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ilmar.chaves\Downloads\Obra PE-460\"/>
    </mc:Choice>
  </mc:AlternateContent>
  <xr:revisionPtr revIDLastSave="0" documentId="13_ncr:1_{280F8874-428F-4BB6-9DB3-1390C2E0544B}" xr6:coauthVersionLast="47" xr6:coauthVersionMax="47" xr10:uidLastSave="{00000000-0000-0000-0000-000000000000}"/>
  <bookViews>
    <workbookView xWindow="-120" yWindow="-120" windowWidth="29040" windowHeight="15720" firstSheet="13" activeTab="20" xr2:uid="{00000000-000D-0000-FFFF-FFFF00000000}"/>
  </bookViews>
  <sheets>
    <sheet name="BINÔMIO " sheetId="26" r:id="rId1"/>
    <sheet name="ROTA PEDREIRA" sheetId="27" r:id="rId2"/>
    <sheet name="ROTA MASSA" sheetId="28" r:id="rId3"/>
    <sheet name="RESUMO_ONE" sheetId="2" r:id="rId4"/>
    <sheet name="ORÇAMENTO_ONE" sheetId="1" r:id="rId5"/>
    <sheet name="CRONO_ONE" sheetId="9" r:id="rId6"/>
    <sheet name="CURVA ABC" sheetId="13" r:id="rId7"/>
    <sheet name="CPUS" sheetId="17" r:id="rId8"/>
    <sheet name="01-ADM-Resumo" sheetId="18" r:id="rId9"/>
    <sheet name="02-ADM-Fixa" sheetId="19" r:id="rId10"/>
    <sheet name="03-ADM-Vinculada" sheetId="20" r:id="rId11"/>
    <sheet name="04-ADM-Variavel" sheetId="21" r:id="rId12"/>
    <sheet name="05-ADM-Variavel$" sheetId="22" r:id="rId13"/>
    <sheet name="06-Manutenção Canteiro" sheetId="23" r:id="rId14"/>
    <sheet name="MO" sheetId="24" r:id="rId15"/>
    <sheet name="CUSTO PRINCIPAL" sheetId="25" r:id="rId16"/>
    <sheet name="Mat. BetuM" sheetId="29" r:id="rId17"/>
    <sheet name="MOB_DESMOB" sheetId="30" r:id="rId18"/>
    <sheet name="ISS CALCULADO" sheetId="31" r:id="rId19"/>
    <sheet name="GERAL" sheetId="32" r:id="rId20"/>
    <sheet name="DIFERENCIADO" sheetId="33" r:id="rId21"/>
  </sheets>
  <externalReferences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</externalReferences>
  <definedNames>
    <definedName name="\0">#REF!</definedName>
    <definedName name="\1">[1]PLANILHA!#REF!</definedName>
    <definedName name="\11">[2]PLANILHA!#REF!</definedName>
    <definedName name="\2">#REF!</definedName>
    <definedName name="\a">[3]COMPOS1!#REF!</definedName>
    <definedName name="\b">[4]SID_NI_5!#REF!</definedName>
    <definedName name="\c">[4]SID_NI_5!#REF!</definedName>
    <definedName name="\D">#REF!</definedName>
    <definedName name="\E">#REF!</definedName>
    <definedName name="\F">#REF!</definedName>
    <definedName name="\fagf">#REF!</definedName>
    <definedName name="\I">#REF!</definedName>
    <definedName name="\p">[4]SID_NI_5!#REF!</definedName>
    <definedName name="\R">#REF!</definedName>
    <definedName name="\S">#REF!</definedName>
    <definedName name="\SA">#REF!</definedName>
    <definedName name="\w">[5]PLANILHA!#REF!</definedName>
    <definedName name="\x">#REF!</definedName>
    <definedName name="\z">[6]MARSHALL!$M$3</definedName>
    <definedName name="\ZACVDERVREW">#N/A</definedName>
    <definedName name="_\">#REF!</definedName>
    <definedName name="_\1">#REF!</definedName>
    <definedName name="_\11">#REF!</definedName>
    <definedName name="_\a">#REF!</definedName>
    <definedName name="_\b">#REF!</definedName>
    <definedName name="_\c">#REF!</definedName>
    <definedName name="_\F">#REF!</definedName>
    <definedName name="_\fagf">#REF!</definedName>
    <definedName name="_\I">#REF!</definedName>
    <definedName name="_\p">#REF!</definedName>
    <definedName name="_\R">#REF!</definedName>
    <definedName name="_\S">#REF!</definedName>
    <definedName name="_\w">#REF!</definedName>
    <definedName name="_\z">#REF!</definedName>
    <definedName name="_\ZACVDERVREW">#N/A</definedName>
    <definedName name="__\1">#REF!</definedName>
    <definedName name="__\11">#REF!</definedName>
    <definedName name="__\a">#REF!</definedName>
    <definedName name="__\b">#REF!</definedName>
    <definedName name="__\c">#REF!</definedName>
    <definedName name="__\F">#REF!</definedName>
    <definedName name="__\fagf" localSheetId="16">#REF!</definedName>
    <definedName name="__\fagf">#REF!</definedName>
    <definedName name="__\I" localSheetId="16">#REF!</definedName>
    <definedName name="__\I">#REF!</definedName>
    <definedName name="__\p">#REF!</definedName>
    <definedName name="__\R">#REF!</definedName>
    <definedName name="__\S" localSheetId="16">#REF!</definedName>
    <definedName name="__\S">#REF!</definedName>
    <definedName name="__\w">#REF!</definedName>
    <definedName name="__\z">#REF!</definedName>
    <definedName name="__\ZACVDERVREW">#N/A</definedName>
    <definedName name="___" hidden="1">#REF!</definedName>
    <definedName name="___\1">#REF!</definedName>
    <definedName name="___\11">#REF!</definedName>
    <definedName name="___\a">#REF!</definedName>
    <definedName name="___\b">#REF!</definedName>
    <definedName name="___\c">#REF!</definedName>
    <definedName name="___\F">#REF!</definedName>
    <definedName name="___\fagf">#REF!</definedName>
    <definedName name="___\I">#REF!</definedName>
    <definedName name="___\p">#REF!</definedName>
    <definedName name="___\R">#REF!</definedName>
    <definedName name="___\S">#REF!</definedName>
    <definedName name="___\w">#REF!</definedName>
    <definedName name="____\I">#REF!</definedName>
    <definedName name="____\S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_________Ext2">'[7]P A T O 99 B'!#REF!</definedName>
    <definedName name="___________________________________PL1">#REF!</definedName>
    <definedName name="__________________________________PL1">#REF!</definedName>
    <definedName name="_________________________________CC709" localSheetId="8">Plan1</definedName>
    <definedName name="_________________________________CC709" localSheetId="10">Plan1</definedName>
    <definedName name="_________________________________CC709" localSheetId="11">Plan1</definedName>
    <definedName name="_________________________________CC709" localSheetId="12">Plan1</definedName>
    <definedName name="_________________________________CC709" localSheetId="13">Plan1</definedName>
    <definedName name="_________________________________CC709" localSheetId="15">'CUSTO PRINCIPAL'!Plan1</definedName>
    <definedName name="_________________________________CC709" localSheetId="16">Plan1</definedName>
    <definedName name="_________________________________CC709">[0]!Plan1</definedName>
    <definedName name="_________________________________PL1">#REF!</definedName>
    <definedName name="________________________________Ext2">'[7]P A T O 99 B'!#REF!</definedName>
    <definedName name="________________________________PL1">#REF!</definedName>
    <definedName name="_______________________________PL1">#REF!</definedName>
    <definedName name="______________________________Ext2">'[7]P A T O 99 B'!#REF!</definedName>
    <definedName name="______________________________PL1">#REF!</definedName>
    <definedName name="_____________________________PL1">#REF!</definedName>
    <definedName name="____________________________CC709" localSheetId="15">[8]!Plan1</definedName>
    <definedName name="____________________________CC709" localSheetId="16">Plan1</definedName>
    <definedName name="____________________________CC709">[0]!Plan1</definedName>
    <definedName name="____________________________E" hidden="1">#REF!</definedName>
    <definedName name="____________________________PL1">#REF!</definedName>
    <definedName name="____________________________T" hidden="1">#REF!</definedName>
    <definedName name="____________________________UO" hidden="1">#REF!</definedName>
    <definedName name="___________________________Ext2">#REF!</definedName>
    <definedName name="___________________________PL1">#REF!</definedName>
    <definedName name="___________________________W" hidden="1">#REF!</definedName>
    <definedName name="__________________________D" hidden="1">#REF!</definedName>
    <definedName name="__________________________Ext2">#REF!</definedName>
    <definedName name="__________________________PL1">#REF!</definedName>
    <definedName name="_________________________Ext2">#REF!</definedName>
    <definedName name="_________________________OUT98" hidden="1">{#N/A,#N/A,TRUE,"Serviços"}</definedName>
    <definedName name="_________________________PL1">#REF!</definedName>
    <definedName name="_________________________r">#REF!</definedName>
    <definedName name="________________________KM406407">#REF!</definedName>
    <definedName name="________________________OUT98" hidden="1">{#N/A,#N/A,TRUE,"Serviços"}</definedName>
    <definedName name="________________________PL1">#REF!</definedName>
    <definedName name="________________________r">#REF!</definedName>
    <definedName name="________________________Rbv1">#REF!</definedName>
    <definedName name="________________________RE" hidden="1">#REF!</definedName>
    <definedName name="_______________________Ext2">#REF!</definedName>
    <definedName name="_______________________fr" hidden="1">#REF!</definedName>
    <definedName name="_______________________OUT98" hidden="1">{#N/A,#N/A,TRUE,"Serviços"}</definedName>
    <definedName name="_______________________PCM30">#REF!</definedName>
    <definedName name="_______________________PL1">#REF!</definedName>
    <definedName name="_______________________PLA2">#REF!</definedName>
    <definedName name="_______________________PTB10">#REF!</definedName>
    <definedName name="_______________________r">#REF!</definedName>
    <definedName name="_______________________Rbv1">#REF!</definedName>
    <definedName name="_______________________RE" hidden="1">#REF!</definedName>
    <definedName name="_______________________T" hidden="1">#REF!</definedName>
    <definedName name="_______________________TOT7">#REF!</definedName>
    <definedName name="_______________________TSD2">#REF!</definedName>
    <definedName name="______________________CAP20">#REF!</definedName>
    <definedName name="______________________CC709">#REF!</definedName>
    <definedName name="______________________Ext2">#REF!</definedName>
    <definedName name="______________________KM406407">#REF!</definedName>
    <definedName name="______________________la2">#REF!</definedName>
    <definedName name="______________________OUT98" hidden="1">{#N/A,#N/A,TRUE,"Serviços"}</definedName>
    <definedName name="______________________PCM30">#REF!</definedName>
    <definedName name="______________________PL1">#REF!</definedName>
    <definedName name="______________________PLA2">#REF!</definedName>
    <definedName name="______________________PTB10">#REF!</definedName>
    <definedName name="______________________r">#REF!</definedName>
    <definedName name="______________________Rbv1">#REF!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_TOT7">#REF!</definedName>
    <definedName name="______________________TSD2">#REF!</definedName>
    <definedName name="_____________________CAP20">#REF!</definedName>
    <definedName name="_____________________CC709" localSheetId="15">[8]!Plan1</definedName>
    <definedName name="_____________________CC709">#REF!</definedName>
    <definedName name="_____________________CCM30">#REF!</definedName>
    <definedName name="_____________________Ext2">'[7]P A T O 99 B'!#REF!</definedName>
    <definedName name="_____________________KM406407">#REF!</definedName>
    <definedName name="_____________________la2">#REF!</definedName>
    <definedName name="_____________________OUT98" localSheetId="8">{#N/A,#N/A,TRUE,"Serviços"}</definedName>
    <definedName name="_____________________OUT98" localSheetId="10">{#N/A,#N/A,TRUE,"Serviços"}</definedName>
    <definedName name="_____________________OUT98" localSheetId="11">{#N/A,#N/A,TRUE,"Serviços"}</definedName>
    <definedName name="_____________________OUT98" localSheetId="12">{#N/A,#N/A,TRUE,"Serviços"}</definedName>
    <definedName name="_____________________OUT98" localSheetId="13">{#N/A,#N/A,TRUE,"Serviços"}</definedName>
    <definedName name="_____________________OUT98" localSheetId="15" hidden="1">{#N/A,#N/A,TRUE,"Serviços"}</definedName>
    <definedName name="_____________________OUT98">{#N/A,#N/A,TRUE,"Serviços"}</definedName>
    <definedName name="_____________________PL1">#REF!</definedName>
    <definedName name="_____________________r">#REF!</definedName>
    <definedName name="_____________________Rbv1">#REF!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A1">[0]!____________________A1</definedName>
    <definedName name="____________________A10">[0]!____________________A10</definedName>
    <definedName name="____________________A11">[0]!____________________A11</definedName>
    <definedName name="____________________A12">[0]!____________________A12</definedName>
    <definedName name="____________________A13">[0]!____________________A13</definedName>
    <definedName name="____________________A14">[0]!____________________A14</definedName>
    <definedName name="____________________A15">[0]!____________________A15</definedName>
    <definedName name="____________________A16">[0]!____________________A16</definedName>
    <definedName name="____________________A17">[0]!____________________A17</definedName>
    <definedName name="____________________A19">[0]!____________________A19</definedName>
    <definedName name="____________________A2">[0]!____________________A2</definedName>
    <definedName name="____________________A20">[0]!____________________A20</definedName>
    <definedName name="____________________A21">[0]!____________________A21</definedName>
    <definedName name="____________________A22">[0]!____________________A22</definedName>
    <definedName name="____________________A23">[0]!____________________A23</definedName>
    <definedName name="____________________A24">[0]!____________________A24</definedName>
    <definedName name="____________________A25">[0]!____________________A25</definedName>
    <definedName name="____________________A3">[0]!____________________A3</definedName>
    <definedName name="____________________A4">[0]!____________________A4</definedName>
    <definedName name="____________________A5">[0]!____________________A5</definedName>
    <definedName name="____________________A6">[0]!____________________A6</definedName>
    <definedName name="____________________A7">[0]!____________________A7</definedName>
    <definedName name="____________________A9">[0]!____________________A9</definedName>
    <definedName name="____________________CCM30">#REF!</definedName>
    <definedName name="____________________D" hidden="1">#REF!</definedName>
    <definedName name="____________________DND2">#REF!</definedName>
    <definedName name="____________________Ext2">'[7]P A T O 99 B'!#REF!</definedName>
    <definedName name="____________________Fev1">[0]!____________________Fev1</definedName>
    <definedName name="____________________Jan1">[0]!____________________Jan1</definedName>
    <definedName name="____________________KM406407">#REF!</definedName>
    <definedName name="____________________Mar1">[0]!____________________Mar1</definedName>
    <definedName name="____________________MOD01">[0]!____________________MOD01</definedName>
    <definedName name="____________________OUT98" localSheetId="8">{#N/A,#N/A,TRUE,"Serviços"}</definedName>
    <definedName name="____________________OUT98" localSheetId="10">{#N/A,#N/A,TRUE,"Serviços"}</definedName>
    <definedName name="____________________OUT98" localSheetId="11">{#N/A,#N/A,TRUE,"Serviços"}</definedName>
    <definedName name="____________________OUT98" localSheetId="12">{#N/A,#N/A,TRUE,"Serviços"}</definedName>
    <definedName name="____________________OUT98" localSheetId="13">{#N/A,#N/A,TRUE,"Serviços"}</definedName>
    <definedName name="____________________OUT98" localSheetId="15" hidden="1">{#N/A,#N/A,TRUE,"Serviços"}</definedName>
    <definedName name="____________________OUT98">{#N/A,#N/A,TRUE,"Serviços"}</definedName>
    <definedName name="____________________PCM30">#REF!</definedName>
    <definedName name="____________________PL1">#REF!</definedName>
    <definedName name="____________________PLA2">#REF!</definedName>
    <definedName name="____________________PTB10">#REF!</definedName>
    <definedName name="____________________r">#REF!</definedName>
    <definedName name="____________________Rbv1">'[9]Página 16'!$C$3:$C$7</definedName>
    <definedName name="____________________RP1">[0]!____________________RP1</definedName>
    <definedName name="____________________tcc4">#REF!</definedName>
    <definedName name="____________________TOT7">#REF!</definedName>
    <definedName name="____________________TSD2">#REF!</definedName>
    <definedName name="___________________ATD1">#REF!</definedName>
    <definedName name="___________________CAP20">#REF!</definedName>
    <definedName name="___________________CC709" localSheetId="15">[8]!Plan1</definedName>
    <definedName name="___________________CC709">#N/A</definedName>
    <definedName name="___________________DND2" localSheetId="15">[8]!Plan1</definedName>
    <definedName name="___________________DND2">#REF!</definedName>
    <definedName name="___________________Ext2">'[7]P A T O 99 B'!#REF!</definedName>
    <definedName name="___________________HCB5">#REF!</definedName>
    <definedName name="___________________HGF" hidden="1">#REF!</definedName>
    <definedName name="___________________KM406407">#REF!</definedName>
    <definedName name="___________________la2">#REF!</definedName>
    <definedName name="___________________OUT98" localSheetId="8">{#N/A,#N/A,TRUE,"Serviços"}</definedName>
    <definedName name="___________________OUT98" localSheetId="10">{#N/A,#N/A,TRUE,"Serviços"}</definedName>
    <definedName name="___________________OUT98" localSheetId="11">{#N/A,#N/A,TRUE,"Serviços"}</definedName>
    <definedName name="___________________OUT98" localSheetId="12">{#N/A,#N/A,TRUE,"Serviços"}</definedName>
    <definedName name="___________________OUT98" localSheetId="13">{#N/A,#N/A,TRUE,"Serviços"}</definedName>
    <definedName name="___________________OUT98" localSheetId="5" hidden="1">{#N/A,#N/A,TRUE,"Serviços"}</definedName>
    <definedName name="___________________OUT98" localSheetId="15" hidden="1">{#N/A,#N/A,TRUE,"Serviços"}</definedName>
    <definedName name="___________________OUT98" localSheetId="16">{#N/A,#N/A,TRUE,"Serviços"}</definedName>
    <definedName name="___________________OUT98" hidden="1">{#N/A,#N/A,TRUE,"Serviços"}</definedName>
    <definedName name="___________________PCM30">#REF!</definedName>
    <definedName name="___________________PL1">#REF!</definedName>
    <definedName name="___________________PLA2">#REF!</definedName>
    <definedName name="___________________PM334">#REF!</definedName>
    <definedName name="___________________PM335">#REF!</definedName>
    <definedName name="___________________PM346">#REF!</definedName>
    <definedName name="___________________PM406">#REF!</definedName>
    <definedName name="___________________PM412">#REF!</definedName>
    <definedName name="___________________PM609">#REF!</definedName>
    <definedName name="___________________PM970">#REF!</definedName>
    <definedName name="___________________PTB10">#REF!</definedName>
    <definedName name="___________________r">#REF!</definedName>
    <definedName name="___________________Rbv1">'[9]Página 16'!$C$3:$C$7</definedName>
    <definedName name="___________________TB10">#REF!</definedName>
    <definedName name="___________________TCB4">#REF!</definedName>
    <definedName name="___________________TCB5">#REF!</definedName>
    <definedName name="___________________tcc4">#REF!</definedName>
    <definedName name="___________________TCM30">#REF!</definedName>
    <definedName name="___________________TEB4">#REF!</definedName>
    <definedName name="___________________TOT1">#REF!</definedName>
    <definedName name="___________________TOT2">#REF!</definedName>
    <definedName name="___________________TOT3">#REF!</definedName>
    <definedName name="___________________TOT4">#REF!</definedName>
    <definedName name="___________________TOT5">#REF!</definedName>
    <definedName name="___________________TOT6">#REF!</definedName>
    <definedName name="___________________TOT7">#REF!</definedName>
    <definedName name="___________________TSD2">#REF!</definedName>
    <definedName name="__________________A1">#N/A</definedName>
    <definedName name="__________________A10">#N/A</definedName>
    <definedName name="__________________A11">#N/A</definedName>
    <definedName name="__________________A12">#N/A</definedName>
    <definedName name="__________________A13">#N/A</definedName>
    <definedName name="__________________A14">#N/A</definedName>
    <definedName name="__________________A15">#N/A</definedName>
    <definedName name="__________________A16">#N/A</definedName>
    <definedName name="__________________A17">#N/A</definedName>
    <definedName name="__________________A19">#N/A</definedName>
    <definedName name="__________________A2">#N/A</definedName>
    <definedName name="__________________A20">#N/A</definedName>
    <definedName name="__________________A21">#N/A</definedName>
    <definedName name="__________________A22">#N/A</definedName>
    <definedName name="__________________A23">#N/A</definedName>
    <definedName name="__________________A24">#N/A</definedName>
    <definedName name="__________________A25">#N/A</definedName>
    <definedName name="__________________A3">#N/A</definedName>
    <definedName name="__________________A4">#N/A</definedName>
    <definedName name="__________________A5">#N/A</definedName>
    <definedName name="__________________A6">#N/A</definedName>
    <definedName name="__________________A7">#N/A</definedName>
    <definedName name="__________________A9">#N/A</definedName>
    <definedName name="__________________ACM30">#REF!</definedName>
    <definedName name="__________________ATD1">#REF!</definedName>
    <definedName name="__________________CAP20">#REF!</definedName>
    <definedName name="__________________CCM30">#REF!</definedName>
    <definedName name="__________________CMM30">#REF!</definedName>
    <definedName name="__________________DAR02">#REF!</definedName>
    <definedName name="__________________EDA01">#REF!</definedName>
    <definedName name="__________________Ext2">'[10]P A T O 99 B'!#REF!</definedName>
    <definedName name="__________________F" hidden="1">#REF!</definedName>
    <definedName name="__________________Fev1">#N/A</definedName>
    <definedName name="__________________HCB5">#REF!</definedName>
    <definedName name="__________________Jan1">#N/A</definedName>
    <definedName name="__________________KM406407">#REF!</definedName>
    <definedName name="__________________la2">#REF!</definedName>
    <definedName name="__________________Mar1">#N/A</definedName>
    <definedName name="__________________MFC01">#REF!</definedName>
    <definedName name="__________________MOD01">#N/A</definedName>
    <definedName name="__________________OUT98" localSheetId="8">{#N/A,#N/A,TRUE,"Serviços"}</definedName>
    <definedName name="__________________OUT98" localSheetId="10">{#N/A,#N/A,TRUE,"Serviços"}</definedName>
    <definedName name="__________________OUT98" localSheetId="11">{#N/A,#N/A,TRUE,"Serviços"}</definedName>
    <definedName name="__________________OUT98" localSheetId="12">{#N/A,#N/A,TRUE,"Serviços"}</definedName>
    <definedName name="__________________OUT98" localSheetId="13">{#N/A,#N/A,TRUE,"Serviços"}</definedName>
    <definedName name="__________________OUT98" localSheetId="5" hidden="1">{#N/A,#N/A,TRUE,"Serviços"}</definedName>
    <definedName name="__________________OUT98" localSheetId="15" hidden="1">{#N/A,#N/A,TRUE,"Serviços"}</definedName>
    <definedName name="__________________OUT98" localSheetId="16">{#N/A,#N/A,TRUE,"Serviços"}</definedName>
    <definedName name="__________________OUT98" hidden="1">{#N/A,#N/A,TRUE,"Serviços"}</definedName>
    <definedName name="__________________PCB5">#REF!</definedName>
    <definedName name="__________________PCM30">#REF!</definedName>
    <definedName name="__________________PL1">#REF!</definedName>
    <definedName name="__________________PLA2">#REF!</definedName>
    <definedName name="__________________PM334">#REF!</definedName>
    <definedName name="__________________PM335">#REF!</definedName>
    <definedName name="__________________PM346">#REF!</definedName>
    <definedName name="__________________PM406">#REF!</definedName>
    <definedName name="__________________PM412">#REF!</definedName>
    <definedName name="__________________PM609">#REF!</definedName>
    <definedName name="__________________PM970">#REF!</definedName>
    <definedName name="__________________PTB10">#REF!</definedName>
    <definedName name="__________________r">#REF!</definedName>
    <definedName name="__________________Rbv1">'[9]Página 16'!$C$3:$C$7</definedName>
    <definedName name="__________________RP1">#N/A</definedName>
    <definedName name="__________________TB10">#REF!</definedName>
    <definedName name="__________________TCB4">#REF!</definedName>
    <definedName name="__________________TCB5">#REF!</definedName>
    <definedName name="__________________tcc4">#REF!</definedName>
    <definedName name="__________________TCM30">#REF!</definedName>
    <definedName name="__________________TEB4">#REF!</definedName>
    <definedName name="__________________TOT1">#REF!</definedName>
    <definedName name="__________________TOT2">#REF!</definedName>
    <definedName name="__________________TOT3">#REF!</definedName>
    <definedName name="__________________TOT4">#REF!</definedName>
    <definedName name="__________________TOT5">#REF!</definedName>
    <definedName name="__________________TOT6">#REF!</definedName>
    <definedName name="__________________TOT7">#REF!</definedName>
    <definedName name="__________________TP10">#REF!</definedName>
    <definedName name="__________________TP5">#REF!</definedName>
    <definedName name="__________________TSD2">#REF!</definedName>
    <definedName name="_________________A1">#N/A</definedName>
    <definedName name="_________________A10">#N/A</definedName>
    <definedName name="_________________A11">#N/A</definedName>
    <definedName name="_________________A12">#N/A</definedName>
    <definedName name="_________________A13">#N/A</definedName>
    <definedName name="_________________A14">#N/A</definedName>
    <definedName name="_________________A15">#N/A</definedName>
    <definedName name="_________________A16">#N/A</definedName>
    <definedName name="_________________A17">#N/A</definedName>
    <definedName name="_________________A19">#N/A</definedName>
    <definedName name="_________________A2">#N/A</definedName>
    <definedName name="_________________A20">#N/A</definedName>
    <definedName name="_________________A21">#N/A</definedName>
    <definedName name="_________________A22">#N/A</definedName>
    <definedName name="_________________A23">#N/A</definedName>
    <definedName name="_________________A24">#N/A</definedName>
    <definedName name="_________________A25">#N/A</definedName>
    <definedName name="_________________A3">#N/A</definedName>
    <definedName name="_________________A4">#N/A</definedName>
    <definedName name="_________________A5">#N/A</definedName>
    <definedName name="_________________A6">#N/A</definedName>
    <definedName name="_________________A7">#N/A</definedName>
    <definedName name="_________________A9">#N/A</definedName>
    <definedName name="_________________ACA50">#REF!</definedName>
    <definedName name="_________________ACM30">#REF!</definedName>
    <definedName name="_________________CAP20">#REF!</definedName>
    <definedName name="_________________CC709" localSheetId="15">[8]!Plan1</definedName>
    <definedName name="_________________CC709">#REF!</definedName>
    <definedName name="_________________CCM30">#REF!</definedName>
    <definedName name="_________________CMM30">#REF!</definedName>
    <definedName name="_________________DAR02">#REF!</definedName>
    <definedName name="_________________DND2" localSheetId="15">[8]!Plan1</definedName>
    <definedName name="_________________DND2">#REF!</definedName>
    <definedName name="_________________EDA01">#REF!</definedName>
    <definedName name="_________________Ext2">'[7]P A T O 99 B'!#REF!</definedName>
    <definedName name="_________________Fev1">#N/A</definedName>
    <definedName name="_________________Jan1">#N/A</definedName>
    <definedName name="_________________KM406407">#REF!</definedName>
    <definedName name="_________________la2">#REF!</definedName>
    <definedName name="_________________Mar1">#N/A</definedName>
    <definedName name="_________________MFC01">#REF!</definedName>
    <definedName name="_________________MOD01">#N/A</definedName>
    <definedName name="_________________OUT98" localSheetId="8">{#N/A,#N/A,TRUE,"Serviços"}</definedName>
    <definedName name="_________________OUT98" localSheetId="10">{#N/A,#N/A,TRUE,"Serviços"}</definedName>
    <definedName name="_________________OUT98" localSheetId="11">{#N/A,#N/A,TRUE,"Serviços"}</definedName>
    <definedName name="_________________OUT98" localSheetId="12">{#N/A,#N/A,TRUE,"Serviços"}</definedName>
    <definedName name="_________________OUT98" localSheetId="13">{#N/A,#N/A,TRUE,"Serviços"}</definedName>
    <definedName name="_________________OUT98" localSheetId="5" hidden="1">{#N/A,#N/A,TRUE,"Serviços"}</definedName>
    <definedName name="_________________OUT98" localSheetId="15" hidden="1">{#N/A,#N/A,TRUE,"Serviços"}</definedName>
    <definedName name="_________________OUT98" localSheetId="16">{#N/A,#N/A,TRUE,"Serviços"}</definedName>
    <definedName name="_________________OUT98" hidden="1">{#N/A,#N/A,TRUE,"Serviços"}</definedName>
    <definedName name="_________________PCB5">#REF!</definedName>
    <definedName name="_________________PCM30">#REF!</definedName>
    <definedName name="_________________PL1">#REF!</definedName>
    <definedName name="_________________PLA2">#REF!</definedName>
    <definedName name="_________________PTB10">#REF!</definedName>
    <definedName name="_________________qw" hidden="1">#REF!</definedName>
    <definedName name="_________________r">#REF!</definedName>
    <definedName name="_________________Rbv1">'[9]Página 16'!$C$3:$C$7</definedName>
    <definedName name="_________________RP1">#N/A</definedName>
    <definedName name="_________________TB10">#REF!</definedName>
    <definedName name="_________________TCB5">#REF!</definedName>
    <definedName name="_________________tcc4">#REF!</definedName>
    <definedName name="_________________TOT7">#REF!</definedName>
    <definedName name="_________________TP10">#REF!</definedName>
    <definedName name="_________________TP5">#REF!</definedName>
    <definedName name="_________________TSD2">#REF!</definedName>
    <definedName name="_________________U" hidden="1">#REF!</definedName>
    <definedName name="________________ACA50">#REF!</definedName>
    <definedName name="________________ATD1">#REF!</definedName>
    <definedName name="________________CAP20">#REF!</definedName>
    <definedName name="________________CCM30">#REF!</definedName>
    <definedName name="________________CMM30">#REF!</definedName>
    <definedName name="________________DAR02">#REF!</definedName>
    <definedName name="________________EDA01">#REF!</definedName>
    <definedName name="________________Ext2">'[7]P A T O 99 B'!#REF!</definedName>
    <definedName name="________________HCB5">#REF!</definedName>
    <definedName name="________________KM406407">#REF!</definedName>
    <definedName name="________________la2">#REF!</definedName>
    <definedName name="________________MFC01">#REF!</definedName>
    <definedName name="________________OUT98" localSheetId="8">{#N/A,#N/A,TRUE,"Serviços"}</definedName>
    <definedName name="________________OUT98" localSheetId="10">{#N/A,#N/A,TRUE,"Serviços"}</definedName>
    <definedName name="________________OUT98" localSheetId="11">{#N/A,#N/A,TRUE,"Serviços"}</definedName>
    <definedName name="________________OUT98" localSheetId="12">{#N/A,#N/A,TRUE,"Serviços"}</definedName>
    <definedName name="________________OUT98" localSheetId="13">{#N/A,#N/A,TRUE,"Serviços"}</definedName>
    <definedName name="________________OUT98" localSheetId="5" hidden="1">{#N/A,#N/A,TRUE,"Serviços"}</definedName>
    <definedName name="________________OUT98" localSheetId="15" hidden="1">{#N/A,#N/A,TRUE,"Serviços"}</definedName>
    <definedName name="________________OUT98" localSheetId="16">{#N/A,#N/A,TRUE,"Serviços"}</definedName>
    <definedName name="________________OUT98" hidden="1">{#N/A,#N/A,TRUE,"Serviços"}</definedName>
    <definedName name="________________PCB5">#REF!</definedName>
    <definedName name="________________PCM30">#REF!</definedName>
    <definedName name="________________PL1">#REF!</definedName>
    <definedName name="________________PLA2">#REF!</definedName>
    <definedName name="________________PM334">#REF!</definedName>
    <definedName name="________________PM335">#REF!</definedName>
    <definedName name="________________PM346">#REF!</definedName>
    <definedName name="________________PM406">#REF!</definedName>
    <definedName name="________________PM412">#REF!</definedName>
    <definedName name="________________PM609">#REF!</definedName>
    <definedName name="________________PM970">#REF!</definedName>
    <definedName name="________________PTB10">#REF!</definedName>
    <definedName name="________________r">#REF!</definedName>
    <definedName name="________________Rbv1">'[9]Página 16'!$C$3:$C$7</definedName>
    <definedName name="________________T" hidden="1">#REF!</definedName>
    <definedName name="________________TB10">#REF!</definedName>
    <definedName name="________________TCB4">#REF!</definedName>
    <definedName name="________________TCB5">#REF!</definedName>
    <definedName name="________________tcc4">#REF!</definedName>
    <definedName name="________________TCM30">#REF!</definedName>
    <definedName name="________________TEB4">#REF!</definedName>
    <definedName name="________________TOT1">#REF!</definedName>
    <definedName name="________________TOT2">#REF!</definedName>
    <definedName name="________________TOT3">#REF!</definedName>
    <definedName name="________________TOT4">#REF!</definedName>
    <definedName name="________________TOT5">#REF!</definedName>
    <definedName name="________________TOT6">#REF!</definedName>
    <definedName name="________________TOT7">#REF!</definedName>
    <definedName name="________________TP10">#REF!</definedName>
    <definedName name="________________TP5">#REF!</definedName>
    <definedName name="________________TSD2">#REF!</definedName>
    <definedName name="_______________A1">#N/A</definedName>
    <definedName name="_______________A10">#N/A</definedName>
    <definedName name="_______________A11">#N/A</definedName>
    <definedName name="_______________A12">#N/A</definedName>
    <definedName name="_______________A13">#N/A</definedName>
    <definedName name="_______________A14">#N/A</definedName>
    <definedName name="_______________A15">#N/A</definedName>
    <definedName name="_______________A16">#N/A</definedName>
    <definedName name="_______________A17">#N/A</definedName>
    <definedName name="_______________A19">#N/A</definedName>
    <definedName name="_______________A2">#N/A</definedName>
    <definedName name="_______________A20">#N/A</definedName>
    <definedName name="_______________A21">#N/A</definedName>
    <definedName name="_______________A22">#N/A</definedName>
    <definedName name="_______________A23">#N/A</definedName>
    <definedName name="_______________A24">#N/A</definedName>
    <definedName name="_______________A25">#N/A</definedName>
    <definedName name="_______________A3">#N/A</definedName>
    <definedName name="_______________A4">#N/A</definedName>
    <definedName name="_______________A5">#N/A</definedName>
    <definedName name="_______________A6">#N/A</definedName>
    <definedName name="_______________A7">#N/A</definedName>
    <definedName name="_______________A9">#N/A</definedName>
    <definedName name="_______________ACA50">#REF!</definedName>
    <definedName name="_______________ACM30">#REF!</definedName>
    <definedName name="_______________ATD1">#REF!</definedName>
    <definedName name="_______________brv2">#REF!</definedName>
    <definedName name="_______________CAP20">#REF!</definedName>
    <definedName name="_______________CC709" localSheetId="15">[8]!Plan1</definedName>
    <definedName name="_______________CC709" localSheetId="16">Plan1</definedName>
    <definedName name="_______________CC709">[0]!Plan1</definedName>
    <definedName name="_______________CCM30">#REF!</definedName>
    <definedName name="_______________CMM30">#REF!</definedName>
    <definedName name="_______________DAR02">#REF!</definedName>
    <definedName name="_______________DND2" localSheetId="8">Plan1</definedName>
    <definedName name="_______________DND2" localSheetId="10">Plan1</definedName>
    <definedName name="_______________DND2" localSheetId="11">Plan1</definedName>
    <definedName name="_______________DND2" localSheetId="12">Plan1</definedName>
    <definedName name="_______________DND2" localSheetId="13">Plan1</definedName>
    <definedName name="_______________DND2" localSheetId="15">'CUSTO PRINCIPAL'!Plan1</definedName>
    <definedName name="_______________DND2" localSheetId="16">Plan1</definedName>
    <definedName name="_______________DND2">[0]!Plan1</definedName>
    <definedName name="_______________E" hidden="1">#REF!</definedName>
    <definedName name="_______________EDA01">#REF!</definedName>
    <definedName name="_______________Ext2">'[11]P A T O 99 B'!#REF!</definedName>
    <definedName name="_______________Fev1">#N/A</definedName>
    <definedName name="_______________HCB5">#REF!</definedName>
    <definedName name="_______________Jan1">#N/A</definedName>
    <definedName name="_______________KM406407">#REF!</definedName>
    <definedName name="_______________la2">#REF!</definedName>
    <definedName name="_______________Mar1">#N/A</definedName>
    <definedName name="_______________MFC01">#REF!</definedName>
    <definedName name="_______________MOD01">#N/A</definedName>
    <definedName name="_______________OUT98" localSheetId="8">{#N/A,#N/A,TRUE,"Serviços"}</definedName>
    <definedName name="_______________OUT98" localSheetId="10">{#N/A,#N/A,TRUE,"Serviços"}</definedName>
    <definedName name="_______________OUT98" localSheetId="11">{#N/A,#N/A,TRUE,"Serviços"}</definedName>
    <definedName name="_______________OUT98" localSheetId="12">{#N/A,#N/A,TRUE,"Serviços"}</definedName>
    <definedName name="_______________OUT98" localSheetId="13">{#N/A,#N/A,TRUE,"Serviços"}</definedName>
    <definedName name="_______________OUT98" localSheetId="5" hidden="1">{#N/A,#N/A,TRUE,"Serviços"}</definedName>
    <definedName name="_______________OUT98" localSheetId="15" hidden="1">{#N/A,#N/A,TRUE,"Serviços"}</definedName>
    <definedName name="_______________OUT98" localSheetId="16">{#N/A,#N/A,TRUE,"Serviços"}</definedName>
    <definedName name="_______________OUT98" hidden="1">{#N/A,#N/A,TRUE,"Serviços"}</definedName>
    <definedName name="_______________PCB5">#REF!</definedName>
    <definedName name="_______________PCM30">#REF!</definedName>
    <definedName name="_______________PL1">#REF!</definedName>
    <definedName name="_______________PLA2">#REF!</definedName>
    <definedName name="_______________PM334">#REF!</definedName>
    <definedName name="_______________PM335">#REF!</definedName>
    <definedName name="_______________PM346">#REF!</definedName>
    <definedName name="_______________PM406">#REF!</definedName>
    <definedName name="_______________PM412">#REF!</definedName>
    <definedName name="_______________PM609">#REF!</definedName>
    <definedName name="_______________PM970">#REF!</definedName>
    <definedName name="_______________PTB10">#REF!</definedName>
    <definedName name="_______________r">NA()</definedName>
    <definedName name="_______________Rbv1">'[9]Página 16'!$C$3:$C$7</definedName>
    <definedName name="_______________RP1">#N/A</definedName>
    <definedName name="_______________SE2">#REF!</definedName>
    <definedName name="_______________TB10">#REF!</definedName>
    <definedName name="_______________TCB4">#REF!</definedName>
    <definedName name="_______________TCB5">#REF!</definedName>
    <definedName name="_______________tcc4">#REF!</definedName>
    <definedName name="_______________TCM30">#REF!</definedName>
    <definedName name="_______________TEB4">#REF!</definedName>
    <definedName name="_______________TOT1">#REF!</definedName>
    <definedName name="_______________TOT2">#REF!</definedName>
    <definedName name="_______________TOT3">#REF!</definedName>
    <definedName name="_______________TOT4">#REF!</definedName>
    <definedName name="_______________TOT5">#REF!</definedName>
    <definedName name="_______________TOT6">#REF!</definedName>
    <definedName name="_______________TOT7">#REF!</definedName>
    <definedName name="_______________TP10">#REF!</definedName>
    <definedName name="_______________TP5">#REF!</definedName>
    <definedName name="_______________TSD2">#REF!</definedName>
    <definedName name="______________A1">[0]!______________A1</definedName>
    <definedName name="______________A10">[0]!______________A10</definedName>
    <definedName name="______________A11">[0]!______________A11</definedName>
    <definedName name="______________A12">[0]!______________A12</definedName>
    <definedName name="______________A13">[0]!______________A13</definedName>
    <definedName name="______________A14">[0]!______________A14</definedName>
    <definedName name="______________A15">[0]!______________A15</definedName>
    <definedName name="______________A16">[0]!______________A16</definedName>
    <definedName name="______________A17">[0]!______________A17</definedName>
    <definedName name="______________A19">[0]!______________A19</definedName>
    <definedName name="______________A2">[0]!______________A2</definedName>
    <definedName name="______________A20">[0]!______________A20</definedName>
    <definedName name="______________A21">[0]!______________A21</definedName>
    <definedName name="______________A22">[0]!______________A22</definedName>
    <definedName name="______________A23">[0]!______________A23</definedName>
    <definedName name="______________A24">[0]!______________A24</definedName>
    <definedName name="______________A25">[0]!______________A25</definedName>
    <definedName name="______________A3">[0]!______________A3</definedName>
    <definedName name="______________A4">[0]!______________A4</definedName>
    <definedName name="______________A5">[0]!______________A5</definedName>
    <definedName name="______________A6">[0]!______________A6</definedName>
    <definedName name="______________A7">[0]!______________A7</definedName>
    <definedName name="______________A9">[0]!______________A9</definedName>
    <definedName name="______________ACA50">#REF!</definedName>
    <definedName name="______________ACM30">#REF!</definedName>
    <definedName name="______________as" hidden="1">#REF!</definedName>
    <definedName name="______________ATD1">#REF!</definedName>
    <definedName name="______________brv2">#REF!</definedName>
    <definedName name="______________CAP20">#REF!</definedName>
    <definedName name="______________CC709">#N/A</definedName>
    <definedName name="______________CCM30">#REF!</definedName>
    <definedName name="______________CMM30">#REF!</definedName>
    <definedName name="______________DAR02">#REF!</definedName>
    <definedName name="______________DND2" localSheetId="15">[8]!Plan1</definedName>
    <definedName name="______________DND2">#REF!</definedName>
    <definedName name="______________EDA01">#REF!</definedName>
    <definedName name="______________Ext2">'[11]P A T O 99 B'!#REF!</definedName>
    <definedName name="______________Fev1">[0]!______________Fev1</definedName>
    <definedName name="______________HCB5">#REF!</definedName>
    <definedName name="______________Jan1">[0]!______________Jan1</definedName>
    <definedName name="______________JAN18" hidden="1">{#N/A,#N/A,TRUE,"Serviços"}</definedName>
    <definedName name="______________ki5">#REF!</definedName>
    <definedName name="______________KM406407">#REF!</definedName>
    <definedName name="______________la2">#REF!</definedName>
    <definedName name="______________Mar1">[0]!______________Mar1</definedName>
    <definedName name="______________MFC01">#REF!</definedName>
    <definedName name="______________MNS8418">#REF!</definedName>
    <definedName name="______________MOD01">[0]!______________MOD01</definedName>
    <definedName name="______________OUT98" localSheetId="8">{#N/A,#N/A,TRUE,"Serviços"}</definedName>
    <definedName name="______________OUT98" localSheetId="10">{#N/A,#N/A,TRUE,"Serviços"}</definedName>
    <definedName name="______________OUT98" localSheetId="11">{#N/A,#N/A,TRUE,"Serviços"}</definedName>
    <definedName name="______________OUT98" localSheetId="12">{#N/A,#N/A,TRUE,"Serviços"}</definedName>
    <definedName name="______________OUT98" localSheetId="13">{#N/A,#N/A,TRUE,"Serviços"}</definedName>
    <definedName name="______________OUT98" localSheetId="5" hidden="1">{#N/A,#N/A,TRUE,"Serviços"}</definedName>
    <definedName name="______________OUT98" localSheetId="15" hidden="1">{#N/A,#N/A,TRUE,"Serviços"}</definedName>
    <definedName name="______________OUT98" localSheetId="16">{#N/A,#N/A,TRUE,"Serviços"}</definedName>
    <definedName name="______________OUT98" hidden="1">{#N/A,#N/A,TRUE,"Serviços"}</definedName>
    <definedName name="______________PCB5">#REF!</definedName>
    <definedName name="______________PCM30">#REF!</definedName>
    <definedName name="______________PL1">#REF!</definedName>
    <definedName name="______________PLA2">#REF!</definedName>
    <definedName name="______________PM334">#REF!</definedName>
    <definedName name="______________PM335">#REF!</definedName>
    <definedName name="______________PM346">#REF!</definedName>
    <definedName name="______________PM406">#REF!</definedName>
    <definedName name="______________PM412">#REF!</definedName>
    <definedName name="______________PM609">#REF!</definedName>
    <definedName name="______________PM970">#REF!</definedName>
    <definedName name="______________PTB10">#REF!</definedName>
    <definedName name="______________r">#REF!</definedName>
    <definedName name="______________Rbv1">'[9]Página 16'!$C$3:$C$7</definedName>
    <definedName name="______________RP1">[0]!______________RP1</definedName>
    <definedName name="______________RT" hidden="1">#REF!</definedName>
    <definedName name="______________SE2">#REF!</definedName>
    <definedName name="______________STC04">#REF!</definedName>
    <definedName name="______________TB10">#REF!</definedName>
    <definedName name="______________TCB4">#REF!</definedName>
    <definedName name="______________TCB5">#REF!</definedName>
    <definedName name="______________tcc4">#REF!</definedName>
    <definedName name="______________TCM30">#REF!</definedName>
    <definedName name="______________TEB4">#REF!</definedName>
    <definedName name="______________TOT1">#REF!</definedName>
    <definedName name="______________TOT2">#REF!</definedName>
    <definedName name="______________TOT3">#REF!</definedName>
    <definedName name="______________TOT4">#REF!</definedName>
    <definedName name="______________TOT5">#REF!</definedName>
    <definedName name="______________TOT6">#REF!</definedName>
    <definedName name="______________TOT7">#REF!</definedName>
    <definedName name="______________TP10">#REF!</definedName>
    <definedName name="______________TP5">#REF!</definedName>
    <definedName name="______________TSD2">#REF!</definedName>
    <definedName name="_____________A1">[0]!_____________A1</definedName>
    <definedName name="_____________A10">[0]!_____________A10</definedName>
    <definedName name="_____________A11">[0]!_____________A11</definedName>
    <definedName name="_____________A12">[0]!_____________A12</definedName>
    <definedName name="_____________A13">[0]!_____________A13</definedName>
    <definedName name="_____________A14">[0]!_____________A14</definedName>
    <definedName name="_____________A15">[0]!_____________A15</definedName>
    <definedName name="_____________A16">[0]!_____________A16</definedName>
    <definedName name="_____________A17">[0]!_____________A17</definedName>
    <definedName name="_____________A19">[0]!_____________A19</definedName>
    <definedName name="_____________A2">[0]!_____________A2</definedName>
    <definedName name="_____________A20">[0]!_____________A20</definedName>
    <definedName name="_____________A21">[0]!_____________A21</definedName>
    <definedName name="_____________A22">[0]!_____________A22</definedName>
    <definedName name="_____________A23">[0]!_____________A23</definedName>
    <definedName name="_____________A24">[0]!_____________A24</definedName>
    <definedName name="_____________A25">[0]!_____________A25</definedName>
    <definedName name="_____________A3">[0]!_____________A3</definedName>
    <definedName name="_____________A4">[0]!_____________A4</definedName>
    <definedName name="_____________A5">[0]!_____________A5</definedName>
    <definedName name="_____________A6">[0]!_____________A6</definedName>
    <definedName name="_____________A7">[0]!_____________A7</definedName>
    <definedName name="_____________A9">[0]!_____________A9</definedName>
    <definedName name="_____________ACA50">#REF!</definedName>
    <definedName name="_____________ACM30">#REF!</definedName>
    <definedName name="_____________ATD1">#REF!</definedName>
    <definedName name="_____________brv2">#REF!</definedName>
    <definedName name="_____________CAP20">#REF!</definedName>
    <definedName name="_____________CC709" localSheetId="15">[8]!Plan1</definedName>
    <definedName name="_____________CC709">[12]!Plan1</definedName>
    <definedName name="_____________CCM30">#REF!</definedName>
    <definedName name="_____________CMM30">#REF!</definedName>
    <definedName name="_____________DAR02">#REF!</definedName>
    <definedName name="_____________DND2">#N/A</definedName>
    <definedName name="_____________EDA01">#REF!</definedName>
    <definedName name="_____________Ext2">'[13]P A T O 99 B'!#REF!</definedName>
    <definedName name="_____________Fev1">[0]!_____________Fev1</definedName>
    <definedName name="_____________HCB5">#REF!</definedName>
    <definedName name="_____________Jan1">[0]!_____________Jan1</definedName>
    <definedName name="_____________ki5">#REF!</definedName>
    <definedName name="_____________KM406407">#REF!</definedName>
    <definedName name="_____________la2">#REF!</definedName>
    <definedName name="_____________Mar1">[0]!_____________Mar1</definedName>
    <definedName name="_____________MFC01">#REF!</definedName>
    <definedName name="_____________MNS8418" localSheetId="15">[8]!Plan1</definedName>
    <definedName name="_____________MNS8418">#REF!</definedName>
    <definedName name="_____________MOD01">[0]!_____________MOD01</definedName>
    <definedName name="_____________Obs1">#REF!</definedName>
    <definedName name="_____________Obs2">#REF!</definedName>
    <definedName name="_____________OUT98" localSheetId="8">{#N/A,#N/A,TRUE,"Serviços"}</definedName>
    <definedName name="_____________OUT98" localSheetId="10">{#N/A,#N/A,TRUE,"Serviços"}</definedName>
    <definedName name="_____________OUT98" localSheetId="11">{#N/A,#N/A,TRUE,"Serviços"}</definedName>
    <definedName name="_____________OUT98" localSheetId="12">{#N/A,#N/A,TRUE,"Serviços"}</definedName>
    <definedName name="_____________OUT98" localSheetId="13">{#N/A,#N/A,TRUE,"Serviços"}</definedName>
    <definedName name="_____________OUT98" localSheetId="5" hidden="1">{#N/A,#N/A,TRUE,"Serviços"}</definedName>
    <definedName name="_____________OUT98" localSheetId="15" hidden="1">{#N/A,#N/A,TRUE,"Serviços"}</definedName>
    <definedName name="_____________OUT98" localSheetId="16">{#N/A,#N/A,TRUE,"Serviços"}</definedName>
    <definedName name="_____________OUT98" hidden="1">{#N/A,#N/A,TRUE,"Serviços"}</definedName>
    <definedName name="_____________PCB5">#REF!</definedName>
    <definedName name="_____________PCM30">#REF!</definedName>
    <definedName name="_____________PL1">#REF!</definedName>
    <definedName name="_____________PLA2">#REF!</definedName>
    <definedName name="_____________PM334">#REF!</definedName>
    <definedName name="_____________PM335">#REF!</definedName>
    <definedName name="_____________PM346">#REF!</definedName>
    <definedName name="_____________PM406">#REF!</definedName>
    <definedName name="_____________PM412">#REF!</definedName>
    <definedName name="_____________PM609">#REF!</definedName>
    <definedName name="_____________PM970">#REF!</definedName>
    <definedName name="_____________PTB10">#REF!</definedName>
    <definedName name="_____________r">#REF!</definedName>
    <definedName name="_____________Rbv1">'[14]Página 16'!$C$3:$C$7</definedName>
    <definedName name="_____________RP1">[0]!_____________RP1</definedName>
    <definedName name="_____________SE2">#REF!</definedName>
    <definedName name="_____________SL6">NA()</definedName>
    <definedName name="_____________STC04">#REF!</definedName>
    <definedName name="_____________TB10">#REF!</definedName>
    <definedName name="_____________TCB4">#REF!</definedName>
    <definedName name="_____________TCB5">#REF!</definedName>
    <definedName name="_____________tcc4">#REF!</definedName>
    <definedName name="_____________TCM30">#REF!</definedName>
    <definedName name="_____________TEB4">#REF!</definedName>
    <definedName name="_____________TOT1">#REF!</definedName>
    <definedName name="_____________TOT2">#REF!</definedName>
    <definedName name="_____________TOT3">#REF!</definedName>
    <definedName name="_____________TOT4">#REF!</definedName>
    <definedName name="_____________TOT5">#REF!</definedName>
    <definedName name="_____________TOT6">#REF!</definedName>
    <definedName name="_____________TOT7">#REF!</definedName>
    <definedName name="_____________TP10">#REF!</definedName>
    <definedName name="_____________TP5">#REF!</definedName>
    <definedName name="_____________TSD2">#REF!</definedName>
    <definedName name="____________A1">[0]!____________A1</definedName>
    <definedName name="____________A10">[0]!____________A10</definedName>
    <definedName name="____________A11">[0]!____________A11</definedName>
    <definedName name="____________A12">[0]!____________A12</definedName>
    <definedName name="____________A13">[0]!____________A13</definedName>
    <definedName name="____________A14">[0]!____________A14</definedName>
    <definedName name="____________A15">[0]!____________A15</definedName>
    <definedName name="____________A16">[0]!____________A16</definedName>
    <definedName name="____________A17">[0]!____________A17</definedName>
    <definedName name="____________A19">[0]!____________A19</definedName>
    <definedName name="____________A2">[0]!____________A2</definedName>
    <definedName name="____________A20">[0]!____________A20</definedName>
    <definedName name="____________A21">[0]!____________A21</definedName>
    <definedName name="____________A22">[0]!____________A22</definedName>
    <definedName name="____________A23">[0]!____________A23</definedName>
    <definedName name="____________A24">[0]!____________A24</definedName>
    <definedName name="____________A25">[0]!____________A25</definedName>
    <definedName name="____________A3">[0]!____________A3</definedName>
    <definedName name="____________A4">[0]!____________A4</definedName>
    <definedName name="____________A5">[0]!____________A5</definedName>
    <definedName name="____________A6">[0]!____________A6</definedName>
    <definedName name="____________A7">[0]!____________A7</definedName>
    <definedName name="____________A9">[0]!____________A9</definedName>
    <definedName name="____________ACA50">#REF!</definedName>
    <definedName name="____________ACM30">#REF!</definedName>
    <definedName name="____________ATD1">#REF!</definedName>
    <definedName name="____________brv2">#REF!</definedName>
    <definedName name="____________CAP20">#REF!</definedName>
    <definedName name="____________CC709">[15]!Plan1</definedName>
    <definedName name="____________CCM30">#REF!</definedName>
    <definedName name="____________CMM30">#REF!</definedName>
    <definedName name="____________DAR02">#REF!</definedName>
    <definedName name="____________DND2" localSheetId="15">[8]!Plan1</definedName>
    <definedName name="____________DND2" localSheetId="16">Plan1</definedName>
    <definedName name="____________DND2">[0]!Plan1</definedName>
    <definedName name="____________EDA01">#REF!</definedName>
    <definedName name="____________Ext2">'[11]P A T O 99 B'!#REF!</definedName>
    <definedName name="____________Fev1">[0]!____________Fev1</definedName>
    <definedName name="____________HCB5">#REF!</definedName>
    <definedName name="____________Jan1">[0]!____________Jan1</definedName>
    <definedName name="____________ki5" localSheetId="16">#REF!</definedName>
    <definedName name="____________ki5">#REF!</definedName>
    <definedName name="____________KM406407">#REF!</definedName>
    <definedName name="____________la2">#REF!</definedName>
    <definedName name="____________Mar1">[0]!____________Mar1</definedName>
    <definedName name="____________MFC01">#REF!</definedName>
    <definedName name="____________MOD01">[0]!____________MOD01</definedName>
    <definedName name="____________Obs1">#REF!</definedName>
    <definedName name="____________Obs2">#REF!</definedName>
    <definedName name="____________OUT98" localSheetId="8">{#N/A,#N/A,TRUE,"Serviços"}</definedName>
    <definedName name="____________OUT98" localSheetId="10">{#N/A,#N/A,TRUE,"Serviços"}</definedName>
    <definedName name="____________OUT98" localSheetId="11">{#N/A,#N/A,TRUE,"Serviços"}</definedName>
    <definedName name="____________OUT98" localSheetId="12">{#N/A,#N/A,TRUE,"Serviços"}</definedName>
    <definedName name="____________OUT98" localSheetId="13">{#N/A,#N/A,TRUE,"Serviços"}</definedName>
    <definedName name="____________OUT98" localSheetId="5" hidden="1">{#N/A,#N/A,TRUE,"Serviços"}</definedName>
    <definedName name="____________OUT98" localSheetId="15" hidden="1">{#N/A,#N/A,TRUE,"Serviços"}</definedName>
    <definedName name="____________OUT98" localSheetId="16">{#N/A,#N/A,TRUE,"Serviços"}</definedName>
    <definedName name="____________OUT98" hidden="1">{#N/A,#N/A,TRUE,"Serviços"}</definedName>
    <definedName name="____________OUT988" localSheetId="5" hidden="1">{#N/A,#N/A,TRUE,"Serviços"}</definedName>
    <definedName name="____________OUT988" localSheetId="16">{#N/A,#N/A,TRUE,"Serviços"}</definedName>
    <definedName name="____________OUT988" hidden="1">{#N/A,#N/A,TRUE,"Serviços"}</definedName>
    <definedName name="____________PCB5">#REF!</definedName>
    <definedName name="____________PCM30">#REF!</definedName>
    <definedName name="____________PL1" localSheetId="16">#REF!</definedName>
    <definedName name="____________PL1">#REF!</definedName>
    <definedName name="____________PLA2">#REF!</definedName>
    <definedName name="____________PM334">#REF!</definedName>
    <definedName name="____________PM335">#REF!</definedName>
    <definedName name="____________PM346">#REF!</definedName>
    <definedName name="____________PM406">#REF!</definedName>
    <definedName name="____________PM412">#REF!</definedName>
    <definedName name="____________PM609">#REF!</definedName>
    <definedName name="____________PM970">#REF!</definedName>
    <definedName name="____________PTB10">#REF!</definedName>
    <definedName name="____________r">#REF!</definedName>
    <definedName name="____________Rbv1">'[14]Página 16'!$C$3:$C$7</definedName>
    <definedName name="____________RP1">[0]!____________RP1</definedName>
    <definedName name="____________sd" hidden="1">#REF!</definedName>
    <definedName name="____________SE2">#REF!</definedName>
    <definedName name="____________SL6">NA()</definedName>
    <definedName name="____________STC04">#REF!</definedName>
    <definedName name="____________TB10">#REF!</definedName>
    <definedName name="____________TCB4">#REF!</definedName>
    <definedName name="____________TCB5">#REF!</definedName>
    <definedName name="____________tcc4">#REF!</definedName>
    <definedName name="____________TCM30">#REF!</definedName>
    <definedName name="____________TEB4">#REF!</definedName>
    <definedName name="____________TOT1">#REF!</definedName>
    <definedName name="____________TOT2">#REF!</definedName>
    <definedName name="____________TOT3">#REF!</definedName>
    <definedName name="____________TOT4">#REF!</definedName>
    <definedName name="____________TOT5">#REF!</definedName>
    <definedName name="____________TOT6">#REF!</definedName>
    <definedName name="____________TOT7">#REF!</definedName>
    <definedName name="____________TP10">#REF!</definedName>
    <definedName name="____________TP5">#REF!</definedName>
    <definedName name="____________TSD2">#REF!</definedName>
    <definedName name="___________23" hidden="1">#REF!</definedName>
    <definedName name="___________A1">[0]!___________A1</definedName>
    <definedName name="___________A10">[0]!___________A10</definedName>
    <definedName name="___________A11">[0]!___________A11</definedName>
    <definedName name="___________A12">[0]!___________A12</definedName>
    <definedName name="___________A13">[0]!___________A13</definedName>
    <definedName name="___________A14">[0]!___________A14</definedName>
    <definedName name="___________A15">[0]!___________A15</definedName>
    <definedName name="___________A16">[0]!___________A16</definedName>
    <definedName name="___________A17">[0]!___________A17</definedName>
    <definedName name="___________A19">[0]!___________A19</definedName>
    <definedName name="___________A2">[0]!___________A2</definedName>
    <definedName name="___________A20">[0]!___________A20</definedName>
    <definedName name="___________A21">[0]!___________A21</definedName>
    <definedName name="___________A22">[0]!___________A22</definedName>
    <definedName name="___________A23">[0]!___________A23</definedName>
    <definedName name="___________A24">[0]!___________A24</definedName>
    <definedName name="___________A25">[0]!___________A25</definedName>
    <definedName name="___________A3">[0]!___________A3</definedName>
    <definedName name="___________A4">[0]!___________A4</definedName>
    <definedName name="___________A5">[0]!___________A5</definedName>
    <definedName name="___________A6">[0]!___________A6</definedName>
    <definedName name="___________A7">[0]!___________A7</definedName>
    <definedName name="___________A9">[0]!___________A9</definedName>
    <definedName name="___________ACA50">#REF!</definedName>
    <definedName name="___________ACM30">#REF!</definedName>
    <definedName name="___________ATD1">#REF!</definedName>
    <definedName name="___________brv2">'[9]Página 16'!$C$3:$C$7</definedName>
    <definedName name="___________Brz1">#REF!</definedName>
    <definedName name="___________Brz2">#REF!</definedName>
    <definedName name="___________CAP20">#REF!</definedName>
    <definedName name="___________CC709" localSheetId="8">Plan1</definedName>
    <definedName name="___________CC709" localSheetId="10">Plan1</definedName>
    <definedName name="___________CC709" localSheetId="11">Plan1</definedName>
    <definedName name="___________CC709" localSheetId="12">Plan1</definedName>
    <definedName name="___________CC709" localSheetId="13">Plan1</definedName>
    <definedName name="___________CC709" localSheetId="15">'CUSTO PRINCIPAL'!Plan1</definedName>
    <definedName name="___________CC709">#N/A</definedName>
    <definedName name="___________CCM30">#REF!</definedName>
    <definedName name="___________CMM30">#REF!</definedName>
    <definedName name="___________DAR02">#REF!</definedName>
    <definedName name="___________DND2" localSheetId="15">[8]!Plan1</definedName>
    <definedName name="___________DND2">[12]!Plan1</definedName>
    <definedName name="___________EDA01">#REF!</definedName>
    <definedName name="___________Ext2">'[11]P A T O 99 B'!#REF!</definedName>
    <definedName name="___________Ext2_25">#REF!</definedName>
    <definedName name="___________Fev1">[0]!___________Fev1</definedName>
    <definedName name="___________HCB5">#REF!</definedName>
    <definedName name="___________Jan1">[0]!___________Jan1</definedName>
    <definedName name="___________ki5" localSheetId="16">#REF!</definedName>
    <definedName name="___________ki5">#REF!</definedName>
    <definedName name="___________KM406407">#REF!</definedName>
    <definedName name="___________la2">#REF!</definedName>
    <definedName name="___________Mar1">[0]!___________Mar1</definedName>
    <definedName name="___________MFC01">#REF!</definedName>
    <definedName name="___________MNS8418" localSheetId="15">[8]!Plan1</definedName>
    <definedName name="___________MNS8418">#REF!</definedName>
    <definedName name="___________MOD01">[0]!___________MOD01</definedName>
    <definedName name="___________Obs1">#REF!</definedName>
    <definedName name="___________Obs2">#REF!</definedName>
    <definedName name="___________OUT98" localSheetId="8">{#N/A,#N/A,TRUE,"Serviços"}</definedName>
    <definedName name="___________OUT98" localSheetId="10">{#N/A,#N/A,TRUE,"Serviços"}</definedName>
    <definedName name="___________OUT98" localSheetId="11">{#N/A,#N/A,TRUE,"Serviços"}</definedName>
    <definedName name="___________OUT98" localSheetId="12">{#N/A,#N/A,TRUE,"Serviços"}</definedName>
    <definedName name="___________OUT98" localSheetId="13">{#N/A,#N/A,TRUE,"Serviços"}</definedName>
    <definedName name="___________OUT98" localSheetId="5" hidden="1">{#N/A,#N/A,TRUE,"Serviços"}</definedName>
    <definedName name="___________OUT98" localSheetId="15" hidden="1">{#N/A,#N/A,TRUE,"Serviços"}</definedName>
    <definedName name="___________OUT98" localSheetId="16">{#N/A,#N/A,TRUE,"Serviços"}</definedName>
    <definedName name="___________OUT98" hidden="1">{#N/A,#N/A,TRUE,"Serviços"}</definedName>
    <definedName name="___________OUT988" localSheetId="5" hidden="1">{#N/A,#N/A,TRUE,"Serviços"}</definedName>
    <definedName name="___________OUT988" localSheetId="16">{#N/A,#N/A,TRUE,"Serviços"}</definedName>
    <definedName name="___________OUT988" hidden="1">{#N/A,#N/A,TRUE,"Serviços"}</definedName>
    <definedName name="___________OUT9888" localSheetId="5" hidden="1">{#N/A,#N/A,TRUE,"Serviços"}</definedName>
    <definedName name="___________OUT9888" localSheetId="16">{#N/A,#N/A,TRUE,"Serviços"}</definedName>
    <definedName name="___________OUT9888" hidden="1">{#N/A,#N/A,TRUE,"Serviços"}</definedName>
    <definedName name="___________PCB5">#REF!</definedName>
    <definedName name="___________PCM30">#REF!</definedName>
    <definedName name="___________PL1" localSheetId="16">#REF!</definedName>
    <definedName name="___________PL1">#REF!</definedName>
    <definedName name="___________PLA2">#REF!</definedName>
    <definedName name="___________PM334">#REF!</definedName>
    <definedName name="___________PM335">#REF!</definedName>
    <definedName name="___________PM346">#REF!</definedName>
    <definedName name="___________PM406">#REF!</definedName>
    <definedName name="___________PM412">#REF!</definedName>
    <definedName name="___________PM609">#REF!</definedName>
    <definedName name="___________PM970">#REF!</definedName>
    <definedName name="___________PTB10">#REF!</definedName>
    <definedName name="___________r">#REF!</definedName>
    <definedName name="___________Rbv1">'[14]Página 16'!$C$3:$C$7</definedName>
    <definedName name="___________RP1">[0]!___________RP1</definedName>
    <definedName name="___________SE2">#REF!</definedName>
    <definedName name="___________SL6">NA()</definedName>
    <definedName name="___________STC04">#REF!</definedName>
    <definedName name="___________TB10">#REF!</definedName>
    <definedName name="___________TCB4">#REF!</definedName>
    <definedName name="___________TCB5">#REF!</definedName>
    <definedName name="___________tcc4">#REF!</definedName>
    <definedName name="___________TCM30">#REF!</definedName>
    <definedName name="___________TEB4">#REF!</definedName>
    <definedName name="___________TOT1">#REF!</definedName>
    <definedName name="___________TOT2">#REF!</definedName>
    <definedName name="___________TOT3">#REF!</definedName>
    <definedName name="___________TOT4">#REF!</definedName>
    <definedName name="___________TOT5">#REF!</definedName>
    <definedName name="___________TOT6">#REF!</definedName>
    <definedName name="___________TOT7">#REF!</definedName>
    <definedName name="___________TP10">#REF!</definedName>
    <definedName name="___________TP5">#REF!</definedName>
    <definedName name="___________TSD2">#REF!</definedName>
    <definedName name="__________A1">[0]!__________A1</definedName>
    <definedName name="__________A10">[0]!__________A10</definedName>
    <definedName name="__________A11">[0]!__________A11</definedName>
    <definedName name="__________A12">[0]!__________A12</definedName>
    <definedName name="__________A13">[0]!__________A13</definedName>
    <definedName name="__________A14">NA()</definedName>
    <definedName name="__________A15">[0]!__________A15</definedName>
    <definedName name="__________A16">[0]!__________A16</definedName>
    <definedName name="__________A17">[0]!__________A17</definedName>
    <definedName name="__________A19">[0]!__________A19</definedName>
    <definedName name="__________A2">[0]!__________A2</definedName>
    <definedName name="__________A20">[0]!__________A20</definedName>
    <definedName name="__________A21">[0]!__________A21</definedName>
    <definedName name="__________A22">[0]!__________A22</definedName>
    <definedName name="__________A23">[0]!__________A23</definedName>
    <definedName name="__________A24">[0]!__________A24</definedName>
    <definedName name="__________A25">[0]!__________A25</definedName>
    <definedName name="__________A3">[0]!__________A3</definedName>
    <definedName name="__________A4">[0]!__________A4</definedName>
    <definedName name="__________A5">[0]!__________A5</definedName>
    <definedName name="__________A6">[0]!__________A6</definedName>
    <definedName name="__________A7">[0]!__________A7</definedName>
    <definedName name="__________A9">[0]!__________A9</definedName>
    <definedName name="__________ACA50">#REF!</definedName>
    <definedName name="__________ACM30">#REF!</definedName>
    <definedName name="__________Ago1">[16]Anual!$I$24</definedName>
    <definedName name="__________ATD1">#REF!</definedName>
    <definedName name="__________brv2">'[9]Página 16'!$C$3:$C$7</definedName>
    <definedName name="__________Brz1">[17]Feriados!$B$4:$B$14</definedName>
    <definedName name="__________Brz2">[17]Feriados!$B$17:$B$24</definedName>
    <definedName name="__________CAP20">#REF!</definedName>
    <definedName name="__________CC709">[15]!Plan1</definedName>
    <definedName name="__________CCM30">#REF!</definedName>
    <definedName name="__________CMM30">#REF!</definedName>
    <definedName name="__________DAR02">#REF!</definedName>
    <definedName name="__________Dez1">[16]Anual!$Q$33</definedName>
    <definedName name="__________DND2">#N/A</definedName>
    <definedName name="__________EDA01">#REF!</definedName>
    <definedName name="__________Ext2">'[11]P A T O 99 B'!#REF!</definedName>
    <definedName name="__________Fev1">#N/A</definedName>
    <definedName name="__________HCB5">#REF!</definedName>
    <definedName name="__________Jan1">#N/A</definedName>
    <definedName name="__________Jul1">[16]Anual!$A$24</definedName>
    <definedName name="__________Jun1">[16]Anual!$Q$15</definedName>
    <definedName name="__________ki5" localSheetId="16">#REF!</definedName>
    <definedName name="__________ki5">#REF!</definedName>
    <definedName name="__________KM406407">#N/A</definedName>
    <definedName name="__________la2">#REF!</definedName>
    <definedName name="__________Mai1">[16]Anual!$I$15</definedName>
    <definedName name="__________Mar1">#N/A</definedName>
    <definedName name="__________MFC01">#REF!</definedName>
    <definedName name="__________MOD01">[0]!__________MOD01</definedName>
    <definedName name="__________Nov1">[16]Anual!$I$33</definedName>
    <definedName name="__________Obs1">#REF!</definedName>
    <definedName name="__________Obs2">#REF!</definedName>
    <definedName name="__________Out1">[16]Anual!$A$33</definedName>
    <definedName name="__________OUT98" localSheetId="8">{#N/A,#N/A,TRUE,"Serviços"}</definedName>
    <definedName name="__________OUT98" localSheetId="10">{#N/A,#N/A,TRUE,"Serviços"}</definedName>
    <definedName name="__________OUT98" localSheetId="11">{#N/A,#N/A,TRUE,"Serviços"}</definedName>
    <definedName name="__________OUT98" localSheetId="12">{#N/A,#N/A,TRUE,"Serviços"}</definedName>
    <definedName name="__________OUT98" localSheetId="13">{#N/A,#N/A,TRUE,"Serviços"}</definedName>
    <definedName name="__________OUT98" localSheetId="5" hidden="1">{#N/A,#N/A,TRUE,"Serviços"}</definedName>
    <definedName name="__________OUT98" localSheetId="15" hidden="1">{#N/A,#N/A,TRUE,"Serviços"}</definedName>
    <definedName name="__________OUT98" localSheetId="16">{#N/A,#N/A,TRUE,"Serviços"}</definedName>
    <definedName name="__________OUT98" hidden="1">{#N/A,#N/A,TRUE,"Serviços"}</definedName>
    <definedName name="__________PCB5">#REF!</definedName>
    <definedName name="__________PCM30">#REF!</definedName>
    <definedName name="__________PL1" localSheetId="16">#REF!</definedName>
    <definedName name="__________PL1">#REF!</definedName>
    <definedName name="__________PL1_25">#REF!</definedName>
    <definedName name="__________PLA2">#REF!</definedName>
    <definedName name="__________PM334">#REF!</definedName>
    <definedName name="__________PM335">#REF!</definedName>
    <definedName name="__________PM346">#REF!</definedName>
    <definedName name="__________PM406">#REF!</definedName>
    <definedName name="__________PM412">#REF!</definedName>
    <definedName name="__________PM609">#REF!</definedName>
    <definedName name="__________PM970">#REF!</definedName>
    <definedName name="__________PTB10">#REF!</definedName>
    <definedName name="__________r">#REF!</definedName>
    <definedName name="__________r_25">#REF!</definedName>
    <definedName name="__________Rbv1">'[14]Página 16'!$C$3:$C$7</definedName>
    <definedName name="__________RP1">[0]!__________RP1</definedName>
    <definedName name="__________SE2">#REF!</definedName>
    <definedName name="__________Set1">[16]Anual!$Q$24</definedName>
    <definedName name="__________SL6">NA()</definedName>
    <definedName name="__________STC04">#REF!</definedName>
    <definedName name="__________TB10">#REF!</definedName>
    <definedName name="__________TCB4">#REF!</definedName>
    <definedName name="__________TCB5">#REF!</definedName>
    <definedName name="__________tcc4">#REF!</definedName>
    <definedName name="__________TCM30">#REF!</definedName>
    <definedName name="__________TEB4">#REF!</definedName>
    <definedName name="__________TOT1">#REF!</definedName>
    <definedName name="__________TOT2">#REF!</definedName>
    <definedName name="__________TOT3">#REF!</definedName>
    <definedName name="__________TOT4">#REF!</definedName>
    <definedName name="__________TOT5">#REF!</definedName>
    <definedName name="__________TOT6">#REF!</definedName>
    <definedName name="__________TOT7">#REF!</definedName>
    <definedName name="__________TP10">#REF!</definedName>
    <definedName name="__________TP5">#REF!</definedName>
    <definedName name="__________TSD2">#REF!</definedName>
    <definedName name="_________A1">#N/A</definedName>
    <definedName name="_________A10">#N/A</definedName>
    <definedName name="_________A11">#N/A</definedName>
    <definedName name="_________A12">#N/A</definedName>
    <definedName name="_________A13">#N/A</definedName>
    <definedName name="_________A14">#N/A</definedName>
    <definedName name="_________A15">#N/A</definedName>
    <definedName name="_________A16">#N/A</definedName>
    <definedName name="_________A17">#N/A</definedName>
    <definedName name="_________A19">#N/A</definedName>
    <definedName name="_________A2">#N/A</definedName>
    <definedName name="_________A20">#N/A</definedName>
    <definedName name="_________A21">#N/A</definedName>
    <definedName name="_________A22">#N/A</definedName>
    <definedName name="_________A23">#N/A</definedName>
    <definedName name="_________A24">#N/A</definedName>
    <definedName name="_________A25">#N/A</definedName>
    <definedName name="_________A3">#N/A</definedName>
    <definedName name="_________A4">#N/A</definedName>
    <definedName name="_________A5">#N/A</definedName>
    <definedName name="_________A6">#N/A</definedName>
    <definedName name="_________A7">#N/A</definedName>
    <definedName name="_________A9">#N/A</definedName>
    <definedName name="_________Abr1">[16]Anual!$A$15</definedName>
    <definedName name="_________ACA50">#REF!</definedName>
    <definedName name="_________ACM30">#REF!</definedName>
    <definedName name="_________Ago1">[17]Anual!$I$24</definedName>
    <definedName name="_________ATD1">#REF!</definedName>
    <definedName name="_________brv2">'[9]Página 16'!$C$3:$C$7</definedName>
    <definedName name="_________Brz1">#REF!</definedName>
    <definedName name="_________Brz2">#REF!</definedName>
    <definedName name="_________CAP20">#REF!</definedName>
    <definedName name="_________CC709" localSheetId="15">[8]!Plan1</definedName>
    <definedName name="_________CC709" localSheetId="16">Plan1</definedName>
    <definedName name="_________CC709">[0]!Plan1</definedName>
    <definedName name="_________CCM30">#REF!</definedName>
    <definedName name="_________CMM30">#REF!</definedName>
    <definedName name="_________DAR02">#REF!</definedName>
    <definedName name="_________Dez1">[17]Anual!$Q$33</definedName>
    <definedName name="_________DND2" localSheetId="15">[8]!Plan1</definedName>
    <definedName name="_________DND2" localSheetId="16">Plan1</definedName>
    <definedName name="_________DND2">[0]!Plan1</definedName>
    <definedName name="_________EDA01">#REF!</definedName>
    <definedName name="_________Ext2">'[11]P A T O 99 B'!#REF!</definedName>
    <definedName name="_________Ext2_25">#REF!</definedName>
    <definedName name="_________Fev1">#N/A</definedName>
    <definedName name="_________gf" hidden="1">#REF!</definedName>
    <definedName name="_________HCB5">#REF!</definedName>
    <definedName name="_________Jan1">#N/A</definedName>
    <definedName name="_________Jul1">[17]Anual!$A$24</definedName>
    <definedName name="_________Jun1">[17]Anual!$Q$15</definedName>
    <definedName name="_________ki5" localSheetId="16">#REF!</definedName>
    <definedName name="_________ki5">#REF!</definedName>
    <definedName name="_________KM406407">#N/A</definedName>
    <definedName name="_________la2">#REF!</definedName>
    <definedName name="_________Mai1">[17]Anual!$I$15</definedName>
    <definedName name="_________Mar1">#N/A</definedName>
    <definedName name="_________MFC01">#REF!</definedName>
    <definedName name="_________MNS8418" localSheetId="15">[8]!Plan1</definedName>
    <definedName name="_________MNS8418">#REF!</definedName>
    <definedName name="_________MOD01">#N/A</definedName>
    <definedName name="_________Nov1">[17]Anual!$I$33</definedName>
    <definedName name="_________Obs1">#REF!</definedName>
    <definedName name="_________Obs2">#REF!</definedName>
    <definedName name="_________op" hidden="1">#REF!</definedName>
    <definedName name="_________Out1">[17]Anual!$A$33</definedName>
    <definedName name="_________OUT98" localSheetId="8">{#N/A,#N/A,TRUE,"Serviços"}</definedName>
    <definedName name="_________OUT98" localSheetId="10">{#N/A,#N/A,TRUE,"Serviços"}</definedName>
    <definedName name="_________OUT98" localSheetId="11">{#N/A,#N/A,TRUE,"Serviços"}</definedName>
    <definedName name="_________OUT98" localSheetId="12">{#N/A,#N/A,TRUE,"Serviços"}</definedName>
    <definedName name="_________OUT98" localSheetId="13">{#N/A,#N/A,TRUE,"Serviços"}</definedName>
    <definedName name="_________OUT98" localSheetId="5" hidden="1">{#N/A,#N/A,TRUE,"Serviços"}</definedName>
    <definedName name="_________OUT98" localSheetId="15" hidden="1">{#N/A,#N/A,TRUE,"Serviços"}</definedName>
    <definedName name="_________OUT98" localSheetId="16">{#N/A,#N/A,TRUE,"Serviços"}</definedName>
    <definedName name="_________OUT98" hidden="1">{#N/A,#N/A,TRUE,"Serviços"}</definedName>
    <definedName name="_________out99" hidden="1">{#N/A,#N/A,TRUE,"Serviços"}</definedName>
    <definedName name="_________OUTT98" localSheetId="5" hidden="1">{#N/A,#N/A,TRUE,"Serviços"}</definedName>
    <definedName name="_________OUTT98" localSheetId="16">{#N/A,#N/A,TRUE,"Serviços"}</definedName>
    <definedName name="_________OUTT98" hidden="1">{#N/A,#N/A,TRUE,"Serviços"}</definedName>
    <definedName name="_________OUTT988" localSheetId="5" hidden="1">{#N/A,#N/A,TRUE,"Serviços"}</definedName>
    <definedName name="_________OUTT988" localSheetId="16">{#N/A,#N/A,TRUE,"Serviços"}</definedName>
    <definedName name="_________OUTT988" hidden="1">{#N/A,#N/A,TRUE,"Serviços"}</definedName>
    <definedName name="_________PCB5">#REF!</definedName>
    <definedName name="_________PCM30">#REF!</definedName>
    <definedName name="_________PL1" localSheetId="16">#REF!</definedName>
    <definedName name="_________PL1">#REF!</definedName>
    <definedName name="_________PLA2">#REF!</definedName>
    <definedName name="_________planilha" hidden="1">{#N/A,#N/A,TRUE,"Serviços"}</definedName>
    <definedName name="_________PM334">#REF!</definedName>
    <definedName name="_________PM335">#REF!</definedName>
    <definedName name="_________PM346">#REF!</definedName>
    <definedName name="_________PM406">#REF!</definedName>
    <definedName name="_________PM412">#REF!</definedName>
    <definedName name="_________PM609">#REF!</definedName>
    <definedName name="_________PM970">#REF!</definedName>
    <definedName name="_________PTB10">#REF!</definedName>
    <definedName name="_________r">#REF!</definedName>
    <definedName name="_________r_25">#REF!</definedName>
    <definedName name="_________Rbv1">'[14]Página 16'!$C$3:$C$7</definedName>
    <definedName name="_________RP1">#N/A</definedName>
    <definedName name="_________SE2">#REF!</definedName>
    <definedName name="_________Set1">[17]Anual!$Q$24</definedName>
    <definedName name="_________SL6">NA()</definedName>
    <definedName name="_________STC04">#REF!</definedName>
    <definedName name="_________TB10">#REF!</definedName>
    <definedName name="_________TCB4">#REF!</definedName>
    <definedName name="_________TCB5">#REF!</definedName>
    <definedName name="_________tcc4">#REF!</definedName>
    <definedName name="_________TCM30">#REF!</definedName>
    <definedName name="_________TEB4">#REF!</definedName>
    <definedName name="_________TOT1">#REF!</definedName>
    <definedName name="_________TOT2">#REF!</definedName>
    <definedName name="_________TOT3">#REF!</definedName>
    <definedName name="_________TOT4">#REF!</definedName>
    <definedName name="_________TOT5">#REF!</definedName>
    <definedName name="_________TOT6">#REF!</definedName>
    <definedName name="_________TOT7">#REF!</definedName>
    <definedName name="_________TP10">#REF!</definedName>
    <definedName name="_________TP5">#REF!</definedName>
    <definedName name="_________TSD2">#REF!</definedName>
    <definedName name="________A1">[18]!________A1</definedName>
    <definedName name="________A10">[18]!________A10</definedName>
    <definedName name="________A11">[18]!________A11</definedName>
    <definedName name="________A12">[18]!________A12</definedName>
    <definedName name="________A13">[18]!________A13</definedName>
    <definedName name="________A14">[18]!________A14</definedName>
    <definedName name="________A15">[18]!________A15</definedName>
    <definedName name="________A16">[18]!________A16</definedName>
    <definedName name="________A17">[18]!________A17</definedName>
    <definedName name="________A19">[18]!________A19</definedName>
    <definedName name="________A2">[18]!________A2</definedName>
    <definedName name="________A20">[18]!________A20</definedName>
    <definedName name="________A21">[18]!________A21</definedName>
    <definedName name="________A22">[18]!________A22</definedName>
    <definedName name="________A23">[18]!________A23</definedName>
    <definedName name="________A24">[18]!________A24</definedName>
    <definedName name="________A25">[18]!________A25</definedName>
    <definedName name="________A3">[18]!________A3</definedName>
    <definedName name="________A4">[18]!________A4</definedName>
    <definedName name="________A5">[18]!________A5</definedName>
    <definedName name="________A6">[18]!________A6</definedName>
    <definedName name="________A7">[18]!________A7</definedName>
    <definedName name="________A9">[18]!________A9</definedName>
    <definedName name="________Abr1">[17]Anual!$A$15</definedName>
    <definedName name="________ACA50">#REF!</definedName>
    <definedName name="________ACM30">#REF!</definedName>
    <definedName name="________Ago1">[17]Anual!$I$24</definedName>
    <definedName name="________ATD1">#REF!</definedName>
    <definedName name="________brv2">'[9]Página 16'!$C$3:$C$7</definedName>
    <definedName name="________Brz1">[17]Feriados!$B$4:$B$14</definedName>
    <definedName name="________Brz2">[17]Feriados!$B$17:$B$24</definedName>
    <definedName name="________CAP20">#REF!</definedName>
    <definedName name="________CC709" localSheetId="15">[8]!Plan1</definedName>
    <definedName name="________CC709" localSheetId="16">Plan1</definedName>
    <definedName name="________CC709">[0]!Plan1</definedName>
    <definedName name="________CCM30">#REF!</definedName>
    <definedName name="________CMM30">#REF!</definedName>
    <definedName name="________DAR02">#REF!</definedName>
    <definedName name="________Dez1">[17]Anual!$Q$33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 localSheetId="15">[8]!Plan1</definedName>
    <definedName name="________DND2" localSheetId="16">Plan1</definedName>
    <definedName name="________DND2">[0]!Plan1</definedName>
    <definedName name="________EDA01">#REF!</definedName>
    <definedName name="________Ext2">'[11]P A T O 99 B'!#REF!</definedName>
    <definedName name="________Fev1">[18]!________Fev1</definedName>
    <definedName name="________HCB5">#REF!</definedName>
    <definedName name="________Jan1">[18]!________Jan1</definedName>
    <definedName name="________Jul1">[17]Anual!$A$24</definedName>
    <definedName name="________Jun1">[17]Anual!$Q$15</definedName>
    <definedName name="________ki5" localSheetId="16">#REF!</definedName>
    <definedName name="________ki5">#REF!</definedName>
    <definedName name="________KM406407">#REF!</definedName>
    <definedName name="________la2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ai1">[17]Anual!$I$15</definedName>
    <definedName name="________Mar1">[18]!________Mar1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FC01">#REF!</definedName>
    <definedName name="________MNS8418" localSheetId="8">Plan1</definedName>
    <definedName name="________MNS8418" localSheetId="10">Plan1</definedName>
    <definedName name="________MNS8418" localSheetId="11">Plan1</definedName>
    <definedName name="________MNS8418" localSheetId="12">Plan1</definedName>
    <definedName name="________MNS8418" localSheetId="13">Plan1</definedName>
    <definedName name="________MNS8418" localSheetId="15">'CUSTO PRINCIPAL'!Plan1</definedName>
    <definedName name="________MNS8418" localSheetId="16">Plan1</definedName>
    <definedName name="________MNS8418">[0]!Plan1</definedName>
    <definedName name="________MOD01">[18]!________MOD01</definedName>
    <definedName name="________Nov1">[17]Anual!$I$33</definedName>
    <definedName name="________Obs1" localSheetId="16">#REF!</definedName>
    <definedName name="________Obs1">#REF!</definedName>
    <definedName name="________Obs2" localSheetId="16">#REF!</definedName>
    <definedName name="________Obs2">#REF!</definedName>
    <definedName name="________Out1">[17]Anual!$A$33</definedName>
    <definedName name="________OUT98" localSheetId="8">{#N/A,#N/A,TRUE,"Serviços"}</definedName>
    <definedName name="________OUT98" localSheetId="10">{#N/A,#N/A,TRUE,"Serviços"}</definedName>
    <definedName name="________OUT98" localSheetId="11">{#N/A,#N/A,TRUE,"Serviços"}</definedName>
    <definedName name="________OUT98" localSheetId="12">{#N/A,#N/A,TRUE,"Serviços"}</definedName>
    <definedName name="________OUT98" localSheetId="13">{#N/A,#N/A,TRUE,"Serviços"}</definedName>
    <definedName name="________OUT98" localSheetId="5" hidden="1">{#N/A,#N/A,TRUE,"Serviços"}</definedName>
    <definedName name="________OUT98" localSheetId="15" hidden="1">{#N/A,#N/A,TRUE,"Serviços"}</definedName>
    <definedName name="________OUT98" localSheetId="16">{#N/A,#N/A,TRUE,"Serviços"}</definedName>
    <definedName name="________OUT98" hidden="1">{#N/A,#N/A,TRUE,"Serviços"}</definedName>
    <definedName name="________out99" hidden="1">{#N/A,#N/A,TRUE,"Serviços"}</definedName>
    <definedName name="________OUTTT98" localSheetId="5" hidden="1">{#N/A,#N/A,TRUE,"Serviços"}</definedName>
    <definedName name="________OUTTT98" localSheetId="16">{#N/A,#N/A,TRUE,"Serviços"}</definedName>
    <definedName name="________OUTTT98" hidden="1">{#N/A,#N/A,TRUE,"Serviços"}</definedName>
    <definedName name="________PCB5">#REF!</definedName>
    <definedName name="________PCM30">#REF!</definedName>
    <definedName name="________PL1" localSheetId="16">#REF!</definedName>
    <definedName name="________PL1">#REF!</definedName>
    <definedName name="________PL1_25">#REF!</definedName>
    <definedName name="________PLA2">#REF!</definedName>
    <definedName name="________PM334">#REF!</definedName>
    <definedName name="________PM335">#REF!</definedName>
    <definedName name="________PM346">#REF!</definedName>
    <definedName name="________PM406">#REF!</definedName>
    <definedName name="________PM412">#REF!</definedName>
    <definedName name="________PM609">#REF!</definedName>
    <definedName name="________PM970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PTB10">#REF!</definedName>
    <definedName name="________r">#REF!</definedName>
    <definedName name="________r_25">#REF!</definedName>
    <definedName name="________Rbv1">'[14]Página 16'!$C$3:$C$7</definedName>
    <definedName name="________RP1">[18]!________RP1</definedName>
    <definedName name="________SE2">#REF!</definedName>
    <definedName name="________Set1">[17]Anual!$Q$24</definedName>
    <definedName name="________SL6">NA()</definedName>
    <definedName name="________STC04">#REF!</definedName>
    <definedName name="________TB10">#REF!</definedName>
    <definedName name="________TCB4">#REF!</definedName>
    <definedName name="________TCB5">#REF!</definedName>
    <definedName name="________tcc4">#REF!</definedName>
    <definedName name="________TCM30">#REF!</definedName>
    <definedName name="________TEB4">#REF!</definedName>
    <definedName name="________TOT1">#REF!</definedName>
    <definedName name="________TOT2">#REF!</definedName>
    <definedName name="________TOT3">#REF!</definedName>
    <definedName name="________TOT4">#REF!</definedName>
    <definedName name="________TOT5">#REF!</definedName>
    <definedName name="________TOT6">#REF!</definedName>
    <definedName name="________TOT7">#REF!</definedName>
    <definedName name="________TP10">#REF!</definedName>
    <definedName name="________TP5">#REF!</definedName>
    <definedName name="________TSD2">#REF!</definedName>
    <definedName name="________TT102">#REF!</definedName>
    <definedName name="________TT107">#REF!</definedName>
    <definedName name="________TT121">#REF!</definedName>
    <definedName name="________TT123">#REF!</definedName>
    <definedName name="________TT19">#REF!</definedName>
    <definedName name="________TT20">#REF!</definedName>
    <definedName name="________TT21">#REF!</definedName>
    <definedName name="________TT22">#REF!</definedName>
    <definedName name="________TT26">#REF!</definedName>
    <definedName name="________TT27">#REF!</definedName>
    <definedName name="________TT28">#REF!</definedName>
    <definedName name="________TT30">#REF!</definedName>
    <definedName name="________TT31">#REF!</definedName>
    <definedName name="________TT32">#REF!</definedName>
    <definedName name="________TT33">#REF!</definedName>
    <definedName name="________TT34">#REF!</definedName>
    <definedName name="________TT36">#REF!</definedName>
    <definedName name="________TT37">#REF!</definedName>
    <definedName name="________TT38">#REF!</definedName>
    <definedName name="________TT39">#REF!</definedName>
    <definedName name="________TT40">#REF!</definedName>
    <definedName name="________TT5">#REF!</definedName>
    <definedName name="________TT52">#REF!</definedName>
    <definedName name="________TT53">#REF!</definedName>
    <definedName name="________TT54">#REF!</definedName>
    <definedName name="________TT55">#REF!</definedName>
    <definedName name="________TT6">#REF!</definedName>
    <definedName name="________TT60">#REF!</definedName>
    <definedName name="________TT61">#REF!</definedName>
    <definedName name="________TT69">#REF!</definedName>
    <definedName name="________TT7">#REF!</definedName>
    <definedName name="________TT70">#REF!</definedName>
    <definedName name="________TT71">#REF!</definedName>
    <definedName name="________TT74">#REF!</definedName>
    <definedName name="________TT75">#REF!</definedName>
    <definedName name="________TT76">#REF!</definedName>
    <definedName name="________TT77">#REF!</definedName>
    <definedName name="________TT78">#REF!</definedName>
    <definedName name="________TT79">#REF!</definedName>
    <definedName name="________TT94">#REF!</definedName>
    <definedName name="________TT95">#REF!</definedName>
    <definedName name="________TT97">#REF!</definedName>
    <definedName name="_______A1">[18]!_______A1</definedName>
    <definedName name="_______A10">[18]!_______A10</definedName>
    <definedName name="_______A11">[18]!_______A11</definedName>
    <definedName name="_______A12">[18]!_______A12</definedName>
    <definedName name="_______A13">[18]!_______A13</definedName>
    <definedName name="_______A14">[18]!_______A14</definedName>
    <definedName name="_______A15">[18]!_______A15</definedName>
    <definedName name="_______A16">[18]!_______A16</definedName>
    <definedName name="_______A17">[18]!_______A17</definedName>
    <definedName name="_______A19">[18]!_______A19</definedName>
    <definedName name="_______A2">[18]!_______A2</definedName>
    <definedName name="_______A20">[18]!_______A20</definedName>
    <definedName name="_______A21">[18]!_______A21</definedName>
    <definedName name="_______A22">[18]!_______A22</definedName>
    <definedName name="_______A23">[18]!_______A23</definedName>
    <definedName name="_______A24">[18]!_______A24</definedName>
    <definedName name="_______A25">[18]!_______A25</definedName>
    <definedName name="_______A3">[18]!_______A3</definedName>
    <definedName name="_______A4">[18]!_______A4</definedName>
    <definedName name="_______A5">[18]!_______A5</definedName>
    <definedName name="_______A6">[18]!_______A6</definedName>
    <definedName name="_______A7">[18]!_______A7</definedName>
    <definedName name="_______A9">[18]!_______A9</definedName>
    <definedName name="_______Abr1">[17]Anual!$A$15</definedName>
    <definedName name="_______ACA25">#REF!</definedName>
    <definedName name="_______ACA50">#REF!</definedName>
    <definedName name="_______ACM30">#REF!</definedName>
    <definedName name="_______Ago1">[17]Anual!$I$24</definedName>
    <definedName name="_______arg13">"$#REF!.$H$31"</definedName>
    <definedName name="_______arg16">"$#REF!.$H$55"</definedName>
    <definedName name="_______ATD1">#REF!</definedName>
    <definedName name="_______BDI1">#REF!</definedName>
    <definedName name="_______brv2">'[9]Página 16'!$C$3:$C$7</definedName>
    <definedName name="_______Brz1">[17]Feriados!$B$4:$B$14</definedName>
    <definedName name="_______Brz2">[17]Feriados!$B$17:$B$24</definedName>
    <definedName name="_______cab1">#REF!</definedName>
    <definedName name="_______CAP20">#REF!</definedName>
    <definedName name="_______CC709" localSheetId="15">[8]!Plan1</definedName>
    <definedName name="_______CC709" localSheetId="16">Plan1</definedName>
    <definedName name="_______CC709">[0]!Plan1</definedName>
    <definedName name="_______CC947" localSheetId="15">[8]!Plan1</definedName>
    <definedName name="_______CC947" localSheetId="16">Plan1</definedName>
    <definedName name="_______CC947">[0]!Plan1</definedName>
    <definedName name="_______CCM30">#REF!</definedName>
    <definedName name="_______CMM30">#REF!</definedName>
    <definedName name="_______DAR02">#REF!</definedName>
    <definedName name="_______Dez1">[17]Anual!$Q$33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 localSheetId="15">[8]!Plan1</definedName>
    <definedName name="_______DND2" localSheetId="16">Plan1</definedName>
    <definedName name="_______DND2">[0]!Plan1</definedName>
    <definedName name="_______EDA01">#REF!</definedName>
    <definedName name="_______Ext2">'[19]P A T O 99 B'!#REF!</definedName>
    <definedName name="_______Fev1">[18]!_______Fev1</definedName>
    <definedName name="_______HCB5">#REF!</definedName>
    <definedName name="_______Jan1">[18]!_______Jan1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Jul1">[17]Anual!$A$24</definedName>
    <definedName name="_______Jun1">[17]Anual!$Q$15</definedName>
    <definedName name="_______ki5" localSheetId="16">#REF!</definedName>
    <definedName name="_______ki5">#REF!</definedName>
    <definedName name="_______KM406407">#REF!</definedName>
    <definedName name="_______la2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ai1">[17]Anual!$I$15</definedName>
    <definedName name="_______Mar1">[18]!_______Mar1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FC01">#REF!</definedName>
    <definedName name="_______MNS8418">#N/A</definedName>
    <definedName name="_______MOD01">[18]!_______MOD01</definedName>
    <definedName name="_______Nov1">[17]Anual!$I$33</definedName>
    <definedName name="_______Obs1" localSheetId="16">#REF!</definedName>
    <definedName name="_______Obs1">#REF!</definedName>
    <definedName name="_______Obs2" localSheetId="16">#REF!</definedName>
    <definedName name="_______Obs2">#REF!</definedName>
    <definedName name="_______Out1">[17]Anual!$A$33</definedName>
    <definedName name="_______OUT98" localSheetId="8">{#N/A,#N/A,TRUE,"Serviços"}</definedName>
    <definedName name="_______OUT98" localSheetId="10">{#N/A,#N/A,TRUE,"Serviços"}</definedName>
    <definedName name="_______OUT98" localSheetId="11">{#N/A,#N/A,TRUE,"Serviços"}</definedName>
    <definedName name="_______OUT98" localSheetId="12">{#N/A,#N/A,TRUE,"Serviços"}</definedName>
    <definedName name="_______OUT98" localSheetId="13">{#N/A,#N/A,TRUE,"Serviços"}</definedName>
    <definedName name="_______OUT98" localSheetId="5" hidden="1">{#N/A,#N/A,TRUE,"Serviços"}</definedName>
    <definedName name="_______OUT98" localSheetId="15" hidden="1">{#N/A,#N/A,TRUE,"Serviços"}</definedName>
    <definedName name="_______OUT98" localSheetId="16">{#N/A,#N/A,TRUE,"Serviços"}</definedName>
    <definedName name="_______OUT98" hidden="1">{#N/A,#N/A,TRUE,"Serviços"}</definedName>
    <definedName name="_______OUT9888" localSheetId="5" hidden="1">{#N/A,#N/A,TRUE,"Serviços"}</definedName>
    <definedName name="_______OUT9888" localSheetId="16">{#N/A,#N/A,TRUE,"Serviços"}</definedName>
    <definedName name="_______OUT9888" hidden="1">{#N/A,#N/A,TRUE,"Serviços"}</definedName>
    <definedName name="_______out99" hidden="1">{#N/A,#N/A,TRUE,"Serviços"}</definedName>
    <definedName name="_______PCB5">#REF!</definedName>
    <definedName name="_______PCM30">#REF!</definedName>
    <definedName name="_______PL1" localSheetId="16">#REF!</definedName>
    <definedName name="_______PL1">#REF!</definedName>
    <definedName name="_______PLA2">#REF!</definedName>
    <definedName name="_______PM334">#REF!</definedName>
    <definedName name="_______PM335">#REF!</definedName>
    <definedName name="_______PM346">#REF!</definedName>
    <definedName name="_______PM406">#REF!</definedName>
    <definedName name="_______PM412">#REF!</definedName>
    <definedName name="_______PM609">#REF!</definedName>
    <definedName name="_______PM970">#REF!</definedName>
    <definedName name="_______PNV2002">#REF!</definedName>
    <definedName name="_______PNV2003">#REF!</definedName>
    <definedName name="_______PNV2009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PTB10">#REF!</definedName>
    <definedName name="_______r">#REF!</definedName>
    <definedName name="_______Rbv1">'[14]Página 16'!$C$3:$C$7</definedName>
    <definedName name="_______reg1">#REF!</definedName>
    <definedName name="_______reg3">#REF!</definedName>
    <definedName name="_______reg5">#REF!</definedName>
    <definedName name="_______reg7">#REF!</definedName>
    <definedName name="_______RET1">#REF!</definedName>
    <definedName name="_______RP1">[18]!_______RP1</definedName>
    <definedName name="_______SE2">#REF!</definedName>
    <definedName name="_______Set1">[17]Anual!$Q$24</definedName>
    <definedName name="_______SL6">NA()</definedName>
    <definedName name="_______STC04">#REF!</definedName>
    <definedName name="_______TB10">#REF!</definedName>
    <definedName name="_______TCB4">#REF!</definedName>
    <definedName name="_______TCB5">#REF!</definedName>
    <definedName name="_______tcc4">#REF!</definedName>
    <definedName name="_______TCM30">#REF!</definedName>
    <definedName name="_______TEB4">#REF!</definedName>
    <definedName name="_______TOT1">#REF!</definedName>
    <definedName name="_______TOT2">#REF!</definedName>
    <definedName name="_______TOT3">#REF!</definedName>
    <definedName name="_______TOT4">#REF!</definedName>
    <definedName name="_______TOT5">#REF!</definedName>
    <definedName name="_______TOT6">#REF!</definedName>
    <definedName name="_______TOT7">#REF!</definedName>
    <definedName name="_______TP10">#N/A</definedName>
    <definedName name="_______TP5">#N/A</definedName>
    <definedName name="_______TSD2">#REF!</definedName>
    <definedName name="_______TT102">#REF!</definedName>
    <definedName name="_______TT107">#REF!</definedName>
    <definedName name="_______TT121">#REF!</definedName>
    <definedName name="_______TT123">#REF!</definedName>
    <definedName name="_______TT19">#REF!</definedName>
    <definedName name="_______TT20">#REF!</definedName>
    <definedName name="_______TT21">#REF!</definedName>
    <definedName name="_______TT22">#REF!</definedName>
    <definedName name="_______TT26">#REF!</definedName>
    <definedName name="_______TT27">#REF!</definedName>
    <definedName name="_______TT28">#REF!</definedName>
    <definedName name="_______TT30">#REF!</definedName>
    <definedName name="_______TT31">#REF!</definedName>
    <definedName name="_______TT32">#REF!</definedName>
    <definedName name="_______TT33">#REF!</definedName>
    <definedName name="_______TT34">#REF!</definedName>
    <definedName name="_______TT36">#REF!</definedName>
    <definedName name="_______TT37">#REF!</definedName>
    <definedName name="_______TT38">#REF!</definedName>
    <definedName name="_______TT39">#REF!</definedName>
    <definedName name="_______TT40">#REF!</definedName>
    <definedName name="_______TT5">#REF!</definedName>
    <definedName name="_______TT52">#REF!</definedName>
    <definedName name="_______TT53">#REF!</definedName>
    <definedName name="_______TT54">#REF!</definedName>
    <definedName name="_______TT55">#REF!</definedName>
    <definedName name="_______TT6">#REF!</definedName>
    <definedName name="_______TT60">#REF!</definedName>
    <definedName name="_______TT61">#REF!</definedName>
    <definedName name="_______TT69">#REF!</definedName>
    <definedName name="_______TT7">#REF!</definedName>
    <definedName name="_______TT70">#REF!</definedName>
    <definedName name="_______TT71">#REF!</definedName>
    <definedName name="_______TT74">#REF!</definedName>
    <definedName name="_______TT75">#REF!</definedName>
    <definedName name="_______TT76">#REF!</definedName>
    <definedName name="_______TT77">#REF!</definedName>
    <definedName name="_______TT78">#REF!</definedName>
    <definedName name="_______TT79">#REF!</definedName>
    <definedName name="_______TT94">#REF!</definedName>
    <definedName name="_______TT95">#REF!</definedName>
    <definedName name="_______TT97">#REF!</definedName>
    <definedName name="______A1">[20]!______A1</definedName>
    <definedName name="______A10">[20]!______A10</definedName>
    <definedName name="______A11">[20]!______A11</definedName>
    <definedName name="______A12">[20]!______A12</definedName>
    <definedName name="______A13">[20]!______A13</definedName>
    <definedName name="______A14">[20]!______A14</definedName>
    <definedName name="______A15">[20]!______A15</definedName>
    <definedName name="______A16">[20]!______A16</definedName>
    <definedName name="______A17">[20]!______A17</definedName>
    <definedName name="______A19">[20]!______A19</definedName>
    <definedName name="______A2">[20]!______A2</definedName>
    <definedName name="______A20">[20]!______A20</definedName>
    <definedName name="______A21">[20]!______A21</definedName>
    <definedName name="______A22">[20]!______A22</definedName>
    <definedName name="______A23">[20]!______A23</definedName>
    <definedName name="______A24">[20]!______A24</definedName>
    <definedName name="______A25">[20]!______A25</definedName>
    <definedName name="______A3">[20]!______A3</definedName>
    <definedName name="______A4">[20]!______A4</definedName>
    <definedName name="______A5">[20]!______A5</definedName>
    <definedName name="______A6">[20]!______A6</definedName>
    <definedName name="______A7">[20]!______A7</definedName>
    <definedName name="______A9">[20]!______A9</definedName>
    <definedName name="______Abr1">[17]Anual!$A$15</definedName>
    <definedName name="______ACA25">#REF!</definedName>
    <definedName name="______ACA50">#REF!</definedName>
    <definedName name="______ACM30">#REF!</definedName>
    <definedName name="______act2">#REF!</definedName>
    <definedName name="______Ago1">[17]Anual!$I$24</definedName>
    <definedName name="______arg13">"$#REF!.$H$31"</definedName>
    <definedName name="______arg16">"$#REF!.$H$55"</definedName>
    <definedName name="______ATD1">#REF!</definedName>
    <definedName name="______BDI1">#REF!</definedName>
    <definedName name="______brv2">'[9]Página 16'!$C$3:$C$7</definedName>
    <definedName name="______Brz1">[17]Feriados!$B$4:$B$14</definedName>
    <definedName name="______Brz2">[17]Feriados!$B$17:$B$24</definedName>
    <definedName name="______cab1">#REF!</definedName>
    <definedName name="______cab2">#REF!</definedName>
    <definedName name="______CAP20">#REF!</definedName>
    <definedName name="______CC709">#N/A</definedName>
    <definedName name="______CC947" localSheetId="15">[8]!Plan1</definedName>
    <definedName name="______CC947" localSheetId="16">Plan1</definedName>
    <definedName name="______CC947">[0]!Plan1</definedName>
    <definedName name="______CCM30">#REF!</definedName>
    <definedName name="______CMM30">#REF!</definedName>
    <definedName name="______DAR02">#REF!</definedName>
    <definedName name="______Dez1">[17]Anual!$Q$33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#N/A</definedName>
    <definedName name="______ECT12">#REF!</definedName>
    <definedName name="______ECT3">#REF!</definedName>
    <definedName name="______EDA01">#REF!</definedName>
    <definedName name="______Ext2">'[21]P A T O 99 B'!#REF!</definedName>
    <definedName name="______Fev1">[20]!______Fev1</definedName>
    <definedName name="______HCB5">#REF!</definedName>
    <definedName name="______Jan1">[20]!______Jan1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Jul1">[17]Anual!$A$24</definedName>
    <definedName name="______Jun1">[17]Anual!$Q$15</definedName>
    <definedName name="______ki5" localSheetId="16">#REF!</definedName>
    <definedName name="______ki5">#REF!</definedName>
    <definedName name="______KM406407">#REF!</definedName>
    <definedName name="______la2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ai1">[17]Anual!$I$15</definedName>
    <definedName name="______Mar1">[20]!______Mar1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FC01">#REF!</definedName>
    <definedName name="______MNS8418" localSheetId="15">[8]!Plan1</definedName>
    <definedName name="______MNS8418" localSheetId="16">Plan1</definedName>
    <definedName name="______MNS8418">[0]!Plan1</definedName>
    <definedName name="______MOD01">[20]!______MOD01</definedName>
    <definedName name="______Nov1">[17]Anual!$I$33</definedName>
    <definedName name="______Obs1" localSheetId="16">#REF!</definedName>
    <definedName name="______Obs1">#REF!</definedName>
    <definedName name="______Obs2" localSheetId="16">#REF!</definedName>
    <definedName name="______Obs2">#REF!</definedName>
    <definedName name="______Out1">[17]Anual!$A$33</definedName>
    <definedName name="______OUT98" localSheetId="8">{#N/A,#N/A,TRUE,"Serviços"}</definedName>
    <definedName name="______OUT98" localSheetId="10">{#N/A,#N/A,TRUE,"Serviços"}</definedName>
    <definedName name="______OUT98" localSheetId="11">{#N/A,#N/A,TRUE,"Serviços"}</definedName>
    <definedName name="______OUT98" localSheetId="12">{#N/A,#N/A,TRUE,"Serviços"}</definedName>
    <definedName name="______OUT98" localSheetId="13">{#N/A,#N/A,TRUE,"Serviços"}</definedName>
    <definedName name="______OUT98" localSheetId="5" hidden="1">{#N/A,#N/A,TRUE,"Serviços"}</definedName>
    <definedName name="______OUT98" localSheetId="15" hidden="1">{#N/A,#N/A,TRUE,"Serviços"}</definedName>
    <definedName name="______OUT98" localSheetId="16">{#N/A,#N/A,TRUE,"Serviços"}</definedName>
    <definedName name="______OUT98" hidden="1">{#N/A,#N/A,TRUE,"Serviços"}</definedName>
    <definedName name="______out99" hidden="1">{#N/A,#N/A,TRUE,"Serviços"}</definedName>
    <definedName name="______OUTT98888" localSheetId="5" hidden="1">{#N/A,#N/A,TRUE,"Serviços"}</definedName>
    <definedName name="______OUTT98888" localSheetId="16">{#N/A,#N/A,TRUE,"Serviços"}</definedName>
    <definedName name="______OUTT98888" hidden="1">{#N/A,#N/A,TRUE,"Serviços"}</definedName>
    <definedName name="______PCB5">#REF!</definedName>
    <definedName name="______PCM30">#REF!</definedName>
    <definedName name="______PL1" localSheetId="16">#REF!</definedName>
    <definedName name="______PL1">#REF!</definedName>
    <definedName name="______PLA2">#REF!</definedName>
    <definedName name="______PM334">#REF!</definedName>
    <definedName name="______PM335">#REF!</definedName>
    <definedName name="______PM346">#REF!</definedName>
    <definedName name="______PM406">#REF!</definedName>
    <definedName name="______PM412">#REF!</definedName>
    <definedName name="______PM609">#REF!</definedName>
    <definedName name="______PM970">#REF!</definedName>
    <definedName name="______PNV2002">#REF!</definedName>
    <definedName name="______PNV2003">#REF!</definedName>
    <definedName name="______PNV2009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PTB10">#REF!</definedName>
    <definedName name="______r">#REF!</definedName>
    <definedName name="______Rbv1">'[14]Página 16'!$C$3:$C$7</definedName>
    <definedName name="______reg1">#REF!</definedName>
    <definedName name="______reg3">#REF!</definedName>
    <definedName name="______reg5">#REF!</definedName>
    <definedName name="______reg7">#REF!</definedName>
    <definedName name="______RET1">#REF!</definedName>
    <definedName name="______RP1">[20]!______RP1</definedName>
    <definedName name="______SE2">#REF!</definedName>
    <definedName name="______Set1">[17]Anual!$Q$24</definedName>
    <definedName name="______SL6">NA()</definedName>
    <definedName name="______STC04">#REF!</definedName>
    <definedName name="______TB10">#REF!</definedName>
    <definedName name="______TCB4">#REF!</definedName>
    <definedName name="______TCB5">#REF!</definedName>
    <definedName name="______tcc4">#REF!</definedName>
    <definedName name="______TCM30">#REF!</definedName>
    <definedName name="______TEB4">#REF!</definedName>
    <definedName name="______TOT1">#REF!</definedName>
    <definedName name="______TOT2">#REF!</definedName>
    <definedName name="______TOT3">#REF!</definedName>
    <definedName name="______TOT4">#REF!</definedName>
    <definedName name="______TOT5">#REF!</definedName>
    <definedName name="______TOT6">#REF!</definedName>
    <definedName name="______TOT7">#REF!</definedName>
    <definedName name="______TP10">'[17]Recuperação da Pista'!$H$560</definedName>
    <definedName name="______TP5">'[17]Recuperação da Pista'!$H$400</definedName>
    <definedName name="______TSD2">#REF!</definedName>
    <definedName name="______TT1">#REF!</definedName>
    <definedName name="______TT10">#REF!</definedName>
    <definedName name="______TT100">#REF!</definedName>
    <definedName name="______TT101">#REF!</definedName>
    <definedName name="______TT102">#REF!</definedName>
    <definedName name="______TT103">#REF!</definedName>
    <definedName name="______TT104">#REF!</definedName>
    <definedName name="______TT105">#REF!</definedName>
    <definedName name="______TT106">#REF!</definedName>
    <definedName name="______TT107">#REF!</definedName>
    <definedName name="______TT108">#REF!</definedName>
    <definedName name="______TT109">#REF!</definedName>
    <definedName name="______TT11">#REF!</definedName>
    <definedName name="______TT110">#REF!</definedName>
    <definedName name="______TT111">#REF!</definedName>
    <definedName name="______TT112">#REF!</definedName>
    <definedName name="______TT113">#REF!</definedName>
    <definedName name="______TT114">#REF!</definedName>
    <definedName name="______TT115">#REF!</definedName>
    <definedName name="______TT116">#REF!</definedName>
    <definedName name="______TT117">#REF!</definedName>
    <definedName name="______TT118">#REF!</definedName>
    <definedName name="______TT119">#REF!</definedName>
    <definedName name="______TT12">#REF!</definedName>
    <definedName name="______TT120">#REF!</definedName>
    <definedName name="______TT121">#REF!</definedName>
    <definedName name="______TT122">#REF!</definedName>
    <definedName name="______TT123">#REF!</definedName>
    <definedName name="______TT124">#REF!</definedName>
    <definedName name="______TT125">#REF!</definedName>
    <definedName name="______TT126">#REF!</definedName>
    <definedName name="______TT127">#REF!</definedName>
    <definedName name="______TT128">#REF!</definedName>
    <definedName name="______TT129">#REF!</definedName>
    <definedName name="______TT13">#REF!</definedName>
    <definedName name="______TT130">#REF!</definedName>
    <definedName name="______TT131">#REF!</definedName>
    <definedName name="______TT132">#REF!</definedName>
    <definedName name="______TT133">#REF!</definedName>
    <definedName name="______TT134">#REF!</definedName>
    <definedName name="______TT135">#REF!</definedName>
    <definedName name="______TT136">#REF!</definedName>
    <definedName name="______TT137">#REF!</definedName>
    <definedName name="______TT138">#REF!</definedName>
    <definedName name="______TT139">#REF!</definedName>
    <definedName name="______TT14">#REF!</definedName>
    <definedName name="______TT140">#REF!</definedName>
    <definedName name="______TT141">#REF!</definedName>
    <definedName name="______TT142">#REF!</definedName>
    <definedName name="______TT15">#REF!</definedName>
    <definedName name="______TT16">#REF!</definedName>
    <definedName name="______TT17">#REF!</definedName>
    <definedName name="______TT18">#REF!</definedName>
    <definedName name="______TT19">#REF!</definedName>
    <definedName name="______TT2">#REF!</definedName>
    <definedName name="______TT20">#REF!</definedName>
    <definedName name="______TT21">#REF!</definedName>
    <definedName name="______TT22">#REF!</definedName>
    <definedName name="______tt23">#REF!</definedName>
    <definedName name="______TT24">#REF!</definedName>
    <definedName name="______TT25">#REF!</definedName>
    <definedName name="______TT26">#REF!</definedName>
    <definedName name="______TT27">#REF!</definedName>
    <definedName name="______TT28">#REF!</definedName>
    <definedName name="______tt288">#REF!</definedName>
    <definedName name="______TT29">#REF!</definedName>
    <definedName name="______TT3">#REF!</definedName>
    <definedName name="______TT30">#REF!</definedName>
    <definedName name="______tt300">#REF!</definedName>
    <definedName name="______TT31">#REF!</definedName>
    <definedName name="______TT32">#REF!</definedName>
    <definedName name="______tt322">#REF!</definedName>
    <definedName name="______TT33">#REF!</definedName>
    <definedName name="______TT34">#REF!</definedName>
    <definedName name="______TT35">#REF!</definedName>
    <definedName name="______TT36">#REF!</definedName>
    <definedName name="______TT37">#REF!</definedName>
    <definedName name="______TT38">#REF!</definedName>
    <definedName name="______TT39">#REF!</definedName>
    <definedName name="______TT4">#REF!</definedName>
    <definedName name="______TT40">#REF!</definedName>
    <definedName name="______TT41">#REF!</definedName>
    <definedName name="______TT42">#REF!</definedName>
    <definedName name="______TT43">#REF!</definedName>
    <definedName name="______TT44">#REF!</definedName>
    <definedName name="______TT45">#REF!</definedName>
    <definedName name="______TT46">#REF!</definedName>
    <definedName name="______TT47">#REF!</definedName>
    <definedName name="______TT48">#REF!</definedName>
    <definedName name="______TT49">#REF!</definedName>
    <definedName name="______TT5">#REF!</definedName>
    <definedName name="______TT50">#REF!</definedName>
    <definedName name="______TT51">#REF!</definedName>
    <definedName name="______TT52">#REF!</definedName>
    <definedName name="______TT53">#REF!</definedName>
    <definedName name="______TT54">#REF!</definedName>
    <definedName name="______TT55">#REF!</definedName>
    <definedName name="______TT56">#REF!</definedName>
    <definedName name="______TT57">#REF!</definedName>
    <definedName name="______TT58">#REF!</definedName>
    <definedName name="______TT59">#REF!</definedName>
    <definedName name="______TT6">#REF!</definedName>
    <definedName name="______TT60">#REF!</definedName>
    <definedName name="______TT61">#REF!</definedName>
    <definedName name="______TT62">#REF!</definedName>
    <definedName name="______TT63">#REF!</definedName>
    <definedName name="______TT64">#REF!</definedName>
    <definedName name="______TT65">#REF!</definedName>
    <definedName name="______TT66">#REF!</definedName>
    <definedName name="______TT67">#REF!</definedName>
    <definedName name="______TT68">#REF!</definedName>
    <definedName name="______TT69">#REF!</definedName>
    <definedName name="______TT7">#REF!</definedName>
    <definedName name="______TT70">#REF!</definedName>
    <definedName name="______TT71">#REF!</definedName>
    <definedName name="______TT72">#REF!</definedName>
    <definedName name="______TT73">#REF!</definedName>
    <definedName name="______TT74">#REF!</definedName>
    <definedName name="______TT75">#REF!</definedName>
    <definedName name="______TT76">#REF!</definedName>
    <definedName name="______TT77">#REF!</definedName>
    <definedName name="______TT78">#REF!</definedName>
    <definedName name="______TT79">#REF!</definedName>
    <definedName name="______TT8">#REF!</definedName>
    <definedName name="______TT80">#REF!</definedName>
    <definedName name="______TT81">#REF!</definedName>
    <definedName name="______TT82">#REF!</definedName>
    <definedName name="______TT83">#REF!</definedName>
    <definedName name="______TT84">#REF!</definedName>
    <definedName name="______TT85">#REF!</definedName>
    <definedName name="______TT86">#REF!</definedName>
    <definedName name="______TT87">#REF!</definedName>
    <definedName name="______TT88">#REF!</definedName>
    <definedName name="______TT89">#REF!</definedName>
    <definedName name="______TT9">#REF!</definedName>
    <definedName name="______TT90">#REF!</definedName>
    <definedName name="______TT91">#REF!</definedName>
    <definedName name="______TT92">#REF!</definedName>
    <definedName name="______TT93">#REF!</definedName>
    <definedName name="______TT94">#REF!</definedName>
    <definedName name="______TT95">#REF!</definedName>
    <definedName name="______TT96">#REF!</definedName>
    <definedName name="______TT97">#REF!</definedName>
    <definedName name="______TT98">#REF!</definedName>
    <definedName name="______TT99">#REF!</definedName>
    <definedName name="______xlnm.Print_Area_2">#REF!</definedName>
    <definedName name="_____A1">[20]!_____A1</definedName>
    <definedName name="_____A10">[20]!_____A10</definedName>
    <definedName name="_____A11">[20]!_____A11</definedName>
    <definedName name="_____A12">[20]!_____A12</definedName>
    <definedName name="_____A13">[20]!_____A13</definedName>
    <definedName name="_____A14">[20]!_____A14</definedName>
    <definedName name="_____A15">[20]!_____A15</definedName>
    <definedName name="_____A16">[20]!_____A16</definedName>
    <definedName name="_____A17">[20]!_____A17</definedName>
    <definedName name="_____A19">[20]!_____A19</definedName>
    <definedName name="_____A2">[20]!_____A2</definedName>
    <definedName name="_____A20">[20]!_____A20</definedName>
    <definedName name="_____A21">[20]!_____A21</definedName>
    <definedName name="_____A22">[20]!_____A22</definedName>
    <definedName name="_____A23">[20]!_____A23</definedName>
    <definedName name="_____A24">[20]!_____A24</definedName>
    <definedName name="_____A25">[20]!_____A25</definedName>
    <definedName name="_____A3">[20]!_____A3</definedName>
    <definedName name="_____A4">[20]!_____A4</definedName>
    <definedName name="_____A5">[20]!_____A5</definedName>
    <definedName name="_____A6">[20]!_____A6</definedName>
    <definedName name="_____A7">[20]!_____A7</definedName>
    <definedName name="_____A9">[20]!_____A9</definedName>
    <definedName name="_____Abr1">[17]Anual!$A$15</definedName>
    <definedName name="_____ACA25">#REF!</definedName>
    <definedName name="_____ACA50">#REF!</definedName>
    <definedName name="_____ACM30">#REF!</definedName>
    <definedName name="_____act2">#REF!</definedName>
    <definedName name="_____Ago1">[17]Anual!$I$24</definedName>
    <definedName name="_____arg13">"$#REF!.$H$31"</definedName>
    <definedName name="_____arg16">"$#REF!.$H$55"</definedName>
    <definedName name="_____ATD1">#REF!</definedName>
    <definedName name="_____BDI1">#REF!</definedName>
    <definedName name="_____brv2">'[9]Página 16'!$C$3:$C$7</definedName>
    <definedName name="_____Brz1">#REF!</definedName>
    <definedName name="_____Brz2">#REF!</definedName>
    <definedName name="_____cab1">#REF!</definedName>
    <definedName name="_____cab2">#REF!</definedName>
    <definedName name="_____CAP20">#REF!</definedName>
    <definedName name="_____CC709" localSheetId="15">[8]!Plan1</definedName>
    <definedName name="_____CC709" localSheetId="16">Plan1</definedName>
    <definedName name="_____CC709">[0]!Plan1</definedName>
    <definedName name="_____CC947" localSheetId="15">[8]!Plan1</definedName>
    <definedName name="_____CC947" localSheetId="16">Plan1</definedName>
    <definedName name="_____CC947">[0]!Plan1</definedName>
    <definedName name="_____CCM30">#REF!</definedName>
    <definedName name="_____CMM30">#REF!</definedName>
    <definedName name="_____DAR02">#REF!</definedName>
    <definedName name="_____Dez1">[17]Anual!$Q$33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 localSheetId="15">[8]!Plan1</definedName>
    <definedName name="_____DND2" localSheetId="16">Plan1</definedName>
    <definedName name="_____DND2">[0]!Plan1</definedName>
    <definedName name="_____DT" hidden="1">#REF!</definedName>
    <definedName name="_____ECT12">#REF!</definedName>
    <definedName name="_____ECT3">#REF!</definedName>
    <definedName name="_____EDA01">#REF!</definedName>
    <definedName name="_____Ext2">'[22]P A T O 99 B'!#REF!</definedName>
    <definedName name="_____Fev1">[20]!_____Fev1</definedName>
    <definedName name="_____HCB5">#REF!</definedName>
    <definedName name="_____Jan1">[20]!_____Jan1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Jul1">[17]Anual!$A$24</definedName>
    <definedName name="_____Jun1">[17]Anual!$Q$15</definedName>
    <definedName name="_____ki5" localSheetId="16">#REF!</definedName>
    <definedName name="_____ki5">#REF!</definedName>
    <definedName name="_____KM406407">#REF!</definedName>
    <definedName name="_____la2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ai1">[17]Anual!$I$15</definedName>
    <definedName name="_____Mar1">[20]!_____Mar1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MFC01">#REF!</definedName>
    <definedName name="_____MNS8418" localSheetId="15">[8]!Plan1</definedName>
    <definedName name="_____MNS8418">[12]!Plan1</definedName>
    <definedName name="_____MOD01">[20]!_____MOD01</definedName>
    <definedName name="_____Nov1">[17]Anual!$I$33</definedName>
    <definedName name="_____Obs1" localSheetId="16">#REF!</definedName>
    <definedName name="_____Obs1">#REF!</definedName>
    <definedName name="_____Obs2" localSheetId="16">#REF!</definedName>
    <definedName name="_____Obs2">#REF!</definedName>
    <definedName name="_____Out1">[17]Anual!$A$33</definedName>
    <definedName name="_____OUT98" localSheetId="8">{#N/A,#N/A,TRUE,"Serviços"}</definedName>
    <definedName name="_____OUT98" localSheetId="10">{#N/A,#N/A,TRUE,"Serviços"}</definedName>
    <definedName name="_____OUT98" localSheetId="11">{#N/A,#N/A,TRUE,"Serviços"}</definedName>
    <definedName name="_____OUT98" localSheetId="12">{#N/A,#N/A,TRUE,"Serviços"}</definedName>
    <definedName name="_____OUT98" localSheetId="13">{#N/A,#N/A,TRUE,"Serviços"}</definedName>
    <definedName name="_____OUT98" localSheetId="5" hidden="1">{#N/A,#N/A,TRUE,"Serviços"}</definedName>
    <definedName name="_____OUT98" localSheetId="15" hidden="1">{#N/A,#N/A,TRUE,"Serviços"}</definedName>
    <definedName name="_____OUT98" localSheetId="16">{#N/A,#N/A,TRUE,"Serviços"}</definedName>
    <definedName name="_____OUT98" hidden="1">{#N/A,#N/A,TRUE,"Serviços"}</definedName>
    <definedName name="_____out99" hidden="1">{#N/A,#N/A,TRUE,"Serviços"}</definedName>
    <definedName name="_____OUTTT988" localSheetId="5" hidden="1">{#N/A,#N/A,TRUE,"Serviços"}</definedName>
    <definedName name="_____OUTTT988" localSheetId="16">{#N/A,#N/A,TRUE,"Serviços"}</definedName>
    <definedName name="_____OUTTT988" hidden="1">{#N/A,#N/A,TRUE,"Serviços"}</definedName>
    <definedName name="_____PCB5">#REF!</definedName>
    <definedName name="_____PCM30">#REF!</definedName>
    <definedName name="_____PL1" localSheetId="16">#REF!</definedName>
    <definedName name="_____PL1">#REF!</definedName>
    <definedName name="_____PLA2">#REF!</definedName>
    <definedName name="_____PM334">#REF!</definedName>
    <definedName name="_____PM335">#REF!</definedName>
    <definedName name="_____PM346">#REF!</definedName>
    <definedName name="_____PM406">#REF!</definedName>
    <definedName name="_____PM412">#REF!</definedName>
    <definedName name="_____PM609">#REF!</definedName>
    <definedName name="_____PM970">#REF!</definedName>
    <definedName name="_____PNV2002">#REF!</definedName>
    <definedName name="_____PNV2003">#REF!</definedName>
    <definedName name="_____PNV2009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PTB10">#REF!</definedName>
    <definedName name="_____r">#REF!</definedName>
    <definedName name="_____Rbv1">'[14]Página 16'!$C$3:$C$7</definedName>
    <definedName name="_____reg1">#REF!</definedName>
    <definedName name="_____reg3">#REF!</definedName>
    <definedName name="_____reg5">#REF!</definedName>
    <definedName name="_____reg7">#REF!</definedName>
    <definedName name="_____RET1">#REF!</definedName>
    <definedName name="_____RP1">[20]!_____RP1</definedName>
    <definedName name="_____SE2">#REF!</definedName>
    <definedName name="_____Set1">[17]Anual!$Q$24</definedName>
    <definedName name="_____SL6">NA()</definedName>
    <definedName name="_____STC04">#REF!</definedName>
    <definedName name="_____TB10">#REF!</definedName>
    <definedName name="_____TCB4">#REF!</definedName>
    <definedName name="_____TCB5">#REF!</definedName>
    <definedName name="_____tcc4">#REF!</definedName>
    <definedName name="_____TCM30">#REF!</definedName>
    <definedName name="_____TEB4">#REF!</definedName>
    <definedName name="_____TOT1">#REF!</definedName>
    <definedName name="_____TOT2">#REF!</definedName>
    <definedName name="_____TOT3">#REF!</definedName>
    <definedName name="_____TOT4">#REF!</definedName>
    <definedName name="_____TOT5">#REF!</definedName>
    <definedName name="_____TOT6">#REF!</definedName>
    <definedName name="_____TOT7">#REF!</definedName>
    <definedName name="_____TP10">'[17]Recuperação da Pista'!$H$560</definedName>
    <definedName name="_____TP5">'[17]Recuperação da Pista'!$H$400</definedName>
    <definedName name="_____TSD2">#REF!</definedName>
    <definedName name="_____TT1">#REF!</definedName>
    <definedName name="_____TT10">#REF!</definedName>
    <definedName name="_____TT100">#REF!</definedName>
    <definedName name="_____TT101">#REF!</definedName>
    <definedName name="_____TT102">#REF!</definedName>
    <definedName name="_____TT103">#REF!</definedName>
    <definedName name="_____TT104">#REF!</definedName>
    <definedName name="_____TT105">#REF!</definedName>
    <definedName name="_____TT106">#REF!</definedName>
    <definedName name="_____TT107">#REF!</definedName>
    <definedName name="_____TT108">#REF!</definedName>
    <definedName name="_____TT109">#REF!</definedName>
    <definedName name="_____TT11">#REF!</definedName>
    <definedName name="_____TT110">#REF!</definedName>
    <definedName name="_____TT111">#REF!</definedName>
    <definedName name="_____TT112">#REF!</definedName>
    <definedName name="_____TT113">#REF!</definedName>
    <definedName name="_____TT114">#REF!</definedName>
    <definedName name="_____TT115">#REF!</definedName>
    <definedName name="_____TT116">#REF!</definedName>
    <definedName name="_____TT117">#REF!</definedName>
    <definedName name="_____TT118">#REF!</definedName>
    <definedName name="_____TT119">#REF!</definedName>
    <definedName name="_____TT12">#REF!</definedName>
    <definedName name="_____TT120">#REF!</definedName>
    <definedName name="_____TT121">#REF!</definedName>
    <definedName name="_____TT122">#REF!</definedName>
    <definedName name="_____TT123">#REF!</definedName>
    <definedName name="_____TT124">#REF!</definedName>
    <definedName name="_____TT125">#REF!</definedName>
    <definedName name="_____TT126">#REF!</definedName>
    <definedName name="_____TT127">#REF!</definedName>
    <definedName name="_____TT128">#REF!</definedName>
    <definedName name="_____TT129">#REF!</definedName>
    <definedName name="_____TT13">#REF!</definedName>
    <definedName name="_____TT130">#REF!</definedName>
    <definedName name="_____TT131">#REF!</definedName>
    <definedName name="_____TT132">#REF!</definedName>
    <definedName name="_____TT133">#REF!</definedName>
    <definedName name="_____TT134">#REF!</definedName>
    <definedName name="_____TT135">#REF!</definedName>
    <definedName name="_____TT136">#REF!</definedName>
    <definedName name="_____TT137">#REF!</definedName>
    <definedName name="_____TT138">#REF!</definedName>
    <definedName name="_____TT139">#REF!</definedName>
    <definedName name="_____TT14">#REF!</definedName>
    <definedName name="_____TT140">#REF!</definedName>
    <definedName name="_____TT141">#REF!</definedName>
    <definedName name="_____TT142">#REF!</definedName>
    <definedName name="_____TT15">#REF!</definedName>
    <definedName name="_____TT16">#REF!</definedName>
    <definedName name="_____TT17">#REF!</definedName>
    <definedName name="_____TT18">#REF!</definedName>
    <definedName name="_____TT19">#REF!</definedName>
    <definedName name="_____TT2">#REF!</definedName>
    <definedName name="_____TT20">#REF!</definedName>
    <definedName name="_____TT21">#REF!</definedName>
    <definedName name="_____TT22">#REF!</definedName>
    <definedName name="_____tt23">#REF!</definedName>
    <definedName name="_____TT24">#REF!</definedName>
    <definedName name="_____TT25">#REF!</definedName>
    <definedName name="_____TT26">#REF!</definedName>
    <definedName name="_____TT27">#REF!</definedName>
    <definedName name="_____TT28">#REF!</definedName>
    <definedName name="_____tt288">#REF!</definedName>
    <definedName name="_____TT29">#REF!</definedName>
    <definedName name="_____TT3">#REF!</definedName>
    <definedName name="_____TT30">#REF!</definedName>
    <definedName name="_____tt300">#REF!</definedName>
    <definedName name="_____TT31">#REF!</definedName>
    <definedName name="_____TT32">#REF!</definedName>
    <definedName name="_____tt322">#REF!</definedName>
    <definedName name="_____TT33">#REF!</definedName>
    <definedName name="_____TT34">#REF!</definedName>
    <definedName name="_____TT35">#REF!</definedName>
    <definedName name="_____TT36">#REF!</definedName>
    <definedName name="_____TT37">#REF!</definedName>
    <definedName name="_____TT38">#REF!</definedName>
    <definedName name="_____TT39">#REF!</definedName>
    <definedName name="_____TT4">#REF!</definedName>
    <definedName name="_____TT40">#REF!</definedName>
    <definedName name="_____TT41">#REF!</definedName>
    <definedName name="_____TT42">#REF!</definedName>
    <definedName name="_____TT43">#REF!</definedName>
    <definedName name="_____TT44">#REF!</definedName>
    <definedName name="_____TT45">#REF!</definedName>
    <definedName name="_____TT46">#REF!</definedName>
    <definedName name="_____TT47">#REF!</definedName>
    <definedName name="_____TT48">#REF!</definedName>
    <definedName name="_____TT49">#REF!</definedName>
    <definedName name="_____TT5">#REF!</definedName>
    <definedName name="_____TT50">#REF!</definedName>
    <definedName name="_____TT51">#REF!</definedName>
    <definedName name="_____TT52">#REF!</definedName>
    <definedName name="_____TT53">#REF!</definedName>
    <definedName name="_____TT54">#REF!</definedName>
    <definedName name="_____TT55">#REF!</definedName>
    <definedName name="_____TT56">#REF!</definedName>
    <definedName name="_____TT57">#REF!</definedName>
    <definedName name="_____TT58">#REF!</definedName>
    <definedName name="_____TT59">#REF!</definedName>
    <definedName name="_____TT6">#REF!</definedName>
    <definedName name="_____TT60">#REF!</definedName>
    <definedName name="_____TT61">#REF!</definedName>
    <definedName name="_____TT62">#REF!</definedName>
    <definedName name="_____TT63">#REF!</definedName>
    <definedName name="_____TT64">#REF!</definedName>
    <definedName name="_____TT65">#REF!</definedName>
    <definedName name="_____TT66">#REF!</definedName>
    <definedName name="_____TT67">#REF!</definedName>
    <definedName name="_____TT68">#REF!</definedName>
    <definedName name="_____TT69">#REF!</definedName>
    <definedName name="_____TT7">#REF!</definedName>
    <definedName name="_____TT70">#REF!</definedName>
    <definedName name="_____TT71">#REF!</definedName>
    <definedName name="_____TT72">#REF!</definedName>
    <definedName name="_____TT73">#REF!</definedName>
    <definedName name="_____TT74">#REF!</definedName>
    <definedName name="_____TT75">#REF!</definedName>
    <definedName name="_____TT76">#REF!</definedName>
    <definedName name="_____TT77">#REF!</definedName>
    <definedName name="_____TT78">#REF!</definedName>
    <definedName name="_____TT79">#REF!</definedName>
    <definedName name="_____TT8">#REF!</definedName>
    <definedName name="_____TT80">#REF!</definedName>
    <definedName name="_____TT81">#REF!</definedName>
    <definedName name="_____TT82">#REF!</definedName>
    <definedName name="_____TT83">#REF!</definedName>
    <definedName name="_____TT84">#REF!</definedName>
    <definedName name="_____TT85">#REF!</definedName>
    <definedName name="_____TT86">#REF!</definedName>
    <definedName name="_____TT87">#REF!</definedName>
    <definedName name="_____TT88">#REF!</definedName>
    <definedName name="_____TT89">#REF!</definedName>
    <definedName name="_____TT9">#REF!</definedName>
    <definedName name="_____TT90">#REF!</definedName>
    <definedName name="_____TT91">#REF!</definedName>
    <definedName name="_____TT92">#REF!</definedName>
    <definedName name="_____TT93">#REF!</definedName>
    <definedName name="_____TT94">#REF!</definedName>
    <definedName name="_____TT95">#REF!</definedName>
    <definedName name="_____TT96">#REF!</definedName>
    <definedName name="_____TT97">#REF!</definedName>
    <definedName name="_____TT98">#REF!</definedName>
    <definedName name="_____TT99">#REF!</definedName>
    <definedName name="____A1">[20]!____A1</definedName>
    <definedName name="____A10">[20]!____A10</definedName>
    <definedName name="____A11">[20]!____A11</definedName>
    <definedName name="____A12">[20]!____A12</definedName>
    <definedName name="____A13">[20]!____A13</definedName>
    <definedName name="____A14">[20]!____A14</definedName>
    <definedName name="____A15">[20]!____A15</definedName>
    <definedName name="____A16">[20]!____A16</definedName>
    <definedName name="____A17">[20]!____A17</definedName>
    <definedName name="____A19">[20]!____A19</definedName>
    <definedName name="____A2">[20]!____A2</definedName>
    <definedName name="____A20">[20]!____A20</definedName>
    <definedName name="____A21">[20]!____A21</definedName>
    <definedName name="____A22">[20]!____A22</definedName>
    <definedName name="____A23">[20]!____A23</definedName>
    <definedName name="____A24">[20]!____A24</definedName>
    <definedName name="____A25">[20]!____A25</definedName>
    <definedName name="____A3">[20]!____A3</definedName>
    <definedName name="____A4">[20]!____A4</definedName>
    <definedName name="____A5">[20]!____A5</definedName>
    <definedName name="____A6">[20]!____A6</definedName>
    <definedName name="____A7">[20]!____A7</definedName>
    <definedName name="____A9">[20]!____A9</definedName>
    <definedName name="____Abr1">[17]Anual!$A$15</definedName>
    <definedName name="____ACA25">#REF!</definedName>
    <definedName name="____ACA50">#REF!</definedName>
    <definedName name="____ACM30">#REF!</definedName>
    <definedName name="____act2">#REF!</definedName>
    <definedName name="____adm1" hidden="1">{"'Índice'!$A$1:$K$49"}</definedName>
    <definedName name="_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_Ago1">[17]Anual!$I$24</definedName>
    <definedName name="____arg13">"$#REF!.$H$31"</definedName>
    <definedName name="____arg16">"$#REF!.$H$55"</definedName>
    <definedName name="____ATD1">#REF!</definedName>
    <definedName name="____BDI1">#REF!</definedName>
    <definedName name="____brv2">#REF!</definedName>
    <definedName name="____Brz1">#REF!</definedName>
    <definedName name="____Brz2">#REF!</definedName>
    <definedName name="____cab1">#REF!</definedName>
    <definedName name="____cab2">#REF!</definedName>
    <definedName name="____CAP20">#REF!</definedName>
    <definedName name="____CC709" localSheetId="15">[8]!Plan1</definedName>
    <definedName name="____CC709" localSheetId="16">Plan1</definedName>
    <definedName name="____CC709">[0]!Plan1</definedName>
    <definedName name="____CC947" localSheetId="15">[8]!Plan1</definedName>
    <definedName name="____CC947" localSheetId="16">Plan1</definedName>
    <definedName name="____CC947">[0]!Plan1</definedName>
    <definedName name="____CCM30">#REF!</definedName>
    <definedName name="____CMM30">#REF!</definedName>
    <definedName name="____d2" hidden="1">{#N/A,#N/A,FALSE,"Aging Summary";#N/A,#N/A,FALSE,"Ratio Analysis";#N/A,#N/A,FALSE,"Test 120 Day Accts";#N/A,#N/A,FALSE,"Tickmarks"}</definedName>
    <definedName name="____DAR02">#REF!</definedName>
    <definedName name="____Dez1">[17]Anual!$Q$33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 localSheetId="15">[8]!Plan1</definedName>
    <definedName name="____DND2" localSheetId="16">Plan1</definedName>
    <definedName name="____DND2">[0]!Plan1</definedName>
    <definedName name="____DRE0700" hidden="1">{"'PXR_6500'!$A$1:$I$124"}</definedName>
    <definedName name="____ECT12">#REF!</definedName>
    <definedName name="____ECT3">#REF!</definedName>
    <definedName name="____EDA01">#REF!</definedName>
    <definedName name="____Ext2">'[21]P A T O 99 B'!#REF!</definedName>
    <definedName name="____FAT1">#REF!</definedName>
    <definedName name="____FAT2">#REF!</definedName>
    <definedName name="____Fev1">[20]!____Fev1</definedName>
    <definedName name="____HCB5">#REF!</definedName>
    <definedName name="____Jan1">[20]!____Jan1</definedName>
    <definedName name="____JAN2003">"$#REF!.$G$5"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Jul1">[17]Anual!$A$24</definedName>
    <definedName name="____Jun1">[17]Anual!$Q$15</definedName>
    <definedName name="____ki5" localSheetId="16">#REF!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ai1">[17]Anual!$I$15</definedName>
    <definedName name="____Mar1">[20]!____Mar1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FC01">#REF!</definedName>
    <definedName name="____MNS8418">#N/A</definedName>
    <definedName name="____MOD01">[20]!____MOD01</definedName>
    <definedName name="____Nov1">[17]Anual!$I$33</definedName>
    <definedName name="____Obs1" localSheetId="16">#REF!</definedName>
    <definedName name="____Obs1">#REF!</definedName>
    <definedName name="____Obs2" localSheetId="16">#REF!</definedName>
    <definedName name="____Obs2">#REF!</definedName>
    <definedName name="____Out1">[17]Anual!$A$33</definedName>
    <definedName name="____OUT98" localSheetId="8">{#N/A,#N/A,TRUE,"Serviços"}</definedName>
    <definedName name="____OUT98" localSheetId="10">{#N/A,#N/A,TRUE,"Serviços"}</definedName>
    <definedName name="____OUT98" localSheetId="11">{#N/A,#N/A,TRUE,"Serviços"}</definedName>
    <definedName name="____OUT98" localSheetId="12">{#N/A,#N/A,TRUE,"Serviços"}</definedName>
    <definedName name="____OUT98" localSheetId="13">{#N/A,#N/A,TRUE,"Serviços"}</definedName>
    <definedName name="____OUT98" localSheetId="5" hidden="1">{#N/A,#N/A,TRUE,"Serviços"}</definedName>
    <definedName name="____OUT98" localSheetId="15" hidden="1">{#N/A,#N/A,TRUE,"Serviços"}</definedName>
    <definedName name="____OUT98" localSheetId="16">{#N/A,#N/A,TRUE,"Serviços"}</definedName>
    <definedName name="____OUT98" hidden="1">{#N/A,#N/A,TRUE,"Serviços"}</definedName>
    <definedName name="____out99" hidden="1">{#N/A,#N/A,TRUE,"Serviços"}</definedName>
    <definedName name="____OUTTT98" localSheetId="5" hidden="1">{#N/A,#N/A,TRUE,"Serviços"}</definedName>
    <definedName name="____OUTTT98" localSheetId="16">{#N/A,#N/A,TRUE,"Serviços"}</definedName>
    <definedName name="____OUTTT98" hidden="1">{#N/A,#N/A,TRUE,"Serviços"}</definedName>
    <definedName name="____PCB5">#REF!</definedName>
    <definedName name="____PCM30">#REF!</definedName>
    <definedName name="____PL1" localSheetId="16">#REF!</definedName>
    <definedName name="____PL1">#REF!</definedName>
    <definedName name="____PLA2">#REF!</definedName>
    <definedName name="____PM334">#REF!</definedName>
    <definedName name="____PM335">#REF!</definedName>
    <definedName name="____PM346">#REF!</definedName>
    <definedName name="____PM406">#REF!</definedName>
    <definedName name="____PM412">#REF!</definedName>
    <definedName name="____PM609">#REF!</definedName>
    <definedName name="____PM970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NA()</definedName>
    <definedName name="____Rbv1">#REF!</definedName>
    <definedName name="____reg1">#REF!</definedName>
    <definedName name="____reg3">#REF!</definedName>
    <definedName name="____reg5">#REF!</definedName>
    <definedName name="____reg7">#REF!</definedName>
    <definedName name="____RET1">#REF!</definedName>
    <definedName name="____RP1">[20]!____RP1</definedName>
    <definedName name="____SE2">#REF!</definedName>
    <definedName name="____Set1">[17]Anual!$Q$24</definedName>
    <definedName name="____SL6">NA()</definedName>
    <definedName name="____STC04">#REF!</definedName>
    <definedName name="____sub1">#REF!</definedName>
    <definedName name="____sub3">#REF!</definedName>
    <definedName name="____TB10">#REF!</definedName>
    <definedName name="____TCB4">#REF!</definedName>
    <definedName name="____TCB5">#REF!</definedName>
    <definedName name="____tcc4">#REF!</definedName>
    <definedName name="____TCM30">#REF!</definedName>
    <definedName name="____TEB4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P10">'[17]Recuperação da Pista'!$H$560</definedName>
    <definedName name="____TP5">'[17]Recuperação da Pista'!$H$400</definedName>
    <definedName name="____TSD2">#REF!</definedName>
    <definedName name="____TT1">#REF!</definedName>
    <definedName name="____TT10">#REF!</definedName>
    <definedName name="____TT100">#REF!</definedName>
    <definedName name="____TT101">#REF!</definedName>
    <definedName name="____TT102">#REF!</definedName>
    <definedName name="____TT103">#REF!</definedName>
    <definedName name="____TT104">#REF!</definedName>
    <definedName name="____TT105">#REF!</definedName>
    <definedName name="____TT106">#REF!</definedName>
    <definedName name="____TT107">#REF!</definedName>
    <definedName name="____TT108">#REF!</definedName>
    <definedName name="____TT109">#REF!</definedName>
    <definedName name="____TT11">#REF!</definedName>
    <definedName name="____TT110">#REF!</definedName>
    <definedName name="____TT111">#REF!</definedName>
    <definedName name="____TT112">#REF!</definedName>
    <definedName name="____TT113">#REF!</definedName>
    <definedName name="____TT114">#REF!</definedName>
    <definedName name="____TT115">#REF!</definedName>
    <definedName name="____TT116">#REF!</definedName>
    <definedName name="____TT117">#REF!</definedName>
    <definedName name="____TT118">#REF!</definedName>
    <definedName name="____TT119">#REF!</definedName>
    <definedName name="____TT12">#REF!</definedName>
    <definedName name="____TT120">#REF!</definedName>
    <definedName name="____TT121">#REF!</definedName>
    <definedName name="____TT122">#REF!</definedName>
    <definedName name="____TT123">#REF!</definedName>
    <definedName name="____TT124">#REF!</definedName>
    <definedName name="____TT125">#REF!</definedName>
    <definedName name="____TT126">#REF!</definedName>
    <definedName name="____TT127">#REF!</definedName>
    <definedName name="____TT128">#REF!</definedName>
    <definedName name="____TT129">#REF!</definedName>
    <definedName name="____TT13">#REF!</definedName>
    <definedName name="____TT130">#REF!</definedName>
    <definedName name="____TT131">#REF!</definedName>
    <definedName name="____TT132">#REF!</definedName>
    <definedName name="____TT133">#REF!</definedName>
    <definedName name="____TT134">#REF!</definedName>
    <definedName name="____TT135">#REF!</definedName>
    <definedName name="____TT136">#REF!</definedName>
    <definedName name="____TT137">#REF!</definedName>
    <definedName name="____TT138">#REF!</definedName>
    <definedName name="____TT139">#REF!</definedName>
    <definedName name="____TT14">#REF!</definedName>
    <definedName name="____TT140">#REF!</definedName>
    <definedName name="____TT141">#REF!</definedName>
    <definedName name="____TT142">#REF!</definedName>
    <definedName name="____TT15">#REF!</definedName>
    <definedName name="____TT16">#REF!</definedName>
    <definedName name="____TT17">#REF!</definedName>
    <definedName name="____TT18">#REF!</definedName>
    <definedName name="____TT19">#REF!</definedName>
    <definedName name="____TT2">#REF!</definedName>
    <definedName name="____TT20">#REF!</definedName>
    <definedName name="____TT21">#REF!</definedName>
    <definedName name="____TT22">#REF!</definedName>
    <definedName name="____tt23">#REF!</definedName>
    <definedName name="____TT24">#REF!</definedName>
    <definedName name="____TT25">#REF!</definedName>
    <definedName name="____TT26">#REF!</definedName>
    <definedName name="____TT27">#REF!</definedName>
    <definedName name="____TT28">#REF!</definedName>
    <definedName name="____tt288">#REF!</definedName>
    <definedName name="____TT29">#REF!</definedName>
    <definedName name="____TT3">#REF!</definedName>
    <definedName name="____TT30">#REF!</definedName>
    <definedName name="____tt300">#REF!</definedName>
    <definedName name="____TT31">#REF!</definedName>
    <definedName name="____TT32">#REF!</definedName>
    <definedName name="____tt322">#REF!</definedName>
    <definedName name="____TT33">#REF!</definedName>
    <definedName name="____TT34">#REF!</definedName>
    <definedName name="____TT35">#REF!</definedName>
    <definedName name="____TT36">#REF!</definedName>
    <definedName name="____TT37">#REF!</definedName>
    <definedName name="____TT38">#REF!</definedName>
    <definedName name="____TT39">#REF!</definedName>
    <definedName name="____TT4">#REF!</definedName>
    <definedName name="____TT40">#REF!</definedName>
    <definedName name="____TT41">#REF!</definedName>
    <definedName name="____TT42">#REF!</definedName>
    <definedName name="____TT43">#REF!</definedName>
    <definedName name="____TT44">#REF!</definedName>
    <definedName name="____TT45">#REF!</definedName>
    <definedName name="____TT46">#REF!</definedName>
    <definedName name="____TT47">#REF!</definedName>
    <definedName name="____TT48">#REF!</definedName>
    <definedName name="____TT49">#REF!</definedName>
    <definedName name="____TT5">#REF!</definedName>
    <definedName name="____TT50">#REF!</definedName>
    <definedName name="____TT51">#REF!</definedName>
    <definedName name="____TT52">#REF!</definedName>
    <definedName name="____TT53">#REF!</definedName>
    <definedName name="____TT54">#REF!</definedName>
    <definedName name="____TT55">#REF!</definedName>
    <definedName name="____TT56">#REF!</definedName>
    <definedName name="____TT57">#REF!</definedName>
    <definedName name="____TT58">#REF!</definedName>
    <definedName name="____TT59">#REF!</definedName>
    <definedName name="____TT6">#REF!</definedName>
    <definedName name="____TT60">#REF!</definedName>
    <definedName name="____TT61">#REF!</definedName>
    <definedName name="____TT62">#REF!</definedName>
    <definedName name="____TT63">#REF!</definedName>
    <definedName name="____TT64">#REF!</definedName>
    <definedName name="____TT65">#REF!</definedName>
    <definedName name="____TT66">#REF!</definedName>
    <definedName name="____TT67">#REF!</definedName>
    <definedName name="____TT68">#REF!</definedName>
    <definedName name="____TT69">#REF!</definedName>
    <definedName name="____TT7">#REF!</definedName>
    <definedName name="____TT70">#REF!</definedName>
    <definedName name="____TT71">#REF!</definedName>
    <definedName name="____TT72">#REF!</definedName>
    <definedName name="____TT73">#REF!</definedName>
    <definedName name="____TT74">#REF!</definedName>
    <definedName name="____TT75">#REF!</definedName>
    <definedName name="____TT76">#REF!</definedName>
    <definedName name="____TT77">#REF!</definedName>
    <definedName name="____TT78">#REF!</definedName>
    <definedName name="____TT79">#REF!</definedName>
    <definedName name="____TT8">#REF!</definedName>
    <definedName name="____TT80">#REF!</definedName>
    <definedName name="____TT81">#REF!</definedName>
    <definedName name="____TT82">#REF!</definedName>
    <definedName name="____TT83">#REF!</definedName>
    <definedName name="____TT84">#REF!</definedName>
    <definedName name="____TT85">#REF!</definedName>
    <definedName name="____TT86">#REF!</definedName>
    <definedName name="____TT87">#REF!</definedName>
    <definedName name="____TT88">#REF!</definedName>
    <definedName name="____TT89">#REF!</definedName>
    <definedName name="____TT9">#REF!</definedName>
    <definedName name="____TT90">#REF!</definedName>
    <definedName name="____TT91">#REF!</definedName>
    <definedName name="____TT92">#REF!</definedName>
    <definedName name="____TT93">#REF!</definedName>
    <definedName name="____TT94">#REF!</definedName>
    <definedName name="____TT95">#REF!</definedName>
    <definedName name="____TT96">#REF!</definedName>
    <definedName name="____TT97">#REF!</definedName>
    <definedName name="____TT98">#REF!</definedName>
    <definedName name="____TT99">#REF!</definedName>
    <definedName name="____xlnm.Print_Area_2">#REF!</definedName>
    <definedName name="___12" hidden="1">#REF!</definedName>
    <definedName name="___A1">[20]!___A1</definedName>
    <definedName name="___A10">[20]!___A10</definedName>
    <definedName name="___A11">[20]!___A11</definedName>
    <definedName name="___A12">[20]!___A12</definedName>
    <definedName name="___A13">[20]!___A13</definedName>
    <definedName name="___A14">[20]!___A14</definedName>
    <definedName name="___A15">[20]!___A15</definedName>
    <definedName name="___A16">[20]!___A16</definedName>
    <definedName name="___A17">[20]!___A17</definedName>
    <definedName name="___A19">[20]!___A19</definedName>
    <definedName name="___A2">[20]!___A2</definedName>
    <definedName name="___A20">[20]!___A20</definedName>
    <definedName name="___A21">[20]!___A21</definedName>
    <definedName name="___A22">[20]!___A22</definedName>
    <definedName name="___A23">[20]!___A23</definedName>
    <definedName name="___A24">[20]!___A24</definedName>
    <definedName name="___A25">[20]!___A25</definedName>
    <definedName name="___A3">[20]!___A3</definedName>
    <definedName name="___A4">[20]!___A4</definedName>
    <definedName name="___A5">[20]!___A5</definedName>
    <definedName name="___A6">[20]!___A6</definedName>
    <definedName name="___A7">[20]!___A7</definedName>
    <definedName name="___A9">[20]!___A9</definedName>
    <definedName name="___Abr1">[23]Calendário!$A$15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[24]DADOS!$C$17</definedName>
    <definedName name="___ACA50">[24]DADOS!$C$16</definedName>
    <definedName name="___ACM30" localSheetId="16">#REF!</definedName>
    <definedName name="___ACM30">#REF!</definedName>
    <definedName name="___act2">#REF!</definedName>
    <definedName name="___adm1" hidden="1">{"'Índice'!$A$1:$K$49"}</definedName>
    <definedName name="_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_Ago1">[23]Calendário!$I$24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arg13">"$#REF!.$H$31"</definedName>
    <definedName name="___arg16">"$#REF!.$H$55"</definedName>
    <definedName name="___ATD08">#REF!</definedName>
    <definedName name="___ATD1">[25]PATO!$G$42</definedName>
    <definedName name="___BDI1">#REF!</definedName>
    <definedName name="___brv2">#REF!</definedName>
    <definedName name="___Brz1">[17]Feriados!$B$4:$B$14</definedName>
    <definedName name="___Brz2">[17]Feriados!$B$17:$B$24</definedName>
    <definedName name="___cab1">#REF!</definedName>
    <definedName name="___cab2">#REF!</definedName>
    <definedName name="___CAP20">#REF!</definedName>
    <definedName name="___CC709" localSheetId="15">[8]!Plan1</definedName>
    <definedName name="___CC709" localSheetId="16">Plan1</definedName>
    <definedName name="___CC709">[0]!Plan1</definedName>
    <definedName name="___CC947" localSheetId="15">[8]!Plan1</definedName>
    <definedName name="___CC947" localSheetId="16">Plan1</definedName>
    <definedName name="___CC947">[0]!Plan1</definedName>
    <definedName name="___CCM30">[25]PATO!#REF!</definedName>
    <definedName name="___CIE011">#REF!</definedName>
    <definedName name="___CIE400">#REF!</definedName>
    <definedName name="___CIE411">#REF!</definedName>
    <definedName name="___CIE412">#REF!</definedName>
    <definedName name="___CIE916">#REF!</definedName>
    <definedName name="___CMM30">[24]DADOS!$B$39</definedName>
    <definedName name="___COE011">#REF!</definedName>
    <definedName name="___COE400">#REF!</definedName>
    <definedName name="___COE411">#REF!</definedName>
    <definedName name="___COE412">#REF!</definedName>
    <definedName name="___COE916">#REF!</definedName>
    <definedName name="___d2" hidden="1">{#N/A,#N/A,FALSE,"Aging Summary";#N/A,#N/A,FALSE,"Ratio Analysis";#N/A,#N/A,FALSE,"Test 120 Day Accts";#N/A,#N/A,FALSE,"Tickmarks"}</definedName>
    <definedName name="___DAR02">#REF!</definedName>
    <definedName name="___Dez1">[23]Calendário!$Q$33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 localSheetId="15">[8]!Plan1</definedName>
    <definedName name="___DND2" localSheetId="16">Plan1</definedName>
    <definedName name="___DND2">[0]!Plan1</definedName>
    <definedName name="___DPS8">#REF!</definedName>
    <definedName name="___DRE0700" hidden="1">{"'PXR_6500'!$A$1:$I$124"}</definedName>
    <definedName name="___ECT12">#REF!</definedName>
    <definedName name="___ECT3">#REF!</definedName>
    <definedName name="___EDA01">#REF!</definedName>
    <definedName name="___Ext2">'[19]P A T O 99 B'!#REF!</definedName>
    <definedName name="___FAT1">#REF!</definedName>
    <definedName name="___FAT2">#REF!</definedName>
    <definedName name="___Fev1">[23]Calendário!$I$6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HCB5" localSheetId="16">#REF!</definedName>
    <definedName name="___HCB5">#REF!</definedName>
    <definedName name="___Jan1">[23]Calendário!$A$6</definedName>
    <definedName name="___JAN2003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1">[23]Calendário!$A$24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1">[23]Calendário!$Q$15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i5" localSheetId="16">#REF!</definedName>
    <definedName name="___ki5">#REF!</definedName>
    <definedName name="___KM406407">#REF!</definedName>
    <definedName name="___km736">#REF!</definedName>
    <definedName name="___la2">[25]PATO!#REF!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ai1">[23]Calendário!$I$15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1">[23]Calendário!$Q$6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FC01">#REF!</definedName>
    <definedName name="___MNS8418" localSheetId="16">Plan1</definedName>
    <definedName name="___MNS8418">[0]!Plan1</definedName>
    <definedName name="___MOD01">[20]!___MOD01</definedName>
    <definedName name="___Nov1">[23]Calendário!$I$33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bs1" localSheetId="16">#REF!</definedName>
    <definedName name="___Obs1">#REF!</definedName>
    <definedName name="___Obs2" localSheetId="16">#REF!</definedName>
    <definedName name="___Obs2">#REF!</definedName>
    <definedName name="___Out1">[23]Calendário!$A$33</definedName>
    <definedName name="___OUT94">#REF!</definedName>
    <definedName name="___OUT95">#REF!</definedName>
    <definedName name="___OUT96">#REF!</definedName>
    <definedName name="___OUT97">#REF!</definedName>
    <definedName name="___OUT98" localSheetId="8">{#N/A,#N/A,TRUE,"Serviços"}</definedName>
    <definedName name="___OUT98" localSheetId="10">{#N/A,#N/A,TRUE,"Serviços"}</definedName>
    <definedName name="___OUT98" localSheetId="11">{#N/A,#N/A,TRUE,"Serviços"}</definedName>
    <definedName name="___OUT98" localSheetId="12">{#N/A,#N/A,TRUE,"Serviços"}</definedName>
    <definedName name="___OUT98" localSheetId="13">{#N/A,#N/A,TRUE,"Serviços"}</definedName>
    <definedName name="___OUT98" localSheetId="5" hidden="1">{#N/A,#N/A,TRUE,"Serviços"}</definedName>
    <definedName name="___OUT98" localSheetId="15" hidden="1">{#N/A,#N/A,TRUE,"Serviços"}</definedName>
    <definedName name="___OUT98" localSheetId="16">{#N/A,#N/A,TRUE,"Serviços"}</definedName>
    <definedName name="___OUT98" hidden="1">{#N/A,#N/A,TRUE,"Serviços"}</definedName>
    <definedName name="___out99" hidden="1">{#N/A,#N/A,TRUE,"Serviços"}</definedName>
    <definedName name="___PCB5">#REF!</definedName>
    <definedName name="___PCM30">[25]PATO!#REF!</definedName>
    <definedName name="___PL1" localSheetId="16">#REF!</definedName>
    <definedName name="___PL1">#REF!</definedName>
    <definedName name="___PLA2">[25]PATO!#REF!</definedName>
    <definedName name="___PM334" localSheetId="16">#REF!</definedName>
    <definedName name="___PM334">#REF!</definedName>
    <definedName name="___PM335" localSheetId="16">#REF!</definedName>
    <definedName name="___PM335">#REF!</definedName>
    <definedName name="___PM346" localSheetId="16">#REF!</definedName>
    <definedName name="___PM346">#REF!</definedName>
    <definedName name="___PM406" localSheetId="16">#REF!</definedName>
    <definedName name="___PM406">#REF!</definedName>
    <definedName name="___PM412" localSheetId="16">#REF!</definedName>
    <definedName name="___PM412">#REF!</definedName>
    <definedName name="___PM609" localSheetId="16">#REF!</definedName>
    <definedName name="___PM609">#REF!</definedName>
    <definedName name="___PM970" localSheetId="16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[25]PATO!#REF!</definedName>
    <definedName name="___PUM334">#REF!</definedName>
    <definedName name="___PUM335">#REF!</definedName>
    <definedName name="___PUM346">#REF!</definedName>
    <definedName name="___PUM406">#REF!</definedName>
    <definedName name="___PUM412">#REF!</definedName>
    <definedName name="___PUM609">#REF!</definedName>
    <definedName name="___PUM970">#REF!</definedName>
    <definedName name="___PUT501">#REF!</definedName>
    <definedName name="___PUT701">#REF!</definedName>
    <definedName name="___r">#REF!</definedName>
    <definedName name="___Rbv1">#REF!</definedName>
    <definedName name="___reg1">#REF!</definedName>
    <definedName name="___reg3">#REF!</definedName>
    <definedName name="___reg5">#REF!</definedName>
    <definedName name="___reg7">#REF!</definedName>
    <definedName name="___RET1">#REF!</definedName>
    <definedName name="___RP1">[20]!___RP1</definedName>
    <definedName name="___s">#REF!</definedName>
    <definedName name="___SE2">#REF!</definedName>
    <definedName name="___SEG1">#REF!</definedName>
    <definedName name="___Set1">[23]Calendário!$Q$24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SL6">NA()</definedName>
    <definedName name="___STC04">#REF!</definedName>
    <definedName name="___STC04_10">#REF!</definedName>
    <definedName name="___STC04_12">#REF!</definedName>
    <definedName name="___STC04_9">#REF!</definedName>
    <definedName name="___sub2">#REF!</definedName>
    <definedName name="___sub4">#REF!</definedName>
    <definedName name="___tab1">#REF!</definedName>
    <definedName name="___TB10" localSheetId="16">#REF!</definedName>
    <definedName name="___TB10">#REF!</definedName>
    <definedName name="___TCB4">#REF!</definedName>
    <definedName name="___TCB5">[25]TLCB5!$I$34</definedName>
    <definedName name="___tcc4">#REF!</definedName>
    <definedName name="___TCM30" localSheetId="16">#REF!</definedName>
    <definedName name="___TCM30">#REF!</definedName>
    <definedName name="___TEB4">[25]TLMR!$I$25</definedName>
    <definedName name="___TOT1">[25]PATO!#REF!</definedName>
    <definedName name="___TOT2">[25]PATO!#REF!</definedName>
    <definedName name="___TOT3">[25]PATO!#REF!</definedName>
    <definedName name="___TOT4">[25]PATO!#REF!</definedName>
    <definedName name="___TOT5">[25]PATO!#REF!</definedName>
    <definedName name="___TOT6">[25]PATO!#REF!</definedName>
    <definedName name="___TOT7">[25]PATO!#REF!</definedName>
    <definedName name="___TP10">#REF!</definedName>
    <definedName name="___TP5">#REF!</definedName>
    <definedName name="___TSD2">[25]PATO!#REF!</definedName>
    <definedName name="___tt1">#N/A</definedName>
    <definedName name="___TT10">#REF!</definedName>
    <definedName name="___TT100">#REF!</definedName>
    <definedName name="___TT101">#REF!</definedName>
    <definedName name="___TT102">#REF!</definedName>
    <definedName name="___TT103">#REF!</definedName>
    <definedName name="___TT104">#REF!</definedName>
    <definedName name="___TT105">#REF!</definedName>
    <definedName name="___TT106">#REF!</definedName>
    <definedName name="___TT107">#REF!</definedName>
    <definedName name="___TT108">#REF!</definedName>
    <definedName name="___TT109">#REF!</definedName>
    <definedName name="___TT11">#REF!</definedName>
    <definedName name="___TT110">#REF!</definedName>
    <definedName name="___TT111">#REF!</definedName>
    <definedName name="___TT112">#REF!</definedName>
    <definedName name="___TT113">#REF!</definedName>
    <definedName name="___TT114">#REF!</definedName>
    <definedName name="___TT115">#REF!</definedName>
    <definedName name="___TT116">#REF!</definedName>
    <definedName name="___TT117">#REF!</definedName>
    <definedName name="___TT118">#REF!</definedName>
    <definedName name="___TT119">#REF!</definedName>
    <definedName name="___TT12">#REF!</definedName>
    <definedName name="___TT120">#REF!</definedName>
    <definedName name="___TT121">#REF!</definedName>
    <definedName name="___TT122">#REF!</definedName>
    <definedName name="___TT123">#REF!</definedName>
    <definedName name="___TT124">#REF!</definedName>
    <definedName name="___TT125">#REF!</definedName>
    <definedName name="___TT126">#REF!</definedName>
    <definedName name="___TT127">#REF!</definedName>
    <definedName name="___TT128">#REF!</definedName>
    <definedName name="___TT129">#REF!</definedName>
    <definedName name="___TT13">#REF!</definedName>
    <definedName name="___TT130">#REF!</definedName>
    <definedName name="___TT131">#REF!</definedName>
    <definedName name="___TT132">#REF!</definedName>
    <definedName name="___TT133">#REF!</definedName>
    <definedName name="___TT134">#REF!</definedName>
    <definedName name="___TT135">#REF!</definedName>
    <definedName name="___TT136">#REF!</definedName>
    <definedName name="___TT137">#REF!</definedName>
    <definedName name="___TT138">#REF!</definedName>
    <definedName name="___TT139">#REF!</definedName>
    <definedName name="___TT14">#REF!</definedName>
    <definedName name="___TT140">#REF!</definedName>
    <definedName name="___TT141">#REF!</definedName>
    <definedName name="___TT142">#REF!</definedName>
    <definedName name="___TT15">#REF!</definedName>
    <definedName name="___TT16">#REF!</definedName>
    <definedName name="___TT17">#REF!</definedName>
    <definedName name="___TT18">#REF!</definedName>
    <definedName name="___TT19">#REF!</definedName>
    <definedName name="___TT2">#REF!</definedName>
    <definedName name="___TT20">#REF!</definedName>
    <definedName name="___TT21">#REF!</definedName>
    <definedName name="___TT22">#REF!</definedName>
    <definedName name="___tt23">#REF!</definedName>
    <definedName name="___TT24">#REF!</definedName>
    <definedName name="___TT25">#REF!</definedName>
    <definedName name="___TT26">#REF!</definedName>
    <definedName name="___TT27">#REF!</definedName>
    <definedName name="___TT28">#REF!</definedName>
    <definedName name="___tt288">#REF!</definedName>
    <definedName name="___TT29">#REF!</definedName>
    <definedName name="___TT3">#REF!</definedName>
    <definedName name="___TT30">#REF!</definedName>
    <definedName name="___tt300">#REF!</definedName>
    <definedName name="___TT31">#REF!</definedName>
    <definedName name="___TT32">#REF!</definedName>
    <definedName name="___tt322">#REF!</definedName>
    <definedName name="___TT33">#REF!</definedName>
    <definedName name="___TT34">#REF!</definedName>
    <definedName name="___TT35">#REF!</definedName>
    <definedName name="___TT36">#REF!</definedName>
    <definedName name="___TT37">#REF!</definedName>
    <definedName name="___TT38">#REF!</definedName>
    <definedName name="___TT39">#REF!</definedName>
    <definedName name="___TT4">#REF!</definedName>
    <definedName name="___TT40">#REF!</definedName>
    <definedName name="___TT41">#REF!</definedName>
    <definedName name="___TT42">#REF!</definedName>
    <definedName name="___TT43">#REF!</definedName>
    <definedName name="___TT44">#REF!</definedName>
    <definedName name="___TT45">#REF!</definedName>
    <definedName name="___TT46">#REF!</definedName>
    <definedName name="___TT47">#REF!</definedName>
    <definedName name="___TT48">#REF!</definedName>
    <definedName name="___TT49">#REF!</definedName>
    <definedName name="___TT5">#REF!</definedName>
    <definedName name="___TT50">#REF!</definedName>
    <definedName name="___TT51">#REF!</definedName>
    <definedName name="___TT52">#REF!</definedName>
    <definedName name="___TT53">#REF!</definedName>
    <definedName name="___TT54">#REF!</definedName>
    <definedName name="___TT55">#REF!</definedName>
    <definedName name="___TT56">#REF!</definedName>
    <definedName name="___TT57">#REF!</definedName>
    <definedName name="___TT58">#REF!</definedName>
    <definedName name="___TT59">#REF!</definedName>
    <definedName name="___TT6">#REF!</definedName>
    <definedName name="___TT60">#REF!</definedName>
    <definedName name="___TT61">#REF!</definedName>
    <definedName name="___TT62">#REF!</definedName>
    <definedName name="___TT63">#REF!</definedName>
    <definedName name="___TT64">#REF!</definedName>
    <definedName name="___TT65">#REF!</definedName>
    <definedName name="___TT66">#REF!</definedName>
    <definedName name="___TT67">#REF!</definedName>
    <definedName name="___TT68">#REF!</definedName>
    <definedName name="___TT69">#REF!</definedName>
    <definedName name="___TT7">#REF!</definedName>
    <definedName name="___TT70">#REF!</definedName>
    <definedName name="___TT71">#REF!</definedName>
    <definedName name="___TT72">#REF!</definedName>
    <definedName name="___TT73">#REF!</definedName>
    <definedName name="___TT74">#REF!</definedName>
    <definedName name="___TT75">#REF!</definedName>
    <definedName name="___TT76">#REF!</definedName>
    <definedName name="___TT77">#REF!</definedName>
    <definedName name="___TT78">#REF!</definedName>
    <definedName name="___TT79">#REF!</definedName>
    <definedName name="___TT8">#REF!</definedName>
    <definedName name="___TT80">#REF!</definedName>
    <definedName name="___TT81">#REF!</definedName>
    <definedName name="___TT82">#REF!</definedName>
    <definedName name="___TT83">#REF!</definedName>
    <definedName name="___TT84">#REF!</definedName>
    <definedName name="___TT85">#REF!</definedName>
    <definedName name="___TT86">#REF!</definedName>
    <definedName name="___TT87">#REF!</definedName>
    <definedName name="___TT88">#REF!</definedName>
    <definedName name="___TT89">#REF!</definedName>
    <definedName name="___TT9">#REF!</definedName>
    <definedName name="___TT90">#REF!</definedName>
    <definedName name="___TT91">#REF!</definedName>
    <definedName name="___TT92">#REF!</definedName>
    <definedName name="___TT93">#REF!</definedName>
    <definedName name="___TT94">#REF!</definedName>
    <definedName name="___TT95">#REF!</definedName>
    <definedName name="___TT96">#REF!</definedName>
    <definedName name="___TT97">#REF!</definedName>
    <definedName name="___TT98">#REF!</definedName>
    <definedName name="___TT99">#REF!</definedName>
    <definedName name="___xlfn_IFNA">#N/A</definedName>
    <definedName name="___xlnm.Extract_1">#N/A</definedName>
    <definedName name="___xlnm.Extract_2">#N/A</definedName>
    <definedName name="___xlnm.Extract_3">#N/A</definedName>
    <definedName name="___xlnm.Extract_5">#N/A</definedName>
    <definedName name="___xlnm.Print_Area_1">#REF!</definedName>
    <definedName name="___xlnm.Print_Area_2">#REF!</definedName>
    <definedName name="___xlnm.Print_Area_3">#REF!</definedName>
    <definedName name="___xlnm.Print_Area_4">NA()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1__123Graph_ACHART_1" hidden="1">#REF!</definedName>
    <definedName name="__1__123Graph_BGrßfico_10C" hidden="1">#REF!</definedName>
    <definedName name="__10__123Graph_BCHART_9" hidden="1">#REF!</definedName>
    <definedName name="__11__123Graph_LBL_ACHART_2" hidden="1">#REF!</definedName>
    <definedName name="__12__123Graph_LBL_ACHART_3" hidden="1">#REF!</definedName>
    <definedName name="__123Graph_A" hidden="1">[26]A!$AF$59:$AF$65</definedName>
    <definedName name="__123Graph_A1" hidden="1">#REF!</definedName>
    <definedName name="__123Graph_A2" hidden="1">#REF!</definedName>
    <definedName name="__123Graph_A3" hidden="1">#REF!</definedName>
    <definedName name="__123Graph_AANIDRO" hidden="1">#REF!</definedName>
    <definedName name="__123Graph_AGraph1" hidden="1">[27]A!$B$4:$B$8</definedName>
    <definedName name="__123Graph_AGraph10" hidden="1">[28]aux!$I$24:$M$24</definedName>
    <definedName name="__123Graph_AGraph11" hidden="1">[28]aux!$I$26:$M$26</definedName>
    <definedName name="__123Graph_AGraph12" hidden="1">[28]aux!$I$28:$M$28</definedName>
    <definedName name="__123Graph_AGraph2" hidden="1">[27]A!$C$4:$C$8</definedName>
    <definedName name="__123Graph_AGraph3" hidden="1">[27]A!$D$4:$D$8</definedName>
    <definedName name="__123Graph_AGraph4" hidden="1">[27]A!$B$4:$B$9</definedName>
    <definedName name="__123Graph_AGraph5" hidden="1">[27]A!$B$4:$B$9</definedName>
    <definedName name="__123Graph_AGraph6" hidden="1">[27]A!$E$4:$E$8</definedName>
    <definedName name="__123Graph_AGraph7" hidden="1">[27]A!$B$4:$E$4</definedName>
    <definedName name="__123Graph_AGraph8" hidden="1">[27]A!$B$4:$E$4</definedName>
    <definedName name="__123Graph_AGraph9" hidden="1">[28]aux!$I$22:$M$22</definedName>
    <definedName name="__123Graph_AHIALCOOL" hidden="1">#REF!</definedName>
    <definedName name="__123Graph_AHIDRATADO" hidden="1">#REF!</definedName>
    <definedName name="__123Graph_ASACAS" hidden="1">#REF!</definedName>
    <definedName name="__123Graph_ASIDECO" hidden="1">#REF!</definedName>
    <definedName name="__123Graph_B" hidden="1">[26]A!$AG$58:$AG$64</definedName>
    <definedName name="__123Graph_B1" hidden="1">#REF!</definedName>
    <definedName name="__123Graph_B2" hidden="1">#REF!</definedName>
    <definedName name="__123Graph_B3" hidden="1">#REF!</definedName>
    <definedName name="__123Graph_BGraph1" hidden="1">[28]aux!$B$6:$F$6</definedName>
    <definedName name="__123Graph_BGraph10" hidden="1">[28]aux!$B$24:$F$24</definedName>
    <definedName name="__123Graph_BGraph11" hidden="1">[28]aux!$B$26:$F$26</definedName>
    <definedName name="__123Graph_BGraph12" hidden="1">[28]aux!$B$28:$F$28</definedName>
    <definedName name="__123Graph_BGraph2" hidden="1">[28]aux!$B$8:$F$8</definedName>
    <definedName name="__123Graph_BGraph3" hidden="1">[28]aux!$B$10:$F$10</definedName>
    <definedName name="__123Graph_BGraph4" hidden="1">[28]aux!$B$12:$F$12</definedName>
    <definedName name="__123Graph_BGraph5" hidden="1">[28]aux!$B$14:$F$14</definedName>
    <definedName name="__123Graph_BGraph6" hidden="1">[28]aux!$B$16:$F$16</definedName>
    <definedName name="__123Graph_BGraph7" hidden="1">[27]A!$B$5:$E$5</definedName>
    <definedName name="__123Graph_BGraph8" hidden="1">[27]A!$B$5:$E$5</definedName>
    <definedName name="__123Graph_BGraph9" hidden="1">[28]aux!$B$22:$F$22</definedName>
    <definedName name="__123Graph_BSIDECO" hidden="1">#REF!</definedName>
    <definedName name="__123Graph_C" hidden="1">[27]A!$B$6:$E$6</definedName>
    <definedName name="__123Graph_C1" hidden="1">#REF!</definedName>
    <definedName name="__123Graph_C2" hidden="1">#REF!</definedName>
    <definedName name="__123Graph_C3" hidden="1">#REF!</definedName>
    <definedName name="__123Graph_CGraph7" hidden="1">[27]A!$B$6:$E$6</definedName>
    <definedName name="__123Graph_CGraph8" hidden="1">[27]A!$B$6:$E$6</definedName>
    <definedName name="__123Graph_CSIDECO" hidden="1">#REF!</definedName>
    <definedName name="__123Graph_D" hidden="1">[27]A!$B$7:$E$7</definedName>
    <definedName name="__123Graph_D1" hidden="1">#REF!</definedName>
    <definedName name="__123Graph_D2" hidden="1">#REF!</definedName>
    <definedName name="__123Graph_D3" hidden="1">#REF!</definedName>
    <definedName name="__123Graph_DGraph7" hidden="1">[27]A!$B$7:$E$7</definedName>
    <definedName name="__123Graph_DGraph8" hidden="1">[27]A!$B$7:$E$7</definedName>
    <definedName name="__123Graph_E" hidden="1">[27]A!$B$8:$E$8</definedName>
    <definedName name="__123Graph_E1" hidden="1">#REF!</definedName>
    <definedName name="__123Graph_E2" hidden="1">#REF!</definedName>
    <definedName name="__123Graph_E3" hidden="1">#REF!</definedName>
    <definedName name="__123Graph_EGraph7" hidden="1">[27]A!$B$8:$E$8</definedName>
    <definedName name="__123Graph_EGraph8" hidden="1">[27]A!$B$8:$E$8</definedName>
    <definedName name="__123Graph_F">#REF!</definedName>
    <definedName name="__123Graph_F1" hidden="1">#REF!</definedName>
    <definedName name="__123Graph_F2" hidden="1">#REF!</definedName>
    <definedName name="__123Graph_F3" hidden="1">#REF!</definedName>
    <definedName name="__123Graph_X" hidden="1">[26]A!$AE$59:$AE$65</definedName>
    <definedName name="__123Graph_X1" hidden="1">#REF!</definedName>
    <definedName name="__123Graph_X2" hidden="1">#REF!</definedName>
    <definedName name="__123Graph_XANIDRO" hidden="1">#REF!</definedName>
    <definedName name="__123Graph_XGraph1" hidden="1">[27]A!$A$4:$A$8</definedName>
    <definedName name="__123Graph_XGraph10" hidden="1">[28]aux!$B$25:$F$25</definedName>
    <definedName name="__123Graph_XGraph11" hidden="1">[28]aux!$B$27:$F$27</definedName>
    <definedName name="__123Graph_XGraph12" hidden="1">[28]aux!$B$29:$F$29</definedName>
    <definedName name="__123Graph_XGraph2" hidden="1">[27]A!$A$4:$A$8</definedName>
    <definedName name="__123Graph_XGraph3" hidden="1">[27]A!$A$4:$A$8</definedName>
    <definedName name="__123Graph_XGraph4" hidden="1">[27]A!$A$4:$A$9</definedName>
    <definedName name="__123Graph_XGraph5" hidden="1">[27]A!$A$4:$A$9</definedName>
    <definedName name="__123Graph_XGraph6" hidden="1">[27]A!$A$4:$A$8</definedName>
    <definedName name="__123Graph_XGraph7" hidden="1">[27]A!$B$3:$E$3</definedName>
    <definedName name="__123Graph_XGraph8" hidden="1">[27]A!$B$3:$E$3</definedName>
    <definedName name="__123Graph_XGraph9" hidden="1">[28]aux!$B$23:$F$23</definedName>
    <definedName name="__123Graph_XHIALCOOL" hidden="1">#REF!</definedName>
    <definedName name="__123Graph_XHIDRATADO" hidden="1">#REF!</definedName>
    <definedName name="__123Graph_XSACAS" hidden="1">#REF!</definedName>
    <definedName name="__123Graph_XSIDECO" hidden="1">#REF!</definedName>
    <definedName name="__13__123Graph_LBL_ACHART_7" hidden="1">#REF!</definedName>
    <definedName name="__14__123Graph_LBL_ACHART_8" hidden="1">#REF!</definedName>
    <definedName name="__15__123Graph_LBL_BCHART_2" hidden="1">#REF!</definedName>
    <definedName name="__16__123Graph_LBL_BCHART_3" hidden="1">#REF!</definedName>
    <definedName name="__17__123Graph_XCHART_3" hidden="1">#REF!</definedName>
    <definedName name="__18__123Graph_XCHART_8" hidden="1">#REF!</definedName>
    <definedName name="__19__123Graph_XCHART_9" hidden="1">#REF!</definedName>
    <definedName name="__1Excel_BuiltIn_Print_Area_2_1">#REF!</definedName>
    <definedName name="__1Excel_BuiltIn_Print_Area_7_1">#REF!</definedName>
    <definedName name="__1Excel_BuiltIn_Print_Area_9_1">"$#REF!.$A$1:$P$515"</definedName>
    <definedName name="__2__123Graph_ACHART_2" hidden="1">#REF!</definedName>
    <definedName name="__2Excel_BuiltIn_Print_Area_8_1">#REF!</definedName>
    <definedName name="__3__123Graph_ACHART_3" hidden="1">#REF!</definedName>
    <definedName name="__3Excel_BuiltIn_Print_Titles_1_1">#REF!</definedName>
    <definedName name="__4__123Graph_ACHART_7" hidden="1">#REF!</definedName>
    <definedName name="__5__123Graph_ACHART_8" hidden="1">#REF!</definedName>
    <definedName name="__6__123Graph_ACHART_9" hidden="1">#REF!</definedName>
    <definedName name="__7__123Graph_BCHART_1" hidden="1">#REF!</definedName>
    <definedName name="__8__123Graph_BCHART_2" hidden="1">#REF!</definedName>
    <definedName name="__9__123Graph_BCHART_3" hidden="1">#REF!</definedName>
    <definedName name="__A1">#N/A</definedName>
    <definedName name="__A10">#N/A</definedName>
    <definedName name="__A11">#N/A</definedName>
    <definedName name="__A12">#N/A</definedName>
    <definedName name="__A13">#N/A</definedName>
    <definedName name="__A14">#N/A</definedName>
    <definedName name="__A15">#N/A</definedName>
    <definedName name="__A16">#N/A</definedName>
    <definedName name="__A17">#N/A</definedName>
    <definedName name="__A19">#N/A</definedName>
    <definedName name="__A2">#N/A</definedName>
    <definedName name="__A20">#N/A</definedName>
    <definedName name="__A21">#N/A</definedName>
    <definedName name="__A22">#N/A</definedName>
    <definedName name="__A23">#N/A</definedName>
    <definedName name="__A24">#N/A</definedName>
    <definedName name="__A25">#N/A</definedName>
    <definedName name="__A3">#N/A</definedName>
    <definedName name="__A4">#N/A</definedName>
    <definedName name="__A5">#N/A</definedName>
    <definedName name="__A6">#N/A</definedName>
    <definedName name="__A7">#N/A</definedName>
    <definedName name="__A9">#N/A</definedName>
    <definedName name="__Abr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[24]DADOS!$C$17</definedName>
    <definedName name="__ACA50">[24]DADOS!$C$16</definedName>
    <definedName name="__ACM30">[25]MB!$E$12</definedName>
    <definedName name="__act2">#REF!</definedName>
    <definedName name="__adm1" hidden="1">{"'Índice'!$A$1:$K$49"}</definedName>
    <definedName name="_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_Ago1">#REF!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ATD1">[25]PATO!$G$42</definedName>
    <definedName name="__BDI1">#REF!</definedName>
    <definedName name="__brv2">#REF!</definedName>
    <definedName name="__Brz1">[29]Feriados!$B$4:$B$14</definedName>
    <definedName name="__Brz2">[29]Feriados!$B$17:$B$24</definedName>
    <definedName name="__cab1">#REF!</definedName>
    <definedName name="__cab2">#REF!</definedName>
    <definedName name="__CAP20">#REF!</definedName>
    <definedName name="__CC709" localSheetId="15">[8]!Plan1</definedName>
    <definedName name="__CC709" localSheetId="16">Plan1</definedName>
    <definedName name="__CC709">[0]!Plan1</definedName>
    <definedName name="__CC947" localSheetId="15">[8]!Plan1</definedName>
    <definedName name="__CC947" localSheetId="16">Plan1</definedName>
    <definedName name="__CC947">[0]!Plan1</definedName>
    <definedName name="__CCM30">[25]PATO!#REF!</definedName>
    <definedName name="__CIE011">#REF!</definedName>
    <definedName name="__CIE400">#REF!</definedName>
    <definedName name="__CIE411">#REF!</definedName>
    <definedName name="__CIE412">#REF!</definedName>
    <definedName name="__CIE916">#REF!</definedName>
    <definedName name="__CMM30">[24]DADOS!$B$39</definedName>
    <definedName name="__COE011">#REF!</definedName>
    <definedName name="__COE400">#REF!</definedName>
    <definedName name="__COE411">#REF!</definedName>
    <definedName name="__COE412">#REF!</definedName>
    <definedName name="__COE916">#REF!</definedName>
    <definedName name="__d2" hidden="1">{#N/A,#N/A,FALSE,"Aging Summary";#N/A,#N/A,FALSE,"Ratio Analysis";#N/A,#N/A,FALSE,"Test 120 Day Accts";#N/A,#N/A,FALSE,"Tickmarks"}</definedName>
    <definedName name="__DAR02">#REF!</definedName>
    <definedName name="__Dez1">#REF!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ia11">#REF!</definedName>
    <definedName name="__dia12">#REF!</definedName>
    <definedName name="__dia13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 localSheetId="15">[8]!Plan1</definedName>
    <definedName name="__DND2" localSheetId="16">Plan1</definedName>
    <definedName name="__DND2">[0]!Plan1</definedName>
    <definedName name="__DPS8">#REF!</definedName>
    <definedName name="__DRE0700" hidden="1">{"'PXR_6500'!$A$1:$I$124"}</definedName>
    <definedName name="__ECT12">#REF!</definedName>
    <definedName name="__ECT3">#REF!</definedName>
    <definedName name="__EDA01">#REF!</definedName>
    <definedName name="__Ext2">'[21]P A T O 99 B'!#REF!</definedName>
    <definedName name="__FAT1">#REF!</definedName>
    <definedName name="__FAT2">#REF!</definedName>
    <definedName name="__Fev1">#N/A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FOG50">#REF!</definedName>
    <definedName name="_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_HCB5" localSheetId="16">#REF!</definedName>
    <definedName name="__HCB5">#REF!</definedName>
    <definedName name="__IntlFixup">1</definedName>
    <definedName name="__Jan1">#N/A</definedName>
    <definedName name="__JAN2003">#REF!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1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1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i5" localSheetId="16">#REF!</definedName>
    <definedName name="__ki5">#REF!</definedName>
    <definedName name="__KM406407">#REF!</definedName>
    <definedName name="__la2">[25]PATO!#REF!</definedName>
    <definedName name="__LAG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1">#N/A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FC01">#REF!</definedName>
    <definedName name="__MNS8418" localSheetId="15">[8]!Plan1</definedName>
    <definedName name="__MNS8418" localSheetId="16">Plan1</definedName>
    <definedName name="__MNS8418">[0]!Plan1</definedName>
    <definedName name="__MOD01">#N/A</definedName>
    <definedName name="__Nov1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bs1" localSheetId="16">#REF!</definedName>
    <definedName name="__Obs1">#REF!</definedName>
    <definedName name="__Obs2" localSheetId="16">#REF!</definedName>
    <definedName name="__Obs2">#REF!</definedName>
    <definedName name="__OR1">'[30]orcID nº1'!$A$14:$G$1025</definedName>
    <definedName name="__OR12">'[30]orc ID nº12'!$A$16:$G$181</definedName>
    <definedName name="__OR13">'[30]orc ID nº13'!$A$13:$G$34</definedName>
    <definedName name="__OR14">'[30]orc ID nº 14'!$A$14:$G$16</definedName>
    <definedName name="__OR15">'[30]orc ID nº 15'!$A$14:$G$104</definedName>
    <definedName name="__OR16">'[30]orc ID nº16'!$A$14:$G$33</definedName>
    <definedName name="__OR17">'[30]orc ID nº17'!$A$16:$G$80</definedName>
    <definedName name="__OR18">'[30]orc ID nº 18'!$A$14:$G$123</definedName>
    <definedName name="__OR19">'[30]orc ID nº19'!$A$14:$G$96</definedName>
    <definedName name="__OR2">'[30]orc ID nº2 '!$A$14:$G$70</definedName>
    <definedName name="__OR3">'[30]orc ID nº3'!$A$14:$G$134</definedName>
    <definedName name="__OR4">'[30]orcID nº4'!$A$14:$G$165</definedName>
    <definedName name="__OR5">'[30]orcID nº5'!$A$14:$G$149</definedName>
    <definedName name="__OR6">'[30]orcID nº6'!$A$14:$G$138</definedName>
    <definedName name="__OR7">'[30]orcID nº7'!$A$14:$G$137</definedName>
    <definedName name="__OR8">'[30]orc ID nº8'!$A$14:$G$133</definedName>
    <definedName name="__OR9">'[30]orc ID nº9'!$A$14:$G$157</definedName>
    <definedName name="__Out1">#REF!</definedName>
    <definedName name="__OUT94">#REF!</definedName>
    <definedName name="__OUT95">#REF!</definedName>
    <definedName name="__OUT96">#REF!</definedName>
    <definedName name="__OUT97">#REF!</definedName>
    <definedName name="__OUT98" localSheetId="8">{#N/A,#N/A,TRUE,"Serviços"}</definedName>
    <definedName name="__OUT98" localSheetId="10">{#N/A,#N/A,TRUE,"Serviços"}</definedName>
    <definedName name="__OUT98" localSheetId="11">{#N/A,#N/A,TRUE,"Serviços"}</definedName>
    <definedName name="__OUT98" localSheetId="12">{#N/A,#N/A,TRUE,"Serviços"}</definedName>
    <definedName name="__OUT98" localSheetId="13">{#N/A,#N/A,TRUE,"Serviços"}</definedName>
    <definedName name="__OUT98" localSheetId="5" hidden="1">{#N/A,#N/A,TRUE,"Serviços"}</definedName>
    <definedName name="__OUT98" localSheetId="15" hidden="1">{#N/A,#N/A,TRUE,"Serviços"}</definedName>
    <definedName name="__OUT98" localSheetId="16">{#N/A,#N/A,TRUE,"Serviços"}</definedName>
    <definedName name="__OUT98" hidden="1">{#N/A,#N/A,TRUE,"Serviços"}</definedName>
    <definedName name="__OUT988888" localSheetId="5" hidden="1">{#N/A,#N/A,TRUE,"Serviços"}</definedName>
    <definedName name="__OUT988888" localSheetId="16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B5">#REF!</definedName>
    <definedName name="__PCM30">[25]PATO!#REF!</definedName>
    <definedName name="__PL1" localSheetId="16">#REF!</definedName>
    <definedName name="__PL1">#REF!</definedName>
    <definedName name="__PLA2">[25]PATO!#REF!</definedName>
    <definedName name="__PM334" localSheetId="16">#REF!</definedName>
    <definedName name="__PM334">#REF!</definedName>
    <definedName name="__PM335" localSheetId="16">#REF!</definedName>
    <definedName name="__PM335">#REF!</definedName>
    <definedName name="__PM346" localSheetId="16">#REF!</definedName>
    <definedName name="__PM346">#REF!</definedName>
    <definedName name="__PM406" localSheetId="16">#REF!</definedName>
    <definedName name="__PM406">#REF!</definedName>
    <definedName name="__PM412" localSheetId="16">#REF!</definedName>
    <definedName name="__PM412">#REF!</definedName>
    <definedName name="__PM609" localSheetId="16">#REF!</definedName>
    <definedName name="__PM609">#REF!</definedName>
    <definedName name="__PM970" localSheetId="16">#REF!</definedName>
    <definedName name="__PM970">#REF!</definedName>
    <definedName name="__PNV2002" localSheetId="16">#REF!</definedName>
    <definedName name="__PNV2002">#REF!</definedName>
    <definedName name="__PNV2003" localSheetId="16">#REF!</definedName>
    <definedName name="__PNV2003">#REF!</definedName>
    <definedName name="__PNV2009" localSheetId="16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[25]PATO!#REF!</definedName>
    <definedName name="__PUM334">#REF!</definedName>
    <definedName name="__PUM335">#REF!</definedName>
    <definedName name="__PUM346">#REF!</definedName>
    <definedName name="__PUM406">#REF!</definedName>
    <definedName name="__PUM412">#REF!</definedName>
    <definedName name="__PUM609">#REF!</definedName>
    <definedName name="__PUM970">#REF!</definedName>
    <definedName name="__PUT501">#REF!</definedName>
    <definedName name="__PUT701">#REF!</definedName>
    <definedName name="__PVC100">#REF!</definedName>
    <definedName name="__PVC150">#REF!</definedName>
    <definedName name="__PVC50">#REF!</definedName>
    <definedName name="__PVC75">#REF!</definedName>
    <definedName name="__QQ2">#N/A</definedName>
    <definedName name="__r" localSheetId="16">#REF!</definedName>
    <definedName name="__r">#REF!</definedName>
    <definedName name="__Rbv1">#REF!</definedName>
    <definedName name="__reg1">#REF!</definedName>
    <definedName name="__reg3">#REF!</definedName>
    <definedName name="__reg5">#REF!</definedName>
    <definedName name="__reg7">#REF!</definedName>
    <definedName name="__RET1">#REF!</definedName>
    <definedName name="__RP1">#N/A</definedName>
    <definedName name="__SE2">#REF!</definedName>
    <definedName name="__SEG1">#REF!</definedName>
    <definedName name="__Set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L6">NA()</definedName>
    <definedName name="__STC04">#REF!</definedName>
    <definedName name="__STC04_10">#REF!</definedName>
    <definedName name="__STC04_12">#REF!</definedName>
    <definedName name="__STC04_9">#REF!</definedName>
    <definedName name="__tab0198">'[31]DER janeiro98'!$A$1:$D$810</definedName>
    <definedName name="__TB10" localSheetId="16">#REF!</definedName>
    <definedName name="__TB10">#REF!</definedName>
    <definedName name="__TB10163">#REF!</definedName>
    <definedName name="__TB10262">#REF!</definedName>
    <definedName name="__tb97">"$#REF!.$E$71"</definedName>
    <definedName name="__tbw97">"$#REF!.$E$73"</definedName>
    <definedName name="__TCB10">#REF!</definedName>
    <definedName name="__TCB4">#REF!</definedName>
    <definedName name="__TCB5">[25]TLCB5!$I$34</definedName>
    <definedName name="__tcc4">#REF!</definedName>
    <definedName name="__TCM30">[25]MB!$F$25</definedName>
    <definedName name="__TEB4">[25]TLMR!$I$25</definedName>
    <definedName name="__TOT1">[25]PATO!#REF!</definedName>
    <definedName name="__TOT2">[25]PATO!#REF!</definedName>
    <definedName name="__tot21">#REF!</definedName>
    <definedName name="__tot22">#REF!</definedName>
    <definedName name="__tot23">#REF!</definedName>
    <definedName name="__tot24">#REF!</definedName>
    <definedName name="__tot25">#REF!</definedName>
    <definedName name="__tot26">#REF!</definedName>
    <definedName name="__tot27">#REF!</definedName>
    <definedName name="__tot28">#REF!</definedName>
    <definedName name="__tot29">#REF!</definedName>
    <definedName name="__TOT3">[25]PATO!#REF!</definedName>
    <definedName name="__tot30">#REF!</definedName>
    <definedName name="__TOT4">[25]PATO!#REF!</definedName>
    <definedName name="__TOT5">[25]PATO!#REF!</definedName>
    <definedName name="__TOT6">[25]PATO!#REF!</definedName>
    <definedName name="__TOT7">[25]PATO!#REF!</definedName>
    <definedName name="__TP10">#REF!</definedName>
    <definedName name="__TP5">#REF!</definedName>
    <definedName name="__TSD2">[25]PATO!#REF!</definedName>
    <definedName name="__tt1">#N/A</definedName>
    <definedName name="__TT10">#REF!</definedName>
    <definedName name="__TT100">#REF!</definedName>
    <definedName name="__TT101">#REF!</definedName>
    <definedName name="__TT102">#REF!</definedName>
    <definedName name="__TT103">#REF!</definedName>
    <definedName name="__TT104">#REF!</definedName>
    <definedName name="__TT105">#REF!</definedName>
    <definedName name="__TT106">#REF!</definedName>
    <definedName name="__TT107">#REF!</definedName>
    <definedName name="__TT108">#REF!</definedName>
    <definedName name="__TT109">#REF!</definedName>
    <definedName name="__TT11">#REF!</definedName>
    <definedName name="__TT110">#REF!</definedName>
    <definedName name="__TT111">#REF!</definedName>
    <definedName name="__TT112">#REF!</definedName>
    <definedName name="__TT113">#REF!</definedName>
    <definedName name="__TT114">#REF!</definedName>
    <definedName name="__TT115">#REF!</definedName>
    <definedName name="__TT116">#REF!</definedName>
    <definedName name="__TT117">#REF!</definedName>
    <definedName name="__TT118">#REF!</definedName>
    <definedName name="__TT119">#REF!</definedName>
    <definedName name="__TT12">#REF!</definedName>
    <definedName name="__TT120">#REF!</definedName>
    <definedName name="__TT121">#REF!</definedName>
    <definedName name="__TT122">#REF!</definedName>
    <definedName name="__TT123">#REF!</definedName>
    <definedName name="__TT124">#REF!</definedName>
    <definedName name="__TT125">#REF!</definedName>
    <definedName name="__TT126">#REF!</definedName>
    <definedName name="__TT127">#REF!</definedName>
    <definedName name="__TT128">#REF!</definedName>
    <definedName name="__TT129">#REF!</definedName>
    <definedName name="__TT13">#REF!</definedName>
    <definedName name="__TT130">#REF!</definedName>
    <definedName name="__TT131">#REF!</definedName>
    <definedName name="__TT132">#REF!</definedName>
    <definedName name="__TT133">#REF!</definedName>
    <definedName name="__TT134">#REF!</definedName>
    <definedName name="__TT135">#REF!</definedName>
    <definedName name="__TT136">#REF!</definedName>
    <definedName name="__TT137">#REF!</definedName>
    <definedName name="__TT138">#REF!</definedName>
    <definedName name="__TT139">#REF!</definedName>
    <definedName name="__TT14">#REF!</definedName>
    <definedName name="__TT140">#REF!</definedName>
    <definedName name="__TT141">#REF!</definedName>
    <definedName name="__TT142">#REF!</definedName>
    <definedName name="__TT15">#REF!</definedName>
    <definedName name="__TT16">#REF!</definedName>
    <definedName name="__TT17">#REF!</definedName>
    <definedName name="__TT18">#REF!</definedName>
    <definedName name="__TT19">#REF!</definedName>
    <definedName name="__TT2">#REF!</definedName>
    <definedName name="__TT20">#REF!</definedName>
    <definedName name="__TT21">#REF!</definedName>
    <definedName name="__TT22">#REF!</definedName>
    <definedName name="__tt23">#REF!</definedName>
    <definedName name="__TT24">#REF!</definedName>
    <definedName name="__TT25">#REF!</definedName>
    <definedName name="__TT26">#REF!</definedName>
    <definedName name="__TT27">#REF!</definedName>
    <definedName name="__TT28">#REF!</definedName>
    <definedName name="__tt288">#REF!</definedName>
    <definedName name="__TT29">#REF!</definedName>
    <definedName name="__TT3">#REF!</definedName>
    <definedName name="__TT30">#REF!</definedName>
    <definedName name="__tt300">#REF!</definedName>
    <definedName name="__TT31">#REF!</definedName>
    <definedName name="__TT32">#REF!</definedName>
    <definedName name="__tt322">#REF!</definedName>
    <definedName name="__TT33">#REF!</definedName>
    <definedName name="__TT34">#REF!</definedName>
    <definedName name="__TT35">#REF!</definedName>
    <definedName name="__TT36">#REF!</definedName>
    <definedName name="__TT37">#REF!</definedName>
    <definedName name="__TT38">#REF!</definedName>
    <definedName name="__TT39">#REF!</definedName>
    <definedName name="__TT4">#REF!</definedName>
    <definedName name="__TT40">#REF!</definedName>
    <definedName name="__TT41">#REF!</definedName>
    <definedName name="__TT42">#REF!</definedName>
    <definedName name="__TT43">#REF!</definedName>
    <definedName name="__TT44">#REF!</definedName>
    <definedName name="__TT45">#REF!</definedName>
    <definedName name="__TT46">#REF!</definedName>
    <definedName name="__TT47">#REF!</definedName>
    <definedName name="__TT48">#REF!</definedName>
    <definedName name="__TT49">#REF!</definedName>
    <definedName name="__TT5">#REF!</definedName>
    <definedName name="__TT50">#REF!</definedName>
    <definedName name="__TT51">#REF!</definedName>
    <definedName name="__TT52">#REF!</definedName>
    <definedName name="__TT53">#REF!</definedName>
    <definedName name="__TT54">#REF!</definedName>
    <definedName name="__TT55">#REF!</definedName>
    <definedName name="__TT56">#REF!</definedName>
    <definedName name="__TT57">#REF!</definedName>
    <definedName name="__TT58">#REF!</definedName>
    <definedName name="__TT59">#REF!</definedName>
    <definedName name="__TT6">#REF!</definedName>
    <definedName name="__TT60">#REF!</definedName>
    <definedName name="__TT61">#REF!</definedName>
    <definedName name="__TT62">#REF!</definedName>
    <definedName name="__TT63">#REF!</definedName>
    <definedName name="__TT64">#REF!</definedName>
    <definedName name="__TT65">#REF!</definedName>
    <definedName name="__TT66">#REF!</definedName>
    <definedName name="__TT67">#REF!</definedName>
    <definedName name="__TT68">#REF!</definedName>
    <definedName name="__TT69">#REF!</definedName>
    <definedName name="__TT7">#REF!</definedName>
    <definedName name="__TT70">#REF!</definedName>
    <definedName name="__TT71">#REF!</definedName>
    <definedName name="__TT72">#REF!</definedName>
    <definedName name="__TT73">#REF!</definedName>
    <definedName name="__TT74">#REF!</definedName>
    <definedName name="__TT75">#REF!</definedName>
    <definedName name="__TT76">#REF!</definedName>
    <definedName name="__TT77">#REF!</definedName>
    <definedName name="__TT78">#REF!</definedName>
    <definedName name="__TT79">#REF!</definedName>
    <definedName name="__TT8">#REF!</definedName>
    <definedName name="__TT80">#REF!</definedName>
    <definedName name="__TT81">#REF!</definedName>
    <definedName name="__TT82">#REF!</definedName>
    <definedName name="__TT83">#REF!</definedName>
    <definedName name="__TT84">#REF!</definedName>
    <definedName name="__TT85">#REF!</definedName>
    <definedName name="__TT86">#REF!</definedName>
    <definedName name="__TT87">#REF!</definedName>
    <definedName name="__TT88">#REF!</definedName>
    <definedName name="__TT89">#REF!</definedName>
    <definedName name="__TT9">#REF!</definedName>
    <definedName name="__TT90">#REF!</definedName>
    <definedName name="__TT91">#REF!</definedName>
    <definedName name="__TT92">#REF!</definedName>
    <definedName name="__TT93">#REF!</definedName>
    <definedName name="__TT94">#REF!</definedName>
    <definedName name="__TT95">#REF!</definedName>
    <definedName name="__TT96">#REF!</definedName>
    <definedName name="__TT97">#REF!</definedName>
    <definedName name="__TT98">#REF!</definedName>
    <definedName name="__TT99">#REF!</definedName>
    <definedName name="__VBF1">#REF!</definedName>
    <definedName name="__VE1">#REF!</definedName>
    <definedName name="__VO1">#REF!</definedName>
    <definedName name="__VR1">#REF!</definedName>
    <definedName name="__VV9">#REF!</definedName>
    <definedName name="_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_xlfn.AVERAGEIF" hidden="1">#NAME?</definedName>
    <definedName name="__xlfn.RTD" hidden="1">#NAME?</definedName>
    <definedName name="__xlfn_IFNA">#N/A</definedName>
    <definedName name="__xlnm.Extract_1">#N/A</definedName>
    <definedName name="__xlnm.Extract_2">#N/A</definedName>
    <definedName name="__xlnm.Extract_3">#N/A</definedName>
    <definedName name="__xlnm.Extract_5">#N/A</definedName>
    <definedName name="__xlnm.Print_Area">{#NAME?}</definedName>
    <definedName name="__xlnm.Print_Area_1">#REF!</definedName>
    <definedName name="__xlnm.Print_Area_1_1">#REF!</definedName>
    <definedName name="__xlnm.Print_Area_10">#REF!</definedName>
    <definedName name="__xlnm.Print_Area_10_1">#REF!</definedName>
    <definedName name="__xlnm.Print_Area_2">#REF!</definedName>
    <definedName name="__xlnm.Print_Area_2_1">#REF!</definedName>
    <definedName name="__xlnm.Print_Area_3">#REF!</definedName>
    <definedName name="__xlnm.Print_Area_3_1">#REF!</definedName>
    <definedName name="__xlnm.Print_Area_4">NA()</definedName>
    <definedName name="__xlnm.Print_Area_4_1">#N/A</definedName>
    <definedName name="__xlnm.Print_Area_5">#REF!</definedName>
    <definedName name="__xlnm.Print_Area_5_1">#REF!</definedName>
    <definedName name="__xlnm.Print_Area_6">{#NAME?}</definedName>
    <definedName name="__xlnm.Print_Area_6_1">#REF!</definedName>
    <definedName name="__xlnm.Print_Area_7">#REF!</definedName>
    <definedName name="__xlnm.Print_Area_7_1">#REF!</definedName>
    <definedName name="__xlnm.Print_Area_8" localSheetId="16">#REF!</definedName>
    <definedName name="__xlnm.Print_Area_8">#REF!</definedName>
    <definedName name="__xlnm.Print_Area_8_1">#REF!</definedName>
    <definedName name="__xlnm.Print_Area_9" localSheetId="16">#REF!</definedName>
    <definedName name="__xlnm.Print_Area_9">#REF!</definedName>
    <definedName name="__xlnm.Print_Area_9_1">#REF!</definedName>
    <definedName name="__xlnm.Print_Titles">{#NAME?}</definedName>
    <definedName name="__xlnm.Print_Titles_1">#REF!</definedName>
    <definedName name="__xlnm.Print_Titles_1_2">#REF!</definedName>
    <definedName name="__xlnm.Print_Titles_10">{#NAME?}</definedName>
    <definedName name="__xlnm.Print_Titles_10_1">#REF!</definedName>
    <definedName name="__xlnm.Print_Titles_11">(#REF!,#REF!)</definedName>
    <definedName name="__xlnm.Print_Titles_2">#REF!</definedName>
    <definedName name="__xlnm.Print_Titles_2_1">#REF!</definedName>
    <definedName name="__xlnm.Print_Titles_3">#REF!</definedName>
    <definedName name="__xlnm.Print_Titles_3_1">#REF!</definedName>
    <definedName name="__xlnm.Print_Titles_4">{#NAME?}</definedName>
    <definedName name="__xlnm.Print_Titles_5">#REF!</definedName>
    <definedName name="__xlnm.Print_Titles_6">{#NAME?}</definedName>
    <definedName name="__xlnm.Print_Titles_6_1">#REF!</definedName>
    <definedName name="__xlnm.Print_Titles_7">{#NAME?}</definedName>
    <definedName name="__xlnm.Print_Titles_8">{#NAME?}</definedName>
    <definedName name="__xlnm.Print_Titles_8_1">#REF!</definedName>
    <definedName name="__xlnm.Print_Titles_9">{#NAME?}</definedName>
    <definedName name="__xlnm.Print_Titles_9_1">#REF!</definedName>
    <definedName name="_0">NA()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">'[32]38'!$B$1</definedName>
    <definedName name="_01_09_96" localSheetId="16">#REF!</definedName>
    <definedName name="_01_09_96">#REF!</definedName>
    <definedName name="_01_09_96_2">#N/A</definedName>
    <definedName name="_01_09_96_25">#REF!</definedName>
    <definedName name="_01_09_96_4" localSheetId="16">#REF!</definedName>
    <definedName name="_01_09_96_4">#REF!</definedName>
    <definedName name="_01_09_966" localSheetId="16">#REF!</definedName>
    <definedName name="_01_09_966">#REF!</definedName>
    <definedName name="_02">'[32]38'!$B$2:$C$2</definedName>
    <definedName name="_03">'[32]38'!$B$3:$D$3</definedName>
    <definedName name="_04">'[32]38'!$B$4:$E$4</definedName>
    <definedName name="_05">'[32]38'!$B$5:$F$5</definedName>
    <definedName name="_06">'[32]38'!$B$6:$G$6</definedName>
    <definedName name="_07">'[32]38'!$B$7:$H$7</definedName>
    <definedName name="_08">'[32]38'!$B$8:$I$8</definedName>
    <definedName name="_08.302.01">#REF!</definedName>
    <definedName name="_08.302.01_1">#REF!</definedName>
    <definedName name="_09">'[32]38'!$B$9:$J$9</definedName>
    <definedName name="_1____123Graph_ACHART_1" hidden="1">#REF!</definedName>
    <definedName name="_1__123Graph_ACHART_1" hidden="1">#REF!</definedName>
    <definedName name="_1__123Graph_BGrßfico_10C" hidden="1">#REF!</definedName>
    <definedName name="_1_c_1">#REF!</definedName>
    <definedName name="_1_I_1" localSheetId="16">#REF!</definedName>
    <definedName name="_1_I_1">#REF!</definedName>
    <definedName name="_10">'[32]38'!$B$10:$K$10</definedName>
    <definedName name="_10__123Graph_ACHART_18" hidden="1">#REF!</definedName>
    <definedName name="_10__123Graph_BCHART_9" hidden="1">#REF!</definedName>
    <definedName name="_10__123Graph_ECHART_1" hidden="1">#REF!</definedName>
    <definedName name="_10_a_14_1">#REF!</definedName>
    <definedName name="_100___123Graph_ECHART_21" hidden="1">#REF!</definedName>
    <definedName name="_100__123Graph_FCHART_17" hidden="1">#REF!</definedName>
    <definedName name="_100Excel_BuiltIn_Print_Area_7_1_1_1">#N/A</definedName>
    <definedName name="_101___123Graph_ECHART_22" hidden="1">#REF!</definedName>
    <definedName name="_101__123Graph_FCHART_18" hidden="1">#REF!</definedName>
    <definedName name="_101Excel_BuiltIn_Print_Area_7_1_1_2">#N/A</definedName>
    <definedName name="_102___123Graph_ECHART_23" hidden="1">#REF!</definedName>
    <definedName name="_102__123Graph_FCHART_19" hidden="1">#REF!</definedName>
    <definedName name="_103___123Graph_ECHART_9" hidden="1">#REF!</definedName>
    <definedName name="_103__123Graph_FCHART_20" hidden="1">#REF!</definedName>
    <definedName name="_104___123Graph_FCHART_10" hidden="1">#REF!</definedName>
    <definedName name="_104__123Graph_FCHART_21" hidden="1">#REF!</definedName>
    <definedName name="_104Excel_BuiltIn_Print_Area_8_1">#REF!</definedName>
    <definedName name="_105___123Graph_FCHART_13" hidden="1">#REF!</definedName>
    <definedName name="_105__123Graph_FCHART_22" hidden="1">#REF!</definedName>
    <definedName name="_106___123Graph_FCHART_14" hidden="1">#REF!</definedName>
    <definedName name="_106__123Graph_FCHART_23" hidden="1">#REF!</definedName>
    <definedName name="_106Excel_BuiltIn_Print_Area_8_1_1">#N/A</definedName>
    <definedName name="_107___123Graph_FCHART_15" hidden="1">#REF!</definedName>
    <definedName name="_107__123Graph_FCHART_9" hidden="1">#REF!</definedName>
    <definedName name="_107Excel_BuiltIn_Print_Area_8_1_1_1">#N/A</definedName>
    <definedName name="_108___123Graph_FCHART_16" hidden="1">#REF!</definedName>
    <definedName name="_108__123Graph_LBL_ACHART_2" hidden="1">#REF!</definedName>
    <definedName name="_109___123Graph_FCHART_17" hidden="1">#REF!</definedName>
    <definedName name="_109__123Graph_LBL_ACHART_3" hidden="1">#REF!</definedName>
    <definedName name="_10Aut_resumo_4_1">#REF!</definedName>
    <definedName name="_10Excel_BuiltIn_Print_Titles_5_1">(#REF!,#REF!)</definedName>
    <definedName name="_10PassaExtenso_7_1">"#NAME!PassaExtenso"</definedName>
    <definedName name="_11">'[32]38'!$B$11:$L$11</definedName>
    <definedName name="_11___123Graph_ACHART_10" hidden="1">#REF!</definedName>
    <definedName name="_11__123Graph_ACHART_19" hidden="1">#REF!</definedName>
    <definedName name="_11__123Graph_LBL_ACHART_2" hidden="1">#REF!</definedName>
    <definedName name="_11_a_7_1">#N/A</definedName>
    <definedName name="_110___123Graph_FCHART_18" hidden="1">#REF!</definedName>
    <definedName name="_110__123Graph_LBL_ACHART_7" hidden="1">#REF!</definedName>
    <definedName name="_110Excel_BuiltIn_Print_Titles_1_1">#REF!</definedName>
    <definedName name="_111___123Graph_FCHART_19" hidden="1">#REF!</definedName>
    <definedName name="_111__123Graph_LBL_ACHART_8" hidden="1">#REF!</definedName>
    <definedName name="_112___123Graph_FCHART_20" hidden="1">#REF!</definedName>
    <definedName name="_112__123Graph_LBL_ACHART_9" hidden="1">#REF!</definedName>
    <definedName name="_112Excel_BuiltIn_Print_Titles_1_1_1">#N/A</definedName>
    <definedName name="_113___123Graph_FCHART_21" hidden="1">#REF!</definedName>
    <definedName name="_113__123Graph_LBL_BCHART_10" hidden="1">#REF!</definedName>
    <definedName name="_113Excel_BuiltIn_Print_Titles_1_1_1_1">#N/A</definedName>
    <definedName name="_114___123Graph_FCHART_22" hidden="1">#REF!</definedName>
    <definedName name="_114__123Graph_LBL_BCHART_13" hidden="1">#REF!</definedName>
    <definedName name="_114Excel_BuiltIn_Print_Titles_1_1_1_2">#N/A</definedName>
    <definedName name="_115___123Graph_FCHART_23" hidden="1">#REF!</definedName>
    <definedName name="_115__123Graph_LBL_BCHART_14" hidden="1">#REF!</definedName>
    <definedName name="_115Print_Area_MI_1_1">#REF!</definedName>
    <definedName name="_116___123Graph_FCHART_9" hidden="1">#REF!</definedName>
    <definedName name="_116__123Graph_LBL_BCHART_15" hidden="1">#REF!</definedName>
    <definedName name="_117___123Graph_LBL_ACHART_2" hidden="1">#REF!</definedName>
    <definedName name="_117__123Graph_LBL_BCHART_16" hidden="1">#REF!</definedName>
    <definedName name="_118___123Graph_LBL_ACHART_3" hidden="1">#REF!</definedName>
    <definedName name="_118__123Graph_LBL_BCHART_17" hidden="1">#REF!</definedName>
    <definedName name="_119___123Graph_LBL_ACHART_7" hidden="1">#REF!</definedName>
    <definedName name="_119__123Graph_LBL_BCHART_18" hidden="1">#REF!</definedName>
    <definedName name="_11Excel_BuiltIn_Print_Titles_7_1">(#REF!,#REF!)</definedName>
    <definedName name="_11Print_4_1">#REF!</definedName>
    <definedName name="_12">'[32]38'!$B$12:$M$12</definedName>
    <definedName name="_12___123Graph_ACHART_11" hidden="1">#REF!</definedName>
    <definedName name="_12__123Graph_ACHART_2" hidden="1">#REF!</definedName>
    <definedName name="_12__123Graph_FCHART_1" hidden="1">#REF!</definedName>
    <definedName name="_12__123Graph_LBL_ACHART_3" hidden="1">#REF!</definedName>
    <definedName name="_12_c_1">#REF!</definedName>
    <definedName name="_120___123Graph_LBL_ACHART_8" hidden="1">#REF!</definedName>
    <definedName name="_120__123Graph_LBL_BCHART_19" hidden="1">#REF!</definedName>
    <definedName name="_121___123Graph_LBL_ACHART_9" hidden="1">#REF!</definedName>
    <definedName name="_121__123Graph_LBL_BCHART_2" hidden="1">#REF!</definedName>
    <definedName name="_122___123Graph_LBL_BCHART_10" hidden="1">#REF!</definedName>
    <definedName name="_122__123Graph_LBL_BCHART_20" hidden="1">#REF!</definedName>
    <definedName name="_123" hidden="1">{#N/A,#N/A,TRUE,"Serviços"}</definedName>
    <definedName name="_123___123Graph_LBL_BCHART_13" hidden="1">#REF!</definedName>
    <definedName name="_123__123Graph_LBL_BCHART_21" hidden="1">#REF!</definedName>
    <definedName name="_124___123Graph_LBL_BCHART_14" hidden="1">#REF!</definedName>
    <definedName name="_124__123Graph_LBL_BCHART_22" hidden="1">#REF!</definedName>
    <definedName name="_125___123Graph_LBL_BCHART_15" hidden="1">#REF!</definedName>
    <definedName name="_125__123Graph_LBL_BCHART_23" hidden="1">#REF!</definedName>
    <definedName name="_126___123Graph_LBL_BCHART_16" hidden="1">#REF!</definedName>
    <definedName name="_126__123Graph_LBL_BCHART_3" hidden="1">#REF!</definedName>
    <definedName name="_127___123Graph_LBL_BCHART_17" hidden="1">#REF!</definedName>
    <definedName name="_127__123Graph_LBL_DCHART_10" hidden="1">#REF!</definedName>
    <definedName name="_128___123Graph_LBL_BCHART_18" hidden="1">#REF!</definedName>
    <definedName name="_128__123Graph_LBL_DCHART_13" hidden="1">#REF!</definedName>
    <definedName name="_129___123Graph_LBL_BCHART_19" hidden="1">#REF!</definedName>
    <definedName name="_129__123Graph_LBL_DCHART_14" hidden="1">#REF!</definedName>
    <definedName name="_12Excel_BuiltIn_Criteria_1">#REF!</definedName>
    <definedName name="_12Excel_BuiltIn_Print_Titles_9_1">(#REF!,#REF!)</definedName>
    <definedName name="_12Print_Area_MI_4_1">#REF!</definedName>
    <definedName name="_13">'[32]38'!$B$13:$N$13</definedName>
    <definedName name="_13___123Graph_ACHART_12" hidden="1">#REF!</definedName>
    <definedName name="_13__123Graph_ACHART_20" hidden="1">#REF!</definedName>
    <definedName name="_13__123Graph_LBL_ACHART_7" hidden="1">#REF!</definedName>
    <definedName name="_13_c_11_1">#REF!</definedName>
    <definedName name="_130___123Graph_LBL_BCHART_2" hidden="1">#REF!</definedName>
    <definedName name="_130__123Graph_LBL_DCHART_15" hidden="1">#REF!</definedName>
    <definedName name="_131___123Graph_LBL_BCHART_20" hidden="1">#REF!</definedName>
    <definedName name="_131__123Graph_LBL_DCHART_16" hidden="1">#REF!</definedName>
    <definedName name="_132___123Graph_LBL_BCHART_21" hidden="1">#REF!</definedName>
    <definedName name="_132__123Graph_LBL_DCHART_17" hidden="1">#REF!</definedName>
    <definedName name="_133___123Graph_LBL_BCHART_22" hidden="1">#REF!</definedName>
    <definedName name="_133__123Graph_LBL_DCHART_18" hidden="1">#REF!</definedName>
    <definedName name="_134___123Graph_LBL_BCHART_23" hidden="1">#REF!</definedName>
    <definedName name="_134__123Graph_LBL_DCHART_19" hidden="1">#REF!</definedName>
    <definedName name="_135___123Graph_LBL_BCHART_3" hidden="1">#REF!</definedName>
    <definedName name="_135__123Graph_LBL_DCHART_20" hidden="1">#REF!</definedName>
    <definedName name="_136___123Graph_LBL_DCHART_10" hidden="1">#REF!</definedName>
    <definedName name="_136__123Graph_LBL_DCHART_21" hidden="1">#REF!</definedName>
    <definedName name="_137___123Graph_LBL_DCHART_13" hidden="1">#REF!</definedName>
    <definedName name="_137__123Graph_LBL_DCHART_22" hidden="1">#REF!</definedName>
    <definedName name="_138___123Graph_LBL_DCHART_14" hidden="1">#REF!</definedName>
    <definedName name="_138__123Graph_LBL_DCHART_23" hidden="1">#REF!</definedName>
    <definedName name="_139___123Graph_LBL_DCHART_15" hidden="1">#REF!</definedName>
    <definedName name="_139__123Graph_XCHART_1" hidden="1">#REF!</definedName>
    <definedName name="_13Excel_BuiltIn_Database_1">#REF!</definedName>
    <definedName name="_14">'[32]38'!$B$14:$O$14</definedName>
    <definedName name="_14___123Graph_ACHART_13" hidden="1">#REF!</definedName>
    <definedName name="_14__123Graph_ACHART_21" hidden="1">#REF!</definedName>
    <definedName name="_14__123Graph_LBL_ACHART_8" hidden="1">#REF!</definedName>
    <definedName name="_14__123Graph_XCHART_3" hidden="1">#REF!</definedName>
    <definedName name="_14_c_12_1">#REF!</definedName>
    <definedName name="_140___123Graph_LBL_DCHART_16" hidden="1">#REF!</definedName>
    <definedName name="_140__123Graph_XCHART_3" hidden="1">#REF!</definedName>
    <definedName name="_141___123Graph_LBL_DCHART_17" hidden="1">#REF!</definedName>
    <definedName name="_141__123Graph_XCHART_6" hidden="1">#REF!</definedName>
    <definedName name="_142___123Graph_LBL_DCHART_18" hidden="1">#REF!</definedName>
    <definedName name="_142__123Graph_XCHART_8" hidden="1">#REF!</definedName>
    <definedName name="_143___123Graph_LBL_DCHART_19" hidden="1">#REF!</definedName>
    <definedName name="_143__123Graph_XCHART_9" hidden="1">#REF!</definedName>
    <definedName name="_144___123Graph_LBL_DCHART_20" hidden="1">#REF!</definedName>
    <definedName name="_145___123Graph_LBL_DCHART_21" hidden="1">#REF!</definedName>
    <definedName name="_146___123Graph_LBL_DCHART_22" hidden="1">#REF!</definedName>
    <definedName name="_147___123Graph_LBL_DCHART_23" hidden="1">#REF!</definedName>
    <definedName name="_148___123Graph_XCHART_1" hidden="1">#REF!</definedName>
    <definedName name="_149___123Graph_XCHART_3" hidden="1">#REF!</definedName>
    <definedName name="_14Excel_BuiltIn_Print_Area_12_1">"$#REF!.$A$1:$C$24"</definedName>
    <definedName name="_14totmsa_4_1">#REF!</definedName>
    <definedName name="_15">'[32]38'!$B$15:$P$15</definedName>
    <definedName name="_15___123Graph_ACHART_14" hidden="1">#REF!</definedName>
    <definedName name="_15__123Graph_ACHART_22" hidden="1">#REF!</definedName>
    <definedName name="_15__123Graph_LBL_BCHART_2" hidden="1">#REF!</definedName>
    <definedName name="_15_c_13_1">#REF!</definedName>
    <definedName name="_150___123Graph_XCHART_6" hidden="1">#REF!</definedName>
    <definedName name="_151___123Graph_XCHART_8" hidden="1">#REF!</definedName>
    <definedName name="_15Excel_BuiltIn_Print_Area_5_1">"$#REF!.$A$1:$I$70"</definedName>
    <definedName name="_15Excel_BuiltIn_Print_Titles_2_1">#REF!</definedName>
    <definedName name="_15totmsa2_4_1">#REF!</definedName>
    <definedName name="_16">'[32]38'!$B$16:$Q$16</definedName>
    <definedName name="_16.3___VEÍCULOS" localSheetId="16">#REF!</definedName>
    <definedName name="_16.3___VEÍCULOS">#REF!</definedName>
    <definedName name="_16.4___COMBÚSTIVEL" localSheetId="16">#REF!</definedName>
    <definedName name="_16.4___COMBÚSTIVEL">#REF!</definedName>
    <definedName name="_16.5___EQUIPAMENTOS_DE_ESCRITÓRIO" localSheetId="16">#REF!</definedName>
    <definedName name="_16.5___EQUIPAMENTOS_DE_ESCRITÓRIO">#REF!</definedName>
    <definedName name="_16___123Graph_ACHART_15" hidden="1">#REF!</definedName>
    <definedName name="_16__123Graph_ACHART_23" hidden="1">#REF!</definedName>
    <definedName name="_16__123Graph_LBL_BCHART_3" hidden="1">#REF!</definedName>
    <definedName name="_16_c_15_1">#REF!</definedName>
    <definedName name="_16Excel_BuiltIn_Print_Area_8_1">"$#REF!.$A$1:$I$17"</definedName>
    <definedName name="_16totsma_4_1">#REF!</definedName>
    <definedName name="_17">'[32]38'!$B$17:$R$17</definedName>
    <definedName name="_17.1_MENSALISTA" localSheetId="16">#REF!</definedName>
    <definedName name="_17.1_MENSALISTA">#REF!</definedName>
    <definedName name="_17.2___HORISTA" localSheetId="16">#REF!</definedName>
    <definedName name="_17.2___HORISTA">#REF!</definedName>
    <definedName name="_17___123Graph_ACHART_16" hidden="1">#REF!</definedName>
    <definedName name="_17__123Graph_ACHART_25" hidden="1">#REF!</definedName>
    <definedName name="_17__123Graph_XCHART_3" hidden="1">#REF!</definedName>
    <definedName name="_17_c_16_1">#REF!</definedName>
    <definedName name="_17Excel_BuiltIn_Print_Titles_11_1">"$'Cubação aterros'.$#REF!$#REF!:$#REF!$#REF!"</definedName>
    <definedName name="_18">'[32]38'!$B$18:$S$18</definedName>
    <definedName name="_18___123Graph_ACHART_17" hidden="1">#REF!</definedName>
    <definedName name="_18___CANTEIRO___INSTALAÇÃO___MANUTENÇÃO" localSheetId="16">#REF!</definedName>
    <definedName name="_18___CANTEIRO___INSTALAÇÃO___MANUTENÇÃO">#REF!</definedName>
    <definedName name="_18__123Graph_ACHART_27" hidden="1">#REF!</definedName>
    <definedName name="_18__123Graph_XCHART_8" hidden="1">#REF!</definedName>
    <definedName name="_18_c_17_1">#REF!</definedName>
    <definedName name="_1830201">NA()</definedName>
    <definedName name="_1830201_26">NA()</definedName>
    <definedName name="_1830201_27">NA()</definedName>
    <definedName name="_18Excel_BuiltIn_Print_Area_1_1">#REF!</definedName>
    <definedName name="_18PassaExtenso_1_1_1">#N/A</definedName>
    <definedName name="_19">'[32]38'!$B$19:$T$19</definedName>
    <definedName name="_19___123Graph_ACHART_18" hidden="1">#REF!</definedName>
    <definedName name="_19__123Graph_ACHART_29" hidden="1">#REF!</definedName>
    <definedName name="_19__123Graph_XCHART_9" hidden="1">#REF!</definedName>
    <definedName name="_19_c_19_1">#REF!</definedName>
    <definedName name="_19PassaExtenso_1_1_33_1">#N/A</definedName>
    <definedName name="_1Cons_1_1">NA()</definedName>
    <definedName name="_1Excel_BuiltIn__FilterDatabase_3_1">"#N/A"</definedName>
    <definedName name="_1Excel_BuiltIn_Print_Area_1_1">#REF!</definedName>
    <definedName name="_1Excel_BuiltIn_Print_Area_12_1">"$#REF!.$A$1:$C$24"</definedName>
    <definedName name="_1Excel_BuiltIn_Print_Area_15_1_1">#REF!</definedName>
    <definedName name="_1Excel_BuiltIn_Print_Area_17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7_1_1">#REF!</definedName>
    <definedName name="_1Excel_BuiltIn_Print_Area_9_1">"$#REF!.$A$1:$P$515"</definedName>
    <definedName name="_1Excel_BuiltIn_Print_Titles_6_1">#REF!,#REF!</definedName>
    <definedName name="_1RC_">#REF!</definedName>
    <definedName name="_1VB3">#REF!</definedName>
    <definedName name="_2">#REF!</definedName>
    <definedName name="_2____123Graph_ACHART_2" hidden="1">#REF!</definedName>
    <definedName name="_2__123Graph_ACHART_10" hidden="1">#REF!</definedName>
    <definedName name="_2__123Graph_ACHART_2" hidden="1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_c_1">#REF!</definedName>
    <definedName name="_2_S_1">[33]COMPOS1!#REF!</definedName>
    <definedName name="_2_x_1">#REF!</definedName>
    <definedName name="_20">'[32]38'!$B$20:$U$20</definedName>
    <definedName name="_20___123Graph_ACHART_19" hidden="1">#REF!</definedName>
    <definedName name="_20__123Graph_ACHART_3" hidden="1">#REF!</definedName>
    <definedName name="_20_c_2_1">#REF!</definedName>
    <definedName name="_20PassaExtenso_1_1_35_1">#N/A</definedName>
    <definedName name="_21">'[32]38'!$B$21:$V$21</definedName>
    <definedName name="_21__123Graph_ACHART_31" hidden="1">#REF!</definedName>
    <definedName name="_21_c_28_1">#REF!</definedName>
    <definedName name="_21PassaExtenso_4_1">NA()</definedName>
    <definedName name="_22">'[32]38'!$B$22:$W$22</definedName>
    <definedName name="_22___123Graph_ACHART_20" hidden="1">#REF!</definedName>
    <definedName name="_22__123Graph_ACHART_33" hidden="1">#REF!</definedName>
    <definedName name="_22_c_3_1">#REF!</definedName>
    <definedName name="_22PassaExtenso_6_1">"#NAME!PassaExtenso"</definedName>
    <definedName name="_23">'[32]38'!$B$23:$X$23</definedName>
    <definedName name="_23___123Graph_ACHART_21" hidden="1">#REF!</definedName>
    <definedName name="_23__123Graph_ACHART_35" hidden="1">#REF!</definedName>
    <definedName name="_23_c_4_1">#REF!</definedName>
    <definedName name="_23PassaExtenso_7_1">"#NAME!PassaExtenso"</definedName>
    <definedName name="_24">'[32]38'!$B$24:$Y$24</definedName>
    <definedName name="_24___123Graph_ACHART_22" hidden="1">#REF!</definedName>
    <definedName name="_24__123Graph_ACHART_37" hidden="1">#REF!</definedName>
    <definedName name="_24_c_7_1">#REF!</definedName>
    <definedName name="_25">'[32]38'!$B$25:$Z$25</definedName>
    <definedName name="_25___123Graph_ACHART_23" hidden="1">#REF!</definedName>
    <definedName name="_25__123Graph_ACHART_39" hidden="1">#REF!</definedName>
    <definedName name="_25_c_9_1">#REF!</definedName>
    <definedName name="_25Print_4_1">#REF!</definedName>
    <definedName name="_26">'[32]38'!$B$26:$AA$26</definedName>
    <definedName name="_26___123Graph_ACHART_25" hidden="1">#REF!</definedName>
    <definedName name="_26__123Graph_ACHART_4" hidden="1">#REF!</definedName>
    <definedName name="_27">'[32]38'!$B$27:$AB$27</definedName>
    <definedName name="_27___123Graph_ACHART_27" hidden="1">#REF!</definedName>
    <definedName name="_27__123Graph_ACHART_41" hidden="1">#REF!</definedName>
    <definedName name="_27_I_1">#N/A</definedName>
    <definedName name="_27Print_Area_MI_4_1">#REF!</definedName>
    <definedName name="_28">'[32]38'!$B$28:$AC$28</definedName>
    <definedName name="_28___123Graph_ACHART_29" hidden="1">#REF!</definedName>
    <definedName name="_28__123Graph_ACHART_43" hidden="1">#REF!</definedName>
    <definedName name="_28_I_1_1">#N/A</definedName>
    <definedName name="_29">'[32]38'!$B$29:$AD$29</definedName>
    <definedName name="_29__123Graph_ACHART_45" hidden="1">#REF!</definedName>
    <definedName name="_29_I_1_2">#N/A</definedName>
    <definedName name="_29TES_4_1">#REF!</definedName>
    <definedName name="_2consumo_1_1">NA()</definedName>
    <definedName name="_2Excel_BuiltIn__FilterDatabase_3_1_1">"#N/A"</definedName>
    <definedName name="_2Excel_BuiltIn_Print_Area_1_1_1_1">#REF!</definedName>
    <definedName name="_2Excel_BuiltIn_Print_Area_5_1">#REF!</definedName>
    <definedName name="_2Excel_BuiltIn_Print_Area_51_1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2Excel_BuiltIn_Print_Titles_13_1">(#REF!,#REF!)</definedName>
    <definedName name="_3____123Graph_ACHART_3" hidden="1">#REF!</definedName>
    <definedName name="_3__123Graph_ACHART_11" hidden="1">#REF!</definedName>
    <definedName name="_3__123Graph_ACHART_3" hidden="1">#REF!</definedName>
    <definedName name="_3_0_1_1">#N/A</definedName>
    <definedName name="_3_z_1">#REF!</definedName>
    <definedName name="_30">'[32]38'!$B$30:$AE$30</definedName>
    <definedName name="_30___123Graph_ACHART_31" hidden="1">#REF!</definedName>
    <definedName name="_30__123Graph_ACHART_5" hidden="1">#REF!</definedName>
    <definedName name="_31">'[32]38'!$B$31:$AF$31</definedName>
    <definedName name="_31___123Graph_ACHART_33" hidden="1">#REF!</definedName>
    <definedName name="_31__123Graph_ACHART_6" hidden="1">#REF!</definedName>
    <definedName name="_31_S_1">#N/A</definedName>
    <definedName name="_31totmsa_4_1">#REF!</definedName>
    <definedName name="_32">'[32]38'!$B$32:$AG$32</definedName>
    <definedName name="_32___123Graph_ACHART_35" hidden="1">#REF!</definedName>
    <definedName name="_32__123Graph_ACHART_7" hidden="1">#REF!</definedName>
    <definedName name="_32_S_1_1">#N/A</definedName>
    <definedName name="_33">'[32]38'!$B$33:$AH$33</definedName>
    <definedName name="_33___123Graph_ACHART_37" hidden="1">#REF!</definedName>
    <definedName name="_33__123Graph_ACHART_8" hidden="1">#REF!</definedName>
    <definedName name="_33_S_1_2">#N/A</definedName>
    <definedName name="_33totmsa2_4_1">#REF!</definedName>
    <definedName name="_34">'[32]38'!$B$34:$AI$34</definedName>
    <definedName name="_34___123Graph_ACHART_39" hidden="1">#REF!</definedName>
    <definedName name="_34__123Graph_ACHART_9" hidden="1">#REF!</definedName>
    <definedName name="_34_S_14_1">#REF!</definedName>
    <definedName name="_35">'[32]38'!$B$35:$AJ$35</definedName>
    <definedName name="_35___123Graph_ACHART_4" hidden="1">#REF!</definedName>
    <definedName name="_35__123Graph_BCHART_1" hidden="1">#REF!</definedName>
    <definedName name="_35_x_1">#REF!</definedName>
    <definedName name="_35totsma_4_1">#REF!</definedName>
    <definedName name="_36">'[32]38'!$B$36:$AK$36</definedName>
    <definedName name="_36___123Graph_ACHART_41" hidden="1">#REF!</definedName>
    <definedName name="_36__123Graph_BCHART_10" hidden="1">#REF!</definedName>
    <definedName name="_36_x_11_1">#REF!</definedName>
    <definedName name="_37">'[32]38'!$B$37:$AL$37</definedName>
    <definedName name="_37___123Graph_ACHART_43" hidden="1">#REF!</definedName>
    <definedName name="_37__123Graph_BCHART_13" hidden="1">#REF!</definedName>
    <definedName name="_37_x_12_1">#REF!</definedName>
    <definedName name="_38">'[32]38'!$B$38:$AM$38</definedName>
    <definedName name="_38___123Graph_ACHART_45" hidden="1">#REF!</definedName>
    <definedName name="_38__123Graph_BCHART_14" hidden="1">#REF!</definedName>
    <definedName name="_38_x_13_1">#REF!</definedName>
    <definedName name="_39">'[32]38'!$B$39:$AN$39</definedName>
    <definedName name="_39___123Graph_ACHART_5" hidden="1">#REF!</definedName>
    <definedName name="_39__123Graph_BCHART_15" hidden="1">#REF!</definedName>
    <definedName name="_39_x_15_1">#REF!</definedName>
    <definedName name="_3Consumodemateriais_1_1">NA()</definedName>
    <definedName name="_3Excel_BuiltIn_Print_Area_1_1_1">"#REF!"</definedName>
    <definedName name="_3Excel_BuiltIn_Print_Area_11_1_1">"$#REF!.$A$1:$AL$33"</definedName>
    <definedName name="_3Excel_BuiltIn_Print_Area_5_1_1">NA()</definedName>
    <definedName name="_3Excel_BuiltIn_Print_Area_8_1">"$#REF!.$A$1:$I$17"</definedName>
    <definedName name="_3Excel_BuiltIn_Print_Titles_1_1">#REF!</definedName>
    <definedName name="_3Excel_BuiltIn_Print_Titles_21_1">(#REF!,#REF!)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__123Graph_ACHART_7" hidden="1">#REF!</definedName>
    <definedName name="_4__123Graph_ACHART_12" hidden="1">#REF!</definedName>
    <definedName name="_4__123Graph_ACHART_7" hidden="1">#REF!</definedName>
    <definedName name="_4__123Graph_BCHART_1" hidden="1">#REF!</definedName>
    <definedName name="_4_0_14_1">#REF!</definedName>
    <definedName name="_4_S_1">#REF!</definedName>
    <definedName name="_4_x_1">#REF!</definedName>
    <definedName name="_40">'[32]38'!$B$40:$AO$40</definedName>
    <definedName name="_40___123Graph_ACHART_6" hidden="1">#REF!</definedName>
    <definedName name="_40__123Graph_BCHART_16" hidden="1">#REF!</definedName>
    <definedName name="_40_x_16_1">#REF!</definedName>
    <definedName name="_41">'[32]38'!$B$41:$AP$41</definedName>
    <definedName name="_41__123Graph_BCHART_17" hidden="1">#REF!</definedName>
    <definedName name="_41_x_17_1">#REF!</definedName>
    <definedName name="_42">'[32]38'!$B$42:$AQ$42</definedName>
    <definedName name="_42__123Graph_BCHART_18" hidden="1">#REF!</definedName>
    <definedName name="_42_x_19_1">#REF!</definedName>
    <definedName name="_43">'[32]38'!$B$43:$AR$43</definedName>
    <definedName name="_43__123Graph_BCHART_19" hidden="1">#REF!</definedName>
    <definedName name="_43_x_2_1">#REF!</definedName>
    <definedName name="_44">'[32]38'!$B$44:$AS$44</definedName>
    <definedName name="_44__123Graph_BCHART_2" hidden="1">#REF!</definedName>
    <definedName name="_44_x_28_1">#REF!</definedName>
    <definedName name="_45">'[32]38'!$B$45:$AT$45</definedName>
    <definedName name="_45___123Graph_BCHART_10" hidden="1">#REF!</definedName>
    <definedName name="_45__123Graph_BCHART_20" hidden="1">#REF!</definedName>
    <definedName name="_45_x_3_1">#REF!</definedName>
    <definedName name="_46">'[32]38'!$B$46:$AU$46</definedName>
    <definedName name="_46___123Graph_BCHART_13" hidden="1">#REF!</definedName>
    <definedName name="_46__123Graph_BCHART_21" hidden="1">#REF!</definedName>
    <definedName name="_46_x_4_1">#REF!</definedName>
    <definedName name="_47">'[32]38'!$B$47:$AV$47</definedName>
    <definedName name="_47___123Graph_BCHART_14" hidden="1">#REF!</definedName>
    <definedName name="_47__123Graph_BCHART_22" hidden="1">#REF!</definedName>
    <definedName name="_47_x_7_1">#REF!</definedName>
    <definedName name="_48">'[32]38'!$B$48:$AW$48</definedName>
    <definedName name="_48___123Graph_BCHART_15" hidden="1">#REF!</definedName>
    <definedName name="_48__123Graph_BCHART_23" hidden="1">#REF!</definedName>
    <definedName name="_48_x_9_1">#REF!</definedName>
    <definedName name="_49">'[32]38'!$B$49:$AX$49</definedName>
    <definedName name="_49___123Graph_BCHART_16" hidden="1">#REF!</definedName>
    <definedName name="_49__123Graph_BCHART_3" hidden="1">#REF!</definedName>
    <definedName name="_4Aut_original_4_1">#REF!</definedName>
    <definedName name="_4Consumodemateriais_6_1">NA()</definedName>
    <definedName name="_4Excel_BuiltIn_Print_Area_5_1_1_1">NA()</definedName>
    <definedName name="_4Excel_BuiltIn_Print_Area_53_1_1_1_1">#REF!</definedName>
    <definedName name="_4Excel_BuiltIn_Print_Titles_11_1">"$'Cubação aterros'.$#REF!$#REF!:$#REF!$#REF!"</definedName>
    <definedName name="_4Excel_BuiltIn_Print_Titles_29_1">(#REF!,#REF!)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___123Graph_ACHART_8" hidden="1">#REF!</definedName>
    <definedName name="_5__123Graph_ACHART_13" hidden="1">#REF!</definedName>
    <definedName name="_5__123Graph_ACHART_8" hidden="1">#REF!</definedName>
    <definedName name="_5_0_7_1">#N/A</definedName>
    <definedName name="_50">'[32]38'!$B$50:$AY$50</definedName>
    <definedName name="_50___123Graph_BCHART_17" hidden="1">#REF!</definedName>
    <definedName name="_50__123Graph_BCHART_6" hidden="1">#REF!</definedName>
    <definedName name="_50_z_1">#N/A</definedName>
    <definedName name="_51">'[32]38'!$B$51:$AZ$51</definedName>
    <definedName name="_51___123Graph_BCHART_18" hidden="1">#REF!</definedName>
    <definedName name="_51__123Graph_BCHART_9" hidden="1">#REF!</definedName>
    <definedName name="_51_z_1_1">#N/A</definedName>
    <definedName name="_52">'[32]38'!$B$52:$BA$52</definedName>
    <definedName name="_52___123Graph_BCHART_19" hidden="1">#REF!</definedName>
    <definedName name="_52__123Graph_CCHART_1" hidden="1">#REF!</definedName>
    <definedName name="_52Excel_BuiltIn_Criteria_1">#REF!</definedName>
    <definedName name="_53">'[32]38'!$B$53:$BB$53</definedName>
    <definedName name="_53___123Graph_BCHART_2" hidden="1">#REF!</definedName>
    <definedName name="_53__123Graph_CCHART_10" hidden="1">#REF!</definedName>
    <definedName name="_53Excel_BuiltIn_Criteria_11_1">#REF!</definedName>
    <definedName name="_54___123Graph_BCHART_20" hidden="1">#REF!</definedName>
    <definedName name="_54__123Graph_CCHART_13" hidden="1">#REF!</definedName>
    <definedName name="_54Excel_BuiltIn_Criteria_12_1">#REF!</definedName>
    <definedName name="_55___123Graph_BCHART_21" hidden="1">#REF!</definedName>
    <definedName name="_55__123Graph_CCHART_14" hidden="1">#REF!</definedName>
    <definedName name="_55Excel_BuiltIn_Criteria_13_1">#REF!</definedName>
    <definedName name="_56___123Graph_BCHART_22" hidden="1">#REF!</definedName>
    <definedName name="_56__123Graph_CCHART_15" hidden="1">#REF!</definedName>
    <definedName name="_56Excel_BuiltIn_Criteria_15_1">#REF!</definedName>
    <definedName name="_57___123Graph_BCHART_23" hidden="1">#REF!</definedName>
    <definedName name="_57__123Graph_CCHART_16" hidden="1">#REF!</definedName>
    <definedName name="_57Excel_BuiltIn_Criteria_16_1">#REF!</definedName>
    <definedName name="_58___123Graph_BCHART_3" hidden="1">#REF!</definedName>
    <definedName name="_58__123Graph_CCHART_17" hidden="1">#REF!</definedName>
    <definedName name="_58Excel_BuiltIn_Criteria_17_1">#REF!</definedName>
    <definedName name="_59___123Graph_BCHART_6" hidden="1">#REF!</definedName>
    <definedName name="_59__123Graph_CCHART_18" hidden="1">#REF!</definedName>
    <definedName name="_59Excel_BuiltIn_Criteria_19_1">#REF!</definedName>
    <definedName name="_5Aut_resumo_4_1">#REF!</definedName>
    <definedName name="_5Excel_BuiltIn_Print_Titles_3_1">(#REF!,#REF!)</definedName>
    <definedName name="_5PassaExtenso_1_1_1">#N/A</definedName>
    <definedName name="_6____123Graph_ACHART_9" hidden="1">#REF!</definedName>
    <definedName name="_6__123Graph_ACHART_14" hidden="1">#REF!</definedName>
    <definedName name="_6__123Graph_ACHART_9" hidden="1">#REF!</definedName>
    <definedName name="_6__123Graph_CCHART_1" hidden="1">#REF!</definedName>
    <definedName name="_6_2_1">#N/A</definedName>
    <definedName name="_6_z_1">#REF!</definedName>
    <definedName name="_60__123Graph_CCHART_19" hidden="1">#REF!</definedName>
    <definedName name="_60Excel_BuiltIn_Criteria_2_1">#REF!</definedName>
    <definedName name="_61___123Graph_CCHART_1" hidden="1">#REF!</definedName>
    <definedName name="_61__123Graph_CCHART_20" hidden="1">#REF!</definedName>
    <definedName name="_61Excel_BuiltIn_Criteria_28_1">#REF!</definedName>
    <definedName name="_62___123Graph_CCHART_10" hidden="1">#REF!</definedName>
    <definedName name="_62__123Graph_CCHART_21" hidden="1">#REF!</definedName>
    <definedName name="_62Excel_BuiltIn_Criteria_3_1">#REF!</definedName>
    <definedName name="_63___123Graph_CCHART_13" hidden="1">#REF!</definedName>
    <definedName name="_63__123Graph_CCHART_22" hidden="1">#REF!</definedName>
    <definedName name="_63Excel_BuiltIn_Criteria_4_1">#REF!</definedName>
    <definedName name="_64___123Graph_CCHART_14" hidden="1">#REF!</definedName>
    <definedName name="_64__123Graph_CCHART_23" hidden="1">#REF!</definedName>
    <definedName name="_64Excel_BuiltIn_Criteria_7_1">#REF!</definedName>
    <definedName name="_65___123Graph_CCHART_15" hidden="1">#REF!</definedName>
    <definedName name="_65__123Graph_CCHART_6" hidden="1">#REF!</definedName>
    <definedName name="_65Excel_BuiltIn_Criteria_9_1">#REF!</definedName>
    <definedName name="_66___123Graph_CCHART_16" hidden="1">#REF!</definedName>
    <definedName name="_66__123Graph_CCHART_9" hidden="1">#REF!</definedName>
    <definedName name="_67___123Graph_CCHART_17" hidden="1">#REF!</definedName>
    <definedName name="_67__123Graph_DCHART_1" hidden="1">#REF!</definedName>
    <definedName name="_67Excel_BuiltIn_Database_1">#N/A</definedName>
    <definedName name="_68___123Graph_CCHART_18" hidden="1">#REF!</definedName>
    <definedName name="_68__123Graph_DCHART_10" hidden="1">#REF!</definedName>
    <definedName name="_68Excel_BuiltIn_Database_1_1">#N/A</definedName>
    <definedName name="_69___123Graph_CCHART_19" hidden="1">#REF!</definedName>
    <definedName name="_69__123Graph_DCHART_13" hidden="1">#REF!</definedName>
    <definedName name="_6Excel_BuiltIn_Criteria_1">#REF!</definedName>
    <definedName name="_6Excel_BuiltIn_Print_Titles_30_1">(#REF!,#REF!)</definedName>
    <definedName name="_6Mat_1_1">NA()</definedName>
    <definedName name="_6PassaExtenso_1_1_33_1">#N/A</definedName>
    <definedName name="_7____123Graph_BCHART_1" hidden="1">#REF!</definedName>
    <definedName name="_7__123Graph_ACHART_15" hidden="1">#REF!</definedName>
    <definedName name="_7__123Graph_BCHART_1" hidden="1">#REF!</definedName>
    <definedName name="_70___123Graph_CCHART_20" hidden="1">#REF!</definedName>
    <definedName name="_70__123Graph_DCHART_14" hidden="1">#REF!</definedName>
    <definedName name="_70Excel_BuiltIn_Print_Area_1_1">#REF!</definedName>
    <definedName name="_71___123Graph_CCHART_21" hidden="1">#REF!</definedName>
    <definedName name="_71__123Graph_DCHART_15" hidden="1">#REF!</definedName>
    <definedName name="_72___123Graph_CCHART_22" hidden="1">#REF!</definedName>
    <definedName name="_72__123Graph_DCHART_16" hidden="1">#REF!</definedName>
    <definedName name="_72Excel_BuiltIn_Print_Area_1_1_1">#N/A</definedName>
    <definedName name="_73___123Graph_CCHART_23" hidden="1">#REF!</definedName>
    <definedName name="_73__123Graph_DCHART_17" hidden="1">#REF!</definedName>
    <definedName name="_74___123Graph_CCHART_6" hidden="1">#REF!</definedName>
    <definedName name="_74__123Graph_DCHART_18" hidden="1">#REF!</definedName>
    <definedName name="_74Excel_BuiltIn_Print_Area_1_1_1_1">#REF!</definedName>
    <definedName name="_75___123Graph_CCHART_9" hidden="1">#REF!</definedName>
    <definedName name="_75__123Graph_DCHART_19" hidden="1">#REF!</definedName>
    <definedName name="_76___123Graph_DCHART_1" hidden="1">#REF!</definedName>
    <definedName name="_76__123Graph_DCHART_20" hidden="1">#REF!</definedName>
    <definedName name="_76Excel_BuiltIn_Print_Area_1_1_1_1_1">#N/A</definedName>
    <definedName name="_77___123Graph_DCHART_10" hidden="1">#REF!</definedName>
    <definedName name="_77__123Graph_DCHART_21" hidden="1">#REF!</definedName>
    <definedName name="_77Excel_BuiltIn_Print_Area_1_1_1_1_1_1">#N/A</definedName>
    <definedName name="_78___123Graph_DCHART_13" hidden="1">#REF!</definedName>
    <definedName name="_78__123Graph_DCHART_22" hidden="1">#REF!</definedName>
    <definedName name="_78Excel_BuiltIn_Print_Area_1_1_1_1_1_1_1">#N/A</definedName>
    <definedName name="_79___123Graph_DCHART_14" hidden="1">#REF!</definedName>
    <definedName name="_79__123Graph_DCHART_23" hidden="1">#REF!</definedName>
    <definedName name="_79Excel_BuiltIn_Print_Area_1_1_1_1_1_1_1_1">#N/A</definedName>
    <definedName name="_7Excel_BuiltIn_Database_1">#REF!</definedName>
    <definedName name="_7Excel_BuiltIn_Print_Titles_32_1">(#REF!,#REF!)</definedName>
    <definedName name="_7Materiais_1_1">NA()</definedName>
    <definedName name="_7PassaExtenso_1_1_35_1">#N/A</definedName>
    <definedName name="_8____123Graph_BCHART_9" hidden="1">#REF!</definedName>
    <definedName name="_8__123Graph_ACHART_16" hidden="1">#REF!</definedName>
    <definedName name="_8__123Graph_BCHART_2" hidden="1">#REF!</definedName>
    <definedName name="_8__123Graph_DCHART_1" hidden="1">#REF!</definedName>
    <definedName name="_8_a_1">#N/A</definedName>
    <definedName name="_80___123Graph_DCHART_15" hidden="1">#REF!</definedName>
    <definedName name="_80__123Graph_DCHART_6" hidden="1">#REF!</definedName>
    <definedName name="_80Excel_BuiltIn_Print_Area_1_1_1_1_1_1_1_1_1">#N/A</definedName>
    <definedName name="_81___123Graph_DCHART_16" hidden="1">#REF!</definedName>
    <definedName name="_81__123Graph_DCHART_9" hidden="1">#REF!</definedName>
    <definedName name="_81Excel_BuiltIn_Print_Area_1_1_1_1_1_1_1_1_1_1">#N/A</definedName>
    <definedName name="_82___123Graph_DCHART_17" hidden="1">#REF!</definedName>
    <definedName name="_82__123Graph_ECHART_10" hidden="1">#REF!</definedName>
    <definedName name="_82Excel_BuiltIn_Print_Area_2_1">#REF!</definedName>
    <definedName name="_83___123Graph_DCHART_18" hidden="1">#REF!</definedName>
    <definedName name="_83__123Graph_ECHART_13" hidden="1">#REF!</definedName>
    <definedName name="_84___123Graph_DCHART_19" hidden="1">#REF!</definedName>
    <definedName name="_84__123Graph_ECHART_14" hidden="1">#REF!</definedName>
    <definedName name="_84Excel_BuiltIn_Print_Area_2_1_1">#REF!</definedName>
    <definedName name="_85___123Graph_DCHART_20" hidden="1">#REF!</definedName>
    <definedName name="_85__123Graph_ECHART_15" hidden="1">#REF!</definedName>
    <definedName name="_85Excel_BuiltIn_Print_Area_2_1_1_1_1_1_1">#N/A</definedName>
    <definedName name="_86___123Graph_DCHART_21" hidden="1">#REF!</definedName>
    <definedName name="_86__123Graph_ECHART_16" hidden="1">#REF!</definedName>
    <definedName name="_86Excel_BuiltIn_Print_Area_2_1_1_1_1_1_1_1">#N/A</definedName>
    <definedName name="_87___123Graph_DCHART_22" hidden="1">#REF!</definedName>
    <definedName name="_87__123Graph_ECHART_17" hidden="1">#REF!</definedName>
    <definedName name="_87Excel_BuiltIn_Print_Area_2_1_1_1_1_1_1_1_1">#N/A</definedName>
    <definedName name="_88___123Graph_DCHART_23" hidden="1">#REF!</definedName>
    <definedName name="_88__123Graph_ECHART_18" hidden="1">#REF!</definedName>
    <definedName name="_88Excel_BuiltIn_Print_Area_20_1">#REF!</definedName>
    <definedName name="_89___123Graph_DCHART_6" hidden="1">#REF!</definedName>
    <definedName name="_89__123Graph_ECHART_19" hidden="1">#REF!</definedName>
    <definedName name="_89Excel_BuiltIn_Print_Area_3_1">#REF!</definedName>
    <definedName name="_8Aut_original_4_1">#REF!</definedName>
    <definedName name="_8Excel_BuiltIn_Print_Titles_33_1">(#REF!,#REF!)</definedName>
    <definedName name="_8Materiais2_1_1">NA()</definedName>
    <definedName name="_8PassaExtenso_4_1">NA()</definedName>
    <definedName name="_9____123Graph_XCHART_9" hidden="1">#REF!</definedName>
    <definedName name="_9__123Graph_ACHART_17" hidden="1">#REF!</definedName>
    <definedName name="_9__123Graph_BCHART_3" hidden="1">#REF!</definedName>
    <definedName name="_9_a_1_1">#N/A</definedName>
    <definedName name="_90___123Graph_DCHART_9" hidden="1">#REF!</definedName>
    <definedName name="_90__123Graph_ECHART_20" hidden="1">#REF!</definedName>
    <definedName name="_90Excel_BuiltIn_Print_Area_3_1_1">#N/A</definedName>
    <definedName name="_91___123Graph_ECHART_10" hidden="1">#REF!</definedName>
    <definedName name="_91__123Graph_ECHART_21" hidden="1">#REF!</definedName>
    <definedName name="_91Excel_BuiltIn_Print_Area_3_1_1_1">#N/A</definedName>
    <definedName name="_92___123Graph_ECHART_13" hidden="1">#REF!</definedName>
    <definedName name="_92__123Graph_ECHART_22" hidden="1">#REF!</definedName>
    <definedName name="_92Excel_BuiltIn_Print_Area_3_1_1_1_1">#N/A</definedName>
    <definedName name="_93___123Graph_ECHART_14" hidden="1">#REF!</definedName>
    <definedName name="_93__123Graph_ECHART_23" hidden="1">#REF!</definedName>
    <definedName name="_93Excel_BuiltIn_Print_Area_3_1_1_1_1_1">#N/A</definedName>
    <definedName name="_94___123Graph_ECHART_15" hidden="1">#REF!</definedName>
    <definedName name="_94__123Graph_ECHART_9" hidden="1">#REF!</definedName>
    <definedName name="_94Excel_BuiltIn_Print_Area_6_1">#REF!</definedName>
    <definedName name="_95___123Graph_ECHART_16" hidden="1">#REF!</definedName>
    <definedName name="_95__123Graph_FCHART_10" hidden="1">#REF!</definedName>
    <definedName name="_96___123Graph_ECHART_17" hidden="1">#REF!</definedName>
    <definedName name="_96__123Graph_FCHART_13" hidden="1">#REF!</definedName>
    <definedName name="_97___123Graph_ECHART_18" hidden="1">#REF!</definedName>
    <definedName name="_97__123Graph_FCHART_14" hidden="1">#REF!</definedName>
    <definedName name="_97Excel_BuiltIn_Print_Area_7_1">#REF!</definedName>
    <definedName name="_98___123Graph_ECHART_19" hidden="1">#REF!</definedName>
    <definedName name="_98__123Graph_FCHART_15" hidden="1">#REF!</definedName>
    <definedName name="_99___123Graph_ECHART_20" hidden="1">#REF!</definedName>
    <definedName name="_99__123Graph_FCHART_16" hidden="1">#REF!</definedName>
    <definedName name="_99Excel_BuiltIn_Print_Area_7_1_1">#N/A</definedName>
    <definedName name="_9Excel_BuiltIn_Print_Titles_34_1">(#REF!,#REF!)</definedName>
    <definedName name="_9Materiais3_1_1">NA()</definedName>
    <definedName name="_9PassaExtenso_6_1">"#NAME!PassaExtenso"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1">#N/A</definedName>
    <definedName name="_A10">#N/A</definedName>
    <definedName name="_A11">#N/A</definedName>
    <definedName name="_A12">#N/A</definedName>
    <definedName name="_A13">#N/A</definedName>
    <definedName name="_A14">[34]!_A14</definedName>
    <definedName name="_A15">#N/A</definedName>
    <definedName name="_A16">#N/A</definedName>
    <definedName name="_A17">#N/A</definedName>
    <definedName name="_A19">#N/A</definedName>
    <definedName name="_A2">#N/A</definedName>
    <definedName name="_A20">#N/A</definedName>
    <definedName name="_A21">#N/A</definedName>
    <definedName name="_A22">#N/A</definedName>
    <definedName name="_A23">#N/A</definedName>
    <definedName name="_A24">#N/A</definedName>
    <definedName name="_A25">#N/A</definedName>
    <definedName name="_A251001">#REF!</definedName>
    <definedName name="_A254001">#REF!</definedName>
    <definedName name="_A3">#N/A</definedName>
    <definedName name="_A4">#N/A</definedName>
    <definedName name="_A5">#N/A</definedName>
    <definedName name="_A510101">#REF!</definedName>
    <definedName name="_A510102">#REF!</definedName>
    <definedName name="_A6">#N/A</definedName>
    <definedName name="_A7">#N/A</definedName>
    <definedName name="_A810101">#REF!</definedName>
    <definedName name="_A810102">#REF!</definedName>
    <definedName name="_A810112">#REF!</definedName>
    <definedName name="_A840300">#REF!</definedName>
    <definedName name="_A9">#N/A</definedName>
    <definedName name="_AA2">#N/A</definedName>
    <definedName name="_Abr1" localSheetId="16">#REF!</definedName>
    <definedName name="_Abr1">#REF!</definedName>
    <definedName name="_ABR95">#REF!</definedName>
    <definedName name="_ABR96">#REF!</definedName>
    <definedName name="_ABR97">#REF!</definedName>
    <definedName name="_ABR98">#REF!</definedName>
    <definedName name="_ABR99">#REF!</definedName>
    <definedName name="_ACA25">[24]DADOS!$C$17</definedName>
    <definedName name="_ACA50">[24]DADOS!$C$16</definedName>
    <definedName name="_ACM30" localSheetId="16">#REF!</definedName>
    <definedName name="_ACM30">#REF!</definedName>
    <definedName name="_act2">#REF!</definedName>
    <definedName name="_adm1" hidden="1">{"'Índice'!$A$1:$K$49"}</definedName>
    <definedName name="_adm2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_aga16">#REF!</definedName>
    <definedName name="_Ago1" localSheetId="16">#REF!</definedName>
    <definedName name="_Ago1">#REF!</definedName>
    <definedName name="_AGO95">#REF!</definedName>
    <definedName name="_AGO96">#REF!</definedName>
    <definedName name="_AGO97">#REF!</definedName>
    <definedName name="_AGO98">#REF!</definedName>
    <definedName name="_AGO99">#REF!</definedName>
    <definedName name="_ANA1">#REF!</definedName>
    <definedName name="_ANA2">#REF!</definedName>
    <definedName name="_arg13">#REF!</definedName>
    <definedName name="_arg16">#REF!</definedName>
    <definedName name="_asc321">#REF!</definedName>
    <definedName name="_ATD08">#REF!</definedName>
    <definedName name="_ATD1" localSheetId="16">#REF!</definedName>
    <definedName name="_ATD1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MacroRecalculationBehavior" hidden="1">0</definedName>
    <definedName name="_AtRisk_SimSetting_RandomNumberGenerator" hidden="1">0</definedName>
    <definedName name="_AtRisk_SimSetting_ReportsList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ut2">[35]PROJETO!#REF!</definedName>
    <definedName name="_BDI1">#REF!</definedName>
    <definedName name="_bra2">#REF!</definedName>
    <definedName name="_bre5040">#REF!</definedName>
    <definedName name="_brv2">#REF!</definedName>
    <definedName name="_Brz1">[29]Feriados!$B$4:$B$14</definedName>
    <definedName name="_Brz2">[29]Feriados!$B$17:$B$24</definedName>
    <definedName name="_c">#REF!</definedName>
    <definedName name="_c_1">#REF!</definedName>
    <definedName name="_c_10">#REF!</definedName>
    <definedName name="_c_10_1">#REF!</definedName>
    <definedName name="_c_11">#REF!</definedName>
    <definedName name="_c_12">#REF!</definedName>
    <definedName name="_c_12_1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3_1">#REF!</definedName>
    <definedName name="_c_4">#REF!</definedName>
    <definedName name="_c_7">#REF!</definedName>
    <definedName name="_c_9">#REF!</definedName>
    <definedName name="_c_9_1">#REF!</definedName>
    <definedName name="_cab1">#REF!</definedName>
    <definedName name="_cab2">#REF!</definedName>
    <definedName name="_CAP20" localSheetId="16">#REF!</definedName>
    <definedName name="_CAP20">#REF!</definedName>
    <definedName name="_cap50">#REF!</definedName>
    <definedName name="_CC709" localSheetId="15">[8]!Plan1</definedName>
    <definedName name="_CC709" localSheetId="16">Plan1</definedName>
    <definedName name="_CC709">[0]!Plan1</definedName>
    <definedName name="_CC709_10">#N/A</definedName>
    <definedName name="_CC709_11">#N/A</definedName>
    <definedName name="_CC709_12">#N/A</definedName>
    <definedName name="_CC709_13">#N/A</definedName>
    <definedName name="_CC709_14">#N/A</definedName>
    <definedName name="_CC709_15">#N/A</definedName>
    <definedName name="_CC709_16">#N/A</definedName>
    <definedName name="_CC709_17">#N/A</definedName>
    <definedName name="_CC709_18">#N/A</definedName>
    <definedName name="_CC709_5">#N/A</definedName>
    <definedName name="_CC709_6">#N/A</definedName>
    <definedName name="_CC709_7">#N/A</definedName>
    <definedName name="_CC709_8">#N/A</definedName>
    <definedName name="_CC709_9">#N/A</definedName>
    <definedName name="_CC947" localSheetId="15">[8]!Plan1</definedName>
    <definedName name="_CC947" localSheetId="16">Plan1</definedName>
    <definedName name="_CC947">[0]!Plan1</definedName>
    <definedName name="_CCM30" localSheetId="16">#REF!</definedName>
    <definedName name="_CCM30">#REF!</definedName>
    <definedName name="_CIE011">#REF!</definedName>
    <definedName name="_CIE400">#REF!</definedName>
    <definedName name="_CIE411">#REF!</definedName>
    <definedName name="_CIE412">#REF!</definedName>
    <definedName name="_CIE916">#REF!</definedName>
    <definedName name="_CMM30">[24]DADOS!$B$39</definedName>
    <definedName name="_COE011">#REF!</definedName>
    <definedName name="_COE400">#REF!</definedName>
    <definedName name="_COE411">#REF!</definedName>
    <definedName name="_COE412">#REF!</definedName>
    <definedName name="_COE916">#REF!</definedName>
    <definedName name="_cronoZero">#REF!</definedName>
    <definedName name="_cva32">#REF!</definedName>
    <definedName name="_cva50">#REF!</definedName>
    <definedName name="_cva60">#REF!</definedName>
    <definedName name="_cve90100">#REF!</definedName>
    <definedName name="_cve9040">#REF!</definedName>
    <definedName name="_cve9050">#REF!</definedName>
    <definedName name="_d2" hidden="1">{#N/A,#N/A,FALSE,"Aging Summary";#N/A,#N/A,FALSE,"Ratio Analysis";#N/A,#N/A,FALSE,"Test 120 Day Accts";#N/A,#N/A,FALSE,"Tickmarks"}</definedName>
    <definedName name="_DAR02">#REF!</definedName>
    <definedName name="_Database">#REF!</definedName>
    <definedName name="_Dez1" localSheetId="16">#REF!</definedName>
    <definedName name="_Dez1">#REF!</definedName>
    <definedName name="_DEZ94">#REF!</definedName>
    <definedName name="_DEZ95">#REF!</definedName>
    <definedName name="_DEZ96">#REF!</definedName>
    <definedName name="_DEZ97">#REF!</definedName>
    <definedName name="_DEZ98">#REF!</definedName>
    <definedName name="_DEZ99">#REF!</definedName>
    <definedName name="_dia1">#REF!</definedName>
    <definedName name="_dia10">#REF!</definedName>
    <definedName name="_dia2">#REF!</definedName>
    <definedName name="_dia3">#REF!</definedName>
    <definedName name="_dia4">#REF!</definedName>
    <definedName name="_dia5">#REF!</definedName>
    <definedName name="_dia6">#REF!</definedName>
    <definedName name="_dia7">#REF!</definedName>
    <definedName name="_dia8">#REF!</definedName>
    <definedName name="_dia9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jm10">#REF!</definedName>
    <definedName name="_djm15">#REF!</definedName>
    <definedName name="_DND2" localSheetId="15">[8]!Plan1</definedName>
    <definedName name="_DND2" localSheetId="16">Plan1</definedName>
    <definedName name="_DND2">[0]!Plan1</definedName>
    <definedName name="_DND2_10">#N/A</definedName>
    <definedName name="_DND2_11">#N/A</definedName>
    <definedName name="_DND2_12">#N/A</definedName>
    <definedName name="_DND2_13">#N/A</definedName>
    <definedName name="_DND2_14">#N/A</definedName>
    <definedName name="_DND2_15">#N/A</definedName>
    <definedName name="_DND2_16">#N/A</definedName>
    <definedName name="_DND2_17">#N/A</definedName>
    <definedName name="_DND2_18">#N/A</definedName>
    <definedName name="_DND2_5">#N/A</definedName>
    <definedName name="_DND2_6">#N/A</definedName>
    <definedName name="_DND2_7">#N/A</definedName>
    <definedName name="_DND2_8">#N/A</definedName>
    <definedName name="_DND2_9">#N/A</definedName>
    <definedName name="_DPS5">#REF!</definedName>
    <definedName name="_DPS8">#REF!</definedName>
    <definedName name="_DRE0700" hidden="1">{"'PXR_6500'!$A$1:$I$124"}</definedName>
    <definedName name="_e">NA()</definedName>
    <definedName name="_ECT12">#REF!</definedName>
    <definedName name="_ECT3">#REF!</definedName>
    <definedName name="_EDA01">#REF!</definedName>
    <definedName name="_eng2">#REF!</definedName>
    <definedName name="_epl5">#REF!</definedName>
    <definedName name="_ESC3">#REF!</definedName>
    <definedName name="_est1">#REF!</definedName>
    <definedName name="_Ext2">'[21]P A T O 99 B'!#REF!</definedName>
    <definedName name="_Ext2_3">'[22]P A T O 99 B'!#REF!</definedName>
    <definedName name="_Ext2_4">'[22]P A T O 99 B'!#REF!</definedName>
    <definedName name="_Ext2_5">'[22]P A T O 99 B'!#REF!</definedName>
    <definedName name="_Ext22">'[11]P A T O 99 B'!#REF!</definedName>
    <definedName name="_fall" hidden="1">#REF!</definedName>
    <definedName name="_FAT1">#REF!</definedName>
    <definedName name="_FAT2">#REF!</definedName>
    <definedName name="_Fev1" localSheetId="16">#REF!</definedName>
    <definedName name="_Fev1">#REF!</definedName>
    <definedName name="_FEV95">#REF!</definedName>
    <definedName name="_FEV96">#REF!</definedName>
    <definedName name="_FEV97">#REF!</definedName>
    <definedName name="_FEV98">#REF!</definedName>
    <definedName name="_FEV99">#REF!</definedName>
    <definedName name="_fil2">#REF!</definedName>
    <definedName name="_Fill" localSheetId="8">#REF!</definedName>
    <definedName name="_Fill" localSheetId="13">#REF!</definedName>
    <definedName name="_Fill" localSheetId="16">#REF!</definedName>
    <definedName name="_Fill" hidden="1">#REF!</definedName>
    <definedName name="_fill1" hidden="1">#REF!</definedName>
    <definedName name="_Filll" hidden="1">#REF!</definedName>
    <definedName name="_FilterDatabase" hidden="1">#REF!</definedName>
    <definedName name="_xlnm._FilterDatabase" localSheetId="11" hidden="1">'04-ADM-Variavel'!$A$8:$G$124</definedName>
    <definedName name="_xlnm._FilterDatabase" localSheetId="0" hidden="1">'BINÔMIO '!#REF!</definedName>
    <definedName name="_xlnm._FilterDatabase" localSheetId="6" hidden="1">'CURVA ABC'!$A$12:$M$89</definedName>
    <definedName name="_xlnm._FilterDatabase" localSheetId="4" hidden="1">ORÇAMENTO_ONE!$A$12:$K$105</definedName>
    <definedName name="_xlnm._FilterDatabase" hidden="1">#REF!</definedName>
    <definedName name="_fio12">#REF!</definedName>
    <definedName name="_fis5">#REF!</definedName>
    <definedName name="_FOG50">#REF!</definedName>
    <definedName name="_fpd12">#REF!</definedName>
    <definedName name="_F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fvr10">#REF!</definedName>
    <definedName name="_H111118">#REF!</definedName>
    <definedName name="_H121118">#REF!</definedName>
    <definedName name="_HCB5" localSheetId="16">#REF!</definedName>
    <definedName name="_HCB5">#REF!</definedName>
    <definedName name="_I" localSheetId="16">#REF!</definedName>
    <definedName name="_I">#REF!</definedName>
    <definedName name="_I_1" localSheetId="16">#REF!</definedName>
    <definedName name="_I_1">#REF!</definedName>
    <definedName name="_I_1_1" localSheetId="16">#REF!</definedName>
    <definedName name="_I_1_1">#REF!</definedName>
    <definedName name="_I_1_1_1" localSheetId="16">#REF!</definedName>
    <definedName name="_I_1_1_1">#REF!</definedName>
    <definedName name="_I_1_1_1_1">#REF!</definedName>
    <definedName name="_I_1_1_1_1_1">#REF!</definedName>
    <definedName name="_I_1_1_1_16">#REF!</definedName>
    <definedName name="_I_1_1_16">#REF!</definedName>
    <definedName name="_I_1_1_19" localSheetId="16">#REF!</definedName>
    <definedName name="_I_1_1_19">#REF!</definedName>
    <definedName name="_I_1_1_19_16">#REF!</definedName>
    <definedName name="_I_1_16">#REF!</definedName>
    <definedName name="_I_1_16_1">#REF!</definedName>
    <definedName name="_I_1_19" localSheetId="16">#REF!</definedName>
    <definedName name="_I_1_19">#REF!</definedName>
    <definedName name="_I_1_19_16">#REF!</definedName>
    <definedName name="_I_16">#REF!</definedName>
    <definedName name="_I_16_1">#REF!</definedName>
    <definedName name="_I_19" localSheetId="16">#REF!</definedName>
    <definedName name="_I_19">#REF!</definedName>
    <definedName name="_I_19_16">#REF!</definedName>
    <definedName name="_I_25">#REF!</definedName>
    <definedName name="_I_3">#REF!</definedName>
    <definedName name="_I_4">#REF!</definedName>
    <definedName name="_I_5">#REF!</definedName>
    <definedName name="_I_6">#REF!</definedName>
    <definedName name="_insta1">(#REF!,#REF!)</definedName>
    <definedName name="_itu1">#REF!</definedName>
    <definedName name="_Jan1" localSheetId="16">#REF!</definedName>
    <definedName name="_Jan1">#REF!</definedName>
    <definedName name="_JAN2003" localSheetId="16">#REF!</definedName>
    <definedName name="_JAN2003">#REF!</definedName>
    <definedName name="_JAN95">#REF!</definedName>
    <definedName name="_JAN96">#REF!</definedName>
    <definedName name="_JAN97">#REF!</definedName>
    <definedName name="_JAN98">#REF!</definedName>
    <definedName name="_JAN99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jla20">#REF!</definedName>
    <definedName name="_jla32">#REF!</definedName>
    <definedName name="_Jul1" localSheetId="16">#REF!</definedName>
    <definedName name="_Jul1">#REF!</definedName>
    <definedName name="_JUL95">#REF!</definedName>
    <definedName name="_JUL96">#REF!</definedName>
    <definedName name="_JUL97">#REF!</definedName>
    <definedName name="_JUL98">#REF!</definedName>
    <definedName name="_JUL99">#REF!</definedName>
    <definedName name="_Jun1" localSheetId="16">#REF!</definedName>
    <definedName name="_Jun1">#REF!</definedName>
    <definedName name="_JUN95">#REF!</definedName>
    <definedName name="_JUN96">#REF!</definedName>
    <definedName name="_JUN97">#REF!</definedName>
    <definedName name="_JUN98">#REF!</definedName>
    <definedName name="_JUN99">#REF!</definedName>
    <definedName name="_Key1" localSheetId="5" hidden="1">#REF!</definedName>
    <definedName name="_Key1" localSheetId="15" hidden="1">'[36]1.6'!$A$11</definedName>
    <definedName name="_Key1" hidden="1">#REF!</definedName>
    <definedName name="_Key2" localSheetId="5" hidden="1">#REF!</definedName>
    <definedName name="_Key2" hidden="1">#REF!</definedName>
    <definedName name="_key20" hidden="1">#REF!</definedName>
    <definedName name="_ki5" localSheetId="16">#REF!</definedName>
    <definedName name="_ki5">#REF!</definedName>
    <definedName name="_ki5_1">#REF!</definedName>
    <definedName name="_ki5_3" localSheetId="16">#REF!</definedName>
    <definedName name="_ki5_3">#REF!</definedName>
    <definedName name="_ki5_4" localSheetId="16">#REF!</definedName>
    <definedName name="_ki5_4">#REF!</definedName>
    <definedName name="_ki5_5" localSheetId="16">#REF!</definedName>
    <definedName name="_ki5_5">#REF!</definedName>
    <definedName name="_kit55" localSheetId="16">#REF!</definedName>
    <definedName name="_kit55">#REF!</definedName>
    <definedName name="_KM406407">#REF!</definedName>
    <definedName name="_KM406407_10">#N/A</definedName>
    <definedName name="_KM406407_11">#N/A</definedName>
    <definedName name="_KM406407_12">#N/A</definedName>
    <definedName name="_KM406407_13">#N/A</definedName>
    <definedName name="_KM406407_14">#N/A</definedName>
    <definedName name="_KM406407_15">#N/A</definedName>
    <definedName name="_KM406407_16">#N/A</definedName>
    <definedName name="_KM406407_17">#N/A</definedName>
    <definedName name="_KM406407_18">#N/A</definedName>
    <definedName name="_KM406407_5">#N/A</definedName>
    <definedName name="_KM406407_6">#N/A</definedName>
    <definedName name="_KM406407_7">#N/A</definedName>
    <definedName name="_KM406407_8">#N/A</definedName>
    <definedName name="_KM406407_9">#N/A</definedName>
    <definedName name="_km736">#REF!</definedName>
    <definedName name="_la2" localSheetId="16">#REF!</definedName>
    <definedName name="_la2">#REF!</definedName>
    <definedName name="_LAG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lpi100">#REF!</definedName>
    <definedName name="_lvg12050">#REF!</definedName>
    <definedName name="_lvp32">#REF!</definedName>
    <definedName name="_lxa1">#REF!</definedName>
    <definedName name="_Mai1" localSheetId="16">#REF!</definedName>
    <definedName name="_Mai1">#REF!</definedName>
    <definedName name="_MAI95">#REF!</definedName>
    <definedName name="_MAI96">#REF!</definedName>
    <definedName name="_MAI97">#REF!</definedName>
    <definedName name="_MAI98">#REF!</definedName>
    <definedName name="_MAI99">#REF!</definedName>
    <definedName name="_Mar1" localSheetId="16">#REF!</definedName>
    <definedName name="_Mar1">#REF!</definedName>
    <definedName name="_MAR95">#REF!</definedName>
    <definedName name="_MAR96">#REF!</definedName>
    <definedName name="_MAR97">#REF!</definedName>
    <definedName name="_MAR98">#REF!</definedName>
    <definedName name="_MAR99">#REF!</definedName>
    <definedName name="_MatMult_A" hidden="1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ED1">#REF!</definedName>
    <definedName name="_MFC01">#REF!</definedName>
    <definedName name="_MNS8418" localSheetId="15">[8]!Plan1</definedName>
    <definedName name="_MNS8418" localSheetId="16">Plan1</definedName>
    <definedName name="_MNS8418">[0]!Plan1</definedName>
    <definedName name="_MOD01">#N/A</definedName>
    <definedName name="_Nov1" localSheetId="16">#REF!</definedName>
    <definedName name="_Nov1">#REF!</definedName>
    <definedName name="_NOV94">#REF!</definedName>
    <definedName name="_NOV95">#REF!</definedName>
    <definedName name="_NOV96">#REF!</definedName>
    <definedName name="_NOV97">#REF!</definedName>
    <definedName name="_NOV98">#REF!</definedName>
    <definedName name="_NOV99">#REF!</definedName>
    <definedName name="_Obs1" localSheetId="16">#REF!</definedName>
    <definedName name="_Obs1">#REF!</definedName>
    <definedName name="_Obs2" localSheetId="16">#REF!</definedName>
    <definedName name="_Obs2">#REF!</definedName>
    <definedName name="_ok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ope1">#REF!</definedName>
    <definedName name="_ope3">#REF!</definedName>
    <definedName name="_OR1">'[30]orcID nº1'!$A$14:$G$1025</definedName>
    <definedName name="_OR12">'[30]orc ID nº12'!$A$16:$G$181</definedName>
    <definedName name="_OR13">'[30]orc ID nº13'!$A$13:$G$34</definedName>
    <definedName name="_OR14">'[30]orc ID nº 14'!$A$14:$G$16</definedName>
    <definedName name="_OR15">'[30]orc ID nº 15'!$A$14:$G$104</definedName>
    <definedName name="_OR16">'[30]orc ID nº16'!$A$14:$G$33</definedName>
    <definedName name="_OR17">'[30]orc ID nº17'!$A$16:$G$80</definedName>
    <definedName name="_OR18">'[30]orc ID nº 18'!$A$14:$G$123</definedName>
    <definedName name="_OR19">'[30]orc ID nº19'!$A$14:$G$96</definedName>
    <definedName name="_OR2">'[30]orc ID nº2 '!$A$14:$G$70</definedName>
    <definedName name="_OR3">'[30]orc ID nº3'!$A$14:$G$134</definedName>
    <definedName name="_OR4">'[30]orcID nº4'!$A$14:$G$165</definedName>
    <definedName name="_OR5">'[30]orcID nº5'!$A$14:$G$149</definedName>
    <definedName name="_OR6">'[30]orcID nº6'!$A$14:$G$138</definedName>
    <definedName name="_OR7">'[30]orcID nº7'!$A$14:$G$137</definedName>
    <definedName name="_OR8">'[30]orc ID nº8'!$A$14:$G$133</definedName>
    <definedName name="_OR9">'[30]orc ID nº9'!$A$14:$G$157</definedName>
    <definedName name="_Order1" hidden="1">255</definedName>
    <definedName name="_Order2" localSheetId="16">0</definedName>
    <definedName name="_Order2" hidden="1">255</definedName>
    <definedName name="_Out1" localSheetId="16">#REF!</definedName>
    <definedName name="_Out1">#REF!</definedName>
    <definedName name="_OUT94">#REF!</definedName>
    <definedName name="_OUT95">#REF!</definedName>
    <definedName name="_OUT96">#REF!</definedName>
    <definedName name="_OUT97">#REF!</definedName>
    <definedName name="_OUT98" localSheetId="8">{#N/A,#N/A,TRUE,"Serviços"}</definedName>
    <definedName name="_OUT98" localSheetId="10">{#N/A,#N/A,TRUE,"Serviços"}</definedName>
    <definedName name="_OUT98" localSheetId="11">{#N/A,#N/A,TRUE,"Serviços"}</definedName>
    <definedName name="_OUT98" localSheetId="12">{#N/A,#N/A,TRUE,"Serviços"}</definedName>
    <definedName name="_OUT98" localSheetId="13">{#N/A,#N/A,TRUE,"Serviços"}</definedName>
    <definedName name="_OUT98" localSheetId="5" hidden="1">{#N/A,#N/A,TRUE,"Serviços"}</definedName>
    <definedName name="_OUT98" localSheetId="15" hidden="1">{#N/A,#N/A,TRUE,"Serviços"}</definedName>
    <definedName name="_OUT98" localSheetId="16">{#N/A,#N/A,TRUE,"Serviços"}</definedName>
    <definedName name="_OUT98" hidden="1">{#N/A,#N/A,TRUE,"Serviços"}</definedName>
    <definedName name="_OUT98_" hidden="1">{#N/A,#N/A,TRUE,"Serviços"}</definedName>
    <definedName name="_OUT99">#REF!</definedName>
    <definedName name="_OUTTTT9888" localSheetId="5" hidden="1">{#N/A,#N/A,TRUE,"Serviços"}</definedName>
    <definedName name="_OUTTTT9888" localSheetId="16">{#N/A,#N/A,TRUE,"Serviços"}</definedName>
    <definedName name="_OUTTTT9888" hidden="1">{#N/A,#N/A,TRUE,"Serviços"}</definedName>
    <definedName name="_PA01" hidden="1">{"'teste'!$B$2:$R$49"}</definedName>
    <definedName name="_PAG1" localSheetId="16">#REF!</definedName>
    <definedName name="_PAG1">#REF!</definedName>
    <definedName name="_PAG10" localSheetId="16">#REF!</definedName>
    <definedName name="_PAG10">#REF!</definedName>
    <definedName name="_PAG11" localSheetId="16">#REF!</definedName>
    <definedName name="_PAG11">#REF!</definedName>
    <definedName name="_PAG12" localSheetId="16">#REF!</definedName>
    <definedName name="_PAG12">#REF!</definedName>
    <definedName name="_PAG13" localSheetId="16">#REF!</definedName>
    <definedName name="_PAG13">#REF!</definedName>
    <definedName name="_PAG16">#REF!</definedName>
    <definedName name="_PAG2" localSheetId="16">#REF!</definedName>
    <definedName name="_PAG2">#REF!</definedName>
    <definedName name="_PAG3" localSheetId="16">#REF!</definedName>
    <definedName name="_PAG3">#REF!</definedName>
    <definedName name="_PAG4" localSheetId="16">#REF!</definedName>
    <definedName name="_PAG4">#REF!</definedName>
    <definedName name="_PAG5" localSheetId="16">#REF!</definedName>
    <definedName name="_PAG5">#REF!</definedName>
    <definedName name="_PAG6" localSheetId="16">#REF!</definedName>
    <definedName name="_PAG6">#REF!</definedName>
    <definedName name="_PAG7" localSheetId="16">#REF!</definedName>
    <definedName name="_PAG7">#REF!</definedName>
    <definedName name="_PAG8" localSheetId="16">#REF!</definedName>
    <definedName name="_PAG8">#REF!</definedName>
    <definedName name="_PAG9" localSheetId="16">#REF!</definedName>
    <definedName name="_PAG9">#REF!</definedName>
    <definedName name="_Parse_On" hidden="1">#REF!</definedName>
    <definedName name="_Parse_Out" hidden="1">#REF!</definedName>
    <definedName name="_PCB5">#REF!</definedName>
    <definedName name="_PCM30" localSheetId="16">#REF!</definedName>
    <definedName name="_PCM30">#REF!</definedName>
    <definedName name="_PE006">#REF!</definedName>
    <definedName name="_PE007">#REF!</definedName>
    <definedName name="_PE016">#REF!</definedName>
    <definedName name="_PE107">#REF!</definedName>
    <definedName name="_PE108">#REF!</definedName>
    <definedName name="_PE110">#REF!</definedName>
    <definedName name="_PE111">#REF!</definedName>
    <definedName name="_PE113">#REF!</definedName>
    <definedName name="_PE114">#REF!</definedName>
    <definedName name="_PE116">#REF!</definedName>
    <definedName name="_PE117">#REF!</definedName>
    <definedName name="_PE119">#REF!</definedName>
    <definedName name="_PE123">#REF!</definedName>
    <definedName name="_PE315">#REF!</definedName>
    <definedName name="_PE400">#REF!</definedName>
    <definedName name="_PE404">#REF!</definedName>
    <definedName name="_PE408">#REF!</definedName>
    <definedName name="_PE412">#N/A</definedName>
    <definedName name="_PE507">#REF!</definedName>
    <definedName name="_PL1" localSheetId="16">#REF!</definedName>
    <definedName name="_PL1">#REF!</definedName>
    <definedName name="_PL1_10">#N/A</definedName>
    <definedName name="_PL1_11">#N/A</definedName>
    <definedName name="_PL1_12">#N/A</definedName>
    <definedName name="_PL1_13">#N/A</definedName>
    <definedName name="_PL1_14">#N/A</definedName>
    <definedName name="_PL1_15">#N/A</definedName>
    <definedName name="_PL1_16">#N/A</definedName>
    <definedName name="_PL1_17">#N/A</definedName>
    <definedName name="_PL1_18">#N/A</definedName>
    <definedName name="_PL1_4" localSheetId="16">#REF!</definedName>
    <definedName name="_PL1_4">#REF!</definedName>
    <definedName name="_PL1_5">#N/A</definedName>
    <definedName name="_PL1_6">#N/A</definedName>
    <definedName name="_PL1_7">#N/A</definedName>
    <definedName name="_PL1_8">#N/A</definedName>
    <definedName name="_PL1_9">#N/A</definedName>
    <definedName name="_PL11" localSheetId="16">#REF!</definedName>
    <definedName name="_PL11">#REF!</definedName>
    <definedName name="_PL201">#REF!</definedName>
    <definedName name="_PL203">#REF!</definedName>
    <definedName name="_PL204">#REF!</definedName>
    <definedName name="_PL206">#REF!</definedName>
    <definedName name="_PL702">#REF!</definedName>
    <definedName name="_PL705">#REF!</definedName>
    <definedName name="_PL706">#REF!</definedName>
    <definedName name="_PL707">#REF!</definedName>
    <definedName name="_PL708">#REF!</definedName>
    <definedName name="_PLA2" localSheetId="16">#REF!</definedName>
    <definedName name="_PLA2">#REF!</definedName>
    <definedName name="_pm101">#REF!</definedName>
    <definedName name="_PM103">#REF!</definedName>
    <definedName name="_PM104">#REF!</definedName>
    <definedName name="_PM107">#REF!</definedName>
    <definedName name="_PM109">#REF!</definedName>
    <definedName name="_PM326">#REF!</definedName>
    <definedName name="_PM332">#REF!</definedName>
    <definedName name="_PM333">#REF!</definedName>
    <definedName name="_PM334" localSheetId="16">#REF!</definedName>
    <definedName name="_PM334">#REF!</definedName>
    <definedName name="_PM335" localSheetId="16">#REF!</definedName>
    <definedName name="_PM335">#REF!</definedName>
    <definedName name="_PM346" localSheetId="16">#REF!</definedName>
    <definedName name="_PM346">#REF!</definedName>
    <definedName name="_PM405">#N/A</definedName>
    <definedName name="_PM406" localSheetId="16">#REF!</definedName>
    <definedName name="_PM406">#REF!</definedName>
    <definedName name="_PM412" localSheetId="16">#REF!</definedName>
    <definedName name="_PM412">#REF!</definedName>
    <definedName name="_PM609" localSheetId="16">#REF!</definedName>
    <definedName name="_PM609">#REF!</definedName>
    <definedName name="_PM700">#REF!</definedName>
    <definedName name="_PM905">#REF!</definedName>
    <definedName name="_PM970" localSheetId="16">#REF!</definedName>
    <definedName name="_PM970">#REF!</definedName>
    <definedName name="_PM990">#REF!</definedName>
    <definedName name="_pne2">#REF!</definedName>
    <definedName name="_PNV2002" localSheetId="16">#REF!</definedName>
    <definedName name="_PNV2002">#REF!</definedName>
    <definedName name="_PNV2003" localSheetId="16">#REF!</definedName>
    <definedName name="_PNV2003">#REF!</definedName>
    <definedName name="_PNV2009" localSheetId="16">#REF!</definedName>
    <definedName name="_PNV2009">#REF!</definedName>
    <definedName name="_PP501">#REF!</definedName>
    <definedName name="_PP502">#REF!</definedName>
    <definedName name="_PP701">#REF!</definedName>
    <definedName name="_PP801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g1827">#REF!</definedName>
    <definedName name="_pt101">#REF!</definedName>
    <definedName name="_PT103">#REF!</definedName>
    <definedName name="_PT104">#REF!</definedName>
    <definedName name="_PT107">#REF!</definedName>
    <definedName name="_PT109">#REF!</definedName>
    <definedName name="_PTB10" localSheetId="16">#REF!</definedName>
    <definedName name="_PTB10">#REF!</definedName>
    <definedName name="_ptc7">#REF!</definedName>
    <definedName name="_ptm6">#REF!</definedName>
    <definedName name="_pu334">#N/A</definedName>
    <definedName name="_pu335">#N/A</definedName>
    <definedName name="_PUE412">#N/A</definedName>
    <definedName name="_PUM334">#REF!</definedName>
    <definedName name="_PUM335">#REF!</definedName>
    <definedName name="_PUM346">#REF!</definedName>
    <definedName name="_pum405">#N/A</definedName>
    <definedName name="_PUM406">#REF!</definedName>
    <definedName name="_PUM412">#REF!</definedName>
    <definedName name="_PUM609">#REF!</definedName>
    <definedName name="_pum969">#N/A</definedName>
    <definedName name="_PUM970">#REF!</definedName>
    <definedName name="_PUT501">#REF!</definedName>
    <definedName name="_PUT701">#REF!</definedName>
    <definedName name="_PVC100">#REF!</definedName>
    <definedName name="_PVC150">#REF!</definedName>
    <definedName name="_PVC50">#REF!</definedName>
    <definedName name="_PVC75">#REF!</definedName>
    <definedName name="_qdm3">#REF!</definedName>
    <definedName name="_QQ2">#N/A</definedName>
    <definedName name="_QUA1">#REF!</definedName>
    <definedName name="_r" localSheetId="16">#REF!</definedName>
    <definedName name="_r">#REF!</definedName>
    <definedName name="_r_15">#REF!</definedName>
    <definedName name="_r_4">#REF!</definedName>
    <definedName name="_Rbv1">#REF!</definedName>
    <definedName name="_RC152K04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RECONF.">#REF!</definedName>
    <definedName name="_reg1">#REF!</definedName>
    <definedName name="_reg3">#REF!</definedName>
    <definedName name="_reg5">#REF!</definedName>
    <definedName name="_reg7">#REF!</definedName>
    <definedName name="_Regression_Int" hidden="1">1</definedName>
    <definedName name="_RET1">#REF!</definedName>
    <definedName name="_rge32">#REF!</definedName>
    <definedName name="_rgp1">#REF!</definedName>
    <definedName name="_rls100100">#REF!</definedName>
    <definedName name="_RP1">#N/A</definedName>
    <definedName name="_S" localSheetId="16">#REF!</definedName>
    <definedName name="_S">#REF!</definedName>
    <definedName name="_S_1">[33]COMPOS1!#REF!</definedName>
    <definedName name="_S_1_1">[33]COMPOS1!#REF!</definedName>
    <definedName name="_S_1_1_1">[33]COMPOS1!#REF!</definedName>
    <definedName name="_S_1_1_1_1">#REF!</definedName>
    <definedName name="_S_1_1_1_1_1">#REF!</definedName>
    <definedName name="_S_1_1_1_16">#REF!</definedName>
    <definedName name="_S_1_1_16">#REF!</definedName>
    <definedName name="_S_1_14">#N/A</definedName>
    <definedName name="_S_1_16">#REF!</definedName>
    <definedName name="_S_1_16_1">#REF!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6_1">#REF!</definedName>
    <definedName name="_S_17">#REF!</definedName>
    <definedName name="_S_19">#REF!</definedName>
    <definedName name="_S_2">#REF!</definedName>
    <definedName name="_S_24">#REF!</definedName>
    <definedName name="_S_25">#REF!</definedName>
    <definedName name="_S_26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5">#REF!</definedName>
    <definedName name="_S_6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2">#REF!</definedName>
    <definedName name="_SEG1">#REF!</definedName>
    <definedName name="_seg2">#REF!</definedName>
    <definedName name="_Ser200501">#REF!</definedName>
    <definedName name="_Ser200501_2">#REF!</definedName>
    <definedName name="_Set1" localSheetId="16">#REF!</definedName>
    <definedName name="_Set1">#REF!</definedName>
    <definedName name="_SET94">#REF!</definedName>
    <definedName name="_SET95">#REF!</definedName>
    <definedName name="_SET96">#REF!</definedName>
    <definedName name="_SET97">#REF!</definedName>
    <definedName name="_SET98">#REF!</definedName>
    <definedName name="_SET99">#REF!</definedName>
    <definedName name="_sip1">#REF!</definedName>
    <definedName name="_SL6">NA()</definedName>
    <definedName name="_Sort" hidden="1">#REF!</definedName>
    <definedName name="_STC04">#REF!</definedName>
    <definedName name="_STC04_10">#REF!</definedName>
    <definedName name="_STC04_12">#REF!</definedName>
    <definedName name="_STC04_9">#REF!</definedName>
    <definedName name="_tab0198">'[31]DER janeiro98'!$A$1:$D$810</definedName>
    <definedName name="_tab1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B1">#REF!</definedName>
    <definedName name="_TB10" localSheetId="16">#REF!</definedName>
    <definedName name="_TB10">#REF!</definedName>
    <definedName name="_tb16">#REF!</definedName>
    <definedName name="_TB163">#REF!</definedName>
    <definedName name="_tb19">#REF!</definedName>
    <definedName name="_TB2">#REF!</definedName>
    <definedName name="_TB262">#REF!</definedName>
    <definedName name="_TB3">#REF!</definedName>
    <definedName name="_TB4">#REF!</definedName>
    <definedName name="_TB5">#REF!</definedName>
    <definedName name="_TB6">#REF!</definedName>
    <definedName name="_tb97" localSheetId="16">#REF!</definedName>
    <definedName name="_tb97">#REF!</definedName>
    <definedName name="_tba20">#REF!</definedName>
    <definedName name="_tbe100">#REF!</definedName>
    <definedName name="_tbe40">#REF!</definedName>
    <definedName name="_tbe50">#REF!</definedName>
    <definedName name="_tbw97" localSheetId="16">#REF!</definedName>
    <definedName name="_tbw97">#REF!</definedName>
    <definedName name="_tca80">#REF!</definedName>
    <definedName name="_TCB10">#REF!</definedName>
    <definedName name="_TCB4" localSheetId="16">#REF!</definedName>
    <definedName name="_TCB4">#REF!</definedName>
    <definedName name="_TCB5" localSheetId="16">#REF!</definedName>
    <definedName name="_TCB5">#REF!</definedName>
    <definedName name="_tcc4">#REF!</definedName>
    <definedName name="_TCM30" localSheetId="16">#REF!</definedName>
    <definedName name="_TCM30">#REF!</definedName>
    <definedName name="_tea20">#REF!</definedName>
    <definedName name="_tea32">#REF!</definedName>
    <definedName name="_TEB4" localSheetId="16">#REF!</definedName>
    <definedName name="_TEB4">#REF!</definedName>
    <definedName name="_tee100">#REF!</definedName>
    <definedName name="_ter10050">#REF!</definedName>
    <definedName name="_till" hidden="1">#REF!</definedName>
    <definedName name="_TLB10">#REF!</definedName>
    <definedName name="_TLB5">#REF!</definedName>
    <definedName name="_TLC4">#REF!</definedName>
    <definedName name="_tlf6">#REF!</definedName>
    <definedName name="_TOT1" localSheetId="16">#REF!</definedName>
    <definedName name="_TOT1">#REF!</definedName>
    <definedName name="_tot10">#REF!</definedName>
    <definedName name="_tot11">#REF!</definedName>
    <definedName name="_tot12">#REF!</definedName>
    <definedName name="_tot13">#REF!</definedName>
    <definedName name="_tot14">#REF!</definedName>
    <definedName name="_tot15">#REF!</definedName>
    <definedName name="_tot16">#REF!</definedName>
    <definedName name="_tot17">#REF!</definedName>
    <definedName name="_tot18">#REF!</definedName>
    <definedName name="_tot19">#REF!</definedName>
    <definedName name="_TOT2" localSheetId="16">#REF!</definedName>
    <definedName name="_TOT2">#REF!</definedName>
    <definedName name="_tot20">#REF!</definedName>
    <definedName name="_TOT3" localSheetId="16">#REF!</definedName>
    <definedName name="_TOT3">#REF!</definedName>
    <definedName name="_TOT4" localSheetId="16">#REF!</definedName>
    <definedName name="_TOT4">#REF!</definedName>
    <definedName name="_TOT5" localSheetId="16">#REF!</definedName>
    <definedName name="_TOT5">#REF!</definedName>
    <definedName name="_TOT6" localSheetId="16">#REF!</definedName>
    <definedName name="_TOT6">#REF!</definedName>
    <definedName name="_TOT7" localSheetId="16">#REF!</definedName>
    <definedName name="_TOT7">#REF!</definedName>
    <definedName name="_tot8">#REF!</definedName>
    <definedName name="_tot9">#REF!</definedName>
    <definedName name="_TP10">'[17]Recuperação da Pista'!$H$560</definedName>
    <definedName name="_TP5">'[17]Recuperação da Pista'!$H$400</definedName>
    <definedName name="_TSD2" localSheetId="16">#REF!</definedName>
    <definedName name="_TSD2">#REF!</definedName>
    <definedName name="_tt1">[0]!_tt1</definedName>
    <definedName name="_TT10">#REF!</definedName>
    <definedName name="_TT100">#REF!</definedName>
    <definedName name="_TT101">#REF!</definedName>
    <definedName name="_TT102">#REF!</definedName>
    <definedName name="_TT103">#REF!</definedName>
    <definedName name="_TT104">#REF!</definedName>
    <definedName name="_TT105">#REF!</definedName>
    <definedName name="_TT106">#REF!</definedName>
    <definedName name="_TT107">#REF!</definedName>
    <definedName name="_TT108">#REF!</definedName>
    <definedName name="_TT109">#REF!</definedName>
    <definedName name="_TT11">#REF!</definedName>
    <definedName name="_TT110">#REF!</definedName>
    <definedName name="_TT111">#REF!</definedName>
    <definedName name="_TT112">#REF!</definedName>
    <definedName name="_TT113">#REF!</definedName>
    <definedName name="_TT114">#REF!</definedName>
    <definedName name="_TT115">#REF!</definedName>
    <definedName name="_TT116">#REF!</definedName>
    <definedName name="_TT117">#REF!</definedName>
    <definedName name="_TT118">#REF!</definedName>
    <definedName name="_TT119">#REF!</definedName>
    <definedName name="_TT12">#REF!</definedName>
    <definedName name="_TT120">#REF!</definedName>
    <definedName name="_TT121">#REF!</definedName>
    <definedName name="_TT122">#REF!</definedName>
    <definedName name="_TT123">#REF!</definedName>
    <definedName name="_TT124">#REF!</definedName>
    <definedName name="_TT125">#REF!</definedName>
    <definedName name="_TT126">#REF!</definedName>
    <definedName name="_TT127">#REF!</definedName>
    <definedName name="_TT128">#REF!</definedName>
    <definedName name="_TT129">#REF!</definedName>
    <definedName name="_TT13">#REF!</definedName>
    <definedName name="_TT130">#REF!</definedName>
    <definedName name="_TT131">#REF!</definedName>
    <definedName name="_TT132">#REF!</definedName>
    <definedName name="_TT133">#REF!</definedName>
    <definedName name="_TT134">#REF!</definedName>
    <definedName name="_TT135">#REF!</definedName>
    <definedName name="_TT136">#REF!</definedName>
    <definedName name="_TT137">#REF!</definedName>
    <definedName name="_TT138">#REF!</definedName>
    <definedName name="_TT139">#REF!</definedName>
    <definedName name="_TT14">#REF!</definedName>
    <definedName name="_TT140">#REF!</definedName>
    <definedName name="_TT141">#REF!</definedName>
    <definedName name="_TT142">#REF!</definedName>
    <definedName name="_TT15">#REF!</definedName>
    <definedName name="_TT16">#REF!</definedName>
    <definedName name="_TT17">#REF!</definedName>
    <definedName name="_TT18">#REF!</definedName>
    <definedName name="_TT19">#REF!</definedName>
    <definedName name="_TT2">#REF!</definedName>
    <definedName name="_TT20">#REF!</definedName>
    <definedName name="_TT21">#REF!</definedName>
    <definedName name="_TT22">#REF!</definedName>
    <definedName name="_tt23">#REF!</definedName>
    <definedName name="_TT24">#REF!</definedName>
    <definedName name="_TT25">#REF!</definedName>
    <definedName name="_TT26">#REF!</definedName>
    <definedName name="_TT27">#REF!</definedName>
    <definedName name="_TT28">#REF!</definedName>
    <definedName name="_tt288">#REF!</definedName>
    <definedName name="_TT29">#REF!</definedName>
    <definedName name="_TT3">#REF!</definedName>
    <definedName name="_TT30">#REF!</definedName>
    <definedName name="_tt300">#REF!</definedName>
    <definedName name="_TT31">#REF!</definedName>
    <definedName name="_TT32">#REF!</definedName>
    <definedName name="_tt322">#REF!</definedName>
    <definedName name="_TT33">#REF!</definedName>
    <definedName name="_TT34">#REF!</definedName>
    <definedName name="_TT35">#REF!</definedName>
    <definedName name="_TT36">#REF!</definedName>
    <definedName name="_TT37">#REF!</definedName>
    <definedName name="_TT38">#REF!</definedName>
    <definedName name="_TT39">#REF!</definedName>
    <definedName name="_TT4">#REF!</definedName>
    <definedName name="_TT40">#REF!</definedName>
    <definedName name="_TT41">#REF!</definedName>
    <definedName name="_TT42">#REF!</definedName>
    <definedName name="_TT43">#REF!</definedName>
    <definedName name="_TT44">#REF!</definedName>
    <definedName name="_TT45">#REF!</definedName>
    <definedName name="_TT46">#REF!</definedName>
    <definedName name="_TT47">#REF!</definedName>
    <definedName name="_TT48">#REF!</definedName>
    <definedName name="_TT49">#REF!</definedName>
    <definedName name="_TT5">#REF!</definedName>
    <definedName name="_TT50">#REF!</definedName>
    <definedName name="_TT51">#REF!</definedName>
    <definedName name="_TT52">#REF!</definedName>
    <definedName name="_TT53">#REF!</definedName>
    <definedName name="_TT54">#REF!</definedName>
    <definedName name="_TT55">#REF!</definedName>
    <definedName name="_TT56">#REF!</definedName>
    <definedName name="_TT57">#REF!</definedName>
    <definedName name="_TT58">#REF!</definedName>
    <definedName name="_TT59">#REF!</definedName>
    <definedName name="_TT6">#REF!</definedName>
    <definedName name="_TT60">#REF!</definedName>
    <definedName name="_TT61">#REF!</definedName>
    <definedName name="_TT62">#REF!</definedName>
    <definedName name="_TT63">#REF!</definedName>
    <definedName name="_TT64">#REF!</definedName>
    <definedName name="_TT65">#REF!</definedName>
    <definedName name="_TT66">#REF!</definedName>
    <definedName name="_TT67">#REF!</definedName>
    <definedName name="_TT68">#REF!</definedName>
    <definedName name="_TT69">#REF!</definedName>
    <definedName name="_TT7">#REF!</definedName>
    <definedName name="_TT70">#REF!</definedName>
    <definedName name="_TT71">#REF!</definedName>
    <definedName name="_TT72">#REF!</definedName>
    <definedName name="_TT73">#REF!</definedName>
    <definedName name="_TT74">#REF!</definedName>
    <definedName name="_TT75">#REF!</definedName>
    <definedName name="_TT76">#REF!</definedName>
    <definedName name="_TT77">#REF!</definedName>
    <definedName name="_TT78">#REF!</definedName>
    <definedName name="_TT79">#REF!</definedName>
    <definedName name="_TT8">#REF!</definedName>
    <definedName name="_TT80">#REF!</definedName>
    <definedName name="_TT81">#REF!</definedName>
    <definedName name="_TT82">#REF!</definedName>
    <definedName name="_TT83">#REF!</definedName>
    <definedName name="_TT84">#REF!</definedName>
    <definedName name="_TT85">#REF!</definedName>
    <definedName name="_TT86">#REF!</definedName>
    <definedName name="_TT87">#REF!</definedName>
    <definedName name="_TT88">#REF!</definedName>
    <definedName name="_TT89">#REF!</definedName>
    <definedName name="_TT9">#REF!</definedName>
    <definedName name="_TT90">#REF!</definedName>
    <definedName name="_TT91">#REF!</definedName>
    <definedName name="_TT92">#REF!</definedName>
    <definedName name="_TT93">#REF!</definedName>
    <definedName name="_TT94">#REF!</definedName>
    <definedName name="_TT95">#REF!</definedName>
    <definedName name="_TT96">#REF!</definedName>
    <definedName name="_TT97">#REF!</definedName>
    <definedName name="_TT98">#REF!</definedName>
    <definedName name="_TT99">#REF!</definedName>
    <definedName name="_tub10012">#REF!</definedName>
    <definedName name="_tub10015">#REF!</definedName>
    <definedName name="_tub10020">#REF!</definedName>
    <definedName name="_tub4012">#REF!</definedName>
    <definedName name="_tub5012">#REF!</definedName>
    <definedName name="_tub5015">#REF!</definedName>
    <definedName name="_tub5020">#REF!</definedName>
    <definedName name="_tub7512">#REF!</definedName>
    <definedName name="_tub7515">#REF!</definedName>
    <definedName name="_tub7520">#REF!</definedName>
    <definedName name="_VBF1">#REF!</definedName>
    <definedName name="_VE1">#REF!</definedName>
    <definedName name="_VO1">#REF!</definedName>
    <definedName name="_VR1">#REF!</definedName>
    <definedName name="_VV9">#REF!</definedName>
    <definedName name="_wrn.pendenci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_x">#REF!</definedName>
    <definedName name="_x_1">#REF!</definedName>
    <definedName name="_x_10">#REF!</definedName>
    <definedName name="_x_10_1">#REF!</definedName>
    <definedName name="_x_11">#REF!</definedName>
    <definedName name="_x_12">#REF!</definedName>
    <definedName name="_x_12_1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3_1">#REF!</definedName>
    <definedName name="_x_4">#REF!</definedName>
    <definedName name="_x_7">#REF!</definedName>
    <definedName name="_x_9">#REF!</definedName>
    <definedName name="_x_9_1">#REF!</definedName>
    <definedName name="_YE006">#REF!</definedName>
    <definedName name="_YE007">#REF!</definedName>
    <definedName name="_YE016">#REF!</definedName>
    <definedName name="_YE107">#REF!</definedName>
    <definedName name="_YE108">#REF!</definedName>
    <definedName name="_YE110">#REF!</definedName>
    <definedName name="_YE111">#REF!</definedName>
    <definedName name="_YE113">#REF!</definedName>
    <definedName name="_YE114">#REF!</definedName>
    <definedName name="_YE116">#REF!</definedName>
    <definedName name="_YE117">#REF!</definedName>
    <definedName name="_YE119">#REF!</definedName>
    <definedName name="_YE123">#REF!</definedName>
    <definedName name="_YE315">#REF!</definedName>
    <definedName name="_YE400">#REF!</definedName>
    <definedName name="_YE404">#REF!</definedName>
    <definedName name="_YE408">#REF!</definedName>
    <definedName name="_YE507">#REF!</definedName>
    <definedName name="_z">#REF!</definedName>
    <definedName name="_z_1">#REF!</definedName>
    <definedName name="_z_10">#REF!</definedName>
    <definedName name="_z_10_1">#REF!</definedName>
    <definedName name="_z_11">#REF!</definedName>
    <definedName name="_z_12">#REF!</definedName>
    <definedName name="_z_12_1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3_1">#REF!</definedName>
    <definedName name="_z_4">#REF!</definedName>
    <definedName name="_z_7">#REF!</definedName>
    <definedName name="_z_9">#REF!</definedName>
    <definedName name="_z_9_1">#REF!</definedName>
    <definedName name="A" localSheetId="16">#REF!</definedName>
    <definedName name="A">#REF!</definedName>
    <definedName name="A.8.301.03">#REF!</definedName>
    <definedName name="A\SFGDGD">#N/A</definedName>
    <definedName name="A__1">#REF!</definedName>
    <definedName name="A__1_1">#REF!</definedName>
    <definedName name="A__2">#REF!</definedName>
    <definedName name="A__2_1">#REF!</definedName>
    <definedName name="A__3">#REF!</definedName>
    <definedName name="A__3_1">#REF!</definedName>
    <definedName name="A__4">#REF!</definedName>
    <definedName name="A__4_1">#REF!</definedName>
    <definedName name="A__5">#REF!</definedName>
    <definedName name="A__5_1">#REF!</definedName>
    <definedName name="A__6">#REF!</definedName>
    <definedName name="A__6_1">#REF!</definedName>
    <definedName name="A_1">#REF!</definedName>
    <definedName name="A_1_1">#REF!</definedName>
    <definedName name="A_10">#N/A</definedName>
    <definedName name="A_11">#N/A</definedName>
    <definedName name="A_12">#N/A</definedName>
    <definedName name="A_13">#N/A</definedName>
    <definedName name="A_14">#N/A</definedName>
    <definedName name="A_15">#N/A</definedName>
    <definedName name="A_16">#N/A</definedName>
    <definedName name="A_17">#N/A</definedName>
    <definedName name="A_18">#N/A</definedName>
    <definedName name="A_2">#N/A</definedName>
    <definedName name="A_2_1">#REF!</definedName>
    <definedName name="a_25">#REF!</definedName>
    <definedName name="A_3">#REF!</definedName>
    <definedName name="A_3_1">#REF!</definedName>
    <definedName name="A_4" localSheetId="15">NA()</definedName>
    <definedName name="a_4" localSheetId="16">#REF!</definedName>
    <definedName name="a_4">#REF!</definedName>
    <definedName name="A_5">#N/A</definedName>
    <definedName name="A_6">NA()</definedName>
    <definedName name="A_7">#N/A</definedName>
    <definedName name="A_8">#N/A</definedName>
    <definedName name="A_9">#N/A</definedName>
    <definedName name="A_km">'[37]Fresagem de Pista Ago-98'!#REF!</definedName>
    <definedName name="A0.333.17">#REF!</definedName>
    <definedName name="A0.333.18">#REF!</definedName>
    <definedName name="a000">#REF!</definedName>
    <definedName name="a000100a">#REF!</definedName>
    <definedName name="a000105a">#REF!</definedName>
    <definedName name="a000106a">#REF!</definedName>
    <definedName name="a000107a">#REF!</definedName>
    <definedName name="a000108a">#REF!</definedName>
    <definedName name="a000140a">#REF!</definedName>
    <definedName name="a000141a">#REF!</definedName>
    <definedName name="a000150a">#REF!</definedName>
    <definedName name="a000160a">#REF!</definedName>
    <definedName name="a000190a">#REF!</definedName>
    <definedName name="a000191a">#REF!</definedName>
    <definedName name="a000200a">#REF!</definedName>
    <definedName name="a000203a">#REF!</definedName>
    <definedName name="a000205a">#REF!</definedName>
    <definedName name="a000206a">#REF!</definedName>
    <definedName name="a000207a">#REF!</definedName>
    <definedName name="a000208a">#REF!</definedName>
    <definedName name="a000240a">#REF!</definedName>
    <definedName name="a000241a">#REF!</definedName>
    <definedName name="a000250a">#REF!</definedName>
    <definedName name="a000260a">#REF!</definedName>
    <definedName name="a000290a">#REF!</definedName>
    <definedName name="a000291a">#REF!</definedName>
    <definedName name="a001e">#REF!</definedName>
    <definedName name="a001i">#REF!</definedName>
    <definedName name="a001p">#REF!</definedName>
    <definedName name="a002e">#REF!</definedName>
    <definedName name="a002i">#REF!</definedName>
    <definedName name="a002p">#REF!</definedName>
    <definedName name="a003e">#REF!</definedName>
    <definedName name="a003i">#REF!</definedName>
    <definedName name="a003p">#REF!</definedName>
    <definedName name="a004e">#REF!</definedName>
    <definedName name="a004i">#REF!</definedName>
    <definedName name="a004p">#REF!</definedName>
    <definedName name="a005e">#REF!</definedName>
    <definedName name="a005i">#REF!</definedName>
    <definedName name="a005p">#REF!</definedName>
    <definedName name="a007e">#REF!</definedName>
    <definedName name="a007i">#REF!</definedName>
    <definedName name="a007p">#REF!</definedName>
    <definedName name="a009e">#REF!</definedName>
    <definedName name="a009i">#REF!</definedName>
    <definedName name="a009p">#REF!</definedName>
    <definedName name="a010200a">#REF!</definedName>
    <definedName name="a010e">#REF!</definedName>
    <definedName name="a010i">#REF!</definedName>
    <definedName name="a010p">#REF!</definedName>
    <definedName name="a011290a">#REF!</definedName>
    <definedName name="a011291a">#REF!</definedName>
    <definedName name="a011e">#REF!</definedName>
    <definedName name="a011i">#REF!</definedName>
    <definedName name="a011p">#REF!</definedName>
    <definedName name="a012e">#REF!</definedName>
    <definedName name="a012i">#REF!</definedName>
    <definedName name="a012p">#REF!</definedName>
    <definedName name="a013e">#REF!</definedName>
    <definedName name="a013i">#REF!</definedName>
    <definedName name="a013p">#REF!</definedName>
    <definedName name="a014e">#REF!</definedName>
    <definedName name="a014p">#REF!</definedName>
    <definedName name="a016e">#REF!</definedName>
    <definedName name="a016p">#REF!</definedName>
    <definedName name="a017e">#REF!</definedName>
    <definedName name="a017p">#REF!</definedName>
    <definedName name="a018e">#REF!</definedName>
    <definedName name="a018p">#REF!</definedName>
    <definedName name="a019e">#REF!</definedName>
    <definedName name="a019p">#REF!</definedName>
    <definedName name="a020170a">#REF!</definedName>
    <definedName name="a020270a">#REF!</definedName>
    <definedName name="a020e">#REF!</definedName>
    <definedName name="a020p">#REF!</definedName>
    <definedName name="a021e">#REF!</definedName>
    <definedName name="a021p">#REF!</definedName>
    <definedName name="a022e">#REF!</definedName>
    <definedName name="a022i">#REF!</definedName>
    <definedName name="a022p">#REF!</definedName>
    <definedName name="a023e">#REF!</definedName>
    <definedName name="a023p">#REF!</definedName>
    <definedName name="a024e">#REF!</definedName>
    <definedName name="a024i">#REF!</definedName>
    <definedName name="a024p">#REF!</definedName>
    <definedName name="a025e">#REF!</definedName>
    <definedName name="a025p">#REF!</definedName>
    <definedName name="a026e">#REF!</definedName>
    <definedName name="a026p">#REF!</definedName>
    <definedName name="a027e">#REF!</definedName>
    <definedName name="a027p">#REF!</definedName>
    <definedName name="a028e">#REF!</definedName>
    <definedName name="a028p">#REF!</definedName>
    <definedName name="a029e">#REF!</definedName>
    <definedName name="a029p">#REF!</definedName>
    <definedName name="a030100a">#REF!</definedName>
    <definedName name="a030200a">#REF!</definedName>
    <definedName name="a030300a">#REF!</definedName>
    <definedName name="a030e">#REF!</definedName>
    <definedName name="a030p">#REF!</definedName>
    <definedName name="a031e">#REF!</definedName>
    <definedName name="a031p">#REF!</definedName>
    <definedName name="a032e">#REF!</definedName>
    <definedName name="a032i">#REF!</definedName>
    <definedName name="a032p">#REF!</definedName>
    <definedName name="a033e">#REF!</definedName>
    <definedName name="a033i">#REF!</definedName>
    <definedName name="a033p">#REF!</definedName>
    <definedName name="a036e">#REF!</definedName>
    <definedName name="a036p">#REF!</definedName>
    <definedName name="a037e">#REF!</definedName>
    <definedName name="a037p">#REF!</definedName>
    <definedName name="a038e">#REF!</definedName>
    <definedName name="a038p">#REF!</definedName>
    <definedName name="a041e">#REF!</definedName>
    <definedName name="a041p">#REF!</definedName>
    <definedName name="a057e">#REF!</definedName>
    <definedName name="a057p">#REF!</definedName>
    <definedName name="a059e">#REF!</definedName>
    <definedName name="a059p">#REF!</definedName>
    <definedName name="a063e">#REF!</definedName>
    <definedName name="a063p">#REF!</definedName>
    <definedName name="a065e">#REF!</definedName>
    <definedName name="a065p">#REF!</definedName>
    <definedName name="a067e">#REF!</definedName>
    <definedName name="a067p">#REF!</definedName>
    <definedName name="a070e">#REF!</definedName>
    <definedName name="a070p">#REF!</definedName>
    <definedName name="a071600a">#REF!</definedName>
    <definedName name="a071700a">#REF!</definedName>
    <definedName name="a073e">#REF!</definedName>
    <definedName name="a073p">#REF!</definedName>
    <definedName name="a075e">#REF!</definedName>
    <definedName name="a075p">#REF!</definedName>
    <definedName name="a083e">#REF!</definedName>
    <definedName name="a083p">#REF!</definedName>
    <definedName name="a084e">#REF!</definedName>
    <definedName name="a084p">#REF!</definedName>
    <definedName name="a086e">#REF!</definedName>
    <definedName name="a086i">#REF!</definedName>
    <definedName name="a086p">#REF!</definedName>
    <definedName name="a087e">#REF!</definedName>
    <definedName name="a087p">#REF!</definedName>
    <definedName name="a088e">#REF!</definedName>
    <definedName name="a088p">#REF!</definedName>
    <definedName name="a089e">#REF!</definedName>
    <definedName name="a089p">#REF!</definedName>
    <definedName name="a090101a">#REF!</definedName>
    <definedName name="a090151a">#REF!</definedName>
    <definedName name="a090201a">#REF!</definedName>
    <definedName name="a090251a">#REF!</definedName>
    <definedName name="a090301a">#REF!</definedName>
    <definedName name="a090351a">#REF!</definedName>
    <definedName name="a090401a">#REF!</definedName>
    <definedName name="a090451a">#REF!</definedName>
    <definedName name="a090501a">#REF!</definedName>
    <definedName name="a090551a">#REF!</definedName>
    <definedName name="a090601a">#REF!</definedName>
    <definedName name="a090651a">#REF!</definedName>
    <definedName name="a090701a">#REF!</definedName>
    <definedName name="a090751a">#REF!</definedName>
    <definedName name="a090801a">#REF!</definedName>
    <definedName name="a090851a">#REF!</definedName>
    <definedName name="a090901a">#REF!</definedName>
    <definedName name="a090951a">#REF!</definedName>
    <definedName name="a090e">#REF!</definedName>
    <definedName name="a090p">#REF!</definedName>
    <definedName name="a091001a">#REF!</definedName>
    <definedName name="a091051a">#REF!</definedName>
    <definedName name="a091101a">#REF!</definedName>
    <definedName name="a091151a">#REF!</definedName>
    <definedName name="a091201a">#REF!</definedName>
    <definedName name="a091251a">#REF!</definedName>
    <definedName name="a091301a">#REF!</definedName>
    <definedName name="a091351a">#REF!</definedName>
    <definedName name="a091e">#REF!</definedName>
    <definedName name="a091p">#REF!</definedName>
    <definedName name="a092e">#REF!</definedName>
    <definedName name="a092p">#REF!</definedName>
    <definedName name="a093e">#REF!</definedName>
    <definedName name="a093p">#REF!</definedName>
    <definedName name="a094e">#REF!</definedName>
    <definedName name="a094p">#REF!</definedName>
    <definedName name="a095e">#REF!</definedName>
    <definedName name="a095p">#REF!</definedName>
    <definedName name="a096100a">#REF!</definedName>
    <definedName name="a096200a">#REF!</definedName>
    <definedName name="a096300a">#REF!</definedName>
    <definedName name="a096400a">#REF!</definedName>
    <definedName name="a096e">#REF!</definedName>
    <definedName name="a096p">#REF!</definedName>
    <definedName name="a097e">#REF!</definedName>
    <definedName name="a097p">#REF!</definedName>
    <definedName name="a098e">#REF!</definedName>
    <definedName name="a098i">#REF!</definedName>
    <definedName name="a098p">#REF!</definedName>
    <definedName name="a099906a">#REF!</definedName>
    <definedName name="a099e">#REF!</definedName>
    <definedName name="a099p">#REF!</definedName>
    <definedName name="A1.401.00">#REF!</definedName>
    <definedName name="A1.930.00">#REF!</definedName>
    <definedName name="a100e">#REF!</definedName>
    <definedName name="a100i">#REF!</definedName>
    <definedName name="a100p">#REF!</definedName>
    <definedName name="a101e">#REF!</definedName>
    <definedName name="a101p">#REF!</definedName>
    <definedName name="a102e">#REF!</definedName>
    <definedName name="a102p">#REF!</definedName>
    <definedName name="a103e">#REF!</definedName>
    <definedName name="a103p">#REF!</definedName>
    <definedName name="a105e">#REF!</definedName>
    <definedName name="a105p">#REF!</definedName>
    <definedName name="a108e">#REF!</definedName>
    <definedName name="a108p">#REF!</definedName>
    <definedName name="a109e">#REF!</definedName>
    <definedName name="a109p">#REF!</definedName>
    <definedName name="a110001a">#REF!</definedName>
    <definedName name="a110002a">#REF!</definedName>
    <definedName name="a110501a">#REF!</definedName>
    <definedName name="a110502a">#REF!</definedName>
    <definedName name="a110e">#REF!</definedName>
    <definedName name="a110p">#REF!</definedName>
    <definedName name="a111100a">#REF!</definedName>
    <definedName name="a111101a">#REF!</definedName>
    <definedName name="a112001a">#REF!</definedName>
    <definedName name="a115001a">#REF!</definedName>
    <definedName name="a115002a">#REF!</definedName>
    <definedName name="a115501a">#REF!</definedName>
    <definedName name="a115551a">#REF!</definedName>
    <definedName name="a117001a">#REF!</definedName>
    <definedName name="a117002a">#REF!</definedName>
    <definedName name="a117003a">#REF!</definedName>
    <definedName name="a120001a">#REF!</definedName>
    <definedName name="a120002a">#REF!</definedName>
    <definedName name="a120004a">#REF!</definedName>
    <definedName name="a139002a">#REF!</definedName>
    <definedName name="a139003a">#REF!</definedName>
    <definedName name="a139052a">#REF!</definedName>
    <definedName name="a139053a">#REF!</definedName>
    <definedName name="a139102a">#REF!</definedName>
    <definedName name="a139152a">#REF!</definedName>
    <definedName name="a139501a">#REF!</definedName>
    <definedName name="a139502a">#REF!</definedName>
    <definedName name="a139551a">#REF!</definedName>
    <definedName name="a139552a">#REF!</definedName>
    <definedName name="a139601a">#REF!</definedName>
    <definedName name="a139602a">#REF!</definedName>
    <definedName name="a139702a">#REF!</definedName>
    <definedName name="a139752a">#REF!</definedName>
    <definedName name="a139802a">#REF!</definedName>
    <definedName name="a139852a">#REF!</definedName>
    <definedName name="a14.1.18">#REF!</definedName>
    <definedName name="a140101a">#REF!</definedName>
    <definedName name="a140201a">#REF!</definedName>
    <definedName name="a140301a">#REF!</definedName>
    <definedName name="a140401a">#REF!</definedName>
    <definedName name="a140701a">#REF!</definedName>
    <definedName name="a140751a">#REF!</definedName>
    <definedName name="a140801a">#REF!</definedName>
    <definedName name="a140851a">#REF!</definedName>
    <definedName name="a141001a">#REF!</definedName>
    <definedName name="a141051a">#REF!</definedName>
    <definedName name="a141201a">#REF!</definedName>
    <definedName name="a141251a">#REF!</definedName>
    <definedName name="a141501a">#REF!</definedName>
    <definedName name="a141551a">#REF!</definedName>
    <definedName name="a141801a">#REF!</definedName>
    <definedName name="a141851a">#REF!</definedName>
    <definedName name="a142201a">#REF!</definedName>
    <definedName name="a142251a">#REF!</definedName>
    <definedName name="a142300a">#REF!</definedName>
    <definedName name="a142350a">#REF!</definedName>
    <definedName name="a142400a">#REF!</definedName>
    <definedName name="a142450a">#REF!</definedName>
    <definedName name="a145001a">#REF!</definedName>
    <definedName name="a151210a">#REF!</definedName>
    <definedName name="a151260a">#REF!</definedName>
    <definedName name="a151510a">#REF!</definedName>
    <definedName name="a151560a">#REF!</definedName>
    <definedName name="a158001a">#REF!</definedName>
    <definedName name="a158002a">#REF!</definedName>
    <definedName name="a158003a">#REF!</definedName>
    <definedName name="a160301a">#REF!</definedName>
    <definedName name="a160351a">#REF!</definedName>
    <definedName name="a160401a">#REF!</definedName>
    <definedName name="a160451a">#REF!</definedName>
    <definedName name="a160601a">#REF!</definedName>
    <definedName name="a160651a">#REF!</definedName>
    <definedName name="a162001a">#REF!</definedName>
    <definedName name="a165300a">#REF!</definedName>
    <definedName name="a165350a">#REF!</definedName>
    <definedName name="a165400a">#REF!</definedName>
    <definedName name="a165450a">#REF!</definedName>
    <definedName name="a165600a">#REF!</definedName>
    <definedName name="a165650a">#REF!</definedName>
    <definedName name="a165700a">#REF!</definedName>
    <definedName name="a165750a">#REF!</definedName>
    <definedName name="a170000a">#REF!</definedName>
    <definedName name="a170050a">#REF!</definedName>
    <definedName name="a172000a">#REF!</definedName>
    <definedName name="a172001a">#REF!</definedName>
    <definedName name="a172002a">#REF!</definedName>
    <definedName name="a172050a">#REF!</definedName>
    <definedName name="a172051a">#REF!</definedName>
    <definedName name="a172052a">#REF!</definedName>
    <definedName name="a172501a">#REF!</definedName>
    <definedName name="a172551a">#REF!</definedName>
    <definedName name="a173000a">#REF!</definedName>
    <definedName name="a173001a">#REF!</definedName>
    <definedName name="a173002a">#REF!</definedName>
    <definedName name="a173050a">#REF!</definedName>
    <definedName name="a173051a">#REF!</definedName>
    <definedName name="a173052a">#REF!</definedName>
    <definedName name="a173501a">#REF!</definedName>
    <definedName name="a173502a">#REF!</definedName>
    <definedName name="a173551a">#REF!</definedName>
    <definedName name="a173552a">#REF!</definedName>
    <definedName name="a173901a">#REF!</definedName>
    <definedName name="a173951a">#REF!</definedName>
    <definedName name="a174001a">#REF!</definedName>
    <definedName name="a174051a">#REF!</definedName>
    <definedName name="a174101a">#REF!</definedName>
    <definedName name="a174151a">#REF!</definedName>
    <definedName name="a174501a">#REF!</definedName>
    <definedName name="a174551a">#REF!</definedName>
    <definedName name="a174601a">#REF!</definedName>
    <definedName name="a174651a">#REF!</definedName>
    <definedName name="a174701a">#REF!</definedName>
    <definedName name="a174751a">#REF!</definedName>
    <definedName name="a175101a">#REF!</definedName>
    <definedName name="a175151a">#REF!</definedName>
    <definedName name="a175201a">#REF!</definedName>
    <definedName name="a175251a">#REF!</definedName>
    <definedName name="a175301a">#REF!</definedName>
    <definedName name="a175351a">#REF!</definedName>
    <definedName name="a175501a">#REF!</definedName>
    <definedName name="a175551a">#REF!</definedName>
    <definedName name="a176001a">#REF!</definedName>
    <definedName name="a176051a">#REF!</definedName>
    <definedName name="a176501a">#REF!</definedName>
    <definedName name="a176551a">#REF!</definedName>
    <definedName name="a177001a">#REF!</definedName>
    <definedName name="a177051a">#REF!</definedName>
    <definedName name="a177501a">#REF!</definedName>
    <definedName name="a177551a">#REF!</definedName>
    <definedName name="a178001a">#REF!</definedName>
    <definedName name="a179001a">#REF!</definedName>
    <definedName name="a179002a">#REF!</definedName>
    <definedName name="a180001a">#REF!</definedName>
    <definedName name="a181001a">#REF!</definedName>
    <definedName name="a185001a">#REF!</definedName>
    <definedName name="a186001a">#REF!</definedName>
    <definedName name="a187001a">#REF!</definedName>
    <definedName name="a189001a">#REF!</definedName>
    <definedName name="a189101a">#REF!</definedName>
    <definedName name="a189201a">#REF!</definedName>
    <definedName name="a189301a">#REF!</definedName>
    <definedName name="a189401a">#REF!</definedName>
    <definedName name="a189451a">#REF!</definedName>
    <definedName name="A2.0.353.17">#REF!</definedName>
    <definedName name="A2.0.353.18">#REF!</definedName>
    <definedName name="A2.530.03">#REF!</definedName>
    <definedName name="A2.530.04">#REF!</definedName>
    <definedName name="A2.530.06">#REF!</definedName>
    <definedName name="A2.540.00">#REF!</definedName>
    <definedName name="A2.540.01">#REF!</definedName>
    <definedName name="a270200a">#REF!</definedName>
    <definedName name="A3.329.00">#REF!</definedName>
    <definedName name="A3.370.00">#REF!</definedName>
    <definedName name="A5.001.00">#REF!</definedName>
    <definedName name="A8.001.00">#REF!</definedName>
    <definedName name="A8.100.00">#REF!</definedName>
    <definedName name="A8.100.01">#REF!</definedName>
    <definedName name="A8.101.01">#REF!</definedName>
    <definedName name="A8.101.02">#REF!</definedName>
    <definedName name="A8.103.00">#REF!</definedName>
    <definedName name="A8.301.01">#REF!</definedName>
    <definedName name="A8.301.02">#REF!</definedName>
    <definedName name="A8.302.01">#REF!</definedName>
    <definedName name="A8.302.02">#REF!</definedName>
    <definedName name="A8.302.05">#REF!</definedName>
    <definedName name="A8.401.00">#REF!</definedName>
    <definedName name="A8.402.02">#REF!</definedName>
    <definedName name="a900100a">#REF!</definedName>
    <definedName name="a900200a">#REF!</definedName>
    <definedName name="a900300a">#REF!</definedName>
    <definedName name="a900400a">#REF!</definedName>
    <definedName name="a900500a">#REF!</definedName>
    <definedName name="AA" localSheetId="8">aa</definedName>
    <definedName name="AA" localSheetId="10">'01-ADM-Resumo'!AA</definedName>
    <definedName name="AA" localSheetId="11">'01-ADM-Resumo'!AA</definedName>
    <definedName name="AA" localSheetId="12">'01-ADM-Resumo'!AA</definedName>
    <definedName name="AA" localSheetId="13">'01-ADM-Resumo'!AA</definedName>
    <definedName name="AA" localSheetId="15">'CUSTO PRINCIPAL'!AA</definedName>
    <definedName name="aa" localSheetId="16">{"'EI 060 02'!$A$1:$K$59"}</definedName>
    <definedName name="aa" hidden="1">{"'EI 060 02'!$A$1:$K$59"}</definedName>
    <definedName name="AA_1" localSheetId="16">AA_1</definedName>
    <definedName name="AA_1">#N/A</definedName>
    <definedName name="AA_10" localSheetId="16">AA_10</definedName>
    <definedName name="AA_10">#N/A</definedName>
    <definedName name="AA_12" localSheetId="16">AA_12</definedName>
    <definedName name="AA_12">#N/A</definedName>
    <definedName name="AA_13" localSheetId="16">AA_13</definedName>
    <definedName name="AA_13">#N/A</definedName>
    <definedName name="AA_14">AA_14</definedName>
    <definedName name="AA_19" localSheetId="16">AA_19</definedName>
    <definedName name="AA_19">#N/A</definedName>
    <definedName name="AA_2" localSheetId="15">NA()</definedName>
    <definedName name="AA_2" localSheetId="16">AA_2</definedName>
    <definedName name="AA_2">#N/A</definedName>
    <definedName name="AA_20">#N/A</definedName>
    <definedName name="AA_21" localSheetId="16">AA_21</definedName>
    <definedName name="AA_21">#N/A</definedName>
    <definedName name="AA_22">AA_22</definedName>
    <definedName name="AA_23" localSheetId="16">AA_23</definedName>
    <definedName name="AA_23">#N/A</definedName>
    <definedName name="AA_24" localSheetId="16">AA_24</definedName>
    <definedName name="AA_24">#N/A</definedName>
    <definedName name="AA_25">AA_25</definedName>
    <definedName name="AA_26" localSheetId="16">AA_26</definedName>
    <definedName name="AA_26">#N/A</definedName>
    <definedName name="AA_27" localSheetId="16">AA_27</definedName>
    <definedName name="AA_27">#N/A</definedName>
    <definedName name="AA_28">AA_28</definedName>
    <definedName name="AA_29" localSheetId="16">AA_29</definedName>
    <definedName name="AA_29">#N/A</definedName>
    <definedName name="AA_3">AA_3</definedName>
    <definedName name="AA_30" localSheetId="16">AA_30</definedName>
    <definedName name="AA_30">#N/A</definedName>
    <definedName name="AA_31" localSheetId="16">AA_31</definedName>
    <definedName name="AA_31">#N/A</definedName>
    <definedName name="AA_32">AA_32</definedName>
    <definedName name="AA_33" localSheetId="16">AA_33</definedName>
    <definedName name="AA_33">#N/A</definedName>
    <definedName name="AA_34" localSheetId="16">AA_34</definedName>
    <definedName name="AA_34">#N/A</definedName>
    <definedName name="AA_35" localSheetId="16">AA_35</definedName>
    <definedName name="AA_35">#N/A</definedName>
    <definedName name="AA_36" localSheetId="16">AA_36</definedName>
    <definedName name="AA_36">#N/A</definedName>
    <definedName name="AA_37" localSheetId="16">AA_37</definedName>
    <definedName name="AA_37">#N/A</definedName>
    <definedName name="AA_38" localSheetId="16">AA_38</definedName>
    <definedName name="AA_38">#N/A</definedName>
    <definedName name="AA_39" localSheetId="16">AA_39</definedName>
    <definedName name="AA_39">#N/A</definedName>
    <definedName name="AA_4" localSheetId="16">AA_4</definedName>
    <definedName name="AA_4">#N/A</definedName>
    <definedName name="AA_40" localSheetId="16">AA_40</definedName>
    <definedName name="AA_40">#N/A</definedName>
    <definedName name="AA_41" localSheetId="16">AA_41</definedName>
    <definedName name="AA_41">#N/A</definedName>
    <definedName name="AA_42" localSheetId="16">AA_42</definedName>
    <definedName name="AA_42">#N/A</definedName>
    <definedName name="AA_43" localSheetId="16">AA_43</definedName>
    <definedName name="AA_43">#N/A</definedName>
    <definedName name="AA_44" localSheetId="16">AA_44</definedName>
    <definedName name="AA_44">#N/A</definedName>
    <definedName name="AA_45" localSheetId="16">AA_45</definedName>
    <definedName name="AA_45">#N/A</definedName>
    <definedName name="AA_46" localSheetId="16">AA_46</definedName>
    <definedName name="AA_46">#N/A</definedName>
    <definedName name="AA_47" localSheetId="16">AA_47</definedName>
    <definedName name="AA_47">#N/A</definedName>
    <definedName name="AA_48" localSheetId="16">AA_48</definedName>
    <definedName name="AA_48">#N/A</definedName>
    <definedName name="AA_5">AA_5</definedName>
    <definedName name="AA_51" localSheetId="16">AA_51</definedName>
    <definedName name="AA_51">#N/A</definedName>
    <definedName name="AA_52" localSheetId="16">AA_52</definedName>
    <definedName name="AA_52">#N/A</definedName>
    <definedName name="AA_53" localSheetId="16">AA_53</definedName>
    <definedName name="AA_53">#N/A</definedName>
    <definedName name="AA_54" localSheetId="16">AA_54</definedName>
    <definedName name="AA_54">#N/A</definedName>
    <definedName name="AA_55" localSheetId="16">AA_55</definedName>
    <definedName name="AA_55">#N/A</definedName>
    <definedName name="AA_56" localSheetId="16">AA_56</definedName>
    <definedName name="AA_56">#N/A</definedName>
    <definedName name="AA_57" localSheetId="16">AA_57</definedName>
    <definedName name="AA_57">#N/A</definedName>
    <definedName name="AA_58" localSheetId="16">AA_58</definedName>
    <definedName name="AA_58">#N/A</definedName>
    <definedName name="AA_59" localSheetId="16">AA_59</definedName>
    <definedName name="AA_59">#N/A</definedName>
    <definedName name="AA_6">AA_6</definedName>
    <definedName name="AA_60" localSheetId="16">AA_60</definedName>
    <definedName name="AA_60">#N/A</definedName>
    <definedName name="AA_61" localSheetId="16">AA_61</definedName>
    <definedName name="AA_61">#N/A</definedName>
    <definedName name="AA_62" localSheetId="16">AA_62</definedName>
    <definedName name="AA_62">#N/A</definedName>
    <definedName name="AA_63" localSheetId="16">AA_63</definedName>
    <definedName name="AA_63">#N/A</definedName>
    <definedName name="AA_64" localSheetId="16">AA_64</definedName>
    <definedName name="AA_64">#N/A</definedName>
    <definedName name="AA_65" localSheetId="16">AA_65</definedName>
    <definedName name="AA_65">#N/A</definedName>
    <definedName name="AA_66" localSheetId="16">AA_66</definedName>
    <definedName name="AA_66">#N/A</definedName>
    <definedName name="AA_67" localSheetId="16">AA_67</definedName>
    <definedName name="AA_67">#N/A</definedName>
    <definedName name="AA_68" localSheetId="16">AA_68</definedName>
    <definedName name="AA_68">#N/A</definedName>
    <definedName name="AA_69" localSheetId="16">AA_69</definedName>
    <definedName name="AA_69">#N/A</definedName>
    <definedName name="AA_7" localSheetId="16">AA_7</definedName>
    <definedName name="AA_7">#N/A</definedName>
    <definedName name="AA_70" localSheetId="16">AA_70</definedName>
    <definedName name="AA_70">#N/A</definedName>
    <definedName name="AA_71" localSheetId="16">AA_71</definedName>
    <definedName name="AA_71">#N/A</definedName>
    <definedName name="AA_72" localSheetId="16">AA_72</definedName>
    <definedName name="AA_72">#N/A</definedName>
    <definedName name="AA_8" localSheetId="16">AA_8</definedName>
    <definedName name="AA_8">#N/A</definedName>
    <definedName name="AA_9">AA_9</definedName>
    <definedName name="aaa" localSheetId="16">#REF!</definedName>
    <definedName name="aaa">#REF!</definedName>
    <definedName name="AAA_24">NA()</definedName>
    <definedName name="AAA_25">NA()</definedName>
    <definedName name="AAA_26">NA()</definedName>
    <definedName name="AAA_27">NA()</definedName>
    <definedName name="AAA_28">NA()</definedName>
    <definedName name="AAA_3">NA()</definedName>
    <definedName name="AAA_5">NA()</definedName>
    <definedName name="AAA_6">NA()</definedName>
    <definedName name="AAA_7">NA()</definedName>
    <definedName name="AAA_DOCTOPS" hidden="1">"AAA_SET"</definedName>
    <definedName name="AAA_duser" hidden="1">"OFF"</definedName>
    <definedName name="aaaa" hidden="1">#REF!</definedName>
    <definedName name="aaaa_10">#REF!</definedName>
    <definedName name="aaaa_12">#REF!</definedName>
    <definedName name="aaaa_15">#REF!</definedName>
    <definedName name="aaaa_3">#REF!</definedName>
    <definedName name="aaaa_9">#REF!</definedName>
    <definedName name="aaaa1" hidden="1">{#N/A,#N/A,TRUE,"Serviços"}</definedName>
    <definedName name="AAAAA">#N/A</definedName>
    <definedName name="AAAAAA">[38]Teor!$A$3:$A$7</definedName>
    <definedName name="AAAAAAA">#N/A</definedName>
    <definedName name="aaaaaaaa">#N/A</definedName>
    <definedName name="AAAAAAAAA">[0]!AAAAAAAAA</definedName>
    <definedName name="AAAAAAAAA_25">AAAAAAAAA_25</definedName>
    <definedName name="aaaaaaaaaa" hidden="1">#REF!</definedName>
    <definedName name="aaaaaaaaaaaa">#N/A</definedName>
    <definedName name="AAAAAAAAAAAAA">#N/A</definedName>
    <definedName name="aaaaaaaaaaaaaa">#REF!</definedName>
    <definedName name="AAAAAAAAAAAAAAAAAAA">#REF!</definedName>
    <definedName name="AAAAAAAAAAAAAAAAAAAAAA" hidden="1">{#N/A,#N/A,TRUE,"Serviços"}</definedName>
    <definedName name="aaaaaaaaaaaaaaaaaaaaaaaaaa">"$#REF!.$U$2"</definedName>
    <definedName name="AAAAADD">#REF!</definedName>
    <definedName name="aaaaddd" localSheetId="15">[8]!Plan1</definedName>
    <definedName name="aaaaddd" localSheetId="16">Plan1</definedName>
    <definedName name="aaaaddd">[0]!Plan1</definedName>
    <definedName name="AAB_Addin5" hidden="1">"AAB_Description for addin 5,Description for addin 5,Description for addin 5,Description for addin 5,Description for addin 5,Description for addin 5"</definedName>
    <definedName name="AADDAAAAAAAA">#REF!</definedName>
    <definedName name="aasas" localSheetId="16">#REF!</definedName>
    <definedName name="aasas">#REF!</definedName>
    <definedName name="aauf">#REF!</definedName>
    <definedName name="aauf_1">#N/A</definedName>
    <definedName name="aauf_2">#N/A</definedName>
    <definedName name="aauq">#REF!</definedName>
    <definedName name="aauq_1">#N/A</definedName>
    <definedName name="aauq_2">#N/A</definedName>
    <definedName name="aauqs">[39]!PassaExtenso</definedName>
    <definedName name="AB" localSheetId="16">AB</definedName>
    <definedName name="AB">#N/A</definedName>
    <definedName name="ABC">[39]!PassaExtenso</definedName>
    <definedName name="ABCD">[1]PLANILHA!#REF!</definedName>
    <definedName name="abcdef" hidden="1">{"'PXR_6500'!$A$1:$I$124"}</definedName>
    <definedName name="ABD">#REF!</definedName>
    <definedName name="ABN" hidden="1">{"'PXR_6500'!$A$1:$I$124"}</definedName>
    <definedName name="abno" hidden="1">{"'PXR_6500'!$A$1:$I$124"}</definedName>
    <definedName name="ABR00">#REF!</definedName>
    <definedName name="ABRA">#REF!</definedName>
    <definedName name="ABRE_COLUNAS">NA()</definedName>
    <definedName name="ac" localSheetId="8">ac</definedName>
    <definedName name="ac" localSheetId="10">'01-ADM-Resumo'!ac</definedName>
    <definedName name="ac" localSheetId="11">'01-ADM-Resumo'!ac</definedName>
    <definedName name="ac" localSheetId="12">'01-ADM-Resumo'!ac</definedName>
    <definedName name="ac" localSheetId="13">'01-ADM-Resumo'!ac</definedName>
    <definedName name="ac" localSheetId="15">'CUSTO PRINCIPAL'!ac</definedName>
    <definedName name="ac" localSheetId="16">'Mat. BetuM'!ac</definedName>
    <definedName name="ac">#N/A</definedName>
    <definedName name="acabamentos">#REF!</definedName>
    <definedName name="acabamentos_1">#REF!</definedName>
    <definedName name="acabamentos_10">#REF!</definedName>
    <definedName name="acabamentos_12">#REF!</definedName>
    <definedName name="acabamentos_2">#REF!</definedName>
    <definedName name="acabamentos_3">#REF!</definedName>
    <definedName name="acabamentos_4">#REF!</definedName>
    <definedName name="acabamentos_9">#REF!</definedName>
    <definedName name="ACANT">#REF!</definedName>
    <definedName name="ACAP">#REF!</definedName>
    <definedName name="ACAP20" localSheetId="16">#REF!</definedName>
    <definedName name="ACAP20">#REF!</definedName>
    <definedName name="ACAP50">#REF!</definedName>
    <definedName name="AccessDatabase" hidden="1">"C:\Documents and Settings\JPMELLO\Meus documentos\ARQUIVOS 2004\MONITORAMENTO OAC\Monitoramento de OAC.mdb"</definedName>
    <definedName name="ACERTA_TITULOS">NA()</definedName>
    <definedName name="ACIDO">#REF!</definedName>
    <definedName name="acl">#REF!</definedName>
    <definedName name="ACM30DMEC">#REF!</definedName>
    <definedName name="ACM30RP">#REF!</definedName>
    <definedName name="ACM30TB">#REF!</definedName>
    <definedName name="ACO">#REF!</definedName>
    <definedName name="AÇO">#REF!</definedName>
    <definedName name="AÇO_CA_50_3_16">#REF!</definedName>
    <definedName name="AÇOCA25">#REF!</definedName>
    <definedName name="AÇOCA50">#REF!</definedName>
    <definedName name="AÇOCA60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t">#REF!</definedName>
    <definedName name="acumulado">#REF!</definedName>
    <definedName name="acumulado_1">#REF!</definedName>
    <definedName name="acumulado_2">#N/A</definedName>
    <definedName name="acumulado_4">#REF!</definedName>
    <definedName name="acumulado_4_2">#N/A</definedName>
    <definedName name="acumulado_6">"$#REF!.$A$5:$E$13"</definedName>
    <definedName name="ACVRVBR">#N/A</definedName>
    <definedName name="ACwvu.ACC." hidden="1">#REF!</definedName>
    <definedName name="ACwvu.AFAC." hidden="1">#REF!</definedName>
    <definedName name="ACwvu.ELIMLUCRO." hidden="1">#REF!</definedName>
    <definedName name="ACwvu.ESTOQUES." hidden="1">#REF!</definedName>
    <definedName name="ACwvu.Fabio." hidden="1">#REF!</definedName>
    <definedName name="ACwvu.LPERDAS." hidden="1">#REF!</definedName>
    <definedName name="ACwvu.RES432." hidden="1">#REF!</definedName>
    <definedName name="ACwvu.VERLUCRO." hidden="1">#REF!</definedName>
    <definedName name="ad" hidden="1">{#N/A,#N/A,FALSE,"MO (2)"}</definedName>
    <definedName name="ADASF">#N/A</definedName>
    <definedName name="ADASFDS">#N/A</definedName>
    <definedName name="ADDa">#REF!</definedName>
    <definedName name="ade">#REF!</definedName>
    <definedName name="ademir" localSheetId="5" hidden="1">{#N/A,#N/A,FALSE,"Cronograma";#N/A,#N/A,FALSE,"Cronogr. 2"}</definedName>
    <definedName name="ademir" localSheetId="16">#N/A</definedName>
    <definedName name="ademir" hidden="1">{#N/A,#N/A,FALSE,"Cronograma";#N/A,#N/A,FALSE,"Cronogr. 2"}</definedName>
    <definedName name="ADESIVO_PVC">#REF!</definedName>
    <definedName name="adfedfds" localSheetId="8">adfedfds</definedName>
    <definedName name="adfedfds" localSheetId="10">'01-ADM-Resumo'!adfedfds</definedName>
    <definedName name="adfedfds" localSheetId="11">'01-ADM-Resumo'!adfedfds</definedName>
    <definedName name="adfedfds" localSheetId="12">'01-ADM-Resumo'!adfedfds</definedName>
    <definedName name="adfedfds" localSheetId="13">'01-ADM-Resumo'!adfedfds</definedName>
    <definedName name="adfedfds" localSheetId="15">'CUSTO PRINCIPAL'!adfedfds</definedName>
    <definedName name="adfedfds" localSheetId="16">'Mat. BetuM'!adfedfds</definedName>
    <definedName name="adfedfds">#N/A</definedName>
    <definedName name="adfklasdfsçl" hidden="1">{#N/A,#N/A,FALSE,"Flx_caixa";#N/A,#N/A,FALSE,"Invest";#N/A,#N/A,FALSE,"Resultado";#N/A,#N/A,FALSE,"Custos";#N/A,#N/A,FALSE,"Receita";#N/A,#N/A,FALSE,"Comentários"}</definedName>
    <definedName name="ADFSDA">#N/A</definedName>
    <definedName name="ADFSFSD">#N/A</definedName>
    <definedName name="adicional_eixo">#REF!</definedName>
    <definedName name="ADM">#REF!</definedName>
    <definedName name="ADMO" localSheetId="16">#REF!</definedName>
    <definedName name="ADMO">#REF!</definedName>
    <definedName name="adtimp">#REF!</definedName>
    <definedName name="aeeoijo" hidden="1">{#N/A,#N/A,TRUE,"Serviços"}</definedName>
    <definedName name="aegav" hidden="1">{#N/A,#N/A,TRUE,"Serviços"}</definedName>
    <definedName name="aegev" hidden="1">{#N/A,#N/A,TRUE,"Serviços"}</definedName>
    <definedName name="AEMUL" localSheetId="16">#REF!</definedName>
    <definedName name="AEMUL">#REF!</definedName>
    <definedName name="AEMULFLEX">#REF!</definedName>
    <definedName name="AESR">#REF!</definedName>
    <definedName name="aevaeva" hidden="1">{#N/A,#N/A,TRUE,"Serviços"}</definedName>
    <definedName name="aewgeag" hidden="1">{#N/A,#N/A,TRUE,"Serviços"}</definedName>
    <definedName name="AF">#REF!</definedName>
    <definedName name="AFDD">#N/A</definedName>
    <definedName name="afev" hidden="1">{#N/A,#N/A,TRUE,"Serviços"}</definedName>
    <definedName name="afi">#REF!</definedName>
    <definedName name="AFP">#REF!</definedName>
    <definedName name="AFSFS">#N/A</definedName>
    <definedName name="agff">#REF!</definedName>
    <definedName name="ago" localSheetId="15">[8]!Plan1</definedName>
    <definedName name="ago" localSheetId="16">Plan1</definedName>
    <definedName name="ago">[0]!Plan1</definedName>
    <definedName name="AGOA">#REF!</definedName>
    <definedName name="AGORA" localSheetId="8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0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2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3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 localSheetId="1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8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0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2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3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localSheetId="1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">#REF!</definedName>
    <definedName name="AGREGADO" localSheetId="16">#REF!</definedName>
    <definedName name="AGREGADO">#REF!</definedName>
    <definedName name="AGREGADO_10" localSheetId="16">#REF!</definedName>
    <definedName name="AGREGADO_10">#REF!</definedName>
    <definedName name="AGREGADO_10_16">#REF!</definedName>
    <definedName name="AGREGADO_10_19" localSheetId="16">#REF!</definedName>
    <definedName name="AGREGADO_10_19">#REF!</definedName>
    <definedName name="AGREGADO_10_19_16">#REF!</definedName>
    <definedName name="AGREGADO_16">#REF!</definedName>
    <definedName name="AGREGADO_17" localSheetId="16">#REF!</definedName>
    <definedName name="AGREGADO_17">#REF!</definedName>
    <definedName name="AGREGADO_17_16">#REF!</definedName>
    <definedName name="AGREGADO_17_19" localSheetId="16">#REF!</definedName>
    <definedName name="AGREGADO_17_19">#REF!</definedName>
    <definedName name="AGREGADO_17_19_16">#REF!</definedName>
    <definedName name="AGREGADO_19" localSheetId="16">#REF!</definedName>
    <definedName name="AGREGADO_19">#REF!</definedName>
    <definedName name="AGREGADO_19_16">#REF!</definedName>
    <definedName name="AGREGADO_6" localSheetId="16">#REF!</definedName>
    <definedName name="AGREGADO_6">#REF!</definedName>
    <definedName name="AGREGADO_6_16">#REF!</definedName>
    <definedName name="AGREGADO_6_19" localSheetId="16">#REF!</definedName>
    <definedName name="AGREGADO_6_19">#REF!</definedName>
    <definedName name="AGREGADO_6_19_16">#REF!</definedName>
    <definedName name="AGREGADO_7" localSheetId="16">#REF!</definedName>
    <definedName name="AGREGADO_7">#REF!</definedName>
    <definedName name="AGREGADO_7_16">#REF!</definedName>
    <definedName name="AGREGADO_7_19" localSheetId="16">#REF!</definedName>
    <definedName name="AGREGADO_7_19">#REF!</definedName>
    <definedName name="AGREGADO_7_19_16">#REF!</definedName>
    <definedName name="AGREGADO_8" localSheetId="16">#REF!</definedName>
    <definedName name="AGREGADO_8">#REF!</definedName>
    <definedName name="AGREGADO_8_16">#REF!</definedName>
    <definedName name="AGREGADO_8_19" localSheetId="16">#REF!</definedName>
    <definedName name="AGREGADO_8_19">#REF!</definedName>
    <definedName name="AGREGADO_8_19_16">#REF!</definedName>
    <definedName name="AGREGADO_9" localSheetId="16">#REF!</definedName>
    <definedName name="AGREGADO_9">#REF!</definedName>
    <definedName name="AGREGADO_9_16">#REF!</definedName>
    <definedName name="AGREGADO_9_19" localSheetId="16">#REF!</definedName>
    <definedName name="AGREGADO_9_19">#REF!</definedName>
    <definedName name="AGREGADO_9_19_16">#REF!</definedName>
    <definedName name="agu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AGUA_10LT">#REF!</definedName>
    <definedName name="AGUARRAZ">#REF!</definedName>
    <definedName name="aiai">#REF!</definedName>
    <definedName name="AIL" localSheetId="15">[8]!Plan1</definedName>
    <definedName name="AIL" localSheetId="16">Plan1</definedName>
    <definedName name="AIL">[0]!Plan1</definedName>
    <definedName name="AILTON" localSheetId="15">[8]!Plan1</definedName>
    <definedName name="AILTON" localSheetId="16">Plan1</definedName>
    <definedName name="AILTON">[0]!Plan1</definedName>
    <definedName name="aj">#REF!</definedName>
    <definedName name="ajud">#REF!</definedName>
    <definedName name="AJUDA" localSheetId="16">#REF!</definedName>
    <definedName name="AJUDA">#REF!</definedName>
    <definedName name="AJUDANTE">#REF!</definedName>
    <definedName name="AL">#REF!</definedName>
    <definedName name="alcool">#REF!</definedName>
    <definedName name="alcool_1">#REF!</definedName>
    <definedName name="alex" localSheetId="8">{#N/A,#N/A,FALSE,"MO (2)"}</definedName>
    <definedName name="alex" localSheetId="10">{#N/A,#N/A,FALSE,"MO (2)"}</definedName>
    <definedName name="alex" localSheetId="11">{#N/A,#N/A,FALSE,"MO (2)"}</definedName>
    <definedName name="alex" localSheetId="12">{#N/A,#N/A,FALSE,"MO (2)"}</definedName>
    <definedName name="alex" localSheetId="13">{#N/A,#N/A,FALSE,"MO (2)"}</definedName>
    <definedName name="alex" localSheetId="5" hidden="1">{#N/A,#N/A,FALSE,"MO (2)"}</definedName>
    <definedName name="alex" localSheetId="15" hidden="1">{#N/A,#N/A,FALSE,"MO (2)"}</definedName>
    <definedName name="alex" localSheetId="16">{#N/A,#N/A,FALSE,"MO (2)"}</definedName>
    <definedName name="alex" hidden="1">{#N/A,#N/A,FALSE,"MO (2)"}</definedName>
    <definedName name="alex_1" hidden="1">{#N/A,#N/A,FALSE,"MO (2)"}</definedName>
    <definedName name="ALFABETO">#REF!</definedName>
    <definedName name="ALIMENTAÇÃO." localSheetId="15">[8]!Plan1</definedName>
    <definedName name="ALIMENTAÇÃO." localSheetId="16">Plan1</definedName>
    <definedName name="ALIMENTAÇÃO.">[0]!Plan1</definedName>
    <definedName name="ALIZAR_MAD_LEI">#REF!</definedName>
    <definedName name="ALMOÇO101">#REF!</definedName>
    <definedName name="ALMOÇO110">#REF!</definedName>
    <definedName name="ALMOX">#REF!</definedName>
    <definedName name="ALTA">'[40]PRO-08'!#REF!</definedName>
    <definedName name="ALTA_10">#N/A</definedName>
    <definedName name="ALTA_11">#N/A</definedName>
    <definedName name="ALTA_12">#N/A</definedName>
    <definedName name="ALTA_13">#N/A</definedName>
    <definedName name="ALTA_14">#N/A</definedName>
    <definedName name="ALTA_15">#N/A</definedName>
    <definedName name="ALTA_16">#N/A</definedName>
    <definedName name="ALTA_17">#N/A</definedName>
    <definedName name="ALTA_18">#N/A</definedName>
    <definedName name="ALTA_24">#REF!</definedName>
    <definedName name="ALTA_25">#REF!</definedName>
    <definedName name="ALTA_26">#REF!</definedName>
    <definedName name="ALTA_27">#REF!</definedName>
    <definedName name="ALTA_29">#REF!</definedName>
    <definedName name="ALTA_5">#N/A</definedName>
    <definedName name="ALTA_6">#N/A</definedName>
    <definedName name="ALTA_7">#N/A</definedName>
    <definedName name="ALTA_8">#N/A</definedName>
    <definedName name="ALTA_9">#N/A</definedName>
    <definedName name="alteração">#REF!</definedName>
    <definedName name="alteração_1">#REF!</definedName>
    <definedName name="alteração_10">[41]alteração!$A$13:$M$160</definedName>
    <definedName name="alteração_12">[41]alteração!$A$13:$M$160</definedName>
    <definedName name="alteração_13">[41]alteração!$A$13:$M$160</definedName>
    <definedName name="alteração_2">[41]alteração!$A$13:$M$160</definedName>
    <definedName name="alteração_3">[41]alteração!$A$13:$M$160</definedName>
    <definedName name="alteração_5">[41]alteração!$A$13:$M$160</definedName>
    <definedName name="alteração_6">[41]alteração!$A$13:$M$160</definedName>
    <definedName name="alteração2" localSheetId="16">#REF!</definedName>
    <definedName name="alteração2">#REF!</definedName>
    <definedName name="AlturaC">#REF!</definedName>
    <definedName name="AlturaS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01m">#REF!</definedName>
    <definedName name="am01p">#REF!</definedName>
    <definedName name="am02m">#REF!</definedName>
    <definedName name="am02p">#REF!</definedName>
    <definedName name="am03m">#REF!</definedName>
    <definedName name="am03p">#REF!</definedName>
    <definedName name="am04m">#REF!</definedName>
    <definedName name="am04p">#REF!</definedName>
    <definedName name="am05m">#REF!</definedName>
    <definedName name="am05p">#REF!</definedName>
    <definedName name="am06m">#REF!</definedName>
    <definedName name="am06p">#REF!</definedName>
    <definedName name="am07m">#REF!</definedName>
    <definedName name="am07p">#REF!</definedName>
    <definedName name="am08m">#REF!</definedName>
    <definedName name="am08p">#REF!</definedName>
    <definedName name="am09m">#REF!</definedName>
    <definedName name="am09p">#REF!</definedName>
    <definedName name="am10m">#REF!</definedName>
    <definedName name="am10p">#REF!</definedName>
    <definedName name="am11m">#REF!</definedName>
    <definedName name="am11p">#REF!</definedName>
    <definedName name="am12m">#REF!</definedName>
    <definedName name="am12p">#REF!</definedName>
    <definedName name="am19m">#REF!</definedName>
    <definedName name="am19p">#REF!</definedName>
    <definedName name="am20m">#REF!</definedName>
    <definedName name="am20p">#REF!</definedName>
    <definedName name="am25m">#REF!</definedName>
    <definedName name="am25p">#REF!</definedName>
    <definedName name="am26m">#REF!</definedName>
    <definedName name="am26p">#REF!</definedName>
    <definedName name="am27m">#REF!</definedName>
    <definedName name="am27p">#REF!</definedName>
    <definedName name="am28m">#REF!</definedName>
    <definedName name="am28p">#REF!</definedName>
    <definedName name="am29m">#REF!</definedName>
    <definedName name="am29p">#REF!</definedName>
    <definedName name="am30m">#REF!</definedName>
    <definedName name="am30p">#REF!</definedName>
    <definedName name="am35m">#REF!</definedName>
    <definedName name="am35p">#REF!</definedName>
    <definedName name="am36m">#REF!</definedName>
    <definedName name="am36p">#REF!</definedName>
    <definedName name="am37m">#REF!</definedName>
    <definedName name="am37p">#REF!</definedName>
    <definedName name="amarela" localSheetId="16">#REF!</definedName>
    <definedName name="amarela">#REF!</definedName>
    <definedName name="amarela_2">#N/A</definedName>
    <definedName name="amarela_25">#REF!</definedName>
    <definedName name="amarela_4" localSheetId="16">#REF!</definedName>
    <definedName name="amarela_4">#REF!</definedName>
    <definedName name="amarelaa" localSheetId="16">#REF!</definedName>
    <definedName name="amarelaa">#REF!</definedName>
    <definedName name="AMATJAZ">#REF!</definedName>
    <definedName name="AMBIENTE">#REF!</definedName>
    <definedName name="ame">#REF!</definedName>
    <definedName name="AMES">#REF!</definedName>
    <definedName name="amm">#REF!</definedName>
    <definedName name="AMO" localSheetId="16">#REF!</definedName>
    <definedName name="AMO">#REF!</definedName>
    <definedName name="AMONIA">#REF!</definedName>
    <definedName name="amortiz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AnalisarAterro">#REF!</definedName>
    <definedName name="AnalisarCorte">#REF!</definedName>
    <definedName name="anb">#REF!</definedName>
    <definedName name="AND">#REF!</definedName>
    <definedName name="andre">#REF!</definedName>
    <definedName name="ANEXO">#N/A</definedName>
    <definedName name="ANEXO_10_MATRIZ_DE_RESPONSABILIDADE" localSheetId="16">#REF!</definedName>
    <definedName name="ANEXO_10_MATRIZ_DE_RESPONSABILIDADE">#REF!</definedName>
    <definedName name="Ano" localSheetId="16">#REF!</definedName>
    <definedName name="Ano">#REF!</definedName>
    <definedName name="ANO_2016" localSheetId="0">#REF!</definedName>
    <definedName name="ANO_2016">#REF!</definedName>
    <definedName name="anos" localSheetId="16">#REF!</definedName>
    <definedName name="anos">#REF!</definedName>
    <definedName name="anscount">3</definedName>
    <definedName name="ant" localSheetId="8">{#N/A,#N/A,FALSE,"MO (2)"}</definedName>
    <definedName name="ant" localSheetId="10">{#N/A,#N/A,FALSE,"MO (2)"}</definedName>
    <definedName name="ant" localSheetId="11">{#N/A,#N/A,FALSE,"MO (2)"}</definedName>
    <definedName name="ant" localSheetId="12">{#N/A,#N/A,FALSE,"MO (2)"}</definedName>
    <definedName name="ant" localSheetId="13">{#N/A,#N/A,FALSE,"MO (2)"}</definedName>
    <definedName name="ant" localSheetId="5" hidden="1">{#N/A,#N/A,FALSE,"MO (2)"}</definedName>
    <definedName name="ant" localSheetId="15" hidden="1">{#N/A,#N/A,FALSE,"MO (2)"}</definedName>
    <definedName name="ant" localSheetId="16">{#N/A,#N/A,FALSE,"MO (2)"}</definedName>
    <definedName name="ant" hidden="1">{#N/A,#N/A,FALSE,"MO (2)"}</definedName>
    <definedName name="ant_1" hidden="1">{#N/A,#N/A,FALSE,"MO (2)"}</definedName>
    <definedName name="ANTT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aoppp">#REF!</definedName>
    <definedName name="AP">#REF!</definedName>
    <definedName name="APARENTE">#REF!</definedName>
    <definedName name="apc">#REF!</definedName>
    <definedName name="apmfs">#REF!</definedName>
    <definedName name="APRENDIZ">{"total","SUM(total)","YNNNN",FALSE}</definedName>
    <definedName name="aq">#REF!</definedName>
    <definedName name="AqCAP1">#REF!</definedName>
    <definedName name="AqCap2">#REF!</definedName>
    <definedName name="AQCAP20" localSheetId="16">#REF!</definedName>
    <definedName name="AQCAP20">#REF!</definedName>
    <definedName name="AqCAPCBUQ">#REF!</definedName>
    <definedName name="AqCAPPMQ">#REF!</definedName>
    <definedName name="AQCM30" localSheetId="16">#REF!</definedName>
    <definedName name="AQCM30">#REF!</definedName>
    <definedName name="aqqq" hidden="1">{"'PXR_6500'!$A$1:$I$124"}</definedName>
    <definedName name="AQRM1C" localSheetId="16">#REF!</definedName>
    <definedName name="AQRM1C">#REF!</definedName>
    <definedName name="AQRR1C" localSheetId="16">#REF!</definedName>
    <definedName name="AQRR1C">#REF!</definedName>
    <definedName name="AquiMatBetum">#REF!</definedName>
    <definedName name="AquisCAPMB">#REF!</definedName>
    <definedName name="AquisCM30">#REF!</definedName>
    <definedName name="AquisMatBet">#REF!</definedName>
    <definedName name="AquisRC1CE">#REF!</definedName>
    <definedName name="AquisRR1CCD">#REF!</definedName>
    <definedName name="AquisRR1CTB">#REF!</definedName>
    <definedName name="ar">#REF!</definedName>
    <definedName name="ARAME_RECOZIDO">#REF!</definedName>
    <definedName name="ARC1CE">#REF!</definedName>
    <definedName name="are">#REF!</definedName>
    <definedName name="AREA">#REF!</definedName>
    <definedName name="ÀREA">'[37]Fresagem de Pista Ago-98'!#REF!</definedName>
    <definedName name="AREA.ROÇADA">#REF!</definedName>
    <definedName name="ÀREA_ACUM">'[37]Fresagem de Pista Ago-98'!#REF!</definedName>
    <definedName name="area_base">#REF!</definedName>
    <definedName name="_xlnm.Extract">#REF!</definedName>
    <definedName name="Area_de_immpressao">[42]Plan1!#REF!</definedName>
    <definedName name="Area_de_Impreessao">[42]Plan1!#REF!</definedName>
    <definedName name="_xlnm.Print_Area" localSheetId="8">'01-ADM-Resumo'!$A$1:$F$32</definedName>
    <definedName name="_xlnm.Print_Area" localSheetId="9">'02-ADM-Fixa'!$A$1:$J$61</definedName>
    <definedName name="_xlnm.Print_Area" localSheetId="10">'03-ADM-Vinculada'!$A$1:$J$85</definedName>
    <definedName name="_xlnm.Print_Area" localSheetId="11">'04-ADM-Variavel'!$A$1:$G$132</definedName>
    <definedName name="_xlnm.Print_Area" localSheetId="12">'05-ADM-Variavel$'!$A$1:$J$36</definedName>
    <definedName name="_xlnm.Print_Area" localSheetId="13">'06-Manutenção Canteiro'!$A$1:$J$23</definedName>
    <definedName name="_xlnm.Print_Area" localSheetId="0">'BINÔMIO '!$A$1:$Y$36</definedName>
    <definedName name="_xlnm.Print_Area" localSheetId="5">CRONO_ONE!$A$1:$I$39</definedName>
    <definedName name="_xlnm.Print_Area" localSheetId="6">'CURVA ABC'!$A$1:$M$89</definedName>
    <definedName name="_xlnm.Print_Area" localSheetId="15">'CUSTO PRINCIPAL'!$A$1:$E$130</definedName>
    <definedName name="_xlnm.Print_Area" localSheetId="20">DIFERENCIADO!$A$1:$E$19</definedName>
    <definedName name="_xlnm.Print_Area" localSheetId="19">GERAL!$A$1:$E$36</definedName>
    <definedName name="_xlnm.Print_Area" localSheetId="18">'ISS CALCULADO'!$A$1:$D$17</definedName>
    <definedName name="_xlnm.Print_Area" localSheetId="16">'Mat. BetuM'!$A$1:$O$436</definedName>
    <definedName name="_xlnm.Print_Area" localSheetId="14">MO!$A$1:$G$28</definedName>
    <definedName name="_xlnm.Print_Area" localSheetId="17">MOB_DESMOB!$A$1:$Q$78</definedName>
    <definedName name="_xlnm.Print_Area" localSheetId="4">ORÇAMENTO_ONE!$A$1:$K$106</definedName>
    <definedName name="_xlnm.Print_Area" localSheetId="3">RESUMO_ONE!$A$1:$K$24</definedName>
    <definedName name="_xlnm.Print_Area" localSheetId="2">'ROTA MASSA'!$A$1:$N$123</definedName>
    <definedName name="_xlnm.Print_Area" localSheetId="1">'ROTA PEDREIRA'!$A$1:$N$258</definedName>
    <definedName name="_xlnm.Print_Area">#REF!</definedName>
    <definedName name="Area_de_impressaoo">[42]Plan1!#REF!</definedName>
    <definedName name="Area_de_impressaooo">[42]Plan1!#REF!</definedName>
    <definedName name="Area_de_impressaoooo">[42]Plan1!#REF!</definedName>
    <definedName name="Area_de_impressaooooo">[42]Plan1!#REF!</definedName>
    <definedName name="Area_de_impresssao">[42]Plan1!#REF!</definedName>
    <definedName name="Area_de_IMPRESSSAOO">[42]Plan1!#REF!</definedName>
    <definedName name="Area_de_Impressssao">[42]Plan1!#REF!</definedName>
    <definedName name="Area_de_impresssssao">[42]Plan1!#REF!</definedName>
    <definedName name="Área_impressão_IM" localSheetId="15">#REF!</definedName>
    <definedName name="Área_impressão_IM">#N/A</definedName>
    <definedName name="Área_impressão_IM_1">"$#REF!.$A$1:$G$8"</definedName>
    <definedName name="Área_impressão_IM_10">"$#REF!.$A$1:$G$8"</definedName>
    <definedName name="Área_impressão_IM_10_17">#REF!</definedName>
    <definedName name="Área_impressão_IM_10_21">#REF!</definedName>
    <definedName name="Área_impressão_IM_11">"$#REF!.$A$1:$G$8"</definedName>
    <definedName name="Área_impressão_IM_11_17">#REF!</definedName>
    <definedName name="Área_impressão_IM_11_21">#REF!</definedName>
    <definedName name="Área_impressão_IM_12">"$#REF!.$A$1:$G$8"</definedName>
    <definedName name="Área_impressão_IM_12_1">"$#REF!.$A$1:$G$8"</definedName>
    <definedName name="Área_impressão_IM_12_17">#REF!</definedName>
    <definedName name="Área_impressão_IM_12_21">#REF!</definedName>
    <definedName name="Área_impressão_IM_13">"$#REF!.$A$1:$G$8"</definedName>
    <definedName name="Área_impressão_IM_13_1">"$#REF!.$A$1:$G$8"</definedName>
    <definedName name="Área_impressão_IM_13_17">#REF!</definedName>
    <definedName name="Área_impressão_IM_13_2">"$#REF!.$A$1:$G$8"</definedName>
    <definedName name="Área_impressão_IM_13_21">#REF!</definedName>
    <definedName name="Área_impressão_IM_13_3">"$#REF!.$A$1:$G$8"</definedName>
    <definedName name="Área_impressão_IM_14">#REF!</definedName>
    <definedName name="Área_impressão_IM_14_1">"$#REF!.$A$1:$G$8"</definedName>
    <definedName name="Área_impressão_IM_14_17">#REF!</definedName>
    <definedName name="Área_impressão_IM_14_2">"$#REF!.$A$1:$G$8"</definedName>
    <definedName name="Área_impressão_IM_14_21">#REF!</definedName>
    <definedName name="Área_impressão_IM_14_3">"$#REF!.$A$1:$G$8"</definedName>
    <definedName name="Área_impressão_IM_14_4">"$#REF!.$A$1:$G$8"</definedName>
    <definedName name="Área_impressão_IM_15">"$#REF!.$A$1:$G$8"</definedName>
    <definedName name="Área_impressão_IM_15_1">"$#REF!.$A$1:$G$8"</definedName>
    <definedName name="Área_impressão_IM_15_17">#REF!</definedName>
    <definedName name="Área_impressão_IM_15_2">"$#REF!.$A$1:$G$8"</definedName>
    <definedName name="Área_impressão_IM_15_21">#REF!</definedName>
    <definedName name="Área_impressão_IM_15_3">"$#REF!.$A$1:$G$8"</definedName>
    <definedName name="Área_impressão_IM_15_4">"$#REF!.$A$1:$G$8"</definedName>
    <definedName name="Área_impressão_IM_16">"$#REF!.$A$1:$G$8"</definedName>
    <definedName name="Área_impressão_IM_16_1">"$#REF!.$A$1:$G$8"</definedName>
    <definedName name="Área_impressão_IM_16_17">#REF!</definedName>
    <definedName name="Área_impressão_IM_16_21">#REF!</definedName>
    <definedName name="Área_impressão_IM_17">"$#REF!.$A$1:$G$8"</definedName>
    <definedName name="Área_impressão_IM_17_1">"$#REF!.$A$1:$G$8"</definedName>
    <definedName name="Área_impressão_IM_17_17">#REF!</definedName>
    <definedName name="Área_impressão_IM_17_2">"$#REF!.$A$1:$G$8"</definedName>
    <definedName name="Área_impressão_IM_17_21">#REF!</definedName>
    <definedName name="Área_impressão_IM_18">"$#REF!.$A$1:$G$8"</definedName>
    <definedName name="Área_impressão_IM_18_1">"$#REF!.$A$1:$G$8"</definedName>
    <definedName name="Área_impressão_IM_18_17">#REF!</definedName>
    <definedName name="Área_impressão_IM_18_2">"$#REF!.$A$1:$G$8"</definedName>
    <definedName name="Área_impressão_IM_18_21">#REF!</definedName>
    <definedName name="Área_impressão_IM_18_3">"$#REF!.$A$1:$G$8"</definedName>
    <definedName name="Área_impressão_IM_18_4">"$#REF!.$A$1:$G$8"</definedName>
    <definedName name="Área_impressão_IM_19">"$#REF!.$A$1:$G$8"</definedName>
    <definedName name="Área_impressão_IM_19_1">"$#REF!.$A$1:$G$8"</definedName>
    <definedName name="Área_impressão_IM_19_2">"$#REF!.$A$1:$G$8"</definedName>
    <definedName name="Área_impressão_IM_19_3">"$#REF!.$A$1:$G$8"</definedName>
    <definedName name="Área_impressão_IM_19_4">"$#REF!.$A$1:$G$8"</definedName>
    <definedName name="Área_impressão_IM_19_5">"$#REF!.$A$1:$G$8"</definedName>
    <definedName name="Área_impressão_IM_2">#REF!</definedName>
    <definedName name="Área_impressão_IM_2_17">#REF!</definedName>
    <definedName name="Área_impressão_IM_2_21">#REF!</definedName>
    <definedName name="Área_impressão_IM_20">"$#REF!.$A$1:$G$8"</definedName>
    <definedName name="Área_impressão_IM_20_1">"$#REF!.$A$1:$G$8"</definedName>
    <definedName name="Área_impressão_IM_20_17">#REF!</definedName>
    <definedName name="Área_impressão_IM_20_2">"$#REF!.$A$1:$G$8"</definedName>
    <definedName name="Área_impressão_IM_20_21">#REF!</definedName>
    <definedName name="Área_impressão_IM_20_3">"$#REF!.$A$1:$G$8"</definedName>
    <definedName name="Área_impressão_IM_20_4">"$#REF!.$A$1:$G$8"</definedName>
    <definedName name="Área_impressão_IM_20_5">"$#REF!.$A$1:$G$8"</definedName>
    <definedName name="Área_impressão_IM_20_6">"$#REF!.$A$1:$G$8"</definedName>
    <definedName name="Área_impressão_IM_21">"$#REF!.$A$1:$G$8"</definedName>
    <definedName name="Área_impressão_IM_21_1">"$#REF!.$A$1:$G$8"</definedName>
    <definedName name="Área_impressão_IM_21_17">#REF!</definedName>
    <definedName name="Área_impressão_IM_21_2">"$#REF!.$A$1:$G$8"</definedName>
    <definedName name="Área_impressão_IM_21_21">#REF!</definedName>
    <definedName name="Área_impressão_IM_21_3">"$#REF!.$A$1:$G$8"</definedName>
    <definedName name="Área_impressão_IM_21_4">"$#REF!.$A$1:$G$8"</definedName>
    <definedName name="Área_impressão_IM_21_5">"$#REF!.$A$1:$G$8"</definedName>
    <definedName name="Área_impressão_IM_21_6">"$#REF!.$A$1:$G$8"</definedName>
    <definedName name="Área_impressão_IM_21_7">"$#REF!.$A$1:$G$8"</definedName>
    <definedName name="Área_impressão_IM_22">"$#REF!.$A$1:$G$8"</definedName>
    <definedName name="Área_impressão_IM_22_1">"$#REF!.$A$1:$G$8"</definedName>
    <definedName name="Área_impressão_IM_22_17">#REF!</definedName>
    <definedName name="Área_impressão_IM_22_2">"$#REF!.$A$1:$G$8"</definedName>
    <definedName name="Área_impressão_IM_22_21">#REF!</definedName>
    <definedName name="Área_impressão_IM_22_3">"$#REF!.$A$1:$G$8"</definedName>
    <definedName name="Área_impressão_IM_22_4">"$#REF!.$A$1:$G$8"</definedName>
    <definedName name="Área_impressão_IM_22_5">"$#REF!.$A$1:$G$8"</definedName>
    <definedName name="Área_impressão_IM_23">"$#REF!.$A$1:$G$8"</definedName>
    <definedName name="Área_impressão_IM_23_1">"$#REF!.$A$1:$G$8"</definedName>
    <definedName name="Área_impressão_IM_23_17">#REF!</definedName>
    <definedName name="Área_impressão_IM_23_2">"$#REF!.$A$1:$G$8"</definedName>
    <definedName name="Área_impressão_IM_23_21">#REF!</definedName>
    <definedName name="Área_impressão_IM_23_3">"$#REF!.$A$1:$G$8"</definedName>
    <definedName name="Área_impressão_IM_23_4">"$#REF!.$A$1:$G$8"</definedName>
    <definedName name="Área_impressão_IM_23_5">"$#REF!.$A$1:$G$8"</definedName>
    <definedName name="Área_impressão_IM_23_6">"$#REF!.$A$1:$G$8"</definedName>
    <definedName name="Área_impressão_IM_23_7">"$#REF!.$A$1:$G$8"</definedName>
    <definedName name="Área_impressão_IM_23_8">"$#REF!.$A$1:$G$8"</definedName>
    <definedName name="Área_impressão_IM_24">"$#REF!.$A$1:$G$8"</definedName>
    <definedName name="Área_impressão_IM_24_1">"$#REF!.$A$1:$G$8"</definedName>
    <definedName name="Área_impressão_IM_24_2">"$#REF!.$A$1:$G$8"</definedName>
    <definedName name="Área_impressão_IM_24_3">"$#REF!.$A$1:$G$8"</definedName>
    <definedName name="Área_impressão_IM_24_4">"$#REF!.$A$1:$G$8"</definedName>
    <definedName name="Área_impressão_IM_24_5">"$#REF!.$A$1:$G$8"</definedName>
    <definedName name="Área_impressão_IM_24_6">"$#REF!.$A$1:$G$8"</definedName>
    <definedName name="Área_impressão_IM_25">"$#REF!.$A$1:$G$8"</definedName>
    <definedName name="Área_impressão_IM_25_1">"$#REF!.$A$1:$G$8"</definedName>
    <definedName name="Área_impressão_IM_25_2">"$#REF!.$A$1:$G$8"</definedName>
    <definedName name="Área_impressão_IM_25_3">"$#REF!.$A$1:$G$8"</definedName>
    <definedName name="Área_impressão_IM_25_4">"$#REF!.$A$1:$G$8"</definedName>
    <definedName name="Área_impressão_IM_26">"$#REF!.$A$1:$G$8"</definedName>
    <definedName name="Área_impressão_IM_26_1">"$#REF!.$A$1:$G$8"</definedName>
    <definedName name="Área_impressão_IM_26_2">"$#REF!.$A$1:$G$8"</definedName>
    <definedName name="Área_impressão_IM_26_3">"$#REF!.$A$1:$G$8"</definedName>
    <definedName name="Área_impressão_IM_26_4">"$#REF!.$A$1:$G$8"</definedName>
    <definedName name="Área_impressão_IM_26_5">"$#REF!.$A$1:$G$8"</definedName>
    <definedName name="Área_impressão_IM_27">"$#REF!.$A$1:$G$8"</definedName>
    <definedName name="Área_impressão_IM_27_1">"$#REF!.$A$1:$G$8"</definedName>
    <definedName name="Área_impressão_IM_27_2">"$#REF!.$A$1:$G$8"</definedName>
    <definedName name="Área_impressão_IM_27_3">"$#REF!.$A$1:$G$8"</definedName>
    <definedName name="Área_impressão_IM_28">"$#REF!.$A$1:$G$8"</definedName>
    <definedName name="Área_impressão_IM_28_1">"$#REF!.$A$1:$G$8"</definedName>
    <definedName name="Área_impressão_IM_28_2">"$#REF!.$A$1:$G$8"</definedName>
    <definedName name="Área_impressão_IM_28_3">"$#REF!.$A$1:$G$8"</definedName>
    <definedName name="Área_impressão_IM_28_4">"$#REF!.$A$1:$G$8"</definedName>
    <definedName name="Área_impressão_IM_28_5">"$#REF!.$A$1:$G$8"</definedName>
    <definedName name="Área_impressão_IM_28_6">"$#REF!.$A$1:$G$8"</definedName>
    <definedName name="Área_impressão_IM_29">"$#REF!.$A$1:$G$8"</definedName>
    <definedName name="Área_impressão_IM_29_1">"$#REF!.$A$1:$G$8"</definedName>
    <definedName name="Área_impressão_IM_29_10">"$#REF!.$A$1:$G$8"</definedName>
    <definedName name="Área_impressão_IM_29_11">"$#REF!.$A$1:$G$8"</definedName>
    <definedName name="Área_impressão_IM_29_12">"$#REF!.$A$1:$G$8"</definedName>
    <definedName name="Área_impressão_IM_29_2">"$#REF!.$A$1:$G$8"</definedName>
    <definedName name="Área_impressão_IM_29_3">"$#REF!.$A$1:$G$8"</definedName>
    <definedName name="Área_impressão_IM_29_4">"$#REF!.$A$1:$G$8"</definedName>
    <definedName name="Área_impressão_IM_29_5">"$#REF!.$A$1:$G$8"</definedName>
    <definedName name="Área_impressão_IM_29_6">"$#REF!.$A$1:$G$8"</definedName>
    <definedName name="Área_impressão_IM_29_7">"$#REF!.$A$1:$G$8"</definedName>
    <definedName name="Área_impressão_IM_29_8">"$#REF!.$A$1:$G$8"</definedName>
    <definedName name="Área_impressão_IM_29_9">"$#REF!.$A$1:$G$8"</definedName>
    <definedName name="Área_impressão_IM_3">#REF!</definedName>
    <definedName name="Área_impressão_IM_3_1">"$#REF!.$A$1:$G$8"</definedName>
    <definedName name="Área_impressão_IM_3_17">#REF!</definedName>
    <definedName name="Área_impressão_IM_3_21">#REF!</definedName>
    <definedName name="Área_impressão_IM_30">"$#REF!.$A$1:$G$8"</definedName>
    <definedName name="Área_impressão_IM_30_1">"$#REF!.$A$1:$G$8"</definedName>
    <definedName name="Área_impressão_IM_30_10">"$#REF!.$A$1:$G$8"</definedName>
    <definedName name="Área_impressão_IM_30_11">"$#REF!.$A$1:$G$8"</definedName>
    <definedName name="Área_impressão_IM_30_12">"$#REF!.$A$1:$G$8"</definedName>
    <definedName name="Área_impressão_IM_30_2">"$#REF!.$A$1:$G$8"</definedName>
    <definedName name="Área_impressão_IM_30_3">"$#REF!.$A$1:$G$8"</definedName>
    <definedName name="Área_impressão_IM_30_4">"$#REF!.$A$1:$G$8"</definedName>
    <definedName name="Área_impressão_IM_30_5">"$#REF!.$A$1:$G$8"</definedName>
    <definedName name="Área_impressão_IM_30_6">"$#REF!.$A$1:$G$8"</definedName>
    <definedName name="Área_impressão_IM_30_7">"$#REF!.$A$1:$G$8"</definedName>
    <definedName name="Área_impressão_IM_30_8">"$#REF!.$A$1:$G$8"</definedName>
    <definedName name="Área_impressão_IM_30_9">"$#REF!.$A$1:$G$8"</definedName>
    <definedName name="Área_impressão_IM_31">"$#REF!.$A$1:$G$8"</definedName>
    <definedName name="Área_impressão_IM_31_1">"$#REF!.$A$1:$G$8"</definedName>
    <definedName name="Área_impressão_IM_31_10">"$#REF!.$A$1:$G$8"</definedName>
    <definedName name="Área_impressão_IM_31_11">"$#REF!.$A$1:$G$8"</definedName>
    <definedName name="Área_impressão_IM_31_12">"$#REF!.$A$1:$G$8"</definedName>
    <definedName name="Área_impressão_IM_31_13">"$#REF!.$A$1:$G$8"</definedName>
    <definedName name="Área_impressão_IM_31_2">"$#REF!.$A$1:$G$8"</definedName>
    <definedName name="Área_impressão_IM_31_3">"$#REF!.$A$1:$G$8"</definedName>
    <definedName name="Área_impressão_IM_31_4">"$#REF!.$A$1:$G$8"</definedName>
    <definedName name="Área_impressão_IM_31_5">"$#REF!.$A$1:$G$8"</definedName>
    <definedName name="Área_impressão_IM_31_6">"$#REF!.$A$1:$G$8"</definedName>
    <definedName name="Área_impressão_IM_31_7">"$#REF!.$A$1:$G$8"</definedName>
    <definedName name="Área_impressão_IM_31_8">"$#REF!.$A$1:$G$8"</definedName>
    <definedName name="Área_impressão_IM_31_9">"$#REF!.$A$1:$G$8"</definedName>
    <definedName name="Área_impressão_IM_33">"$#REF!.$A$1:$G$8"</definedName>
    <definedName name="Área_impressão_IM_33_1">"$#REF!.$A$1:$G$8"</definedName>
    <definedName name="Área_impressão_IM_34">#REF!</definedName>
    <definedName name="Área_impressão_IM_34_1">"$#REF!.$A$1:$G$8"</definedName>
    <definedName name="Área_impressão_IM_35">"$#REF!.$A$1:$G$8"</definedName>
    <definedName name="Área_impressão_IM_35_1">"$#REF!.$A$1:$G$8"</definedName>
    <definedName name="Área_impressão_IM_35_2">"$#REF!.$A$1:$G$8"</definedName>
    <definedName name="Área_impressão_IM_35_3">"$#REF!.$A$1:$G$8"</definedName>
    <definedName name="Área_impressão_IM_35_4">"$#REF!.$A$1:$G$8"</definedName>
    <definedName name="Área_impressão_IM_35_5">"$#REF!.$A$1:$G$8"</definedName>
    <definedName name="Área_impressão_IM_35_6">"$#REF!.$A$1:$G$8"</definedName>
    <definedName name="Área_impressão_IM_4" localSheetId="16">#REF!</definedName>
    <definedName name="Área_impressão_IM_4">#REF!</definedName>
    <definedName name="Área_impressão_IM_4_17">#REF!</definedName>
    <definedName name="Área_impressão_IM_4_21">#REF!</definedName>
    <definedName name="Área_impressão_IM_5">#REF!</definedName>
    <definedName name="Área_impressão_IM_5_17">#REF!</definedName>
    <definedName name="Área_impressão_IM_5_21">#REF!</definedName>
    <definedName name="Área_impressão_IM_6">#REF!</definedName>
    <definedName name="Área_impressão_IM_6_17">#REF!</definedName>
    <definedName name="Área_impressão_IM_6_21">#REF!</definedName>
    <definedName name="Área_impressão_IM_7">"$#REF!.$A$1:$G$8"</definedName>
    <definedName name="Área_impressão_IM_7_1">"$#REF!.$A$1:$G$8"</definedName>
    <definedName name="Área_impressão_IM_7_17">#REF!</definedName>
    <definedName name="Área_impressão_IM_7_21">#REF!</definedName>
    <definedName name="Área_impressão_IM_8">"$#REF!.$A$1:$G$8"</definedName>
    <definedName name="Área_impressão_IM_8_1">"$#REF!.$A$1:$G$8"</definedName>
    <definedName name="Área_impressão_IM_8_10">"$#REF!.$A$1:$G$8"</definedName>
    <definedName name="Área_impressão_IM_8_11">"$#REF!.$A$1:$G$8"</definedName>
    <definedName name="Área_impressão_IM_8_12">"$#REF!.$A$1:$G$8"</definedName>
    <definedName name="Área_impressão_IM_8_13">"$#REF!.$A$1:$G$8"</definedName>
    <definedName name="Área_impressão_IM_8_14">"$#REF!.$A$1:$G$8"</definedName>
    <definedName name="Área_impressão_IM_8_17">#REF!</definedName>
    <definedName name="Área_impressão_IM_8_2">"$#REF!.$A$1:$G$8"</definedName>
    <definedName name="Área_impressão_IM_8_21">#REF!</definedName>
    <definedName name="Área_impressão_IM_8_3">"$#REF!.$A$1:$G$8"</definedName>
    <definedName name="Área_impressão_IM_8_4">"$#REF!.$A$1:$G$8"</definedName>
    <definedName name="Área_impressão_IM_8_5">"$#REF!.$A$1:$G$8"</definedName>
    <definedName name="Área_impressão_IM_8_6">"$#REF!.$A$1:$G$8"</definedName>
    <definedName name="Área_impressão_IM_8_7">"$#REF!.$A$1:$G$8"</definedName>
    <definedName name="Área_impressão_IM_8_8">"$#REF!.$A$1:$G$8"</definedName>
    <definedName name="Área_impressão_IM_8_9">"$#REF!.$A$1:$G$8"</definedName>
    <definedName name="Área_impressão_IM_9">#REF!</definedName>
    <definedName name="Área_impressão_IM_9_17">#REF!</definedName>
    <definedName name="Área_impressão_IM_9_21">#REF!</definedName>
    <definedName name="AREA_IMPRI">#REF!</definedName>
    <definedName name="AREACANTEIRO">#REF!</definedName>
    <definedName name="AREAL">[43]Vínculo!#REF!</definedName>
    <definedName name="areal.pista">#REF!</definedName>
    <definedName name="AREAL_48">[43]Vínculo!#REF!</definedName>
    <definedName name="AREAMICRO0.8">#REF!</definedName>
    <definedName name="AREAMICRO1.5">#REF!</definedName>
    <definedName name="AREARECREV">#REF!</definedName>
    <definedName name="ÁreaTotal">'[44]Quadro Geral'!$A:$H</definedName>
    <definedName name="AREC">[24]DADOS!$C$15</definedName>
    <definedName name="AREIA">[24]DADOS!$C$10</definedName>
    <definedName name="AREIAC">#REF!</definedName>
    <definedName name="AREIACONCRETO">#REF!</definedName>
    <definedName name="AREIACS">[24]DADOS!$C$11</definedName>
    <definedName name="AREIANP">#REF!</definedName>
    <definedName name="AREIAPAV">#REF!</definedName>
    <definedName name="AREIAPAVUSINA">#REF!</definedName>
    <definedName name="ARG" localSheetId="16">#REF!</definedName>
    <definedName name="ARG">#REF!</definedName>
    <definedName name="ARGA.1P4.ACBC">#REF!</definedName>
    <definedName name="ARGAMASSAMANALT">#REF!</definedName>
    <definedName name="ARI" localSheetId="15">[8]!Plan1</definedName>
    <definedName name="ARI" localSheetId="16">Plan1</definedName>
    <definedName name="ARI">[0]!Plan1</definedName>
    <definedName name="ARL1C" localSheetId="16">#REF!</definedName>
    <definedName name="ARL1C">#REF!</definedName>
    <definedName name="ARL1CF">#REF!</definedName>
    <definedName name="ARLIIIIIIIII" localSheetId="15">[8]!Plan1</definedName>
    <definedName name="ARLIIIIIIIII" localSheetId="16">Plan1</definedName>
    <definedName name="ARLIIIIIIIII">[0]!Plan1</definedName>
    <definedName name="arm">'[25]Mão de Obra'!$E$21</definedName>
    <definedName name="ARM1C" localSheetId="16">#REF!</definedName>
    <definedName name="ARM1C">#REF!</definedName>
    <definedName name="ARMAÇÃO_CONCRETO">#REF!</definedName>
    <definedName name="ARMADOR">#REF!</definedName>
    <definedName name="ARMADURA">#REF!</definedName>
    <definedName name="ARMARIO_90X60X17_CM">#REF!</definedName>
    <definedName name="arquivo">#REF!</definedName>
    <definedName name="arquivo_1">#REF!</definedName>
    <definedName name="arquivo_2">#REF!</definedName>
    <definedName name="arquivo_3">#REF!</definedName>
    <definedName name="ARR1C" localSheetId="16">#REF!</definedName>
    <definedName name="ARR1C">#REF!</definedName>
    <definedName name="ARR1CF">#REF!</definedName>
    <definedName name="ARR1CTB">#REF!</definedName>
    <definedName name="ARR2C" localSheetId="16">#REF!</definedName>
    <definedName name="ARR2C">#REF!</definedName>
    <definedName name="ARR2CE">#REF!</definedName>
    <definedName name="ARR2CF">#REF!</definedName>
    <definedName name="ARRUMADA">#REF!</definedName>
    <definedName name="Artes">#REF!</definedName>
    <definedName name="as" localSheetId="15">[8]!Plan1</definedName>
    <definedName name="as" localSheetId="16">#REF!</definedName>
    <definedName name="as">#REF!</definedName>
    <definedName name="as_10">#N/A</definedName>
    <definedName name="as_11">#N/A</definedName>
    <definedName name="as_12">#N/A</definedName>
    <definedName name="as_13">#N/A</definedName>
    <definedName name="as_14">#N/A</definedName>
    <definedName name="as_15">#N/A</definedName>
    <definedName name="as_16">#N/A</definedName>
    <definedName name="as_17">#N/A</definedName>
    <definedName name="as_18">#N/A</definedName>
    <definedName name="as_2">#N/A</definedName>
    <definedName name="as_5">#N/A</definedName>
    <definedName name="as_6">#N/A</definedName>
    <definedName name="as_7">#N/A</definedName>
    <definedName name="as_8">#N/A</definedName>
    <definedName name="as_9">#N/A</definedName>
    <definedName name="AS2DocOpenMode" hidden="1">"AS2DocumentEdit"</definedName>
    <definedName name="AS2HasNoAutoHeaderFooter" hidden="1">" "</definedName>
    <definedName name="AS2NamedRange" hidden="1">15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A">#REF!</definedName>
    <definedName name="asas">[45]Plan3!#REF!</definedName>
    <definedName name="asas_10">#N/A</definedName>
    <definedName name="asas_11">#N/A</definedName>
    <definedName name="asas_12">#N/A</definedName>
    <definedName name="asas_13">#N/A</definedName>
    <definedName name="asas_14">#N/A</definedName>
    <definedName name="asas_15">#N/A</definedName>
    <definedName name="asas_16">#N/A</definedName>
    <definedName name="asas_17">#N/A</definedName>
    <definedName name="asas_18">#N/A</definedName>
    <definedName name="asas_5">#N/A</definedName>
    <definedName name="asas_6">#N/A</definedName>
    <definedName name="asas_7">#N/A</definedName>
    <definedName name="asas_8">#N/A</definedName>
    <definedName name="asas_9">#N/A</definedName>
    <definedName name="ASASA">#REF!</definedName>
    <definedName name="ASASASASASASSAASA">#REF!</definedName>
    <definedName name="asasdadad">'[46]P A T O'!#REF!</definedName>
    <definedName name="ASAXAS">#REF!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f" hidden="1">{#N/A,#N/A,TRUE,"Serviços"}</definedName>
    <definedName name="ASDFG" hidden="1">{#N/A,#N/A,TRUE,"Serviços"}</definedName>
    <definedName name="asdfghj" localSheetId="15">[8]!Plan1</definedName>
    <definedName name="asdfghj" localSheetId="16">Plan1</definedName>
    <definedName name="asdfghj">[0]!Plan1</definedName>
    <definedName name="asdfghj_24">NA()</definedName>
    <definedName name="asdfghj_25">NA()</definedName>
    <definedName name="asdfghj_26">NA()</definedName>
    <definedName name="asdfghj_27">NA()</definedName>
    <definedName name="asdfghj_28">NA()</definedName>
    <definedName name="asdfghj_3">NA()</definedName>
    <definedName name="asdfghj_5">NA()</definedName>
    <definedName name="asdfghj_6">NA()</definedName>
    <definedName name="asdfghj_7">NA()</definedName>
    <definedName name="asdfghj2">NA()</definedName>
    <definedName name="asdfghqefha" hidden="1">{#N/A,#N/A,FALSE,"MO (2)"}</definedName>
    <definedName name="ASDFSFDS">#N/A</definedName>
    <definedName name="asdq" hidden="1">{#N/A,#N/A,TRUE,"Serviços"}</definedName>
    <definedName name="asdsac" hidden="1">{#N/A,#N/A,TRUE,"Serviços"}</definedName>
    <definedName name="ASDSAD" localSheetId="15">[8]!Plan1</definedName>
    <definedName name="ASDSAD" localSheetId="16">Plan1</definedName>
    <definedName name="ASDSAD">[0]!Plan1</definedName>
    <definedName name="ASDSAD_10">#N/A</definedName>
    <definedName name="ASDSAD_11">#N/A</definedName>
    <definedName name="ASDSAD_12">#N/A</definedName>
    <definedName name="ASDSAD_13">#N/A</definedName>
    <definedName name="ASDSAD_14">#N/A</definedName>
    <definedName name="ASDSAD_15">#N/A</definedName>
    <definedName name="ASDSAD_16">#N/A</definedName>
    <definedName name="ASDSAD_17">#N/A</definedName>
    <definedName name="ASDSAD_18">#N/A</definedName>
    <definedName name="ASDSAD_2">#N/A</definedName>
    <definedName name="ASDSAD_5">#N/A</definedName>
    <definedName name="ASDSAD_6">#N/A</definedName>
    <definedName name="ASDSAD_7">#N/A</definedName>
    <definedName name="ASDSAD_8">#N/A</definedName>
    <definedName name="ASDSAD_9">#N/A</definedName>
    <definedName name="asdxc" hidden="1">{#N/A,#N/A,TRUE,"Serviços"}</definedName>
    <definedName name="ASEMUL">#REF!</definedName>
    <definedName name="ASFALTO">#REF!</definedName>
    <definedName name="ASFALTO_1">#REF!</definedName>
    <definedName name="ASFALTO_12">#REF!</definedName>
    <definedName name="asfcasdf">#REF!</definedName>
    <definedName name="ASFDIL">#REF!</definedName>
    <definedName name="ASFDSFD">#N/A</definedName>
    <definedName name="ASFDSFS">#N/A</definedName>
    <definedName name="ASFGG" hidden="1">{#N/A,#N/A,TRUE,"Serviços"}</definedName>
    <definedName name="ASFS">#N/A</definedName>
    <definedName name="ASFSFA">#N/A</definedName>
    <definedName name="ASFSFDS">#N/A</definedName>
    <definedName name="ASGREQHÑY3" hidden="1">#REF!</definedName>
    <definedName name="ASMC">#REF!</definedName>
    <definedName name="ASP">#REF!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RRYJHEYRMT" hidden="1">#REF!</definedName>
    <definedName name="ASS">#N/A</definedName>
    <definedName name="asscontrato">#REF!</definedName>
    <definedName name="Assent.">#REF!</definedName>
    <definedName name="Assent._10">#REF!</definedName>
    <definedName name="Assent._12">#REF!</definedName>
    <definedName name="Assent._3">#REF!</definedName>
    <definedName name="Assent._9">#REF!</definedName>
    <definedName name="ASSENTAMENTO">#REF!</definedName>
    <definedName name="ASSENTO_PLASTICO">#REF!</definedName>
    <definedName name="ASSENTTUBOMANALT">#REF!</definedName>
    <definedName name="Assina" localSheetId="16">#REF!</definedName>
    <definedName name="Assina">#REF!</definedName>
    <definedName name="assinatura">[17]DADOS!$B$13</definedName>
    <definedName name="asss" hidden="1">{#N/A,#N/A,TRUE,"Serviços"}</definedName>
    <definedName name="Assumptios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ASSVRM">#REF!</definedName>
    <definedName name="ATA_DE_REUNIÃO" localSheetId="16">#REF!</definedName>
    <definedName name="ATA_DE_REUNIÃO">#REF!</definedName>
    <definedName name="aterro">#REF!</definedName>
    <definedName name="ATERRO_ARENOSO">#REF!</definedName>
    <definedName name="Aterros">#REF!</definedName>
    <definedName name="ATM">#REF!</definedName>
    <definedName name="ATP">#REF!</definedName>
    <definedName name="ATRA">#REF!</definedName>
    <definedName name="ATSS">#REF!</definedName>
    <definedName name="ATT">#REF!</definedName>
    <definedName name="ATUAL" localSheetId="16">#REF!</definedName>
    <definedName name="ATUAL">#REF!</definedName>
    <definedName name="AUGUSTO">{"total","SUM(total)","YNNNN",FALSE}</definedName>
    <definedName name="AUREA" localSheetId="15">[8]!Plan1</definedName>
    <definedName name="AUREA" localSheetId="16">Plan1</definedName>
    <definedName name="AUREA">[0]!Plan1</definedName>
    <definedName name="auspicio">#REF!</definedName>
    <definedName name="Aut_original">[47]PROJETO!#REF!</definedName>
    <definedName name="Aut_original_1">#REF!</definedName>
    <definedName name="Aut_original_10">#REF!</definedName>
    <definedName name="Aut_original_12">#REF!</definedName>
    <definedName name="Aut_original_15">#REF!</definedName>
    <definedName name="Aut_original_2">#REF!</definedName>
    <definedName name="Aut_original_25">#REF!</definedName>
    <definedName name="Aut_original_3">#REF!</definedName>
    <definedName name="Aut_original_4">#REF!</definedName>
    <definedName name="Aut_original_5">#REF!</definedName>
    <definedName name="Aut_original_6">#REF!</definedName>
    <definedName name="Aut_original_7">#REF!</definedName>
    <definedName name="Aut_original_9">#REF!</definedName>
    <definedName name="Aut_original1">#REF!</definedName>
    <definedName name="Aut_original2">[48]PROJETO!#REF!</definedName>
    <definedName name="Aut_r2">[49]RESUMO_AUT1!#REF!</definedName>
    <definedName name="Aut_resumo">[50]RESUMO_AUT1!#REF!</definedName>
    <definedName name="Aut_resumo_1">#REF!</definedName>
    <definedName name="Aut_resumo_10">#REF!</definedName>
    <definedName name="Aut_resumo_12">#REF!</definedName>
    <definedName name="Aut_resumo_15">#REF!</definedName>
    <definedName name="Aut_resumo_2">#REF!</definedName>
    <definedName name="Aut_resumo_25">#REF!</definedName>
    <definedName name="Aut_resumo_3">#REF!</definedName>
    <definedName name="Aut_resumo_4">#REF!</definedName>
    <definedName name="Aut_resumo_5">#REF!</definedName>
    <definedName name="Aut_resumo_6">#REF!</definedName>
    <definedName name="Aut_resumo_7">#REF!</definedName>
    <definedName name="Aut_resumo_9">#REF!</definedName>
    <definedName name="Aut_resumo1">#REF!</definedName>
    <definedName name="Aut_resumo2">#REF!</definedName>
    <definedName name="AUTO" localSheetId="16">#REF!</definedName>
    <definedName name="AUTO">#REF!</definedName>
    <definedName name="AUTOMA">#REF!</definedName>
    <definedName name="AUTOMOVEL" localSheetId="16">#REF!</definedName>
    <definedName name="AUTOMOVEL">#REF!</definedName>
    <definedName name="AUTOTA">#REF!</definedName>
    <definedName name="aux">#REF!</definedName>
    <definedName name="AUX." localSheetId="16">#REF!</definedName>
    <definedName name="AUX.">#REF!</definedName>
    <definedName name="AUXC18CLACBC">#REF!</definedName>
    <definedName name="AUXC18GCACBC">#REF!</definedName>
    <definedName name="AUXC18TUBOACBC">#REF!</definedName>
    <definedName name="AUXFABRICGCACBC">#REF!</definedName>
    <definedName name="AUXFPCCA50">#REF!</definedName>
    <definedName name="AUXFPCCA60">#REF!</definedName>
    <definedName name="auxiliar" localSheetId="16">#REF!</definedName>
    <definedName name="auxiliar">#REF!</definedName>
    <definedName name="AUXILIARES" localSheetId="16">#REF!</definedName>
    <definedName name="AUXILIARES">#REF!</definedName>
    <definedName name="AUXILIO">'[51]61M-CBMI'!$S$1:$U$52</definedName>
    <definedName name="AUXTUBO100ACBC">#REF!</definedName>
    <definedName name="AUXTUBO100ACBC2">#REF!</definedName>
    <definedName name="AUXTUBO60ACBC">#REF!</definedName>
    <definedName name="AUXTUBO80ACBC">#REF!</definedName>
    <definedName name="Av.Fis.">#N/A</definedName>
    <definedName name="Avanco">[35]PROJETO!#REF!</definedName>
    <definedName name="avanço">#N/A</definedName>
    <definedName name="AVANCOFINANCEIRO">[35]PROJETO!#REF!</definedName>
    <definedName name="AVC">#N/A</definedName>
    <definedName name="aveave" hidden="1">{#N/A,#N/A,TRUE,"Serviços"}</definedName>
    <definedName name="AvFisZero">#N/A</definedName>
    <definedName name="AVV">#REF!</definedName>
    <definedName name="AVV_10">#REF!</definedName>
    <definedName name="AVV_12">#REF!</definedName>
    <definedName name="AVV_4">#REF!</definedName>
    <definedName name="AVV_9">#REF!</definedName>
    <definedName name="awea" hidden="1">{#N/A,#N/A,TRUE,"Serviços"}</definedName>
    <definedName name="awfwc" hidden="1">{#N/A,#N/A,TRUE,"Serviços"}</definedName>
    <definedName name="awwf" hidden="1">{#N/A,#N/A,TRUE,"Serviços"}</definedName>
    <definedName name="az" hidden="1">#REF!</definedName>
    <definedName name="azul" localSheetId="16">#REF!</definedName>
    <definedName name="azul">#REF!</definedName>
    <definedName name="azul_2">#N/A</definedName>
    <definedName name="azul_25">#REF!</definedName>
    <definedName name="azul_4" localSheetId="16">#REF!</definedName>
    <definedName name="azul_4">#REF!</definedName>
    <definedName name="AZULEGISTA">#REF!</definedName>
    <definedName name="AZULEJO_15X15">#REF!</definedName>
    <definedName name="azull" localSheetId="16">#REF!</definedName>
    <definedName name="azull">#REF!</definedName>
    <definedName name="AZULLSINAL" localSheetId="16">#REF!</definedName>
    <definedName name="AZULLSINAL">#REF!</definedName>
    <definedName name="AZULSINAL" localSheetId="16">#REF!</definedName>
    <definedName name="AZULSINAL">#REF!</definedName>
    <definedName name="AZULSINAL_2">#N/A</definedName>
    <definedName name="AZULSINAL_25">#REF!</definedName>
    <definedName name="AZULSINAL_4" localSheetId="16">#REF!</definedName>
    <definedName name="AZULSINAL_4">#REF!</definedName>
    <definedName name="azulsinall" localSheetId="16">#REF!</definedName>
    <definedName name="azulsinall">#REF!</definedName>
    <definedName name="B">'[52]EAP-USINA V E VI'!$B:$B</definedName>
    <definedName name="B_1">#REF!</definedName>
    <definedName name="b_10">#N/A</definedName>
    <definedName name="b_11">#N/A</definedName>
    <definedName name="b_12">#N/A</definedName>
    <definedName name="b_13">#N/A</definedName>
    <definedName name="b_14">#N/A</definedName>
    <definedName name="b_15">#N/A</definedName>
    <definedName name="b_16">#N/A</definedName>
    <definedName name="b_17">#N/A</definedName>
    <definedName name="b_18">#N/A</definedName>
    <definedName name="B_2" localSheetId="15">#REF!</definedName>
    <definedName name="b_2">#N/A</definedName>
    <definedName name="B_24">NA()</definedName>
    <definedName name="B_25">NA()</definedName>
    <definedName name="B_26">NA()</definedName>
    <definedName name="B_27">NA()</definedName>
    <definedName name="B_28">NA()</definedName>
    <definedName name="B_3" localSheetId="15">#REF!</definedName>
    <definedName name="B_3">NA()</definedName>
    <definedName name="B_4">#REF!</definedName>
    <definedName name="B_5" localSheetId="15">#REF!</definedName>
    <definedName name="B_5">NA()</definedName>
    <definedName name="B_6" localSheetId="15">#REF!</definedName>
    <definedName name="B_6">NA()</definedName>
    <definedName name="B_7">NA()</definedName>
    <definedName name="b_8">#N/A</definedName>
    <definedName name="b_9">#N/A</definedName>
    <definedName name="B_MEC" localSheetId="16">#REF!</definedName>
    <definedName name="B_MEC">#REF!</definedName>
    <definedName name="bacia16">#REF!</definedName>
    <definedName name="bacural">#REF!</definedName>
    <definedName name="BAE" localSheetId="15">[8]!Plan1</definedName>
    <definedName name="BAE" localSheetId="16">Plan1</definedName>
    <definedName name="BAE">[0]!Plan1</definedName>
    <definedName name="balance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BALI">#REF!</definedName>
    <definedName name="BalType" hidden="1">TRUE</definedName>
    <definedName name="BANCO">[53]BANCO!$A$1:$D$188</definedName>
    <definedName name="banco_1">#REF!</definedName>
    <definedName name="_xlnm.Database">#REF!</definedName>
    <definedName name="Banco_de_dadoss" localSheetId="16">#REF!</definedName>
    <definedName name="Banco_de_dadoss">#REF!</definedName>
    <definedName name="banco0">[54]BANCO!$A$1:$D$188</definedName>
    <definedName name="banco2" localSheetId="16">#REF!</definedName>
    <definedName name="banco2">#REF!</definedName>
    <definedName name="banco2_16">#REF!</definedName>
    <definedName name="banco2_19" localSheetId="16">#REF!</definedName>
    <definedName name="banco2_19">#REF!</definedName>
    <definedName name="banco2_19_16">#REF!</definedName>
    <definedName name="BANCODADOS1">'[55]CUSTO EQUIP'!$A$3:$T$57</definedName>
    <definedName name="bar" localSheetId="15">[8]!Plan1</definedName>
    <definedName name="bar" localSheetId="16">Plan1</definedName>
    <definedName name="bar">[0]!Plan1</definedName>
    <definedName name="bar_10">#N/A</definedName>
    <definedName name="bar_11">#N/A</definedName>
    <definedName name="bar_12">#N/A</definedName>
    <definedName name="bar_13">#N/A</definedName>
    <definedName name="bar_14">#N/A</definedName>
    <definedName name="bar_15">#N/A</definedName>
    <definedName name="bar_16">#N/A</definedName>
    <definedName name="bar_17">#N/A</definedName>
    <definedName name="bar_18">#N/A</definedName>
    <definedName name="bar_2">#N/A</definedName>
    <definedName name="bar_5">#N/A</definedName>
    <definedName name="bar_6">#N/A</definedName>
    <definedName name="bar_7">#N/A</definedName>
    <definedName name="bar_8">#N/A</definedName>
    <definedName name="bar_9">#N/A</definedName>
    <definedName name="BARRO">#REF!</definedName>
    <definedName name="BASCARROCERIA">#REF!</definedName>
    <definedName name="BASE" localSheetId="8">BASE</definedName>
    <definedName name="BASE" localSheetId="10">'01-ADM-Resumo'!BASE</definedName>
    <definedName name="BASE" localSheetId="11">'01-ADM-Resumo'!BASE</definedName>
    <definedName name="BASE" localSheetId="12">'01-ADM-Resumo'!BASE</definedName>
    <definedName name="BASE" localSheetId="13">'01-ADM-Resumo'!BASE</definedName>
    <definedName name="BASE" localSheetId="15">'CUSTO PRINCIPAL'!BASE</definedName>
    <definedName name="BASE">'01-ADM-Resumo'!BASE</definedName>
    <definedName name="BASE_10">#REF!</definedName>
    <definedName name="BASE_12">#REF!</definedName>
    <definedName name="BASE_9">#REF!</definedName>
    <definedName name="batista" localSheetId="8">{#N/A,#N/A,FALSE,"SS 1";#N/A,#N/A,FALSE,"SS 2";#N/A,#N/A,FALSE,"TER 1 (1)";#N/A,#N/A,FALSE,"TER 1 (2)";#N/A,#N/A,FALSE,"TER 2 ";#N/A,#N/A,FALSE,"TP  (1)";#N/A,#N/A,FALSE,"TP  (2)";#N/A,#N/A,FALSE,"CM BAR"}</definedName>
    <definedName name="batista" localSheetId="10">{#N/A,#N/A,FALSE,"SS 1";#N/A,#N/A,FALSE,"SS 2";#N/A,#N/A,FALSE,"TER 1 (1)";#N/A,#N/A,FALSE,"TER 1 (2)";#N/A,#N/A,FALSE,"TER 2 ";#N/A,#N/A,FALSE,"TP  (1)";#N/A,#N/A,FALSE,"TP  (2)";#N/A,#N/A,FALSE,"CM BAR"}</definedName>
    <definedName name="batista" localSheetId="11">{#N/A,#N/A,FALSE,"SS 1";#N/A,#N/A,FALSE,"SS 2";#N/A,#N/A,FALSE,"TER 1 (1)";#N/A,#N/A,FALSE,"TER 1 (2)";#N/A,#N/A,FALSE,"TER 2 ";#N/A,#N/A,FALSE,"TP  (1)";#N/A,#N/A,FALSE,"TP  (2)";#N/A,#N/A,FALSE,"CM BAR"}</definedName>
    <definedName name="batista" localSheetId="12">{#N/A,#N/A,FALSE,"SS 1";#N/A,#N/A,FALSE,"SS 2";#N/A,#N/A,FALSE,"TER 1 (1)";#N/A,#N/A,FALSE,"TER 1 (2)";#N/A,#N/A,FALSE,"TER 2 ";#N/A,#N/A,FALSE,"TP  (1)";#N/A,#N/A,FALSE,"TP  (2)";#N/A,#N/A,FALSE,"CM BAR"}</definedName>
    <definedName name="batista" localSheetId="13">{#N/A,#N/A,FALSE,"SS 1";#N/A,#N/A,FALSE,"SS 2";#N/A,#N/A,FALSE,"TER 1 (1)";#N/A,#N/A,FALSE,"TER 1 (2)";#N/A,#N/A,FALSE,"TER 2 ";#N/A,#N/A,FALSE,"TP  (1)";#N/A,#N/A,FALSE,"TP  (2)";#N/A,#N/A,FALSE,"CM BAR"}</definedName>
    <definedName name="batista" localSheetId="15" hidden="1">{#N/A,#N/A,FALSE,"SS 1";#N/A,#N/A,FALSE,"SS 2";#N/A,#N/A,FALSE,"TER 1 (1)";#N/A,#N/A,FALSE,"TER 1 (2)";#N/A,#N/A,FALSE,"TER 2 ";#N/A,#N/A,FALSE,"TP  (1)";#N/A,#N/A,FALSE,"TP  (2)";#N/A,#N/A,FALSE,"CM BAR"}</definedName>
    <definedName name="batista">{#N/A,#N/A,FALSE,"SS 1";#N/A,#N/A,FALSE,"SS 2";#N/A,#N/A,FALSE,"TER 1 (1)";#N/A,#N/A,FALSE,"TER 1 (2)";#N/A,#N/A,FALSE,"TER 2 ";#N/A,#N/A,FALSE,"TP  (1)";#N/A,#N/A,FALSE,"TP  (2)";#N/A,#N/A,FALSE,"CM BAR"}</definedName>
    <definedName name="bb" localSheetId="8">bb</definedName>
    <definedName name="bb" localSheetId="10">'01-ADM-Resumo'!bb</definedName>
    <definedName name="bb" localSheetId="11">'01-ADM-Resumo'!bb</definedName>
    <definedName name="bb" localSheetId="12">'01-ADM-Resumo'!bb</definedName>
    <definedName name="bb" localSheetId="13">'01-ADM-Resumo'!bb</definedName>
    <definedName name="bb" localSheetId="15">'CUSTO PRINCIPAL'!bb</definedName>
    <definedName name="bb" localSheetId="16">'01-ADM-Resumo'!bb</definedName>
    <definedName name="bb">#N/A</definedName>
    <definedName name="bb_38" localSheetId="16">bb_38</definedName>
    <definedName name="bb_38">#N/A</definedName>
    <definedName name="bbb">#N/A</definedName>
    <definedName name="bbbb" localSheetId="8">{#N/A,#N/A,FALSE,"MO (2)"}</definedName>
    <definedName name="bbbb" localSheetId="10">{#N/A,#N/A,FALSE,"MO (2)"}</definedName>
    <definedName name="bbbb" localSheetId="11">{#N/A,#N/A,FALSE,"MO (2)"}</definedName>
    <definedName name="bbbb" localSheetId="12">{#N/A,#N/A,FALSE,"MO (2)"}</definedName>
    <definedName name="bbbb" localSheetId="13">{#N/A,#N/A,FALSE,"MO (2)"}</definedName>
    <definedName name="bbbb" localSheetId="5" hidden="1">{#N/A,#N/A,FALSE,"MO (2)"}</definedName>
    <definedName name="bbbb" localSheetId="15" hidden="1">{#N/A,#N/A,FALSE,"MO (2)"}</definedName>
    <definedName name="bbbb" localSheetId="16">{#N/A,#N/A,FALSE,"MO (2)"}</definedName>
    <definedName name="bbbb" hidden="1">{#N/A,#N/A,FALSE,"MO (2)"}</definedName>
    <definedName name="bbbb_1" hidden="1">{#N/A,#N/A,FALSE,"MO (2)"}</definedName>
    <definedName name="bbbbb">#REF!</definedName>
    <definedName name="bbbbbb" localSheetId="8">bbbbbb</definedName>
    <definedName name="bbbbbb" localSheetId="10">'01-ADM-Resumo'!bbbbbb</definedName>
    <definedName name="bbbbbb" localSheetId="11">'01-ADM-Resumo'!bbbbbb</definedName>
    <definedName name="bbbbbb" localSheetId="12">'01-ADM-Resumo'!bbbbbb</definedName>
    <definedName name="bbbbbb" localSheetId="13">'01-ADM-Resumo'!bbbbbb</definedName>
    <definedName name="bbbbbb" localSheetId="15">'CUSTO PRINCIPAL'!bbbbbb</definedName>
    <definedName name="bbbbbb">'[56]Resumo Financeiro'!#REF!</definedName>
    <definedName name="bbbbbbb" hidden="1">{#N/A,#N/A,FALSE,"MO (2)"}</definedName>
    <definedName name="BBF" hidden="1">{#N/A,#N/A,FALSE,"Aging Summary";#N/A,#N/A,FALSE,"Ratio Analysis";#N/A,#N/A,FALSE,"Test 120 Day Accts";#N/A,#N/A,FALSE,"Tickmarks"}</definedName>
    <definedName name="BBFB" hidden="1">{#N/A,#N/A,FALSE,"IR E CS 1997";#N/A,#N/A,FALSE,"PR ND";#N/A,#N/A,FALSE,"8191";#N/A,#N/A,FALSE,"8383";#N/A,#N/A,FALSE,"MP 1024";#N/A,#N/A,FALSE,"AD_EX_97";#N/A,#N/A,FALSE,"BD 97"}</definedName>
    <definedName name="BBG">#REF!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cf">#REF!</definedName>
    <definedName name="bcp">#REF!</definedName>
    <definedName name="BD">#REF!</definedName>
    <definedName name="BD_YTS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BDD_01" localSheetId="16">#REF!</definedName>
    <definedName name="BDD_01">#REF!</definedName>
    <definedName name="BDI" localSheetId="16">#REF!</definedName>
    <definedName name="BDI">#REF!</definedName>
    <definedName name="BDI_1">#REF!</definedName>
    <definedName name="BDI_10">#N/A</definedName>
    <definedName name="BDI_11">#N/A</definedName>
    <definedName name="BDI_12">#N/A</definedName>
    <definedName name="BDI_13">#N/A</definedName>
    <definedName name="BDI_14">#N/A</definedName>
    <definedName name="BDI_15">#N/A</definedName>
    <definedName name="BDI_16">#N/A</definedName>
    <definedName name="BDI_17">#N/A</definedName>
    <definedName name="BDI_18">#N/A</definedName>
    <definedName name="BDI_2">#N/A</definedName>
    <definedName name="BDI_24">#REF!</definedName>
    <definedName name="BDI_25">#REF!</definedName>
    <definedName name="BDI_26">#REF!</definedName>
    <definedName name="BDI_27">#REF!</definedName>
    <definedName name="BDI_29">#REF!</definedName>
    <definedName name="BDI_3" localSheetId="16">#REF!</definedName>
    <definedName name="BDI_3">#REF!</definedName>
    <definedName name="BDI_4" localSheetId="16">#REF!</definedName>
    <definedName name="BDI_4">#REF!</definedName>
    <definedName name="BDI_5" localSheetId="16">#REF!</definedName>
    <definedName name="BDI_5">#REF!</definedName>
    <definedName name="BDI_6">#N/A</definedName>
    <definedName name="BDI_7">#N/A</definedName>
    <definedName name="BDI_8">#N/A</definedName>
    <definedName name="BDI_9">#N/A</definedName>
    <definedName name="BDI_CONDICAO">#REF!</definedName>
    <definedName name="BDI_CONDICOES">#REF!</definedName>
    <definedName name="BDI_DIF">#REF!</definedName>
    <definedName name="BDI_RESUMO">#REF!</definedName>
    <definedName name="BDI_RESUMO_CONDIÇÃO">#REF!</definedName>
    <definedName name="BDI_RESUMO_TIPOS">#REF!</definedName>
    <definedName name="BDI_SERVIÇOS">#REF!</definedName>
    <definedName name="BDI_TABELA">#REF!</definedName>
    <definedName name="BDI_TIPOS">#REF!</definedName>
    <definedName name="BDIA">#REF!</definedName>
    <definedName name="BDIASF">#REF!</definedName>
    <definedName name="BDIB">#REF!</definedName>
    <definedName name="BDIBET">'[55]Comp P Unit '!$N$48</definedName>
    <definedName name="BDIDESO">#REF!</definedName>
    <definedName name="BDIE">#REF!</definedName>
    <definedName name="BDIFIM">#REF!</definedName>
    <definedName name="BDIG">#REF!</definedName>
    <definedName name="BDIM">#REF!</definedName>
    <definedName name="BDIONER">#REF!</definedName>
    <definedName name="BDIS">#REF!</definedName>
    <definedName name="BDU">#REF!</definedName>
    <definedName name="bebado">#REF!</definedName>
    <definedName name="bebghg">#REF!</definedName>
    <definedName name="bento">#REF!</definedName>
    <definedName name="BETUMINBETIM">#REF!</definedName>
    <definedName name="BETUMINCBA">#REF!</definedName>
    <definedName name="BETUMINOSO">#REF!</definedName>
    <definedName name="BETUMINOSO_10">#REF!</definedName>
    <definedName name="BETUMINOSO_12">#REF!</definedName>
    <definedName name="BETUMINOSO_15">#REF!</definedName>
    <definedName name="BETUMINOSO_4">#REF!</definedName>
    <definedName name="BETUMINOSO_9">#REF!</definedName>
    <definedName name="BF">#REF!</definedName>
    <definedName name="BF_1">#REF!</definedName>
    <definedName name="BG" localSheetId="16">#REF!</definedName>
    <definedName name="BG">#REF!</definedName>
    <definedName name="BG_2">#N/A</definedName>
    <definedName name="BG_25">#REF!</definedName>
    <definedName name="BG_4" localSheetId="16">#REF!</definedName>
    <definedName name="BG_4">#REF!</definedName>
    <definedName name="BG_Del" hidden="1">15</definedName>
    <definedName name="BG_Ins" hidden="1">4</definedName>
    <definedName name="BG_Mod" hidden="1">6</definedName>
    <definedName name="bgbg" localSheetId="8">bgbg</definedName>
    <definedName name="bgbg" localSheetId="10">'01-ADM-Resumo'!bgbg</definedName>
    <definedName name="bgbg" localSheetId="11">'01-ADM-Resumo'!bgbg</definedName>
    <definedName name="bgbg" localSheetId="12">'01-ADM-Resumo'!bgbg</definedName>
    <definedName name="bgbg" localSheetId="13">'01-ADM-Resumo'!bgbg</definedName>
    <definedName name="bgbg" localSheetId="15">'CUSTO PRINCIPAL'!bgbg</definedName>
    <definedName name="bgbg">'01-ADM-Resumo'!bgbg</definedName>
    <definedName name="bgg" localSheetId="16">#REF!</definedName>
    <definedName name="bgg">#REF!</definedName>
    <definedName name="bgh" localSheetId="16">#REF!</definedName>
    <definedName name="bgh">#REF!</definedName>
    <definedName name="Bgraduada">'[57]P A T O 99 B'!#REF!</definedName>
    <definedName name="BGU" localSheetId="16">#REF!</definedName>
    <definedName name="BGU">#REF!</definedName>
    <definedName name="BGU_2">#N/A</definedName>
    <definedName name="BGU_25">#REF!</definedName>
    <definedName name="BGU_4" localSheetId="16">#REF!</definedName>
    <definedName name="BGU_4">#REF!</definedName>
    <definedName name="BGUU" localSheetId="16">#REF!</definedName>
    <definedName name="BGUU">#REF!</definedName>
    <definedName name="bh">#REF!</definedName>
    <definedName name="BI">[17]Teor!$A$3:$G$7</definedName>
    <definedName name="BII">'[58]Página 16'!$A$3:$G$7</definedName>
    <definedName name="BIO">#REF!</definedName>
    <definedName name="bla">#REF!</definedName>
    <definedName name="BLANK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ANK2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loco" localSheetId="8">#REF!</definedName>
    <definedName name="Bloco" localSheetId="13">#REF!</definedName>
    <definedName name="Bloco" localSheetId="15" hidden="1">#REF!</definedName>
    <definedName name="BLOCO">[5]PLANILHA!#REF!</definedName>
    <definedName name="BLOCO.CONC.CELULAR.12">#REF!</definedName>
    <definedName name="BLOCO.CONCRETO.14X19X39">#REF!</definedName>
    <definedName name="BLOCO.CONCRETO.19X19X39">#REF!</definedName>
    <definedName name="BLOCO.CONCRETO.9X19X39">#REF!</definedName>
    <definedName name="BLOCO_BEEP">NA()</definedName>
    <definedName name="BLOCO_IMPRESSAO">NA()</definedName>
    <definedName name="BLOCO_SI">NA()</definedName>
    <definedName name="BLOCO_VIDRO">#REF!</definedName>
    <definedName name="Bloco2" localSheetId="8">#REF!</definedName>
    <definedName name="Bloco2" localSheetId="13">#REF!</definedName>
    <definedName name="Bloco2" localSheetId="16">#REF!</definedName>
    <definedName name="Bloco2" hidden="1">#REF!</definedName>
    <definedName name="BLOCOS" localSheetId="8">{#N/A,#N/A,FALSE,"Plan1"}</definedName>
    <definedName name="BLOCOS" localSheetId="10">{#N/A,#N/A,FALSE,"Plan1"}</definedName>
    <definedName name="BLOCOS" localSheetId="11">{#N/A,#N/A,FALSE,"Plan1"}</definedName>
    <definedName name="BLOCOS" localSheetId="12">{#N/A,#N/A,FALSE,"Plan1"}</definedName>
    <definedName name="BLOCOS" localSheetId="13">{#N/A,#N/A,FALSE,"Plan1"}</definedName>
    <definedName name="BLOCOS" localSheetId="5" hidden="1">{#N/A,#N/A,FALSE,"Plan1"}</definedName>
    <definedName name="BLOCOS" localSheetId="15" hidden="1">{#N/A,#N/A,FALSE,"Plan1"}</definedName>
    <definedName name="BLOCOS" localSheetId="16">{#N/A,#N/A,FALSE,"Plan1"}</definedName>
    <definedName name="BLOCOS" hidden="1">{#N/A,#N/A,FALSE,"Plan1"}</definedName>
    <definedName name="BLOCRET">#REF!</definedName>
    <definedName name="BLOCRET_1">#REF!</definedName>
    <definedName name="BLPH1" hidden="1">#REF!</definedName>
    <definedName name="BLPH10" hidden="1">#REF!</definedName>
    <definedName name="BLPH100" hidden="1">#REF!</definedName>
    <definedName name="BLPH101" hidden="1">#REF!</definedName>
    <definedName name="BLPH102" hidden="1">#REF!</definedName>
    <definedName name="BLPH103" hidden="1">#REF!</definedName>
    <definedName name="BLPH104" hidden="1">#REF!</definedName>
    <definedName name="BLPH107" hidden="1">#REF!</definedName>
    <definedName name="BLPH11" hidden="1">#REF!</definedName>
    <definedName name="BLPH12" hidden="1">#REF!</definedName>
    <definedName name="BLPH13" hidden="1">#REF!</definedName>
    <definedName name="BLPH14" hidden="1">#REF!</definedName>
    <definedName name="BLPH15" hidden="1">#REF!</definedName>
    <definedName name="BLPH2" hidden="1">#REF!</definedName>
    <definedName name="BLPH3" hidden="1">#REF!</definedName>
    <definedName name="BLPH4" hidden="1">#REF!</definedName>
    <definedName name="BLPH5" hidden="1">#REF!</definedName>
    <definedName name="BLPH6" hidden="1">#REF!</definedName>
    <definedName name="BLPH7" hidden="1">#REF!</definedName>
    <definedName name="BLPH8" hidden="1">#REF!</definedName>
    <definedName name="BLPH9" hidden="1">#REF!</definedName>
    <definedName name="BLPH96" hidden="1">#REF!</definedName>
    <definedName name="BLPH97" hidden="1">#REF!</definedName>
    <definedName name="BLPH98" hidden="1">#REF!</definedName>
    <definedName name="BLPH99" hidden="1">#REF!</definedName>
    <definedName name="bnnn">#REF!</definedName>
    <definedName name="bola">#REF!</definedName>
    <definedName name="bomp2">#REF!</definedName>
    <definedName name="bonificação" localSheetId="16">#REF!</definedName>
    <definedName name="bonificação">#REF!</definedName>
    <definedName name="bonificaçãoo" localSheetId="16">#REF!</definedName>
    <definedName name="bonificaçãoo">#REF!</definedName>
    <definedName name="bosta" localSheetId="5" hidden="1">{#N/A,#N/A,FALSE,"Cronograma";#N/A,#N/A,FALSE,"Cronogr. 2"}</definedName>
    <definedName name="bosta" hidden="1">{#N/A,#N/A,FALSE,"Cronograma";#N/A,#N/A,FALSE,"Cronogr. 2"}</definedName>
    <definedName name="BR" localSheetId="16">#REF!</definedName>
    <definedName name="BR">#REF!</definedName>
    <definedName name="BR_1">#REF!</definedName>
    <definedName name="BR_10">#REF!</definedName>
    <definedName name="BR_10_13">#REF!</definedName>
    <definedName name="BR_10_39">#REF!</definedName>
    <definedName name="BR_10_6">#REF!</definedName>
    <definedName name="BR_11">#REF!</definedName>
    <definedName name="BR_11_13">#REF!</definedName>
    <definedName name="BR_11_39">#REF!</definedName>
    <definedName name="BR_11_6">#REF!</definedName>
    <definedName name="BR_12">#REF!</definedName>
    <definedName name="BR_12_13">#REF!</definedName>
    <definedName name="BR_12_39">#REF!</definedName>
    <definedName name="BR_12_6">#REF!</definedName>
    <definedName name="BR_13">#REF!</definedName>
    <definedName name="BR_13_13">#REF!</definedName>
    <definedName name="BR_13_39">#REF!</definedName>
    <definedName name="BR_13_6">#REF!</definedName>
    <definedName name="BR_14">#REF!</definedName>
    <definedName name="BR_14_13">#REF!</definedName>
    <definedName name="BR_14_39">#REF!</definedName>
    <definedName name="BR_14_6">#REF!</definedName>
    <definedName name="BR_15">#REF!</definedName>
    <definedName name="BR_15_13">#REF!</definedName>
    <definedName name="BR_15_39">#REF!</definedName>
    <definedName name="BR_15_6">#REF!</definedName>
    <definedName name="BR_16">#REF!</definedName>
    <definedName name="BR_16_13">#REF!</definedName>
    <definedName name="BR_16_39">#REF!</definedName>
    <definedName name="BR_16_6">#REF!</definedName>
    <definedName name="BR_17">#REF!</definedName>
    <definedName name="BR_17_13">#REF!</definedName>
    <definedName name="BR_17_39">#REF!</definedName>
    <definedName name="BR_17_6">#REF!</definedName>
    <definedName name="BR_18">#REF!</definedName>
    <definedName name="BR_18_13">#REF!</definedName>
    <definedName name="BR_18_39">#REF!</definedName>
    <definedName name="BR_18_6">#REF!</definedName>
    <definedName name="BR_19">#REF!</definedName>
    <definedName name="BR_19_13">#REF!</definedName>
    <definedName name="BR_19_39">#REF!</definedName>
    <definedName name="BR_19_6">#REF!</definedName>
    <definedName name="BR_2">#REF!</definedName>
    <definedName name="BR_2_13">#REF!</definedName>
    <definedName name="BR_2_39">#REF!</definedName>
    <definedName name="BR_2_6">#REF!</definedName>
    <definedName name="BR_20">#REF!</definedName>
    <definedName name="BR_20_13">#REF!</definedName>
    <definedName name="BR_20_39">#REF!</definedName>
    <definedName name="BR_20_6">#REF!</definedName>
    <definedName name="BR_21">#REF!</definedName>
    <definedName name="BR_21_13">#REF!</definedName>
    <definedName name="BR_21_39">#REF!</definedName>
    <definedName name="BR_21_6">#REF!</definedName>
    <definedName name="BR_22">#REF!</definedName>
    <definedName name="BR_22_13">#REF!</definedName>
    <definedName name="BR_22_39">#REF!</definedName>
    <definedName name="BR_22_6">#REF!</definedName>
    <definedName name="BR_23">#REF!</definedName>
    <definedName name="BR_23_13">#REF!</definedName>
    <definedName name="BR_23_39">#REF!</definedName>
    <definedName name="BR_23_6">#REF!</definedName>
    <definedName name="BR_24">#REF!</definedName>
    <definedName name="BR_24_13">#REF!</definedName>
    <definedName name="BR_24_39">#REF!</definedName>
    <definedName name="BR_24_6">#REF!</definedName>
    <definedName name="BR_25">#REF!</definedName>
    <definedName name="BR_25_13">#REF!</definedName>
    <definedName name="BR_25_39">#REF!</definedName>
    <definedName name="BR_25_6">#REF!</definedName>
    <definedName name="BR_26">#REF!</definedName>
    <definedName name="BR_26_13">#REF!</definedName>
    <definedName name="BR_26_39">#REF!</definedName>
    <definedName name="BR_26_6">#REF!</definedName>
    <definedName name="BR_27">#REF!</definedName>
    <definedName name="BR_27_13">#REF!</definedName>
    <definedName name="BR_27_39">#REF!</definedName>
    <definedName name="BR_27_6">#REF!</definedName>
    <definedName name="BR_28">#REF!</definedName>
    <definedName name="BR_28_13">#REF!</definedName>
    <definedName name="BR_28_39">#REF!</definedName>
    <definedName name="BR_28_6">#REF!</definedName>
    <definedName name="BR_29">#REF!</definedName>
    <definedName name="BR_29_13">#REF!</definedName>
    <definedName name="BR_29_39">#REF!</definedName>
    <definedName name="BR_29_6">#REF!</definedName>
    <definedName name="BR_30">#REF!</definedName>
    <definedName name="BR_30_13">#REF!</definedName>
    <definedName name="BR_30_39">#REF!</definedName>
    <definedName name="BR_30_6">#REF!</definedName>
    <definedName name="BR_31">#REF!</definedName>
    <definedName name="BR_32">#REF!</definedName>
    <definedName name="BR_32_13">#REF!</definedName>
    <definedName name="BR_32_39">#REF!</definedName>
    <definedName name="BR_32_6">#REF!</definedName>
    <definedName name="BR_33">#REF!</definedName>
    <definedName name="BR_33_13">#REF!</definedName>
    <definedName name="BR_33_39">#REF!</definedName>
    <definedName name="BR_33_6">#REF!</definedName>
    <definedName name="BR_34">#REF!</definedName>
    <definedName name="BR_34_13">#REF!</definedName>
    <definedName name="BR_34_39">#REF!</definedName>
    <definedName name="BR_34_6">#REF!</definedName>
    <definedName name="BR_40">#REF!</definedName>
    <definedName name="BR_40_13">#REF!</definedName>
    <definedName name="BR_40_39">#REF!</definedName>
    <definedName name="BR_40_6">#REF!</definedName>
    <definedName name="BR_41">#REF!</definedName>
    <definedName name="BR_41_13">#REF!</definedName>
    <definedName name="BR_41_39">#REF!</definedName>
    <definedName name="BR_41_6">#REF!</definedName>
    <definedName name="BR_43">#REF!</definedName>
    <definedName name="BR_43_13">#REF!</definedName>
    <definedName name="BR_43_39">#REF!</definedName>
    <definedName name="BR_43_6">#REF!</definedName>
    <definedName name="BR_44">#REF!</definedName>
    <definedName name="BR_44_13">#REF!</definedName>
    <definedName name="BR_44_39">#REF!</definedName>
    <definedName name="BR_44_6">#REF!</definedName>
    <definedName name="BR_45">#REF!</definedName>
    <definedName name="BR_45_13">#REF!</definedName>
    <definedName name="BR_45_39">#REF!</definedName>
    <definedName name="BR_45_6">#REF!</definedName>
    <definedName name="BR_46">#REF!</definedName>
    <definedName name="BR_46_13">#REF!</definedName>
    <definedName name="BR_46_39">#REF!</definedName>
    <definedName name="BR_46_6">#REF!</definedName>
    <definedName name="BR_47">#REF!</definedName>
    <definedName name="BR_47_13">#REF!</definedName>
    <definedName name="BR_47_39">#REF!</definedName>
    <definedName name="BR_47_6">#REF!</definedName>
    <definedName name="BR_48">#REF!</definedName>
    <definedName name="BR_48_13">#REF!</definedName>
    <definedName name="BR_48_39">#REF!</definedName>
    <definedName name="BR_48_6">#REF!</definedName>
    <definedName name="BR_49">#REF!</definedName>
    <definedName name="BR_49_13">#REF!</definedName>
    <definedName name="BR_49_39">#REF!</definedName>
    <definedName name="BR_49_6">#REF!</definedName>
    <definedName name="BR_50">#REF!</definedName>
    <definedName name="BR_50_13">#REF!</definedName>
    <definedName name="BR_50_39">#REF!</definedName>
    <definedName name="BR_50_6">#REF!</definedName>
    <definedName name="BR_51">#REF!</definedName>
    <definedName name="BR_51_13">#REF!</definedName>
    <definedName name="BR_51_39">#REF!</definedName>
    <definedName name="BR_51_6">#REF!</definedName>
    <definedName name="BR_52">#REF!</definedName>
    <definedName name="BR_52_13">#REF!</definedName>
    <definedName name="BR_52_39">#REF!</definedName>
    <definedName name="BR_52_6">#REF!</definedName>
    <definedName name="BR_6">#REF!</definedName>
    <definedName name="BR_6_13">#REF!</definedName>
    <definedName name="BR_6_39">#REF!</definedName>
    <definedName name="BR_6_6">#REF!</definedName>
    <definedName name="BR_7">#REF!</definedName>
    <definedName name="BR_7_13">#REF!</definedName>
    <definedName name="BR_7_39">#REF!</definedName>
    <definedName name="BR_7_6">#REF!</definedName>
    <definedName name="BR_8">#REF!</definedName>
    <definedName name="BR_8_13">#REF!</definedName>
    <definedName name="BR_8_39">#REF!</definedName>
    <definedName name="BR_8_6">#REF!</definedName>
    <definedName name="BR_9">#REF!</definedName>
    <definedName name="BR_9_13">#REF!</definedName>
    <definedName name="BR_9_39">#REF!</definedName>
    <definedName name="BR_9_6">#REF!</definedName>
    <definedName name="BRB">#REF!</definedName>
    <definedName name="BRC">#REF!</definedName>
    <definedName name="BRITA">[24]DADOS!$C$12</definedName>
    <definedName name="BRITA1">#REF!</definedName>
    <definedName name="BRITAC">#REF!</definedName>
    <definedName name="BRITACONCRETO">#REF!</definedName>
    <definedName name="britag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FL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RITAREM">#REF!</definedName>
    <definedName name="BRITARPDMAN">#REF!</definedName>
    <definedName name="BRITARPDMEC">#REF!</definedName>
    <definedName name="BRITAT">#REF!</definedName>
    <definedName name="BROW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BRZ">#REF!</definedName>
    <definedName name="BRZ_13">#REF!</definedName>
    <definedName name="BRZ_39">#REF!</definedName>
    <definedName name="BRZ_6">#REF!</definedName>
    <definedName name="BS">#REF!</definedName>
    <definedName name="BSEG">#REF!</definedName>
    <definedName name="BU" localSheetId="16">#REF!</definedName>
    <definedName name="BU">#REF!</definedName>
    <definedName name="BUCETA">#REF!</definedName>
    <definedName name="Bueiro" hidden="1">{#N/A,#N/A,TRUE,"Serviços"}</definedName>
    <definedName name="bueirodetalhado" localSheetId="16">#REF!</definedName>
    <definedName name="bueirodetalhado">#REF!</definedName>
    <definedName name="BUEIROS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BUEIROSMETALICOS">#REF!</definedName>
    <definedName name="BuiltIn_AutoFilter___2" localSheetId="16">#REF!</definedName>
    <definedName name="BuiltIn_AutoFilter___2">#REF!</definedName>
    <definedName name="BuiltIn_AutoFilter___2_1" localSheetId="16">#REF!</definedName>
    <definedName name="BuiltIn_AutoFilter___2_1">#REF!</definedName>
    <definedName name="BuiltIn_AutoFilter___2_2" localSheetId="16">#REF!</definedName>
    <definedName name="BuiltIn_AutoFilter___2_2">#REF!</definedName>
    <definedName name="BuiltIn_AutoFilter___2_3" localSheetId="16">#REF!</definedName>
    <definedName name="BuiltIn_AutoFilter___2_3">#REF!</definedName>
    <definedName name="BuiltIn_AutoFilter___2_4" localSheetId="16">#REF!</definedName>
    <definedName name="BuiltIn_AutoFilter___2_4">#REF!</definedName>
    <definedName name="BuiltIn_AutoFilter___2_5" localSheetId="16">#REF!</definedName>
    <definedName name="BuiltIn_AutoFilter___2_5">#REF!</definedName>
    <definedName name="BuiltIn_AutoFilter___2_6" localSheetId="16">#REF!</definedName>
    <definedName name="BuiltIn_AutoFilter___2_6">#REF!</definedName>
    <definedName name="BuiltIn_AutoFilter___2_7" localSheetId="16">#REF!</definedName>
    <definedName name="BuiltIn_AutoFilter___2_7">#REF!</definedName>
    <definedName name="BuiltIn_AutoFilter___2_8" localSheetId="16">#REF!</definedName>
    <definedName name="BuiltIn_AutoFilter___2_8">#REF!</definedName>
    <definedName name="BuiltIn_AutoFilter___2_9" localSheetId="16">#REF!</definedName>
    <definedName name="BuiltIn_AutoFilter___2_9">#REF!</definedName>
    <definedName name="BuiltIn_Print_Area" localSheetId="16">#REF!</definedName>
    <definedName name="BuiltIn_Print_Area">#REF!</definedName>
    <definedName name="BuiltIn_Print_Area_17">#REF!</definedName>
    <definedName name="BuiltIn_Print_Area_2" localSheetId="16">#REF!</definedName>
    <definedName name="BuiltIn_Print_Area_2">#REF!</definedName>
    <definedName name="BuiltIn_Print_Area_23">#REF!</definedName>
    <definedName name="BuiltIn_Print_Area_26">#REF!</definedName>
    <definedName name="BuiltIn_Print_Area_27">#REF!</definedName>
    <definedName name="BuiltIn_Print_Area_4" localSheetId="16">#REF!</definedName>
    <definedName name="BuiltIn_Print_Area_4">#REF!</definedName>
    <definedName name="BuiltIn_Print_Area_9">#REF!</definedName>
    <definedName name="BuiltIn_Print_Titles">#REF!</definedName>
    <definedName name="BV">#N/A</definedName>
    <definedName name="BV_24">NA()</definedName>
    <definedName name="BV_25">NA()</definedName>
    <definedName name="BV_26">NA()</definedName>
    <definedName name="BV_27">NA()</definedName>
    <definedName name="BV_28">NA()</definedName>
    <definedName name="BV_3">NA()</definedName>
    <definedName name="BV_5">NA()</definedName>
    <definedName name="BV_6">NA()</definedName>
    <definedName name="BV_7">NA()</definedName>
    <definedName name="BVO">#REF!</definedName>
    <definedName name="BVR">#REF!</definedName>
    <definedName name="bwsgvf">#REF!</definedName>
    <definedName name="Ç" hidden="1">{#N/A,#N/A,FALSE,"MO (2)"}</definedName>
    <definedName name="C_">#N/A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_CUSTO">#REF!</definedName>
    <definedName name="C_Univ">#N/A</definedName>
    <definedName name="ca">#REF!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localSheetId="5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a1\0">#REF!</definedName>
    <definedName name="caba4">#REF!</definedName>
    <definedName name="CABE">[6]MARSHALL!$B$2:$K$5</definedName>
    <definedName name="CABE_1">#REF!</definedName>
    <definedName name="CABEC">#REF!</definedName>
    <definedName name="cabeca">#REF!</definedName>
    <definedName name="CABEÇA">#N/A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CA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ACA16">#REF!</definedName>
    <definedName name="Cadastro">[17]Cadastro!$B$5:$B$154</definedName>
    <definedName name="Cadastro_2">#N/A</definedName>
    <definedName name="Cadastro_Veículos">#REF!</definedName>
    <definedName name="CadastroMicro">'[59]Cad.Maq.Veic.'!$B$7:$Q$107</definedName>
    <definedName name="cadeira" hidden="1">{#N/A,#N/A,TRUE,"Serviços"}</definedName>
    <definedName name="Cadência_Linha_Contínua">#REF!</definedName>
    <definedName name="Cadência_Sinal_Horizontal">#REF!</definedName>
    <definedName name="CadênciaTachaExistente">#REF!</definedName>
    <definedName name="CadênciaTachaImplantação">#REF!</definedName>
    <definedName name="CadIns" localSheetId="8">#REF!</definedName>
    <definedName name="CadIns" localSheetId="13">#REF!</definedName>
    <definedName name="CadIns" localSheetId="16">#REF!</definedName>
    <definedName name="CadIns" hidden="1">#REF!</definedName>
    <definedName name="cadm" localSheetId="16">#REF!</definedName>
    <definedName name="cadm">#REF!</definedName>
    <definedName name="CadSrv" localSheetId="8">#REF!</definedName>
    <definedName name="CadSrv" localSheetId="13">#REF!</definedName>
    <definedName name="CadSrv" localSheetId="16">#REF!</definedName>
    <definedName name="CadSrv" hidden="1">#REF!</definedName>
    <definedName name="CAEEH">#REF!</definedName>
    <definedName name="CAI" localSheetId="16">#REF!</definedName>
    <definedName name="CAI">#REF!</definedName>
    <definedName name="CAIA">"'file:///D:/Meus documentos/ANASTÁCIO/SERCEL/BR262990800.xls'#$SERVIÇOS.$#REF!$#REF!"</definedName>
    <definedName name="caiacao">'[60]61M-CBMI'!$S$1:$U$52</definedName>
    <definedName name="CAIAÇÃO">#REF!</definedName>
    <definedName name="CAIAÇÃO262">#REF!</definedName>
    <definedName name="CAIB">[24]DADOS!$C$19</definedName>
    <definedName name="CAIBRO">#REF!</definedName>
    <definedName name="CAIMA">#REF!</definedName>
    <definedName name="CAITA">#REF!</definedName>
    <definedName name="caixa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AIXILHO_MAD_LEI">#REF!</definedName>
    <definedName name="CAL">[24]DADOS!$C$24</definedName>
    <definedName name="Calcular">#REF!</definedName>
    <definedName name="CalcularAgora">#REF!</definedName>
    <definedName name="CalcularAterro">#REF!</definedName>
    <definedName name="CalcularCorte">#REF!</definedName>
    <definedName name="CALUMBI">NA()</definedName>
    <definedName name="CamCarroceria">#REF!</definedName>
    <definedName name="CAMI" localSheetId="16">#REF!</definedName>
    <definedName name="CAMI">#REF!</definedName>
    <definedName name="CAMINHAO">#REF!</definedName>
    <definedName name="CAMINHÃO">#REF!</definedName>
    <definedName name="CAMINHÃO_PIPA">#REF!</definedName>
    <definedName name="camp">#REF!</definedName>
    <definedName name="CANALETA">#REF!</definedName>
    <definedName name="CANALETA_10">#REF!</definedName>
    <definedName name="CANALETA_12">#REF!</definedName>
    <definedName name="CANALETA_9">#REF!</definedName>
    <definedName name="CANCELAR">#REF!</definedName>
    <definedName name="CANT">#REF!</definedName>
    <definedName name="cant.pista">#REF!</definedName>
    <definedName name="CANT2">#REF!</definedName>
    <definedName name="Canteiro" localSheetId="15">[42]Plan1!#REF!</definedName>
    <definedName name="CANTEIRO">#REF!</definedName>
    <definedName name="CAP">#REF!,#REF!,#REF!,#REF!,#REF!,#REF!,#REF!,#REF!,#REF!,#REF!,#REF!,#REF!,#REF!</definedName>
    <definedName name="CAP_20">'[55]CUSTO MATERIAL'!$F$22</definedName>
    <definedName name="CAP20ROO">'[55]CALCULOS AUXILIARES'!$E$18</definedName>
    <definedName name="CAP20W" localSheetId="16">#REF!</definedName>
    <definedName name="CAP20W">#REF!</definedName>
    <definedName name="CAP20WA" localSheetId="16">#REF!</definedName>
    <definedName name="CAP20WA">#REF!</definedName>
    <definedName name="CAPA" localSheetId="8">CAPA</definedName>
    <definedName name="CAPA" localSheetId="10">'01-ADM-Resumo'!CAPA</definedName>
    <definedName name="CAPA" localSheetId="11">'01-ADM-Resumo'!CAPA</definedName>
    <definedName name="CAPA" localSheetId="12">'01-ADM-Resumo'!CAPA</definedName>
    <definedName name="CAPA" localSheetId="13">'01-ADM-Resumo'!CAPA</definedName>
    <definedName name="CAPA" localSheetId="5" hidden="1">{#N/A,#N/A,TRUE,"Serviços"}</definedName>
    <definedName name="CAPA" localSheetId="15">'CUSTO PRINCIPAL'!CAPA</definedName>
    <definedName name="CAPA" localSheetId="16">{#N/A,#N/A,TRUE,"Serviços"}</definedName>
    <definedName name="CAPA" hidden="1">{#N/A,#N/A,TRUE,"Serviços"}</definedName>
    <definedName name="capa1" localSheetId="8">{#N/A,#N/A,TRUE,"Serviços"}</definedName>
    <definedName name="capa1" localSheetId="10">{#N/A,#N/A,TRUE,"Serviços"}</definedName>
    <definedName name="capa1" localSheetId="11">{#N/A,#N/A,TRUE,"Serviços"}</definedName>
    <definedName name="capa1" localSheetId="12">{#N/A,#N/A,TRUE,"Serviços"}</definedName>
    <definedName name="capa1" localSheetId="13">{#N/A,#N/A,TRUE,"Serviços"}</definedName>
    <definedName name="capa1" localSheetId="5" hidden="1">{#N/A,#N/A,TRUE,"Serviços"}</definedName>
    <definedName name="capa1" localSheetId="15" hidden="1">{#N/A,#N/A,TRUE,"Serviços"}</definedName>
    <definedName name="capa1" localSheetId="16">{#N/A,#N/A,TRUE,"Serviços"}</definedName>
    <definedName name="capa1" hidden="1">{#N/A,#N/A,TRUE,"Serviços"}</definedName>
    <definedName name="capa11" localSheetId="5" hidden="1">{#N/A,#N/A,TRUE,"Serviços"}</definedName>
    <definedName name="capa11" localSheetId="16">{#N/A,#N/A,TRUE,"Serviços"}</definedName>
    <definedName name="capa11" hidden="1">{#N/A,#N/A,TRUE,"Serviços"}</definedName>
    <definedName name="capa2" localSheetId="8">{#N/A,#N/A,TRUE,"Serviços"}</definedName>
    <definedName name="capa2" localSheetId="10">{#N/A,#N/A,TRUE,"Serviços"}</definedName>
    <definedName name="capa2" localSheetId="11">{#N/A,#N/A,TRUE,"Serviços"}</definedName>
    <definedName name="capa2" localSheetId="12">{#N/A,#N/A,TRUE,"Serviços"}</definedName>
    <definedName name="capa2" localSheetId="13">{#N/A,#N/A,TRUE,"Serviços"}</definedName>
    <definedName name="capa2" localSheetId="5" hidden="1">{#N/A,#N/A,TRUE,"Serviços"}</definedName>
    <definedName name="capa2" localSheetId="15" hidden="1">{#N/A,#N/A,TRUE,"Serviços"}</definedName>
    <definedName name="capa2" localSheetId="16">{#N/A,#N/A,TRUE,"Serviços"}</definedName>
    <definedName name="capa2" hidden="1">{#N/A,#N/A,TRUE,"Serviços"}</definedName>
    <definedName name="CAPÁ2" localSheetId="8">CAPÁ2</definedName>
    <definedName name="CAPÁ2" localSheetId="10">'01-ADM-Resumo'!CAPÁ2</definedName>
    <definedName name="CAPÁ2" localSheetId="11">'01-ADM-Resumo'!CAPÁ2</definedName>
    <definedName name="CAPÁ2" localSheetId="12">'01-ADM-Resumo'!CAPÁ2</definedName>
    <definedName name="CAPÁ2" localSheetId="13">'01-ADM-Resumo'!CAPÁ2</definedName>
    <definedName name="CAPÁ2" localSheetId="15">'CUSTO PRINCIPAL'!CAPÁ2</definedName>
    <definedName name="CAPÁ2">'01-ADM-Resumo'!CAPÁ2</definedName>
    <definedName name="capa22" localSheetId="5" hidden="1">{#N/A,#N/A,TRUE,"Serviços"}</definedName>
    <definedName name="capa22" localSheetId="16">{#N/A,#N/A,TRUE,"Serviços"}</definedName>
    <definedName name="capa22" hidden="1">{#N/A,#N/A,TRUE,"Serviços"}</definedName>
    <definedName name="CAPAA" localSheetId="5" hidden="1">{#N/A,#N/A,TRUE,"Serviços"}</definedName>
    <definedName name="CAPAA" localSheetId="16">{#N/A,#N/A,TRUE,"Serviços"}</definedName>
    <definedName name="CAPAA" hidden="1">{#N/A,#N/A,TRUE,"Serviços"}</definedName>
    <definedName name="CAPACBUQ">#REF!</definedName>
    <definedName name="CAPASELANTE">#REF!</definedName>
    <definedName name="CAPCOR">#REF!</definedName>
    <definedName name="CAPCU">#REF!</definedName>
    <definedName name="CAPINA">#REF!</definedName>
    <definedName name="CAPINA1">#REF!</definedName>
    <definedName name="CAPINA262">#REF!</definedName>
    <definedName name="CAPINAMAN">#REF!</definedName>
    <definedName name="CAPINAMANUAL">#REF!</definedName>
    <definedName name="CapManual">#REF!</definedName>
    <definedName name="CAPREC">#REF!</definedName>
    <definedName name="CAPSEL">#REF!</definedName>
    <definedName name="CAPSEL_13">#REF!</definedName>
    <definedName name="CAPSEL_39">#REF!</definedName>
    <definedName name="CAPSEL_6">#REF!</definedName>
    <definedName name="CAPT">#REF!</definedName>
    <definedName name="CAPTOTAL" localSheetId="16">#REF!</definedName>
    <definedName name="CAPTOTAL">#REF!</definedName>
    <definedName name="car">'[25]Mão de Obra'!$E$19</definedName>
    <definedName name="CARGOS">#REF!</definedName>
    <definedName name="CARGOS_E_SALÁRIOS">#REF!</definedName>
    <definedName name="CARLA" localSheetId="8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0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2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3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 localSheetId="1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A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rlo">{#NAME?}</definedName>
    <definedName name="carlos">#N/A</definedName>
    <definedName name="CARMADURA">#REF!</definedName>
    <definedName name="carp">#REF!</definedName>
    <definedName name="CARRETEIRO" localSheetId="15">[8]!Plan1</definedName>
    <definedName name="CARRETEIRO" localSheetId="16">Plan1</definedName>
    <definedName name="CARRETEIRO">[0]!Plan1</definedName>
    <definedName name="CARRO">#REF!</definedName>
    <definedName name="CAS">[61]INVENTÁRIO!#REF!</definedName>
    <definedName name="CASH_FLOW" localSheetId="16">#REF!</definedName>
    <definedName name="CASH_FLOW">#REF!</definedName>
    <definedName name="cat1acbc">#REF!</definedName>
    <definedName name="cavalomec">#REF!</definedName>
    <definedName name="CB5M">#REF!</definedName>
    <definedName name="CB5MMA">#REF!</definedName>
    <definedName name="CB5MTA">#REF!</definedName>
    <definedName name="cbas">#REF!</definedName>
    <definedName name="CBPCB80">#REF!</definedName>
    <definedName name="CBU" localSheetId="16">#REF!</definedName>
    <definedName name="CBU">#REF!</definedName>
    <definedName name="CBU_2">#N/A</definedName>
    <definedName name="CBU_25">#REF!</definedName>
    <definedName name="CBU_4" localSheetId="16">#REF!</definedName>
    <definedName name="CBU_4">#REF!</definedName>
    <definedName name="CBUII" localSheetId="16">#REF!</definedName>
    <definedName name="CBUII">#REF!</definedName>
    <definedName name="CBUII_2">#N/A</definedName>
    <definedName name="CBUII_25">#REF!</definedName>
    <definedName name="CBUII_4" localSheetId="16">#REF!</definedName>
    <definedName name="CBUII_4">#REF!</definedName>
    <definedName name="CBUIII" localSheetId="16">#REF!</definedName>
    <definedName name="CBUIII">#REF!</definedName>
    <definedName name="CBUQ" localSheetId="16">#REF!</definedName>
    <definedName name="CBUQ">#REF!</definedName>
    <definedName name="CBUQ.TB">#REF!</definedName>
    <definedName name="CBUQ_2">#N/A</definedName>
    <definedName name="CBUQ_ALTERADO" hidden="1">#REF!</definedName>
    <definedName name="CBUQ_C">#REF!</definedName>
    <definedName name="CBUQ_C_10">#REF!</definedName>
    <definedName name="CBUQ_C_12">#REF!</definedName>
    <definedName name="CBUQ_C_9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_H3">#REF!</definedName>
    <definedName name="CBUQ_H3_2">#N/A</definedName>
    <definedName name="CBUQB" localSheetId="16">#REF!</definedName>
    <definedName name="CBUQB">#REF!</definedName>
    <definedName name="CBUQB_2">#N/A</definedName>
    <definedName name="CBUQB_25">#REF!</definedName>
    <definedName name="CBUQB_4" localSheetId="16">#REF!</definedName>
    <definedName name="CBUQB_4">#REF!</definedName>
    <definedName name="CBUQBB" localSheetId="16">#REF!</definedName>
    <definedName name="CBUQBB">#REF!</definedName>
    <definedName name="CBUQc" localSheetId="16">#REF!</definedName>
    <definedName name="CBUQc">#REF!</definedName>
    <definedName name="CBUQc_2">#N/A</definedName>
    <definedName name="CBUQc_25">#REF!</definedName>
    <definedName name="CBUQc_4" localSheetId="16">#REF!</definedName>
    <definedName name="CBUQc_4">#REF!</definedName>
    <definedName name="CBUQcc" localSheetId="16">#REF!</definedName>
    <definedName name="CBUQcc">#REF!</definedName>
    <definedName name="cbuqprod">#REF!</definedName>
    <definedName name="CBUQRDPMEC">#REF!</definedName>
    <definedName name="CBUQRPDMAN">#REF!</definedName>
    <definedName name="CBUQRPDMEC">#REF!</definedName>
    <definedName name="CBUU" localSheetId="16">#REF!</definedName>
    <definedName name="CBUU">#REF!</definedName>
    <definedName name="CC">[34]!CC</definedName>
    <definedName name="çç" localSheetId="16">çç</definedName>
    <definedName name="çç">#N/A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 localSheetId="16">çç_30</definedName>
    <definedName name="çç_30">#N/A</definedName>
    <definedName name="çç_38" localSheetId="16">çç_38</definedName>
    <definedName name="çç_38">#N/A</definedName>
    <definedName name="CC18PMGC">#REF!</definedName>
    <definedName name="CC709_10">#N/A</definedName>
    <definedName name="CC709_11">#N/A</definedName>
    <definedName name="CC709_12">#N/A</definedName>
    <definedName name="CC709_13">#N/A</definedName>
    <definedName name="CC709_14">#N/A</definedName>
    <definedName name="CC709_15">#N/A</definedName>
    <definedName name="CC709_16">#N/A</definedName>
    <definedName name="CC709_17">#N/A</definedName>
    <definedName name="CC709_18">#N/A</definedName>
    <definedName name="CC709_2">#N/A</definedName>
    <definedName name="CC709_5">#N/A</definedName>
    <definedName name="CC709_6">#N/A</definedName>
    <definedName name="CC709_7">#N/A</definedName>
    <definedName name="CC709_8">#N/A</definedName>
    <definedName name="CC709_9">#N/A</definedName>
    <definedName name="CCAIBROS">#REF!</definedName>
    <definedName name="CCARR" localSheetId="16">#REF!</definedName>
    <definedName name="CCARR">#REF!</definedName>
    <definedName name="CCARRO">#REF!</definedName>
    <definedName name="CCARROCERIA9T">#REF!</definedName>
    <definedName name="CCBASC5">#REF!</definedName>
    <definedName name="ccc" localSheetId="16">#REF!</definedName>
    <definedName name="ccc">#REF!</definedName>
    <definedName name="ççç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ccccc">#REF!</definedName>
    <definedName name="cccccc" hidden="1">{"PARTE1",#N/A,FALSE,"Plan1"}</definedName>
    <definedName name="CCCCCCC" localSheetId="8">CCCCCCC</definedName>
    <definedName name="CCCCCCC" localSheetId="10">'01-ADM-Resumo'!CCCCCCC</definedName>
    <definedName name="CCCCCCC" localSheetId="11">'01-ADM-Resumo'!CCCCCCC</definedName>
    <definedName name="CCCCCCC" localSheetId="12">'01-ADM-Resumo'!CCCCCCC</definedName>
    <definedName name="CCCCCCC" localSheetId="13">'01-ADM-Resumo'!CCCCCCC</definedName>
    <definedName name="CCCCCCC" localSheetId="15">'CUSTO PRINCIPAL'!CCCCCCC</definedName>
    <definedName name="CCCCCCC">'01-ADM-Resumo'!CCCCCCC</definedName>
    <definedName name="CCCCCCCC" localSheetId="8">{#N/A,#N/A,FALSE,"Plan1"}</definedName>
    <definedName name="CCCCCCCC" localSheetId="10">{#N/A,#N/A,FALSE,"Plan1"}</definedName>
    <definedName name="CCCCCCCC" localSheetId="11">{#N/A,#N/A,FALSE,"Plan1"}</definedName>
    <definedName name="CCCCCCCC" localSheetId="12">{#N/A,#N/A,FALSE,"Plan1"}</definedName>
    <definedName name="CCCCCCCC" localSheetId="13">{#N/A,#N/A,FALSE,"Plan1"}</definedName>
    <definedName name="CCCCCCCC" localSheetId="5" hidden="1">{#N/A,#N/A,FALSE,"Plan1"}</definedName>
    <definedName name="CCCCCCCC" localSheetId="15" hidden="1">{#N/A,#N/A,FALSE,"Plan1"}</definedName>
    <definedName name="CCCCCCCC" localSheetId="16">{#N/A,#N/A,FALSE,"Plan1"}</definedName>
    <definedName name="CCCCCCCC" hidden="1">{#N/A,#N/A,FALSE,"Plan1"}</definedName>
    <definedName name="ççççççççç" hidden="1">#REF!</definedName>
    <definedName name="CCCCCCCCCCC">[0]!CCCCCCCCCCC</definedName>
    <definedName name="CCCCCCCCCCC_25">CCCCCCCCCCC_25</definedName>
    <definedName name="cch" hidden="1">#N/A</definedName>
    <definedName name="CCHAPA16">#REF!</definedName>
    <definedName name="CCIC">[62]SERVIÇOS!$G$20</definedName>
    <definedName name="CCICLÓPICO">#REF!</definedName>
    <definedName name="CCM" localSheetId="16">#REF!</definedName>
    <definedName name="CCM">#REF!</definedName>
    <definedName name="CCMA">#REF!</definedName>
    <definedName name="CCP" localSheetId="16">#REF!</definedName>
    <definedName name="CCP">#REF!</definedName>
    <definedName name="CCP_1">#REF!</definedName>
    <definedName name="CCP_13">#REF!</definedName>
    <definedName name="CCP_39">#REF!</definedName>
    <definedName name="CCP_6">#REF!</definedName>
    <definedName name="CCPW" localSheetId="16">#REF!</definedName>
    <definedName name="CCPW">#REF!</definedName>
    <definedName name="CCPWA" localSheetId="16">#REF!</definedName>
    <definedName name="CCPWA">#REF!</definedName>
    <definedName name="CCTA">#REF!</definedName>
    <definedName name="cctca1acbc">#REF!</definedName>
    <definedName name="ccva">#REF!</definedName>
    <definedName name="CD" localSheetId="16">#REF!</definedName>
    <definedName name="CD">#REF!</definedName>
    <definedName name="CD_1">#REF!</definedName>
    <definedName name="CD_13">#REF!</definedName>
    <definedName name="CD_39">#REF!</definedName>
    <definedName name="CD_6">#REF!</definedName>
    <definedName name="CD110PI">#REF!</definedName>
    <definedName name="CD110PI_2">#N/A</definedName>
    <definedName name="CD110R">#REF!</definedName>
    <definedName name="CD110R_2">#N/A</definedName>
    <definedName name="CD316PI">#REF!</definedName>
    <definedName name="CD316PI_2">#N/A</definedName>
    <definedName name="CD316R">#REF!</definedName>
    <definedName name="CD316R_2">#N/A</definedName>
    <definedName name="CD97A" localSheetId="16">#REF!</definedName>
    <definedName name="CD97A">#REF!</definedName>
    <definedName name="CD97AW" localSheetId="16">#REF!</definedName>
    <definedName name="CD97AW">#REF!</definedName>
    <definedName name="cdb" hidden="1">{"PARTE1",#N/A,FALSE,"Plan1"}</definedName>
    <definedName name="cdcdc" hidden="1">1</definedName>
    <definedName name="CDEF262">#REF!</definedName>
    <definedName name="CDF" localSheetId="16">#REF!</definedName>
    <definedName name="CDF">#REF!</definedName>
    <definedName name="CDFD">#REF!</definedName>
    <definedName name="CDFDMA">#REF!</definedName>
    <definedName name="CDFDTA">#REF!</definedName>
    <definedName name="cdfersfs">#N/A</definedName>
    <definedName name="CDFRED">#REF!</definedName>
    <definedName name="CDFREDMA">#REF!</definedName>
    <definedName name="CDFREDTA">#REF!</definedName>
    <definedName name="CDMA">#REF!</definedName>
    <definedName name="CDP" localSheetId="16">#REF!</definedName>
    <definedName name="CDP">#REF!</definedName>
    <definedName name="CDPP" localSheetId="16">#REF!</definedName>
    <definedName name="CDPP">#REF!</definedName>
    <definedName name="CDPS05ACBC">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s">#REF!</definedName>
    <definedName name="cdsc" hidden="1">{#N/A,#N/A,FALSE,"FFCXOUT3"}</definedName>
    <definedName name="CDSFSDA">#REF!</definedName>
    <definedName name="CDSS03BC">#REF!</definedName>
    <definedName name="CDTA">#REF!</definedName>
    <definedName name="CDW" localSheetId="16">#REF!</definedName>
    <definedName name="CDW">#REF!</definedName>
    <definedName name="CDWA" localSheetId="16">#REF!</definedName>
    <definedName name="CDWA">#REF!</definedName>
    <definedName name="CEJCR">#REF!</definedName>
    <definedName name="CELSO">[0]!CELSO</definedName>
    <definedName name="CELSO_25">CELSO_25</definedName>
    <definedName name="CENCARREGADO">#REF!</definedName>
    <definedName name="CENTRO_CUSTO">[63]Plan1!$A$2:$A$30</definedName>
    <definedName name="CEOP">#REF!</definedName>
    <definedName name="cer1\2">#REF!</definedName>
    <definedName name="CERAMICA_30X30_PEI_IV">#REF!</definedName>
    <definedName name="CERAMICA_30x30_PEI_V">#REF!</definedName>
    <definedName name="Cerca">#REF!</definedName>
    <definedName name="CERTVRTVBT">#N/A</definedName>
    <definedName name="CERTVRTVRBVTT">#N/A</definedName>
    <definedName name="cesar">#REF!</definedName>
    <definedName name="CESCAV">#REF!</definedName>
    <definedName name="CEV3CAT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fde">#N/A</definedName>
    <definedName name="CFGC">#REF!</definedName>
    <definedName name="CFORMA">#REF!</definedName>
    <definedName name="CGASTALHO">#REF!</definedName>
    <definedName name="cgc">{#NAME?}</definedName>
    <definedName name="CGF" localSheetId="15">[8]!Plan1</definedName>
    <definedName name="CGF" localSheetId="16">Plan1</definedName>
    <definedName name="CGF">[0]!Plan1</definedName>
    <definedName name="cghvhn">#N/A</definedName>
    <definedName name="CGUINDAUTO">#REF!</definedName>
    <definedName name="Change" hidden="1">#REF!</definedName>
    <definedName name="Change2" hidden="1">#REF!</definedName>
    <definedName name="Change3" hidden="1">#REF!</definedName>
    <definedName name="Change4" hidden="1">#REF!</definedName>
    <definedName name="ChangeRange" hidden="1">#REF!</definedName>
    <definedName name="ChangeRange2" hidden="1">#REF!</definedName>
    <definedName name="Chave" localSheetId="8">#REF!</definedName>
    <definedName name="Chave" localSheetId="13">#REF!</definedName>
    <definedName name="Chave" localSheetId="16">#REF!</definedName>
    <definedName name="Chave" hidden="1">#REF!</definedName>
    <definedName name="Chave1" localSheetId="8">#REF!</definedName>
    <definedName name="Chave1" localSheetId="13">#REF!</definedName>
    <definedName name="Chave1" localSheetId="16">#REF!</definedName>
    <definedName name="Chave1" hidden="1">#REF!</definedName>
    <definedName name="CHEFEENG">#REF!</definedName>
    <definedName name="chefeng">#REF!</definedName>
    <definedName name="chop" hidden="1">{"Pèrdues i Guanys analític.Català",#N/A,FALSE,"Català";"Pèrdues i G. analític.castellà",#N/A,FALSE,"Castellà"}</definedName>
    <definedName name="CIA_AEREA">#REF!</definedName>
    <definedName name="cib">#REF!</definedName>
    <definedName name="ciclopico">#REF!</definedName>
    <definedName name="CICLÓPICO">#REF!</definedName>
    <definedName name="ciclopico_1">#REF!</definedName>
    <definedName name="CIDA">#REF!</definedName>
    <definedName name="CIFixa">#REF!</definedName>
    <definedName name="CIM">[24]DADOS!$C$14</definedName>
    <definedName name="CIMENTO">#REF!</definedName>
    <definedName name="CIMENTO_BRANCO">#REF!</definedName>
    <definedName name="CIMENTO_COLA">#REF!</definedName>
    <definedName name="CIMENTOBARRA">#REF!</definedName>
    <definedName name="circularização" hidden="1">"AS2DocumentBrowse"</definedName>
    <definedName name="citotal">#REF!</definedName>
    <definedName name="CIvar">#REF!</definedName>
    <definedName name="çl">#REF!</definedName>
    <definedName name="CLAG">#REF!</definedName>
    <definedName name="Clas" localSheetId="8">MAX(LEN(#REF!))</definedName>
    <definedName name="Clas" localSheetId="13">MAX(LEN(#REF!))</definedName>
    <definedName name="Clas" localSheetId="16">MAX(LEN(#REF!))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assrua">#REF!</definedName>
    <definedName name="CLCVJCR">#REF!</definedName>
    <definedName name="Cliente" localSheetId="15" hidden="1">""</definedName>
    <definedName name="Cliente" localSheetId="16">#REF!</definedName>
    <definedName name="Cliente">#REF!</definedName>
    <definedName name="çlkçlklk">#REF!</definedName>
    <definedName name="clp">#REF!</definedName>
    <definedName name="clr1\2">#REF!</definedName>
    <definedName name="Cls" hidden="1">#N/A</definedName>
    <definedName name="CM" localSheetId="16">#REF!</definedName>
    <definedName name="CM">#REF!</definedName>
    <definedName name="CM.30">#REF!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0">'[55]CUSTO MATERIAL'!$F$23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ROO">'[55]CALCULOS AUXILIARES'!$E$22</definedName>
    <definedName name="CM30W" localSheetId="16">#REF!</definedName>
    <definedName name="CM30W">#REF!</definedName>
    <definedName name="CM30WA" localSheetId="16">#REF!</definedName>
    <definedName name="CM30WA">#REF!</definedName>
    <definedName name="CMB">#REF!</definedName>
    <definedName name="CM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MCO">#REF!</definedName>
    <definedName name="CMIMP">'[17]Materiais Betuminosos'!$H$240</definedName>
    <definedName name="CMMA">#REF!</definedName>
    <definedName name="CMN" localSheetId="16">#REF!</definedName>
    <definedName name="CMN">#REF!</definedName>
    <definedName name="CMOTOSSERRA">#REF!</definedName>
    <definedName name="CMP">#REF!</definedName>
    <definedName name="CMSD">#REF!</definedName>
    <definedName name="CMSUL">#REF!</definedName>
    <definedName name="CMTA">#REF!</definedName>
    <definedName name="CMTOTAL" localSheetId="16">#REF!</definedName>
    <definedName name="CMTOTAL">#REF!</definedName>
    <definedName name="CMUDAS">#REF!</definedName>
    <definedName name="CMW" localSheetId="16">#REF!</definedName>
    <definedName name="CMW">#REF!</definedName>
    <definedName name="CMWA" localSheetId="16">#REF!</definedName>
    <definedName name="CMWA">#REF!</definedName>
    <definedName name="CN">#REF!</definedName>
    <definedName name="cnefjkcn" hidden="1">{#N/A,#N/A,FALSE,"Aging Summary";#N/A,#N/A,FALSE,"Ratio Analysis";#N/A,#N/A,FALSE,"Test 120 Day Accts";#N/A,#N/A,FALSE,"Tickmarks"}</definedName>
    <definedName name="CNPJ">'[64]Cad.Fornecedores'!$A:$A</definedName>
    <definedName name="cnufvtgfdc">#N/A</definedName>
    <definedName name="co" localSheetId="8">#N/A</definedName>
    <definedName name="co" localSheetId="10">#N/A</definedName>
    <definedName name="co" localSheetId="11">#N/A</definedName>
    <definedName name="co" localSheetId="12">#N/A</definedName>
    <definedName name="co" localSheetId="13">#N/A</definedName>
    <definedName name="co" localSheetId="15">'CUSTO PRINCIPAL'!Plan1</definedName>
    <definedName name="co">#N/A</definedName>
    <definedName name="Cod" localSheetId="8">#REF!</definedName>
    <definedName name="Cod" localSheetId="13">#REF!</definedName>
    <definedName name="Cod" localSheetId="16">#REF!</definedName>
    <definedName name="Cod" hidden="1">#REF!</definedName>
    <definedName name="Cód.">'[65]TPU-MARÇO_2002'!$B$2:$B$1965</definedName>
    <definedName name="cod.1" localSheetId="16">#REF!</definedName>
    <definedName name="cod.1">#REF!</definedName>
    <definedName name="cod.2" localSheetId="16">#REF!</definedName>
    <definedName name="cod.2">#REF!</definedName>
    <definedName name="Cód.3" localSheetId="16">#REF!</definedName>
    <definedName name="Cód.3">#REF!</definedName>
    <definedName name="Cód.4">'[65]TPU-MARÇO_2002'!$D$2:$D$1965</definedName>
    <definedName name="Cód.Equip." localSheetId="16">#REF!</definedName>
    <definedName name="Cód.Equip.">#REF!</definedName>
    <definedName name="Cod.Modal">#REF!</definedName>
    <definedName name="Cód.SER">'[65]TPU-MARÇO_2002'!$H$2:$H$20</definedName>
    <definedName name="Cód.serv." localSheetId="16">#REF!</definedName>
    <definedName name="Cód.serv.">#REF!</definedName>
    <definedName name="Codigo" localSheetId="8">#REF!</definedName>
    <definedName name="Codigo" localSheetId="13">#REF!</definedName>
    <definedName name="Codigo" localSheetId="16">#REF!</definedName>
    <definedName name="Codigo" hidden="1">#REF!</definedName>
    <definedName name="Código" localSheetId="16">#REF!</definedName>
    <definedName name="Código">#REF!</definedName>
    <definedName name="CODIGO_12">#REF!</definedName>
    <definedName name="CÓDIGO_serviço">OFFSET(#REF!,0,0,COUNTA(#REF!),1)</definedName>
    <definedName name="CÓDIGOSCG">#REF!</definedName>
    <definedName name="CodModal">#REF!</definedName>
    <definedName name="CODOR1">'[30]orcID nº1'!$A$14:$A$1025</definedName>
    <definedName name="CODOR15">'[30]orc ID nº 15'!$A$14:$A$1000</definedName>
    <definedName name="CODOR17">'[30]orc ID nº17'!$A$16:$A$1000</definedName>
    <definedName name="CODOR18">'[30]orc ID nº 18'!$A$14:$A$1000</definedName>
    <definedName name="CODOR19">'[30]orc ID nº19'!$A$14:$A$1000</definedName>
    <definedName name="CODOR2">'[30]orc ID nº2 '!$A$14:$A$1000</definedName>
    <definedName name="CODOR3">'[30]orc ID nº3'!$A$14:$A$1001</definedName>
    <definedName name="CODOR4">'[30]orcID nº4'!$A$14:$A$1002</definedName>
    <definedName name="CODOR5">'[30]orcID nº5'!$A$14:$A$1002</definedName>
    <definedName name="CODOR6">'[30]orcID nº6'!$A$14:$A$1002</definedName>
    <definedName name="CODOR7">'[30]orcID nº7'!$A$14:$A$1003</definedName>
    <definedName name="CODOR8">'[30]orc ID nº8'!$A$14:$A$1003</definedName>
    <definedName name="CODOR9">'[30]orc ID nº9'!$A$14:$A$1002</definedName>
    <definedName name="COEF">#REF!</definedName>
    <definedName name="COEFCUSIND">#REF!</definedName>
    <definedName name="cofi" hidden="1">15</definedName>
    <definedName name="Col" localSheetId="16">#REF!</definedName>
    <definedName name="Col">#REF!</definedName>
    <definedName name="COLONIAO">#REF!</definedName>
    <definedName name="COLONIÃO">#REF!</definedName>
    <definedName name="COLONIAO262">#REF!</definedName>
    <definedName name="Coluna" localSheetId="8">#REF!</definedName>
    <definedName name="Coluna" localSheetId="13">#REF!</definedName>
    <definedName name="Coluna" localSheetId="16">#REF!</definedName>
    <definedName name="Coluna" hidden="1">#REF!</definedName>
    <definedName name="com">#REF!</definedName>
    <definedName name="COMBUSTIVEL" localSheetId="15">[8]!Plan1</definedName>
    <definedName name="COMBUSTIVEL" localSheetId="16">Plan1</definedName>
    <definedName name="COMBUSTIVEL">[0]!Plan1</definedName>
    <definedName name="COMBUSTIVEL_10">#N/A</definedName>
    <definedName name="COMBUSTIVEL_11">#N/A</definedName>
    <definedName name="COMBUSTIVEL_12">#N/A</definedName>
    <definedName name="COMBUSTIVEL_13">#N/A</definedName>
    <definedName name="COMBUSTIVEL_14">#N/A</definedName>
    <definedName name="COMBUSTIVEL_15">#N/A</definedName>
    <definedName name="COMBUSTIVEL_16">#N/A</definedName>
    <definedName name="COMBUSTIVEL_17">#N/A</definedName>
    <definedName name="COMBUSTIVEL_18">#N/A</definedName>
    <definedName name="COMBUSTIVEL_2">#N/A</definedName>
    <definedName name="COMBUSTIVEL_5">#N/A</definedName>
    <definedName name="COMBUSTIVEL_6">#N/A</definedName>
    <definedName name="COMBUSTIVEL_7">#N/A</definedName>
    <definedName name="COMBUSTIVEL_8">#N/A</definedName>
    <definedName name="COMBUSTIVEL_9">#N/A</definedName>
    <definedName name="COMBUSTIVEL1" localSheetId="15">[8]!Plan1</definedName>
    <definedName name="COMBUSTIVEL1" localSheetId="16">Plan1</definedName>
    <definedName name="COMBUSTIVEL1">[0]!Plan1</definedName>
    <definedName name="COMBUSTIVEL1_10">#N/A</definedName>
    <definedName name="COMBUSTIVEL1_11">#N/A</definedName>
    <definedName name="COMBUSTIVEL1_12">#N/A</definedName>
    <definedName name="COMBUSTIVEL1_13">#N/A</definedName>
    <definedName name="COMBUSTIVEL1_14">#N/A</definedName>
    <definedName name="COMBUSTIVEL1_15">#N/A</definedName>
    <definedName name="COMBUSTIVEL1_16">#N/A</definedName>
    <definedName name="COMBUSTIVEL1_17">#N/A</definedName>
    <definedName name="COMBUSTIVEL1_18">#N/A</definedName>
    <definedName name="COMBUSTIVEL1_2">#N/A</definedName>
    <definedName name="COMBUSTIVEL1_5">#N/A</definedName>
    <definedName name="COMBUSTIVEL1_6">#N/A</definedName>
    <definedName name="COMBUSTIVEL1_7">#N/A</definedName>
    <definedName name="COMBUSTIVEL1_8">#N/A</definedName>
    <definedName name="COMBUSTIVEL1_9">#N/A</definedName>
    <definedName name="Comp" localSheetId="8">#REF!</definedName>
    <definedName name="Comp" localSheetId="13">#REF!</definedName>
    <definedName name="Comp" localSheetId="16">#REF!</definedName>
    <definedName name="Comp" hidden="1">#REF!</definedName>
    <definedName name="Comp_Área_Vol.">#REF!</definedName>
    <definedName name="Comp_Área_Vol._2">#N/A</definedName>
    <definedName name="Comp_Área_Vol._25">#REF!</definedName>
    <definedName name="comp01">#REF!</definedName>
    <definedName name="COMP034">#REF!</definedName>
    <definedName name="comparativo" hidden="1">{#N/A,#N/A,TRUE,"Serviços"}</definedName>
    <definedName name="COMPENSA.PLAST">#REF!</definedName>
    <definedName name="COMPENSADO_RES_10MM">#REF!</definedName>
    <definedName name="COMPENSADO_RES_12MM">#REF!</definedName>
    <definedName name="compeqp">#REF!</definedName>
    <definedName name="compeqp_1">#REF!</definedName>
    <definedName name="complementares">#REF!</definedName>
    <definedName name="complementares_1">#REF!</definedName>
    <definedName name="complementares_10">#REF!</definedName>
    <definedName name="complementares_12">#REF!</definedName>
    <definedName name="complementares_2">#REF!</definedName>
    <definedName name="complementares_3">#REF!</definedName>
    <definedName name="complementares_4">#REF!</definedName>
    <definedName name="complementares_9">#REF!</definedName>
    <definedName name="COMPLETO">#N/A</definedName>
    <definedName name="COMPOSICAO">[6]MARSHALL!$O$369:$AE$390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MPOSICAO01">#REF!</definedName>
    <definedName name="COMPOSIÇÃO01">#REF!</definedName>
    <definedName name="COMPOSICAO01_1">#REF!</definedName>
    <definedName name="COMPOSICAO02">#REF!</definedName>
    <definedName name="COMPOSICAO02_1">#REF!</definedName>
    <definedName name="COMPOSICAORIP">#REF!</definedName>
    <definedName name="COMPOSICOES">[66]Composições!$A$6:$FI$213</definedName>
    <definedName name="composições">#REF!</definedName>
    <definedName name="COMPOSICOES_DESON">[67]Composições_DESON!$A:$FI</definedName>
    <definedName name="COMS">#N/A</definedName>
    <definedName name="COMS_24">NA()</definedName>
    <definedName name="COMS_25">NA()</definedName>
    <definedName name="COMS_26">NA()</definedName>
    <definedName name="COMS_27">NA()</definedName>
    <definedName name="COMS_28">NA()</definedName>
    <definedName name="COMS_3">NA()</definedName>
    <definedName name="COMS_5">NA()</definedName>
    <definedName name="COMS_6">NA()</definedName>
    <definedName name="COMS_7">NA()</definedName>
    <definedName name="con">'[68]P reaj x P atual'!#REF!</definedName>
    <definedName name="CONA">#N/A</definedName>
    <definedName name="CONA_24">NA()</definedName>
    <definedName name="CONA_25">NA()</definedName>
    <definedName name="CONA_26">NA()</definedName>
    <definedName name="CONA_27">NA()</definedName>
    <definedName name="CONA_28">NA()</definedName>
    <definedName name="CONA_3">NA()</definedName>
    <definedName name="CONA_5">NA()</definedName>
    <definedName name="CONA_6">NA()</definedName>
    <definedName name="CONA_7">NA()</definedName>
    <definedName name="CONC">#REF!</definedName>
    <definedName name="CONC.">#REF!</definedName>
    <definedName name="CONC_17">NA()</definedName>
    <definedName name="CONC_18">NA()</definedName>
    <definedName name="CONC_19">NA()</definedName>
    <definedName name="CONC_EMI">#REF!</definedName>
    <definedName name="CONC_EMI_19">"$#REF!.$#REF!$#REF!:$#REF!$#REF!"</definedName>
    <definedName name="concciclo">#REF!</definedName>
    <definedName name="CONCIM">#REF!</definedName>
    <definedName name="CONCIMMAN">#REF!</definedName>
    <definedName name="concorrentes" localSheetId="5" hidden="1">{#N/A,#N/A,FALSE,"Cronograma";#N/A,#N/A,FALSE,"Cronogr. 2"}</definedName>
    <definedName name="concorrentes" hidden="1">{#N/A,#N/A,FALSE,"Cronograma";#N/A,#N/A,FALSE,"Cronogr. 2"}</definedName>
    <definedName name="CONCR">#REF!</definedName>
    <definedName name="CONCRETO">#REF!</definedName>
    <definedName name="CONCRETO_18_MPA">#REF!</definedName>
    <definedName name="CONCRETOCICLMANALT">#REF!</definedName>
    <definedName name="concretociclópico">#REF!</definedName>
    <definedName name="CONCRETOCIMENTO">#REF!</definedName>
    <definedName name="CONCRETOCIMMANALT">#REF!</definedName>
    <definedName name="condiçã_descida">#REF!</definedName>
    <definedName name="CONDIÇÃO">#REF!</definedName>
    <definedName name="Condição_Cerca">#REF!</definedName>
    <definedName name="CONDIÇÃO_COD">#REF!</definedName>
    <definedName name="Condição_Defensa">#REF!</definedName>
    <definedName name="Condição_Descida">#REF!</definedName>
    <definedName name="Condição_Entrada">#REF!</definedName>
    <definedName name="Condição_MeioFio">#REF!</definedName>
    <definedName name="Condição_OAC">#REF!</definedName>
    <definedName name="Condição_Sarjeta">#REF!</definedName>
    <definedName name="Condição_Sinal_Vertical">#REF!</definedName>
    <definedName name="Condição_Tacha">#REF!</definedName>
    <definedName name="Condição_Valeta">#REF!</definedName>
    <definedName name="CondiçãoDispositivoLateralOAE">#REF!</definedName>
    <definedName name="CondiçãoNãoOAC">#REF!</definedName>
    <definedName name="CondiçãoOAC">#REF!</definedName>
    <definedName name="CONDUTOR">[17]Cadastro!$C:$C</definedName>
    <definedName name="CONDUTORES">#REF!</definedName>
    <definedName name="Cons" localSheetId="15">[8]!Plan1</definedName>
    <definedName name="Cons" localSheetId="16">Plan1</definedName>
    <definedName name="Cons">[0]!Plan1</definedName>
    <definedName name="CONS.ASF.">#REF!</definedName>
    <definedName name="Cons_24">NA()</definedName>
    <definedName name="Cons_25">NA()</definedName>
    <definedName name="Cons_26">NA()</definedName>
    <definedName name="Cons_27">NA()</definedName>
    <definedName name="Cons_28">NA()</definedName>
    <definedName name="Cons_6">NA()</definedName>
    <definedName name="Cons_7">NA()</definedName>
    <definedName name="Cons_8">NA()</definedName>
    <definedName name="CONS1">#N/A</definedName>
    <definedName name="CONS1_24">NA()</definedName>
    <definedName name="CONS1_25">NA()</definedName>
    <definedName name="CONS1_26">NA()</definedName>
    <definedName name="CONS1_27">NA()</definedName>
    <definedName name="CONS1_28">NA()</definedName>
    <definedName name="CONS1_3">NA()</definedName>
    <definedName name="CONS1_5">NA()</definedName>
    <definedName name="CONS1_6">NA()</definedName>
    <definedName name="CONS1_7">NA()</definedName>
    <definedName name="CONSER">'[68]P reaj x P atual'!$N$6</definedName>
    <definedName name="CONSERVAÇÃO">#REF!</definedName>
    <definedName name="CONSULTA_EQUIPS_POR_EMPRESA">#REF!</definedName>
    <definedName name="CONSUMO" localSheetId="15">[8]!Plan1</definedName>
    <definedName name="CONSUMO" localSheetId="16">Plan1</definedName>
    <definedName name="CONSUMO">[0]!Plan1</definedName>
    <definedName name="consumo.2" localSheetId="16">#REF!</definedName>
    <definedName name="consumo.2">#REF!</definedName>
    <definedName name="CONSUMO_10">#N/A</definedName>
    <definedName name="CONSUMO_11">#N/A</definedName>
    <definedName name="CONSUMO_12">#N/A</definedName>
    <definedName name="CONSUMO_13">#N/A</definedName>
    <definedName name="CONSUMO_14">#N/A</definedName>
    <definedName name="CONSUMO_15">#N/A</definedName>
    <definedName name="CONSUMO_16">#N/A</definedName>
    <definedName name="CONSUMO_17">#N/A</definedName>
    <definedName name="CONSUMO_18">#N/A</definedName>
    <definedName name="CONSUMO_2">#N/A</definedName>
    <definedName name="consumo_24">NA()</definedName>
    <definedName name="consumo_25">NA()</definedName>
    <definedName name="consumo_26">NA()</definedName>
    <definedName name="consumo_27">NA()</definedName>
    <definedName name="consumo_28">NA()</definedName>
    <definedName name="CONSUMO_5">#N/A</definedName>
    <definedName name="consumo_6">NA()</definedName>
    <definedName name="consumo_7">NA()</definedName>
    <definedName name="consumo_8">NA()</definedName>
    <definedName name="CONSUMO_9">#N/A</definedName>
    <definedName name="consumo2" localSheetId="15">[8]!Plan1</definedName>
    <definedName name="consumo2" localSheetId="16">Plan1</definedName>
    <definedName name="consumo2">[0]!Plan1</definedName>
    <definedName name="Consumodemateriais" localSheetId="16">Plan1</definedName>
    <definedName name="Consumodemateriais">[0]!Plan1</definedName>
    <definedName name="Consumodemateriais___0">#N/A</definedName>
    <definedName name="Consumodemateriais_1">#NAME?</definedName>
    <definedName name="Consumodemateriais_10">NA()</definedName>
    <definedName name="Consumodemateriais_11">#N/A</definedName>
    <definedName name="Consumodemateriais_12">NA()</definedName>
    <definedName name="Consumodemateriais_13">NA()</definedName>
    <definedName name="Consumodemateriais_14">NA()</definedName>
    <definedName name="Consumodemateriais_15">#N/A</definedName>
    <definedName name="Consumodemateriais_16">#N/A</definedName>
    <definedName name="Consumodemateriais_17">#N/A</definedName>
    <definedName name="Consumodemateriais_18">#N/A</definedName>
    <definedName name="Consumodemateriais_19">#N/A</definedName>
    <definedName name="Consumodemateriais_2">NA()</definedName>
    <definedName name="Consumodemateriais_20">#N/A</definedName>
    <definedName name="Consumodemateriais_22">#N/A</definedName>
    <definedName name="Consumodemateriais_24">NA()</definedName>
    <definedName name="Consumodemateriais_25">NA()</definedName>
    <definedName name="Consumodemateriais_26">NA()</definedName>
    <definedName name="Consumodemateriais_27">NA()</definedName>
    <definedName name="Consumodemateriais_28">NA()</definedName>
    <definedName name="Consumodemateriais_3">NA()</definedName>
    <definedName name="Consumodemateriais_4">NA()</definedName>
    <definedName name="Consumodemateriais_5">NA()</definedName>
    <definedName name="Consumodemateriais_6">#N/A</definedName>
    <definedName name="Consumodemateriais_7">NA()</definedName>
    <definedName name="Consumodemateriais_8">NA()</definedName>
    <definedName name="Consumodemateriais_9">#N/A</definedName>
    <definedName name="CONT" localSheetId="15">[8]!Plan1</definedName>
    <definedName name="CONT" localSheetId="16">#REF!</definedName>
    <definedName name="CONT">#REF!</definedName>
    <definedName name="CONTA">#N/A</definedName>
    <definedName name="CONTADOR">NA()</definedName>
    <definedName name="CONTR">#REF!</definedName>
    <definedName name="CONTR_13">#REF!</definedName>
    <definedName name="CONTR_39">#REF!</definedName>
    <definedName name="CONTR_6">#REF!</definedName>
    <definedName name="Contratada">[17]DADOS!$B$4</definedName>
    <definedName name="contrato">[17]DADOS!$B$6</definedName>
    <definedName name="Contrato_Numero">[17]DADOS!$B$2</definedName>
    <definedName name="controle" hidden="1">{"'Plan1 (2)'!$A$5:$F$63"}</definedName>
    <definedName name="ControleCOmb">NA()</definedName>
    <definedName name="Convenio">[17]DADOS!$B$3</definedName>
    <definedName name="conver">#REF!</definedName>
    <definedName name="CONVER1">#REF!</definedName>
    <definedName name="CONVER2">#REF!</definedName>
    <definedName name="COR">#REF!</definedName>
    <definedName name="CORDEFMB">#REF!</definedName>
    <definedName name="Corpus">[69]!Dom_Páscoa+60</definedName>
    <definedName name="CorrDefFresagem">#REF!</definedName>
    <definedName name="CorrDefMBUQ">#REF!</definedName>
    <definedName name="correção">#REF!</definedName>
    <definedName name="CORREÇÃOFRES">#REF!</definedName>
    <definedName name="CORREÇÃOMBUFMAN">#REF!</definedName>
    <definedName name="CORREÇÃOMBUFREC">#REF!</definedName>
    <definedName name="CORREÇÃOMBUQMAN">#REF!</definedName>
    <definedName name="CORREÇÃOMBUQREC">#REF!</definedName>
    <definedName name="CORREÇÃOREC">#REF!</definedName>
    <definedName name="CORRMBUFMAN">#REF!</definedName>
    <definedName name="CORRMBUQMAN">#REF!</definedName>
    <definedName name="CORRMBUQREC">#REF!</definedName>
    <definedName name="Cortes">#REF!</definedName>
    <definedName name="cost_of_debt">#REF!</definedName>
    <definedName name="COTACAO">{#N/A,#N/A,TRUE,"Serviços"}</definedName>
    <definedName name="cotação">#REF!</definedName>
    <definedName name="COTAÇÕES">#REF!</definedName>
    <definedName name="CPAV">#REF!</definedName>
    <definedName name="CPDB80">#REF!</definedName>
    <definedName name="CPDMPM">#REF!</definedName>
    <definedName name="CPL">#REF!</definedName>
    <definedName name="CPRLI">#REF!</definedName>
    <definedName name="CpuAux" localSheetId="8">#REF!</definedName>
    <definedName name="CpuAux" localSheetId="13">#REF!</definedName>
    <definedName name="CpuAux" localSheetId="16">#REF!</definedName>
    <definedName name="CpuAux" hidden="1">#REF!</definedName>
    <definedName name="CPUAUXDES">#REF!</definedName>
    <definedName name="CPUAUXONE">#REF!</definedName>
    <definedName name="CPUBET" localSheetId="16">#REF!</definedName>
    <definedName name="CPUBET">#REF!</definedName>
    <definedName name="CPUDES">#REF!</definedName>
    <definedName name="CPUOAC" localSheetId="16">#REF!</definedName>
    <definedName name="CPUOAC">#REF!</definedName>
    <definedName name="CPUOAE" localSheetId="16">#REF!</definedName>
    <definedName name="CPUOAE">#REF!</definedName>
    <definedName name="CPUONE">#REF!</definedName>
    <definedName name="CPUPAV" localSheetId="16">#REF!</definedName>
    <definedName name="CPUPAV">#REF!</definedName>
    <definedName name="CPUs" localSheetId="8">#REF!</definedName>
    <definedName name="CPUs" localSheetId="13">#REF!</definedName>
    <definedName name="CPUs" localSheetId="16">#REF!</definedName>
    <definedName name="CPUs" hidden="1">#REF!</definedName>
    <definedName name="CPUSERCOMPL" localSheetId="16">#REF!</definedName>
    <definedName name="CPUSERCOMPL">#REF!</definedName>
    <definedName name="CPUSIN" localSheetId="16">#REF!</definedName>
    <definedName name="CPUSIN">#REF!</definedName>
    <definedName name="CPUTER" localSheetId="16">#REF!</definedName>
    <definedName name="CPUTER">#REF!</definedName>
    <definedName name="CPUVEIC" localSheetId="16">#REF!</definedName>
    <definedName name="CPUVEIC">#REF!</definedName>
    <definedName name="CPZF">#REF!</definedName>
    <definedName name="CPZFRANCES">#REF!</definedName>
    <definedName name="CRA">#REF!</definedName>
    <definedName name="CRBPE">#REF!</definedName>
    <definedName name="CRC">#REF!</definedName>
    <definedName name="CRECREVMBUQ">#REF!</definedName>
    <definedName name="CRETBVTYBT">#N/A</definedName>
    <definedName name="CRETRBRTTR">#N/A</definedName>
    <definedName name="CRETRBVTBR">#N/A</definedName>
    <definedName name="CRETRO">#REF!</definedName>
    <definedName name="CRG_01">[70]CRG!$B$1:$T$747</definedName>
    <definedName name="CRI">#REF!</definedName>
    <definedName name="CRIT" localSheetId="8">#REF!</definedName>
    <definedName name="CRIT" localSheetId="13">#REF!</definedName>
    <definedName name="CRIT" localSheetId="16">#REF!</definedName>
    <definedName name="CRIT" hidden="1">#REF!</definedName>
    <definedName name="Criteria">#REF!</definedName>
    <definedName name="_xlnm.Criteria" localSheetId="16">#REF!</definedName>
    <definedName name="_xlnm.Criteria" hidden="1">#REF!</definedName>
    <definedName name="Cron" localSheetId="8">{#N/A,#N/A,FALSE,"MO (2)"}</definedName>
    <definedName name="Cron" localSheetId="10">{#N/A,#N/A,FALSE,"MO (2)"}</definedName>
    <definedName name="Cron" localSheetId="11">{#N/A,#N/A,FALSE,"MO (2)"}</definedName>
    <definedName name="Cron" localSheetId="12">{#N/A,#N/A,FALSE,"MO (2)"}</definedName>
    <definedName name="Cron" localSheetId="13">{#N/A,#N/A,FALSE,"MO (2)"}</definedName>
    <definedName name="Cron" localSheetId="5" hidden="1">{#N/A,#N/A,FALSE,"MO (2)"}</definedName>
    <definedName name="Cron" localSheetId="15" hidden="1">{#N/A,#N/A,FALSE,"MO (2)"}</definedName>
    <definedName name="Cron" localSheetId="16">{#N/A,#N/A,FALSE,"MO (2)"}</definedName>
    <definedName name="Cron" hidden="1">{#N/A,#N/A,FALSE,"MO (2)"}</definedName>
    <definedName name="Cron_1" hidden="1">{#N/A,#N/A,FALSE,"MO (2)"}</definedName>
    <definedName name="CRONO">[71]Equipamentos!$B$3:$C$57</definedName>
    <definedName name="CRONO_1">#REF!</definedName>
    <definedName name="CRONO_25">#REF!</definedName>
    <definedName name="cronograma" hidden="1">{#N/A,#N/A,TRUE,"Plan1"}</definedName>
    <definedName name="CRONOMOD">{"total","SUM(total)","YNNNN",FALSE}</definedName>
    <definedName name="Croquiiii" localSheetId="16">Croquiiii</definedName>
    <definedName name="Croquiiii">#N/A</definedName>
    <definedName name="Croquiiii_38" localSheetId="16">Croquiiii_38</definedName>
    <definedName name="Croquiiii_38">#N/A</definedName>
    <definedName name="CRTBRBTY">#N/A</definedName>
    <definedName name="CRTBRTBTY">#N/A</definedName>
    <definedName name="CRTBRTBYT">#N/A</definedName>
    <definedName name="CRTBRTCTRVT">#N/A</definedName>
    <definedName name="CRTRBTBYTRFCR">#N/A</definedName>
    <definedName name="CRTRBTR">#N/A</definedName>
    <definedName name="CRTRBYTY">#N/A</definedName>
    <definedName name="CRTVCR">#N/A</definedName>
    <definedName name="CRTVRVTRTBRTB">#N/A</definedName>
    <definedName name="CRVBRBGT">#N/A</definedName>
    <definedName name="CS">'[72]CS#'!$A$3:$K$12</definedName>
    <definedName name="cs_1">#N/A</definedName>
    <definedName name="cs_2">#N/A</definedName>
    <definedName name="CS_24">NA()</definedName>
    <definedName name="CS_25">NA()</definedName>
    <definedName name="CS_26">NA()</definedName>
    <definedName name="CS_27">NA()</definedName>
    <definedName name="CS_28">NA()</definedName>
    <definedName name="CS_6">NA()</definedName>
    <definedName name="CS_7">NA()</definedName>
    <definedName name="CS110PI">#REF!</definedName>
    <definedName name="CS110PI_2">#N/A</definedName>
    <definedName name="CS110R">#REF!</definedName>
    <definedName name="CS110R_2">#N/A</definedName>
    <definedName name="CS316PI">#REF!</definedName>
    <definedName name="CS316PI_2">#N/A</definedName>
    <definedName name="CS316R">#REF!</definedName>
    <definedName name="CS316R_2">#N/A</definedName>
    <definedName name="CS423PI">#REF!</definedName>
    <definedName name="CS423PI_2">#N/A</definedName>
    <definedName name="CS423R">#REF!</definedName>
    <definedName name="CS423R_2">#N/A</definedName>
    <definedName name="CSA" localSheetId="16">#REF!</definedName>
    <definedName name="CSA">#REF!</definedName>
    <definedName name="CSA_1">#REF!</definedName>
    <definedName name="CSERVENTE">#REF!</definedName>
    <definedName name="CSPP">#REF!</definedName>
    <definedName name="CSPP_1">#REF!</definedName>
    <definedName name="CSSL" hidden="1">{#N/A,#N/A,FALSE,"IR E CS 1997";#N/A,#N/A,FALSE,"PR ND";#N/A,#N/A,FALSE,"8191";#N/A,#N/A,FALSE,"8383";#N/A,#N/A,FALSE,"MP 1024";#N/A,#N/A,FALSE,"AD_EX_97";#N/A,#N/A,FALSE,"BD 97"}</definedName>
    <definedName name="CSSL1998" hidden="1">{#N/A,#N/A,FALSE,"IR E CS 1997";#N/A,#N/A,FALSE,"PR ND";#N/A,#N/A,FALSE,"8191";#N/A,#N/A,FALSE,"8383";#N/A,#N/A,FALSE,"MP 1024";#N/A,#N/A,FALSE,"AD_EX_97";#N/A,#N/A,FALSE,"BD 97"}</definedName>
    <definedName name="CST" localSheetId="16">#REF!</definedName>
    <definedName name="CST">#REF!</definedName>
    <definedName name="CSV">#REF!</definedName>
    <definedName name="ct" localSheetId="16">#REF!</definedName>
    <definedName name="ct">#REF!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TCC4P">#REF!</definedName>
    <definedName name="CTCCB10NP">#REF!</definedName>
    <definedName name="CTCCB10P">#REF!</definedName>
    <definedName name="CTCCCNP">#REF!</definedName>
    <definedName name="CTED6N">#REF!</definedName>
    <definedName name="ctescman">#REF!</definedName>
    <definedName name="CTESSF">#REF!</definedName>
    <definedName name="ctfa4">#REF!</definedName>
    <definedName name="CT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TLB5P">#REF!</definedName>
    <definedName name="CTLC4P">#REF!</definedName>
    <definedName name="CTLCB10P">#REF!</definedName>
    <definedName name="CTLMR">#REF!</definedName>
    <definedName name="ctrvbyb">#N/A</definedName>
    <definedName name="cu" localSheetId="8">{#N/A,#N/A,TRUE,"Serviços"}</definedName>
    <definedName name="cu" localSheetId="10">{#N/A,#N/A,TRUE,"Serviços"}</definedName>
    <definedName name="cu" localSheetId="11">{#N/A,#N/A,TRUE,"Serviços"}</definedName>
    <definedName name="cu" localSheetId="12">{#N/A,#N/A,TRUE,"Serviços"}</definedName>
    <definedName name="cu" localSheetId="13">{#N/A,#N/A,TRUE,"Serviços"}</definedName>
    <definedName name="cu" localSheetId="15" hidden="1">{#N/A,#N/A,TRUE,"Serviços"}</definedName>
    <definedName name="cu" localSheetId="16">#REF!</definedName>
    <definedName name="cu">#REF!</definedName>
    <definedName name="CUB">#REF!</definedName>
    <definedName name="CUN" localSheetId="16">#REF!</definedName>
    <definedName name="CUN">#REF!</definedName>
    <definedName name="CunEq" localSheetId="8">SUM(IF(#REF!=#REF!,(#REF!)*(#REF!="EQ")))</definedName>
    <definedName name="CunEq" localSheetId="13">SUM(IF(#REF!=#REF!,(#REF!)*(#REF!="EQ")))</definedName>
    <definedName name="CunEq" localSheetId="5" hidden="1">SUM(IF(#REF! =#REF!,(#REF!)*(#REF!="EQ")))</definedName>
    <definedName name="CunEq" localSheetId="15" hidden="1">SUM(IF(#REF!=#REF!,(#REF!)*(#REF!="EQ")))</definedName>
    <definedName name="CunEq" localSheetId="16">SUM(IF(#REF!=#REF!,(#REF!)*(#REF!="EQ")))</definedName>
    <definedName name="CunEq" hidden="1">SUM(IF(#REF! =#REF!,(#REF!)*(#REF!="EQ")))</definedName>
    <definedName name="CunEq_1" hidden="1">SUM(IF(#REF! =#REF!,(#REF!)*(#REF!="EQ")))</definedName>
    <definedName name="CunMo" localSheetId="8">SUM(IF(#REF!=#REF!,(#REF!)*(#REF!="MO")))</definedName>
    <definedName name="CunMo" localSheetId="13">SUM(IF(#REF!=#REF!,(#REF!)*(#REF!="MO")))</definedName>
    <definedName name="CunMo" localSheetId="5" hidden="1">SUM(IF(#REF! =#REF!,(#REF!)*(#REF!="MO")))</definedName>
    <definedName name="CunMo" localSheetId="15" hidden="1">SUM(IF(#REF!=#REF!,(#REF!)*(#REF!="MO")))</definedName>
    <definedName name="CunMo" localSheetId="16">SUM(IF(#REF!=#REF!,(#REF!)*(#REF!="MO")))</definedName>
    <definedName name="CunMo" hidden="1">SUM(IF(#REF! =#REF!,(#REF!)*(#REF!="MO")))</definedName>
    <definedName name="CunMo_1" hidden="1">SUM(IF(#REF! =#REF!,(#REF!)*(#REF!="MO")))</definedName>
    <definedName name="CunMp" localSheetId="8">SUM(IF(#REF!=#REF!,(#REF!)*(#REF!="MP")))</definedName>
    <definedName name="CunMp" localSheetId="13">SUM(IF(#REF!=#REF!,(#REF!)*(#REF!="MP")))</definedName>
    <definedName name="CunMp" localSheetId="5" hidden="1">SUM(IF(#REF! =#REF!,(#REF!)*(#REF!="MP")))</definedName>
    <definedName name="CunMp" localSheetId="15" hidden="1">SUM(IF(#REF!=#REF!,(#REF!)*(#REF!="MP")))</definedName>
    <definedName name="CunMp" localSheetId="16">SUM(IF(#REF!=#REF!,(#REF!)*(#REF!="MP")))</definedName>
    <definedName name="CunMp" hidden="1">SUM(IF(#REF! =#REF!,(#REF!)*(#REF!="MP")))</definedName>
    <definedName name="CunMp_1" hidden="1">SUM(IF(#REF! =#REF!,(#REF!)*(#REF!="MP")))</definedName>
    <definedName name="CUP">#REF!</definedName>
    <definedName name="CURC1C">#REF!</definedName>
    <definedName name="CURRENCY" localSheetId="16">#REF!</definedName>
    <definedName name="CURRENCY">#REF!</definedName>
    <definedName name="CURRENCYY" localSheetId="16">#REF!</definedName>
    <definedName name="CURRENCYY">#REF!</definedName>
    <definedName name="CURTO">#N/A</definedName>
    <definedName name="CURVA" localSheetId="15">'[73]FLUXO - EXECUÇÃO PRÓPRIA'!#REF!</definedName>
    <definedName name="CURVA">#REF!</definedName>
    <definedName name="CURVA_ABC" localSheetId="15">'[73]FLUXO - EXECUÇÃO PRÓPRIA'!#REF!</definedName>
    <definedName name="Curva_ABC">#N/A</definedName>
    <definedName name="curvaabc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ustgram">#REF!</definedName>
    <definedName name="custo" localSheetId="16">#REF!</definedName>
    <definedName name="custo">#REF!</definedName>
    <definedName name="CUSTO_10" localSheetId="16">#REF!</definedName>
    <definedName name="CUSTO_10">#REF!</definedName>
    <definedName name="CUSTO_10_16">#REF!</definedName>
    <definedName name="CUSTO_10_19" localSheetId="16">#REF!</definedName>
    <definedName name="CUSTO_10_19">#REF!</definedName>
    <definedName name="CUSTO_10_19_16">#REF!</definedName>
    <definedName name="CUSTO_16">#REF!</definedName>
    <definedName name="CUSTO_17" localSheetId="16">#REF!</definedName>
    <definedName name="CUSTO_17">#REF!</definedName>
    <definedName name="CUSTO_17_16">#REF!</definedName>
    <definedName name="CUSTO_17_19" localSheetId="16">#REF!</definedName>
    <definedName name="CUSTO_17_19">#REF!</definedName>
    <definedName name="CUSTO_17_19_16">#REF!</definedName>
    <definedName name="CUSTO_19" localSheetId="16">#REF!</definedName>
    <definedName name="CUSTO_19">#REF!</definedName>
    <definedName name="CUSTO_19_16">#REF!</definedName>
    <definedName name="CUSTO_6" localSheetId="16">#REF!</definedName>
    <definedName name="CUSTO_6">#REF!</definedName>
    <definedName name="CUSTO_6_16">#REF!</definedName>
    <definedName name="CUSTO_6_19" localSheetId="16">#REF!</definedName>
    <definedName name="CUSTO_6_19">#REF!</definedName>
    <definedName name="CUSTO_6_19_16">#REF!</definedName>
    <definedName name="CUSTO_7" localSheetId="16">#REF!</definedName>
    <definedName name="CUSTO_7">#REF!</definedName>
    <definedName name="CUSTO_7_16">#REF!</definedName>
    <definedName name="CUSTO_7_19" localSheetId="16">#REF!</definedName>
    <definedName name="CUSTO_7_19">#REF!</definedName>
    <definedName name="CUSTO_7_19_16">#REF!</definedName>
    <definedName name="CUSTO_8" localSheetId="16">#REF!</definedName>
    <definedName name="CUSTO_8">#REF!</definedName>
    <definedName name="CUSTO_8_16">#REF!</definedName>
    <definedName name="CUSTO_8_19" localSheetId="16">#REF!</definedName>
    <definedName name="CUSTO_8_19">#REF!</definedName>
    <definedName name="CUSTO_8_19_16">#REF!</definedName>
    <definedName name="CUSTO_9" localSheetId="16">#REF!</definedName>
    <definedName name="CUSTO_9">#REF!</definedName>
    <definedName name="CUSTO_9_16">#REF!</definedName>
    <definedName name="CUSTO_9_19" localSheetId="16">#REF!</definedName>
    <definedName name="CUSTO_9_19">#REF!</definedName>
    <definedName name="CUSTO_9_19_16">#REF!</definedName>
    <definedName name="CUSTO_DE_COMBUSTÍVEL_E_LUFRIFICANTES" localSheetId="16">#REF!</definedName>
    <definedName name="CUSTO_DE_COMBUSTÍVEL_E_LUFRIFICANTES">#REF!</definedName>
    <definedName name="Custo_parcial">#REF!</definedName>
    <definedName name="Custo_parcial_1">#REF!</definedName>
    <definedName name="Custo_parcial_2">#N/A</definedName>
    <definedName name="custoA">#REF!</definedName>
    <definedName name="custoB">#REF!</definedName>
    <definedName name="custoc">#REF!</definedName>
    <definedName name="CUSTODIRETO">#REF!</definedName>
    <definedName name="CUSTOFIN">#REF!</definedName>
    <definedName name="CUSTOINDIRETO">#REF!</definedName>
    <definedName name="custoo" localSheetId="16">#REF!</definedName>
    <definedName name="custoo">#REF!</definedName>
    <definedName name="custoSUB">#REF!</definedName>
    <definedName name="CV">#REF!</definedName>
    <definedName name="cvc">#REF!</definedName>
    <definedName name="CVDF">#N/A</definedName>
    <definedName name="cvdfdfd">#N/A</definedName>
    <definedName name="cvp1\2">#REF!</definedName>
    <definedName name="cwlksd" hidden="1">{#N/A,#N/A,FALSE,"Aging Summary";#N/A,#N/A,FALSE,"Ratio Analysis";#N/A,#N/A,FALSE,"Test 120 Day Accts";#N/A,#N/A,FALSE,"Tickmarks"}</definedName>
    <definedName name="cx">#REF!</definedName>
    <definedName name="cxp4x2">#REF!</definedName>
    <definedName name="CXRH">#N/A</definedName>
    <definedName name="d" localSheetId="15">#REF!</definedName>
    <definedName name="D">'[52]EAP-USINA V E VI'!$B:$B</definedName>
    <definedName name="d_25">#REF!</definedName>
    <definedName name="d_4" localSheetId="16">#REF!</definedName>
    <definedName name="d_4">#REF!</definedName>
    <definedName name="DA" localSheetId="16">#REF!</definedName>
    <definedName name="DA">#REF!</definedName>
    <definedName name="DA_10">#N/A</definedName>
    <definedName name="DA_11">#N/A</definedName>
    <definedName name="DA_12">#N/A</definedName>
    <definedName name="DA_13">#N/A</definedName>
    <definedName name="DA_14">#N/A</definedName>
    <definedName name="DA_15">#N/A</definedName>
    <definedName name="DA_16">#N/A</definedName>
    <definedName name="DA_17">#N/A</definedName>
    <definedName name="DA_18">#N/A</definedName>
    <definedName name="DA_2">#N/A</definedName>
    <definedName name="DA_5">#N/A</definedName>
    <definedName name="DA_6">#N/A</definedName>
    <definedName name="DA_7">#N/A</definedName>
    <definedName name="DA_8">#N/A</definedName>
    <definedName name="DA_9">#N/A</definedName>
    <definedName name="DAC" localSheetId="15">[8]!Plan1</definedName>
    <definedName name="DAC" localSheetId="16">Plan1</definedName>
    <definedName name="DAC">[0]!Plan1</definedName>
    <definedName name="DADA">#REF!</definedName>
    <definedName name="dadadfs">[74]!exibir_1000</definedName>
    <definedName name="dadinho" localSheetId="16">#REF!</definedName>
    <definedName name="dadinho">#REF!</definedName>
    <definedName name="dadinho_1">#REF!</definedName>
    <definedName name="dadinho_11" localSheetId="16">#REF!</definedName>
    <definedName name="dadinho_11">#REF!</definedName>
    <definedName name="dadinho_11_16">#REF!</definedName>
    <definedName name="dadinho_11_19" localSheetId="16">#REF!</definedName>
    <definedName name="dadinho_11_19">#REF!</definedName>
    <definedName name="dadinho_11_19_16">#REF!</definedName>
    <definedName name="dadinho_13" localSheetId="16">#REF!</definedName>
    <definedName name="dadinho_13">#REF!</definedName>
    <definedName name="dadinho_13_1" localSheetId="16">#REF!</definedName>
    <definedName name="dadinho_13_1">#REF!</definedName>
    <definedName name="dadinho_13_1_16">#REF!</definedName>
    <definedName name="dadinho_13_16">#REF!</definedName>
    <definedName name="dadinho_13_19" localSheetId="16">#REF!</definedName>
    <definedName name="dadinho_13_19">#REF!</definedName>
    <definedName name="dadinho_13_19_16">#REF!</definedName>
    <definedName name="dadinho_14">#REF!</definedName>
    <definedName name="dadinho_16">#REF!</definedName>
    <definedName name="dadinho_19" localSheetId="16">#REF!</definedName>
    <definedName name="dadinho_19">#REF!</definedName>
    <definedName name="dadinho_19_16">#REF!</definedName>
    <definedName name="dadinho_21" localSheetId="16">#REF!</definedName>
    <definedName name="dadinho_21">#REF!</definedName>
    <definedName name="dadinho_21_16">#REF!</definedName>
    <definedName name="dadinho_21_19" localSheetId="16">#REF!</definedName>
    <definedName name="dadinho_21_19">#REF!</definedName>
    <definedName name="dadinho_21_19_16">#REF!</definedName>
    <definedName name="dadinho_26">#REF!</definedName>
    <definedName name="dadinho_28">#REF!</definedName>
    <definedName name="dadinho_29">#REF!</definedName>
    <definedName name="dadinho_31">#REF!</definedName>
    <definedName name="dadinho_50">#N/A</definedName>
    <definedName name="dadinho_50_1">#REF!</definedName>
    <definedName name="dadinho_6" localSheetId="16">#REF!</definedName>
    <definedName name="dadinho_6">#REF!</definedName>
    <definedName name="dadinho_7" localSheetId="16">#REF!</definedName>
    <definedName name="dadinho_7">#REF!</definedName>
    <definedName name="dadinho_8" localSheetId="16">#REF!</definedName>
    <definedName name="dadinho_8">#REF!</definedName>
    <definedName name="dadinho_8_16">#REF!</definedName>
    <definedName name="dadinho_9" localSheetId="16">#REF!</definedName>
    <definedName name="dadinho_9">#REF!</definedName>
    <definedName name="dadinho_9_16">#REF!</definedName>
    <definedName name="DADOS" localSheetId="16">#REF!</definedName>
    <definedName name="DADOS">#REF!</definedName>
    <definedName name="DADOS_1">[75]Conversão!$AG$5:$AH$40</definedName>
    <definedName name="DADOS_11" localSheetId="16">#REF!</definedName>
    <definedName name="DADOS_11">#REF!</definedName>
    <definedName name="DADOS_11_16">#REF!</definedName>
    <definedName name="DADOS_11_19" localSheetId="16">#REF!</definedName>
    <definedName name="DADOS_11_19">#REF!</definedName>
    <definedName name="DADOS_11_19_16">#REF!</definedName>
    <definedName name="DADOS_13" localSheetId="16">#REF!</definedName>
    <definedName name="DADOS_13">#REF!</definedName>
    <definedName name="DADOS_13_1" localSheetId="16">#REF!</definedName>
    <definedName name="DADOS_13_1">#REF!</definedName>
    <definedName name="DADOS_13_1_16">#REF!</definedName>
    <definedName name="DADOS_13_16">#REF!</definedName>
    <definedName name="DADOS_13_19" localSheetId="16">#REF!</definedName>
    <definedName name="DADOS_13_19">#REF!</definedName>
    <definedName name="DADOS_13_19_16">#REF!</definedName>
    <definedName name="DADOS_14" localSheetId="16">#REF!</definedName>
    <definedName name="DADOS_14">#REF!</definedName>
    <definedName name="DADOS_14_16">#REF!</definedName>
    <definedName name="DADOS_14_19" localSheetId="16">#REF!</definedName>
    <definedName name="DADOS_14_19">#REF!</definedName>
    <definedName name="DADOS_14_19_16">#REF!</definedName>
    <definedName name="DADOS_15" localSheetId="16">#REF!</definedName>
    <definedName name="DADOS_15">#REF!</definedName>
    <definedName name="DADOS_15_16">#REF!</definedName>
    <definedName name="DADOS_15_19" localSheetId="16">#REF!</definedName>
    <definedName name="DADOS_15_19">#REF!</definedName>
    <definedName name="DADOS_15_19_16">#REF!</definedName>
    <definedName name="DADOS_16" localSheetId="16">#REF!</definedName>
    <definedName name="DADOS_16">#REF!</definedName>
    <definedName name="DADOS_16_1">#REF!</definedName>
    <definedName name="DADOS_16_16">#REF!</definedName>
    <definedName name="DADOS_16_19" localSheetId="16">#REF!</definedName>
    <definedName name="DADOS_16_19">#REF!</definedName>
    <definedName name="DADOS_16_19_16">#REF!</definedName>
    <definedName name="DADOS_19" localSheetId="16">#REF!</definedName>
    <definedName name="DADOS_19">#REF!</definedName>
    <definedName name="DADOS_19_1" localSheetId="16">#REF!</definedName>
    <definedName name="DADOS_19_1">#REF!</definedName>
    <definedName name="DADOS_19_1_16">#REF!</definedName>
    <definedName name="DADOS_19_16">#REF!</definedName>
    <definedName name="DADOS_2">[76]Orçamentária!$AG$5:$AH$40</definedName>
    <definedName name="DADOS_2_16">#REF!</definedName>
    <definedName name="DADOS_21" localSheetId="16">#REF!</definedName>
    <definedName name="DADOS_21">#REF!</definedName>
    <definedName name="DADOS_21_16">#REF!</definedName>
    <definedName name="DADOS_21_19" localSheetId="16">#REF!</definedName>
    <definedName name="DADOS_21_19">#REF!</definedName>
    <definedName name="DADOS_21_19_16">#REF!</definedName>
    <definedName name="DADOS_26">#REF!</definedName>
    <definedName name="DADOS_28">#REF!</definedName>
    <definedName name="DADOS_29">#REF!</definedName>
    <definedName name="DADOS_3">[76]Orçamentária!$AG$5:$AH$40</definedName>
    <definedName name="DADOS_3_1">#REF!</definedName>
    <definedName name="DADOS_3_16">#REF!</definedName>
    <definedName name="DADOS_31">#REF!</definedName>
    <definedName name="DADOS_4">[76]Orçamentária!$AG$5:$AH$40</definedName>
    <definedName name="DADOS_4_1">#REF!</definedName>
    <definedName name="DADOS_4_16">#REF!</definedName>
    <definedName name="DADOS_50">#N/A</definedName>
    <definedName name="DADOS_50_1">#REF!</definedName>
    <definedName name="DADOS_6" localSheetId="16">#REF!</definedName>
    <definedName name="DADOS_6">#REF!</definedName>
    <definedName name="DADOS_7" localSheetId="16">#REF!</definedName>
    <definedName name="DADOS_7">#REF!</definedName>
    <definedName name="DADOS_8" localSheetId="16">#REF!</definedName>
    <definedName name="DADOS_8">#REF!</definedName>
    <definedName name="DADOS_8_16">#REF!</definedName>
    <definedName name="DADOS_9" localSheetId="16">#REF!</definedName>
    <definedName name="DADOS_9">#REF!</definedName>
    <definedName name="DADOS_9_16">#REF!</definedName>
    <definedName name="Dados_Britados">#REF!</definedName>
    <definedName name="Dados_MASSA">#REF!</definedName>
    <definedName name="Dados_Primário">'[77]PROD.PRIM.'!$A$8:$J$38</definedName>
    <definedName name="DADOS_Rebritagem">#REF!</definedName>
    <definedName name="DADOS1" localSheetId="16">#REF!</definedName>
    <definedName name="DADOS1">#REF!</definedName>
    <definedName name="dadosed">#REF!</definedName>
    <definedName name="DAER1" localSheetId="8">{#N/A,#N/A,TRUE,"Serviços"}</definedName>
    <definedName name="DAER1" localSheetId="10">{#N/A,#N/A,TRUE,"Serviços"}</definedName>
    <definedName name="DAER1" localSheetId="11">{#N/A,#N/A,TRUE,"Serviços"}</definedName>
    <definedName name="DAER1" localSheetId="12">{#N/A,#N/A,TRUE,"Serviços"}</definedName>
    <definedName name="DAER1" localSheetId="13">{#N/A,#N/A,TRUE,"Serviços"}</definedName>
    <definedName name="DAER1" localSheetId="5" hidden="1">{#N/A,#N/A,TRUE,"Serviços"}</definedName>
    <definedName name="DAER1" localSheetId="15" hidden="1">{#N/A,#N/A,TRUE,"Serviços"}</definedName>
    <definedName name="DAER1" localSheetId="16">{#N/A,#N/A,TRUE,"Serviços"}</definedName>
    <definedName name="DAER1" hidden="1">{#N/A,#N/A,TRUE,"Serviços"}</definedName>
    <definedName name="DAER11" localSheetId="5" hidden="1">{#N/A,#N/A,TRUE,"Serviços"}</definedName>
    <definedName name="DAER11" localSheetId="16">{#N/A,#N/A,TRUE,"Serviços"}</definedName>
    <definedName name="DAER11" hidden="1">{#N/A,#N/A,TRUE,"Serviços"}</definedName>
    <definedName name="danil" localSheetId="16">#REF!</definedName>
    <definedName name="danil">#REF!</definedName>
    <definedName name="DAR" localSheetId="16">#REF!</definedName>
    <definedName name="DAR">#REF!</definedName>
    <definedName name="DAREIA">#REF!</definedName>
    <definedName name="dasd">#REF!</definedName>
    <definedName name="DASDFA">#N/A</definedName>
    <definedName name="dat">#REF!</definedName>
    <definedName name="DATA">[78]Mapa!$AJ$2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AT">#REF!</definedName>
    <definedName name="DATA_BASE">#REF!</definedName>
    <definedName name="Data_de_Inicio">[17]DADOS!$B$14</definedName>
    <definedName name="DATA_ENTREGA">#REF!</definedName>
    <definedName name="Data_Fecha">#REF!</definedName>
    <definedName name="Data_Final" localSheetId="16">#REF!</definedName>
    <definedName name="Data_Final">#REF!</definedName>
    <definedName name="Data_Final_2">#N/A</definedName>
    <definedName name="Data_Final_25">#REF!</definedName>
    <definedName name="Data_Final_4" localSheetId="16">#REF!</definedName>
    <definedName name="Data_Final_4">#REF!</definedName>
    <definedName name="Data_Finall" localSheetId="16">#REF!</definedName>
    <definedName name="Data_Finall">#REF!</definedName>
    <definedName name="Data_Início" localSheetId="16">#REF!</definedName>
    <definedName name="Data_Início">#REF!</definedName>
    <definedName name="Data_Início_2">#N/A</definedName>
    <definedName name="Data_Início_25">#REF!</definedName>
    <definedName name="Data_Início_4" localSheetId="16">#REF!</definedName>
    <definedName name="Data_Início_4">#REF!</definedName>
    <definedName name="Data_Inícioo" localSheetId="16">#REF!</definedName>
    <definedName name="Data_Inícioo">#REF!</definedName>
    <definedName name="DATA_M">#REF!</definedName>
    <definedName name="data_med">#REF!</definedName>
    <definedName name="DATA_NF">#REF!</definedName>
    <definedName name="Data_Termino_Previsto">[17]DADOS!$B$15</definedName>
    <definedName name="DATA1">#REF!</definedName>
    <definedName name="Database" localSheetId="16">#REF!</definedName>
    <definedName name="database">#REF!</definedName>
    <definedName name="database_1">#REF!</definedName>
    <definedName name="DATABASE_COD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#N/A</definedName>
    <definedName name="Databases">#REF!</definedName>
    <definedName name="dataextenso">#REF!</definedName>
    <definedName name="DATAI">#REF!</definedName>
    <definedName name="DataMedicao">[17]DADOS!$B$19</definedName>
    <definedName name="DATAMEDIÇÃO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awdw" hidden="1">{#N/A,#N/A,TRUE,"Serviços"}</definedName>
    <definedName name="DB">#REF!</definedName>
    <definedName name="DBII" localSheetId="16">#REF!</definedName>
    <definedName name="DBII">#REF!</definedName>
    <definedName name="DBRITA1">#REF!</definedName>
    <definedName name="DBU" localSheetId="16">#REF!</definedName>
    <definedName name="DBU">#REF!</definedName>
    <definedName name="DCA" localSheetId="16">#REF!</definedName>
    <definedName name="DCA">#REF!</definedName>
    <definedName name="DCAN" localSheetId="16">#REF!</definedName>
    <definedName name="DCAN">#REF!</definedName>
    <definedName name="DCANT">#REF!</definedName>
    <definedName name="DCAW" localSheetId="16">#REF!</definedName>
    <definedName name="DCAW">#REF!</definedName>
    <definedName name="DCC" localSheetId="16">#REF!</definedName>
    <definedName name="DCC">#REF!</definedName>
    <definedName name="DCFVDSVEBV">#N/A</definedName>
    <definedName name="DCSAFSAD" localSheetId="15">[8]!Plan1</definedName>
    <definedName name="DCSAFSAD" localSheetId="16">Plan1</definedName>
    <definedName name="DCSAFSAD">[0]!Plan1</definedName>
    <definedName name="DCSAFSAD_10">#N/A</definedName>
    <definedName name="DCSAFSAD_11">#N/A</definedName>
    <definedName name="DCSAFSAD_12">#N/A</definedName>
    <definedName name="DCSAFSAD_13">#N/A</definedName>
    <definedName name="DCSAFSAD_14">#N/A</definedName>
    <definedName name="DCSAFSAD_15">#N/A</definedName>
    <definedName name="DCSAFSAD_16">#N/A</definedName>
    <definedName name="DCSAFSAD_17">#N/A</definedName>
    <definedName name="DCSAFSAD_18">#N/A</definedName>
    <definedName name="DCSAFSAD_2">#N/A</definedName>
    <definedName name="DCSAFSAD_5">#N/A</definedName>
    <definedName name="DCSAFSAD_6">#N/A</definedName>
    <definedName name="DCSAFSAD_7">#N/A</definedName>
    <definedName name="DCSAFSAD_8">#N/A</definedName>
    <definedName name="DCSAFSAD_9">#N/A</definedName>
    <definedName name="dd" localSheetId="16">#REF!</definedName>
    <definedName name="dd">#REF!</definedName>
    <definedName name="ddd">'[79]Quantidades e Preços - Lote 01'!$H$6</definedName>
    <definedName name="DDDD" localSheetId="15">[8]!Plan1</definedName>
    <definedName name="DDDD">#N/A</definedName>
    <definedName name="DDDDD" localSheetId="15">[8]!Plan1</definedName>
    <definedName name="DDDDD" localSheetId="16">Plan1</definedName>
    <definedName name="DDDDD">[0]!Plan1</definedName>
    <definedName name="DDDDDD" localSheetId="15">[8]!Plan1</definedName>
    <definedName name="DDDDDD" localSheetId="16">Plan1</definedName>
    <definedName name="DDDDDD">[0]!Plan1</definedName>
    <definedName name="ddddddd" localSheetId="8">DDDDDDD</definedName>
    <definedName name="ddddddd" localSheetId="10">'01-ADM-Resumo'!ddddddd</definedName>
    <definedName name="ddddddd" localSheetId="11">'01-ADM-Resumo'!ddddddd</definedName>
    <definedName name="ddddddd" localSheetId="12">'01-ADM-Resumo'!ddddddd</definedName>
    <definedName name="ddddddd" localSheetId="13">'01-ADM-Resumo'!ddddddd</definedName>
    <definedName name="ddddddd" localSheetId="15">'CUSTO PRINCIPAL'!ddddddd</definedName>
    <definedName name="DDDDDDD" localSheetId="16">#REF!</definedName>
    <definedName name="DDDDDDD">#REF!</definedName>
    <definedName name="dddddddddd">#N/A</definedName>
    <definedName name="ddddddddddd">[34]!ddddddddddd</definedName>
    <definedName name="DDDDDSAR">#N/A</definedName>
    <definedName name="dddf">#N/A</definedName>
    <definedName name="ddere" hidden="1">{#N/A,#N/A,FALSE,"MO (2)"}</definedName>
    <definedName name="ddff">#N/A</definedName>
    <definedName name="DDGDGVD">#N/A</definedName>
    <definedName name="DE_km">'[37]Fresagem de Pista Ago-98'!#REF!</definedName>
    <definedName name="deb" hidden="1">#REF!</definedName>
    <definedName name="DECANEL">#REF!</definedName>
    <definedName name="DECOFIN" localSheetId="15">[8]!Plan1</definedName>
    <definedName name="DECOFIN" localSheetId="16">Plan1</definedName>
    <definedName name="DECOFIN">[0]!Plan1</definedName>
    <definedName name="DECOFIN_10">#N/A</definedName>
    <definedName name="DECOFIN_11">#N/A</definedName>
    <definedName name="DECOFIN_12">#N/A</definedName>
    <definedName name="DECOFIN_13">#N/A</definedName>
    <definedName name="DECOFIN_14">#N/A</definedName>
    <definedName name="DECOFIN_15">#N/A</definedName>
    <definedName name="DECOFIN_16">#N/A</definedName>
    <definedName name="DECOFIN_17">#N/A</definedName>
    <definedName name="DECOFIN_18">#N/A</definedName>
    <definedName name="DECOFIN_2">#N/A</definedName>
    <definedName name="DECOFIN_5">#N/A</definedName>
    <definedName name="DECOFIN_6">#N/A</definedName>
    <definedName name="DECOFIN_7">#N/A</definedName>
    <definedName name="DECOFIN_8">#N/A</definedName>
    <definedName name="DECOFIN_9">#N/A</definedName>
    <definedName name="deeee">#REF!</definedName>
    <definedName name="DEER">#REF!</definedName>
    <definedName name="DEF_I_U_Q_ATUAL">NA()</definedName>
    <definedName name="DEF_ITEM_ATUAL">NA()</definedName>
    <definedName name="defensa" localSheetId="8">defensa</definedName>
    <definedName name="defensa" localSheetId="10">'01-ADM-Resumo'!defensa</definedName>
    <definedName name="defensa" localSheetId="11">'01-ADM-Resumo'!defensa</definedName>
    <definedName name="defensa" localSheetId="12">'01-ADM-Resumo'!defensa</definedName>
    <definedName name="defensa" localSheetId="13">'01-ADM-Resumo'!defensa</definedName>
    <definedName name="defensa" localSheetId="15">'CUSTO PRINCIPAL'!defensa</definedName>
    <definedName name="defensa" localSheetId="16">'Mat. BetuM'!defensa</definedName>
    <definedName name="defensa">#N/A</definedName>
    <definedName name="DEFENSA1">#REF!</definedName>
    <definedName name="Defensalde">#REF!</definedName>
    <definedName name="defensas" hidden="1">#REF!</definedName>
    <definedName name="DEFINE_COMECO">NA()</definedName>
    <definedName name="DEFINE_Q_ATUAL">NA()</definedName>
    <definedName name="DEFINE_RANGE">NA()</definedName>
    <definedName name="DEFINE_U_ATUAL">NA()</definedName>
    <definedName name="DEFLATOR">#REF!</definedName>
    <definedName name="DEFOFO">#REF!</definedName>
    <definedName name="DEFOFO100">#REF!</definedName>
    <definedName name="DEFOFO150">#REF!</definedName>
    <definedName name="DEFOFO200">#REF!</definedName>
    <definedName name="DEFOFO250">#REF!</definedName>
    <definedName name="DEFOFO300">#REF!</definedName>
    <definedName name="DEL_LINHA">NA()</definedName>
    <definedName name="dele">#REF!</definedName>
    <definedName name="Demol">#REF!</definedName>
    <definedName name="DEMOLIÇÃO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BRITA">#REF!</definedName>
    <definedName name="DENMBUF">#REF!</definedName>
    <definedName name="Denominação" localSheetId="16">#REF!</definedName>
    <definedName name="Denominação">#REF!</definedName>
    <definedName name="densidade">#REF!</definedName>
    <definedName name="densidade_cap">#REF!</definedName>
    <definedName name="Densidades" localSheetId="16">#REF!</definedName>
    <definedName name="Densidades">#REF!</definedName>
    <definedName name="DEP">#REF!</definedName>
    <definedName name="depreciac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QUIP">#REF!</definedName>
    <definedName name="DEQUIP_1">#REF!</definedName>
    <definedName name="DEQUIP_25">#REF!</definedName>
    <definedName name="DER">'[65]TPU-MARÇO_2002'!$E$2:$E$1965</definedName>
    <definedName name="derd">#N/A</definedName>
    <definedName name="des" localSheetId="15">[8]!Plan1</definedName>
    <definedName name="des" localSheetId="16">Plan1</definedName>
    <definedName name="des">[0]!Plan1</definedName>
    <definedName name="DESAA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ESBU">#REF!</definedName>
    <definedName name="DESBUEIRO">#REF!</definedName>
    <definedName name="DESBUMA">#REF!</definedName>
    <definedName name="DESBUTA">#REF!</definedName>
    <definedName name="desc">#REF!</definedName>
    <definedName name="DescAux" hidden="1">#N/A</definedName>
    <definedName name="DESCIDA">#REF!</definedName>
    <definedName name="descobrir" hidden="1">{#N/A,#N/A,FALSE,"Cronograma";#N/A,#N/A,FALSE,"Cronogr. 2"}</definedName>
    <definedName name="descobrir1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descobrir2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descobrir3" hidden="1">{#N/A,#N/A,FALSE,"Cronograma";#N/A,#N/A,FALSE,"Cronogr. 2"}</definedName>
    <definedName name="descobrir4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ontos" localSheetId="15">[8]!Plan1</definedName>
    <definedName name="Descontos" localSheetId="16">Plan1</definedName>
    <definedName name="Descontos">[0]!Plan1</definedName>
    <definedName name="descricao" localSheetId="16">#REF!</definedName>
    <definedName name="descricao">#REF!</definedName>
    <definedName name="DESCRIÇÃO" localSheetId="16">#REF!</definedName>
    <definedName name="DESCRIÇÃO">#REF!</definedName>
    <definedName name="DESCRICAO_OBRA">#REF!</definedName>
    <definedName name="DESCRIÇÃO_serviço">OFFSET(#REF!,0,0,COUNTA(#REF!),1)</definedName>
    <definedName name="DESCRITIVO1" localSheetId="16">#REF!</definedName>
    <definedName name="DESCRITIVO1">#REF!</definedName>
    <definedName name="Desenbolso_2">#REF!</definedName>
    <definedName name="desenbolso2">#REF!</definedName>
    <definedName name="DesfazerLimpar">#N/A</definedName>
    <definedName name="DESFORMA">#REF!</definedName>
    <definedName name="DESM">[24]DADOS!$C$22</definedName>
    <definedName name="deso">#REF!</definedName>
    <definedName name="DESOBBUE">#REF!</definedName>
    <definedName name="DesobBueiros">#REF!</definedName>
    <definedName name="DESOBSTR">#REF!</definedName>
    <definedName name="DESOBSTRBUEIRO">#REF!</definedName>
    <definedName name="DESONERADO">#REF!</definedName>
    <definedName name="DESP.INDIRETAS" localSheetId="15">[8]!Plan1</definedName>
    <definedName name="DESP.INDIRETAS" localSheetId="16">Plan1</definedName>
    <definedName name="DESP.INDIRETAS">[0]!Plan1</definedName>
    <definedName name="DESP.INDIRETAS_10">#N/A</definedName>
    <definedName name="DESP.INDIRETAS_11">#N/A</definedName>
    <definedName name="DESP.INDIRETAS_12">#N/A</definedName>
    <definedName name="DESP.INDIRETAS_13">#N/A</definedName>
    <definedName name="DESP.INDIRETAS_14">#N/A</definedName>
    <definedName name="DESP.INDIRETAS_15">#N/A</definedName>
    <definedName name="DESP.INDIRETAS_16">#N/A</definedName>
    <definedName name="DESP.INDIRETAS_17">#N/A</definedName>
    <definedName name="DESP.INDIRETAS_18">#N/A</definedName>
    <definedName name="DESP.INDIRETAS_2">#N/A</definedName>
    <definedName name="DESP.INDIRETAS_5">#N/A</definedName>
    <definedName name="DESP.INDIRETAS_6">#N/A</definedName>
    <definedName name="DESP.INDIRETAS_7">#N/A</definedName>
    <definedName name="DESP.INDIRETAS_8">#N/A</definedName>
    <definedName name="DESP.INDIRETAS_9">#N/A</definedName>
    <definedName name="DESSSSSSSSSSSSSSSSSSSS">#REF!</definedName>
    <definedName name="DESTINOS">[66]DIAGRAMA!$F$74:$T$74</definedName>
    <definedName name="DESTOC15">#REF!</definedName>
    <definedName name="DESTOC15A30">#REF!</definedName>
    <definedName name="DESTOC30">#REF!</definedName>
    <definedName name="DESVIO">#REF!</definedName>
    <definedName name="Detalhe" hidden="1">{"'Resumo'!$A$4:$N$60"}</definedName>
    <definedName name="deud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udasm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dewded" hidden="1">{#N/A,#N/A,FALSE,"Aging Summary";#N/A,#N/A,FALSE,"Ratio Analysis";#N/A,#N/A,FALSE,"Test 120 Day Accts";#N/A,#N/A,FALSE,"Tickmarks"}</definedName>
    <definedName name="DEZA">#REF!</definedName>
    <definedName name="DEZENAS">#REF!</definedName>
    <definedName name="df">#REF!</definedName>
    <definedName name="DFADEXA">#N/A</definedName>
    <definedName name="dfdfdfd" hidden="1">{#N/A,#N/A,FALSE,"MO (2)"}</definedName>
    <definedName name="DFEFDVFDFGFD">#N/A</definedName>
    <definedName name="dfg">#REF!</definedName>
    <definedName name="DFGDFG">#REF!</definedName>
    <definedName name="dfgfgd">#N/A</definedName>
    <definedName name="dfgh" localSheetId="15">[8]!Plan1</definedName>
    <definedName name="dfgh" localSheetId="16">Plan1</definedName>
    <definedName name="dfgh">[0]!Plan1</definedName>
    <definedName name="DFGHDF">#REF!</definedName>
    <definedName name="dfgs" localSheetId="5" hidden="1">{#N/A,#N/A,TRUE,"Serviços"}</definedName>
    <definedName name="dfgs" localSheetId="16">{#N/A,#N/A,TRUE,"Serviços"}</definedName>
    <definedName name="dfgs" hidden="1">{#N/A,#N/A,TRUE,"Serviços"}</definedName>
    <definedName name="dfgss" localSheetId="5" hidden="1">{#N/A,#N/A,TRUE,"Serviços"}</definedName>
    <definedName name="dfgss" localSheetId="16">{#N/A,#N/A,TRUE,"Serviços"}</definedName>
    <definedName name="dfgss" hidden="1">{#N/A,#N/A,TRUE,"Serviços"}</definedName>
    <definedName name="dfre">[34]!dfre</definedName>
    <definedName name="DFRRR">#REF!</definedName>
    <definedName name="dg">#REF!</definedName>
    <definedName name="DGA">'[40]PRO-08'!#REF!</definedName>
    <definedName name="DGA_10">#N/A</definedName>
    <definedName name="DGA_11">#N/A</definedName>
    <definedName name="DGA_12">#N/A</definedName>
    <definedName name="DGA_13">#N/A</definedName>
    <definedName name="DGA_14">#N/A</definedName>
    <definedName name="DGA_15">#N/A</definedName>
    <definedName name="DGA_16">#N/A</definedName>
    <definedName name="DGA_17">#N/A</definedName>
    <definedName name="DGA_18">#N/A</definedName>
    <definedName name="DGA_24">#REF!</definedName>
    <definedName name="DGA_25">#REF!</definedName>
    <definedName name="DGA_26">#REF!</definedName>
    <definedName name="DGA_27">#REF!</definedName>
    <definedName name="DGA_29">#REF!</definedName>
    <definedName name="DGA_5">#N/A</definedName>
    <definedName name="DGA_6">#N/A</definedName>
    <definedName name="DGA_7">#N/A</definedName>
    <definedName name="DGA_8">#N/A</definedName>
    <definedName name="DGA_9">#N/A</definedName>
    <definedName name="DGF" localSheetId="8">{#N/A,#N/A,FALSE,"MO (2)"}</definedName>
    <definedName name="DGF" localSheetId="10">{#N/A,#N/A,FALSE,"MO (2)"}</definedName>
    <definedName name="DGF" localSheetId="11">{#N/A,#N/A,FALSE,"MO (2)"}</definedName>
    <definedName name="DGF" localSheetId="12">{#N/A,#N/A,FALSE,"MO (2)"}</definedName>
    <definedName name="DGF" localSheetId="13">{#N/A,#N/A,FALSE,"MO (2)"}</definedName>
    <definedName name="DGF" localSheetId="5" hidden="1">{#N/A,#N/A,FALSE,"MO (2)"}</definedName>
    <definedName name="DGF" localSheetId="15" hidden="1">{#N/A,#N/A,FALSE,"MO (2)"}</definedName>
    <definedName name="DGF" localSheetId="16">{#N/A,#N/A,FALSE,"MO (2)"}</definedName>
    <definedName name="DGF" hidden="1">{#N/A,#N/A,FALSE,"MO (2)"}</definedName>
    <definedName name="DGF_1" hidden="1">{#N/A,#N/A,FALSE,"MO (2)"}</definedName>
    <definedName name="dgffffffffffffff">#REF!</definedName>
    <definedName name="DIA" localSheetId="16">#REF!</definedName>
    <definedName name="DIA">#REF!</definedName>
    <definedName name="DIA_1">#REF!</definedName>
    <definedName name="Dia_trab">#N/A</definedName>
    <definedName name="Diagrama" localSheetId="8">Diagrama</definedName>
    <definedName name="Diagrama" localSheetId="10">'01-ADM-Resumo'!Diagrama</definedName>
    <definedName name="Diagrama" localSheetId="11">'01-ADM-Resumo'!Diagrama</definedName>
    <definedName name="Diagrama" localSheetId="12">'01-ADM-Resumo'!Diagrama</definedName>
    <definedName name="Diagrama" localSheetId="13">'01-ADM-Resumo'!Diagrama</definedName>
    <definedName name="Diagrama" localSheetId="15">'CUSTO PRINCIPAL'!Diagrama</definedName>
    <definedName name="Diagrama">'01-ADM-Resumo'!Diagrama</definedName>
    <definedName name="DIAM">#REF!</definedName>
    <definedName name="DIAM_EMI">#REF!</definedName>
    <definedName name="DIAM_EMI_19">"$#REF!.$C$18:$C$42"</definedName>
    <definedName name="diar1">#REF!</definedName>
    <definedName name="diar2">#REF!</definedName>
    <definedName name="dias">#N/A</definedName>
    <definedName name="Dias_Decorridos">[17]DADOS!$B$23</definedName>
    <definedName name="DIESEL">[80]INSUMOS!$N$305</definedName>
    <definedName name="DIESEL_1">#REF!</definedName>
    <definedName name="Dif" localSheetId="16">#REF!</definedName>
    <definedName name="Dif">#REF!</definedName>
    <definedName name="difi" localSheetId="16">#REF!</definedName>
    <definedName name="difi">#REF!</definedName>
    <definedName name="DIFIC" localSheetId="16">#REF!</definedName>
    <definedName name="DIFIC">#REF!</definedName>
    <definedName name="DIFIC1" localSheetId="16">#REF!</definedName>
    <definedName name="DIFIC1">#REF!</definedName>
    <definedName name="DIGITAL">[0]!DIGITAL</definedName>
    <definedName name="DIGITAL_25">DIGITAL_25</definedName>
    <definedName name="dima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imensão_BCC">#REF!</definedName>
    <definedName name="Dimensão_BM">#REF!</definedName>
    <definedName name="Dimensão_BTC">#REF!</definedName>
    <definedName name="DimensãoBCC">#REF!</definedName>
    <definedName name="DimensãoNãoseaplica_BCC">#REF!</definedName>
    <definedName name="DimensãoNãoseaplica_BM">#REF!</definedName>
    <definedName name="DimensãoNãoseaplicaBCC">#REF!</definedName>
    <definedName name="DimensãoNãoseaplicaBTC">#REF!</definedName>
    <definedName name="DimensãoOACBCC">#REF!</definedName>
    <definedName name="DimensãoOACBM">#REF!</definedName>
    <definedName name="DimensãoOACBTC">#REF!</definedName>
    <definedName name="DimensãoOACImplantação">#REF!</definedName>
    <definedName name="DimensãoOACNãoseaplica">#REF!</definedName>
    <definedName name="DIMPAV">#REF!</definedName>
    <definedName name="DINHEIRO">#REF!</definedName>
    <definedName name="DINHEIRO_1">#REF!</definedName>
    <definedName name="DINHEIRO_12">#REF!</definedName>
    <definedName name="DINHEIRO_13">#REF!</definedName>
    <definedName name="Dir_Tecnico">#REF!</definedName>
    <definedName name="DireçãoTipoTachaExistente">#REF!</definedName>
    <definedName name="DireçãoTipoTachaImplantação">#REF!</definedName>
    <definedName name="DIS">[70]DIS!$C$3:$E$41</definedName>
    <definedName name="DiscrimEquipamento">#REF!</definedName>
    <definedName name="DiscrimMateriais">#REF!</definedName>
    <definedName name="DiscrimMObra">#REF!</definedName>
    <definedName name="DiscrimServiço">#REF!</definedName>
    <definedName name="disdj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isp">#REF!</definedName>
    <definedName name="DispTelGASAG" hidden="1">{"'teste'!$B$2:$R$49"}</definedName>
    <definedName name="DIST">#REF!</definedName>
    <definedName name="DIST1">#REF!</definedName>
    <definedName name="DIST10">#REF!</definedName>
    <definedName name="DIST2">#REF!</definedName>
    <definedName name="DISTA" localSheetId="16">#REF!</definedName>
    <definedName name="DISTA">#REF!</definedName>
    <definedName name="DISTAC">#REF!</definedName>
    <definedName name="DISTAMBUQ">#REF!</definedName>
    <definedName name="DISTANP">#REF!</definedName>
    <definedName name="DISTAQ">#REF!</definedName>
    <definedName name="DISTB">#REF!</definedName>
    <definedName name="DISTBC">#REF!</definedName>
    <definedName name="DISTC" localSheetId="16">#REF!</definedName>
    <definedName name="DISTC">#REF!</definedName>
    <definedName name="DISTCAP">#REF!</definedName>
    <definedName name="DISTCC">#REF!</definedName>
    <definedName name="distcg">#REF!</definedName>
    <definedName name="DISTCM">#REF!</definedName>
    <definedName name="DISTL">#REF!</definedName>
    <definedName name="DISTLNP">#REF!</definedName>
    <definedName name="DISTMB">#REF!</definedName>
    <definedName name="DISTMICRO1.5">#REF!</definedName>
    <definedName name="DISTP" localSheetId="16">#REF!</definedName>
    <definedName name="DISTP">#REF!</definedName>
    <definedName name="DISTPNP">#REF!</definedName>
    <definedName name="DISTRC1CE">#REF!</definedName>
    <definedName name="DISTRR1C">#REF!</definedName>
    <definedName name="DISTS">#REF!</definedName>
    <definedName name="Div">#REF!</definedName>
    <definedName name="diverso2">#REF!</definedName>
    <definedName name="DJ" localSheetId="16">#REF!</definedName>
    <definedName name="DJ">#REF!</definedName>
    <definedName name="DJ_2">#N/A</definedName>
    <definedName name="DJ_25">#REF!</definedName>
    <definedName name="DJ_4" localSheetId="16">#REF!</definedName>
    <definedName name="DJ_4">#REF!</definedName>
    <definedName name="DJJ" localSheetId="16">#REF!</definedName>
    <definedName name="DJJ">#REF!</definedName>
    <definedName name="DMB" localSheetId="16">#REF!</definedName>
    <definedName name="DMB">#REF!</definedName>
    <definedName name="dmbc">#REF!</definedName>
    <definedName name="DMT">#REF!,#REF!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11">#REF!</definedName>
    <definedName name="DMT_12">#REF!</definedName>
    <definedName name="DMT_14">#REF!</definedName>
    <definedName name="DMT_200">#REF!</definedName>
    <definedName name="DMT_200_400">#REF!</definedName>
    <definedName name="DMT_4">#REF!,#REF!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_CABEÇALHO">#REF!</definedName>
    <definedName name="DMT_DESTINO">#REF!</definedName>
    <definedName name="DMT_MATERIAL">#REF!</definedName>
    <definedName name="DMT_ORIGEM">#REF!</definedName>
    <definedName name="DMT_TABELA">#REF!</definedName>
    <definedName name="DMTAREIA">#REF!</definedName>
    <definedName name="DMTBRITA">#REF!</definedName>
    <definedName name="DMTCAPECM">[55]Croqui!$R$31</definedName>
    <definedName name="DMTCIMENTO">#REF!</definedName>
    <definedName name="DMTLOCAL">#REF!</definedName>
    <definedName name="DMTMICRO0.8">#REF!</definedName>
    <definedName name="DMTMICRO1.5">#REF!</definedName>
    <definedName name="dmtr" localSheetId="16">#REF!</definedName>
    <definedName name="dmtr">#REF!</definedName>
    <definedName name="DMTRECHO">#REF!</definedName>
    <definedName name="DMTRECICLA">#REF!</definedName>
    <definedName name="DMTRR">[55]Croqui!#REF!</definedName>
    <definedName name="DMTRRR">[55]Croqui!#REF!</definedName>
    <definedName name="DmtTotal">#REF!</definedName>
    <definedName name="DMTTRECHO">#REF!</definedName>
    <definedName name="DN_lista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 localSheetId="15">[8]!Plan1</definedName>
    <definedName name="dnd" localSheetId="16">Plan1</definedName>
    <definedName name="dnd">[0]!Plan1</definedName>
    <definedName name="dnd_10">#N/A</definedName>
    <definedName name="DND_1007">#REF!</definedName>
    <definedName name="dnd_11">#N/A</definedName>
    <definedName name="dnd_12">#N/A</definedName>
    <definedName name="dnd_13">#N/A</definedName>
    <definedName name="dnd_14">#N/A</definedName>
    <definedName name="dnd_15">#N/A</definedName>
    <definedName name="dnd_16">#N/A</definedName>
    <definedName name="dnd_17">#N/A</definedName>
    <definedName name="dnd_18">#N/A</definedName>
    <definedName name="dnd_2">#N/A</definedName>
    <definedName name="dnd_5">#N/A</definedName>
    <definedName name="dnd_6">#N/A</definedName>
    <definedName name="dnd_7">#N/A</definedName>
    <definedName name="dnd_8">#N/A</definedName>
    <definedName name="dnd_9">#N/A</definedName>
    <definedName name="DND2_10">#N/A</definedName>
    <definedName name="DND2_11">#N/A</definedName>
    <definedName name="DND2_12">#N/A</definedName>
    <definedName name="DND2_13">#N/A</definedName>
    <definedName name="DND2_14">#N/A</definedName>
    <definedName name="DND2_15">#N/A</definedName>
    <definedName name="DND2_16">#N/A</definedName>
    <definedName name="DND2_17">#N/A</definedName>
    <definedName name="DND2_18">#N/A</definedName>
    <definedName name="DND2_2">#N/A</definedName>
    <definedName name="DND2_5">#N/A</definedName>
    <definedName name="DND2_6">#N/A</definedName>
    <definedName name="DND2_7">#N/A</definedName>
    <definedName name="DND2_8">#N/A</definedName>
    <definedName name="DND2_9">#N/A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NIT">'[55]Comp P Unit '!$O$37</definedName>
    <definedName name="DNIT1">#REF!</definedName>
    <definedName name="DO">#REF!</definedName>
    <definedName name="Doar" hidden="1">{#N/A,#N/A,FALSE,"Relatórios";"Vendas e Custos",#N/A,FALSE,"Vendas e Custos";"Premissas",#N/A,FALSE,"Premissas";"Projeções",#N/A,FALSE,"Projeções";"Dolar",#N/A,FALSE,"Dolar";"Original",#N/A,FALSE,"Original e UFIR"}</definedName>
    <definedName name="DOBARMADURAMANALT">#REF!</definedName>
    <definedName name="DOC">[70]DOC!$B$3:$I$137</definedName>
    <definedName name="Document">#REF!</definedName>
    <definedName name="dois" localSheetId="8">dois</definedName>
    <definedName name="dois" localSheetId="10">'01-ADM-Resumo'!dois</definedName>
    <definedName name="dois" localSheetId="11">'01-ADM-Resumo'!dois</definedName>
    <definedName name="dois" localSheetId="12">'01-ADM-Resumo'!dois</definedName>
    <definedName name="dois" localSheetId="13">'01-ADM-Resumo'!dois</definedName>
    <definedName name="dois" localSheetId="15">'CUSTO PRINCIPAL'!dois</definedName>
    <definedName name="dois" localSheetId="16">'Mat. BetuM'!dois</definedName>
    <definedName name="dois">#N/A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om_Carna">[69]!Dom_Páscoa-49</definedName>
    <definedName name="Dom_Páscoa">#N/A</definedName>
    <definedName name="Dope">#REF!</definedName>
    <definedName name="DOR">#REF!</definedName>
    <definedName name="DPD" localSheetId="16">#REF!</definedName>
    <definedName name="DPD">#REF!</definedName>
    <definedName name="DPEDRAM">#REF!</definedName>
    <definedName name="DPEDRISCO">#REF!</definedName>
    <definedName name="DPESSO">#REF!</definedName>
    <definedName name="DPESSO_1">#REF!</definedName>
    <definedName name="DPESSO_25">#REF!</definedName>
    <definedName name="DPO">#REF!</definedName>
    <definedName name="drafad">#REF!</definedName>
    <definedName name="dre">'[68]P reaj x P atual'!#REF!</definedName>
    <definedName name="DREN">#REF!</definedName>
    <definedName name="drena">#REF!</definedName>
    <definedName name="DRENAG">'[68]P reaj x P atual'!$S$6</definedName>
    <definedName name="drenagem" localSheetId="15">[8]!Plan1</definedName>
    <definedName name="drenagem" localSheetId="16">Plan1</definedName>
    <definedName name="drenagem">[0]!Plan1</definedName>
    <definedName name="drenagem_1">#REF!</definedName>
    <definedName name="drenagem_10">#REF!</definedName>
    <definedName name="drenagem_12">#REF!</definedName>
    <definedName name="drenagem_2">#REF!</definedName>
    <definedName name="drenagem_3">#REF!</definedName>
    <definedName name="drenagem_4">#REF!</definedName>
    <definedName name="drenagem_9">#REF!</definedName>
    <definedName name="drenagem2" localSheetId="15">[8]!Plan1</definedName>
    <definedName name="drenagem2" localSheetId="16">Plan1</definedName>
    <definedName name="drenagem2">[0]!Plan1</definedName>
    <definedName name="dreno">#REF!</definedName>
    <definedName name="drenoma">#REF!</definedName>
    <definedName name="Drenos">#REF!</definedName>
    <definedName name="drenota">#REF!</definedName>
    <definedName name="DRI">#REF!</definedName>
    <definedName name="DRREE">#REF!</definedName>
    <definedName name="DRTVRT">#N/A</definedName>
    <definedName name="ds">#REF!</definedName>
    <definedName name="dsad">#REF!</definedName>
    <definedName name="dsadf">{"total","SUM(total)","YNNNN",FALSE}</definedName>
    <definedName name="dsafs">#REF!</definedName>
    <definedName name="Dsc">NA()</definedName>
    <definedName name="Dsc_26">NA()</definedName>
    <definedName name="Dsc_27">NA()</definedName>
    <definedName name="dsd">#REF!</definedName>
    <definedName name="dsdgdg" hidden="1">#REF!</definedName>
    <definedName name="dsds" hidden="1">#REF!</definedName>
    <definedName name="dsee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DSF" localSheetId="16">#REF!</definedName>
    <definedName name="DSF">#REF!</definedName>
    <definedName name="DSFDS">#N/A</definedName>
    <definedName name="DSFSA">#N/A</definedName>
    <definedName name="dsolo" localSheetId="16">#REF!</definedName>
    <definedName name="dsolo">#REF!</definedName>
    <definedName name="dsr4g" localSheetId="15">[8]!Plan1</definedName>
    <definedName name="dsr4g" localSheetId="16">Plan1</definedName>
    <definedName name="dsr4g">[0]!Plan1</definedName>
    <definedName name="dss">#REF!</definedName>
    <definedName name="DSS03BC">#REF!</definedName>
    <definedName name="DSTSHFD">#REF!</definedName>
    <definedName name="DTC">#REF!</definedName>
    <definedName name="DTM">#REF!</definedName>
    <definedName name="DTMED" localSheetId="16">#REF!</definedName>
    <definedName name="DTMED">#REF!</definedName>
    <definedName name="Dtrecho">[25]CROQUIS!$K$36</definedName>
    <definedName name="DUAHDUIAHDUA">#REF!</definedName>
    <definedName name="DUCOL" hidden="1">{"'Plan1 (2)'!$A$5:$F$63"}</definedName>
    <definedName name="DVDV" hidden="1">{"PARTE1",#N/A,FALSE,"Plan1"}</definedName>
    <definedName name="DVDVVD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DVGBJVBHU.Ç">#REF!</definedName>
    <definedName name="DWDDW">#REF!</definedName>
    <definedName name="dwed" hidden="1">#REF!</definedName>
    <definedName name="DXNGBKGN" hidden="1">#REF!</definedName>
    <definedName name="dyugs" hidden="1">{#N/A,#N/A,FALSE,"Aging Summary";#N/A,#N/A,FALSE,"Ratio Analysis";#N/A,#N/A,FALSE,"Test 120 Day Accts";#N/A,#N/A,FALSE,"Tickmarks"}</definedName>
    <definedName name="E" localSheetId="15">[8]!Plan1</definedName>
    <definedName name="e" localSheetId="16">#REF!</definedName>
    <definedName name="e">#REF!</definedName>
    <definedName name="e__cm">'[37]Fresagem de Pista Ago-98'!#REF!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">#N/A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">#N/A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">#N/A</definedName>
    <definedName name="E_122">#N/A</definedName>
    <definedName name="E_122_1">#REF!</definedName>
    <definedName name="E_123">#N/A</definedName>
    <definedName name="E_123_1">#REF!</definedName>
    <definedName name="E_13">#N/A</definedName>
    <definedName name="E_14">#N/A</definedName>
    <definedName name="E_15">#N/A</definedName>
    <definedName name="E_16">#N/A</definedName>
    <definedName name="E_17">#N/A</definedName>
    <definedName name="E_18">#N/A</definedName>
    <definedName name="E_2">#N/A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">#N/A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">#N/A</definedName>
    <definedName name="E_601">#N/A</definedName>
    <definedName name="E_601_1">#REF!</definedName>
    <definedName name="E_602">#N/A</definedName>
    <definedName name="E_602_1">#REF!</definedName>
    <definedName name="E_7">#N/A</definedName>
    <definedName name="E_8">#N/A</definedName>
    <definedName name="E_9">#N/A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_ESQUERDA">NA()</definedName>
    <definedName name="e001e">#REF!</definedName>
    <definedName name="e001i">#REF!</definedName>
    <definedName name="e001p">#REF!</definedName>
    <definedName name="e002e">#REF!</definedName>
    <definedName name="e002i">#REF!</definedName>
    <definedName name="e002p">#REF!</definedName>
    <definedName name="e003e">#REF!</definedName>
    <definedName name="e003i">#REF!</definedName>
    <definedName name="e003p">#REF!</definedName>
    <definedName name="e005e">#REF!</definedName>
    <definedName name="e005i">#REF!</definedName>
    <definedName name="e005p">#REF!</definedName>
    <definedName name="e006e">#REF!</definedName>
    <definedName name="e006i">#REF!</definedName>
    <definedName name="e006p">#REF!</definedName>
    <definedName name="e007e">#REF!</definedName>
    <definedName name="e007i">#REF!</definedName>
    <definedName name="e007p">#REF!</definedName>
    <definedName name="e009e">#REF!</definedName>
    <definedName name="e009i">#REF!</definedName>
    <definedName name="e009p">#REF!</definedName>
    <definedName name="e010e">#REF!</definedName>
    <definedName name="e010i">#REF!</definedName>
    <definedName name="e010p">#REF!</definedName>
    <definedName name="e011e">#REF!</definedName>
    <definedName name="e011i">#REF!</definedName>
    <definedName name="e011p">#REF!</definedName>
    <definedName name="e013e">#REF!</definedName>
    <definedName name="e013i">#REF!</definedName>
    <definedName name="e013p">#REF!</definedName>
    <definedName name="e014e">#REF!</definedName>
    <definedName name="e014i">#REF!</definedName>
    <definedName name="e014p">#REF!</definedName>
    <definedName name="e015e">#REF!</definedName>
    <definedName name="e015i">#REF!</definedName>
    <definedName name="e015p">#REF!</definedName>
    <definedName name="e016e">#REF!</definedName>
    <definedName name="e016i">#REF!</definedName>
    <definedName name="e016p">#REF!</definedName>
    <definedName name="e055e">#REF!</definedName>
    <definedName name="e055i">#REF!</definedName>
    <definedName name="e055p">#REF!</definedName>
    <definedName name="e056e">#REF!</definedName>
    <definedName name="e056i">#REF!</definedName>
    <definedName name="e056p">#REF!</definedName>
    <definedName name="e062e">#REF!</definedName>
    <definedName name="e062i">#REF!</definedName>
    <definedName name="e062p">#REF!</definedName>
    <definedName name="e063e">#REF!</definedName>
    <definedName name="e063i">#REF!</definedName>
    <definedName name="e063p">#REF!</definedName>
    <definedName name="e065e">#REF!</definedName>
    <definedName name="e065i">#REF!</definedName>
    <definedName name="e065p">#REF!</definedName>
    <definedName name="e066e">#REF!</definedName>
    <definedName name="e066i">#REF!</definedName>
    <definedName name="e066p">#REF!</definedName>
    <definedName name="e101e">#REF!</definedName>
    <definedName name="e101i">#REF!</definedName>
    <definedName name="e101p">#REF!</definedName>
    <definedName name="e102e">#REF!</definedName>
    <definedName name="e102i">#REF!</definedName>
    <definedName name="e102p">#REF!</definedName>
    <definedName name="e103e">#REF!</definedName>
    <definedName name="e103i">#REF!</definedName>
    <definedName name="e103p">#REF!</definedName>
    <definedName name="e104e">#REF!</definedName>
    <definedName name="e104i">#REF!</definedName>
    <definedName name="e104p">#REF!</definedName>
    <definedName name="e105e">#REF!</definedName>
    <definedName name="e105i">#REF!</definedName>
    <definedName name="e105p">#REF!</definedName>
    <definedName name="e106e">#REF!</definedName>
    <definedName name="e106i">#REF!</definedName>
    <definedName name="e106p">#REF!</definedName>
    <definedName name="e107e">#REF!</definedName>
    <definedName name="e107i">#REF!</definedName>
    <definedName name="e107p">#REF!</definedName>
    <definedName name="e108e">#REF!</definedName>
    <definedName name="e108i">#REF!</definedName>
    <definedName name="e108p">#REF!</definedName>
    <definedName name="e109e">#REF!</definedName>
    <definedName name="e109i">#REF!</definedName>
    <definedName name="e109p">#REF!</definedName>
    <definedName name="e110e">#REF!</definedName>
    <definedName name="e110i">#REF!</definedName>
    <definedName name="e110p">#REF!</definedName>
    <definedName name="e111e">#REF!</definedName>
    <definedName name="e111i">#REF!</definedName>
    <definedName name="e111p">#REF!</definedName>
    <definedName name="e112e">#REF!</definedName>
    <definedName name="e112i">#REF!</definedName>
    <definedName name="e112p">#REF!</definedName>
    <definedName name="e113e">#REF!</definedName>
    <definedName name="e113i">#REF!</definedName>
    <definedName name="e113p">#REF!</definedName>
    <definedName name="e114e">#REF!</definedName>
    <definedName name="e114i">#REF!</definedName>
    <definedName name="e114p">#REF!</definedName>
    <definedName name="e115e">#REF!</definedName>
    <definedName name="e115i">#REF!</definedName>
    <definedName name="e115p">#REF!</definedName>
    <definedName name="e116e">#REF!</definedName>
    <definedName name="e116i">#REF!</definedName>
    <definedName name="e116p">#REF!</definedName>
    <definedName name="e117e">#REF!</definedName>
    <definedName name="e117i">#REF!</definedName>
    <definedName name="e117p">#REF!</definedName>
    <definedName name="e118e">#REF!</definedName>
    <definedName name="e118i">#REF!</definedName>
    <definedName name="e118p">#REF!</definedName>
    <definedName name="e119e">#REF!</definedName>
    <definedName name="e119i">#REF!</definedName>
    <definedName name="e119p">#REF!</definedName>
    <definedName name="e121e">#REF!</definedName>
    <definedName name="e121i">#REF!</definedName>
    <definedName name="e121p">#REF!</definedName>
    <definedName name="e122e">#REF!</definedName>
    <definedName name="e122i">#REF!</definedName>
    <definedName name="e122p">#REF!</definedName>
    <definedName name="e123e">#REF!</definedName>
    <definedName name="e123i">#REF!</definedName>
    <definedName name="e123p">#REF!</definedName>
    <definedName name="e124e">#REF!</definedName>
    <definedName name="e124i">#REF!</definedName>
    <definedName name="e124p">#REF!</definedName>
    <definedName name="e126e">#REF!</definedName>
    <definedName name="e126i">#REF!</definedName>
    <definedName name="e126p">#REF!</definedName>
    <definedName name="e127e">#REF!</definedName>
    <definedName name="e127i">#REF!</definedName>
    <definedName name="e127p">#REF!</definedName>
    <definedName name="e128e">#REF!</definedName>
    <definedName name="e128i">#REF!</definedName>
    <definedName name="e128p">#REF!</definedName>
    <definedName name="e129e">#REF!</definedName>
    <definedName name="e129i">#REF!</definedName>
    <definedName name="e129p">#REF!</definedName>
    <definedName name="e138e">#REF!</definedName>
    <definedName name="e138i">#REF!</definedName>
    <definedName name="e138p">#REF!</definedName>
    <definedName name="e139e">#REF!</definedName>
    <definedName name="e139i">#REF!</definedName>
    <definedName name="e139p">#REF!</definedName>
    <definedName name="e142e">#REF!</definedName>
    <definedName name="e142i">#REF!</definedName>
    <definedName name="e142p">#REF!</definedName>
    <definedName name="e147e">#REF!</definedName>
    <definedName name="e147i">#REF!</definedName>
    <definedName name="e147p">#REF!</definedName>
    <definedName name="e149e">#REF!</definedName>
    <definedName name="e149i">#REF!</definedName>
    <definedName name="e149p">#REF!</definedName>
    <definedName name="e151e">#REF!</definedName>
    <definedName name="e151i">#REF!</definedName>
    <definedName name="e151p">#REF!</definedName>
    <definedName name="e156e">#REF!</definedName>
    <definedName name="e156i">#REF!</definedName>
    <definedName name="e156p">#REF!</definedName>
    <definedName name="e160e">#REF!</definedName>
    <definedName name="e160i">#REF!</definedName>
    <definedName name="e160p">#REF!</definedName>
    <definedName name="e161e">#REF!</definedName>
    <definedName name="e161i">#REF!</definedName>
    <definedName name="e161p">#REF!</definedName>
    <definedName name="e201e">#REF!</definedName>
    <definedName name="e201i">#REF!</definedName>
    <definedName name="e201p">#REF!</definedName>
    <definedName name="e202e">#REF!</definedName>
    <definedName name="e202i">#REF!</definedName>
    <definedName name="e202p">#REF!</definedName>
    <definedName name="e203e">#REF!</definedName>
    <definedName name="e203i">#REF!</definedName>
    <definedName name="e203p">#REF!</definedName>
    <definedName name="e204e">#REF!</definedName>
    <definedName name="e204i">#REF!</definedName>
    <definedName name="e204p">#REF!</definedName>
    <definedName name="e205e">#REF!</definedName>
    <definedName name="e205i">#REF!</definedName>
    <definedName name="e205p">#REF!</definedName>
    <definedName name="e206e">#REF!</definedName>
    <definedName name="e206i">#REF!</definedName>
    <definedName name="e206p">#REF!</definedName>
    <definedName name="e207e">#REF!</definedName>
    <definedName name="e207i">#REF!</definedName>
    <definedName name="e207p">#REF!</definedName>
    <definedName name="e208e">#REF!</definedName>
    <definedName name="e208i">#REF!</definedName>
    <definedName name="e208p">#REF!</definedName>
    <definedName name="e209e">#REF!</definedName>
    <definedName name="e209i">#REF!</definedName>
    <definedName name="e209p">#REF!</definedName>
    <definedName name="e210e">#REF!</definedName>
    <definedName name="e210i">#REF!</definedName>
    <definedName name="e210p">#REF!</definedName>
    <definedName name="e211e">#REF!</definedName>
    <definedName name="e211i">#REF!</definedName>
    <definedName name="e211p">#REF!</definedName>
    <definedName name="e223e">#REF!</definedName>
    <definedName name="e223i">#REF!</definedName>
    <definedName name="e223p">#REF!</definedName>
    <definedName name="e225e">#REF!</definedName>
    <definedName name="e225i">#REF!</definedName>
    <definedName name="e225p">#REF!</definedName>
    <definedName name="e226e">#REF!</definedName>
    <definedName name="e226i">#REF!</definedName>
    <definedName name="e226p">#REF!</definedName>
    <definedName name="e2we" hidden="1">#REF!</definedName>
    <definedName name="e301e">#REF!</definedName>
    <definedName name="e301i">#REF!</definedName>
    <definedName name="e301p">#REF!</definedName>
    <definedName name="e302e">#REF!</definedName>
    <definedName name="e302i">#REF!</definedName>
    <definedName name="e302p">#REF!</definedName>
    <definedName name="e303e">#REF!</definedName>
    <definedName name="e303i">#REF!</definedName>
    <definedName name="e303p">#REF!</definedName>
    <definedName name="e304e">#REF!</definedName>
    <definedName name="e304i">#REF!</definedName>
    <definedName name="e304p">#REF!</definedName>
    <definedName name="e305e">#REF!</definedName>
    <definedName name="e305p">#REF!</definedName>
    <definedName name="e306e">#REF!</definedName>
    <definedName name="e306i">#REF!</definedName>
    <definedName name="e306p">#REF!</definedName>
    <definedName name="e307e">#REF!</definedName>
    <definedName name="e307p">#REF!</definedName>
    <definedName name="e308e">#REF!</definedName>
    <definedName name="e308p">#REF!</definedName>
    <definedName name="e309e">#REF!</definedName>
    <definedName name="e309p">#REF!</definedName>
    <definedName name="e310e">#REF!</definedName>
    <definedName name="e310p">#REF!</definedName>
    <definedName name="e311e">#REF!</definedName>
    <definedName name="e311p">#REF!</definedName>
    <definedName name="e312e">#REF!</definedName>
    <definedName name="e312p">#REF!</definedName>
    <definedName name="e313e">#REF!</definedName>
    <definedName name="e313p">#REF!</definedName>
    <definedName name="e314e">#REF!</definedName>
    <definedName name="e314p">#REF!</definedName>
    <definedName name="e316e">#REF!</definedName>
    <definedName name="e316p">#REF!</definedName>
    <definedName name="e317e">#REF!</definedName>
    <definedName name="e317p">#REF!</definedName>
    <definedName name="e318e">#REF!</definedName>
    <definedName name="e318p">#REF!</definedName>
    <definedName name="e323e">#REF!</definedName>
    <definedName name="e323i">#REF!</definedName>
    <definedName name="e323p">#REF!</definedName>
    <definedName name="e330e">#REF!</definedName>
    <definedName name="e330i">#REF!</definedName>
    <definedName name="e330p">#REF!</definedName>
    <definedName name="e331e">#REF!</definedName>
    <definedName name="e331i">#REF!</definedName>
    <definedName name="e331p">#REF!</definedName>
    <definedName name="e332e">#REF!</definedName>
    <definedName name="e332i">#REF!</definedName>
    <definedName name="e332p">#REF!</definedName>
    <definedName name="e333e">#REF!</definedName>
    <definedName name="e333i">#REF!</definedName>
    <definedName name="e333p">#REF!</definedName>
    <definedName name="e334e">#REF!</definedName>
    <definedName name="e334i">#REF!</definedName>
    <definedName name="e334p">#REF!</definedName>
    <definedName name="e335e">#REF!</definedName>
    <definedName name="e335i">#REF!</definedName>
    <definedName name="e335p">#REF!</definedName>
    <definedName name="e337e">#REF!</definedName>
    <definedName name="e337i">#REF!</definedName>
    <definedName name="e337p">#REF!</definedName>
    <definedName name="e338e">#REF!</definedName>
    <definedName name="e338i">#REF!</definedName>
    <definedName name="e338p">#REF!</definedName>
    <definedName name="e339e">#REF!</definedName>
    <definedName name="e339p">#REF!</definedName>
    <definedName name="e340e">#REF!</definedName>
    <definedName name="e340i">#REF!</definedName>
    <definedName name="e340p">#REF!</definedName>
    <definedName name="e343e">#REF!</definedName>
    <definedName name="e343i">#REF!</definedName>
    <definedName name="e343p">#REF!</definedName>
    <definedName name="e400e">#REF!</definedName>
    <definedName name="e400i">#REF!</definedName>
    <definedName name="e400p">#REF!</definedName>
    <definedName name="e402e">#REF!</definedName>
    <definedName name="e402i">#REF!</definedName>
    <definedName name="e402p">#REF!</definedName>
    <definedName name="e403e">#REF!</definedName>
    <definedName name="e403i">#REF!</definedName>
    <definedName name="e403p">#REF!</definedName>
    <definedName name="e404e">#REF!</definedName>
    <definedName name="e404i">#REF!</definedName>
    <definedName name="e404p">#REF!</definedName>
    <definedName name="e405e">#REF!</definedName>
    <definedName name="e405i">#REF!</definedName>
    <definedName name="e405p">#REF!</definedName>
    <definedName name="e406e">#REF!</definedName>
    <definedName name="e406i">#REF!</definedName>
    <definedName name="e406p">#REF!</definedName>
    <definedName name="e407e">#REF!</definedName>
    <definedName name="e407i">#REF!</definedName>
    <definedName name="e407p">#REF!</definedName>
    <definedName name="e408e">#REF!</definedName>
    <definedName name="e408i">#REF!</definedName>
    <definedName name="e408p">#REF!</definedName>
    <definedName name="e409e">#REF!</definedName>
    <definedName name="e409i">#REF!</definedName>
    <definedName name="e409p">#REF!</definedName>
    <definedName name="e410e">#REF!</definedName>
    <definedName name="e410i">#REF!</definedName>
    <definedName name="e410p">#REF!</definedName>
    <definedName name="e411e">#REF!</definedName>
    <definedName name="e411i">#REF!</definedName>
    <definedName name="e411p">#REF!</definedName>
    <definedName name="e412e">#REF!</definedName>
    <definedName name="e412i">#REF!</definedName>
    <definedName name="e412p">#REF!</definedName>
    <definedName name="e416e">#REF!</definedName>
    <definedName name="e416i">#REF!</definedName>
    <definedName name="e416p">#REF!</definedName>
    <definedName name="e421e">#REF!</definedName>
    <definedName name="e421i">#REF!</definedName>
    <definedName name="e421p">#REF!</definedName>
    <definedName name="e422e">#REF!</definedName>
    <definedName name="e422i">#REF!</definedName>
    <definedName name="e422p">#REF!</definedName>
    <definedName name="e427e">#REF!</definedName>
    <definedName name="e427i">#REF!</definedName>
    <definedName name="e427p">#REF!</definedName>
    <definedName name="e432e">#REF!</definedName>
    <definedName name="e432i">#REF!</definedName>
    <definedName name="e432p">#REF!</definedName>
    <definedName name="e433e">#REF!</definedName>
    <definedName name="e433i">#REF!</definedName>
    <definedName name="e433p">#REF!</definedName>
    <definedName name="e434e">#REF!</definedName>
    <definedName name="e434i">#REF!</definedName>
    <definedName name="e434p">#REF!</definedName>
    <definedName name="e501e">#REF!</definedName>
    <definedName name="e501i">#REF!</definedName>
    <definedName name="e501p">#REF!</definedName>
    <definedName name="e502e">#REF!</definedName>
    <definedName name="e502i">#REF!</definedName>
    <definedName name="e502p">#REF!</definedName>
    <definedName name="e503e">#REF!</definedName>
    <definedName name="e503i">#REF!</definedName>
    <definedName name="e503p">#REF!</definedName>
    <definedName name="e504e">#REF!</definedName>
    <definedName name="e504i">#REF!</definedName>
    <definedName name="e504p">#REF!</definedName>
    <definedName name="e505e">#REF!</definedName>
    <definedName name="e505i">#REF!</definedName>
    <definedName name="e505p">#REF!</definedName>
    <definedName name="e507e">#REF!</definedName>
    <definedName name="e507i">#REF!</definedName>
    <definedName name="e507p">#REF!</definedName>
    <definedName name="e508e">#REF!</definedName>
    <definedName name="e508i">#REF!</definedName>
    <definedName name="e508p">#REF!</definedName>
    <definedName name="e509e">#REF!</definedName>
    <definedName name="e509i">#REF!</definedName>
    <definedName name="e509p">#REF!</definedName>
    <definedName name="e601e">#REF!</definedName>
    <definedName name="e601i">#REF!</definedName>
    <definedName name="e601p">#REF!</definedName>
    <definedName name="e602e">#REF!</definedName>
    <definedName name="e602i">#REF!</definedName>
    <definedName name="e602p">#REF!</definedName>
    <definedName name="e603e">#REF!</definedName>
    <definedName name="e603i">#REF!</definedName>
    <definedName name="e603p">#REF!</definedName>
    <definedName name="e901e">#REF!</definedName>
    <definedName name="e901i">#REF!</definedName>
    <definedName name="e901p">#REF!</definedName>
    <definedName name="e902e">#REF!</definedName>
    <definedName name="e902i">#REF!</definedName>
    <definedName name="e902p">#REF!</definedName>
    <definedName name="e903e">#REF!</definedName>
    <definedName name="e903i">#REF!</definedName>
    <definedName name="e903p">#REF!</definedName>
    <definedName name="e904e">#REF!</definedName>
    <definedName name="e904i">#REF!</definedName>
    <definedName name="e904p">#REF!</definedName>
    <definedName name="e905e">#REF!</definedName>
    <definedName name="e905i">#REF!</definedName>
    <definedName name="e905p">#REF!</definedName>
    <definedName name="e906e">#REF!</definedName>
    <definedName name="e906i">#REF!</definedName>
    <definedName name="e906p">#REF!</definedName>
    <definedName name="e907e">#REF!</definedName>
    <definedName name="e907p">#REF!</definedName>
    <definedName name="e908e">#REF!</definedName>
    <definedName name="e908i">#REF!</definedName>
    <definedName name="e908p">#REF!</definedName>
    <definedName name="e909e">#REF!</definedName>
    <definedName name="e909i">#REF!</definedName>
    <definedName name="e909p">#REF!</definedName>
    <definedName name="e910e">#REF!</definedName>
    <definedName name="e910i">#REF!</definedName>
    <definedName name="e910p">#REF!</definedName>
    <definedName name="e911e">#REF!</definedName>
    <definedName name="e911i">#REF!</definedName>
    <definedName name="e911p">#REF!</definedName>
    <definedName name="e912e">#REF!</definedName>
    <definedName name="e912i">#REF!</definedName>
    <definedName name="e912p">#REF!</definedName>
    <definedName name="e914e">#REF!</definedName>
    <definedName name="e914i">#REF!</definedName>
    <definedName name="e914p">#REF!</definedName>
    <definedName name="e915e">#REF!</definedName>
    <definedName name="e915i">#REF!</definedName>
    <definedName name="e915p">#REF!</definedName>
    <definedName name="e916e">#REF!</definedName>
    <definedName name="e916i">#REF!</definedName>
    <definedName name="e916p">#REF!</definedName>
    <definedName name="e917e">#REF!</definedName>
    <definedName name="e917i">#REF!</definedName>
    <definedName name="e917p">#REF!</definedName>
    <definedName name="e918e">#REF!</definedName>
    <definedName name="e918i">#REF!</definedName>
    <definedName name="e918p">#REF!</definedName>
    <definedName name="e919e">#REF!</definedName>
    <definedName name="e919i">#REF!</definedName>
    <definedName name="e919p">#REF!</definedName>
    <definedName name="e920e">#REF!</definedName>
    <definedName name="e920i">#REF!</definedName>
    <definedName name="e920p">#REF!</definedName>
    <definedName name="e921e">#REF!</definedName>
    <definedName name="e921i">#REF!</definedName>
    <definedName name="e921p">#REF!</definedName>
    <definedName name="e922e">#REF!</definedName>
    <definedName name="e922i">#REF!</definedName>
    <definedName name="e922p">#REF!</definedName>
    <definedName name="e923e">#REF!</definedName>
    <definedName name="e923i">#REF!</definedName>
    <definedName name="e923p">#REF!</definedName>
    <definedName name="e924e">#REF!</definedName>
    <definedName name="e924i">#REF!</definedName>
    <definedName name="e924p">#REF!</definedName>
    <definedName name="e925e">#REF!</definedName>
    <definedName name="e925i">#REF!</definedName>
    <definedName name="e925p">#REF!</definedName>
    <definedName name="EA" localSheetId="16">#REF!</definedName>
    <definedName name="EA">#REF!</definedName>
    <definedName name="EA_1">#REF!</definedName>
    <definedName name="EA_13">#REF!</definedName>
    <definedName name="EA_39">#REF!</definedName>
    <definedName name="EA_6">#REF!</definedName>
    <definedName name="eageag" hidden="1">{#N/A,#N/A,TRUE,"Serviços"}</definedName>
    <definedName name="EAHYTHJWDRHYEJ" hidden="1">4</definedName>
    <definedName name="eb">#REF!</definedName>
    <definedName name="EBASREGW" hidden="1">#REF!</definedName>
    <definedName name="ec">#REF!</definedName>
    <definedName name="ECJ" localSheetId="16">#REF!</definedName>
    <definedName name="ECJ">#REF!</definedName>
    <definedName name="ECJ_2">#N/A</definedName>
    <definedName name="ECJ_25">#REF!</definedName>
    <definedName name="ECJ_4" localSheetId="16">#REF!</definedName>
    <definedName name="ECJ_4">#REF!</definedName>
    <definedName name="ECJJ" localSheetId="16">#REF!</definedName>
    <definedName name="ECJJ">#REF!</definedName>
    <definedName name="ECNOFIBRAS" hidden="1">{"'PXR_6500'!$A$1:$I$124"}</definedName>
    <definedName name="ECNOFIBRAS2" hidden="1">{"'PXR_6500'!$A$1:$I$124"}</definedName>
    <definedName name="ECVCFELE">#REF!</definedName>
    <definedName name="ECVCFMEC">#REF!</definedName>
    <definedName name="ed">#REF!</definedName>
    <definedName name="EDDFR">#N/A</definedName>
    <definedName name="EDDRFR">#N/A</definedName>
    <definedName name="EDECE">#N/A</definedName>
    <definedName name="EDEDEDE">#N/A</definedName>
    <definedName name="EDEDFRE">#N/A</definedName>
    <definedName name="EDEFDRF">#N/A</definedName>
    <definedName name="EDEFR">#N/A</definedName>
    <definedName name="Edit" localSheetId="16">#REF!</definedName>
    <definedName name="Edit">#REF!</definedName>
    <definedName name="Edital" localSheetId="16">#REF!</definedName>
    <definedName name="Edital">#REF!</definedName>
    <definedName name="edital_10">#REF!</definedName>
    <definedName name="edital_12">#REF!</definedName>
    <definedName name="edital_4">#REF!</definedName>
    <definedName name="edital_9">#REF!</definedName>
    <definedName name="EDRT">#N/A</definedName>
    <definedName name="EDT">[70]CRG!$B$1:$T$746</definedName>
    <definedName name="edweqd" hidden="1">#REF!</definedName>
    <definedName name="EDXEC">#N/A</definedName>
    <definedName name="EE">#REF!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26">#REF!</definedName>
    <definedName name="ee_27">#REF!</definedName>
    <definedName name="ee_28">#REF!</definedName>
    <definedName name="ee_29">#REF!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_5">#REF!</definedName>
    <definedName name="ee_6">#REF!</definedName>
    <definedName name="eedd" hidden="1">{#N/A,#N/A,TRUE,"BD 97";#N/A,#N/A,TRUE,"IR E CS 1997";#N/A,#N/A,TRUE,"CONTINGÊNCIAS";#N/A,#N/A,TRUE,"AD_EX_97";#N/A,#N/A,TRUE,"PR ND";#N/A,#N/A,TRUE,"8191";#N/A,#N/A,TRUE,"8383";#N/A,#N/A,TRUE,"MP 1024"}</definedName>
    <definedName name="eee">[34]!eee</definedName>
    <definedName name="eeee">[34]!eeee</definedName>
    <definedName name="eeeee">#N/A</definedName>
    <definedName name="Ef" localSheetId="16">#REF!</definedName>
    <definedName name="Ef">#REF!</definedName>
    <definedName name="Efaixa">'[81]P A T O  D'!#REF!</definedName>
    <definedName name="Efaixa_1">"'file:///C:/Documents and Settings/mauricio.ferrao/Desktop/ARQUIVOS R96/EXCEL/PATOs/BR153_99.XLS'#$'P A T O  D'.$#REF!$#REF!"</definedName>
    <definedName name="Efaixa_3">'[82]P A T O  D'!#REF!</definedName>
    <definedName name="Efaixa_4">'[82]P A T O  D'!#REF!</definedName>
    <definedName name="Efaixa_5">'[82]P A T O  D'!#REF!</definedName>
    <definedName name="Efaixaa">'[83]P A T O  D'!#REF!</definedName>
    <definedName name="efas" hidden="1">{#N/A,#N/A,TRUE,"Serviços"}</definedName>
    <definedName name="efcd" hidden="1">#REF!</definedName>
    <definedName name="EFFEEF" hidden="1">{#N/A,#N/A,FALSE,"Aging Summary";#N/A,#N/A,FALSE,"Ratio Analysis";#N/A,#N/A,FALSE,"Test 120 Day Accts";#N/A,#N/A,FALSE,"Tickmarks"}</definedName>
    <definedName name="EFFGGRT">#N/A</definedName>
    <definedName name="efrfrf">#N/A</definedName>
    <definedName name="Ei" localSheetId="16">#REF!</definedName>
    <definedName name="Ei">#REF!</definedName>
    <definedName name="eipeo" hidden="1">{#N/A,#N/A,TRUE,"Serviços"}</definedName>
    <definedName name="EJ" localSheetId="16">#REF!</definedName>
    <definedName name="EJ">#REF!</definedName>
    <definedName name="EJ_1">#REF!</definedName>
    <definedName name="EJ_2">#N/A</definedName>
    <definedName name="EJ_25">#REF!</definedName>
    <definedName name="EJ_4" localSheetId="16">#REF!</definedName>
    <definedName name="EJ_4">#REF!</definedName>
    <definedName name="EJJ" localSheetId="16">#REF!</definedName>
    <definedName name="EJJ">#REF!</definedName>
    <definedName name="EK">#REF!</definedName>
    <definedName name="ELE">#REF!</definedName>
    <definedName name="ELEMENTO_VAZADO">#REF!</definedName>
    <definedName name="Eletric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LETRICISTA">#REF!</definedName>
    <definedName name="elr1\2">#REF!</definedName>
    <definedName name="elv50x40">#REF!</definedName>
    <definedName name="Em" localSheetId="16">#REF!</definedName>
    <definedName name="Em">#REF!</definedName>
    <definedName name="em_algarismo_e_por_extenso">#REF!</definedName>
    <definedName name="emec">#REF!</definedName>
    <definedName name="emecma">#REF!</definedName>
    <definedName name="emecta">#REF!</definedName>
    <definedName name="EMEGENCIA" localSheetId="15">[8]!Plan1</definedName>
    <definedName name="EMEGENCIA" localSheetId="16">Plan1</definedName>
    <definedName name="EMEGENCIA">[0]!Plan1</definedName>
    <definedName name="EMEGENCIA_10">#N/A</definedName>
    <definedName name="EMEGENCIA_11">#N/A</definedName>
    <definedName name="EMEGENCIA_12">#N/A</definedName>
    <definedName name="EMEGENCIA_13">#N/A</definedName>
    <definedName name="EMEGENCIA_14">#N/A</definedName>
    <definedName name="EMEGENCIA_15">#N/A</definedName>
    <definedName name="EMEGENCIA_16">#N/A</definedName>
    <definedName name="EMEGENCIA_17">#N/A</definedName>
    <definedName name="EMEGENCIA_18">#N/A</definedName>
    <definedName name="EMEGENCIA_2">#N/A</definedName>
    <definedName name="EMEGENCIA_5">#N/A</definedName>
    <definedName name="EMEGENCIA_6">#N/A</definedName>
    <definedName name="EMEGENCIA_7">#N/A</definedName>
    <definedName name="EMEGENCIA_8">#N/A</definedName>
    <definedName name="EMEGENCIA_9">#N/A</definedName>
    <definedName name="EMERGENCIA" localSheetId="15">[8]!Plan1</definedName>
    <definedName name="EMERGENCIA" localSheetId="16">Plan1</definedName>
    <definedName name="EMERGENCIA">[0]!Plan1</definedName>
    <definedName name="EMMA">#REF!</definedName>
    <definedName name="EMN" localSheetId="16">#REF!</definedName>
    <definedName name="EMN">#REF!</definedName>
    <definedName name="Emop">#REF!</definedName>
    <definedName name="Emop_2">#REF!</definedName>
    <definedName name="EMOP1104">#REF!</definedName>
    <definedName name="EMOP1104_2">#REF!</definedName>
    <definedName name="EMP">#REF!</definedName>
    <definedName name="EMP_13">#REF!</definedName>
    <definedName name="EMP_39">#REF!</definedName>
    <definedName name="EMP_6">#REF!</definedName>
    <definedName name="EmpAux" hidden="1">""</definedName>
    <definedName name="Empo">#REF!</definedName>
    <definedName name="Empolamento">#REF!</definedName>
    <definedName name="Empr" localSheetId="16">#REF!</definedName>
    <definedName name="Empr">#REF!</definedName>
    <definedName name="EMPRE" localSheetId="16">#REF!</definedName>
    <definedName name="EMPRE">#REF!</definedName>
    <definedName name="Empresa" localSheetId="16">#REF!</definedName>
    <definedName name="Empresa">#REF!</definedName>
    <definedName name="Empresa_Lider">[17]DADOS!#REF!</definedName>
    <definedName name="emprestimo">#REF!</definedName>
    <definedName name="EMTA">#REF!</definedName>
    <definedName name="EMUL">#REF!</definedName>
    <definedName name="EMULPOL">'[55]CUSTO MATERIAL'!$F$28</definedName>
    <definedName name="EMULPOLROO">'[55]CALCULOS AUXILIARES'!$E$42</definedName>
    <definedName name="EMW" localSheetId="16">#REF!</definedName>
    <definedName name="EMW">#REF!</definedName>
    <definedName name="EMWA" localSheetId="16">#REF!</definedName>
    <definedName name="EMWA">#REF!</definedName>
    <definedName name="ENC" localSheetId="16">#REF!</definedName>
    <definedName name="ENC">#REF!</definedName>
    <definedName name="ENCANADOR">#REF!</definedName>
    <definedName name="ENCARGO">#REF!</definedName>
    <definedName name="ENCARR">#REF!</definedName>
    <definedName name="ENCARREGADO">#REF!</definedName>
    <definedName name="ENCMA">#REF!</definedName>
    <definedName name="encp">#REF!</definedName>
    <definedName name="encsociais">#REF!</definedName>
    <definedName name="enct">#REF!</definedName>
    <definedName name="ENCTA">#REF!</definedName>
    <definedName name="eng">#REF!</definedName>
    <definedName name="eng." hidden="1">{#N/A,#N/A,FALSE,"MO (2)"}</definedName>
    <definedName name="ENGATE_STORZ">#REF!</definedName>
    <definedName name="EngEmpresa">#REF!</definedName>
    <definedName name="ENGENHARIA" hidden="1">{#N/A,#N/A,FALSE,"MO (2)"}</definedName>
    <definedName name="EngSuper">#REF!</definedName>
    <definedName name="ENLEIV">#REF!</definedName>
    <definedName name="ENLEIV_10">#REF!</definedName>
    <definedName name="ENLEIV_12">#REF!</definedName>
    <definedName name="ENLEIV_9">#REF!</definedName>
    <definedName name="ENR">#REF!</definedName>
    <definedName name="ENRMA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JOGADA">#REF!</definedName>
    <definedName name="Enrocamentos" hidden="1">{#N/A,#N/A,TRUE,"Plan1"}</definedName>
    <definedName name="ENROCPARRMANALT">#REF!</definedName>
    <definedName name="ENROCPJOGMANALT">#REF!</definedName>
    <definedName name="ENRTA">#REF!</definedName>
    <definedName name="ENT">#REF!</definedName>
    <definedName name="ENTRADA">#REF!</definedName>
    <definedName name="Entrega" localSheetId="16">#REF!</definedName>
    <definedName name="Entrega">#REF!</definedName>
    <definedName name="eoju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p">'[25]Mão de Obra'!$E$15</definedName>
    <definedName name="EPA">#REF!</definedName>
    <definedName name="EPJ">#REF!</definedName>
    <definedName name="EQ" localSheetId="8">#REF!</definedName>
    <definedName name="EQ" localSheetId="13">#REF!</definedName>
    <definedName name="EQ" localSheetId="16">#REF!</definedName>
    <definedName name="EQ" hidden="1">#REF!</definedName>
    <definedName name="EQ_SICROPE_201511">[66]EQ_SicroPE_201511!$A$3:$I$203</definedName>
    <definedName name="eqeqeqeq">#REF!</definedName>
    <definedName name="EQPTOS" localSheetId="16">#REF!</definedName>
    <definedName name="EQPTOS">#REF!</definedName>
    <definedName name="Equi">#REF!</definedName>
    <definedName name="Equip" localSheetId="16">#REF!</definedName>
    <definedName name="Equip">#REF!</definedName>
    <definedName name="equipamento">#REF!</definedName>
    <definedName name="equipamento_1">#REF!</definedName>
    <definedName name="equipamento_10">"$#REF!.$A$1:$E$56"</definedName>
    <definedName name="equipamento_4">#REF!</definedName>
    <definedName name="equipamento_4_2">#N/A</definedName>
    <definedName name="equipamento_6">#REF!</definedName>
    <definedName name="equipamento_6_2">#N/A</definedName>
    <definedName name="equipamento_7">#REF!</definedName>
    <definedName name="equipamento_7_2">#N/A</definedName>
    <definedName name="equipamento_8">#REF!</definedName>
    <definedName name="equipamento_8_2">#N/A</definedName>
    <definedName name="equipamento_9">#REF!</definedName>
    <definedName name="equipamento_9_2">#N/A</definedName>
    <definedName name="EQUIPAMENTOS">#REF!</definedName>
    <definedName name="EQUIPE_01__FABRICIO">"#REF!"</definedName>
    <definedName name="equipp" localSheetId="16">#REF!</definedName>
    <definedName name="equipp">#REF!</definedName>
    <definedName name="er">#REF!</definedName>
    <definedName name="er\er123">#REF!</definedName>
    <definedName name="ereerer" hidden="1">{#N/A,#N/A,FALSE,"MO (2)"}</definedName>
    <definedName name="erewq" localSheetId="16">#REF!</definedName>
    <definedName name="erewq">#REF!</definedName>
    <definedName name="ERGTER">#REF!</definedName>
    <definedName name="EROSOES">{#N/A,#N/A,TRUE,"Serviços"}</definedName>
    <definedName name="erqe">#N/A</definedName>
    <definedName name="err">[34]!err</definedName>
    <definedName name="ERRO">NA()</definedName>
    <definedName name="errr">#REF!</definedName>
    <definedName name="ERT" localSheetId="16">#REF!</definedName>
    <definedName name="ERT">#REF!</definedName>
    <definedName name="erttttt">'[37]Fresagem de Pista Ago-98'!#REF!</definedName>
    <definedName name="erwe">#REF!</definedName>
    <definedName name="ES" localSheetId="16">#REF!</definedName>
    <definedName name="ES">#REF!</definedName>
    <definedName name="esag">'[82]P A T O  D'!#REF!</definedName>
    <definedName name="ESC">#REF!</definedName>
    <definedName name="ESC1CAT">#REF!</definedName>
    <definedName name="ESCADARIA">#REF!</definedName>
    <definedName name="Escavação">#REF!</definedName>
    <definedName name="ESCAVJAZIDA">#REF!</definedName>
    <definedName name="ESCAVLIMP">#REF!</definedName>
    <definedName name="ESCAVMAT1CAT">#REF!</definedName>
    <definedName name="ESCAVMEC">#REF!</definedName>
    <definedName name="ESCAVMECVAL1CAT">#REF!</definedName>
    <definedName name="EscManValas">#REF!</definedName>
    <definedName name="EscMecValas">#REF!</definedName>
    <definedName name="Esconsidade_OAC">#REF!</definedName>
    <definedName name="EsconsidadeNãoseaplicaOAC">#REF!</definedName>
    <definedName name="EsconsidadeOAC">#REF!</definedName>
    <definedName name="EsconsidadeOACImplantação">#REF!</definedName>
    <definedName name="ESCORA">#REF!</definedName>
    <definedName name="Escoram">#REF!</definedName>
    <definedName name="EscPonte">#REF!</definedName>
    <definedName name="esm">#REF!</definedName>
    <definedName name="ESocial">#REF!</definedName>
    <definedName name="ESP">'[68]P reaj x P atual'!#REF!</definedName>
    <definedName name="ESPCON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 localSheetId="16">#REF!</definedName>
    <definedName name="Estabilidade">#REF!</definedName>
    <definedName name="EstacaFinal">#REF!</definedName>
    <definedName name="EstacaInicial">#REF!</definedName>
    <definedName name="ESTADO" localSheetId="16">#REF!</definedName>
    <definedName name="ESTADO">#REF!</definedName>
    <definedName name="ESTADOS" localSheetId="16">#REF!</definedName>
    <definedName name="ESTADOS">#REF!</definedName>
    <definedName name="ESTELE">#REF!</definedName>
    <definedName name="ESTMEC">#REF!</definedName>
    <definedName name="ESXT2">'[7]P A T O 99 B'!#REF!</definedName>
    <definedName name="et">'[25]Mão de Obra'!$E$14</definedName>
    <definedName name="EtapaA">#REF!</definedName>
    <definedName name="EtapaA_2">#REF!</definedName>
    <definedName name="EtapaB">#REF!</definedName>
    <definedName name="EtapaB_2">#REF!</definedName>
    <definedName name="EtapaC">#REF!</definedName>
    <definedName name="EtapaC_2">#REF!</definedName>
    <definedName name="EtapaD">#REF!</definedName>
    <definedName name="EtapaD_2">#REF!</definedName>
    <definedName name="EtapaE">#REF!</definedName>
    <definedName name="EtapaE_2">#REF!</definedName>
    <definedName name="EtapaF">#REF!</definedName>
    <definedName name="EtapaF_2">#REF!</definedName>
    <definedName name="EtapaG">#REF!</definedName>
    <definedName name="EtapaG_2">#REF!</definedName>
    <definedName name="EtapaH">#REF!</definedName>
    <definedName name="EtapaH_2">#REF!</definedName>
    <definedName name="etfrgdfgdfgdfbg">#REF!</definedName>
    <definedName name="ETRVRTBRBTRT">#N/A</definedName>
    <definedName name="ett">#REF!</definedName>
    <definedName name="EU" localSheetId="8">{#N/A,#N/A,FALSE,"MO (2)"}</definedName>
    <definedName name="EU" localSheetId="10">{#N/A,#N/A,FALSE,"MO (2)"}</definedName>
    <definedName name="EU" localSheetId="11">{#N/A,#N/A,FALSE,"MO (2)"}</definedName>
    <definedName name="EU" localSheetId="12">{#N/A,#N/A,FALSE,"MO (2)"}</definedName>
    <definedName name="EU" localSheetId="13">{#N/A,#N/A,FALSE,"MO (2)"}</definedName>
    <definedName name="EU" localSheetId="5" hidden="1">{#N/A,#N/A,FALSE,"MO (2)"}</definedName>
    <definedName name="EU" localSheetId="15" hidden="1">{#N/A,#N/A,FALSE,"MO (2)"}</definedName>
    <definedName name="EU" localSheetId="16">{#N/A,#N/A,FALSE,"MO (2)"}</definedName>
    <definedName name="EU" hidden="1">{#N/A,#N/A,FALSE,"MO (2)"}</definedName>
    <definedName name="EU_1" hidden="1">{#N/A,#N/A,FALSE,"MO (2)"}</definedName>
    <definedName name="ev.Calculation" hidden="1">-4135</definedName>
    <definedName name="ev.Initialized" hidden="1">FALSE</definedName>
    <definedName name="EV__DECIMALSYMBOL__" hidden="1">","</definedName>
    <definedName name="EV__EVCOM_OPTIONS__" hidden="1">8</definedName>
    <definedName name="EV__EXPOPTIONS__" hidden="1">0</definedName>
    <definedName name="EV__LASTREFTIME__" hidden="1">"(GMT-03:00)04/02/2015 14:27:11"</definedName>
    <definedName name="EV__LOCKEDCVW__ACTIVITY" hidden="1">"ACC_ACT_AUTOP,IG_CATEGORY,JER_1,DUMMY_C1,DUMMY_C2,INPUT_CORR,DUME,TRAMOS_DUMMY,SECTORS,2012.APR,YTD,"</definedName>
    <definedName name="EV__LOCKEDCVW__AFFILIATES" hidden="1">"ACC_AFLT_IMPORTE,AFLT_1,AFLT_CAT_AC,AFLT_COND_CP,AFLT_INFO_A,AFLT_OP_001,ACTIVITY_AUTOP,SELECT_TIME,YTD,"</definedName>
    <definedName name="EV__LOCKEDCVW__COUNSELORS" hidden="1">"ACC_CONS_0001,UPA_Y_CB,CONS_0000001,ACTIVITY_AUTOP,TITULO_0001,CARG_0001,Rep_Dumme,SELECT_TIME,YTD,"</definedName>
    <definedName name="EV__LOCKEDCVW__FINANCE" hidden="1">"BS,IG_CATEGORY,JER_1,DUMMY_C1,DUMMY_C2,CONSO,DUME,SF,NON_GROUP,ALL_IC,EUR,SECTORS,2012.JUN,YTD,"</definedName>
    <definedName name="EV__LOCKEDCVW__GENERALINFO" hidden="1">"ACC_IG_001,UPA_Y_CB,ACTIVITY_AUTOP,ALL_IC,SELECT_TIME,YTD,"</definedName>
    <definedName name="EV__LOCKEDCVW__HHRR" hidden="1">"ACC_RRHH_000200,UPA_Y_CB,JER_1,DUMMY_C1,DUMMY_C2,TOTAL_DATASRC_I_HR,DEP_RRHH_021700,ACTIVITY_AUTOP,F_VAR,NON_GROUP,I_NONE,EUR,SECTORS,TOT_SEX,SELECT_TIME,PERIODIC,"</definedName>
    <definedName name="EV__LOCKEDCVW__INTERCO" hidden="1">"BS,UPA_Y_CB,ACTIVITY_AUTOP,SF,ALL_IC,EUR,SELECT_TIME,YTD,"</definedName>
    <definedName name="EV__LOCKEDCVW__INVESTMENTS" hidden="1">"ACC_INV_00100,IG_CATEGORY,JER_1,DUMMY_C1,DUMMY_C2,CONSO,GRUPO_CONS,SF,NON_GROUP,I_NONE,PROJECT_TOT,EUR,SECTORS,SELECT_TIME,YTD,"</definedName>
    <definedName name="EV__LOCKEDCVW__LOCAL_FIN" hidden="1">"BS,UPA_Y_CB,ACTIVITY_AUTOP,SELECT_TIME,YTD,"</definedName>
    <definedName name="EV__LOCKEDCVW__MACRO" hidden="1">"IND_MACRO_ANUALES,UPA_Y_CB,JER_1,ACTIVITY_AUTOP,SELECT_TIME,YTD,"</definedName>
    <definedName name="EV__LOCKEDCVW__Ownership" hidden="1">"UPA_Y_CB,ACTIVITY_AUTOP,NON_GROUP,ALL_IC,METHOD,SELECT_TIME,PERIODIC,"</definedName>
    <definedName name="EV__LOCKEDCVW__RATE" hidden="1">"UPA_Y_CB,EUR,AVG,GLOBAL,SELECT_TIME,YTD,"</definedName>
    <definedName name="EV__LOCKEDCVW__STOCKS" hidden="1">"ACC_BOLSA_0001,ANALISTDUMMY,UPA_Y_CB,1218,01,TOTAL,SELECT_TIME,YTD,"</definedName>
    <definedName name="EV__LOCKSTATUS__" hidden="1">2</definedName>
    <definedName name="EV__MAXEXPCOLS__" hidden="1">100</definedName>
    <definedName name="EV__MAXEXPROWS__" hidden="1">1000</definedName>
    <definedName name="EV__MEMORYCVW__" hidden="1">0</definedName>
    <definedName name="EV__MEMORYCVW__01_MEN_REP_12.XLSM" hidden="1">"[FINANCE"</definedName>
    <definedName name="EV__MEMORYCVW__01_MEN_REP_12_PATCH1.XLSM" hidden="1">"[FINANCE"</definedName>
    <definedName name="EV__MEMORYCVW__01_MEN_REP_12_PATCH1.XLSM_ACCOUNT_FIN" hidden="1">"[BS"</definedName>
    <definedName name="EV__MEMORYCVW__01_MEN_REP_12_PATCH1.XLSM_CATEGORY" hidden="1">"[ACTUAL"</definedName>
    <definedName name="EV__MEMORYCVW__01_MEN_REP_12_PATCH1.XLSM_COUNTRY" hidden="1">"[JER_1"</definedName>
    <definedName name="EV__MEMORYCVW__01_MEN_REP_12_PATCH1.XLSM_CUSTOM_1" hidden="1">"[DUMMY_C1"</definedName>
    <definedName name="EV__MEMORYCVW__01_MEN_REP_12_PATCH1.XLSM_CUSTOM_2" hidden="1">"[DUMMY_C2"</definedName>
    <definedName name="EV__MEMORYCVW__01_MEN_REP_12_PATCH1.XLSM_DATASRC" hidden="1">"[CONSO"</definedName>
    <definedName name="EV__MEMORYCVW__01_MEN_REP_12_PATCH1.XLSM_ENTITY" hidden="1">"[1061"</definedName>
    <definedName name="EV__MEMORYCVW__01_MEN_REP_12_PATCH1.XLSM_FLOW" hidden="1">"[SF"</definedName>
    <definedName name="EV__MEMORYCVW__01_MEN_REP_12_PATCH1.XLSM_GROUPS" hidden="1">"[NON_GROUP"</definedName>
    <definedName name="EV__MEMORYCVW__01_MEN_REP_12_PATCH1.XLSM_INTCO" hidden="1">"[ALL_IC"</definedName>
    <definedName name="EV__MEMORYCVW__01_MEN_REP_12_PATCH1.XLSM_MEASURES" hidden="1">"[YTD"</definedName>
    <definedName name="EV__MEMORYCVW__01_MEN_REP_12_PATCH1.XLSM_RPTCURRENCY" hidden="1">"[LC"</definedName>
    <definedName name="EV__MEMORYCVW__01_MEN_REP_12_PATCH1.XLSM_SECTOR" hidden="1">"[SECTORS"</definedName>
    <definedName name="EV__MEMORYCVW__01_MEN_REP_12_PATCH1.XLSM_TIME" hidden="1">"[2010.DEC"</definedName>
    <definedName name="EV__MEMORYCVW__01_MEN_REP_121" hidden="1">"[FINANCE"</definedName>
    <definedName name="EV__MEMORYCVW__01_MEN_REP_12V2.XLSM" hidden="1">"[FINANCE"</definedName>
    <definedName name="EV__MEMORYCVW__01_MEN_REP_2011.XLSM" hidden="1">"[FINANCE"</definedName>
    <definedName name="EV__MEMORYCVW__01_MEN_REP_2011.XLSM_ACCOUNT_FIN" hidden="1">"[RDOGRUPO"</definedName>
    <definedName name="EV__MEMORYCVW__01_MEN_REP_2011.XLSM_CATEGORY" hidden="1">"[ACTUAL"</definedName>
    <definedName name="EV__MEMORYCVW__01_MEN_REP_2011.XLSM_COUNTRY" hidden="1">"[JER_1"</definedName>
    <definedName name="EV__MEMORYCVW__01_MEN_REP_2011.XLSM_CUSTOM_1" hidden="1">"[DUMMY_C1"</definedName>
    <definedName name="EV__MEMORYCVW__01_MEN_REP_2011.XLSM_CUSTOM_2" hidden="1">"[DUMMY_C2"</definedName>
    <definedName name="EV__MEMORYCVW__01_MEN_REP_2011.XLSM_DATASRC" hidden="1">"[AJ_POST"</definedName>
    <definedName name="EV__MEMORYCVW__01_MEN_REP_2011.XLSM_ENTITY" hidden="1">"[1051"</definedName>
    <definedName name="EV__MEMORYCVW__01_MEN_REP_2011.XLSM_FLOW" hidden="1">"[SF"</definedName>
    <definedName name="EV__MEMORYCVW__01_MEN_REP_2011.XLSM_GROUPS" hidden="1">"[G_001"</definedName>
    <definedName name="EV__MEMORYCVW__01_MEN_REP_2011.XLSM_INTCO" hidden="1">"[ALL_IC"</definedName>
    <definedName name="EV__MEMORYCVW__01_MEN_REP_2011.XLSM_MEASURES" hidden="1">"[YTD"</definedName>
    <definedName name="EV__MEMORYCVW__01_MEN_REP_2011.XLSM_RPTCURRENCY" hidden="1">"[GBP"</definedName>
    <definedName name="EV__MEMORYCVW__01_MEN_REP_2011.XLSM_SECTOR" hidden="1">"[SECTORS"</definedName>
    <definedName name="EV__MEMORYCVW__01_MEN_REP_2011.XLSM_TIME" hidden="1">"[2010.DEC"</definedName>
    <definedName name="EV__MEMORYCVW__01_MEN_REP_AUCAT_2011_06.XLSM" hidden="1">"[FINANCE"</definedName>
    <definedName name="EV__MEMORYCVW__01_MEN_REP_AUCAT_2011_06.XLSM_ACCOUNT_ACT" hidden="1">"[ACC_ACT_000001"</definedName>
    <definedName name="EV__MEMORYCVW__01_MEN_REP_AUCAT_2011_06.XLSM_ACCOUNT_FIN" hidden="1">"[RDOGRUPO"</definedName>
    <definedName name="EV__MEMORYCVW__01_MEN_REP_AUCAT_2011_06.XLSM_ACCOUNT_RRHH" hidden="1">"[ACC_RRHH_000200"</definedName>
    <definedName name="EV__MEMORYCVW__01_MEN_REP_AUCAT_2011_06.XLSM_CATEGORY" hidden="1">"[ACTUAL"</definedName>
    <definedName name="EV__MEMORYCVW__01_MEN_REP_AUCAT_2011_06.XLSM_COUNTRY" hidden="1">"[JER_1"</definedName>
    <definedName name="EV__MEMORYCVW__01_MEN_REP_AUCAT_2011_06.XLSM_CUSTOM_1" hidden="1">"[DUMMY_C1"</definedName>
    <definedName name="EV__MEMORYCVW__01_MEN_REP_AUCAT_2011_06.XLSM_CUSTOM_2" hidden="1">"[DUMMY_C2"</definedName>
    <definedName name="EV__MEMORYCVW__01_MEN_REP_AUCAT_2011_06.XLSM_DATASRC" hidden="1">"[AJ_POST"</definedName>
    <definedName name="EV__MEMORYCVW__01_MEN_REP_AUCAT_2011_06.XLSM_DATASRC_ACT" hidden="1">"[INPUT_CORR"</definedName>
    <definedName name="EV__MEMORYCVW__01_MEN_REP_AUCAT_2011_06.XLSM_DEPARTMENT" hidden="1">"[DEP_RRHH_021700"</definedName>
    <definedName name="EV__MEMORYCVW__01_MEN_REP_AUCAT_2011_06.XLSM_ENTITY" hidden="1">"[1113"</definedName>
    <definedName name="EV__MEMORYCVW__01_MEN_REP_AUCAT_2011_06.XLSM_FLOW" hidden="1">"[SF"</definedName>
    <definedName name="EV__MEMORYCVW__01_MEN_REP_AUCAT_2011_06.XLSM_FLOW_RRHH" hidden="1">"[F_VAR"</definedName>
    <definedName name="EV__MEMORYCVW__01_MEN_REP_AUCAT_2011_06.XLSM_GROUPS" hidden="1">"[G_001"</definedName>
    <definedName name="EV__MEMORYCVW__01_MEN_REP_AUCAT_2011_06.XLSM_INTCO" hidden="1">"[ALL_IC"</definedName>
    <definedName name="EV__MEMORYCVW__01_MEN_REP_AUCAT_2011_06.XLSM_MEASURES" hidden="1">"[YTD"</definedName>
    <definedName name="EV__MEMORYCVW__01_MEN_REP_AUCAT_2011_06.XLSM_RPTCURRENCY" hidden="1">"[GBP"</definedName>
    <definedName name="EV__MEMORYCVW__01_MEN_REP_AUCAT_2011_06.XLSM_SECTIONS" hidden="1">"[TRMODUMMY"</definedName>
    <definedName name="EV__MEMORYCVW__01_MEN_REP_AUCAT_2011_06.XLSM_SECTOR" hidden="1">"[SECTORS"</definedName>
    <definedName name="EV__MEMORYCVW__01_MEN_REP_AUCAT_2011_06.XLSM_SEX" hidden="1">"[TOT_SEX"</definedName>
    <definedName name="EV__MEMORYCVW__01_MEN_REP_AUCAT_2011_06.XLSM_TIME" hidden="1">"[2013.FEB"</definedName>
    <definedName name="EV__MEMORYCVW__09_LS___ACOMPANHAMENTO_MENSAL_R01.XLSX" hidden="1">"[CGI_ARTERIS"</definedName>
    <definedName name="EV__MEMORYCVW__09_LS___ACOMPANHAMENTO_MENSAL_R02.XLSX" hidden="1">"[CGI_ARTERIS"</definedName>
    <definedName name="EV__MEMORYCVW__09_LS___ACOMPANHAMENTO_MENSAL_R03.XLSX" hidden="1">"[CGI_ARTERIS"</definedName>
    <definedName name="EV__MEMORYCVW__23_VARIOS.XLSM" hidden="1">"[FINANCE"</definedName>
    <definedName name="EV__MEMORYCVW__BORRADOR.XLSM" hidden="1">"[HHRR"</definedName>
    <definedName name="EV__MEMORYCVW__BORRADOR.XLSM_ACCOUNT_RRHH" hidden="1">"[ACC_RRHH_000200"</definedName>
    <definedName name="EV__MEMORYCVW__BORRADOR.XLSM_CATEGORY" hidden="1">"[ACTUAL"</definedName>
    <definedName name="EV__MEMORYCVW__BORRADOR.XLSM_COUNTRY" hidden="1">"[JER_1"</definedName>
    <definedName name="EV__MEMORYCVW__BORRADOR.XLSM_CUSTOM_1" hidden="1">"[DUMMY_C1"</definedName>
    <definedName name="EV__MEMORYCVW__BORRADOR.XLSM_CUSTOM_2" hidden="1">"[DUMMY_C2"</definedName>
    <definedName name="EV__MEMORYCVW__BORRADOR.XLSM_DATASRC" hidden="1">"[CONSO"</definedName>
    <definedName name="EV__MEMORYCVW__BORRADOR.XLSM_DEPARTMENT" hidden="1">"[DEP_RRHH_021700"</definedName>
    <definedName name="EV__MEMORYCVW__BORRADOR.XLSM_ENTITY" hidden="1">"[DUME"</definedName>
    <definedName name="EV__MEMORYCVW__BORRADOR.XLSM_FLOW_RRHH" hidden="1">"[F_VAR"</definedName>
    <definedName name="EV__MEMORYCVW__BORRADOR.XLSM_GROUPS" hidden="1">"[NON_GROUP"</definedName>
    <definedName name="EV__MEMORYCVW__BORRADOR.XLSM_MEASURES" hidden="1">"[PERIODIC"</definedName>
    <definedName name="EV__MEMORYCVW__BORRADOR.XLSM_SECTOR" hidden="1">"[SECTORS"</definedName>
    <definedName name="EV__MEMORYCVW__BORRADOR.XLSM_SEX" hidden="1">"[TOT_SEX"</definedName>
    <definedName name="EV__MEMORYCVW__BORRADOR.XLSM_TIME" hidden="1">"[SELECT_TIME"</definedName>
    <definedName name="EV__MEMORYCVW__COLUMNAR_CONSO_SOC_SELECCIONABLE_PL1" hidden="1">"[FINANCE"</definedName>
    <definedName name="EV__MEMORYCVW__COLUMNAR_CONSO_SOC_SELECCIONABLE_PL1_ACCOUNT_FIN" hidden="1">"[RDOGRUPO"</definedName>
    <definedName name="EV__MEMORYCVW__COLUMNAR_CONSO_SOC_SELECCIONABLE_PL1_CATEGORY" hidden="1">"[ACTUAL"</definedName>
    <definedName name="EV__MEMORYCVW__COLUMNAR_CONSO_SOC_SELECCIONABLE_PL1_COUNTRY" hidden="1">"[JER_1"</definedName>
    <definedName name="EV__MEMORYCVW__COLUMNAR_CONSO_SOC_SELECCIONABLE_PL1_CUSTOM_1" hidden="1">"[DUMMY_C1"</definedName>
    <definedName name="EV__MEMORYCVW__COLUMNAR_CONSO_SOC_SELECCIONABLE_PL1_CUSTOM_2" hidden="1">"[DUMMY_C2"</definedName>
    <definedName name="EV__MEMORYCVW__COLUMNAR_CONSO_SOC_SELECCIONABLE_PL1_DATASRC" hidden="1">"[AJ_POST"</definedName>
    <definedName name="EV__MEMORYCVW__COLUMNAR_CONSO_SOC_SELECCIONABLE_PL1_ENTITY" hidden="1">"[SUBGR_FRANCE"</definedName>
    <definedName name="EV__MEMORYCVW__COLUMNAR_CONSO_SOC_SELECCIONABLE_PL1_FLOW" hidden="1">"[SF"</definedName>
    <definedName name="EV__MEMORYCVW__COLUMNAR_CONSO_SOC_SELECCIONABLE_PL1_GROUPS" hidden="1">"[G_001"</definedName>
    <definedName name="EV__MEMORYCVW__COLUMNAR_CONSO_SOC_SELECCIONABLE_PL1_INTCO" hidden="1">"[ALL_IC"</definedName>
    <definedName name="EV__MEMORYCVW__COLUMNAR_CONSO_SOC_SELECCIONABLE_PL1_MEASURES" hidden="1">"[YTD"</definedName>
    <definedName name="EV__MEMORYCVW__COLUMNAR_CONSO_SOC_SELECCIONABLE_PL1_RPTCURRENCY" hidden="1">"[GBP"</definedName>
    <definedName name="EV__MEMORYCVW__COLUMNAR_CONSO_SOC_SELECCIONABLE_PL1_SECTOR" hidden="1">"[SECTORS"</definedName>
    <definedName name="EV__MEMORYCVW__COLUMNAR_CONSO_SOC_SELECCIONABLE_PL1_TIME" hidden="1">"[2010.DEC"</definedName>
    <definedName name="EV__MEMORYCVW__DESSIEPL.XLSX" hidden="1">"[FINANCE"</definedName>
    <definedName name="EV__MEMORYCVW__DESSIEPL.XLSX_ACCOUNT_FIN" hidden="1">"[BS"</definedName>
    <definedName name="EV__MEMORYCVW__DESSIEPL.XLSX_CATEGORY" hidden="1">"[ACTUAL"</definedName>
    <definedName name="EV__MEMORYCVW__DESSIEPL.XLSX_COUNTRY" hidden="1">"[JER_1"</definedName>
    <definedName name="EV__MEMORYCVW__DESSIEPL.XLSX_CUSTOM_1" hidden="1">"[DUMMY_C1"</definedName>
    <definedName name="EV__MEMORYCVW__DESSIEPL.XLSX_CUSTOM_2" hidden="1">"[DUMMY_C2"</definedName>
    <definedName name="EV__MEMORYCVW__DESSIEPL.XLSX_DATASRC" hidden="1">"[CONSO"</definedName>
    <definedName name="EV__MEMORYCVW__DESSIEPL.XLSX_ENTITY" hidden="1">"[1114"</definedName>
    <definedName name="EV__MEMORYCVW__DESSIEPL.XLSX_FLOW" hidden="1">"[SF"</definedName>
    <definedName name="EV__MEMORYCVW__DESSIEPL.XLSX_GROUPS" hidden="1">"[G_219_PLANO"</definedName>
    <definedName name="EV__MEMORYCVW__DESSIEPL.XLSX_INTCO" hidden="1">"[ALL_IC"</definedName>
    <definedName name="EV__MEMORYCVW__DESSIEPL.XLSX_MEASURES" hidden="1">"[YTD"</definedName>
    <definedName name="EV__MEMORYCVW__DESSIEPL.XLSX_RPTCURRENCY" hidden="1">"[GBP"</definedName>
    <definedName name="EV__MEMORYCVW__DESSIEPL.XLSX_SECTOR" hidden="1">"[CONC_ESP"</definedName>
    <definedName name="EV__MEMORYCVW__DESSIEPL.XLSX_TIME" hidden="1">"[2010.TOTAL"</definedName>
    <definedName name="EV__MEMORYCVW__INFO_GENERAL_V1.XLSM" hidden="1">"[FINANCE"</definedName>
    <definedName name="EV__MEMORYCVW__INFO_GENERAL_V1.XLSM_ACCOUNT_FIN" hidden="1">"[RDOGRUPO"</definedName>
    <definedName name="EV__MEMORYCVW__INFO_GENERAL_V1.XLSM_CATEGORY" hidden="1">"[ACTUAL"</definedName>
    <definedName name="EV__MEMORYCVW__INFO_GENERAL_V1.XLSM_COUNTRY" hidden="1">"[JER_1"</definedName>
    <definedName name="EV__MEMORYCVW__INFO_GENERAL_V1.XLSM_CUSTOM_1" hidden="1">"[DUMMY_C1"</definedName>
    <definedName name="EV__MEMORYCVW__INFO_GENERAL_V1.XLSM_CUSTOM_2" hidden="1">"[DUMMY_C2"</definedName>
    <definedName name="EV__MEMORYCVW__INFO_GENERAL_V1.XLSM_DATASRC" hidden="1">"[AJ_POST"</definedName>
    <definedName name="EV__MEMORYCVW__INFO_GENERAL_V1.XLSM_ENTITY" hidden="1">"[1051"</definedName>
    <definedName name="EV__MEMORYCVW__INFO_GENERAL_V1.XLSM_FLOW" hidden="1">"[SF"</definedName>
    <definedName name="EV__MEMORYCVW__INFO_GENERAL_V1.XLSM_GROUPS" hidden="1">"[G_001"</definedName>
    <definedName name="EV__MEMORYCVW__INFO_GENERAL_V1.XLSM_INTCO" hidden="1">"[ALL_IC"</definedName>
    <definedName name="EV__MEMORYCVW__INFO_GENERAL_V1.XLSM_MEASURES" hidden="1">"[YTD"</definedName>
    <definedName name="EV__MEMORYCVW__INFO_GENERAL_V1.XLSM_RPTCURRENCY" hidden="1">"[GBP"</definedName>
    <definedName name="EV__MEMORYCVW__INFO_GENERAL_V1.XLSM_SECTOR" hidden="1">"[SECTORS"</definedName>
    <definedName name="EV__MEMORYCVW__INFO_GENERAL_V1.XLSM_TIME" hidden="1">"[2010.DEC"</definedName>
    <definedName name="EV__MEMORYCVW__INFORME_PLANIFICACION_CARREGA_MASIVA1" hidden="1">"[CGI_ARTERIS"</definedName>
    <definedName name="EV__MEMORYCVW__INFORME_PLANIFICACION_CARREGA_MASIVA1_BASEYEARVALUE" hidden="1">"[0000.01"</definedName>
    <definedName name="EV__MEMORYCVW__INFORME_PLANIFICACION_CARREGA_MASIVA1_CATEGORY" hidden="1">"[PLAN"</definedName>
    <definedName name="EV__MEMORYCVW__INFORME_PLANIFICACION_CARREGA_MASIVA1_CGI_MEASURE" hidden="1">"[MONEDA"</definedName>
    <definedName name="EV__MEMORYCVW__INFORME_PLANIFICACION_CARREGA_MASIVA1_CGI_OBJECT" hidden="1">"[Aux_object"</definedName>
    <definedName name="EV__MEMORYCVW__INFORME_PLANIFICACION_CARREGA_MASIVA1_DATASRC" hidden="1">"[TOTAL"</definedName>
    <definedName name="EV__MEMORYCVW__INFORME_PLANIFICACION_CARREGA_MASIVA1_DETAIL" hidden="1">"[TOT_DET"</definedName>
    <definedName name="EV__MEMORYCVW__INFORME_PLANIFICACION_CARREGA_MASIVA1_EMPREENDIMENTO" hidden="1">"[I_NONE"</definedName>
    <definedName name="EV__MEMORYCVW__INFORME_PLANIFICACION_CARREGA_MASIVA1_ENTITY" hidden="1">"[1268"</definedName>
    <definedName name="EV__MEMORYCVW__INFORME_PLANIFICACION_CARREGA_MASIVA1_ITEM" hidden="1">"[P_NONE"</definedName>
    <definedName name="EV__MEMORYCVW__INFORME_PLANIFICACION_CARREGA_MASIVA1_MEASURES" hidden="1">"[PERIODIC"</definedName>
    <definedName name="EV__MEMORYCVW__INFORME_PLANIFICACION_CARREGA_MASIVA1_TIME" hidden="1">"[SELECT_TIME"</definedName>
    <definedName name="EV__MEMORYCVW__INPUTMENSUALV20.XLSM" hidden="1">"[FINANCE"</definedName>
    <definedName name="EV__MEMORYCVW__INPUTMENSUALV201" hidden="1">"[FINANCE"</definedName>
    <definedName name="EV__MEMORYCVW__INPUTMENSUALV21.XLSM" hidden="1">"[FINANCE"</definedName>
    <definedName name="EV__MEMORYCVW__INPUTMENSUALV211" hidden="1">"[FINANCE"</definedName>
    <definedName name="EV__MEMORYCVW__INPUTMENSUALV221" hidden="1">"[FINANCE"</definedName>
    <definedName name="EV__MEMORYCVW__INPUTMENSUALV23.XLSM" hidden="1">"[HHRR"</definedName>
    <definedName name="EV__MEMORYCVW__INPUTMENSUALV23.XLSM_ACCOUNT_FIN" hidden="1">"[BS"</definedName>
    <definedName name="EV__MEMORYCVW__INPUTMENSUALV23.XLSM_ACCOUNT_MACRO" hidden="1">"[ACC_MACRO_0001"</definedName>
    <definedName name="EV__MEMORYCVW__INPUTMENSUALV23.XLSM_ACCOUNT_RRHH" hidden="1">"[ACC_RRHH_000200"</definedName>
    <definedName name="EV__MEMORYCVW__INPUTMENSUALV23.XLSM_CATEGORY" hidden="1">"[ACTUAL"</definedName>
    <definedName name="EV__MEMORYCVW__INPUTMENSUALV23.XLSM_COUNTRY" hidden="1">"[JER_1"</definedName>
    <definedName name="EV__MEMORYCVW__INPUTMENSUALV23.XLSM_CUSTOM_1" hidden="1">"[DUMMY_C1"</definedName>
    <definedName name="EV__MEMORYCVW__INPUTMENSUALV23.XLSM_CUSTOM_2" hidden="1">"[DUMMY_C2"</definedName>
    <definedName name="EV__MEMORYCVW__INPUTMENSUALV23.XLSM_DATASRC" hidden="1">"[CONSO"</definedName>
    <definedName name="EV__MEMORYCVW__INPUTMENSUALV23.XLSM_DEPARTMENT" hidden="1">"[DEP_RRHH_021700"</definedName>
    <definedName name="EV__MEMORYCVW__INPUTMENSUALV23.XLSM_ENTITY" hidden="1">"[DUME"</definedName>
    <definedName name="EV__MEMORYCVW__INPUTMENSUALV23.XLSM_FLOW" hidden="1">"[SF"</definedName>
    <definedName name="EV__MEMORYCVW__INPUTMENSUALV23.XLSM_FLOW_RRHH" hidden="1">"[F_VAR"</definedName>
    <definedName name="EV__MEMORYCVW__INPUTMENSUALV23.XLSM_GROUPS" hidden="1">"[NON_GROUP"</definedName>
    <definedName name="EV__MEMORYCVW__INPUTMENSUALV23.XLSM_INTCO" hidden="1">"[ALL_IC"</definedName>
    <definedName name="EV__MEMORYCVW__INPUTMENSUALV23.XLSM_MEASURES" hidden="1">"[PERIODIC"</definedName>
    <definedName name="EV__MEMORYCVW__INPUTMENSUALV23.XLSM_RPTCURRENCY" hidden="1">"[GBP"</definedName>
    <definedName name="EV__MEMORYCVW__INPUTMENSUALV23.XLSM_SECTOR" hidden="1">"[SECTORS"</definedName>
    <definedName name="EV__MEMORYCVW__INPUTMENSUALV23.XLSM_SEX" hidden="1">"[TOT_SEX"</definedName>
    <definedName name="EV__MEMORYCVW__INPUTMENSUALV23.XLSM_TIME" hidden="1">"[SELECT_TIME"</definedName>
    <definedName name="EV__MEMORYCVW__INPUTMENSUALV231" hidden="1">"[FINANCE"</definedName>
    <definedName name="EV__MEMORYCVW__INPUTMENSUALV24.XLSM" hidden="1">"[HHRR"</definedName>
    <definedName name="EV__MEMORYCVW__INPUTMENSUALV25.XLSM" hidden="1">"[FINANCE"</definedName>
    <definedName name="EV__MEMORYCVW__INPUTMENSUALV26.XLSM" hidden="1">"[FINANCE"</definedName>
    <definedName name="EV__MEMORYCVW__INPUTMENSUALV26.XLSM_ACCOUNT_FIN" hidden="1">"[RDOGRUPO"</definedName>
    <definedName name="EV__MEMORYCVW__INPUTMENSUALV26.XLSM_CATEGORY" hidden="1">"[ACTUAL"</definedName>
    <definedName name="EV__MEMORYCVW__INPUTMENSUALV26.XLSM_COUNTRY" hidden="1">"[JER_1"</definedName>
    <definedName name="EV__MEMORYCVW__INPUTMENSUALV26.XLSM_CUSTOM_1" hidden="1">"[DUMMY_C1"</definedName>
    <definedName name="EV__MEMORYCVW__INPUTMENSUALV26.XLSM_CUSTOM_2" hidden="1">"[DUMMY_C2"</definedName>
    <definedName name="EV__MEMORYCVW__INPUTMENSUALV26.XLSM_DATASRC" hidden="1">"[AJ_POST"</definedName>
    <definedName name="EV__MEMORYCVW__INPUTMENSUALV26.XLSM_ENTITY" hidden="1">"[1113"</definedName>
    <definedName name="EV__MEMORYCVW__INPUTMENSUALV26.XLSM_FLOW" hidden="1">"[SF"</definedName>
    <definedName name="EV__MEMORYCVW__INPUTMENSUALV26.XLSM_GROUPS" hidden="1">"[G_001"</definedName>
    <definedName name="EV__MEMORYCVW__INPUTMENSUALV26.XLSM_INTCO" hidden="1">"[ALL_IC"</definedName>
    <definedName name="EV__MEMORYCVW__INPUTMENSUALV26.XLSM_MEASURES" hidden="1">"[YTD"</definedName>
    <definedName name="EV__MEMORYCVW__INPUTMENSUALV26.XLSM_RPTCURRENCY" hidden="1">"[GBP"</definedName>
    <definedName name="EV__MEMORYCVW__INPUTMENSUALV26.XLSM_SECTOR" hidden="1">"[SECTORS"</definedName>
    <definedName name="EV__MEMORYCVW__INPUTMENSUALV26.XLSM_TIME" hidden="1">"[2013.FEB"</definedName>
    <definedName name="EV__MEMORYCVW__INPUTMENSUALV27.XLSM" hidden="1">"[FINANCE"</definedName>
    <definedName name="EV__MEMORYCVW__INPUTMENSUALV28.XLSM" hidden="1">"[FINANCE"</definedName>
    <definedName name="EV__MEMORYCVW__INPUTMENSUALV29.XLSM" hidden="1">"[FINANCE"</definedName>
    <definedName name="EV__MEMORYCVW__INPUTMENSUALV30.XLSM" hidden="1">"[FINANCE"</definedName>
    <definedName name="EV__MEMORYCVW__INPUTMENSUALV31.XLSM" hidden="1">"[FINANCE"</definedName>
    <definedName name="EV__MEMORYCVW__INPUTMENSUALV311" hidden="1">"[FINANCE"</definedName>
    <definedName name="EV__MEMORYCVW__INPUTMENSUALV32.XLSM" hidden="1">"[HHRR"</definedName>
    <definedName name="EV__MEMORYCVW__INPUTOUTPUTV1.XLSM" hidden="1">"[FINANCE"</definedName>
    <definedName name="EV__MEMORYCVW__INPUTOUTPUTV1.XLSM_ACCOUNT_ACT" hidden="1">"[ACC_ACT_000001"</definedName>
    <definedName name="EV__MEMORYCVW__INPUTOUTPUTV1.XLSM_ACCOUNT_FIN" hidden="1">"[RDOGRUPO"</definedName>
    <definedName name="EV__MEMORYCVW__INPUTOUTPUTV1.XLSM_CATEGORY" hidden="1">"[ACTUAL"</definedName>
    <definedName name="EV__MEMORYCVW__INPUTOUTPUTV1.XLSM_COUNTRY" hidden="1">"[JER_1"</definedName>
    <definedName name="EV__MEMORYCVW__INPUTOUTPUTV1.XLSM_CUSTOM_1" hidden="1">"[DUMMY_C1"</definedName>
    <definedName name="EV__MEMORYCVW__INPUTOUTPUTV1.XLSM_CUSTOM_2" hidden="1">"[DUMMY_C2"</definedName>
    <definedName name="EV__MEMORYCVW__INPUTOUTPUTV1.XLSM_DATASRC" hidden="1">"[AJ_POST"</definedName>
    <definedName name="EV__MEMORYCVW__INPUTOUTPUTV1.XLSM_DATASRC_ACT" hidden="1">"[INPUT_CORR"</definedName>
    <definedName name="EV__MEMORYCVW__INPUTOUTPUTV1.XLSM_ENTITY" hidden="1">"[SUBGR_FRANCE"</definedName>
    <definedName name="EV__MEMORYCVW__INPUTOUTPUTV1.XLSM_FLOW" hidden="1">"[SF"</definedName>
    <definedName name="EV__MEMORYCVW__INPUTOUTPUTV1.XLSM_GROUPS" hidden="1">"[G_001"</definedName>
    <definedName name="EV__MEMORYCVW__INPUTOUTPUTV1.XLSM_INTCO" hidden="1">"[ALL_IC"</definedName>
    <definedName name="EV__MEMORYCVW__INPUTOUTPUTV1.XLSM_MEASURES" hidden="1">"[YTD"</definedName>
    <definedName name="EV__MEMORYCVW__INPUTOUTPUTV1.XLSM_RPTCURRENCY" hidden="1">"[GBP"</definedName>
    <definedName name="EV__MEMORYCVW__INPUTOUTPUTV1.XLSM_SECTIONS" hidden="1">"[TRMODUMMY"</definedName>
    <definedName name="EV__MEMORYCVW__INPUTOUTPUTV1.XLSM_SECTOR" hidden="1">"[SECTORS"</definedName>
    <definedName name="EV__MEMORYCVW__INPUTOUTPUTV1.XLSM_TIME" hidden="1">"[2004.MAY"</definedName>
    <definedName name="EV__MEMORYCVW__INPUTOUTPUTV2.XLSM" hidden="1">"[FINANCE"</definedName>
    <definedName name="EV__MEMORYCVW__INPUTOUTPUTV2.XLSM_ACCOUNT_BOLSA" hidden="1">"[ACC_BOLSA_0001"</definedName>
    <definedName name="EV__MEMORYCVW__INPUTOUTPUTV2.XLSM_ACCOUNT_FIN" hidden="1">"[RDOGRUPO"</definedName>
    <definedName name="EV__MEMORYCVW__INPUTOUTPUTV2.XLSM_ACCOUNT_RRHH" hidden="1">"[ACC_RRHH_000200"</definedName>
    <definedName name="EV__MEMORYCVW__INPUTOUTPUTV2.XLSM_CATEGORY" hidden="1">"[ACTUAL"</definedName>
    <definedName name="EV__MEMORYCVW__INPUTOUTPUTV2.XLSM_COUNTRY" hidden="1">"[JER_1"</definedName>
    <definedName name="EV__MEMORYCVW__INPUTOUTPUTV2.XLSM_CUSTOM_1" hidden="1">"[DUMMY_C1"</definedName>
    <definedName name="EV__MEMORYCVW__INPUTOUTPUTV2.XLSM_CUSTOM_2" hidden="1">"[DUMMY_C2"</definedName>
    <definedName name="EV__MEMORYCVW__INPUTOUTPUTV2.XLSM_DATASRC" hidden="1">"[AJ_POST"</definedName>
    <definedName name="EV__MEMORYCVW__INPUTOUTPUTV2.XLSM_DATASRC_I_HR" hidden="1">"[CONSO"</definedName>
    <definedName name="EV__MEMORYCVW__INPUTOUTPUTV2.XLSM_DEPARTMENT" hidden="1">"[DEP_RRHH_021700"</definedName>
    <definedName name="EV__MEMORYCVW__INPUTOUTPUTV2.XLSM_ENTITY" hidden="1">"[SUBGR_FRANCE"</definedName>
    <definedName name="EV__MEMORYCVW__INPUTOUTPUTV2.XLSM_ENTITY_STOCK" hidden="1">"[1218"</definedName>
    <definedName name="EV__MEMORYCVW__INPUTOUTPUTV2.XLSM_FLOW" hidden="1">"[SF"</definedName>
    <definedName name="EV__MEMORYCVW__INPUTOUTPUTV2.XLSM_FLOW_RRHH" hidden="1">"[F_VAR"</definedName>
    <definedName name="EV__MEMORYCVW__INPUTOUTPUTV2.XLSM_GROUPS" hidden="1">"[G_001"</definedName>
    <definedName name="EV__MEMORYCVW__INPUTOUTPUTV2.XLSM_INTCO" hidden="1">"[ALL_IC"</definedName>
    <definedName name="EV__MEMORYCVW__INPUTOUTPUTV2.XLSM_MEASURES" hidden="1">"[YTD"</definedName>
    <definedName name="EV__MEMORYCVW__INPUTOUTPUTV2.XLSM_MONTHDAY" hidden="1">"[01"</definedName>
    <definedName name="EV__MEMORYCVW__INPUTOUTPUTV2.XLSM_RPTCURRENCY" hidden="1">"[GBP"</definedName>
    <definedName name="EV__MEMORYCVW__INPUTOUTPUTV2.XLSM_SECTOR" hidden="1">"[SECTORS"</definedName>
    <definedName name="EV__MEMORYCVW__INPUTOUTPUTV2.XLSM_SEX" hidden="1">"[TOT_SEX"</definedName>
    <definedName name="EV__MEMORYCVW__INPUTOUTPUTV2.XLSM_SHAREHOLDER" hidden="1">"[TOTAL"</definedName>
    <definedName name="EV__MEMORYCVW__INPUTOUTPUTV2.XLSM_TIME" hidden="1">"[2010.DEC"</definedName>
    <definedName name="EV__MEMORYCVW__INPUTOUTPUTV3.XLSM" hidden="1">"[HHRR"</definedName>
    <definedName name="EV__MEMORYCVW__INPUTOUTPUTV3.XLSM_ACCOUNT_RRHH" hidden="1">"[ACC_RRHH_000200"</definedName>
    <definedName name="EV__MEMORYCVW__INPUTOUTPUTV3.XLSM_CATEGORY" hidden="1">"[ACTUAL"</definedName>
    <definedName name="EV__MEMORYCVW__INPUTOUTPUTV3.XLSM_COUNTRY" hidden="1">"[JER_1"</definedName>
    <definedName name="EV__MEMORYCVW__INPUTOUTPUTV3.XLSM_CUSTOM_1" hidden="1">"[DUMMY_C1"</definedName>
    <definedName name="EV__MEMORYCVW__INPUTOUTPUTV3.XLSM_CUSTOM_2" hidden="1">"[DUMMY_C2"</definedName>
    <definedName name="EV__MEMORYCVW__INPUTOUTPUTV3.XLSM_DATASRC_I_HR" hidden="1">"[CONSO"</definedName>
    <definedName name="EV__MEMORYCVW__INPUTOUTPUTV3.XLSM_DEPARTMENT" hidden="1">"[DEP_RRHH_021700"</definedName>
    <definedName name="EV__MEMORYCVW__INPUTOUTPUTV3.XLSM_ENTITY" hidden="1">"[DUME"</definedName>
    <definedName name="EV__MEMORYCVW__INPUTOUTPUTV3.XLSM_FLOW_RRHH" hidden="1">"[F_VAR"</definedName>
    <definedName name="EV__MEMORYCVW__INPUTOUTPUTV3.XLSM_GROUPS" hidden="1">"[NON_GROUP"</definedName>
    <definedName name="EV__MEMORYCVW__INPUTOUTPUTV3.XLSM_MEASURES" hidden="1">"[PERIODIC"</definedName>
    <definedName name="EV__MEMORYCVW__INPUTOUTPUTV3.XLSM_SECTOR" hidden="1">"[SECTORS"</definedName>
    <definedName name="EV__MEMORYCVW__INPUTOUTPUTV3.XLSM_SEX" hidden="1">"[TOT_SEX"</definedName>
    <definedName name="EV__MEMORYCVW__INPUTOUTPUTV3.XLSM_TIME" hidden="1">"[SELECT_TIME"</definedName>
    <definedName name="EV__MEMORYCVW__LIBRO10" hidden="1">"[HHRR"</definedName>
    <definedName name="EV__MEMORYCVW__LIBRO10_ACCOUNT_RRHH" hidden="1">"[ACC_RRHH_000200"</definedName>
    <definedName name="EV__MEMORYCVW__LIBRO10_CATEGORY" hidden="1">"[ACTUAL"</definedName>
    <definedName name="EV__MEMORYCVW__LIBRO10_COUNTRY" hidden="1">"[JER_1"</definedName>
    <definedName name="EV__MEMORYCVW__LIBRO10_CUSTOM_1" hidden="1">"[DUMMY_C1"</definedName>
    <definedName name="EV__MEMORYCVW__LIBRO10_CUSTOM_2" hidden="1">"[DUMMY_C2"</definedName>
    <definedName name="EV__MEMORYCVW__LIBRO10_DATASRC_I_HR" hidden="1">"[CORR"</definedName>
    <definedName name="EV__MEMORYCVW__LIBRO10_DEPARTMENT" hidden="1">"[DEP_RRHH_021700"</definedName>
    <definedName name="EV__MEMORYCVW__LIBRO10_ENTITY" hidden="1">"[GRUPO_CONS"</definedName>
    <definedName name="EV__MEMORYCVW__LIBRO10_FLOW_RRHH" hidden="1">"[F_VAR"</definedName>
    <definedName name="EV__MEMORYCVW__LIBRO10_GROUPS" hidden="1">"[NON_GROUP"</definedName>
    <definedName name="EV__MEMORYCVW__LIBRO10_INTCO_INONE" hidden="1">"[I_NONE"</definedName>
    <definedName name="EV__MEMORYCVW__LIBRO10_MEASURES" hidden="1">"[PERIODIC"</definedName>
    <definedName name="EV__MEMORYCVW__LIBRO10_RPTCURRENCY" hidden="1">"[EUR"</definedName>
    <definedName name="EV__MEMORYCVW__LIBRO10_SECTOR" hidden="1">"[SECTORS"</definedName>
    <definedName name="EV__MEMORYCVW__LIBRO10_SEX" hidden="1">"[TOT_SEX"</definedName>
    <definedName name="EV__MEMORYCVW__LIBRO10_TIME" hidden="1">"[SELECT_TIME"</definedName>
    <definedName name="EV__MEMORYCVW__LIBRO2" hidden="1">"[FINANCE"</definedName>
    <definedName name="EV__MEMORYCVW__LIBRO2_ACCOUNT_ACT" hidden="1">"[ACC_ACT_000001"</definedName>
    <definedName name="EV__MEMORYCVW__LIBRO2_ACCOUNT_FIN" hidden="1">"[BS"</definedName>
    <definedName name="EV__MEMORYCVW__LIBRO2_ACCOUNT_RRHH" hidden="1">"[ACC_RRHH_000200"</definedName>
    <definedName name="EV__MEMORYCVW__LIBRO2_CATEGORY" hidden="1">"[IG_CATEGORY"</definedName>
    <definedName name="EV__MEMORYCVW__LIBRO2_COUNTRY" hidden="1">"[JER_1"</definedName>
    <definedName name="EV__MEMORYCVW__LIBRO2_CUSTOM_1" hidden="1">"[DUMMY_C1"</definedName>
    <definedName name="EV__MEMORYCVW__LIBRO2_CUSTOM_2" hidden="1">"[DUMMY_C2"</definedName>
    <definedName name="EV__MEMORYCVW__LIBRO2_DATASRC" hidden="1">"[CONSO"</definedName>
    <definedName name="EV__MEMORYCVW__LIBRO2_DATASRC_ACT" hidden="1">"[INPUT_CORR"</definedName>
    <definedName name="EV__MEMORYCVW__LIBRO2_DATASRC_I_HR" hidden="1">"[CONSO"</definedName>
    <definedName name="EV__MEMORYCVW__LIBRO2_DEPARTMENT" hidden="1">"[DEP_RRHH_021700"</definedName>
    <definedName name="EV__MEMORYCVW__LIBRO2_ENTITY" hidden="1">"[DUME"</definedName>
    <definedName name="EV__MEMORYCVW__LIBRO2_FLOW" hidden="1">"[SF"</definedName>
    <definedName name="EV__MEMORYCVW__LIBRO2_FLOW_RRHH" hidden="1">"[F_VAR"</definedName>
    <definedName name="EV__MEMORYCVW__LIBRO2_GROUPS" hidden="1">"[NON_GROUP"</definedName>
    <definedName name="EV__MEMORYCVW__LIBRO2_INTCO" hidden="1">"[ALL_IC"</definedName>
    <definedName name="EV__MEMORYCVW__LIBRO2_MEASURES" hidden="1">"[YTD"</definedName>
    <definedName name="EV__MEMORYCVW__LIBRO2_RPTCURRENCY" hidden="1">"[EUR"</definedName>
    <definedName name="EV__MEMORYCVW__LIBRO2_SECTIONS" hidden="1">"[TRMODUMMY"</definedName>
    <definedName name="EV__MEMORYCVW__LIBRO2_SECTOR" hidden="1">"[SECTORS"</definedName>
    <definedName name="EV__MEMORYCVW__LIBRO2_SEX" hidden="1">"[TOT_SEX"</definedName>
    <definedName name="EV__MEMORYCVW__LIBRO2_TIME" hidden="1">"[2012.JUN"</definedName>
    <definedName name="EV__MEMORYCVW__LIBRO3" hidden="1">"[FINANCE"</definedName>
    <definedName name="EV__MEMORYCVW__LIBRO3_ACCOUNT_ACT" hidden="1">"[ACC_ACT_000001"</definedName>
    <definedName name="EV__MEMORYCVW__LIBRO3_ACCOUNT_FIN" hidden="1">"[BS"</definedName>
    <definedName name="EV__MEMORYCVW__LIBRO3_CATEGORY" hidden="1">"[IG_CATEGORY"</definedName>
    <definedName name="EV__MEMORYCVW__LIBRO3_COUNTRY" hidden="1">"[JER_1"</definedName>
    <definedName name="EV__MEMORYCVW__LIBRO3_CUSTOM_1" hidden="1">"[DUMMY_C1"</definedName>
    <definedName name="EV__MEMORYCVW__LIBRO3_CUSTOM_2" hidden="1">"[DUMMY_C2"</definedName>
    <definedName name="EV__MEMORYCVW__LIBRO3_DATASRC" hidden="1">"[CONSO"</definedName>
    <definedName name="EV__MEMORYCVW__LIBRO3_DATASRC_ACT" hidden="1">"[INPUT_CORR"</definedName>
    <definedName name="EV__MEMORYCVW__LIBRO3_ENTITY" hidden="1">"[GRUPO_CONS"</definedName>
    <definedName name="EV__MEMORYCVW__LIBRO3_FLOW" hidden="1">"[SF"</definedName>
    <definedName name="EV__MEMORYCVW__LIBRO3_GROUPS" hidden="1">"[NON_GROUP"</definedName>
    <definedName name="EV__MEMORYCVW__LIBRO3_INTCO" hidden="1">"[ALL_IC"</definedName>
    <definedName name="EV__MEMORYCVW__LIBRO3_MEASURES" hidden="1">"[YTD"</definedName>
    <definedName name="EV__MEMORYCVW__LIBRO3_RPTCURRENCY" hidden="1">"[EUR"</definedName>
    <definedName name="EV__MEMORYCVW__LIBRO3_SECTIONS" hidden="1">"[TRMODUMMY"</definedName>
    <definedName name="EV__MEMORYCVW__LIBRO3_SECTOR" hidden="1">"[SECTORS"</definedName>
    <definedName name="EV__MEMORYCVW__LIBRO3_TIME" hidden="1">"[SELECT_TIME"</definedName>
    <definedName name="EV__MEMORYCVW__LIBRO4" hidden="1">"[FINANCE"</definedName>
    <definedName name="EV__MEMORYCVW__LIBRO6" hidden="1">"[FINANCE"</definedName>
    <definedName name="EV__MEMORYCVW__LIBRO6_ACCOUNT_FIN" hidden="1">"[RDOGRUPO"</definedName>
    <definedName name="EV__MEMORYCVW__LIBRO6_CATEGORY" hidden="1">"[TOT_CATEGORY"</definedName>
    <definedName name="EV__MEMORYCVW__LIBRO6_COUNTRY" hidden="1">"[JER_1"</definedName>
    <definedName name="EV__MEMORYCVW__LIBRO6_CUSTOM_1" hidden="1">"[DUMMY_C1"</definedName>
    <definedName name="EV__MEMORYCVW__LIBRO6_CUSTOM_2" hidden="1">"[DUMMY_C2"</definedName>
    <definedName name="EV__MEMORYCVW__LIBRO6_DATASRC" hidden="1">"[INPUT"</definedName>
    <definedName name="EV__MEMORYCVW__LIBRO6_ENTITY" hidden="1">"[WORKSTATUS"</definedName>
    <definedName name="EV__MEMORYCVW__LIBRO6_FLOW" hidden="1">"[SF"</definedName>
    <definedName name="EV__MEMORYCVW__LIBRO6_GROUPS" hidden="1">"[G_001"</definedName>
    <definedName name="EV__MEMORYCVW__LIBRO6_INTCO" hidden="1">"[ALL_IC"</definedName>
    <definedName name="EV__MEMORYCVW__LIBRO6_MEASURES" hidden="1">"[YTD"</definedName>
    <definedName name="EV__MEMORYCVW__LIBRO6_RPTCURRENCY" hidden="1">"[EUR"</definedName>
    <definedName name="EV__MEMORYCVW__LIBRO6_SECTOR" hidden="1">"[SECTORS"</definedName>
    <definedName name="EV__MEMORYCVW__LIBRO6_TIME" hidden="1">"[2005.TOTAL"</definedName>
    <definedName name="EV__MEMORYCVW__NOVA_PESTANYA_RRHH.XLSM" hidden="1">"[FINANCE"</definedName>
    <definedName name="EV__MEMORYCVW__PERFIL_CIAS_V3.XLSX" hidden="1">"[FINANCE"</definedName>
    <definedName name="EV__MEMORYCVW__PERFIL_CIAS_V3.XLSX_ACCOUNT_FIN" hidden="1">"[220100"</definedName>
    <definedName name="EV__MEMORYCVW__PERFIL_CIAS_V3.XLSX_CATEGORY" hidden="1">"[ACTUAL"</definedName>
    <definedName name="EV__MEMORYCVW__PERFIL_CIAS_V3.XLSX_COUNTRY" hidden="1">"[JER_1"</definedName>
    <definedName name="EV__MEMORYCVW__PERFIL_CIAS_V3.XLSX_CUSTOM_1" hidden="1">"[DUMMY_C1"</definedName>
    <definedName name="EV__MEMORYCVW__PERFIL_CIAS_V3.XLSX_CUSTOM_2" hidden="1">"[DUMMY_C2"</definedName>
    <definedName name="EV__MEMORYCVW__PERFIL_CIAS_V3.XLSX_DATASRC" hidden="1">"[AJ_POST"</definedName>
    <definedName name="EV__MEMORYCVW__PERFIL_CIAS_V3.XLSX_ENTITY" hidden="1">"[1138"</definedName>
    <definedName name="EV__MEMORYCVW__PERFIL_CIAS_V3.XLSX_FLOW" hidden="1">"[SF"</definedName>
    <definedName name="EV__MEMORYCVW__PERFIL_CIAS_V3.XLSX_GROUPS" hidden="1">"[G_001"</definedName>
    <definedName name="EV__MEMORYCVW__PERFIL_CIAS_V3.XLSX_INTCO" hidden="1">"[ALL_IC"</definedName>
    <definedName name="EV__MEMORYCVW__PERFIL_CIAS_V3.XLSX_MEASURES" hidden="1">"[YTD"</definedName>
    <definedName name="EV__MEMORYCVW__PERFIL_CIAS_V3.XLSX_RPTCURRENCY" hidden="1">"[GBP"</definedName>
    <definedName name="EV__MEMORYCVW__PERFIL_CIAS_V3.XLSX_SECTOR" hidden="1">"[SECTORS"</definedName>
    <definedName name="EV__MEMORYCVW__PERFIL_CIAS_V3.XLSX_TIME" hidden="1">"[2011.JUN"</definedName>
    <definedName name="EV__MEMORYCVW__PLP_AGOSTO.XLSX" hidden="1">"[CGI_ARTERIS"</definedName>
    <definedName name="EV__MEMORYCVW__PLP_JANEIRO.XLSX" hidden="1">"[CGI_ARTERIS"</definedName>
    <definedName name="EV__MEMORYCVW__PLP_JANEIRO.XLSX_BASEYEARVALUE" hidden="1">"[0000.01"</definedName>
    <definedName name="EV__MEMORYCVW__PLP_JANEIRO.XLSX_CATEGORY" hidden="1">"[PLAN"</definedName>
    <definedName name="EV__MEMORYCVW__PLP_JANEIRO.XLSX_CGI_MEASURE" hidden="1">"[MONEDA"</definedName>
    <definedName name="EV__MEMORYCVW__PLP_JANEIRO.XLSX_CGI_OBJECT" hidden="1">"[Aux_object"</definedName>
    <definedName name="EV__MEMORYCVW__PLP_JANEIRO.XLSX_DATASRC" hidden="1">"[TOTAL"</definedName>
    <definedName name="EV__MEMORYCVW__PLP_JANEIRO.XLSX_DETAIL" hidden="1">"[TOT_DET"</definedName>
    <definedName name="EV__MEMORYCVW__PLP_JANEIRO.XLSX_EMPREENDIMENTO" hidden="1">"[I_NONE"</definedName>
    <definedName name="EV__MEMORYCVW__PLP_JANEIRO.XLSX_ENTITY" hidden="1">"[1268"</definedName>
    <definedName name="EV__MEMORYCVW__PLP_JANEIRO.XLSX_ITEM" hidden="1">"[P_NONE"</definedName>
    <definedName name="EV__MEMORYCVW__PLP_JANEIRO.XLSX_MEASURES" hidden="1">"[PERIODIC"</definedName>
    <definedName name="EV__MEMORYCVW__PLP_JANEIRO.XLSX_TIME" hidden="1">"[SELECT_TIME"</definedName>
    <definedName name="EV__MEMORYCVW__PLP_JANEIRO_REAJUSTADO.XLSX" hidden="1">"[CGI_ARTERIS"</definedName>
    <definedName name="EV__MEMORYCVW__PLP_JANEIRO_REAJUSTADO.XLSX_BASEYEARVALUE" hidden="1">"[0000.01"</definedName>
    <definedName name="EV__MEMORYCVW__PLP_JANEIRO_REAJUSTADO.XLSX_CATEGORY" hidden="1">"[PLAN"</definedName>
    <definedName name="EV__MEMORYCVW__PLP_JANEIRO_REAJUSTADO.XLSX_CGI_MEASURE" hidden="1">"[MONEDA"</definedName>
    <definedName name="EV__MEMORYCVW__PLP_JANEIRO_REAJUSTADO.XLSX_CGI_OBJECT" hidden="1">"[Aux_object"</definedName>
    <definedName name="EV__MEMORYCVW__PLP_JANEIRO_REAJUSTADO.XLSX_DATASRC" hidden="1">"[TOTAL"</definedName>
    <definedName name="EV__MEMORYCVW__PLP_JANEIRO_REAJUSTADO.XLSX_DETAIL" hidden="1">"[TOT_DET"</definedName>
    <definedName name="EV__MEMORYCVW__PLP_JANEIRO_REAJUSTADO.XLSX_EMPREENDIMENTO" hidden="1">"[I_NONE"</definedName>
    <definedName name="EV__MEMORYCVW__PLP_JANEIRO_REAJUSTADO.XLSX_ENTITY" hidden="1">"[1268"</definedName>
    <definedName name="EV__MEMORYCVW__PLP_JANEIRO_REAJUSTADO.XLSX_ITEM" hidden="1">"[P_NONE"</definedName>
    <definedName name="EV__MEMORYCVW__PLP_JANEIRO_REAJUSTADO.XLSX_MEASURES" hidden="1">"[PERIODIC"</definedName>
    <definedName name="EV__MEMORYCVW__PLP_JANEIRO_REAJUSTADO.XLSX_TIME" hidden="1">"[SELECT_TIME"</definedName>
    <definedName name="EV__MEMORYCVW__PLP_SETEMBRO.XLSX" hidden="1">"[CGI_ARTERIS"</definedName>
    <definedName name="EV__MEMORYCVW__PRIORIZACIÓN_TAREAS_BPC_20120127.XLS" hidden="1">"[FINANCE"</definedName>
    <definedName name="EV__MEMORYCVW__PRIORIZACIÓN_TAREAS_BPC_20120127.XLS_ACCOUNT_FIN" hidden="1">"[BS"</definedName>
    <definedName name="EV__MEMORYCVW__PRIORIZACIÓN_TAREAS_BPC_20120127.XLS_CATEGORY" hidden="1">"[ACTUAL"</definedName>
    <definedName name="EV__MEMORYCVW__PRIORIZACIÓN_TAREAS_BPC_20120127.XLS_COUNTRY" hidden="1">"[JER_1"</definedName>
    <definedName name="EV__MEMORYCVW__PRIORIZACIÓN_TAREAS_BPC_20120127.XLS_CUSTOM_1" hidden="1">"[DUMMY_C1"</definedName>
    <definedName name="EV__MEMORYCVW__PRIORIZACIÓN_TAREAS_BPC_20120127.XLS_CUSTOM_2" hidden="1">"[DUMMY_C2"</definedName>
    <definedName name="EV__MEMORYCVW__PRIORIZACIÓN_TAREAS_BPC_20120127.XLS_DATASRC" hidden="1">"[CONSO"</definedName>
    <definedName name="EV__MEMORYCVW__PRIORIZACIÓN_TAREAS_BPC_20120127.XLS_ENTITY" hidden="1">"[1231"</definedName>
    <definedName name="EV__MEMORYCVW__PRIORIZACIÓN_TAREAS_BPC_20120127.XLS_FLOW" hidden="1">"[SF"</definedName>
    <definedName name="EV__MEMORYCVW__PRIORIZACIÓN_TAREAS_BPC_20120127.XLS_GROUPS" hidden="1">"[G_001"</definedName>
    <definedName name="EV__MEMORYCVW__PRIORIZACIÓN_TAREAS_BPC_20120127.XLS_INTCO" hidden="1">"[ALL_IC"</definedName>
    <definedName name="EV__MEMORYCVW__PRIORIZACIÓN_TAREAS_BPC_20120127.XLS_MEASURES" hidden="1">"[YTD"</definedName>
    <definedName name="EV__MEMORYCVW__PRIORIZACIÓN_TAREAS_BPC_20120127.XLS_RPTCURRENCY" hidden="1">"[GBP"</definedName>
    <definedName name="EV__MEMORYCVW__PRIORIZACIÓN_TAREAS_BPC_20120127.XLS_SECTOR" hidden="1">"[CONC_ESP"</definedName>
    <definedName name="EV__MEMORYCVW__PRIORIZACIÓN_TAREAS_BPC_20120127.XLS_TIME" hidden="1">"[2010.DEC"</definedName>
    <definedName name="EV__MEMORYCVW__TEST.XLSM" hidden="1">"[FINANCE"</definedName>
    <definedName name="EV__MEMORYCVW__TEST.XLSM_ACCOUNT_FIN" hidden="1">"[RDOGRUPO"</definedName>
    <definedName name="EV__MEMORYCVW__TEST.XLSM_CATEGORY" hidden="1">"[ACTUAL"</definedName>
    <definedName name="EV__MEMORYCVW__TEST.XLSM_COUNTRY" hidden="1">"[JER_1"</definedName>
    <definedName name="EV__MEMORYCVW__TEST.XLSM_CUSTOM_1" hidden="1">"[DUMMY_C1"</definedName>
    <definedName name="EV__MEMORYCVW__TEST.XLSM_CUSTOM_2" hidden="1">"[DUMMY_C2"</definedName>
    <definedName name="EV__MEMORYCVW__TEST.XLSM_DATASRC" hidden="1">"[AJ_POST"</definedName>
    <definedName name="EV__MEMORYCVW__TEST.XLSM_ENTITY" hidden="1">"[1113"</definedName>
    <definedName name="EV__MEMORYCVW__TEST.XLSM_FLOW" hidden="1">"[SF"</definedName>
    <definedName name="EV__MEMORYCVW__TEST.XLSM_GROUPS" hidden="1">"[G_001"</definedName>
    <definedName name="EV__MEMORYCVW__TEST.XLSM_INTCO" hidden="1">"[ALL_IC"</definedName>
    <definedName name="EV__MEMORYCVW__TEST.XLSM_MEASURES" hidden="1">"[YTD"</definedName>
    <definedName name="EV__MEMORYCVW__TEST.XLSM_RPTCURRENCY" hidden="1">"[GBP"</definedName>
    <definedName name="EV__MEMORYCVW__TEST.XLSM_SECTOR" hidden="1">"[SECTORS"</definedName>
    <definedName name="EV__MEMORYCVW__TEST.XLSM_TIME" hidden="1">"[2013.FEB"</definedName>
    <definedName name="EV__MEMORYCVW__TESTV31.XLSM" hidden="1">"[FINANCE"</definedName>
    <definedName name="EV__MEMORYCVW__TESTV31.XLSM_ACCOUNT_FIN" hidden="1">"[RDOGRUPO"</definedName>
    <definedName name="EV__MEMORYCVW__TESTV31.XLSM_CATEGORY" hidden="1">"[ACTUAL"</definedName>
    <definedName name="EV__MEMORYCVW__TESTV31.XLSM_COUNTRY" hidden="1">"[JER_1"</definedName>
    <definedName name="EV__MEMORYCVW__TESTV31.XLSM_CUSTOM_1" hidden="1">"[DUMMY_C1"</definedName>
    <definedName name="EV__MEMORYCVW__TESTV31.XLSM_CUSTOM_2" hidden="1">"[DUMMY_C2"</definedName>
    <definedName name="EV__MEMORYCVW__TESTV31.XLSM_DATASRC" hidden="1">"[AJ_POST"</definedName>
    <definedName name="EV__MEMORYCVW__TESTV31.XLSM_ENTITY" hidden="1">"[1042"</definedName>
    <definedName name="EV__MEMORYCVW__TESTV31.XLSM_FLOW" hidden="1">"[SF"</definedName>
    <definedName name="EV__MEMORYCVW__TESTV31.XLSM_GROUPS" hidden="1">"[G_001"</definedName>
    <definedName name="EV__MEMORYCVW__TESTV31.XLSM_INTCO" hidden="1">"[ALL_IC"</definedName>
    <definedName name="EV__MEMORYCVW__TESTV31.XLSM_MEASURES" hidden="1">"[YTD"</definedName>
    <definedName name="EV__MEMORYCVW__TESTV31.XLSM_RPTCURRENCY" hidden="1">"[GBP"</definedName>
    <definedName name="EV__MEMORYCVW__TESTV31.XLSM_SECTOR" hidden="1">"[SECTORS"</definedName>
    <definedName name="EV__MEMORYCVW__TESTV31.XLSM_TIME" hidden="1">"[2012.JUN"</definedName>
    <definedName name="EV__MEMORYCVW__TRAMS2.XLSX" hidden="1">"[ACTIVITY"</definedName>
    <definedName name="EV__MEMORYCVW__TRAMS2.XLSX_ACCOUNT_ACT" hidden="1">"[ACC_ACT_000001"</definedName>
    <definedName name="EV__MEMORYCVW__TRAMS2.XLSX_CATEGORY" hidden="1">"[ACTUAL"</definedName>
    <definedName name="EV__MEMORYCVW__TRAMS2.XLSX_COUNTRY" hidden="1">"[JER_1"</definedName>
    <definedName name="EV__MEMORYCVW__TRAMS2.XLSX_CUSTOM_1" hidden="1">"[DUMMY_C1"</definedName>
    <definedName name="EV__MEMORYCVW__TRAMS2.XLSX_CUSTOM_2" hidden="1">"[DUMMY_C2"</definedName>
    <definedName name="EV__MEMORYCVW__TRAMS2.XLSX_DATASRC_ACT" hidden="1">"[INPUT_CORR"</definedName>
    <definedName name="EV__MEMORYCVW__TRAMS2.XLSX_ENTITY" hidden="1">"[1113"</definedName>
    <definedName name="EV__MEMORYCVW__TRAMS2.XLSX_MEASURES" hidden="1">"[YTD"</definedName>
    <definedName name="EV__MEMORYCVW__TRAMS2.XLSX_SECTIONS" hidden="1">"[TRMODUMMY"</definedName>
    <definedName name="EV__MEMORYCVW__TRAMS2.XLSX_SECTOR" hidden="1">"[SECTORS"</definedName>
    <definedName name="EV__MEMORYCVW__TRAMS2.XLSX_TIME" hidden="1">"[2011.JUN"</definedName>
    <definedName name="EV__WBEVMODE__" hidden="1">1</definedName>
    <definedName name="EV__WBREFOPTIONS__" hidden="1">134217735</definedName>
    <definedName name="EV__WBVERSION__" hidden="1">0</definedName>
    <definedName name="EV__WSINFO__" hidden="1">"asd"</definedName>
    <definedName name="EVDCXFDBVGRVF">#N/A</definedName>
    <definedName name="EVOLUTION_DES_ROI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ewde" hidden="1">1</definedName>
    <definedName name="ewew">#REF!</definedName>
    <definedName name="ewt">'[84]P A T O 98 D'!#REF!</definedName>
    <definedName name="ex">#REF!</definedName>
    <definedName name="EXA">'[40]PRO-08'!#REF!</definedName>
    <definedName name="EXA_10">#N/A</definedName>
    <definedName name="EXA_11">#N/A</definedName>
    <definedName name="EXA_12">#N/A</definedName>
    <definedName name="EXA_13">#N/A</definedName>
    <definedName name="EXA_14">#N/A</definedName>
    <definedName name="EXA_15">#N/A</definedName>
    <definedName name="EXA_16">#N/A</definedName>
    <definedName name="EXA_17">#N/A</definedName>
    <definedName name="EXA_18">#N/A</definedName>
    <definedName name="EXA_24">#REF!</definedName>
    <definedName name="EXA_25">#REF!</definedName>
    <definedName name="EXA_26">#REF!</definedName>
    <definedName name="EXA_27">#REF!</definedName>
    <definedName name="EXA_29">#REF!</definedName>
    <definedName name="EXA_5">#N/A</definedName>
    <definedName name="EXA_6">#N/A</definedName>
    <definedName name="EXA_7">#N/A</definedName>
    <definedName name="EXA_8">#N/A</definedName>
    <definedName name="EXA_9">#N/A</definedName>
    <definedName name="Excel_BuiltIn__FilterDatabase_1">#REF!</definedName>
    <definedName name="Excel_BuiltIn__FilterDatabase_1_1">#REF!</definedName>
    <definedName name="Excel_BuiltIn__FilterDatabase_1_10">#N/A</definedName>
    <definedName name="Excel_BuiltIn__FilterDatabase_1_11">#N/A</definedName>
    <definedName name="Excel_BuiltIn__FilterDatabase_1_12">#N/A</definedName>
    <definedName name="Excel_BuiltIn__FilterDatabase_1_13">#N/A</definedName>
    <definedName name="Excel_BuiltIn__FilterDatabase_1_14">#N/A</definedName>
    <definedName name="Excel_BuiltIn__FilterDatabase_1_15">#N/A</definedName>
    <definedName name="Excel_BuiltIn__FilterDatabase_1_16">#N/A</definedName>
    <definedName name="Excel_BuiltIn__FilterDatabase_1_17">#N/A</definedName>
    <definedName name="Excel_BuiltIn__FilterDatabase_1_18">#N/A</definedName>
    <definedName name="Excel_BuiltIn__FilterDatabase_1_5">#N/A</definedName>
    <definedName name="Excel_BuiltIn__FilterDatabase_1_6">#N/A</definedName>
    <definedName name="Excel_BuiltIn__FilterDatabase_1_7">#N/A</definedName>
    <definedName name="Excel_BuiltIn__FilterDatabase_1_8">#N/A</definedName>
    <definedName name="Excel_BuiltIn__FilterDatabase_1_9">#N/A</definedName>
    <definedName name="Excel_BuiltIn__FilterDatabase_10">#REF!</definedName>
    <definedName name="Excel_BuiltIn__FilterDatabase_11" localSheetId="16">#REF!</definedName>
    <definedName name="Excel_BuiltIn__FilterDatabase_11">#REF!</definedName>
    <definedName name="Excel_BuiltIn__FilterDatabase_12">#REF!</definedName>
    <definedName name="Excel_BuiltIn__FilterDatabase_12_1_1_1">"'file:///P:/cad/casan/104_11/projeto/orc/ORC%2012052015%20-%20REV-E/C%C3%B3pia%20de%20Planilha%20Or%C3%A7ament%C3%A1ria%20-%20ETE%20Ingleses%20-%2019052015%20-%20REV-E%20-%20Leo%20-%20emerson.xls'#$''.$A$9:$Y$1008"</definedName>
    <definedName name="Excel_BuiltIn__FilterDatabase_12_1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2_1_1_1_1_1_1">"'file:///P:/cad/casan/104_11/projeto/orc/ORC%2012052015%20-%20REV-E/C%C3%B3pia%20de%20Planilha%20Or%C3%A7ament%C3%A1ria%20-%20ETE%20Ingleses%20-%2019052015%20-%20REV-E%20-%20Leo%20-%20emerson.xls'#$''.$A$9:$Y$1008"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5_1_1_1">"'file:///P:/cad/casan/104_11/projeto/orc/ORC%2012052015%20-%20REV-E/C%C3%B3pia%20de%20Planilha%20Or%C3%A7ament%C3%A1ria%20-%20ETE%20Ingleses%20-%2019052015%20-%20REV-E%20-%20Leo%20-%20emerson.xls'#$''.$A$10:$AE$54"</definedName>
    <definedName name="Excel_BuiltIn__FilterDatabase_15_1_1_1_1_1">"'file:///P:/cad/casan/104_11/projeto/orc/ORC%2012052015%20-%20REV-E/Planilha%20Quantitativos%20Biz%20-%2011.06.2015/Planilha%20Or%C3%A7ament%C3%A1ria%20-%20ETE%20Ingleses%20-%2019052015%20-%20REV-E%20-%20Biz.xls'#$''.$A$10:$AE$11"</definedName>
    <definedName name="Excel_BuiltIn__FilterDatabase_15_1_1_1_1_1_1">"'file:///P:/cad/casan/104_11/projeto/orc/ORC%2012052015%20-%20REV-E/C%C3%B3pia%20de%20Planilha%20Or%C3%A7ament%C3%A1ria%20-%20ETE%20Ingleses%20-%2019052015%20-%20REV-E%20-%20Leo%20-%20emerson.xls'#$''.$A$10:$AE$54"</definedName>
    <definedName name="Excel_BuiltIn__FilterDatabase_15_2_1_1">"'file:///P:/cad/casan/104_11/projeto/orc/ORC%2012052015%20-%20REV-E/C%C3%B3pia%20de%20Planilha%20Or%C3%A7ament%C3%A1ria%20-%20ETE%20Ingleses%20-%2019052015%20-%20REV-E%20-%20Leo%20-%20emerson.xls'#$''.$A$9:$Y$54"</definedName>
    <definedName name="Excel_BuiltIn__FilterDatabase_15_2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5_2_1_1_1_1_1">"'file:///P:/cad/casan/104_11/projeto/orc/ORC%2012052015%20-%20REV-E/C%C3%B3pia%20de%20Planilha%20Or%C3%A7ament%C3%A1ria%20-%20ETE%20Ingleses%20-%2019052015%20-%20REV-E%20-%20Leo%20-%20emerson.xls'#$''.$A$9:$Y$54"</definedName>
    <definedName name="Excel_BuiltIn__FilterDatabase_16">#REF!</definedName>
    <definedName name="Excel_BuiltIn__FilterDatabase_16_1_1_1">"'file:///P:/cad/casan/104_11/projeto/orc/ORC%2012052015%20-%20REV-E/C%C3%B3pia%20de%20Planilha%20Or%C3%A7ament%C3%A1ria%20-%20ETE%20Ingleses%20-%2019052015%20-%20REV-E%20-%20Leo%20-%20emerson.xls'#$''.$A$10:$AE$16"</definedName>
    <definedName name="Excel_BuiltIn__FilterDatabase_16_1_1_1_1_1">"'file:///P:/cad/casan/104_11/projeto/orc/ORC%2012052015%20-%20REV-E/Planilha%20Quantitativos%20Biz%20-%2011.06.2015/Planilha%20Or%C3%A7ament%C3%A1ria%20-%20ETE%20Ingleses%20-%2019052015%20-%20REV-E%20-%20Biz.xls'#$''.$A$10:$AE$11"</definedName>
    <definedName name="Excel_BuiltIn__FilterDatabase_16_1_1_1_1_1_1">"'file:///P:/cad/casan/104_11/projeto/orc/ORC%2012052015%20-%20REV-E/C%C3%B3pia%20de%20Planilha%20Or%C3%A7ament%C3%A1ria%20-%20ETE%20Ingleses%20-%2019052015%20-%20REV-E%20-%20Leo%20-%20emerson.xls'#$''.$A$10:$AE$16"</definedName>
    <definedName name="Excel_BuiltIn__FilterDatabase_16_2_1_1">"'file:///P:/cad/casan/104_11/projeto/orc/ORC%2012052015%20-%20REV-E/C%C3%B3pia%20de%20Planilha%20Or%C3%A7ament%C3%A1ria%20-%20ETE%20Ingleses%20-%2019052015%20-%20REV-E%20-%20Leo%20-%20emerson.xls'#$''.$A$9:$Y$16"</definedName>
    <definedName name="Excel_BuiltIn__FilterDatabase_16_2_1_1_1_1">"'file:///P:/cad/casan/104_11/projeto/orc/ORC%2012052015%20-%20REV-E/Planilha%20Quantitativos%20Biz%20-%2011.06.2015/Planilha%20Or%C3%A7ament%C3%A1ria%20-%20ETE%20Ingleses%20-%2019052015%20-%20REV-E%20-%20Biz.xls'#$''.$A$9:$Y$11"</definedName>
    <definedName name="Excel_BuiltIn__FilterDatabase_16_2_1_1_1_1_1">"'file:///P:/cad/casan/104_11/projeto/orc/ORC%2012052015%20-%20REV-E/C%C3%B3pia%20de%20Planilha%20Or%C3%A7ament%C3%A1ria%20-%20ETE%20Ingleses%20-%2019052015%20-%20REV-E%20-%20Leo%20-%20emerson.xls'#$''.$A$9:$Y$16"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">"#N/A"</definedName>
    <definedName name="Excel_BuiltIn__FilterDatabase_2_1_1">#REF!</definedName>
    <definedName name="Excel_BuiltIn__FilterDatabase_2_1_1_1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NA()</definedName>
    <definedName name="Excel_BuiltIn__FilterDatabase_3_1">"#N/A"</definedName>
    <definedName name="Excel_BuiltIn__FilterDatabase_3_1_1">"#N/A"</definedName>
    <definedName name="Excel_BuiltIn__FilterDatabase_3_1_1_1">"#N/A"</definedName>
    <definedName name="Excel_BuiltIn__FilterDatabase_3_1_1_1_1">"#N/A"</definedName>
    <definedName name="Excel_BuiltIn__FilterDatabase_3_1_1_1_1_1">"#N/A"</definedName>
    <definedName name="Excel_BuiltIn__FilterDatabase_3_1_1_1_1_1_1">"#N/A"</definedName>
    <definedName name="Excel_BuiltIn__FilterDatabase_3_1_1_1_1_1_1_1">"#N/A"</definedName>
    <definedName name="Excel_BuiltIn__FilterDatabase_3_1_1_1_1_1_1_1_1">"#N/A"</definedName>
    <definedName name="Excel_BuiltIn__FilterDatabase_3_1_1_1_1_1_1_1_1_1">"#N/A"</definedName>
    <definedName name="Excel_BuiltIn__FilterDatabase_3_1_28">"#N/A"</definedName>
    <definedName name="Excel_BuiltIn__FilterDatabase_4" localSheetId="16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44">#REF!</definedName>
    <definedName name="Excel_BuiltIn__FilterDatabase_44_1">#REF!</definedName>
    <definedName name="Excel_BuiltIn__FilterDatabase_45">#REF!</definedName>
    <definedName name="Excel_BuiltIn__FilterDatabase_45_1">#REF!</definedName>
    <definedName name="Excel_BuiltIn__FilterDatabase_5">#REF!</definedName>
    <definedName name="Excel_BuiltIn__FilterDatabase_5_1">#REF!</definedName>
    <definedName name="Excel_BuiltIn__FilterDatabase_51">"$#REF!.$B$14:$C$44"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'[85]CUSTO INDIRETO'!#REF!</definedName>
    <definedName name="Excel_BuiltIn_Criteria_1">#REF!</definedName>
    <definedName name="Excel_BuiltIn_Criteria_10">#REF!</definedName>
    <definedName name="Excel_BuiltIn_Criteria_10_1">#REF!</definedName>
    <definedName name="Excel_BuiltIn_Criteria_11">#REF!</definedName>
    <definedName name="Excel_BuiltIn_Criteria_12">#REF!</definedName>
    <definedName name="Excel_BuiltIn_Criteria_12_1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3_1">#REF!</definedName>
    <definedName name="Excel_BuiltIn_Criteria_4">#REF!</definedName>
    <definedName name="Excel_BuiltIn_Criteria_7">#REF!</definedName>
    <definedName name="Excel_BuiltIn_Criteria_9">#REF!</definedName>
    <definedName name="Excel_BuiltIn_Criteria_9_1">#REF!</definedName>
    <definedName name="Excel_BuiltIn_Database" localSheetId="16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#N/A</definedName>
    <definedName name="Excel_BuiltIn_Database_10">"$#REF!.$F$1"</definedName>
    <definedName name="Excel_BuiltIn_Database_10_1">#REF!</definedName>
    <definedName name="Excel_BuiltIn_Database_12">#REF!</definedName>
    <definedName name="Excel_BuiltIn_Database_12_1">#REF!</definedName>
    <definedName name="Excel_BuiltIn_Database_15">#REF!</definedName>
    <definedName name="Excel_BuiltIn_Database_2">#N/A</definedName>
    <definedName name="Excel_BuiltIn_Database_2_1">#N/A</definedName>
    <definedName name="Excel_BuiltIn_Database_25">#REF!</definedName>
    <definedName name="Excel_BuiltIn_Database_4" localSheetId="16">#REF!</definedName>
    <definedName name="Excel_BuiltIn_Database_4">#REF!</definedName>
    <definedName name="Excel_BuiltIn_Database_4_2">#N/A</definedName>
    <definedName name="Excel_BuiltIn_Database_6">#REF!</definedName>
    <definedName name="Excel_BuiltIn_Database_6_2">#N/A</definedName>
    <definedName name="Excel_BuiltIn_Database_7">#REF!</definedName>
    <definedName name="Excel_BuiltIn_Database_7_2">#N/A</definedName>
    <definedName name="Excel_BuiltIn_Database_8">#REF!</definedName>
    <definedName name="Excel_BuiltIn_Database_8_2">#N/A</definedName>
    <definedName name="Excel_BuiltIn_Database_9">#REF!</definedName>
    <definedName name="Excel_BuiltIn_Database_9_1">#REF!</definedName>
    <definedName name="Excel_BuiltIn_Database_9_2">#N/A</definedName>
    <definedName name="Excel_BuiltIn_Print_Area">[42]Plan1!#REF!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_2">"#REF!"</definedName>
    <definedName name="Excel_BuiltIn_Print_Area_1_1_1_18">#N/A</definedName>
    <definedName name="Excel_BuiltIn_Print_Area_1_1_1_19">#N/A</definedName>
    <definedName name="Excel_BuiltIn_Print_Area_1_1_1_2">"#REF!"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#N/A</definedName>
    <definedName name="Excel_BuiltIn_Print_Area_10_1">#REF!</definedName>
    <definedName name="Excel_BuiltIn_Print_Area_10_1_1">#REF!</definedName>
    <definedName name="Excel_BuiltIn_Print_Area_10_10">#REF!</definedName>
    <definedName name="Excel_BuiltIn_Print_Area_10_12">#REF!</definedName>
    <definedName name="Excel_BuiltIn_Print_Area_10_15">#REF!</definedName>
    <definedName name="Excel_BuiltIn_Print_Area_10_3">#REF!</definedName>
    <definedName name="Excel_BuiltIn_Print_Area_10_9">#REF!</definedName>
    <definedName name="Excel_BuiltIn_Print_Area_11">#REF!</definedName>
    <definedName name="Excel_BuiltIn_Print_Area_11_1" localSheetId="16">#REF!</definedName>
    <definedName name="Excel_BuiltIn_Print_Area_11_1">#REF!</definedName>
    <definedName name="Excel_BuiltIn_Print_Area_11_1_1">#REF!</definedName>
    <definedName name="Excel_BuiltIn_Print_Area_11_1_16">#REF!</definedName>
    <definedName name="Excel_BuiltIn_Print_Area_12">#N/A</definedName>
    <definedName name="Excel_BuiltIn_Print_Area_12_1_1">#REF!</definedName>
    <definedName name="Excel_BuiltIn_Print_Area_12_1_1_1">#REF!</definedName>
    <definedName name="Excel_BuiltIn_Print_Area_13">#REF!</definedName>
    <definedName name="Excel_BuiltIn_Print_Area_13_1">#REF!</definedName>
    <definedName name="Excel_BuiltIn_Print_Area_13_1_1">#REF!</definedName>
    <definedName name="Excel_BuiltIn_Print_Area_14" localSheetId="16">#REF!</definedName>
    <definedName name="Excel_BuiltIn_Print_Area_14">#REF!</definedName>
    <definedName name="Excel_BuiltIn_Print_Area_14_1">#REF!</definedName>
    <definedName name="Excel_BuiltIn_Print_Area_14_1_1">#REF!</definedName>
    <definedName name="Excel_BuiltIn_Print_Area_14_16">#REF!</definedName>
    <definedName name="Excel_BuiltIn_Print_Area_15">#REF!</definedName>
    <definedName name="Excel_BuiltIn_Print_Area_15_1" localSheetId="16">#REF!</definedName>
    <definedName name="Excel_BuiltIn_Print_Area_15_1">#REF!</definedName>
    <definedName name="Excel_BuiltIn_Print_Area_15_1_1">#REF!</definedName>
    <definedName name="Excel_BuiltIn_Print_Area_15_1_16">#REF!</definedName>
    <definedName name="Excel_BuiltIn_Print_Area_16" localSheetId="16">#REF!</definedName>
    <definedName name="Excel_BuiltIn_Print_Area_16">#REF!</definedName>
    <definedName name="Excel_BuiltIn_Print_Area_16_1">#REF!</definedName>
    <definedName name="Excel_BuiltIn_Print_Area_16_1_1">#REF!</definedName>
    <definedName name="Excel_BuiltIn_Print_Area_16_16">#REF!</definedName>
    <definedName name="Excel_BuiltIn_Print_Area_17">#REF!</definedName>
    <definedName name="Excel_BuiltIn_Print_Area_17_1">#REF!</definedName>
    <definedName name="Excel_BuiltIn_Print_Area_17_1_1">#REF!</definedName>
    <definedName name="Excel_BuiltIn_Print_Area_18">#N/A</definedName>
    <definedName name="Excel_BuiltIn_Print_Area_18_1">"#REF!"</definedName>
    <definedName name="Excel_BuiltIn_Print_Area_18_1_1">#REF!</definedName>
    <definedName name="Excel_BuiltIn_Print_Area_19_1">"#REF!"</definedName>
    <definedName name="Excel_BuiltIn_Print_Area_19_1_1">#REF!</definedName>
    <definedName name="Excel_BuiltIn_Print_Area_2">#REF!</definedName>
    <definedName name="Excel_BuiltIn_Print_Area_2_1">"$Quad_Quant_.$#REF!$#REF!:$#REF!$#REF!"</definedName>
    <definedName name="Excel_BuiltIn_Print_Area_2_1_1">"'file:///P:/cad/casan/104_11/projeto/orc/ORC%2012052015%20-%20REV-E/Planilha%20Or%C3%A7ament%C3%A1ria%20-%20ETE%20Ingleses%20-%2019052015%20-%20REV-E%20-%20Biz.xls'#$''.$A$1:$B$11"</definedName>
    <definedName name="Excel_BuiltIn_Print_Area_2_1_1_1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10">#REF!</definedName>
    <definedName name="Excel_BuiltIn_Print_Area_2_12">#REF!</definedName>
    <definedName name="Excel_BuiltIn_Print_Area_2_21">#REF!</definedName>
    <definedName name="Excel_BuiltIn_Print_Area_2_9">#REF!</definedName>
    <definedName name="Excel_BuiltIn_Print_Area_20_1">"#REF!"</definedName>
    <definedName name="Excel_BuiltIn_Print_Area_20_1_1">#REF!</definedName>
    <definedName name="Excel_BuiltIn_Print_Area_21">#REF!</definedName>
    <definedName name="Excel_BuiltIn_Print_Area_21_1" localSheetId="16">#REF!</definedName>
    <definedName name="Excel_BuiltIn_Print_Area_21_1">#REF!</definedName>
    <definedName name="Excel_BuiltIn_Print_Area_21_1_1">#REF!</definedName>
    <definedName name="Excel_BuiltIn_Print_Area_21_1_16">#REF!</definedName>
    <definedName name="Excel_BuiltIn_Print_Area_22">#REF!</definedName>
    <definedName name="Excel_BuiltIn_Print_Area_22_1">"#REF!"</definedName>
    <definedName name="Excel_BuiltIn_Print_Area_22_1_1">#REF!</definedName>
    <definedName name="Excel_BuiltIn_Print_Area_23">#REF!</definedName>
    <definedName name="Excel_BuiltIn_Print_Area_23_1">"#REF!"</definedName>
    <definedName name="Excel_BuiltIn_Print_Area_24">#REF!</definedName>
    <definedName name="Excel_BuiltIn_Print_Area_24_1">#REF!</definedName>
    <definedName name="Excel_BuiltIn_Print_Area_24_1_1">#REF!</definedName>
    <definedName name="Excel_BuiltIn_Print_Area_25_1">#REF!</definedName>
    <definedName name="Excel_BuiltIn_Print_Area_25_1_1">#REF!</definedName>
    <definedName name="Excel_BuiltIn_Print_Area_26" localSheetId="16">#REF!</definedName>
    <definedName name="Excel_BuiltIn_Print_Area_26">#REF!</definedName>
    <definedName name="Excel_BuiltIn_Print_Area_26_1" localSheetId="16">#REF!</definedName>
    <definedName name="Excel_BuiltIn_Print_Area_26_1">#REF!</definedName>
    <definedName name="Excel_BuiltIn_Print_Area_26_1_16">#REF!</definedName>
    <definedName name="Excel_BuiltIn_Print_Area_26_16">#REF!</definedName>
    <definedName name="Excel_BuiltIn_Print_Area_27">"$#REF!.$A$1:$F$78"</definedName>
    <definedName name="Excel_BuiltIn_Print_Area_27_1" localSheetId="16">#REF!</definedName>
    <definedName name="Excel_BuiltIn_Print_Area_27_1">#REF!</definedName>
    <definedName name="Excel_BuiltIn_Print_Area_27_1_1">#REF!</definedName>
    <definedName name="Excel_BuiltIn_Print_Area_27_1_16">#REF!</definedName>
    <definedName name="Excel_BuiltIn_Print_Area_28">#REF!</definedName>
    <definedName name="Excel_BuiltIn_Print_Area_28_1">#REF!</definedName>
    <definedName name="Excel_BuiltIn_Print_Area_29">[86]DESMATAMENTO!#REF!</definedName>
    <definedName name="Excel_BuiltIn_Print_Area_29_1" localSheetId="16">#REF!</definedName>
    <definedName name="Excel_BuiltIn_Print_Area_29_1">#REF!</definedName>
    <definedName name="Excel_BuiltIn_Print_Area_29_1_1">#REF!</definedName>
    <definedName name="Excel_BuiltIn_Print_Area_29_1_16">#REF!</definedName>
    <definedName name="Excel_BuiltIn_Print_Area_3">"$#REF!.$A$5:$P$91"</definedName>
    <definedName name="Excel_BuiltIn_Print_Area_3_1">#REF!</definedName>
    <definedName name="Excel_BuiltIn_Print_Area_3_1_1">#REF!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">#REF!</definedName>
    <definedName name="Excel_BuiltIn_Print_Area_30_1" localSheetId="16">#REF!</definedName>
    <definedName name="Excel_BuiltIn_Print_Area_30_1">#REF!</definedName>
    <definedName name="Excel_BuiltIn_Print_Area_30_1_1">#REF!</definedName>
    <definedName name="Excel_BuiltIn_Print_Area_30_1_16">#REF!</definedName>
    <definedName name="Excel_BuiltIn_Print_Area_31">#REF!</definedName>
    <definedName name="Excel_BuiltIn_Print_Area_31_1" localSheetId="16">#REF!</definedName>
    <definedName name="Excel_BuiltIn_Print_Area_31_1">#REF!</definedName>
    <definedName name="Excel_BuiltIn_Print_Area_31_1_1">#REF!</definedName>
    <definedName name="Excel_BuiltIn_Print_Area_31_1_16">#REF!</definedName>
    <definedName name="Excel_BuiltIn_Print_Area_33">#REF!</definedName>
    <definedName name="Excel_BuiltIn_Print_Area_34">#REF!</definedName>
    <definedName name="Excel_BuiltIn_Print_Area_35">#REF!</definedName>
    <definedName name="Excel_BuiltIn_Print_Area_39_1">#REF!</definedName>
    <definedName name="Excel_BuiltIn_Print_Area_4">#REF!</definedName>
    <definedName name="Excel_BuiltIn_Print_Area_4_1" localSheetId="16">#REF!</definedName>
    <definedName name="Excel_BuiltIn_Print_Area_4_1">#REF!</definedName>
    <definedName name="Excel_BuiltIn_Print_Area_4_1_1">#REF!</definedName>
    <definedName name="Excel_BuiltIn_Print_Area_4_1_1_1">#REF!</definedName>
    <definedName name="Excel_BuiltIn_Print_Area_4_1_1_10">#REF!</definedName>
    <definedName name="Excel_BuiltIn_Print_Area_4_1_1_12">#REF!</definedName>
    <definedName name="Excel_BuiltIn_Print_Area_4_1_1_9">#REF!</definedName>
    <definedName name="Excel_BuiltIn_Print_Area_4_1_10">#REF!</definedName>
    <definedName name="Excel_BuiltIn_Print_Area_4_1_12">#REF!</definedName>
    <definedName name="Excel_BuiltIn_Print_Area_4_1_21">#REF!</definedName>
    <definedName name="Excel_BuiltIn_Print_Area_4_1_9">#REF!</definedName>
    <definedName name="Excel_BuiltIn_Print_Area_40_1">#REF!</definedName>
    <definedName name="Excel_BuiltIn_Print_Area_40_1_1">#REF!</definedName>
    <definedName name="Excel_BuiltIn_Print_Area_40_55">#REF!</definedName>
    <definedName name="Excel_BuiltIn_Print_Area_41_1">#REF!</definedName>
    <definedName name="Excel_BuiltIn_Print_Area_41_1_1">#REF!</definedName>
    <definedName name="Excel_BuiltIn_Print_Area_41_1_1_1">#REF!</definedName>
    <definedName name="Excel_BuiltIn_Print_Area_42_1">#REF!</definedName>
    <definedName name="Excel_BuiltIn_Print_Area_43_1">#REF!</definedName>
    <definedName name="Excel_BuiltIn_Print_Area_45">#REF!</definedName>
    <definedName name="Excel_BuiltIn_Print_Area_45_1">#REF!</definedName>
    <definedName name="Excel_BuiltIn_Print_Area_49" localSheetId="16">#REF!</definedName>
    <definedName name="Excel_BuiltIn_Print_Area_49">#REF!</definedName>
    <definedName name="Excel_BuiltIn_Print_Area_49_1">#REF!</definedName>
    <definedName name="Excel_BuiltIn_Print_Area_49_16">#REF!</definedName>
    <definedName name="Excel_BuiltIn_Print_Area_5">#REF!</definedName>
    <definedName name="Excel_BuiltIn_Print_Area_5_1" localSheetId="16">#REF!</definedName>
    <definedName name="Excel_BuiltIn_Print_Area_5_1">#REF!</definedName>
    <definedName name="Excel_BuiltIn_Print_Area_5_1_1">NA()</definedName>
    <definedName name="Excel_BuiltIn_Print_Area_5_1_1_1">NA()</definedName>
    <definedName name="Excel_BuiltIn_Print_Area_5_1_1_1_1">NA()</definedName>
    <definedName name="Excel_BuiltIn_Print_Area_5_1_1_1_1_1">NA()</definedName>
    <definedName name="Excel_BuiltIn_Print_Area_5_1_1_1_1_1_1">NA()</definedName>
    <definedName name="Excel_BuiltIn_Print_Area_5_1_1_1_1_1_1_1">NA()</definedName>
    <definedName name="Excel_BuiltIn_Print_Area_5_1_1_1_1_1_1_1_1">NA()</definedName>
    <definedName name="Excel_BuiltIn_Print_Area_5_1_1_1_1_1_1_1_1_1">NA()</definedName>
    <definedName name="Excel_BuiltIn_Print_Area_5_1_1_1_1_1_1_1_1_1_1">NA()</definedName>
    <definedName name="Excel_BuiltIn_Print_Area_5_1_1_1_1_1_1_1_1_1_1_1">NA()</definedName>
    <definedName name="Excel_BuiltIn_Print_Area_5_1_1_1_1_1_1_1_1_1_1_1_1">NA()</definedName>
    <definedName name="Excel_BuiltIn_Print_Area_5_1_1_28">NA()</definedName>
    <definedName name="Excel_BuiltIn_Print_Area_5_1_16">#REF!</definedName>
    <definedName name="Excel_BuiltIn_Print_Area_5_1_28">NA()</definedName>
    <definedName name="Excel_BuiltIn_Print_Area_51">#REF!</definedName>
    <definedName name="Excel_BuiltIn_Print_Area_51_1">"$#REF!.$B$1:$R$44"</definedName>
    <definedName name="Excel_BuiltIn_Print_Area_51_1_1">"$#REF!.$B$1:$R$44"</definedName>
    <definedName name="Excel_BuiltIn_Print_Area_51_1_1_1">"$#REF!.$B$1:$R$44"</definedName>
    <definedName name="Excel_BuiltIn_Print_Area_51_1_1_55">#REF!</definedName>
    <definedName name="Excel_BuiltIn_Print_Area_51_1_5">"$#REF!.$B$1:$R$44"</definedName>
    <definedName name="Excel_BuiltIn_Print_Area_51_1_5_1">"$#REF!.$B$1:$R$44"</definedName>
    <definedName name="Excel_BuiltIn_Print_Area_52">#REF!</definedName>
    <definedName name="Excel_BuiltIn_Print_Area_52_1">#REF!</definedName>
    <definedName name="Excel_BuiltIn_Print_Area_52_1_55">#REF!</definedName>
    <definedName name="Excel_BuiltIn_Print_Area_53">#REF!</definedName>
    <definedName name="Excel_BuiltIn_Print_Area_53_1">#REF!</definedName>
    <definedName name="Excel_BuiltIn_Print_Area_53_1_1">#REF!</definedName>
    <definedName name="Excel_BuiltIn_Print_Area_53_1_1_1">#REF!</definedName>
    <definedName name="Excel_BuiltIn_Print_Area_53_1_1_1_1">#REF!</definedName>
    <definedName name="Excel_BuiltIn_Print_Area_53_1_1_1_1_55">#REF!</definedName>
    <definedName name="Excel_BuiltIn_Print_Area_53_1_1_1_55">#REF!</definedName>
    <definedName name="Excel_BuiltIn_Print_Area_53_1_1_55">#REF!</definedName>
    <definedName name="Excel_BuiltIn_Print_Area_53_1_55">#REF!</definedName>
    <definedName name="Excel_BuiltIn_Print_Area_54">#REF!</definedName>
    <definedName name="Excel_BuiltIn_Print_Area_54_1">#REF!</definedName>
    <definedName name="Excel_BuiltIn_Print_Area_54_1_1">#REF!</definedName>
    <definedName name="Excel_BuiltIn_Print_Area_54_1_1_1">#REF!</definedName>
    <definedName name="Excel_BuiltIn_Print_Area_54_1_1_1_1">#REF!</definedName>
    <definedName name="Excel_BuiltIn_Print_Area_54_1_1_1_1_1">#REF!</definedName>
    <definedName name="Excel_BuiltIn_Print_Area_54_1_1_1_1_1_1">#REF!</definedName>
    <definedName name="Excel_BuiltIn_Print_Area_54_1_1_1_55">#REF!</definedName>
    <definedName name="Excel_BuiltIn_Print_Area_54_1_1_55">#REF!</definedName>
    <definedName name="Excel_BuiltIn_Print_Area_54_1_55">#REF!</definedName>
    <definedName name="Excel_BuiltIn_Print_Area_54_1_55_1">#REF!</definedName>
    <definedName name="Excel_BuiltIn_Print_Area_55">#REF!</definedName>
    <definedName name="Excel_BuiltIn_Print_Area_55_1">#REF!</definedName>
    <definedName name="Excel_BuiltIn_Print_Area_55_1_1">#REF!</definedName>
    <definedName name="Excel_BuiltIn_Print_Area_55_1_1_55">#REF!</definedName>
    <definedName name="Excel_BuiltIn_Print_Area_55_1_55">#REF!</definedName>
    <definedName name="Excel_BuiltIn_Print_Area_56">#REF!</definedName>
    <definedName name="Excel_BuiltIn_Print_Area_56_1">#REF!</definedName>
    <definedName name="Excel_BuiltIn_Print_Area_56_1_55">#REF!</definedName>
    <definedName name="Excel_BuiltIn_Print_Area_57">#REF!</definedName>
    <definedName name="Excel_BuiltIn_Print_Area_57_1">#REF!</definedName>
    <definedName name="Excel_BuiltIn_Print_Area_57_1_55">#REF!</definedName>
    <definedName name="Excel_BuiltIn_Print_Area_58">#REF!</definedName>
    <definedName name="Excel_BuiltIn_Print_Area_58_1">#REF!</definedName>
    <definedName name="Excel_BuiltIn_Print_Area_58_1_1">#REF!</definedName>
    <definedName name="Excel_BuiltIn_Print_Area_58_55">#REF!</definedName>
    <definedName name="Excel_BuiltIn_Print_Area_6">#N/A</definedName>
    <definedName name="Excel_BuiltIn_Print_Area_6_1">#REF!</definedName>
    <definedName name="Excel_BuiltIn_Print_Area_6_1_1">"'file:///P:/cad/casan/104_11/projeto/orc/ORC%2012052015%20-%20REV-E/Planilha%20Quantitativos%20Biz%20-%2011.06.2015/Planilha%20Or%C3%A7ament%C3%A1ria%20-%20ETE%20Ingleses%20-%20Tanque%20de%20Contato%20.xls'#$''.$A$1:$F$11"</definedName>
    <definedName name="Excel_BuiltIn_Print_Area_6_1_1_1">#REF!</definedName>
    <definedName name="Excel_BuiltIn_Print_Area_6_1_1_1_1">"'file:///P:/cad/casan/104_11/projeto/orc/ORC%2012052015%20-%20REV-E/Planilha%20Quantitativos%20Biz%20-%2011.06.2015/Planilha%20Or%C3%A7ament%C3%A1ria%20-%20ETE%20Ingleses%20-%20Tanque%20de%20Contato%20.xls'#$''.$A$1:$F$11"</definedName>
    <definedName name="Excel_BuiltIn_Print_Area_6_1_1_1_10">#REF!</definedName>
    <definedName name="Excel_BuiltIn_Print_Area_6_1_1_1_12">#REF!</definedName>
    <definedName name="Excel_BuiltIn_Print_Area_6_1_1_1_9">#REF!</definedName>
    <definedName name="Excel_BuiltIn_Print_Area_6_1_1_10">#REF!</definedName>
    <definedName name="Excel_BuiltIn_Print_Area_6_1_1_12">#REF!</definedName>
    <definedName name="Excel_BuiltIn_Print_Area_6_1_1_9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14">#REF!</definedName>
    <definedName name="Excel_BuiltIn_Print_Area_7_15">#REF!</definedName>
    <definedName name="Excel_BuiltIn_Print_Area_7_19">#REF!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5">#REF!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7">#REF!</definedName>
    <definedName name="Excel_BuiltIn_Print_Area_7_28">#REF!</definedName>
    <definedName name="Excel_BuiltIn_Print_Area_7_29">#REF!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1">#REF!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">#REF!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#N/A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 localSheetId="16">#REF!</definedName>
    <definedName name="Excel_BuiltIn_Print_Area_9_1">#REF!</definedName>
    <definedName name="Excel_BuiltIn_Print_Area_9_1_1">#REF!</definedName>
    <definedName name="Excel_BuiltIn_Print_Area_9_1_16">#REF!</definedName>
    <definedName name="Excel_BuiltIn_Print_Titles_1">('[43]Custo MB - (1)'!$A$1:$F$65536,'[43]Custo MB - (1)'!#REF!)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_10">#REF!</definedName>
    <definedName name="Excel_BuiltIn_Print_Titles_1_12">#REF!</definedName>
    <definedName name="Excel_BuiltIn_Print_Titles_1_3">#REF!</definedName>
    <definedName name="Excel_BuiltIn_Print_Titles_1_9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2_1_1">"'file:///P:/cad/casan/104_11/projeto/orc/ORC%2012052015%20-%20REV-E/Planilha%20Or%C3%A7ament%C3%A1ria%20-%20ETE%20Ingleses%20-%2019052015%20-%20REV-E%20-%20Roberto.xls'#$''.$A$1:$IR$14"</definedName>
    <definedName name="Excel_BuiltIn_Print_Titles_12_1_1_1">"'file:///P:/cad/casan/104_11/projeto/orc/ORC%2012052015%20-%20REV-E/Planilha%20Or%C3%A7ament%C3%A1ria%20-%20ETE%20Ingleses%20-%2019052015%20-%20REV-E%20-%20Roberto.xls'#$''.$A$1:$IR$14"</definedName>
    <definedName name="Excel_BuiltIn_Print_Titles_13">#REF!</definedName>
    <definedName name="Excel_BuiltIn_Print_Titles_13_1">#REF!</definedName>
    <definedName name="Excel_BuiltIn_Print_Titles_14" localSheetId="16">#REF!</definedName>
    <definedName name="Excel_BuiltIn_Print_Titles_14">#REF!</definedName>
    <definedName name="Excel_BuiltIn_Print_Titles_14_1">#REF!</definedName>
    <definedName name="Excel_BuiltIn_Print_Titles_14_16">#REF!</definedName>
    <definedName name="Excel_BuiltIn_Print_Titles_15" localSheetId="16">#REF!</definedName>
    <definedName name="Excel_BuiltIn_Print_Titles_15">#REF!</definedName>
    <definedName name="Excel_BuiltIn_Print_Titles_15_1">#REF!</definedName>
    <definedName name="Excel_BuiltIn_Print_Titles_15_16">#REF!</definedName>
    <definedName name="Excel_BuiltIn_Print_Titles_16" localSheetId="16">#REF!</definedName>
    <definedName name="Excel_BuiltIn_Print_Titles_16">#REF!</definedName>
    <definedName name="Excel_BuiltIn_Print_Titles_16_16">#REF!</definedName>
    <definedName name="Excel_BuiltIn_Print_Titles_17">#REF!</definedName>
    <definedName name="Excel_BuiltIn_Print_Titles_2">#REF!</definedName>
    <definedName name="Excel_BuiltIn_Print_Titles_2_1">#REF!</definedName>
    <definedName name="Excel_BuiltIn_Print_Titles_2_1_1">#REF!,#REF!</definedName>
    <definedName name="Excel_BuiltIn_Print_Titles_2_10">#REF!</definedName>
    <definedName name="Excel_BuiltIn_Print_Titles_2_12">#REF!</definedName>
    <definedName name="Excel_BuiltIn_Print_Titles_2_3">#REF!</definedName>
    <definedName name="Excel_BuiltIn_Print_Titles_2_9">#REF!</definedName>
    <definedName name="Excel_BuiltIn_Print_Titles_20">(#REF!,#REF!)</definedName>
    <definedName name="Excel_BuiltIn_Print_Titles_22">(#REF!,#REF!)</definedName>
    <definedName name="Excel_BuiltIn_Print_Titles_27">"$#REF!.$A$1:$IV$7"</definedName>
    <definedName name="Excel_BuiltIn_Print_Titles_28">(#REF!,#REF!)</definedName>
    <definedName name="Excel_BuiltIn_Print_Titles_3" localSheetId="16">#REF!</definedName>
    <definedName name="Excel_BuiltIn_Print_Titles_3">#REF!</definedName>
    <definedName name="Excel_BuiltIn_Print_Titles_3_1">#REF!</definedName>
    <definedName name="Excel_BuiltIn_Print_Titles_3_1_1">NA()</definedName>
    <definedName name="Excel_BuiltIn_Print_Titles_3_1_1_1">NA()</definedName>
    <definedName name="Excel_BuiltIn_Print_Titles_3_1_1_1_1">#REF!,#REF!</definedName>
    <definedName name="Excel_BuiltIn_Print_Titles_3_1_1_1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 localSheetId="16">#REF!</definedName>
    <definedName name="Excel_BuiltIn_Print_Titles_4">#REF!</definedName>
    <definedName name="Excel_BuiltIn_Print_Titles_4_1">#REF!</definedName>
    <definedName name="Excel_BuiltIn_Print_Titles_4_10">#REF!</definedName>
    <definedName name="Excel_BuiltIn_Print_Titles_4_12">#REF!</definedName>
    <definedName name="Excel_BuiltIn_Print_Titles_4_9">#REF!</definedName>
    <definedName name="Excel_BuiltIn_Print_Titles_5">(#REF!,#REF!)</definedName>
    <definedName name="Excel_BuiltIn_Print_Titles_5_1">#REF!</definedName>
    <definedName name="Excel_BuiltIn_Print_Titles_5_1_1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_1_1_1_1_10">#REF!</definedName>
    <definedName name="Excel_BuiltIn_Print_Titles_6_1_1_1_1_12">#REF!</definedName>
    <definedName name="Excel_BuiltIn_Print_Titles_6_1_1_1_1_9">#REF!</definedName>
    <definedName name="Excel_BuiltIn_Print_Titles_6_1_1_10">#REF!</definedName>
    <definedName name="Excel_BuiltIn_Print_Titles_6_1_1_12">#REF!</definedName>
    <definedName name="Excel_BuiltIn_Print_Titles_6_1_1_9">#REF!</definedName>
    <definedName name="Excel_BuiltIn_Print_Titles_6_1_10">#REF!</definedName>
    <definedName name="Excel_BuiltIn_Print_Titles_6_1_12">#REF!</definedName>
    <definedName name="Excel_BuiltIn_Print_Titles_6_1_9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 localSheetId="16">#REF!</definedName>
    <definedName name="Excel_BuiltIn_Print_Titles_9_1">#REF!</definedName>
    <definedName name="Excel_BuiltIn_Print_Titles_9_1_16">#REF!</definedName>
    <definedName name="EXDED">#N/A</definedName>
    <definedName name="execução" localSheetId="15">[8]!Plan1</definedName>
    <definedName name="execução" localSheetId="16">Plan1</definedName>
    <definedName name="execução">[0]!Plan1</definedName>
    <definedName name="exibir_1000">[74]!exibir_1000</definedName>
    <definedName name="Exibir_Dat_Com" localSheetId="16">#REF!</definedName>
    <definedName name="Exibir_Dat_Com">#REF!</definedName>
    <definedName name="Exibir_Fer_EUA" localSheetId="16">#REF!</definedName>
    <definedName name="Exibir_Fer_EUA">#REF!</definedName>
    <definedName name="Exibir_Fer_Nac" localSheetId="16">#REF!</definedName>
    <definedName name="Exibir_Fer_Nac">#REF!</definedName>
    <definedName name="ExibirTudo">#N/A</definedName>
    <definedName name="EXPJAZIDA">#REF!</definedName>
    <definedName name="EXPLOSIVOS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XPU">#REF!</definedName>
    <definedName name="Ext" localSheetId="16">#REF!</definedName>
    <definedName name="Ext">#REF!</definedName>
    <definedName name="ext." localSheetId="16">#REF!</definedName>
    <definedName name="ext.">#REF!</definedName>
    <definedName name="Ext.__pista_simples" localSheetId="16">#REF!</definedName>
    <definedName name="Ext.__pista_simples">#REF!</definedName>
    <definedName name="Ext._de_pista_dupla" localSheetId="16">#REF!</definedName>
    <definedName name="Ext._de_pista_dupla">#REF!</definedName>
    <definedName name="EXT.BUEIRO">#REF!</definedName>
    <definedName name="EXT.DESCIDA">#REF!</definedName>
    <definedName name="EXT.MEIOFIO">#REF!</definedName>
    <definedName name="EXT.PONTES">#REF!</definedName>
    <definedName name="EXT.SARJETA">#REF!</definedName>
    <definedName name="EXT.TOTAL">#REF!</definedName>
    <definedName name="EXT.VALA">#REF!</definedName>
    <definedName name="EXT__m">'[37]Fresagem de Pista Ago-98'!#REF!</definedName>
    <definedName name="Ext_1">'[87]P A T O 99 B'!#REF!</definedName>
    <definedName name="EXT_10">#REF!</definedName>
    <definedName name="EXT_10_13">#REF!</definedName>
    <definedName name="EXT_10_39">#REF!</definedName>
    <definedName name="EXT_10_6">#REF!</definedName>
    <definedName name="EXT_11">#REF!</definedName>
    <definedName name="EXT_11_13">#REF!</definedName>
    <definedName name="EXT_11_39">#REF!</definedName>
    <definedName name="EXT_11_6">#REF!</definedName>
    <definedName name="EXT_12">#REF!</definedName>
    <definedName name="EXT_12_13">#REF!</definedName>
    <definedName name="EXT_12_39">#REF!</definedName>
    <definedName name="EXT_12_6">#REF!</definedName>
    <definedName name="EXT_13">#REF!</definedName>
    <definedName name="EXT_13_13">#REF!</definedName>
    <definedName name="EXT_13_39">#REF!</definedName>
    <definedName name="EXT_13_6">#REF!</definedName>
    <definedName name="EXT_14">#REF!</definedName>
    <definedName name="EXT_14_13">#REF!</definedName>
    <definedName name="EXT_14_39">#REF!</definedName>
    <definedName name="EXT_14_6">#REF!</definedName>
    <definedName name="EXT_15">#REF!</definedName>
    <definedName name="EXT_15_13">#REF!</definedName>
    <definedName name="EXT_15_39">#REF!</definedName>
    <definedName name="EXT_15_6">#REF!</definedName>
    <definedName name="EXT_16">#REF!</definedName>
    <definedName name="EXT_16_13">#REF!</definedName>
    <definedName name="EXT_16_39">#REF!</definedName>
    <definedName name="EXT_16_6">#REF!</definedName>
    <definedName name="EXT_17">#REF!</definedName>
    <definedName name="EXT_17_13">#REF!</definedName>
    <definedName name="EXT_17_39">#REF!</definedName>
    <definedName name="EXT_17_6">#REF!</definedName>
    <definedName name="EXT_18">#REF!</definedName>
    <definedName name="EXT_18_13">#REF!</definedName>
    <definedName name="EXT_18_39">#REF!</definedName>
    <definedName name="EXT_18_6">#REF!</definedName>
    <definedName name="EXT_19">#REF!</definedName>
    <definedName name="EXT_19_13">#REF!</definedName>
    <definedName name="EXT_19_39">#REF!</definedName>
    <definedName name="EXT_19_6">#REF!</definedName>
    <definedName name="Ext_2">"'file:///A:/ARQUIVOS R96/EXCEL/PATOs/Pato PRRTN - BR476.xls'#$'P A T O 99 B'.$#REF!$#REF!"</definedName>
    <definedName name="EXT_2_13">#REF!</definedName>
    <definedName name="EXT_2_39">#REF!</definedName>
    <definedName name="EXT_2_6">#REF!</definedName>
    <definedName name="EXT_20">#REF!</definedName>
    <definedName name="EXT_20_13">#REF!</definedName>
    <definedName name="EXT_20_39">#REF!</definedName>
    <definedName name="EXT_20_6">#REF!</definedName>
    <definedName name="EXT_21">#REF!</definedName>
    <definedName name="EXT_21_13">#REF!</definedName>
    <definedName name="EXT_21_39">#REF!</definedName>
    <definedName name="EXT_21_6">#REF!</definedName>
    <definedName name="EXT_22">#REF!</definedName>
    <definedName name="EXT_22_13">#REF!</definedName>
    <definedName name="EXT_22_39">#REF!</definedName>
    <definedName name="EXT_22_6">#REF!</definedName>
    <definedName name="EXT_23">#REF!</definedName>
    <definedName name="EXT_23_13">#REF!</definedName>
    <definedName name="EXT_23_39">#REF!</definedName>
    <definedName name="EXT_23_6">#REF!</definedName>
    <definedName name="EXT_24">#REF!</definedName>
    <definedName name="EXT_24_13">#REF!</definedName>
    <definedName name="EXT_24_39">#REF!</definedName>
    <definedName name="EXT_24_6">#REF!</definedName>
    <definedName name="EXT_25">#REF!</definedName>
    <definedName name="EXT_25_13">#REF!</definedName>
    <definedName name="EXT_25_39">#REF!</definedName>
    <definedName name="EXT_25_6">#REF!</definedName>
    <definedName name="EXT_26">#REF!</definedName>
    <definedName name="EXT_26_13">#REF!</definedName>
    <definedName name="EXT_26_39">#REF!</definedName>
    <definedName name="EXT_26_6">#REF!</definedName>
    <definedName name="EXT_27">#REF!</definedName>
    <definedName name="EXT_27_13">#REF!</definedName>
    <definedName name="EXT_27_39">#REF!</definedName>
    <definedName name="EXT_27_6">#REF!</definedName>
    <definedName name="EXT_28">#REF!</definedName>
    <definedName name="EXT_28_13">#REF!</definedName>
    <definedName name="EXT_28_39">#REF!</definedName>
    <definedName name="EXT_28_6">#REF!</definedName>
    <definedName name="ext_29" localSheetId="16">ext_29</definedName>
    <definedName name="ext_29">#N/A</definedName>
    <definedName name="EXT_29_13">#REF!</definedName>
    <definedName name="EXT_29_39">#REF!</definedName>
    <definedName name="EXT_29_6">#REF!</definedName>
    <definedName name="Ext_3">'[87]P A T O 99 B'!#REF!</definedName>
    <definedName name="EXT_30">#REF!</definedName>
    <definedName name="EXT_30_13">#REF!</definedName>
    <definedName name="EXT_30_39">#REF!</definedName>
    <definedName name="EXT_30_6">#REF!</definedName>
    <definedName name="EXT_31">#REF!</definedName>
    <definedName name="EXT_32">#REF!</definedName>
    <definedName name="EXT_32_13">#REF!</definedName>
    <definedName name="EXT_32_39">#REF!</definedName>
    <definedName name="EXT_32_6">#REF!</definedName>
    <definedName name="EXT_33">#REF!</definedName>
    <definedName name="EXT_33_13">#REF!</definedName>
    <definedName name="EXT_33_39">#REF!</definedName>
    <definedName name="EXT_33_6">#REF!</definedName>
    <definedName name="EXT_34">#REF!</definedName>
    <definedName name="EXT_34_13">#REF!</definedName>
    <definedName name="EXT_34_39">#REF!</definedName>
    <definedName name="EXT_34_6">#REF!</definedName>
    <definedName name="Ext_4">'[87]P A T O 99 B'!#REF!</definedName>
    <definedName name="EXT_40">#REF!</definedName>
    <definedName name="EXT_40_13">#REF!</definedName>
    <definedName name="EXT_40_39">#REF!</definedName>
    <definedName name="EXT_40_6">#REF!</definedName>
    <definedName name="EXT_41">#REF!</definedName>
    <definedName name="EXT_41_13">#REF!</definedName>
    <definedName name="EXT_41_39">#REF!</definedName>
    <definedName name="EXT_41_6">#REF!</definedName>
    <definedName name="EXT_43">#REF!</definedName>
    <definedName name="EXT_43_13">#REF!</definedName>
    <definedName name="EXT_43_39">#REF!</definedName>
    <definedName name="EXT_43_6">#REF!</definedName>
    <definedName name="EXT_44">#REF!</definedName>
    <definedName name="EXT_44_13">#REF!</definedName>
    <definedName name="EXT_44_39">#REF!</definedName>
    <definedName name="EXT_44_6">#REF!</definedName>
    <definedName name="EXT_45">#REF!</definedName>
    <definedName name="EXT_45_13">#REF!</definedName>
    <definedName name="EXT_45_39">#REF!</definedName>
    <definedName name="EXT_45_6">#REF!</definedName>
    <definedName name="EXT_46">#REF!</definedName>
    <definedName name="EXT_46_13">#REF!</definedName>
    <definedName name="EXT_46_39">#REF!</definedName>
    <definedName name="EXT_46_6">#REF!</definedName>
    <definedName name="EXT_47">#REF!</definedName>
    <definedName name="EXT_47_13">#REF!</definedName>
    <definedName name="EXT_47_39">#REF!</definedName>
    <definedName name="EXT_47_6">#REF!</definedName>
    <definedName name="EXT_48">#REF!</definedName>
    <definedName name="EXT_48_13">#REF!</definedName>
    <definedName name="EXT_48_39">#REF!</definedName>
    <definedName name="EXT_48_6">#REF!</definedName>
    <definedName name="EXT_49">#REF!</definedName>
    <definedName name="EXT_49_13">#REF!</definedName>
    <definedName name="EXT_49_39">#REF!</definedName>
    <definedName name="EXT_49_6">#REF!</definedName>
    <definedName name="Ext_5">'[87]P A T O 99 B'!#REF!</definedName>
    <definedName name="EXT_50">#REF!</definedName>
    <definedName name="EXT_50_13">#REF!</definedName>
    <definedName name="EXT_50_39">#REF!</definedName>
    <definedName name="EXT_50_6">#REF!</definedName>
    <definedName name="EXT_51">#REF!</definedName>
    <definedName name="EXT_51_13">#REF!</definedName>
    <definedName name="EXT_51_39">#REF!</definedName>
    <definedName name="EXT_51_6">#REF!</definedName>
    <definedName name="EXT_52">#REF!</definedName>
    <definedName name="EXT_52_13">#REF!</definedName>
    <definedName name="EXT_52_39">#REF!</definedName>
    <definedName name="EXT_52_6">#REF!</definedName>
    <definedName name="Ext_6">"$'C _ Transporte'.$#REF!$#REF!"</definedName>
    <definedName name="EXT_6_13">#REF!</definedName>
    <definedName name="EXT_6_39">#REF!</definedName>
    <definedName name="EXT_6_6">#REF!</definedName>
    <definedName name="Ext_7">"$'D _ Material Betuminoso'.$#REF!$#REF!"</definedName>
    <definedName name="EXT_7_13">#REF!</definedName>
    <definedName name="EXT_7_39">#REF!</definedName>
    <definedName name="EXT_7_6">#REF!</definedName>
    <definedName name="Ext_8">"$'E _ Cronograma'.$#REF!$#REF!"</definedName>
    <definedName name="EXT_8_13">#REF!</definedName>
    <definedName name="EXT_8_39">#REF!</definedName>
    <definedName name="EXT_8_6">#REF!</definedName>
    <definedName name="EXT_9">#REF!</definedName>
    <definedName name="EXT_9_13">#REF!</definedName>
    <definedName name="EXT_9_39">#REF!</definedName>
    <definedName name="EXT_9_6">#REF!</definedName>
    <definedName name="Ext_R_Ext">#REF!</definedName>
    <definedName name="Ext_R_Ext2">#REF!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 localSheetId="16">#REF!</definedName>
    <definedName name="EXTE">#REF!</definedName>
    <definedName name="EXTE1">#REF!</definedName>
    <definedName name="EXTE2">#REF!</definedName>
    <definedName name="EXTEN">[61]INVENTÁRIO!#REF!</definedName>
    <definedName name="Extens">'[88]P A T O 98 D'!#REF!</definedName>
    <definedName name="Extens_1">"'file:///C:/Documents and Settings/mauricio.ferrao/Desktop/ARQUIVOS R-9-6/Excel/PATOs/BR153_98.XLS'#$'P A T O 98 D'.$#REF!$#REF!"</definedName>
    <definedName name="Extens_3">'[84]P A T O 98 D'!#REF!</definedName>
    <definedName name="Extens_4">'[84]P A T O 98 D'!#REF!</definedName>
    <definedName name="Extens_5">'[84]P A T O 98 D'!#REF!</definedName>
    <definedName name="Extensao">'[81]P A T O  D'!#REF!</definedName>
    <definedName name="Extensão" localSheetId="16">#REF!</definedName>
    <definedName name="Extensã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ao_10">#REF!</definedName>
    <definedName name="Extensão_10">#REF!</definedName>
    <definedName name="Extensão_11">#REF!</definedName>
    <definedName name="extensao_12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'[82]P A T O  D'!#REF!</definedName>
    <definedName name="Extensão_3">#REF!</definedName>
    <definedName name="Extensao_4">'[82]P A T O  D'!#REF!</definedName>
    <definedName name="Extensão_4">#REF!</definedName>
    <definedName name="Extensão_4_1">#REF!</definedName>
    <definedName name="Extensão_4_1_2">#N/A</definedName>
    <definedName name="Extensao_5">'[82]P A T O  D'!#REF!</definedName>
    <definedName name="Extensão_6">#REF!</definedName>
    <definedName name="Extensão_7">#REF!</definedName>
    <definedName name="Extensão_8">#REF!</definedName>
    <definedName name="extensao_9">#REF!</definedName>
    <definedName name="Extensão_9">#REF!</definedName>
    <definedName name="EXTENSÃO_OFICIAL">#REF!</definedName>
    <definedName name="EXTENSÃO_PATO">#REF!</definedName>
    <definedName name="Extensão_Percent">OFFSET(#REF!,0,MATCH(#REF!,#REF!,0)-1,COUNTA(#REF!),1)</definedName>
    <definedName name="EXTENSÃO1">[55]Croqui!$B$7</definedName>
    <definedName name="Extensaoo">'[83]P A T O  D'!#REF!</definedName>
    <definedName name="Extenso" localSheetId="8">Extenso</definedName>
    <definedName name="Extenso" localSheetId="10">'01-ADM-Resumo'!Extenso</definedName>
    <definedName name="Extenso" localSheetId="11">'01-ADM-Resumo'!Extenso</definedName>
    <definedName name="Extenso" localSheetId="12">'01-ADM-Resumo'!Extenso</definedName>
    <definedName name="Extenso" localSheetId="13">'01-ADM-Resumo'!Extenso</definedName>
    <definedName name="Extenso" localSheetId="15">'CUSTO PRINCIPAL'!Extenso</definedName>
    <definedName name="Extenso" localSheetId="16">'01-ADM-Resumo'!Extenso</definedName>
    <definedName name="Extenso">#N/A</definedName>
    <definedName name="Extenso_1" localSheetId="16">Extenso_1</definedName>
    <definedName name="Extenso_1">#N/A</definedName>
    <definedName name="Extenso_10" localSheetId="16">Extenso_10</definedName>
    <definedName name="Extenso_10">#N/A</definedName>
    <definedName name="Extenso_12" localSheetId="16">Extenso_12</definedName>
    <definedName name="Extenso_12">#N/A</definedName>
    <definedName name="Extenso_13" localSheetId="16">Extenso_13</definedName>
    <definedName name="Extenso_13">#N/A</definedName>
    <definedName name="Extenso_14">Extenso_14</definedName>
    <definedName name="Extenso_19" localSheetId="16">Extenso_19</definedName>
    <definedName name="Extenso_19">#N/A</definedName>
    <definedName name="Extenso_2" localSheetId="15">NA()</definedName>
    <definedName name="Extenso_2" localSheetId="16">Extenso_2</definedName>
    <definedName name="Extenso_2">#N/A</definedName>
    <definedName name="Extenso_20">#N/A</definedName>
    <definedName name="Extenso_21" localSheetId="16">Extenso_21</definedName>
    <definedName name="Extenso_21">#N/A</definedName>
    <definedName name="Extenso_22">Extenso_22</definedName>
    <definedName name="Extenso_23" localSheetId="16">Extenso_23</definedName>
    <definedName name="Extenso_23">#N/A</definedName>
    <definedName name="Extenso_24" localSheetId="16">Extenso_24</definedName>
    <definedName name="Extenso_24">#N/A</definedName>
    <definedName name="Extenso_25">Extenso_25</definedName>
    <definedName name="Extenso_26" localSheetId="16">Extenso_26</definedName>
    <definedName name="Extenso_26">#N/A</definedName>
    <definedName name="Extenso_27" localSheetId="16">Extenso_27</definedName>
    <definedName name="Extenso_27">#N/A</definedName>
    <definedName name="Extenso_28">Extenso_28</definedName>
    <definedName name="Extenso_29" localSheetId="16">Extenso_29</definedName>
    <definedName name="Extenso_29">#N/A</definedName>
    <definedName name="Extenso_3">Extenso_3</definedName>
    <definedName name="Extenso_30" localSheetId="16">Extenso_30</definedName>
    <definedName name="Extenso_30">#N/A</definedName>
    <definedName name="Extenso_31" localSheetId="16">Extenso_31</definedName>
    <definedName name="Extenso_31">#N/A</definedName>
    <definedName name="Extenso_32">Extenso_32</definedName>
    <definedName name="Extenso_33" localSheetId="16">Extenso_33</definedName>
    <definedName name="Extenso_33">#N/A</definedName>
    <definedName name="Extenso_34" localSheetId="16">Extenso_34</definedName>
    <definedName name="Extenso_34">#N/A</definedName>
    <definedName name="Extenso_35" localSheetId="16">Extenso_35</definedName>
    <definedName name="Extenso_35">#N/A</definedName>
    <definedName name="Extenso_36" localSheetId="16">Extenso_36</definedName>
    <definedName name="Extenso_36">#N/A</definedName>
    <definedName name="Extenso_37" localSheetId="16">Extenso_37</definedName>
    <definedName name="Extenso_37">#N/A</definedName>
    <definedName name="Extenso_38" localSheetId="16">Extenso_38</definedName>
    <definedName name="Extenso_38">#N/A</definedName>
    <definedName name="Extenso_39" localSheetId="16">Extenso_39</definedName>
    <definedName name="Extenso_39">#N/A</definedName>
    <definedName name="Extenso_4" localSheetId="16">Extenso_4</definedName>
    <definedName name="Extenso_4">#N/A</definedName>
    <definedName name="Extenso_40" localSheetId="16">Extenso_40</definedName>
    <definedName name="Extenso_40">#N/A</definedName>
    <definedName name="Extenso_41" localSheetId="16">Extenso_41</definedName>
    <definedName name="Extenso_41">#N/A</definedName>
    <definedName name="Extenso_42" localSheetId="16">Extenso_42</definedName>
    <definedName name="Extenso_42">#N/A</definedName>
    <definedName name="Extenso_43" localSheetId="16">Extenso_43</definedName>
    <definedName name="Extenso_43">#N/A</definedName>
    <definedName name="Extenso_44" localSheetId="16">Extenso_44</definedName>
    <definedName name="Extenso_44">#N/A</definedName>
    <definedName name="Extenso_45" localSheetId="16">Extenso_45</definedName>
    <definedName name="Extenso_45">#N/A</definedName>
    <definedName name="Extenso_46" localSheetId="16">Extenso_46</definedName>
    <definedName name="Extenso_46">#N/A</definedName>
    <definedName name="Extenso_47" localSheetId="16">Extenso_47</definedName>
    <definedName name="Extenso_47">#N/A</definedName>
    <definedName name="Extenso_48" localSheetId="16">Extenso_48</definedName>
    <definedName name="Extenso_48">#N/A</definedName>
    <definedName name="Extenso_5">Extenso_5</definedName>
    <definedName name="Extenso_51" localSheetId="16">Extenso_51</definedName>
    <definedName name="Extenso_51">#N/A</definedName>
    <definedName name="Extenso_52" localSheetId="16">Extenso_52</definedName>
    <definedName name="Extenso_52">#N/A</definedName>
    <definedName name="Extenso_53" localSheetId="16">Extenso_53</definedName>
    <definedName name="Extenso_53">#N/A</definedName>
    <definedName name="Extenso_54" localSheetId="16">Extenso_54</definedName>
    <definedName name="Extenso_54">#N/A</definedName>
    <definedName name="Extenso_55" localSheetId="16">Extenso_55</definedName>
    <definedName name="Extenso_55">#N/A</definedName>
    <definedName name="Extenso_56" localSheetId="16">Extenso_56</definedName>
    <definedName name="Extenso_56">#N/A</definedName>
    <definedName name="Extenso_57" localSheetId="16">Extenso_57</definedName>
    <definedName name="Extenso_57">#N/A</definedName>
    <definedName name="Extenso_58" localSheetId="16">Extenso_58</definedName>
    <definedName name="Extenso_58">#N/A</definedName>
    <definedName name="Extenso_59" localSheetId="16">Extenso_59</definedName>
    <definedName name="Extenso_59">#N/A</definedName>
    <definedName name="Extenso_6">Extenso_6</definedName>
    <definedName name="Extenso_60" localSheetId="16">Extenso_60</definedName>
    <definedName name="Extenso_60">#N/A</definedName>
    <definedName name="Extenso_61" localSheetId="16">Extenso_61</definedName>
    <definedName name="Extenso_61">#N/A</definedName>
    <definedName name="Extenso_62" localSheetId="16">Extenso_62</definedName>
    <definedName name="Extenso_62">#N/A</definedName>
    <definedName name="Extenso_63" localSheetId="16">Extenso_63</definedName>
    <definedName name="Extenso_63">#N/A</definedName>
    <definedName name="Extenso_64" localSheetId="16">Extenso_64</definedName>
    <definedName name="Extenso_64">#N/A</definedName>
    <definedName name="Extenso_65" localSheetId="16">Extenso_65</definedName>
    <definedName name="Extenso_65">#N/A</definedName>
    <definedName name="Extenso_66" localSheetId="16">Extenso_66</definedName>
    <definedName name="Extenso_66">#N/A</definedName>
    <definedName name="Extenso_67" localSheetId="16">Extenso_67</definedName>
    <definedName name="Extenso_67">#N/A</definedName>
    <definedName name="Extenso_68" localSheetId="16">Extenso_68</definedName>
    <definedName name="Extenso_68">#N/A</definedName>
    <definedName name="Extenso_69" localSheetId="16">Extenso_69</definedName>
    <definedName name="Extenso_69">#N/A</definedName>
    <definedName name="Extenso_7" localSheetId="16">Extenso_7</definedName>
    <definedName name="Extenso_7">#N/A</definedName>
    <definedName name="Extenso_70" localSheetId="16">Extenso_70</definedName>
    <definedName name="Extenso_70">#N/A</definedName>
    <definedName name="Extenso_71" localSheetId="16">Extenso_71</definedName>
    <definedName name="Extenso_71">#N/A</definedName>
    <definedName name="Extenso_72" localSheetId="16">Extenso_72</definedName>
    <definedName name="Extenso_72">#N/A</definedName>
    <definedName name="Extenso_8" localSheetId="16">Extenso_8</definedName>
    <definedName name="Extenso_8">#N/A</definedName>
    <definedName name="Extenso_9">Extenso_9</definedName>
    <definedName name="ExtensoPassa">#REF!</definedName>
    <definedName name="Extenss">'[89]P A T O 98 D'!#REF!</definedName>
    <definedName name="ExtFaixa" localSheetId="16">#REF!</definedName>
    <definedName name="ExtFaixa">#REF!</definedName>
    <definedName name="ExtFaixa_1">'[87]P A T O 99 B'!#REF!</definedName>
    <definedName name="ExtFaixa_2">"'file:///A:/ARQUIVOS R96/EXCEL/PATOs/Pato PRRTN - BR476.xls'#$'P A T O 99 B'.$#REF!$#REF!"</definedName>
    <definedName name="ExtFaixa_3">'[87]P A T O 99 B'!#REF!</definedName>
    <definedName name="ExtFaixa_4">'[87]P A T O 99 B'!#REF!</definedName>
    <definedName name="ExtFaixa_5">'[87]P A T O 99 B'!#REF!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'[21]P A T O 99 B'!#REF!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Faixa2_3">'[22]P A T O 99 B'!#REF!</definedName>
    <definedName name="ExtFaixa2_4">'[22]P A T O 99 B'!#REF!</definedName>
    <definedName name="ExtFaixa2_5">'[22]P A T O 99 B'!#REF!</definedName>
    <definedName name="ExtFaixa22">'[11]P A T O 99 B'!#REF!</definedName>
    <definedName name="ExtFaixaa">'[90]P A T O'!#REF!</definedName>
    <definedName name="EXTRA_CONTRATUAL" localSheetId="16">#REF!</definedName>
    <definedName name="EXTRA_CONTRATUAL">#REF!</definedName>
    <definedName name="EXTRA_CONTRATUAL_10" localSheetId="16">#REF!</definedName>
    <definedName name="EXTRA_CONTRATUAL_10">#REF!</definedName>
    <definedName name="EXTRA_CONTRATUAL_10_16">#REF!</definedName>
    <definedName name="EXTRA_CONTRATUAL_10_19" localSheetId="16">#REF!</definedName>
    <definedName name="EXTRA_CONTRATUAL_10_19">#REF!</definedName>
    <definedName name="EXTRA_CONTRATUAL_10_19_16">#REF!</definedName>
    <definedName name="EXTRA_CONTRATUAL_16">#REF!</definedName>
    <definedName name="EXTRA_CONTRATUAL_17" localSheetId="16">#REF!</definedName>
    <definedName name="EXTRA_CONTRATUAL_17">#REF!</definedName>
    <definedName name="EXTRA_CONTRATUAL_17_16">#REF!</definedName>
    <definedName name="EXTRA_CONTRATUAL_17_19" localSheetId="16">#REF!</definedName>
    <definedName name="EXTRA_CONTRATUAL_17_19">#REF!</definedName>
    <definedName name="EXTRA_CONTRATUAL_17_19_16">#REF!</definedName>
    <definedName name="EXTRA_CONTRATUAL_19" localSheetId="16">#REF!</definedName>
    <definedName name="EXTRA_CONTRATUAL_19">#REF!</definedName>
    <definedName name="EXTRA_CONTRATUAL_19_16">#REF!</definedName>
    <definedName name="EXTRA_CONTRATUAL_6" localSheetId="16">#REF!</definedName>
    <definedName name="EXTRA_CONTRATUAL_6">#REF!</definedName>
    <definedName name="EXTRA_CONTRATUAL_6_16">#REF!</definedName>
    <definedName name="EXTRA_CONTRATUAL_6_19" localSheetId="16">#REF!</definedName>
    <definedName name="EXTRA_CONTRATUAL_6_19">#REF!</definedName>
    <definedName name="EXTRA_CONTRATUAL_6_19_16">#REF!</definedName>
    <definedName name="EXTRA_CONTRATUAL_7" localSheetId="16">#REF!</definedName>
    <definedName name="EXTRA_CONTRATUAL_7">#REF!</definedName>
    <definedName name="EXTRA_CONTRATUAL_7_16">#REF!</definedName>
    <definedName name="EXTRA_CONTRATUAL_7_19" localSheetId="16">#REF!</definedName>
    <definedName name="EXTRA_CONTRATUAL_7_19">#REF!</definedName>
    <definedName name="EXTRA_CONTRATUAL_7_19_16">#REF!</definedName>
    <definedName name="EXTRA_CONTRATUAL_8" localSheetId="16">#REF!</definedName>
    <definedName name="EXTRA_CONTRATUAL_8">#REF!</definedName>
    <definedName name="EXTRA_CONTRATUAL_8_16">#REF!</definedName>
    <definedName name="EXTRA_CONTRATUAL_8_19" localSheetId="16">#REF!</definedName>
    <definedName name="EXTRA_CONTRATUAL_8_19">#REF!</definedName>
    <definedName name="EXTRA_CONTRATUAL_8_19_16">#REF!</definedName>
    <definedName name="EXTRA_CONTRATUAL_9" localSheetId="16">#REF!</definedName>
    <definedName name="EXTRA_CONTRATUAL_9">#REF!</definedName>
    <definedName name="EXTRA_CONTRATUAL_9_16">#REF!</definedName>
    <definedName name="EXTRA_CONTRATUAL_9_19" localSheetId="16">#REF!</definedName>
    <definedName name="EXTRA_CONTRATUAL_9_19">#REF!</definedName>
    <definedName name="EXTRA_CONTRATUAL_9_19_16">#REF!</definedName>
    <definedName name="Extract">#REF!</definedName>
    <definedName name="extred100">#REF!</definedName>
    <definedName name="EXTREDE">#REF!</definedName>
    <definedName name="EXTREDE_1">#REF!</definedName>
    <definedName name="Extt">'[90]P A T O'!#REF!</definedName>
    <definedName name="ezfrafrf">#N/A</definedName>
    <definedName name="F" localSheetId="15">[8]!Plan1</definedName>
    <definedName name="f" localSheetId="16">#REF!</definedName>
    <definedName name="f">#REF!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801m">#REF!</definedName>
    <definedName name="f801p">#REF!</definedName>
    <definedName name="f802m">#REF!</definedName>
    <definedName name="f802p">#REF!</definedName>
    <definedName name="f803m">#REF!</definedName>
    <definedName name="f803p">#REF!</definedName>
    <definedName name="f804m">#REF!</definedName>
    <definedName name="f804p">#REF!</definedName>
    <definedName name="f805m">#REF!</definedName>
    <definedName name="f805p">#REF!</definedName>
    <definedName name="f807m">#REF!</definedName>
    <definedName name="f807p">#REF!</definedName>
    <definedName name="f808m">#REF!</definedName>
    <definedName name="f808p">#REF!</definedName>
    <definedName name="f809m">#REF!</definedName>
    <definedName name="f809p">#REF!</definedName>
    <definedName name="f810m">#REF!</definedName>
    <definedName name="f810p">#REF!</definedName>
    <definedName name="f811m">#REF!</definedName>
    <definedName name="f811p">#REF!</definedName>
    <definedName name="f812m">#REF!</definedName>
    <definedName name="f812p">#REF!</definedName>
    <definedName name="f813m">#REF!</definedName>
    <definedName name="f813p">#REF!</definedName>
    <definedName name="f814m">#REF!</definedName>
    <definedName name="f814p">#REF!</definedName>
    <definedName name="f943m">#REF!</definedName>
    <definedName name="f943p">#REF!</definedName>
    <definedName name="FA" localSheetId="16">#REF!</definedName>
    <definedName name="FA">#REF!</definedName>
    <definedName name="FAB">"Figura 3"</definedName>
    <definedName name="FABRICIO" localSheetId="15">[8]!Plan1</definedName>
    <definedName name="FABRICIO" localSheetId="16">Plan1</definedName>
    <definedName name="FABRICIO">[0]!Plan1</definedName>
    <definedName name="FADO">#REF!</definedName>
    <definedName name="FADO1">#REF!</definedName>
    <definedName name="Fae_08">'[91]Medição (2'!$K$143</definedName>
    <definedName name="Faixa">'[88]P A T O 98 D'!#REF!</definedName>
    <definedName name="Faixa_1">"'file:///C:/Documents and Settings/mauricio.ferrao/Desktop/ARQUIVOS R-9-6/Excel/PATOs/BR153_98.XLS'#$'P A T O 98 D'.$#REF!$#REF!"</definedName>
    <definedName name="Faixa_3">'[84]P A T O 98 D'!#REF!</definedName>
    <definedName name="Faixa_4">'[84]P A T O 98 D'!#REF!</definedName>
    <definedName name="Faixa_5">'[84]P A T O 98 D'!#REF!</definedName>
    <definedName name="Faixaa">'[89]P A T O 98 D'!#REF!</definedName>
    <definedName name="FAL" localSheetId="15">[8]!Plan1</definedName>
    <definedName name="FAL" localSheetId="16">Plan1</definedName>
    <definedName name="FAL">[0]!Plan1</definedName>
    <definedName name="FASDFA">#N/A</definedName>
    <definedName name="Fase_07">'[91]Medição (2'!#REF!</definedName>
    <definedName name="FAT">#REF!</definedName>
    <definedName name="FAT1_10">#REF!</definedName>
    <definedName name="FAT1_11">#REF!</definedName>
    <definedName name="FAT2_10">#REF!</definedName>
    <definedName name="FAT2_10_12">#REF!</definedName>
    <definedName name="FAT2_11">#REF!</definedName>
    <definedName name="FATELE">#REF!</definedName>
    <definedName name="FATMEC">#REF!</definedName>
    <definedName name="fator" localSheetId="16">#REF!</definedName>
    <definedName name="fator">#REF!</definedName>
    <definedName name="FATOR_K">#REF!</definedName>
    <definedName name="FATOR1">'[65]TPU-MARÇO_2002'!$L$2:$L$20</definedName>
    <definedName name="FATOR2">[92]PLANILHA!#REF!</definedName>
    <definedName name="FATOR3">[92]PLANILHA!#REF!</definedName>
    <definedName name="FATOR4">[92]PLANILHA!#REF!</definedName>
    <definedName name="fatorg">#REF!</definedName>
    <definedName name="FatSabadoOut">#REF!</definedName>
    <definedName name="FatSextaOut">#REF!</definedName>
    <definedName name="FATTML">#REF!</definedName>
    <definedName name="FATURAS2002" localSheetId="8">{#N/A,#N/A,TRUE,"Serviços"}</definedName>
    <definedName name="FATURAS2002" localSheetId="10">{#N/A,#N/A,TRUE,"Serviços"}</definedName>
    <definedName name="FATURAS2002" localSheetId="11">{#N/A,#N/A,TRUE,"Serviços"}</definedName>
    <definedName name="FATURAS2002" localSheetId="12">{#N/A,#N/A,TRUE,"Serviços"}</definedName>
    <definedName name="FATURAS2002" localSheetId="13">{#N/A,#N/A,TRUE,"Serviços"}</definedName>
    <definedName name="FATURAS2002" localSheetId="5" hidden="1">{#N/A,#N/A,TRUE,"Serviços"}</definedName>
    <definedName name="FATURAS2002" localSheetId="15" hidden="1">{#N/A,#N/A,TRUE,"Serviços"}</definedName>
    <definedName name="FATURAS2002" localSheetId="16">{#N/A,#N/A,TRUE,"Serviços"}</definedName>
    <definedName name="FATURAS2002" hidden="1">{#N/A,#N/A,TRUE,"Serviços"}</definedName>
    <definedName name="FATURAS20022" localSheetId="5" hidden="1">{#N/A,#N/A,TRUE,"Serviços"}</definedName>
    <definedName name="FATURAS20022" localSheetId="16">{#N/A,#N/A,TRUE,"Serviços"}</definedName>
    <definedName name="FATURAS20022" hidden="1">{#N/A,#N/A,TRUE,"Serviços"}</definedName>
    <definedName name="FBFFF" hidden="1">{#N/A,#N/A,FALSE,"IR E CS 1997";#N/A,#N/A,FALSE,"PR ND";#N/A,#N/A,FALSE,"8191";#N/A,#N/A,FALSE,"8383";#N/A,#N/A,FALSE,"MP 1024";#N/A,#N/A,FALSE,"AD_EX_97";#N/A,#N/A,FALSE,"BD 97"}</definedName>
    <definedName name="fc1a">'[40]PRO-08'!#REF!</definedName>
    <definedName name="fc1a_10">#N/A</definedName>
    <definedName name="fc1a_11">#N/A</definedName>
    <definedName name="fc1a_12">#N/A</definedName>
    <definedName name="fc1a_13">#N/A</definedName>
    <definedName name="fc1a_14">#N/A</definedName>
    <definedName name="fc1a_15">#N/A</definedName>
    <definedName name="fc1a_16">#N/A</definedName>
    <definedName name="fc1a_17">#N/A</definedName>
    <definedName name="fc1a_18">#N/A</definedName>
    <definedName name="fc1a_24">#REF!</definedName>
    <definedName name="fc1a_25">#REF!</definedName>
    <definedName name="fc1a_26">#REF!</definedName>
    <definedName name="fc1a_27">#REF!</definedName>
    <definedName name="fc1a_29">#REF!</definedName>
    <definedName name="fc1a_5">#N/A</definedName>
    <definedName name="fc1a_6">#N/A</definedName>
    <definedName name="fc1a_7">#N/A</definedName>
    <definedName name="fc1a_8">#N/A</definedName>
    <definedName name="fc1a_9">#N/A</definedName>
    <definedName name="FC2A">'[40]PRO-08'!#REF!</definedName>
    <definedName name="FC2A_10">#N/A</definedName>
    <definedName name="FC2A_11">#N/A</definedName>
    <definedName name="FC2A_12">#N/A</definedName>
    <definedName name="FC2A_13">#N/A</definedName>
    <definedName name="FC2A_14">#N/A</definedName>
    <definedName name="FC2A_15">#N/A</definedName>
    <definedName name="FC2A_16">#N/A</definedName>
    <definedName name="FC2A_17">#N/A</definedName>
    <definedName name="FC2A_18">#N/A</definedName>
    <definedName name="FC2A_24">#REF!</definedName>
    <definedName name="FC2A_25">#REF!</definedName>
    <definedName name="FC2A_26">#REF!</definedName>
    <definedName name="FC2A_27">#REF!</definedName>
    <definedName name="FC2A_29">#REF!</definedName>
    <definedName name="FC2A_5">#N/A</definedName>
    <definedName name="FC2A_6">#N/A</definedName>
    <definedName name="FC2A_7">#N/A</definedName>
    <definedName name="FC2A_8">#N/A</definedName>
    <definedName name="FC2A_9">#N/A</definedName>
    <definedName name="FC3A">'[40]PRO-08'!#REF!</definedName>
    <definedName name="FC3A_10">#N/A</definedName>
    <definedName name="FC3A_11">#N/A</definedName>
    <definedName name="FC3A_12">#N/A</definedName>
    <definedName name="FC3A_13">#N/A</definedName>
    <definedName name="FC3A_14">#N/A</definedName>
    <definedName name="FC3A_15">#N/A</definedName>
    <definedName name="FC3A_16">#N/A</definedName>
    <definedName name="FC3A_17">#N/A</definedName>
    <definedName name="FC3A_18">#N/A</definedName>
    <definedName name="FC3A_24">#REF!</definedName>
    <definedName name="FC3A_25">#REF!</definedName>
    <definedName name="FC3A_26">#REF!</definedName>
    <definedName name="FC3A_27">#REF!</definedName>
    <definedName name="FC3A_29">#REF!</definedName>
    <definedName name="FC3A_5">#N/A</definedName>
    <definedName name="FC3A_6">#N/A</definedName>
    <definedName name="FC3A_7">#N/A</definedName>
    <definedName name="FC3A_8">#N/A</definedName>
    <definedName name="FC3A_9">#N/A</definedName>
    <definedName name="FCDD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CT">#REF!</definedName>
    <definedName name="FD" localSheetId="15">[8]!Plan1</definedName>
    <definedName name="FD" localSheetId="16">#REF!</definedName>
    <definedName name="FD">#REF!</definedName>
    <definedName name="fda">{"total","SUM(total)","YNNNN",FALSE}</definedName>
    <definedName name="FDD_0_0" hidden="1">"A30681"</definedName>
    <definedName name="FDD_0_1" hidden="1">"A31047"</definedName>
    <definedName name="FDD_0_10" hidden="1">"A34334"</definedName>
    <definedName name="FDD_0_11" hidden="1">"A34699"</definedName>
    <definedName name="FDD_0_12" hidden="1">"A35064"</definedName>
    <definedName name="FDD_0_13" hidden="1">"A35430"</definedName>
    <definedName name="FDD_0_14" hidden="1">"A35795"</definedName>
    <definedName name="FDD_0_2" hidden="1">"A31412"</definedName>
    <definedName name="FDD_0_3" hidden="1">"A31777"</definedName>
    <definedName name="FDD_0_4" hidden="1">"A32142"</definedName>
    <definedName name="FDD_0_5" hidden="1">"A32508"</definedName>
    <definedName name="FDD_0_6" hidden="1">"A32873"</definedName>
    <definedName name="FDD_0_7" hidden="1">"A33238"</definedName>
    <definedName name="FDD_0_8" hidden="1">"A33603"</definedName>
    <definedName name="FDD_0_9" hidden="1">"A33969"</definedName>
    <definedName name="FDD_1_0" hidden="1">"U25569"</definedName>
    <definedName name="FDD_10_0" hidden="1">"A25569"</definedName>
    <definedName name="FDD_100_0" hidden="1">"A25569"</definedName>
    <definedName name="FDD_101_0" hidden="1">"A25569"</definedName>
    <definedName name="FDD_102_0" hidden="1">"A25569"</definedName>
    <definedName name="FDD_103_0" hidden="1">"A25569"</definedName>
    <definedName name="FDD_104_0" hidden="1">"A25569"</definedName>
    <definedName name="FDD_105_0" hidden="1">"A25569"</definedName>
    <definedName name="FDD_106_0" hidden="1">"A25569"</definedName>
    <definedName name="FDD_107_0" hidden="1">"A25569"</definedName>
    <definedName name="FDD_108_0" hidden="1">"A25569"</definedName>
    <definedName name="FDD_109_0" hidden="1">"A25569"</definedName>
    <definedName name="FDD_11_0" hidden="1">"A25569"</definedName>
    <definedName name="FDD_110_0" hidden="1">"A25569"</definedName>
    <definedName name="FDD_111_0" hidden="1">"A25569"</definedName>
    <definedName name="FDD_112_0" hidden="1">"A25569"</definedName>
    <definedName name="FDD_113_0" hidden="1">"A25569"</definedName>
    <definedName name="FDD_114_0" hidden="1">"A25569"</definedName>
    <definedName name="FDD_115_0" hidden="1">"A25569"</definedName>
    <definedName name="FDD_116_0" hidden="1">"A25569"</definedName>
    <definedName name="FDD_117_0" hidden="1">"A30681"</definedName>
    <definedName name="FDD_117_1" hidden="1">"A31047"</definedName>
    <definedName name="FDD_117_10" hidden="1">"A34334"</definedName>
    <definedName name="FDD_117_11" hidden="1">"A34699"</definedName>
    <definedName name="FDD_117_12" hidden="1">"A35064"</definedName>
    <definedName name="FDD_117_13" hidden="1">"A35430"</definedName>
    <definedName name="FDD_117_14" hidden="1">"A35795"</definedName>
    <definedName name="FDD_117_2" hidden="1">"A31412"</definedName>
    <definedName name="FDD_117_3" hidden="1">"A31777"</definedName>
    <definedName name="FDD_117_4" hidden="1">"A32142"</definedName>
    <definedName name="FDD_117_5" hidden="1">"A32508"</definedName>
    <definedName name="FDD_117_6" hidden="1">"A32873"</definedName>
    <definedName name="FDD_117_7" hidden="1">"A33238"</definedName>
    <definedName name="FDD_117_8" hidden="1">"A33603"</definedName>
    <definedName name="FDD_117_9" hidden="1">"A33969"</definedName>
    <definedName name="FDD_118_0" hidden="1">"A30681"</definedName>
    <definedName name="FDD_118_1" hidden="1">"A31047"</definedName>
    <definedName name="FDD_118_10" hidden="1">"A34334"</definedName>
    <definedName name="FDD_118_11" hidden="1">"A34699"</definedName>
    <definedName name="FDD_118_12" hidden="1">"A35064"</definedName>
    <definedName name="FDD_118_13" hidden="1">"A35430"</definedName>
    <definedName name="FDD_118_14" hidden="1">"A35795"</definedName>
    <definedName name="FDD_118_2" hidden="1">"A31412"</definedName>
    <definedName name="FDD_118_3" hidden="1">"A31777"</definedName>
    <definedName name="FDD_118_4" hidden="1">"A32142"</definedName>
    <definedName name="FDD_118_5" hidden="1">"A32508"</definedName>
    <definedName name="FDD_118_6" hidden="1">"A32873"</definedName>
    <definedName name="FDD_118_7" hidden="1">"A33238"</definedName>
    <definedName name="FDD_118_8" hidden="1">"A33603"</definedName>
    <definedName name="FDD_118_9" hidden="1">"A33969"</definedName>
    <definedName name="FDD_119_0" hidden="1">"A30681"</definedName>
    <definedName name="FDD_119_1" hidden="1">"A31047"</definedName>
    <definedName name="FDD_119_10" hidden="1">"A34334"</definedName>
    <definedName name="FDD_119_11" hidden="1">"A34699"</definedName>
    <definedName name="FDD_119_12" hidden="1">"A35064"</definedName>
    <definedName name="FDD_119_13" hidden="1">"A35430"</definedName>
    <definedName name="FDD_119_14" hidden="1">"A35795"</definedName>
    <definedName name="FDD_119_2" hidden="1">"A31412"</definedName>
    <definedName name="FDD_119_3" hidden="1">"A31777"</definedName>
    <definedName name="FDD_119_4" hidden="1">"A32142"</definedName>
    <definedName name="FDD_119_5" hidden="1">"A32508"</definedName>
    <definedName name="FDD_119_6" hidden="1">"A32873"</definedName>
    <definedName name="FDD_119_7" hidden="1">"A33238"</definedName>
    <definedName name="FDD_119_8" hidden="1">"A33603"</definedName>
    <definedName name="FDD_119_9" hidden="1">"A33969"</definedName>
    <definedName name="FDD_12_0" hidden="1">"A25569"</definedName>
    <definedName name="FDD_120_0" hidden="1">"A30681"</definedName>
    <definedName name="FDD_120_1" hidden="1">"A31047"</definedName>
    <definedName name="FDD_120_10" hidden="1">"A34334"</definedName>
    <definedName name="FDD_120_11" hidden="1">"A34699"</definedName>
    <definedName name="FDD_120_12" hidden="1">"A35064"</definedName>
    <definedName name="FDD_120_13" hidden="1">"A35430"</definedName>
    <definedName name="FDD_120_14" hidden="1">"A35795"</definedName>
    <definedName name="FDD_120_2" hidden="1">"A31412"</definedName>
    <definedName name="FDD_120_3" hidden="1">"A31777"</definedName>
    <definedName name="FDD_120_4" hidden="1">"A32142"</definedName>
    <definedName name="FDD_120_5" hidden="1">"A32508"</definedName>
    <definedName name="FDD_120_6" hidden="1">"A32873"</definedName>
    <definedName name="FDD_120_7" hidden="1">"A33238"</definedName>
    <definedName name="FDD_120_8" hidden="1">"A33603"</definedName>
    <definedName name="FDD_120_9" hidden="1">"A33969"</definedName>
    <definedName name="FDD_121_0" hidden="1">"A30681"</definedName>
    <definedName name="FDD_121_1" hidden="1">"A31047"</definedName>
    <definedName name="FDD_121_10" hidden="1">"A34334"</definedName>
    <definedName name="FDD_121_11" hidden="1">"A34699"</definedName>
    <definedName name="FDD_121_12" hidden="1">"A35064"</definedName>
    <definedName name="FDD_121_13" hidden="1">"A35430"</definedName>
    <definedName name="FDD_121_14" hidden="1">"A35795"</definedName>
    <definedName name="FDD_121_2" hidden="1">"A31412"</definedName>
    <definedName name="FDD_121_3" hidden="1">"A31777"</definedName>
    <definedName name="FDD_121_4" hidden="1">"A32142"</definedName>
    <definedName name="FDD_121_5" hidden="1">"A32508"</definedName>
    <definedName name="FDD_121_6" hidden="1">"A32873"</definedName>
    <definedName name="FDD_121_7" hidden="1">"A33238"</definedName>
    <definedName name="FDD_121_8" hidden="1">"A33603"</definedName>
    <definedName name="FDD_121_9" hidden="1">"A33969"</definedName>
    <definedName name="FDD_122_0" hidden="1">"A30681"</definedName>
    <definedName name="FDD_122_1" hidden="1">"A31047"</definedName>
    <definedName name="FDD_122_10" hidden="1">"A34334"</definedName>
    <definedName name="FDD_122_11" hidden="1">"A34699"</definedName>
    <definedName name="FDD_122_12" hidden="1">"A35064"</definedName>
    <definedName name="FDD_122_13" hidden="1">"A35430"</definedName>
    <definedName name="FDD_122_14" hidden="1">"A35795"</definedName>
    <definedName name="FDD_122_2" hidden="1">"A31412"</definedName>
    <definedName name="FDD_122_3" hidden="1">"A31777"</definedName>
    <definedName name="FDD_122_4" hidden="1">"A32142"</definedName>
    <definedName name="FDD_122_5" hidden="1">"A32508"</definedName>
    <definedName name="FDD_122_6" hidden="1">"A32873"</definedName>
    <definedName name="FDD_122_7" hidden="1">"A33238"</definedName>
    <definedName name="FDD_122_8" hidden="1">"A33603"</definedName>
    <definedName name="FDD_122_9" hidden="1">"A33969"</definedName>
    <definedName name="FDD_123_0" hidden="1">"A30681"</definedName>
    <definedName name="FDD_123_1" hidden="1">"A31047"</definedName>
    <definedName name="FDD_123_10" hidden="1">"A34334"</definedName>
    <definedName name="FDD_123_11" hidden="1">"A34699"</definedName>
    <definedName name="FDD_123_12" hidden="1">"A35064"</definedName>
    <definedName name="FDD_123_13" hidden="1">"A35430"</definedName>
    <definedName name="FDD_123_14" hidden="1">"A35795"</definedName>
    <definedName name="FDD_123_2" hidden="1">"A31412"</definedName>
    <definedName name="FDD_123_3" hidden="1">"A31777"</definedName>
    <definedName name="FDD_123_4" hidden="1">"A32142"</definedName>
    <definedName name="FDD_123_5" hidden="1">"A32508"</definedName>
    <definedName name="FDD_123_6" hidden="1">"A32873"</definedName>
    <definedName name="FDD_123_7" hidden="1">"A33238"</definedName>
    <definedName name="FDD_123_8" hidden="1">"A33603"</definedName>
    <definedName name="FDD_123_9" hidden="1">"A33969"</definedName>
    <definedName name="FDD_124_0" hidden="1">"A30681"</definedName>
    <definedName name="FDD_124_1" hidden="1">"A31047"</definedName>
    <definedName name="FDD_124_10" hidden="1">"A34334"</definedName>
    <definedName name="FDD_124_11" hidden="1">"A34699"</definedName>
    <definedName name="FDD_124_12" hidden="1">"A35064"</definedName>
    <definedName name="FDD_124_13" hidden="1">"A35430"</definedName>
    <definedName name="FDD_124_14" hidden="1">"A35795"</definedName>
    <definedName name="FDD_124_2" hidden="1">"A31412"</definedName>
    <definedName name="FDD_124_3" hidden="1">"A31777"</definedName>
    <definedName name="FDD_124_4" hidden="1">"A32142"</definedName>
    <definedName name="FDD_124_5" hidden="1">"A32508"</definedName>
    <definedName name="FDD_124_6" hidden="1">"A32873"</definedName>
    <definedName name="FDD_124_7" hidden="1">"A33238"</definedName>
    <definedName name="FDD_124_8" hidden="1">"A33603"</definedName>
    <definedName name="FDD_124_9" hidden="1">"A33969"</definedName>
    <definedName name="FDD_125_0" hidden="1">"A30681"</definedName>
    <definedName name="FDD_125_1" hidden="1">"A31047"</definedName>
    <definedName name="FDD_125_10" hidden="1">"A34334"</definedName>
    <definedName name="FDD_125_11" hidden="1">"A34699"</definedName>
    <definedName name="FDD_125_12" hidden="1">"A35064"</definedName>
    <definedName name="FDD_125_13" hidden="1">"A35430"</definedName>
    <definedName name="FDD_125_14" hidden="1">"A35795"</definedName>
    <definedName name="FDD_125_2" hidden="1">"A31412"</definedName>
    <definedName name="FDD_125_3" hidden="1">"A31777"</definedName>
    <definedName name="FDD_125_4" hidden="1">"A32142"</definedName>
    <definedName name="FDD_125_5" hidden="1">"A32508"</definedName>
    <definedName name="FDD_125_6" hidden="1">"A32873"</definedName>
    <definedName name="FDD_125_7" hidden="1">"A33238"</definedName>
    <definedName name="FDD_125_8" hidden="1">"A33603"</definedName>
    <definedName name="FDD_125_9" hidden="1">"A33969"</definedName>
    <definedName name="FDD_126_0" hidden="1">"A30681"</definedName>
    <definedName name="FDD_126_1" hidden="1">"A31047"</definedName>
    <definedName name="FDD_126_10" hidden="1">"A34334"</definedName>
    <definedName name="FDD_126_11" hidden="1">"A34699"</definedName>
    <definedName name="FDD_126_12" hidden="1">"A35064"</definedName>
    <definedName name="FDD_126_13" hidden="1">"A35430"</definedName>
    <definedName name="FDD_126_14" hidden="1">"A35795"</definedName>
    <definedName name="FDD_126_2" hidden="1">"A31412"</definedName>
    <definedName name="FDD_126_3" hidden="1">"A31777"</definedName>
    <definedName name="FDD_126_4" hidden="1">"A32142"</definedName>
    <definedName name="FDD_126_5" hidden="1">"A32508"</definedName>
    <definedName name="FDD_126_6" hidden="1">"A32873"</definedName>
    <definedName name="FDD_126_7" hidden="1">"A33238"</definedName>
    <definedName name="FDD_126_8" hidden="1">"A33603"</definedName>
    <definedName name="FDD_126_9" hidden="1">"A33969"</definedName>
    <definedName name="FDD_127_0" hidden="1">"A30681"</definedName>
    <definedName name="FDD_127_1" hidden="1">"A31047"</definedName>
    <definedName name="FDD_127_10" hidden="1">"A34334"</definedName>
    <definedName name="FDD_127_11" hidden="1">"A34699"</definedName>
    <definedName name="FDD_127_12" hidden="1">"A35064"</definedName>
    <definedName name="FDD_127_13" hidden="1">"A35430"</definedName>
    <definedName name="FDD_127_14" hidden="1">"A35795"</definedName>
    <definedName name="FDD_127_2" hidden="1">"A31412"</definedName>
    <definedName name="FDD_127_3" hidden="1">"A31777"</definedName>
    <definedName name="FDD_127_4" hidden="1">"A32142"</definedName>
    <definedName name="FDD_127_5" hidden="1">"A32508"</definedName>
    <definedName name="FDD_127_6" hidden="1">"A32873"</definedName>
    <definedName name="FDD_127_7" hidden="1">"A33238"</definedName>
    <definedName name="FDD_127_8" hidden="1">"A33603"</definedName>
    <definedName name="FDD_127_9" hidden="1">"A33969"</definedName>
    <definedName name="FDD_128_0" hidden="1">"A30681"</definedName>
    <definedName name="FDD_128_1" hidden="1">"A31047"</definedName>
    <definedName name="FDD_128_10" hidden="1">"A34334"</definedName>
    <definedName name="FDD_128_11" hidden="1">"A34699"</definedName>
    <definedName name="FDD_128_12" hidden="1">"A35064"</definedName>
    <definedName name="FDD_128_13" hidden="1">"A35430"</definedName>
    <definedName name="FDD_128_14" hidden="1">"A35795"</definedName>
    <definedName name="FDD_128_2" hidden="1">"A31412"</definedName>
    <definedName name="FDD_128_3" hidden="1">"A31777"</definedName>
    <definedName name="FDD_128_4" hidden="1">"A32142"</definedName>
    <definedName name="FDD_128_5" hidden="1">"A32508"</definedName>
    <definedName name="FDD_128_6" hidden="1">"A32873"</definedName>
    <definedName name="FDD_128_7" hidden="1">"A33238"</definedName>
    <definedName name="FDD_128_8" hidden="1">"A33603"</definedName>
    <definedName name="FDD_128_9" hidden="1">"A33969"</definedName>
    <definedName name="FDD_129_0" hidden="1">"A30681"</definedName>
    <definedName name="FDD_129_1" hidden="1">"A31047"</definedName>
    <definedName name="FDD_129_10" hidden="1">"A34334"</definedName>
    <definedName name="FDD_129_11" hidden="1">"A34699"</definedName>
    <definedName name="FDD_129_12" hidden="1">"A35064"</definedName>
    <definedName name="FDD_129_13" hidden="1">"A35430"</definedName>
    <definedName name="FDD_129_14" hidden="1">"A35795"</definedName>
    <definedName name="FDD_129_2" hidden="1">"A31412"</definedName>
    <definedName name="FDD_129_3" hidden="1">"A31777"</definedName>
    <definedName name="FDD_129_4" hidden="1">"A32142"</definedName>
    <definedName name="FDD_129_5" hidden="1">"A32508"</definedName>
    <definedName name="FDD_129_6" hidden="1">"A32873"</definedName>
    <definedName name="FDD_129_7" hidden="1">"A33238"</definedName>
    <definedName name="FDD_129_8" hidden="1">"A33603"</definedName>
    <definedName name="FDD_129_9" hidden="1">"A33969"</definedName>
    <definedName name="FDD_13_0" hidden="1">"A25569"</definedName>
    <definedName name="FDD_130_0" hidden="1">"A30681"</definedName>
    <definedName name="FDD_130_1" hidden="1">"A31047"</definedName>
    <definedName name="FDD_130_10" hidden="1">"A34334"</definedName>
    <definedName name="FDD_130_11" hidden="1">"A34699"</definedName>
    <definedName name="FDD_130_12" hidden="1">"A35064"</definedName>
    <definedName name="FDD_130_13" hidden="1">"A35430"</definedName>
    <definedName name="FDD_130_14" hidden="1">"A35795"</definedName>
    <definedName name="FDD_130_2" hidden="1">"A31412"</definedName>
    <definedName name="FDD_130_3" hidden="1">"A31777"</definedName>
    <definedName name="FDD_130_4" hidden="1">"A32142"</definedName>
    <definedName name="FDD_130_5" hidden="1">"A32508"</definedName>
    <definedName name="FDD_130_6" hidden="1">"A32873"</definedName>
    <definedName name="FDD_130_7" hidden="1">"A33238"</definedName>
    <definedName name="FDD_130_8" hidden="1">"A33603"</definedName>
    <definedName name="FDD_130_9" hidden="1">"A33969"</definedName>
    <definedName name="FDD_131_0" hidden="1">"A30681"</definedName>
    <definedName name="FDD_131_1" hidden="1">"A31047"</definedName>
    <definedName name="FDD_131_10" hidden="1">"A34334"</definedName>
    <definedName name="FDD_131_11" hidden="1">"A34699"</definedName>
    <definedName name="FDD_131_12" hidden="1">"A35064"</definedName>
    <definedName name="FDD_131_13" hidden="1">"A35430"</definedName>
    <definedName name="FDD_131_14" hidden="1">"A35795"</definedName>
    <definedName name="FDD_131_2" hidden="1">"A31412"</definedName>
    <definedName name="FDD_131_3" hidden="1">"A31777"</definedName>
    <definedName name="FDD_131_4" hidden="1">"A32142"</definedName>
    <definedName name="FDD_131_5" hidden="1">"A32508"</definedName>
    <definedName name="FDD_131_6" hidden="1">"A32873"</definedName>
    <definedName name="FDD_131_7" hidden="1">"A33238"</definedName>
    <definedName name="FDD_131_8" hidden="1">"A33603"</definedName>
    <definedName name="FDD_131_9" hidden="1">"A33969"</definedName>
    <definedName name="FDD_132_0" hidden="1">"U30681"</definedName>
    <definedName name="FDD_132_1" hidden="1">"U31047"</definedName>
    <definedName name="FDD_132_10" hidden="1">"U34334"</definedName>
    <definedName name="FDD_132_11" hidden="1">"U34699"</definedName>
    <definedName name="FDD_132_12" hidden="1">"U35064"</definedName>
    <definedName name="FDD_132_13" hidden="1">"U35430"</definedName>
    <definedName name="FDD_132_14" hidden="1">"U35795"</definedName>
    <definedName name="FDD_132_2" hidden="1">"U31412"</definedName>
    <definedName name="FDD_132_3" hidden="1">"U31777"</definedName>
    <definedName name="FDD_132_4" hidden="1">"U32142"</definedName>
    <definedName name="FDD_132_5" hidden="1">"U32508"</definedName>
    <definedName name="FDD_132_6" hidden="1">"U32873"</definedName>
    <definedName name="FDD_132_7" hidden="1">"U33238"</definedName>
    <definedName name="FDD_132_8" hidden="1">"U33603"</definedName>
    <definedName name="FDD_132_9" hidden="1">"U33969"</definedName>
    <definedName name="FDD_133_0" hidden="1">"A30681"</definedName>
    <definedName name="FDD_133_1" hidden="1">"A31047"</definedName>
    <definedName name="FDD_133_10" hidden="1">"A34334"</definedName>
    <definedName name="FDD_133_11" hidden="1">"A34699"</definedName>
    <definedName name="FDD_133_12" hidden="1">"A35064"</definedName>
    <definedName name="FDD_133_13" hidden="1">"A35430"</definedName>
    <definedName name="FDD_133_14" hidden="1">"A35795"</definedName>
    <definedName name="FDD_133_2" hidden="1">"A31412"</definedName>
    <definedName name="FDD_133_3" hidden="1">"A31777"</definedName>
    <definedName name="FDD_133_4" hidden="1">"A32142"</definedName>
    <definedName name="FDD_133_5" hidden="1">"A32508"</definedName>
    <definedName name="FDD_133_6" hidden="1">"A32873"</definedName>
    <definedName name="FDD_133_7" hidden="1">"A33238"</definedName>
    <definedName name="FDD_133_8" hidden="1">"A33603"</definedName>
    <definedName name="FDD_133_9" hidden="1">"A33969"</definedName>
    <definedName name="FDD_134_0" hidden="1">"A30681"</definedName>
    <definedName name="FDD_134_1" hidden="1">"A31047"</definedName>
    <definedName name="FDD_134_10" hidden="1">"A34334"</definedName>
    <definedName name="FDD_134_11" hidden="1">"A34699"</definedName>
    <definedName name="FDD_134_12" hidden="1">"A35064"</definedName>
    <definedName name="FDD_134_13" hidden="1">"A35430"</definedName>
    <definedName name="FDD_134_14" hidden="1">"A35795"</definedName>
    <definedName name="FDD_134_2" hidden="1">"A31412"</definedName>
    <definedName name="FDD_134_3" hidden="1">"A31777"</definedName>
    <definedName name="FDD_134_4" hidden="1">"A32142"</definedName>
    <definedName name="FDD_134_5" hidden="1">"A32508"</definedName>
    <definedName name="FDD_134_6" hidden="1">"A32873"</definedName>
    <definedName name="FDD_134_7" hidden="1">"A33238"</definedName>
    <definedName name="FDD_134_8" hidden="1">"A33603"</definedName>
    <definedName name="FDD_134_9" hidden="1">"A33969"</definedName>
    <definedName name="FDD_135_0" hidden="1">"A30681"</definedName>
    <definedName name="FDD_135_1" hidden="1">"A31047"</definedName>
    <definedName name="FDD_135_10" hidden="1">"A34334"</definedName>
    <definedName name="FDD_135_11" hidden="1">"A34699"</definedName>
    <definedName name="FDD_135_12" hidden="1">"A35064"</definedName>
    <definedName name="FDD_135_13" hidden="1">"A35430"</definedName>
    <definedName name="FDD_135_14" hidden="1">"A35795"</definedName>
    <definedName name="FDD_135_2" hidden="1">"A31412"</definedName>
    <definedName name="FDD_135_3" hidden="1">"A31777"</definedName>
    <definedName name="FDD_135_4" hidden="1">"A32142"</definedName>
    <definedName name="FDD_135_5" hidden="1">"A32508"</definedName>
    <definedName name="FDD_135_6" hidden="1">"A32873"</definedName>
    <definedName name="FDD_135_7" hidden="1">"A33238"</definedName>
    <definedName name="FDD_135_8" hidden="1">"A33603"</definedName>
    <definedName name="FDD_135_9" hidden="1">"A33969"</definedName>
    <definedName name="FDD_136_0" hidden="1">"A30681"</definedName>
    <definedName name="FDD_136_1" hidden="1">"A31047"</definedName>
    <definedName name="FDD_136_10" hidden="1">"A34334"</definedName>
    <definedName name="FDD_136_11" hidden="1">"A34699"</definedName>
    <definedName name="FDD_136_12" hidden="1">"A35064"</definedName>
    <definedName name="FDD_136_13" hidden="1">"A35430"</definedName>
    <definedName name="FDD_136_14" hidden="1">"A35795"</definedName>
    <definedName name="FDD_136_2" hidden="1">"A31412"</definedName>
    <definedName name="FDD_136_3" hidden="1">"A31777"</definedName>
    <definedName name="FDD_136_4" hidden="1">"A32142"</definedName>
    <definedName name="FDD_136_5" hidden="1">"A32508"</definedName>
    <definedName name="FDD_136_6" hidden="1">"A32873"</definedName>
    <definedName name="FDD_136_7" hidden="1">"A33238"</definedName>
    <definedName name="FDD_136_8" hidden="1">"A33603"</definedName>
    <definedName name="FDD_136_9" hidden="1">"A33969"</definedName>
    <definedName name="FDD_137_0" hidden="1">"A30681"</definedName>
    <definedName name="FDD_137_1" hidden="1">"A31047"</definedName>
    <definedName name="FDD_137_10" hidden="1">"A34334"</definedName>
    <definedName name="FDD_137_11" hidden="1">"A34699"</definedName>
    <definedName name="FDD_137_12" hidden="1">"A35064"</definedName>
    <definedName name="FDD_137_13" hidden="1">"A35430"</definedName>
    <definedName name="FDD_137_14" hidden="1">"A35795"</definedName>
    <definedName name="FDD_137_2" hidden="1">"A31412"</definedName>
    <definedName name="FDD_137_3" hidden="1">"A31777"</definedName>
    <definedName name="FDD_137_4" hidden="1">"A32142"</definedName>
    <definedName name="FDD_137_5" hidden="1">"A32508"</definedName>
    <definedName name="FDD_137_6" hidden="1">"A32873"</definedName>
    <definedName name="FDD_137_7" hidden="1">"A33238"</definedName>
    <definedName name="FDD_137_8" hidden="1">"A33603"</definedName>
    <definedName name="FDD_137_9" hidden="1">"A33969"</definedName>
    <definedName name="FDD_138_0" hidden="1">"A30681"</definedName>
    <definedName name="FDD_138_1" hidden="1">"A31047"</definedName>
    <definedName name="FDD_138_10" hidden="1">"A34334"</definedName>
    <definedName name="FDD_138_11" hidden="1">"A34699"</definedName>
    <definedName name="FDD_138_12" hidden="1">"A35064"</definedName>
    <definedName name="FDD_138_13" hidden="1">"A35430"</definedName>
    <definedName name="FDD_138_14" hidden="1">"A35795"</definedName>
    <definedName name="FDD_138_2" hidden="1">"A31412"</definedName>
    <definedName name="FDD_138_3" hidden="1">"A31777"</definedName>
    <definedName name="FDD_138_4" hidden="1">"A32142"</definedName>
    <definedName name="FDD_138_5" hidden="1">"A32508"</definedName>
    <definedName name="FDD_138_6" hidden="1">"A32873"</definedName>
    <definedName name="FDD_138_7" hidden="1">"A33238"</definedName>
    <definedName name="FDD_138_8" hidden="1">"A33603"</definedName>
    <definedName name="FDD_138_9" hidden="1">"A33969"</definedName>
    <definedName name="FDD_139_0" hidden="1">"A30681"</definedName>
    <definedName name="FDD_139_1" hidden="1">"A31047"</definedName>
    <definedName name="FDD_139_10" hidden="1">"U34334"</definedName>
    <definedName name="FDD_139_11" hidden="1">"U34699"</definedName>
    <definedName name="FDD_139_12" hidden="1">"U35064"</definedName>
    <definedName name="FDD_139_13" hidden="1">"U35430"</definedName>
    <definedName name="FDD_139_14" hidden="1">"U35795"</definedName>
    <definedName name="FDD_139_2" hidden="1">"A31412"</definedName>
    <definedName name="FDD_139_3" hidden="1">"U31777"</definedName>
    <definedName name="FDD_139_4" hidden="1">"U32142"</definedName>
    <definedName name="FDD_139_5" hidden="1">"U32508"</definedName>
    <definedName name="FDD_139_6" hidden="1">"U32873"</definedName>
    <definedName name="FDD_139_7" hidden="1">"U33238"</definedName>
    <definedName name="FDD_139_8" hidden="1">"U33603"</definedName>
    <definedName name="FDD_139_9" hidden="1">"U33969"</definedName>
    <definedName name="FDD_14_0" hidden="1">"A25569"</definedName>
    <definedName name="FDD_140_0" hidden="1">"A25569"</definedName>
    <definedName name="FDD_141_0" hidden="1">"A30681"</definedName>
    <definedName name="FDD_141_1" hidden="1">"A31047"</definedName>
    <definedName name="FDD_141_10" hidden="1">"A34334"</definedName>
    <definedName name="FDD_141_11" hidden="1">"A34699"</definedName>
    <definedName name="FDD_141_12" hidden="1">"A35064"</definedName>
    <definedName name="FDD_141_13" hidden="1">"A35430"</definedName>
    <definedName name="FDD_141_14" hidden="1">"A35795"</definedName>
    <definedName name="FDD_141_2" hidden="1">"A31412"</definedName>
    <definedName name="FDD_141_3" hidden="1">"A31777"</definedName>
    <definedName name="FDD_141_4" hidden="1">"A32142"</definedName>
    <definedName name="FDD_141_5" hidden="1">"A32508"</definedName>
    <definedName name="FDD_141_6" hidden="1">"A32873"</definedName>
    <definedName name="FDD_141_7" hidden="1">"A33238"</definedName>
    <definedName name="FDD_141_8" hidden="1">"A33603"</definedName>
    <definedName name="FDD_141_9" hidden="1">"A33969"</definedName>
    <definedName name="FDD_142_0" hidden="1">"A30681"</definedName>
    <definedName name="FDD_142_1" hidden="1">"A31047"</definedName>
    <definedName name="FDD_142_10" hidden="1">"A34334"</definedName>
    <definedName name="FDD_142_11" hidden="1">"A34699"</definedName>
    <definedName name="FDD_142_12" hidden="1">"A35064"</definedName>
    <definedName name="FDD_142_13" hidden="1">"A35430"</definedName>
    <definedName name="FDD_142_14" hidden="1">"A35795"</definedName>
    <definedName name="FDD_142_2" hidden="1">"A31412"</definedName>
    <definedName name="FDD_142_3" hidden="1">"A31777"</definedName>
    <definedName name="FDD_142_4" hidden="1">"A32142"</definedName>
    <definedName name="FDD_142_5" hidden="1">"A32508"</definedName>
    <definedName name="FDD_142_6" hidden="1">"A32873"</definedName>
    <definedName name="FDD_142_7" hidden="1">"A33238"</definedName>
    <definedName name="FDD_142_8" hidden="1">"A33603"</definedName>
    <definedName name="FDD_142_9" hidden="1">"A33969"</definedName>
    <definedName name="FDD_143_0" hidden="1">"A30681"</definedName>
    <definedName name="FDD_143_1" hidden="1">"A31047"</definedName>
    <definedName name="FDD_143_10" hidden="1">"A34334"</definedName>
    <definedName name="FDD_143_11" hidden="1">"A34699"</definedName>
    <definedName name="FDD_143_12" hidden="1">"A35064"</definedName>
    <definedName name="FDD_143_13" hidden="1">"A35430"</definedName>
    <definedName name="FDD_143_14" hidden="1">"A35795"</definedName>
    <definedName name="FDD_143_2" hidden="1">"A31412"</definedName>
    <definedName name="FDD_143_3" hidden="1">"A31777"</definedName>
    <definedName name="FDD_143_4" hidden="1">"A32142"</definedName>
    <definedName name="FDD_143_5" hidden="1">"A32508"</definedName>
    <definedName name="FDD_143_6" hidden="1">"A32873"</definedName>
    <definedName name="FDD_143_7" hidden="1">"A33238"</definedName>
    <definedName name="FDD_143_8" hidden="1">"A33603"</definedName>
    <definedName name="FDD_143_9" hidden="1">"A33969"</definedName>
    <definedName name="FDD_144_0" hidden="1">"A30681"</definedName>
    <definedName name="FDD_144_1" hidden="1">"A31047"</definedName>
    <definedName name="FDD_144_10" hidden="1">"A34334"</definedName>
    <definedName name="FDD_144_11" hidden="1">"A34699"</definedName>
    <definedName name="FDD_144_12" hidden="1">"A35064"</definedName>
    <definedName name="FDD_144_13" hidden="1">"A35430"</definedName>
    <definedName name="FDD_144_14" hidden="1">"A35795"</definedName>
    <definedName name="FDD_144_2" hidden="1">"A31412"</definedName>
    <definedName name="FDD_144_3" hidden="1">"A31777"</definedName>
    <definedName name="FDD_144_4" hidden="1">"A32142"</definedName>
    <definedName name="FDD_144_5" hidden="1">"A32508"</definedName>
    <definedName name="FDD_144_6" hidden="1">"A32873"</definedName>
    <definedName name="FDD_144_7" hidden="1">"A33238"</definedName>
    <definedName name="FDD_144_8" hidden="1">"A33603"</definedName>
    <definedName name="FDD_144_9" hidden="1">"A33969"</definedName>
    <definedName name="FDD_145_0" hidden="1">"A30681"</definedName>
    <definedName name="FDD_145_1" hidden="1">"A31047"</definedName>
    <definedName name="FDD_145_10" hidden="1">"A34334"</definedName>
    <definedName name="FDD_145_11" hidden="1">"A34699"</definedName>
    <definedName name="FDD_145_12" hidden="1">"A35064"</definedName>
    <definedName name="FDD_145_13" hidden="1">"A35430"</definedName>
    <definedName name="FDD_145_14" hidden="1">"A35795"</definedName>
    <definedName name="FDD_145_2" hidden="1">"A31412"</definedName>
    <definedName name="FDD_145_3" hidden="1">"A31777"</definedName>
    <definedName name="FDD_145_4" hidden="1">"A32142"</definedName>
    <definedName name="FDD_145_5" hidden="1">"A32508"</definedName>
    <definedName name="FDD_145_6" hidden="1">"A32873"</definedName>
    <definedName name="FDD_145_7" hidden="1">"A33238"</definedName>
    <definedName name="FDD_145_8" hidden="1">"A33603"</definedName>
    <definedName name="FDD_145_9" hidden="1">"A33969"</definedName>
    <definedName name="FDD_146_0" hidden="1">"A30681"</definedName>
    <definedName name="FDD_146_1" hidden="1">"A31047"</definedName>
    <definedName name="FDD_146_10" hidden="1">"A34334"</definedName>
    <definedName name="FDD_146_11" hidden="1">"A34699"</definedName>
    <definedName name="FDD_146_12" hidden="1">"A35064"</definedName>
    <definedName name="FDD_146_13" hidden="1">"A35430"</definedName>
    <definedName name="FDD_146_14" hidden="1">"A35795"</definedName>
    <definedName name="FDD_146_2" hidden="1">"A31412"</definedName>
    <definedName name="FDD_146_3" hidden="1">"A31777"</definedName>
    <definedName name="FDD_146_4" hidden="1">"A32142"</definedName>
    <definedName name="FDD_146_5" hidden="1">"A32508"</definedName>
    <definedName name="FDD_146_6" hidden="1">"A32873"</definedName>
    <definedName name="FDD_146_7" hidden="1">"A33238"</definedName>
    <definedName name="FDD_146_8" hidden="1">"A33603"</definedName>
    <definedName name="FDD_146_9" hidden="1">"A33969"</definedName>
    <definedName name="FDD_147_0" hidden="1">"U30681"</definedName>
    <definedName name="FDD_147_1" hidden="1">"U31047"</definedName>
    <definedName name="FDD_147_10" hidden="1">"U34334"</definedName>
    <definedName name="FDD_147_11" hidden="1">"U34699"</definedName>
    <definedName name="FDD_147_12" hidden="1">"U35064"</definedName>
    <definedName name="FDD_147_13" hidden="1">"U35430"</definedName>
    <definedName name="FDD_147_14" hidden="1">"U35795"</definedName>
    <definedName name="FDD_147_2" hidden="1">"U31412"</definedName>
    <definedName name="FDD_147_3" hidden="1">"U31777"</definedName>
    <definedName name="FDD_147_4" hidden="1">"U32142"</definedName>
    <definedName name="FDD_147_5" hidden="1">"U32508"</definedName>
    <definedName name="FDD_147_6" hidden="1">"U32873"</definedName>
    <definedName name="FDD_147_7" hidden="1">"U33238"</definedName>
    <definedName name="FDD_147_8" hidden="1">"U33603"</definedName>
    <definedName name="FDD_147_9" hidden="1">"U33969"</definedName>
    <definedName name="FDD_148_0" hidden="1">"A30681"</definedName>
    <definedName name="FDD_148_1" hidden="1">"A31047"</definedName>
    <definedName name="FDD_148_10" hidden="1">"A34334"</definedName>
    <definedName name="FDD_148_11" hidden="1">"A34699"</definedName>
    <definedName name="FDD_148_12" hidden="1">"A35064"</definedName>
    <definedName name="FDD_148_13" hidden="1">"A35430"</definedName>
    <definedName name="FDD_148_14" hidden="1">"A35795"</definedName>
    <definedName name="FDD_148_2" hidden="1">"A31412"</definedName>
    <definedName name="FDD_148_3" hidden="1">"A31777"</definedName>
    <definedName name="FDD_148_4" hidden="1">"A32142"</definedName>
    <definedName name="FDD_148_5" hidden="1">"A32508"</definedName>
    <definedName name="FDD_148_6" hidden="1">"A32873"</definedName>
    <definedName name="FDD_148_7" hidden="1">"A33238"</definedName>
    <definedName name="FDD_148_8" hidden="1">"A33603"</definedName>
    <definedName name="FDD_148_9" hidden="1">"A33969"</definedName>
    <definedName name="FDD_149_0" hidden="1">"U30681"</definedName>
    <definedName name="FDD_149_1" hidden="1">"U31047"</definedName>
    <definedName name="FDD_149_10" hidden="1">"U34334"</definedName>
    <definedName name="FDD_149_11" hidden="1">"U34699"</definedName>
    <definedName name="FDD_149_12" hidden="1">"U35064"</definedName>
    <definedName name="FDD_149_13" hidden="1">"U35430"</definedName>
    <definedName name="FDD_149_14" hidden="1">"A35795"</definedName>
    <definedName name="FDD_149_2" hidden="1">"U31412"</definedName>
    <definedName name="FDD_149_3" hidden="1">"U31777"</definedName>
    <definedName name="FDD_149_4" hidden="1">"U32142"</definedName>
    <definedName name="FDD_149_5" hidden="1">"U32508"</definedName>
    <definedName name="FDD_149_6" hidden="1">"U32873"</definedName>
    <definedName name="FDD_149_7" hidden="1">"U33238"</definedName>
    <definedName name="FDD_149_8" hidden="1">"U33603"</definedName>
    <definedName name="FDD_149_9" hidden="1">"U33969"</definedName>
    <definedName name="FDD_15_0" hidden="1">"A25569"</definedName>
    <definedName name="FDD_151_0" hidden="1">"A30681"</definedName>
    <definedName name="FDD_151_1" hidden="1">"A31047"</definedName>
    <definedName name="FDD_151_10" hidden="1">"A34334"</definedName>
    <definedName name="FDD_151_11" hidden="1">"A34699"</definedName>
    <definedName name="FDD_151_12" hidden="1">"A35064"</definedName>
    <definedName name="FDD_151_13" hidden="1">"A35430"</definedName>
    <definedName name="FDD_151_14" hidden="1">"A35795"</definedName>
    <definedName name="FDD_151_2" hidden="1">"A31412"</definedName>
    <definedName name="FDD_151_3" hidden="1">"A31777"</definedName>
    <definedName name="FDD_151_4" hidden="1">"A32142"</definedName>
    <definedName name="FDD_151_5" hidden="1">"A32508"</definedName>
    <definedName name="FDD_151_6" hidden="1">"A32873"</definedName>
    <definedName name="FDD_151_7" hidden="1">"A33238"</definedName>
    <definedName name="FDD_151_8" hidden="1">"A33603"</definedName>
    <definedName name="FDD_151_9" hidden="1">"A33969"</definedName>
    <definedName name="FDD_152_0" hidden="1">"A30681"</definedName>
    <definedName name="FDD_152_1" hidden="1">"A31047"</definedName>
    <definedName name="FDD_152_10" hidden="1">"A34334"</definedName>
    <definedName name="FDD_152_11" hidden="1">"A34699"</definedName>
    <definedName name="FDD_152_12" hidden="1">"A35064"</definedName>
    <definedName name="FDD_152_13" hidden="1">"A35430"</definedName>
    <definedName name="FDD_152_14" hidden="1">"A35795"</definedName>
    <definedName name="FDD_152_15" hidden="1">"E36160"</definedName>
    <definedName name="FDD_152_2" hidden="1">"A31412"</definedName>
    <definedName name="FDD_152_3" hidden="1">"A31777"</definedName>
    <definedName name="FDD_152_4" hidden="1">"A32142"</definedName>
    <definedName name="FDD_152_5" hidden="1">"A32508"</definedName>
    <definedName name="FDD_152_6" hidden="1">"A32873"</definedName>
    <definedName name="FDD_152_7" hidden="1">"A33238"</definedName>
    <definedName name="FDD_152_8" hidden="1">"A33603"</definedName>
    <definedName name="FDD_152_9" hidden="1">"A33969"</definedName>
    <definedName name="FDD_153_0" hidden="1">"A30681"</definedName>
    <definedName name="FDD_153_1" hidden="1">"A31047"</definedName>
    <definedName name="FDD_153_10" hidden="1">"A34334"</definedName>
    <definedName name="FDD_153_11" hidden="1">"A34699"</definedName>
    <definedName name="FDD_153_12" hidden="1">"A35064"</definedName>
    <definedName name="FDD_153_13" hidden="1">"A35430"</definedName>
    <definedName name="FDD_153_14" hidden="1">"A35795"</definedName>
    <definedName name="FDD_153_2" hidden="1">"A31412"</definedName>
    <definedName name="FDD_153_3" hidden="1">"A31777"</definedName>
    <definedName name="FDD_153_4" hidden="1">"A32142"</definedName>
    <definedName name="FDD_153_5" hidden="1">"A32508"</definedName>
    <definedName name="FDD_153_6" hidden="1">"A32873"</definedName>
    <definedName name="FDD_153_7" hidden="1">"A33238"</definedName>
    <definedName name="FDD_153_8" hidden="1">"A33603"</definedName>
    <definedName name="FDD_153_9" hidden="1">"A33969"</definedName>
    <definedName name="FDD_154_0" hidden="1">"A30681"</definedName>
    <definedName name="FDD_154_1" hidden="1">"A31047"</definedName>
    <definedName name="FDD_154_10" hidden="1">"A34334"</definedName>
    <definedName name="FDD_154_11" hidden="1">"A34699"</definedName>
    <definedName name="FDD_154_12" hidden="1">"A35064"</definedName>
    <definedName name="FDD_154_13" hidden="1">"A35430"</definedName>
    <definedName name="FDD_154_14" hidden="1">"A35795"</definedName>
    <definedName name="FDD_154_2" hidden="1">"A31412"</definedName>
    <definedName name="FDD_154_3" hidden="1">"A31777"</definedName>
    <definedName name="FDD_154_4" hidden="1">"A32142"</definedName>
    <definedName name="FDD_154_5" hidden="1">"A32508"</definedName>
    <definedName name="FDD_154_6" hidden="1">"A32873"</definedName>
    <definedName name="FDD_154_7" hidden="1">"A33238"</definedName>
    <definedName name="FDD_154_8" hidden="1">"A33603"</definedName>
    <definedName name="FDD_154_9" hidden="1">"A33969"</definedName>
    <definedName name="FDD_155_0" hidden="1">"A25569"</definedName>
    <definedName name="FDD_156_0" hidden="1">"A30681"</definedName>
    <definedName name="FDD_156_1" hidden="1">"A31047"</definedName>
    <definedName name="FDD_156_10" hidden="1">"A34334"</definedName>
    <definedName name="FDD_156_11" hidden="1">"A34699"</definedName>
    <definedName name="FDD_156_12" hidden="1">"A35064"</definedName>
    <definedName name="FDD_156_13" hidden="1">"A35430"</definedName>
    <definedName name="FDD_156_14" hidden="1">"A35795"</definedName>
    <definedName name="FDD_156_15" hidden="1">"E36160"</definedName>
    <definedName name="FDD_156_2" hidden="1">"A31412"</definedName>
    <definedName name="FDD_156_3" hidden="1">"A31777"</definedName>
    <definedName name="FDD_156_4" hidden="1">"A32142"</definedName>
    <definedName name="FDD_156_5" hidden="1">"A32508"</definedName>
    <definedName name="FDD_156_6" hidden="1">"A32873"</definedName>
    <definedName name="FDD_156_7" hidden="1">"A33238"</definedName>
    <definedName name="FDD_156_8" hidden="1">"A33603"</definedName>
    <definedName name="FDD_156_9" hidden="1">"A33969"</definedName>
    <definedName name="FDD_157_0" hidden="1">"A30681"</definedName>
    <definedName name="FDD_157_1" hidden="1">"A31047"</definedName>
    <definedName name="FDD_157_10" hidden="1">"A34334"</definedName>
    <definedName name="FDD_157_11" hidden="1">"A34699"</definedName>
    <definedName name="FDD_157_12" hidden="1">"A35064"</definedName>
    <definedName name="FDD_157_13" hidden="1">"A35430"</definedName>
    <definedName name="FDD_157_14" hidden="1">"A35795"</definedName>
    <definedName name="FDD_157_2" hidden="1">"A31412"</definedName>
    <definedName name="FDD_157_3" hidden="1">"A31777"</definedName>
    <definedName name="FDD_157_4" hidden="1">"A32142"</definedName>
    <definedName name="FDD_157_5" hidden="1">"A32508"</definedName>
    <definedName name="FDD_157_6" hidden="1">"A32873"</definedName>
    <definedName name="FDD_157_7" hidden="1">"A33238"</definedName>
    <definedName name="FDD_157_8" hidden="1">"A33603"</definedName>
    <definedName name="FDD_157_9" hidden="1">"A33969"</definedName>
    <definedName name="FDD_158_0" hidden="1">"A30681"</definedName>
    <definedName name="FDD_158_1" hidden="1">"A31047"</definedName>
    <definedName name="FDD_158_10" hidden="1">"A34334"</definedName>
    <definedName name="FDD_158_11" hidden="1">"A34699"</definedName>
    <definedName name="FDD_158_12" hidden="1">"A35064"</definedName>
    <definedName name="FDD_158_13" hidden="1">"A35430"</definedName>
    <definedName name="FDD_158_14" hidden="1">"A35795"</definedName>
    <definedName name="FDD_158_15" hidden="1">"E36160"</definedName>
    <definedName name="FDD_158_2" hidden="1">"A31412"</definedName>
    <definedName name="FDD_158_3" hidden="1">"A31777"</definedName>
    <definedName name="FDD_158_4" hidden="1">"A32142"</definedName>
    <definedName name="FDD_158_5" hidden="1">"A32508"</definedName>
    <definedName name="FDD_158_6" hidden="1">"A32873"</definedName>
    <definedName name="FDD_158_7" hidden="1">"A33238"</definedName>
    <definedName name="FDD_158_8" hidden="1">"A33603"</definedName>
    <definedName name="FDD_158_9" hidden="1">"A33969"</definedName>
    <definedName name="FDD_159_0" hidden="1">"A30681"</definedName>
    <definedName name="FDD_159_1" hidden="1">"A31047"</definedName>
    <definedName name="FDD_159_10" hidden="1">"A34334"</definedName>
    <definedName name="FDD_159_11" hidden="1">"A34699"</definedName>
    <definedName name="FDD_159_12" hidden="1">"A35064"</definedName>
    <definedName name="FDD_159_13" hidden="1">"A35430"</definedName>
    <definedName name="FDD_159_14" hidden="1">"A35795"</definedName>
    <definedName name="FDD_159_2" hidden="1">"A31412"</definedName>
    <definedName name="FDD_159_3" hidden="1">"A31777"</definedName>
    <definedName name="FDD_159_4" hidden="1">"A32142"</definedName>
    <definedName name="FDD_159_5" hidden="1">"A32508"</definedName>
    <definedName name="FDD_159_6" hidden="1">"A32873"</definedName>
    <definedName name="FDD_159_7" hidden="1">"A33238"</definedName>
    <definedName name="FDD_159_8" hidden="1">"A33603"</definedName>
    <definedName name="FDD_159_9" hidden="1">"A33969"</definedName>
    <definedName name="FDD_16_0" hidden="1">"A25569"</definedName>
    <definedName name="FDD_160_0" hidden="1">"A30681"</definedName>
    <definedName name="FDD_160_1" hidden="1">"A31047"</definedName>
    <definedName name="FDD_160_10" hidden="1">"A34334"</definedName>
    <definedName name="FDD_160_11" hidden="1">"A34699"</definedName>
    <definedName name="FDD_160_12" hidden="1">"A35064"</definedName>
    <definedName name="FDD_160_13" hidden="1">"A35430"</definedName>
    <definedName name="FDD_160_14" hidden="1">"A35795"</definedName>
    <definedName name="FDD_160_15" hidden="1">"E36160"</definedName>
    <definedName name="FDD_160_2" hidden="1">"A31412"</definedName>
    <definedName name="FDD_160_3" hidden="1">"A31777"</definedName>
    <definedName name="FDD_160_4" hidden="1">"A32142"</definedName>
    <definedName name="FDD_160_5" hidden="1">"A32508"</definedName>
    <definedName name="FDD_160_6" hidden="1">"A32873"</definedName>
    <definedName name="FDD_160_7" hidden="1">"A33238"</definedName>
    <definedName name="FDD_160_8" hidden="1">"A33603"</definedName>
    <definedName name="FDD_160_9" hidden="1">"A33969"</definedName>
    <definedName name="FDD_161_0" hidden="1">"A30681"</definedName>
    <definedName name="FDD_161_1" hidden="1">"A31047"</definedName>
    <definedName name="FDD_161_10" hidden="1">"A34334"</definedName>
    <definedName name="FDD_161_11" hidden="1">"A34699"</definedName>
    <definedName name="FDD_161_12" hidden="1">"A35064"</definedName>
    <definedName name="FDD_161_13" hidden="1">"A35430"</definedName>
    <definedName name="FDD_161_14" hidden="1">"A35795"</definedName>
    <definedName name="FDD_161_2" hidden="1">"A31412"</definedName>
    <definedName name="FDD_161_3" hidden="1">"A31777"</definedName>
    <definedName name="FDD_161_4" hidden="1">"A32142"</definedName>
    <definedName name="FDD_161_5" hidden="1">"A32508"</definedName>
    <definedName name="FDD_161_6" hidden="1">"A32873"</definedName>
    <definedName name="FDD_161_7" hidden="1">"A33238"</definedName>
    <definedName name="FDD_161_8" hidden="1">"A33603"</definedName>
    <definedName name="FDD_161_9" hidden="1">"A33969"</definedName>
    <definedName name="FDD_162_0" hidden="1">"A30681"</definedName>
    <definedName name="FDD_162_1" hidden="1">"A31047"</definedName>
    <definedName name="FDD_162_10" hidden="1">"A34334"</definedName>
    <definedName name="FDD_162_11" hidden="1">"A34699"</definedName>
    <definedName name="FDD_162_12" hidden="1">"A35064"</definedName>
    <definedName name="FDD_162_13" hidden="1">"A35430"</definedName>
    <definedName name="FDD_162_14" hidden="1">"A35795"</definedName>
    <definedName name="FDD_162_2" hidden="1">"A31412"</definedName>
    <definedName name="FDD_162_3" hidden="1">"A31777"</definedName>
    <definedName name="FDD_162_4" hidden="1">"A32142"</definedName>
    <definedName name="FDD_162_5" hidden="1">"A32508"</definedName>
    <definedName name="FDD_162_6" hidden="1">"A32873"</definedName>
    <definedName name="FDD_162_7" hidden="1">"A33238"</definedName>
    <definedName name="FDD_162_8" hidden="1">"A33603"</definedName>
    <definedName name="FDD_162_9" hidden="1">"A33969"</definedName>
    <definedName name="FDD_163_0" hidden="1">"A30681"</definedName>
    <definedName name="FDD_163_1" hidden="1">"A31047"</definedName>
    <definedName name="FDD_163_10" hidden="1">"A34334"</definedName>
    <definedName name="FDD_163_11" hidden="1">"A34699"</definedName>
    <definedName name="FDD_163_12" hidden="1">"A35064"</definedName>
    <definedName name="FDD_163_13" hidden="1">"A35430"</definedName>
    <definedName name="FDD_163_14" hidden="1">"A35795"</definedName>
    <definedName name="FDD_163_2" hidden="1">"A31412"</definedName>
    <definedName name="FDD_163_3" hidden="1">"A31777"</definedName>
    <definedName name="FDD_163_4" hidden="1">"A32142"</definedName>
    <definedName name="FDD_163_5" hidden="1">"A32508"</definedName>
    <definedName name="FDD_163_6" hidden="1">"A32873"</definedName>
    <definedName name="FDD_163_7" hidden="1">"A33238"</definedName>
    <definedName name="FDD_163_8" hidden="1">"A33603"</definedName>
    <definedName name="FDD_163_9" hidden="1">"A33969"</definedName>
    <definedName name="FDD_164_0" hidden="1">"A25569"</definedName>
    <definedName name="FDD_165_0" hidden="1">"A30681"</definedName>
    <definedName name="FDD_165_1" hidden="1">"A31047"</definedName>
    <definedName name="FDD_165_10" hidden="1">"A34334"</definedName>
    <definedName name="FDD_165_11" hidden="1">"A34699"</definedName>
    <definedName name="FDD_165_12" hidden="1">"A35064"</definedName>
    <definedName name="FDD_165_13" hidden="1">"A35430"</definedName>
    <definedName name="FDD_165_14" hidden="1">"A35795"</definedName>
    <definedName name="FDD_165_2" hidden="1">"A31412"</definedName>
    <definedName name="FDD_165_3" hidden="1">"A31777"</definedName>
    <definedName name="FDD_165_4" hidden="1">"A32142"</definedName>
    <definedName name="FDD_165_5" hidden="1">"A32508"</definedName>
    <definedName name="FDD_165_6" hidden="1">"A32873"</definedName>
    <definedName name="FDD_165_7" hidden="1">"A33238"</definedName>
    <definedName name="FDD_165_8" hidden="1">"A33603"</definedName>
    <definedName name="FDD_165_9" hidden="1">"A33969"</definedName>
    <definedName name="FDD_166_0" hidden="1">"A30681"</definedName>
    <definedName name="FDD_166_1" hidden="1">"A31047"</definedName>
    <definedName name="FDD_166_10" hidden="1">"A34334"</definedName>
    <definedName name="FDD_166_11" hidden="1">"A34699"</definedName>
    <definedName name="FDD_166_12" hidden="1">"A35064"</definedName>
    <definedName name="FDD_166_13" hidden="1">"A35430"</definedName>
    <definedName name="FDD_166_14" hidden="1">"A35795"</definedName>
    <definedName name="FDD_166_2" hidden="1">"A31412"</definedName>
    <definedName name="FDD_166_3" hidden="1">"A31777"</definedName>
    <definedName name="FDD_166_4" hidden="1">"A32142"</definedName>
    <definedName name="FDD_166_5" hidden="1">"A32508"</definedName>
    <definedName name="FDD_166_6" hidden="1">"A32873"</definedName>
    <definedName name="FDD_166_7" hidden="1">"A33238"</definedName>
    <definedName name="FDD_166_8" hidden="1">"A33603"</definedName>
    <definedName name="FDD_166_9" hidden="1">"A33969"</definedName>
    <definedName name="FDD_167_0" hidden="1">"A30681"</definedName>
    <definedName name="FDD_167_1" hidden="1">"A31047"</definedName>
    <definedName name="FDD_167_10" hidden="1">"A34334"</definedName>
    <definedName name="FDD_167_11" hidden="1">"A34699"</definedName>
    <definedName name="FDD_167_12" hidden="1">"A35064"</definedName>
    <definedName name="FDD_167_13" hidden="1">"A35430"</definedName>
    <definedName name="FDD_167_14" hidden="1">"A35795"</definedName>
    <definedName name="FDD_167_2" hidden="1">"A31412"</definedName>
    <definedName name="FDD_167_3" hidden="1">"A31777"</definedName>
    <definedName name="FDD_167_4" hidden="1">"A32142"</definedName>
    <definedName name="FDD_167_5" hidden="1">"A32508"</definedName>
    <definedName name="FDD_167_6" hidden="1">"A32873"</definedName>
    <definedName name="FDD_167_7" hidden="1">"A33238"</definedName>
    <definedName name="FDD_167_8" hidden="1">"A33603"</definedName>
    <definedName name="FDD_167_9" hidden="1">"A33969"</definedName>
    <definedName name="FDD_168_0" hidden="1">"E36160"</definedName>
    <definedName name="FDD_168_1" hidden="1">"E36525"</definedName>
    <definedName name="FDD_168_2" hidden="1">"E36891"</definedName>
    <definedName name="FDD_169_0" hidden="1">"A30681"</definedName>
    <definedName name="FDD_169_1" hidden="1">"A31047"</definedName>
    <definedName name="FDD_169_10" hidden="1">"A34334"</definedName>
    <definedName name="FDD_169_11" hidden="1">"A34699"</definedName>
    <definedName name="FDD_169_12" hidden="1">"A35064"</definedName>
    <definedName name="FDD_169_13" hidden="1">"A35430"</definedName>
    <definedName name="FDD_169_14" hidden="1">"A35795"</definedName>
    <definedName name="FDD_169_2" hidden="1">"A31412"</definedName>
    <definedName name="FDD_169_3" hidden="1">"A31777"</definedName>
    <definedName name="FDD_169_4" hidden="1">"A32142"</definedName>
    <definedName name="FDD_169_5" hidden="1">"A32508"</definedName>
    <definedName name="FDD_169_6" hidden="1">"A32873"</definedName>
    <definedName name="FDD_169_7" hidden="1">"A33238"</definedName>
    <definedName name="FDD_169_8" hidden="1">"A33603"</definedName>
    <definedName name="FDD_169_9" hidden="1">"A33969"</definedName>
    <definedName name="FDD_17_0" hidden="1">"A25569"</definedName>
    <definedName name="FDD_170_0" hidden="1">"A30681"</definedName>
    <definedName name="FDD_170_1" hidden="1">"A31047"</definedName>
    <definedName name="FDD_170_10" hidden="1">"A34334"</definedName>
    <definedName name="FDD_170_11" hidden="1">"A34699"</definedName>
    <definedName name="FDD_170_12" hidden="1">"A35064"</definedName>
    <definedName name="FDD_170_13" hidden="1">"A35430"</definedName>
    <definedName name="FDD_170_14" hidden="1">"A35795"</definedName>
    <definedName name="FDD_170_2" hidden="1">"A31412"</definedName>
    <definedName name="FDD_170_3" hidden="1">"A31777"</definedName>
    <definedName name="FDD_170_4" hidden="1">"A32142"</definedName>
    <definedName name="FDD_170_5" hidden="1">"A32508"</definedName>
    <definedName name="FDD_170_6" hidden="1">"A32873"</definedName>
    <definedName name="FDD_170_7" hidden="1">"A33238"</definedName>
    <definedName name="FDD_170_8" hidden="1">"A33603"</definedName>
    <definedName name="FDD_170_9" hidden="1">"A33969"</definedName>
    <definedName name="FDD_171_0" hidden="1">"A30681"</definedName>
    <definedName name="FDD_171_1" hidden="1">"A31047"</definedName>
    <definedName name="FDD_171_10" hidden="1">"A34334"</definedName>
    <definedName name="FDD_171_11" hidden="1">"A34699"</definedName>
    <definedName name="FDD_171_12" hidden="1">"A35064"</definedName>
    <definedName name="FDD_171_13" hidden="1">"A35430"</definedName>
    <definedName name="FDD_171_14" hidden="1">"A35795"</definedName>
    <definedName name="FDD_171_2" hidden="1">"A31412"</definedName>
    <definedName name="FDD_171_3" hidden="1">"A31777"</definedName>
    <definedName name="FDD_171_4" hidden="1">"A32142"</definedName>
    <definedName name="FDD_171_5" hidden="1">"A32508"</definedName>
    <definedName name="FDD_171_6" hidden="1">"A32873"</definedName>
    <definedName name="FDD_171_7" hidden="1">"A33238"</definedName>
    <definedName name="FDD_171_8" hidden="1">"A33603"</definedName>
    <definedName name="FDD_171_9" hidden="1">"A33969"</definedName>
    <definedName name="FDD_172_0" hidden="1">"A30681"</definedName>
    <definedName name="FDD_172_1" hidden="1">"A31047"</definedName>
    <definedName name="FDD_172_10" hidden="1">"A34334"</definedName>
    <definedName name="FDD_172_11" hidden="1">"A34699"</definedName>
    <definedName name="FDD_172_12" hidden="1">"A35064"</definedName>
    <definedName name="FDD_172_13" hidden="1">"A35430"</definedName>
    <definedName name="FDD_172_14" hidden="1">"A35795"</definedName>
    <definedName name="FDD_172_2" hidden="1">"A31412"</definedName>
    <definedName name="FDD_172_3" hidden="1">"A31777"</definedName>
    <definedName name="FDD_172_4" hidden="1">"A32142"</definedName>
    <definedName name="FDD_172_5" hidden="1">"A32508"</definedName>
    <definedName name="FDD_172_6" hidden="1">"A32873"</definedName>
    <definedName name="FDD_172_7" hidden="1">"A33238"</definedName>
    <definedName name="FDD_172_8" hidden="1">"A33603"</definedName>
    <definedName name="FDD_172_9" hidden="1">"A33969"</definedName>
    <definedName name="FDD_173_0" hidden="1">"A30681"</definedName>
    <definedName name="FDD_173_1" hidden="1">"A31047"</definedName>
    <definedName name="FDD_173_10" hidden="1">"A34334"</definedName>
    <definedName name="FDD_173_11" hidden="1">"A34699"</definedName>
    <definedName name="FDD_173_12" hidden="1">"A35064"</definedName>
    <definedName name="FDD_173_13" hidden="1">"A35430"</definedName>
    <definedName name="FDD_173_14" hidden="1">"A35795"</definedName>
    <definedName name="FDD_173_2" hidden="1">"A31412"</definedName>
    <definedName name="FDD_173_3" hidden="1">"A31777"</definedName>
    <definedName name="FDD_173_4" hidden="1">"A32142"</definedName>
    <definedName name="FDD_173_5" hidden="1">"A32508"</definedName>
    <definedName name="FDD_173_6" hidden="1">"A32873"</definedName>
    <definedName name="FDD_173_7" hidden="1">"A33238"</definedName>
    <definedName name="FDD_173_8" hidden="1">"A33603"</definedName>
    <definedName name="FDD_173_9" hidden="1">"A33969"</definedName>
    <definedName name="FDD_174_0" hidden="1">"A30681"</definedName>
    <definedName name="FDD_174_1" hidden="1">"A31047"</definedName>
    <definedName name="FDD_174_10" hidden="1">"A34334"</definedName>
    <definedName name="FDD_174_11" hidden="1">"A34699"</definedName>
    <definedName name="FDD_174_12" hidden="1">"A35064"</definedName>
    <definedName name="FDD_174_13" hidden="1">"A35430"</definedName>
    <definedName name="FDD_174_14" hidden="1">"A35795"</definedName>
    <definedName name="FDD_174_2" hidden="1">"A31412"</definedName>
    <definedName name="FDD_174_3" hidden="1">"A31777"</definedName>
    <definedName name="FDD_174_4" hidden="1">"A32142"</definedName>
    <definedName name="FDD_174_5" hidden="1">"A32508"</definedName>
    <definedName name="FDD_174_6" hidden="1">"A32873"</definedName>
    <definedName name="FDD_174_7" hidden="1">"A33238"</definedName>
    <definedName name="FDD_174_8" hidden="1">"A33603"</definedName>
    <definedName name="FDD_174_9" hidden="1">"A33969"</definedName>
    <definedName name="FDD_175_0" hidden="1">"E36160"</definedName>
    <definedName name="FDD_175_1" hidden="1">"E36525"</definedName>
    <definedName name="FDD_175_2" hidden="1">"E36891"</definedName>
    <definedName name="FDD_176_0" hidden="1">"E36160"</definedName>
    <definedName name="FDD_176_1" hidden="1">"E36525"</definedName>
    <definedName name="FDD_176_2" hidden="1">"E36891"</definedName>
    <definedName name="FDD_177_0" hidden="1">"E36160"</definedName>
    <definedName name="FDD_177_1" hidden="1">"E36525"</definedName>
    <definedName name="FDD_177_2" hidden="1">"E36891"</definedName>
    <definedName name="FDD_178_0" hidden="1">"E36160"</definedName>
    <definedName name="FDD_178_1" hidden="1">"E36525"</definedName>
    <definedName name="FDD_178_2" hidden="1">"E36891"</definedName>
    <definedName name="FDD_179_0" hidden="1">"E36160"</definedName>
    <definedName name="FDD_179_1" hidden="1">"E36525"</definedName>
    <definedName name="FDD_179_2" hidden="1">"E36891"</definedName>
    <definedName name="FDD_18_0" hidden="1">"A25569"</definedName>
    <definedName name="FDD_180_0" hidden="1">"E36160"</definedName>
    <definedName name="FDD_180_1" hidden="1">"E36525"</definedName>
    <definedName name="FDD_180_2" hidden="1">"E36891"</definedName>
    <definedName name="FDD_181_0" hidden="1">"E36160"</definedName>
    <definedName name="FDD_181_1" hidden="1">"E36525"</definedName>
    <definedName name="FDD_181_2" hidden="1">"E36891"</definedName>
    <definedName name="FDD_182_0" hidden="1">"E36160"</definedName>
    <definedName name="FDD_182_1" hidden="1">"E36525"</definedName>
    <definedName name="FDD_182_2" hidden="1">"E36891"</definedName>
    <definedName name="FDD_183_0" hidden="1">"E36160"</definedName>
    <definedName name="FDD_183_1" hidden="1">"E36525"</definedName>
    <definedName name="FDD_183_2" hidden="1">"E36891"</definedName>
    <definedName name="FDD_184_0" hidden="1">"E36160"</definedName>
    <definedName name="FDD_184_1" hidden="1">"E36525"</definedName>
    <definedName name="FDD_184_2" hidden="1">"E36891"</definedName>
    <definedName name="FDD_185_0" hidden="1">"E36160"</definedName>
    <definedName name="FDD_185_1" hidden="1">"E36525"</definedName>
    <definedName name="FDD_185_2" hidden="1">"E36891"</definedName>
    <definedName name="FDD_186_0" hidden="1">"E36160"</definedName>
    <definedName name="FDD_186_1" hidden="1">"E36525"</definedName>
    <definedName name="FDD_186_2" hidden="1">"E36891"</definedName>
    <definedName name="FDD_187_0" hidden="1">"E36160"</definedName>
    <definedName name="FDD_187_1" hidden="1">"E36525"</definedName>
    <definedName name="FDD_187_2" hidden="1">"E36891"</definedName>
    <definedName name="FDD_188_0" hidden="1">"A30681"</definedName>
    <definedName name="FDD_188_1" hidden="1">"A31047"</definedName>
    <definedName name="FDD_188_10" hidden="1">"A34334"</definedName>
    <definedName name="FDD_188_11" hidden="1">"A34699"</definedName>
    <definedName name="FDD_188_12" hidden="1">"A35064"</definedName>
    <definedName name="FDD_188_13" hidden="1">"A35430"</definedName>
    <definedName name="FDD_188_14" hidden="1">"A35795"</definedName>
    <definedName name="FDD_188_2" hidden="1">"A31412"</definedName>
    <definedName name="FDD_188_3" hidden="1">"A31777"</definedName>
    <definedName name="FDD_188_4" hidden="1">"A32142"</definedName>
    <definedName name="FDD_188_5" hidden="1">"A32508"</definedName>
    <definedName name="FDD_188_6" hidden="1">"A32873"</definedName>
    <definedName name="FDD_188_7" hidden="1">"A33238"</definedName>
    <definedName name="FDD_188_8" hidden="1">"A33603"</definedName>
    <definedName name="FDD_188_9" hidden="1">"A33969"</definedName>
    <definedName name="FDD_189_0" hidden="1">"A30681"</definedName>
    <definedName name="FDD_189_1" hidden="1">"A31047"</definedName>
    <definedName name="FDD_189_10" hidden="1">"A34334"</definedName>
    <definedName name="FDD_189_11" hidden="1">"A34699"</definedName>
    <definedName name="FDD_189_12" hidden="1">"A35064"</definedName>
    <definedName name="FDD_189_13" hidden="1">"A35430"</definedName>
    <definedName name="FDD_189_14" hidden="1">"A35795"</definedName>
    <definedName name="FDD_189_2" hidden="1">"A31412"</definedName>
    <definedName name="FDD_189_3" hidden="1">"A31777"</definedName>
    <definedName name="FDD_189_4" hidden="1">"A32142"</definedName>
    <definedName name="FDD_189_5" hidden="1">"A32508"</definedName>
    <definedName name="FDD_189_6" hidden="1">"A32873"</definedName>
    <definedName name="FDD_189_7" hidden="1">"A33238"</definedName>
    <definedName name="FDD_189_8" hidden="1">"A33603"</definedName>
    <definedName name="FDD_189_9" hidden="1">"A33969"</definedName>
    <definedName name="FDD_19_0" hidden="1">"A25569"</definedName>
    <definedName name="FDD_190_0" hidden="1">"A30681"</definedName>
    <definedName name="FDD_190_1" hidden="1">"A31047"</definedName>
    <definedName name="FDD_190_10" hidden="1">"A34334"</definedName>
    <definedName name="FDD_190_11" hidden="1">"A34699"</definedName>
    <definedName name="FDD_190_12" hidden="1">"A35064"</definedName>
    <definedName name="FDD_190_13" hidden="1">"A35430"</definedName>
    <definedName name="FDD_190_14" hidden="1">"A35795"</definedName>
    <definedName name="FDD_190_2" hidden="1">"A31412"</definedName>
    <definedName name="FDD_190_3" hidden="1">"A31777"</definedName>
    <definedName name="FDD_190_4" hidden="1">"A32142"</definedName>
    <definedName name="FDD_190_5" hidden="1">"A32508"</definedName>
    <definedName name="FDD_190_6" hidden="1">"A32873"</definedName>
    <definedName name="FDD_190_7" hidden="1">"A33238"</definedName>
    <definedName name="FDD_190_8" hidden="1">"A33603"</definedName>
    <definedName name="FDD_190_9" hidden="1">"A33969"</definedName>
    <definedName name="FDD_191_0" hidden="1">"A30681"</definedName>
    <definedName name="FDD_191_1" hidden="1">"A31047"</definedName>
    <definedName name="FDD_191_10" hidden="1">"A34334"</definedName>
    <definedName name="FDD_191_11" hidden="1">"A34699"</definedName>
    <definedName name="FDD_191_12" hidden="1">"A35064"</definedName>
    <definedName name="FDD_191_13" hidden="1">"A35430"</definedName>
    <definedName name="FDD_191_14" hidden="1">"A35795"</definedName>
    <definedName name="FDD_191_2" hidden="1">"A31412"</definedName>
    <definedName name="FDD_191_3" hidden="1">"A31777"</definedName>
    <definedName name="FDD_191_4" hidden="1">"A32142"</definedName>
    <definedName name="FDD_191_5" hidden="1">"A32508"</definedName>
    <definedName name="FDD_191_6" hidden="1">"A32873"</definedName>
    <definedName name="FDD_191_7" hidden="1">"A33238"</definedName>
    <definedName name="FDD_191_8" hidden="1">"A33603"</definedName>
    <definedName name="FDD_191_9" hidden="1">"A33969"</definedName>
    <definedName name="FDD_192_0" hidden="1">"E36160"</definedName>
    <definedName name="FDD_192_1" hidden="1">"E36525"</definedName>
    <definedName name="FDD_192_2" hidden="1">"E36891"</definedName>
    <definedName name="FDD_193_0" hidden="1">"A30681"</definedName>
    <definedName name="FDD_193_1" hidden="1">"A31047"</definedName>
    <definedName name="FDD_193_10" hidden="1">"A34334"</definedName>
    <definedName name="FDD_193_11" hidden="1">"A34699"</definedName>
    <definedName name="FDD_193_12" hidden="1">"A35064"</definedName>
    <definedName name="FDD_193_13" hidden="1">"A35430"</definedName>
    <definedName name="FDD_193_14" hidden="1">"A35795"</definedName>
    <definedName name="FDD_193_2" hidden="1">"A31412"</definedName>
    <definedName name="FDD_193_3" hidden="1">"A31777"</definedName>
    <definedName name="FDD_193_4" hidden="1">"A32142"</definedName>
    <definedName name="FDD_193_5" hidden="1">"A32508"</definedName>
    <definedName name="FDD_193_6" hidden="1">"A32873"</definedName>
    <definedName name="FDD_193_7" hidden="1">"A33238"</definedName>
    <definedName name="FDD_193_8" hidden="1">"A33603"</definedName>
    <definedName name="FDD_193_9" hidden="1">"A33969"</definedName>
    <definedName name="FDD_194_0" hidden="1">"A30681"</definedName>
    <definedName name="FDD_194_1" hidden="1">"A31047"</definedName>
    <definedName name="FDD_194_10" hidden="1">"A34334"</definedName>
    <definedName name="FDD_194_11" hidden="1">"A34699"</definedName>
    <definedName name="FDD_194_12" hidden="1">"A35064"</definedName>
    <definedName name="FDD_194_13" hidden="1">"A35430"</definedName>
    <definedName name="FDD_194_14" hidden="1">"A35795"</definedName>
    <definedName name="FDD_194_2" hidden="1">"A31412"</definedName>
    <definedName name="FDD_194_3" hidden="1">"A31777"</definedName>
    <definedName name="FDD_194_4" hidden="1">"A32142"</definedName>
    <definedName name="FDD_194_5" hidden="1">"A32508"</definedName>
    <definedName name="FDD_194_6" hidden="1">"A32873"</definedName>
    <definedName name="FDD_194_7" hidden="1">"A33238"</definedName>
    <definedName name="FDD_194_8" hidden="1">"A33603"</definedName>
    <definedName name="FDD_194_9" hidden="1">"A33969"</definedName>
    <definedName name="FDD_195_0" hidden="1">"A30681"</definedName>
    <definedName name="FDD_195_1" hidden="1">"A31047"</definedName>
    <definedName name="FDD_195_10" hidden="1">"A34334"</definedName>
    <definedName name="FDD_195_11" hidden="1">"A34699"</definedName>
    <definedName name="FDD_195_12" hidden="1">"A35064"</definedName>
    <definedName name="FDD_195_13" hidden="1">"A35430"</definedName>
    <definedName name="FDD_195_14" hidden="1">"A35795"</definedName>
    <definedName name="FDD_195_2" hidden="1">"A31412"</definedName>
    <definedName name="FDD_195_3" hidden="1">"A31777"</definedName>
    <definedName name="FDD_195_4" hidden="1">"A32142"</definedName>
    <definedName name="FDD_195_5" hidden="1">"A32508"</definedName>
    <definedName name="FDD_195_6" hidden="1">"A32873"</definedName>
    <definedName name="FDD_195_7" hidden="1">"A33238"</definedName>
    <definedName name="FDD_195_8" hidden="1">"A33603"</definedName>
    <definedName name="FDD_195_9" hidden="1">"A33969"</definedName>
    <definedName name="FDD_196_0" hidden="1">"E36160"</definedName>
    <definedName name="FDD_196_1" hidden="1">"E36525"</definedName>
    <definedName name="FDD_196_2" hidden="1">"E36891"</definedName>
    <definedName name="FDD_197_0" hidden="1">"A30681"</definedName>
    <definedName name="FDD_197_1" hidden="1">"A31047"</definedName>
    <definedName name="FDD_197_10" hidden="1">"A34334"</definedName>
    <definedName name="FDD_197_11" hidden="1">"A34699"</definedName>
    <definedName name="FDD_197_12" hidden="1">"A35064"</definedName>
    <definedName name="FDD_197_13" hidden="1">"A35430"</definedName>
    <definedName name="FDD_197_14" hidden="1">"A35795"</definedName>
    <definedName name="FDD_197_2" hidden="1">"A31412"</definedName>
    <definedName name="FDD_197_3" hidden="1">"A31777"</definedName>
    <definedName name="FDD_197_4" hidden="1">"A32142"</definedName>
    <definedName name="FDD_197_5" hidden="1">"A32508"</definedName>
    <definedName name="FDD_197_6" hidden="1">"A32873"</definedName>
    <definedName name="FDD_197_7" hidden="1">"A33238"</definedName>
    <definedName name="FDD_197_8" hidden="1">"A33603"</definedName>
    <definedName name="FDD_197_9" hidden="1">"A33969"</definedName>
    <definedName name="FDD_198_0" hidden="1">"A30681"</definedName>
    <definedName name="FDD_198_1" hidden="1">"A31047"</definedName>
    <definedName name="FDD_198_10" hidden="1">"U34334"</definedName>
    <definedName name="FDD_198_11" hidden="1">"U34699"</definedName>
    <definedName name="FDD_198_12" hidden="1">"U35064"</definedName>
    <definedName name="FDD_198_13" hidden="1">"U35430"</definedName>
    <definedName name="FDD_198_14" hidden="1">"U35795"</definedName>
    <definedName name="FDD_198_2" hidden="1">"A31412"</definedName>
    <definedName name="FDD_198_3" hidden="1">"U31777"</definedName>
    <definedName name="FDD_198_4" hidden="1">"U32142"</definedName>
    <definedName name="FDD_198_5" hidden="1">"U32508"</definedName>
    <definedName name="FDD_198_6" hidden="1">"U32873"</definedName>
    <definedName name="FDD_198_7" hidden="1">"U33238"</definedName>
    <definedName name="FDD_198_8" hidden="1">"U33603"</definedName>
    <definedName name="FDD_198_9" hidden="1">"U33969"</definedName>
    <definedName name="FDD_199_0" hidden="1">"E36160"</definedName>
    <definedName name="FDD_199_1" hidden="1">"E36525"</definedName>
    <definedName name="FDD_199_2" hidden="1">"E36891"</definedName>
    <definedName name="FDD_2_0" hidden="1">"A25569"</definedName>
    <definedName name="FDD_20_0" hidden="1">"A25569"</definedName>
    <definedName name="FDD_200_0" hidden="1">"E36160"</definedName>
    <definedName name="FDD_200_1" hidden="1">"E36525"</definedName>
    <definedName name="FDD_200_2" hidden="1">"E36891"</definedName>
    <definedName name="FDD_201_0" hidden="1">"A30681"</definedName>
    <definedName name="FDD_201_1" hidden="1">"A31047"</definedName>
    <definedName name="FDD_201_10" hidden="1">"A34334"</definedName>
    <definedName name="FDD_201_11" hidden="1">"A34699"</definedName>
    <definedName name="FDD_201_12" hidden="1">"A35064"</definedName>
    <definedName name="FDD_201_13" hidden="1">"A35430"</definedName>
    <definedName name="FDD_201_14" hidden="1">"A35795"</definedName>
    <definedName name="FDD_201_2" hidden="1">"A31412"</definedName>
    <definedName name="FDD_201_3" hidden="1">"A31777"</definedName>
    <definedName name="FDD_201_4" hidden="1">"A32142"</definedName>
    <definedName name="FDD_201_5" hidden="1">"A32508"</definedName>
    <definedName name="FDD_201_6" hidden="1">"A32873"</definedName>
    <definedName name="FDD_201_7" hidden="1">"A33238"</definedName>
    <definedName name="FDD_201_8" hidden="1">"A33603"</definedName>
    <definedName name="FDD_201_9" hidden="1">"A33969"</definedName>
    <definedName name="FDD_202_0" hidden="1">"A30681"</definedName>
    <definedName name="FDD_202_1" hidden="1">"A31047"</definedName>
    <definedName name="FDD_202_10" hidden="1">"A34334"</definedName>
    <definedName name="FDD_202_11" hidden="1">"A34699"</definedName>
    <definedName name="FDD_202_12" hidden="1">"A35064"</definedName>
    <definedName name="FDD_202_13" hidden="1">"A35430"</definedName>
    <definedName name="FDD_202_14" hidden="1">"A35795"</definedName>
    <definedName name="FDD_202_2" hidden="1">"A31412"</definedName>
    <definedName name="FDD_202_3" hidden="1">"A31777"</definedName>
    <definedName name="FDD_202_4" hidden="1">"A32142"</definedName>
    <definedName name="FDD_202_5" hidden="1">"A32508"</definedName>
    <definedName name="FDD_202_6" hidden="1">"A32873"</definedName>
    <definedName name="FDD_202_7" hidden="1">"A33238"</definedName>
    <definedName name="FDD_202_8" hidden="1">"A33603"</definedName>
    <definedName name="FDD_202_9" hidden="1">"A33969"</definedName>
    <definedName name="FDD_203_0" hidden="1">"E36160"</definedName>
    <definedName name="FDD_203_1" hidden="1">"E36525"</definedName>
    <definedName name="FDD_203_2" hidden="1">"E36891"</definedName>
    <definedName name="FDD_204_0" hidden="1">"A25569"</definedName>
    <definedName name="FDD_205_0" hidden="1">"A25569"</definedName>
    <definedName name="FDD_206_0" hidden="1">"A25569"</definedName>
    <definedName name="FDD_207_0" hidden="1">"A25569"</definedName>
    <definedName name="FDD_208_0" hidden="1">"E36160"</definedName>
    <definedName name="FDD_208_1" hidden="1">"E36525"</definedName>
    <definedName name="FDD_208_2" hidden="1">"E36891"</definedName>
    <definedName name="FDD_209_0" hidden="1">"A25569"</definedName>
    <definedName name="FDD_21_0" hidden="1">"A25569"</definedName>
    <definedName name="FDD_210_0" hidden="1">"A25569"</definedName>
    <definedName name="FDD_211_0" hidden="1">"A25569"</definedName>
    <definedName name="FDD_212_0" hidden="1">"A25569"</definedName>
    <definedName name="FDD_213_0" hidden="1">"E36160"</definedName>
    <definedName name="FDD_213_1" hidden="1">"E36525"</definedName>
    <definedName name="FDD_213_2" hidden="1">"E36891"</definedName>
    <definedName name="FDD_214_0" hidden="1">"A25569"</definedName>
    <definedName name="FDD_215_0" hidden="1">"A25569"</definedName>
    <definedName name="FDD_216_0" hidden="1">"A25569"</definedName>
    <definedName name="FDD_217_0" hidden="1">"A25569"</definedName>
    <definedName name="FDD_218_0" hidden="1">"E36160"</definedName>
    <definedName name="FDD_218_1" hidden="1">"E36525"</definedName>
    <definedName name="FDD_218_2" hidden="1">"E36891"</definedName>
    <definedName name="FDD_219_0" hidden="1">"U25569"</definedName>
    <definedName name="FDD_22_0" hidden="1">"A25569"</definedName>
    <definedName name="FDD_220_0" hidden="1">"U25569"</definedName>
    <definedName name="FDD_221_0" hidden="1">"U25569"</definedName>
    <definedName name="FDD_222_0" hidden="1">"U25569"</definedName>
    <definedName name="FDD_223_0" hidden="1">"E36160"</definedName>
    <definedName name="FDD_223_1" hidden="1">"E36525"</definedName>
    <definedName name="FDD_223_2" hidden="1">"E36891"</definedName>
    <definedName name="FDD_224_0" hidden="1">"A25569"</definedName>
    <definedName name="FDD_225_0" hidden="1">"A25569"</definedName>
    <definedName name="FDD_226_0" hidden="1">"A25569"</definedName>
    <definedName name="FDD_227_0" hidden="1">"A25569"</definedName>
    <definedName name="FDD_228_0" hidden="1">"E36160"</definedName>
    <definedName name="FDD_228_1" hidden="1">"E36525"</definedName>
    <definedName name="FDD_228_2" hidden="1">"E36891"</definedName>
    <definedName name="FDD_229_0" hidden="1">"A25569"</definedName>
    <definedName name="FDD_23_0" hidden="1">"A25569"</definedName>
    <definedName name="FDD_230_0" hidden="1">"A25569"</definedName>
    <definedName name="FDD_231_0" hidden="1">"A25569"</definedName>
    <definedName name="FDD_232_0" hidden="1">"A25569"</definedName>
    <definedName name="FDD_233_0" hidden="1">"A25569"</definedName>
    <definedName name="FDD_234_0" hidden="1">"A25569"</definedName>
    <definedName name="FDD_235_0" hidden="1">"A25569"</definedName>
    <definedName name="FDD_236_0" hidden="1">"A25569"</definedName>
    <definedName name="FDD_237_0" hidden="1">"A25569"</definedName>
    <definedName name="FDD_238_0" hidden="1">"A30681"</definedName>
    <definedName name="FDD_238_1" hidden="1">"A31047"</definedName>
    <definedName name="FDD_238_10" hidden="1">"A34334"</definedName>
    <definedName name="FDD_238_11" hidden="1">"A34699"</definedName>
    <definedName name="FDD_238_12" hidden="1">"A35064"</definedName>
    <definedName name="FDD_238_13" hidden="1">"A35430"</definedName>
    <definedName name="FDD_238_14" hidden="1">"A35795"</definedName>
    <definedName name="FDD_238_2" hidden="1">"A31412"</definedName>
    <definedName name="FDD_238_3" hidden="1">"A31777"</definedName>
    <definedName name="FDD_238_4" hidden="1">"A32142"</definedName>
    <definedName name="FDD_238_5" hidden="1">"A32508"</definedName>
    <definedName name="FDD_238_6" hidden="1">"A32873"</definedName>
    <definedName name="FDD_238_7" hidden="1">"A33238"</definedName>
    <definedName name="FDD_238_8" hidden="1">"A33603"</definedName>
    <definedName name="FDD_238_9" hidden="1">"A33969"</definedName>
    <definedName name="FDD_24_0" hidden="1">"A25569"</definedName>
    <definedName name="FDD_243_0" hidden="1">"E36160"</definedName>
    <definedName name="FDD_243_1" hidden="1">"E36525"</definedName>
    <definedName name="FDD_243_2" hidden="1">"E36891"</definedName>
    <definedName name="FDD_244_0" hidden="1">"A25569"</definedName>
    <definedName name="FDD_245_0" hidden="1">"A25569"</definedName>
    <definedName name="FDD_246_0" hidden="1">"A25569"</definedName>
    <definedName name="FDD_247_0" hidden="1">"A25569"</definedName>
    <definedName name="FDD_248_0" hidden="1">"E36160"</definedName>
    <definedName name="FDD_248_1" hidden="1">"E36525"</definedName>
    <definedName name="FDD_248_2" hidden="1">"E36891"</definedName>
    <definedName name="FDD_249_0" hidden="1">"A25569"</definedName>
    <definedName name="FDD_25_0" hidden="1">"A25569"</definedName>
    <definedName name="FDD_250_0" hidden="1">"A25569"</definedName>
    <definedName name="FDD_251_0" hidden="1">"A25569"</definedName>
    <definedName name="FDD_252_0" hidden="1">"A25569"</definedName>
    <definedName name="FDD_253_0" hidden="1">"E36160"</definedName>
    <definedName name="FDD_253_1" hidden="1">"E36525"</definedName>
    <definedName name="FDD_253_2" hidden="1">"E36891"</definedName>
    <definedName name="FDD_254_0" hidden="1">"E36160"</definedName>
    <definedName name="FDD_254_1" hidden="1">"E36525"</definedName>
    <definedName name="FDD_254_2" hidden="1">"E36891"</definedName>
    <definedName name="FDD_255_0" hidden="1">"E36160"</definedName>
    <definedName name="FDD_255_1" hidden="1">"E36525"</definedName>
    <definedName name="FDD_255_2" hidden="1">"E36891"</definedName>
    <definedName name="FDD_256_0" hidden="1">"U36160"</definedName>
    <definedName name="FDD_256_1" hidden="1">"U36525"</definedName>
    <definedName name="FDD_256_2" hidden="1">"U36891"</definedName>
    <definedName name="FDD_257_0" hidden="1">"E36160"</definedName>
    <definedName name="FDD_257_1" hidden="1">"E36525"</definedName>
    <definedName name="FDD_257_2" hidden="1">"E36891"</definedName>
    <definedName name="FDD_258_0" hidden="1">"E36160"</definedName>
    <definedName name="FDD_258_1" hidden="1">"E36525"</definedName>
    <definedName name="FDD_258_2" hidden="1">"E36891"</definedName>
    <definedName name="FDD_259_0" hidden="1">"E36160"</definedName>
    <definedName name="FDD_259_1" hidden="1">"E36525"</definedName>
    <definedName name="FDD_259_2" hidden="1">"E36891"</definedName>
    <definedName name="FDD_26_0" hidden="1">"A25569"</definedName>
    <definedName name="FDD_260_0" hidden="1">"E36160"</definedName>
    <definedName name="FDD_260_1" hidden="1">"E36525"</definedName>
    <definedName name="FDD_260_2" hidden="1">"E36891"</definedName>
    <definedName name="FDD_261_0" hidden="1">"E36160"</definedName>
    <definedName name="FDD_261_1" hidden="1">"E36525"</definedName>
    <definedName name="FDD_261_2" hidden="1">"E36891"</definedName>
    <definedName name="FDD_264_0" hidden="1">"E36160"</definedName>
    <definedName name="FDD_264_1" hidden="1">"E36525"</definedName>
    <definedName name="FDD_264_2" hidden="1">"E36891"</definedName>
    <definedName name="FDD_265_0" hidden="1">"A25569"</definedName>
    <definedName name="FDD_266_0" hidden="1">"A25569"</definedName>
    <definedName name="FDD_267_0" hidden="1">"A25569"</definedName>
    <definedName name="FDD_268_0" hidden="1">"A25569"</definedName>
    <definedName name="FDD_269_0" hidden="1">"E36160"</definedName>
    <definedName name="FDD_269_1" hidden="1">"E36525"</definedName>
    <definedName name="FDD_269_2" hidden="1">"E36891"</definedName>
    <definedName name="FDD_27_0" hidden="1">"A25569"</definedName>
    <definedName name="FDD_270_0" hidden="1">"A25569"</definedName>
    <definedName name="FDD_271_0" hidden="1">"A25569"</definedName>
    <definedName name="FDD_272_0" hidden="1">"A25569"</definedName>
    <definedName name="FDD_273_0" hidden="1">"A25569"</definedName>
    <definedName name="FDD_274_0" hidden="1">"E36160"</definedName>
    <definedName name="FDD_274_1" hidden="1">"E36525"</definedName>
    <definedName name="FDD_274_2" hidden="1">"E36891"</definedName>
    <definedName name="FDD_275_0" hidden="1">"A25569"</definedName>
    <definedName name="FDD_276_0" hidden="1">"A25569"</definedName>
    <definedName name="FDD_277_0" hidden="1">"A25569"</definedName>
    <definedName name="FDD_278_0" hidden="1">"A25569"</definedName>
    <definedName name="FDD_279_0" hidden="1">"E36160"</definedName>
    <definedName name="FDD_279_1" hidden="1">"E36525"</definedName>
    <definedName name="FDD_279_2" hidden="1">"E36891"</definedName>
    <definedName name="FDD_28_0" hidden="1">"A25569"</definedName>
    <definedName name="FDD_280_0" hidden="1">"E36160"</definedName>
    <definedName name="FDD_280_1" hidden="1">"E36525"</definedName>
    <definedName name="FDD_280_2" hidden="1">"E36891"</definedName>
    <definedName name="FDD_281_0" hidden="1">"E36160"</definedName>
    <definedName name="FDD_281_1" hidden="1">"E36525"</definedName>
    <definedName name="FDD_281_2" hidden="1">"E36891"</definedName>
    <definedName name="FDD_282_0" hidden="1">"E36160"</definedName>
    <definedName name="FDD_282_1" hidden="1">"E36525"</definedName>
    <definedName name="FDD_282_2" hidden="1">"E36891"</definedName>
    <definedName name="FDD_283_0" hidden="1">"E36160"</definedName>
    <definedName name="FDD_283_1" hidden="1">"E36525"</definedName>
    <definedName name="FDD_283_2" hidden="1">"E36891"</definedName>
    <definedName name="FDD_284_0" hidden="1">"A30681"</definedName>
    <definedName name="FDD_284_1" hidden="1">"A31047"</definedName>
    <definedName name="FDD_284_10" hidden="1">"A34334"</definedName>
    <definedName name="FDD_284_11" hidden="1">"A34699"</definedName>
    <definedName name="FDD_284_12" hidden="1">"A35064"</definedName>
    <definedName name="FDD_284_13" hidden="1">"A35430"</definedName>
    <definedName name="FDD_284_14" hidden="1">"A35795"</definedName>
    <definedName name="FDD_284_2" hidden="1">"A31412"</definedName>
    <definedName name="FDD_284_3" hidden="1">"A31777"</definedName>
    <definedName name="FDD_284_4" hidden="1">"A32142"</definedName>
    <definedName name="FDD_284_5" hidden="1">"A32508"</definedName>
    <definedName name="FDD_284_6" hidden="1">"A32873"</definedName>
    <definedName name="FDD_284_7" hidden="1">"A33238"</definedName>
    <definedName name="FDD_284_8" hidden="1">"A33603"</definedName>
    <definedName name="FDD_284_9" hidden="1">"A33969"</definedName>
    <definedName name="FDD_285_0" hidden="1">"A35795"</definedName>
    <definedName name="FDD_285_1" hidden="1">"E36160"</definedName>
    <definedName name="FDD_285_10" hidden="1">"E39447"</definedName>
    <definedName name="FDD_285_11" hidden="1">"E39813"</definedName>
    <definedName name="FDD_285_12" hidden="1">"E40178"</definedName>
    <definedName name="FDD_285_13" hidden="1">"E40543"</definedName>
    <definedName name="FDD_285_14" hidden="1">"E40908"</definedName>
    <definedName name="FDD_285_15" hidden="1">"E41274"</definedName>
    <definedName name="FDD_285_16" hidden="1">"E41639"</definedName>
    <definedName name="FDD_285_17" hidden="1">"E42004"</definedName>
    <definedName name="FDD_285_18" hidden="1">"E42369"</definedName>
    <definedName name="FDD_285_19" hidden="1">"E42735"</definedName>
    <definedName name="FDD_285_2" hidden="1">"E36525"</definedName>
    <definedName name="FDD_285_20" hidden="1">"E43100"</definedName>
    <definedName name="FDD_285_21" hidden="1">"E43465"</definedName>
    <definedName name="FDD_285_22" hidden="1">"E43830"</definedName>
    <definedName name="FDD_285_23" hidden="1">"E44196"</definedName>
    <definedName name="FDD_285_24" hidden="1">"E44561"</definedName>
    <definedName name="FDD_285_25" hidden="1">"E44926"</definedName>
    <definedName name="FDD_285_3" hidden="1">"E36891"</definedName>
    <definedName name="FDD_285_4" hidden="1">"E37256"</definedName>
    <definedName name="FDD_285_5" hidden="1">"E37621"</definedName>
    <definedName name="FDD_285_6" hidden="1">"E37986"</definedName>
    <definedName name="FDD_285_7" hidden="1">"E38352"</definedName>
    <definedName name="FDD_285_8" hidden="1">"E38717"</definedName>
    <definedName name="FDD_285_9" hidden="1">"E39082"</definedName>
    <definedName name="FDD_286_0" hidden="1">"E36160"</definedName>
    <definedName name="FDD_286_1" hidden="1">"E36525"</definedName>
    <definedName name="FDD_286_10" hidden="1">"E39813"</definedName>
    <definedName name="FDD_286_11" hidden="1">"E40178"</definedName>
    <definedName name="FDD_286_12" hidden="1">"E40543"</definedName>
    <definedName name="FDD_286_13" hidden="1">"E40908"</definedName>
    <definedName name="FDD_286_14" hidden="1">"E41274"</definedName>
    <definedName name="FDD_286_15" hidden="1">"E41639"</definedName>
    <definedName name="FDD_286_16" hidden="1">"E42004"</definedName>
    <definedName name="FDD_286_17" hidden="1">"E42369"</definedName>
    <definedName name="FDD_286_18" hidden="1">"E42735"</definedName>
    <definedName name="FDD_286_19" hidden="1">"E43100"</definedName>
    <definedName name="FDD_286_2" hidden="1">"E36891"</definedName>
    <definedName name="FDD_286_20" hidden="1">"E43465"</definedName>
    <definedName name="FDD_286_21" hidden="1">"E43830"</definedName>
    <definedName name="FDD_286_22" hidden="1">"E44196"</definedName>
    <definedName name="FDD_286_23" hidden="1">"E44561"</definedName>
    <definedName name="FDD_286_24" hidden="1">"E44926"</definedName>
    <definedName name="FDD_286_3" hidden="1">"E37256"</definedName>
    <definedName name="FDD_286_4" hidden="1">"E37621"</definedName>
    <definedName name="FDD_286_5" hidden="1">"E37986"</definedName>
    <definedName name="FDD_286_6" hidden="1">"E38352"</definedName>
    <definedName name="FDD_286_7" hidden="1">"E38717"</definedName>
    <definedName name="FDD_286_8" hidden="1">"E39082"</definedName>
    <definedName name="FDD_286_9" hidden="1">"E39447"</definedName>
    <definedName name="FDD_287_0" hidden="1">"A25569"</definedName>
    <definedName name="FDD_288_0" hidden="1">"A25569"</definedName>
    <definedName name="FDD_289_0" hidden="1">"A36890"</definedName>
    <definedName name="FDD_29_0" hidden="1">"A25569"</definedName>
    <definedName name="FDD_290_0" hidden="1">"A36890"</definedName>
    <definedName name="FDD_291_0" hidden="1">"A25569"</definedName>
    <definedName name="FDD_295_0" hidden="1">"U25569"</definedName>
    <definedName name="FDD_296_0" hidden="1">"A25569"</definedName>
    <definedName name="FDD_297_0" hidden="1">"A25569"</definedName>
    <definedName name="FDD_298_0" hidden="1">"A25569"</definedName>
    <definedName name="FDD_299_0" hidden="1">"A25569"</definedName>
    <definedName name="FDD_3_0" hidden="1">"A25569"</definedName>
    <definedName name="FDD_30_0" hidden="1">"A25569"</definedName>
    <definedName name="FDD_300_0" hidden="1">"U25569"</definedName>
    <definedName name="FDD_301_0" hidden="1">"U35795"</definedName>
    <definedName name="FDD_301_1" hidden="1">"U36160"</definedName>
    <definedName name="FDD_301_2" hidden="1">"U36525"</definedName>
    <definedName name="FDD_302_0" hidden="1">"U35795"</definedName>
    <definedName name="FDD_302_1" hidden="1">"U36160"</definedName>
    <definedName name="FDD_302_2" hidden="1">"U36525"</definedName>
    <definedName name="FDD_303_0" hidden="1">"U35795"</definedName>
    <definedName name="FDD_303_1" hidden="1">"U36160"</definedName>
    <definedName name="FDD_303_2" hidden="1">"U36525"</definedName>
    <definedName name="FDD_304_0" hidden="1">"U35795"</definedName>
    <definedName name="FDD_304_1" hidden="1">"U36160"</definedName>
    <definedName name="FDD_304_2" hidden="1">"U36525"</definedName>
    <definedName name="FDD_305_0" hidden="1">"A30681"</definedName>
    <definedName name="FDD_305_1" hidden="1">"A31047"</definedName>
    <definedName name="FDD_305_10" hidden="1">"U34334"</definedName>
    <definedName name="FDD_305_11" hidden="1">"U34699"</definedName>
    <definedName name="FDD_305_12" hidden="1">"U35064"</definedName>
    <definedName name="FDD_305_13" hidden="1">"U35430"</definedName>
    <definedName name="FDD_305_14" hidden="1">"U35795"</definedName>
    <definedName name="FDD_305_2" hidden="1">"A31412"</definedName>
    <definedName name="FDD_305_3" hidden="1">"U31777"</definedName>
    <definedName name="FDD_305_4" hidden="1">"U32142"</definedName>
    <definedName name="FDD_305_5" hidden="1">"U32508"</definedName>
    <definedName name="FDD_305_6" hidden="1">"U32873"</definedName>
    <definedName name="FDD_305_7" hidden="1">"U33238"</definedName>
    <definedName name="FDD_305_8" hidden="1">"U33603"</definedName>
    <definedName name="FDD_305_9" hidden="1">"U33969"</definedName>
    <definedName name="FDD_306_0" hidden="1">"U35795"</definedName>
    <definedName name="FDD_306_1" hidden="1">"E36160"</definedName>
    <definedName name="FDD_306_2" hidden="1">"U36525"</definedName>
    <definedName name="FDD_307_0" hidden="1">"A35795"</definedName>
    <definedName name="FDD_307_1" hidden="1">"U36160"</definedName>
    <definedName name="FDD_307_2" hidden="1">"U36525"</definedName>
    <definedName name="FDD_31_0" hidden="1">"A25569"</definedName>
    <definedName name="FDD_32_0" hidden="1">"A25569"</definedName>
    <definedName name="FDD_33_0" hidden="1">"A25569"</definedName>
    <definedName name="FDD_34_0" hidden="1">"A25569"</definedName>
    <definedName name="FDD_35_0" hidden="1">"A25569"</definedName>
    <definedName name="FDD_36_0" hidden="1">"A25569"</definedName>
    <definedName name="FDD_37_0" hidden="1">"A25569"</definedName>
    <definedName name="FDD_38_0" hidden="1">"A25569"</definedName>
    <definedName name="FDD_39_0" hidden="1">"A25569"</definedName>
    <definedName name="FDD_4_0" hidden="1">"A25569"</definedName>
    <definedName name="FDD_40_0" hidden="1">"A25569"</definedName>
    <definedName name="FDD_41_0" hidden="1">"U25569"</definedName>
    <definedName name="FDD_42_0" hidden="1">"U25569"</definedName>
    <definedName name="FDD_43_0" hidden="1">"A25569"</definedName>
    <definedName name="FDD_44_0" hidden="1">"A30681"</definedName>
    <definedName name="FDD_44_1" hidden="1">"A31047"</definedName>
    <definedName name="FDD_44_10" hidden="1">"A34334"</definedName>
    <definedName name="FDD_44_11" hidden="1">"A34699"</definedName>
    <definedName name="FDD_44_12" hidden="1">"A35064"</definedName>
    <definedName name="FDD_44_13" hidden="1">"A35430"</definedName>
    <definedName name="FDD_44_14" hidden="1">"A35795"</definedName>
    <definedName name="FDD_44_2" hidden="1">"A31412"</definedName>
    <definedName name="FDD_44_3" hidden="1">"A31777"</definedName>
    <definedName name="FDD_44_4" hidden="1">"A32142"</definedName>
    <definedName name="FDD_44_5" hidden="1">"A32508"</definedName>
    <definedName name="FDD_44_6" hidden="1">"A32873"</definedName>
    <definedName name="FDD_44_7" hidden="1">"A33238"</definedName>
    <definedName name="FDD_44_8" hidden="1">"A33603"</definedName>
    <definedName name="FDD_44_9" hidden="1">"A33969"</definedName>
    <definedName name="FDD_45_0" hidden="1">"A30681"</definedName>
    <definedName name="FDD_45_1" hidden="1">"A31047"</definedName>
    <definedName name="FDD_45_10" hidden="1">"A34334"</definedName>
    <definedName name="FDD_45_11" hidden="1">"A34699"</definedName>
    <definedName name="FDD_45_12" hidden="1">"A35064"</definedName>
    <definedName name="FDD_45_13" hidden="1">"A35430"</definedName>
    <definedName name="FDD_45_14" hidden="1">"A35795"</definedName>
    <definedName name="FDD_45_2" hidden="1">"A31412"</definedName>
    <definedName name="FDD_45_3" hidden="1">"A31777"</definedName>
    <definedName name="FDD_45_4" hidden="1">"A32142"</definedName>
    <definedName name="FDD_45_5" hidden="1">"A32508"</definedName>
    <definedName name="FDD_45_6" hidden="1">"A32873"</definedName>
    <definedName name="FDD_45_7" hidden="1">"A33238"</definedName>
    <definedName name="FDD_45_8" hidden="1">"A33603"</definedName>
    <definedName name="FDD_45_9" hidden="1">"A33969"</definedName>
    <definedName name="FDD_46_0" hidden="1">"A30681"</definedName>
    <definedName name="FDD_46_1" hidden="1">"A31047"</definedName>
    <definedName name="FDD_46_10" hidden="1">"A34334"</definedName>
    <definedName name="FDD_46_11" hidden="1">"A34699"</definedName>
    <definedName name="FDD_46_12" hidden="1">"A35064"</definedName>
    <definedName name="FDD_46_13" hidden="1">"A35430"</definedName>
    <definedName name="FDD_46_14" hidden="1">"A35795"</definedName>
    <definedName name="FDD_46_2" hidden="1">"A31412"</definedName>
    <definedName name="FDD_46_3" hidden="1">"A31777"</definedName>
    <definedName name="FDD_46_4" hidden="1">"A32142"</definedName>
    <definedName name="FDD_46_5" hidden="1">"A32508"</definedName>
    <definedName name="FDD_46_6" hidden="1">"A32873"</definedName>
    <definedName name="FDD_46_7" hidden="1">"A33238"</definedName>
    <definedName name="FDD_46_8" hidden="1">"A33603"</definedName>
    <definedName name="FDD_46_9" hidden="1">"A33969"</definedName>
    <definedName name="FDD_47_0" hidden="1">"A30681"</definedName>
    <definedName name="FDD_47_1" hidden="1">"A31047"</definedName>
    <definedName name="FDD_47_10" hidden="1">"A34334"</definedName>
    <definedName name="FDD_47_11" hidden="1">"A34699"</definedName>
    <definedName name="FDD_47_12" hidden="1">"A35064"</definedName>
    <definedName name="FDD_47_13" hidden="1">"A35430"</definedName>
    <definedName name="FDD_47_14" hidden="1">"A35795"</definedName>
    <definedName name="FDD_47_2" hidden="1">"A31412"</definedName>
    <definedName name="FDD_47_3" hidden="1">"A31777"</definedName>
    <definedName name="FDD_47_4" hidden="1">"A32142"</definedName>
    <definedName name="FDD_47_5" hidden="1">"A32508"</definedName>
    <definedName name="FDD_47_6" hidden="1">"A32873"</definedName>
    <definedName name="FDD_47_7" hidden="1">"A33238"</definedName>
    <definedName name="FDD_47_8" hidden="1">"A33603"</definedName>
    <definedName name="FDD_47_9" hidden="1">"A33969"</definedName>
    <definedName name="FDD_48_0" hidden="1">"A30681"</definedName>
    <definedName name="FDD_48_1" hidden="1">"A31047"</definedName>
    <definedName name="FDD_48_10" hidden="1">"A34334"</definedName>
    <definedName name="FDD_48_11" hidden="1">"A34699"</definedName>
    <definedName name="FDD_48_12" hidden="1">"A35064"</definedName>
    <definedName name="FDD_48_13" hidden="1">"A35430"</definedName>
    <definedName name="FDD_48_14" hidden="1">"A35795"</definedName>
    <definedName name="FDD_48_2" hidden="1">"A31412"</definedName>
    <definedName name="FDD_48_3" hidden="1">"A31777"</definedName>
    <definedName name="FDD_48_4" hidden="1">"A32142"</definedName>
    <definedName name="FDD_48_5" hidden="1">"A32508"</definedName>
    <definedName name="FDD_48_6" hidden="1">"A32873"</definedName>
    <definedName name="FDD_48_7" hidden="1">"A33238"</definedName>
    <definedName name="FDD_48_8" hidden="1">"A33603"</definedName>
    <definedName name="FDD_48_9" hidden="1">"A33969"</definedName>
    <definedName name="FDD_49_0" hidden="1">"A30681"</definedName>
    <definedName name="FDD_49_1" hidden="1">"A31047"</definedName>
    <definedName name="FDD_49_10" hidden="1">"A34334"</definedName>
    <definedName name="FDD_49_11" hidden="1">"A34699"</definedName>
    <definedName name="FDD_49_12" hidden="1">"A35064"</definedName>
    <definedName name="FDD_49_13" hidden="1">"A35430"</definedName>
    <definedName name="FDD_49_14" hidden="1">"A35795"</definedName>
    <definedName name="FDD_49_2" hidden="1">"A31412"</definedName>
    <definedName name="FDD_49_3" hidden="1">"A31777"</definedName>
    <definedName name="FDD_49_4" hidden="1">"A32142"</definedName>
    <definedName name="FDD_49_5" hidden="1">"A32508"</definedName>
    <definedName name="FDD_49_6" hidden="1">"A32873"</definedName>
    <definedName name="FDD_49_7" hidden="1">"A33238"</definedName>
    <definedName name="FDD_49_8" hidden="1">"A33603"</definedName>
    <definedName name="FDD_49_9" hidden="1">"A33969"</definedName>
    <definedName name="FDD_5_0" hidden="1">"A25569"</definedName>
    <definedName name="FDD_50_0" hidden="1">"A30681"</definedName>
    <definedName name="FDD_50_1" hidden="1">"A31047"</definedName>
    <definedName name="FDD_50_10" hidden="1">"A34334"</definedName>
    <definedName name="FDD_50_11" hidden="1">"A34699"</definedName>
    <definedName name="FDD_50_12" hidden="1">"A35064"</definedName>
    <definedName name="FDD_50_13" hidden="1">"A35430"</definedName>
    <definedName name="FDD_50_14" hidden="1">"A35795"</definedName>
    <definedName name="FDD_50_2" hidden="1">"A31412"</definedName>
    <definedName name="FDD_50_3" hidden="1">"A31777"</definedName>
    <definedName name="FDD_50_4" hidden="1">"A32142"</definedName>
    <definedName name="FDD_50_5" hidden="1">"A32508"</definedName>
    <definedName name="FDD_50_6" hidden="1">"A32873"</definedName>
    <definedName name="FDD_50_7" hidden="1">"A33238"</definedName>
    <definedName name="FDD_50_8" hidden="1">"A33603"</definedName>
    <definedName name="FDD_50_9" hidden="1">"A33969"</definedName>
    <definedName name="FDD_51_0" hidden="1">"A30681"</definedName>
    <definedName name="FDD_51_1" hidden="1">"A31047"</definedName>
    <definedName name="FDD_51_10" hidden="1">"A34334"</definedName>
    <definedName name="FDD_51_11" hidden="1">"A34699"</definedName>
    <definedName name="FDD_51_12" hidden="1">"A35064"</definedName>
    <definedName name="FDD_51_13" hidden="1">"A35430"</definedName>
    <definedName name="FDD_51_14" hidden="1">"A35795"</definedName>
    <definedName name="FDD_51_2" hidden="1">"A31412"</definedName>
    <definedName name="FDD_51_3" hidden="1">"A31777"</definedName>
    <definedName name="FDD_51_4" hidden="1">"A32142"</definedName>
    <definedName name="FDD_51_5" hidden="1">"A32508"</definedName>
    <definedName name="FDD_51_6" hidden="1">"A32873"</definedName>
    <definedName name="FDD_51_7" hidden="1">"A33238"</definedName>
    <definedName name="FDD_51_8" hidden="1">"A33603"</definedName>
    <definedName name="FDD_51_9" hidden="1">"A33969"</definedName>
    <definedName name="FDD_52_0" hidden="1">"A30681"</definedName>
    <definedName name="FDD_52_1" hidden="1">"A31047"</definedName>
    <definedName name="FDD_52_10" hidden="1">"A34334"</definedName>
    <definedName name="FDD_52_11" hidden="1">"A34699"</definedName>
    <definedName name="FDD_52_12" hidden="1">"A35064"</definedName>
    <definedName name="FDD_52_13" hidden="1">"A35430"</definedName>
    <definedName name="FDD_52_14" hidden="1">"A35795"</definedName>
    <definedName name="FDD_52_2" hidden="1">"A31412"</definedName>
    <definedName name="FDD_52_3" hidden="1">"A31777"</definedName>
    <definedName name="FDD_52_4" hidden="1">"A32142"</definedName>
    <definedName name="FDD_52_5" hidden="1">"A32508"</definedName>
    <definedName name="FDD_52_6" hidden="1">"A32873"</definedName>
    <definedName name="FDD_52_7" hidden="1">"A33238"</definedName>
    <definedName name="FDD_52_8" hidden="1">"A33603"</definedName>
    <definedName name="FDD_52_9" hidden="1">"A33969"</definedName>
    <definedName name="FDD_53_0" hidden="1">"U30681"</definedName>
    <definedName name="FDD_53_1" hidden="1">"A31047"</definedName>
    <definedName name="FDD_53_10" hidden="1">"A34334"</definedName>
    <definedName name="FDD_53_11" hidden="1">"A34699"</definedName>
    <definedName name="FDD_53_12" hidden="1">"A35064"</definedName>
    <definedName name="FDD_53_13" hidden="1">"A35430"</definedName>
    <definedName name="FDD_53_14" hidden="1">"A35795"</definedName>
    <definedName name="FDD_53_2" hidden="1">"A31412"</definedName>
    <definedName name="FDD_53_3" hidden="1">"A31777"</definedName>
    <definedName name="FDD_53_4" hidden="1">"A32142"</definedName>
    <definedName name="FDD_53_5" hidden="1">"A32508"</definedName>
    <definedName name="FDD_53_6" hidden="1">"A32873"</definedName>
    <definedName name="FDD_53_7" hidden="1">"A33238"</definedName>
    <definedName name="FDD_53_8" hidden="1">"A33603"</definedName>
    <definedName name="FDD_53_9" hidden="1">"A33969"</definedName>
    <definedName name="FDD_54_0" hidden="1">"A30681"</definedName>
    <definedName name="FDD_54_1" hidden="1">"A31047"</definedName>
    <definedName name="FDD_54_10" hidden="1">"A34334"</definedName>
    <definedName name="FDD_54_11" hidden="1">"A34699"</definedName>
    <definedName name="FDD_54_12" hidden="1">"A35064"</definedName>
    <definedName name="FDD_54_13" hidden="1">"A35430"</definedName>
    <definedName name="FDD_54_14" hidden="1">"A35795"</definedName>
    <definedName name="FDD_54_2" hidden="1">"A31412"</definedName>
    <definedName name="FDD_54_3" hidden="1">"A31777"</definedName>
    <definedName name="FDD_54_4" hidden="1">"A32142"</definedName>
    <definedName name="FDD_54_5" hidden="1">"A32508"</definedName>
    <definedName name="FDD_54_6" hidden="1">"A32873"</definedName>
    <definedName name="FDD_54_7" hidden="1">"A33238"</definedName>
    <definedName name="FDD_54_8" hidden="1">"A33603"</definedName>
    <definedName name="FDD_54_9" hidden="1">"A33969"</definedName>
    <definedName name="FDD_55_0" hidden="1">"A30681"</definedName>
    <definedName name="FDD_55_1" hidden="1">"A31047"</definedName>
    <definedName name="FDD_55_10" hidden="1">"A34334"</definedName>
    <definedName name="FDD_55_11" hidden="1">"A34699"</definedName>
    <definedName name="FDD_55_12" hidden="1">"A35064"</definedName>
    <definedName name="FDD_55_13" hidden="1">"A35430"</definedName>
    <definedName name="FDD_55_14" hidden="1">"A35795"</definedName>
    <definedName name="FDD_55_2" hidden="1">"A31412"</definedName>
    <definedName name="FDD_55_3" hidden="1">"A31777"</definedName>
    <definedName name="FDD_55_4" hidden="1">"A32142"</definedName>
    <definedName name="FDD_55_5" hidden="1">"A32508"</definedName>
    <definedName name="FDD_55_6" hidden="1">"A32873"</definedName>
    <definedName name="FDD_55_7" hidden="1">"A33238"</definedName>
    <definedName name="FDD_55_8" hidden="1">"A33603"</definedName>
    <definedName name="FDD_55_9" hidden="1">"A33969"</definedName>
    <definedName name="FDD_56_0" hidden="1">"A30681"</definedName>
    <definedName name="FDD_56_1" hidden="1">"A31047"</definedName>
    <definedName name="FDD_56_10" hidden="1">"A34334"</definedName>
    <definedName name="FDD_56_11" hidden="1">"A34699"</definedName>
    <definedName name="FDD_56_12" hidden="1">"A35064"</definedName>
    <definedName name="FDD_56_13" hidden="1">"A35430"</definedName>
    <definedName name="FDD_56_14" hidden="1">"A35795"</definedName>
    <definedName name="FDD_56_2" hidden="1">"A31412"</definedName>
    <definedName name="FDD_56_3" hidden="1">"A31777"</definedName>
    <definedName name="FDD_56_4" hidden="1">"A32142"</definedName>
    <definedName name="FDD_56_5" hidden="1">"A32508"</definedName>
    <definedName name="FDD_56_6" hidden="1">"A32873"</definedName>
    <definedName name="FDD_56_7" hidden="1">"A33238"</definedName>
    <definedName name="FDD_56_8" hidden="1">"A33603"</definedName>
    <definedName name="FDD_56_9" hidden="1">"A33969"</definedName>
    <definedName name="FDD_57_0" hidden="1">"A30681"</definedName>
    <definedName name="FDD_57_1" hidden="1">"A31047"</definedName>
    <definedName name="FDD_57_10" hidden="1">"A34334"</definedName>
    <definedName name="FDD_57_11" hidden="1">"A34699"</definedName>
    <definedName name="FDD_57_12" hidden="1">"A35064"</definedName>
    <definedName name="FDD_57_13" hidden="1">"A35430"</definedName>
    <definedName name="FDD_57_14" hidden="1">"A35795"</definedName>
    <definedName name="FDD_57_2" hidden="1">"A31412"</definedName>
    <definedName name="FDD_57_3" hidden="1">"A31777"</definedName>
    <definedName name="FDD_57_4" hidden="1">"A32142"</definedName>
    <definedName name="FDD_57_5" hidden="1">"A32508"</definedName>
    <definedName name="FDD_57_6" hidden="1">"A32873"</definedName>
    <definedName name="FDD_57_7" hidden="1">"A33238"</definedName>
    <definedName name="FDD_57_8" hidden="1">"A33603"</definedName>
    <definedName name="FDD_57_9" hidden="1">"A33969"</definedName>
    <definedName name="FDD_58_0" hidden="1">"A30681"</definedName>
    <definedName name="FDD_58_1" hidden="1">"A31047"</definedName>
    <definedName name="FDD_58_10" hidden="1">"A34334"</definedName>
    <definedName name="FDD_58_11" hidden="1">"A34699"</definedName>
    <definedName name="FDD_58_12" hidden="1">"A35064"</definedName>
    <definedName name="FDD_58_13" hidden="1">"A35430"</definedName>
    <definedName name="FDD_58_14" hidden="1">"A35795"</definedName>
    <definedName name="FDD_58_2" hidden="1">"A31412"</definedName>
    <definedName name="FDD_58_3" hidden="1">"A31777"</definedName>
    <definedName name="FDD_58_4" hidden="1">"A32142"</definedName>
    <definedName name="FDD_58_5" hidden="1">"A32508"</definedName>
    <definedName name="FDD_58_6" hidden="1">"A32873"</definedName>
    <definedName name="FDD_58_7" hidden="1">"A33238"</definedName>
    <definedName name="FDD_58_8" hidden="1">"A33603"</definedName>
    <definedName name="FDD_58_9" hidden="1">"A33969"</definedName>
    <definedName name="FDD_59_0" hidden="1">"A30681"</definedName>
    <definedName name="FDD_59_1" hidden="1">"A31047"</definedName>
    <definedName name="FDD_59_10" hidden="1">"A34334"</definedName>
    <definedName name="FDD_59_11" hidden="1">"A34699"</definedName>
    <definedName name="FDD_59_12" hidden="1">"A35064"</definedName>
    <definedName name="FDD_59_13" hidden="1">"A35430"</definedName>
    <definedName name="FDD_59_14" hidden="1">"A35795"</definedName>
    <definedName name="FDD_59_2" hidden="1">"A31412"</definedName>
    <definedName name="FDD_59_3" hidden="1">"A31777"</definedName>
    <definedName name="FDD_59_4" hidden="1">"A32142"</definedName>
    <definedName name="FDD_59_5" hidden="1">"A32508"</definedName>
    <definedName name="FDD_59_6" hidden="1">"A32873"</definedName>
    <definedName name="FDD_59_7" hidden="1">"A33238"</definedName>
    <definedName name="FDD_59_8" hidden="1">"A33603"</definedName>
    <definedName name="FDD_59_9" hidden="1">"A33969"</definedName>
    <definedName name="FDD_6_0" hidden="1">"A25569"</definedName>
    <definedName name="FDD_60_0" hidden="1">"A30681"</definedName>
    <definedName name="FDD_60_1" hidden="1">"A31047"</definedName>
    <definedName name="FDD_60_10" hidden="1">"A34334"</definedName>
    <definedName name="FDD_60_11" hidden="1">"A34699"</definedName>
    <definedName name="FDD_60_12" hidden="1">"A35064"</definedName>
    <definedName name="FDD_60_13" hidden="1">"A35430"</definedName>
    <definedName name="FDD_60_14" hidden="1">"A35795"</definedName>
    <definedName name="FDD_60_2" hidden="1">"A31412"</definedName>
    <definedName name="FDD_60_3" hidden="1">"A31777"</definedName>
    <definedName name="FDD_60_4" hidden="1">"A32142"</definedName>
    <definedName name="FDD_60_5" hidden="1">"A32508"</definedName>
    <definedName name="FDD_60_6" hidden="1">"A32873"</definedName>
    <definedName name="FDD_60_7" hidden="1">"A33238"</definedName>
    <definedName name="FDD_60_8" hidden="1">"A33603"</definedName>
    <definedName name="FDD_60_9" hidden="1">"A33969"</definedName>
    <definedName name="FDD_61_0" hidden="1">"A30681"</definedName>
    <definedName name="FDD_61_1" hidden="1">"A31047"</definedName>
    <definedName name="FDD_61_10" hidden="1">"A34334"</definedName>
    <definedName name="FDD_61_11" hidden="1">"A34699"</definedName>
    <definedName name="FDD_61_12" hidden="1">"A35064"</definedName>
    <definedName name="FDD_61_13" hidden="1">"A35430"</definedName>
    <definedName name="FDD_61_14" hidden="1">"A35795"</definedName>
    <definedName name="FDD_61_2" hidden="1">"A31412"</definedName>
    <definedName name="FDD_61_3" hidden="1">"A31777"</definedName>
    <definedName name="FDD_61_4" hidden="1">"A32142"</definedName>
    <definedName name="FDD_61_5" hidden="1">"A32508"</definedName>
    <definedName name="FDD_61_6" hidden="1">"A32873"</definedName>
    <definedName name="FDD_61_7" hidden="1">"A33238"</definedName>
    <definedName name="FDD_61_8" hidden="1">"A33603"</definedName>
    <definedName name="FDD_61_9" hidden="1">"A33969"</definedName>
    <definedName name="FDD_62_0" hidden="1">"A30681"</definedName>
    <definedName name="FDD_62_1" hidden="1">"A31047"</definedName>
    <definedName name="FDD_62_10" hidden="1">"A34334"</definedName>
    <definedName name="FDD_62_11" hidden="1">"A34699"</definedName>
    <definedName name="FDD_62_12" hidden="1">"A35064"</definedName>
    <definedName name="FDD_62_13" hidden="1">"A35430"</definedName>
    <definedName name="FDD_62_14" hidden="1">"A35795"</definedName>
    <definedName name="FDD_62_2" hidden="1">"A31412"</definedName>
    <definedName name="FDD_62_3" hidden="1">"A31777"</definedName>
    <definedName name="FDD_62_4" hidden="1">"A32142"</definedName>
    <definedName name="FDD_62_5" hidden="1">"A32508"</definedName>
    <definedName name="FDD_62_6" hidden="1">"A32873"</definedName>
    <definedName name="FDD_62_7" hidden="1">"A33238"</definedName>
    <definedName name="FDD_62_8" hidden="1">"A33603"</definedName>
    <definedName name="FDD_62_9" hidden="1">"A33969"</definedName>
    <definedName name="FDD_63_0" hidden="1">"A30681"</definedName>
    <definedName name="FDD_63_1" hidden="1">"A31047"</definedName>
    <definedName name="FDD_63_10" hidden="1">"A34334"</definedName>
    <definedName name="FDD_63_11" hidden="1">"A34699"</definedName>
    <definedName name="FDD_63_12" hidden="1">"A35064"</definedName>
    <definedName name="FDD_63_13" hidden="1">"A35430"</definedName>
    <definedName name="FDD_63_14" hidden="1">"A35795"</definedName>
    <definedName name="FDD_63_2" hidden="1">"A31412"</definedName>
    <definedName name="FDD_63_3" hidden="1">"A31777"</definedName>
    <definedName name="FDD_63_4" hidden="1">"A32142"</definedName>
    <definedName name="FDD_63_5" hidden="1">"A32508"</definedName>
    <definedName name="FDD_63_6" hidden="1">"A32873"</definedName>
    <definedName name="FDD_63_7" hidden="1">"A33238"</definedName>
    <definedName name="FDD_63_8" hidden="1">"A33603"</definedName>
    <definedName name="FDD_63_9" hidden="1">"A33969"</definedName>
    <definedName name="FDD_64_0" hidden="1">"A30681"</definedName>
    <definedName name="FDD_64_1" hidden="1">"A31047"</definedName>
    <definedName name="FDD_64_10" hidden="1">"A34334"</definedName>
    <definedName name="FDD_64_11" hidden="1">"A34699"</definedName>
    <definedName name="FDD_64_12" hidden="1">"A35064"</definedName>
    <definedName name="FDD_64_13" hidden="1">"A35430"</definedName>
    <definedName name="FDD_64_14" hidden="1">"A35795"</definedName>
    <definedName name="FDD_64_2" hidden="1">"A31412"</definedName>
    <definedName name="FDD_64_3" hidden="1">"A31777"</definedName>
    <definedName name="FDD_64_4" hidden="1">"A32142"</definedName>
    <definedName name="FDD_64_5" hidden="1">"A32508"</definedName>
    <definedName name="FDD_64_6" hidden="1">"A32873"</definedName>
    <definedName name="FDD_64_7" hidden="1">"A33238"</definedName>
    <definedName name="FDD_64_8" hidden="1">"A33603"</definedName>
    <definedName name="FDD_64_9" hidden="1">"A33969"</definedName>
    <definedName name="FDD_65_0" hidden="1">"A30681"</definedName>
    <definedName name="FDD_65_1" hidden="1">"A31047"</definedName>
    <definedName name="FDD_65_10" hidden="1">"A34334"</definedName>
    <definedName name="FDD_65_11" hidden="1">"A34699"</definedName>
    <definedName name="FDD_65_12" hidden="1">"A35064"</definedName>
    <definedName name="FDD_65_13" hidden="1">"A35430"</definedName>
    <definedName name="FDD_65_14" hidden="1">"A35795"</definedName>
    <definedName name="FDD_65_2" hidden="1">"A31412"</definedName>
    <definedName name="FDD_65_3" hidden="1">"A31777"</definedName>
    <definedName name="FDD_65_4" hidden="1">"A32142"</definedName>
    <definedName name="FDD_65_5" hidden="1">"A32508"</definedName>
    <definedName name="FDD_65_6" hidden="1">"A32873"</definedName>
    <definedName name="FDD_65_7" hidden="1">"A33238"</definedName>
    <definedName name="FDD_65_8" hidden="1">"A33603"</definedName>
    <definedName name="FDD_65_9" hidden="1">"A33969"</definedName>
    <definedName name="FDD_66_0" hidden="1">"A30681"</definedName>
    <definedName name="FDD_66_1" hidden="1">"A31047"</definedName>
    <definedName name="FDD_66_10" hidden="1">"A34334"</definedName>
    <definedName name="FDD_66_11" hidden="1">"A34699"</definedName>
    <definedName name="FDD_66_12" hidden="1">"A35064"</definedName>
    <definedName name="FDD_66_13" hidden="1">"A35430"</definedName>
    <definedName name="FDD_66_14" hidden="1">"A35795"</definedName>
    <definedName name="FDD_66_2" hidden="1">"A31412"</definedName>
    <definedName name="FDD_66_3" hidden="1">"A31777"</definedName>
    <definedName name="FDD_66_4" hidden="1">"A32142"</definedName>
    <definedName name="FDD_66_5" hidden="1">"A32508"</definedName>
    <definedName name="FDD_66_6" hidden="1">"A32873"</definedName>
    <definedName name="FDD_66_7" hidden="1">"A33238"</definedName>
    <definedName name="FDD_66_8" hidden="1">"A33603"</definedName>
    <definedName name="FDD_66_9" hidden="1">"A33969"</definedName>
    <definedName name="FDD_67_0" hidden="1">"A30681"</definedName>
    <definedName name="FDD_67_1" hidden="1">"A31047"</definedName>
    <definedName name="FDD_67_10" hidden="1">"A34334"</definedName>
    <definedName name="FDD_67_11" hidden="1">"A34699"</definedName>
    <definedName name="FDD_67_12" hidden="1">"A35064"</definedName>
    <definedName name="FDD_67_13" hidden="1">"A35430"</definedName>
    <definedName name="FDD_67_14" hidden="1">"A35795"</definedName>
    <definedName name="FDD_67_2" hidden="1">"A31412"</definedName>
    <definedName name="FDD_67_3" hidden="1">"A31777"</definedName>
    <definedName name="FDD_67_4" hidden="1">"A32142"</definedName>
    <definedName name="FDD_67_5" hidden="1">"A32508"</definedName>
    <definedName name="FDD_67_6" hidden="1">"A32873"</definedName>
    <definedName name="FDD_67_7" hidden="1">"A33238"</definedName>
    <definedName name="FDD_67_8" hidden="1">"A33603"</definedName>
    <definedName name="FDD_67_9" hidden="1">"A33969"</definedName>
    <definedName name="FDD_68_0" hidden="1">"A30681"</definedName>
    <definedName name="FDD_68_1" hidden="1">"A31047"</definedName>
    <definedName name="FDD_68_10" hidden="1">"A34334"</definedName>
    <definedName name="FDD_68_11" hidden="1">"A34699"</definedName>
    <definedName name="FDD_68_12" hidden="1">"A35064"</definedName>
    <definedName name="FDD_68_13" hidden="1">"A35430"</definedName>
    <definedName name="FDD_68_14" hidden="1">"A35795"</definedName>
    <definedName name="FDD_68_2" hidden="1">"A31412"</definedName>
    <definedName name="FDD_68_3" hidden="1">"A31777"</definedName>
    <definedName name="FDD_68_4" hidden="1">"A32142"</definedName>
    <definedName name="FDD_68_5" hidden="1">"A32508"</definedName>
    <definedName name="FDD_68_6" hidden="1">"A32873"</definedName>
    <definedName name="FDD_68_7" hidden="1">"A33238"</definedName>
    <definedName name="FDD_68_8" hidden="1">"A33603"</definedName>
    <definedName name="FDD_68_9" hidden="1">"A33969"</definedName>
    <definedName name="FDD_69_0" hidden="1">"U30681"</definedName>
    <definedName name="FDD_69_1" hidden="1">"A31047"</definedName>
    <definedName name="FDD_69_10" hidden="1">"A34334"</definedName>
    <definedName name="FDD_69_11" hidden="1">"A34699"</definedName>
    <definedName name="FDD_69_12" hidden="1">"A35064"</definedName>
    <definedName name="FDD_69_13" hidden="1">"A35430"</definedName>
    <definedName name="FDD_69_14" hidden="1">"A35795"</definedName>
    <definedName name="FDD_69_2" hidden="1">"A31412"</definedName>
    <definedName name="FDD_69_3" hidden="1">"A31777"</definedName>
    <definedName name="FDD_69_4" hidden="1">"A32142"</definedName>
    <definedName name="FDD_69_5" hidden="1">"A32508"</definedName>
    <definedName name="FDD_69_6" hidden="1">"A32873"</definedName>
    <definedName name="FDD_69_7" hidden="1">"A33238"</definedName>
    <definedName name="FDD_69_8" hidden="1">"A33603"</definedName>
    <definedName name="FDD_69_9" hidden="1">"A33969"</definedName>
    <definedName name="FDD_7_0" hidden="1">"A25569"</definedName>
    <definedName name="FDD_70_0" hidden="1">"A30681"</definedName>
    <definedName name="FDD_70_1" hidden="1">"A31047"</definedName>
    <definedName name="FDD_70_10" hidden="1">"A34334"</definedName>
    <definedName name="FDD_70_11" hidden="1">"A34699"</definedName>
    <definedName name="FDD_70_12" hidden="1">"A35064"</definedName>
    <definedName name="FDD_70_13" hidden="1">"A35430"</definedName>
    <definedName name="FDD_70_14" hidden="1">"A35795"</definedName>
    <definedName name="FDD_70_2" hidden="1">"A31412"</definedName>
    <definedName name="FDD_70_3" hidden="1">"A31777"</definedName>
    <definedName name="FDD_70_4" hidden="1">"A32142"</definedName>
    <definedName name="FDD_70_5" hidden="1">"A32508"</definedName>
    <definedName name="FDD_70_6" hidden="1">"A32873"</definedName>
    <definedName name="FDD_70_7" hidden="1">"A33238"</definedName>
    <definedName name="FDD_70_8" hidden="1">"A33603"</definedName>
    <definedName name="FDD_70_9" hidden="1">"A33969"</definedName>
    <definedName name="FDD_71_0" hidden="1">"A30681"</definedName>
    <definedName name="FDD_71_1" hidden="1">"A31047"</definedName>
    <definedName name="FDD_71_10" hidden="1">"A34334"</definedName>
    <definedName name="FDD_71_11" hidden="1">"A34699"</definedName>
    <definedName name="FDD_71_12" hidden="1">"A35064"</definedName>
    <definedName name="FDD_71_13" hidden="1">"A35430"</definedName>
    <definedName name="FDD_71_14" hidden="1">"A35795"</definedName>
    <definedName name="FDD_71_2" hidden="1">"A31412"</definedName>
    <definedName name="FDD_71_3" hidden="1">"A31777"</definedName>
    <definedName name="FDD_71_4" hidden="1">"A32142"</definedName>
    <definedName name="FDD_71_5" hidden="1">"A32508"</definedName>
    <definedName name="FDD_71_6" hidden="1">"A32873"</definedName>
    <definedName name="FDD_71_7" hidden="1">"A33238"</definedName>
    <definedName name="FDD_71_8" hidden="1">"A33603"</definedName>
    <definedName name="FDD_71_9" hidden="1">"A33969"</definedName>
    <definedName name="FDD_72_0" hidden="1">"A30681"</definedName>
    <definedName name="FDD_72_1" hidden="1">"A31047"</definedName>
    <definedName name="FDD_72_10" hidden="1">"A34334"</definedName>
    <definedName name="FDD_72_11" hidden="1">"A34699"</definedName>
    <definedName name="FDD_72_12" hidden="1">"A35064"</definedName>
    <definedName name="FDD_72_13" hidden="1">"A35430"</definedName>
    <definedName name="FDD_72_14" hidden="1">"A35795"</definedName>
    <definedName name="FDD_72_2" hidden="1">"A31412"</definedName>
    <definedName name="FDD_72_3" hidden="1">"A31777"</definedName>
    <definedName name="FDD_72_4" hidden="1">"A32142"</definedName>
    <definedName name="FDD_72_5" hidden="1">"A32508"</definedName>
    <definedName name="FDD_72_6" hidden="1">"A32873"</definedName>
    <definedName name="FDD_72_7" hidden="1">"A33238"</definedName>
    <definedName name="FDD_72_8" hidden="1">"A33603"</definedName>
    <definedName name="FDD_72_9" hidden="1">"A33969"</definedName>
    <definedName name="FDD_73_0" hidden="1">"A30681"</definedName>
    <definedName name="FDD_73_1" hidden="1">"A31047"</definedName>
    <definedName name="FDD_73_10" hidden="1">"A34334"</definedName>
    <definedName name="FDD_73_11" hidden="1">"A34699"</definedName>
    <definedName name="FDD_73_12" hidden="1">"A35064"</definedName>
    <definedName name="FDD_73_13" hidden="1">"A35430"</definedName>
    <definedName name="FDD_73_14" hidden="1">"A35795"</definedName>
    <definedName name="FDD_73_2" hidden="1">"A31412"</definedName>
    <definedName name="FDD_73_3" hidden="1">"A31777"</definedName>
    <definedName name="FDD_73_4" hidden="1">"A32142"</definedName>
    <definedName name="FDD_73_5" hidden="1">"A32508"</definedName>
    <definedName name="FDD_73_6" hidden="1">"A32873"</definedName>
    <definedName name="FDD_73_7" hidden="1">"A33238"</definedName>
    <definedName name="FDD_73_8" hidden="1">"A33603"</definedName>
    <definedName name="FDD_73_9" hidden="1">"A33969"</definedName>
    <definedName name="FDD_74_0" hidden="1">"A30681"</definedName>
    <definedName name="FDD_74_1" hidden="1">"A31047"</definedName>
    <definedName name="FDD_74_10" hidden="1">"A34334"</definedName>
    <definedName name="FDD_74_11" hidden="1">"A34699"</definedName>
    <definedName name="FDD_74_12" hidden="1">"A35064"</definedName>
    <definedName name="FDD_74_13" hidden="1">"A35430"</definedName>
    <definedName name="FDD_74_14" hidden="1">"A35795"</definedName>
    <definedName name="FDD_74_2" hidden="1">"A31412"</definedName>
    <definedName name="FDD_74_3" hidden="1">"A31777"</definedName>
    <definedName name="FDD_74_4" hidden="1">"A32142"</definedName>
    <definedName name="FDD_74_5" hidden="1">"A32508"</definedName>
    <definedName name="FDD_74_6" hidden="1">"A32873"</definedName>
    <definedName name="FDD_74_7" hidden="1">"A33238"</definedName>
    <definedName name="FDD_74_8" hidden="1">"A33603"</definedName>
    <definedName name="FDD_74_9" hidden="1">"A33969"</definedName>
    <definedName name="FDD_75_0" hidden="1">"A30681"</definedName>
    <definedName name="FDD_75_1" hidden="1">"A31047"</definedName>
    <definedName name="FDD_75_10" hidden="1">"A34334"</definedName>
    <definedName name="FDD_75_11" hidden="1">"A34699"</definedName>
    <definedName name="FDD_75_12" hidden="1">"A35064"</definedName>
    <definedName name="FDD_75_13" hidden="1">"A35430"</definedName>
    <definedName name="FDD_75_14" hidden="1">"A35795"</definedName>
    <definedName name="FDD_75_2" hidden="1">"A31412"</definedName>
    <definedName name="FDD_75_3" hidden="1">"A31777"</definedName>
    <definedName name="FDD_75_4" hidden="1">"A32142"</definedName>
    <definedName name="FDD_75_5" hidden="1">"A32508"</definedName>
    <definedName name="FDD_75_6" hidden="1">"A32873"</definedName>
    <definedName name="FDD_75_7" hidden="1">"A33238"</definedName>
    <definedName name="FDD_75_8" hidden="1">"A33603"</definedName>
    <definedName name="FDD_75_9" hidden="1">"A33969"</definedName>
    <definedName name="FDD_76_0" hidden="1">"A30681"</definedName>
    <definedName name="FDD_76_1" hidden="1">"A31047"</definedName>
    <definedName name="FDD_76_10" hidden="1">"A34334"</definedName>
    <definedName name="FDD_76_11" hidden="1">"A34699"</definedName>
    <definedName name="FDD_76_12" hidden="1">"A35064"</definedName>
    <definedName name="FDD_76_13" hidden="1">"A35430"</definedName>
    <definedName name="FDD_76_14" hidden="1">"A35795"</definedName>
    <definedName name="FDD_76_2" hidden="1">"A31412"</definedName>
    <definedName name="FDD_76_3" hidden="1">"A31777"</definedName>
    <definedName name="FDD_76_4" hidden="1">"A32142"</definedName>
    <definedName name="FDD_76_5" hidden="1">"A32508"</definedName>
    <definedName name="FDD_76_6" hidden="1">"A32873"</definedName>
    <definedName name="FDD_76_7" hidden="1">"A33238"</definedName>
    <definedName name="FDD_76_8" hidden="1">"A33603"</definedName>
    <definedName name="FDD_76_9" hidden="1">"A33969"</definedName>
    <definedName name="FDD_77_0" hidden="1">"A30681"</definedName>
    <definedName name="FDD_77_1" hidden="1">"A31047"</definedName>
    <definedName name="FDD_77_10" hidden="1">"A34334"</definedName>
    <definedName name="FDD_77_11" hidden="1">"A34699"</definedName>
    <definedName name="FDD_77_12" hidden="1">"A35064"</definedName>
    <definedName name="FDD_77_13" hidden="1">"A35430"</definedName>
    <definedName name="FDD_77_14" hidden="1">"A35795"</definedName>
    <definedName name="FDD_77_2" hidden="1">"A31412"</definedName>
    <definedName name="FDD_77_3" hidden="1">"A31777"</definedName>
    <definedName name="FDD_77_4" hidden="1">"A32142"</definedName>
    <definedName name="FDD_77_5" hidden="1">"A32508"</definedName>
    <definedName name="FDD_77_6" hidden="1">"A32873"</definedName>
    <definedName name="FDD_77_7" hidden="1">"A33238"</definedName>
    <definedName name="FDD_77_8" hidden="1">"A33603"</definedName>
    <definedName name="FDD_77_9" hidden="1">"A33969"</definedName>
    <definedName name="FDD_78_0" hidden="1">"A30681"</definedName>
    <definedName name="FDD_78_1" hidden="1">"A31047"</definedName>
    <definedName name="FDD_78_10" hidden="1">"A34334"</definedName>
    <definedName name="FDD_78_11" hidden="1">"A34699"</definedName>
    <definedName name="FDD_78_12" hidden="1">"A35064"</definedName>
    <definedName name="FDD_78_13" hidden="1">"A35430"</definedName>
    <definedName name="FDD_78_14" hidden="1">"A35795"</definedName>
    <definedName name="FDD_78_2" hidden="1">"A31412"</definedName>
    <definedName name="FDD_78_3" hidden="1">"A31777"</definedName>
    <definedName name="FDD_78_4" hidden="1">"A32142"</definedName>
    <definedName name="FDD_78_5" hidden="1">"A32508"</definedName>
    <definedName name="FDD_78_6" hidden="1">"A32873"</definedName>
    <definedName name="FDD_78_7" hidden="1">"A33238"</definedName>
    <definedName name="FDD_78_8" hidden="1">"A33603"</definedName>
    <definedName name="FDD_78_9" hidden="1">"A33969"</definedName>
    <definedName name="FDD_79_0" hidden="1">"A30681"</definedName>
    <definedName name="FDD_79_1" hidden="1">"A31047"</definedName>
    <definedName name="FDD_79_10" hidden="1">"A34334"</definedName>
    <definedName name="FDD_79_11" hidden="1">"A34699"</definedName>
    <definedName name="FDD_79_12" hidden="1">"A35064"</definedName>
    <definedName name="FDD_79_13" hidden="1">"A35430"</definedName>
    <definedName name="FDD_79_14" hidden="1">"A35795"</definedName>
    <definedName name="FDD_79_2" hidden="1">"A31412"</definedName>
    <definedName name="FDD_79_3" hidden="1">"A31777"</definedName>
    <definedName name="FDD_79_4" hidden="1">"A32142"</definedName>
    <definedName name="FDD_79_5" hidden="1">"A32508"</definedName>
    <definedName name="FDD_79_6" hidden="1">"A32873"</definedName>
    <definedName name="FDD_79_7" hidden="1">"A33238"</definedName>
    <definedName name="FDD_79_8" hidden="1">"A33603"</definedName>
    <definedName name="FDD_79_9" hidden="1">"A33969"</definedName>
    <definedName name="FDD_8_0" hidden="1">"A25569"</definedName>
    <definedName name="FDD_80_0" hidden="1">"A30681"</definedName>
    <definedName name="FDD_80_1" hidden="1">"A31047"</definedName>
    <definedName name="FDD_80_10" hidden="1">"A34334"</definedName>
    <definedName name="FDD_80_11" hidden="1">"A34699"</definedName>
    <definedName name="FDD_80_12" hidden="1">"A35064"</definedName>
    <definedName name="FDD_80_13" hidden="1">"A35430"</definedName>
    <definedName name="FDD_80_14" hidden="1">"A35795"</definedName>
    <definedName name="FDD_80_2" hidden="1">"A31412"</definedName>
    <definedName name="FDD_80_3" hidden="1">"A31777"</definedName>
    <definedName name="FDD_80_4" hidden="1">"A32142"</definedName>
    <definedName name="FDD_80_5" hidden="1">"A32508"</definedName>
    <definedName name="FDD_80_6" hidden="1">"A32873"</definedName>
    <definedName name="FDD_80_7" hidden="1">"A33238"</definedName>
    <definedName name="FDD_80_8" hidden="1">"A33603"</definedName>
    <definedName name="FDD_80_9" hidden="1">"A33969"</definedName>
    <definedName name="FDD_81_0" hidden="1">"A30681"</definedName>
    <definedName name="FDD_81_1" hidden="1">"A31047"</definedName>
    <definedName name="FDD_81_10" hidden="1">"A34334"</definedName>
    <definedName name="FDD_81_11" hidden="1">"A34699"</definedName>
    <definedName name="FDD_81_12" hidden="1">"A35064"</definedName>
    <definedName name="FDD_81_13" hidden="1">"A35430"</definedName>
    <definedName name="FDD_81_14" hidden="1">"A35795"</definedName>
    <definedName name="FDD_81_2" hidden="1">"A31412"</definedName>
    <definedName name="FDD_81_3" hidden="1">"A31777"</definedName>
    <definedName name="FDD_81_4" hidden="1">"A32142"</definedName>
    <definedName name="FDD_81_5" hidden="1">"A32508"</definedName>
    <definedName name="FDD_81_6" hidden="1">"A32873"</definedName>
    <definedName name="FDD_81_7" hidden="1">"A33238"</definedName>
    <definedName name="FDD_81_8" hidden="1">"A33603"</definedName>
    <definedName name="FDD_81_9" hidden="1">"A33969"</definedName>
    <definedName name="FDD_82_0" hidden="1">"A30681"</definedName>
    <definedName name="FDD_82_1" hidden="1">"A31047"</definedName>
    <definedName name="FDD_82_10" hidden="1">"A34334"</definedName>
    <definedName name="FDD_82_11" hidden="1">"A34699"</definedName>
    <definedName name="FDD_82_12" hidden="1">"A35064"</definedName>
    <definedName name="FDD_82_13" hidden="1">"A35430"</definedName>
    <definedName name="FDD_82_14" hidden="1">"A35795"</definedName>
    <definedName name="FDD_82_2" hidden="1">"A31412"</definedName>
    <definedName name="FDD_82_3" hidden="1">"A31777"</definedName>
    <definedName name="FDD_82_4" hidden="1">"A32142"</definedName>
    <definedName name="FDD_82_5" hidden="1">"A32508"</definedName>
    <definedName name="FDD_82_6" hidden="1">"A32873"</definedName>
    <definedName name="FDD_82_7" hidden="1">"A33238"</definedName>
    <definedName name="FDD_82_8" hidden="1">"A33603"</definedName>
    <definedName name="FDD_82_9" hidden="1">"A33969"</definedName>
    <definedName name="FDD_83_0" hidden="1">"A30681"</definedName>
    <definedName name="FDD_83_1" hidden="1">"A31047"</definedName>
    <definedName name="FDD_83_10" hidden="1">"A34334"</definedName>
    <definedName name="FDD_83_11" hidden="1">"A34699"</definedName>
    <definedName name="FDD_83_12" hidden="1">"A35064"</definedName>
    <definedName name="FDD_83_13" hidden="1">"A35430"</definedName>
    <definedName name="FDD_83_14" hidden="1">"A35795"</definedName>
    <definedName name="FDD_83_2" hidden="1">"A31412"</definedName>
    <definedName name="FDD_83_3" hidden="1">"A31777"</definedName>
    <definedName name="FDD_83_4" hidden="1">"A32142"</definedName>
    <definedName name="FDD_83_5" hidden="1">"A32508"</definedName>
    <definedName name="FDD_83_6" hidden="1">"A32873"</definedName>
    <definedName name="FDD_83_7" hidden="1">"A33238"</definedName>
    <definedName name="FDD_83_8" hidden="1">"A33603"</definedName>
    <definedName name="FDD_83_9" hidden="1">"A33969"</definedName>
    <definedName name="FDD_84_0" hidden="1">"A30681"</definedName>
    <definedName name="FDD_84_1" hidden="1">"A31047"</definedName>
    <definedName name="FDD_84_10" hidden="1">"A34334"</definedName>
    <definedName name="FDD_84_11" hidden="1">"A34699"</definedName>
    <definedName name="FDD_84_12" hidden="1">"A35064"</definedName>
    <definedName name="FDD_84_13" hidden="1">"A35430"</definedName>
    <definedName name="FDD_84_14" hidden="1">"A35795"</definedName>
    <definedName name="FDD_84_2" hidden="1">"A31412"</definedName>
    <definedName name="FDD_84_3" hidden="1">"A31777"</definedName>
    <definedName name="FDD_84_4" hidden="1">"A32142"</definedName>
    <definedName name="FDD_84_5" hidden="1">"A32508"</definedName>
    <definedName name="FDD_84_6" hidden="1">"A32873"</definedName>
    <definedName name="FDD_84_7" hidden="1">"A33238"</definedName>
    <definedName name="FDD_84_8" hidden="1">"A33603"</definedName>
    <definedName name="FDD_84_9" hidden="1">"A33969"</definedName>
    <definedName name="FDD_85_0" hidden="1">"A30681"</definedName>
    <definedName name="FDD_85_1" hidden="1">"A31047"</definedName>
    <definedName name="FDD_85_10" hidden="1">"A34334"</definedName>
    <definedName name="FDD_85_11" hidden="1">"A34699"</definedName>
    <definedName name="FDD_85_12" hidden="1">"A35064"</definedName>
    <definedName name="FDD_85_13" hidden="1">"A35430"</definedName>
    <definedName name="FDD_85_14" hidden="1">"A35795"</definedName>
    <definedName name="FDD_85_2" hidden="1">"A31412"</definedName>
    <definedName name="FDD_85_3" hidden="1">"A31777"</definedName>
    <definedName name="FDD_85_4" hidden="1">"A32142"</definedName>
    <definedName name="FDD_85_5" hidden="1">"A32508"</definedName>
    <definedName name="FDD_85_6" hidden="1">"A32873"</definedName>
    <definedName name="FDD_85_7" hidden="1">"A33238"</definedName>
    <definedName name="FDD_85_8" hidden="1">"A33603"</definedName>
    <definedName name="FDD_85_9" hidden="1">"A33969"</definedName>
    <definedName name="FDD_86_0" hidden="1">"A30681"</definedName>
    <definedName name="FDD_86_1" hidden="1">"A31047"</definedName>
    <definedName name="FDD_86_10" hidden="1">"A34334"</definedName>
    <definedName name="FDD_86_11" hidden="1">"A34699"</definedName>
    <definedName name="FDD_86_12" hidden="1">"A35064"</definedName>
    <definedName name="FDD_86_13" hidden="1">"A35430"</definedName>
    <definedName name="FDD_86_14" hidden="1">"A35795"</definedName>
    <definedName name="FDD_86_2" hidden="1">"A31412"</definedName>
    <definedName name="FDD_86_3" hidden="1">"A31777"</definedName>
    <definedName name="FDD_86_4" hidden="1">"A32142"</definedName>
    <definedName name="FDD_86_5" hidden="1">"A32508"</definedName>
    <definedName name="FDD_86_6" hidden="1">"A32873"</definedName>
    <definedName name="FDD_86_7" hidden="1">"A33238"</definedName>
    <definedName name="FDD_86_8" hidden="1">"A33603"</definedName>
    <definedName name="FDD_86_9" hidden="1">"A33969"</definedName>
    <definedName name="FDD_87_0" hidden="1">"A30681"</definedName>
    <definedName name="FDD_87_1" hidden="1">"A31047"</definedName>
    <definedName name="FDD_87_10" hidden="1">"A34334"</definedName>
    <definedName name="FDD_87_11" hidden="1">"A34699"</definedName>
    <definedName name="FDD_87_12" hidden="1">"A35064"</definedName>
    <definedName name="FDD_87_13" hidden="1">"A35430"</definedName>
    <definedName name="FDD_87_14" hidden="1">"A35795"</definedName>
    <definedName name="FDD_87_2" hidden="1">"A31412"</definedName>
    <definedName name="FDD_87_3" hidden="1">"A31777"</definedName>
    <definedName name="FDD_87_4" hidden="1">"A32142"</definedName>
    <definedName name="FDD_87_5" hidden="1">"A32508"</definedName>
    <definedName name="FDD_87_6" hidden="1">"A32873"</definedName>
    <definedName name="FDD_87_7" hidden="1">"A33238"</definedName>
    <definedName name="FDD_87_8" hidden="1">"A33603"</definedName>
    <definedName name="FDD_87_9" hidden="1">"A33969"</definedName>
    <definedName name="FDD_88_0" hidden="1">"A30681"</definedName>
    <definedName name="FDD_88_1" hidden="1">"A31047"</definedName>
    <definedName name="FDD_88_10" hidden="1">"A34334"</definedName>
    <definedName name="FDD_88_11" hidden="1">"A34699"</definedName>
    <definedName name="FDD_88_12" hidden="1">"A35064"</definedName>
    <definedName name="FDD_88_13" hidden="1">"A35430"</definedName>
    <definedName name="FDD_88_14" hidden="1">"A35795"</definedName>
    <definedName name="FDD_88_2" hidden="1">"A31412"</definedName>
    <definedName name="FDD_88_3" hidden="1">"A31777"</definedName>
    <definedName name="FDD_88_4" hidden="1">"A32142"</definedName>
    <definedName name="FDD_88_5" hidden="1">"A32508"</definedName>
    <definedName name="FDD_88_6" hidden="1">"A32873"</definedName>
    <definedName name="FDD_88_7" hidden="1">"A33238"</definedName>
    <definedName name="FDD_88_8" hidden="1">"A33603"</definedName>
    <definedName name="FDD_88_9" hidden="1">"A33969"</definedName>
    <definedName name="FDD_89_0" hidden="1">"A30681"</definedName>
    <definedName name="FDD_89_1" hidden="1">"A31047"</definedName>
    <definedName name="FDD_89_10" hidden="1">"A34334"</definedName>
    <definedName name="FDD_89_11" hidden="1">"A34699"</definedName>
    <definedName name="FDD_89_12" hidden="1">"A35064"</definedName>
    <definedName name="FDD_89_13" hidden="1">"A35430"</definedName>
    <definedName name="FDD_89_14" hidden="1">"A35795"</definedName>
    <definedName name="FDD_89_2" hidden="1">"A31412"</definedName>
    <definedName name="FDD_89_3" hidden="1">"A31777"</definedName>
    <definedName name="FDD_89_4" hidden="1">"A32142"</definedName>
    <definedName name="FDD_89_5" hidden="1">"A32508"</definedName>
    <definedName name="FDD_89_6" hidden="1">"A32873"</definedName>
    <definedName name="FDD_89_7" hidden="1">"A33238"</definedName>
    <definedName name="FDD_89_8" hidden="1">"A33603"</definedName>
    <definedName name="FDD_89_9" hidden="1">"A33969"</definedName>
    <definedName name="FDD_9_0" hidden="1">"A25569"</definedName>
    <definedName name="FDD_90_0" hidden="1">"A30681"</definedName>
    <definedName name="FDD_90_1" hidden="1">"A31047"</definedName>
    <definedName name="FDD_90_10" hidden="1">"A34334"</definedName>
    <definedName name="FDD_90_11" hidden="1">"A34699"</definedName>
    <definedName name="FDD_90_12" hidden="1">"A35064"</definedName>
    <definedName name="FDD_90_13" hidden="1">"A35430"</definedName>
    <definedName name="FDD_90_14" hidden="1">"A35795"</definedName>
    <definedName name="FDD_90_2" hidden="1">"A31412"</definedName>
    <definedName name="FDD_90_3" hidden="1">"A31777"</definedName>
    <definedName name="FDD_90_4" hidden="1">"A32142"</definedName>
    <definedName name="FDD_90_5" hidden="1">"A32508"</definedName>
    <definedName name="FDD_90_6" hidden="1">"A32873"</definedName>
    <definedName name="FDD_90_7" hidden="1">"A33238"</definedName>
    <definedName name="FDD_90_8" hidden="1">"A33603"</definedName>
    <definedName name="FDD_90_9" hidden="1">"A33969"</definedName>
    <definedName name="FDD_91_0" hidden="1">"A30681"</definedName>
    <definedName name="FDD_91_1" hidden="1">"A31047"</definedName>
    <definedName name="FDD_91_10" hidden="1">"A34334"</definedName>
    <definedName name="FDD_91_11" hidden="1">"A34699"</definedName>
    <definedName name="FDD_91_12" hidden="1">"A35064"</definedName>
    <definedName name="FDD_91_13" hidden="1">"A35430"</definedName>
    <definedName name="FDD_91_14" hidden="1">"A35795"</definedName>
    <definedName name="FDD_91_2" hidden="1">"A31412"</definedName>
    <definedName name="FDD_91_3" hidden="1">"A31777"</definedName>
    <definedName name="FDD_91_4" hidden="1">"A32142"</definedName>
    <definedName name="FDD_91_5" hidden="1">"A32508"</definedName>
    <definedName name="FDD_91_6" hidden="1">"A32873"</definedName>
    <definedName name="FDD_91_7" hidden="1">"A33238"</definedName>
    <definedName name="FDD_91_8" hidden="1">"A33603"</definedName>
    <definedName name="FDD_91_9" hidden="1">"A33969"</definedName>
    <definedName name="FDD_92_0" hidden="1">"A30681"</definedName>
    <definedName name="FDD_92_1" hidden="1">"A31047"</definedName>
    <definedName name="FDD_92_10" hidden="1">"A34334"</definedName>
    <definedName name="FDD_92_11" hidden="1">"A34699"</definedName>
    <definedName name="FDD_92_12" hidden="1">"A35064"</definedName>
    <definedName name="FDD_92_13" hidden="1">"A35430"</definedName>
    <definedName name="FDD_92_14" hidden="1">"A35795"</definedName>
    <definedName name="FDD_92_2" hidden="1">"A31412"</definedName>
    <definedName name="FDD_92_3" hidden="1">"A31777"</definedName>
    <definedName name="FDD_92_4" hidden="1">"A32142"</definedName>
    <definedName name="FDD_92_5" hidden="1">"A32508"</definedName>
    <definedName name="FDD_92_6" hidden="1">"A32873"</definedName>
    <definedName name="FDD_92_7" hidden="1">"A33238"</definedName>
    <definedName name="FDD_92_8" hidden="1">"A33603"</definedName>
    <definedName name="FDD_92_9" hidden="1">"A33969"</definedName>
    <definedName name="FDD_93_0" hidden="1">"A30681"</definedName>
    <definedName name="FDD_93_1" hidden="1">"A31047"</definedName>
    <definedName name="FDD_93_10" hidden="1">"A34334"</definedName>
    <definedName name="FDD_93_11" hidden="1">"A34699"</definedName>
    <definedName name="FDD_93_12" hidden="1">"A35064"</definedName>
    <definedName name="FDD_93_13" hidden="1">"A35430"</definedName>
    <definedName name="FDD_93_14" hidden="1">"A35795"</definedName>
    <definedName name="FDD_93_2" hidden="1">"A31412"</definedName>
    <definedName name="FDD_93_3" hidden="1">"A31777"</definedName>
    <definedName name="FDD_93_4" hidden="1">"A32142"</definedName>
    <definedName name="FDD_93_5" hidden="1">"A32508"</definedName>
    <definedName name="FDD_93_6" hidden="1">"A32873"</definedName>
    <definedName name="FDD_93_7" hidden="1">"A33238"</definedName>
    <definedName name="FDD_93_8" hidden="1">"A33603"</definedName>
    <definedName name="FDD_93_9" hidden="1">"A33969"</definedName>
    <definedName name="FDD_94_0" hidden="1">"A30681"</definedName>
    <definedName name="FDD_94_1" hidden="1">"A31047"</definedName>
    <definedName name="FDD_94_10" hidden="1">"A34334"</definedName>
    <definedName name="FDD_94_11" hidden="1">"A34699"</definedName>
    <definedName name="FDD_94_12" hidden="1">"A35064"</definedName>
    <definedName name="FDD_94_13" hidden="1">"A35430"</definedName>
    <definedName name="FDD_94_14" hidden="1">"A35795"</definedName>
    <definedName name="FDD_94_2" hidden="1">"A31412"</definedName>
    <definedName name="FDD_94_3" hidden="1">"A31777"</definedName>
    <definedName name="FDD_94_4" hidden="1">"A32142"</definedName>
    <definedName name="FDD_94_5" hidden="1">"A32508"</definedName>
    <definedName name="FDD_94_6" hidden="1">"A32873"</definedName>
    <definedName name="FDD_94_7" hidden="1">"A33238"</definedName>
    <definedName name="FDD_94_8" hidden="1">"A33603"</definedName>
    <definedName name="FDD_94_9" hidden="1">"A33969"</definedName>
    <definedName name="FDD_95_0" hidden="1">"A30681"</definedName>
    <definedName name="FDD_95_1" hidden="1">"A31047"</definedName>
    <definedName name="FDD_95_10" hidden="1">"A34334"</definedName>
    <definedName name="FDD_95_11" hidden="1">"A34699"</definedName>
    <definedName name="FDD_95_12" hidden="1">"A35064"</definedName>
    <definedName name="FDD_95_13" hidden="1">"A35430"</definedName>
    <definedName name="FDD_95_14" hidden="1">"A35795"</definedName>
    <definedName name="FDD_95_2" hidden="1">"A31412"</definedName>
    <definedName name="FDD_95_3" hidden="1">"A31777"</definedName>
    <definedName name="FDD_95_4" hidden="1">"A32142"</definedName>
    <definedName name="FDD_95_5" hidden="1">"A32508"</definedName>
    <definedName name="FDD_95_6" hidden="1">"A32873"</definedName>
    <definedName name="FDD_95_7" hidden="1">"A33238"</definedName>
    <definedName name="FDD_95_8" hidden="1">"A33603"</definedName>
    <definedName name="FDD_95_9" hidden="1">"A33969"</definedName>
    <definedName name="FDD_96_0" hidden="1">"U30681"</definedName>
    <definedName name="FDD_96_1" hidden="1">"A31047"</definedName>
    <definedName name="FDD_96_10" hidden="1">"A34334"</definedName>
    <definedName name="FDD_96_11" hidden="1">"A34699"</definedName>
    <definedName name="FDD_96_12" hidden="1">"A35064"</definedName>
    <definedName name="FDD_96_13" hidden="1">"A35430"</definedName>
    <definedName name="FDD_96_14" hidden="1">"A35795"</definedName>
    <definedName name="FDD_96_2" hidden="1">"A31412"</definedName>
    <definedName name="FDD_96_3" hidden="1">"A31777"</definedName>
    <definedName name="FDD_96_4" hidden="1">"A32142"</definedName>
    <definedName name="FDD_96_5" hidden="1">"A32508"</definedName>
    <definedName name="FDD_96_6" hidden="1">"A32873"</definedName>
    <definedName name="FDD_96_7" hidden="1">"A33238"</definedName>
    <definedName name="FDD_96_8" hidden="1">"A33603"</definedName>
    <definedName name="FDD_96_9" hidden="1">"A33969"</definedName>
    <definedName name="FDD_97_0" hidden="1">"U30681"</definedName>
    <definedName name="FDD_97_1" hidden="1">"A31047"</definedName>
    <definedName name="FDD_97_10" hidden="1">"A34334"</definedName>
    <definedName name="FDD_97_11" hidden="1">"A34699"</definedName>
    <definedName name="FDD_97_12" hidden="1">"A35064"</definedName>
    <definedName name="FDD_97_13" hidden="1">"A35430"</definedName>
    <definedName name="FDD_97_14" hidden="1">"A35795"</definedName>
    <definedName name="FDD_97_2" hidden="1">"A31412"</definedName>
    <definedName name="FDD_97_3" hidden="1">"A31777"</definedName>
    <definedName name="FDD_97_4" hidden="1">"A32142"</definedName>
    <definedName name="FDD_97_5" hidden="1">"A32508"</definedName>
    <definedName name="FDD_97_6" hidden="1">"A32873"</definedName>
    <definedName name="FDD_97_7" hidden="1">"A33238"</definedName>
    <definedName name="FDD_97_8" hidden="1">"A33603"</definedName>
    <definedName name="FDD_97_9" hidden="1">"A33969"</definedName>
    <definedName name="FDD_98_0" hidden="1">"U30681"</definedName>
    <definedName name="FDD_98_1" hidden="1">"A31047"</definedName>
    <definedName name="FDD_98_10" hidden="1">"A34334"</definedName>
    <definedName name="FDD_98_11" hidden="1">"A34699"</definedName>
    <definedName name="FDD_98_12" hidden="1">"A35064"</definedName>
    <definedName name="FDD_98_13" hidden="1">"A35430"</definedName>
    <definedName name="FDD_98_14" hidden="1">"A35795"</definedName>
    <definedName name="FDD_98_2" hidden="1">"A31412"</definedName>
    <definedName name="FDD_98_3" hidden="1">"A31777"</definedName>
    <definedName name="FDD_98_4" hidden="1">"A32142"</definedName>
    <definedName name="FDD_98_5" hidden="1">"A32508"</definedName>
    <definedName name="FDD_98_6" hidden="1">"A32873"</definedName>
    <definedName name="FDD_98_7" hidden="1">"A33238"</definedName>
    <definedName name="FDD_98_8" hidden="1">"A33603"</definedName>
    <definedName name="FDD_98_9" hidden="1">"A33969"</definedName>
    <definedName name="FDD_99_0" hidden="1">"U30681"</definedName>
    <definedName name="FDD_99_1" hidden="1">"A31047"</definedName>
    <definedName name="FDD_99_10" hidden="1">"A34334"</definedName>
    <definedName name="FDD_99_11" hidden="1">"A34699"</definedName>
    <definedName name="FDD_99_12" hidden="1">"A35064"</definedName>
    <definedName name="FDD_99_13" hidden="1">"A35430"</definedName>
    <definedName name="FDD_99_14" hidden="1">"A35795"</definedName>
    <definedName name="FDD_99_2" hidden="1">"A31412"</definedName>
    <definedName name="FDD_99_3" hidden="1">"A31777"</definedName>
    <definedName name="FDD_99_4" hidden="1">"A32142"</definedName>
    <definedName name="FDD_99_5" hidden="1">"A32508"</definedName>
    <definedName name="FDD_99_6" hidden="1">"A32873"</definedName>
    <definedName name="FDD_99_7" hidden="1">"A33238"</definedName>
    <definedName name="FDD_99_8" hidden="1">"A33603"</definedName>
    <definedName name="FDD_99_9" hidden="1">"A33969"</definedName>
    <definedName name="FDDS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DF" localSheetId="15">[8]!Plan1</definedName>
    <definedName name="FDF" localSheetId="16">Plan1</definedName>
    <definedName name="FDF">[0]!Plan1</definedName>
    <definedName name="FDF_10">#N/A</definedName>
    <definedName name="FDF_11">#N/A</definedName>
    <definedName name="FDF_12">#N/A</definedName>
    <definedName name="FDF_13">#N/A</definedName>
    <definedName name="FDF_14">#N/A</definedName>
    <definedName name="FDF_15">#N/A</definedName>
    <definedName name="FDF_16">#N/A</definedName>
    <definedName name="FDF_17">#N/A</definedName>
    <definedName name="FDF_18">#N/A</definedName>
    <definedName name="FDF_2">#N/A</definedName>
    <definedName name="FDF_5">#N/A</definedName>
    <definedName name="FDF_6">#N/A</definedName>
    <definedName name="FDF_7">#N/A</definedName>
    <definedName name="FDF_8">#N/A</definedName>
    <definedName name="FDF_9">#N/A</definedName>
    <definedName name="fdfd" localSheetId="16">#REF!</definedName>
    <definedName name="fdfd">#REF!</definedName>
    <definedName name="FDFDFDFDFDFDFDFFDFFFDFD">#REF!</definedName>
    <definedName name="FDFGS">#N/A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FS12">#REF!</definedName>
    <definedName name="FDFSDFFW">#N/A</definedName>
    <definedName name="fdg" hidden="1">{#N/A,#N/A,TRUE,"Serviços"}</definedName>
    <definedName name="FDP_0_1_aUrv" hidden="1">#REF!</definedName>
    <definedName name="FDP_10_1_aDrv" hidden="1">#REF!</definedName>
    <definedName name="FDP_107_1_aUrv" hidden="1">#REF!</definedName>
    <definedName name="FDP_11_1_aDrv" hidden="1">#REF!</definedName>
    <definedName name="FDP_111_1_aUrv" hidden="1">#REF!</definedName>
    <definedName name="FDP_112_1_aUrv" hidden="1">#REF!</definedName>
    <definedName name="FDP_113_1_aUrv" hidden="1">#REF!</definedName>
    <definedName name="FDP_114_1_aUrv" hidden="1">#REF!</definedName>
    <definedName name="FDP_115_1_aUrv" hidden="1">#REF!</definedName>
    <definedName name="FDP_12_1_aDrv" hidden="1">#REF!</definedName>
    <definedName name="FDP_126_1_aUrv" hidden="1">#REF!</definedName>
    <definedName name="FDP_127_1_aUrv" hidden="1">#REF!</definedName>
    <definedName name="FDP_128_1_aUrv" hidden="1">#REF!</definedName>
    <definedName name="FDP_129_1_aUrv" hidden="1">#REF!</definedName>
    <definedName name="FDP_13_1_aDrv" hidden="1">#REF!</definedName>
    <definedName name="FDP_131_1_aDrv" hidden="1">#REF!</definedName>
    <definedName name="FDP_134_1_aDrv" hidden="1">#REF!</definedName>
    <definedName name="FDP_135_1_aDrv" hidden="1">#REF!</definedName>
    <definedName name="FDP_137_1_aDdv" hidden="1">#REF!</definedName>
    <definedName name="FDP_139_1_aUrv" hidden="1">#REF!</definedName>
    <definedName name="FDP_14_1_aDrv" hidden="1">#REF!</definedName>
    <definedName name="FDP_140_1_aUrv" hidden="1">#REF!</definedName>
    <definedName name="FDP_141_1_aUrv" hidden="1">#REF!</definedName>
    <definedName name="FDP_143_1_aUrv" hidden="1">#REF!</definedName>
    <definedName name="FDP_144_1_aUrv" hidden="1">#REF!</definedName>
    <definedName name="FDP_15_1_aDrv" hidden="1">#REF!</definedName>
    <definedName name="FDP_16_1_aDrv" hidden="1">#REF!</definedName>
    <definedName name="FDP_17_1_aDrv" hidden="1">#REF!</definedName>
    <definedName name="FDP_18_1_aDrv" hidden="1">#REF!</definedName>
    <definedName name="FDP_19_1_aDrv" hidden="1">#REF!</definedName>
    <definedName name="FDP_20_1_aUrv" hidden="1">#REF!</definedName>
    <definedName name="FDP_21_1_aUrv" hidden="1">#REF!</definedName>
    <definedName name="FDP_22_1_aUrv" hidden="1">#REF!</definedName>
    <definedName name="FDP_23_1_aUrv" hidden="1">#REF!</definedName>
    <definedName name="FDP_24_1_aUrv" hidden="1">#REF!</definedName>
    <definedName name="FDP_25_1_aUrv" hidden="1">#REF!</definedName>
    <definedName name="FDP_26_1_aUrv" hidden="1">#REF!</definedName>
    <definedName name="FDP_27_1_aUrv" hidden="1">#REF!</definedName>
    <definedName name="FDP_28_1_aUrv" hidden="1">#REF!</definedName>
    <definedName name="FDP_280_1_aSrv" hidden="1">#REF!</definedName>
    <definedName name="FDP_281_1_aSrv" hidden="1">#REF!</definedName>
    <definedName name="FDP_282_1_aSrv" hidden="1">#REF!</definedName>
    <definedName name="FDP_283_1_aSrv" hidden="1">#REF!</definedName>
    <definedName name="FDP_29_1_aUrv" hidden="1">#REF!</definedName>
    <definedName name="FDP_30_1_aUrv" hidden="1">#REF!</definedName>
    <definedName name="FDP_31_1_aUrv" hidden="1">#REF!</definedName>
    <definedName name="FDP_32_1_aUrv" hidden="1">#REF!</definedName>
    <definedName name="FDP_33_1_aUrv" hidden="1">#REF!</definedName>
    <definedName name="FDP_34_1_aUrv" hidden="1">#REF!</definedName>
    <definedName name="FDP_35_1_aUrv" hidden="1">#REF!</definedName>
    <definedName name="FDP_36_1_aUrv" hidden="1">#REF!</definedName>
    <definedName name="FDP_37_1_aUrv" hidden="1">#REF!</definedName>
    <definedName name="FDP_38_1_aUrv" hidden="1">#REF!</definedName>
    <definedName name="FDP_39_1_aUrv" hidden="1">#REF!</definedName>
    <definedName name="FDP_41_1_aUrv" hidden="1">#REF!</definedName>
    <definedName name="FDP_42_1_aUrv" hidden="1">#REF!</definedName>
    <definedName name="FDP_43_1_aUrv" hidden="1">#REF!</definedName>
    <definedName name="FDP_44_1_aUrv" hidden="1">#REF!</definedName>
    <definedName name="FDP_45_1_aUrv" hidden="1">#REF!</definedName>
    <definedName name="FDP_46_1_aUrv" hidden="1">#REF!</definedName>
    <definedName name="FDP_47_1_aUrv" hidden="1">#REF!</definedName>
    <definedName name="FDP_48_1_aUrv" hidden="1">#REF!</definedName>
    <definedName name="FDP_49_1_aUrv" hidden="1">#REF!</definedName>
    <definedName name="FDP_50_1_aUrv" hidden="1">#REF!</definedName>
    <definedName name="FDP_51_1_aUrv" hidden="1">#REF!</definedName>
    <definedName name="FDP_52_1_aUrv" hidden="1">#REF!</definedName>
    <definedName name="FDP_53_1_aUrv" hidden="1">#REF!</definedName>
    <definedName name="FDP_53_1_rUrv" hidden="1">#REF!</definedName>
    <definedName name="FDP_54_1_aUrv" hidden="1">#REF!</definedName>
    <definedName name="FDP_55_1_aUrv" hidden="1">#REF!</definedName>
    <definedName name="FDP_8_1_aDrv" hidden="1">#REF!</definedName>
    <definedName name="FDP_9_1_aDrv" hidden="1">#REF!</definedName>
    <definedName name="FDS" localSheetId="8">{#N/A,#N/A,FALSE,"MO (2)"}</definedName>
    <definedName name="FDS" localSheetId="10">{#N/A,#N/A,FALSE,"MO (2)"}</definedName>
    <definedName name="FDS" localSheetId="11">{#N/A,#N/A,FALSE,"MO (2)"}</definedName>
    <definedName name="FDS" localSheetId="12">{#N/A,#N/A,FALSE,"MO (2)"}</definedName>
    <definedName name="FDS" localSheetId="13">{#N/A,#N/A,FALSE,"MO (2)"}</definedName>
    <definedName name="FDS" localSheetId="15" hidden="1">{#N/A,#N/A,FALSE,"MO (2)"}</definedName>
    <definedName name="FDS">{#N/A,#N/A,FALSE,"MO (2)"}</definedName>
    <definedName name="fdsafe" localSheetId="16">#REF!</definedName>
    <definedName name="fdsafe">#REF!</definedName>
    <definedName name="FE" localSheetId="16">#REF!</definedName>
    <definedName name="FE">#REF!</definedName>
    <definedName name="felipe">[42]Plan1!#REF!</definedName>
    <definedName name="fer">#REF!</definedName>
    <definedName name="FERE">#N/A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rnando" localSheetId="16">#REF!</definedName>
    <definedName name="fernando">#REF!</definedName>
    <definedName name="FEV00">#REF!</definedName>
    <definedName name="FEVA">#REF!</definedName>
    <definedName name="FF">#REF!</definedName>
    <definedName name="FFDSA" localSheetId="16">#REF!</definedName>
    <definedName name="FFDSA">#REF!</definedName>
    <definedName name="fff">'[82]P A T O  D'!#REF!</definedName>
    <definedName name="ffff">#REF!</definedName>
    <definedName name="fffff" localSheetId="5" hidden="1">{"'EI 060 02'!$A$1:$K$59"}</definedName>
    <definedName name="fffff" localSheetId="16">{"'EI 060 02'!$A$1:$K$59"}</definedName>
    <definedName name="fffff" hidden="1">{"'EI 060 02'!$A$1:$K$59"}</definedName>
    <definedName name="FFFFFF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ffffff" hidden="1">{#N/A,#N/A,TRUE,"Serviços"}</definedName>
    <definedName name="fffffffffffff">'[37]Fresagem de Pista Ago-98'!#REF!</definedName>
    <definedName name="fffffffffffffff">#N/A</definedName>
    <definedName name="fffg">#N/A</definedName>
    <definedName name="FFTY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FVGVBSDAFD">#N/A</definedName>
    <definedName name="ffw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gdfgdfg">'[37]Fresagem de Pista Ago-98'!#REF!</definedName>
    <definedName name="fge">'[22]P A T O 99 B'!#REF!</definedName>
    <definedName name="fgff" localSheetId="8">{#N/A,#N/A,FALSE,"MO (2)"}</definedName>
    <definedName name="fgff" localSheetId="10">{#N/A,#N/A,FALSE,"MO (2)"}</definedName>
    <definedName name="fgff" localSheetId="11">{#N/A,#N/A,FALSE,"MO (2)"}</definedName>
    <definedName name="fgff" localSheetId="12">{#N/A,#N/A,FALSE,"MO (2)"}</definedName>
    <definedName name="fgff" localSheetId="13">{#N/A,#N/A,FALSE,"MO (2)"}</definedName>
    <definedName name="fgff" localSheetId="5" hidden="1">{#N/A,#N/A,FALSE,"MO (2)"}</definedName>
    <definedName name="fgff" localSheetId="15" hidden="1">{#N/A,#N/A,FALSE,"MO (2)"}</definedName>
    <definedName name="fgff" localSheetId="16">{#N/A,#N/A,FALSE,"MO (2)"}</definedName>
    <definedName name="fgff" hidden="1">{#N/A,#N/A,FALSE,"MO (2)"}</definedName>
    <definedName name="fgff_1" hidden="1">{#N/A,#N/A,FALSE,"MO (2)"}</definedName>
    <definedName name="FGFG">#REF!</definedName>
    <definedName name="FGFGF" localSheetId="15">[8]!Plan1</definedName>
    <definedName name="FGFGF" localSheetId="16">Plan1</definedName>
    <definedName name="FGFGF">[0]!Plan1</definedName>
    <definedName name="FGFGF_10">#N/A</definedName>
    <definedName name="FGFGF_11">#N/A</definedName>
    <definedName name="FGFGF_12">#N/A</definedName>
    <definedName name="FGFGF_13">#N/A</definedName>
    <definedName name="FGFGF_14">#N/A</definedName>
    <definedName name="FGFGF_15">#N/A</definedName>
    <definedName name="FGFGF_16">#N/A</definedName>
    <definedName name="FGFGF_17">#N/A</definedName>
    <definedName name="FGFGF_18">#N/A</definedName>
    <definedName name="FGFGF_2">#N/A</definedName>
    <definedName name="FGFGF_5">#N/A</definedName>
    <definedName name="FGFGF_6">#N/A</definedName>
    <definedName name="FGFGF_7">#N/A</definedName>
    <definedName name="FGFGF_8">#N/A</definedName>
    <definedName name="FGFGF_9">#N/A</definedName>
    <definedName name="FGGG">[1]PLANILHA!#REF!</definedName>
    <definedName name="fggggg" hidden="1">{#N/A,#N/A,FALSE,"CPV";#N/A,#N/A,FALSE,"Pareto";#N/A,#N/A,FALSE,"Gráficos"}</definedName>
    <definedName name="fgjfghj">'[91]Medição (2'!#REF!</definedName>
    <definedName name="fhgfdhfd">#REF!</definedName>
    <definedName name="figura1">"Figura 1"</definedName>
    <definedName name="FILL" hidden="1">#REF!</definedName>
    <definedName name="filtragem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r_1000">[74]!Filtrar_1000</definedName>
    <definedName name="FIM">[43]Vínculo!#REF!</definedName>
    <definedName name="FIM.TRECHO">#REF!</definedName>
    <definedName name="FIM_48">[43]Vínculo!#REF!</definedName>
    <definedName name="fi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nados">#N/A</definedName>
    <definedName name="FINAL">NA()</definedName>
    <definedName name="FINAL_CM" localSheetId="16">#REF!</definedName>
    <definedName name="FINAL_CM">#REF!</definedName>
    <definedName name="FINAL_RCC" localSheetId="16">#REF!</definedName>
    <definedName name="FINAL_RCC">#REF!</definedName>
    <definedName name="FINAL_RM" localSheetId="16">#REF!</definedName>
    <definedName name="FINAL_RM">#REF!</definedName>
    <definedName name="FINAL_RMA" localSheetId="16">#REF!</definedName>
    <definedName name="FINAL_RMA">#REF!</definedName>
    <definedName name="FINAL_RMEC" localSheetId="16">#REF!</definedName>
    <definedName name="FINAL_RMEC">#REF!</definedName>
    <definedName name="Financ.Resum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finn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FIRMA" localSheetId="16">#REF!</definedName>
    <definedName name="FIRMA">#REF!</definedName>
    <definedName name="firma1">#REF!</definedName>
    <definedName name="firma1_10">#REF!</definedName>
    <definedName name="firma1_12">#REF!</definedName>
    <definedName name="firma1_3">#REF!</definedName>
    <definedName name="firma1_4">#REF!</definedName>
    <definedName name="firma1_9">#REF!</definedName>
    <definedName name="firma2" localSheetId="16">#REF!</definedName>
    <definedName name="firma2">#REF!</definedName>
    <definedName name="firma2_10">#REF!</definedName>
    <definedName name="firma2_12">#REF!</definedName>
    <definedName name="firma2_3">#REF!</definedName>
    <definedName name="firma2_4">#REF!</definedName>
    <definedName name="firma2_9">#REF!</definedName>
    <definedName name="FISCAL">#REF!</definedName>
    <definedName name="Fisicos">#REF!</definedName>
    <definedName name="FIT">#REF!</definedName>
    <definedName name="FITOK" hidden="1">{#N/A,#N/A,TRUE,"Serviços"}</definedName>
    <definedName name="fjjashfja" hidden="1">#REF!</definedName>
    <definedName name="fl._01">#REF!</definedName>
    <definedName name="flavio">#REF!</definedName>
    <definedName name="FLOT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AÇÃ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 localSheetId="16">#REF!</definedName>
    <definedName name="Fluência">#REF!</definedName>
    <definedName name="fluxo" localSheetId="15">'[93]450'!#REF!</definedName>
    <definedName name="fluxo">'[94]450'!#REF!</definedName>
    <definedName name="fluxo_10">#N/A</definedName>
    <definedName name="fluxo_11">#N/A</definedName>
    <definedName name="fluxo_12">#N/A</definedName>
    <definedName name="fluxo_13">#N/A</definedName>
    <definedName name="fluxo_14">#N/A</definedName>
    <definedName name="fluxo_15">#N/A</definedName>
    <definedName name="fluxo_16">#N/A</definedName>
    <definedName name="fluxo_17">#N/A</definedName>
    <definedName name="fluxo_18">#N/A</definedName>
    <definedName name="fluxo_5">#N/A</definedName>
    <definedName name="fluxo_6">#N/A</definedName>
    <definedName name="fluxo_7">#N/A</definedName>
    <definedName name="fluxo_8">#N/A</definedName>
    <definedName name="fluxo_9">#N/A</definedName>
    <definedName name="fluxoo">'[94]450'!#REF!</definedName>
    <definedName name="FM" localSheetId="16">#REF!</definedName>
    <definedName name="FM">#REF!</definedName>
    <definedName name="FMMA">#REF!</definedName>
    <definedName name="FMTA">#REF!</definedName>
    <definedName name="FMW" localSheetId="16">#REF!</definedName>
    <definedName name="FMW">#REF!</definedName>
    <definedName name="FMWA" localSheetId="16">#REF!</definedName>
    <definedName name="FMWA">#REF!</definedName>
    <definedName name="FO">#REF!</definedName>
    <definedName name="FOFO">#REF!</definedName>
    <definedName name="FOFO150">#REF!</definedName>
    <definedName name="FOFO200">#REF!</definedName>
    <definedName name="FOFO50">#REF!</definedName>
    <definedName name="FOFO75">#REF!</definedName>
    <definedName name="FOFO80">#REF!</definedName>
    <definedName name="FOG">#REF!</definedName>
    <definedName name="fol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olha">#REF!</definedName>
    <definedName name="FOLHA01" localSheetId="8">{#N/A,#N/A,TRUE,"Serviços"}</definedName>
    <definedName name="FOLHA01" localSheetId="10">{#N/A,#N/A,TRUE,"Serviços"}</definedName>
    <definedName name="FOLHA01" localSheetId="11">{#N/A,#N/A,TRUE,"Serviços"}</definedName>
    <definedName name="FOLHA01" localSheetId="12">{#N/A,#N/A,TRUE,"Serviços"}</definedName>
    <definedName name="FOLHA01" localSheetId="13">{#N/A,#N/A,TRUE,"Serviços"}</definedName>
    <definedName name="FOLHA01" localSheetId="5" hidden="1">{#N/A,#N/A,TRUE,"Serviços"}</definedName>
    <definedName name="FOLHA01" localSheetId="15" hidden="1">{#N/A,#N/A,TRUE,"Serviços"}</definedName>
    <definedName name="FOLHA01" localSheetId="16">{#N/A,#N/A,TRUE,"Serviços"}</definedName>
    <definedName name="FOLHA01" hidden="1">{#N/A,#N/A,TRUE,"Serviços"}</definedName>
    <definedName name="FOLHA011" localSheetId="5" hidden="1">{#N/A,#N/A,TRUE,"Serviços"}</definedName>
    <definedName name="FOLHA011" localSheetId="16">{#N/A,#N/A,TRUE,"Serviços"}</definedName>
    <definedName name="FOLHA011" hidden="1">{#N/A,#N/A,TRUE,"Serviços"}</definedName>
    <definedName name="folha1" localSheetId="8">{#N/A,#N/A,TRUE,"Serviços"}</definedName>
    <definedName name="folha1" localSheetId="10">{#N/A,#N/A,TRUE,"Serviços"}</definedName>
    <definedName name="folha1" localSheetId="11">{#N/A,#N/A,TRUE,"Serviços"}</definedName>
    <definedName name="folha1" localSheetId="12">{#N/A,#N/A,TRUE,"Serviços"}</definedName>
    <definedName name="folha1" localSheetId="13">{#N/A,#N/A,TRUE,"Serviços"}</definedName>
    <definedName name="folha1" localSheetId="5" hidden="1">{#N/A,#N/A,TRUE,"Serviços"}</definedName>
    <definedName name="folha1" localSheetId="15" hidden="1">{#N/A,#N/A,TRUE,"Serviços"}</definedName>
    <definedName name="folha1" localSheetId="16">{#N/A,#N/A,TRUE,"Serviços"}</definedName>
    <definedName name="folha1" hidden="1">{#N/A,#N/A,TRUE,"Serviços"}</definedName>
    <definedName name="folha11" localSheetId="5" hidden="1">{#N/A,#N/A,TRUE,"Serviços"}</definedName>
    <definedName name="folha11" localSheetId="16">{#N/A,#N/A,TRUE,"Serviços"}</definedName>
    <definedName name="folha11" hidden="1">{#N/A,#N/A,TRUE,"Serviços"}</definedName>
    <definedName name="Folha2">#REF!</definedName>
    <definedName name="Folha4">#REF!</definedName>
    <definedName name="Fonte">#REF!</definedName>
    <definedName name="FOOR" localSheetId="8">{#N/A,#N/A,FALSE,"Plan1"}</definedName>
    <definedName name="FOOR" localSheetId="10">{#N/A,#N/A,FALSE,"Plan1"}</definedName>
    <definedName name="FOOR" localSheetId="11">{#N/A,#N/A,FALSE,"Plan1"}</definedName>
    <definedName name="FOOR" localSheetId="12">{#N/A,#N/A,FALSE,"Plan1"}</definedName>
    <definedName name="FOOR" localSheetId="13">{#N/A,#N/A,FALSE,"Plan1"}</definedName>
    <definedName name="FOOR" localSheetId="5" hidden="1">{#N/A,#N/A,FALSE,"Plan1"}</definedName>
    <definedName name="FOOR" localSheetId="15" hidden="1">{#N/A,#N/A,FALSE,"Plan1"}</definedName>
    <definedName name="FOOR" localSheetId="16">{#N/A,#N/A,FALSE,"Plan1"}</definedName>
    <definedName name="FOOR" hidden="1">{#N/A,#N/A,FALSE,"Plan1"}</definedName>
    <definedName name="FORMA">[62]SERVIÇOS!$G$23</definedName>
    <definedName name="FORMA_MAD_BRANCA">#REF!</definedName>
    <definedName name="FORMAMAN">#REF!</definedName>
    <definedName name="FORMAMANALT">#REF!</definedName>
    <definedName name="FORMULÁRIO" localSheetId="8">{#N/A,#N/A,FALSE,"Plan1"}</definedName>
    <definedName name="FORMULÁRIO" localSheetId="10">{#N/A,#N/A,FALSE,"Plan1"}</definedName>
    <definedName name="FORMULÁRIO" localSheetId="11">{#N/A,#N/A,FALSE,"Plan1"}</definedName>
    <definedName name="FORMULÁRIO" localSheetId="12">{#N/A,#N/A,FALSE,"Plan1"}</definedName>
    <definedName name="FORMULÁRIO" localSheetId="13">{#N/A,#N/A,FALSE,"Plan1"}</definedName>
    <definedName name="FORMULÁRIO" localSheetId="5" hidden="1">{#N/A,#N/A,FALSE,"Plan1"}</definedName>
    <definedName name="FORMULÁRIO" localSheetId="15" hidden="1">{#N/A,#N/A,FALSE,"Plan1"}</definedName>
    <definedName name="FORMULÁRIO" localSheetId="16">{#N/A,#N/A,FALSE,"Plan1"}</definedName>
    <definedName name="FORMULÁRIO" hidden="1">{#N/A,#N/A,FALSE,"Plan1"}</definedName>
    <definedName name="formulas" localSheetId="15">'[95]Compactação  botafora'!$B$112,'[95]Compactação  botafora'!$B$50,'[95]Compactação  botafora'!$B$174:$B$177,'[95]Compactação  botafora'!$B$236:$B$239,'[95]Compactação  botafora'!$B$298:$B$301,'[95]Compactação  botafora'!$B$360:$B$362,'[95]Compactação  botafora'!$B$422:$B$424,'[95]Compactação  botafora'!$B$484:$B$486,'[95]Compactação  botafora'!$B$546:$B$547,'[95]Compactação  botafora'!$B$608:$B$609,'[95]Compactação  botafora'!$B$671:$B$672,'[95]Compactação  botafora'!$B$733:$B$734,'[95]Compactação  botafora'!$B$795:$B$796,'[95]Compactação  botafora'!$B$857:$B$858,'[95]Compactação  botafora'!$B$980,'[95]Compactação  botafora'!$B$1042,'[95]Compactação  botafora'!$B$1104,'[95]Compactação  botafora'!$B$1166:$B$1168,'[95]Compactação  botafora'!$B$1228:$B$1230,'[95]Compactação  botafora'!$B$1290:$B$1292</definedName>
    <definedName name="formulas">#REF!,#REF!,#REF!,#REF!,#REF!,#REF!,#REF!,#REF!,#REF!,#REF!,#REF!,#REF!,#REF!,#REF!,#REF!,#REF!,#REF!,#REF!,#REF!,#REF!</definedName>
    <definedName name="FORNEC_CAP20">#REF!</definedName>
    <definedName name="FORNEC_CAP20_10">#REF!</definedName>
    <definedName name="FORNEC_CAP20_12">#REF!</definedName>
    <definedName name="FORNEC_CAP20_9">#REF!</definedName>
    <definedName name="FORNEC_CM30">#REF!</definedName>
    <definedName name="FORNEC_CM30_10">#REF!</definedName>
    <definedName name="FORNEC_CM30_12">#REF!</definedName>
    <definedName name="FORNEC_CM30_9">#REF!</definedName>
    <definedName name="FORNECEDORES">#REF!</definedName>
    <definedName name="FORRO" localSheetId="8">{#N/A,#N/A,FALSE,"Plan1"}</definedName>
    <definedName name="FORRO" localSheetId="10">{#N/A,#N/A,FALSE,"Plan1"}</definedName>
    <definedName name="FORRO" localSheetId="11">{#N/A,#N/A,FALSE,"Plan1"}</definedName>
    <definedName name="FORRO" localSheetId="12">{#N/A,#N/A,FALSE,"Plan1"}</definedName>
    <definedName name="FORRO" localSheetId="13">{#N/A,#N/A,FALSE,"Plan1"}</definedName>
    <definedName name="FORRO" localSheetId="5" hidden="1">{#N/A,#N/A,FALSE,"Plan1"}</definedName>
    <definedName name="FORRO" localSheetId="15" hidden="1">{#N/A,#N/A,FALSE,"Plan1"}</definedName>
    <definedName name="FORRO" localSheetId="16">{#N/A,#N/A,FALSE,"Plan1"}</definedName>
    <definedName name="FORRO" hidden="1">{#N/A,#N/A,FALSE,"Plan1"}</definedName>
    <definedName name="forte">{#NAME?}</definedName>
    <definedName name="Fot" localSheetId="5" hidden="1">{"'EI 060 02'!$A$1:$K$59"}</definedName>
    <definedName name="Fot" localSheetId="16">{"'EI 060 02'!$A$1:$K$59"}</definedName>
    <definedName name="Fot" hidden="1">{"'EI 060 02'!$A$1:$K$59"}</definedName>
    <definedName name="fqfqfq">#REF!</definedName>
    <definedName name="fqfqfwf">#REF!</definedName>
    <definedName name="fqqfgvg">#REF!</definedName>
    <definedName name="fqwffreq">#REF!</definedName>
    <definedName name="fr" localSheetId="8">fr</definedName>
    <definedName name="fr" localSheetId="10">'01-ADM-Resumo'!fr</definedName>
    <definedName name="fr" localSheetId="11">'01-ADM-Resumo'!fr</definedName>
    <definedName name="fr" localSheetId="12">'01-ADM-Resumo'!fr</definedName>
    <definedName name="fr" localSheetId="13">'01-ADM-Resumo'!fr</definedName>
    <definedName name="fr" localSheetId="15">'CUSTO PRINCIPAL'!fr</definedName>
    <definedName name="fr" localSheetId="16">'Mat. BetuM'!fr</definedName>
    <definedName name="fr">#N/A</definedName>
    <definedName name="FRANCISCO" localSheetId="15">[8]!Plan1</definedName>
    <definedName name="FRANCISCO" localSheetId="16">Plan1</definedName>
    <definedName name="FRANCISCO">[0]!Plan1</definedName>
    <definedName name="FRDE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fre" localSheetId="8">FRE</definedName>
    <definedName name="fre" localSheetId="10">'01-ADM-Resumo'!fre</definedName>
    <definedName name="fre" localSheetId="11">'01-ADM-Resumo'!fre</definedName>
    <definedName name="fre" localSheetId="12">'01-ADM-Resumo'!fre</definedName>
    <definedName name="fre" localSheetId="13">'01-ADM-Resumo'!fre</definedName>
    <definedName name="fre" localSheetId="15">'CUSTO PRINCIPAL'!fre</definedName>
    <definedName name="FRE" localSheetId="16">#REF!</definedName>
    <definedName name="FRE">#REF!</definedName>
    <definedName name="FREADVAL">#REF!</definedName>
    <definedName name="FREFIX">#REF!</definedName>
    <definedName name="FREPES">#REF!</definedName>
    <definedName name="FRESA">#REF!</definedName>
    <definedName name="FRESAC">#REF!</definedName>
    <definedName name="FRESAD">#REF!</definedName>
    <definedName name="FRESADESC">#REF!</definedName>
    <definedName name="Fresagem">#N/A</definedName>
    <definedName name="Fresagem01" localSheetId="5" hidden="1">{#N/A,#N/A,TRUE,"Serviços"}</definedName>
    <definedName name="Fresagem01" localSheetId="16">{#N/A,#N/A,TRUE,"Serviços"}</definedName>
    <definedName name="Fresagem01" hidden="1">{#N/A,#N/A,TRUE,"Serviços"}</definedName>
    <definedName name="Fresagem011" localSheetId="5" hidden="1">{#N/A,#N/A,TRUE,"Serviços"}</definedName>
    <definedName name="Fresagem011" localSheetId="16">{#N/A,#N/A,TRUE,"Serviços"}</definedName>
    <definedName name="Fresagem011" hidden="1">{#N/A,#N/A,TRUE,"Serviços"}</definedName>
    <definedName name="fresfg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fresh5">#REF!</definedName>
    <definedName name="FRETE" localSheetId="8">FRETE</definedName>
    <definedName name="FRETE" localSheetId="10">'01-ADM-Resumo'!FRETE</definedName>
    <definedName name="FRETE" localSheetId="11">'01-ADM-Resumo'!FRETE</definedName>
    <definedName name="FRETE" localSheetId="12">'01-ADM-Resumo'!FRETE</definedName>
    <definedName name="FRETE" localSheetId="13">'01-ADM-Resumo'!FRETE</definedName>
    <definedName name="FRETE" localSheetId="15">'CUSTO PRINCIPAL'!FRETE</definedName>
    <definedName name="FRETE">'01-ADM-Resumo'!FRETE</definedName>
    <definedName name="FRR" localSheetId="8">{#N/A,#N/A,FALSE,"Plan1"}</definedName>
    <definedName name="FRR" localSheetId="10">{#N/A,#N/A,FALSE,"Plan1"}</definedName>
    <definedName name="FRR" localSheetId="11">{#N/A,#N/A,FALSE,"Plan1"}</definedName>
    <definedName name="FRR" localSheetId="12">{#N/A,#N/A,FALSE,"Plan1"}</definedName>
    <definedName name="FRR" localSheetId="13">{#N/A,#N/A,FALSE,"Plan1"}</definedName>
    <definedName name="FRR" localSheetId="5" hidden="1">{#N/A,#N/A,FALSE,"Plan1"}</definedName>
    <definedName name="FRR" localSheetId="15" hidden="1">{#N/A,#N/A,FALSE,"Plan1"}</definedName>
    <definedName name="FRR" localSheetId="16">{#N/A,#N/A,FALSE,"Plan1"}</definedName>
    <definedName name="FRR" hidden="1">{#N/A,#N/A,FALSE,"Plan1"}</definedName>
    <definedName name="FS">#REF!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ADFD">#N/A</definedName>
    <definedName name="fse">#REF!</definedName>
    <definedName name="fsn">#REF!</definedName>
    <definedName name="fuel">#REF!</definedName>
    <definedName name="fuel_1">#REF!</definedName>
    <definedName name="FUFUFUFUFUFUFF">#REF!</definedName>
    <definedName name="FUNCAO">NA()</definedName>
    <definedName name="Função" localSheetId="16">#REF!</definedName>
    <definedName name="Função">#REF!</definedName>
    <definedName name="FUNCAO_1">NA()</definedName>
    <definedName name="FUNCAO_3">NA()</definedName>
    <definedName name="FUNCAO_TITULOS">NA()</definedName>
    <definedName name="fv">#REF!</definedName>
    <definedName name="FVVVFE" hidden="1">{"PARTE1",#N/A,FALSE,"Plan1"}</definedName>
    <definedName name="FWEFW">#REF!</definedName>
    <definedName name="fwqdqe">#REF!</definedName>
    <definedName name="fwregwrgfd">#N/A</definedName>
    <definedName name="g" localSheetId="15">[8]!Plan1</definedName>
    <definedName name="G">'[52]EAP-USINA V E VI'!$B:$B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alvanized_cable_tray__complete_of__special_pieces__elbows__crosses__Tees__etc.__and_fixing_elements___brackets__supports__etc.__Metallic_supports_from_roof__wall_or_metallic_structure_included">#REF!</definedName>
    <definedName name="GANGUE">#REF!</definedName>
    <definedName name="GARDACORPO">#REF!</definedName>
    <definedName name="gas">#REF!</definedName>
    <definedName name="gas_1">#REF!</definedName>
    <definedName name="GAS_CARBONICO_6KG">#REF!</definedName>
    <definedName name="GASO">#REF!</definedName>
    <definedName name="GASOL">#N/A</definedName>
    <definedName name="GASOL_1">#REF!</definedName>
    <definedName name="GASOLINA">[80]INSUMOS!$N$306</definedName>
    <definedName name="GAST">[24]DADOS!$C$21</definedName>
    <definedName name="GASTALHO">#REF!</definedName>
    <definedName name="Gastos_Marajó">#N/A</definedName>
    <definedName name="gbegg">#REF!</definedName>
    <definedName name="GC">#REF!</definedName>
    <definedName name="GE" localSheetId="16">#REF!</definedName>
    <definedName name="GE">#REF!</definedName>
    <definedName name="geggg">#REF!</definedName>
    <definedName name="Generos_alimentícios">#REF!</definedName>
    <definedName name="Generos_alimentícios_2">#N/A</definedName>
    <definedName name="GEO">#REF!</definedName>
    <definedName name="GEOVANI">#REF!</definedName>
    <definedName name="GEOVANI_25">#REF!</definedName>
    <definedName name="GEOVANI2">#REF!</definedName>
    <definedName name="GEOVANI2_25">#REF!</definedName>
    <definedName name="Ger_Tecnico">#REF!</definedName>
    <definedName name="GERAL">[1]PLANILHA!#REF!</definedName>
    <definedName name="Gerente">#REF!</definedName>
    <definedName name="GESSO">#REF!</definedName>
    <definedName name="GF">#REF!</definedName>
    <definedName name="GFAGF">#N/A</definedName>
    <definedName name="gfdg">[49]RESUMO_AUT1!#REF!</definedName>
    <definedName name="gfdgdfhgdh">#REF!</definedName>
    <definedName name="gfdgfgs">#N/A</definedName>
    <definedName name="gfgfgfg" hidden="1">{#N/A,#N/A,FALSE,"MO (2)"}</definedName>
    <definedName name="g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GDGDG" localSheetId="15">[8]!Plan1</definedName>
    <definedName name="GGDGDG" localSheetId="16">Plan1</definedName>
    <definedName name="GGDGDG">[0]!Plan1</definedName>
    <definedName name="GGFFF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GG">[17]Equipamentos!#REF!</definedName>
    <definedName name="GGG_10">#N/A</definedName>
    <definedName name="GGG_11">#N/A</definedName>
    <definedName name="GGG_12">#N/A</definedName>
    <definedName name="GGG_13">#N/A</definedName>
    <definedName name="GGG_14">#N/A</definedName>
    <definedName name="GGG_15">#N/A</definedName>
    <definedName name="GGG_16">#N/A</definedName>
    <definedName name="GGG_17">#N/A</definedName>
    <definedName name="GGG_18">#N/A</definedName>
    <definedName name="GGG_5">#N/A</definedName>
    <definedName name="GGG_6">#N/A</definedName>
    <definedName name="GGG_7">#N/A</definedName>
    <definedName name="GGG_8">#N/A</definedName>
    <definedName name="GGG_9">#N/A</definedName>
    <definedName name="GGGG">#REF!</definedName>
    <definedName name="ggggggggghklhelkakc">#REF!</definedName>
    <definedName name="GGRFFF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GH">#REF!</definedName>
    <definedName name="ghg">#REF!</definedName>
    <definedName name="ghghgh" hidden="1">{#N/A,#N/A,FALSE,"MO (2)"}</definedName>
    <definedName name="GHGHHH">#N/A</definedName>
    <definedName name="ghi">#REF!</definedName>
    <definedName name="GHJ">#REF!</definedName>
    <definedName name="GI">#REF!</definedName>
    <definedName name="gil">#REF!</definedName>
    <definedName name="giu6lkjhlij">#N/A</definedName>
    <definedName name="GJ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K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jutrrew">#REF!</definedName>
    <definedName name="global">#REF!</definedName>
    <definedName name="GP" localSheetId="16">#REF!</definedName>
    <definedName name="GP">#REF!</definedName>
    <definedName name="GRADUADA" localSheetId="16">#REF!</definedName>
    <definedName name="GRADUADA">#REF!</definedName>
    <definedName name="graf" localSheetId="15">'[73]FLUXO - EXECUÇÃO PRÓPRIA'!#REF!</definedName>
    <definedName name="graf">'[96]FLUXO - EXECUÇÃO PRÓPRIA'!#REF!</definedName>
    <definedName name="graf_10">#N/A</definedName>
    <definedName name="graf_11">#N/A</definedName>
    <definedName name="graf_12">#N/A</definedName>
    <definedName name="graf_13">#N/A</definedName>
    <definedName name="graf_14">#N/A</definedName>
    <definedName name="graf_15">#N/A</definedName>
    <definedName name="graf_16">#N/A</definedName>
    <definedName name="graf_17">#N/A</definedName>
    <definedName name="graf_18">#N/A</definedName>
    <definedName name="graf_5">#N/A</definedName>
    <definedName name="graf_6">#N/A</definedName>
    <definedName name="graf_7">#N/A</definedName>
    <definedName name="graf_8">#N/A</definedName>
    <definedName name="graf_9">#N/A</definedName>
    <definedName name="graff">'[96]FLUXO - EXECUÇÃO PRÓPRIA'!#REF!</definedName>
    <definedName name="Gráfico">#REF!</definedName>
    <definedName name="GRAMA">[62]SERVIÇOS!$G$31</definedName>
    <definedName name="GRAMADA">#REF!</definedName>
    <definedName name="GRAMAREPLANTIO">#REF!</definedName>
    <definedName name="GRANITO_AMENDOA">#REF!</definedName>
    <definedName name="GRANITO_CINZA_CORUMBA">#REF!</definedName>
    <definedName name="grav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_xlnm.Recorder">#REF!</definedName>
    <definedName name="GRGRTR">#N/A</definedName>
    <definedName name="grhr" hidden="1">{#N/A,#N/A,TRUE,"Serviços"}</definedName>
    <definedName name="GRONAGRAMA100C">#REF!</definedName>
    <definedName name="GrpAcct1" hidden="1">"5611"</definedName>
    <definedName name="GrpAcct2" hidden="1">"5612"</definedName>
    <definedName name="GrpLevel" hidden="1">2</definedName>
    <definedName name="grx">#REF!</definedName>
    <definedName name="gsdgs" localSheetId="15">[8]!Plan1</definedName>
    <definedName name="gsdgs" localSheetId="16">Plan1</definedName>
    <definedName name="gsdgs">[0]!Plan1</definedName>
    <definedName name="gsdgs_10">#N/A</definedName>
    <definedName name="gsdgs_11">#N/A</definedName>
    <definedName name="gsdgs_12">#N/A</definedName>
    <definedName name="gsdgs_13">#N/A</definedName>
    <definedName name="gsdgs_14">#N/A</definedName>
    <definedName name="gsdgs_15">#N/A</definedName>
    <definedName name="gsdgs_16">#N/A</definedName>
    <definedName name="gsdgs_17">#N/A</definedName>
    <definedName name="gsdgs_18">#N/A</definedName>
    <definedName name="gsdgs_2">#N/A</definedName>
    <definedName name="gsdgs_5">#N/A</definedName>
    <definedName name="gsdgs_6">#N/A</definedName>
    <definedName name="gsdgs_7">#N/A</definedName>
    <definedName name="gsdgs_8">#N/A</definedName>
    <definedName name="gsdgs_9">#N/A</definedName>
    <definedName name="gsffgs">[49]RESUMO_AUT1!#REF!</definedName>
    <definedName name="gsgg">#REF!</definedName>
    <definedName name="gsggg">#REF!</definedName>
    <definedName name="gt">#REF!</definedName>
    <definedName name="GTRVGBTRC">#N/A</definedName>
    <definedName name="gtryfj" localSheetId="8">{#N/A,#N/A,TRUE,"Serviços"}</definedName>
    <definedName name="gtryfj" localSheetId="10">{#N/A,#N/A,TRUE,"Serviços"}</definedName>
    <definedName name="gtryfj" localSheetId="11">{#N/A,#N/A,TRUE,"Serviços"}</definedName>
    <definedName name="gtryfj" localSheetId="12">{#N/A,#N/A,TRUE,"Serviços"}</definedName>
    <definedName name="gtryfj" localSheetId="13">{#N/A,#N/A,TRUE,"Serviços"}</definedName>
    <definedName name="gtryfj" localSheetId="5" hidden="1">{#N/A,#N/A,TRUE,"Serviços"}</definedName>
    <definedName name="gtryfj" localSheetId="15" hidden="1">{#N/A,#N/A,TRUE,"Serviços"}</definedName>
    <definedName name="gtryfj" localSheetId="16">{#N/A,#N/A,TRUE,"Serviços"}</definedName>
    <definedName name="gtryfj" hidden="1">{#N/A,#N/A,TRUE,"Serviços"}</definedName>
    <definedName name="gtryfjj" localSheetId="5" hidden="1">{#N/A,#N/A,TRUE,"Serviços"}</definedName>
    <definedName name="gtryfjj" localSheetId="16">{#N/A,#N/A,TRUE,"Serviços"}</definedName>
    <definedName name="gtryfjj" hidden="1">{#N/A,#N/A,TRUE,"Serviços"}</definedName>
    <definedName name="GUA">#REF!</definedName>
    <definedName name="GUEDES">#REF!</definedName>
    <definedName name="guh">'[19]P A T O 99 B'!#REF!</definedName>
    <definedName name="G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uia">"Figura 1"</definedName>
    <definedName name="Guias">#REF!</definedName>
    <definedName name="GUSTAVO">{"total","SUM(total)","YNNNN",FALSE}</definedName>
    <definedName name="gv" hidden="1">{"Pèrdues i Guanys analític.Català",#N/A,FALSE,"Català";"Pèrdues i G. analític.castellà",#N/A,FALSE,"Castellà"}</definedName>
    <definedName name="gvwgvw">#REF!</definedName>
    <definedName name="gwfgtrq">#REF!</definedName>
    <definedName name="gwgg3">#REF!</definedName>
    <definedName name="gwgwgg">#REF!</definedName>
    <definedName name="GWSGWETH" hidden="1">#REF!</definedName>
    <definedName name="gwwgwg">#REF!</definedName>
    <definedName name="H" localSheetId="15">[8]!Plan1</definedName>
    <definedName name="h">[97]BDI!$E$97</definedName>
    <definedName name="H1112118">#REF!</definedName>
    <definedName name="h4c">#REF!</definedName>
    <definedName name="h5c">#REF!</definedName>
    <definedName name="h6c">#REF!</definedName>
    <definedName name="h7c">#REF!</definedName>
    <definedName name="h8c">#REF!</definedName>
    <definedName name="h9c">#REF!</definedName>
    <definedName name="HA" hidden="1">{"Pèrdues i Guanys analític.Català",#N/A,FALSE,"Català";"Pèrdues i G. analític.castellà",#N/A,FALSE,"Castellà"}</definedName>
    <definedName name="há">#REF!</definedName>
    <definedName name="HCamBasc5m">#REF!</definedName>
    <definedName name="hdsfavxc">[98]Equipamentos!#REF!</definedName>
    <definedName name="HEADDAYA3">#REF!,#REF!,#REF!,#REF!,#REF!,#REF!,#REF!,#REF!,#REF!,#REF!,#REF!,#REF!,#REF!</definedName>
    <definedName name="HEADDAYA4">#REF!,#REF!,#REF!,#REF!,#REF!,#REF!,#REF!,#REF!,#REF!,#REF!,#REF!,#REF!,#REF!,#REF!,#REF!,#REF!,#REF!</definedName>
    <definedName name="HEADWEEKA3">#REF!,#REF!,#REF!,#REF!,#REF!,#REF!,#REF!,#REF!,#REF!,#REF!,#REF!,#REF!</definedName>
    <definedName name="HEADWEEKA4">#REF!,#REF!,#REF!,#REF!,#REF!,#REF!,#REF!,#REF!,#REF!,#REF!,#REF!,#REF!</definedName>
    <definedName name="HELLO">#REF!</definedName>
    <definedName name="HENC" localSheetId="16">#REF!</definedName>
    <definedName name="HENC">#REF!</definedName>
    <definedName name="HEncTurma">#REF!</definedName>
    <definedName name="HENRIQUE" localSheetId="15">[8]!Plan1</definedName>
    <definedName name="HENRIQUE" localSheetId="16">Plan1</definedName>
    <definedName name="HENRIQUE">[0]!Plan1</definedName>
    <definedName name="HER" localSheetId="15">[8]!Plan1</definedName>
    <definedName name="HER" localSheetId="16">Plan1</definedName>
    <definedName name="HER">[0]!Plan1</definedName>
    <definedName name="HG" hidden="1">#REF!</definedName>
    <definedName name="HGGF" localSheetId="15">[8]!Plan1</definedName>
    <definedName name="HGGF" localSheetId="16">Plan1</definedName>
    <definedName name="HGGF">[0]!Plan1</definedName>
    <definedName name="hghg">[48]PROJETO!#REF!</definedName>
    <definedName name="hghgh">'[37]Fresagem de Pista Ago-98'!#REF!</definedName>
    <definedName name="HGRET" hidden="1">{"'RR'!$A$2:$E$81"}</definedName>
    <definedName name="HGuindauto">#REF!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" hidden="1">{#N/A,#N/A,FALSE,"IR E CS 1997";#N/A,#N/A,FALSE,"PR ND";#N/A,#N/A,FALSE,"8191";#N/A,#N/A,FALSE,"8383";#N/A,#N/A,FALSE,"MP 1024";#N/A,#N/A,FALSE,"AD_EX_97";#N/A,#N/A,FALSE,"BD 97"}</definedName>
    <definedName name="HHHHH">[38]Teor!$B$3:$B$7</definedName>
    <definedName name="hhhhhhh">'[37]Fresagem de Pista Ago-98'!#REF!</definedName>
    <definedName name="HHMONELE">#REF!</definedName>
    <definedName name="HHMONMEC">#REF!</definedName>
    <definedName name="HHPROELE">#REF!</definedName>
    <definedName name="HHPROMEC">#REF!</definedName>
    <definedName name="hi" localSheetId="16">#REF!</definedName>
    <definedName name="hi">#REF!</definedName>
    <definedName name="hi_10">#N/A</definedName>
    <definedName name="hi_11">#N/A</definedName>
    <definedName name="hi_12">#N/A</definedName>
    <definedName name="hi_13">#N/A</definedName>
    <definedName name="hi_14">#N/A</definedName>
    <definedName name="hi_15">#N/A</definedName>
    <definedName name="hi_16">#N/A</definedName>
    <definedName name="hi_17">#N/A</definedName>
    <definedName name="hi_18">#N/A</definedName>
    <definedName name="hi_2">#N/A</definedName>
    <definedName name="hi_24">#REF!</definedName>
    <definedName name="hi_25">#REF!</definedName>
    <definedName name="hi_26">#REF!</definedName>
    <definedName name="hi_27">#REF!</definedName>
    <definedName name="hi_29">#REF!</definedName>
    <definedName name="hi_3" localSheetId="16">#REF!</definedName>
    <definedName name="hi_3">#REF!</definedName>
    <definedName name="hi_4" localSheetId="16">#REF!</definedName>
    <definedName name="hi_4">#REF!</definedName>
    <definedName name="hi_5" localSheetId="16">#REF!</definedName>
    <definedName name="hi_5">#REF!</definedName>
    <definedName name="hi_6">#N/A</definedName>
    <definedName name="hi_7">#N/A</definedName>
    <definedName name="hi_8">#N/A</definedName>
    <definedName name="hi_9">#N/A</definedName>
    <definedName name="hii" localSheetId="16">#REF!</definedName>
    <definedName name="hii">#REF!</definedName>
    <definedName name="HistogramaSep">#REF!</definedName>
    <definedName name="HJ">#REF!</definedName>
    <definedName name="HJ_10">#N/A</definedName>
    <definedName name="HJ_12">#NAME?</definedName>
    <definedName name="HJ_3">NA()</definedName>
    <definedName name="HJ_9">NA()</definedName>
    <definedName name="HJHB">#REF!</definedName>
    <definedName name="hjhjhjhju" hidden="1">{#N/A,#N/A,FALSE,"MO (2)"}</definedName>
    <definedName name="hmngj">#N/A</definedName>
    <definedName name="HMOTO" localSheetId="16">#REF!</definedName>
    <definedName name="HMOTO">#REF!</definedName>
    <definedName name="hn.ExtDb" hidden="1">FALSE</definedName>
    <definedName name="hn.ModelType" hidden="1">"DEAL"</definedName>
    <definedName name="hn.ModelVersion" hidden="1">1</definedName>
    <definedName name="hn.NoUpload" hidden="1">0</definedName>
    <definedName name="hn.RolledForward" hidden="1">FALSE</definedName>
    <definedName name="hola">#REF!</definedName>
    <definedName name="HOM.7314" localSheetId="15">[8]!Plan1</definedName>
    <definedName name="HOM.7314" localSheetId="16">Plan1</definedName>
    <definedName name="HOM.7314">[0]!Plan1</definedName>
    <definedName name="hora">#REF!</definedName>
    <definedName name="hora_1">#REF!</definedName>
    <definedName name="horaam" localSheetId="16">#REF!</definedName>
    <definedName name="horaam">#REF!</definedName>
    <definedName name="horaenc" localSheetId="16">#REF!</definedName>
    <definedName name="horaenc">#REF!</definedName>
    <definedName name="HORAMÁQUINA">#REF!</definedName>
    <definedName name="horaseven" localSheetId="16">#REF!</definedName>
    <definedName name="horaseven">#REF!</definedName>
    <definedName name="HP" localSheetId="16">#REF!</definedName>
    <definedName name="HP">#REF!</definedName>
    <definedName name="HP.1" localSheetId="16">#REF!</definedName>
    <definedName name="HP.1">#REF!</definedName>
    <definedName name="hrdb" localSheetId="15">[8]!Plan1</definedName>
    <definedName name="hrdb" localSheetId="16">Plan1</definedName>
    <definedName name="hrdb">[0]!Plan1</definedName>
    <definedName name="HRetro">#REF!</definedName>
    <definedName name="hrf" localSheetId="8">hrf</definedName>
    <definedName name="hrf" localSheetId="10">'01-ADM-Resumo'!hrf</definedName>
    <definedName name="hrf" localSheetId="11">'01-ADM-Resumo'!hrf</definedName>
    <definedName name="hrf" localSheetId="12">'01-ADM-Resumo'!hrf</definedName>
    <definedName name="hrf" localSheetId="13">'01-ADM-Resumo'!hrf</definedName>
    <definedName name="hrf" localSheetId="15">'CUSTO PRINCIPAL'!hrf</definedName>
    <definedName name="hrf" localSheetId="16">'Mat. BetuM'!hrf</definedName>
    <definedName name="hrf">#N/A</definedName>
    <definedName name="HSDFHD" localSheetId="15">[8]!Plan1</definedName>
    <definedName name="HSDFHD" localSheetId="16">Plan1</definedName>
    <definedName name="HSDFHD">[0]!Plan1</definedName>
    <definedName name="hsdjsg" localSheetId="16">#REF!</definedName>
    <definedName name="hsdjsg">#REF!</definedName>
    <definedName name="HSERV" localSheetId="16">#REF!</definedName>
    <definedName name="HSERV">#REF!</definedName>
    <definedName name="HServente">#REF!</definedName>
    <definedName name="ht">#REF!</definedName>
    <definedName name="HTIODCIWJRP23">#REF!</definedName>
    <definedName name="htm" hidden="1">{"'Plan1 (2)'!$A$5:$F$63"}</definedName>
    <definedName name="HTML" hidden="1">{"'PXR_6500'!$A$1:$I$124"}</definedName>
    <definedName name="HTML_CodePage" hidden="1">1252</definedName>
    <definedName name="HTML_Control" localSheetId="5" hidden="1">{"'1'!$A$2:$G$13"}</definedName>
    <definedName name="HTML_Control" localSheetId="16">{"'EI 060 02'!$A$1:$K$59"}</definedName>
    <definedName name="HTML_Control" hidden="1">{"'1'!$A$2:$G$13"}</definedName>
    <definedName name="HTML_Description" hidden="1">""</definedName>
    <definedName name="HTML_Email" localSheetId="16">""</definedName>
    <definedName name="HTML_Email" hidden="1">"marcos@highway.com.br"</definedName>
    <definedName name="HTML_Header" localSheetId="16">"EI 060 02"</definedName>
    <definedName name="HTML_Header" hidden="1">"1"</definedName>
    <definedName name="HTML_LastUpdate" localSheetId="16">"05/05/03"</definedName>
    <definedName name="HTML_LastUpdate" hidden="1">"15/08/97"</definedName>
    <definedName name="HTML_LineAfter" localSheetId="16">0</definedName>
    <definedName name="HTML_LineAfter" hidden="1">TRUE</definedName>
    <definedName name="HTML_LineBefore" localSheetId="16">0</definedName>
    <definedName name="HTML_LineBefore" hidden="1">TRUE</definedName>
    <definedName name="HTML_Name" localSheetId="16">"Keyloir"</definedName>
    <definedName name="HTML_Name" hidden="1">"PCRJ-SMO-CGC"</definedName>
    <definedName name="HTML_OBDlg2" localSheetId="16">1</definedName>
    <definedName name="HTML_OBDlg2" hidden="1">TRUE</definedName>
    <definedName name="HTML_OBDlg4" localSheetId="16">1</definedName>
    <definedName name="HTML_OBDlg4" hidden="1">TRUE</definedName>
    <definedName name="HTML_OS" hidden="1">0</definedName>
    <definedName name="HTML_PathFile" localSheetId="16">"C:\Meus documentos\EI 060-02.htm"</definedName>
    <definedName name="HTML_PathFile" hidden="1">"C:\0marcos\MeuHTML.htm"</definedName>
    <definedName name="HTML_PathFileMac" hidden="1">"Macintosh HD:HomePageStuff:New_Home_Page:datafile:histret.html"</definedName>
    <definedName name="HTML_Title" localSheetId="16">"EI 060-02 Relatório"</definedName>
    <definedName name="HTML_Title" hidden="1">"factoring"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upu." hidden="1">{#N/A,#N/A,TRUE,"Serviços"}</definedName>
    <definedName name="HY" localSheetId="15">[8]!Plan1</definedName>
    <definedName name="HY" localSheetId="16">Plan1</definedName>
    <definedName name="HY">[0]!Plan1</definedName>
    <definedName name="HY_10">#N/A</definedName>
    <definedName name="HY_11">#N/A</definedName>
    <definedName name="HY_12">#N/A</definedName>
    <definedName name="HY_13">#N/A</definedName>
    <definedName name="HY_14">#N/A</definedName>
    <definedName name="HY_15">#N/A</definedName>
    <definedName name="HY_16">#N/A</definedName>
    <definedName name="HY_17">#N/A</definedName>
    <definedName name="HY_18">#N/A</definedName>
    <definedName name="HY_2">#N/A</definedName>
    <definedName name="HY_5">#N/A</definedName>
    <definedName name="HY_6">#N/A</definedName>
    <definedName name="HY_7">#N/A</definedName>
    <definedName name="HY_8">#N/A</definedName>
    <definedName name="HY_9">#N/A</definedName>
    <definedName name="I" localSheetId="15">'[99]RESTAURAÇÃO '!#REF!</definedName>
    <definedName name="I" localSheetId="16">#REF!</definedName>
    <definedName name="I">#REF!</definedName>
    <definedName name="I_10">#N/A</definedName>
    <definedName name="I_11">#N/A</definedName>
    <definedName name="I_12">#N/A</definedName>
    <definedName name="I_13">#N/A</definedName>
    <definedName name="I_14">#N/A</definedName>
    <definedName name="I_15">#N/A</definedName>
    <definedName name="I_16">#N/A</definedName>
    <definedName name="I_17">#N/A</definedName>
    <definedName name="I_18">#N/A</definedName>
    <definedName name="I_2">#N/A</definedName>
    <definedName name="I_2_17">#REF!</definedName>
    <definedName name="I_2_21">#REF!</definedName>
    <definedName name="I_21">#REF!</definedName>
    <definedName name="I_3">#REF!</definedName>
    <definedName name="I_3_17">#REF!</definedName>
    <definedName name="I_3_21">#REF!</definedName>
    <definedName name="I_4">#REF!</definedName>
    <definedName name="I_4_17">#REF!</definedName>
    <definedName name="I_4_21">#REF!</definedName>
    <definedName name="I_5">#N/A</definedName>
    <definedName name="I_6">#N/A</definedName>
    <definedName name="I_7">#N/A</definedName>
    <definedName name="I_8">#N/A</definedName>
    <definedName name="I_9">#N/A</definedName>
    <definedName name="I_DRE">#REF!</definedName>
    <definedName name="I_DRE_02">#REF!</definedName>
    <definedName name="I_MB">#REF!</definedName>
    <definedName name="I_MB_02">#REF!</definedName>
    <definedName name="I_PAV">#REF!</definedName>
    <definedName name="I_PAV_02">#REF!</definedName>
    <definedName name="I_TER">#REF!</definedName>
    <definedName name="I_TER_02">#REF!</definedName>
    <definedName name="IA">NA()</definedName>
    <definedName name="içhiç" hidden="1">{#N/A,#N/A,TRUE,"Serviços"}</definedName>
    <definedName name="id_para">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fg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IGOL_2">#REF!</definedName>
    <definedName name="IGOLFLEX">#REF!</definedName>
    <definedName name="ihip">[0]!ihip</definedName>
    <definedName name="II" localSheetId="16">#REF!</definedName>
    <definedName name="II">#REF!</definedName>
    <definedName name="III">[38]Equipamentos!#REF!</definedName>
    <definedName name="IJFLUYF" hidden="1">#REF!</definedName>
    <definedName name="ilçuil" hidden="1">{#N/A,#N/A,TRUE,"Serviços"}</definedName>
    <definedName name="IM" localSheetId="16">#REF!</definedName>
    <definedName name="IM">#REF!</definedName>
    <definedName name="IM_2">#N/A</definedName>
    <definedName name="IM_25">#REF!</definedName>
    <definedName name="IM_4" localSheetId="16">#REF!</definedName>
    <definedName name="IM_4">#REF!</definedName>
    <definedName name="IMM" localSheetId="16">#REF!</definedName>
    <definedName name="IMM">#REF!</definedName>
    <definedName name="IMP" localSheetId="16">#REF!</definedName>
    <definedName name="IMP">#REF!</definedName>
    <definedName name="IMP.">'[56]Resumo Financeiro'!#REF!</definedName>
    <definedName name="imp_1">#N/A</definedName>
    <definedName name="IMP_2">#REF!</definedName>
    <definedName name="IMP_2_1">#N/A</definedName>
    <definedName name="IMP_2_2">#N/A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ILIZANTE_SIKA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P">'[56]Resumo Financeiro'!#REF!</definedName>
    <definedName name="IMPR">#REF!</definedName>
    <definedName name="ImpresionRB">OFFSET(#REF!,0,0,COUNTA(#REF!),34)</definedName>
    <definedName name="impress" localSheetId="16">#REF!</definedName>
    <definedName name="impress">#REF!</definedName>
    <definedName name="IMPRESSÃO" localSheetId="16">#REF!</definedName>
    <definedName name="IMPRESSÃO">#REF!</definedName>
    <definedName name="Impresso">#N/A</definedName>
    <definedName name="IMPRI.UNI">#REF!</definedName>
    <definedName name="IMPRIMA">#REF!</definedName>
    <definedName name="IMPRIMACAO">#REF!</definedName>
    <definedName name="IMPRIMAÇÃO" localSheetId="8">IMPRIMAÇÃO</definedName>
    <definedName name="IMPRIMAÇÃO" localSheetId="10">'01-ADM-Resumo'!IMPRIMAÇÃO</definedName>
    <definedName name="IMPRIMAÇÃO" localSheetId="11">'01-ADM-Resumo'!IMPRIMAÇÃO</definedName>
    <definedName name="IMPRIMAÇÃO" localSheetId="12">'01-ADM-Resumo'!IMPRIMAÇÃO</definedName>
    <definedName name="IMPRIMAÇÃO" localSheetId="13">'01-ADM-Resumo'!IMPRIMAÇÃO</definedName>
    <definedName name="IMPRIMAÇÃO" localSheetId="15">'CUSTO PRINCIPAL'!IMPRIMAÇÃO</definedName>
    <definedName name="IMPRIMAÇÃO">'01-ADM-Resumo'!IMPRIMAÇÃO</definedName>
    <definedName name="IMPRIMAÇÃO_10">#REF!</definedName>
    <definedName name="IMPRIMAÇÃO_12">#REF!</definedName>
    <definedName name="IMPRIMAÇÃO_9">#REF!</definedName>
    <definedName name="IMPRIMAÇÃOREMUFMAN">#REF!</definedName>
    <definedName name="IMPRIMAÇÃOTBF">#REF!</definedName>
    <definedName name="IN">#REF!</definedName>
    <definedName name="inclusão_de_novos_campos">#REF!</definedName>
    <definedName name="IND">#REF!</definedName>
    <definedName name="INDDRE">#REF!</definedName>
    <definedName name="Indep_Nac">#N/A</definedName>
    <definedName name="INDI22">#REF!</definedName>
    <definedName name="INDICADOR">#REF!</definedName>
    <definedName name="INDICE">#REF!</definedName>
    <definedName name="indiceanterior">'[100]P A T O'!#REF!</definedName>
    <definedName name="Indiceantigo">'[100]P A T O'!#REF!</definedName>
    <definedName name="indiceatual">'[100]P A T O'!#REF!</definedName>
    <definedName name="Indices">#REF!</definedName>
    <definedName name="ÍNDICES">'[101]Índices de Reajustamento'!$B$2:$O$14</definedName>
    <definedName name="ÍNDICES_10">'[101]Índices de Reajustamento'!$B$2:$O$14</definedName>
    <definedName name="ÍNDICES_17">'[101]Índices de Reajustamento'!$B$2:$O$14</definedName>
    <definedName name="ÍNDICES_6">'[101]Índices de Reajustamento'!$B$2:$O$14</definedName>
    <definedName name="ÍNDICES_7">'[101]Índices de Reajustamento'!$B$2:$O$14</definedName>
    <definedName name="ÍNDICES_8">'[101]Índices de Reajustamento'!$B$2:$O$14</definedName>
    <definedName name="ÍNDICES_9">'[101]Índices de Reajustamento'!$B$2:$O$14</definedName>
    <definedName name="ÍNDICES_CAB">#REF!</definedName>
    <definedName name="ÍNDICES_SIGLAS">#REF!</definedName>
    <definedName name="ÍNDICES_TIPOS">#REF!</definedName>
    <definedName name="indprod">#REF!</definedName>
    <definedName name="inf">#REF!</definedName>
    <definedName name="Inflac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haltsvezSUMMEN" localSheetId="16">#REF!</definedName>
    <definedName name="InhaltsvezSUMMEN">#REF!</definedName>
    <definedName name="iniaterro">#REF!</definedName>
    <definedName name="inic">#REF!</definedName>
    <definedName name="INIC.TRECHO">#REF!</definedName>
    <definedName name="inicio">[17]DADOS!$B$14</definedName>
    <definedName name="IniServiços">#REF!</definedName>
    <definedName name="Ins">#REF!</definedName>
    <definedName name="InscriçãoListaVazia">#REF!</definedName>
    <definedName name="InsPonte">#REF!</definedName>
    <definedName name="INSS" localSheetId="16">#REF!</definedName>
    <definedName name="INSS">#REF!</definedName>
    <definedName name="insta" hidden="1">{#N/A,#N/A,TRUE,"Serviços"}</definedName>
    <definedName name="INSTAL">#REF!</definedName>
    <definedName name="INSTALAÇÃO">#REF!</definedName>
    <definedName name="instalações" hidden="1">{#N/A,#N/A,TRUE,"Serviços"}</definedName>
    <definedName name="INSTALMA">#REF!</definedName>
    <definedName name="INSTALTA">#REF!</definedName>
    <definedName name="InstalTotal">#REF!</definedName>
    <definedName name="InstCantObras">#REF!</definedName>
    <definedName name="INSUMO">[43]Vínculo!$K$30:$K$47</definedName>
    <definedName name="Insumos" localSheetId="8">#REF!</definedName>
    <definedName name="Insumos" localSheetId="13">#REF!</definedName>
    <definedName name="Insumos" localSheetId="16">#REF!</definedName>
    <definedName name="Insumos" hidden="1">#REF!</definedName>
    <definedName name="INSUMOSBETUMINOSOS">#REF!</definedName>
    <definedName name="int">#REF!</definedName>
    <definedName name="INTERVALO">#REF!</definedName>
    <definedName name="intervencoes">[102]!PassaExtenso</definedName>
    <definedName name="Intran" hidden="1">{"'teste'!$B$2:$R$49"}</definedName>
    <definedName name="inv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ó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nversiones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IOUIOHIO">#N/A</definedName>
    <definedName name="ioujeobn" hidden="1">{#N/A,#N/A,TRUE,"Serviços"}</definedName>
    <definedName name="IPAV">#REF!</definedName>
    <definedName name="ipf">#REF!</definedName>
    <definedName name="IQ_ACCOUNT_CHANGE" hidden="1">"c1449"</definedName>
    <definedName name="IQ_ACCOUNTING_STANDARD" hidden="1">"c4539"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CAGR" hidden="1">"c6159"</definedName>
    <definedName name="IQ_ACCT_RECV_10YR_ANN_GROWTH" hidden="1">"c1924"</definedName>
    <definedName name="IQ_ACCT_RECV_1YR_ANN_GROWTH" hidden="1">"c1919"</definedName>
    <definedName name="IQ_ACCT_RECV_2YR_ANN_CAGR" hidden="1">"c6155"</definedName>
    <definedName name="IQ_ACCT_RECV_2YR_ANN_GROWTH" hidden="1">"c1920"</definedName>
    <definedName name="IQ_ACCT_RECV_3YR_ANN_CAGR" hidden="1">"c6156"</definedName>
    <definedName name="IQ_ACCT_RECV_3YR_ANN_GROWTH" hidden="1">"c1921"</definedName>
    <definedName name="IQ_ACCT_RECV_5YR_ANN_CAGR" hidden="1">"c6157"</definedName>
    <definedName name="IQ_ACCT_RECV_5YR_ANN_GROWTH" hidden="1">"c1922"</definedName>
    <definedName name="IQ_ACCT_RECV_7YR_ANN_CAGR" hidden="1">"c6158"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" hidden="1">"c6195"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CAGR" hidden="1">"c6035"</definedName>
    <definedName name="IQ_ALLOWANCE_10YR_ANN_GROWTH" hidden="1">"c18"</definedName>
    <definedName name="IQ_ALLOWANCE_1YR_ANN_GROWTH" hidden="1">"c19"</definedName>
    <definedName name="IQ_ALLOWANCE_2YR_ANN_CAGR" hidden="1">"c6036"</definedName>
    <definedName name="IQ_ALLOWANCE_2YR_ANN_GROWTH" hidden="1">"c20"</definedName>
    <definedName name="IQ_ALLOWANCE_3YR_ANN_CAGR" hidden="1">"c6037"</definedName>
    <definedName name="IQ_ALLOWANCE_3YR_ANN_GROWTH" hidden="1">"c21"</definedName>
    <definedName name="IQ_ALLOWANCE_5YR_ANN_CAGR" hidden="1">"c6038"</definedName>
    <definedName name="IQ_ALLOWANCE_5YR_ANN_GROWTH" hidden="1">"c22"</definedName>
    <definedName name="IQ_ALLOWANCE_7YR_ANN_CAGR" hidden="1">"c6039"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" hidden="1">"c6196"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" hidden="1">"c6197"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" hidden="1">"c6198"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" hidden="1">"c6199"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BROKER_REC_NO_REUT" hidden="1">"c5315"</definedName>
    <definedName name="IQ_AVG_BROKER_REC_REUT" hidden="1">"c3630"</definedName>
    <definedName name="IQ_AVG_DAILY_VOL" hidden="1">"c65"</definedName>
    <definedName name="IQ_AVG_EMPLOYEES" hidden="1">"c6019"</definedName>
    <definedName name="IQ_AVG_INDUSTRY_REC" hidden="1">"c4455"</definedName>
    <definedName name="IQ_AVG_INDUSTRY_REC_NO" hidden="1">"c4454"</definedName>
    <definedName name="IQ_AVG_INT_BEAR_LIAB" hidden="1">"c66"</definedName>
    <definedName name="IQ_AVG_INT_BEAR_LIAB_10YR_ANN_CAGR" hidden="1">"c6040"</definedName>
    <definedName name="IQ_AVG_INT_BEAR_LIAB_10YR_ANN_GROWTH" hidden="1">"c67"</definedName>
    <definedName name="IQ_AVG_INT_BEAR_LIAB_1YR_ANN_GROWTH" hidden="1">"c68"</definedName>
    <definedName name="IQ_AVG_INT_BEAR_LIAB_2YR_ANN_CAGR" hidden="1">"c6041"</definedName>
    <definedName name="IQ_AVG_INT_BEAR_LIAB_2YR_ANN_GROWTH" hidden="1">"c69"</definedName>
    <definedName name="IQ_AVG_INT_BEAR_LIAB_3YR_ANN_CAGR" hidden="1">"c6042"</definedName>
    <definedName name="IQ_AVG_INT_BEAR_LIAB_3YR_ANN_GROWTH" hidden="1">"c70"</definedName>
    <definedName name="IQ_AVG_INT_BEAR_LIAB_5YR_ANN_CAGR" hidden="1">"c6043"</definedName>
    <definedName name="IQ_AVG_INT_BEAR_LIAB_5YR_ANN_GROWTH" hidden="1">"c71"</definedName>
    <definedName name="IQ_AVG_INT_BEAR_LIAB_7YR_ANN_CAGR" hidden="1">"c6044"</definedName>
    <definedName name="IQ_AVG_INT_BEAR_LIAB_7YR_ANN_GROWTH" hidden="1">"c72"</definedName>
    <definedName name="IQ_AVG_INT_EARN_ASSETS" hidden="1">"c73"</definedName>
    <definedName name="IQ_AVG_INT_EARN_ASSETS_10YR_ANN_CAGR" hidden="1">"c6045"</definedName>
    <definedName name="IQ_AVG_INT_EARN_ASSETS_10YR_ANN_GROWTH" hidden="1">"c74"</definedName>
    <definedName name="IQ_AVG_INT_EARN_ASSETS_1YR_ANN_GROWTH" hidden="1">"c75"</definedName>
    <definedName name="IQ_AVG_INT_EARN_ASSETS_2YR_ANN_CAGR" hidden="1">"c6046"</definedName>
    <definedName name="IQ_AVG_INT_EARN_ASSETS_2YR_ANN_GROWTH" hidden="1">"c76"</definedName>
    <definedName name="IQ_AVG_INT_EARN_ASSETS_3YR_ANN_CAGR" hidden="1">"c6047"</definedName>
    <definedName name="IQ_AVG_INT_EARN_ASSETS_3YR_ANN_GROWTH" hidden="1">"c77"</definedName>
    <definedName name="IQ_AVG_INT_EARN_ASSETS_5YR_ANN_CAGR" hidden="1">"c6048"</definedName>
    <definedName name="IQ_AVG_INT_EARN_ASSETS_5YR_ANN_GROWTH" hidden="1">"c78"</definedName>
    <definedName name="IQ_AVG_INT_EARN_ASSETS_7YR_ANN_CAGR" hidden="1">"c6049"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MP_EMPLOYEES" hidden="1">"c6020"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OUTSTANDING_CURRENT_EST" hidden="1">"c4128"</definedName>
    <definedName name="IQ_BASIC_OUTSTANDING_CURRENT_HIGH_EST" hidden="1">"c4129"</definedName>
    <definedName name="IQ_BASIC_OUTSTANDING_CURRENT_LOW_EST" hidden="1">"c4130"</definedName>
    <definedName name="IQ_BASIC_OUTSTANDING_CURRENT_MEDIAN_EST" hidden="1">"c4131"</definedName>
    <definedName name="IQ_BASIC_OUTSTANDING_CURRENT_NUM_EST" hidden="1">"c4132"</definedName>
    <definedName name="IQ_BASIC_OUTSTANDING_CURRENT_STDDEV_EST" hidden="1">"c4133"</definedName>
    <definedName name="IQ_BASIC_OUTSTANDING_EST" hidden="1">"c4134"</definedName>
    <definedName name="IQ_BASIC_OUTSTANDING_HIGH_EST" hidden="1">"c4135"</definedName>
    <definedName name="IQ_BASIC_OUTSTANDING_LOW_EST" hidden="1">"c4136"</definedName>
    <definedName name="IQ_BASIC_OUTSTANDING_MEDIAN_EST" hidden="1">"c4137"</definedName>
    <definedName name="IQ_BASIC_OUTSTANDING_NUM_EST" hidden="1">"c4138"</definedName>
    <definedName name="IQ_BASIC_OUTSTANDING_STDDEV_EST" hidden="1">"c4139"</definedName>
    <definedName name="IQ_BASIC_WEIGHT" hidden="1">"c87"</definedName>
    <definedName name="IQ_BASIC_WEIGHT_EST" hidden="1">"c4140"</definedName>
    <definedName name="IQ_BASIC_WEIGHT_GUIDANCE" hidden="1">"c4141"</definedName>
    <definedName name="IQ_BASIC_WEIGHT_HIGH_EST" hidden="1">"c4142"</definedName>
    <definedName name="IQ_BASIC_WEIGHT_LOW_EST" hidden="1">"c4143"</definedName>
    <definedName name="IQ_BASIC_WEIGHT_MEDIAN_EST" hidden="1">"c4144"</definedName>
    <definedName name="IQ_BASIC_WEIGHT_NUM_EST" hidden="1">"c4145"</definedName>
    <definedName name="IQ_BASIC_WEIGHT_STDDEV_EST" hidden="1">"c4146"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ROK_COMMISSION" hidden="1">"c3514"</definedName>
    <definedName name="IQ_BUILDINGS" hidden="1">"c99"</definedName>
    <definedName name="IQ_BUS_SEG_ASSETS" hidden="1">"c4067"</definedName>
    <definedName name="IQ_BUS_SEG_ASSETS_ABS" hidden="1">"c4089"</definedName>
    <definedName name="IQ_BUS_SEG_ASSETS_TOTAL" hidden="1">"c4112"</definedName>
    <definedName name="IQ_BUS_SEG_CAPEX" hidden="1">"c4079"</definedName>
    <definedName name="IQ_BUS_SEG_CAPEX_ABS" hidden="1">"c4101"</definedName>
    <definedName name="IQ_BUS_SEG_CAPEX_TOTAL" hidden="1">"c4116"</definedName>
    <definedName name="IQ_BUS_SEG_DA" hidden="1">"c4078"</definedName>
    <definedName name="IQ_BUS_SEG_DA_ABS" hidden="1">"c4100"</definedName>
    <definedName name="IQ_BUS_SEG_DA_TOTAL" hidden="1">"c4115"</definedName>
    <definedName name="IQ_BUS_SEG_EARNINGS_OP" hidden="1">"c4063"</definedName>
    <definedName name="IQ_BUS_SEG_EARNINGS_OP_ABS" hidden="1">"c4085"</definedName>
    <definedName name="IQ_BUS_SEG_EARNINGS_OP_TOTAL" hidden="1">"c4108"</definedName>
    <definedName name="IQ_BUS_SEG_EBT" hidden="1">"c4064"</definedName>
    <definedName name="IQ_BUS_SEG_EBT_ABS" hidden="1">"c4086"</definedName>
    <definedName name="IQ_BUS_SEG_EBT_TOTAL" hidden="1">"c4110"</definedName>
    <definedName name="IQ_BUS_SEG_GP" hidden="1">"c4066"</definedName>
    <definedName name="IQ_BUS_SEG_GP_ABS" hidden="1">"c4088"</definedName>
    <definedName name="IQ_BUS_SEG_GP_TOTAL" hidden="1">"c4109"</definedName>
    <definedName name="IQ_BUS_SEG_INC_TAX" hidden="1">"c4077"</definedName>
    <definedName name="IQ_BUS_SEG_INC_TAX_ABS" hidden="1">"c4099"</definedName>
    <definedName name="IQ_BUS_SEG_INC_TAX_TOTAL" hidden="1">"c4114"</definedName>
    <definedName name="IQ_BUS_SEG_INTEREST_EXP" hidden="1">"c4076"</definedName>
    <definedName name="IQ_BUS_SEG_INTEREST_EXP_ABS" hidden="1">"c4098"</definedName>
    <definedName name="IQ_BUS_SEG_INTEREST_EXP_TOTAL" hidden="1">"c4113"</definedName>
    <definedName name="IQ_BUS_SEG_NAME" hidden="1">"c5482"</definedName>
    <definedName name="IQ_BUS_SEG_NAME_ABS" hidden="1">"c5483"</definedName>
    <definedName name="IQ_BUS_SEG_NI" hidden="1">"c4065"</definedName>
    <definedName name="IQ_BUS_SEG_NI_ABS" hidden="1">"c4087"</definedName>
    <definedName name="IQ_BUS_SEG_NI_TOTAL" hidden="1">"c4111"</definedName>
    <definedName name="IQ_BUS_SEG_OPER_INC" hidden="1">"c4062"</definedName>
    <definedName name="IQ_BUS_SEG_OPER_INC_ABS" hidden="1">"c4084"</definedName>
    <definedName name="IQ_BUS_SEG_OPER_INC_TOTAL" hidden="1">"c4107"</definedName>
    <definedName name="IQ_BUS_SEG_REV" hidden="1">"c4068"</definedName>
    <definedName name="IQ_BUS_SEG_REV_ABS" hidden="1">"c4090"</definedName>
    <definedName name="IQ_BUS_SEG_REV_TOTAL" hidden="1">"c4106"</definedName>
    <definedName name="IQ_BUSINESS_DESCRIPTION" hidden="1">"c322"</definedName>
    <definedName name="IQ_BV_ACT_OR_EST_REUT" hidden="1">"c5471"</definedName>
    <definedName name="IQ_BV_EST_REUT" hidden="1">"c5403"</definedName>
    <definedName name="IQ_BV_HIGH_EST_REUT" hidden="1">"c5405"</definedName>
    <definedName name="IQ_BV_LOW_EST_REUT" hidden="1">"c5406"</definedName>
    <definedName name="IQ_BV_MEDIAN_EST_REUT" hidden="1">"c5404"</definedName>
    <definedName name="IQ_BV_NUM_EST_REUT" hidden="1">"c5407"</definedName>
    <definedName name="IQ_BV_OVER_SHARES" hidden="1">"c1349"</definedName>
    <definedName name="IQ_BV_SHARE" hidden="1">"c100"</definedName>
    <definedName name="IQ_BV_SHARE_ACT_OR_EST" hidden="1">"c3587"</definedName>
    <definedName name="IQ_BV_SHARE_ACT_OR_EST_REUT" hidden="1">"c5477"</definedName>
    <definedName name="IQ_BV_SHARE_EST" hidden="1">"c3541"</definedName>
    <definedName name="IQ_BV_SHARE_EST_REUT" hidden="1">"c5439"</definedName>
    <definedName name="IQ_BV_SHARE_HIGH_EST" hidden="1">"c3542"</definedName>
    <definedName name="IQ_BV_SHARE_HIGH_EST_REUT" hidden="1">"c5441"</definedName>
    <definedName name="IQ_BV_SHARE_LOW_EST" hidden="1">"c3543"</definedName>
    <definedName name="IQ_BV_SHARE_LOW_EST_REUT" hidden="1">"c5442"</definedName>
    <definedName name="IQ_BV_SHARE_MEDIAN_EST" hidden="1">"c3544"</definedName>
    <definedName name="IQ_BV_SHARE_MEDIAN_EST_REUT" hidden="1">"c5440"</definedName>
    <definedName name="IQ_BV_SHARE_NUM_EST" hidden="1">"c3539"</definedName>
    <definedName name="IQ_BV_SHARE_NUM_EST_REUT" hidden="1">"c5443"</definedName>
    <definedName name="IQ_BV_SHARE_STDDEV_EST" hidden="1">"c3540"</definedName>
    <definedName name="IQ_BV_SHARE_STDDEV_EST_REUT" hidden="1">"c5444"</definedName>
    <definedName name="IQ_BV_STDDEV_EST_REUT" hidden="1">"c5408"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DATE_SCHEDULE" hidden="1">"c2481"</definedName>
    <definedName name="IQ_CALL_FEATURE" hidden="1">"c2197"</definedName>
    <definedName name="IQ_CALL_PRICE_SCHEDULE" hidden="1">"c2482"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CAGR" hidden="1">"c6050"</definedName>
    <definedName name="IQ_CAPEX_10YR_ANN_GROWTH" hidden="1">"c104"</definedName>
    <definedName name="IQ_CAPEX_1YR_ANN_GROWTH" hidden="1">"c105"</definedName>
    <definedName name="IQ_CAPEX_2YR_ANN_CAGR" hidden="1">"c6051"</definedName>
    <definedName name="IQ_CAPEX_2YR_ANN_GROWTH" hidden="1">"c106"</definedName>
    <definedName name="IQ_CAPEX_3YR_ANN_CAGR" hidden="1">"c6052"</definedName>
    <definedName name="IQ_CAPEX_3YR_ANN_GROWTH" hidden="1">"c107"</definedName>
    <definedName name="IQ_CAPEX_5YR_ANN_CAGR" hidden="1">"c6053"</definedName>
    <definedName name="IQ_CAPEX_5YR_ANN_GROWTH" hidden="1">"c108"</definedName>
    <definedName name="IQ_CAPEX_7YR_ANN_CAGR" hidden="1">"c6054"</definedName>
    <definedName name="IQ_CAPEX_7YR_ANN_GROWTH" hidden="1">"c109"</definedName>
    <definedName name="IQ_CAPEX_ACT_OR_EST" hidden="1">"c3584"</definedName>
    <definedName name="IQ_CAPEX_ACT_OR_EST_REUT" hidden="1">"c5474"</definedName>
    <definedName name="IQ_CAPEX_BNK" hidden="1">"c110"</definedName>
    <definedName name="IQ_CAPEX_BR" hidden="1">"c111"</definedName>
    <definedName name="IQ_CAPEX_EST" hidden="1">"c3523"</definedName>
    <definedName name="IQ_CAPEX_EST_REUT" hidden="1">"c3969"</definedName>
    <definedName name="IQ_CAPEX_FIN" hidden="1">"c112"</definedName>
    <definedName name="IQ_CAPEX_GUIDANCE" hidden="1">"c4150"</definedName>
    <definedName name="IQ_CAPEX_HIGH_EST" hidden="1">"c3524"</definedName>
    <definedName name="IQ_CAPEX_HIGH_EST_REUT" hidden="1">"c3971"</definedName>
    <definedName name="IQ_CAPEX_HIGH_GUIDANCE" hidden="1">"c4180"</definedName>
    <definedName name="IQ_CAPEX_INS" hidden="1">"c113"</definedName>
    <definedName name="IQ_CAPEX_LOW_EST" hidden="1">"c3525"</definedName>
    <definedName name="IQ_CAPEX_LOW_EST_REUT" hidden="1">"c3972"</definedName>
    <definedName name="IQ_CAPEX_LOW_GUIDANCE" hidden="1">"c4220"</definedName>
    <definedName name="IQ_CAPEX_MEDIAN_EST" hidden="1">"c3526"</definedName>
    <definedName name="IQ_CAPEX_MEDIAN_EST_REUT" hidden="1">"c3970"</definedName>
    <definedName name="IQ_CAPEX_NUM_EST" hidden="1">"c3521"</definedName>
    <definedName name="IQ_CAPEX_NUM_EST_REUT" hidden="1">"c3973"</definedName>
    <definedName name="IQ_CAPEX_STDDEV_EST" hidden="1">"c3522"</definedName>
    <definedName name="IQ_CAPEX_STDDEV_EST_REUT" hidden="1">"c3974"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"c2076"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FLOW_ACT_OR_EST" hidden="1">"c4154"</definedName>
    <definedName name="IQ_CASH_FLOW_EST" hidden="1">"c4153"</definedName>
    <definedName name="IQ_CASH_FLOW_GUIDANCE" hidden="1">"c4155"</definedName>
    <definedName name="IQ_CASH_FLOW_HIGH_EST" hidden="1">"c4156"</definedName>
    <definedName name="IQ_CASH_FLOW_HIGH_GUIDANCE" hidden="1">"c4201"</definedName>
    <definedName name="IQ_CASH_FLOW_LOW_EST" hidden="1">"c4157"</definedName>
    <definedName name="IQ_CASH_FLOW_LOW_GUIDANCE" hidden="1">"c4241"</definedName>
    <definedName name="IQ_CASH_FLOW_MEDIAN_EST" hidden="1">"c4158"</definedName>
    <definedName name="IQ_CASH_FLOW_NUM_EST" hidden="1">"c4159"</definedName>
    <definedName name="IQ_CASH_FLOW_STDDEV_EST" hidden="1">"c4160"</definedName>
    <definedName name="IQ_CASH_INTEREST" hidden="1">"c120"</definedName>
    <definedName name="IQ_CASH_INVEST" hidden="1">"c121"</definedName>
    <definedName name="IQ_CASH_OPER" hidden="1">"c122"</definedName>
    <definedName name="IQ_CASH_OPER_ACT_OR_EST" hidden="1">"c4164"</definedName>
    <definedName name="IQ_CASH_OPER_EST" hidden="1">"c4163"</definedName>
    <definedName name="IQ_CASH_OPER_GUIDANCE" hidden="1">"c4165"</definedName>
    <definedName name="IQ_CASH_OPER_HIGH_EST" hidden="1">"c4166"</definedName>
    <definedName name="IQ_CASH_OPER_HIGH_GUIDANCE" hidden="1">"c4185"</definedName>
    <definedName name="IQ_CASH_OPER_LOW_EST" hidden="1">"c4244"</definedName>
    <definedName name="IQ_CASH_OPER_LOW_GUIDANCE" hidden="1">"c4225"</definedName>
    <definedName name="IQ_CASH_OPER_MEDIAN_EST" hidden="1">"c4245"</definedName>
    <definedName name="IQ_CASH_OPER_NUM_EST" hidden="1">"c4246"</definedName>
    <definedName name="IQ_CASH_OPER_STDDEV_EST" hidden="1">"c4247"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ST_INVEST_EST" hidden="1">"c4249"</definedName>
    <definedName name="IQ_CASH_ST_INVEST_GUIDANCE" hidden="1">"c4250"</definedName>
    <definedName name="IQ_CASH_ST_INVEST_HIGH_EST" hidden="1">"c4251"</definedName>
    <definedName name="IQ_CASH_ST_INVEST_HIGH_GUIDANCE" hidden="1">"c4195"</definedName>
    <definedName name="IQ_CASH_ST_INVEST_LOW_EST" hidden="1">"c4252"</definedName>
    <definedName name="IQ_CASH_ST_INVEST_LOW_GUIDANCE" hidden="1">"c4235"</definedName>
    <definedName name="IQ_CASH_ST_INVEST_MEDIAN_EST" hidden="1">"c4253"</definedName>
    <definedName name="IQ_CASH_ST_INVEST_NUM_EST" hidden="1">"c4254"</definedName>
    <definedName name="IQ_CASH_ST_INVEST_STDDEV_EST" hidden="1">"c4255"</definedName>
    <definedName name="IQ_CASH_TAXES" hidden="1">"c125"</definedName>
    <definedName name="IQ_CDS_ASK" hidden="1">"c6027"</definedName>
    <definedName name="IQ_CDS_BID" hidden="1">"c6026"</definedName>
    <definedName name="IQ_CDS_CURRENCY" hidden="1">"c6031"</definedName>
    <definedName name="IQ_CDS_EVAL_DATE" hidden="1">"c6029"</definedName>
    <definedName name="IQ_CDS_MID" hidden="1">"c6028"</definedName>
    <definedName name="IQ_CDS_NAME" hidden="1">"c6034"</definedName>
    <definedName name="IQ_CDS_TERM" hidden="1">"c6030"</definedName>
    <definedName name="IQ_CDS_TYPE" hidden="1">"c6025"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CAGR" hidden="1">"c6055"</definedName>
    <definedName name="IQ_CFO_10YR_ANN_GROWTH" hidden="1">"c126"</definedName>
    <definedName name="IQ_CFO_1YR_ANN_GROWTH" hidden="1">"c127"</definedName>
    <definedName name="IQ_CFO_2YR_ANN_CAGR" hidden="1">"c6056"</definedName>
    <definedName name="IQ_CFO_2YR_ANN_GROWTH" hidden="1">"c128"</definedName>
    <definedName name="IQ_CFO_3YR_ANN_CAGR" hidden="1">"c6057"</definedName>
    <definedName name="IQ_CFO_3YR_ANN_GROWTH" hidden="1">"c129"</definedName>
    <definedName name="IQ_CFO_5YR_ANN_CAGR" hidden="1">"c6058"</definedName>
    <definedName name="IQ_CFO_5YR_ANN_GROWTH" hidden="1">"c130"</definedName>
    <definedName name="IQ_CFO_7YR_ANN_CAGR" hidden="1">"c6059"</definedName>
    <definedName name="IQ_CFO_7YR_ANN_GROWTH" hidden="1">"c131"</definedName>
    <definedName name="IQ_CFO_CURRENT_LIAB" hidden="1">"c132"</definedName>
    <definedName name="IQ_CFPS_ACT_OR_EST" hidden="1">"c2217"</definedName>
    <definedName name="IQ_CFPS_ACT_OR_EST_REUT" hidden="1">"c5463"</definedName>
    <definedName name="IQ_CFPS_EST" hidden="1">"c1667"</definedName>
    <definedName name="IQ_CFPS_EST_REUT" hidden="1">"c3844"</definedName>
    <definedName name="IQ_CFPS_GUIDANCE" hidden="1">"c4256"</definedName>
    <definedName name="IQ_CFPS_HIGH_EST" hidden="1">"c1669"</definedName>
    <definedName name="IQ_CFPS_HIGH_EST_REUT" hidden="1">"c3846"</definedName>
    <definedName name="IQ_CFPS_HIGH_GUIDANCE" hidden="1">"c4167"</definedName>
    <definedName name="IQ_CFPS_LOW_EST" hidden="1">"c1670"</definedName>
    <definedName name="IQ_CFPS_LOW_EST_REUT" hidden="1">"c3847"</definedName>
    <definedName name="IQ_CFPS_LOW_GUIDANCE" hidden="1">"c4207"</definedName>
    <definedName name="IQ_CFPS_MEDIAN_EST" hidden="1">"c1668"</definedName>
    <definedName name="IQ_CFPS_MEDIAN_EST_REUT" hidden="1">"c3845"</definedName>
    <definedName name="IQ_CFPS_NUM_EST" hidden="1">"c1671"</definedName>
    <definedName name="IQ_CFPS_NUM_EST_REUT" hidden="1">"c3848"</definedName>
    <definedName name="IQ_CFPS_STDDEV_EST" hidden="1">"c1672"</definedName>
    <definedName name="IQ_CFPS_STDDEV_EST_REUT" hidden="1">"c3849"</definedName>
    <definedName name="IQ_CH" hidden="1">110000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" hidden="1">"c6200"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" hidden="1">"c6201"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" hidden="1">"c6285"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ABLE_END_OS" hidden="1">"c5809"</definedName>
    <definedName name="IQ_CLASSA_OPTIONS_EXERCISED" hidden="1">"c2681"</definedName>
    <definedName name="IQ_CLASSA_OPTIONS_GRANTED" hidden="1">"c2680"</definedName>
    <definedName name="IQ_CLASSA_OPTIONS_STRIKE_PRICE_BEG_OS" hidden="1">"c5810"</definedName>
    <definedName name="IQ_CLASSA_OPTIONS_STRIKE_PRICE_CANCELLED" hidden="1">"c5812"</definedName>
    <definedName name="IQ_CLASSA_OPTIONS_STRIKE_PRICE_EXERCISABLE" hidden="1">"c5813"</definedName>
    <definedName name="IQ_CLASSA_OPTIONS_STRIKE_PRICE_EXERCISED" hidden="1">"c5811"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" hidden="1">"c6202"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CAGR" hidden="1">"c6060"</definedName>
    <definedName name="IQ_COMMON_EQUITY_10YR_ANN_GROWTH" hidden="1">"c191"</definedName>
    <definedName name="IQ_COMMON_EQUITY_1YR_ANN_GROWTH" hidden="1">"c192"</definedName>
    <definedName name="IQ_COMMON_EQUITY_2YR_ANN_CAGR" hidden="1">"c6061"</definedName>
    <definedName name="IQ_COMMON_EQUITY_2YR_ANN_GROWTH" hidden="1">"c193"</definedName>
    <definedName name="IQ_COMMON_EQUITY_3YR_ANN_CAGR" hidden="1">"c6062"</definedName>
    <definedName name="IQ_COMMON_EQUITY_3YR_ANN_GROWTH" hidden="1">"c194"</definedName>
    <definedName name="IQ_COMMON_EQUITY_5YR_ANN_CAGR" hidden="1">"c6063"</definedName>
    <definedName name="IQ_COMMON_EQUITY_5YR_ANN_GROWTH" hidden="1">"c195"</definedName>
    <definedName name="IQ_COMMON_EQUITY_7YR_ANN_CAGR" hidden="1">"c6064"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" hidden="1">"c6203"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" hidden="1">"c6204"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EXP_DATE" hidden="1">"c3043"</definedName>
    <definedName name="IQ_CONV_PREMIUM" hidden="1">"c2195"</definedName>
    <definedName name="IQ_CONV_PRICE" hidden="1">"c2193"</definedName>
    <definedName name="IQ_CONV_RATIO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" hidden="1">"c6205"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" hidden="1">"c6283"</definedName>
    <definedName name="IQ_CURRENT_PORT_DEBT_REIT" hidden="1">"c1570"</definedName>
    <definedName name="IQ_CURRENT_PORT_DEBT_UTI" hidden="1">"c1571"</definedName>
    <definedName name="IQ_CURRENT_PORT_FHLB_DEBT" hidden="1">"c5657"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" hidden="1">"c6206"</definedName>
    <definedName name="IQ_DA_CF_REIT" hidden="1">"c254"</definedName>
    <definedName name="IQ_DA_CF_UTI" hidden="1">"c255"</definedName>
    <definedName name="IQ_DA_EBITDA" hidden="1">"c5528"</definedName>
    <definedName name="IQ_DA_FIN" hidden="1">"c256"</definedName>
    <definedName name="IQ_DA_INS" hidden="1">"c257"</definedName>
    <definedName name="IQ_DA_RE" hidden="1">"c6207"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" hidden="1">"c6208"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" hidden="1">"c6209"</definedName>
    <definedName name="IQ_DA_SUPPL_REIT" hidden="1">"c270"</definedName>
    <definedName name="IQ_DA_SUPPL_UTI" hidden="1">"c271"</definedName>
    <definedName name="IQ_DA_UTI" hidden="1">"c272"</definedName>
    <definedName name="IQ_DAILY" hidden="1">500000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TY_EST" hidden="1">"c4257"</definedName>
    <definedName name="IQ_DEBT_EQUITY_HIGH_EST" hidden="1">"c4258"</definedName>
    <definedName name="IQ_DEBT_EQUITY_LOW_EST" hidden="1">"c4259"</definedName>
    <definedName name="IQ_DEBT_EQUITY_MEDIAN_EST" hidden="1">"c4260"</definedName>
    <definedName name="IQ_DEBT_EQUITY_NUM_EST" hidden="1">"c4261"</definedName>
    <definedName name="IQ_DEBT_EQUITY_STDDEV_EST" hidden="1">"c4262"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" hidden="1">"c6210"</definedName>
    <definedName name="IQ_DEF_CHARGES_LT_REIT" hidden="1">"c297"</definedName>
    <definedName name="IQ_DEF_CHARGES_LT_UTI" hidden="1">"c298"</definedName>
    <definedName name="IQ_DEF_CHARGES_RE" hidden="1">"c6211"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" hidden="1">"c6212"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" hidden="1">"c6213"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OSITS_INTEREST_SECURITIES" hidden="1">"c5509"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FF_LASTCLOSE_TARGET_PRICE_REUT" hidden="1">"c5436"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OUTSTANDING_CURRENT_EST" hidden="1">"c4263"</definedName>
    <definedName name="IQ_DILUT_OUTSTANDING_CURRENT_HIGH_EST" hidden="1">"c4264"</definedName>
    <definedName name="IQ_DILUT_OUTSTANDING_CURRENT_LOW_EST" hidden="1">"c4265"</definedName>
    <definedName name="IQ_DILUT_OUTSTANDING_CURRENT_MEDIAN_EST" hidden="1">"c4266"</definedName>
    <definedName name="IQ_DILUT_OUTSTANDING_CURRENT_NUM_EST" hidden="1">"c4267"</definedName>
    <definedName name="IQ_DILUT_OUTSTANDING_CURRENT_STDDEV_EST" hidden="1">"c4268"</definedName>
    <definedName name="IQ_DILUT_WEIGHT" hidden="1">"c326"</definedName>
    <definedName name="IQ_DILUT_WEIGHT_EST" hidden="1">"c4269"</definedName>
    <definedName name="IQ_DILUT_WEIGHT_GUIDANCE" hidden="1">"c4270"</definedName>
    <definedName name="IQ_DILUT_WEIGHT_HIGH_EST" hidden="1">"c4271"</definedName>
    <definedName name="IQ_DILUT_WEIGHT_LOW_EST" hidden="1">"c4272"</definedName>
    <definedName name="IQ_DILUT_WEIGHT_MEDIAN_EST" hidden="1">"c4273"</definedName>
    <definedName name="IQ_DILUT_WEIGHT_NUM_EST" hidden="1">"c4274"</definedName>
    <definedName name="IQ_DILUT_WEIGHT_STDDEV_EST" hidden="1">"c4275"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ACT_OR_EST" hidden="1">"c4278"</definedName>
    <definedName name="IQ_DISTRIBUTABLE_CASH_EST" hidden="1">"c4277"</definedName>
    <definedName name="IQ_DISTRIBUTABLE_CASH_GUIDANCE" hidden="1">"c4279"</definedName>
    <definedName name="IQ_DISTRIBUTABLE_CASH_HIGH_EST" hidden="1">"c4280"</definedName>
    <definedName name="IQ_DISTRIBUTABLE_CASH_HIGH_GUIDANCE" hidden="1">"c4198"</definedName>
    <definedName name="IQ_DISTRIBUTABLE_CASH_LOW_EST" hidden="1">"c4281"</definedName>
    <definedName name="IQ_DISTRIBUTABLE_CASH_LOW_GUIDANCE" hidden="1">"c4238"</definedName>
    <definedName name="IQ_DISTRIBUTABLE_CASH_MEDIAN_EST" hidden="1">"c4282"</definedName>
    <definedName name="IQ_DISTRIBUTABLE_CASH_NUM_EST" hidden="1">"c4283"</definedName>
    <definedName name="IQ_DISTRIBUTABLE_CASH_PAYOUT" hidden="1">"c3005"</definedName>
    <definedName name="IQ_DISTRIBUTABLE_CASH_SHARE" hidden="1">"c3003"</definedName>
    <definedName name="IQ_DISTRIBUTABLE_CASH_SHARE_ACT_OR_EST" hidden="1">"c4286"</definedName>
    <definedName name="IQ_DISTRIBUTABLE_CASH_SHARE_EST" hidden="1">"c4285"</definedName>
    <definedName name="IQ_DISTRIBUTABLE_CASH_SHARE_GUIDANCE" hidden="1">"c4287"</definedName>
    <definedName name="IQ_DISTRIBUTABLE_CASH_SHARE_HIGH_EST" hidden="1">"c4288"</definedName>
    <definedName name="IQ_DISTRIBUTABLE_CASH_SHARE_HIGH_GUIDANCE" hidden="1">"c4199"</definedName>
    <definedName name="IQ_DISTRIBUTABLE_CASH_SHARE_LOW_EST" hidden="1">"c4289"</definedName>
    <definedName name="IQ_DISTRIBUTABLE_CASH_SHARE_LOW_GUIDANCE" hidden="1">"c4239"</definedName>
    <definedName name="IQ_DISTRIBUTABLE_CASH_SHARE_MEDIAN_EST" hidden="1">"c4290"</definedName>
    <definedName name="IQ_DISTRIBUTABLE_CASH_SHARE_NUM_EST" hidden="1">"c4291"</definedName>
    <definedName name="IQ_DISTRIBUTABLE_CASH_SHARE_STDDEV_EST" hidden="1">"c4292"</definedName>
    <definedName name="IQ_DISTRIBUTABLE_CASH_STDDEV_EST" hidden="1">"c4294"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EST" hidden="1">"c4296"</definedName>
    <definedName name="IQ_DIVIDEND_HIGH_EST" hidden="1">"c4297"</definedName>
    <definedName name="IQ_DIVIDEND_LOW_EST" hidden="1">"c4298"</definedName>
    <definedName name="IQ_DIVIDEND_MEDIAN_EST" hidden="1">"c4299"</definedName>
    <definedName name="IQ_DIVIDEND_NUM_EST" hidden="1">"c4300"</definedName>
    <definedName name="IQ_DIVIDEND_STDDEV_EST" hidden="1">"c4301"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OC_CLAUSE" hidden="1">"c6032"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CAGR" hidden="1">"c6065"</definedName>
    <definedName name="IQ_DPS_10YR_ANN_GROWTH" hidden="1">"c337"</definedName>
    <definedName name="IQ_DPS_1YR_ANN_GROWTH" hidden="1">"c338"</definedName>
    <definedName name="IQ_DPS_2YR_ANN_CAGR" hidden="1">"c6066"</definedName>
    <definedName name="IQ_DPS_2YR_ANN_GROWTH" hidden="1">"c339"</definedName>
    <definedName name="IQ_DPS_3YR_ANN_CAGR" hidden="1">"c6067"</definedName>
    <definedName name="IQ_DPS_3YR_ANN_GROWTH" hidden="1">"c340"</definedName>
    <definedName name="IQ_DPS_5YR_ANN_CAGR" hidden="1">"c6068"</definedName>
    <definedName name="IQ_DPS_5YR_ANN_GROWTH" hidden="1">"c341"</definedName>
    <definedName name="IQ_DPS_7YR_ANN_CAGR" hidden="1">"c6069"</definedName>
    <definedName name="IQ_DPS_7YR_ANN_GROWTH" hidden="1">"c342"</definedName>
    <definedName name="IQ_DPS_ACT_OR_EST" hidden="1">"c2218"</definedName>
    <definedName name="IQ_DPS_ACT_OR_EST_REUT" hidden="1">"c5464"</definedName>
    <definedName name="IQ_DPS_EST" hidden="1">"c1674"</definedName>
    <definedName name="IQ_DPS_EST_BOTTOM_UP" hidden="1">"c5493"</definedName>
    <definedName name="IQ_DPS_EST_BOTTOM_UP_REUT" hidden="1">"c5501"</definedName>
    <definedName name="IQ_DPS_EST_REUT" hidden="1">"c3851"</definedName>
    <definedName name="IQ_DPS_GUIDANCE" hidden="1">"c4302"</definedName>
    <definedName name="IQ_DPS_HIGH_EST" hidden="1">"c1676"</definedName>
    <definedName name="IQ_DPS_HIGH_EST_REUT" hidden="1">"c3853"</definedName>
    <definedName name="IQ_DPS_HIGH_GUIDANCE" hidden="1">"c4168"</definedName>
    <definedName name="IQ_DPS_LOW_EST" hidden="1">"c1677"</definedName>
    <definedName name="IQ_DPS_LOW_EST_REUT" hidden="1">"c3854"</definedName>
    <definedName name="IQ_DPS_LOW_GUIDANCE" hidden="1">"c4208"</definedName>
    <definedName name="IQ_DPS_MEDIAN_EST" hidden="1">"c1675"</definedName>
    <definedName name="IQ_DPS_MEDIAN_EST_REUT" hidden="1">"c3852"</definedName>
    <definedName name="IQ_DPS_NUM_EST" hidden="1">"c1678"</definedName>
    <definedName name="IQ_DPS_NUM_EST_REUT" hidden="1">"c3855"</definedName>
    <definedName name="IQ_DPS_STDDEV_EST" hidden="1">"c1679"</definedName>
    <definedName name="IQ_DPS_STDDEV_EST_REUT" hidden="1">"c3856"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CAGR" hidden="1">"c6070"</definedName>
    <definedName name="IQ_EARNING_CO_10YR_ANN_GROWTH" hidden="1">"c345"</definedName>
    <definedName name="IQ_EARNING_CO_1YR_ANN_GROWTH" hidden="1">"c346"</definedName>
    <definedName name="IQ_EARNING_CO_2YR_ANN_CAGR" hidden="1">"c6071"</definedName>
    <definedName name="IQ_EARNING_CO_2YR_ANN_GROWTH" hidden="1">"c347"</definedName>
    <definedName name="IQ_EARNING_CO_3YR_ANN_CAGR" hidden="1">"c6072"</definedName>
    <definedName name="IQ_EARNING_CO_3YR_ANN_GROWTH" hidden="1">"c348"</definedName>
    <definedName name="IQ_EARNING_CO_5YR_ANN_CAGR" hidden="1">"c6073"</definedName>
    <definedName name="IQ_EARNING_CO_5YR_ANN_GROWTH" hidden="1">"c349"</definedName>
    <definedName name="IQ_EARNING_CO_7YR_ANN_CAGR" hidden="1">"c6074"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ARNINGS_ANNOUNCE_DATE_REUT" hidden="1">"c5314"</definedName>
    <definedName name="IQ_EBIT" hidden="1">"c352"</definedName>
    <definedName name="IQ_EBIT_10YR_ANN_CAGR" hidden="1">"c6075"</definedName>
    <definedName name="IQ_EBIT_10YR_ANN_GROWTH" hidden="1">"c353"</definedName>
    <definedName name="IQ_EBIT_1YR_ANN_GROWTH" hidden="1">"c354"</definedName>
    <definedName name="IQ_EBIT_2YR_ANN_CAGR" hidden="1">"c6076"</definedName>
    <definedName name="IQ_EBIT_2YR_ANN_GROWTH" hidden="1">"c355"</definedName>
    <definedName name="IQ_EBIT_3YR_ANN_CAGR" hidden="1">"c6077"</definedName>
    <definedName name="IQ_EBIT_3YR_ANN_GROWTH" hidden="1">"c356"</definedName>
    <definedName name="IQ_EBIT_5YR_ANN_CAGR" hidden="1">"c6078"</definedName>
    <definedName name="IQ_EBIT_5YR_ANN_GROWTH" hidden="1">"c357"</definedName>
    <definedName name="IQ_EBIT_7YR_ANN_CAGR" hidden="1">"c6079"</definedName>
    <definedName name="IQ_EBIT_7YR_ANN_GROWTH" hidden="1">"c358"</definedName>
    <definedName name="IQ_EBIT_ACT_OR_EST" hidden="1">"c2219"</definedName>
    <definedName name="IQ_EBIT_ACT_OR_EST_REUT" hidden="1">"c5465"</definedName>
    <definedName name="IQ_EBIT_EQ_INC" hidden="1">"c3498"</definedName>
    <definedName name="IQ_EBIT_EQ_INC_EXCL_SBC" hidden="1">"c3502"</definedName>
    <definedName name="IQ_EBIT_EST" hidden="1">"c1681"</definedName>
    <definedName name="IQ_EBIT_EST_REUT" hidden="1">"c5333"</definedName>
    <definedName name="IQ_EBIT_EXCL_SBC" hidden="1">"c3082"</definedName>
    <definedName name="IQ_EBIT_GUIDANCE" hidden="1">"c4303"</definedName>
    <definedName name="IQ_EBIT_GW_ACT_OR_EST" hidden="1">"c4306"</definedName>
    <definedName name="IQ_EBIT_GW_EST" hidden="1">"c4305"</definedName>
    <definedName name="IQ_EBIT_GW_GUIDANCE" hidden="1">"c4307"</definedName>
    <definedName name="IQ_EBIT_GW_HIGH_EST" hidden="1">"c4308"</definedName>
    <definedName name="IQ_EBIT_GW_HIGH_GUIDANCE" hidden="1">"c4171"</definedName>
    <definedName name="IQ_EBIT_GW_LOW_EST" hidden="1">"c4309"</definedName>
    <definedName name="IQ_EBIT_GW_LOW_GUIDANCE" hidden="1">"c4211"</definedName>
    <definedName name="IQ_EBIT_GW_MEDIAN_EST" hidden="1">"c4310"</definedName>
    <definedName name="IQ_EBIT_GW_NUM_EST" hidden="1">"c4311"</definedName>
    <definedName name="IQ_EBIT_GW_STDDEV_EST" hidden="1">"c4312"</definedName>
    <definedName name="IQ_EBIT_HIGH_EST" hidden="1">"c1683"</definedName>
    <definedName name="IQ_EBIT_HIGH_EST_REUT" hidden="1">"c5335"</definedName>
    <definedName name="IQ_EBIT_HIGH_GUIDANCE" hidden="1">"c4172"</definedName>
    <definedName name="IQ_EBIT_INT" hidden="1">"c360"</definedName>
    <definedName name="IQ_EBIT_LOW_EST" hidden="1">"c1684"</definedName>
    <definedName name="IQ_EBIT_LOW_EST_REUT" hidden="1">"c5336"</definedName>
    <definedName name="IQ_EBIT_LOW_GUIDANCE" hidden="1">"c4212"</definedName>
    <definedName name="IQ_EBIT_MARGIN" hidden="1">"c359"</definedName>
    <definedName name="IQ_EBIT_MEDIAN_EST" hidden="1">"c1682"</definedName>
    <definedName name="IQ_EBIT_MEDIAN_EST_REUT" hidden="1">"c5334"</definedName>
    <definedName name="IQ_EBIT_NUM_EST" hidden="1">"c1685"</definedName>
    <definedName name="IQ_EBIT_NUM_EST_REUT" hidden="1">"c5337"</definedName>
    <definedName name="IQ_EBIT_OVER_IE" hidden="1">"c1369"</definedName>
    <definedName name="IQ_EBIT_SBC_ACT_OR_EST" hidden="1">"c4316"</definedName>
    <definedName name="IQ_EBIT_SBC_EST" hidden="1">"c4315"</definedName>
    <definedName name="IQ_EBIT_SBC_GUIDANCE" hidden="1">"c4317"</definedName>
    <definedName name="IQ_EBIT_SBC_GW_ACT_OR_EST" hidden="1">"c4320"</definedName>
    <definedName name="IQ_EBIT_SBC_GW_EST" hidden="1">"c4319"</definedName>
    <definedName name="IQ_EBIT_SBC_GW_GUIDANCE" hidden="1">"c4321"</definedName>
    <definedName name="IQ_EBIT_SBC_GW_HIGH_EST" hidden="1">"c4322"</definedName>
    <definedName name="IQ_EBIT_SBC_GW_HIGH_GUIDANCE" hidden="1">"c4193"</definedName>
    <definedName name="IQ_EBIT_SBC_GW_LOW_EST" hidden="1">"c4323"</definedName>
    <definedName name="IQ_EBIT_SBC_GW_LOW_GUIDANCE" hidden="1">"c4233"</definedName>
    <definedName name="IQ_EBIT_SBC_GW_MEDIAN_EST" hidden="1">"c4324"</definedName>
    <definedName name="IQ_EBIT_SBC_GW_NUM_EST" hidden="1">"c4325"</definedName>
    <definedName name="IQ_EBIT_SBC_GW_STDDEV_EST" hidden="1">"c4326"</definedName>
    <definedName name="IQ_EBIT_SBC_HIGH_EST" hidden="1">"c4328"</definedName>
    <definedName name="IQ_EBIT_SBC_HIGH_GUIDANCE" hidden="1">"c4192"</definedName>
    <definedName name="IQ_EBIT_SBC_LOW_EST" hidden="1">"c4329"</definedName>
    <definedName name="IQ_EBIT_SBC_LOW_GUIDANCE" hidden="1">"c4232"</definedName>
    <definedName name="IQ_EBIT_SBC_MEDIAN_EST" hidden="1">"c4330"</definedName>
    <definedName name="IQ_EBIT_SBC_NUM_EST" hidden="1">"c4331"</definedName>
    <definedName name="IQ_EBIT_SBC_STDDEV_EST" hidden="1">"c4332"</definedName>
    <definedName name="IQ_EBIT_STDDEV_EST" hidden="1">"c1686"</definedName>
    <definedName name="IQ_EBIT_STDDEV_EST_REUT" hidden="1">"c5338"</definedName>
    <definedName name="IQ_EBITA" hidden="1">"c1910"</definedName>
    <definedName name="IQ_EBITA_10YR_ANN_CAGR" hidden="1">"c6184"</definedName>
    <definedName name="IQ_EBITA_10YR_ANN_GROWTH" hidden="1">"c1954"</definedName>
    <definedName name="IQ_EBITA_1YR_ANN_GROWTH" hidden="1">"c1949"</definedName>
    <definedName name="IQ_EBITA_2YR_ANN_CAGR" hidden="1">"c6180"</definedName>
    <definedName name="IQ_EBITA_2YR_ANN_GROWTH" hidden="1">"c1950"</definedName>
    <definedName name="IQ_EBITA_3YR_ANN_CAGR" hidden="1">"c6181"</definedName>
    <definedName name="IQ_EBITA_3YR_ANN_GROWTH" hidden="1">"c1951"</definedName>
    <definedName name="IQ_EBITA_5YR_ANN_CAGR" hidden="1">"c6182"</definedName>
    <definedName name="IQ_EBITA_5YR_ANN_GROWTH" hidden="1">"c1952"</definedName>
    <definedName name="IQ_EBITA_7YR_ANN_CAGR" hidden="1">"c6183"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CAGR" hidden="1">"c6080"</definedName>
    <definedName name="IQ_EBITDA_10YR_ANN_GROWTH" hidden="1">"c362"</definedName>
    <definedName name="IQ_EBITDA_1YR_ANN_GROWTH" hidden="1">"c363"</definedName>
    <definedName name="IQ_EBITDA_2YR_ANN_CAGR" hidden="1">"c6081"</definedName>
    <definedName name="IQ_EBITDA_2YR_ANN_GROWTH" hidden="1">"c364"</definedName>
    <definedName name="IQ_EBITDA_3YR_ANN_CAGR" hidden="1">"c6082"</definedName>
    <definedName name="IQ_EBITDA_3YR_ANN_GROWTH" hidden="1">"c365"</definedName>
    <definedName name="IQ_EBITDA_5YR_ANN_CAGR" hidden="1">"c6083"</definedName>
    <definedName name="IQ_EBITDA_5YR_ANN_GROWTH" hidden="1">"c366"</definedName>
    <definedName name="IQ_EBITDA_7YR_ANN_CAGR" hidden="1">"c6084"</definedName>
    <definedName name="IQ_EBITDA_7YR_ANN_GROWTH" hidden="1">"c367"</definedName>
    <definedName name="IQ_EBITDA_ACT_OR_EST" hidden="1">"c2215"</definedName>
    <definedName name="IQ_EBITDA_ACT_OR_EST_REUT" hidden="1">"c5462"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ST" hidden="1">"c369"</definedName>
    <definedName name="IQ_EBITDA_EST_REUT" hidden="1">"c3640"</definedName>
    <definedName name="IQ_EBITDA_EXCL_SBC" hidden="1">"c3081"</definedName>
    <definedName name="IQ_EBITDA_GUIDANCE" hidden="1">"c4334"</definedName>
    <definedName name="IQ_EBITDA_HIGH_EST" hidden="1">"c370"</definedName>
    <definedName name="IQ_EBITDA_HIGH_EST_REUT" hidden="1">"c3642"</definedName>
    <definedName name="IQ_EBITDA_HIGH_GUIDANCE" hidden="1">"c4170"</definedName>
    <definedName name="IQ_EBITDA_INT" hidden="1">"c373"</definedName>
    <definedName name="IQ_EBITDA_LOW_EST" hidden="1">"c371"</definedName>
    <definedName name="IQ_EBITDA_LOW_EST_REUT" hidden="1">"c3643"</definedName>
    <definedName name="IQ_EBITDA_LOW_GUIDANCE" hidden="1">"c4210"</definedName>
    <definedName name="IQ_EBITDA_MARGIN" hidden="1">"c372"</definedName>
    <definedName name="IQ_EBITDA_MEDIAN_EST" hidden="1">"c1663"</definedName>
    <definedName name="IQ_EBITDA_MEDIAN_EST_REUT" hidden="1">"c3641"</definedName>
    <definedName name="IQ_EBITDA_NUM_EST" hidden="1">"c374"</definedName>
    <definedName name="IQ_EBITDA_NUM_EST_REUT" hidden="1">"c3644"</definedName>
    <definedName name="IQ_EBITDA_OVER_TOTAL_IE" hidden="1">"c1371"</definedName>
    <definedName name="IQ_EBITDA_SBC_ACT_OR_EST" hidden="1">"c4337"</definedName>
    <definedName name="IQ_EBITDA_SBC_EST" hidden="1">"c4336"</definedName>
    <definedName name="IQ_EBITDA_SBC_GUIDANCE" hidden="1">"c4338"</definedName>
    <definedName name="IQ_EBITDA_SBC_HIGH_EST" hidden="1">"c4339"</definedName>
    <definedName name="IQ_EBITDA_SBC_HIGH_GUIDANCE" hidden="1">"c4194"</definedName>
    <definedName name="IQ_EBITDA_SBC_LOW_EST" hidden="1">"c4340"</definedName>
    <definedName name="IQ_EBITDA_SBC_LOW_GUIDANCE" hidden="1">"c4234"</definedName>
    <definedName name="IQ_EBITDA_SBC_MEDIAN_EST" hidden="1">"c4341"</definedName>
    <definedName name="IQ_EBITDA_SBC_NUM_EST" hidden="1">"c4342"</definedName>
    <definedName name="IQ_EBITDA_SBC_STDDEV_EST" hidden="1">"c4343"</definedName>
    <definedName name="IQ_EBITDA_STDDEV_EST" hidden="1">"c375"</definedName>
    <definedName name="IQ_EBITDA_STDDEV_EST_REUT" hidden="1">"c3645"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" hidden="1">"c6214"</definedName>
    <definedName name="IQ_EBT_EXCL_REIT" hidden="1">"c384"</definedName>
    <definedName name="IQ_EBT_EXCL_UTI" hidden="1">"c385"</definedName>
    <definedName name="IQ_EBT_FIN" hidden="1">"c386"</definedName>
    <definedName name="IQ_EBT_GAAP_GUIDANCE" hidden="1">"c4345"</definedName>
    <definedName name="IQ_EBT_GAAP_HIGH_GUIDANCE" hidden="1">"c4174"</definedName>
    <definedName name="IQ_EBT_GAAP_LOW_GUIDANCE" hidden="1">"c4214"</definedName>
    <definedName name="IQ_EBT_GUIDANCE" hidden="1">"c4346"</definedName>
    <definedName name="IQ_EBT_GW_GUIDANCE" hidden="1">"c4347"</definedName>
    <definedName name="IQ_EBT_GW_HIGH_GUIDANCE" hidden="1">"c4175"</definedName>
    <definedName name="IQ_EBT_GW_LOW_GUIDANCE" hidden="1">"c4215"</definedName>
    <definedName name="IQ_EBT_HIGH_GUIDANCE" hidden="1">"c4173"</definedName>
    <definedName name="IQ_EBT_INCL_MARGIN" hidden="1">"c387"</definedName>
    <definedName name="IQ_EBT_INS" hidden="1">"c388"</definedName>
    <definedName name="IQ_EBT_LOW_GUIDANCE" hidden="1">"c4213"</definedName>
    <definedName name="IQ_EBT_RE" hidden="1">"c6215"</definedName>
    <definedName name="IQ_EBT_REIT" hidden="1">"c389"</definedName>
    <definedName name="IQ_EBT_SBC_ACT_OR_EST" hidden="1">"c4350"</definedName>
    <definedName name="IQ_EBT_SBC_EST" hidden="1">"c4349"</definedName>
    <definedName name="IQ_EBT_SBC_GUIDANCE" hidden="1">"c4351"</definedName>
    <definedName name="IQ_EBT_SBC_GW_ACT_OR_EST" hidden="1">"c4354"</definedName>
    <definedName name="IQ_EBT_SBC_GW_EST" hidden="1">"c4353"</definedName>
    <definedName name="IQ_EBT_SBC_GW_GUIDANCE" hidden="1">"c4355"</definedName>
    <definedName name="IQ_EBT_SBC_GW_HIGH_EST" hidden="1">"c4356"</definedName>
    <definedName name="IQ_EBT_SBC_GW_HIGH_GUIDANCE" hidden="1">"c4191"</definedName>
    <definedName name="IQ_EBT_SBC_GW_LOW_EST" hidden="1">"c4357"</definedName>
    <definedName name="IQ_EBT_SBC_GW_LOW_GUIDANCE" hidden="1">"c4231"</definedName>
    <definedName name="IQ_EBT_SBC_GW_MEDIAN_EST" hidden="1">"c4358"</definedName>
    <definedName name="IQ_EBT_SBC_GW_NUM_EST" hidden="1">"c4359"</definedName>
    <definedName name="IQ_EBT_SBC_GW_STDDEV_EST" hidden="1">"c4360"</definedName>
    <definedName name="IQ_EBT_SBC_HIGH_EST" hidden="1">"c4362"</definedName>
    <definedName name="IQ_EBT_SBC_HIGH_GUIDANCE" hidden="1">"c4190"</definedName>
    <definedName name="IQ_EBT_SBC_LOW_EST" hidden="1">"c4363"</definedName>
    <definedName name="IQ_EBT_SBC_LOW_GUIDANCE" hidden="1">"c4230"</definedName>
    <definedName name="IQ_EBT_SBC_MEDIAN_EST" hidden="1">"c4364"</definedName>
    <definedName name="IQ_EBT_SBC_NUM_EST" hidden="1">"c4365"</definedName>
    <definedName name="IQ_EBT_SBC_STDDEV_EST" hidden="1">"c4366"</definedName>
    <definedName name="IQ_EBT_UTI" hidden="1">"c390"</definedName>
    <definedName name="IQ_ECS_AUTHORIZED_SHARES" hidden="1">"c5583"</definedName>
    <definedName name="IQ_ECS_AUTHORIZED_SHARES_ABS" hidden="1">"c5597"</definedName>
    <definedName name="IQ_ECS_CONVERT_FACTOR" hidden="1">"c5581"</definedName>
    <definedName name="IQ_ECS_CONVERT_FACTOR_ABS" hidden="1">"c5595"</definedName>
    <definedName name="IQ_ECS_CONVERT_INTO" hidden="1">"c5580"</definedName>
    <definedName name="IQ_ECS_CONVERT_INTO_ABS" hidden="1">"c5594"</definedName>
    <definedName name="IQ_ECS_CONVERT_TYPE" hidden="1">"c5579"</definedName>
    <definedName name="IQ_ECS_CONVERT_TYPE_ABS" hidden="1">"c5593"</definedName>
    <definedName name="IQ_ECS_INACTIVE_DATE" hidden="1">"c5576"</definedName>
    <definedName name="IQ_ECS_INACTIVE_DATE_ABS" hidden="1">"c5590"</definedName>
    <definedName name="IQ_ECS_NAME" hidden="1">"c5571"</definedName>
    <definedName name="IQ_ECS_NAME_ABS" hidden="1">"c5585"</definedName>
    <definedName name="IQ_ECS_NUM_SHAREHOLDERS" hidden="1">"c5584"</definedName>
    <definedName name="IQ_ECS_NUM_SHAREHOLDERS_ABS" hidden="1">"c5598"</definedName>
    <definedName name="IQ_ECS_PAR_VALUE" hidden="1">"c5577"</definedName>
    <definedName name="IQ_ECS_PAR_VALUE_ABS" hidden="1">"c5591"</definedName>
    <definedName name="IQ_ECS_PAR_VALUE_CURRENCY" hidden="1">"c5578"</definedName>
    <definedName name="IQ_ECS_PAR_VALUE_CURRENCY_ABS" hidden="1">"c5592"</definedName>
    <definedName name="IQ_ECS_SHARES_OUT_BS_DATE" hidden="1">"c5572"</definedName>
    <definedName name="IQ_ECS_SHARES_OUT_BS_DATE_ABS" hidden="1">"c5586"</definedName>
    <definedName name="IQ_ECS_SHARES_OUT_FILING_DATE" hidden="1">"c5573"</definedName>
    <definedName name="IQ_ECS_SHARES_OUT_FILING_DATE_ABS" hidden="1">"c5587"</definedName>
    <definedName name="IQ_ECS_START_DATE" hidden="1">"c5575"</definedName>
    <definedName name="IQ_ECS_START_DATE_ABS" hidden="1">"c5589"</definedName>
    <definedName name="IQ_ECS_TYPE" hidden="1">"c5574"</definedName>
    <definedName name="IQ_ECS_TYPE_ABS" hidden="1">"c5588"</definedName>
    <definedName name="IQ_ECS_VOTING" hidden="1">"c5582"</definedName>
    <definedName name="IQ_ECS_VOTING_ABS" hidden="1">"c5596"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CAGR" hidden="1">"c6085"</definedName>
    <definedName name="IQ_EPS_10YR_ANN_GROWTH" hidden="1">"c393"</definedName>
    <definedName name="IQ_EPS_1YR_ANN_GROWTH" hidden="1">"c394"</definedName>
    <definedName name="IQ_EPS_2YR_ANN_CAGR" hidden="1">"c6086"</definedName>
    <definedName name="IQ_EPS_2YR_ANN_GROWTH" hidden="1">"c395"</definedName>
    <definedName name="IQ_EPS_3YR_ANN_CAGR" hidden="1">"c6087"</definedName>
    <definedName name="IQ_EPS_3YR_ANN_GROWTH" hidden="1">"c396"</definedName>
    <definedName name="IQ_EPS_5YR_ANN_CAGR" hidden="1">"c6088"</definedName>
    <definedName name="IQ_EPS_5YR_ANN_GROWTH" hidden="1">"c397"</definedName>
    <definedName name="IQ_EPS_7YR_ANN_CAGR" hidden="1">"c6089"</definedName>
    <definedName name="IQ_EPS_7YR_ANN_GROWTH" hidden="1">"c398"</definedName>
    <definedName name="IQ_EPS_ACT_OR_EST" hidden="1">"c2213"</definedName>
    <definedName name="IQ_EPS_ACT_OR_EST_REUT" hidden="1">"c5460"</definedName>
    <definedName name="IQ_EPS_EST" hidden="1">"c399"</definedName>
    <definedName name="IQ_EPS_EST_BOTTOM_UP" hidden="1">"c5489"</definedName>
    <definedName name="IQ_EPS_EST_BOTTOM_UP_REUT" hidden="1">"c5497"</definedName>
    <definedName name="IQ_EPS_EST_REUT" hidden="1">"c5453"</definedName>
    <definedName name="IQ_EPS_EXCL_GUIDANCE" hidden="1">"c4368"</definedName>
    <definedName name="IQ_EPS_EXCL_HIGH_GUIDANCE" hidden="1">"c4369"</definedName>
    <definedName name="IQ_EPS_EXCL_LOW_GUIDANCE" hidden="1">"c4204"</definedName>
    <definedName name="IQ_EPS_GAAP_GUIDANCE" hidden="1">"c4370"</definedName>
    <definedName name="IQ_EPS_GAAP_HIGH_GUIDANCE" hidden="1">"c4371"</definedName>
    <definedName name="IQ_EPS_GAAP_LOW_GUIDANCE" hidden="1">"c4205"</definedName>
    <definedName name="IQ_EPS_GW_ACT_OR_EST" hidden="1">"c2223"</definedName>
    <definedName name="IQ_EPS_GW_ACT_OR_EST_REUT" hidden="1">"c5469"</definedName>
    <definedName name="IQ_EPS_GW_EST" hidden="1">"c1737"</definedName>
    <definedName name="IQ_EPS_GW_EST_BOTTOM_UP" hidden="1">"c5491"</definedName>
    <definedName name="IQ_EPS_GW_EST_BOTTOM_UP_REUT" hidden="1">"c5499"</definedName>
    <definedName name="IQ_EPS_GW_EST_REUT" hidden="1">"c5389"</definedName>
    <definedName name="IQ_EPS_GW_GUIDANCE" hidden="1">"c4372"</definedName>
    <definedName name="IQ_EPS_GW_HIGH_EST" hidden="1">"c1739"</definedName>
    <definedName name="IQ_EPS_GW_HIGH_EST_REUT" hidden="1">"c5391"</definedName>
    <definedName name="IQ_EPS_GW_HIGH_GUIDANCE" hidden="1">"c4373"</definedName>
    <definedName name="IQ_EPS_GW_LOW_EST" hidden="1">"c1740"</definedName>
    <definedName name="IQ_EPS_GW_LOW_EST_REUT" hidden="1">"c5392"</definedName>
    <definedName name="IQ_EPS_GW_LOW_GUIDANCE" hidden="1">"c4206"</definedName>
    <definedName name="IQ_EPS_GW_MEDIAN_EST" hidden="1">"c1738"</definedName>
    <definedName name="IQ_EPS_GW_MEDIAN_EST_REUT" hidden="1">"c5390"</definedName>
    <definedName name="IQ_EPS_GW_NUM_EST" hidden="1">"c1741"</definedName>
    <definedName name="IQ_EPS_GW_NUM_EST_REUT" hidden="1">"c5393"</definedName>
    <definedName name="IQ_EPS_GW_STDDEV_EST" hidden="1">"c1742"</definedName>
    <definedName name="IQ_EPS_GW_STDDEV_EST_REUT" hidden="1">"c5394"</definedName>
    <definedName name="IQ_EPS_HIGH_EST" hidden="1">"c400"</definedName>
    <definedName name="IQ_EPS_HIGH_EST_REUT" hidden="1">"c5454"</definedName>
    <definedName name="IQ_EPS_LOW_EST" hidden="1">"c401"</definedName>
    <definedName name="IQ_EPS_LOW_EST_REUT" hidden="1">"c5455"</definedName>
    <definedName name="IQ_EPS_MEDIAN_EST" hidden="1">"c1661"</definedName>
    <definedName name="IQ_EPS_MEDIAN_EST_REUT" hidden="1">"c5456"</definedName>
    <definedName name="IQ_EPS_NORM" hidden="1">"c1902"</definedName>
    <definedName name="IQ_EPS_NORM_EST" hidden="1">"c2226"</definedName>
    <definedName name="IQ_EPS_NORM_EST_BOTTOM_UP" hidden="1">"c5490"</definedName>
    <definedName name="IQ_EPS_NORM_EST_BOTTOM_UP_REUT" hidden="1">"c5498"</definedName>
    <definedName name="IQ_EPS_NORM_EST_REUT" hidden="1">"c5326"</definedName>
    <definedName name="IQ_EPS_NORM_HIGH_EST" hidden="1">"c2228"</definedName>
    <definedName name="IQ_EPS_NORM_HIGH_EST_REUT" hidden="1">"c5328"</definedName>
    <definedName name="IQ_EPS_NORM_LOW_EST" hidden="1">"c2229"</definedName>
    <definedName name="IQ_EPS_NORM_LOW_EST_REUT" hidden="1">"c5329"</definedName>
    <definedName name="IQ_EPS_NORM_MEDIAN_EST" hidden="1">"c2227"</definedName>
    <definedName name="IQ_EPS_NORM_MEDIAN_EST_REUT" hidden="1">"c5327"</definedName>
    <definedName name="IQ_EPS_NORM_NUM_EST" hidden="1">"c2230"</definedName>
    <definedName name="IQ_EPS_NORM_NUM_EST_REUT" hidden="1">"c5330"</definedName>
    <definedName name="IQ_EPS_NORM_STDDEV_EST" hidden="1">"c2231"</definedName>
    <definedName name="IQ_EPS_NORM_STDDEV_EST_REUT" hidden="1">"c5331"</definedName>
    <definedName name="IQ_EPS_NUM_EST" hidden="1">"c402"</definedName>
    <definedName name="IQ_EPS_NUM_EST_REUT" hidden="1">"c5451"</definedName>
    <definedName name="IQ_EPS_REPORT_ACT_OR_EST" hidden="1">"c2224"</definedName>
    <definedName name="IQ_EPS_REPORT_ACT_OR_EST_REUT" hidden="1">"c5470"</definedName>
    <definedName name="IQ_EPS_REPORTED_EST" hidden="1">"c1744"</definedName>
    <definedName name="IQ_EPS_REPORTED_EST_BOTTOM_UP" hidden="1">"c5492"</definedName>
    <definedName name="IQ_EPS_REPORTED_EST_BOTTOM_UP_REUT" hidden="1">"c5500"</definedName>
    <definedName name="IQ_EPS_REPORTED_EST_REUT" hidden="1">"c5396"</definedName>
    <definedName name="IQ_EPS_REPORTED_HIGH_EST" hidden="1">"c1746"</definedName>
    <definedName name="IQ_EPS_REPORTED_HIGH_EST_REUT" hidden="1">"c5398"</definedName>
    <definedName name="IQ_EPS_REPORTED_LOW_EST" hidden="1">"c1747"</definedName>
    <definedName name="IQ_EPS_REPORTED_LOW_EST_REUT" hidden="1">"c5399"</definedName>
    <definedName name="IQ_EPS_REPORTED_MEDIAN_EST" hidden="1">"c1745"</definedName>
    <definedName name="IQ_EPS_REPORTED_MEDIAN_EST_REUT" hidden="1">"c5397"</definedName>
    <definedName name="IQ_EPS_REPORTED_NUM_EST" hidden="1">"c1748"</definedName>
    <definedName name="IQ_EPS_REPORTED_NUM_EST_REUT" hidden="1">"c5400"</definedName>
    <definedName name="IQ_EPS_REPORTED_STDDEV_EST" hidden="1">"c1749"</definedName>
    <definedName name="IQ_EPS_REPORTED_STDDEV_EST_REUT" hidden="1">"c5401"</definedName>
    <definedName name="IQ_EPS_SBC_ACT_OR_EST" hidden="1">"c4376"</definedName>
    <definedName name="IQ_EPS_SBC_EST" hidden="1">"c4375"</definedName>
    <definedName name="IQ_EPS_SBC_GUIDANCE" hidden="1">"c4377"</definedName>
    <definedName name="IQ_EPS_SBC_GW_ACT_OR_EST" hidden="1">"c4380"</definedName>
    <definedName name="IQ_EPS_SBC_GW_EST" hidden="1">"c4379"</definedName>
    <definedName name="IQ_EPS_SBC_GW_GUIDANCE" hidden="1">"c4381"</definedName>
    <definedName name="IQ_EPS_SBC_GW_HIGH_EST" hidden="1">"c4382"</definedName>
    <definedName name="IQ_EPS_SBC_GW_HIGH_GUIDANCE" hidden="1">"c4189"</definedName>
    <definedName name="IQ_EPS_SBC_GW_LOW_EST" hidden="1">"c4383"</definedName>
    <definedName name="IQ_EPS_SBC_GW_LOW_GUIDANCE" hidden="1">"c4229"</definedName>
    <definedName name="IQ_EPS_SBC_GW_MEDIAN_EST" hidden="1">"c4384"</definedName>
    <definedName name="IQ_EPS_SBC_GW_NUM_EST" hidden="1">"c4385"</definedName>
    <definedName name="IQ_EPS_SBC_GW_STDDEV_EST" hidden="1">"c4386"</definedName>
    <definedName name="IQ_EPS_SBC_HIGH_EST" hidden="1">"c4388"</definedName>
    <definedName name="IQ_EPS_SBC_HIGH_GUIDANCE" hidden="1">"c4188"</definedName>
    <definedName name="IQ_EPS_SBC_LOW_EST" hidden="1">"c4389"</definedName>
    <definedName name="IQ_EPS_SBC_LOW_GUIDANCE" hidden="1">"c4228"</definedName>
    <definedName name="IQ_EPS_SBC_MEDIAN_EST" hidden="1">"c4390"</definedName>
    <definedName name="IQ_EPS_SBC_NUM_EST" hidden="1">"c4391"</definedName>
    <definedName name="IQ_EPS_SBC_STDDEV_EST" hidden="1">"c4392"</definedName>
    <definedName name="IQ_EPS_STDDEV_EST" hidden="1">"c403"</definedName>
    <definedName name="IQ_EPS_STDDEV_EST_REUT" hidden="1">"c5452"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BV_REUT" hidden="1">"c5409"</definedName>
    <definedName name="IQ_EST_ACT_BV_SHARE" hidden="1">"c3549"</definedName>
    <definedName name="IQ_EST_ACT_BV_SHARE_REUT" hidden="1">"c5445"</definedName>
    <definedName name="IQ_EST_ACT_CAPEX" hidden="1">"c3546"</definedName>
    <definedName name="IQ_EST_ACT_CAPEX_REUT" hidden="1">"c3975"</definedName>
    <definedName name="IQ_EST_ACT_CASH_FLOW" hidden="1">"c4394"</definedName>
    <definedName name="IQ_EST_ACT_CASH_OPER" hidden="1">"c4395"</definedName>
    <definedName name="IQ_EST_ACT_CFPS" hidden="1">"c1673"</definedName>
    <definedName name="IQ_EST_ACT_CFPS_REUT" hidden="1">"c3850"</definedName>
    <definedName name="IQ_EST_ACT_DISTRIBUTABLE_CASH" hidden="1">"c4396"</definedName>
    <definedName name="IQ_EST_ACT_DISTRIBUTABLE_CASH_SHARE" hidden="1">"c4397"</definedName>
    <definedName name="IQ_EST_ACT_DPS" hidden="1">"c1680"</definedName>
    <definedName name="IQ_EST_ACT_DPS_REUT" hidden="1">"c3857"</definedName>
    <definedName name="IQ_EST_ACT_EBIT" hidden="1">"c1687"</definedName>
    <definedName name="IQ_EST_ACT_EBIT_GW" hidden="1">"c4398"</definedName>
    <definedName name="IQ_EST_ACT_EBIT_REUT" hidden="1">"c5339"</definedName>
    <definedName name="IQ_EST_ACT_EBIT_SBC" hidden="1">"c4399"</definedName>
    <definedName name="IQ_EST_ACT_EBIT_SBC_GW" hidden="1">"c4400"</definedName>
    <definedName name="IQ_EST_ACT_EBITDA" hidden="1">"c1664"</definedName>
    <definedName name="IQ_EST_ACT_EBITDA_REUT" hidden="1">"c3836"</definedName>
    <definedName name="IQ_EST_ACT_EBITDA_SBC" hidden="1">"c4401"</definedName>
    <definedName name="IQ_EST_ACT_EBT_SBC" hidden="1">"c4402"</definedName>
    <definedName name="IQ_EST_ACT_EBT_SBC_GW" hidden="1">"c4403"</definedName>
    <definedName name="IQ_EST_ACT_EPS" hidden="1">"c1648"</definedName>
    <definedName name="IQ_EST_ACT_EPS_GW" hidden="1">"c1743"</definedName>
    <definedName name="IQ_EST_ACT_EPS_GW_REUT" hidden="1">"c5395"</definedName>
    <definedName name="IQ_EST_ACT_EPS_NORM" hidden="1">"c2232"</definedName>
    <definedName name="IQ_EST_ACT_EPS_NORM_REUT" hidden="1">"c5332"</definedName>
    <definedName name="IQ_EST_ACT_EPS_REPORTED" hidden="1">"c1750"</definedName>
    <definedName name="IQ_EST_ACT_EPS_REPORTED_REUT" hidden="1">"c5402"</definedName>
    <definedName name="IQ_EST_ACT_EPS_REUT" hidden="1">"c5457"</definedName>
    <definedName name="IQ_EST_ACT_EPS_SBC" hidden="1">"c4404"</definedName>
    <definedName name="IQ_EST_ACT_EPS_SBC_GW" hidden="1">"c4405"</definedName>
    <definedName name="IQ_EST_ACT_FFO" hidden="1">"c1666"</definedName>
    <definedName name="IQ_EST_ACT_FFO_ADJ" hidden="1">"c4406"</definedName>
    <definedName name="IQ_EST_ACT_FFO_REUT" hidden="1">"c3843"</definedName>
    <definedName name="IQ_EST_ACT_FFO_SHARE" hidden="1">"c4407"</definedName>
    <definedName name="IQ_EST_ACT_GROSS_MARGIN" hidden="1">"c5553"</definedName>
    <definedName name="IQ_EST_ACT_MAINT_CAPEX" hidden="1">"c4408"</definedName>
    <definedName name="IQ_EST_ACT_NAV" hidden="1">"c1757"</definedName>
    <definedName name="IQ_EST_ACT_NET_DEBT" hidden="1">"c3545"</definedName>
    <definedName name="IQ_EST_ACT_NET_DEBT_REUT" hidden="1">"c5446"</definedName>
    <definedName name="IQ_EST_ACT_NI" hidden="1">"c1722"</definedName>
    <definedName name="IQ_EST_ACT_NI_GW" hidden="1">"c1729"</definedName>
    <definedName name="IQ_EST_ACT_NI_GW_REUT" hidden="1">"c5381"</definedName>
    <definedName name="IQ_EST_ACT_NI_REPORTED" hidden="1">"c1736"</definedName>
    <definedName name="IQ_EST_ACT_NI_REPORTED_REUT" hidden="1">"c5388"</definedName>
    <definedName name="IQ_EST_ACT_NI_REUT" hidden="1">"c5374"</definedName>
    <definedName name="IQ_EST_ACT_NI_SBC" hidden="1">"c4409"</definedName>
    <definedName name="IQ_EST_ACT_NI_SBC_GW" hidden="1">"c4410"</definedName>
    <definedName name="IQ_EST_ACT_OPER_INC" hidden="1">"c1694"</definedName>
    <definedName name="IQ_EST_ACT_OPER_INC_REUT" hidden="1">"c5346"</definedName>
    <definedName name="IQ_EST_ACT_PRETAX_GW_INC" hidden="1">"c1708"</definedName>
    <definedName name="IQ_EST_ACT_PRETAX_GW_INC_REUT" hidden="1">"c5360"</definedName>
    <definedName name="IQ_EST_ACT_PRETAX_INC" hidden="1">"c1701"</definedName>
    <definedName name="IQ_EST_ACT_PRETAX_INC_REUT" hidden="1">"c5353"</definedName>
    <definedName name="IQ_EST_ACT_PRETAX_REPORT_INC" hidden="1">"c1715"</definedName>
    <definedName name="IQ_EST_ACT_PRETAX_REPORT_INC_REUT" hidden="1">"c5367"</definedName>
    <definedName name="IQ_EST_ACT_RECURRING_PROFIT" hidden="1">"c4411"</definedName>
    <definedName name="IQ_EST_ACT_RECURRING_PROFIT_SHARE" hidden="1">"c4412"</definedName>
    <definedName name="IQ_EST_ACT_RETURN_ASSETS" hidden="1">"c3547"</definedName>
    <definedName name="IQ_EST_ACT_RETURN_ASSETS_REUT" hidden="1">"c3996"</definedName>
    <definedName name="IQ_EST_ACT_RETURN_EQUITY" hidden="1">"c3548"</definedName>
    <definedName name="IQ_EST_ACT_RETURN_EQUITY_REUT" hidden="1">"c3989"</definedName>
    <definedName name="IQ_EST_ACT_REV" hidden="1">"c2113"</definedName>
    <definedName name="IQ_EST_ACT_REV_REUT" hidden="1">"c3835"</definedName>
    <definedName name="IQ_EST_BV_DIFF_REUT" hidden="1">"c5433"</definedName>
    <definedName name="IQ_EST_BV_SHARE_DIFF" hidden="1">"c4147"</definedName>
    <definedName name="IQ_EST_BV_SHARE_SURPRISE_PERCENT" hidden="1">"c4148"</definedName>
    <definedName name="IQ_EST_BV_SURPRISE_PERCENT_REUT" hidden="1">"c5434"</definedName>
    <definedName name="IQ_EST_CAPEX_DIFF" hidden="1">"c4149"</definedName>
    <definedName name="IQ_EST_CAPEX_GROWTH_1YR" hidden="1">"c3588"</definedName>
    <definedName name="IQ_EST_CAPEX_GROWTH_1YR_REUT" hidden="1">"c5447"</definedName>
    <definedName name="IQ_EST_CAPEX_GROWTH_2YR" hidden="1">"c3589"</definedName>
    <definedName name="IQ_EST_CAPEX_GROWTH_2YR_REUT" hidden="1">"c5448"</definedName>
    <definedName name="IQ_EST_CAPEX_GROWTH_Q_1YR" hidden="1">"c3590"</definedName>
    <definedName name="IQ_EST_CAPEX_GROWTH_Q_1YR_REUT" hidden="1">"c5449"</definedName>
    <definedName name="IQ_EST_CAPEX_SEQ_GROWTH_Q" hidden="1">"c3591"</definedName>
    <definedName name="IQ_EST_CAPEX_SEQ_GROWTH_Q_REUT" hidden="1">"c5450"</definedName>
    <definedName name="IQ_EST_CAPEX_SURPRISE_PERCENT" hidden="1">"c4151"</definedName>
    <definedName name="IQ_EST_CASH_FLOW_DIFF" hidden="1">"c4152"</definedName>
    <definedName name="IQ_EST_CASH_FLOW_SURPRISE_PERCENT" hidden="1">"c4161"</definedName>
    <definedName name="IQ_EST_CASH_OPER_DIFF" hidden="1">"c4162"</definedName>
    <definedName name="IQ_EST_CASH_OPER_SURPRISE_PERCENT" hidden="1">"c4248"</definedName>
    <definedName name="IQ_EST_CFPS_DIFF" hidden="1">"c1871"</definedName>
    <definedName name="IQ_EST_CFPS_DIFF_REUT" hidden="1">"c3892"</definedName>
    <definedName name="IQ_EST_CFPS_GROWTH_1YR" hidden="1">"c1774"</definedName>
    <definedName name="IQ_EST_CFPS_GROWTH_1YR_REUT" hidden="1">"c3878"</definedName>
    <definedName name="IQ_EST_CFPS_GROWTH_2YR" hidden="1">"c1775"</definedName>
    <definedName name="IQ_EST_CFPS_GROWTH_2YR_REUT" hidden="1">"c3879"</definedName>
    <definedName name="IQ_EST_CFPS_GROWTH_Q_1YR" hidden="1">"c1776"</definedName>
    <definedName name="IQ_EST_CFPS_GROWTH_Q_1YR_REUT" hidden="1">"c3880"</definedName>
    <definedName name="IQ_EST_CFPS_SEQ_GROWTH_Q" hidden="1">"c1777"</definedName>
    <definedName name="IQ_EST_CFPS_SEQ_GROWTH_Q_REUT" hidden="1">"c3881"</definedName>
    <definedName name="IQ_EST_CFPS_SURPRISE_PERCENT" hidden="1">"c1872"</definedName>
    <definedName name="IQ_EST_CFPS_SURPRISE_PERCENT_REUT" hidden="1">"c3893"</definedName>
    <definedName name="IQ_EST_CURRENCY" hidden="1">"c2140"</definedName>
    <definedName name="IQ_EST_CURRENCY_REUT" hidden="1">"c5437"</definedName>
    <definedName name="IQ_EST_DATE" hidden="1">"c1634"</definedName>
    <definedName name="IQ_EST_DATE_REUT" hidden="1">"c5438"</definedName>
    <definedName name="IQ_EST_DISTRIBUTABLE_CASH_DIFF" hidden="1">"c4276"</definedName>
    <definedName name="IQ_EST_DISTRIBUTABLE_CASH_GROWTH_1YR" hidden="1">"c4413"</definedName>
    <definedName name="IQ_EST_DISTRIBUTABLE_CASH_GROWTH_2YR" hidden="1">"c4414"</definedName>
    <definedName name="IQ_EST_DISTRIBUTABLE_CASH_GROWTH_Q_1YR" hidden="1">"c4415"</definedName>
    <definedName name="IQ_EST_DISTRIBUTABLE_CASH_SEQ_GROWTH_Q" hidden="1">"c4416"</definedName>
    <definedName name="IQ_EST_DISTRIBUTABLE_CASH_SHARE_DIFF" hidden="1">"c4284"</definedName>
    <definedName name="IQ_EST_DISTRIBUTABLE_CASH_SHARE_GROWTH_1YR" hidden="1">"c4417"</definedName>
    <definedName name="IQ_EST_DISTRIBUTABLE_CASH_SHARE_GROWTH_2YR" hidden="1">"c4418"</definedName>
    <definedName name="IQ_EST_DISTRIBUTABLE_CASH_SHARE_GROWTH_Q_1YR" hidden="1">"c4419"</definedName>
    <definedName name="IQ_EST_DISTRIBUTABLE_CASH_SHARE_SEQ_GROWTH_Q" hidden="1">"c4420"</definedName>
    <definedName name="IQ_EST_DISTRIBUTABLE_CASH_SHARE_SURPRISE_PERCENT" hidden="1">"c4293"</definedName>
    <definedName name="IQ_EST_DISTRIBUTABLE_CASH_SURPRISE_PERCENT" hidden="1">"c4295"</definedName>
    <definedName name="IQ_EST_DPS_DIFF" hidden="1">"c1873"</definedName>
    <definedName name="IQ_EST_DPS_DIFF_REUT" hidden="1">"c3894"</definedName>
    <definedName name="IQ_EST_DPS_GROWTH_1YR" hidden="1">"c1778"</definedName>
    <definedName name="IQ_EST_DPS_GROWTH_1YR_REUT" hidden="1">"c3882"</definedName>
    <definedName name="IQ_EST_DPS_GROWTH_2YR" hidden="1">"c1779"</definedName>
    <definedName name="IQ_EST_DPS_GROWTH_2YR_REUT" hidden="1">"c3883"</definedName>
    <definedName name="IQ_EST_DPS_GROWTH_Q_1YR" hidden="1">"c1780"</definedName>
    <definedName name="IQ_EST_DPS_GROWTH_Q_1YR_REUT" hidden="1">"c3884"</definedName>
    <definedName name="IQ_EST_DPS_SEQ_GROWTH_Q" hidden="1">"c1781"</definedName>
    <definedName name="IQ_EST_DPS_SEQ_GROWTH_Q_REUT" hidden="1">"c3885"</definedName>
    <definedName name="IQ_EST_DPS_SURPRISE_PERCENT" hidden="1">"c1874"</definedName>
    <definedName name="IQ_EST_DPS_SURPRISE_PERCENT_REUT" hidden="1">"c3895"</definedName>
    <definedName name="IQ_EST_EBIT_DIFF" hidden="1">"c1875"</definedName>
    <definedName name="IQ_EST_EBIT_DIFF_REUT" hidden="1">"c5413"</definedName>
    <definedName name="IQ_EST_EBIT_GW_DIFF" hidden="1">"c4304"</definedName>
    <definedName name="IQ_EST_EBIT_GW_SURPRISE_PERCENT" hidden="1">"c4313"</definedName>
    <definedName name="IQ_EST_EBIT_SBC_DIFF" hidden="1">"c4314"</definedName>
    <definedName name="IQ_EST_EBIT_SBC_GW_DIFF" hidden="1">"c4318"</definedName>
    <definedName name="IQ_EST_EBIT_SBC_GW_SURPRISE_PERCENT" hidden="1">"c4327"</definedName>
    <definedName name="IQ_EST_EBIT_SBC_SURPRISE_PERCENT" hidden="1">"c4333"</definedName>
    <definedName name="IQ_EST_EBIT_SURPRISE_PERCENT" hidden="1">"c1876"</definedName>
    <definedName name="IQ_EST_EBIT_SURPRISE_PERCENT_REUT" hidden="1">"c5414"</definedName>
    <definedName name="IQ_EST_EBITDA_DIFF" hidden="1">"c1867"</definedName>
    <definedName name="IQ_EST_EBITDA_DIFF_REUT" hidden="1">"c3888"</definedName>
    <definedName name="IQ_EST_EBITDA_GROWTH_1YR" hidden="1">"c1766"</definedName>
    <definedName name="IQ_EST_EBITDA_GROWTH_1YR_REUT" hidden="1">"c3864"</definedName>
    <definedName name="IQ_EST_EBITDA_GROWTH_2YR" hidden="1">"c1767"</definedName>
    <definedName name="IQ_EST_EBITDA_GROWTH_2YR_REUT" hidden="1">"c3865"</definedName>
    <definedName name="IQ_EST_EBITDA_GROWTH_Q_1YR" hidden="1">"c1768"</definedName>
    <definedName name="IQ_EST_EBITDA_GROWTH_Q_1YR_REUT" hidden="1">"c3866"</definedName>
    <definedName name="IQ_EST_EBITDA_SBC_DIFF" hidden="1">"c4335"</definedName>
    <definedName name="IQ_EST_EBITDA_SBC_SURPRISE_PERCENT" hidden="1">"c4344"</definedName>
    <definedName name="IQ_EST_EBITDA_SEQ_GROWTH_Q" hidden="1">"c1769"</definedName>
    <definedName name="IQ_EST_EBITDA_SEQ_GROWTH_Q_REUT" hidden="1">"c3867"</definedName>
    <definedName name="IQ_EST_EBITDA_SURPRISE_PERCENT" hidden="1">"c1868"</definedName>
    <definedName name="IQ_EST_EBITDA_SURPRISE_PERCENT_REUT" hidden="1">"c3889"</definedName>
    <definedName name="IQ_EST_EBT_SBC_DIFF" hidden="1">"c4348"</definedName>
    <definedName name="IQ_EST_EBT_SBC_GW_DIFF" hidden="1">"c4352"</definedName>
    <definedName name="IQ_EST_EBT_SBC_GW_SURPRISE_PERCENT" hidden="1">"c4361"</definedName>
    <definedName name="IQ_EST_EBT_SBC_SURPRISE_PERCENT" hidden="1">"c4367"</definedName>
    <definedName name="IQ_EST_EPS_DIFF" hidden="1">"c1864"</definedName>
    <definedName name="IQ_EST_EPS_DIFF_REUT" hidden="1">"c5458"</definedName>
    <definedName name="IQ_EST_EPS_GROWTH_1YR" hidden="1">"c1636"</definedName>
    <definedName name="IQ_EST_EPS_GROWTH_1YR_REUT" hidden="1">"c3646"</definedName>
    <definedName name="IQ_EST_EPS_GROWTH_2YR" hidden="1">"c1637"</definedName>
    <definedName name="IQ_EST_EPS_GROWTH_2YR_REUT" hidden="1">"c3858"</definedName>
    <definedName name="IQ_EST_EPS_GROWTH_5YR" hidden="1">"c1655"</definedName>
    <definedName name="IQ_EST_EPS_GROWTH_5YR_BOTTOM_UP" hidden="1">"c5487"</definedName>
    <definedName name="IQ_EST_EPS_GROWTH_5YR_BOTTOM_UP_REUT" hidden="1">"c5495"</definedName>
    <definedName name="IQ_EST_EPS_GROWTH_5YR_HIGH" hidden="1">"c1657"</definedName>
    <definedName name="IQ_EST_EPS_GROWTH_5YR_HIGH_REUT" hidden="1">"c5322"</definedName>
    <definedName name="IQ_EST_EPS_GROWTH_5YR_LOW" hidden="1">"c1658"</definedName>
    <definedName name="IQ_EST_EPS_GROWTH_5YR_LOW_REUT" hidden="1">"c5323"</definedName>
    <definedName name="IQ_EST_EPS_GROWTH_5YR_MEDIAN" hidden="1">"c1656"</definedName>
    <definedName name="IQ_EST_EPS_GROWTH_5YR_MEDIAN_REUT" hidden="1">"c5321"</definedName>
    <definedName name="IQ_EST_EPS_GROWTH_5YR_NUM" hidden="1">"c1659"</definedName>
    <definedName name="IQ_EST_EPS_GROWTH_5YR_NUM_REUT" hidden="1">"c5324"</definedName>
    <definedName name="IQ_EST_EPS_GROWTH_5YR_REUT" hidden="1">"c3633"</definedName>
    <definedName name="IQ_EST_EPS_GROWTH_5YR_STDDEV" hidden="1">"c1660"</definedName>
    <definedName name="IQ_EST_EPS_GROWTH_5YR_STDDEV_REUT" hidden="1">"c5325"</definedName>
    <definedName name="IQ_EST_EPS_GROWTH_Q_1YR" hidden="1">"c1641"</definedName>
    <definedName name="IQ_EST_EPS_GROWTH_Q_1YR_REUT" hidden="1">"c5410"</definedName>
    <definedName name="IQ_EST_EPS_GW_DIFF" hidden="1">"c1891"</definedName>
    <definedName name="IQ_EST_EPS_GW_DIFF_REUT" hidden="1">"c5429"</definedName>
    <definedName name="IQ_EST_EPS_GW_SURPRISE_PERCENT" hidden="1">"c1892"</definedName>
    <definedName name="IQ_EST_EPS_GW_SURPRISE_PERCENT_REUT" hidden="1">"c5430"</definedName>
    <definedName name="IQ_EST_EPS_NORM_DIFF" hidden="1">"c2247"</definedName>
    <definedName name="IQ_EST_EPS_NORM_DIFF_REUT" hidden="1">"c5411"</definedName>
    <definedName name="IQ_EST_EPS_NORM_SURPRISE_PERCENT" hidden="1">"c2248"</definedName>
    <definedName name="IQ_EST_EPS_NORM_SURPRISE_PERCENT_REUT" hidden="1">"c5412"</definedName>
    <definedName name="IQ_EST_EPS_REPORT_DIFF" hidden="1">"c1893"</definedName>
    <definedName name="IQ_EST_EPS_REPORT_DIFF_REUT" hidden="1">"c5431"</definedName>
    <definedName name="IQ_EST_EPS_REPORT_SURPRISE_PERCENT" hidden="1">"c1894"</definedName>
    <definedName name="IQ_EST_EPS_REPORT_SURPRISE_PERCENT_REUT" hidden="1">"c5432"</definedName>
    <definedName name="IQ_EST_EPS_SBC_DIFF" hidden="1">"c4374"</definedName>
    <definedName name="IQ_EST_EPS_SBC_GW_DIFF" hidden="1">"c4378"</definedName>
    <definedName name="IQ_EST_EPS_SBC_GW_SURPRISE_PERCENT" hidden="1">"c4387"</definedName>
    <definedName name="IQ_EST_EPS_SBC_SURPRISE_PERCENT" hidden="1">"c4393"</definedName>
    <definedName name="IQ_EST_EPS_SEQ_GROWTH_Q" hidden="1">"c1764"</definedName>
    <definedName name="IQ_EST_EPS_SEQ_GROWTH_Q_REUT" hidden="1">"c3859"</definedName>
    <definedName name="IQ_EST_EPS_SURPRISE_PERCENT" hidden="1">"c1635"</definedName>
    <definedName name="IQ_EST_EPS_SURPRISE_PERCENT_REUT" hidden="1">"c5459"</definedName>
    <definedName name="IQ_EST_FFO_ADJ_DIFF" hidden="1">"c4433"</definedName>
    <definedName name="IQ_EST_FFO_ADJ_GROWTH_1YR" hidden="1">"c4421"</definedName>
    <definedName name="IQ_EST_FFO_ADJ_GROWTH_2YR" hidden="1">"c4422"</definedName>
    <definedName name="IQ_EST_FFO_ADJ_GROWTH_Q_1YR" hidden="1">"c4423"</definedName>
    <definedName name="IQ_EST_FFO_ADJ_SEQ_GROWTH_Q" hidden="1">"c4424"</definedName>
    <definedName name="IQ_EST_FFO_ADJ_SURPRISE_PERCENT" hidden="1">"c4442"</definedName>
    <definedName name="IQ_EST_FFO_DIFF" hidden="1">"c1869"</definedName>
    <definedName name="IQ_EST_FFO_DIFF_REUT" hidden="1">"c3890"</definedName>
    <definedName name="IQ_EST_FFO_GROWTH_1YR" hidden="1">"c1770"</definedName>
    <definedName name="IQ_EST_FFO_GROWTH_1YR_REUT" hidden="1">"c3874"</definedName>
    <definedName name="IQ_EST_FFO_GROWTH_2YR" hidden="1">"c1771"</definedName>
    <definedName name="IQ_EST_FFO_GROWTH_2YR_REUT" hidden="1">"c3875"</definedName>
    <definedName name="IQ_EST_FFO_GROWTH_Q_1YR" hidden="1">"c1772"</definedName>
    <definedName name="IQ_EST_FFO_GROWTH_Q_1YR_REUT" hidden="1">"c3876"</definedName>
    <definedName name="IQ_EST_FFO_SEQ_GROWTH_Q" hidden="1">"c1773"</definedName>
    <definedName name="IQ_EST_FFO_SEQ_GROWTH_Q_REUT" hidden="1">"c3877"</definedName>
    <definedName name="IQ_EST_FFO_SHARE_DIFF" hidden="1">"c4444"</definedName>
    <definedName name="IQ_EST_FFO_SHARE_GROWTH_1YR" hidden="1">"c4425"</definedName>
    <definedName name="IQ_EST_FFO_SHARE_GROWTH_2YR" hidden="1">"c4426"</definedName>
    <definedName name="IQ_EST_FFO_SHARE_GROWTH_Q_1YR" hidden="1">"c4427"</definedName>
    <definedName name="IQ_EST_FFO_SHARE_SEQ_GROWTH_Q" hidden="1">"c4428"</definedName>
    <definedName name="IQ_EST_FFO_SHARE_SURPRISE_PERCENT" hidden="1">"c4453"</definedName>
    <definedName name="IQ_EST_FFO_SURPRISE_PERCENT" hidden="1">"c1870"</definedName>
    <definedName name="IQ_EST_FFO_SURPRISE_PERCENT_REUT" hidden="1">"c3891"</definedName>
    <definedName name="IQ_EST_FOOTNOTE" hidden="1">"c4540"</definedName>
    <definedName name="IQ_EST_FOOTNOTE_REUT" hidden="1">"c5478"</definedName>
    <definedName name="IQ_EST_MAINT_CAPEX_DIFF" hidden="1">"c4456"</definedName>
    <definedName name="IQ_EST_MAINT_CAPEX_GROWTH_1YR" hidden="1">"c4429"</definedName>
    <definedName name="IQ_EST_MAINT_CAPEX_GROWTH_2YR" hidden="1">"c4430"</definedName>
    <definedName name="IQ_EST_MAINT_CAPEX_GROWTH_Q_1YR" hidden="1">"c4431"</definedName>
    <definedName name="IQ_EST_MAINT_CAPEX_SEQ_GROWTH_Q" hidden="1">"c4432"</definedName>
    <definedName name="IQ_EST_MAINT_CAPEX_SURPRISE_PERCENT" hidden="1">"c4465"</definedName>
    <definedName name="IQ_EST_NAV_DIFF" hidden="1">"c1895"</definedName>
    <definedName name="IQ_EST_NAV_SURPRISE_PERCENT" hidden="1">"c1896"</definedName>
    <definedName name="IQ_EST_NET_DEBT_DIFF" hidden="1">"c4466"</definedName>
    <definedName name="IQ_EST_NET_DEBT_SURPRISE_PERCENT" hidden="1">"c4468"</definedName>
    <definedName name="IQ_EST_NI_DIFF" hidden="1">"c1885"</definedName>
    <definedName name="IQ_EST_NI_DIFF_REUT" hidden="1">"c5423"</definedName>
    <definedName name="IQ_EST_NI_GW_DIFF" hidden="1">"c1887"</definedName>
    <definedName name="IQ_EST_NI_GW_DIFF_REUT" hidden="1">"c5425"</definedName>
    <definedName name="IQ_EST_NI_GW_SURPRISE_PERCENT" hidden="1">"c1888"</definedName>
    <definedName name="IQ_EST_NI_GW_SURPRISE_PERCENT_REUT" hidden="1">"c5426"</definedName>
    <definedName name="IQ_EST_NI_REPORT_DIFF" hidden="1">"c1889"</definedName>
    <definedName name="IQ_EST_NI_REPORT_DIFF_REUT" hidden="1">"c5427"</definedName>
    <definedName name="IQ_EST_NI_REPORT_SURPRISE_PERCENT" hidden="1">"c1890"</definedName>
    <definedName name="IQ_EST_NI_REPORT_SURPRISE_PERCENT_REUT" hidden="1">"c5428"</definedName>
    <definedName name="IQ_EST_NI_SBC_DIFF" hidden="1">"c4472"</definedName>
    <definedName name="IQ_EST_NI_SBC_GW_DIFF" hidden="1">"c4476"</definedName>
    <definedName name="IQ_EST_NI_SBC_GW_SURPRISE_PERCENT" hidden="1">"c4485"</definedName>
    <definedName name="IQ_EST_NI_SBC_SURPRISE_PERCENT" hidden="1">"c4491"</definedName>
    <definedName name="IQ_EST_NI_SURPRISE_PERCENT" hidden="1">"c1886"</definedName>
    <definedName name="IQ_EST_NI_SURPRISE_PERCENT_REUT" hidden="1">"c5424"</definedName>
    <definedName name="IQ_EST_NUM_BUY" hidden="1">"c1759"</definedName>
    <definedName name="IQ_EST_NUM_BUY_REUT" hidden="1">"c3869"</definedName>
    <definedName name="IQ_EST_NUM_HOLD" hidden="1">"c1761"</definedName>
    <definedName name="IQ_EST_NUM_HOLD_REUT" hidden="1">"c3871"</definedName>
    <definedName name="IQ_EST_NUM_NO_OPINION" hidden="1">"c1758"</definedName>
    <definedName name="IQ_EST_NUM_NO_OPINION_REUT" hidden="1">"c3868"</definedName>
    <definedName name="IQ_EST_NUM_OUTPERFORM" hidden="1">"c1760"</definedName>
    <definedName name="IQ_EST_NUM_OUTPERFORM_REUT" hidden="1">"c3870"</definedName>
    <definedName name="IQ_EST_NUM_SELL" hidden="1">"c1763"</definedName>
    <definedName name="IQ_EST_NUM_SELL_REUT" hidden="1">"c3873"</definedName>
    <definedName name="IQ_EST_NUM_UNDERPERFORM" hidden="1">"c1762"</definedName>
    <definedName name="IQ_EST_NUM_UNDERPERFORM_REUT" hidden="1">"c3872"</definedName>
    <definedName name="IQ_EST_OPER_INC_DIFF" hidden="1">"c1877"</definedName>
    <definedName name="IQ_EST_OPER_INC_DIFF_REUT" hidden="1">"c5415"</definedName>
    <definedName name="IQ_EST_OPER_INC_SURPRISE_PERCENT" hidden="1">"c1878"</definedName>
    <definedName name="IQ_EST_OPER_INC_SURPRISE_PERCENT_REUT" hidden="1">"c5416"</definedName>
    <definedName name="IQ_EST_PRE_TAX_DIFF" hidden="1">"c1879"</definedName>
    <definedName name="IQ_EST_PRE_TAX_DIFF_REUT" hidden="1">"c5417"</definedName>
    <definedName name="IQ_EST_PRE_TAX_GW_DIFF" hidden="1">"c1881"</definedName>
    <definedName name="IQ_EST_PRE_TAX_GW_DIFF_REUT" hidden="1">"c5419"</definedName>
    <definedName name="IQ_EST_PRE_TAX_GW_SURPRISE_PERCENT" hidden="1">"c1882"</definedName>
    <definedName name="IQ_EST_PRE_TAX_GW_SURPRISE_PERCENT_REUT" hidden="1">"c5420"</definedName>
    <definedName name="IQ_EST_PRE_TAX_REPORT_DIFF" hidden="1">"c1883"</definedName>
    <definedName name="IQ_EST_PRE_TAX_REPORT_DIFF_REUT" hidden="1">"c5421"</definedName>
    <definedName name="IQ_EST_PRE_TAX_REPORT_SURPRISE_PERCENT" hidden="1">"c1884"</definedName>
    <definedName name="IQ_EST_PRE_TAX_REPORT_SURPRISE_PERCENT_REUT" hidden="1">"c5422"</definedName>
    <definedName name="IQ_EST_PRE_TAX_SURPRISE_PERCENT" hidden="1">"c1880"</definedName>
    <definedName name="IQ_EST_PRE_TAX_SURPRISE_PERCENT_REUT" hidden="1">"c5418"</definedName>
    <definedName name="IQ_EST_RECURRING_PROFIT_SHARE_DIFF" hidden="1">"c4505"</definedName>
    <definedName name="IQ_EST_RECURRING_PROFIT_SHARE_SURPRISE_PERCENT" hidden="1">"c4515"</definedName>
    <definedName name="IQ_EST_REV_DIFF" hidden="1">"c1865"</definedName>
    <definedName name="IQ_EST_REV_DIFF_REUT" hidden="1">"c3886"</definedName>
    <definedName name="IQ_EST_REV_GROWTH_1YR" hidden="1">"c1638"</definedName>
    <definedName name="IQ_EST_REV_GROWTH_1YR_REUT" hidden="1">"c3860"</definedName>
    <definedName name="IQ_EST_REV_GROWTH_2YR" hidden="1">"c1639"</definedName>
    <definedName name="IQ_EST_REV_GROWTH_2YR_REUT" hidden="1">"c3861"</definedName>
    <definedName name="IQ_EST_REV_GROWTH_Q_1YR" hidden="1">"c1640"</definedName>
    <definedName name="IQ_EST_REV_GROWTH_Q_1YR_REUT" hidden="1">"c3862"</definedName>
    <definedName name="IQ_EST_REV_SEQ_GROWTH_Q" hidden="1">"c1765"</definedName>
    <definedName name="IQ_EST_REV_SEQ_GROWTH_Q_REUT" hidden="1">"c3863"</definedName>
    <definedName name="IQ_EST_REV_SURPRISE_PERCENT" hidden="1">"c1866"</definedName>
    <definedName name="IQ_EST_REV_SURPRISE_PERCENT_REUT" hidden="1">"c3887"</definedName>
    <definedName name="IQ_EST_VENDOR" hidden="1">"c5564"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CISE_TAXES_EXCL_SALES" hidden="1">"c5515"</definedName>
    <definedName name="IQ_EXCISE_TAXES_INCL_SALES" hidden="1">"c5514"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" hidden="1">"c6216"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ACT_OR_EST" hidden="1">"c2216"</definedName>
    <definedName name="IQ_FFO_ADJ_ACT_OR_EST" hidden="1">"c4435"</definedName>
    <definedName name="IQ_FFO_ADJ_EST" hidden="1">"c4434"</definedName>
    <definedName name="IQ_FFO_ADJ_GUIDANCE" hidden="1">"c4436"</definedName>
    <definedName name="IQ_FFO_ADJ_HIGH_EST" hidden="1">"c4437"</definedName>
    <definedName name="IQ_FFO_ADJ_HIGH_GUIDANCE" hidden="1">"c4202"</definedName>
    <definedName name="IQ_FFO_ADJ_LOW_EST" hidden="1">"c4438"</definedName>
    <definedName name="IQ_FFO_ADJ_LOW_GUIDANCE" hidden="1">"c4242"</definedName>
    <definedName name="IQ_FFO_ADJ_MEDIAN_EST" hidden="1">"c4439"</definedName>
    <definedName name="IQ_FFO_ADJ_NUM_EST" hidden="1">"c4440"</definedName>
    <definedName name="IQ_FFO_ADJ_STDDEV_EST" hidden="1">"c4441"</definedName>
    <definedName name="IQ_FFO_EST" hidden="1">"c418"</definedName>
    <definedName name="IQ_FFO_EST_REUT" hidden="1">"c3837"</definedName>
    <definedName name="IQ_FFO_GUIDANCE" hidden="1">"c4443"</definedName>
    <definedName name="IQ_FFO_HIGH_EST" hidden="1">"c419"</definedName>
    <definedName name="IQ_FFO_HIGH_EST_REUT" hidden="1">"c3839"</definedName>
    <definedName name="IQ_FFO_HIGH_GUIDANCE" hidden="1">"c4184"</definedName>
    <definedName name="IQ_FFO_LOW_EST" hidden="1">"c420"</definedName>
    <definedName name="IQ_FFO_LOW_EST_REUT" hidden="1">"c3840"</definedName>
    <definedName name="IQ_FFO_LOW_GUIDANCE" hidden="1">"c4224"</definedName>
    <definedName name="IQ_FFO_MEDIAN_EST" hidden="1">"c1665"</definedName>
    <definedName name="IQ_FFO_MEDIAN_EST_REUT" hidden="1">"c3838"</definedName>
    <definedName name="IQ_FFO_NUM_EST" hidden="1">"c421"</definedName>
    <definedName name="IQ_FFO_NUM_EST_REUT" hidden="1">"c3841"</definedName>
    <definedName name="IQ_FFO_PAYOUT_RATIO" hidden="1">"c3492"</definedName>
    <definedName name="IQ_FFO_SHARE_ACT_OR_EST" hidden="1">"c4446"</definedName>
    <definedName name="IQ_FFO_SHARE_EST" hidden="1">"c4445"</definedName>
    <definedName name="IQ_FFO_SHARE_GUIDANCE" hidden="1">"c4447"</definedName>
    <definedName name="IQ_FFO_SHARE_HIGH_EST" hidden="1">"c4448"</definedName>
    <definedName name="IQ_FFO_SHARE_HIGH_GUIDANCE" hidden="1">"c4203"</definedName>
    <definedName name="IQ_FFO_SHARE_LOW_EST" hidden="1">"c4449"</definedName>
    <definedName name="IQ_FFO_SHARE_LOW_GUIDANCE" hidden="1">"c4243"</definedName>
    <definedName name="IQ_FFO_SHARE_MEDIAN_EST" hidden="1">"c4450"</definedName>
    <definedName name="IQ_FFO_SHARE_NUM_EST" hidden="1">"c4451"</definedName>
    <definedName name="IQ_FFO_SHARE_STDDEV_EST" hidden="1">"c4452"</definedName>
    <definedName name="IQ_FFO_STDDEV_EST" hidden="1">"c422"</definedName>
    <definedName name="IQ_FFO_STDDEV_EST_REUT" hidden="1">"c3842"</definedName>
    <definedName name="IQ_FH" hidden="1">100000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CURRENT_PORT_DEBT_TOTAL" hidden="1">"c5524"</definedName>
    <definedName name="IQ_FIN_DIV_CURRENT_PORT_LEASES_TOTAL" hidden="1">"c5523"</definedName>
    <definedName name="IQ_FIN_DIV_DEBT_CURRENT" hidden="1">"c429"</definedName>
    <definedName name="IQ_FIN_DIV_DEBT_LT" hidden="1">"c430"</definedName>
    <definedName name="IQ_FIN_DIV_DEBT_LT_TOTAL" hidden="1">"c5526"</definedName>
    <definedName name="IQ_FIN_DIV_DEBT_TOTAL" hidden="1">"c5656"</definedName>
    <definedName name="IQ_FIN_DIV_EXP" hidden="1">"c431"</definedName>
    <definedName name="IQ_FIN_DIV_INT_EXP" hidden="1">"c432"</definedName>
    <definedName name="IQ_FIN_DIV_LEASES_LT_TOTAL" hidden="1">"c5525"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LT_DEBT_TOTAL" hidden="1">"c5655"</definedName>
    <definedName name="IQ_FIN_DIV_NOTES_PAY_TOTAL" hidden="1">"c5522"</definedName>
    <definedName name="IQ_FIN_DIV_REV" hidden="1">"c437"</definedName>
    <definedName name="IQ_FIN_DIV_ST_DEBT_TOTAL" hidden="1">"c5527"</definedName>
    <definedName name="IQ_FINANCING_CASH" hidden="1">"c1405"</definedName>
    <definedName name="IQ_FINANCING_CASH_SUPPL" hidden="1">"c1406"</definedName>
    <definedName name="IQ_FINANCING_OBLIG_CURRENT" hidden="1">"c6190"</definedName>
    <definedName name="IQ_FINANCING_OBLIG_NON_CURRENT" hidden="1">"c6191"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AP_IS" hidden="1">"c6194"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" hidden="1">"c6217"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" hidden="1">"c6218"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" hidden="1">"c6219"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" hidden="1">"c6220"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" hidden="1">"c6278"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" hidden="1">"c6221"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EO_SEG_ASSETS" hidden="1">"c4069"</definedName>
    <definedName name="IQ_GEO_SEG_ASSETS_ABS" hidden="1">"c4091"</definedName>
    <definedName name="IQ_GEO_SEG_ASSETS_TOTAL" hidden="1">"c4123"</definedName>
    <definedName name="IQ_GEO_SEG_CAPEX" hidden="1">"c4083"</definedName>
    <definedName name="IQ_GEO_SEG_CAPEX_ABS" hidden="1">"c4105"</definedName>
    <definedName name="IQ_GEO_SEG_CAPEX_TOTAL" hidden="1">"c4127"</definedName>
    <definedName name="IQ_GEO_SEG_DA" hidden="1">"c4082"</definedName>
    <definedName name="IQ_GEO_SEG_DA_ABS" hidden="1">"c4104"</definedName>
    <definedName name="IQ_GEO_SEG_DA_TOTAL" hidden="1">"c4126"</definedName>
    <definedName name="IQ_GEO_SEG_EARNINGS_OP" hidden="1">"c4073"</definedName>
    <definedName name="IQ_GEO_SEG_EARNINGS_OP_ABS" hidden="1">"c4095"</definedName>
    <definedName name="IQ_GEO_SEG_EARNINGS_OP_TOTAL" hidden="1">"c4119"</definedName>
    <definedName name="IQ_GEO_SEG_EBT" hidden="1">"c4072"</definedName>
    <definedName name="IQ_GEO_SEG_EBT_ABS" hidden="1">"c4094"</definedName>
    <definedName name="IQ_GEO_SEG_EBT_TOTAL" hidden="1">"c4121"</definedName>
    <definedName name="IQ_GEO_SEG_GP" hidden="1">"c4070"</definedName>
    <definedName name="IQ_GEO_SEG_GP_ABS" hidden="1">"c4092"</definedName>
    <definedName name="IQ_GEO_SEG_GP_TOTAL" hidden="1">"c4120"</definedName>
    <definedName name="IQ_GEO_SEG_INC_TAX" hidden="1">"c4081"</definedName>
    <definedName name="IQ_GEO_SEG_INC_TAX_ABS" hidden="1">"c4103"</definedName>
    <definedName name="IQ_GEO_SEG_INC_TAX_TOTAL" hidden="1">"c4125"</definedName>
    <definedName name="IQ_GEO_SEG_INTEREST_EXP" hidden="1">"c4080"</definedName>
    <definedName name="IQ_GEO_SEG_INTEREST_EXP_ABS" hidden="1">"c4102"</definedName>
    <definedName name="IQ_GEO_SEG_INTEREST_EXP_TOTAL" hidden="1">"c4124"</definedName>
    <definedName name="IQ_GEO_SEG_NAME" hidden="1">"c5484"</definedName>
    <definedName name="IQ_GEO_SEG_NAME_ABS" hidden="1">"c5485"</definedName>
    <definedName name="IQ_GEO_SEG_NI" hidden="1">"c4071"</definedName>
    <definedName name="IQ_GEO_SEG_NI_ABS" hidden="1">"c4093"</definedName>
    <definedName name="IQ_GEO_SEG_NI_TOTAL" hidden="1">"c4122"</definedName>
    <definedName name="IQ_GEO_SEG_OPER_INC" hidden="1">"c4075"</definedName>
    <definedName name="IQ_GEO_SEG_OPER_INC_ABS" hidden="1">"c4097"</definedName>
    <definedName name="IQ_GEO_SEG_OPER_INC_TOTAL" hidden="1">"c4118"</definedName>
    <definedName name="IQ_GEO_SEG_REV" hidden="1">"c4074"</definedName>
    <definedName name="IQ_GEO_SEG_REV_ABS" hidden="1">"c4096"</definedName>
    <definedName name="IQ_GEO_SEG_REV_TOTAL" hidden="1">"c4117"</definedName>
    <definedName name="IQ_GOODWILL_NET" hidden="1">"c1380"</definedName>
    <definedName name="IQ_GP" hidden="1">"c511"</definedName>
    <definedName name="IQ_GP_10YR_ANN_CAGR" hidden="1">"c6090"</definedName>
    <definedName name="IQ_GP_10YR_ANN_GROWTH" hidden="1">"c512"</definedName>
    <definedName name="IQ_GP_1YR_ANN_GROWTH" hidden="1">"c513"</definedName>
    <definedName name="IQ_GP_2YR_ANN_CAGR" hidden="1">"c6091"</definedName>
    <definedName name="IQ_GP_2YR_ANN_GROWTH" hidden="1">"c514"</definedName>
    <definedName name="IQ_GP_3YR_ANN_CAGR" hidden="1">"c6092"</definedName>
    <definedName name="IQ_GP_3YR_ANN_GROWTH" hidden="1">"c515"</definedName>
    <definedName name="IQ_GP_5YR_ANN_CAGR" hidden="1">"c6093"</definedName>
    <definedName name="IQ_GP_5YR_ANN_GROWTH" hidden="1">"c516"</definedName>
    <definedName name="IQ_GP_7YR_ANN_CAGR" hidden="1">"c6094"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CAGR" hidden="1">"c6095"</definedName>
    <definedName name="IQ_GROSS_LOANS_10YR_ANN_GROWTH" hidden="1">"c522"</definedName>
    <definedName name="IQ_GROSS_LOANS_1YR_ANN_GROWTH" hidden="1">"c523"</definedName>
    <definedName name="IQ_GROSS_LOANS_2YR_ANN_CAGR" hidden="1">"c6096"</definedName>
    <definedName name="IQ_GROSS_LOANS_2YR_ANN_GROWTH" hidden="1">"c524"</definedName>
    <definedName name="IQ_GROSS_LOANS_3YR_ANN_CAGR" hidden="1">"c6097"</definedName>
    <definedName name="IQ_GROSS_LOANS_3YR_ANN_GROWTH" hidden="1">"c525"</definedName>
    <definedName name="IQ_GROSS_LOANS_5YR_ANN_CAGR" hidden="1">"c6098"</definedName>
    <definedName name="IQ_GROSS_LOANS_5YR_ANN_GROWTH" hidden="1">"c526"</definedName>
    <definedName name="IQ_GROSS_LOANS_7YR_ANN_CAGR" hidden="1">"c6099"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MARGIN_ACT_OR_EST" hidden="1">"c5554"</definedName>
    <definedName name="IQ_GROSS_MARGIN_EST" hidden="1">"c5547"</definedName>
    <definedName name="IQ_GROSS_MARGIN_HIGH_EST" hidden="1">"c5549"</definedName>
    <definedName name="IQ_GROSS_MARGIN_LOW_EST" hidden="1">"c5550"</definedName>
    <definedName name="IQ_GROSS_MARGIN_MEDIAN_EST" hidden="1">"c5548"</definedName>
    <definedName name="IQ_GROSS_MARGIN_NUM_EST" hidden="1">"c5551"</definedName>
    <definedName name="IQ_GROSS_MARGIN_STDDEV_EST" hidden="1">"c5552"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" hidden="1">"c6279"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" hidden="1">"c6280"</definedName>
    <definedName name="IQ_GW_INTAN_AMORT_REIT" hidden="1">"c1480"</definedName>
    <definedName name="IQ_GW_INTAN_AMORT_UTI" hidden="1">"c1481"</definedName>
    <definedName name="IQ_HC_ADMISSIONS" hidden="1">"c5953"</definedName>
    <definedName name="IQ_HC_ADMISSIONS_GROWTH" hidden="1">"c5997"</definedName>
    <definedName name="IQ_HC_ADMISSIONS_MANAGED_CARE" hidden="1">"c5956"</definedName>
    <definedName name="IQ_HC_ADMISSIONS_MEDICAID" hidden="1">"c5955"</definedName>
    <definedName name="IQ_HC_ADMISSIONS_MEDICARE" hidden="1">"c5954"</definedName>
    <definedName name="IQ_HC_ADMISSIONS_OTHER" hidden="1">"c5957"</definedName>
    <definedName name="IQ_HC_ADMISSIONS_SF" hidden="1">"c6006"</definedName>
    <definedName name="IQ_HC_ALFS" hidden="1">"c5952"</definedName>
    <definedName name="IQ_HC_AVG_BEDS_SVC" hidden="1">"c5951"</definedName>
    <definedName name="IQ_HC_AVG_DAILY_CENSUS" hidden="1">"c5965"</definedName>
    <definedName name="IQ_HC_AVG_LICENSED_BEDS" hidden="1">"c5949"</definedName>
    <definedName name="IQ_HC_AVG_LICENSED_BEDS_SF" hidden="1">"c6004"</definedName>
    <definedName name="IQ_HC_AVG_STAY" hidden="1">"c5966"</definedName>
    <definedName name="IQ_HC_AVG_STAY_SF" hidden="1">"c6016"</definedName>
    <definedName name="IQ_HC_BEDS_SVC" hidden="1">"c5950"</definedName>
    <definedName name="IQ_HC_DAYS_REV_OUT" hidden="1">"c5993"</definedName>
    <definedName name="IQ_HC_EQUIV_ADMISSIONS_GROWTH" hidden="1">"c5998"</definedName>
    <definedName name="IQ_HC_EQUIVALENT_ADMISSIONS" hidden="1">"c5958"</definedName>
    <definedName name="IQ_HC_EQUIVALENT_ADMISSIONS_SF" hidden="1">"c6007"</definedName>
    <definedName name="IQ_HC_ER_VISITS" hidden="1">"c5964"</definedName>
    <definedName name="IQ_HC_ER_VISITS_SF" hidden="1">"c6017"</definedName>
    <definedName name="IQ_HC_GROSS_INPATIENT_REV" hidden="1">"c5987"</definedName>
    <definedName name="IQ_HC_GROSS_OUTPATIENT_REV" hidden="1">"c5988"</definedName>
    <definedName name="IQ_HC_GROSS_PATIENT_REV" hidden="1">"c5989"</definedName>
    <definedName name="IQ_HC_HOSP_FACILITIES_CONSOL" hidden="1">"c5945"</definedName>
    <definedName name="IQ_HC_HOSP_FACILITIES_CONSOL_SF" hidden="1">"c6000"</definedName>
    <definedName name="IQ_HC_HOSP_FACILITIES_NON_CONSOL" hidden="1">"c5946"</definedName>
    <definedName name="IQ_HC_HOSP_FACILITIES_NON_CONSOL_SF" hidden="1">"c6001"</definedName>
    <definedName name="IQ_HC_HOSP_FACILITIES_TOTAL" hidden="1">"c5947"</definedName>
    <definedName name="IQ_HC_HOSP_FACILITIES_TOTAL_SF" hidden="1">"c6002"</definedName>
    <definedName name="IQ_HC_INPATIENT_PROCEDURES" hidden="1">"c5961"</definedName>
    <definedName name="IQ_HC_INPATIENT_PROCEDURES_SF" hidden="1">"c6011"</definedName>
    <definedName name="IQ_HC_INPATIENT_REV_PER_ADMISSION" hidden="1">"c5994"</definedName>
    <definedName name="IQ_HC_INTPATIENT_SVCS_PCT_REV" hidden="1">"c5975"</definedName>
    <definedName name="IQ_HC_INTPATIENT_SVCS_PCT_REV_SF" hidden="1">"c6015"</definedName>
    <definedName name="IQ_HC_LICENSED_BEDS" hidden="1">"c5948"</definedName>
    <definedName name="IQ_HC_LICENSED_BEDS_SF" hidden="1">"c6003"</definedName>
    <definedName name="IQ_HC_MANAGED_CARE_PCT_ADMISSIONS" hidden="1">"c5982"</definedName>
    <definedName name="IQ_HC_MANAGED_CARE_PCT_REV" hidden="1">"c5978"</definedName>
    <definedName name="IQ_HC_MEDICAID_PCT_ADMISSIONS" hidden="1">"c5981"</definedName>
    <definedName name="IQ_HC_MEDICAID_PCT_REV" hidden="1">"c5977"</definedName>
    <definedName name="IQ_HC_MEDICARE_PCT_ADMISSIONS" hidden="1">"c5980"</definedName>
    <definedName name="IQ_HC_MEDICARE_PCT_REV" hidden="1">"c5976"</definedName>
    <definedName name="IQ_HC_NET_INPATIENT_REV" hidden="1">"c5984"</definedName>
    <definedName name="IQ_HC_NET_OUTPATIENT_REV" hidden="1">"c5985"</definedName>
    <definedName name="IQ_HC_NET_PATIENT_REV" hidden="1">"c5986"</definedName>
    <definedName name="IQ_HC_NET_PATIENT_REV_SF" hidden="1">"c6005"</definedName>
    <definedName name="IQ_HC_OCC_RATE" hidden="1">"c5967"</definedName>
    <definedName name="IQ_HC_OCC_RATE_LICENSED_BEDS" hidden="1">"c5968"</definedName>
    <definedName name="IQ_HC_OCC_RATE_SF" hidden="1">"c6009"</definedName>
    <definedName name="IQ_HC_OPEX_SUPPLIES" hidden="1">"c5990"</definedName>
    <definedName name="IQ_HC_OTHER_OPEX_PCT_REV" hidden="1">"c5973"</definedName>
    <definedName name="IQ_HC_OUTPATIENT_PROCEDURES" hidden="1">"c5962"</definedName>
    <definedName name="IQ_HC_OUTPATIENT_PROCEDURES_SF" hidden="1">"c6012"</definedName>
    <definedName name="IQ_HC_OUTPATIENT_REV_PER_ADMISSION" hidden="1">"c5995"</definedName>
    <definedName name="IQ_HC_OUTPATIENT_SVCS_PCT_REV" hidden="1">"c5974"</definedName>
    <definedName name="IQ_HC_OUTPATIENT_SVCS_PCT_REV_SF" hidden="1">"c6014"</definedName>
    <definedName name="IQ_HC_PATIENT_DAYS" hidden="1">"c5960"</definedName>
    <definedName name="IQ_HC_PATIENT_DAYS_SF" hidden="1">"c6010"</definedName>
    <definedName name="IQ_HC_PROF_GEN_LIAB_CLAIM_PAID" hidden="1">"c5991"</definedName>
    <definedName name="IQ_HC_PROF_GEN_LIAB_EXP_BENEFIT" hidden="1">"c5992"</definedName>
    <definedName name="IQ_HC_PROVISION_DOUBTFUL_PCT_REV" hidden="1">"c5972"</definedName>
    <definedName name="IQ_HC_REV_GROWTH" hidden="1">"c5996"</definedName>
    <definedName name="IQ_HC_REV_PER_EQUIV_ADMISSION" hidden="1">"c5959"</definedName>
    <definedName name="IQ_HC_REV_PER_EQUIV_ADMISSION_SF" hidden="1">"c6008"</definedName>
    <definedName name="IQ_HC_REV_PER_EQUIV_ADMISSIONS_GROWTH" hidden="1">"c5999"</definedName>
    <definedName name="IQ_HC_REV_PER_PATIENT_DAY" hidden="1">"c5969"</definedName>
    <definedName name="IQ_HC_REV_PER_PATIENT_DAY_SF" hidden="1">"c6018"</definedName>
    <definedName name="IQ_HC_SALARIES_PCT_REV" hidden="1">"c5970"</definedName>
    <definedName name="IQ_HC_SUPPLIES_PCT_REV" hidden="1">"c5971"</definedName>
    <definedName name="IQ_HC_TOTAL_PROCEDURES" hidden="1">"c5963"</definedName>
    <definedName name="IQ_HC_TOTAL_PROCEDURES_SF" hidden="1">"c6013"</definedName>
    <definedName name="IQ_HC_UNINSURED_PCT_ADMISSIONS" hidden="1">"c5983"</definedName>
    <definedName name="IQ_HC_UNINSURED_PCT_REV" hidden="1">"c5979"</definedName>
    <definedName name="IQ_HIGH_TARGET_PRICE" hidden="1">"c1651"</definedName>
    <definedName name="IQ_HIGH_TARGET_PRICE_REUT" hidden="1">"c5317"</definedName>
    <definedName name="IQ_HIGHPRICE" hidden="1">"c545"</definedName>
    <definedName name="IQ_HOME_AVG_LOAN_SIZE" hidden="1">"c5911"</definedName>
    <definedName name="IQ_HOME_BACKLOG" hidden="1">"c5844"</definedName>
    <definedName name="IQ_HOME_BACKLOG_AVG_JV" hidden="1">"c5848"</definedName>
    <definedName name="IQ_HOME_BACKLOG_AVG_JV_GROWTH" hidden="1">"c5928"</definedName>
    <definedName name="IQ_HOME_BACKLOG_AVG_JV_INC" hidden="1">"c5851"</definedName>
    <definedName name="IQ_HOME_BACKLOG_AVG_JV_INC_GROWTH" hidden="1">"c5931"</definedName>
    <definedName name="IQ_HOME_BACKLOG_AVG_PRICE" hidden="1">"c5845"</definedName>
    <definedName name="IQ_HOME_BACKLOG_AVG_PRICE_GROWTH" hidden="1">"c5925"</definedName>
    <definedName name="IQ_HOME_BACKLOG_GROWTH" hidden="1">"c5924"</definedName>
    <definedName name="IQ_HOME_BACKLOG_JV" hidden="1">"c5847"</definedName>
    <definedName name="IQ_HOME_BACKLOG_JV_GROWTH" hidden="1">"c5927"</definedName>
    <definedName name="IQ_HOME_BACKLOG_JV_INC" hidden="1">"c5850"</definedName>
    <definedName name="IQ_HOME_BACKLOG_JV_INC_GROWTH" hidden="1">"c5930"</definedName>
    <definedName name="IQ_HOME_BACKLOG_VALUE" hidden="1">"c5846"</definedName>
    <definedName name="IQ_HOME_BACKLOG_VALUE_GROWTH" hidden="1">"c5926"</definedName>
    <definedName name="IQ_HOME_BACKLOG_VALUE_JV" hidden="1">"c5849"</definedName>
    <definedName name="IQ_HOME_BACKLOG_VALUE_JV_GROWTH" hidden="1">"c5929"</definedName>
    <definedName name="IQ_HOME_BACKLOG_VALUE_JV_INC" hidden="1">"c5852"</definedName>
    <definedName name="IQ_HOME_BACKLOG_VALUE_JV_INC_GROWTH" hidden="1">"c5932"</definedName>
    <definedName name="IQ_HOME_COMMUNITIES_ACTIVE" hidden="1">"c5862"</definedName>
    <definedName name="IQ_HOME_COMMUNITIES_ACTIVE_GROWTH" hidden="1">"c5942"</definedName>
    <definedName name="IQ_HOME_COMMUNITIES_ACTIVE_JV" hidden="1">"c5863"</definedName>
    <definedName name="IQ_HOME_COMMUNITIES_ACTIVE_JV_GROWTH" hidden="1">"c5943"</definedName>
    <definedName name="IQ_HOME_COMMUNITIES_ACTIVE_JV_INC" hidden="1">"c5864"</definedName>
    <definedName name="IQ_HOME_COMMUNITIES_ACTIVE_JV_INC_GROWTH" hidden="1">"c5944"</definedName>
    <definedName name="IQ_HOME_COST_CONSTRUCTION_SVCS" hidden="1">"c5882"</definedName>
    <definedName name="IQ_HOME_COST_ELIMINATIONS_OTHER" hidden="1">"c5883"</definedName>
    <definedName name="IQ_HOME_COST_FINANCIAL_SVCS" hidden="1">"c5881"</definedName>
    <definedName name="IQ_HOME_COST_HOUSING" hidden="1">"c5877"</definedName>
    <definedName name="IQ_HOME_COST_LAND_LOT" hidden="1">"c5878"</definedName>
    <definedName name="IQ_HOME_COST_OTHER_HOMEBUILDING" hidden="1">"c5879"</definedName>
    <definedName name="IQ_HOME_COST_TOTAL" hidden="1">"c5884"</definedName>
    <definedName name="IQ_HOME_COST_TOTAL_HOMEBUILDING" hidden="1">"c5880"</definedName>
    <definedName name="IQ_HOME_DELIVERED" hidden="1">"c5835"</definedName>
    <definedName name="IQ_HOME_DELIVERED_AVG_PRICE" hidden="1">"c5836"</definedName>
    <definedName name="IQ_HOME_DELIVERED_AVG_PRICE_GROWTH" hidden="1">"c5916"</definedName>
    <definedName name="IQ_HOME_DELIVERED_AVG_PRICE_JV" hidden="1">"c5839"</definedName>
    <definedName name="IQ_HOME_DELIVERED_AVG_PRICE_JV_GROWTH" hidden="1">"c5919"</definedName>
    <definedName name="IQ_HOME_DELIVERED_AVG_PRICE_JV_INC" hidden="1">"c5842"</definedName>
    <definedName name="IQ_HOME_DELIVERED_AVG_PRICE_JV_INC_GROWTH" hidden="1">"c5922"</definedName>
    <definedName name="IQ_HOME_DELIVERED_GROWTH" hidden="1">"c5915"</definedName>
    <definedName name="IQ_HOME_DELIVERED_JV" hidden="1">"c5838"</definedName>
    <definedName name="IQ_HOME_DELIVERED_JV_GROWTH" hidden="1">"c5918"</definedName>
    <definedName name="IQ_HOME_DELIVERED_JV_INC" hidden="1">"c5841"</definedName>
    <definedName name="IQ_HOME_DELIVERED_JV_INC_GROWTH" hidden="1">"c5921"</definedName>
    <definedName name="IQ_HOME_DELIVERED_VALUE" hidden="1">"c5837"</definedName>
    <definedName name="IQ_HOME_DELIVERED_VALUE_GROWTH" hidden="1">"c5917"</definedName>
    <definedName name="IQ_HOME_DELIVERED_VALUE_JV" hidden="1">"c5840"</definedName>
    <definedName name="IQ_HOME_DELIVERED_VALUE_JV_GROWTH" hidden="1">"c5920"</definedName>
    <definedName name="IQ_HOME_DELIVERED_VALUE_JV_INC" hidden="1">"c5843"</definedName>
    <definedName name="IQ_HOME_DELIVERED_VALUE_JV_INC_GROWTH" hidden="1">"c5923"</definedName>
    <definedName name="IQ_HOME_FINISHED_HOMES_CIP" hidden="1">"c5865"</definedName>
    <definedName name="IQ_HOME_FIRSTLIEN_MORT_ORIGINATED" hidden="1">"c5905"</definedName>
    <definedName name="IQ_HOME_FIRSTLIEN_MORT_ORIGINATED_VOL" hidden="1">"c5908"</definedName>
    <definedName name="IQ_HOME_HUC" hidden="1">"c5822"</definedName>
    <definedName name="IQ_HOME_HUC_JV" hidden="1">"c5823"</definedName>
    <definedName name="IQ_HOME_HUC_JV_INC" hidden="1">"c5824"</definedName>
    <definedName name="IQ_HOME_INV_NOT_OWNED" hidden="1">"c5868"</definedName>
    <definedName name="IQ_HOME_LAND_DEVELOPMENT" hidden="1">"c5866"</definedName>
    <definedName name="IQ_HOME_LAND_FUTURE_DEVELOPMENT" hidden="1">"c5867"</definedName>
    <definedName name="IQ_HOME_LOAN_APPLICATIONS" hidden="1">"c5910"</definedName>
    <definedName name="IQ_HOME_LOANS_SOLD_COUNT" hidden="1">"c5912"</definedName>
    <definedName name="IQ_HOME_LOANS_SOLD_VALUE" hidden="1">"c5913"</definedName>
    <definedName name="IQ_HOME_LOTS_CONTROLLED" hidden="1">"c5831"</definedName>
    <definedName name="IQ_HOME_LOTS_FINISHED" hidden="1">"c5827"</definedName>
    <definedName name="IQ_HOME_LOTS_HELD_SALE" hidden="1">"c5830"</definedName>
    <definedName name="IQ_HOME_LOTS_JV" hidden="1">"c5833"</definedName>
    <definedName name="IQ_HOME_LOTS_JV_INC" hidden="1">"c5834"</definedName>
    <definedName name="IQ_HOME_LOTS_OTHER" hidden="1">"c5832"</definedName>
    <definedName name="IQ_HOME_LOTS_OWNED" hidden="1">"c5828"</definedName>
    <definedName name="IQ_HOME_LOTS_UNDER_DEVELOPMENT" hidden="1">"c5826"</definedName>
    <definedName name="IQ_HOME_LOTS_UNDER_OPTION" hidden="1">"c5829"</definedName>
    <definedName name="IQ_HOME_LOTS_UNDEVELOPED" hidden="1">"c5825"</definedName>
    <definedName name="IQ_HOME_MORT_CAPTURE_RATE" hidden="1">"c5906"</definedName>
    <definedName name="IQ_HOME_MORT_ORIGINATED" hidden="1">"c5907"</definedName>
    <definedName name="IQ_HOME_OBLIGATIONS_INV_NOT_OWNED" hidden="1">"c5914"</definedName>
    <definedName name="IQ_HOME_ORDERS" hidden="1">"c5853"</definedName>
    <definedName name="IQ_HOME_ORDERS_AVG_PRICE" hidden="1">"c5854"</definedName>
    <definedName name="IQ_HOME_ORDERS_AVG_PRICE_GROWTH" hidden="1">"c5934"</definedName>
    <definedName name="IQ_HOME_ORDERS_AVG_PRICE_JV" hidden="1">"c5857"</definedName>
    <definedName name="IQ_HOME_ORDERS_AVG_PRICE_JV_GROWTH" hidden="1">"c5937"</definedName>
    <definedName name="IQ_HOME_ORDERS_AVG_PRICE_JV_INC" hidden="1">"c5860"</definedName>
    <definedName name="IQ_HOME_ORDERS_AVG_PRICE_JV_INC_GROWTH" hidden="1">"c5940"</definedName>
    <definedName name="IQ_HOME_ORDERS_GROWTH" hidden="1">"c5933"</definedName>
    <definedName name="IQ_HOME_ORDERS_JV" hidden="1">"c5856"</definedName>
    <definedName name="IQ_HOME_ORDERS_JV_GROWTH" hidden="1">"c5936"</definedName>
    <definedName name="IQ_HOME_ORDERS_JV_INC" hidden="1">"c5859"</definedName>
    <definedName name="IQ_HOME_ORDERS_JV_INC_GROWTH" hidden="1">"c5939"</definedName>
    <definedName name="IQ_HOME_ORDERS_VALUE" hidden="1">"c5855"</definedName>
    <definedName name="IQ_HOME_ORDERS_VALUE_GROWTH" hidden="1">"c5935"</definedName>
    <definedName name="IQ_HOME_ORDERS_VALUE_JV" hidden="1">"c5858"</definedName>
    <definedName name="IQ_HOME_ORDERS_VALUE_JV_GROWTH" hidden="1">"c5938"</definedName>
    <definedName name="IQ_HOME_ORDERS_VALUE_JV_INC" hidden="1">"c5861"</definedName>
    <definedName name="IQ_HOME_ORDERS_VALUE_JV_INC_GROWTH" hidden="1">"c5941"</definedName>
    <definedName name="IQ_HOME_ORIGINATION_TOTAL" hidden="1">"c5909"</definedName>
    <definedName name="IQ_HOME_PRETAX_INC_CONSTRUCTION_SVCS" hidden="1">"c5890"</definedName>
    <definedName name="IQ_HOME_PRETAX_INC_ELIMINATIONS_OTHER" hidden="1">"c5891"</definedName>
    <definedName name="IQ_HOME_PRETAX_INC_FINANCIAL_SVCS" hidden="1">"c5889"</definedName>
    <definedName name="IQ_HOME_PRETAX_INC_HOUSING" hidden="1">"c5885"</definedName>
    <definedName name="IQ_HOME_PRETAX_INC_LAND_LOT" hidden="1">"c5886"</definedName>
    <definedName name="IQ_HOME_PRETAX_INC_OTHER_HOMEBUILDING" hidden="1">"c5887"</definedName>
    <definedName name="IQ_HOME_PRETAX_INC_TOTAL" hidden="1">"c5892"</definedName>
    <definedName name="IQ_HOME_PRETAX_INC_TOTAL_HOMEBUILDING" hidden="1">"c5888"</definedName>
    <definedName name="IQ_HOME_PURCH_OBLIGATION_1YR" hidden="1">"c5898"</definedName>
    <definedName name="IQ_HOME_PURCH_OBLIGATION_2YR" hidden="1">"c5899"</definedName>
    <definedName name="IQ_HOME_PURCH_OBLIGATION_3YR" hidden="1">"c5900"</definedName>
    <definedName name="IQ_HOME_PURCH_OBLIGATION_4YR" hidden="1">"c5901"</definedName>
    <definedName name="IQ_HOME_PURCH_OBLIGATION_5YR" hidden="1">"c5902"</definedName>
    <definedName name="IQ_HOME_PURCH_OBLIGATION_AFTER5" hidden="1">"c5903"</definedName>
    <definedName name="IQ_HOME_PURCH_OBLIGATION_TOTAL" hidden="1">"c5904"</definedName>
    <definedName name="IQ_HOME_REV_CONSTRUCTION_SERVICES" hidden="1">"c5874"</definedName>
    <definedName name="IQ_HOME_REV_ELIMINATIONS_OTHER" hidden="1">"c5875"</definedName>
    <definedName name="IQ_HOME_REV_FINANCIAL_SERVICES" hidden="1">"c5873"</definedName>
    <definedName name="IQ_HOME_REV_HOUSING" hidden="1">"c5872"</definedName>
    <definedName name="IQ_HOME_REV_LAND_LOT" hidden="1">"c5870"</definedName>
    <definedName name="IQ_HOME_REV_OTHER_HOMEBUILDING" hidden="1">"c5871"</definedName>
    <definedName name="IQ_HOME_REV_TOTAL" hidden="1">"c5876"</definedName>
    <definedName name="IQ_HOME_TOTAL_INV" hidden="1">"c5869"</definedName>
    <definedName name="IQ_HOME_WARRANTY_RES_BEG" hidden="1">"c5893"</definedName>
    <definedName name="IQ_HOME_WARRANTY_RES_END" hidden="1">"c5897"</definedName>
    <definedName name="IQ_HOME_WARRANTY_RES_ISS" hidden="1">"c5894"</definedName>
    <definedName name="IQ_HOME_WARRANTY_RES_OTHER" hidden="1">"c5896"</definedName>
    <definedName name="IQ_HOME_WARRANTY_RES_PAY" hidden="1">"c5895"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" hidden="1">"c6222"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DUSTRY" hidden="1">"c3601"</definedName>
    <definedName name="IQ_INDUSTRY_GROUP" hidden="1">"c3602"</definedName>
    <definedName name="IQ_INDUSTRY_SECTOR" hidden="1">"c3603"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" hidden="1">"c6223"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" hidden="1">"c6224"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" hidden="1">"c6225"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" hidden="1">"c6226"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CAGR" hidden="1">"c6164"</definedName>
    <definedName name="IQ_INV_10YR_ANN_GROWTH" hidden="1">"c1930"</definedName>
    <definedName name="IQ_INV_1YR_ANN_GROWTH" hidden="1">"c1925"</definedName>
    <definedName name="IQ_INV_2YR_ANN_CAGR" hidden="1">"c6160"</definedName>
    <definedName name="IQ_INV_2YR_ANN_GROWTH" hidden="1">"c1926"</definedName>
    <definedName name="IQ_INV_3YR_ANN_CAGR" hidden="1">"c6161"</definedName>
    <definedName name="IQ_INV_3YR_ANN_GROWTH" hidden="1">"c1927"</definedName>
    <definedName name="IQ_INV_5YR_ANN_CAGR" hidden="1">"c6162"</definedName>
    <definedName name="IQ_INV_5YR_ANN_GROWTH" hidden="1">"c1928"</definedName>
    <definedName name="IQ_INV_7YR_ANN_CAGR" hidden="1">"c6163"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GOV_SECURITY" hidden="1">"c5510"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" hidden="1">"c6227"</definedName>
    <definedName name="IQ_INVEST_LOANS_CF_REIT" hidden="1">"c633"</definedName>
    <definedName name="IQ_INVEST_LOANS_CF_UTI" hidden="1">"c634"</definedName>
    <definedName name="IQ_INVEST_MUNI_SECURITY" hidden="1">"c5512"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" hidden="1">"c6228"</definedName>
    <definedName name="IQ_INVEST_SECURITY_CF_REIT" hidden="1">"c642"</definedName>
    <definedName name="IQ_INVEST_SECURITY_CF_UTI" hidden="1">"c643"</definedName>
    <definedName name="IQ_INVEST_SECURITY_SUPPL" hidden="1">"c5511"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CIQID" hidden="1">"c2258"</definedName>
    <definedName name="IQ_ISSUER_PARENT" hidden="1">"c2144"</definedName>
    <definedName name="IQ_ISSUER_PARENT_CIQID" hidden="1">"c2260"</definedName>
    <definedName name="IQ_ISSUER_PARENT_TICKER" hidden="1">"c2259"</definedName>
    <definedName name="IQ_ISSUER_TICKER" hidden="1">"c2252"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" hidden="1">"c6229"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CAGR" hidden="1">"c6174"</definedName>
    <definedName name="IQ_LFCF_10YR_ANN_GROWTH" hidden="1">"c1942"</definedName>
    <definedName name="IQ_LFCF_1YR_ANN_GROWTH" hidden="1">"c1937"</definedName>
    <definedName name="IQ_LFCF_2YR_ANN_CAGR" hidden="1">"c6170"</definedName>
    <definedName name="IQ_LFCF_2YR_ANN_GROWTH" hidden="1">"c1938"</definedName>
    <definedName name="IQ_LFCF_3YR_ANN_CAGR" hidden="1">"c6171"</definedName>
    <definedName name="IQ_LFCF_3YR_ANN_GROWTH" hidden="1">"c1939"</definedName>
    <definedName name="IQ_LFCF_5YR_ANN_CAGR" hidden="1">"c6172"</definedName>
    <definedName name="IQ_LFCF_5YR_ANN_GROWTH" hidden="1">"c1940"</definedName>
    <definedName name="IQ_LFCF_7YR_ANN_CAGR" hidden="1">"c6173"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" hidden="1">"c6230"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_TARGET_PRICE" hidden="1">"c1652"</definedName>
    <definedName name="IQ_LOW_TARGET_PRICE_REUT" hidden="1">"c5318"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" hidden="1">"c6231"</definedName>
    <definedName name="IQ_LT_DEBT_ISSUED_REIT" hidden="1">"c686"</definedName>
    <definedName name="IQ_LT_DEBT_ISSUED_UTI" hidden="1">"c687"</definedName>
    <definedName name="IQ_LT_DEBT_RE" hidden="1">"c6232"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" hidden="1">"c6233"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" hidden="1">"c6234"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LTMMONTH" hidden="1">120000</definedName>
    <definedName name="IQ_MACHINERY" hidden="1">"c711"</definedName>
    <definedName name="IQ_MAINT_CAPEX" hidden="1">"c2947"</definedName>
    <definedName name="IQ_MAINT_CAPEX_ACT_OR_EST" hidden="1">"c4458"</definedName>
    <definedName name="IQ_MAINT_CAPEX_EST" hidden="1">"c4457"</definedName>
    <definedName name="IQ_MAINT_CAPEX_GUIDANCE" hidden="1">"c4459"</definedName>
    <definedName name="IQ_MAINT_CAPEX_HIGH_EST" hidden="1">"c4460"</definedName>
    <definedName name="IQ_MAINT_CAPEX_HIGH_GUIDANCE" hidden="1">"c4197"</definedName>
    <definedName name="IQ_MAINT_CAPEX_LOW_EST" hidden="1">"c4461"</definedName>
    <definedName name="IQ_MAINT_CAPEX_LOW_GUIDANCE" hidden="1">"c4237"</definedName>
    <definedName name="IQ_MAINT_CAPEX_MEDIAN_EST" hidden="1">"c4462"</definedName>
    <definedName name="IQ_MAINT_CAPEX_NUM_EST" hidden="1">"c4463"</definedName>
    <definedName name="IQ_MAINT_CAPEX_STDDEV_EST" hidden="1">"c4464"</definedName>
    <definedName name="IQ_MAINT_REPAIR" hidden="1">"c2087"</definedName>
    <definedName name="IQ_MAKE_WHOLE_END_DATE" hidden="1">"c2493"</definedName>
    <definedName name="IQ_MAKE_WHOLE_SPREAD" hidden="1">"c2494"</definedName>
    <definedName name="IQ_MAKE_WHOLE_START_DATE" hidden="1">"c2492"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DIAN_TARGET_PRICE" hidden="1">"c1650"</definedName>
    <definedName name="IQ_MEDIAN_TARGET_PRICE_REUT" hidden="1">"c5316"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" hidden="1">"c6235"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" hidden="1">"c6236"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" hidden="1">"c6237"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KTCAP_TOTAL_REV_FWD_REUT" hidden="1">"c4048"</definedName>
    <definedName name="IQ_MM_ACCOUNT" hidden="1">"c743"</definedName>
    <definedName name="IQ_MONTH" hidden="1">15000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AMES_REVISION_DATE_" hidden="1">"01/16/2012 14:24:06"</definedName>
    <definedName name="IQ_NAV_ACT_OR_EST" hidden="1">"c2225"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ACT_OR_EST" hidden="1">"c3583"</definedName>
    <definedName name="IQ_NET_DEBT_ACT_OR_EST_REUT" hidden="1">"c5473"</definedName>
    <definedName name="IQ_NET_DEBT_EBITDA" hidden="1">"c750"</definedName>
    <definedName name="IQ_NET_DEBT_EBITDA_CAPEX" hidden="1">"c2949"</definedName>
    <definedName name="IQ_NET_DEBT_EST" hidden="1">"c3517"</definedName>
    <definedName name="IQ_NET_DEBT_EST_REUT" hidden="1">"c3976"</definedName>
    <definedName name="IQ_NET_DEBT_GUIDANCE" hidden="1">"c4467"</definedName>
    <definedName name="IQ_NET_DEBT_HIGH_EST" hidden="1">"c3518"</definedName>
    <definedName name="IQ_NET_DEBT_HIGH_EST_REUT" hidden="1">"c3978"</definedName>
    <definedName name="IQ_NET_DEBT_HIGH_GUIDANCE" hidden="1">"c4181"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" hidden="1">"c6238"</definedName>
    <definedName name="IQ_NET_DEBT_ISSUED_REIT" hidden="1">"c756"</definedName>
    <definedName name="IQ_NET_DEBT_ISSUED_UTI" hidden="1">"c757"</definedName>
    <definedName name="IQ_NET_DEBT_LOW_EST" hidden="1">"c3519"</definedName>
    <definedName name="IQ_NET_DEBT_LOW_EST_REUT" hidden="1">"c3979"</definedName>
    <definedName name="IQ_NET_DEBT_LOW_GUIDANCE" hidden="1">"c4221"</definedName>
    <definedName name="IQ_NET_DEBT_MEDIAN_EST" hidden="1">"c3520"</definedName>
    <definedName name="IQ_NET_DEBT_MEDIAN_EST_REUT" hidden="1">"c3977"</definedName>
    <definedName name="IQ_NET_DEBT_NUM_EST" hidden="1">"c3515"</definedName>
    <definedName name="IQ_NET_DEBT_NUM_EST_REUT" hidden="1">"c3980"</definedName>
    <definedName name="IQ_NET_DEBT_STDDEV_EST" hidden="1">"c3516"</definedName>
    <definedName name="IQ_NET_DEBT_STDDEV_EST_REUT" hidden="1">"c3981"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CAGR" hidden="1">"c6100"</definedName>
    <definedName name="IQ_NET_INT_INC_10YR_ANN_GROWTH" hidden="1">"c758"</definedName>
    <definedName name="IQ_NET_INT_INC_1YR_ANN_GROWTH" hidden="1">"c759"</definedName>
    <definedName name="IQ_NET_INT_INC_2YR_ANN_CAGR" hidden="1">"c6101"</definedName>
    <definedName name="IQ_NET_INT_INC_2YR_ANN_GROWTH" hidden="1">"c760"</definedName>
    <definedName name="IQ_NET_INT_INC_3YR_ANN_CAGR" hidden="1">"c6102"</definedName>
    <definedName name="IQ_NET_INT_INC_3YR_ANN_GROWTH" hidden="1">"c761"</definedName>
    <definedName name="IQ_NET_INT_INC_5YR_ANN_CAGR" hidden="1">"c6103"</definedName>
    <definedName name="IQ_NET_INT_INC_5YR_ANN_GROWTH" hidden="1">"c762"</definedName>
    <definedName name="IQ_NET_INT_INC_7YR_ANN_CAGR" hidden="1">"c6104"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" hidden="1">"c6239"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CAGR" hidden="1">"c6105"</definedName>
    <definedName name="IQ_NET_LOANS_10YR_ANN_GROWTH" hidden="1">"c773"</definedName>
    <definedName name="IQ_NET_LOANS_1YR_ANN_GROWTH" hidden="1">"c774"</definedName>
    <definedName name="IQ_NET_LOANS_2YR_ANN_CAGR" hidden="1">"c6106"</definedName>
    <definedName name="IQ_NET_LOANS_2YR_ANN_GROWTH" hidden="1">"c775"</definedName>
    <definedName name="IQ_NET_LOANS_3YR_ANN_CAGR" hidden="1">"c6107"</definedName>
    <definedName name="IQ_NET_LOANS_3YR_ANN_GROWTH" hidden="1">"c776"</definedName>
    <definedName name="IQ_NET_LOANS_5YR_ANN_CAGR" hidden="1">"c6108"</definedName>
    <definedName name="IQ_NET_LOANS_5YR_ANN_GROWTH" hidden="1">"c777"</definedName>
    <definedName name="IQ_NET_LOANS_7YR_ANN_CAGR" hidden="1">"c6109"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EXT_SINK_FUND_AMOUNT" hidden="1">"c2490"</definedName>
    <definedName name="IQ_NEXT_SINK_FUND_DATE" hidden="1">"c2489"</definedName>
    <definedName name="IQ_NEXT_SINK_FUND_PRICE" hidden="1">"c2491"</definedName>
    <definedName name="IQ_NI" hidden="1">"c781"</definedName>
    <definedName name="IQ_NI_10YR_ANN_CAGR" hidden="1">"c6110"</definedName>
    <definedName name="IQ_NI_10YR_ANN_GROWTH" hidden="1">"c782"</definedName>
    <definedName name="IQ_NI_1YR_ANN_GROWTH" hidden="1">"c783"</definedName>
    <definedName name="IQ_NI_2YR_ANN_CAGR" hidden="1">"c6111"</definedName>
    <definedName name="IQ_NI_2YR_ANN_GROWTH" hidden="1">"c784"</definedName>
    <definedName name="IQ_NI_3YR_ANN_CAGR" hidden="1">"c6112"</definedName>
    <definedName name="IQ_NI_3YR_ANN_GROWTH" hidden="1">"c785"</definedName>
    <definedName name="IQ_NI_5YR_ANN_CAGR" hidden="1">"c6113"</definedName>
    <definedName name="IQ_NI_5YR_ANN_GROWTH" hidden="1">"c786"</definedName>
    <definedName name="IQ_NI_7YR_ANN_CAGR" hidden="1">"c6114"</definedName>
    <definedName name="IQ_NI_7YR_ANN_GROWTH" hidden="1">"c787"</definedName>
    <definedName name="IQ_NI_ACT_OR_EST" hidden="1">"c2222"</definedName>
    <definedName name="IQ_NI_ACT_OR_EST_REUT" hidden="1">"c5468"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EST_REUT" hidden="1">"c5368"</definedName>
    <definedName name="IQ_NI_GAAP_GUIDANCE" hidden="1">"c4470"</definedName>
    <definedName name="IQ_NI_GAAP_HIGH_GUIDANCE" hidden="1">"c4177"</definedName>
    <definedName name="IQ_NI_GAAP_LOW_GUIDANCE" hidden="1">"c4217"</definedName>
    <definedName name="IQ_NI_GUIDANCE" hidden="1">"c4469"</definedName>
    <definedName name="IQ_NI_GW_EST" hidden="1">"c1723"</definedName>
    <definedName name="IQ_NI_GW_EST_REUT" hidden="1">"c5375"</definedName>
    <definedName name="IQ_NI_GW_GUIDANCE" hidden="1">"c4471"</definedName>
    <definedName name="IQ_NI_GW_HIGH_EST" hidden="1">"c1725"</definedName>
    <definedName name="IQ_NI_GW_HIGH_EST_REUT" hidden="1">"c5377"</definedName>
    <definedName name="IQ_NI_GW_HIGH_GUIDANCE" hidden="1">"c4178"</definedName>
    <definedName name="IQ_NI_GW_LOW_EST" hidden="1">"c1726"</definedName>
    <definedName name="IQ_NI_GW_LOW_EST_REUT" hidden="1">"c5378"</definedName>
    <definedName name="IQ_NI_GW_LOW_GUIDANCE" hidden="1">"c4218"</definedName>
    <definedName name="IQ_NI_GW_MEDIAN_EST" hidden="1">"c1724"</definedName>
    <definedName name="IQ_NI_GW_MEDIAN_EST_REUT" hidden="1">"c5376"</definedName>
    <definedName name="IQ_NI_GW_NUM_EST" hidden="1">"c1727"</definedName>
    <definedName name="IQ_NI_GW_NUM_EST_REUT" hidden="1">"c5379"</definedName>
    <definedName name="IQ_NI_GW_STDDEV_EST" hidden="1">"c1728"</definedName>
    <definedName name="IQ_NI_GW_STDDEV_EST_REUT" hidden="1">"c5380"</definedName>
    <definedName name="IQ_NI_HIGH_EST" hidden="1">"c1718"</definedName>
    <definedName name="IQ_NI_HIGH_EST_REUT" hidden="1">"c5370"</definedName>
    <definedName name="IQ_NI_HIGH_GUIDANCE" hidden="1">"c4176"</definedName>
    <definedName name="IQ_NI_LOW_EST" hidden="1">"c1719"</definedName>
    <definedName name="IQ_NI_LOW_EST_REUT" hidden="1">"c5371"</definedName>
    <definedName name="IQ_NI_LOW_GUIDANCE" hidden="1">"c4216"</definedName>
    <definedName name="IQ_NI_MARGIN" hidden="1">"c794"</definedName>
    <definedName name="IQ_NI_MEDIAN_EST" hidden="1">"c1717"</definedName>
    <definedName name="IQ_NI_MEDIAN_EST_REUT" hidden="1">"c5369"</definedName>
    <definedName name="IQ_NI_NORM" hidden="1">"c1901"</definedName>
    <definedName name="IQ_NI_NORM_10YR_ANN_CAGR" hidden="1">"c6189"</definedName>
    <definedName name="IQ_NI_NORM_10YR_ANN_GROWTH" hidden="1">"c1960"</definedName>
    <definedName name="IQ_NI_NORM_1YR_ANN_GROWTH" hidden="1">"c1955"</definedName>
    <definedName name="IQ_NI_NORM_2YR_ANN_CAGR" hidden="1">"c6185"</definedName>
    <definedName name="IQ_NI_NORM_2YR_ANN_GROWTH" hidden="1">"c1956"</definedName>
    <definedName name="IQ_NI_NORM_3YR_ANN_CAGR" hidden="1">"c6186"</definedName>
    <definedName name="IQ_NI_NORM_3YR_ANN_GROWTH" hidden="1">"c1957"</definedName>
    <definedName name="IQ_NI_NORM_5YR_ANN_CAGR" hidden="1">"c6187"</definedName>
    <definedName name="IQ_NI_NORM_5YR_ANN_GROWTH" hidden="1">"c1958"</definedName>
    <definedName name="IQ_NI_NORM_7YR_ANN_CAGR" hidden="1">"c6188"</definedName>
    <definedName name="IQ_NI_NORM_7YR_ANN_GROWTH" hidden="1">"c1959"</definedName>
    <definedName name="IQ_NI_NORM_MARGIN" hidden="1">"c1964"</definedName>
    <definedName name="IQ_NI_NUM_EST" hidden="1">"c1720"</definedName>
    <definedName name="IQ_NI_NUM_EST_REUT" hidden="1">"c5372"</definedName>
    <definedName name="IQ_NI_REPORTED_EST" hidden="1">"c1730"</definedName>
    <definedName name="IQ_NI_REPORTED_EST_REUT" hidden="1">"c5382"</definedName>
    <definedName name="IQ_NI_REPORTED_HIGH_EST" hidden="1">"c1732"</definedName>
    <definedName name="IQ_NI_REPORTED_HIGH_EST_REUT" hidden="1">"c5384"</definedName>
    <definedName name="IQ_NI_REPORTED_LOW_EST" hidden="1">"c1733"</definedName>
    <definedName name="IQ_NI_REPORTED_LOW_EST_REUT" hidden="1">"c5385"</definedName>
    <definedName name="IQ_NI_REPORTED_MEDIAN_EST" hidden="1">"c1731"</definedName>
    <definedName name="IQ_NI_REPORTED_MEDIAN_EST_REUT" hidden="1">"c5383"</definedName>
    <definedName name="IQ_NI_REPORTED_NUM_EST" hidden="1">"c1734"</definedName>
    <definedName name="IQ_NI_REPORTED_NUM_EST_REUT" hidden="1">"c5386"</definedName>
    <definedName name="IQ_NI_REPORTED_STDDEV_EST" hidden="1">"c1735"</definedName>
    <definedName name="IQ_NI_REPORTED_STDDEV_EST_REUT" hidden="1">"c5387"</definedName>
    <definedName name="IQ_NI_SBC_ACT_OR_EST" hidden="1">"c4474"</definedName>
    <definedName name="IQ_NI_SBC_EST" hidden="1">"c4473"</definedName>
    <definedName name="IQ_NI_SBC_GUIDANCE" hidden="1">"c4475"</definedName>
    <definedName name="IQ_NI_SBC_GW_ACT_OR_EST" hidden="1">"c4478"</definedName>
    <definedName name="IQ_NI_SBC_GW_EST" hidden="1">"c4477"</definedName>
    <definedName name="IQ_NI_SBC_GW_GUIDANCE" hidden="1">"c4479"</definedName>
    <definedName name="IQ_NI_SBC_GW_HIGH_EST" hidden="1">"c4480"</definedName>
    <definedName name="IQ_NI_SBC_GW_HIGH_GUIDANCE" hidden="1">"c4187"</definedName>
    <definedName name="IQ_NI_SBC_GW_LOW_EST" hidden="1">"c4481"</definedName>
    <definedName name="IQ_NI_SBC_GW_LOW_GUIDANCE" hidden="1">"c4227"</definedName>
    <definedName name="IQ_NI_SBC_GW_MEDIAN_EST" hidden="1">"c4482"</definedName>
    <definedName name="IQ_NI_SBC_GW_NUM_EST" hidden="1">"c4483"</definedName>
    <definedName name="IQ_NI_SBC_GW_STDDEV_EST" hidden="1">"c4484"</definedName>
    <definedName name="IQ_NI_SBC_HIGH_EST" hidden="1">"c4486"</definedName>
    <definedName name="IQ_NI_SBC_HIGH_GUIDANCE" hidden="1">"c4186"</definedName>
    <definedName name="IQ_NI_SBC_LOW_EST" hidden="1">"c4487"</definedName>
    <definedName name="IQ_NI_SBC_LOW_GUIDANCE" hidden="1">"c4226"</definedName>
    <definedName name="IQ_NI_SBC_MEDIAN_EST" hidden="1">"c4488"</definedName>
    <definedName name="IQ_NI_SBC_NUM_EST" hidden="1">"c4489"</definedName>
    <definedName name="IQ_NI_SBC_STDDEV_EST" hidden="1">"c4490"</definedName>
    <definedName name="IQ_NI_SFAS" hidden="1">"c795"</definedName>
    <definedName name="IQ_NI_STDDEV_EST" hidden="1">"c1721"</definedName>
    <definedName name="IQ_NI_STDDEV_EST_REUT" hidden="1">"c5373"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CAGR" hidden="1">"c6115"</definedName>
    <definedName name="IQ_NON_INT_INC_10YR_ANN_GROWTH" hidden="1">"c803"</definedName>
    <definedName name="IQ_NON_INT_INC_1YR_ANN_GROWTH" hidden="1">"c804"</definedName>
    <definedName name="IQ_NON_INT_INC_2YR_ANN_CAGR" hidden="1">"c6116"</definedName>
    <definedName name="IQ_NON_INT_INC_2YR_ANN_GROWTH" hidden="1">"c805"</definedName>
    <definedName name="IQ_NON_INT_INC_3YR_ANN_CAGR" hidden="1">"c6117"</definedName>
    <definedName name="IQ_NON_INT_INC_3YR_ANN_GROWTH" hidden="1">"c806"</definedName>
    <definedName name="IQ_NON_INT_INC_5YR_ANN_CAGR" hidden="1">"c6118"</definedName>
    <definedName name="IQ_NON_INT_INC_5YR_ANN_GROWTH" hidden="1">"c807"</definedName>
    <definedName name="IQ_NON_INT_INC_7YR_ANN_CAGR" hidden="1">"c6119"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CAGR" hidden="1">"c6120"</definedName>
    <definedName name="IQ_NON_PERF_ASSETS_10YR_ANN_GROWTH" hidden="1">"c811"</definedName>
    <definedName name="IQ_NON_PERF_ASSETS_1YR_ANN_GROWTH" hidden="1">"c812"</definedName>
    <definedName name="IQ_NON_PERF_ASSETS_2YR_ANN_CAGR" hidden="1">"c6121"</definedName>
    <definedName name="IQ_NON_PERF_ASSETS_2YR_ANN_GROWTH" hidden="1">"c813"</definedName>
    <definedName name="IQ_NON_PERF_ASSETS_3YR_ANN_CAGR" hidden="1">"c6122"</definedName>
    <definedName name="IQ_NON_PERF_ASSETS_3YR_ANN_GROWTH" hidden="1">"c814"</definedName>
    <definedName name="IQ_NON_PERF_ASSETS_5YR_ANN_CAGR" hidden="1">"c6123"</definedName>
    <definedName name="IQ_NON_PERF_ASSETS_5YR_ANN_GROWTH" hidden="1">"c815"</definedName>
    <definedName name="IQ_NON_PERF_ASSETS_7YR_ANN_CAGR" hidden="1">"c6124"</definedName>
    <definedName name="IQ_NON_PERF_ASSETS_7YR_ANN_GROWTH" hidden="1">"c816"</definedName>
    <definedName name="IQ_NON_PERF_ASSETS_TOTAL_ASSETS" hidden="1">"c817"</definedName>
    <definedName name="IQ_NON_PERF_LOANS_10YR_ANN_CAGR" hidden="1">"c6125"</definedName>
    <definedName name="IQ_NON_PERF_LOANS_10YR_ANN_GROWTH" hidden="1">"c818"</definedName>
    <definedName name="IQ_NON_PERF_LOANS_1YR_ANN_GROWTH" hidden="1">"c819"</definedName>
    <definedName name="IQ_NON_PERF_LOANS_2YR_ANN_CAGR" hidden="1">"c6126"</definedName>
    <definedName name="IQ_NON_PERF_LOANS_2YR_ANN_GROWTH" hidden="1">"c820"</definedName>
    <definedName name="IQ_NON_PERF_LOANS_3YR_ANN_CAGR" hidden="1">"c6127"</definedName>
    <definedName name="IQ_NON_PERF_LOANS_3YR_ANN_GROWTH" hidden="1">"c821"</definedName>
    <definedName name="IQ_NON_PERF_LOANS_5YR_ANN_CAGR" hidden="1">"c6128"</definedName>
    <definedName name="IQ_NON_PERF_LOANS_5YR_ANN_GROWTH" hidden="1">"c822"</definedName>
    <definedName name="IQ_NON_PERF_LOANS_7YR_ANN_CAGR" hidden="1">"c6129"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_EPS_ACT_OR_EST" hidden="1">"c2249"</definedName>
    <definedName name="IQ_NORM_EPS_ACT_OR_EST_REUT" hidden="1">"c5472"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CAGR" hidden="1">"c6130"</definedName>
    <definedName name="IQ_NPPE_10YR_ANN_GROWTH" hidden="1">"c830"</definedName>
    <definedName name="IQ_NPPE_1YR_ANN_GROWTH" hidden="1">"c831"</definedName>
    <definedName name="IQ_NPPE_2YR_ANN_CAGR" hidden="1">"c6131"</definedName>
    <definedName name="IQ_NPPE_2YR_ANN_GROWTH" hidden="1">"c832"</definedName>
    <definedName name="IQ_NPPE_3YR_ANN_CAGR" hidden="1">"c6132"</definedName>
    <definedName name="IQ_NPPE_3YR_ANN_GROWTH" hidden="1">"c833"</definedName>
    <definedName name="IQ_NPPE_5YR_ANN_CAGR" hidden="1">"c6133"</definedName>
    <definedName name="IQ_NPPE_5YR_ANN_GROWTH" hidden="1">"c834"</definedName>
    <definedName name="IQ_NPPE_7YR_ANN_CAGR" hidden="1">"c6134"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AVG_DAILY_SALES_VOL_EQ_INC_GAS" hidden="1">"c5797"</definedName>
    <definedName name="IQ_OG_AVG_DAILY_SALES_VOL_EQ_INC_NGL" hidden="1">"c5798"</definedName>
    <definedName name="IQ_OG_AVG_DAILY_SALES_VOL_EQ_INC_OIL" hidden="1">"c5796"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ACRE_GROSS_EQ_INC" hidden="1">"c5802"</definedName>
    <definedName name="IQ_OG_DEVELOPED_ACRE_NET_EQ_INC" hidden="1">"c5803"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SERVE_REPLACEMENT_RATIO" hidden="1">"c5799"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ALES_VOL_EQ_INC_GAS" hidden="1">"c5794"</definedName>
    <definedName name="IQ_OG_SALES_VOL_EQ_INC_NGL" hidden="1">"c5795"</definedName>
    <definedName name="IQ_OG_SALES_VOL_EQ_INC_OIL" hidden="1">"c5793"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ACRE_GROSS_EQ_INC" hidden="1">"c5800"</definedName>
    <definedName name="IQ_OG_UNDEVELOPED_ACRE_NET_EQ_INC" hidden="1">"c5801"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CT_NEXT" hidden="1">"c5774"</definedName>
    <definedName name="IQ_OPEB_ACT_NEXT_DOM" hidden="1">"c5772"</definedName>
    <definedName name="IQ_OPEB_ACT_NEXT_FOREIGN" hidden="1">"c5773"</definedName>
    <definedName name="IQ_OPEB_AMT_RECOG_NEXT" hidden="1">"c5783"</definedName>
    <definedName name="IQ_OPEB_AMT_RECOG_NEXT_DOM" hidden="1">"c5781"</definedName>
    <definedName name="IQ_OPEB_AMT_RECOG_NEXT_FOREIGN" hidden="1">"c5782"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CI_ACT" hidden="1">"c5759"</definedName>
    <definedName name="IQ_OPEB_CI_ACT_DOM" hidden="1">"c5757"</definedName>
    <definedName name="IQ_OPEB_CI_ACT_FOREIGN" hidden="1">"c5758"</definedName>
    <definedName name="IQ_OPEB_CI_NET_AMT_RECOG" hidden="1">"c5771"</definedName>
    <definedName name="IQ_OPEB_CI_NET_AMT_RECOG_DOM" hidden="1">"c5769"</definedName>
    <definedName name="IQ_OPEB_CI_NET_AMT_RECOG_FOREIGN" hidden="1">"c5770"</definedName>
    <definedName name="IQ_OPEB_CI_OTHER_MISC_ADJ" hidden="1">"c5768"</definedName>
    <definedName name="IQ_OPEB_CI_OTHER_MISC_ADJ_DOM" hidden="1">"c5766"</definedName>
    <definedName name="IQ_OPEB_CI_OTHER_MISC_ADJ_FOREIGN" hidden="1">"c5767"</definedName>
    <definedName name="IQ_OPEB_CI_PRIOR_SERVICE" hidden="1">"c5762"</definedName>
    <definedName name="IQ_OPEB_CI_PRIOR_SERVICE_DOM" hidden="1">"c5760"</definedName>
    <definedName name="IQ_OPEB_CI_PRIOR_SERVICE_FOREIGN" hidden="1">"c5761"</definedName>
    <definedName name="IQ_OPEB_CI_TRANSITION" hidden="1">"c5765"</definedName>
    <definedName name="IQ_OPEB_CI_TRANSITION_DOM" hidden="1">"c5763"</definedName>
    <definedName name="IQ_OPEB_CI_TRANSITION_FOREIGN" hidden="1">"c5764"</definedName>
    <definedName name="IQ_OPEB_CL" hidden="1">"c5789"</definedName>
    <definedName name="IQ_OPEB_CL_DOM" hidden="1">"c5787"</definedName>
    <definedName name="IQ_OPEB_CL_FOREIGN" hidden="1">"c5788"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LT_ASSETS" hidden="1">"c5786"</definedName>
    <definedName name="IQ_OPEB_LT_ASSETS_DOM" hidden="1">"c5784"</definedName>
    <definedName name="IQ_OPEB_LT_ASSETS_FOREIGN" hidden="1">"c5785"</definedName>
    <definedName name="IQ_OPEB_LT_LIAB" hidden="1">"c5792"</definedName>
    <definedName name="IQ_OPEB_LT_LIAB_DOM" hidden="1">"c5790"</definedName>
    <definedName name="IQ_OPEB_LT_LIAB_FOREIGN" hidden="1">"c5791"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PRIOR_SERVICE_NEXT" hidden="1">"c5777"</definedName>
    <definedName name="IQ_OPEB_PRIOR_SERVICE_NEXT_DOM" hidden="1">"c5775"</definedName>
    <definedName name="IQ_OPEB_PRIOR_SERVICE_NEXT_FOREIGN" hidden="1">"c5776"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TRANSITION_NEXT" hidden="1">"c5780"</definedName>
    <definedName name="IQ_OPEB_TRANSITION_NEXT_DOM" hidden="1">"c5778"</definedName>
    <definedName name="IQ_OPEB_TRANSITION_NEXT_FOREIGN" hidden="1">"c5779"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ACT_OR_EST" hidden="1">"c2220"</definedName>
    <definedName name="IQ_OPER_INC_ACT_OR_EST_REUT" hidden="1">"c5466"</definedName>
    <definedName name="IQ_OPER_INC_BR" hidden="1">"c850"</definedName>
    <definedName name="IQ_OPER_INC_EST" hidden="1">"c1688"</definedName>
    <definedName name="IQ_OPER_INC_EST_REUT" hidden="1">"c5340"</definedName>
    <definedName name="IQ_OPER_INC_FIN" hidden="1">"c851"</definedName>
    <definedName name="IQ_OPER_INC_HIGH_EST" hidden="1">"c1690"</definedName>
    <definedName name="IQ_OPER_INC_HIGH_EST_REUT" hidden="1">"c5342"</definedName>
    <definedName name="IQ_OPER_INC_INS" hidden="1">"c852"</definedName>
    <definedName name="IQ_OPER_INC_LOW_EST" hidden="1">"c1691"</definedName>
    <definedName name="IQ_OPER_INC_LOW_EST_REUT" hidden="1">"c5343"</definedName>
    <definedName name="IQ_OPER_INC_MARGIN" hidden="1">"c1448"</definedName>
    <definedName name="IQ_OPER_INC_MEDIAN_EST" hidden="1">"c1689"</definedName>
    <definedName name="IQ_OPER_INC_MEDIAN_EST_REUT" hidden="1">"c5341"</definedName>
    <definedName name="IQ_OPER_INC_NUM_EST" hidden="1">"c1692"</definedName>
    <definedName name="IQ_OPER_INC_NUM_EST_REUT" hidden="1">"c5344"</definedName>
    <definedName name="IQ_OPER_INC_RE" hidden="1">"c6240"</definedName>
    <definedName name="IQ_OPER_INC_REIT" hidden="1">"c853"</definedName>
    <definedName name="IQ_OPER_INC_STDDEV_EST" hidden="1">"c1693"</definedName>
    <definedName name="IQ_OPER_INC_STDDEV_EST_REUT" hidden="1">"c5345"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ABLE_END_OS" hidden="1">"c5804"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BEG_OS" hidden="1">"c5805"</definedName>
    <definedName name="IQ_OPTIONS_STRIKE_PRICE_CANCELLED" hidden="1">"c5807"</definedName>
    <definedName name="IQ_OPTIONS_STRIKE_PRICE_EXERCISABLE" hidden="1">"c5808"</definedName>
    <definedName name="IQ_OPTIONS_STRIKE_PRICE_EXERCISED" hidden="1">"c5806"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MORT" hidden="1">"c5563"</definedName>
    <definedName name="IQ_OTHER_AMORT_BNK" hidden="1">"c5565"</definedName>
    <definedName name="IQ_OTHER_AMORT_BR" hidden="1">"c5566"</definedName>
    <definedName name="IQ_OTHER_AMORT_FIN" hidden="1">"c5567"</definedName>
    <definedName name="IQ_OTHER_AMORT_INS" hidden="1">"c5568"</definedName>
    <definedName name="IQ_OTHER_AMORT_RE" hidden="1">"c6287"</definedName>
    <definedName name="IQ_OTHER_AMORT_REIT" hidden="1">"c5569"</definedName>
    <definedName name="IQ_OTHER_AMORT_UTI" hidden="1">"c5570"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" hidden="1">"c6241"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" hidden="1">"c6242"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INS" hidden="1">"C6021"</definedName>
    <definedName name="IQ_OTHER_CL_SUPPL_RE" hidden="1">"c6243"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" hidden="1">"c6244"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" hidden="1">"c6245"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" hidden="1">"c6246"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" hidden="1">"c6247"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" hidden="1">"c6248"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" hidden="1">"c6249"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" hidden="1">"c6250"</definedName>
    <definedName name="IQ_OTHER_LIAB_LT_REIT" hidden="1">"c940"</definedName>
    <definedName name="IQ_OTHER_LIAB_LT_UTI" hidden="1">"c941"</definedName>
    <definedName name="IQ_OTHER_LIAB_RE" hidden="1">"c6251"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" hidden="1">"c6252"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" hidden="1">"c6253"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" hidden="1">"c6254"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" hidden="1">"c6255"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" hidden="1">"c6256"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" hidden="1">"c6257"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" hidden="1">"c6258"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ABLE_END_OS" hidden="1">"c5814"</definedName>
    <definedName name="IQ_OTHER_OPTIONS_EXERCISED" hidden="1">"c2688"</definedName>
    <definedName name="IQ_OTHER_OPTIONS_GRANTED" hidden="1">"c2687"</definedName>
    <definedName name="IQ_OTHER_OPTIONS_STRIKE_PRICE_BEG_OS" hidden="1">"c5815"</definedName>
    <definedName name="IQ_OTHER_OPTIONS_STRIKE_PRICE_CANCELLED" hidden="1">"c5817"</definedName>
    <definedName name="IQ_OTHER_OPTIONS_STRIKE_PRICE_EXERCISABLE" hidden="1">"c5818"</definedName>
    <definedName name="IQ_OTHER_OPTIONS_STRIKE_PRICE_EXERCISED" hidden="1">"c5816"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" hidden="1">"c6259"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" hidden="1">"c6260"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" hidden="1">"c6282"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" hidden="1">"c6281"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EXCL_FWD_REUT" hidden="1">"c4049"</definedName>
    <definedName name="IQ_PE_NORMALIZED" hidden="1">"c2207"</definedName>
    <definedName name="IQ_PE_RATIO" hidden="1">"c1610"</definedName>
    <definedName name="IQ_PEG_FWD" hidden="1">"c1863"</definedName>
    <definedName name="IQ_PEG_FWD_REUT" hidden="1">"c4052"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CT_NEXT" hidden="1">"c5738"</definedName>
    <definedName name="IQ_PENSION_ACT_NEXT_DOM" hidden="1">"c5736"</definedName>
    <definedName name="IQ_PENSION_ACT_NEXT_FOREIGN" hidden="1">"c5737"</definedName>
    <definedName name="IQ_PENSION_AMT_RECOG_NEXT_DOM" hidden="1">"c5745"</definedName>
    <definedName name="IQ_PENSION_AMT_RECOG_NEXT_FOREIGN" hidden="1">"c5746"</definedName>
    <definedName name="IQ_PENSION_AMT_RECOG_PERIOD" hidden="1">"c5747"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I_ACT" hidden="1">"c5723"</definedName>
    <definedName name="IQ_PENSION_CI_ACT_DOM" hidden="1">"c5721"</definedName>
    <definedName name="IQ_PENSION_CI_ACT_FOREIGN" hidden="1">"c5722"</definedName>
    <definedName name="IQ_PENSION_CI_NET_AMT_RECOG" hidden="1">"c5735"</definedName>
    <definedName name="IQ_PENSION_CI_NET_AMT_RECOG_DOM" hidden="1">"c5733"</definedName>
    <definedName name="IQ_PENSION_CI_NET_AMT_RECOG_FOREIGN" hidden="1">"c5734"</definedName>
    <definedName name="IQ_PENSION_CI_OTHER_MISC_ADJ" hidden="1">"c5732"</definedName>
    <definedName name="IQ_PENSION_CI_OTHER_MISC_ADJ_DOM" hidden="1">"c5730"</definedName>
    <definedName name="IQ_PENSION_CI_OTHER_MISC_ADJ_FOREIGN" hidden="1">"c5731"</definedName>
    <definedName name="IQ_PENSION_CI_PRIOR_SERVICE" hidden="1">"c5726"</definedName>
    <definedName name="IQ_PENSION_CI_PRIOR_SERVICE_DOM" hidden="1">"c5724"</definedName>
    <definedName name="IQ_PENSION_CI_PRIOR_SERVICE_FOREIGN" hidden="1">"c5725"</definedName>
    <definedName name="IQ_PENSION_CI_TRANSITION" hidden="1">"c5729"</definedName>
    <definedName name="IQ_PENSION_CI_TRANSITION_DOM" hidden="1">"c5727"</definedName>
    <definedName name="IQ_PENSION_CI_TRANSITION_FOREIGN" hidden="1">"c5728"</definedName>
    <definedName name="IQ_PENSION_CL" hidden="1">"c5753"</definedName>
    <definedName name="IQ_PENSION_CL_DOM" hidden="1">"c5751"</definedName>
    <definedName name="IQ_PENSION_CL_FOREIGN" hidden="1">"c5752"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LT_ASSETS" hidden="1">"c5750"</definedName>
    <definedName name="IQ_PENSION_LT_ASSETS_DOM" hidden="1">"c5748"</definedName>
    <definedName name="IQ_PENSION_LT_ASSETS_FOREIGN" hidden="1">"c5749"</definedName>
    <definedName name="IQ_PENSION_LT_LIAB" hidden="1">"c5756"</definedName>
    <definedName name="IQ_PENSION_LT_LIAB_DOM" hidden="1">"c5754"</definedName>
    <definedName name="IQ_PENSION_LT_LIAB_FOREIGN" hidden="1">"c5755"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IOR_SERVICE_NEXT" hidden="1">"c5741"</definedName>
    <definedName name="IQ_PENSION_PRIOR_SERVICE_NEXT_DOM" hidden="1">"c5739"</definedName>
    <definedName name="IQ_PENSION_PRIOR_SERVICE_NEXT_FOREIGN" hidden="1">"c5740"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TRANSITION_NEXT" hidden="1">"c5744"</definedName>
    <definedName name="IQ_PENSION_TRANSITION_NEXT_DOM" hidden="1">"c5742"</definedName>
    <definedName name="IQ_PENSION_TRANSITION_NEXT_FOREIGN" hidden="1">"c5743"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CENT_CHANGE_EST_5YR_GROWTH_RATE_12MONTHS" hidden="1">"c1852"</definedName>
    <definedName name="IQ_PERCENT_CHANGE_EST_5YR_GROWTH_RATE_12MONTHS_REUT" hidden="1">"c3959"</definedName>
    <definedName name="IQ_PERCENT_CHANGE_EST_5YR_GROWTH_RATE_18MONTHS" hidden="1">"c1853"</definedName>
    <definedName name="IQ_PERCENT_CHANGE_EST_5YR_GROWTH_RATE_18MONTHS_REUT" hidden="1">"c3960"</definedName>
    <definedName name="IQ_PERCENT_CHANGE_EST_5YR_GROWTH_RATE_3MONTHS" hidden="1">"c1849"</definedName>
    <definedName name="IQ_PERCENT_CHANGE_EST_5YR_GROWTH_RATE_3MONTHS_REUT" hidden="1">"c3956"</definedName>
    <definedName name="IQ_PERCENT_CHANGE_EST_5YR_GROWTH_RATE_6MONTHS" hidden="1">"c1850"</definedName>
    <definedName name="IQ_PERCENT_CHANGE_EST_5YR_GROWTH_RATE_6MONTHS_REUT" hidden="1">"c3957"</definedName>
    <definedName name="IQ_PERCENT_CHANGE_EST_5YR_GROWTH_RATE_9MONTHS" hidden="1">"c1851"</definedName>
    <definedName name="IQ_PERCENT_CHANGE_EST_5YR_GROWTH_RATE_9MONTHS_REUT" hidden="1">"c3958"</definedName>
    <definedName name="IQ_PERCENT_CHANGE_EST_5YR_GROWTH_RATE_DAY" hidden="1">"c1846"</definedName>
    <definedName name="IQ_PERCENT_CHANGE_EST_5YR_GROWTH_RATE_DAY_REUT" hidden="1">"c3954"</definedName>
    <definedName name="IQ_PERCENT_CHANGE_EST_5YR_GROWTH_RATE_MONTH" hidden="1">"c1848"</definedName>
    <definedName name="IQ_PERCENT_CHANGE_EST_5YR_GROWTH_RATE_MONTH_REUT" hidden="1">"c3955"</definedName>
    <definedName name="IQ_PERCENT_CHANGE_EST_5YR_GROWTH_RATE_WEEK" hidden="1">"c1847"</definedName>
    <definedName name="IQ_PERCENT_CHANGE_EST_5YR_GROWTH_RATE_WEEK_REUT" hidden="1">"c5435"</definedName>
    <definedName name="IQ_PERCENT_CHANGE_EST_CFPS_12MONTHS" hidden="1">"c1812"</definedName>
    <definedName name="IQ_PERCENT_CHANGE_EST_CFPS_12MONTHS_REUT" hidden="1">"c3924"</definedName>
    <definedName name="IQ_PERCENT_CHANGE_EST_CFPS_18MONTHS" hidden="1">"c1813"</definedName>
    <definedName name="IQ_PERCENT_CHANGE_EST_CFPS_18MONTHS_REUT" hidden="1">"c3925"</definedName>
    <definedName name="IQ_PERCENT_CHANGE_EST_CFPS_3MONTHS" hidden="1">"c1809"</definedName>
    <definedName name="IQ_PERCENT_CHANGE_EST_CFPS_3MONTHS_REUT" hidden="1">"c3921"</definedName>
    <definedName name="IQ_PERCENT_CHANGE_EST_CFPS_6MONTHS" hidden="1">"c1810"</definedName>
    <definedName name="IQ_PERCENT_CHANGE_EST_CFPS_6MONTHS_REUT" hidden="1">"c3922"</definedName>
    <definedName name="IQ_PERCENT_CHANGE_EST_CFPS_9MONTHS" hidden="1">"c1811"</definedName>
    <definedName name="IQ_PERCENT_CHANGE_EST_CFPS_9MONTHS_REUT" hidden="1">"c3923"</definedName>
    <definedName name="IQ_PERCENT_CHANGE_EST_CFPS_DAY" hidden="1">"c1806"</definedName>
    <definedName name="IQ_PERCENT_CHANGE_EST_CFPS_DAY_REUT" hidden="1">"c3919"</definedName>
    <definedName name="IQ_PERCENT_CHANGE_EST_CFPS_MONTH" hidden="1">"c1808"</definedName>
    <definedName name="IQ_PERCENT_CHANGE_EST_CFPS_MONTH_REUT" hidden="1">"c3920"</definedName>
    <definedName name="IQ_PERCENT_CHANGE_EST_CFPS_WEEK" hidden="1">"c1807"</definedName>
    <definedName name="IQ_PERCENT_CHANGE_EST_CFPS_WEEK_REUT" hidden="1">"c3962"</definedName>
    <definedName name="IQ_PERCENT_CHANGE_EST_DPS_12MONTHS" hidden="1">"c1820"</definedName>
    <definedName name="IQ_PERCENT_CHANGE_EST_DPS_12MONTHS_REUT" hidden="1">"c3931"</definedName>
    <definedName name="IQ_PERCENT_CHANGE_EST_DPS_18MONTHS" hidden="1">"c1821"</definedName>
    <definedName name="IQ_PERCENT_CHANGE_EST_DPS_18MONTHS_REUT" hidden="1">"c3932"</definedName>
    <definedName name="IQ_PERCENT_CHANGE_EST_DPS_3MONTHS" hidden="1">"c1817"</definedName>
    <definedName name="IQ_PERCENT_CHANGE_EST_DPS_3MONTHS_REUT" hidden="1">"c3928"</definedName>
    <definedName name="IQ_PERCENT_CHANGE_EST_DPS_6MONTHS" hidden="1">"c1818"</definedName>
    <definedName name="IQ_PERCENT_CHANGE_EST_DPS_6MONTHS_REUT" hidden="1">"c3929"</definedName>
    <definedName name="IQ_PERCENT_CHANGE_EST_DPS_9MONTHS" hidden="1">"c1819"</definedName>
    <definedName name="IQ_PERCENT_CHANGE_EST_DPS_9MONTHS_REUT" hidden="1">"c3930"</definedName>
    <definedName name="IQ_PERCENT_CHANGE_EST_DPS_DAY" hidden="1">"c1814"</definedName>
    <definedName name="IQ_PERCENT_CHANGE_EST_DPS_DAY_REUT" hidden="1">"c3926"</definedName>
    <definedName name="IQ_PERCENT_CHANGE_EST_DPS_MONTH" hidden="1">"c1816"</definedName>
    <definedName name="IQ_PERCENT_CHANGE_EST_DPS_MONTH_REUT" hidden="1">"c3927"</definedName>
    <definedName name="IQ_PERCENT_CHANGE_EST_DPS_WEEK" hidden="1">"c1815"</definedName>
    <definedName name="IQ_PERCENT_CHANGE_EST_DPS_WEEK_REUT" hidden="1">"c3963"</definedName>
    <definedName name="IQ_PERCENT_CHANGE_EST_EBITDA_12MONTHS" hidden="1">"c1804"</definedName>
    <definedName name="IQ_PERCENT_CHANGE_EST_EBITDA_12MONTHS_REUT" hidden="1">"c3917"</definedName>
    <definedName name="IQ_PERCENT_CHANGE_EST_EBITDA_18MONTHS" hidden="1">"c1805"</definedName>
    <definedName name="IQ_PERCENT_CHANGE_EST_EBITDA_18MONTHS_REUT" hidden="1">"c3918"</definedName>
    <definedName name="IQ_PERCENT_CHANGE_EST_EBITDA_3MONTHS" hidden="1">"c1801"</definedName>
    <definedName name="IQ_PERCENT_CHANGE_EST_EBITDA_3MONTHS_REUT" hidden="1">"c3914"</definedName>
    <definedName name="IQ_PERCENT_CHANGE_EST_EBITDA_6MONTHS" hidden="1">"c1802"</definedName>
    <definedName name="IQ_PERCENT_CHANGE_EST_EBITDA_6MONTHS_REUT" hidden="1">"c3915"</definedName>
    <definedName name="IQ_PERCENT_CHANGE_EST_EBITDA_9MONTHS" hidden="1">"c1803"</definedName>
    <definedName name="IQ_PERCENT_CHANGE_EST_EBITDA_9MONTHS_REUT" hidden="1">"c3916"</definedName>
    <definedName name="IQ_PERCENT_CHANGE_EST_EBITDA_DAY" hidden="1">"c1798"</definedName>
    <definedName name="IQ_PERCENT_CHANGE_EST_EBITDA_DAY_REUT" hidden="1">"c3912"</definedName>
    <definedName name="IQ_PERCENT_CHANGE_EST_EBITDA_MONTH" hidden="1">"c1800"</definedName>
    <definedName name="IQ_PERCENT_CHANGE_EST_EBITDA_MONTH_REUT" hidden="1">"c3913"</definedName>
    <definedName name="IQ_PERCENT_CHANGE_EST_EBITDA_WEEK" hidden="1">"c1799"</definedName>
    <definedName name="IQ_PERCENT_CHANGE_EST_EBITDA_WEEK_REUT" hidden="1">"c3961"</definedName>
    <definedName name="IQ_PERCENT_CHANGE_EST_EPS_12MONTHS" hidden="1">"c1788"</definedName>
    <definedName name="IQ_PERCENT_CHANGE_EST_EPS_12MONTHS_REUT" hidden="1">"c3902"</definedName>
    <definedName name="IQ_PERCENT_CHANGE_EST_EPS_18MONTHS" hidden="1">"c1789"</definedName>
    <definedName name="IQ_PERCENT_CHANGE_EST_EPS_18MONTHS_REUT" hidden="1">"c3903"</definedName>
    <definedName name="IQ_PERCENT_CHANGE_EST_EPS_3MONTHS" hidden="1">"c1785"</definedName>
    <definedName name="IQ_PERCENT_CHANGE_EST_EPS_3MONTHS_REUT" hidden="1">"c3899"</definedName>
    <definedName name="IQ_PERCENT_CHANGE_EST_EPS_6MONTHS" hidden="1">"c1786"</definedName>
    <definedName name="IQ_PERCENT_CHANGE_EST_EPS_6MONTHS_REUT" hidden="1">"c3900"</definedName>
    <definedName name="IQ_PERCENT_CHANGE_EST_EPS_9MONTHS" hidden="1">"c1787"</definedName>
    <definedName name="IQ_PERCENT_CHANGE_EST_EPS_9MONTHS_REUT" hidden="1">"c3901"</definedName>
    <definedName name="IQ_PERCENT_CHANGE_EST_EPS_DAY" hidden="1">"c1782"</definedName>
    <definedName name="IQ_PERCENT_CHANGE_EST_EPS_DAY_REUT" hidden="1">"c3896"</definedName>
    <definedName name="IQ_PERCENT_CHANGE_EST_EPS_MONTH" hidden="1">"c1784"</definedName>
    <definedName name="IQ_PERCENT_CHANGE_EST_EPS_MONTH_REUT" hidden="1">"c3898"</definedName>
    <definedName name="IQ_PERCENT_CHANGE_EST_EPS_WEEK" hidden="1">"c1783"</definedName>
    <definedName name="IQ_PERCENT_CHANGE_EST_EPS_WEEK_REUT" hidden="1">"c3897"</definedName>
    <definedName name="IQ_PERCENT_CHANGE_EST_FFO_12MONTHS" hidden="1">"c1828"</definedName>
    <definedName name="IQ_PERCENT_CHANGE_EST_FFO_12MONTHS_REUT" hidden="1">"c3938"</definedName>
    <definedName name="IQ_PERCENT_CHANGE_EST_FFO_18MONTHS" hidden="1">"c1829"</definedName>
    <definedName name="IQ_PERCENT_CHANGE_EST_FFO_18MONTHS_REUT" hidden="1">"c3939"</definedName>
    <definedName name="IQ_PERCENT_CHANGE_EST_FFO_3MONTHS" hidden="1">"c1825"</definedName>
    <definedName name="IQ_PERCENT_CHANGE_EST_FFO_3MONTHS_REUT" hidden="1">"c3935"</definedName>
    <definedName name="IQ_PERCENT_CHANGE_EST_FFO_6MONTHS" hidden="1">"c1826"</definedName>
    <definedName name="IQ_PERCENT_CHANGE_EST_FFO_6MONTHS_REUT" hidden="1">"c3936"</definedName>
    <definedName name="IQ_PERCENT_CHANGE_EST_FFO_9MONTHS" hidden="1">"c1827"</definedName>
    <definedName name="IQ_PERCENT_CHANGE_EST_FFO_9MONTHS_REUT" hidden="1">"c3937"</definedName>
    <definedName name="IQ_PERCENT_CHANGE_EST_FFO_DAY" hidden="1">"c1822"</definedName>
    <definedName name="IQ_PERCENT_CHANGE_EST_FFO_DAY_REUT" hidden="1">"c3933"</definedName>
    <definedName name="IQ_PERCENT_CHANGE_EST_FFO_MONTH" hidden="1">"c1824"</definedName>
    <definedName name="IQ_PERCENT_CHANGE_EST_FFO_MONTH_REUT" hidden="1">"c3934"</definedName>
    <definedName name="IQ_PERCENT_CHANGE_EST_FFO_WEEK" hidden="1">"c1823"</definedName>
    <definedName name="IQ_PERCENT_CHANGE_EST_FFO_WEEK_REUT" hidden="1">"c3964"</definedName>
    <definedName name="IQ_PERCENT_CHANGE_EST_PRICE_TARGET_12MONTHS" hidden="1">"c1844"</definedName>
    <definedName name="IQ_PERCENT_CHANGE_EST_PRICE_TARGET_12MONTHS_REUT" hidden="1">"c3952"</definedName>
    <definedName name="IQ_PERCENT_CHANGE_EST_PRICE_TARGET_18MONTHS" hidden="1">"c1845"</definedName>
    <definedName name="IQ_PERCENT_CHANGE_EST_PRICE_TARGET_18MONTHS_REUT" hidden="1">"c3953"</definedName>
    <definedName name="IQ_PERCENT_CHANGE_EST_PRICE_TARGET_3MONTHS" hidden="1">"c1841"</definedName>
    <definedName name="IQ_PERCENT_CHANGE_EST_PRICE_TARGET_3MONTHS_REUT" hidden="1">"c3949"</definedName>
    <definedName name="IQ_PERCENT_CHANGE_EST_PRICE_TARGET_6MONTHS" hidden="1">"c1842"</definedName>
    <definedName name="IQ_PERCENT_CHANGE_EST_PRICE_TARGET_6MONTHS_REUT" hidden="1">"c3950"</definedName>
    <definedName name="IQ_PERCENT_CHANGE_EST_PRICE_TARGET_9MONTHS" hidden="1">"c1843"</definedName>
    <definedName name="IQ_PERCENT_CHANGE_EST_PRICE_TARGET_9MONTHS_REUT" hidden="1">"c3951"</definedName>
    <definedName name="IQ_PERCENT_CHANGE_EST_PRICE_TARGET_DAY" hidden="1">"c1838"</definedName>
    <definedName name="IQ_PERCENT_CHANGE_EST_PRICE_TARGET_DAY_REUT" hidden="1">"c3947"</definedName>
    <definedName name="IQ_PERCENT_CHANGE_EST_PRICE_TARGET_MONTH" hidden="1">"c1840"</definedName>
    <definedName name="IQ_PERCENT_CHANGE_EST_PRICE_TARGET_MONTH_REUT" hidden="1">"c3948"</definedName>
    <definedName name="IQ_PERCENT_CHANGE_EST_PRICE_TARGET_WEEK" hidden="1">"c1839"</definedName>
    <definedName name="IQ_PERCENT_CHANGE_EST_PRICE_TARGET_WEEK_REUT" hidden="1">"c3967"</definedName>
    <definedName name="IQ_PERCENT_CHANGE_EST_RECO_12MONTHS" hidden="1">"c1836"</definedName>
    <definedName name="IQ_PERCENT_CHANGE_EST_RECO_12MONTHS_REUT" hidden="1">"c3945"</definedName>
    <definedName name="IQ_PERCENT_CHANGE_EST_RECO_18MONTHS" hidden="1">"c1837"</definedName>
    <definedName name="IQ_PERCENT_CHANGE_EST_RECO_18MONTHS_REUT" hidden="1">"c3946"</definedName>
    <definedName name="IQ_PERCENT_CHANGE_EST_RECO_3MONTHS" hidden="1">"c1833"</definedName>
    <definedName name="IQ_PERCENT_CHANGE_EST_RECO_3MONTHS_REUT" hidden="1">"c3942"</definedName>
    <definedName name="IQ_PERCENT_CHANGE_EST_RECO_6MONTHS" hidden="1">"c1834"</definedName>
    <definedName name="IQ_PERCENT_CHANGE_EST_RECO_6MONTHS_REUT" hidden="1">"c3943"</definedName>
    <definedName name="IQ_PERCENT_CHANGE_EST_RECO_9MONTHS" hidden="1">"c1835"</definedName>
    <definedName name="IQ_PERCENT_CHANGE_EST_RECO_9MONTHS_REUT" hidden="1">"c3944"</definedName>
    <definedName name="IQ_PERCENT_CHANGE_EST_RECO_DAY" hidden="1">"c1830"</definedName>
    <definedName name="IQ_PERCENT_CHANGE_EST_RECO_DAY_REUT" hidden="1">"c3940"</definedName>
    <definedName name="IQ_PERCENT_CHANGE_EST_RECO_MONTH" hidden="1">"c1832"</definedName>
    <definedName name="IQ_PERCENT_CHANGE_EST_RECO_MONTH_REUT" hidden="1">"c3941"</definedName>
    <definedName name="IQ_PERCENT_CHANGE_EST_RECO_WEEK" hidden="1">"c1831"</definedName>
    <definedName name="IQ_PERCENT_CHANGE_EST_RECO_WEEK_REUT" hidden="1">"c3965"</definedName>
    <definedName name="IQ_PERCENT_CHANGE_EST_REV_12MONTHS" hidden="1">"c1796"</definedName>
    <definedName name="IQ_PERCENT_CHANGE_EST_REV_12MONTHS_REUT" hidden="1">"c3910"</definedName>
    <definedName name="IQ_PERCENT_CHANGE_EST_REV_18MONTHS" hidden="1">"c1797"</definedName>
    <definedName name="IQ_PERCENT_CHANGE_EST_REV_18MONTHS_REUT" hidden="1">"c3911"</definedName>
    <definedName name="IQ_PERCENT_CHANGE_EST_REV_3MONTHS" hidden="1">"c1793"</definedName>
    <definedName name="IQ_PERCENT_CHANGE_EST_REV_3MONTHS_REUT" hidden="1">"c3907"</definedName>
    <definedName name="IQ_PERCENT_CHANGE_EST_REV_6MONTHS" hidden="1">"c1794"</definedName>
    <definedName name="IQ_PERCENT_CHANGE_EST_REV_6MONTHS_REUT" hidden="1">"c3908"</definedName>
    <definedName name="IQ_PERCENT_CHANGE_EST_REV_9MONTHS" hidden="1">"c1795"</definedName>
    <definedName name="IQ_PERCENT_CHANGE_EST_REV_9MONTHS_REUT" hidden="1">"c3909"</definedName>
    <definedName name="IQ_PERCENT_CHANGE_EST_REV_DAY" hidden="1">"c1790"</definedName>
    <definedName name="IQ_PERCENT_CHANGE_EST_REV_DAY_REUT" hidden="1">"c3904"</definedName>
    <definedName name="IQ_PERCENT_CHANGE_EST_REV_MONTH" hidden="1">"c1792"</definedName>
    <definedName name="IQ_PERCENT_CHANGE_EST_REV_MONTH_REUT" hidden="1">"c3906"</definedName>
    <definedName name="IQ_PERCENT_CHANGE_EST_REV_WEEK" hidden="1">"c1791"</definedName>
    <definedName name="IQ_PERCENT_CHANGE_EST_REV_WEEK_REUT" hidden="1">"c3905"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ISON_PUT_EFFECT_DATE" hidden="1">"c2486"</definedName>
    <definedName name="IQ_POISON_PUT_EXPIRATION_DATE" hidden="1">"c2487"</definedName>
    <definedName name="IQ_POISON_PUT_PRICE" hidden="1">"c2488"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OTENTIAL_UPSIDE_REUT" hidden="1">"c3968"</definedName>
    <definedName name="IQ_PRE_OPEN_COST" hidden="1">"c1040"</definedName>
    <definedName name="IQ_PRE_TAX_ACT_OR_EST" hidden="1">"c2221"</definedName>
    <definedName name="IQ_PRE_TAX_ACT_OR_EST_REUT" hidden="1">"c5467"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" hidden="1">"c6261"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" hidden="1">"c6262"</definedName>
    <definedName name="IQ_PREF_OTHER_REIT" hidden="1">"c1058"</definedName>
    <definedName name="IQ_PREF_OTHER_UTI" hidden="1">"C6022"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" hidden="1">"c6263"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EST_REUT" hidden="1">"c5354"</definedName>
    <definedName name="IQ_PRETAX_GW_INC_HIGH_EST" hidden="1">"c1704"</definedName>
    <definedName name="IQ_PRETAX_GW_INC_HIGH_EST_REUT" hidden="1">"c5356"</definedName>
    <definedName name="IQ_PRETAX_GW_INC_LOW_EST" hidden="1">"c1705"</definedName>
    <definedName name="IQ_PRETAX_GW_INC_LOW_EST_REUT" hidden="1">"c5357"</definedName>
    <definedName name="IQ_PRETAX_GW_INC_MEDIAN_EST" hidden="1">"c1703"</definedName>
    <definedName name="IQ_PRETAX_GW_INC_MEDIAN_EST_REUT" hidden="1">"c5355"</definedName>
    <definedName name="IQ_PRETAX_GW_INC_NUM_EST" hidden="1">"c1706"</definedName>
    <definedName name="IQ_PRETAX_GW_INC_NUM_EST_REUT" hidden="1">"c5358"</definedName>
    <definedName name="IQ_PRETAX_GW_INC_STDDEV_EST" hidden="1">"c1707"</definedName>
    <definedName name="IQ_PRETAX_GW_INC_STDDEV_EST_REUT" hidden="1">"c5359"</definedName>
    <definedName name="IQ_PRETAX_INC_EST" hidden="1">"c1695"</definedName>
    <definedName name="IQ_PRETAX_INC_EST_REUT" hidden="1">"c5347"</definedName>
    <definedName name="IQ_PRETAX_INC_HIGH_EST" hidden="1">"c1697"</definedName>
    <definedName name="IQ_PRETAX_INC_HIGH_EST_REUT" hidden="1">"c5349"</definedName>
    <definedName name="IQ_PRETAX_INC_LOW_EST" hidden="1">"c1698"</definedName>
    <definedName name="IQ_PRETAX_INC_LOW_EST_REUT" hidden="1">"c5350"</definedName>
    <definedName name="IQ_PRETAX_INC_MEDIAN_EST" hidden="1">"c1696"</definedName>
    <definedName name="IQ_PRETAX_INC_MEDIAN_EST_REUT" hidden="1">"c5348"</definedName>
    <definedName name="IQ_PRETAX_INC_NUM_EST" hidden="1">"c1699"</definedName>
    <definedName name="IQ_PRETAX_INC_NUM_EST_REUT" hidden="1">"c5351"</definedName>
    <definedName name="IQ_PRETAX_INC_STDDEV_EST" hidden="1">"c1700"</definedName>
    <definedName name="IQ_PRETAX_INC_STDDEV_EST_REUT" hidden="1">"c5352"</definedName>
    <definedName name="IQ_PRETAX_REPORT_INC_EST" hidden="1">"c1709"</definedName>
    <definedName name="IQ_PRETAX_REPORT_INC_EST_REUT" hidden="1">"c5361"</definedName>
    <definedName name="IQ_PRETAX_REPORT_INC_HIGH_EST" hidden="1">"c1711"</definedName>
    <definedName name="IQ_PRETAX_REPORT_INC_HIGH_EST_REUT" hidden="1">"c5363"</definedName>
    <definedName name="IQ_PRETAX_REPORT_INC_LOW_EST" hidden="1">"c1712"</definedName>
    <definedName name="IQ_PRETAX_REPORT_INC_LOW_EST_REUT" hidden="1">"c5364"</definedName>
    <definedName name="IQ_PRETAX_REPORT_INC_MEDIAN_EST" hidden="1">"c1710"</definedName>
    <definedName name="IQ_PRETAX_REPORT_INC_MEDIAN_EST_REUT" hidden="1">"c5362"</definedName>
    <definedName name="IQ_PRETAX_REPORT_INC_NUM_EST" hidden="1">"c1713"</definedName>
    <definedName name="IQ_PRETAX_REPORT_INC_NUM_EST_REUT" hidden="1">"c5365"</definedName>
    <definedName name="IQ_PRETAX_REPORT_INC_STDDEV_EST" hidden="1">"c1714"</definedName>
    <definedName name="IQ_PRETAX_REPORT_INC_STDDEV_EST_REUT" hidden="1">"c5366"</definedName>
    <definedName name="IQ_PRICE_CFPS_FWD" hidden="1">"c2237"</definedName>
    <definedName name="IQ_PRICE_CFPS_FWD_REUT" hidden="1">"c4053"</definedName>
    <definedName name="IQ_PRICE_OVER_BVPS" hidden="1">"c1412"</definedName>
    <definedName name="IQ_PRICE_OVER_LTM_EPS" hidden="1">"c1413"</definedName>
    <definedName name="IQ_PRICE_TARGET" hidden="1">"c82"</definedName>
    <definedName name="IQ_PRICE_TARGET_BOTTOM_UP" hidden="1">"c5486"</definedName>
    <definedName name="IQ_PRICE_TARGET_BOTTOM_UP_REUT" hidden="1">"c5494"</definedName>
    <definedName name="IQ_PRICE_TARGET_REUT" hidden="1">"c3631"</definedName>
    <definedName name="IQ_PRICE_VOLATILITY_EST" hidden="1">"c4492"</definedName>
    <definedName name="IQ_PRICE_VOLATILITY_HIGH" hidden="1">"c4493"</definedName>
    <definedName name="IQ_PRICE_VOLATILITY_LOW" hidden="1">"c4494"</definedName>
    <definedName name="IQ_PRICE_VOLATILITY_MEDIAN" hidden="1">"c4495"</definedName>
    <definedName name="IQ_PRICE_VOLATILITY_NUM" hidden="1">"c4496"</definedName>
    <definedName name="IQ_PRICE_VOLATILITY_STDDEV" hidden="1">"c4497"</definedName>
    <definedName name="IQ_PRICEDATE" hidden="1">"c1069"</definedName>
    <definedName name="IQ_PRICING_DATE" hidden="1">"c1613"</definedName>
    <definedName name="IQ_PRIMARY_EPS_TYPE" hidden="1">"c4498"</definedName>
    <definedName name="IQ_PRIMARY_EPS_TYPE_REUT" hidden="1">"c5481"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CAGR" hidden="1">"c6135"</definedName>
    <definedName name="IQ_PROVISION_10YR_ANN_GROWTH" hidden="1">"c1077"</definedName>
    <definedName name="IQ_PROVISION_1YR_ANN_GROWTH" hidden="1">"c1078"</definedName>
    <definedName name="IQ_PROVISION_2YR_ANN_CAGR" hidden="1">"c6136"</definedName>
    <definedName name="IQ_PROVISION_2YR_ANN_GROWTH" hidden="1">"c1079"</definedName>
    <definedName name="IQ_PROVISION_3YR_ANN_CAGR" hidden="1">"c6137"</definedName>
    <definedName name="IQ_PROVISION_3YR_ANN_GROWTH" hidden="1">"c1080"</definedName>
    <definedName name="IQ_PROVISION_5YR_ANN_CAGR" hidden="1">"c6138"</definedName>
    <definedName name="IQ_PROVISION_5YR_ANN_GROWTH" hidden="1">"c1081"</definedName>
    <definedName name="IQ_PROVISION_7YR_ANN_CAGR" hidden="1">"c6139"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PUT_DATE_SCHEDULE" hidden="1">"c2483"</definedName>
    <definedName name="IQ_PUT_NOTIFICATION" hidden="1">"c2485"</definedName>
    <definedName name="IQ_PUT_PRICE_SCHEDULE" hidden="1">"c2484"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CURRING_PROFIT_ACT_OR_EST" hidden="1">"c4507"</definedName>
    <definedName name="IQ_RECURRING_PROFIT_EST" hidden="1">"c4499"</definedName>
    <definedName name="IQ_RECURRING_PROFIT_GUIDANCE" hidden="1">"c4500"</definedName>
    <definedName name="IQ_RECURRING_PROFIT_HIGH_EST" hidden="1">"c4501"</definedName>
    <definedName name="IQ_RECURRING_PROFIT_HIGH_GUIDANCE" hidden="1">"c4179"</definedName>
    <definedName name="IQ_RECURRING_PROFIT_LOW_EST" hidden="1">"c4502"</definedName>
    <definedName name="IQ_RECURRING_PROFIT_LOW_GUIDANCE" hidden="1">"c4219"</definedName>
    <definedName name="IQ_RECURRING_PROFIT_MEDIAN_EST" hidden="1">"c4503"</definedName>
    <definedName name="IQ_RECURRING_PROFIT_NUM_EST" hidden="1">"c4504"</definedName>
    <definedName name="IQ_RECURRING_PROFIT_SHARE_ACT_OR_EST" hidden="1">"c4508"</definedName>
    <definedName name="IQ_RECURRING_PROFIT_SHARE_EST" hidden="1">"c4506"</definedName>
    <definedName name="IQ_RECURRING_PROFIT_SHARE_GUIDANCE" hidden="1">"c4509"</definedName>
    <definedName name="IQ_RECURRING_PROFIT_SHARE_HIGH_EST" hidden="1">"c4510"</definedName>
    <definedName name="IQ_RECURRING_PROFIT_SHARE_HIGH_GUIDANCE" hidden="1">"c4200"</definedName>
    <definedName name="IQ_RECURRING_PROFIT_SHARE_LOW_EST" hidden="1">"c4511"</definedName>
    <definedName name="IQ_RECURRING_PROFIT_SHARE_LOW_GUIDANCE" hidden="1">"c4240"</definedName>
    <definedName name="IQ_RECURRING_PROFIT_SHARE_MEDIAN_EST" hidden="1">"c4512"</definedName>
    <definedName name="IQ_RECURRING_PROFIT_SHARE_NUM_EST" hidden="1">"c4513"</definedName>
    <definedName name="IQ_RECURRING_PROFIT_SHARE_STDDEV_EST" hidden="1">"c4514"</definedName>
    <definedName name="IQ_RECURRING_PROFIT_STDDEV_EST" hidden="1">"c4516"</definedName>
    <definedName name="IQ_REDEEM_PREF_STOCK" hidden="1">"c1417"</definedName>
    <definedName name="IQ_REF_ENTITY" hidden="1">"c6033"</definedName>
    <definedName name="IQ_REF_ENTITY_CIQID" hidden="1">"c6024"</definedName>
    <definedName name="IQ_REF_ENTITY_TICKER" hidden="1">"c6023"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ICTED_CASH_NON_CURRENT" hidden="1">"c6192"</definedName>
    <definedName name="IQ_RESTRICTED_CASH_TOTAL" hidden="1">"c6193"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" hidden="1">"c6264"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ACT_OR_EST" hidden="1">"c3585"</definedName>
    <definedName name="IQ_RETURN_ASSETS_ACT_OR_EST_REUT" hidden="1">"c5475"</definedName>
    <definedName name="IQ_RETURN_ASSETS_BANK" hidden="1">"c1114"</definedName>
    <definedName name="IQ_RETURN_ASSETS_BROK" hidden="1">"c1115"</definedName>
    <definedName name="IQ_RETURN_ASSETS_EST" hidden="1">"c3529"</definedName>
    <definedName name="IQ_RETURN_ASSETS_EST_REUT" hidden="1">"c3990"</definedName>
    <definedName name="IQ_RETURN_ASSETS_FS" hidden="1">"c1116"</definedName>
    <definedName name="IQ_RETURN_ASSETS_GUIDANCE" hidden="1">"c4517"</definedName>
    <definedName name="IQ_RETURN_ASSETS_HIGH_EST" hidden="1">"c3530"</definedName>
    <definedName name="IQ_RETURN_ASSETS_HIGH_EST_REUT" hidden="1">"c3992"</definedName>
    <definedName name="IQ_RETURN_ASSETS_HIGH_GUIDANCE" hidden="1">"c4183"</definedName>
    <definedName name="IQ_RETURN_ASSETS_LOW_EST" hidden="1">"c3531"</definedName>
    <definedName name="IQ_RETURN_ASSETS_LOW_EST_REUT" hidden="1">"c3993"</definedName>
    <definedName name="IQ_RETURN_ASSETS_LOW_GUIDANCE" hidden="1">"c4223"</definedName>
    <definedName name="IQ_RETURN_ASSETS_MEDIAN_EST" hidden="1">"c3532"</definedName>
    <definedName name="IQ_RETURN_ASSETS_MEDIAN_EST_REUT" hidden="1">"c3991"</definedName>
    <definedName name="IQ_RETURN_ASSETS_NUM_EST" hidden="1">"c3527"</definedName>
    <definedName name="IQ_RETURN_ASSETS_NUM_EST_REUT" hidden="1">"c3994"</definedName>
    <definedName name="IQ_RETURN_ASSETS_STDDEV_EST" hidden="1">"c3528"</definedName>
    <definedName name="IQ_RETURN_ASSETS_STDDEV_EST_REUT" hidden="1">"c3995"</definedName>
    <definedName name="IQ_RETURN_CAPITAL" hidden="1">"c1117"</definedName>
    <definedName name="IQ_RETURN_EQUITY" hidden="1">"c1118"</definedName>
    <definedName name="IQ_RETURN_EQUITY_ACT_OR_EST" hidden="1">"c3586"</definedName>
    <definedName name="IQ_RETURN_EQUITY_ACT_OR_EST_REUT" hidden="1">"c5476"</definedName>
    <definedName name="IQ_RETURN_EQUITY_BANK" hidden="1">"c1119"</definedName>
    <definedName name="IQ_RETURN_EQUITY_BROK" hidden="1">"c1120"</definedName>
    <definedName name="IQ_RETURN_EQUITY_EST" hidden="1">"c3535"</definedName>
    <definedName name="IQ_RETURN_EQUITY_EST_REUT" hidden="1">"c3983"</definedName>
    <definedName name="IQ_RETURN_EQUITY_FS" hidden="1">"c1121"</definedName>
    <definedName name="IQ_RETURN_EQUITY_GUIDANCE" hidden="1">"c4518"</definedName>
    <definedName name="IQ_RETURN_EQUITY_HIGH_EST" hidden="1">"c3536"</definedName>
    <definedName name="IQ_RETURN_EQUITY_HIGH_EST_REUT" hidden="1">"c3985"</definedName>
    <definedName name="IQ_RETURN_EQUITY_HIGH_GUIDANCE" hidden="1">"c4182"</definedName>
    <definedName name="IQ_RETURN_EQUITY_LOW_EST" hidden="1">"c3537"</definedName>
    <definedName name="IQ_RETURN_EQUITY_LOW_EST_REUT" hidden="1">"c3986"</definedName>
    <definedName name="IQ_RETURN_EQUITY_LOW_GUIDANCE" hidden="1">"c4222"</definedName>
    <definedName name="IQ_RETURN_EQUITY_MEDIAN_EST" hidden="1">"c3538"</definedName>
    <definedName name="IQ_RETURN_EQUITY_MEDIAN_EST_REUT" hidden="1">"c3984"</definedName>
    <definedName name="IQ_RETURN_EQUITY_NUM_EST" hidden="1">"c3533"</definedName>
    <definedName name="IQ_RETURN_EQUITY_NUM_EST_REUT" hidden="1">"c3987"</definedName>
    <definedName name="IQ_RETURN_EQUITY_STDDEV_EST" hidden="1">"c3534"</definedName>
    <definedName name="IQ_RETURN_EQUITY_STDDEV_EST_REUT" hidden="1">"c3988"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STDDEV_EST_REUT" hidden="1">"c3639"</definedName>
    <definedName name="IQ_REV_UTI" hidden="1">"c1125"</definedName>
    <definedName name="IQ_REVENUE" hidden="1">"c1422"</definedName>
    <definedName name="IQ_REVENUE_ACT_OR_EST" hidden="1">"c2214"</definedName>
    <definedName name="IQ_REVENUE_ACT_OR_EST_REUT" hidden="1">"c5461"</definedName>
    <definedName name="IQ_REVENUE_EST" hidden="1">"c1126"</definedName>
    <definedName name="IQ_REVENUE_EST_BOTTOM_UP" hidden="1">"c5488"</definedName>
    <definedName name="IQ_REVENUE_EST_BOTTOM_UP_REUT" hidden="1">"c5496"</definedName>
    <definedName name="IQ_REVENUE_EST_REUT" hidden="1">"c3634"</definedName>
    <definedName name="IQ_REVENUE_GUIDANCE" hidden="1">"c4519"</definedName>
    <definedName name="IQ_REVENUE_HIGH_EST" hidden="1">"c1127"</definedName>
    <definedName name="IQ_REVENUE_HIGH_EST_REUT" hidden="1">"c3636"</definedName>
    <definedName name="IQ_REVENUE_HIGH_GUIDANCE" hidden="1">"c4169"</definedName>
    <definedName name="IQ_REVENUE_LOW_EST" hidden="1">"c1128"</definedName>
    <definedName name="IQ_REVENUE_LOW_EST_REUT" hidden="1">"c3637"</definedName>
    <definedName name="IQ_REVENUE_LOW_GUIDANCE" hidden="1">"c4209"</definedName>
    <definedName name="IQ_REVENUE_MEDIAN_EST" hidden="1">"c1662"</definedName>
    <definedName name="IQ_REVENUE_MEDIAN_EST_REUT" hidden="1">"c3635"</definedName>
    <definedName name="IQ_REVENUE_NUM_EST" hidden="1">"c1129"</definedName>
    <definedName name="IQ_REVENUE_NUM_EST_REUT" hidden="1">"c3638"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" hidden="1">"c6284"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_PURCHASED_RESELL" hidden="1">"c5513"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" hidden="1">"c6265"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_PURCHASED_AVERAGE_PRICE" hidden="1">"c5821"</definedName>
    <definedName name="IQ_SHARES_PURCHASED_QUARTER" hidden="1">"c5820"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_BANK" hidden="1">"c2637"</definedName>
    <definedName name="IQ_SP_BANK_ACTION" hidden="1">"c2636"</definedName>
    <definedName name="IQ_SP_BANK_DATE" hidden="1">"c2635"</definedName>
    <definedName name="IQ_SP_FIN_ENHANCE_FX" hidden="1">"c2631"</definedName>
    <definedName name="IQ_SP_FIN_ENHANCE_FX_ACTION" hidden="1">"c2630"</definedName>
    <definedName name="IQ_SP_FIN_ENHANCE_FX_DATE" hidden="1">"c2629"</definedName>
    <definedName name="IQ_SP_FIN_ENHANCE_LC" hidden="1">"c2634"</definedName>
    <definedName name="IQ_SP_FIN_ENHANCE_LC_ACTION" hidden="1">"c2633"</definedName>
    <definedName name="IQ_SP_FIN_ENHANCE_LC_DATE" hidden="1">"c2632"</definedName>
    <definedName name="IQ_SP_FIN_STRENGTH_LC_ACTION_LT" hidden="1">"c2625"</definedName>
    <definedName name="IQ_SP_FIN_STRENGTH_LC_ACTION_ST" hidden="1">"c2626"</definedName>
    <definedName name="IQ_SP_FIN_STRENGTH_LC_DATE_LT" hidden="1">"c2623"</definedName>
    <definedName name="IQ_SP_FIN_STRENGTH_LC_DATE_ST" hidden="1">"c2624"</definedName>
    <definedName name="IQ_SP_FIN_STRENGTH_LC_LT" hidden="1">"c2627"</definedName>
    <definedName name="IQ_SP_FIN_STRENGTH_LC_ST" hidden="1">"c2628"</definedName>
    <definedName name="IQ_SP_FX_ACTION_LT" hidden="1">"c2613"</definedName>
    <definedName name="IQ_SP_FX_ACTION_ST" hidden="1">"c2614"</definedName>
    <definedName name="IQ_SP_FX_DATE_LT" hidden="1">"c2611"</definedName>
    <definedName name="IQ_SP_FX_DATE_ST" hidden="1">"c2612"</definedName>
    <definedName name="IQ_SP_FX_LT" hidden="1">"c2615"</definedName>
    <definedName name="IQ_SP_FX_ST" hidden="1">"c2616"</definedName>
    <definedName name="IQ_SP_ISSUE_ACTION" hidden="1">"c2644"</definedName>
    <definedName name="IQ_SP_ISSUE_DATE" hidden="1">"c2643"</definedName>
    <definedName name="IQ_SP_ISSUE_LT" hidden="1">"c2645"</definedName>
    <definedName name="IQ_SP_ISSUE_OUTLOOK_WATCH" hidden="1">"c2650"</definedName>
    <definedName name="IQ_SP_ISSUE_OUTLOOK_WATCH_DATE" hidden="1">"c2649"</definedName>
    <definedName name="IQ_SP_ISSUE_RECOVER" hidden="1">"c2648"</definedName>
    <definedName name="IQ_SP_ISSUE_RECOVER_ACTION" hidden="1">"c2647"</definedName>
    <definedName name="IQ_SP_ISSUE_RECOVER_DATE" hidden="1">"c2646"</definedName>
    <definedName name="IQ_SP_LC_ACTION_LT" hidden="1">"c2619"</definedName>
    <definedName name="IQ_SP_LC_ACTION_ST" hidden="1">"c2620"</definedName>
    <definedName name="IQ_SP_LC_DATE_LT" hidden="1">"c2617"</definedName>
    <definedName name="IQ_SP_LC_DATE_ST" hidden="1">"c2618"</definedName>
    <definedName name="IQ_SP_LC_LT" hidden="1">"c2621"</definedName>
    <definedName name="IQ_SP_LC_ST" hidden="1">"c2622"</definedName>
    <definedName name="IQ_SP_OUTLOOK_WATCH" hidden="1">"c2639"</definedName>
    <definedName name="IQ_SP_OUTLOOK_WATCH_DATE" hidden="1">"c2638"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" hidden="1">"c6266"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" hidden="1">"c6267"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" hidden="1">"c6268"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" hidden="1">"c6269"</definedName>
    <definedName name="IQ_ST_DEBT_REPAID_REIT" hidden="1">"c1194"</definedName>
    <definedName name="IQ_ST_DEBT_REPAID_UTI" hidden="1">"c1195"</definedName>
    <definedName name="IQ_ST_DEBT_UTI" hidden="1">"c1196"</definedName>
    <definedName name="IQ_ST_FHLB_DEBT" hidden="1">"c5658"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EST" hidden="1">"c4520"</definedName>
    <definedName name="IQ_STOCK_BASED_GA" hidden="1">"c2993"</definedName>
    <definedName name="IQ_STOCK_BASED_HIGH_EST" hidden="1">"c4521"</definedName>
    <definedName name="IQ_STOCK_BASED_LOW_EST" hidden="1">"c4522"</definedName>
    <definedName name="IQ_STOCK_BASED_MEDIAN_EST" hidden="1">"c4523"</definedName>
    <definedName name="IQ_STOCK_BASED_NUM_EST" hidden="1">"c4524"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STDDEV_EST" hidden="1">"c4525"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NUM_REUT" hidden="1">"c5319"</definedName>
    <definedName name="IQ_TARGET_PRICE_STDDEV" hidden="1">"c1654"</definedName>
    <definedName name="IQ_TARGET_PRICE_STDDEV_REUT" hidden="1">"c5320"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CAGR" hidden="1">"c6169"</definedName>
    <definedName name="IQ_TBV_10YR_ANN_GROWTH" hidden="1">"c1936"</definedName>
    <definedName name="IQ_TBV_1YR_ANN_GROWTH" hidden="1">"c1931"</definedName>
    <definedName name="IQ_TBV_2YR_ANN_CAGR" hidden="1">"c6165"</definedName>
    <definedName name="IQ_TBV_2YR_ANN_GROWTH" hidden="1">"c1932"</definedName>
    <definedName name="IQ_TBV_3YR_ANN_CAGR" hidden="1">"c6166"</definedName>
    <definedName name="IQ_TBV_3YR_ANN_GROWTH" hidden="1">"c1933"</definedName>
    <definedName name="IQ_TBV_5YR_ANN_CAGR" hidden="1">"c6167"</definedName>
    <definedName name="IQ_TBV_5YR_ANN_GROWTH" hidden="1">"c1934"</definedName>
    <definedName name="IQ_TBV_7YR_ANN_CAGR" hidden="1">"c6168"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_FWD" hidden="1">"c2238"</definedName>
    <definedName name="IQ_TEV_EBIT_FWD_REUT" hidden="1">"c4054"</definedName>
    <definedName name="IQ_TEV_EBITDA" hidden="1">"c1222"</definedName>
    <definedName name="IQ_TEV_EBITDA_AVG" hidden="1">"c1223"</definedName>
    <definedName name="IQ_TEV_EBITDA_FWD" hidden="1">"c1224"</definedName>
    <definedName name="IQ_TEV_EBITDA_FWD_REUT" hidden="1">"c4050"</definedName>
    <definedName name="IQ_TEV_EMPLOYEE_AVG" hidden="1">"c1225"</definedName>
    <definedName name="IQ_TEV_EST" hidden="1">"c4526"</definedName>
    <definedName name="IQ_TEV_HIGH_EST" hidden="1">"c4527"</definedName>
    <definedName name="IQ_TEV_LOW_EST" hidden="1">"c4528"</definedName>
    <definedName name="IQ_TEV_MEDIAN_EST" hidden="1">"c4529"</definedName>
    <definedName name="IQ_TEV_NUM_EST" hidden="1">"c4530"</definedName>
    <definedName name="IQ_TEV_STDDEV_EST" hidden="1">"c4531"</definedName>
    <definedName name="IQ_TEV_TOTAL_REV" hidden="1">"c1226"</definedName>
    <definedName name="IQ_TEV_TOTAL_REV_AVG" hidden="1">"c1227"</definedName>
    <definedName name="IQ_TEV_TOTAL_REV_FWD" hidden="1">"c1228"</definedName>
    <definedName name="IQ_TEV_TOTAL_REV_FWD_REUT" hidden="1">"c4051"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" hidden="1">"c6270"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CAGR" hidden="1">"c6140"</definedName>
    <definedName name="IQ_TOTAL_ASSETS_10YR_ANN_GROWTH" hidden="1">"c1235"</definedName>
    <definedName name="IQ_TOTAL_ASSETS_1YR_ANN_GROWTH" hidden="1">"c1236"</definedName>
    <definedName name="IQ_TOTAL_ASSETS_2YR_ANN_CAGR" hidden="1">"c6141"</definedName>
    <definedName name="IQ_TOTAL_ASSETS_2YR_ANN_GROWTH" hidden="1">"c1237"</definedName>
    <definedName name="IQ_TOTAL_ASSETS_3YR_ANN_CAGR" hidden="1">"c6142"</definedName>
    <definedName name="IQ_TOTAL_ASSETS_3YR_ANN_GROWTH" hidden="1">"c1238"</definedName>
    <definedName name="IQ_TOTAL_ASSETS_5YR_ANN_CAGR" hidden="1">"c6143"</definedName>
    <definedName name="IQ_TOTAL_ASSETS_5YR_ANN_GROWTH" hidden="1">"c1239"</definedName>
    <definedName name="IQ_TOTAL_ASSETS_7YR_ANN_CAGR" hidden="1">"c6144"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ST" hidden="1">"c4532"</definedName>
    <definedName name="IQ_TOTAL_DEBT_EXCL_FIN" hidden="1">"c2937"</definedName>
    <definedName name="IQ_TOTAL_DEBT_GUIDANCE" hidden="1">"c4533"</definedName>
    <definedName name="IQ_TOTAL_DEBT_HIGH_EST" hidden="1">"c4534"</definedName>
    <definedName name="IQ_TOTAL_DEBT_HIGH_GUIDANCE" hidden="1">"c4196"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" hidden="1">"c6271"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LOW_EST" hidden="1">"c4535"</definedName>
    <definedName name="IQ_TOTAL_DEBT_LOW_GUIDANCE" hidden="1">"c4236"</definedName>
    <definedName name="IQ_TOTAL_DEBT_MEDIAN_EST" hidden="1">"c4536"</definedName>
    <definedName name="IQ_TOTAL_DEBT_NUM_EST" hidden="1">"c4537"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" hidden="1">"c6272"</definedName>
    <definedName name="IQ_TOTAL_DEBT_REPAID_REIT" hidden="1">"c1263"</definedName>
    <definedName name="IQ_TOTAL_DEBT_REPAID_UTI" hidden="1">"c1264"</definedName>
    <definedName name="IQ_TOTAL_DEBT_STDDEV_EST" hidden="1">"c4538"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CAGR" hidden="1">"c6145"</definedName>
    <definedName name="IQ_TOTAL_EQUITY_10YR_ANN_GROWTH" hidden="1">"c1268"</definedName>
    <definedName name="IQ_TOTAL_EQUITY_1YR_ANN_GROWTH" hidden="1">"c1269"</definedName>
    <definedName name="IQ_TOTAL_EQUITY_2YR_ANN_CAGR" hidden="1">"c6146"</definedName>
    <definedName name="IQ_TOTAL_EQUITY_2YR_ANN_GROWTH" hidden="1">"c1270"</definedName>
    <definedName name="IQ_TOTAL_EQUITY_3YR_ANN_CAGR" hidden="1">"c6147"</definedName>
    <definedName name="IQ_TOTAL_EQUITY_3YR_ANN_GROWTH" hidden="1">"c1271"</definedName>
    <definedName name="IQ_TOTAL_EQUITY_5YR_ANN_CAGR" hidden="1">"c6148"</definedName>
    <definedName name="IQ_TOTAL_EQUITY_5YR_ANN_GROWTH" hidden="1">"c1272"</definedName>
    <definedName name="IQ_TOTAL_EQUITY_7YR_ANN_CAGR" hidden="1">"c6149"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" hidden="1">"c6273"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ANS" hidden="1">"c5653"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" hidden="1">"c6274"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ABLE_END_OS" hidden="1">"c5819"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ENSION_OBLIGATION" hidden="1">"c1292"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CAGR" hidden="1">"c6150"</definedName>
    <definedName name="IQ_TOTAL_REV_10YR_ANN_GROWTH" hidden="1">"c1295"</definedName>
    <definedName name="IQ_TOTAL_REV_1YR_ANN_GROWTH" hidden="1">"c1296"</definedName>
    <definedName name="IQ_TOTAL_REV_2YR_ANN_CAGR" hidden="1">"c6151"</definedName>
    <definedName name="IQ_TOTAL_REV_2YR_ANN_GROWTH" hidden="1">"c1297"</definedName>
    <definedName name="IQ_TOTAL_REV_3YR_ANN_CAGR" hidden="1">"c6152"</definedName>
    <definedName name="IQ_TOTAL_REV_3YR_ANN_GROWTH" hidden="1">"c1298"</definedName>
    <definedName name="IQ_TOTAL_REV_5YR_ANN_CAGR" hidden="1">"c6153"</definedName>
    <definedName name="IQ_TOTAL_REV_5YR_ANN_GROWTH" hidden="1">"c1299"</definedName>
    <definedName name="IQ_TOTAL_REV_7YR_ANN_CAGR" hidden="1">"c6154"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" hidden="1">"c6275"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UNUSUAL_BNK" hidden="1">"c5516"</definedName>
    <definedName name="IQ_TOTAL_UNUSUAL_BR" hidden="1">"c5517"</definedName>
    <definedName name="IQ_TOTAL_UNUSUAL_FIN" hidden="1">"c5518"</definedName>
    <definedName name="IQ_TOTAL_UNUSUAL_INS" hidden="1">"c5519"</definedName>
    <definedName name="IQ_TOTAL_UNUSUAL_RE" hidden="1">"c6286"</definedName>
    <definedName name="IQ_TOTAL_UNUSUAL_REIT" hidden="1">"c5520"</definedName>
    <definedName name="IQ_TOTAL_UNUSUAL_UTI" hidden="1">"c5521"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_EQ_INC" hidden="1">"c3611"</definedName>
    <definedName name="IQ_TR_ACQ_EBITDA" hidden="1">"c2381"</definedName>
    <definedName name="IQ_TR_ACQ_EBITDA_EQ_INC" hidden="1">"c3610"</definedName>
    <definedName name="IQ_TR_ACQ_FILING_CURRENCY" hidden="1">"c3033"</definedName>
    <definedName name="IQ_TR_ACQ_FILINGDATE" hidden="1">"c3607"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ERIODDATE" hidden="1">"c3606"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_EQ_INC" hidden="1">"c3609"</definedName>
    <definedName name="IQ_TR_TARGET_EBITDA" hidden="1">"c2334"</definedName>
    <definedName name="IQ_TR_TARGET_EBITDA_EQ_INC" hidden="1">"c3608"</definedName>
    <definedName name="IQ_TR_TARGET_FILING_CURRENCY" hidden="1">"c3034"</definedName>
    <definedName name="IQ_TR_TARGET_FILINGDATE" hidden="1">"c3605"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ERIODDATE" hidden="1">"c3604"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" hidden="1">"c6276"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CAGR" hidden="1">"c6179"</definedName>
    <definedName name="IQ_UFCF_10YR_ANN_GROWTH" hidden="1">"c1948"</definedName>
    <definedName name="IQ_UFCF_1YR_ANN_GROWTH" hidden="1">"c1943"</definedName>
    <definedName name="IQ_UFCF_2YR_ANN_CAGR" hidden="1">"c6175"</definedName>
    <definedName name="IQ_UFCF_2YR_ANN_GROWTH" hidden="1">"c1944"</definedName>
    <definedName name="IQ_UFCF_3YR_ANN_CAGR" hidden="1">"c6176"</definedName>
    <definedName name="IQ_UFCF_3YR_ANN_GROWTH" hidden="1">"c1945"</definedName>
    <definedName name="IQ_UFCF_5YR_ANN_CAGR" hidden="1">"c6177"</definedName>
    <definedName name="IQ_UFCF_5YR_ANN_GROWTH" hidden="1">"c1946"</definedName>
    <definedName name="IQ_UFCF_7YR_ANN_CAGR" hidden="1">"c6178"</definedName>
    <definedName name="IQ_UFCF_7YR_ANN_GROWTH" hidden="1">"c1947"</definedName>
    <definedName name="IQ_UFCF_MARGIN" hidden="1">"c1962"</definedName>
    <definedName name="IQ_ULT_PARENT" hidden="1">"c3037"</definedName>
    <definedName name="IQ_ULT_PARENT_CIQID" hidden="1">"c3039"</definedName>
    <definedName name="IQ_ULT_PARENT_TICKER" hidden="1">"c3038"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" hidden="1">"c6277"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EK" hidden="1">50000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"c2104"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DMONTH" hidden="1">130000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PJ98" hidden="1">{#N/A,#N/A,FALSE,"IR E CS 1997";#N/A,#N/A,FALSE,"PR ND";#N/A,#N/A,FALSE,"8191";#N/A,#N/A,FALSE,"8383";#N/A,#N/A,FALSE,"MP 1024";#N/A,#N/A,FALSE,"AD_EX_97";#N/A,#N/A,FALSE,"BD 97"}</definedName>
    <definedName name="IRRF">#REF!</definedName>
    <definedName name="IS">#REF!</definedName>
    <definedName name="IsColHidden" hidden="1">FALSE</definedName>
    <definedName name="IsLTMColHidden" hidden="1">FALSE</definedName>
    <definedName name="ISSQN">#N/A</definedName>
    <definedName name="IT">#REF!</definedName>
    <definedName name="ITALO" localSheetId="15">[8]!ITALO</definedName>
    <definedName name="ITALO" localSheetId="16">'Mat. BetuM'!ITALO</definedName>
    <definedName name="ITALO">#N/A</definedName>
    <definedName name="Item" localSheetId="16">#REF!</definedName>
    <definedName name="Item">#REF!</definedName>
    <definedName name="item1">#REF!</definedName>
    <definedName name="item3">#REF!</definedName>
    <definedName name="item4">#REF!</definedName>
    <definedName name="Itemm" localSheetId="16">#REF!</definedName>
    <definedName name="Itemm">#REF!</definedName>
    <definedName name="Itens" localSheetId="8">#REF!</definedName>
    <definedName name="Itens" localSheetId="13">#REF!</definedName>
    <definedName name="Itens" localSheetId="16">#REF!</definedName>
    <definedName name="Itens" hidden="1">#REF!</definedName>
    <definedName name="itus1">#REF!</definedName>
    <definedName name="iuoiaev" hidden="1">{#N/A,#N/A,TRUE,"Serviços"}</definedName>
    <definedName name="izidro">[103]Resumo!$A$4</definedName>
    <definedName name="j" localSheetId="15">[8]!Plan1</definedName>
    <definedName name="J" localSheetId="16">#REF!</definedName>
    <definedName name="J">#REF!</definedName>
    <definedName name="j_10">#N/A</definedName>
    <definedName name="j_11">#N/A</definedName>
    <definedName name="j_12">#N/A</definedName>
    <definedName name="j_13">#N/A</definedName>
    <definedName name="j_14">#N/A</definedName>
    <definedName name="j_15">#N/A</definedName>
    <definedName name="j_16">#N/A</definedName>
    <definedName name="j_17">#N/A</definedName>
    <definedName name="j_18">#N/A</definedName>
    <definedName name="j_2">#N/A</definedName>
    <definedName name="j_5">#N/A</definedName>
    <definedName name="j_6">#N/A</definedName>
    <definedName name="j_7">#N/A</definedName>
    <definedName name="j_8">#N/A</definedName>
    <definedName name="j_9">#N/A</definedName>
    <definedName name="jack">{"um","mil","um milhão","um bilhão","um trilhão"}</definedName>
    <definedName name="JAMESON" localSheetId="15">[8]!Plan1</definedName>
    <definedName name="JAMESON" localSheetId="16">Plan1</definedName>
    <definedName name="JAMESON">[0]!Plan1</definedName>
    <definedName name="JAN00">#REF!</definedName>
    <definedName name="JANA">#REF!</definedName>
    <definedName name="Janeiro">#N/A</definedName>
    <definedName name="JANEIRO2003" localSheetId="8">{#N/A,#N/A,TRUE,"Serviços"}</definedName>
    <definedName name="JANEIRO2003" localSheetId="10">{#N/A,#N/A,TRUE,"Serviços"}</definedName>
    <definedName name="JANEIRO2003" localSheetId="11">{#N/A,#N/A,TRUE,"Serviços"}</definedName>
    <definedName name="JANEIRO2003" localSheetId="12">{#N/A,#N/A,TRUE,"Serviços"}</definedName>
    <definedName name="JANEIRO2003" localSheetId="13">{#N/A,#N/A,TRUE,"Serviços"}</definedName>
    <definedName name="JANEIRO2003" localSheetId="5" hidden="1">{#N/A,#N/A,TRUE,"Serviços"}</definedName>
    <definedName name="JANEIRO2003" localSheetId="15" hidden="1">{#N/A,#N/A,TRUE,"Serviços"}</definedName>
    <definedName name="JANEIRO2003" localSheetId="16">{#N/A,#N/A,TRUE,"Serviços"}</definedName>
    <definedName name="JANEIRO2003" hidden="1">{#N/A,#N/A,TRUE,"Serviços"}</definedName>
    <definedName name="JANEIRO20033" localSheetId="5" hidden="1">{#N/A,#N/A,TRUE,"Serviços"}</definedName>
    <definedName name="JANEIRO20033" localSheetId="16">{#N/A,#N/A,TRUE,"Serviços"}</definedName>
    <definedName name="JANEIRO20033" hidden="1">{#N/A,#N/A,TRUE,"Serviços"}</definedName>
    <definedName name="jar">#REF!</definedName>
    <definedName name="jazida">[43]Vínculo!#REF!</definedName>
    <definedName name="Jazidas">#REF!</definedName>
    <definedName name="jd">#REF!</definedName>
    <definedName name="JDJKNK" localSheetId="15">[8]!Plan1</definedName>
    <definedName name="JDJKNK" localSheetId="16">Plan1</definedName>
    <definedName name="JDJKNK">[0]!Plan1</definedName>
    <definedName name="JEAN" localSheetId="15">[8]!Plan1</definedName>
    <definedName name="JEAN" localSheetId="16">Plan1</definedName>
    <definedName name="JEAN">[0]!Plan1</definedName>
    <definedName name="JELE">#REF!</definedName>
    <definedName name="jfgj">#REF!</definedName>
    <definedName name="jhj">#REF!</definedName>
    <definedName name="jhjdf">'[22]P A T O 99 B'!#REF!</definedName>
    <definedName name="jhjhjhjju" hidden="1">{#N/A,#N/A,FALSE,"MO (2)"}</definedName>
    <definedName name="JJ">#REF!</definedName>
    <definedName name="jjjjj">'[37]Fresagem de Pista Ago-98'!#REF!</definedName>
    <definedName name="jjjjjjjjj" localSheetId="16">#REF!</definedName>
    <definedName name="jjjjjjjjj">#REF!</definedName>
    <definedName name="jjjjjmfsfsfs">#REF!</definedName>
    <definedName name="jjjk">#REF!</definedName>
    <definedName name="JJJY" hidden="1">{#N/A,#N/A,FALSE,"Aging Summary";#N/A,#N/A,FALSE,"Ratio Analysis";#N/A,#N/A,FALSE,"Test 120 Day Accts";#N/A,#N/A,FALSE,"Tickmarks"}</definedName>
    <definedName name="jk">#REF!</definedName>
    <definedName name="JKHZDG" hidden="1">#REF!</definedName>
    <definedName name="JKJ" hidden="1">{#N/A,#N/A,FALSE,"Aging Summary";#N/A,#N/A,FALSE,"Ratio Analysis";#N/A,#N/A,FALSE,"Test 120 Day Accts";#N/A,#N/A,FALSE,"Tickmarks"}</definedName>
    <definedName name="jkjkj">#N/A</definedName>
    <definedName name="jkl">#REF!</definedName>
    <definedName name="jla1\220">#REF!</definedName>
    <definedName name="JMEC">#REF!</definedName>
    <definedName name="jN">[42]Plan1!#REF!</definedName>
    <definedName name="jo" hidden="1">{#N/A,#N/A,FALSE,"MO (2)"}</definedName>
    <definedName name="joa">#REF!</definedName>
    <definedName name="JOAO" localSheetId="8">{#N/A,#N/A,FALSE,"SS 1";#N/A,#N/A,FALSE,"SS 2";#N/A,#N/A,FALSE,"TER 1 (1)";#N/A,#N/A,FALSE,"TER 1 (2)";#N/A,#N/A,FALSE,"TER 2 ";#N/A,#N/A,FALSE,"TP  (1)";#N/A,#N/A,FALSE,"TP  (2)";#N/A,#N/A,FALSE,"CM BAR"}</definedName>
    <definedName name="JOAO" localSheetId="10">{#N/A,#N/A,FALSE,"SS 1";#N/A,#N/A,FALSE,"SS 2";#N/A,#N/A,FALSE,"TER 1 (1)";#N/A,#N/A,FALSE,"TER 1 (2)";#N/A,#N/A,FALSE,"TER 2 ";#N/A,#N/A,FALSE,"TP  (1)";#N/A,#N/A,FALSE,"TP  (2)";#N/A,#N/A,FALSE,"CM BAR"}</definedName>
    <definedName name="JOAO" localSheetId="11">{#N/A,#N/A,FALSE,"SS 1";#N/A,#N/A,FALSE,"SS 2";#N/A,#N/A,FALSE,"TER 1 (1)";#N/A,#N/A,FALSE,"TER 1 (2)";#N/A,#N/A,FALSE,"TER 2 ";#N/A,#N/A,FALSE,"TP  (1)";#N/A,#N/A,FALSE,"TP  (2)";#N/A,#N/A,FALSE,"CM BAR"}</definedName>
    <definedName name="JOAO" localSheetId="12">{#N/A,#N/A,FALSE,"SS 1";#N/A,#N/A,FALSE,"SS 2";#N/A,#N/A,FALSE,"TER 1 (1)";#N/A,#N/A,FALSE,"TER 1 (2)";#N/A,#N/A,FALSE,"TER 2 ";#N/A,#N/A,FALSE,"TP  (1)";#N/A,#N/A,FALSE,"TP  (2)";#N/A,#N/A,FALSE,"CM BAR"}</definedName>
    <definedName name="JOAO" localSheetId="13">{#N/A,#N/A,FALSE,"SS 1";#N/A,#N/A,FALSE,"SS 2";#N/A,#N/A,FALSE,"TER 1 (1)";#N/A,#N/A,FALSE,"TER 1 (2)";#N/A,#N/A,FALSE,"TER 2 ";#N/A,#N/A,FALSE,"TP  (1)";#N/A,#N/A,FALSE,"TP  (2)";#N/A,#N/A,FALSE,"CM BAR"}</definedName>
    <definedName name="JOAO" localSheetId="15" hidden="1">{#N/A,#N/A,FALSE,"SS 1";#N/A,#N/A,FALSE,"SS 2";#N/A,#N/A,FALSE,"TER 1 (1)";#N/A,#N/A,FALSE,"TER 1 (2)";#N/A,#N/A,FALSE,"TER 2 ";#N/A,#N/A,FALSE,"TP  (1)";#N/A,#N/A,FALSE,"TP  (2)";#N/A,#N/A,FALSE,"CM BAR"}</definedName>
    <definedName name="JOAO">{#N/A,#N/A,FALSE,"SS 1";#N/A,#N/A,FALSE,"SS 2";#N/A,#N/A,FALSE,"TER 1 (1)";#N/A,#N/A,FALSE,"TER 1 (2)";#N/A,#N/A,FALSE,"TER 2 ";#N/A,#N/A,FALSE,"TP  (1)";#N/A,#N/A,FALSE,"TP  (2)";#N/A,#N/A,FALSE,"CM BAR"}</definedName>
    <definedName name="João">#REF!</definedName>
    <definedName name="JOAO1" localSheetId="8">{#N/A,#N/A,FALSE,"LEVFER V2 P";#N/A,#N/A,FALSE,"LEVFER V2 P10%"}</definedName>
    <definedName name="JOAO1" localSheetId="10">{#N/A,#N/A,FALSE,"LEVFER V2 P";#N/A,#N/A,FALSE,"LEVFER V2 P10%"}</definedName>
    <definedName name="JOAO1" localSheetId="11">{#N/A,#N/A,FALSE,"LEVFER V2 P";#N/A,#N/A,FALSE,"LEVFER V2 P10%"}</definedName>
    <definedName name="JOAO1" localSheetId="12">{#N/A,#N/A,FALSE,"LEVFER V2 P";#N/A,#N/A,FALSE,"LEVFER V2 P10%"}</definedName>
    <definedName name="JOAO1" localSheetId="13">{#N/A,#N/A,FALSE,"LEVFER V2 P";#N/A,#N/A,FALSE,"LEVFER V2 P10%"}</definedName>
    <definedName name="JOAO1" localSheetId="15" hidden="1">{#N/A,#N/A,FALSE,"LEVFER V2 P";#N/A,#N/A,FALSE,"LEVFER V2 P10%"}</definedName>
    <definedName name="JOAO1">{#N/A,#N/A,FALSE,"LEVFER V2 P";#N/A,#N/A,FALSE,"LEVFER V2 P10%"}</definedName>
    <definedName name="JOGADA">#REF!</definedName>
    <definedName name="JOI">#REF!</definedName>
    <definedName name="jonhdohjdokjk">#REF!</definedName>
    <definedName name="JOSE" localSheetId="15">[8]!Plan1</definedName>
    <definedName name="JOSE" localSheetId="16">Plan1</definedName>
    <definedName name="JOSE">[0]!Plan1</definedName>
    <definedName name="jruj5">#REF!</definedName>
    <definedName name="JSHDFBDS">#N/A</definedName>
    <definedName name="juca" localSheetId="8">{#N/A,#N/A,FALSE,"SS 1";#N/A,#N/A,FALSE,"TER 1 (A)";#N/A,#N/A,FALSE,"SS 2";#N/A,#N/A,FALSE,"TER 1 (B)";#N/A,#N/A,FALSE,"TER 1 (C)";#N/A,#N/A,FALSE,"TER 1 (D)";#N/A,#N/A,FALSE,"TER 1 (E)";#N/A,#N/A,FALSE,"TER 2 "}</definedName>
    <definedName name="juca" localSheetId="10">{#N/A,#N/A,FALSE,"SS 1";#N/A,#N/A,FALSE,"TER 1 (A)";#N/A,#N/A,FALSE,"SS 2";#N/A,#N/A,FALSE,"TER 1 (B)";#N/A,#N/A,FALSE,"TER 1 (C)";#N/A,#N/A,FALSE,"TER 1 (D)";#N/A,#N/A,FALSE,"TER 1 (E)";#N/A,#N/A,FALSE,"TER 2 "}</definedName>
    <definedName name="juca" localSheetId="11">{#N/A,#N/A,FALSE,"SS 1";#N/A,#N/A,FALSE,"TER 1 (A)";#N/A,#N/A,FALSE,"SS 2";#N/A,#N/A,FALSE,"TER 1 (B)";#N/A,#N/A,FALSE,"TER 1 (C)";#N/A,#N/A,FALSE,"TER 1 (D)";#N/A,#N/A,FALSE,"TER 1 (E)";#N/A,#N/A,FALSE,"TER 2 "}</definedName>
    <definedName name="juca" localSheetId="12">{#N/A,#N/A,FALSE,"SS 1";#N/A,#N/A,FALSE,"TER 1 (A)";#N/A,#N/A,FALSE,"SS 2";#N/A,#N/A,FALSE,"TER 1 (B)";#N/A,#N/A,FALSE,"TER 1 (C)";#N/A,#N/A,FALSE,"TER 1 (D)";#N/A,#N/A,FALSE,"TER 1 (E)";#N/A,#N/A,FALSE,"TER 2 "}</definedName>
    <definedName name="juca" localSheetId="13">{#N/A,#N/A,FALSE,"SS 1";#N/A,#N/A,FALSE,"TER 1 (A)";#N/A,#N/A,FALSE,"SS 2";#N/A,#N/A,FALSE,"TER 1 (B)";#N/A,#N/A,FALSE,"TER 1 (C)";#N/A,#N/A,FALSE,"TER 1 (D)";#N/A,#N/A,FALSE,"TER 1 (E)";#N/A,#N/A,FALSE,"TER 2 "}</definedName>
    <definedName name="juca" localSheetId="15" hidden="1">{#N/A,#N/A,FALSE,"SS 1";#N/A,#N/A,FALSE,"TER 1 (A)";#N/A,#N/A,FALSE,"SS 2";#N/A,#N/A,FALSE,"TER 1 (B)";#N/A,#N/A,FALSE,"TER 1 (C)";#N/A,#N/A,FALSE,"TER 1 (D)";#N/A,#N/A,FALSE,"TER 1 (E)";#N/A,#N/A,FALSE,"TER 2 "}</definedName>
    <definedName name="juca">{#N/A,#N/A,FALSE,"SS 1";#N/A,#N/A,FALSE,"TER 1 (A)";#N/A,#N/A,FALSE,"SS 2";#N/A,#N/A,FALSE,"TER 1 (B)";#N/A,#N/A,FALSE,"TER 1 (C)";#N/A,#N/A,FALSE,"TER 1 (D)";#N/A,#N/A,FALSE,"TER 1 (E)";#N/A,#N/A,FALSE,"TER 2 "}</definedName>
    <definedName name="JUGBNK" localSheetId="15">[8]!Plan1</definedName>
    <definedName name="JUGBNK" localSheetId="16">Plan1</definedName>
    <definedName name="JUGBNK">[0]!Plan1</definedName>
    <definedName name="JULA">#REF!</definedName>
    <definedName name="jun00">#REF!</definedName>
    <definedName name="JUNA">#REF!</definedName>
    <definedName name="JUNIOR">#N/A</definedName>
    <definedName name="JUNTA_PLÁSTICA">#REF!</definedName>
    <definedName name="jurisdição">#REF!</definedName>
    <definedName name="k" localSheetId="16">#REF!</definedName>
    <definedName name="k">#REF!</definedName>
    <definedName name="k_1">#REF!</definedName>
    <definedName name="KAPA">#REF!</definedName>
    <definedName name="KDI..8807" localSheetId="15">[8]!Plan1</definedName>
    <definedName name="KDI..8807" localSheetId="16">Plan1</definedName>
    <definedName name="KDI..8807">[0]!Plan1</definedName>
    <definedName name="KDI.8807">'[56]Resumo Financeiro'!#REF!</definedName>
    <definedName name="KELY">[42]Plan1!#REF!</definedName>
    <definedName name="KEY" hidden="1">#REF!</definedName>
    <definedName name="KGZFKJSZKJGD" hidden="1">1</definedName>
    <definedName name="KHFSLFHGA" hidden="1">#REF!</definedName>
    <definedName name="khg">#REF!</definedName>
    <definedName name="KHSKFASKLF" hidden="1">#REF!</definedName>
    <definedName name="KI" localSheetId="15">[8]!Plan1</definedName>
    <definedName name="KI" localSheetId="16">Plan1</definedName>
    <definedName name="KI">[0]!Plan1</definedName>
    <definedName name="kj">'[37]Fresagem de Pista Ago-98'!#REF!</definedName>
    <definedName name="KJFDGLS" hidden="1">#REF!</definedName>
    <definedName name="kk">#REF!</definedName>
    <definedName name="KKFGSDKJGFLKS" hidden="1">#REF!</definedName>
    <definedName name="kkk">#REF!</definedName>
    <definedName name="KKKKK" localSheetId="16">#REF!</definedName>
    <definedName name="KKKKK">#REF!</definedName>
    <definedName name="kkkkkk" hidden="1">{#N/A,#N/A,FALSE,"MO (2)"}</definedName>
    <definedName name="kkkkkkkkk">#N/A</definedName>
    <definedName name="kl" hidden="1">#REF!</definedName>
    <definedName name="klb">#REF!</definedName>
    <definedName name="KLKLK" localSheetId="15">[8]!KLKLK</definedName>
    <definedName name="KLKLK" localSheetId="16">'Mat. BetuM'!KLKLK</definedName>
    <definedName name="KLKLK">#N/A</definedName>
    <definedName name="KLKLK_2">NA()</definedName>
    <definedName name="klklklkl" hidden="1">{#N/A,#N/A,FALSE,"MO (2)"}</definedName>
    <definedName name="KLKZDLKSGF" hidden="1">#REF!</definedName>
    <definedName name="km">#REF!</definedName>
    <definedName name="KM.406.407">#REF!</definedName>
    <definedName name="KM.406.407_1">#REF!</definedName>
    <definedName name="km_1">#REF!</definedName>
    <definedName name="KM_DE_FAIXA">#REF!</definedName>
    <definedName name="KM406407_1">#REF!</definedName>
    <definedName name="kmf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mf_PISTAeACOSTAMENTO">#REF!</definedName>
    <definedName name="KMI">#REF!</definedName>
    <definedName name="koae">#REF!</definedName>
    <definedName name="KOK">#N/A</definedName>
    <definedName name="KOKOK">#N/A</definedName>
    <definedName name="KORODUR">#REF!</definedName>
    <definedName name="KPAV">#REF!</definedName>
    <definedName name="kpavi">#REF!</definedName>
    <definedName name="KSFKASKF" hidden="1">#REF!</definedName>
    <definedName name="KTER">#REF!</definedName>
    <definedName name="kterra">#REF!</definedName>
    <definedName name="KU" hidden="1">{#N/A,#N/A,FALSE,"Aging Summary";#N/A,#N/A,FALSE,"Ratio Analysis";#N/A,#N/A,FALSE,"Test 120 Day Accts";#N/A,#N/A,FALSE,"Tickmarks"}</definedName>
    <definedName name="Kubus">#REF!</definedName>
    <definedName name="Kubus1">#REF!</definedName>
    <definedName name="KUKR" hidden="1">{#N/A,#N/A,FALSE,"Aging Summary";#N/A,#N/A,FALSE,"Ratio Analysis";#N/A,#N/A,FALSE,"Test 120 Day Accts";#N/A,#N/A,FALSE,"Tickmarks"}</definedName>
    <definedName name="kwh">#REF!</definedName>
    <definedName name="kwh_1">#REF!</definedName>
    <definedName name="L_">NA()</definedName>
    <definedName name="la" localSheetId="8">{#N/A,#N/A,FALSE,"MO (2)"}</definedName>
    <definedName name="la" localSheetId="10">{#N/A,#N/A,FALSE,"MO (2)"}</definedName>
    <definedName name="la" localSheetId="11">{#N/A,#N/A,FALSE,"MO (2)"}</definedName>
    <definedName name="la" localSheetId="12">{#N/A,#N/A,FALSE,"MO (2)"}</definedName>
    <definedName name="la" localSheetId="13">{#N/A,#N/A,FALSE,"MO (2)"}</definedName>
    <definedName name="la" localSheetId="5" hidden="1">{#N/A,#N/A,FALSE,"MO (2)"}</definedName>
    <definedName name="la" localSheetId="15" hidden="1">{#N/A,#N/A,FALSE,"MO (2)"}</definedName>
    <definedName name="la" localSheetId="16">{#N/A,#N/A,FALSE,"MO (2)"}</definedName>
    <definedName name="la" hidden="1">{#N/A,#N/A,FALSE,"MO (2)"}</definedName>
    <definedName name="la_1" hidden="1">{#N/A,#N/A,FALSE,"MO (2)"}</definedName>
    <definedName name="lab" localSheetId="5" hidden="1">{#N/A,#N/A,TRUE,"Serviços"}</definedName>
    <definedName name="lab" localSheetId="16">{#N/A,#N/A,TRUE,"Serviços"}</definedName>
    <definedName name="lab" hidden="1">{#N/A,#N/A,TRUE,"Serviços"}</definedName>
    <definedName name="labb" localSheetId="5" hidden="1">{#N/A,#N/A,TRUE,"Serviços"}</definedName>
    <definedName name="labb" localSheetId="16">{#N/A,#N/A,TRUE,"Serviços"}</definedName>
    <definedName name="labb" hidden="1">{#N/A,#N/A,TRUE,"Serviços"}</definedName>
    <definedName name="LADO">'[37]Fresagem de Pista Ago-98'!#REF!</definedName>
    <definedName name="Lado_Cerca">#REF!</definedName>
    <definedName name="Lado_Defensa">#REF!</definedName>
    <definedName name="Lado_Descida">#REF!</definedName>
    <definedName name="Lado_DSM">#REF!</definedName>
    <definedName name="Lado_Entrada">#REF!</definedName>
    <definedName name="Lado_Gramada">#REF!</definedName>
    <definedName name="Lado_Meio_Fio">#REF!</definedName>
    <definedName name="Lado_MeioFio">#REF!</definedName>
    <definedName name="Lado_Roçada">#REF!</definedName>
    <definedName name="Lado_Sarjeta">#REF!</definedName>
    <definedName name="Lado_Sinal_Vertical">#REF!</definedName>
    <definedName name="Lado_Valeta">#REF!</definedName>
    <definedName name="LadoDispositivoLateralOAE">#REF!</definedName>
    <definedName name="LadoIntervençãoFuncional">#REF!</definedName>
    <definedName name="LAG">#REF!</definedName>
    <definedName name="LAG_2">#N/A</definedName>
    <definedName name="LAG2_13">#REF!</definedName>
    <definedName name="LAG2_39">#REF!</definedName>
    <definedName name="LAG2_6">#REF!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 localSheetId="16">#REF!</definedName>
    <definedName name="LAMAG">#REF!</definedName>
    <definedName name="LAMAS">#N/A</definedName>
    <definedName name="LAMBRI_IPÊ">#REF!</definedName>
    <definedName name="LANÇAMENTO_CONCRETO">#REF!</definedName>
    <definedName name="LANÇAMENTOS">[104]Lançamentos!$B$8:$M$259</definedName>
    <definedName name="LARANJEIRAS" localSheetId="15">'[105]CUSTO LARANJEIRAS'!$A$3:$N$5</definedName>
    <definedName name="LARANJEIRAS">'[106]CUSTO LARANJEIRAS'!$A$3:$N$5</definedName>
    <definedName name="LARG">'[37]Fresagem de Pista Ago-98'!#REF!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rgura_Linha_Sinal_Horizontal">#REF!</definedName>
    <definedName name="Largura_Meio_Fio">#REF!</definedName>
    <definedName name="Largura_MeioFio">#REF!</definedName>
    <definedName name="Largura_Sarjeta">#REF!</definedName>
    <definedName name="LASTRO">[0]!____TT79</definedName>
    <definedName name="LB">#REF!</definedName>
    <definedName name="lbp">#REF!</definedName>
    <definedName name="LBU" localSheetId="16">#REF!</definedName>
    <definedName name="LBU">#REF!</definedName>
    <definedName name="LD">'[37]Fresagem de Pista Ago-98'!#REF!</definedName>
    <definedName name="LDA" localSheetId="16">#REF!</definedName>
    <definedName name="LDA">#REF!</definedName>
    <definedName name="LDAMA">#REF!</definedName>
    <definedName name="LDATA">#REF!</definedName>
    <definedName name="LDD">"'file:///D:/Meus documentos/ANASTÁCIO/SERCEL/BR262990800.xls'#$SERVIÇOS.$#REF!$#REF!"</definedName>
    <definedName name="LDI" localSheetId="16">#REF!</definedName>
    <definedName name="LDI">#REF!</definedName>
    <definedName name="LDI_1">#REF!</definedName>
    <definedName name="LDI_11">#REF!</definedName>
    <definedName name="LDI_12">#REF!</definedName>
    <definedName name="LDI_14">#REF!</definedName>
    <definedName name="LDIANTIGO">'[100]P A T O'!#REF!</definedName>
    <definedName name="ldiasf">#REF!</definedName>
    <definedName name="LDIATUAL">'[100]P A T O'!#REF!</definedName>
    <definedName name="ldnfkljsndf">#REF!</definedName>
    <definedName name="le">#REF!</definedName>
    <definedName name="LEIVAS">#REF!</definedName>
    <definedName name="LEO00">#REF!</definedName>
    <definedName name="LevantDrE2" hidden="1">#REF!</definedName>
    <definedName name="LG" hidden="1">{#N/A,#N/A,FALSE,"Aging Summary";#N/A,#N/A,FALSE,"Ratio Analysis";#N/A,#N/A,FALSE,"Test 120 Day Accts";#N/A,#N/A,FALSE,"Tickmarks"}</definedName>
    <definedName name="LGE" hidden="1">{#N/A,#N/A,FALSE,"IR E CS 1997";#N/A,#N/A,FALSE,"PR ND";#N/A,#N/A,FALSE,"8191";#N/A,#N/A,FALSE,"8383";#N/A,#N/A,FALSE,"MP 1024";#N/A,#N/A,FALSE,"AD_EX_97";#N/A,#N/A,FALSE,"BD 97"}</definedName>
    <definedName name="LI">#REF!</definedName>
    <definedName name="lias" localSheetId="8">lias</definedName>
    <definedName name="lias" localSheetId="10">'01-ADM-Resumo'!lias</definedName>
    <definedName name="lias" localSheetId="11">'01-ADM-Resumo'!lias</definedName>
    <definedName name="lias" localSheetId="12">'01-ADM-Resumo'!lias</definedName>
    <definedName name="lias" localSheetId="13">'01-ADM-Resumo'!lias</definedName>
    <definedName name="lias" localSheetId="15">'CUSTO PRINCIPAL'!lias</definedName>
    <definedName name="lias" localSheetId="16">'Mat. BetuM'!lias</definedName>
    <definedName name="lias">#N/A</definedName>
    <definedName name="Lider_Oper">#REF!</definedName>
    <definedName name="lidia">#N/A</definedName>
    <definedName name="lig">'[68]P reaj x P atual'!#REF!</definedName>
    <definedName name="ligação">[107]!PassaExtenso</definedName>
    <definedName name="LIGAÇÃO_FLEXIVEL">#REF!</definedName>
    <definedName name="LIGANT">'[68]P reaj x P atual'!$N$7</definedName>
    <definedName name="LILASDRENA" localSheetId="16">#REF!</definedName>
    <definedName name="LILASDRENA">#REF!</definedName>
    <definedName name="LILASDRENA_2">#N/A</definedName>
    <definedName name="LILASDRENA_25">#REF!</definedName>
    <definedName name="LILASDRENA_4" localSheetId="16">#REF!</definedName>
    <definedName name="LILASDRENA_4">#REF!</definedName>
    <definedName name="LILASDRENAA" localSheetId="16">#REF!</definedName>
    <definedName name="LILASDRENAA">#REF!</definedName>
    <definedName name="lim" localSheetId="8">#N/A</definedName>
    <definedName name="lim" localSheetId="10">#N/A</definedName>
    <definedName name="lim" localSheetId="11">#N/A</definedName>
    <definedName name="lim" localSheetId="12">#N/A</definedName>
    <definedName name="lim" localSheetId="13">#N/A</definedName>
    <definedName name="lim" localSheetId="15">'CUSTO PRINCIPAL'!Plan1</definedName>
    <definedName name="lim">#N/A</definedName>
    <definedName name="LIMBU">#REF!</definedName>
    <definedName name="LIMBUMA">#REF!</definedName>
    <definedName name="LIMBUTA">#REF!</definedName>
    <definedName name="limcount" hidden="1">1</definedName>
    <definedName name="LIMITADOR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BUE">#REF!</definedName>
    <definedName name="LIMPBUEIRO">#REF!</definedName>
    <definedName name="LimpBueiros">#REF!</definedName>
    <definedName name="LIMPDESCA">#REF!</definedName>
    <definedName name="limpesa">#REF!</definedName>
    <definedName name="Limpeza">#N/A</definedName>
    <definedName name="Limpeza_placas">#N/A</definedName>
    <definedName name="Limpeza1" hidden="1">#REF!</definedName>
    <definedName name="LIMPEZADESCIDA">#REF!</definedName>
    <definedName name="LIMPEZAMEIOFIO">#REF!</definedName>
    <definedName name="LIMPJAZIDA">#REF!</definedName>
    <definedName name="limplac">#REF!</definedName>
    <definedName name="LIMPLACA">#REF!</definedName>
    <definedName name="LIMPPLACA">#REF!</definedName>
    <definedName name="LIMPPONTE">#N/A</definedName>
    <definedName name="LIMPPONTE_1">#REF!</definedName>
    <definedName name="LIMPPONTE_14">#N/A</definedName>
    <definedName name="LIMPSARJMFMAN">#REF!</definedName>
    <definedName name="LIMPVALA">#REF!</definedName>
    <definedName name="LIMPVALADREN">#REF!</definedName>
    <definedName name="LimpValCorte">#REF!</definedName>
    <definedName name="LINE">#REF!</definedName>
    <definedName name="LINHA">#REF!</definedName>
    <definedName name="linha2">#REF!</definedName>
    <definedName name="Linhas_OAC">#REF!</definedName>
    <definedName name="Linhas1_OAC">#REF!</definedName>
    <definedName name="Linhas2_OAC">#REF!</definedName>
    <definedName name="Linhas3_OAC">#REF!</definedName>
    <definedName name="LinhasNãoseaplicaOAC">#REF!</definedName>
    <definedName name="LIQUIDO_PREPARADOR">#REF!</definedName>
    <definedName name="LIQUIDO_SELADOR">#REF!</definedName>
    <definedName name="lista">[80]CADASTRO!$B$87:$B$153</definedName>
    <definedName name="Lista_Vazia_Sinal_Horizontal">#REF!</definedName>
    <definedName name="ListaFim">#REF!</definedName>
    <definedName name="ListaSNVS">#REF!</definedName>
    <definedName name="ListaVaziaAcostamento">#REF!</definedName>
    <definedName name="ListaVaziaDispositivoLateralOAE">#REF!</definedName>
    <definedName name="ListaVaziaOAC">#REF!</definedName>
    <definedName name="ListaVaziaPista">#REF!</definedName>
    <definedName name="ListaVaziaTacha">#REF!</definedName>
    <definedName name="LIXA_FERRO">#REF!</definedName>
    <definedName name="LIXA_MADEIRA">#REF!</definedName>
    <definedName name="lixo">#REF!</definedName>
    <definedName name="liz">#N/A</definedName>
    <definedName name="ljashdkj">#REF!</definedName>
    <definedName name="LK" localSheetId="15">[8]!Plan1</definedName>
    <definedName name="LK" localSheetId="16">Plan1</definedName>
    <definedName name="LK">[0]!Plan1</definedName>
    <definedName name="LKTE" hidden="1">#REF!</definedName>
    <definedName name="LL" hidden="1">{#N/A,#N/A,TRUE,"Serviços"}</definedName>
    <definedName name="llllllll">'[108]EQUIPAMENTOS DELTA'!llllllll</definedName>
    <definedName name="llllllll_2">llllllll_2</definedName>
    <definedName name="llllllll_24">#N/A</definedName>
    <definedName name="llllllll_25">llllllll_25</definedName>
    <definedName name="llllllll_26">llllllll_26</definedName>
    <definedName name="llllllll_27">llllllll_27</definedName>
    <definedName name="lm">#REF!</definedName>
    <definedName name="lm6\3">#REF!</definedName>
    <definedName name="LO" localSheetId="15">[8]!Plan1</definedName>
    <definedName name="LO" localSheetId="16">Plan1</definedName>
    <definedName name="LO">[0]!Plan1</definedName>
    <definedName name="LOC" localSheetId="16">#REF!</definedName>
    <definedName name="LOC">#REF!</definedName>
    <definedName name="LOCAL">IF('[43]Custo MB - (1)'!$D$7:$M$7&lt;&gt;'[43]Custo MB - (1)'!$Z$16,"",'[43]Custo MB - (1)'!$Z$16)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iz_Materiais_Cotados_Percurso">#REF!</definedName>
    <definedName name="LOCALOBRA">#REF!</definedName>
    <definedName name="LOGOTIPO">"Figura 3"</definedName>
    <definedName name="lot" localSheetId="16">#REF!</definedName>
    <definedName name="lot">#REF!</definedName>
    <definedName name="Lote" localSheetId="16">#REF!</definedName>
    <definedName name="Lote">#REF!</definedName>
    <definedName name="lote_10">#REF!</definedName>
    <definedName name="lote_12">#REF!</definedName>
    <definedName name="lote_4">#REF!</definedName>
    <definedName name="lote_9">#REF!</definedName>
    <definedName name="LOTE4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LP" localSheetId="16">#REF!</definedName>
    <definedName name="LP">#REF!</definedName>
    <definedName name="lpb">#REF!</definedName>
    <definedName name="lpm8f">#REF!</definedName>
    <definedName name="LPS">#REF!</definedName>
    <definedName name="LPTE" localSheetId="16">#REF!</definedName>
    <definedName name="LPTE">#REF!</definedName>
    <definedName name="LPW" localSheetId="16">#REF!</definedName>
    <definedName name="LPW">#REF!</definedName>
    <definedName name="LPWA" localSheetId="16">#REF!</definedName>
    <definedName name="LPWA">#REF!</definedName>
    <definedName name="LRANJA" localSheetId="15">'[109]CUSTO ZONA SUL'!$A$3:$N$21</definedName>
    <definedName name="LRANJA">'[110]CUSTO ZONA SUL'!$A$3:$N$21</definedName>
    <definedName name="LS" localSheetId="16">#REF!</definedName>
    <definedName name="LS">#REF!</definedName>
    <definedName name="LSIND" localSheetId="16">#REF!</definedName>
    <definedName name="LSIND">#REF!</definedName>
    <definedName name="LSMA">#REF!</definedName>
    <definedName name="LSMF" localSheetId="16">#REF!</definedName>
    <definedName name="LSMF">#REF!</definedName>
    <definedName name="LSMF262">#REF!</definedName>
    <definedName name="LSO">#REF!</definedName>
    <definedName name="LSTA">#REF!</definedName>
    <definedName name="LSW" localSheetId="16">#REF!</definedName>
    <definedName name="LSW">#REF!</definedName>
    <definedName name="LSWA" localSheetId="16">#REF!</definedName>
    <definedName name="LSWA">#REF!</definedName>
    <definedName name="LT">#REF!</definedName>
    <definedName name="lu" hidden="1">{#N/A,#N/A,FALSE,"MO (2)"}</definedName>
    <definedName name="lub">#REF!</definedName>
    <definedName name="LUCRO">'[55]Comp P Unit '!$M$43</definedName>
    <definedName name="LUCROMATBET">'[55]Comp P Unit '!$M$47</definedName>
    <definedName name="luis" hidden="1">{"'Plan1 (2)'!$A$5:$F$63"}</definedName>
    <definedName name="luiz">#REF!</definedName>
    <definedName name="LVC" localSheetId="16">#REF!</definedName>
    <definedName name="LVC">#REF!</definedName>
    <definedName name="LVD" localSheetId="16">#REF!</definedName>
    <definedName name="LVD">#REF!</definedName>
    <definedName name="lvp1\2">#REF!</definedName>
    <definedName name="lxaf">#REF!</definedName>
    <definedName name="M">[34]!M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001m">#REF!</definedName>
    <definedName name="m001p">#REF!</definedName>
    <definedName name="m002m">#REF!</definedName>
    <definedName name="m002p">#REF!</definedName>
    <definedName name="m003m">#REF!</definedName>
    <definedName name="m003p">#REF!</definedName>
    <definedName name="m004m">#REF!</definedName>
    <definedName name="m004p">#REF!</definedName>
    <definedName name="m005m">#REF!</definedName>
    <definedName name="m005p">#REF!</definedName>
    <definedName name="m101m">#REF!</definedName>
    <definedName name="m101p">#REF!</definedName>
    <definedName name="m102m">#REF!</definedName>
    <definedName name="m102p">#REF!</definedName>
    <definedName name="m103m">#REF!</definedName>
    <definedName name="m103p">#REF!</definedName>
    <definedName name="m104m">#REF!</definedName>
    <definedName name="m104p">#REF!</definedName>
    <definedName name="m105m">#REF!</definedName>
    <definedName name="m105p">#REF!</definedName>
    <definedName name="m106m">#REF!</definedName>
    <definedName name="m106p">#REF!</definedName>
    <definedName name="m107m">#REF!</definedName>
    <definedName name="m107p">#REF!</definedName>
    <definedName name="m108m">#REF!</definedName>
    <definedName name="m108p">#REF!</definedName>
    <definedName name="m109m">#REF!</definedName>
    <definedName name="m109p">#REF!</definedName>
    <definedName name="m110m">#REF!</definedName>
    <definedName name="m110p">#REF!</definedName>
    <definedName name="m111m">#REF!</definedName>
    <definedName name="m111p">#REF!</definedName>
    <definedName name="m112m">#REF!</definedName>
    <definedName name="m112p">#REF!</definedName>
    <definedName name="m114m">#REF!</definedName>
    <definedName name="m114p">#REF!</definedName>
    <definedName name="m201m">#REF!</definedName>
    <definedName name="m201p">#REF!</definedName>
    <definedName name="m202m">#REF!</definedName>
    <definedName name="m202p">#REF!</definedName>
    <definedName name="m307m">#REF!</definedName>
    <definedName name="m307p">#REF!</definedName>
    <definedName name="m319m">#REF!</definedName>
    <definedName name="m319p">#REF!</definedName>
    <definedName name="m320m">#REF!</definedName>
    <definedName name="m320p">#REF!</definedName>
    <definedName name="m321m">#REF!</definedName>
    <definedName name="m321p">#REF!</definedName>
    <definedName name="m322m">#REF!</definedName>
    <definedName name="m322p">#REF!</definedName>
    <definedName name="m323m">#REF!</definedName>
    <definedName name="m323p">#REF!</definedName>
    <definedName name="m324m">#REF!</definedName>
    <definedName name="m324p">#REF!</definedName>
    <definedName name="m325m">#REF!</definedName>
    <definedName name="m325p">#REF!</definedName>
    <definedName name="m326m">#REF!</definedName>
    <definedName name="m326p">#REF!</definedName>
    <definedName name="m328m">#REF!</definedName>
    <definedName name="m328p">#REF!</definedName>
    <definedName name="m330m">#REF!</definedName>
    <definedName name="m330p">#REF!</definedName>
    <definedName name="m331m">#REF!</definedName>
    <definedName name="m331p">#REF!</definedName>
    <definedName name="m332m">#REF!</definedName>
    <definedName name="m332p">#REF!</definedName>
    <definedName name="m334m">#REF!</definedName>
    <definedName name="m334p">#REF!</definedName>
    <definedName name="m335m">#REF!</definedName>
    <definedName name="m335p">#REF!</definedName>
    <definedName name="m338m">#REF!</definedName>
    <definedName name="m338p">#REF!</definedName>
    <definedName name="m339m">#REF!</definedName>
    <definedName name="m339p">#REF!</definedName>
    <definedName name="m340m">#REF!</definedName>
    <definedName name="m340p">#REF!</definedName>
    <definedName name="m341m">#REF!</definedName>
    <definedName name="m341p">#REF!</definedName>
    <definedName name="m342m">#REF!</definedName>
    <definedName name="m342p">#REF!</definedName>
    <definedName name="m343m">#REF!</definedName>
    <definedName name="m343p">#REF!</definedName>
    <definedName name="m344m">#REF!</definedName>
    <definedName name="m344p">#REF!</definedName>
    <definedName name="m345m">#REF!</definedName>
    <definedName name="m345p">#REF!</definedName>
    <definedName name="m346m">#REF!</definedName>
    <definedName name="m346p">#REF!</definedName>
    <definedName name="m347m">#REF!</definedName>
    <definedName name="m347p">#REF!</definedName>
    <definedName name="m348m">#REF!</definedName>
    <definedName name="m348p">#REF!</definedName>
    <definedName name="m349m">#REF!</definedName>
    <definedName name="m349p">#REF!</definedName>
    <definedName name="m350m">#REF!</definedName>
    <definedName name="m350p">#REF!</definedName>
    <definedName name="m351m">#REF!</definedName>
    <definedName name="m351p">#REF!</definedName>
    <definedName name="m352m">#REF!</definedName>
    <definedName name="m352p">#REF!</definedName>
    <definedName name="m353m">#REF!</definedName>
    <definedName name="m353p">#REF!</definedName>
    <definedName name="m354m">#REF!</definedName>
    <definedName name="m354p">#REF!</definedName>
    <definedName name="m355m">#REF!</definedName>
    <definedName name="m355p">#REF!</definedName>
    <definedName name="m356m">#REF!</definedName>
    <definedName name="m356p">#REF!</definedName>
    <definedName name="m357m">#REF!</definedName>
    <definedName name="m357p">#REF!</definedName>
    <definedName name="m358m">#REF!</definedName>
    <definedName name="m358p">#REF!</definedName>
    <definedName name="m359m">#REF!</definedName>
    <definedName name="m359p">#REF!</definedName>
    <definedName name="m361m">#REF!</definedName>
    <definedName name="m361p">#REF!</definedName>
    <definedName name="m362m">#REF!</definedName>
    <definedName name="m362p">#REF!</definedName>
    <definedName name="m363m">#REF!</definedName>
    <definedName name="m363p">#REF!</definedName>
    <definedName name="m364m">#REF!</definedName>
    <definedName name="m364p">#REF!</definedName>
    <definedName name="m365m">#REF!</definedName>
    <definedName name="m365p">#REF!</definedName>
    <definedName name="m366m">#REF!</definedName>
    <definedName name="m366p">#REF!</definedName>
    <definedName name="m367m">#REF!</definedName>
    <definedName name="m367p">#REF!</definedName>
    <definedName name="m368m">#REF!</definedName>
    <definedName name="m368p">#REF!</definedName>
    <definedName name="m369m">#REF!</definedName>
    <definedName name="m369p">#REF!</definedName>
    <definedName name="m370m">#REF!</definedName>
    <definedName name="m370p">#REF!</definedName>
    <definedName name="m371m">#REF!</definedName>
    <definedName name="m371p">#REF!</definedName>
    <definedName name="m372m">#REF!</definedName>
    <definedName name="m372p">#REF!</definedName>
    <definedName name="m373m">#REF!</definedName>
    <definedName name="m373p">#REF!</definedName>
    <definedName name="m374m">#REF!</definedName>
    <definedName name="m374p">#REF!</definedName>
    <definedName name="m375m">#REF!</definedName>
    <definedName name="m375p">#REF!</definedName>
    <definedName name="m376m">#REF!</definedName>
    <definedName name="m376p">#REF!</definedName>
    <definedName name="m377m">#REF!</definedName>
    <definedName name="m377p">#REF!</definedName>
    <definedName name="m378m">#REF!</definedName>
    <definedName name="m378p">#REF!</definedName>
    <definedName name="m380m">#REF!</definedName>
    <definedName name="m380p">#REF!</definedName>
    <definedName name="m381m">#REF!</definedName>
    <definedName name="m381p">#REF!</definedName>
    <definedName name="m382m">#REF!</definedName>
    <definedName name="m382p">#REF!</definedName>
    <definedName name="m383m">#REF!</definedName>
    <definedName name="m383p">#REF!</definedName>
    <definedName name="m384m">#REF!</definedName>
    <definedName name="m384p">#REF!</definedName>
    <definedName name="m385m">#REF!</definedName>
    <definedName name="m385p">#REF!</definedName>
    <definedName name="m386m">#REF!</definedName>
    <definedName name="m386p">#REF!</definedName>
    <definedName name="m387m">#REF!</definedName>
    <definedName name="m387p">#REF!</definedName>
    <definedName name="m390m">#REF!</definedName>
    <definedName name="m390p">#REF!</definedName>
    <definedName name="m391m">#REF!</definedName>
    <definedName name="m391p">#REF!</definedName>
    <definedName name="m392m">#REF!</definedName>
    <definedName name="m392p">#REF!</definedName>
    <definedName name="m393m">#REF!</definedName>
    <definedName name="m393p">#REF!</definedName>
    <definedName name="m394m">#REF!</definedName>
    <definedName name="m394p">#REF!</definedName>
    <definedName name="m395m">#REF!</definedName>
    <definedName name="m395p">#REF!</definedName>
    <definedName name="m396m">#REF!</definedName>
    <definedName name="m396p">#REF!</definedName>
    <definedName name="m398m">#REF!</definedName>
    <definedName name="m398p">#REF!</definedName>
    <definedName name="m401m">#REF!</definedName>
    <definedName name="m401p">#REF!</definedName>
    <definedName name="m402m">#REF!</definedName>
    <definedName name="m402p">#REF!</definedName>
    <definedName name="m403m">#REF!</definedName>
    <definedName name="m403p">#REF!</definedName>
    <definedName name="m404m">#REF!</definedName>
    <definedName name="m404p">#REF!</definedName>
    <definedName name="m405m">#REF!</definedName>
    <definedName name="m405p">#REF!</definedName>
    <definedName name="m406m">#REF!</definedName>
    <definedName name="m406p">#REF!</definedName>
    <definedName name="m407m">#REF!</definedName>
    <definedName name="m407p">#REF!</definedName>
    <definedName name="m408m">#REF!</definedName>
    <definedName name="m408p">#REF!</definedName>
    <definedName name="m409m">#REF!</definedName>
    <definedName name="m409p">#REF!</definedName>
    <definedName name="m410m">#REF!</definedName>
    <definedName name="m410p">#REF!</definedName>
    <definedName name="m411m">#REF!</definedName>
    <definedName name="m411p">#REF!</definedName>
    <definedName name="m412m">#REF!</definedName>
    <definedName name="m412p">#REF!</definedName>
    <definedName name="m413m">#REF!</definedName>
    <definedName name="m413p">#REF!</definedName>
    <definedName name="m414m">#REF!</definedName>
    <definedName name="m414p">#REF!</definedName>
    <definedName name="m415m">#REF!</definedName>
    <definedName name="m415p">#REF!</definedName>
    <definedName name="m501m">#REF!</definedName>
    <definedName name="m501p">#REF!</definedName>
    <definedName name="m503m">#REF!</definedName>
    <definedName name="m503p">#REF!</definedName>
    <definedName name="m505m">#REF!</definedName>
    <definedName name="m505p">#REF!</definedName>
    <definedName name="m507m">#REF!</definedName>
    <definedName name="m507p">#REF!</definedName>
    <definedName name="m508m">#REF!</definedName>
    <definedName name="m508p">#REF!</definedName>
    <definedName name="m600m">#REF!</definedName>
    <definedName name="m600p">#REF!</definedName>
    <definedName name="m601m">#REF!</definedName>
    <definedName name="m601p">#REF!</definedName>
    <definedName name="m602m">#REF!</definedName>
    <definedName name="m602p">#REF!</definedName>
    <definedName name="m603m">#REF!</definedName>
    <definedName name="m603p">#REF!</definedName>
    <definedName name="m604m">#REF!</definedName>
    <definedName name="m604p">#REF!</definedName>
    <definedName name="m605m">#REF!</definedName>
    <definedName name="m605p">#REF!</definedName>
    <definedName name="m606m">#REF!</definedName>
    <definedName name="m606p">#REF!</definedName>
    <definedName name="m607m">#REF!</definedName>
    <definedName name="m607p">#REF!</definedName>
    <definedName name="m608m">#REF!</definedName>
    <definedName name="m608p">#REF!</definedName>
    <definedName name="m609m">#REF!</definedName>
    <definedName name="m609p">#REF!</definedName>
    <definedName name="m610m">#REF!</definedName>
    <definedName name="m610p">#REF!</definedName>
    <definedName name="m611m">#REF!</definedName>
    <definedName name="m611p">#REF!</definedName>
    <definedName name="m612m">#REF!</definedName>
    <definedName name="m612p">#REF!</definedName>
    <definedName name="m613m">#REF!</definedName>
    <definedName name="m613p">#REF!</definedName>
    <definedName name="m614m">#REF!</definedName>
    <definedName name="m614p">#REF!</definedName>
    <definedName name="m615m">#REF!</definedName>
    <definedName name="m615p">#REF!</definedName>
    <definedName name="m616m">#REF!</definedName>
    <definedName name="m616p">#REF!</definedName>
    <definedName name="m617m">#REF!</definedName>
    <definedName name="m617p">#REF!</definedName>
    <definedName name="m618m">#REF!</definedName>
    <definedName name="m618p">#REF!</definedName>
    <definedName name="m619m">#REF!</definedName>
    <definedName name="m619p">#REF!</definedName>
    <definedName name="m620m">#REF!</definedName>
    <definedName name="m620p">#REF!</definedName>
    <definedName name="m621m">#REF!</definedName>
    <definedName name="m621p">#REF!</definedName>
    <definedName name="m622m">#REF!</definedName>
    <definedName name="m622p">#REF!</definedName>
    <definedName name="m623m">#REF!</definedName>
    <definedName name="m623p">#REF!</definedName>
    <definedName name="m624m">#REF!</definedName>
    <definedName name="m624p">#REF!</definedName>
    <definedName name="m625m">#REF!</definedName>
    <definedName name="m625p">#REF!</definedName>
    <definedName name="m626m">#REF!</definedName>
    <definedName name="m626p">#REF!</definedName>
    <definedName name="m700m">#REF!</definedName>
    <definedName name="m700p">#REF!</definedName>
    <definedName name="m702m">#REF!</definedName>
    <definedName name="m702p">#REF!</definedName>
    <definedName name="m703m">#REF!</definedName>
    <definedName name="m703p">#REF!</definedName>
    <definedName name="m704m">#REF!</definedName>
    <definedName name="m704p">#REF!</definedName>
    <definedName name="m705m">#REF!</definedName>
    <definedName name="m705p">#REF!</definedName>
    <definedName name="m709m">#REF!</definedName>
    <definedName name="m709p">#REF!</definedName>
    <definedName name="m710m">#REF!</definedName>
    <definedName name="m710p">#REF!</definedName>
    <definedName name="m711m">#REF!</definedName>
    <definedName name="m711p">#REF!</definedName>
    <definedName name="m712m">#REF!</definedName>
    <definedName name="m712p">#REF!</definedName>
    <definedName name="m715m">#REF!</definedName>
    <definedName name="m715p">#REF!</definedName>
    <definedName name="m901m">#REF!</definedName>
    <definedName name="m901p">#REF!</definedName>
    <definedName name="m902m">#REF!</definedName>
    <definedName name="m902p">#REF!</definedName>
    <definedName name="m903m">#REF!</definedName>
    <definedName name="m903p">#REF!</definedName>
    <definedName name="m904m">#REF!</definedName>
    <definedName name="m904p">#REF!</definedName>
    <definedName name="m905m">#REF!</definedName>
    <definedName name="m905p">#REF!</definedName>
    <definedName name="m906m">#REF!</definedName>
    <definedName name="m906p">#REF!</definedName>
    <definedName name="m907m">#REF!</definedName>
    <definedName name="m907p">#REF!</definedName>
    <definedName name="m908m">#REF!</definedName>
    <definedName name="m908p">#REF!</definedName>
    <definedName name="m909m">#REF!</definedName>
    <definedName name="m909p">#REF!</definedName>
    <definedName name="m910m">#REF!</definedName>
    <definedName name="m910p">#REF!</definedName>
    <definedName name="m911m">#REF!</definedName>
    <definedName name="m911p">#REF!</definedName>
    <definedName name="m920m">#REF!</definedName>
    <definedName name="m920p">#REF!</definedName>
    <definedName name="m921m">#REF!</definedName>
    <definedName name="m921p">#REF!</definedName>
    <definedName name="m922m">#REF!</definedName>
    <definedName name="m922p">#REF!</definedName>
    <definedName name="m923m">#REF!</definedName>
    <definedName name="m923p">#REF!</definedName>
    <definedName name="m924m">#REF!</definedName>
    <definedName name="m924p">#REF!</definedName>
    <definedName name="m925m">#REF!</definedName>
    <definedName name="m925p">#REF!</definedName>
    <definedName name="m926m">#REF!</definedName>
    <definedName name="m926p">#REF!</definedName>
    <definedName name="m927m">#REF!</definedName>
    <definedName name="m927p">#REF!</definedName>
    <definedName name="m928m">#REF!</definedName>
    <definedName name="m928p">#REF!</definedName>
    <definedName name="m929m">#REF!</definedName>
    <definedName name="m929p">#REF!</definedName>
    <definedName name="m935m">#REF!</definedName>
    <definedName name="m935p">#REF!</definedName>
    <definedName name="m936m">#REF!</definedName>
    <definedName name="m936p">#REF!</definedName>
    <definedName name="m937m">#REF!</definedName>
    <definedName name="m937p">#REF!</definedName>
    <definedName name="m938m">#REF!</definedName>
    <definedName name="m938p">#REF!</definedName>
    <definedName name="m939m">#REF!</definedName>
    <definedName name="m939p">#REF!</definedName>
    <definedName name="m940m">#REF!</definedName>
    <definedName name="m940p">#REF!</definedName>
    <definedName name="m941m">#REF!</definedName>
    <definedName name="m941p">#REF!</definedName>
    <definedName name="m942m">#REF!</definedName>
    <definedName name="m942p">#REF!</definedName>
    <definedName name="m945m">#REF!</definedName>
    <definedName name="m945p">#REF!</definedName>
    <definedName name="m946m">#REF!</definedName>
    <definedName name="m946p">#REF!</definedName>
    <definedName name="m947m">#REF!</definedName>
    <definedName name="m947p">#REF!</definedName>
    <definedName name="m948m">#REF!</definedName>
    <definedName name="m948p">#REF!</definedName>
    <definedName name="m949m">#REF!</definedName>
    <definedName name="m949p">#REF!</definedName>
    <definedName name="m950m">#REF!</definedName>
    <definedName name="m950p">#REF!</definedName>
    <definedName name="m951m">#REF!</definedName>
    <definedName name="m951p">#REF!</definedName>
    <definedName name="m952m">#REF!</definedName>
    <definedName name="m952p">#REF!</definedName>
    <definedName name="m953m">#REF!</definedName>
    <definedName name="m953p">#REF!</definedName>
    <definedName name="m954m">#REF!</definedName>
    <definedName name="m954p">#REF!</definedName>
    <definedName name="m955m">#REF!</definedName>
    <definedName name="m955p">#REF!</definedName>
    <definedName name="m956m">#REF!</definedName>
    <definedName name="m956p">#REF!</definedName>
    <definedName name="m957m">#REF!</definedName>
    <definedName name="m957p">#REF!</definedName>
    <definedName name="m958m">#REF!</definedName>
    <definedName name="m958p">#REF!</definedName>
    <definedName name="m960m">#REF!</definedName>
    <definedName name="m960p">#REF!</definedName>
    <definedName name="m969m">#REF!</definedName>
    <definedName name="m969p">#REF!</definedName>
    <definedName name="m970m">#REF!</definedName>
    <definedName name="m970p">#REF!</definedName>
    <definedName name="m971m">#REF!</definedName>
    <definedName name="m971p">#REF!</definedName>
    <definedName name="m972m">#REF!</definedName>
    <definedName name="m972p">#REF!</definedName>
    <definedName name="m973m">#REF!</definedName>
    <definedName name="m973p">#REF!</definedName>
    <definedName name="m974m">#REF!</definedName>
    <definedName name="m974p">#REF!</definedName>
    <definedName name="m975m">#REF!</definedName>
    <definedName name="m975p">#REF!</definedName>
    <definedName name="m976m">#REF!</definedName>
    <definedName name="m976p">#REF!</definedName>
    <definedName name="m977m">#REF!</definedName>
    <definedName name="m977p">#REF!</definedName>
    <definedName name="m980m">#REF!</definedName>
    <definedName name="m980p">#REF!</definedName>
    <definedName name="m982m">#REF!</definedName>
    <definedName name="m982p">#REF!</definedName>
    <definedName name="m983m">#REF!</definedName>
    <definedName name="m983p">#REF!</definedName>
    <definedName name="m984m">#REF!</definedName>
    <definedName name="m984p">#REF!</definedName>
    <definedName name="m985m">#REF!</definedName>
    <definedName name="m985p">#REF!</definedName>
    <definedName name="m996m">#REF!</definedName>
    <definedName name="m996p">#REF!</definedName>
    <definedName name="m997m">#REF!</definedName>
    <definedName name="m997p">#REF!</definedName>
    <definedName name="m998m">#REF!</definedName>
    <definedName name="m998p">#REF!</definedName>
    <definedName name="m999m">#REF!</definedName>
    <definedName name="m999p">#REF!</definedName>
    <definedName name="ma">#REF!</definedName>
    <definedName name="MA_SICROPE_201511">[66]MA_SICROPE_201511!$A$3:$J$269</definedName>
    <definedName name="MAAUQ">[111]Alteração!$F$19</definedName>
    <definedName name="MAAUQ_1">#REF!</definedName>
    <definedName name="mac">#REF!</definedName>
    <definedName name="MACAP50">#REF!</definedName>
    <definedName name="MACM30">#REF!</definedName>
    <definedName name="mad">#REF!</definedName>
    <definedName name="MAEMULFLEX">#REF!</definedName>
    <definedName name="mai00">#REF!</definedName>
    <definedName name="MAIA">#REF!</definedName>
    <definedName name="maior">#REF!</definedName>
    <definedName name="mais">#REF!</definedName>
    <definedName name="man">#REF!</definedName>
    <definedName name="MANGUEIRA_30_M">#REF!</definedName>
    <definedName name="MANOS">'[7]P A T O 99 B'!#REF!</definedName>
    <definedName name="MA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O">#REF!</definedName>
    <definedName name="mão">#REF!</definedName>
    <definedName name="MAODEOBRA">#REF!</definedName>
    <definedName name="MÃODEOBRA">'[55]C MÃO OBRA'!$A$13:$F$41</definedName>
    <definedName name="maodeobra20">#REF!</definedName>
    <definedName name="map">#REF!</definedName>
    <definedName name="MAPA" localSheetId="8">MAPA</definedName>
    <definedName name="MAPA" localSheetId="10">'01-ADM-Resumo'!MAPA</definedName>
    <definedName name="MAPA" localSheetId="11">'01-ADM-Resumo'!MAPA</definedName>
    <definedName name="MAPA" localSheetId="12">'01-ADM-Resumo'!MAPA</definedName>
    <definedName name="MAPA" localSheetId="13">'01-ADM-Resumo'!MAPA</definedName>
    <definedName name="MAPA" localSheetId="15">'CUSTO PRINCIPAL'!MAPA</definedName>
    <definedName name="MAPA">'01-ADM-Resumo'!MAPA</definedName>
    <definedName name="Mapas" localSheetId="8">Mapas</definedName>
    <definedName name="Mapas" localSheetId="10">'01-ADM-Resumo'!Mapas</definedName>
    <definedName name="Mapas" localSheetId="11">'01-ADM-Resumo'!Mapas</definedName>
    <definedName name="Mapas" localSheetId="12">'01-ADM-Resumo'!Mapas</definedName>
    <definedName name="Mapas" localSheetId="13">'01-ADM-Resumo'!Mapas</definedName>
    <definedName name="Mapas" localSheetId="15">'CUSTO PRINCIPAL'!Mapas</definedName>
    <definedName name="Mapas">'01-ADM-Resumo'!Mapas</definedName>
    <definedName name="MAQSERV">#REF!</definedName>
    <definedName name="MAQSERV048">#REF!</definedName>
    <definedName name="MAR00">#REF!</definedName>
    <definedName name="MARA">#REF!</definedName>
    <definedName name="MARCA">[17]Cadastro!$B:$B</definedName>
    <definedName name="MARCA_MOD">[17]Cadastro!$B:$B</definedName>
    <definedName name="MARCAMOD">#REF!</definedName>
    <definedName name="MARCENEIRO">#REF!</definedName>
    <definedName name="MARCIO">#REF!</definedName>
    <definedName name="MARCO">'[112]61M-CBMI'!$AA$1:$AA$51</definedName>
    <definedName name="marcos" localSheetId="8">marcos</definedName>
    <definedName name="marcos" localSheetId="10">'01-ADM-Resumo'!marcos</definedName>
    <definedName name="marcos" localSheetId="11">'01-ADM-Resumo'!marcos</definedName>
    <definedName name="marcos" localSheetId="12">'01-ADM-Resumo'!marcos</definedName>
    <definedName name="marcos" localSheetId="13">'01-ADM-Resumo'!marcos</definedName>
    <definedName name="marcos" localSheetId="15">'CUSTO PRINCIPAL'!marcos</definedName>
    <definedName name="marcos">'01-ADM-Resumo'!marcos</definedName>
    <definedName name="marcus">#REF!</definedName>
    <definedName name="MARMORE_BRANCO">#REF!</definedName>
    <definedName name="MARR1C">#REF!</definedName>
    <definedName name="MARR1CP">#REF!</definedName>
    <definedName name="MARR2CP">#REF!</definedName>
    <definedName name="Mary">{"total","SUM(total)","YNNNN",FALSE}</definedName>
    <definedName name="Massa" localSheetId="16">#REF!</definedName>
    <definedName name="Massa">#REF!</definedName>
    <definedName name="MASSA_OLEO">#REF!</definedName>
    <definedName name="MASSA_PVA">#REF!</definedName>
    <definedName name="Mat" localSheetId="15">[8]!Plan1</definedName>
    <definedName name="mat">[113]Mat!$B$4:$E$528</definedName>
    <definedName name="Mat_24">NA()</definedName>
    <definedName name="Mat_25">NA()</definedName>
    <definedName name="Mat_26">NA()</definedName>
    <definedName name="Mat_27">NA()</definedName>
    <definedName name="Mat_28">NA()</definedName>
    <definedName name="Mat_6">NA()</definedName>
    <definedName name="Mat_7">NA()</definedName>
    <definedName name="Mat_8">NA()</definedName>
    <definedName name="MATBET">#REF!</definedName>
    <definedName name="MATERIAIS" localSheetId="16">#REF!</definedName>
    <definedName name="MATERIAIS">#REF!</definedName>
    <definedName name="Materiais_10">NA()</definedName>
    <definedName name="Materiais_12">NA()</definedName>
    <definedName name="Materiais_13">NA()</definedName>
    <definedName name="Materiais_14">NA()</definedName>
    <definedName name="Materiais_2">NA()</definedName>
    <definedName name="Materiais_24">NA()</definedName>
    <definedName name="Materiais_25">NA()</definedName>
    <definedName name="Materiais_26">NA()</definedName>
    <definedName name="Materiais_27">NA()</definedName>
    <definedName name="Materiais_28">NA()</definedName>
    <definedName name="Materiais_3">NA()</definedName>
    <definedName name="Materiais_5">NA()</definedName>
    <definedName name="Materiais_6">NA()</definedName>
    <definedName name="Materiais_7">NA()</definedName>
    <definedName name="Materiais_8">NA()</definedName>
    <definedName name="Materiais2" localSheetId="16">Plan1</definedName>
    <definedName name="Materiais2">[0]!Plan1</definedName>
    <definedName name="Materiais2_10">NA()</definedName>
    <definedName name="Materiais2_12">NA()</definedName>
    <definedName name="Materiais2_13">NA()</definedName>
    <definedName name="Materiais2_14">NA()</definedName>
    <definedName name="Materiais2_2">NA()</definedName>
    <definedName name="Materiais2_24">NA()</definedName>
    <definedName name="Materiais2_25">NA()</definedName>
    <definedName name="Materiais2_26">NA()</definedName>
    <definedName name="Materiais2_27">NA()</definedName>
    <definedName name="Materiais2_28">NA()</definedName>
    <definedName name="Materiais2_3">NA()</definedName>
    <definedName name="Materiais2_5">NA()</definedName>
    <definedName name="Materiais2_6">NA()</definedName>
    <definedName name="Materiais2_7">NA()</definedName>
    <definedName name="Materiais2_8">NA()</definedName>
    <definedName name="Materiais3" localSheetId="16">Plan1</definedName>
    <definedName name="Materiais3">[0]!Plan1</definedName>
    <definedName name="Materiais3_10">NA()</definedName>
    <definedName name="Materiais3_12">NA()</definedName>
    <definedName name="Materiais3_13">NA()</definedName>
    <definedName name="Materiais3_14">NA()</definedName>
    <definedName name="Materiais3_2">NA()</definedName>
    <definedName name="Materiais3_24">NA()</definedName>
    <definedName name="Materiais3_25">NA()</definedName>
    <definedName name="Materiais3_26">NA()</definedName>
    <definedName name="Materiais3_27">NA()</definedName>
    <definedName name="Materiais3_28">NA()</definedName>
    <definedName name="Materiais3_3">NA()</definedName>
    <definedName name="Materiais3_5">NA()</definedName>
    <definedName name="Materiais3_6">NA()</definedName>
    <definedName name="Materiais3_7">NA()</definedName>
    <definedName name="Materiais3_8">NA()</definedName>
    <definedName name="MATERIAL" localSheetId="16">#REF!</definedName>
    <definedName name="MATERIAL">#REF!</definedName>
    <definedName name="material_1">#REF!</definedName>
    <definedName name="material_10">"$#REF!.$A$3:$F$120"</definedName>
    <definedName name="material_4">#REF!</definedName>
    <definedName name="material_4_2">#N/A</definedName>
    <definedName name="material_6">#REF!</definedName>
    <definedName name="material_6_2">#N/A</definedName>
    <definedName name="material_7">#REF!</definedName>
    <definedName name="material_7_2">#N/A</definedName>
    <definedName name="material_8">#REF!</definedName>
    <definedName name="material_8_2">#N/A</definedName>
    <definedName name="material_9">#REF!</definedName>
    <definedName name="material_9_2">#N/A</definedName>
    <definedName name="MATERIAL_BETUMINOSO">#REF!</definedName>
    <definedName name="MATERIALBETUMINOSO1">#REF!</definedName>
    <definedName name="MaterialTachaExistente">#REF!</definedName>
    <definedName name="MaterialTachaImplantação">#REF!</definedName>
    <definedName name="MATERIAS">#N/A</definedName>
    <definedName name="MATRICULA">#REF!</definedName>
    <definedName name="matrícula">#REF!</definedName>
    <definedName name="MATRIZ">#REF!</definedName>
    <definedName name="MATRIZ_DE_RESPONSABILIDADE" localSheetId="16">#REF!</definedName>
    <definedName name="MATRIZ_DE_RESPONSABILIDADE">#REF!</definedName>
    <definedName name="MATRIZ_ÍNDICES" localSheetId="0">#REF!</definedName>
    <definedName name="MATRIZ_ÍNDICES">#REF!</definedName>
    <definedName name="MATRIZlimpa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localSheetId="8">COUNTIF(#REF!,"&lt;&gt;0")+3</definedName>
    <definedName name="Max" localSheetId="13">COUNTIF(#REF!,"&lt;&gt;0")+3</definedName>
    <definedName name="Max" hidden="1">COUNTIF(#REF!,"&lt;&gt;0")+3</definedName>
    <definedName name="MAXLS">#REF!</definedName>
    <definedName name="MAXRM">#REF!</definedName>
    <definedName name="MAXRMEC">#REF!</definedName>
    <definedName name="MAXRMZ">#REF!</definedName>
    <definedName name="MAXROÇ">#REF!</definedName>
    <definedName name="MAXTB">#REF!</definedName>
    <definedName name="MB">#REF!</definedName>
    <definedName name="MBBET">#REF!</definedName>
    <definedName name="MBF" localSheetId="16">#REF!</definedName>
    <definedName name="MBF">#REF!</definedName>
    <definedName name="MBQ" localSheetId="16">#REF!</definedName>
    <definedName name="MBQ">#REF!</definedName>
    <definedName name="MBQ_13">#REF!</definedName>
    <definedName name="MBQ_39">#REF!</definedName>
    <definedName name="MBQ_6">#REF!</definedName>
    <definedName name="MBQA" localSheetId="16">#REF!</definedName>
    <definedName name="MBQA">#REF!</definedName>
    <definedName name="MBQT" localSheetId="16">#REF!</definedName>
    <definedName name="MBQT">#REF!</definedName>
    <definedName name="MBR" localSheetId="16">#REF!</definedName>
    <definedName name="MBR">#REF!</definedName>
    <definedName name="MBUF" localSheetId="16">#REF!</definedName>
    <definedName name="MBUF">#REF!</definedName>
    <definedName name="MBUFCORREC">#REF!</definedName>
    <definedName name="MBUFMA">#REF!</definedName>
    <definedName name="MBUFP">#REF!</definedName>
    <definedName name="MBUFREC">#REF!</definedName>
    <definedName name="MBUFRECOMPREC">#REF!</definedName>
    <definedName name="MBUFREMMAN">#REF!</definedName>
    <definedName name="MBUFREMPROFMAN">#REF!</definedName>
    <definedName name="MBUFREMPROFREC">#REF!</definedName>
    <definedName name="MBUFREMREC">#REF!</definedName>
    <definedName name="MBUFTAPABURREC">#REF!</definedName>
    <definedName name="MBUFTBMAN">#REF!</definedName>
    <definedName name="MBUFTBREC">#REF!</definedName>
    <definedName name="MBUFW" localSheetId="16">#REF!</definedName>
    <definedName name="MBUFW">#REF!</definedName>
    <definedName name="MBUFWA" localSheetId="16">#REF!</definedName>
    <definedName name="MBUFWA">#REF!</definedName>
    <definedName name="mbuq" localSheetId="16">#REF!</definedName>
    <definedName name="mbuq">#REF!</definedName>
    <definedName name="MBUQ163">#REF!</definedName>
    <definedName name="MBUQ262">#REF!</definedName>
    <definedName name="MBUQACBC">#REF!</definedName>
    <definedName name="MBUQCOR">#REF!</definedName>
    <definedName name="MBUQREC">#REF!</definedName>
    <definedName name="MBUQRECOMPMAN">#REF!</definedName>
    <definedName name="MBUQRECOMPREC">#REF!</definedName>
    <definedName name="MBUQREMPROFREC">#REF!</definedName>
    <definedName name="MBUQREMREC">#REF!</definedName>
    <definedName name="MBUQTBREC">#REF!</definedName>
    <definedName name="MBUQW" localSheetId="16">#REF!</definedName>
    <definedName name="MBUQW">#REF!</definedName>
    <definedName name="MBUQWA" localSheetId="16">#REF!</definedName>
    <definedName name="MBUQWA">#REF!</definedName>
    <definedName name="MBV">#REF!</definedName>
    <definedName name="MBV_1">#REF!</definedName>
    <definedName name="MBV_2">#REF!</definedName>
    <definedName name="MBV_3">#REF!</definedName>
    <definedName name="MC">#REF!</definedName>
    <definedName name="mcm" hidden="1">{"Pèrdues i Guanys analític.Català",#N/A,FALSE,"Català";"Pèrdues i G. analític.castellà",#N/A,FALSE,"Castellà"}</definedName>
    <definedName name="MCOD02_020_0010">#REF!</definedName>
    <definedName name="MCOD02_020_0010_1">#REF!</definedName>
    <definedName name="MCOD02_020_0070">#REF!</definedName>
    <definedName name="MCOD02_020_0070_1">#REF!</definedName>
    <definedName name="MCOD02_030_0090">#REF!</definedName>
    <definedName name="MCOD02_030_0090_1">#REF!</definedName>
    <definedName name="MCOD02_030_0100">#REF!</definedName>
    <definedName name="MCOD02_030_0100_1">#REF!</definedName>
    <definedName name="MCOD02_040_0200">#REF!</definedName>
    <definedName name="MCOD02_040_0200_1">#REF!</definedName>
    <definedName name="MCOD02_040_0280">#REF!</definedName>
    <definedName name="MCOD02_040_0280_1">#REF!</definedName>
    <definedName name="MCOD02_040_0921">#REF!</definedName>
    <definedName name="MCOD02_040_0921_1">#REF!</definedName>
    <definedName name="MCOD02_040_1055">#REF!</definedName>
    <definedName name="MCOD02_040_1055_1">#REF!</definedName>
    <definedName name="MCOD02_040_1060">#REF!</definedName>
    <definedName name="MCOD02_040_1060_1">#REF!</definedName>
    <definedName name="MCOD02_040_3790">#REF!</definedName>
    <definedName name="MCOD02_040_3790_1">#REF!</definedName>
    <definedName name="MCOD02_040_3800">#REF!</definedName>
    <definedName name="MCOD02_040_3800_1">#REF!</definedName>
    <definedName name="MCOD02_040_3810">#REF!</definedName>
    <definedName name="MCOD02_040_3810_1">#REF!</definedName>
    <definedName name="MCOD02_040_4510">#REF!</definedName>
    <definedName name="MCOD02_040_4510_1">#REF!</definedName>
    <definedName name="MCOD02_040_4520">#REF!</definedName>
    <definedName name="MCOD02_040_4520_1">#REF!</definedName>
    <definedName name="MCOD02_040_4550">#REF!</definedName>
    <definedName name="MCOD02_040_4550_1">#REF!</definedName>
    <definedName name="MCOD02_040_4620">#REF!</definedName>
    <definedName name="MCOD02_040_4620_1">#REF!</definedName>
    <definedName name="MCOD02_040_4630">#REF!</definedName>
    <definedName name="MCOD02_040_4630_1">#REF!</definedName>
    <definedName name="MCOD02_040_4636">#REF!</definedName>
    <definedName name="MCOD02_040_4636_1">#REF!</definedName>
    <definedName name="MCOD02_040_4690">#REF!</definedName>
    <definedName name="MCOD02_040_4690_1">#REF!</definedName>
    <definedName name="MCOD02_040_7402">#REF!</definedName>
    <definedName name="MCOD02_040_7402_1">#REF!</definedName>
    <definedName name="MCOD02_040_9800">#REF!</definedName>
    <definedName name="MCOD02_040_9800_1">#REF!</definedName>
    <definedName name="MCOD02_040_9802">#REF!</definedName>
    <definedName name="MCOD02_040_9802_1">#REF!</definedName>
    <definedName name="MCOD02_040_9804">#REF!</definedName>
    <definedName name="MCOD02_040_9804_1">#REF!</definedName>
    <definedName name="MCOD02_110_0014">#REF!</definedName>
    <definedName name="MCOD02_110_0014_1">#REF!</definedName>
    <definedName name="MCOD02_110_0054">#REF!</definedName>
    <definedName name="MCOD02_110_0054_1">#REF!</definedName>
    <definedName name="MCOD02_110_0066">#REF!</definedName>
    <definedName name="MCOD02_110_0066_1">#REF!</definedName>
    <definedName name="MCOD02_110_0094">#REF!</definedName>
    <definedName name="MCOD02_110_0094_1">#REF!</definedName>
    <definedName name="MCOD02_110_0106">#REF!</definedName>
    <definedName name="MCOD02_110_0106_1">#REF!</definedName>
    <definedName name="MCOD02_110_0110">#REF!</definedName>
    <definedName name="MCOD02_110_0110_1">#REF!</definedName>
    <definedName name="MCOD02_110_0134">#REF!</definedName>
    <definedName name="MCOD02_110_0134_1">#REF!</definedName>
    <definedName name="MCOD02_110_0146">#REF!</definedName>
    <definedName name="MCOD02_110_0146_1">#REF!</definedName>
    <definedName name="MCOD02_110_0150">#REF!</definedName>
    <definedName name="MCOD02_110_0150_1">#REF!</definedName>
    <definedName name="MCOD02_110_0610">#REF!</definedName>
    <definedName name="MCOD02_110_0610_1">#REF!</definedName>
    <definedName name="MCOD02_110_0620">#REF!</definedName>
    <definedName name="MCOD02_110_0620_1">#REF!</definedName>
    <definedName name="MCOD02_110_0734">#REF!</definedName>
    <definedName name="MCOD02_110_0734_1">#REF!</definedName>
    <definedName name="MCOD02_110_0738">#REF!</definedName>
    <definedName name="MCOD02_110_0738_1">#REF!</definedName>
    <definedName name="MCOD02_110_0750">#REF!</definedName>
    <definedName name="MCOD02_110_0750_1">#REF!</definedName>
    <definedName name="MCOD02_110_1014">#REF!</definedName>
    <definedName name="MCOD02_110_1014_1">#REF!</definedName>
    <definedName name="MCOD02_110_1020">#REF!</definedName>
    <definedName name="MCOD02_110_1020_1">#REF!</definedName>
    <definedName name="MCOD02_110_1164">#REF!</definedName>
    <definedName name="MCOD02_110_1164_1">#REF!</definedName>
    <definedName name="MCOD02_110_1166">#REF!</definedName>
    <definedName name="MCOD02_110_1166_1">#REF!</definedName>
    <definedName name="MCOD02_110_1420">#REF!</definedName>
    <definedName name="MCOD02_110_1420_1">#REF!</definedName>
    <definedName name="MCOD02_110_1426">#REF!</definedName>
    <definedName name="MCOD02_110_1426_1">#REF!</definedName>
    <definedName name="MCOD02_110_1654">#REF!</definedName>
    <definedName name="MCOD02_110_1654_1">#REF!</definedName>
    <definedName name="MCOD02_110_1880">#REF!</definedName>
    <definedName name="MCOD02_110_1880_1">#REF!</definedName>
    <definedName name="MCOD02_110_1974">#REF!</definedName>
    <definedName name="MCOD02_110_1974_1">#REF!</definedName>
    <definedName name="MCOD02_110_1996">#REF!</definedName>
    <definedName name="MCOD02_110_1996_1">#REF!</definedName>
    <definedName name="MCOD02_110_2012">#REF!</definedName>
    <definedName name="MCOD02_110_2012_1">#REF!</definedName>
    <definedName name="MCOD02_110_2016">#REF!</definedName>
    <definedName name="MCOD02_110_2016_1">#REF!</definedName>
    <definedName name="MCOD02_110_2024">#REF!</definedName>
    <definedName name="MCOD02_110_2024_1">#REF!</definedName>
    <definedName name="MCOD02_110_2026">#REF!</definedName>
    <definedName name="MCOD02_110_2026_1">#REF!</definedName>
    <definedName name="MCOD02_110_2310">#REF!</definedName>
    <definedName name="MCOD02_110_2310_1">#REF!</definedName>
    <definedName name="MCOD02_110_2480">#REF!</definedName>
    <definedName name="MCOD02_110_2480_1">#REF!</definedName>
    <definedName name="MCOD02_110_2798">#REF!</definedName>
    <definedName name="MCOD02_110_2798_1">#REF!</definedName>
    <definedName name="MCOD02_110_2806">#REF!</definedName>
    <definedName name="MCOD02_110_2806_1">#REF!</definedName>
    <definedName name="MCOD02_110_2868">#REF!</definedName>
    <definedName name="MCOD02_110_2868_1">#REF!</definedName>
    <definedName name="MCOD02_110_3856">#REF!</definedName>
    <definedName name="MCOD02_110_3856_1">#REF!</definedName>
    <definedName name="MCOD02_110_3908">#REF!</definedName>
    <definedName name="MCOD02_110_3908_1">#REF!</definedName>
    <definedName name="MCOD02_110_3926">#REF!</definedName>
    <definedName name="MCOD02_110_3926_1">#REF!</definedName>
    <definedName name="MCOD02_110_4288">#REF!</definedName>
    <definedName name="MCOD02_110_4288_1">#REF!</definedName>
    <definedName name="MCOD02_110_4296">#REF!</definedName>
    <definedName name="MCOD02_110_4296_1">#REF!</definedName>
    <definedName name="MCOD02_110_4308">#REF!</definedName>
    <definedName name="MCOD02_110_4308_1">#REF!</definedName>
    <definedName name="MCOD02_110_4312">#REF!</definedName>
    <definedName name="MCOD02_110_4312_1">#REF!</definedName>
    <definedName name="MCOD02_110_4320">#REF!</definedName>
    <definedName name="MCOD02_110_4320_1">#REF!</definedName>
    <definedName name="MCOD02_110_4780">#REF!</definedName>
    <definedName name="MCOD02_110_4780_1">#REF!</definedName>
    <definedName name="MCOD02_120_0050">#REF!</definedName>
    <definedName name="MCOD02_120_0050_1">#REF!</definedName>
    <definedName name="MCOD02_120_0060">#REF!</definedName>
    <definedName name="MCOD02_120_0060_1">#REF!</definedName>
    <definedName name="MCOD02_120_0140">#REF!</definedName>
    <definedName name="MCOD02_120_0140_1">#REF!</definedName>
    <definedName name="MCOD02_130_0070">#REF!</definedName>
    <definedName name="MCOD02_130_0070_1">#REF!</definedName>
    <definedName name="MCOD02_130_0080">#REF!</definedName>
    <definedName name="MCOD02_130_0080_1">#REF!</definedName>
    <definedName name="MCOD02_130_0100">#REF!</definedName>
    <definedName name="MCOD02_130_0100_1">#REF!</definedName>
    <definedName name="MCOD02_140_0030">#REF!</definedName>
    <definedName name="MCOD02_140_0030_1">#REF!</definedName>
    <definedName name="MCOD02_140_0080">#REF!</definedName>
    <definedName name="MCOD02_140_0080_1">#REF!</definedName>
    <definedName name="MCOD02_140_0090">#REF!</definedName>
    <definedName name="MCOD02_140_0090_1">#REF!</definedName>
    <definedName name="MCOD02_160_0010">#REF!</definedName>
    <definedName name="MCOD02_160_0010_1">#REF!</definedName>
    <definedName name="MCOD02_160_0110">#REF!</definedName>
    <definedName name="MCOD02_160_0110_1">#REF!</definedName>
    <definedName name="MCOD02_180_0010">#REF!</definedName>
    <definedName name="MCOD02_180_0010_1">#REF!</definedName>
    <definedName name="MCOD02_210_0020">#REF!</definedName>
    <definedName name="MCOD02_210_0020_1">#REF!</definedName>
    <definedName name="MCOD02_210_0030">#REF!</definedName>
    <definedName name="MCOD02_210_0030_1">#REF!</definedName>
    <definedName name="MCOD02_210_0090">#REF!</definedName>
    <definedName name="MCOD02_210_0090_1">#REF!</definedName>
    <definedName name="MCOD02_210_0110">#REF!</definedName>
    <definedName name="MCOD02_210_0110_1">#REF!</definedName>
    <definedName name="MCOD02_210_0310">#REF!</definedName>
    <definedName name="MCOD02_210_0310_1">#REF!</definedName>
    <definedName name="MCOD02_210_0340">#REF!</definedName>
    <definedName name="MCOD02_210_0340_1">#REF!</definedName>
    <definedName name="MCOD02_210_0350">#REF!</definedName>
    <definedName name="MCOD02_210_0350_1">#REF!</definedName>
    <definedName name="MCOD02_210_0360">#REF!</definedName>
    <definedName name="MCOD02_210_0360_1">#REF!</definedName>
    <definedName name="MCOD02_210_0370">#REF!</definedName>
    <definedName name="MCOD02_210_0370_1">#REF!</definedName>
    <definedName name="MCOD02_210_0380">#REF!</definedName>
    <definedName name="MCOD02_210_0380_1">#REF!</definedName>
    <definedName name="MCOD02_210_1620">#REF!</definedName>
    <definedName name="MCOD02_210_1620_1">#REF!</definedName>
    <definedName name="MCOD02_210_1625">#REF!</definedName>
    <definedName name="MCOD02_210_1625_1">#REF!</definedName>
    <definedName name="MCOD02_210_1635">#REF!</definedName>
    <definedName name="MCOD02_210_1635_1">#REF!</definedName>
    <definedName name="MCOD02_210_1637">#REF!</definedName>
    <definedName name="MCOD02_210_1637_1">#REF!</definedName>
    <definedName name="MCOD03_020_0020">#REF!</definedName>
    <definedName name="MCOD03_020_0020_1">#REF!</definedName>
    <definedName name="MCOD05_150_0830">#REF!</definedName>
    <definedName name="MCOD05_150_0830_1">#REF!</definedName>
    <definedName name="MCOD05_150_0840">#REF!</definedName>
    <definedName name="MCOD05_150_0840_1">#REF!</definedName>
    <definedName name="MCODCOTADO01">#REF!</definedName>
    <definedName name="MCODCOTADO01_1">#REF!</definedName>
    <definedName name="MCODCOTADO02">#REF!</definedName>
    <definedName name="MCODCOTADO02_1">#REF!</definedName>
    <definedName name="MCODCOTADO03">#REF!</definedName>
    <definedName name="MCODCOTADO03_1">#REF!</definedName>
    <definedName name="MCODCOTADO04">#REF!</definedName>
    <definedName name="MCODCOTADO04_1">#REF!</definedName>
    <definedName name="MD" localSheetId="16">#REF!</definedName>
    <definedName name="MD">#REF!</definedName>
    <definedName name="MD_13">#REF!</definedName>
    <definedName name="MD_39">#REF!</definedName>
    <definedName name="MD_6">#REF!</definedName>
    <definedName name="ME">#N/A</definedName>
    <definedName name="ME_1">#REF!</definedName>
    <definedName name="ME_14">#N/A</definedName>
    <definedName name="MED" localSheetId="16">#REF!</definedName>
    <definedName name="MED">#REF!</definedName>
    <definedName name="med_extenso">#REF!</definedName>
    <definedName name="medant">#REF!</definedName>
    <definedName name="MEDD" localSheetId="16">#REF!</definedName>
    <definedName name="MEDD">#REF!</definedName>
    <definedName name="MEDEXP4.1" hidden="1">{#N/A,#N/A,FALSE,"ET-CAPA";#N/A,#N/A,FALSE,"ET-PAG1";#N/A,#N/A,FALSE,"ET-PAG2";#N/A,#N/A,FALSE,"ET-PAG3";#N/A,#N/A,FALSE,"ET-PAG4";#N/A,#N/A,FALSE,"ET-PAG5"}</definedName>
    <definedName name="MEDEXP44" hidden="1">{#N/A,#N/A,FALSE,"ET-CAPA";#N/A,#N/A,FALSE,"ET-PAG1";#N/A,#N/A,FALSE,"ET-PAG2";#N/A,#N/A,FALSE,"ET-PAG3";#N/A,#N/A,FALSE,"ET-PAG4";#N/A,#N/A,FALSE,"ET-PAG5"}</definedName>
    <definedName name="MEDICAO">#N/A</definedName>
    <definedName name="mediçao">#NAME?</definedName>
    <definedName name="Medição" localSheetId="16">#REF!</definedName>
    <definedName name="Medição">#REF!</definedName>
    <definedName name="MEDICAO_1">#REF!</definedName>
    <definedName name="MEDIÇÃO_1">#REF!</definedName>
    <definedName name="MEDICAO_14">#N/A</definedName>
    <definedName name="MEDIÇÃO_14">#N/A</definedName>
    <definedName name="Medição_2">#N/A</definedName>
    <definedName name="Medição_25">#REF!</definedName>
    <definedName name="Medição_4" localSheetId="16">#REF!</definedName>
    <definedName name="Medição_4">#REF!</definedName>
    <definedName name="MEDIÇÃO1">#REF!</definedName>
    <definedName name="MEDICAO7">#N/A</definedName>
    <definedName name="Mediçãoo" localSheetId="16">#REF!</definedName>
    <definedName name="Mediçãoo">#REF!</definedName>
    <definedName name="medidas">#REF!</definedName>
    <definedName name="MEDIO">#REF!</definedName>
    <definedName name="medir">#REF!</definedName>
    <definedName name="MedMês95">#N/A</definedName>
    <definedName name="MEDPER">#REF!</definedName>
    <definedName name="MEIO_FIO">#REF!</definedName>
    <definedName name="MEIOFIO">#REF!</definedName>
    <definedName name="melhoria" localSheetId="8">{#N/A,#N/A,FALSE,"Plan1"}</definedName>
    <definedName name="melhoria" localSheetId="10">{#N/A,#N/A,FALSE,"Plan1"}</definedName>
    <definedName name="melhoria" localSheetId="11">{#N/A,#N/A,FALSE,"Plan1"}</definedName>
    <definedName name="melhoria" localSheetId="12">{#N/A,#N/A,FALSE,"Plan1"}</definedName>
    <definedName name="melhoria" localSheetId="13">{#N/A,#N/A,FALSE,"Plan1"}</definedName>
    <definedName name="melhoria" localSheetId="5" hidden="1">{#N/A,#N/A,FALSE,"Plan1"}</definedName>
    <definedName name="melhoria" localSheetId="15" hidden="1">{#N/A,#N/A,FALSE,"Plan1"}</definedName>
    <definedName name="melhoria" localSheetId="16">{#N/A,#N/A,FALSE,"Plan1"}</definedName>
    <definedName name="melhoria" hidden="1">{#N/A,#N/A,FALSE,"Plan1"}</definedName>
    <definedName name="melro">{#NAME?}</definedName>
    <definedName name="Mem.01" hidden="1">{"'Plan1 (2)'!$A$5:$F$63"}</definedName>
    <definedName name="mem.km736">#REF!</definedName>
    <definedName name="MENOR">MIN('[43]Custo MB - (1)'!#REF!,'[43]Custo MB - (1)'!#REF!,'[43]Custo MB - (1)'!#REF!)</definedName>
    <definedName name="menos">#REF!</definedName>
    <definedName name="MENSAGEM">NA()</definedName>
    <definedName name="MENSSAGEM_ERRO">NA()</definedName>
    <definedName name="MERDA">[0]!MERDA</definedName>
    <definedName name="MERDA_25">MERDA_25</definedName>
    <definedName name="MES">[70]MES!$B$3:$C$3655</definedName>
    <definedName name="mês" localSheetId="16">#REF!</definedName>
    <definedName name="mês">#REF!</definedName>
    <definedName name="mes_10">#REF!</definedName>
    <definedName name="MÊS_11">#REF!</definedName>
    <definedName name="mes_12">#REF!</definedName>
    <definedName name="MÊS_12">#REF!</definedName>
    <definedName name="mes_4">#REF!</definedName>
    <definedName name="mes_9">#REF!</definedName>
    <definedName name="MESANTPROP">#REF!</definedName>
    <definedName name="MesCalc">#REF!</definedName>
    <definedName name="Meses" localSheetId="16">#REF!,#REF!,#REF!,#REF!,#REF!,#REF!,#REF!,#REF!,#REF!,#REF!,#REF!,#REF!</definedName>
    <definedName name="Meses">#REF!,#REF!,#REF!,#REF!,#REF!,#REF!,#REF!,#REF!,#REF!,#REF!,#REF!,#REF!</definedName>
    <definedName name="MESES_AAA">#REF!</definedName>
    <definedName name="MESMED">#REF!</definedName>
    <definedName name="MesNegociado">#REF!</definedName>
    <definedName name="mesoestrutura">#REF!</definedName>
    <definedName name="mesoestrutura_1">#REF!</definedName>
    <definedName name="mesoestrutura_10">#REF!</definedName>
    <definedName name="mesoestrutura_12">#REF!</definedName>
    <definedName name="mesoestrutura_2">#REF!</definedName>
    <definedName name="mesoestrutura_3">#REF!</definedName>
    <definedName name="mesoestrutura_4">#REF!</definedName>
    <definedName name="mesoestrutura_9">#REF!</definedName>
    <definedName name="MESPROP">#REF!</definedName>
    <definedName name="MESTRE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eu" localSheetId="16">#REF!</definedName>
    <definedName name="Meu">#REF!</definedName>
    <definedName name="Meu_10">#REF!</definedName>
    <definedName name="Meu_12">#REF!</definedName>
    <definedName name="Meu_3">#REF!</definedName>
    <definedName name="Meu_9">#REF!</definedName>
    <definedName name="MEWarning" hidden="1">1</definedName>
    <definedName name="MF" localSheetId="16">#REF!</definedName>
    <definedName name="MF">#REF!</definedName>
    <definedName name="MFC">#REF!</definedName>
    <definedName name="MFio">#REF!</definedName>
    <definedName name="MG">#REF!</definedName>
    <definedName name="MGUG" localSheetId="15">[8]!Plan1</definedName>
    <definedName name="MGUG" localSheetId="16">Plan1</definedName>
    <definedName name="MGUG">[0]!Plan1</definedName>
    <definedName name="MGUG_10">#N/A</definedName>
    <definedName name="MGUG_11">#N/A</definedName>
    <definedName name="MGUG_12">#N/A</definedName>
    <definedName name="MGUG_13">#N/A</definedName>
    <definedName name="MGUG_14">#N/A</definedName>
    <definedName name="MGUG_15">#N/A</definedName>
    <definedName name="MGUG_16">#N/A</definedName>
    <definedName name="MGUG_17">#N/A</definedName>
    <definedName name="MGUG_18">#N/A</definedName>
    <definedName name="MGUG_2">#N/A</definedName>
    <definedName name="MGUG_5">#N/A</definedName>
    <definedName name="MGUG_6">#N/A</definedName>
    <definedName name="MGUG_7">#N/A</definedName>
    <definedName name="MGUG_8">#N/A</definedName>
    <definedName name="MGUG_9">#N/A</definedName>
    <definedName name="Micro" localSheetId="16">#REF!</definedName>
    <definedName name="Micro">#REF!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CRO0.8">#REF!</definedName>
    <definedName name="MICRO0.8BC">#REF!</definedName>
    <definedName name="MICRO1.5">#REF!</definedName>
    <definedName name="MICRO1.5BC">#REF!</definedName>
    <definedName name="MICRO8">#REF!</definedName>
    <definedName name="microma">#REF!</definedName>
    <definedName name="MICROMAN">#REF!</definedName>
    <definedName name="MICROMANUT">#REF!</definedName>
    <definedName name="MICROP">#REF!</definedName>
    <definedName name="MICROREC">#REF!</definedName>
    <definedName name="MICRORECUP">#REF!</definedName>
    <definedName name="Microrrevestimento1.5">#REF!</definedName>
    <definedName name="microta">#REF!</definedName>
    <definedName name="MICROUNI">#REF!</definedName>
    <definedName name="Miniatura">#REF!</definedName>
    <definedName name="MINLS">#REF!</definedName>
    <definedName name="MINPGPELE">#REF!</definedName>
    <definedName name="MINPGPMEC">#REF!</definedName>
    <definedName name="MINRM">#REF!</definedName>
    <definedName name="MINRMEC">#REF!</definedName>
    <definedName name="MINRMZ">#REF!</definedName>
    <definedName name="MINROÇ">#REF!</definedName>
    <definedName name="MINTB">#REF!</definedName>
    <definedName name="MIOJUF">#REF!</definedName>
    <definedName name="Mirin">{"total","SUM(total)","YNNNN",FALSE}</definedName>
    <definedName name="MIX">#REF!</definedName>
    <definedName name="MM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#N/A</definedName>
    <definedName name="MMM">#REF!</definedName>
    <definedName name="mmmm" localSheetId="8">mmmm</definedName>
    <definedName name="mmmm" localSheetId="10">'01-ADM-Resumo'!mmmm</definedName>
    <definedName name="mmmm" localSheetId="11">'01-ADM-Resumo'!mmmm</definedName>
    <definedName name="mmmm" localSheetId="12">'01-ADM-Resumo'!mmmm</definedName>
    <definedName name="mmmm" localSheetId="13">'01-ADM-Resumo'!mmmm</definedName>
    <definedName name="mmmm" localSheetId="15">'CUSTO PRINCIPAL'!mmmm</definedName>
    <definedName name="mmmm">'01-ADM-Resumo'!mmmm</definedName>
    <definedName name="MMMMM" localSheetId="8">mmmmm</definedName>
    <definedName name="MMMMM" localSheetId="10">'01-ADM-Resumo'!MMMMM</definedName>
    <definedName name="MMMMM" localSheetId="11">'01-ADM-Resumo'!MMMMM</definedName>
    <definedName name="MMMMM" localSheetId="12">'01-ADM-Resumo'!MMMMM</definedName>
    <definedName name="MMMMM" localSheetId="13">'01-ADM-Resumo'!MMMMM</definedName>
    <definedName name="MMMMM" localSheetId="15">'CUSTO PRINCIPAL'!MMMMM</definedName>
    <definedName name="mmmmm">'[56]Resumo Financeiro'!#REF!</definedName>
    <definedName name="MMMMMM" localSheetId="8">MMMMMM</definedName>
    <definedName name="MMMMMM" localSheetId="10">'01-ADM-Resumo'!MMMMMM</definedName>
    <definedName name="MMMMMM" localSheetId="11">'01-ADM-Resumo'!MMMMMM</definedName>
    <definedName name="MMMMMM" localSheetId="12">'01-ADM-Resumo'!MMMMMM</definedName>
    <definedName name="MMMMMM" localSheetId="13">'01-ADM-Resumo'!MMMMMM</definedName>
    <definedName name="MMMMMM" localSheetId="15">'CUSTO PRINCIPAL'!MMMMMM</definedName>
    <definedName name="MMMMMM">'01-ADM-Resumo'!MMMMMM</definedName>
    <definedName name="mmmmmmm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MNCDF" localSheetId="15">[8]!Plan1</definedName>
    <definedName name="MNCDF" localSheetId="16">Plan1</definedName>
    <definedName name="MNCDF">[0]!Plan1</definedName>
    <definedName name="MNM">#REF!</definedName>
    <definedName name="mnmm">#REF!</definedName>
    <definedName name="MO" localSheetId="8">#REF!</definedName>
    <definedName name="MO" localSheetId="13">#REF!</definedName>
    <definedName name="MO" localSheetId="16">#REF!</definedName>
    <definedName name="MO" hidden="1">#REF!</definedName>
    <definedName name="mo_base">#REF!</definedName>
    <definedName name="MO_SICROPE_201511">[66]MO_SicroPE_201511!$A$6:$K$30</definedName>
    <definedName name="mo_sub_base">#REF!</definedName>
    <definedName name="Mob" localSheetId="16">#REF!</definedName>
    <definedName name="Mob">#REF!</definedName>
    <definedName name="Mob_2">#REF!</definedName>
    <definedName name="MobDesmobTotal">#REF!</definedName>
    <definedName name="MOBILIZAÇÃO">#REF!</definedName>
    <definedName name="MOBILMA">#REF!</definedName>
    <definedName name="MOBILTA">#REF!</definedName>
    <definedName name="mobra">#REF!</definedName>
    <definedName name="MOD">{"total","SUM(total)","YNNNN",FALSE}</definedName>
    <definedName name="Mod.Contr.COmb.Posto" localSheetId="15">[8]!Plan1</definedName>
    <definedName name="Mod.Contr.COmb.Posto" localSheetId="16">Plan1</definedName>
    <definedName name="Mod.Contr.COmb.Posto">[0]!Plan1</definedName>
    <definedName name="mod1.ext" localSheetId="16">mod1.ext</definedName>
    <definedName name="mod1.ext">#N/A</definedName>
    <definedName name="mod1.ext_38" localSheetId="16">mod1.ext_38</definedName>
    <definedName name="mod1.ext_38">#N/A</definedName>
    <definedName name="Modalidade">'[114]Relação Modalidades'!$A$2:$A$43</definedName>
    <definedName name="Modelo" localSheetId="8">#REF!</definedName>
    <definedName name="Modelo" localSheetId="13">#REF!</definedName>
    <definedName name="Modelo" localSheetId="16">#REF!</definedName>
    <definedName name="Modelo" hidden="1">#REF!</definedName>
    <definedName name="MODEXT">#REF!</definedName>
    <definedName name="MODIFICAÇÃO">{"total","SUM(total)","YNNNN",FALSE}</definedName>
    <definedName name="MODULO1.CURTO">#REF!</definedName>
    <definedName name="módulo1.Extenso" localSheetId="8">módulo1.Extenso</definedName>
    <definedName name="módulo1.Extenso" localSheetId="10">'01-ADM-Resumo'!módulo1.Extenso</definedName>
    <definedName name="módulo1.Extenso" localSheetId="11">'01-ADM-Resumo'!módulo1.Extenso</definedName>
    <definedName name="módulo1.Extenso" localSheetId="12">'01-ADM-Resumo'!módulo1.Extenso</definedName>
    <definedName name="módulo1.Extenso" localSheetId="13">'01-ADM-Resumo'!módulo1.Extenso</definedName>
    <definedName name="módulo1.Extenso" localSheetId="15">'CUSTO PRINCIPAL'!módulo1.Extenso</definedName>
    <definedName name="módulo1.Extenso" localSheetId="16">'01-ADM-Resumo'!módulo1.Extenso</definedName>
    <definedName name="módulo1.Extenso">#N/A</definedName>
    <definedName name="módulo1.Extenso_1" localSheetId="16">módulo1.Extenso_1</definedName>
    <definedName name="módulo1.Extenso_1">#N/A</definedName>
    <definedName name="módulo1.Extenso_10" localSheetId="16">módulo1.Extenso_10</definedName>
    <definedName name="módulo1.Extenso_10">#N/A</definedName>
    <definedName name="módulo1.Extenso_12" localSheetId="16">módulo1.Extenso_12</definedName>
    <definedName name="módulo1.Extenso_12">#N/A</definedName>
    <definedName name="módulo1.Extenso_13" localSheetId="16">módulo1.Extenso_13</definedName>
    <definedName name="módulo1.Extenso_13">#N/A</definedName>
    <definedName name="módulo1.Extenso_14">módulo1.Extenso_14</definedName>
    <definedName name="módulo1.Extenso_19" localSheetId="16">módulo1.Extenso_19</definedName>
    <definedName name="módulo1.Extenso_19">#N/A</definedName>
    <definedName name="módulo1.Extenso_2" localSheetId="15">NA()</definedName>
    <definedName name="módulo1.Extenso_2" localSheetId="16">módulo1.Extenso_2</definedName>
    <definedName name="módulo1.Extenso_2">#N/A</definedName>
    <definedName name="módulo1.Extenso_20">#N/A</definedName>
    <definedName name="módulo1.Extenso_21" localSheetId="16">módulo1.Extenso_21</definedName>
    <definedName name="módulo1.Extenso_21">#N/A</definedName>
    <definedName name="módulo1.Extenso_22">módulo1.Extenso_22</definedName>
    <definedName name="módulo1.Extenso_23" localSheetId="16">módulo1.Extenso_23</definedName>
    <definedName name="módulo1.Extenso_23">#N/A</definedName>
    <definedName name="módulo1.Extenso_24" localSheetId="16">módulo1.Extenso_24</definedName>
    <definedName name="módulo1.Extenso_24">#N/A</definedName>
    <definedName name="módulo1.Extenso_25">módulo1.Extenso_25</definedName>
    <definedName name="módulo1.Extenso_26" localSheetId="16">módulo1.Extenso_26</definedName>
    <definedName name="módulo1.Extenso_26">#N/A</definedName>
    <definedName name="módulo1.Extenso_27" localSheetId="16">módulo1.Extenso_27</definedName>
    <definedName name="módulo1.Extenso_27">#N/A</definedName>
    <definedName name="módulo1.Extenso_28">módulo1.Extenso_28</definedName>
    <definedName name="módulo1.Extenso_29" localSheetId="16">módulo1.Extenso_29</definedName>
    <definedName name="módulo1.Extenso_29">#N/A</definedName>
    <definedName name="módulo1.Extenso_3">módulo1.Extenso_3</definedName>
    <definedName name="módulo1.Extenso_30" localSheetId="16">módulo1.Extenso_30</definedName>
    <definedName name="módulo1.Extenso_30">#N/A</definedName>
    <definedName name="módulo1.Extenso_31" localSheetId="16">módulo1.Extenso_31</definedName>
    <definedName name="módulo1.Extenso_31">#N/A</definedName>
    <definedName name="módulo1.Extenso_32">módulo1.Extenso_32</definedName>
    <definedName name="módulo1.Extenso_33" localSheetId="16">módulo1.Extenso_33</definedName>
    <definedName name="módulo1.Extenso_33">#N/A</definedName>
    <definedName name="módulo1.Extenso_34" localSheetId="16">módulo1.Extenso_34</definedName>
    <definedName name="módulo1.Extenso_34">#N/A</definedName>
    <definedName name="módulo1.Extenso_35" localSheetId="16">módulo1.Extenso_35</definedName>
    <definedName name="módulo1.Extenso_35">#N/A</definedName>
    <definedName name="módulo1.Extenso_36" localSheetId="16">módulo1.Extenso_36</definedName>
    <definedName name="módulo1.Extenso_36">#N/A</definedName>
    <definedName name="módulo1.Extenso_37" localSheetId="16">módulo1.Extenso_37</definedName>
    <definedName name="módulo1.Extenso_37">#N/A</definedName>
    <definedName name="módulo1.Extenso_38" localSheetId="16">módulo1.Extenso_38</definedName>
    <definedName name="módulo1.Extenso_38">#N/A</definedName>
    <definedName name="módulo1.Extenso_39" localSheetId="16">módulo1.Extenso_39</definedName>
    <definedName name="módulo1.Extenso_39">#N/A</definedName>
    <definedName name="módulo1.Extenso_4" localSheetId="16">módulo1.Extenso_4</definedName>
    <definedName name="módulo1.Extenso_4">#N/A</definedName>
    <definedName name="módulo1.Extenso_40" localSheetId="16">módulo1.Extenso_40</definedName>
    <definedName name="módulo1.Extenso_40">#N/A</definedName>
    <definedName name="módulo1.Extenso_41" localSheetId="16">módulo1.Extenso_41</definedName>
    <definedName name="módulo1.Extenso_41">#N/A</definedName>
    <definedName name="módulo1.Extenso_42" localSheetId="16">módulo1.Extenso_42</definedName>
    <definedName name="módulo1.Extenso_42">#N/A</definedName>
    <definedName name="módulo1.Extenso_43" localSheetId="16">módulo1.Extenso_43</definedName>
    <definedName name="módulo1.Extenso_43">#N/A</definedName>
    <definedName name="módulo1.Extenso_44" localSheetId="16">módulo1.Extenso_44</definedName>
    <definedName name="módulo1.Extenso_44">#N/A</definedName>
    <definedName name="módulo1.Extenso_45" localSheetId="16">módulo1.Extenso_45</definedName>
    <definedName name="módulo1.Extenso_45">#N/A</definedName>
    <definedName name="módulo1.Extenso_46" localSheetId="16">módulo1.Extenso_46</definedName>
    <definedName name="módulo1.Extenso_46">#N/A</definedName>
    <definedName name="módulo1.Extenso_47" localSheetId="16">módulo1.Extenso_47</definedName>
    <definedName name="módulo1.Extenso_47">#N/A</definedName>
    <definedName name="módulo1.Extenso_48" localSheetId="16">módulo1.Extenso_48</definedName>
    <definedName name="módulo1.Extenso_48">#N/A</definedName>
    <definedName name="módulo1.Extenso_5">módulo1.Extenso_5</definedName>
    <definedName name="módulo1.Extenso_51" localSheetId="16">módulo1.Extenso_51</definedName>
    <definedName name="módulo1.Extenso_51">#N/A</definedName>
    <definedName name="módulo1.Extenso_52" localSheetId="16">módulo1.Extenso_52</definedName>
    <definedName name="módulo1.Extenso_52">#N/A</definedName>
    <definedName name="módulo1.Extenso_53" localSheetId="16">módulo1.Extenso_53</definedName>
    <definedName name="módulo1.Extenso_53">#N/A</definedName>
    <definedName name="módulo1.Extenso_54" localSheetId="16">módulo1.Extenso_54</definedName>
    <definedName name="módulo1.Extenso_54">#N/A</definedName>
    <definedName name="módulo1.Extenso_55" localSheetId="16">módulo1.Extenso_55</definedName>
    <definedName name="módulo1.Extenso_55">#N/A</definedName>
    <definedName name="módulo1.Extenso_56" localSheetId="16">módulo1.Extenso_56</definedName>
    <definedName name="módulo1.Extenso_56">#N/A</definedName>
    <definedName name="módulo1.Extenso_57" localSheetId="16">módulo1.Extenso_57</definedName>
    <definedName name="módulo1.Extenso_57">#N/A</definedName>
    <definedName name="módulo1.Extenso_58" localSheetId="16">módulo1.Extenso_58</definedName>
    <definedName name="módulo1.Extenso_58">#N/A</definedName>
    <definedName name="módulo1.Extenso_59" localSheetId="16">módulo1.Extenso_59</definedName>
    <definedName name="módulo1.Extenso_59">#N/A</definedName>
    <definedName name="módulo1.Extenso_6">módulo1.Extenso_6</definedName>
    <definedName name="módulo1.Extenso_60" localSheetId="16">módulo1.Extenso_60</definedName>
    <definedName name="módulo1.Extenso_60">#N/A</definedName>
    <definedName name="módulo1.Extenso_61" localSheetId="16">módulo1.Extenso_61</definedName>
    <definedName name="módulo1.Extenso_61">#N/A</definedName>
    <definedName name="módulo1.Extenso_62" localSheetId="16">módulo1.Extenso_62</definedName>
    <definedName name="módulo1.Extenso_62">#N/A</definedName>
    <definedName name="módulo1.Extenso_63" localSheetId="16">módulo1.Extenso_63</definedName>
    <definedName name="módulo1.Extenso_63">#N/A</definedName>
    <definedName name="módulo1.Extenso_64" localSheetId="16">módulo1.Extenso_64</definedName>
    <definedName name="módulo1.Extenso_64">#N/A</definedName>
    <definedName name="módulo1.Extenso_65" localSheetId="16">módulo1.Extenso_65</definedName>
    <definedName name="módulo1.Extenso_65">#N/A</definedName>
    <definedName name="módulo1.Extenso_66" localSheetId="16">módulo1.Extenso_66</definedName>
    <definedName name="módulo1.Extenso_66">#N/A</definedName>
    <definedName name="módulo1.Extenso_67" localSheetId="16">módulo1.Extenso_67</definedName>
    <definedName name="módulo1.Extenso_67">#N/A</definedName>
    <definedName name="módulo1.Extenso_68" localSheetId="16">módulo1.Extenso_68</definedName>
    <definedName name="módulo1.Extenso_68">#N/A</definedName>
    <definedName name="módulo1.Extenso_69" localSheetId="16">módulo1.Extenso_69</definedName>
    <definedName name="módulo1.Extenso_69">#N/A</definedName>
    <definedName name="módulo1.Extenso_7" localSheetId="16">módulo1.Extenso_7</definedName>
    <definedName name="módulo1.Extenso_7">#N/A</definedName>
    <definedName name="módulo1.Extenso_70" localSheetId="16">módulo1.Extenso_70</definedName>
    <definedName name="módulo1.Extenso_70">#N/A</definedName>
    <definedName name="módulo1.Extenso_71" localSheetId="16">módulo1.Extenso_71</definedName>
    <definedName name="módulo1.Extenso_71">#N/A</definedName>
    <definedName name="módulo1.Extenso_72" localSheetId="16">módulo1.Extenso_72</definedName>
    <definedName name="módulo1.Extenso_72">#N/A</definedName>
    <definedName name="módulo1.Extenso_8" localSheetId="16">módulo1.Extenso_8</definedName>
    <definedName name="módulo1.Extenso_8">#N/A</definedName>
    <definedName name="módulo1.Extenso_9">módulo1.Extenso_9</definedName>
    <definedName name="módulo1_Extenso">NA()</definedName>
    <definedName name="Moeda" localSheetId="16">#REF!</definedName>
    <definedName name="Moeda">#REF!</definedName>
    <definedName name="MoedaVal" localSheetId="16">#REF!</definedName>
    <definedName name="MoedaVal">#REF!</definedName>
    <definedName name="MOME">#N/A</definedName>
    <definedName name="MOME_2">NA()</definedName>
    <definedName name="MOMFRESAG">#REF!</definedName>
    <definedName name="MOMFRESPIL">#REF!</definedName>
    <definedName name="mon">'[25]Mão de Obra'!$E$18</definedName>
    <definedName name="mont">#REF!</definedName>
    <definedName name="MOTO">#REF!</definedName>
    <definedName name="MOTOMA">#REF!</definedName>
    <definedName name="MOTONIVELADORA" localSheetId="15">[8]!Plan1</definedName>
    <definedName name="MOTONIVELADORA" localSheetId="16">Plan1</definedName>
    <definedName name="MOTONIVELADORA">[0]!Plan1</definedName>
    <definedName name="MOTORISTA">#REF!</definedName>
    <definedName name="MOTOSERRA">#REF!</definedName>
    <definedName name="MOTOTA">#REF!</definedName>
    <definedName name="Movimento">#REF!</definedName>
    <definedName name="Movimento_2">#N/A</definedName>
    <definedName name="MP" localSheetId="8">#REF!</definedName>
    <definedName name="MP" localSheetId="13">#REF!</definedName>
    <definedName name="MP" localSheetId="16">#REF!</definedName>
    <definedName name="MP" hidden="1">#REF!</definedName>
    <definedName name="MPAC">#REF!</definedName>
    <definedName name="MPACAP">#REF!</definedName>
    <definedName name="MPACM">#REF!</definedName>
    <definedName name="MPARL1CE">#REF!</definedName>
    <definedName name="MPARR1C">#REF!</definedName>
    <definedName name="MPB1C">#REF!</definedName>
    <definedName name="mpm2.5">#REF!</definedName>
    <definedName name="MPPMC">#REF!</definedName>
    <definedName name="MPTCAP">#REF!</definedName>
    <definedName name="MPTCM">#REF!</definedName>
    <definedName name="MPTRL1CE">#REF!</definedName>
    <definedName name="MPTRR1C">#REF!</definedName>
    <definedName name="mrdicçãp">#REF!</definedName>
    <definedName name="MRIA">#REF!</definedName>
    <definedName name="MRSPF2A">#REF!</definedName>
    <definedName name="MSICRO" localSheetId="16">#REF!</definedName>
    <definedName name="MSICRO">#REF!</definedName>
    <definedName name="MSICRO_1">#REF!</definedName>
    <definedName name="msv">#REF!</definedName>
    <definedName name="MT__DEPARTAMENTO_NACIONAL_DE_ESTRADAS_DE_RODAGEM" localSheetId="16">#REF!</definedName>
    <definedName name="MT__DEPARTAMENTO_NACIONAL_DE_ESTRADAS_DE_RODAGEM">#REF!</definedName>
    <definedName name="MTCAP50">#REF!</definedName>
    <definedName name="MTCM30">#REF!</definedName>
    <definedName name="MTEMULFLEX">#REF!</definedName>
    <definedName name="MTOT02_020_0010">#REF!</definedName>
    <definedName name="MTOT02_020_0010_1">#REF!</definedName>
    <definedName name="MTOT02_020_0070">#REF!</definedName>
    <definedName name="MTOT02_020_0070_1">#REF!</definedName>
    <definedName name="MTOT02_030_0090">#REF!</definedName>
    <definedName name="MTOT02_030_0090_1">#REF!</definedName>
    <definedName name="MTOT02_030_0100">#REF!</definedName>
    <definedName name="MTOT02_030_0100_1">#REF!</definedName>
    <definedName name="MTOT02_040_0200">#REF!</definedName>
    <definedName name="MTOT02_040_0200_1">#REF!</definedName>
    <definedName name="MTOT02_040_0280">#REF!</definedName>
    <definedName name="MTOT02_040_0280_1">#REF!</definedName>
    <definedName name="MTOT02_040_0921">#REF!</definedName>
    <definedName name="MTOT02_040_0921_1">#REF!</definedName>
    <definedName name="MTOT02_040_1055">#REF!</definedName>
    <definedName name="MTOT02_040_1055_1">#REF!</definedName>
    <definedName name="MTOT02_040_1060">#REF!</definedName>
    <definedName name="MTOT02_040_1060_1">#REF!</definedName>
    <definedName name="MTOT02_040_3790">#REF!</definedName>
    <definedName name="MTOT02_040_3790_1">#REF!</definedName>
    <definedName name="MTOT02_040_3800">#REF!</definedName>
    <definedName name="MTOT02_040_3800_1">#REF!</definedName>
    <definedName name="MTOT02_040_3810">#REF!</definedName>
    <definedName name="MTOT02_040_3810_1">#REF!</definedName>
    <definedName name="MTOT02_040_4510">#REF!</definedName>
    <definedName name="MTOT02_040_4510_1">#REF!</definedName>
    <definedName name="MTOT02_040_4520">#REF!</definedName>
    <definedName name="MTOT02_040_4520_1">#REF!</definedName>
    <definedName name="MTOT02_040_4550">#REF!</definedName>
    <definedName name="MTOT02_040_4550_1">#REF!</definedName>
    <definedName name="MTOT02_040_4620">#REF!</definedName>
    <definedName name="MTOT02_040_4620_1">#REF!</definedName>
    <definedName name="MTOT02_040_4630">#REF!</definedName>
    <definedName name="MTOT02_040_4630_1">#REF!</definedName>
    <definedName name="MTOT02_040_4636">#REF!</definedName>
    <definedName name="MTOT02_040_4636_1">#REF!</definedName>
    <definedName name="MTOT02_040_4690">#REF!</definedName>
    <definedName name="MTOT02_040_4690_1">#REF!</definedName>
    <definedName name="MTOT02_040_7402">#REF!</definedName>
    <definedName name="MTOT02_040_7402_1">#REF!</definedName>
    <definedName name="MTOT02_040_9800">#REF!</definedName>
    <definedName name="MTOT02_040_9800_1">#REF!</definedName>
    <definedName name="MTOT02_040_9802">#REF!</definedName>
    <definedName name="MTOT02_040_9802_1">#REF!</definedName>
    <definedName name="MTOT02_040_9804">#REF!</definedName>
    <definedName name="MTOT02_040_9804_1">#REF!</definedName>
    <definedName name="MTOT02_110_0014">#REF!</definedName>
    <definedName name="MTOT02_110_0014_1">#REF!</definedName>
    <definedName name="MTOT02_110_0054">#REF!</definedName>
    <definedName name="MTOT02_110_0054_1">#REF!</definedName>
    <definedName name="MTOT02_110_0066">#REF!</definedName>
    <definedName name="MTOT02_110_0066_1">#REF!</definedName>
    <definedName name="MTOT02_110_0094">#REF!</definedName>
    <definedName name="MTOT02_110_0094_1">#REF!</definedName>
    <definedName name="MTOT02_110_0106">#REF!</definedName>
    <definedName name="MTOT02_110_0106_1">#REF!</definedName>
    <definedName name="MTOT02_110_0110">#REF!</definedName>
    <definedName name="MTOT02_110_0110_1">#REF!</definedName>
    <definedName name="MTOT02_110_0134">#REF!</definedName>
    <definedName name="MTOT02_110_0134_1">#REF!</definedName>
    <definedName name="MTOT02_110_0146">#REF!</definedName>
    <definedName name="MTOT02_110_0146_1">#REF!</definedName>
    <definedName name="MTOT02_110_0150">#REF!</definedName>
    <definedName name="MTOT02_110_0150_1">#REF!</definedName>
    <definedName name="MTOT02_110_0610">#REF!</definedName>
    <definedName name="MTOT02_110_0610_1">#REF!</definedName>
    <definedName name="MTOT02_110_0620">#REF!</definedName>
    <definedName name="MTOT02_110_0620_1">#REF!</definedName>
    <definedName name="MTOT02_110_0734">#REF!</definedName>
    <definedName name="MTOT02_110_0734_1">#REF!</definedName>
    <definedName name="MTOT02_110_0738">#REF!</definedName>
    <definedName name="MTOT02_110_0738_1">#REF!</definedName>
    <definedName name="MTOT02_110_0750">#REF!</definedName>
    <definedName name="MTOT02_110_0750_1">#REF!</definedName>
    <definedName name="MTOT02_110_1014">#REF!</definedName>
    <definedName name="MTOT02_110_1014_1">#REF!</definedName>
    <definedName name="MTOT02_110_1020">#REF!</definedName>
    <definedName name="MTOT02_110_1020_1">#REF!</definedName>
    <definedName name="MTOT02_110_1164">#REF!</definedName>
    <definedName name="MTOT02_110_1164_1">#REF!</definedName>
    <definedName name="MTOT02_110_1166">#REF!</definedName>
    <definedName name="MTOT02_110_1166_1">#REF!</definedName>
    <definedName name="MTOT02_110_1420">#REF!</definedName>
    <definedName name="MTOT02_110_1420_1">#REF!</definedName>
    <definedName name="MTOT02_110_1426">#REF!</definedName>
    <definedName name="MTOT02_110_1426_1">#REF!</definedName>
    <definedName name="MTOT02_110_1654">#REF!</definedName>
    <definedName name="MTOT02_110_1654_1">#REF!</definedName>
    <definedName name="MTOT02_110_1880">#REF!</definedName>
    <definedName name="MTOT02_110_1880_1">#REF!</definedName>
    <definedName name="MTOT02_110_1974">#REF!</definedName>
    <definedName name="MTOT02_110_1974_1">#REF!</definedName>
    <definedName name="MTOT02_110_1996">#REF!</definedName>
    <definedName name="MTOT02_110_1996_1">#REF!</definedName>
    <definedName name="MTOT02_110_2012">#REF!</definedName>
    <definedName name="MTOT02_110_2012_1">#REF!</definedName>
    <definedName name="MTOT02_110_2016">#REF!</definedName>
    <definedName name="MTOT02_110_2016_1">#REF!</definedName>
    <definedName name="MTOT02_110_2024">#REF!</definedName>
    <definedName name="MTOT02_110_2024_1">#REF!</definedName>
    <definedName name="MTOT02_110_2026">#REF!</definedName>
    <definedName name="MTOT02_110_2026_1">#REF!</definedName>
    <definedName name="MTOT02_110_2310">#REF!</definedName>
    <definedName name="MTOT02_110_2310_1">#REF!</definedName>
    <definedName name="MTOT02_110_2480">#REF!</definedName>
    <definedName name="MTOT02_110_2480_1">#REF!</definedName>
    <definedName name="MTOT02_110_2798">#REF!</definedName>
    <definedName name="MTOT02_110_2798_1">#REF!</definedName>
    <definedName name="MTOT02_110_2806">#REF!</definedName>
    <definedName name="MTOT02_110_2806_1">#REF!</definedName>
    <definedName name="MTOT02_110_2868">#REF!</definedName>
    <definedName name="MTOT02_110_2868_1">#REF!</definedName>
    <definedName name="MTOT02_110_3856">#REF!</definedName>
    <definedName name="MTOT02_110_3856_1">#REF!</definedName>
    <definedName name="MTOT02_110_3908">#REF!</definedName>
    <definedName name="MTOT02_110_3908_1">#REF!</definedName>
    <definedName name="MTOT02_110_3926">#REF!</definedName>
    <definedName name="MTOT02_110_3926_1">#REF!</definedName>
    <definedName name="MTOT02_110_4288">#REF!</definedName>
    <definedName name="MTOT02_110_4288_1">#REF!</definedName>
    <definedName name="MTOT02_110_4296">#REF!</definedName>
    <definedName name="MTOT02_110_4296_1">#REF!</definedName>
    <definedName name="MTOT02_110_4308">#REF!</definedName>
    <definedName name="MTOT02_110_4308_1">#REF!</definedName>
    <definedName name="MTOT02_110_4312">#REF!</definedName>
    <definedName name="MTOT02_110_4312_1">#REF!</definedName>
    <definedName name="MTOT02_110_4320">#REF!</definedName>
    <definedName name="MTOT02_110_4320_1">#REF!</definedName>
    <definedName name="MTOT02_110_4780">#REF!</definedName>
    <definedName name="MTOT02_110_4780_1">#REF!</definedName>
    <definedName name="MTOT02_110_610">#REF!</definedName>
    <definedName name="MTOT02_110_610_1">#REF!</definedName>
    <definedName name="MTOT02_120_0050">#REF!</definedName>
    <definedName name="MTOT02_120_0050_1">#REF!</definedName>
    <definedName name="MTOT02_120_0060">#REF!</definedName>
    <definedName name="MTOT02_120_0060_1">#REF!</definedName>
    <definedName name="MTOT02_120_0140">#REF!</definedName>
    <definedName name="MTOT02_120_0140_1">#REF!</definedName>
    <definedName name="MTOT02_130_0070">#REF!</definedName>
    <definedName name="MTOT02_130_0070_1">#REF!</definedName>
    <definedName name="MTOT02_130_0080">#REF!</definedName>
    <definedName name="MTOT02_130_0080_1">#REF!</definedName>
    <definedName name="MTOT02_130_0100">#REF!</definedName>
    <definedName name="MTOT02_130_0100_1">#REF!</definedName>
    <definedName name="MTOT02_140_0030">#REF!</definedName>
    <definedName name="MTOT02_140_0030_1">#REF!</definedName>
    <definedName name="MTOT02_140_0080">#REF!</definedName>
    <definedName name="MTOT02_140_0080_1">#REF!</definedName>
    <definedName name="MTOT02_140_0090">#REF!</definedName>
    <definedName name="MTOT02_140_0090_1">#REF!</definedName>
    <definedName name="MTOT02_160_0010">#REF!</definedName>
    <definedName name="MTOT02_160_0010_1">#REF!</definedName>
    <definedName name="MTOT02_160_0110">#REF!</definedName>
    <definedName name="MTOT02_160_0110_1">#REF!</definedName>
    <definedName name="MTOT02_180_0010">#REF!</definedName>
    <definedName name="MTOT02_180_0010_1">#REF!</definedName>
    <definedName name="MTOT02_210_0020">#REF!</definedName>
    <definedName name="MTOT02_210_0020_1">#REF!</definedName>
    <definedName name="MTOT02_210_0030">#REF!</definedName>
    <definedName name="MTOT02_210_0030_1">#REF!</definedName>
    <definedName name="MTOT02_210_0090">#REF!</definedName>
    <definedName name="MTOT02_210_0090_1">#REF!</definedName>
    <definedName name="MTOT02_210_0110">#REF!</definedName>
    <definedName name="MTOT02_210_0110_1">#REF!</definedName>
    <definedName name="MTOT02_210_0310">#REF!</definedName>
    <definedName name="MTOT02_210_0310_1">#REF!</definedName>
    <definedName name="MTOT02_210_0340">#REF!</definedName>
    <definedName name="MTOT02_210_0340_1">#REF!</definedName>
    <definedName name="MTOT02_210_0350">#REF!</definedName>
    <definedName name="MTOT02_210_0350_1">#REF!</definedName>
    <definedName name="MTOT02_210_0360">#REF!</definedName>
    <definedName name="MTOT02_210_0360_1">#REF!</definedName>
    <definedName name="MTOT02_210_0370">#REF!</definedName>
    <definedName name="MTOT02_210_0370_1">#REF!</definedName>
    <definedName name="MTOT02_210_0380">#REF!</definedName>
    <definedName name="MTOT02_210_0380_1">#REF!</definedName>
    <definedName name="MTOT02_210_1620">#REF!</definedName>
    <definedName name="MTOT02_210_1620_1">#REF!</definedName>
    <definedName name="MTOT02_210_1625">#REF!</definedName>
    <definedName name="MTOT02_210_1625_1">#REF!</definedName>
    <definedName name="MTOT02_210_1635">#REF!</definedName>
    <definedName name="MTOT02_210_1635_1">#REF!</definedName>
    <definedName name="MTOT02_210_1637">#REF!</definedName>
    <definedName name="MTOT02_210_1637_1">#REF!</definedName>
    <definedName name="MTOT02_2140_">#REF!</definedName>
    <definedName name="MTOT02_2140__1">#REF!</definedName>
    <definedName name="MTOT03_020_0020">#REF!</definedName>
    <definedName name="MTOT03_020_0020_1">#REF!</definedName>
    <definedName name="MTOT05_150_0830">#REF!</definedName>
    <definedName name="MTOT05_150_0830_1">#REF!</definedName>
    <definedName name="MTOT05_150_0840">#REF!</definedName>
    <definedName name="MTOT05_150_0840_1">#REF!</definedName>
    <definedName name="MTOTCOTADO01">#REF!</definedName>
    <definedName name="MTOTCOTADO01_1">#REF!</definedName>
    <definedName name="MTOTCOTADO02">#REF!</definedName>
    <definedName name="MTOTCOTADO02_1">#REF!</definedName>
    <definedName name="MTOTCOTADO03">#REF!</definedName>
    <definedName name="MTOTCOTADO03_1">#REF!</definedName>
    <definedName name="MTOTCOTADO04">#REF!</definedName>
    <definedName name="MTOTCOTADO04_1">#REF!</definedName>
    <definedName name="MTOTCOTADO05">#REF!</definedName>
    <definedName name="MTOTCOTADO05_1">#REF!</definedName>
    <definedName name="MTOTCOTADO21">#REF!</definedName>
    <definedName name="MTOTCOTADO21_1">#REF!</definedName>
    <definedName name="MTOTVERBA">#REF!</definedName>
    <definedName name="MTOTVERBA_1">#REF!</definedName>
    <definedName name="MTRR1C">#REF!</definedName>
    <definedName name="MTRR1CP">#REF!</definedName>
    <definedName name="MTRR2CP">#REF!</definedName>
    <definedName name="MUDAS">#REF!</definedName>
    <definedName name="muni">NA()</definedName>
    <definedName name="municipio">NA()</definedName>
    <definedName name="municipioselecionado">NA()</definedName>
    <definedName name="Mutações" hidden="1">{#N/A,#N/A,FALSE,"Relatórios";"Vendas e Custos",#N/A,FALSE,"Vendas e Custos";"Premissas",#N/A,FALSE,"Premissas";"Projeções",#N/A,FALSE,"Projeções";"Dolar",#N/A,FALSE,"Dolar";"Original",#N/A,FALSE,"Original e UFIR"}</definedName>
    <definedName name="mve">#REF!</definedName>
    <definedName name="mvl">#REF!</definedName>
    <definedName name="n" localSheetId="8">N</definedName>
    <definedName name="n" localSheetId="10">'01-ADM-Resumo'!n</definedName>
    <definedName name="n" localSheetId="11">'01-ADM-Resumo'!n</definedName>
    <definedName name="n" localSheetId="12">'01-ADM-Resumo'!n</definedName>
    <definedName name="n" localSheetId="13">'01-ADM-Resumo'!n</definedName>
    <definedName name="n" localSheetId="15">'CUSTO PRINCIPAL'!n</definedName>
    <definedName name="N" localSheetId="16">#REF!</definedName>
    <definedName name="N">#REF!</definedName>
    <definedName name="N." localSheetId="16">#REF!</definedName>
    <definedName name="N.">#REF!</definedName>
    <definedName name="N.." localSheetId="16">#REF!</definedName>
    <definedName name="N..">#REF!</definedName>
    <definedName name="N__EPC" localSheetId="16">#REF!</definedName>
    <definedName name="N__EPC">#REF!</definedName>
    <definedName name="N_faixas_Percent">OFFSET(#REF!,0,MATCH(#REF!,#REF!,0)-1,COUNTA(#REF!),1)</definedName>
    <definedName name="N_FOLHAS">NA()</definedName>
    <definedName name="N_NF">#REF!</definedName>
    <definedName name="N0p">#REF!</definedName>
    <definedName name="N28JANTA">#REF!</definedName>
    <definedName name="NAOOO">#REF!</definedName>
    <definedName name="NãoSeAplica">#REF!</definedName>
    <definedName name="NãoseaplicaDescida">#REF!</definedName>
    <definedName name="NãoseaplicaEntrada">#REF!</definedName>
    <definedName name="NãoseaplicaMeioFio">#REF!</definedName>
    <definedName name="NãoseaplicaOAC">#REF!</definedName>
    <definedName name="NãoseaplicaSarjeta">#REF!</definedName>
    <definedName name="NãoseaplicaValeta">#REF!</definedName>
    <definedName name="naoselecionado">NA()</definedName>
    <definedName name="NAquiMatBetum">#REF!</definedName>
    <definedName name="NARCISO">#REF!</definedName>
    <definedName name="nass" hidden="1">#N/A</definedName>
    <definedName name="Natal">#N/A</definedName>
    <definedName name="NATUREZA" localSheetId="16">#REF!</definedName>
    <definedName name="NATUREZA">#REF!</definedName>
    <definedName name="NB" hidden="1">#REF!</definedName>
    <definedName name="NCanteiro">#REF!</definedName>
    <definedName name="NColunas">#REF!</definedName>
    <definedName name="NDIAMES">#REF!</definedName>
    <definedName name="nDN_1">#REF!</definedName>
    <definedName name="nDN_10">#REF!</definedName>
    <definedName name="nDN_11">#REF!</definedName>
    <definedName name="nDN_12">#REF!</definedName>
    <definedName name="nDN_13">#REF!</definedName>
    <definedName name="nDN_14">#REF!</definedName>
    <definedName name="nDN_2">#REF!</definedName>
    <definedName name="nDN_3">#REF!</definedName>
    <definedName name="nDN_4">#REF!</definedName>
    <definedName name="nDN_5">#REF!</definedName>
    <definedName name="nDN_6">#REF!</definedName>
    <definedName name="nDN_7">#REF!</definedName>
    <definedName name="nDN_8">#REF!</definedName>
    <definedName name="nDN_9">#REF!</definedName>
    <definedName name="NEIDE" localSheetId="8">NEIDE</definedName>
    <definedName name="NEIDE" localSheetId="10">'01-ADM-Resumo'!NEIDE</definedName>
    <definedName name="NEIDE" localSheetId="11">'01-ADM-Resumo'!NEIDE</definedName>
    <definedName name="NEIDE" localSheetId="12">'01-ADM-Resumo'!NEIDE</definedName>
    <definedName name="NEIDE" localSheetId="13">'01-ADM-Resumo'!NEIDE</definedName>
    <definedName name="NEIDE" localSheetId="15">'CUSTO PRINCIPAL'!NEIDE</definedName>
    <definedName name="NEIDE" localSheetId="16">'Mat. BetuM'!NEIDE</definedName>
    <definedName name="NEIDE">#N/A</definedName>
    <definedName name="NEW" hidden="1">{#N/A,#N/A,FALSE,"Aging Summary";#N/A,#N/A,FALSE,"Ratio Analysis";#N/A,#N/A,FALSE,"Test 120 Day Accts";#N/A,#N/A,FALSE,"Tickmarks"}</definedName>
    <definedName name="NEWWW" hidden="1">{"'PXR_6500'!$A$1:$I$124"}</definedName>
    <definedName name="niv">#REF!</definedName>
    <definedName name="NLEq" hidden="1">4</definedName>
    <definedName name="NLinhasPagina">#REF!</definedName>
    <definedName name="NLinhasRodape">#REF!</definedName>
    <definedName name="NLMo" hidden="1">6</definedName>
    <definedName name="NLMp" hidden="1">5</definedName>
    <definedName name="NLTr" hidden="1">3</definedName>
    <definedName name="nm">#N/A</definedName>
    <definedName name="NMES">#REF!</definedName>
    <definedName name="NN">[34]!NN</definedName>
    <definedName name="nnn">[38]Equipamentos!#REF!</definedName>
    <definedName name="nnnn">[34]!nnnn</definedName>
    <definedName name="NNNNN">[34]!NNNNN</definedName>
    <definedName name="nnyjh">#REF!</definedName>
    <definedName name="NOME">#N/A</definedName>
    <definedName name="NOMEOBRA">#REF!</definedName>
    <definedName name="Nomes" localSheetId="16">#REF!</definedName>
    <definedName name="Nomes">#REF!</definedName>
    <definedName name="NOp">#REF!</definedName>
    <definedName name="NOQ_4348">#REF!</definedName>
    <definedName name="Nossa_Senhora">#N/A</definedName>
    <definedName name="NOTAFISCAL">#REF!</definedName>
    <definedName name="nov_10">#REF!</definedName>
    <definedName name="NOVA">#REF!</definedName>
    <definedName name="Nova01" hidden="1">#N/A</definedName>
    <definedName name="Novo">"plan1"</definedName>
    <definedName name="Novo1">"plan1"</definedName>
    <definedName name="NPonte">#REF!</definedName>
    <definedName name="NRP">#REF!</definedName>
    <definedName name="NServiços">#REF!</definedName>
    <definedName name="NSinalização">#REF!</definedName>
    <definedName name="NTEE231">#REF!</definedName>
    <definedName name="NTEI">'[40]PRO-08'!#REF!</definedName>
    <definedName name="NTEI_10">#N/A</definedName>
    <definedName name="NTEI_11">#N/A</definedName>
    <definedName name="NTEI_12">#N/A</definedName>
    <definedName name="NTEI_13">#N/A</definedName>
    <definedName name="NTEI_14">#N/A</definedName>
    <definedName name="NTEI_15">#N/A</definedName>
    <definedName name="NTEI_16">#N/A</definedName>
    <definedName name="NTEI_17">#N/A</definedName>
    <definedName name="NTEI_18">#N/A</definedName>
    <definedName name="NTEI_24">#REF!</definedName>
    <definedName name="NTEI_25">#REF!</definedName>
    <definedName name="NTEI_26">#REF!</definedName>
    <definedName name="NTEI_27">#REF!</definedName>
    <definedName name="NTEI_29">#REF!</definedName>
    <definedName name="NTEI_5">#N/A</definedName>
    <definedName name="NTEI_6">#N/A</definedName>
    <definedName name="NTEI_7">#N/A</definedName>
    <definedName name="NTEI_8">#N/A</definedName>
    <definedName name="NTEI_9">#N/A</definedName>
    <definedName name="ntnth">#REF!</definedName>
    <definedName name="NTranspMatBetum">#REF!</definedName>
    <definedName name="NTransportes">#REF!</definedName>
    <definedName name="num_linhas">#REF!</definedName>
    <definedName name="NUMED" localSheetId="16">#REF!</definedName>
    <definedName name="NUMED">#REF!</definedName>
    <definedName name="NUMED1">#REF!</definedName>
    <definedName name="Numero_de_Ordem">[17]DADOS!$B$20</definedName>
    <definedName name="NUMEROMEDIÇÃO">#REF!</definedName>
    <definedName name="NUMOBRA">#REF!</definedName>
    <definedName name="NumofGrpAccts" hidden="1">2</definedName>
    <definedName name="nvbn">#REF!</definedName>
    <definedName name="nvnvnvnv" hidden="1">{#N/A,#N/A,FALSE,"Aging Summary";#N/A,#N/A,FALSE,"Ratio Analysis";#N/A,#N/A,FALSE,"Test 120 Day Accts";#N/A,#N/A,FALSE,"Tickmarks"}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nyj">#REF!</definedName>
    <definedName name="nyyr" hidden="1">{#N/A,#N/A,FALSE,"CPV";#N/A,#N/A,FALSE,"Pareto";#N/A,#N/A,FALSE,"Gráficos"}</definedName>
    <definedName name="o" localSheetId="15">[8]!Plan1</definedName>
    <definedName name="o" localSheetId="16">Plan1</definedName>
    <definedName name="o">[0]!Plan1</definedName>
    <definedName name="O.A.E.">#REF!</definedName>
    <definedName name="O.COMPLEM.">#REF!</definedName>
    <definedName name="o_10">#N/A</definedName>
    <definedName name="o_11">#N/A</definedName>
    <definedName name="o_12">#N/A</definedName>
    <definedName name="o_13">#N/A</definedName>
    <definedName name="o_14">#N/A</definedName>
    <definedName name="o_15">#N/A</definedName>
    <definedName name="o_16">#N/A</definedName>
    <definedName name="o_17">#N/A</definedName>
    <definedName name="o_18">#N/A</definedName>
    <definedName name="o_2">#N/A</definedName>
    <definedName name="o_5">#N/A</definedName>
    <definedName name="o_6">#N/A</definedName>
    <definedName name="o_7">#N/A</definedName>
    <definedName name="o_8">#N/A</definedName>
    <definedName name="o_9">#N/A</definedName>
    <definedName name="OA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aa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ac">#REF!</definedName>
    <definedName name="OAE">'[68]P reaj x P atual'!$S$7</definedName>
    <definedName name="oae_1">#REF!</definedName>
    <definedName name="oae_10">#REF!</definedName>
    <definedName name="oae_12">#REF!</definedName>
    <definedName name="oae_2">#REF!</definedName>
    <definedName name="oae_3">#REF!</definedName>
    <definedName name="oae_4">#REF!</definedName>
    <definedName name="oae_9">#REF!</definedName>
    <definedName name="OAE_MAR94">#REF!</definedName>
    <definedName name="oaijeobkn" hidden="1">{#N/A,#N/A,TRUE,"Serviços"}</definedName>
    <definedName name="Obra" hidden="1">""</definedName>
    <definedName name="OBRA1">#REF!</definedName>
    <definedName name="ObraArteEspecial">#REF!</definedName>
    <definedName name="oco">#REF!</definedName>
    <definedName name="ocom">#REF!</definedName>
    <definedName name="OCORREMCIAS">#REF!</definedName>
    <definedName name="OD">#REF!</definedName>
    <definedName name="odi">#REF!</definedName>
    <definedName name="ofi">#REF!</definedName>
    <definedName name="OI" localSheetId="5" hidden="1">{#N/A,#N/A,TRUE,"Serviços"}</definedName>
    <definedName name="OI" localSheetId="15">[8]!Plan1</definedName>
    <definedName name="OI" localSheetId="16">Plan1</definedName>
    <definedName name="OI" hidden="1">{#N/A,#N/A,TRUE,"Serviços"}</definedName>
    <definedName name="oijop" hidden="1">{#N/A,#N/A,TRUE,"Serviços"}</definedName>
    <definedName name="oioeve" hidden="1">{#N/A,#N/A,TRUE,"Serviços"}</definedName>
    <definedName name="oiuo" hidden="1">{#N/A,#N/A,TRUE,"Serviços"}</definedName>
    <definedName name="ok">[115]Dados!$B$1</definedName>
    <definedName name="ola" localSheetId="15">[8]!Plan1</definedName>
    <definedName name="ola" localSheetId="16">Plan1</definedName>
    <definedName name="ola">[0]!Plan1</definedName>
    <definedName name="OLEO">[24]DADOS!$C$23</definedName>
    <definedName name="oli">#REF!</definedName>
    <definedName name="OLIMPIO" localSheetId="15">[8]!Plan1</definedName>
    <definedName name="OLIMPIO" localSheetId="16">Plan1</definedName>
    <definedName name="OLIMPIO">[0]!Plan1</definedName>
    <definedName name="Oliveira">#REF!</definedName>
    <definedName name="OM">#REF!</definedName>
    <definedName name="ONERADO">#REF!</definedName>
    <definedName name="ONIAS" localSheetId="15">[8]!ONIAS</definedName>
    <definedName name="ONIAS" localSheetId="16">'Mat. BetuM'!ONIAS</definedName>
    <definedName name="ONIAS">#N/A</definedName>
    <definedName name="ONIAS_2">NA()</definedName>
    <definedName name="onibus" localSheetId="15">[8]!Plan1</definedName>
    <definedName name="onibus">#N/A</definedName>
    <definedName name="OnOff" hidden="1">"ON"</definedName>
    <definedName name="oo">#N/A</definedName>
    <definedName name="OOO">#REF!</definedName>
    <definedName name="OOOOOOO">'[17]Resumo Financeiro'!#REF!</definedName>
    <definedName name="OP">#REF!</definedName>
    <definedName name="OPA">'[40]PRO-08'!#REF!</definedName>
    <definedName name="OPA_10">#N/A</definedName>
    <definedName name="OPA_11">#N/A</definedName>
    <definedName name="OPA_12">#N/A</definedName>
    <definedName name="OPA_13">#N/A</definedName>
    <definedName name="OPA_14">#N/A</definedName>
    <definedName name="OPA_15">#N/A</definedName>
    <definedName name="OPA_16">#N/A</definedName>
    <definedName name="OPA_17">#N/A</definedName>
    <definedName name="OPA_18">#N/A</definedName>
    <definedName name="OPA_24">#REF!</definedName>
    <definedName name="OPA_25">#REF!</definedName>
    <definedName name="OPA_26">#REF!</definedName>
    <definedName name="OPA_27">#REF!</definedName>
    <definedName name="OPA_29">#REF!</definedName>
    <definedName name="OPA_5">#N/A</definedName>
    <definedName name="OPA_6">#N/A</definedName>
    <definedName name="OPA_7">#N/A</definedName>
    <definedName name="OPA_8">#N/A</definedName>
    <definedName name="OPA_9">#N/A</definedName>
    <definedName name="OpçãoVaziaDefensa">#REF!</definedName>
    <definedName name="OpçãoVaziaSinalVertical">#REF!</definedName>
    <definedName name="ope">'[25]Mão de Obra'!$E$12</definedName>
    <definedName name="opld">#REF!</definedName>
    <definedName name="oplu">#REF!</definedName>
    <definedName name="opp">#REF!</definedName>
    <definedName name="oracle">#REF!</definedName>
    <definedName name="oracle_2">#N/A</definedName>
    <definedName name="ORÇA">[116]ORÇAMENTO!#REF!</definedName>
    <definedName name="Orcamen">#REF!</definedName>
    <definedName name="orcamento">#REF!</definedName>
    <definedName name="ORÇAMENTO">#REF!</definedName>
    <definedName name="Orçamento_1">#REF!</definedName>
    <definedName name="ORÇAMENTO_12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COD">#REF!</definedName>
    <definedName name="ORÇAMENTO_COMPLETA">#REF!</definedName>
    <definedName name="ORÇAMENTO_COMPLETA_CABEÇALHO">#REF!</definedName>
    <definedName name="ORÇAMENTO_COMPLETA_COD_ITEM">#REF!</definedName>
    <definedName name="ORÇAMENTO_COMPLETA_DESCRIÇÃO">#REF!</definedName>
    <definedName name="ORÇAMENTO_COMPLETA_GRUPO">#REF!</definedName>
    <definedName name="ORÇAMENTO_COMPLETA_ITEM">#REF!</definedName>
    <definedName name="ORÇAMENTO_COMPLETA_PREÇO_TOTAL">#REF!</definedName>
    <definedName name="ORÇAMENTO_QUANT">#REF!</definedName>
    <definedName name="ORÇAMENTO_TABELA">#REF!</definedName>
    <definedName name="orçamrest" localSheetId="8">{#N/A,#N/A,TRUE,"Serviços"}</definedName>
    <definedName name="orçamrest" localSheetId="10">{#N/A,#N/A,TRUE,"Serviços"}</definedName>
    <definedName name="orçamrest" localSheetId="11">{#N/A,#N/A,TRUE,"Serviços"}</definedName>
    <definedName name="orçamrest" localSheetId="12">{#N/A,#N/A,TRUE,"Serviços"}</definedName>
    <definedName name="orçamrest" localSheetId="13">{#N/A,#N/A,TRUE,"Serviços"}</definedName>
    <definedName name="orçamrest" localSheetId="5" hidden="1">{#N/A,#N/A,TRUE,"Serviços"}</definedName>
    <definedName name="orçamrest" localSheetId="15" hidden="1">{#N/A,#N/A,TRUE,"Serviços"}</definedName>
    <definedName name="orçamrest" localSheetId="16">{#N/A,#N/A,TRUE,"Serviços"}</definedName>
    <definedName name="orçamrest" hidden="1">{#N/A,#N/A,TRUE,"Serviços"}</definedName>
    <definedName name="orçamrestt" localSheetId="5" hidden="1">{#N/A,#N/A,TRUE,"Serviços"}</definedName>
    <definedName name="orçamrestt" localSheetId="16">{#N/A,#N/A,TRUE,"Serviços"}</definedName>
    <definedName name="orçamrestt" hidden="1">{#N/A,#N/A,TRUE,"Serviços"}</definedName>
    <definedName name="orcrig" localSheetId="16">#REF!</definedName>
    <definedName name="orcrig">#REF!</definedName>
    <definedName name="ORD">#REF!</definedName>
    <definedName name="Ordem" localSheetId="8">#REF!</definedName>
    <definedName name="Ordem" localSheetId="13">#REF!</definedName>
    <definedName name="Ordem" localSheetId="16">#REF!</definedName>
    <definedName name="Ordem" hidden="1">#REF!</definedName>
    <definedName name="ordem_serv">#REF!</definedName>
    <definedName name="org">#REF!</definedName>
    <definedName name="Origem" localSheetId="8">#REF!</definedName>
    <definedName name="Origem" localSheetId="13">#REF!</definedName>
    <definedName name="Origem" localSheetId="16">#REF!</definedName>
    <definedName name="Origem" hidden="1">#REF!</definedName>
    <definedName name="ORIGEMCAP">#REF!</definedName>
    <definedName name="ORIGEMCM30">#REF!</definedName>
    <definedName name="ORIGEMRL1CE">#REF!</definedName>
    <definedName name="ORIGEMRR1C">#REF!</definedName>
    <definedName name="origen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orlando">#REF!</definedName>
    <definedName name="ososososo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oss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OT">#REF!</definedName>
    <definedName name="OUTA">#REF!</definedName>
    <definedName name="OUTR" localSheetId="16">#REF!</definedName>
    <definedName name="OUTR">#REF!</definedName>
    <definedName name="OUTRA">#REF!</definedName>
    <definedName name="OUTRO" hidden="1">{"'PXR_6500'!$A$1:$I$124"}</definedName>
    <definedName name="Outros">#REF!</definedName>
    <definedName name="OUTT" hidden="1">{#N/A,#N/A,TRUE,"Serviços"}</definedName>
    <definedName name="OUTUBRO" localSheetId="15">[8]!Plan1</definedName>
    <definedName name="OUTUBRO" localSheetId="16">Plan1</definedName>
    <definedName name="OUTUBRO">[0]!Plan1</definedName>
    <definedName name="OUTUBRO_10">#N/A</definedName>
    <definedName name="OUTUBRO_11">#N/A</definedName>
    <definedName name="OUTUBRO_12">#N/A</definedName>
    <definedName name="OUTUBRO_13">#N/A</definedName>
    <definedName name="OUTUBRO_14">#N/A</definedName>
    <definedName name="OUTUBRO_15">#N/A</definedName>
    <definedName name="OUTUBRO_16">#N/A</definedName>
    <definedName name="OUTUBRO_17">#N/A</definedName>
    <definedName name="OUTUBRO_18">#N/A</definedName>
    <definedName name="OUTUBRO_2">#N/A</definedName>
    <definedName name="OUTUBRO_5">#N/A</definedName>
    <definedName name="OUTUBRO_6">#N/A</definedName>
    <definedName name="OUTUBRO_7">#N/A</definedName>
    <definedName name="OUTUBRO_8">#N/A</definedName>
    <definedName name="OUTUBRO_9">#N/A</definedName>
    <definedName name="OVER_FINAN" localSheetId="16">#REF!</definedName>
    <definedName name="OVER_FINAN">#REF!</definedName>
    <definedName name="OVERHEAD">#REF!</definedName>
    <definedName name="p">'[117]Resumo Financeiro'!#REF!</definedName>
    <definedName name="P.Aparente" localSheetId="16">#REF!</definedName>
    <definedName name="P.Aparente">#REF!</definedName>
    <definedName name="P.O.03">#REF!</definedName>
    <definedName name="P.Reatia" localSheetId="16">#REF!</definedName>
    <definedName name="P.Reatia">#REF!</definedName>
    <definedName name="p_24">NA()</definedName>
    <definedName name="p_25">NA()</definedName>
    <definedName name="p_26">NA()</definedName>
    <definedName name="p_27">NA()</definedName>
    <definedName name="p_28">NA()</definedName>
    <definedName name="p_7">NA()</definedName>
    <definedName name="P_Cristo" localSheetId="16">Dom_Páscoa-2</definedName>
    <definedName name="P_Cristo">Dom_Páscoa-2</definedName>
    <definedName name="P_Rep">#N/A</definedName>
    <definedName name="P_SUCATA">#REF!</definedName>
    <definedName name="p01.401.00">#REF!</definedName>
    <definedName name="p02.300.00">#REF!</definedName>
    <definedName name="p02.400.00">#REF!</definedName>
    <definedName name="p02.500.01">#REF!</definedName>
    <definedName name="p02.530.00">#REF!</definedName>
    <definedName name="p02.530.01">#REF!</definedName>
    <definedName name="p02.530.02">#REF!</definedName>
    <definedName name="P02.530.03">#REF!</definedName>
    <definedName name="p02.540.00">#REF!</definedName>
    <definedName name="p03.950.00">#REF!</definedName>
    <definedName name="p08.300.01">[118]CONS_CORR!$Q$44</definedName>
    <definedName name="PACAP20MBQ" localSheetId="16">#REF!</definedName>
    <definedName name="PACAP20MBQ">#REF!</definedName>
    <definedName name="PACAP20MBUQ">#REF!</definedName>
    <definedName name="PACAPMBUQ">#REF!</definedName>
    <definedName name="PACM30IMP" localSheetId="16">#REF!</definedName>
    <definedName name="PACM30IMP">#REF!</definedName>
    <definedName name="PACM30RP" localSheetId="16">#REF!</definedName>
    <definedName name="PACM30RP">#REF!</definedName>
    <definedName name="PACM30TB" localSheetId="16">#REF!</definedName>
    <definedName name="PACM30TB">#REF!</definedName>
    <definedName name="PACMI">#REF!</definedName>
    <definedName name="PACMRP">#REF!</definedName>
    <definedName name="PAEMULCS" localSheetId="16">#REF!</definedName>
    <definedName name="PAEMULCS">#REF!</definedName>
    <definedName name="PAEMULFLEX">#REF!</definedName>
    <definedName name="PAEMULMICRO">#REF!</definedName>
    <definedName name="PAEMULTSD" localSheetId="16">#REF!</definedName>
    <definedName name="PAEMULTSD">#REF!</definedName>
    <definedName name="PAEMULTSS" localSheetId="16">#REF!</definedName>
    <definedName name="PAEMULTSS">#REF!</definedName>
    <definedName name="PAJUDANTE">#N/A</definedName>
    <definedName name="PAJUDANTE_1">#REF!</definedName>
    <definedName name="Pal_Workbook_GUID">"ZJCEKNZZ6MSABE3E4DMF6R63"</definedName>
    <definedName name="pam">#REF!</definedName>
    <definedName name="PANTANAL" localSheetId="15">[8]!Plan1</definedName>
    <definedName name="PANTANAL" localSheetId="16">Plan1</definedName>
    <definedName name="PANTANAL">[0]!Plan1</definedName>
    <definedName name="PARAFUSO_PARA_LOUÇA">#REF!</definedName>
    <definedName name="PARALELO">#REF!</definedName>
    <definedName name="PARALELO_1">#REF!</definedName>
    <definedName name="parametro" hidden="1">{#N/A,#N/A,FALSE,"IR E CS 1997";#N/A,#N/A,FALSE,"PR ND";#N/A,#N/A,FALSE,"8191";#N/A,#N/A,FALSE,"8383";#N/A,#N/A,FALSE,"MP 1024";#N/A,#N/A,FALSE,"AD_EX_97";#N/A,#N/A,FALSE,"BD 97"}</definedName>
    <definedName name="parametros" localSheetId="16">#REF!</definedName>
    <definedName name="parametros">#REF!</definedName>
    <definedName name="parametross" localSheetId="16">#REF!</definedName>
    <definedName name="parametross">#REF!</definedName>
    <definedName name="paranetro" hidden="1">{#N/A,#N/A,TRUE,"BD 97";#N/A,#N/A,TRUE,"IR E CS 1997";#N/A,#N/A,TRUE,"CONTINGÊNCIAS";#N/A,#N/A,TRUE,"AD_EX_97";#N/A,#N/A,TRUE,"PR ND";#N/A,#N/A,TRUE,"8191";#N/A,#N/A,TRUE,"8383";#N/A,#N/A,TRUE,"MP 1024"}</definedName>
    <definedName name="pARAPEITO">#REF!</definedName>
    <definedName name="PAREIA">#REF!</definedName>
    <definedName name="PARETOATIV" hidden="1">{#N/A,#N/A,FALSE,"CPV";#N/A,#N/A,FALSE,"Pareto";#N/A,#N/A,FALSE,"Gráficos"}</definedName>
    <definedName name="PARG" localSheetId="16">#REF!</definedName>
    <definedName name="PARG">#REF!</definedName>
    <definedName name="parl1c0.8">#REF!</definedName>
    <definedName name="PARL1CE">#REF!</definedName>
    <definedName name="PARL1CLAMAG" localSheetId="16">#REF!</definedName>
    <definedName name="PARL1CLAMAG">#REF!</definedName>
    <definedName name="PARL1CMBF" localSheetId="16">#REF!</definedName>
    <definedName name="PARL1CMBF">#REF!</definedName>
    <definedName name="PARMADURA">#REF!</definedName>
    <definedName name="PARR1CCD">#REF!</definedName>
    <definedName name="PARR1CP">#REF!</definedName>
    <definedName name="PARR1CPL" localSheetId="16">#REF!</definedName>
    <definedName name="PARR1CPL">#REF!</definedName>
    <definedName name="PARR1CST" localSheetId="16">#REF!</definedName>
    <definedName name="PARR1CST">#REF!</definedName>
    <definedName name="PARR1CTB">#REF!</definedName>
    <definedName name="PARRUMADA">#REF!</definedName>
    <definedName name="Parte1a." hidden="1">{"PARTE1",#N/A,FALSE,"Plan1"}</definedName>
    <definedName name="Parte2" hidden="1">{"PARTE1",#N/A,FALSE,"Plan1"}</definedName>
    <definedName name="PARTE3" hidden="1">{"PARTE1",#N/A,FALSE,"Plan1"}</definedName>
    <definedName name="PASCAP20MBQ">#REF!</definedName>
    <definedName name="PASCM30IMP">#REF!</definedName>
    <definedName name="PASCM30RP">#REF!</definedName>
    <definedName name="PASCM30TB">#REF!</definedName>
    <definedName name="Páscoa">[29]Feriados!$B$6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 localSheetId="8">pass</definedName>
    <definedName name="pass" localSheetId="10">'01-ADM-Resumo'!pass</definedName>
    <definedName name="pass" localSheetId="11">'01-ADM-Resumo'!pass</definedName>
    <definedName name="pass" localSheetId="12">'01-ADM-Resumo'!pass</definedName>
    <definedName name="pass" localSheetId="13">'01-ADM-Resumo'!pass</definedName>
    <definedName name="pass" localSheetId="15">'CUSTO PRINCIPAL'!pass</definedName>
    <definedName name="pass" localSheetId="16">'Mat. BetuM'!pass</definedName>
    <definedName name="pass">#N/A</definedName>
    <definedName name="PassaExtenso" localSheetId="16">PassaExtenso</definedName>
    <definedName name="PassaExtenso">#N/A</definedName>
    <definedName name="PassaExtenso___0">NA()</definedName>
    <definedName name="PassaExtenso___0_16">#N/A</definedName>
    <definedName name="PassaExtenso___0_4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1">NA()</definedName>
    <definedName name="PassaExtenso_1_1_33">#N/A</definedName>
    <definedName name="PassaExtenso_1_1_33_1">NA()</definedName>
    <definedName name="PassaExtenso_1_1_35">#N/A</definedName>
    <definedName name="PassaExtenso_1_1_35_1">NA()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0_16" localSheetId="8">PassaExtenso_10_16</definedName>
    <definedName name="PassaExtenso_10_16" localSheetId="10">'01-ADM-Resumo'!PassaExtenso_10_16</definedName>
    <definedName name="PassaExtenso_10_16" localSheetId="11">'01-ADM-Resumo'!PassaExtenso_10_16</definedName>
    <definedName name="PassaExtenso_10_16" localSheetId="12">'01-ADM-Resumo'!PassaExtenso_10_16</definedName>
    <definedName name="PassaExtenso_10_16" localSheetId="13">'01-ADM-Resumo'!PassaExtenso_10_16</definedName>
    <definedName name="PassaExtenso_10_16" localSheetId="15">'CUSTO PRINCIPAL'!PassaExtenso_10_16</definedName>
    <definedName name="PassaExtenso_10_16">'01-ADM-Resumo'!PassaExtenso_10_16</definedName>
    <definedName name="PassaExtenso_11">#N/A</definedName>
    <definedName name="PassaExtenso_11_16" localSheetId="8">PassaExtenso_11_16</definedName>
    <definedName name="PassaExtenso_11_16" localSheetId="10">'01-ADM-Resumo'!PassaExtenso_11_16</definedName>
    <definedName name="PassaExtenso_11_16" localSheetId="11">'01-ADM-Resumo'!PassaExtenso_11_16</definedName>
    <definedName name="PassaExtenso_11_16" localSheetId="12">'01-ADM-Resumo'!PassaExtenso_11_16</definedName>
    <definedName name="PassaExtenso_11_16" localSheetId="13">'01-ADM-Resumo'!PassaExtenso_11_16</definedName>
    <definedName name="PassaExtenso_11_16" localSheetId="15">'CUSTO PRINCIPAL'!PassaExtenso_11_16</definedName>
    <definedName name="PassaExtenso_11_16">'01-ADM-Resumo'!PassaExtenso_11_16</definedName>
    <definedName name="PassaExtenso_12">#N/A</definedName>
    <definedName name="PassaExtenso_13">#N/A</definedName>
    <definedName name="PassaExtenso_13_16" localSheetId="8">PassaExtenso_13_16</definedName>
    <definedName name="PassaExtenso_13_16" localSheetId="10">'01-ADM-Resumo'!PassaExtenso_13_16</definedName>
    <definedName name="PassaExtenso_13_16" localSheetId="11">'01-ADM-Resumo'!PassaExtenso_13_16</definedName>
    <definedName name="PassaExtenso_13_16" localSheetId="12">'01-ADM-Resumo'!PassaExtenso_13_16</definedName>
    <definedName name="PassaExtenso_13_16" localSheetId="13">'01-ADM-Resumo'!PassaExtenso_13_16</definedName>
    <definedName name="PassaExtenso_13_16" localSheetId="15">'CUSTO PRINCIPAL'!PassaExtenso_13_16</definedName>
    <definedName name="PassaExtenso_13_16">'01-ADM-Resumo'!PassaExtenso_13_16</definedName>
    <definedName name="PassaExtenso_14">#N/A</definedName>
    <definedName name="PassaExtenso_14_16" localSheetId="8">PassaExtenso</definedName>
    <definedName name="PassaExtenso_14_16" localSheetId="10">PassaExtenso</definedName>
    <definedName name="PassaExtenso_14_16" localSheetId="11">PassaExtenso</definedName>
    <definedName name="PassaExtenso_14_16" localSheetId="12">PassaExtenso</definedName>
    <definedName name="PassaExtenso_14_16" localSheetId="13">PassaExtenso</definedName>
    <definedName name="PassaExtenso_14_16" localSheetId="15">[0]!PassaExtenso</definedName>
    <definedName name="PassaExtenso_14_16">[0]!PassaExtenso</definedName>
    <definedName name="PassaExtenso_15">#N/A</definedName>
    <definedName name="PassaExtenso_16">#N/A</definedName>
    <definedName name="PassaExtenso_17">#N/A</definedName>
    <definedName name="PassaExtenso_18">#N/A</definedName>
    <definedName name="PassaExtenso_18_1">#N/A</definedName>
    <definedName name="PassaExtenso_19" localSheetId="8">PassaExtenso_19</definedName>
    <definedName name="PassaExtenso_19" localSheetId="10">'01-ADM-Resumo'!PassaExtenso_19</definedName>
    <definedName name="PassaExtenso_19" localSheetId="11">'01-ADM-Resumo'!PassaExtenso_19</definedName>
    <definedName name="PassaExtenso_19" localSheetId="12">'01-ADM-Resumo'!PassaExtenso_19</definedName>
    <definedName name="PassaExtenso_19" localSheetId="13">'01-ADM-Resumo'!PassaExtenso_19</definedName>
    <definedName name="PassaExtenso_19" localSheetId="15">'CUSTO PRINCIPAL'!PassaExtenso_19</definedName>
    <definedName name="PassaExtenso_19">#N/A</definedName>
    <definedName name="PassaExtenso_19_1">#N/A</definedName>
    <definedName name="PassaExtenso_19_16" localSheetId="8">PassaExtenso_19_16</definedName>
    <definedName name="PassaExtenso_19_16" localSheetId="10">'01-ADM-Resumo'!PassaExtenso_19_16</definedName>
    <definedName name="PassaExtenso_19_16" localSheetId="11">'01-ADM-Resumo'!PassaExtenso_19_16</definedName>
    <definedName name="PassaExtenso_19_16" localSheetId="12">'01-ADM-Resumo'!PassaExtenso_19_16</definedName>
    <definedName name="PassaExtenso_19_16" localSheetId="13">'01-ADM-Resumo'!PassaExtenso_19_16</definedName>
    <definedName name="PassaExtenso_19_16" localSheetId="15">'CUSTO PRINCIPAL'!PassaExtenso_19_16</definedName>
    <definedName name="PassaExtenso_19_16">'01-ADM-Resumo'!PassaExtenso_19_16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 localSheetId="8">PassaExtenso_21</definedName>
    <definedName name="PassaExtenso_21" localSheetId="10">'01-ADM-Resumo'!PassaExtenso_21</definedName>
    <definedName name="PassaExtenso_21" localSheetId="11">'01-ADM-Resumo'!PassaExtenso_21</definedName>
    <definedName name="PassaExtenso_21" localSheetId="12">'01-ADM-Resumo'!PassaExtenso_21</definedName>
    <definedName name="PassaExtenso_21" localSheetId="13">'01-ADM-Resumo'!PassaExtenso_21</definedName>
    <definedName name="PassaExtenso_21" localSheetId="15">'CUSTO PRINCIPAL'!PassaExtenso_21</definedName>
    <definedName name="PassaExtenso_21">#N/A</definedName>
    <definedName name="PassaExtenso_21_11" localSheetId="8">PassaExtenso_21_11</definedName>
    <definedName name="PassaExtenso_21_11" localSheetId="10">'01-ADM-Resumo'!PassaExtenso_21_11</definedName>
    <definedName name="PassaExtenso_21_11" localSheetId="11">'01-ADM-Resumo'!PassaExtenso_21_11</definedName>
    <definedName name="PassaExtenso_21_11" localSheetId="12">'01-ADM-Resumo'!PassaExtenso_21_11</definedName>
    <definedName name="PassaExtenso_21_11" localSheetId="13">'01-ADM-Resumo'!PassaExtenso_21_11</definedName>
    <definedName name="PassaExtenso_21_11" localSheetId="15">'CUSTO PRINCIPAL'!PassaExtenso_21_11</definedName>
    <definedName name="PassaExtenso_21_11">#N/A</definedName>
    <definedName name="PassaExtenso_21_11_16" localSheetId="8">PassaExtenso_21_11_16</definedName>
    <definedName name="PassaExtenso_21_11_16" localSheetId="10">'01-ADM-Resumo'!PassaExtenso_21_11_16</definedName>
    <definedName name="PassaExtenso_21_11_16" localSheetId="11">'01-ADM-Resumo'!PassaExtenso_21_11_16</definedName>
    <definedName name="PassaExtenso_21_11_16" localSheetId="12">'01-ADM-Resumo'!PassaExtenso_21_11_16</definedName>
    <definedName name="PassaExtenso_21_11_16" localSheetId="13">'01-ADM-Resumo'!PassaExtenso_21_11_16</definedName>
    <definedName name="PassaExtenso_21_11_16" localSheetId="15">'CUSTO PRINCIPAL'!PassaExtenso_21_11_16</definedName>
    <definedName name="PassaExtenso_21_11_16">'01-ADM-Resumo'!PassaExtenso_21_11_16</definedName>
    <definedName name="PassaExtenso_21_13" localSheetId="8">PassaExtenso_21_13</definedName>
    <definedName name="PassaExtenso_21_13" localSheetId="10">'01-ADM-Resumo'!PassaExtenso_21_13</definedName>
    <definedName name="PassaExtenso_21_13" localSheetId="11">'01-ADM-Resumo'!PassaExtenso_21_13</definedName>
    <definedName name="PassaExtenso_21_13" localSheetId="12">'01-ADM-Resumo'!PassaExtenso_21_13</definedName>
    <definedName name="PassaExtenso_21_13" localSheetId="13">'01-ADM-Resumo'!PassaExtenso_21_13</definedName>
    <definedName name="PassaExtenso_21_13" localSheetId="15">'CUSTO PRINCIPAL'!PassaExtenso_21_13</definedName>
    <definedName name="PassaExtenso_21_13">#N/A</definedName>
    <definedName name="PassaExtenso_21_13_16" localSheetId="8">PassaExtenso_21_13_16</definedName>
    <definedName name="PassaExtenso_21_13_16" localSheetId="10">'01-ADM-Resumo'!PassaExtenso_21_13_16</definedName>
    <definedName name="PassaExtenso_21_13_16" localSheetId="11">'01-ADM-Resumo'!PassaExtenso_21_13_16</definedName>
    <definedName name="PassaExtenso_21_13_16" localSheetId="12">'01-ADM-Resumo'!PassaExtenso_21_13_16</definedName>
    <definedName name="PassaExtenso_21_13_16" localSheetId="13">'01-ADM-Resumo'!PassaExtenso_21_13_16</definedName>
    <definedName name="PassaExtenso_21_13_16" localSheetId="15">'CUSTO PRINCIPAL'!PassaExtenso_21_13_16</definedName>
    <definedName name="PassaExtenso_21_13_16">'01-ADM-Resumo'!PassaExtenso_21_13_16</definedName>
    <definedName name="PassaExtenso_21_16" localSheetId="8">PassaExtenso_21_16</definedName>
    <definedName name="PassaExtenso_21_16" localSheetId="10">'01-ADM-Resumo'!PassaExtenso_21_16</definedName>
    <definedName name="PassaExtenso_21_16" localSheetId="11">'01-ADM-Resumo'!PassaExtenso_21_16</definedName>
    <definedName name="PassaExtenso_21_16" localSheetId="12">'01-ADM-Resumo'!PassaExtenso_21_16</definedName>
    <definedName name="PassaExtenso_21_16" localSheetId="13">'01-ADM-Resumo'!PassaExtenso_21_16</definedName>
    <definedName name="PassaExtenso_21_16" localSheetId="15">'CUSTO PRINCIPAL'!PassaExtenso_21_16</definedName>
    <definedName name="PassaExtenso_21_16">'01-ADM-Resumo'!PassaExtenso_21_16</definedName>
    <definedName name="PassaExtenso_21_19" localSheetId="8">PassaExtenso_21_19</definedName>
    <definedName name="PassaExtenso_21_19" localSheetId="10">'01-ADM-Resumo'!PassaExtenso_21_19</definedName>
    <definedName name="PassaExtenso_21_19" localSheetId="11">'01-ADM-Resumo'!PassaExtenso_21_19</definedName>
    <definedName name="PassaExtenso_21_19" localSheetId="12">'01-ADM-Resumo'!PassaExtenso_21_19</definedName>
    <definedName name="PassaExtenso_21_19" localSheetId="13">'01-ADM-Resumo'!PassaExtenso_21_19</definedName>
    <definedName name="PassaExtenso_21_19" localSheetId="15">'CUSTO PRINCIPAL'!PassaExtenso_21_19</definedName>
    <definedName name="PassaExtenso_21_19">#N/A</definedName>
    <definedName name="PassaExtenso_21_19_16" localSheetId="8">PassaExtenso_21_19_16</definedName>
    <definedName name="PassaExtenso_21_19_16" localSheetId="10">'01-ADM-Resumo'!PassaExtenso_21_19_16</definedName>
    <definedName name="PassaExtenso_21_19_16" localSheetId="11">'01-ADM-Resumo'!PassaExtenso_21_19_16</definedName>
    <definedName name="PassaExtenso_21_19_16" localSheetId="12">'01-ADM-Resumo'!PassaExtenso_21_19_16</definedName>
    <definedName name="PassaExtenso_21_19_16" localSheetId="13">'01-ADM-Resumo'!PassaExtenso_21_19_16</definedName>
    <definedName name="PassaExtenso_21_19_16" localSheetId="15">'CUSTO PRINCIPAL'!PassaExtenso_21_19_16</definedName>
    <definedName name="PassaExtenso_21_19_16">'01-ADM-Resumo'!PassaExtenso_21_19_16</definedName>
    <definedName name="PassaExtenso_21_2" localSheetId="8">PassaExtenso_21_2</definedName>
    <definedName name="PassaExtenso_21_2" localSheetId="10">'01-ADM-Resumo'!PassaExtenso_21_2</definedName>
    <definedName name="PassaExtenso_21_2" localSheetId="11">'01-ADM-Resumo'!PassaExtenso_21_2</definedName>
    <definedName name="PassaExtenso_21_2" localSheetId="12">'01-ADM-Resumo'!PassaExtenso_21_2</definedName>
    <definedName name="PassaExtenso_21_2" localSheetId="13">'01-ADM-Resumo'!PassaExtenso_21_2</definedName>
    <definedName name="PassaExtenso_21_2" localSheetId="15">'CUSTO PRINCIPAL'!PassaExtenso_21_2</definedName>
    <definedName name="PassaExtenso_21_2">#N/A</definedName>
    <definedName name="PassaExtenso_21_2_16" localSheetId="8">PassaExtenso_21_2_16</definedName>
    <definedName name="PassaExtenso_21_2_16" localSheetId="10">'01-ADM-Resumo'!PassaExtenso_21_2_16</definedName>
    <definedName name="PassaExtenso_21_2_16" localSheetId="11">'01-ADM-Resumo'!PassaExtenso_21_2_16</definedName>
    <definedName name="PassaExtenso_21_2_16" localSheetId="12">'01-ADM-Resumo'!PassaExtenso_21_2_16</definedName>
    <definedName name="PassaExtenso_21_2_16" localSheetId="13">'01-ADM-Resumo'!PassaExtenso_21_2_16</definedName>
    <definedName name="PassaExtenso_21_2_16" localSheetId="15">'CUSTO PRINCIPAL'!PassaExtenso_21_2_16</definedName>
    <definedName name="PassaExtenso_21_2_16">'01-ADM-Resumo'!PassaExtenso_21_2_16</definedName>
    <definedName name="PassaExtenso_21_3" localSheetId="8">PassaExtenso_21_3</definedName>
    <definedName name="PassaExtenso_21_3" localSheetId="10">'01-ADM-Resumo'!PassaExtenso_21_3</definedName>
    <definedName name="PassaExtenso_21_3" localSheetId="11">'01-ADM-Resumo'!PassaExtenso_21_3</definedName>
    <definedName name="PassaExtenso_21_3" localSheetId="12">'01-ADM-Resumo'!PassaExtenso_21_3</definedName>
    <definedName name="PassaExtenso_21_3" localSheetId="13">'01-ADM-Resumo'!PassaExtenso_21_3</definedName>
    <definedName name="PassaExtenso_21_3" localSheetId="15">'CUSTO PRINCIPAL'!PassaExtenso_21_3</definedName>
    <definedName name="PassaExtenso_21_3">#N/A</definedName>
    <definedName name="PassaExtenso_21_3_16" localSheetId="8">PassaExtenso_21_3_16</definedName>
    <definedName name="PassaExtenso_21_3_16" localSheetId="10">'01-ADM-Resumo'!PassaExtenso_21_3_16</definedName>
    <definedName name="PassaExtenso_21_3_16" localSheetId="11">'01-ADM-Resumo'!PassaExtenso_21_3_16</definedName>
    <definedName name="PassaExtenso_21_3_16" localSheetId="12">'01-ADM-Resumo'!PassaExtenso_21_3_16</definedName>
    <definedName name="PassaExtenso_21_3_16" localSheetId="13">'01-ADM-Resumo'!PassaExtenso_21_3_16</definedName>
    <definedName name="PassaExtenso_21_3_16" localSheetId="15">'CUSTO PRINCIPAL'!PassaExtenso_21_3_16</definedName>
    <definedName name="PassaExtenso_21_3_16">'01-ADM-Resumo'!PassaExtenso_21_3_16</definedName>
    <definedName name="PassaExtenso_21_4" localSheetId="8">PassaExtenso_21_4</definedName>
    <definedName name="PassaExtenso_21_4" localSheetId="10">'01-ADM-Resumo'!PassaExtenso_21_4</definedName>
    <definedName name="PassaExtenso_21_4" localSheetId="11">'01-ADM-Resumo'!PassaExtenso_21_4</definedName>
    <definedName name="PassaExtenso_21_4" localSheetId="12">'01-ADM-Resumo'!PassaExtenso_21_4</definedName>
    <definedName name="PassaExtenso_21_4" localSheetId="13">'01-ADM-Resumo'!PassaExtenso_21_4</definedName>
    <definedName name="PassaExtenso_21_4" localSheetId="15">'CUSTO PRINCIPAL'!PassaExtenso_21_4</definedName>
    <definedName name="PassaExtenso_21_4">#N/A</definedName>
    <definedName name="PassaExtenso_21_4_16" localSheetId="8">PassaExtenso_21_4_16</definedName>
    <definedName name="PassaExtenso_21_4_16" localSheetId="10">'01-ADM-Resumo'!PassaExtenso_21_4_16</definedName>
    <definedName name="PassaExtenso_21_4_16" localSheetId="11">'01-ADM-Resumo'!PassaExtenso_21_4_16</definedName>
    <definedName name="PassaExtenso_21_4_16" localSheetId="12">'01-ADM-Resumo'!PassaExtenso_21_4_16</definedName>
    <definedName name="PassaExtenso_21_4_16" localSheetId="13">'01-ADM-Resumo'!PassaExtenso_21_4_16</definedName>
    <definedName name="PassaExtenso_21_4_16" localSheetId="15">'CUSTO PRINCIPAL'!PassaExtenso_21_4_16</definedName>
    <definedName name="PassaExtenso_21_4_16">'01-ADM-Resumo'!PassaExtenso_21_4_16</definedName>
    <definedName name="PassaExtenso_21_4_19" localSheetId="8">PassaExtenso_21_4_19</definedName>
    <definedName name="PassaExtenso_21_4_19" localSheetId="10">'01-ADM-Resumo'!PassaExtenso_21_4_19</definedName>
    <definedName name="PassaExtenso_21_4_19" localSheetId="11">'01-ADM-Resumo'!PassaExtenso_21_4_19</definedName>
    <definedName name="PassaExtenso_21_4_19" localSheetId="12">'01-ADM-Resumo'!PassaExtenso_21_4_19</definedName>
    <definedName name="PassaExtenso_21_4_19" localSheetId="13">'01-ADM-Resumo'!PassaExtenso_21_4_19</definedName>
    <definedName name="PassaExtenso_21_4_19" localSheetId="15">'CUSTO PRINCIPAL'!PassaExtenso_21_4_19</definedName>
    <definedName name="PassaExtenso_21_4_19">#N/A</definedName>
    <definedName name="PassaExtenso_21_4_19_16" localSheetId="8">PassaExtenso_21_4_19_16</definedName>
    <definedName name="PassaExtenso_21_4_19_16" localSheetId="10">'01-ADM-Resumo'!PassaExtenso_21_4_19_16</definedName>
    <definedName name="PassaExtenso_21_4_19_16" localSheetId="11">'01-ADM-Resumo'!PassaExtenso_21_4_19_16</definedName>
    <definedName name="PassaExtenso_21_4_19_16" localSheetId="12">'01-ADM-Resumo'!PassaExtenso_21_4_19_16</definedName>
    <definedName name="PassaExtenso_21_4_19_16" localSheetId="13">'01-ADM-Resumo'!PassaExtenso_21_4_19_16</definedName>
    <definedName name="PassaExtenso_21_4_19_16" localSheetId="15">'CUSTO PRINCIPAL'!PassaExtenso_21_4_19_16</definedName>
    <definedName name="PassaExtenso_21_4_19_16">'01-ADM-Resumo'!PassaExtenso_21_4_19_16</definedName>
    <definedName name="PassaExtenso_21_7" localSheetId="8">PassaExtenso_21_7</definedName>
    <definedName name="PassaExtenso_21_7" localSheetId="10">'01-ADM-Resumo'!PassaExtenso_21_7</definedName>
    <definedName name="PassaExtenso_21_7" localSheetId="11">'01-ADM-Resumo'!PassaExtenso_21_7</definedName>
    <definedName name="PassaExtenso_21_7" localSheetId="12">'01-ADM-Resumo'!PassaExtenso_21_7</definedName>
    <definedName name="PassaExtenso_21_7" localSheetId="13">'01-ADM-Resumo'!PassaExtenso_21_7</definedName>
    <definedName name="PassaExtenso_21_7" localSheetId="15">'CUSTO PRINCIPAL'!PassaExtenso_21_7</definedName>
    <definedName name="PassaExtenso_21_7">#N/A</definedName>
    <definedName name="PassaExtenso_21_7_16" localSheetId="8">PassaExtenso_21_7_16</definedName>
    <definedName name="PassaExtenso_21_7_16" localSheetId="10">'01-ADM-Resumo'!PassaExtenso_21_7_16</definedName>
    <definedName name="PassaExtenso_21_7_16" localSheetId="11">'01-ADM-Resumo'!PassaExtenso_21_7_16</definedName>
    <definedName name="PassaExtenso_21_7_16" localSheetId="12">'01-ADM-Resumo'!PassaExtenso_21_7_16</definedName>
    <definedName name="PassaExtenso_21_7_16" localSheetId="13">'01-ADM-Resumo'!PassaExtenso_21_7_16</definedName>
    <definedName name="PassaExtenso_21_7_16" localSheetId="15">'CUSTO PRINCIPAL'!PassaExtenso_21_7_16</definedName>
    <definedName name="PassaExtenso_21_7_16">'01-ADM-Resumo'!PassaExtenso_21_7_16</definedName>
    <definedName name="PassaExtenso_22">"#NAME!PassaExtenso"</definedName>
    <definedName name="PassaExtenso_22_1">#N/A</definedName>
    <definedName name="PassaExtenso_23">"#NAME!PassaExtenso"</definedName>
    <definedName name="PassaExtenso_24">#N/A</definedName>
    <definedName name="PassaExtenso_25" localSheetId="8">PassaExtenso_25</definedName>
    <definedName name="PassaExtenso_25" localSheetId="10">'01-ADM-Resumo'!PassaExtenso_25</definedName>
    <definedName name="PassaExtenso_25" localSheetId="11">'01-ADM-Resumo'!PassaExtenso_25</definedName>
    <definedName name="PassaExtenso_25" localSheetId="12">'01-ADM-Resumo'!PassaExtenso_25</definedName>
    <definedName name="PassaExtenso_25" localSheetId="13">'01-ADM-Resumo'!PassaExtenso_25</definedName>
    <definedName name="PassaExtenso_25" localSheetId="15">'CUSTO PRINCIPAL'!PassaExtenso_25</definedName>
    <definedName name="PassaExtenso_25">#N/A</definedName>
    <definedName name="PassaExtenso_25_11" localSheetId="8">PassaExtenso_25_11</definedName>
    <definedName name="PassaExtenso_25_11" localSheetId="10">'01-ADM-Resumo'!PassaExtenso_25_11</definedName>
    <definedName name="PassaExtenso_25_11" localSheetId="11">'01-ADM-Resumo'!PassaExtenso_25_11</definedName>
    <definedName name="PassaExtenso_25_11" localSheetId="12">'01-ADM-Resumo'!PassaExtenso_25_11</definedName>
    <definedName name="PassaExtenso_25_11" localSheetId="13">'01-ADM-Resumo'!PassaExtenso_25_11</definedName>
    <definedName name="PassaExtenso_25_11" localSheetId="15">'CUSTO PRINCIPAL'!PassaExtenso_25_11</definedName>
    <definedName name="PassaExtenso_25_11">#N/A</definedName>
    <definedName name="PassaExtenso_25_11_16" localSheetId="8">PassaExtenso_25_11_16</definedName>
    <definedName name="PassaExtenso_25_11_16" localSheetId="10">'01-ADM-Resumo'!PassaExtenso_25_11_16</definedName>
    <definedName name="PassaExtenso_25_11_16" localSheetId="11">'01-ADM-Resumo'!PassaExtenso_25_11_16</definedName>
    <definedName name="PassaExtenso_25_11_16" localSheetId="12">'01-ADM-Resumo'!PassaExtenso_25_11_16</definedName>
    <definedName name="PassaExtenso_25_11_16" localSheetId="13">'01-ADM-Resumo'!PassaExtenso_25_11_16</definedName>
    <definedName name="PassaExtenso_25_11_16" localSheetId="15">'CUSTO PRINCIPAL'!PassaExtenso_25_11_16</definedName>
    <definedName name="PassaExtenso_25_11_16">'01-ADM-Resumo'!PassaExtenso_25_11_16</definedName>
    <definedName name="PassaExtenso_25_13" localSheetId="8">PassaExtenso_25_13</definedName>
    <definedName name="PassaExtenso_25_13" localSheetId="10">'01-ADM-Resumo'!PassaExtenso_25_13</definedName>
    <definedName name="PassaExtenso_25_13" localSheetId="11">'01-ADM-Resumo'!PassaExtenso_25_13</definedName>
    <definedName name="PassaExtenso_25_13" localSheetId="12">'01-ADM-Resumo'!PassaExtenso_25_13</definedName>
    <definedName name="PassaExtenso_25_13" localSheetId="13">'01-ADM-Resumo'!PassaExtenso_25_13</definedName>
    <definedName name="PassaExtenso_25_13" localSheetId="15">'CUSTO PRINCIPAL'!PassaExtenso_25_13</definedName>
    <definedName name="PassaExtenso_25_13">#N/A</definedName>
    <definedName name="PassaExtenso_25_13_16" localSheetId="8">PassaExtenso_25_13_16</definedName>
    <definedName name="PassaExtenso_25_13_16" localSheetId="10">'01-ADM-Resumo'!PassaExtenso_25_13_16</definedName>
    <definedName name="PassaExtenso_25_13_16" localSheetId="11">'01-ADM-Resumo'!PassaExtenso_25_13_16</definedName>
    <definedName name="PassaExtenso_25_13_16" localSheetId="12">'01-ADM-Resumo'!PassaExtenso_25_13_16</definedName>
    <definedName name="PassaExtenso_25_13_16" localSheetId="13">'01-ADM-Resumo'!PassaExtenso_25_13_16</definedName>
    <definedName name="PassaExtenso_25_13_16" localSheetId="15">'CUSTO PRINCIPAL'!PassaExtenso_25_13_16</definedName>
    <definedName name="PassaExtenso_25_13_16">'01-ADM-Resumo'!PassaExtenso_25_13_16</definedName>
    <definedName name="PassaExtenso_25_16" localSheetId="8">PassaExtenso_25_16</definedName>
    <definedName name="PassaExtenso_25_16" localSheetId="10">'01-ADM-Resumo'!PassaExtenso_25_16</definedName>
    <definedName name="PassaExtenso_25_16" localSheetId="11">'01-ADM-Resumo'!PassaExtenso_25_16</definedName>
    <definedName name="PassaExtenso_25_16" localSheetId="12">'01-ADM-Resumo'!PassaExtenso_25_16</definedName>
    <definedName name="PassaExtenso_25_16" localSheetId="13">'01-ADM-Resumo'!PassaExtenso_25_16</definedName>
    <definedName name="PassaExtenso_25_16" localSheetId="15">'CUSTO PRINCIPAL'!PassaExtenso_25_16</definedName>
    <definedName name="PassaExtenso_25_16">'01-ADM-Resumo'!PassaExtenso_25_16</definedName>
    <definedName name="PassaExtenso_25_19" localSheetId="8">PassaExtenso_25_19</definedName>
    <definedName name="PassaExtenso_25_19" localSheetId="10">'01-ADM-Resumo'!PassaExtenso_25_19</definedName>
    <definedName name="PassaExtenso_25_19" localSheetId="11">'01-ADM-Resumo'!PassaExtenso_25_19</definedName>
    <definedName name="PassaExtenso_25_19" localSheetId="12">'01-ADM-Resumo'!PassaExtenso_25_19</definedName>
    <definedName name="PassaExtenso_25_19" localSheetId="13">'01-ADM-Resumo'!PassaExtenso_25_19</definedName>
    <definedName name="PassaExtenso_25_19" localSheetId="15">'CUSTO PRINCIPAL'!PassaExtenso_25_19</definedName>
    <definedName name="PassaExtenso_25_19">#N/A</definedName>
    <definedName name="PassaExtenso_25_19_16" localSheetId="8">PassaExtenso_25_19_16</definedName>
    <definedName name="PassaExtenso_25_19_16" localSheetId="10">'01-ADM-Resumo'!PassaExtenso_25_19_16</definedName>
    <definedName name="PassaExtenso_25_19_16" localSheetId="11">'01-ADM-Resumo'!PassaExtenso_25_19_16</definedName>
    <definedName name="PassaExtenso_25_19_16" localSheetId="12">'01-ADM-Resumo'!PassaExtenso_25_19_16</definedName>
    <definedName name="PassaExtenso_25_19_16" localSheetId="13">'01-ADM-Resumo'!PassaExtenso_25_19_16</definedName>
    <definedName name="PassaExtenso_25_19_16" localSheetId="15">'CUSTO PRINCIPAL'!PassaExtenso_25_19_16</definedName>
    <definedName name="PassaExtenso_25_19_16">'01-ADM-Resumo'!PassaExtenso_25_19_16</definedName>
    <definedName name="PassaExtenso_25_2" localSheetId="8">PassaExtenso_25_2</definedName>
    <definedName name="PassaExtenso_25_2" localSheetId="10">'01-ADM-Resumo'!PassaExtenso_25_2</definedName>
    <definedName name="PassaExtenso_25_2" localSheetId="11">'01-ADM-Resumo'!PassaExtenso_25_2</definedName>
    <definedName name="PassaExtenso_25_2" localSheetId="12">'01-ADM-Resumo'!PassaExtenso_25_2</definedName>
    <definedName name="PassaExtenso_25_2" localSheetId="13">'01-ADM-Resumo'!PassaExtenso_25_2</definedName>
    <definedName name="PassaExtenso_25_2" localSheetId="15">'CUSTO PRINCIPAL'!PassaExtenso_25_2</definedName>
    <definedName name="PassaExtenso_25_2">#N/A</definedName>
    <definedName name="PassaExtenso_25_2_16" localSheetId="8">PassaExtenso_25_2_16</definedName>
    <definedName name="PassaExtenso_25_2_16" localSheetId="10">'01-ADM-Resumo'!PassaExtenso_25_2_16</definedName>
    <definedName name="PassaExtenso_25_2_16" localSheetId="11">'01-ADM-Resumo'!PassaExtenso_25_2_16</definedName>
    <definedName name="PassaExtenso_25_2_16" localSheetId="12">'01-ADM-Resumo'!PassaExtenso_25_2_16</definedName>
    <definedName name="PassaExtenso_25_2_16" localSheetId="13">'01-ADM-Resumo'!PassaExtenso_25_2_16</definedName>
    <definedName name="PassaExtenso_25_2_16" localSheetId="15">'CUSTO PRINCIPAL'!PassaExtenso_25_2_16</definedName>
    <definedName name="PassaExtenso_25_2_16">'01-ADM-Resumo'!PassaExtenso_25_2_16</definedName>
    <definedName name="PassaExtenso_25_3" localSheetId="8">PassaExtenso_25_3</definedName>
    <definedName name="PassaExtenso_25_3" localSheetId="10">'01-ADM-Resumo'!PassaExtenso_25_3</definedName>
    <definedName name="PassaExtenso_25_3" localSheetId="11">'01-ADM-Resumo'!PassaExtenso_25_3</definedName>
    <definedName name="PassaExtenso_25_3" localSheetId="12">'01-ADM-Resumo'!PassaExtenso_25_3</definedName>
    <definedName name="PassaExtenso_25_3" localSheetId="13">'01-ADM-Resumo'!PassaExtenso_25_3</definedName>
    <definedName name="PassaExtenso_25_3" localSheetId="15">'CUSTO PRINCIPAL'!PassaExtenso_25_3</definedName>
    <definedName name="PassaExtenso_25_3">#N/A</definedName>
    <definedName name="PassaExtenso_25_3_16" localSheetId="8">PassaExtenso_25_3_16</definedName>
    <definedName name="PassaExtenso_25_3_16" localSheetId="10">'01-ADM-Resumo'!PassaExtenso_25_3_16</definedName>
    <definedName name="PassaExtenso_25_3_16" localSheetId="11">'01-ADM-Resumo'!PassaExtenso_25_3_16</definedName>
    <definedName name="PassaExtenso_25_3_16" localSheetId="12">'01-ADM-Resumo'!PassaExtenso_25_3_16</definedName>
    <definedName name="PassaExtenso_25_3_16" localSheetId="13">'01-ADM-Resumo'!PassaExtenso_25_3_16</definedName>
    <definedName name="PassaExtenso_25_3_16" localSheetId="15">'CUSTO PRINCIPAL'!PassaExtenso_25_3_16</definedName>
    <definedName name="PassaExtenso_25_3_16">'01-ADM-Resumo'!PassaExtenso_25_3_16</definedName>
    <definedName name="PassaExtenso_25_4" localSheetId="8">PassaExtenso_25_4</definedName>
    <definedName name="PassaExtenso_25_4" localSheetId="10">'01-ADM-Resumo'!PassaExtenso_25_4</definedName>
    <definedName name="PassaExtenso_25_4" localSheetId="11">'01-ADM-Resumo'!PassaExtenso_25_4</definedName>
    <definedName name="PassaExtenso_25_4" localSheetId="12">'01-ADM-Resumo'!PassaExtenso_25_4</definedName>
    <definedName name="PassaExtenso_25_4" localSheetId="13">'01-ADM-Resumo'!PassaExtenso_25_4</definedName>
    <definedName name="PassaExtenso_25_4" localSheetId="15">'CUSTO PRINCIPAL'!PassaExtenso_25_4</definedName>
    <definedName name="PassaExtenso_25_4">#N/A</definedName>
    <definedName name="PassaExtenso_25_4_16" localSheetId="8">PassaExtenso_25_4_16</definedName>
    <definedName name="PassaExtenso_25_4_16" localSheetId="10">'01-ADM-Resumo'!PassaExtenso_25_4_16</definedName>
    <definedName name="PassaExtenso_25_4_16" localSheetId="11">'01-ADM-Resumo'!PassaExtenso_25_4_16</definedName>
    <definedName name="PassaExtenso_25_4_16" localSheetId="12">'01-ADM-Resumo'!PassaExtenso_25_4_16</definedName>
    <definedName name="PassaExtenso_25_4_16" localSheetId="13">'01-ADM-Resumo'!PassaExtenso_25_4_16</definedName>
    <definedName name="PassaExtenso_25_4_16" localSheetId="15">'CUSTO PRINCIPAL'!PassaExtenso_25_4_16</definedName>
    <definedName name="PassaExtenso_25_4_16">'01-ADM-Resumo'!PassaExtenso_25_4_16</definedName>
    <definedName name="PassaExtenso_25_4_19" localSheetId="8">PassaExtenso_25_4_19</definedName>
    <definedName name="PassaExtenso_25_4_19" localSheetId="10">'01-ADM-Resumo'!PassaExtenso_25_4_19</definedName>
    <definedName name="PassaExtenso_25_4_19" localSheetId="11">'01-ADM-Resumo'!PassaExtenso_25_4_19</definedName>
    <definedName name="PassaExtenso_25_4_19" localSheetId="12">'01-ADM-Resumo'!PassaExtenso_25_4_19</definedName>
    <definedName name="PassaExtenso_25_4_19" localSheetId="13">'01-ADM-Resumo'!PassaExtenso_25_4_19</definedName>
    <definedName name="PassaExtenso_25_4_19" localSheetId="15">'CUSTO PRINCIPAL'!PassaExtenso_25_4_19</definedName>
    <definedName name="PassaExtenso_25_4_19">#N/A</definedName>
    <definedName name="PassaExtenso_25_4_19_16" localSheetId="8">PassaExtenso_25_4_19_16</definedName>
    <definedName name="PassaExtenso_25_4_19_16" localSheetId="10">'01-ADM-Resumo'!PassaExtenso_25_4_19_16</definedName>
    <definedName name="PassaExtenso_25_4_19_16" localSheetId="11">'01-ADM-Resumo'!PassaExtenso_25_4_19_16</definedName>
    <definedName name="PassaExtenso_25_4_19_16" localSheetId="12">'01-ADM-Resumo'!PassaExtenso_25_4_19_16</definedName>
    <definedName name="PassaExtenso_25_4_19_16" localSheetId="13">'01-ADM-Resumo'!PassaExtenso_25_4_19_16</definedName>
    <definedName name="PassaExtenso_25_4_19_16" localSheetId="15">'CUSTO PRINCIPAL'!PassaExtenso_25_4_19_16</definedName>
    <definedName name="PassaExtenso_25_4_19_16">'01-ADM-Resumo'!PassaExtenso_25_4_19_16</definedName>
    <definedName name="PassaExtenso_25_7" localSheetId="8">PassaExtenso_25_7</definedName>
    <definedName name="PassaExtenso_25_7" localSheetId="10">'01-ADM-Resumo'!PassaExtenso_25_7</definedName>
    <definedName name="PassaExtenso_25_7" localSheetId="11">'01-ADM-Resumo'!PassaExtenso_25_7</definedName>
    <definedName name="PassaExtenso_25_7" localSheetId="12">'01-ADM-Resumo'!PassaExtenso_25_7</definedName>
    <definedName name="PassaExtenso_25_7" localSheetId="13">'01-ADM-Resumo'!PassaExtenso_25_7</definedName>
    <definedName name="PassaExtenso_25_7" localSheetId="15">'CUSTO PRINCIPAL'!PassaExtenso_25_7</definedName>
    <definedName name="PassaExtenso_25_7">#N/A</definedName>
    <definedName name="PassaExtenso_25_7_16" localSheetId="8">PassaExtenso_25_7_16</definedName>
    <definedName name="PassaExtenso_25_7_16" localSheetId="10">'01-ADM-Resumo'!PassaExtenso_25_7_16</definedName>
    <definedName name="PassaExtenso_25_7_16" localSheetId="11">'01-ADM-Resumo'!PassaExtenso_25_7_16</definedName>
    <definedName name="PassaExtenso_25_7_16" localSheetId="12">'01-ADM-Resumo'!PassaExtenso_25_7_16</definedName>
    <definedName name="PassaExtenso_25_7_16" localSheetId="13">'01-ADM-Resumo'!PassaExtenso_25_7_16</definedName>
    <definedName name="PassaExtenso_25_7_16" localSheetId="15">'CUSTO PRINCIPAL'!PassaExtenso_25_7_16</definedName>
    <definedName name="PassaExtenso_25_7_16">'01-ADM-Resumo'!PassaExtenso_25_7_16</definedName>
    <definedName name="PassaExtenso_26">#N/A</definedName>
    <definedName name="PassaExtenso_27">[0]!PassaExtenso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 localSheetId="8">PassaExtenso_34</definedName>
    <definedName name="PassaExtenso_34" localSheetId="10">'01-ADM-Resumo'!PassaExtenso_34</definedName>
    <definedName name="PassaExtenso_34" localSheetId="11">'01-ADM-Resumo'!PassaExtenso_34</definedName>
    <definedName name="PassaExtenso_34" localSheetId="12">'01-ADM-Resumo'!PassaExtenso_34</definedName>
    <definedName name="PassaExtenso_34" localSheetId="13">'01-ADM-Resumo'!PassaExtenso_34</definedName>
    <definedName name="PassaExtenso_34" localSheetId="15">'CUSTO PRINCIPAL'!PassaExtenso_34</definedName>
    <definedName name="PassaExtenso_34">#N/A</definedName>
    <definedName name="PassaExtenso_34_11" localSheetId="8">PassaExtenso_34_11</definedName>
    <definedName name="PassaExtenso_34_11" localSheetId="10">'01-ADM-Resumo'!PassaExtenso_34_11</definedName>
    <definedName name="PassaExtenso_34_11" localSheetId="11">'01-ADM-Resumo'!PassaExtenso_34_11</definedName>
    <definedName name="PassaExtenso_34_11" localSheetId="12">'01-ADM-Resumo'!PassaExtenso_34_11</definedName>
    <definedName name="PassaExtenso_34_11" localSheetId="13">'01-ADM-Resumo'!PassaExtenso_34_11</definedName>
    <definedName name="PassaExtenso_34_11" localSheetId="15">'CUSTO PRINCIPAL'!PassaExtenso_34_11</definedName>
    <definedName name="PassaExtenso_34_11">#N/A</definedName>
    <definedName name="PassaExtenso_34_11_16" localSheetId="8">PassaExtenso_34_11_16</definedName>
    <definedName name="PassaExtenso_34_11_16" localSheetId="10">'01-ADM-Resumo'!PassaExtenso_34_11_16</definedName>
    <definedName name="PassaExtenso_34_11_16" localSheetId="11">'01-ADM-Resumo'!PassaExtenso_34_11_16</definedName>
    <definedName name="PassaExtenso_34_11_16" localSheetId="12">'01-ADM-Resumo'!PassaExtenso_34_11_16</definedName>
    <definedName name="PassaExtenso_34_11_16" localSheetId="13">'01-ADM-Resumo'!PassaExtenso_34_11_16</definedName>
    <definedName name="PassaExtenso_34_11_16" localSheetId="15">'CUSTO PRINCIPAL'!PassaExtenso_34_11_16</definedName>
    <definedName name="PassaExtenso_34_11_16">'01-ADM-Resumo'!PassaExtenso_34_11_16</definedName>
    <definedName name="PassaExtenso_34_13" localSheetId="8">PassaExtenso_34_13</definedName>
    <definedName name="PassaExtenso_34_13" localSheetId="10">'01-ADM-Resumo'!PassaExtenso_34_13</definedName>
    <definedName name="PassaExtenso_34_13" localSheetId="11">'01-ADM-Resumo'!PassaExtenso_34_13</definedName>
    <definedName name="PassaExtenso_34_13" localSheetId="12">'01-ADM-Resumo'!PassaExtenso_34_13</definedName>
    <definedName name="PassaExtenso_34_13" localSheetId="13">'01-ADM-Resumo'!PassaExtenso_34_13</definedName>
    <definedName name="PassaExtenso_34_13" localSheetId="15">'CUSTO PRINCIPAL'!PassaExtenso_34_13</definedName>
    <definedName name="PassaExtenso_34_13">#N/A</definedName>
    <definedName name="PassaExtenso_34_13_16" localSheetId="8">PassaExtenso_34_13_16</definedName>
    <definedName name="PassaExtenso_34_13_16" localSheetId="10">'01-ADM-Resumo'!PassaExtenso_34_13_16</definedName>
    <definedName name="PassaExtenso_34_13_16" localSheetId="11">'01-ADM-Resumo'!PassaExtenso_34_13_16</definedName>
    <definedName name="PassaExtenso_34_13_16" localSheetId="12">'01-ADM-Resumo'!PassaExtenso_34_13_16</definedName>
    <definedName name="PassaExtenso_34_13_16" localSheetId="13">'01-ADM-Resumo'!PassaExtenso_34_13_16</definedName>
    <definedName name="PassaExtenso_34_13_16" localSheetId="15">'CUSTO PRINCIPAL'!PassaExtenso_34_13_16</definedName>
    <definedName name="PassaExtenso_34_13_16">'01-ADM-Resumo'!PassaExtenso_34_13_16</definedName>
    <definedName name="PassaExtenso_34_16" localSheetId="8">PassaExtenso_34_16</definedName>
    <definedName name="PassaExtenso_34_16" localSheetId="10">'01-ADM-Resumo'!PassaExtenso_34_16</definedName>
    <definedName name="PassaExtenso_34_16" localSheetId="11">'01-ADM-Resumo'!PassaExtenso_34_16</definedName>
    <definedName name="PassaExtenso_34_16" localSheetId="12">'01-ADM-Resumo'!PassaExtenso_34_16</definedName>
    <definedName name="PassaExtenso_34_16" localSheetId="13">'01-ADM-Resumo'!PassaExtenso_34_16</definedName>
    <definedName name="PassaExtenso_34_16" localSheetId="15">'CUSTO PRINCIPAL'!PassaExtenso_34_16</definedName>
    <definedName name="PassaExtenso_34_16">'01-ADM-Resumo'!PassaExtenso_34_16</definedName>
    <definedName name="PassaExtenso_34_19" localSheetId="8">PassaExtenso_34_19</definedName>
    <definedName name="PassaExtenso_34_19" localSheetId="10">'01-ADM-Resumo'!PassaExtenso_34_19</definedName>
    <definedName name="PassaExtenso_34_19" localSheetId="11">'01-ADM-Resumo'!PassaExtenso_34_19</definedName>
    <definedName name="PassaExtenso_34_19" localSheetId="12">'01-ADM-Resumo'!PassaExtenso_34_19</definedName>
    <definedName name="PassaExtenso_34_19" localSheetId="13">'01-ADM-Resumo'!PassaExtenso_34_19</definedName>
    <definedName name="PassaExtenso_34_19" localSheetId="15">'CUSTO PRINCIPAL'!PassaExtenso_34_19</definedName>
    <definedName name="PassaExtenso_34_19">#N/A</definedName>
    <definedName name="PassaExtenso_34_19_16" localSheetId="8">PassaExtenso_34_19_16</definedName>
    <definedName name="PassaExtenso_34_19_16" localSheetId="10">'01-ADM-Resumo'!PassaExtenso_34_19_16</definedName>
    <definedName name="PassaExtenso_34_19_16" localSheetId="11">'01-ADM-Resumo'!PassaExtenso_34_19_16</definedName>
    <definedName name="PassaExtenso_34_19_16" localSheetId="12">'01-ADM-Resumo'!PassaExtenso_34_19_16</definedName>
    <definedName name="PassaExtenso_34_19_16" localSheetId="13">'01-ADM-Resumo'!PassaExtenso_34_19_16</definedName>
    <definedName name="PassaExtenso_34_19_16" localSheetId="15">'CUSTO PRINCIPAL'!PassaExtenso_34_19_16</definedName>
    <definedName name="PassaExtenso_34_19_16">'01-ADM-Resumo'!PassaExtenso_34_19_16</definedName>
    <definedName name="PassaExtenso_34_2" localSheetId="8">PassaExtenso_34_2</definedName>
    <definedName name="PassaExtenso_34_2" localSheetId="10">'01-ADM-Resumo'!PassaExtenso_34_2</definedName>
    <definedName name="PassaExtenso_34_2" localSheetId="11">'01-ADM-Resumo'!PassaExtenso_34_2</definedName>
    <definedName name="PassaExtenso_34_2" localSheetId="12">'01-ADM-Resumo'!PassaExtenso_34_2</definedName>
    <definedName name="PassaExtenso_34_2" localSheetId="13">'01-ADM-Resumo'!PassaExtenso_34_2</definedName>
    <definedName name="PassaExtenso_34_2" localSheetId="15">'CUSTO PRINCIPAL'!PassaExtenso_34_2</definedName>
    <definedName name="PassaExtenso_34_2">#N/A</definedName>
    <definedName name="PassaExtenso_34_2_16" localSheetId="8">PassaExtenso_34_2_16</definedName>
    <definedName name="PassaExtenso_34_2_16" localSheetId="10">'01-ADM-Resumo'!PassaExtenso_34_2_16</definedName>
    <definedName name="PassaExtenso_34_2_16" localSheetId="11">'01-ADM-Resumo'!PassaExtenso_34_2_16</definedName>
    <definedName name="PassaExtenso_34_2_16" localSheetId="12">'01-ADM-Resumo'!PassaExtenso_34_2_16</definedName>
    <definedName name="PassaExtenso_34_2_16" localSheetId="13">'01-ADM-Resumo'!PassaExtenso_34_2_16</definedName>
    <definedName name="PassaExtenso_34_2_16" localSheetId="15">'CUSTO PRINCIPAL'!PassaExtenso_34_2_16</definedName>
    <definedName name="PassaExtenso_34_2_16">'01-ADM-Resumo'!PassaExtenso_34_2_16</definedName>
    <definedName name="PassaExtenso_34_3" localSheetId="8">PassaExtenso_34_3</definedName>
    <definedName name="PassaExtenso_34_3" localSheetId="10">'01-ADM-Resumo'!PassaExtenso_34_3</definedName>
    <definedName name="PassaExtenso_34_3" localSheetId="11">'01-ADM-Resumo'!PassaExtenso_34_3</definedName>
    <definedName name="PassaExtenso_34_3" localSheetId="12">'01-ADM-Resumo'!PassaExtenso_34_3</definedName>
    <definedName name="PassaExtenso_34_3" localSheetId="13">'01-ADM-Resumo'!PassaExtenso_34_3</definedName>
    <definedName name="PassaExtenso_34_3" localSheetId="15">'CUSTO PRINCIPAL'!PassaExtenso_34_3</definedName>
    <definedName name="PassaExtenso_34_3">#N/A</definedName>
    <definedName name="PassaExtenso_34_3_16" localSheetId="8">PassaExtenso_34_3_16</definedName>
    <definedName name="PassaExtenso_34_3_16" localSheetId="10">'01-ADM-Resumo'!PassaExtenso_34_3_16</definedName>
    <definedName name="PassaExtenso_34_3_16" localSheetId="11">'01-ADM-Resumo'!PassaExtenso_34_3_16</definedName>
    <definedName name="PassaExtenso_34_3_16" localSheetId="12">'01-ADM-Resumo'!PassaExtenso_34_3_16</definedName>
    <definedName name="PassaExtenso_34_3_16" localSheetId="13">'01-ADM-Resumo'!PassaExtenso_34_3_16</definedName>
    <definedName name="PassaExtenso_34_3_16" localSheetId="15">'CUSTO PRINCIPAL'!PassaExtenso_34_3_16</definedName>
    <definedName name="PassaExtenso_34_3_16">'01-ADM-Resumo'!PassaExtenso_34_3_16</definedName>
    <definedName name="PassaExtenso_34_4" localSheetId="8">PassaExtenso_34_4</definedName>
    <definedName name="PassaExtenso_34_4" localSheetId="10">'01-ADM-Resumo'!PassaExtenso_34_4</definedName>
    <definedName name="PassaExtenso_34_4" localSheetId="11">'01-ADM-Resumo'!PassaExtenso_34_4</definedName>
    <definedName name="PassaExtenso_34_4" localSheetId="12">'01-ADM-Resumo'!PassaExtenso_34_4</definedName>
    <definedName name="PassaExtenso_34_4" localSheetId="13">'01-ADM-Resumo'!PassaExtenso_34_4</definedName>
    <definedName name="PassaExtenso_34_4" localSheetId="15">'CUSTO PRINCIPAL'!PassaExtenso_34_4</definedName>
    <definedName name="PassaExtenso_34_4">#N/A</definedName>
    <definedName name="PassaExtenso_34_4_16" localSheetId="8">PassaExtenso_34_4_16</definedName>
    <definedName name="PassaExtenso_34_4_16" localSheetId="10">'01-ADM-Resumo'!PassaExtenso_34_4_16</definedName>
    <definedName name="PassaExtenso_34_4_16" localSheetId="11">'01-ADM-Resumo'!PassaExtenso_34_4_16</definedName>
    <definedName name="PassaExtenso_34_4_16" localSheetId="12">'01-ADM-Resumo'!PassaExtenso_34_4_16</definedName>
    <definedName name="PassaExtenso_34_4_16" localSheetId="13">'01-ADM-Resumo'!PassaExtenso_34_4_16</definedName>
    <definedName name="PassaExtenso_34_4_16" localSheetId="15">'CUSTO PRINCIPAL'!PassaExtenso_34_4_16</definedName>
    <definedName name="PassaExtenso_34_4_16">'01-ADM-Resumo'!PassaExtenso_34_4_16</definedName>
    <definedName name="PassaExtenso_34_4_19" localSheetId="8">PassaExtenso_34_4_19</definedName>
    <definedName name="PassaExtenso_34_4_19" localSheetId="10">'01-ADM-Resumo'!PassaExtenso_34_4_19</definedName>
    <definedName name="PassaExtenso_34_4_19" localSheetId="11">'01-ADM-Resumo'!PassaExtenso_34_4_19</definedName>
    <definedName name="PassaExtenso_34_4_19" localSheetId="12">'01-ADM-Resumo'!PassaExtenso_34_4_19</definedName>
    <definedName name="PassaExtenso_34_4_19" localSheetId="13">'01-ADM-Resumo'!PassaExtenso_34_4_19</definedName>
    <definedName name="PassaExtenso_34_4_19" localSheetId="15">'CUSTO PRINCIPAL'!PassaExtenso_34_4_19</definedName>
    <definedName name="PassaExtenso_34_4_19">#N/A</definedName>
    <definedName name="PassaExtenso_34_4_19_16" localSheetId="8">PassaExtenso_34_4_19_16</definedName>
    <definedName name="PassaExtenso_34_4_19_16" localSheetId="10">'01-ADM-Resumo'!PassaExtenso_34_4_19_16</definedName>
    <definedName name="PassaExtenso_34_4_19_16" localSheetId="11">'01-ADM-Resumo'!PassaExtenso_34_4_19_16</definedName>
    <definedName name="PassaExtenso_34_4_19_16" localSheetId="12">'01-ADM-Resumo'!PassaExtenso_34_4_19_16</definedName>
    <definedName name="PassaExtenso_34_4_19_16" localSheetId="13">'01-ADM-Resumo'!PassaExtenso_34_4_19_16</definedName>
    <definedName name="PassaExtenso_34_4_19_16" localSheetId="15">'CUSTO PRINCIPAL'!PassaExtenso_34_4_19_16</definedName>
    <definedName name="PassaExtenso_34_4_19_16">'01-ADM-Resumo'!PassaExtenso_34_4_19_16</definedName>
    <definedName name="PassaExtenso_34_7" localSheetId="8">PassaExtenso_34_7</definedName>
    <definedName name="PassaExtenso_34_7" localSheetId="10">'01-ADM-Resumo'!PassaExtenso_34_7</definedName>
    <definedName name="PassaExtenso_34_7" localSheetId="11">'01-ADM-Resumo'!PassaExtenso_34_7</definedName>
    <definedName name="PassaExtenso_34_7" localSheetId="12">'01-ADM-Resumo'!PassaExtenso_34_7</definedName>
    <definedName name="PassaExtenso_34_7" localSheetId="13">'01-ADM-Resumo'!PassaExtenso_34_7</definedName>
    <definedName name="PassaExtenso_34_7" localSheetId="15">'CUSTO PRINCIPAL'!PassaExtenso_34_7</definedName>
    <definedName name="PassaExtenso_34_7">#N/A</definedName>
    <definedName name="PassaExtenso_34_7_16" localSheetId="8">PassaExtenso_34_7_16</definedName>
    <definedName name="PassaExtenso_34_7_16" localSheetId="10">'01-ADM-Resumo'!PassaExtenso_34_7_16</definedName>
    <definedName name="PassaExtenso_34_7_16" localSheetId="11">'01-ADM-Resumo'!PassaExtenso_34_7_16</definedName>
    <definedName name="PassaExtenso_34_7_16" localSheetId="12">'01-ADM-Resumo'!PassaExtenso_34_7_16</definedName>
    <definedName name="PassaExtenso_34_7_16" localSheetId="13">'01-ADM-Resumo'!PassaExtenso_34_7_16</definedName>
    <definedName name="PassaExtenso_34_7_16" localSheetId="15">'CUSTO PRINCIPAL'!PassaExtenso_34_7_16</definedName>
    <definedName name="PassaExtenso_34_7_16">'01-ADM-Resumo'!PassaExtenso_34_7_16</definedName>
    <definedName name="PassaExtenso_38" localSheetId="8">PassaExtenso_38</definedName>
    <definedName name="PassaExtenso_38" localSheetId="10">'01-ADM-Resumo'!PassaExtenso_38</definedName>
    <definedName name="PassaExtenso_38" localSheetId="11">'01-ADM-Resumo'!PassaExtenso_38</definedName>
    <definedName name="PassaExtenso_38" localSheetId="12">'01-ADM-Resumo'!PassaExtenso_38</definedName>
    <definedName name="PassaExtenso_38" localSheetId="13">'01-ADM-Resumo'!PassaExtenso_38</definedName>
    <definedName name="PassaExtenso_38" localSheetId="15">'CUSTO PRINCIPAL'!PassaExtenso_38</definedName>
    <definedName name="PassaExtenso_38">#N/A</definedName>
    <definedName name="PassaExtenso_38_11" localSheetId="8">PassaExtenso_38_11</definedName>
    <definedName name="PassaExtenso_38_11" localSheetId="10">'01-ADM-Resumo'!PassaExtenso_38_11</definedName>
    <definedName name="PassaExtenso_38_11" localSheetId="11">'01-ADM-Resumo'!PassaExtenso_38_11</definedName>
    <definedName name="PassaExtenso_38_11" localSheetId="12">'01-ADM-Resumo'!PassaExtenso_38_11</definedName>
    <definedName name="PassaExtenso_38_11" localSheetId="13">'01-ADM-Resumo'!PassaExtenso_38_11</definedName>
    <definedName name="PassaExtenso_38_11" localSheetId="15">'CUSTO PRINCIPAL'!PassaExtenso_38_11</definedName>
    <definedName name="PassaExtenso_38_11">#N/A</definedName>
    <definedName name="PassaExtenso_38_11_16" localSheetId="8">PassaExtenso_38_11_16</definedName>
    <definedName name="PassaExtenso_38_11_16" localSheetId="10">'01-ADM-Resumo'!PassaExtenso_38_11_16</definedName>
    <definedName name="PassaExtenso_38_11_16" localSheetId="11">'01-ADM-Resumo'!PassaExtenso_38_11_16</definedName>
    <definedName name="PassaExtenso_38_11_16" localSheetId="12">'01-ADM-Resumo'!PassaExtenso_38_11_16</definedName>
    <definedName name="PassaExtenso_38_11_16" localSheetId="13">'01-ADM-Resumo'!PassaExtenso_38_11_16</definedName>
    <definedName name="PassaExtenso_38_11_16" localSheetId="15">'CUSTO PRINCIPAL'!PassaExtenso_38_11_16</definedName>
    <definedName name="PassaExtenso_38_11_16">'01-ADM-Resumo'!PassaExtenso_38_11_16</definedName>
    <definedName name="PassaExtenso_38_13" localSheetId="8">PassaExtenso_38_13</definedName>
    <definedName name="PassaExtenso_38_13" localSheetId="10">'01-ADM-Resumo'!PassaExtenso_38_13</definedName>
    <definedName name="PassaExtenso_38_13" localSheetId="11">'01-ADM-Resumo'!PassaExtenso_38_13</definedName>
    <definedName name="PassaExtenso_38_13" localSheetId="12">'01-ADM-Resumo'!PassaExtenso_38_13</definedName>
    <definedName name="PassaExtenso_38_13" localSheetId="13">'01-ADM-Resumo'!PassaExtenso_38_13</definedName>
    <definedName name="PassaExtenso_38_13" localSheetId="15">'CUSTO PRINCIPAL'!PassaExtenso_38_13</definedName>
    <definedName name="PassaExtenso_38_13">#N/A</definedName>
    <definedName name="PassaExtenso_38_13_16" localSheetId="8">PassaExtenso_38_13_16</definedName>
    <definedName name="PassaExtenso_38_13_16" localSheetId="10">'01-ADM-Resumo'!PassaExtenso_38_13_16</definedName>
    <definedName name="PassaExtenso_38_13_16" localSheetId="11">'01-ADM-Resumo'!PassaExtenso_38_13_16</definedName>
    <definedName name="PassaExtenso_38_13_16" localSheetId="12">'01-ADM-Resumo'!PassaExtenso_38_13_16</definedName>
    <definedName name="PassaExtenso_38_13_16" localSheetId="13">'01-ADM-Resumo'!PassaExtenso_38_13_16</definedName>
    <definedName name="PassaExtenso_38_13_16" localSheetId="15">'CUSTO PRINCIPAL'!PassaExtenso_38_13_16</definedName>
    <definedName name="PassaExtenso_38_13_16">'01-ADM-Resumo'!PassaExtenso_38_13_16</definedName>
    <definedName name="PassaExtenso_38_16" localSheetId="8">PassaExtenso_38_16</definedName>
    <definedName name="PassaExtenso_38_16" localSheetId="10">'01-ADM-Resumo'!PassaExtenso_38_16</definedName>
    <definedName name="PassaExtenso_38_16" localSheetId="11">'01-ADM-Resumo'!PassaExtenso_38_16</definedName>
    <definedName name="PassaExtenso_38_16" localSheetId="12">'01-ADM-Resumo'!PassaExtenso_38_16</definedName>
    <definedName name="PassaExtenso_38_16" localSheetId="13">'01-ADM-Resumo'!PassaExtenso_38_16</definedName>
    <definedName name="PassaExtenso_38_16" localSheetId="15">'CUSTO PRINCIPAL'!PassaExtenso_38_16</definedName>
    <definedName name="PassaExtenso_38_16">'01-ADM-Resumo'!PassaExtenso_38_16</definedName>
    <definedName name="PassaExtenso_38_19" localSheetId="8">PassaExtenso_38_19</definedName>
    <definedName name="PassaExtenso_38_19" localSheetId="10">'01-ADM-Resumo'!PassaExtenso_38_19</definedName>
    <definedName name="PassaExtenso_38_19" localSheetId="11">'01-ADM-Resumo'!PassaExtenso_38_19</definedName>
    <definedName name="PassaExtenso_38_19" localSheetId="12">'01-ADM-Resumo'!PassaExtenso_38_19</definedName>
    <definedName name="PassaExtenso_38_19" localSheetId="13">'01-ADM-Resumo'!PassaExtenso_38_19</definedName>
    <definedName name="PassaExtenso_38_19" localSheetId="15">'CUSTO PRINCIPAL'!PassaExtenso_38_19</definedName>
    <definedName name="PassaExtenso_38_19">#N/A</definedName>
    <definedName name="PassaExtenso_38_19_16" localSheetId="8">PassaExtenso_38_19_16</definedName>
    <definedName name="PassaExtenso_38_19_16" localSheetId="10">'01-ADM-Resumo'!PassaExtenso_38_19_16</definedName>
    <definedName name="PassaExtenso_38_19_16" localSheetId="11">'01-ADM-Resumo'!PassaExtenso_38_19_16</definedName>
    <definedName name="PassaExtenso_38_19_16" localSheetId="12">'01-ADM-Resumo'!PassaExtenso_38_19_16</definedName>
    <definedName name="PassaExtenso_38_19_16" localSheetId="13">'01-ADM-Resumo'!PassaExtenso_38_19_16</definedName>
    <definedName name="PassaExtenso_38_19_16" localSheetId="15">'CUSTO PRINCIPAL'!PassaExtenso_38_19_16</definedName>
    <definedName name="PassaExtenso_38_19_16">'01-ADM-Resumo'!PassaExtenso_38_19_16</definedName>
    <definedName name="PassaExtenso_38_2" localSheetId="8">PassaExtenso_38_2</definedName>
    <definedName name="PassaExtenso_38_2" localSheetId="10">'01-ADM-Resumo'!PassaExtenso_38_2</definedName>
    <definedName name="PassaExtenso_38_2" localSheetId="11">'01-ADM-Resumo'!PassaExtenso_38_2</definedName>
    <definedName name="PassaExtenso_38_2" localSheetId="12">'01-ADM-Resumo'!PassaExtenso_38_2</definedName>
    <definedName name="PassaExtenso_38_2" localSheetId="13">'01-ADM-Resumo'!PassaExtenso_38_2</definedName>
    <definedName name="PassaExtenso_38_2" localSheetId="15">'CUSTO PRINCIPAL'!PassaExtenso_38_2</definedName>
    <definedName name="PassaExtenso_38_2">#N/A</definedName>
    <definedName name="PassaExtenso_38_2_16" localSheetId="8">PassaExtenso_38_2_16</definedName>
    <definedName name="PassaExtenso_38_2_16" localSheetId="10">'01-ADM-Resumo'!PassaExtenso_38_2_16</definedName>
    <definedName name="PassaExtenso_38_2_16" localSheetId="11">'01-ADM-Resumo'!PassaExtenso_38_2_16</definedName>
    <definedName name="PassaExtenso_38_2_16" localSheetId="12">'01-ADM-Resumo'!PassaExtenso_38_2_16</definedName>
    <definedName name="PassaExtenso_38_2_16" localSheetId="13">'01-ADM-Resumo'!PassaExtenso_38_2_16</definedName>
    <definedName name="PassaExtenso_38_2_16" localSheetId="15">'CUSTO PRINCIPAL'!PassaExtenso_38_2_16</definedName>
    <definedName name="PassaExtenso_38_2_16">'01-ADM-Resumo'!PassaExtenso_38_2_16</definedName>
    <definedName name="PassaExtenso_38_3" localSheetId="8">PassaExtenso_38_3</definedName>
    <definedName name="PassaExtenso_38_3" localSheetId="10">'01-ADM-Resumo'!PassaExtenso_38_3</definedName>
    <definedName name="PassaExtenso_38_3" localSheetId="11">'01-ADM-Resumo'!PassaExtenso_38_3</definedName>
    <definedName name="PassaExtenso_38_3" localSheetId="12">'01-ADM-Resumo'!PassaExtenso_38_3</definedName>
    <definedName name="PassaExtenso_38_3" localSheetId="13">'01-ADM-Resumo'!PassaExtenso_38_3</definedName>
    <definedName name="PassaExtenso_38_3" localSheetId="15">'CUSTO PRINCIPAL'!PassaExtenso_38_3</definedName>
    <definedName name="PassaExtenso_38_3">#N/A</definedName>
    <definedName name="PassaExtenso_38_3_16" localSheetId="8">PassaExtenso_38_3_16</definedName>
    <definedName name="PassaExtenso_38_3_16" localSheetId="10">'01-ADM-Resumo'!PassaExtenso_38_3_16</definedName>
    <definedName name="PassaExtenso_38_3_16" localSheetId="11">'01-ADM-Resumo'!PassaExtenso_38_3_16</definedName>
    <definedName name="PassaExtenso_38_3_16" localSheetId="12">'01-ADM-Resumo'!PassaExtenso_38_3_16</definedName>
    <definedName name="PassaExtenso_38_3_16" localSheetId="13">'01-ADM-Resumo'!PassaExtenso_38_3_16</definedName>
    <definedName name="PassaExtenso_38_3_16" localSheetId="15">'CUSTO PRINCIPAL'!PassaExtenso_38_3_16</definedName>
    <definedName name="PassaExtenso_38_3_16">'01-ADM-Resumo'!PassaExtenso_38_3_16</definedName>
    <definedName name="PassaExtenso_38_4" localSheetId="8">PassaExtenso_38_4</definedName>
    <definedName name="PassaExtenso_38_4" localSheetId="10">'01-ADM-Resumo'!PassaExtenso_38_4</definedName>
    <definedName name="PassaExtenso_38_4" localSheetId="11">'01-ADM-Resumo'!PassaExtenso_38_4</definedName>
    <definedName name="PassaExtenso_38_4" localSheetId="12">'01-ADM-Resumo'!PassaExtenso_38_4</definedName>
    <definedName name="PassaExtenso_38_4" localSheetId="13">'01-ADM-Resumo'!PassaExtenso_38_4</definedName>
    <definedName name="PassaExtenso_38_4" localSheetId="15">'CUSTO PRINCIPAL'!PassaExtenso_38_4</definedName>
    <definedName name="PassaExtenso_38_4">#N/A</definedName>
    <definedName name="PassaExtenso_38_4_16" localSheetId="8">PassaExtenso_38_4_16</definedName>
    <definedName name="PassaExtenso_38_4_16" localSheetId="10">'01-ADM-Resumo'!PassaExtenso_38_4_16</definedName>
    <definedName name="PassaExtenso_38_4_16" localSheetId="11">'01-ADM-Resumo'!PassaExtenso_38_4_16</definedName>
    <definedName name="PassaExtenso_38_4_16" localSheetId="12">'01-ADM-Resumo'!PassaExtenso_38_4_16</definedName>
    <definedName name="PassaExtenso_38_4_16" localSheetId="13">'01-ADM-Resumo'!PassaExtenso_38_4_16</definedName>
    <definedName name="PassaExtenso_38_4_16" localSheetId="15">'CUSTO PRINCIPAL'!PassaExtenso_38_4_16</definedName>
    <definedName name="PassaExtenso_38_4_16">'01-ADM-Resumo'!PassaExtenso_38_4_16</definedName>
    <definedName name="PassaExtenso_38_4_19" localSheetId="8">PassaExtenso_38_4_19</definedName>
    <definedName name="PassaExtenso_38_4_19" localSheetId="10">'01-ADM-Resumo'!PassaExtenso_38_4_19</definedName>
    <definedName name="PassaExtenso_38_4_19" localSheetId="11">'01-ADM-Resumo'!PassaExtenso_38_4_19</definedName>
    <definedName name="PassaExtenso_38_4_19" localSheetId="12">'01-ADM-Resumo'!PassaExtenso_38_4_19</definedName>
    <definedName name="PassaExtenso_38_4_19" localSheetId="13">'01-ADM-Resumo'!PassaExtenso_38_4_19</definedName>
    <definedName name="PassaExtenso_38_4_19" localSheetId="15">'CUSTO PRINCIPAL'!PassaExtenso_38_4_19</definedName>
    <definedName name="PassaExtenso_38_4_19">#N/A</definedName>
    <definedName name="PassaExtenso_38_4_19_16" localSheetId="8">PassaExtenso_38_4_19_16</definedName>
    <definedName name="PassaExtenso_38_4_19_16" localSheetId="10">'01-ADM-Resumo'!PassaExtenso_38_4_19_16</definedName>
    <definedName name="PassaExtenso_38_4_19_16" localSheetId="11">'01-ADM-Resumo'!PassaExtenso_38_4_19_16</definedName>
    <definedName name="PassaExtenso_38_4_19_16" localSheetId="12">'01-ADM-Resumo'!PassaExtenso_38_4_19_16</definedName>
    <definedName name="PassaExtenso_38_4_19_16" localSheetId="13">'01-ADM-Resumo'!PassaExtenso_38_4_19_16</definedName>
    <definedName name="PassaExtenso_38_4_19_16" localSheetId="15">'CUSTO PRINCIPAL'!PassaExtenso_38_4_19_16</definedName>
    <definedName name="PassaExtenso_38_4_19_16">'01-ADM-Resumo'!PassaExtenso_38_4_19_16</definedName>
    <definedName name="PassaExtenso_38_7" localSheetId="8">PassaExtenso_38_7</definedName>
    <definedName name="PassaExtenso_38_7" localSheetId="10">'01-ADM-Resumo'!PassaExtenso_38_7</definedName>
    <definedName name="PassaExtenso_38_7" localSheetId="11">'01-ADM-Resumo'!PassaExtenso_38_7</definedName>
    <definedName name="PassaExtenso_38_7" localSheetId="12">'01-ADM-Resumo'!PassaExtenso_38_7</definedName>
    <definedName name="PassaExtenso_38_7" localSheetId="13">'01-ADM-Resumo'!PassaExtenso_38_7</definedName>
    <definedName name="PassaExtenso_38_7" localSheetId="15">'CUSTO PRINCIPAL'!PassaExtenso_38_7</definedName>
    <definedName name="PassaExtenso_38_7">#N/A</definedName>
    <definedName name="PassaExtenso_38_7_16" localSheetId="8">PassaExtenso_38_7_16</definedName>
    <definedName name="PassaExtenso_38_7_16" localSheetId="10">'01-ADM-Resumo'!PassaExtenso_38_7_16</definedName>
    <definedName name="PassaExtenso_38_7_16" localSheetId="11">'01-ADM-Resumo'!PassaExtenso_38_7_16</definedName>
    <definedName name="PassaExtenso_38_7_16" localSheetId="12">'01-ADM-Resumo'!PassaExtenso_38_7_16</definedName>
    <definedName name="PassaExtenso_38_7_16" localSheetId="13">'01-ADM-Resumo'!PassaExtenso_38_7_16</definedName>
    <definedName name="PassaExtenso_38_7_16" localSheetId="15">'CUSTO PRINCIPAL'!PassaExtenso_38_7_16</definedName>
    <definedName name="PassaExtenso_38_7_16">'01-ADM-Resumo'!PassaExtenso_38_7_16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#N/A</definedName>
    <definedName name="PassaExtenso_7">#N/A</definedName>
    <definedName name="PassaExtenso_7_1">#N/A</definedName>
    <definedName name="PassaExtenso_8">#N/A</definedName>
    <definedName name="PassaExtenso_9">#N/A</definedName>
    <definedName name="PassaExtenso_9_16" localSheetId="8">PassaExtenso_9_16</definedName>
    <definedName name="PassaExtenso_9_16" localSheetId="10">'01-ADM-Resumo'!PassaExtenso_9_16</definedName>
    <definedName name="PassaExtenso_9_16" localSheetId="11">'01-ADM-Resumo'!PassaExtenso_9_16</definedName>
    <definedName name="PassaExtenso_9_16" localSheetId="12">'01-ADM-Resumo'!PassaExtenso_9_16</definedName>
    <definedName name="PassaExtenso_9_16" localSheetId="13">'01-ADM-Resumo'!PassaExtenso_9_16</definedName>
    <definedName name="PassaExtenso_9_16" localSheetId="15">'CUSTO PRINCIPAL'!PassaExtenso_9_16</definedName>
    <definedName name="PassaExtenso_9_16">'01-ADM-Resumo'!PassaExtenso_9_16</definedName>
    <definedName name="PASSAGEIROS">#REF!</definedName>
    <definedName name="Páteocoberto">#REF!</definedName>
    <definedName name="pativar" localSheetId="16">#REF!</definedName>
    <definedName name="pativar">#REF!</definedName>
    <definedName name="pato">#REF!</definedName>
    <definedName name="pato_1">#REF!</definedName>
    <definedName name="PATO_12">#REF!</definedName>
    <definedName name="PATO1">#N/A</definedName>
    <definedName name="patoetapa">'[119]QUADRO COMPARATIVO'!$AA$1:$AA$51</definedName>
    <definedName name="PAULO" localSheetId="15">[8]!Plan1</definedName>
    <definedName name="PAULO" localSheetId="16">Plan1</definedName>
    <definedName name="PAULO">[0]!Plan1</definedName>
    <definedName name="PAUTO" localSheetId="16">#REF!</definedName>
    <definedName name="PAUTO">#REF!</definedName>
    <definedName name="pav">'[68]P reaj x P atual'!#REF!</definedName>
    <definedName name="PAV_2">#REF!</definedName>
    <definedName name="PAV_25">#REF!</definedName>
    <definedName name="PAV_MAR94">#REF!</definedName>
    <definedName name="PAVCONC">#REF!</definedName>
    <definedName name="PAVI">#REF!</definedName>
    <definedName name="PAVIM">'[68]P reaj x P atual'!$N$8</definedName>
    <definedName name="PAVIMENT.">#REF!</definedName>
    <definedName name="pavimentacao">#REF!</definedName>
    <definedName name="pavimentacao_1">#REF!</definedName>
    <definedName name="pavimentacao_10">#REF!</definedName>
    <definedName name="pavimentacao_12">#REF!</definedName>
    <definedName name="pavimentacao_2">#REF!</definedName>
    <definedName name="pavimentacao_3">#REF!</definedName>
    <definedName name="pavimentacao_4">#REF!</definedName>
    <definedName name="pavimentacao_9">#REF!</definedName>
    <definedName name="PAVIMENTONOVO">#REF!</definedName>
    <definedName name="PAVIMENTONOVO_25">#REF!</definedName>
    <definedName name="Payment_Needed">"Pagamento necessário"</definedName>
    <definedName name="PBRITA1">#REF!</definedName>
    <definedName name="PBRITA2">#REF!</definedName>
    <definedName name="PBRITAREM">#REF!</definedName>
    <definedName name="PCAI" localSheetId="16">#REF!</definedName>
    <definedName name="PCAI">#REF!</definedName>
    <definedName name="PCAIA">"'file:///D:/Meus documentos/ANASTÁCIO/SERCEL/BR262990800.xls'#$SERVIÇOS.$#REF!$#REF!"</definedName>
    <definedName name="PCAIAÇÃO">#REF!</definedName>
    <definedName name="PCAP.20">#REF!</definedName>
    <definedName name="PCAP20" localSheetId="16">#REF!</definedName>
    <definedName name="PCAP20">#REF!</definedName>
    <definedName name="PCAPINA">#REF!</definedName>
    <definedName name="PCARPINTEIRO">#N/A</definedName>
    <definedName name="PCARPINTEIRO_1">#REF!</definedName>
    <definedName name="PCARRO">#REF!</definedName>
    <definedName name="PCCARR" localSheetId="16">#REF!</definedName>
    <definedName name="PCCARR">#REF!</definedName>
    <definedName name="PCCIM">#REF!</definedName>
    <definedName name="PCCP" localSheetId="16">#REF!</definedName>
    <definedName name="PCCP">#REF!</definedName>
    <definedName name="PCD" localSheetId="16">#REF!</definedName>
    <definedName name="PCD">#REF!</definedName>
    <definedName name="PCDF" localSheetId="16">#REF!</definedName>
    <definedName name="PCDF">#REF!</definedName>
    <definedName name="pcf80x210">#REF!</definedName>
    <definedName name="PCLAG">#REF!</definedName>
    <definedName name="PCM.30">#REF!</definedName>
    <definedName name="PCMN" localSheetId="16">#REF!</definedName>
    <definedName name="PCMN">#REF!</definedName>
    <definedName name="PCS" localSheetId="16">#REF!</definedName>
    <definedName name="PCS">#REF!</definedName>
    <definedName name="PCSA" localSheetId="16">#REF!</definedName>
    <definedName name="PCSA">#REF!</definedName>
    <definedName name="PCST" localSheetId="16">#REF!</definedName>
    <definedName name="PCST">#REF!</definedName>
    <definedName name="PDAR02">#REF!</definedName>
    <definedName name="PDB">#REF!</definedName>
    <definedName name="PDBU" localSheetId="16">#REF!</definedName>
    <definedName name="PDBU">#REF!</definedName>
    <definedName name="PDCA" localSheetId="16">#REF!</definedName>
    <definedName name="PDCA">#REF!</definedName>
    <definedName name="PDESTOC15">#REF!</definedName>
    <definedName name="PDESTOC30">#REF!</definedName>
    <definedName name="PDM">[24]DADOS!$C$13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 localSheetId="16">#REF!</definedName>
    <definedName name="PEA">#REF!</definedName>
    <definedName name="PEÇA_6_X_3_MAD_LEI">#REF!</definedName>
    <definedName name="ped">'[25]Mão de Obra'!$E$20</definedName>
    <definedName name="PED.PISTA">#REF!</definedName>
    <definedName name="PEDA01">#REF!</definedName>
    <definedName name="pedr">#REF!</definedName>
    <definedName name="PEDR.PISTA">#REF!</definedName>
    <definedName name="PEDRA_PRETA">#REF!</definedName>
    <definedName name="PEDRAARRUMADA">#REF!</definedName>
    <definedName name="PEDRAJOGADA">#REF!</definedName>
    <definedName name="PEDREIRA">[43]Vínculo!#REF!</definedName>
    <definedName name="PEDREIRA_48">[43]Vínculo!#REF!</definedName>
    <definedName name="PEDREIRO">#REF!</definedName>
    <definedName name="pEDRO">#REF!</definedName>
    <definedName name="PEJ" localSheetId="16">#REF!</definedName>
    <definedName name="PEJ">#REF!</definedName>
    <definedName name="PEMM1CAT">#REF!</definedName>
    <definedName name="PEMN" localSheetId="16">#REF!</definedName>
    <definedName name="PEMN">#REF!</definedName>
    <definedName name="PEN" localSheetId="16">#REF!</definedName>
    <definedName name="PEN">#REF!</definedName>
    <definedName name="PEN_13">#REF!</definedName>
    <definedName name="PEN_39">#REF!</definedName>
    <definedName name="PEN_6">#REF!</definedName>
    <definedName name="PENCATURMA">#N/A</definedName>
    <definedName name="PENCATURMA_1">#REF!</definedName>
    <definedName name="pendencias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ndencias3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PER">#REF!</definedName>
    <definedName name="perc">#REF!</definedName>
    <definedName name="PercResid." localSheetId="16">#REF!</definedName>
    <definedName name="PercResid.">#REF!</definedName>
    <definedName name="PERCURSO">OFFSET(#REF!,0,0,COUNTA(#REF!),1)</definedName>
    <definedName name="PERIODO">#REF!</definedName>
    <definedName name="PERÍODO">#REF!</definedName>
    <definedName name="PERÍODO_12">#REF!</definedName>
    <definedName name="Periodo_Acumulado">[17]DADOS!$B$22</definedName>
    <definedName name="Periodo_Liquido">[17]DADOS!$B$21</definedName>
    <definedName name="periodo_med">#REF!</definedName>
    <definedName name="PERNAMANCA">#REF!</definedName>
    <definedName name="PERNAMANCA_MAD_LEI">#REF!</definedName>
    <definedName name="PERNANBUCO" localSheetId="15">[8]!PERNANBUCO</definedName>
    <definedName name="PERNANBUCO" localSheetId="16">'Mat. BetuM'!PERNANBUCO</definedName>
    <definedName name="PERNANBUCO">#N/A</definedName>
    <definedName name="pesquisa" localSheetId="16">#REF!</definedName>
    <definedName name="pesquisa">#REF!</definedName>
    <definedName name="pesquisa_2">#N/A</definedName>
    <definedName name="pesquisa_25">#REF!</definedName>
    <definedName name="pesquisa_4" localSheetId="16">#REF!</definedName>
    <definedName name="pesquisa_4">#REF!</definedName>
    <definedName name="pesquisa1">#REF!</definedName>
    <definedName name="pesquisaa" localSheetId="16">#REF!</definedName>
    <definedName name="pesquisaa">#REF!</definedName>
    <definedName name="PESSO">#REF!</definedName>
    <definedName name="PESSO_1">#REF!</definedName>
    <definedName name="PESSO_25">#REF!</definedName>
    <definedName name="pessoal">#REF!</definedName>
    <definedName name="pessoal_1">#REF!</definedName>
    <definedName name="PET">#REF!</definedName>
    <definedName name="PFORMA">#REF!</definedName>
    <definedName name="PFRESAGEM">#REF!</definedName>
    <definedName name="PG" localSheetId="16">#REF!</definedName>
    <definedName name="PG">#REF!</definedName>
    <definedName name="PG_agosto_2002">#REF!</definedName>
    <definedName name="PGP" localSheetId="16">#REF!</definedName>
    <definedName name="PGP">#REF!</definedName>
    <definedName name="picole" localSheetId="15">[8]!Plan1</definedName>
    <definedName name="picole" localSheetId="16">Plan1</definedName>
    <definedName name="picole">[0]!Plan1</definedName>
    <definedName name="pig">#REF!</definedName>
    <definedName name="pin">#REF!</definedName>
    <definedName name="pint">#REF!</definedName>
    <definedName name="PINT163">#REF!</definedName>
    <definedName name="PINTFAIXA">#REF!</definedName>
    <definedName name="PINTLIG" localSheetId="8">PINTLIG</definedName>
    <definedName name="PINTLIG" localSheetId="10">'01-ADM-Resumo'!PINTLIG</definedName>
    <definedName name="PINTLIG" localSheetId="11">'01-ADM-Resumo'!PINTLIG</definedName>
    <definedName name="PINTLIG" localSheetId="12">'01-ADM-Resumo'!PINTLIG</definedName>
    <definedName name="PINTLIG" localSheetId="13">'01-ADM-Resumo'!PINTLIG</definedName>
    <definedName name="PINTLIG" localSheetId="15">'CUSTO PRINCIPAL'!PINTLIG</definedName>
    <definedName name="PINTLIG">'01-ADM-Resumo'!PINTLIG</definedName>
    <definedName name="PINTLIGCOR">#REF!</definedName>
    <definedName name="PINTLIGMBUFCORMAN">#REF!</definedName>
    <definedName name="PINTLIGMBUFREC">#REF!</definedName>
    <definedName name="PINTLIGMBUQCORMAN">#REF!</definedName>
    <definedName name="PINTLIGMBUQREC">#REF!</definedName>
    <definedName name="PINTLIGRECOMPMBUF">#REF!</definedName>
    <definedName name="PINTLIGRECQMAN">#REF!</definedName>
    <definedName name="PINTLIGRECQREC">#REF!</definedName>
    <definedName name="PINTOR">#REF!</definedName>
    <definedName name="Pintura">#REF!</definedName>
    <definedName name="PINTURALIGAÇÃO">#REF!</definedName>
    <definedName name="PINTURALIGREC">#REF!</definedName>
    <definedName name="pipa" localSheetId="15">[8]!Plan1</definedName>
    <definedName name="pipa" localSheetId="16">Plan1</definedName>
    <definedName name="pipa">[0]!Plan1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IV">#REF!</definedName>
    <definedName name="PJOGADA">#REF!</definedName>
    <definedName name="pk" localSheetId="15">[8]!Plan1</definedName>
    <definedName name="pk" localSheetId="16">Plan1</definedName>
    <definedName name="pk">[0]!Plan1</definedName>
    <definedName name="pk_10">#N/A</definedName>
    <definedName name="pk_11">#N/A</definedName>
    <definedName name="pk_12">#N/A</definedName>
    <definedName name="pk_13">#N/A</definedName>
    <definedName name="pk_14">#N/A</definedName>
    <definedName name="pk_15">#N/A</definedName>
    <definedName name="pk_16">#N/A</definedName>
    <definedName name="pk_17">#N/A</definedName>
    <definedName name="pk_18">#N/A</definedName>
    <definedName name="pk_2">#N/A</definedName>
    <definedName name="pk_5">#N/A</definedName>
    <definedName name="pk_6">#N/A</definedName>
    <definedName name="pk_7">#N/A</definedName>
    <definedName name="pk_8">#N/A</definedName>
    <definedName name="pk_9">#N/A</definedName>
    <definedName name="PL" localSheetId="16">#REF!</definedName>
    <definedName name="PL">#REF!</definedName>
    <definedName name="pl_1">#N/A</definedName>
    <definedName name="PL_10">#N/A</definedName>
    <definedName name="PL_11">#N/A</definedName>
    <definedName name="PL_12">#N/A</definedName>
    <definedName name="PL_13">#N/A</definedName>
    <definedName name="PL_14">#N/A</definedName>
    <definedName name="PL_15">#N/A</definedName>
    <definedName name="PL_16">#N/A</definedName>
    <definedName name="PL_17">#N/A</definedName>
    <definedName name="PL_18">#N/A</definedName>
    <definedName name="PL_2">#N/A</definedName>
    <definedName name="PL_25">#REF!</definedName>
    <definedName name="PL_4" localSheetId="16">#REF!</definedName>
    <definedName name="PL_4">#REF!</definedName>
    <definedName name="PL_5">#N/A</definedName>
    <definedName name="PL_6">#N/A</definedName>
    <definedName name="PL_7">#N/A</definedName>
    <definedName name="PL_8">#N/A</definedName>
    <definedName name="PL_9">#N/A</definedName>
    <definedName name="PL1_2">#N/A</definedName>
    <definedName name="PL1_25">#REF!</definedName>
    <definedName name="PLA" localSheetId="16">#REF!</definedName>
    <definedName name="PLA">#REF!</definedName>
    <definedName name="PLA_6">"plan1"</definedName>
    <definedName name="PLA_7">"plan1"</definedName>
    <definedName name="PLA_8">"plan1"</definedName>
    <definedName name="PLACA" localSheetId="16">#REF!</definedName>
    <definedName name="PLACA">#REF!</definedName>
    <definedName name="placas" localSheetId="8">placas</definedName>
    <definedName name="placas" localSheetId="10">'01-ADM-Resumo'!placas</definedName>
    <definedName name="placas" localSheetId="11">'01-ADM-Resumo'!placas</definedName>
    <definedName name="placas" localSheetId="12">'01-ADM-Resumo'!placas</definedName>
    <definedName name="placas" localSheetId="13">'01-ADM-Resumo'!placas</definedName>
    <definedName name="placas" localSheetId="15">'CUSTO PRINCIPAL'!placas</definedName>
    <definedName name="placas" localSheetId="16">'Mat. BetuM'!placas</definedName>
    <definedName name="placas">#N/A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localSheetId="16">#REF!</definedName>
    <definedName name="Plan1" hidden="1">#REF!</definedName>
    <definedName name="plan20area1">#REF!</definedName>
    <definedName name="plan20area2">#REF!</definedName>
    <definedName name="plan20area3">#REF!</definedName>
    <definedName name="plan20comp1">#REF!</definedName>
    <definedName name="plan20comp2">#REF!</definedName>
    <definedName name="plan20comp3">#REF!</definedName>
    <definedName name="plan20dia">#REF!</definedName>
    <definedName name="plan20espeçuramedia">#REF!</definedName>
    <definedName name="plan20kmf">#REF!</definedName>
    <definedName name="plan20kmf2">#REF!</definedName>
    <definedName name="plan20kmf3">#REF!</definedName>
    <definedName name="plan20kmi">#REF!</definedName>
    <definedName name="plan20kmi2">#REF!</definedName>
    <definedName name="plan20kmi3">#REF!</definedName>
    <definedName name="plan20lado1">#REF!</definedName>
    <definedName name="plan20lado2">#REF!</definedName>
    <definedName name="plan20lado3">#REF!</definedName>
    <definedName name="plan20larg1">#REF!</definedName>
    <definedName name="plan20larg2">#REF!</definedName>
    <definedName name="plan20larg3">#REF!</definedName>
    <definedName name="plan20pesototal">#REF!</definedName>
    <definedName name="plan20volumetotal">#REF!</definedName>
    <definedName name="PLANEJADA" localSheetId="16">#REF!</definedName>
    <definedName name="PLANEJADA">#REF!</definedName>
    <definedName name="Planilha">#REF!</definedName>
    <definedName name="planilha5">#N/A</definedName>
    <definedName name="PlanilhasOriginais">#REF!</definedName>
    <definedName name="plano">#REF!</definedName>
    <definedName name="Plapla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">#REF!</definedName>
    <definedName name="PLBU" localSheetId="16">#REF!</definedName>
    <definedName name="PLBU">#REF!</definedName>
    <definedName name="PLCD" localSheetId="16">#REF!</definedName>
    <definedName name="PLCD">#REF!</definedName>
    <definedName name="PLCD163">#REF!</definedName>
    <definedName name="PLCD97" localSheetId="16">#REF!</definedName>
    <definedName name="PLCD97">#REF!</definedName>
    <definedName name="PLDA" localSheetId="16">#REF!</definedName>
    <definedName name="PLDA">#REF!</definedName>
    <definedName name="PLDD">"'file:///D:/Meus documentos/ANASTÁCIO/SERCEL/BR262990800.xls'#$SERVIÇOS.$#REF!$#REF!"</definedName>
    <definedName name="PLEIVAS">#REF!</definedName>
    <definedName name="PLIQ" localSheetId="16">#REF!</definedName>
    <definedName name="PLIQ">#REF!</definedName>
    <definedName name="pliq1" localSheetId="16">#REF!</definedName>
    <definedName name="pliq1">#REF!</definedName>
    <definedName name="PLL" localSheetId="16">#REF!</definedName>
    <definedName name="PLL">#REF!</definedName>
    <definedName name="PLMA">#REF!</definedName>
    <definedName name="PLMBUQ" localSheetId="16">#REF!</definedName>
    <definedName name="PLMBUQ">#REF!</definedName>
    <definedName name="plnilha">#REF!</definedName>
    <definedName name="PLP">#REF!</definedName>
    <definedName name="PLPS">#REF!</definedName>
    <definedName name="PLPTE" localSheetId="16">#REF!</definedName>
    <definedName name="PLPTE">#REF!</definedName>
    <definedName name="PLSM" localSheetId="16">#REF!</definedName>
    <definedName name="PLSM">#REF!</definedName>
    <definedName name="PLSMF">#REF!</definedName>
    <definedName name="PLT" localSheetId="16">#REF!</definedName>
    <definedName name="PLT">#REF!</definedName>
    <definedName name="PLTA">#REF!</definedName>
    <definedName name="PLVC" localSheetId="16">#REF!</definedName>
    <definedName name="PLVC">#REF!</definedName>
    <definedName name="PLVD" localSheetId="16">#REF!</definedName>
    <definedName name="PLVD">#REF!</definedName>
    <definedName name="PLW" localSheetId="16">#REF!</definedName>
    <definedName name="PLW">#REF!</definedName>
    <definedName name="PLWA" localSheetId="16">#REF!</definedName>
    <definedName name="PLWA">#REF!</definedName>
    <definedName name="pm">'[25]Mão de Obra'!$E$13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 localSheetId="16">#REF!</definedName>
    <definedName name="PMBF">#REF!</definedName>
    <definedName name="PMBQ" localSheetId="16">#REF!</definedName>
    <definedName name="PMBQ">#REF!</definedName>
    <definedName name="PMBQA" localSheetId="16">#REF!</definedName>
    <definedName name="PMBQA">#REF!</definedName>
    <definedName name="PMBQT" localSheetId="16">#REF!</definedName>
    <definedName name="PMBQT">#REF!</definedName>
    <definedName name="PMBUF">#REF!</definedName>
    <definedName name="PMBUQ">#REF!</definedName>
    <definedName name="PMD" localSheetId="16">#REF!</definedName>
    <definedName name="PMD">#REF!</definedName>
    <definedName name="PMFC01">#REF!</definedName>
    <definedName name="PMICRO1.5">#REF!</definedName>
    <definedName name="PMOB">#REF!</definedName>
    <definedName name="PMQ">#REF!</definedName>
    <definedName name="PMREC">#REF!</definedName>
    <definedName name="PMRP2ANOS">#REF!</definedName>
    <definedName name="PMS">#REF!</definedName>
    <definedName name="PMUDAS">#REF!</definedName>
    <definedName name="PNO_Rev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PNPBASELE">#REF!</definedName>
    <definedName name="PNPBASMEC">#REF!</definedName>
    <definedName name="po">#REF!</definedName>
    <definedName name="PO_10">#REF!</definedName>
    <definedName name="PO_12">#REF!</definedName>
    <definedName name="PO_3">#REF!</definedName>
    <definedName name="PO_9">#REF!</definedName>
    <definedName name="PO_QUIMICO_4KG">#REF!</definedName>
    <definedName name="POÇO">#REF!</definedName>
    <definedName name="poi" hidden="1">{#N/A,#N/A,TRUE,"Serviços"}</definedName>
    <definedName name="poiv" hidden="1">{#N/A,#N/A,TRUE,"Serviços"}</definedName>
    <definedName name="POLIM">[120]MB!$G$26</definedName>
    <definedName name="pont">#REF!</definedName>
    <definedName name="PONTALETE">#REF!</definedName>
    <definedName name="Ponte" localSheetId="16">Ponte</definedName>
    <definedName name="Ponte">#N/A</definedName>
    <definedName name="Ponte_10" localSheetId="16">Ponte_10</definedName>
    <definedName name="Ponte_10">#N/A</definedName>
    <definedName name="Ponte_12" localSheetId="16">Ponte_12</definedName>
    <definedName name="Ponte_12">#N/A</definedName>
    <definedName name="Ponte_19" localSheetId="16">Ponte_19</definedName>
    <definedName name="Ponte_19">#N/A</definedName>
    <definedName name="Ponte_2" localSheetId="16">Ponte_2</definedName>
    <definedName name="Ponte_2">#N/A</definedName>
    <definedName name="Ponte_21" localSheetId="16">Ponte_21</definedName>
    <definedName name="Ponte_21">#N/A</definedName>
    <definedName name="Ponte_23" localSheetId="16">Ponte_23</definedName>
    <definedName name="Ponte_23">#N/A</definedName>
    <definedName name="Ponte_24" localSheetId="16">Ponte_24</definedName>
    <definedName name="Ponte_24">#N/A</definedName>
    <definedName name="Ponte_26" localSheetId="16">Ponte_26</definedName>
    <definedName name="Ponte_26">#N/A</definedName>
    <definedName name="Ponte_27" localSheetId="16">Ponte_27</definedName>
    <definedName name="Ponte_27">#N/A</definedName>
    <definedName name="Ponte_29" localSheetId="16">Ponte_29</definedName>
    <definedName name="Ponte_29">#N/A</definedName>
    <definedName name="Ponte_30" localSheetId="16">Ponte_30</definedName>
    <definedName name="Ponte_30">#N/A</definedName>
    <definedName name="Ponte_31" localSheetId="16">Ponte_31</definedName>
    <definedName name="Ponte_31">#N/A</definedName>
    <definedName name="Ponte_33" localSheetId="16">Ponte_33</definedName>
    <definedName name="Ponte_33">#N/A</definedName>
    <definedName name="Ponte_34" localSheetId="16">Ponte_34</definedName>
    <definedName name="Ponte_34">#N/A</definedName>
    <definedName name="Ponte_35" localSheetId="16">Ponte_35</definedName>
    <definedName name="Ponte_35">#N/A</definedName>
    <definedName name="Ponte_36" localSheetId="16">Ponte_36</definedName>
    <definedName name="Ponte_36">#N/A</definedName>
    <definedName name="Ponte_37" localSheetId="16">Ponte_37</definedName>
    <definedName name="Ponte_37">#N/A</definedName>
    <definedName name="Ponte_38" localSheetId="16">Ponte_38</definedName>
    <definedName name="Ponte_38">#N/A</definedName>
    <definedName name="Ponte_39" localSheetId="16">Ponte_39</definedName>
    <definedName name="Ponte_39">#N/A</definedName>
    <definedName name="Ponte_4" localSheetId="16">Ponte_4</definedName>
    <definedName name="Ponte_4">#N/A</definedName>
    <definedName name="Ponte_40" localSheetId="16">Ponte_40</definedName>
    <definedName name="Ponte_40">#N/A</definedName>
    <definedName name="Ponte_41" localSheetId="16">Ponte_41</definedName>
    <definedName name="Ponte_41">#N/A</definedName>
    <definedName name="Ponte_42" localSheetId="16">Ponte_42</definedName>
    <definedName name="Ponte_42">#N/A</definedName>
    <definedName name="Ponte_43" localSheetId="16">Ponte_43</definedName>
    <definedName name="Ponte_43">#N/A</definedName>
    <definedName name="Ponte_44" localSheetId="16">Ponte_44</definedName>
    <definedName name="Ponte_44">#N/A</definedName>
    <definedName name="Ponte_45" localSheetId="16">Ponte_45</definedName>
    <definedName name="Ponte_45">#N/A</definedName>
    <definedName name="Ponte_46" localSheetId="16">Ponte_46</definedName>
    <definedName name="Ponte_46">#N/A</definedName>
    <definedName name="Ponte_47" localSheetId="16">Ponte_47</definedName>
    <definedName name="Ponte_47">#N/A</definedName>
    <definedName name="Ponte_48" localSheetId="16">Ponte_48</definedName>
    <definedName name="Ponte_48">#N/A</definedName>
    <definedName name="Ponte_51" localSheetId="16">Ponte_51</definedName>
    <definedName name="Ponte_51">#N/A</definedName>
    <definedName name="Ponte_52" localSheetId="16">Ponte_52</definedName>
    <definedName name="Ponte_52">#N/A</definedName>
    <definedName name="Ponte_53" localSheetId="16">Ponte_53</definedName>
    <definedName name="Ponte_53">#N/A</definedName>
    <definedName name="Ponte_55" localSheetId="16">Ponte_55</definedName>
    <definedName name="Ponte_55">#N/A</definedName>
    <definedName name="Ponte_58" localSheetId="16">Ponte_58</definedName>
    <definedName name="Ponte_58">#N/A</definedName>
    <definedName name="Ponte_59" localSheetId="16">Ponte_59</definedName>
    <definedName name="Ponte_59">#N/A</definedName>
    <definedName name="Ponte_60" localSheetId="16">Ponte_60</definedName>
    <definedName name="Ponte_60">#N/A</definedName>
    <definedName name="Ponte_61" localSheetId="16">Ponte_61</definedName>
    <definedName name="Ponte_61">#N/A</definedName>
    <definedName name="Ponte_62" localSheetId="16">Ponte_62</definedName>
    <definedName name="Ponte_62">#N/A</definedName>
    <definedName name="Ponte_63" localSheetId="16">Ponte_63</definedName>
    <definedName name="Ponte_63">#N/A</definedName>
    <definedName name="Ponte_64" localSheetId="16">Ponte_64</definedName>
    <definedName name="Ponte_64">#N/A</definedName>
    <definedName name="Ponte_65" localSheetId="16">Ponte_65</definedName>
    <definedName name="Ponte_65">#N/A</definedName>
    <definedName name="Ponte_66" localSheetId="16">Ponte_66</definedName>
    <definedName name="Ponte_66">#N/A</definedName>
    <definedName name="Ponte_67" localSheetId="16">Ponte_67</definedName>
    <definedName name="Ponte_67">#N/A</definedName>
    <definedName name="Ponte_68" localSheetId="16">Ponte_68</definedName>
    <definedName name="Ponte_68">#N/A</definedName>
    <definedName name="Ponte_69" localSheetId="16">Ponte_69</definedName>
    <definedName name="Ponte_69">#N/A</definedName>
    <definedName name="Ponte_70" localSheetId="16">Ponte_70</definedName>
    <definedName name="Ponte_70">#N/A</definedName>
    <definedName name="Ponte_71" localSheetId="16">Ponte_71</definedName>
    <definedName name="Ponte_71">#N/A</definedName>
    <definedName name="Ponte_72" localSheetId="16">Ponte_72</definedName>
    <definedName name="Ponte_72">#N/A</definedName>
    <definedName name="Ponte_8" localSheetId="16">Ponte_8</definedName>
    <definedName name="Ponte_8">#N/A</definedName>
    <definedName name="PONTEMADEIRA">#REF!</definedName>
    <definedName name="ponto">#N/A</definedName>
    <definedName name="popopopo" hidden="1">{#N/A,#N/A,FALSE,"MO (2)"}</definedName>
    <definedName name="Popular" localSheetId="5" hidden="1">{#N/A,#N/A,FALSE,"Cronograma";#N/A,#N/A,FALSE,"Cronogr. 2"}</definedName>
    <definedName name="Popular" hidden="1">{#N/A,#N/A,FALSE,"Cronograma";#N/A,#N/A,FALSE,"Cronogr. 2"}</definedName>
    <definedName name="PORRA">[121]!PORRA</definedName>
    <definedName name="portugal">#REF!</definedName>
    <definedName name="Posição" localSheetId="8">#REF!</definedName>
    <definedName name="Posição" localSheetId="13">#REF!</definedName>
    <definedName name="Posição" localSheetId="16">#REF!</definedName>
    <definedName name="Posição" hidden="1">#REF!</definedName>
    <definedName name="Posição_OAC">#REF!</definedName>
    <definedName name="PosiçãoDispositivoLateralOAE">#REF!</definedName>
    <definedName name="PosiçãoNãoseaplicaOAC">#REF!</definedName>
    <definedName name="PosiçãoOAC">#REF!</definedName>
    <definedName name="POSTO" localSheetId="15">[8]!POSTO</definedName>
    <definedName name="POSTO" localSheetId="16">'Mat. BetuM'!POSTO</definedName>
    <definedName name="POSTO">#N/A</definedName>
    <definedName name="POSTO1" localSheetId="15">[8]!Plan1</definedName>
    <definedName name="POSTO1" localSheetId="16">Plan1</definedName>
    <definedName name="POSTO1">[0]!Plan1</definedName>
    <definedName name="Potencia" localSheetId="16">#REF!</definedName>
    <definedName name="Potencia">#REF!</definedName>
    <definedName name="PP">'[122]Resumo Financeiro'!#REF!</definedName>
    <definedName name="PPAG">#REF!</definedName>
    <definedName name="PPCOFINS">#REF!</definedName>
    <definedName name="PPEDRAM">#REF!</definedName>
    <definedName name="PPEDREIRO">#N/A</definedName>
    <definedName name="PPEDREIRO_1">#REF!</definedName>
    <definedName name="PPEN" localSheetId="16">#REF!</definedName>
    <definedName name="PPEN">#REF!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" localSheetId="16">#REF!</definedName>
    <definedName name="PPL">#REF!</definedName>
    <definedName name="PPLA" localSheetId="16">#REF!</definedName>
    <definedName name="PPLA">#REF!</definedName>
    <definedName name="PPLT" localSheetId="16">#REF!</definedName>
    <definedName name="PPLT">#REF!</definedName>
    <definedName name="PPP" localSheetId="15">'[40]PRO-08'!#REF!</definedName>
    <definedName name="PPP">#REF!</definedName>
    <definedName name="PPPIS">#REF!</definedName>
    <definedName name="pppp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PPP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PPREP">#REF!</definedName>
    <definedName name="PPSAL">#REF!</definedName>
    <definedName name="PQP.">#REF!</definedName>
    <definedName name="PQWOINNE">#REF!</definedName>
    <definedName name="Pr">#REF!</definedName>
    <definedName name="PRA" localSheetId="16">#REF!</definedName>
    <definedName name="PRA">#REF!</definedName>
    <definedName name="Prazo" localSheetId="16">#REF!</definedName>
    <definedName name="Prazo">#REF!</definedName>
    <definedName name="Prazo_de_Execucao">[17]DADOS!$B$16</definedName>
    <definedName name="PRAZO_EDITAL">#REF!</definedName>
    <definedName name="PRAZO_ORC">#REF!</definedName>
    <definedName name="PRBQ" localSheetId="16">#REF!</definedName>
    <definedName name="PRBQ">#REF!</definedName>
    <definedName name="PRCB" localSheetId="16">#REF!</definedName>
    <definedName name="PRCB">#REF!</definedName>
    <definedName name="PRCC" localSheetId="16">#REF!</definedName>
    <definedName name="PRCC">#REF!</definedName>
    <definedName name="PRCCL" localSheetId="16">#REF!</definedName>
    <definedName name="PRCCL">#REF!</definedName>
    <definedName name="Prd" hidden="1">#N/A</definedName>
    <definedName name="PrdAux" hidden="1">#N/A</definedName>
    <definedName name="PRDM" localSheetId="16">#REF!</definedName>
    <definedName name="PRDM">#REF!</definedName>
    <definedName name="Pre">#REF!</definedName>
    <definedName name="pre.marc">#REF!</definedName>
    <definedName name="PREC">#REF!</definedName>
    <definedName name="PREC_1">#REF!</definedName>
    <definedName name="PRECO">#REF!</definedName>
    <definedName name="Preço_Improd." localSheetId="16">#REF!</definedName>
    <definedName name="Preço_Improd.">#REF!</definedName>
    <definedName name="Preço_parcial">#REF!</definedName>
    <definedName name="Preço_parcial_15">#REF!</definedName>
    <definedName name="Preço_prod." localSheetId="16">#REF!</definedName>
    <definedName name="Preço_prod.">#REF!</definedName>
    <definedName name="PREÇO_PROPOSTA">#REF!</definedName>
    <definedName name="PREÇO_UNIT_serviço">OFFSET(#REF!,0,0,COUNTA(#REF!),1)</definedName>
    <definedName name="preco1" localSheetId="16">#REF!</definedName>
    <definedName name="preco1">#REF!</definedName>
    <definedName name="PREÇOS" localSheetId="16">#REF!</definedName>
    <definedName name="PREÇOS">#REF!</definedName>
    <definedName name="PREÇOS_10" localSheetId="16">#REF!</definedName>
    <definedName name="PREÇOS_10">#REF!</definedName>
    <definedName name="PREÇOS_10_16">#REF!</definedName>
    <definedName name="PREÇOS_16">#REF!</definedName>
    <definedName name="PREÇOS_17" localSheetId="16">#REF!</definedName>
    <definedName name="PREÇOS_17">#REF!</definedName>
    <definedName name="PREÇOS_17_16">#REF!</definedName>
    <definedName name="Preços_2anosarrumada" localSheetId="16">#REF!</definedName>
    <definedName name="Preços_2anosarrumada">#REF!</definedName>
    <definedName name="PREÇOS_6" localSheetId="16">#REF!</definedName>
    <definedName name="PREÇOS_6">#REF!</definedName>
    <definedName name="PREÇOS_6_16">#REF!</definedName>
    <definedName name="PREÇOS_7" localSheetId="16">#REF!</definedName>
    <definedName name="PREÇOS_7">#REF!</definedName>
    <definedName name="PREÇOS_7_16">#REF!</definedName>
    <definedName name="PREÇOS_8" localSheetId="16">#REF!</definedName>
    <definedName name="PREÇOS_8">#REF!</definedName>
    <definedName name="PREÇOS_8_16">#REF!</definedName>
    <definedName name="PREÇOS_9" localSheetId="16">#REF!</definedName>
    <definedName name="PREÇOS_9">#REF!</definedName>
    <definedName name="PREÇOS_9_16">#REF!</definedName>
    <definedName name="PREÇOSOBRAS">'[123]BD Equip.'!$A$1:$B$263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 localSheetId="16">#REF!</definedName>
    <definedName name="PRECP">#REF!</definedName>
    <definedName name="PRECREV" localSheetId="16">#REF!</definedName>
    <definedName name="PRECREV">#REF!</definedName>
    <definedName name="pref">#REF!</definedName>
    <definedName name="PREGO">[24]DADOS!$C$18</definedName>
    <definedName name="PREGO_1_X_16">#REF!</definedName>
    <definedName name="PREGO_2_12_X_12">#REF!</definedName>
    <definedName name="PREGO_2_12X10">#REF!</definedName>
    <definedName name="PREGO_2X11">#REF!</definedName>
    <definedName name="PREGO_2X12">#REF!</definedName>
    <definedName name="Premissas" hidden="1">{"summary1",#N/A,TRUE,"Comps";"summary2",#N/A,TRUE,"Comps";"summary3",#N/A,TRUE,"Comps"}</definedName>
    <definedName name="PREMN" localSheetId="16">#REF!</definedName>
    <definedName name="PREMN">#REF!</definedName>
    <definedName name="PREMOÇÃOPS">#REF!</definedName>
    <definedName name="PresençaFaixaAdicional">#REF!</definedName>
    <definedName name="PRETRO">#REF!</definedName>
    <definedName name="prg">#REF!</definedName>
    <definedName name="PRGC" localSheetId="16">#REF!</definedName>
    <definedName name="PRGC">#REF!</definedName>
    <definedName name="primeira" localSheetId="16">#REF!</definedName>
    <definedName name="primeira">#REF!</definedName>
    <definedName name="primeira_1">#REF!</definedName>
    <definedName name="primeira_3" localSheetId="16">#REF!</definedName>
    <definedName name="primeira_3">#REF!</definedName>
    <definedName name="primeira_4" localSheetId="16">#REF!</definedName>
    <definedName name="primeira_4">#REF!</definedName>
    <definedName name="primeira_5" localSheetId="16">#REF!</definedName>
    <definedName name="primeira_5">#REF!</definedName>
    <definedName name="primeiraa" localSheetId="16">#REF!</definedName>
    <definedName name="primeiraa">#REF!</definedName>
    <definedName name="PrimeiraCamadaFinal">#REF!</definedName>
    <definedName name="PRINC." localSheetId="16">#REF!</definedName>
    <definedName name="PRINC.">#REF!</definedName>
    <definedName name="Print">[124]QuQuant!#REF!</definedName>
    <definedName name="Print_1">#REF!</definedName>
    <definedName name="Print_10">#REF!</definedName>
    <definedName name="Print_12">#REF!</definedName>
    <definedName name="Print_2">#REF!</definedName>
    <definedName name="Print_25">#REF!</definedName>
    <definedName name="Print_3">#REF!</definedName>
    <definedName name="Print_4">#REF!</definedName>
    <definedName name="Print_5">#REF!</definedName>
    <definedName name="Print_6">#REF!</definedName>
    <definedName name="Print_7">#REF!</definedName>
    <definedName name="Print_9">#REF!</definedName>
    <definedName name="Print_Area">#REF!</definedName>
    <definedName name="Print_Area_1_1">#REF!</definedName>
    <definedName name="Print_Area_MI" localSheetId="16">#REF!</definedName>
    <definedName name="Print_Area_MI">#REF!</definedName>
    <definedName name="Print_Area_MI_1">#REF!</definedName>
    <definedName name="Print_Area_MI_1_1">#REF!</definedName>
    <definedName name="Print_Area_MI_1_10">#REF!</definedName>
    <definedName name="Print_Area_MI_1_12">#REF!</definedName>
    <definedName name="Print_Area_MI_1_9">#REF!</definedName>
    <definedName name="Print_Area_MI_10">#REF!</definedName>
    <definedName name="Print_Area_MI_11">"$#REF!.$A$8:$G$165"</definedName>
    <definedName name="Print_Area_MI_12">#REF!</definedName>
    <definedName name="Print_Area_MI_13">#REF!</definedName>
    <definedName name="Print_Area_MI_14">#REF!</definedName>
    <definedName name="Print_Area_MI_15">#REF!</definedName>
    <definedName name="Print_Area_MI_16">#REF!</definedName>
    <definedName name="Print_Area_MI_19" localSheetId="16">#REF!</definedName>
    <definedName name="Print_Area_MI_19">#REF!</definedName>
    <definedName name="Print_Area_MI_19_16">#REF!</definedName>
    <definedName name="Print_Area_MI_2">NA()</definedName>
    <definedName name="Print_Area_MI_21" localSheetId="16">#REF!</definedName>
    <definedName name="Print_Area_MI_21">#REF!</definedName>
    <definedName name="Print_Area_MI_21_16">#REF!</definedName>
    <definedName name="Print_Area_MI_21_19" localSheetId="16">#REF!</definedName>
    <definedName name="Print_Area_MI_21_19">#REF!</definedName>
    <definedName name="Print_Area_MI_21_19_16">#REF!</definedName>
    <definedName name="Print_Area_MI_25">#REF!</definedName>
    <definedName name="Print_Area_MI_3">#REF!</definedName>
    <definedName name="Print_Area_MI_3_1">#REF!</definedName>
    <definedName name="Print_Area_MI_3_10">#REF!</definedName>
    <definedName name="Print_Area_MI_3_12">#REF!</definedName>
    <definedName name="Print_Area_MI_3_9">#REF!</definedName>
    <definedName name="Print_Area_MI_4" localSheetId="16">#REF!</definedName>
    <definedName name="Print_Area_MI_4">#REF!</definedName>
    <definedName name="Print_Area_MI_5">#REF!</definedName>
    <definedName name="Print_Area_MI_6">#REF!</definedName>
    <definedName name="Print_Area_MI_7">#REF!</definedName>
    <definedName name="Print_Area_MI_9">#REF!</definedName>
    <definedName name="Print_Area_MII" localSheetId="16">#REF!</definedName>
    <definedName name="Print_Area_MII">#REF!</definedName>
    <definedName name="Print_Titles">#N/A</definedName>
    <definedName name="PRINT_TITLES_MI" localSheetId="16">#REF!</definedName>
    <definedName name="PRINT_TITLES_MI">#REF!</definedName>
    <definedName name="PRINT_TITLES_MI_1">#REF!</definedName>
    <definedName name="PRINT_TITLES_MI_10">#REF!</definedName>
    <definedName name="PRINT_TITLES_MI_11">"$#REF!.$A$1:$IV$7"</definedName>
    <definedName name="PRINT_TITLES_MI_12">#REF!</definedName>
    <definedName name="PRINT_TITLES_MI_13">#REF!</definedName>
    <definedName name="PRINT_TITLES_MI_14">#REF!</definedName>
    <definedName name="PRINT_TITLES_MI_15">#REF!</definedName>
    <definedName name="PRINT_TITLES_MI_16">#REF!</definedName>
    <definedName name="PRINT_TITLES_MI_19" localSheetId="16">#REF!</definedName>
    <definedName name="PRINT_TITLES_MI_19">#REF!</definedName>
    <definedName name="PRINT_TITLES_MI_19_16">#REF!</definedName>
    <definedName name="PRINT_TITLES_MI_2">NA()</definedName>
    <definedName name="PRINT_TITLES_MI_3">#REF!</definedName>
    <definedName name="PRINT_TITLES_MI_3_1">#REF!</definedName>
    <definedName name="PRINT_TITLES_MI_3_10">#REF!</definedName>
    <definedName name="PRINT_TITLES_MI_3_12">#REF!</definedName>
    <definedName name="PRINT_TITLES_MI_3_9">#REF!</definedName>
    <definedName name="PRINT_TITLES_MI_4" localSheetId="16">#REF!</definedName>
    <definedName name="PRINT_TITLES_MI_4">#REF!</definedName>
    <definedName name="PRINT_TITLES_MI_5">#REF!</definedName>
    <definedName name="PRINT_TITLES_MI_9">#REF!</definedName>
    <definedName name="PRINT_TITLES_MII" localSheetId="16">#REF!</definedName>
    <definedName name="PRINT_TITLES_MII">#REF!</definedName>
    <definedName name="PRL.1C">#REF!</definedName>
    <definedName name="PRM">#REF!</definedName>
    <definedName name="PRM.1C">#REF!</definedName>
    <definedName name="PRM1C" localSheetId="16">#REF!</definedName>
    <definedName name="PRM1C">#REF!</definedName>
    <definedName name="PRMAT">#REF!</definedName>
    <definedName name="PRMCC">"'file:///D:/Meus documentos/ANASTÁCIO/SERCEL/BR262990800.xls'#$SERVIÇOS.$#REF!$#REF!"</definedName>
    <definedName name="PRMEC">#REF!</definedName>
    <definedName name="PRMECAT">#REF!</definedName>
    <definedName name="PRMFD">#REF!</definedName>
    <definedName name="PRMN" localSheetId="16">#REF!</definedName>
    <definedName name="PRMN">#REF!</definedName>
    <definedName name="PRMSH">#REF!</definedName>
    <definedName name="proc">[17]DADOS!$B$12</definedName>
    <definedName name="PROD_1" localSheetId="8">{#N/A,#N/A,TRUE,"Serviços"}</definedName>
    <definedName name="PROD_1" localSheetId="10">{#N/A,#N/A,TRUE,"Serviços"}</definedName>
    <definedName name="PROD_1" localSheetId="11">{#N/A,#N/A,TRUE,"Serviços"}</definedName>
    <definedName name="PROD_1" localSheetId="12">{#N/A,#N/A,TRUE,"Serviços"}</definedName>
    <definedName name="PROD_1" localSheetId="13">{#N/A,#N/A,TRUE,"Serviços"}</definedName>
    <definedName name="PROD_1" localSheetId="5" hidden="1">{#N/A,#N/A,TRUE,"Serviços"}</definedName>
    <definedName name="PROD_1" localSheetId="15" hidden="1">{#N/A,#N/A,TRUE,"Serviços"}</definedName>
    <definedName name="PROD_1" localSheetId="16">{#N/A,#N/A,TRUE,"Serviços"}</definedName>
    <definedName name="PROD_1" hidden="1">{#N/A,#N/A,TRUE,"Serviços"}</definedName>
    <definedName name="PROD_11" localSheetId="5" hidden="1">{#N/A,#N/A,TRUE,"Serviços"}</definedName>
    <definedName name="PROD_11" localSheetId="16">{#N/A,#N/A,TRUE,"Serviços"}</definedName>
    <definedName name="PROD_11" hidden="1">{#N/A,#N/A,TRUE,"Serviços"}</definedName>
    <definedName name="ProdAnexo" localSheetId="16">#REF!</definedName>
    <definedName name="ProdAnexo">#REF!</definedName>
    <definedName name="ProdNome" localSheetId="16">#REF!</definedName>
    <definedName name="ProdNome">#REF!</definedName>
    <definedName name="Produção" localSheetId="15">[8]!Plan1</definedName>
    <definedName name="produção" localSheetId="16">#REF!</definedName>
    <definedName name="produção">#REF!</definedName>
    <definedName name="PRODUÇÃO.JAN" localSheetId="15">[8]!Plan1</definedName>
    <definedName name="PRODUÇÃO.JAN" localSheetId="16">Plan1</definedName>
    <definedName name="PRODUÇÃO.JAN">[0]!Plan1</definedName>
    <definedName name="PRODUÇÃO.JAN_10" localSheetId="15">[8]!Plan1</definedName>
    <definedName name="PRODUÇÃO.JAN_10" localSheetId="16">Plan1</definedName>
    <definedName name="PRODUÇÃO.JAN_10">[0]!Plan1</definedName>
    <definedName name="PRODUÇÃO.JAN_11" localSheetId="15">[8]!Plan1</definedName>
    <definedName name="PRODUÇÃO.JAN_11" localSheetId="16">Plan1</definedName>
    <definedName name="PRODUÇÃO.JAN_11">[0]!Plan1</definedName>
    <definedName name="PRODUÇÃO.JAN_12" localSheetId="15">[8]!Plan1</definedName>
    <definedName name="PRODUÇÃO.JAN_12" localSheetId="16">Plan1</definedName>
    <definedName name="PRODUÇÃO.JAN_12">[0]!Plan1</definedName>
    <definedName name="PRODUÇÃO.JAN_13" localSheetId="15">[8]!Plan1</definedName>
    <definedName name="PRODUÇÃO.JAN_13" localSheetId="16">Plan1</definedName>
    <definedName name="PRODUÇÃO.JAN_13">[0]!Plan1</definedName>
    <definedName name="PRODUÇÃO.JAN_14" localSheetId="15">[8]!Plan1</definedName>
    <definedName name="PRODUÇÃO.JAN_14" localSheetId="16">Plan1</definedName>
    <definedName name="PRODUÇÃO.JAN_14">[0]!Plan1</definedName>
    <definedName name="PRODUÇÃO.JAN_15" localSheetId="15">[8]!Plan1</definedName>
    <definedName name="PRODUÇÃO.JAN_15" localSheetId="16">Plan1</definedName>
    <definedName name="PRODUÇÃO.JAN_15">[0]!Plan1</definedName>
    <definedName name="PRODUÇÃO.JAN_16" localSheetId="15">[8]!Plan1</definedName>
    <definedName name="PRODUÇÃO.JAN_16" localSheetId="16">Plan1</definedName>
    <definedName name="PRODUÇÃO.JAN_16">[0]!Plan1</definedName>
    <definedName name="PRODUÇÃO.JAN_17" localSheetId="15">[8]!Plan1</definedName>
    <definedName name="PRODUÇÃO.JAN_17" localSheetId="16">Plan1</definedName>
    <definedName name="PRODUÇÃO.JAN_17">[0]!Plan1</definedName>
    <definedName name="PRODUÇÃO.JAN_18" localSheetId="15">[8]!Plan1</definedName>
    <definedName name="PRODUÇÃO.JAN_18" localSheetId="16">Plan1</definedName>
    <definedName name="PRODUÇÃO.JAN_18">[0]!Plan1</definedName>
    <definedName name="PRODUÇÃO.JAN_2" localSheetId="15">[8]!Plan1</definedName>
    <definedName name="PRODUÇÃO.JAN_2" localSheetId="16">Plan1</definedName>
    <definedName name="PRODUÇÃO.JAN_2">[0]!Plan1</definedName>
    <definedName name="PRODUÇÃO.JAN_5" localSheetId="15">[8]!Plan1</definedName>
    <definedName name="PRODUÇÃO.JAN_5" localSheetId="16">Plan1</definedName>
    <definedName name="PRODUÇÃO.JAN_5">[0]!Plan1</definedName>
    <definedName name="PRODUÇÃO.JAN_6" localSheetId="15">[8]!Plan1</definedName>
    <definedName name="PRODUÇÃO.JAN_6" localSheetId="16">Plan1</definedName>
    <definedName name="PRODUÇÃO.JAN_6">[0]!Plan1</definedName>
    <definedName name="PRODUÇÃO.JAN_7" localSheetId="15">[8]!Plan1</definedName>
    <definedName name="PRODUÇÃO.JAN_7" localSheetId="16">Plan1</definedName>
    <definedName name="PRODUÇÃO.JAN_7">[0]!Plan1</definedName>
    <definedName name="PRODUÇÃO.JAN_8" localSheetId="15">[8]!Plan1</definedName>
    <definedName name="PRODUÇÃO.JAN_8" localSheetId="16">Plan1</definedName>
    <definedName name="PRODUÇÃO.JAN_8">[0]!Plan1</definedName>
    <definedName name="PRODUÇÃO.JAN_9" localSheetId="15">[8]!Plan1</definedName>
    <definedName name="PRODUÇÃO.JAN_9" localSheetId="16">Plan1</definedName>
    <definedName name="PRODUÇÃO.JAN_9">[0]!Plan1</definedName>
    <definedName name="Produção_10" localSheetId="15">[8]!Plan1</definedName>
    <definedName name="Produção_10" localSheetId="16">Plan1</definedName>
    <definedName name="Produção_10">[0]!Plan1</definedName>
    <definedName name="Produção_11" localSheetId="15">[8]!Plan1</definedName>
    <definedName name="Produção_11" localSheetId="16">Plan1</definedName>
    <definedName name="Produção_11">[0]!Plan1</definedName>
    <definedName name="Produção_12" localSheetId="15">[8]!Plan1</definedName>
    <definedName name="Produção_12" localSheetId="16">Plan1</definedName>
    <definedName name="Produção_12">[0]!Plan1</definedName>
    <definedName name="Produção_13">#NAME?</definedName>
    <definedName name="Produção_14" localSheetId="15">[8]!Plan1</definedName>
    <definedName name="Produção_14" localSheetId="16">Plan1</definedName>
    <definedName name="Produção_14">[0]!Plan1</definedName>
    <definedName name="Produção_15" localSheetId="15">[8]!Plan1</definedName>
    <definedName name="Produção_15" localSheetId="16">Plan1</definedName>
    <definedName name="Produção_15">[0]!Plan1</definedName>
    <definedName name="Produção_16" localSheetId="15">[8]!Plan1</definedName>
    <definedName name="Produção_16" localSheetId="16">Plan1</definedName>
    <definedName name="Produção_16">[0]!Plan1</definedName>
    <definedName name="Produção_17" localSheetId="15">[8]!Plan1</definedName>
    <definedName name="Produção_17" localSheetId="16">Plan1</definedName>
    <definedName name="Produção_17">[0]!Plan1</definedName>
    <definedName name="Produção_18" localSheetId="15">[8]!Plan1</definedName>
    <definedName name="Produção_18" localSheetId="16">Plan1</definedName>
    <definedName name="Produção_18">[0]!Plan1</definedName>
    <definedName name="Produção_2" localSheetId="15">[8]!Plan1</definedName>
    <definedName name="Produção_2" localSheetId="16">Plan1</definedName>
    <definedName name="Produção_2">[0]!Plan1</definedName>
    <definedName name="Produção_5" localSheetId="15">[8]!Plan1</definedName>
    <definedName name="Produção_5" localSheetId="16">Plan1</definedName>
    <definedName name="Produção_5">[0]!Plan1</definedName>
    <definedName name="Produção_6" localSheetId="15">[8]!Plan1</definedName>
    <definedName name="Produção_6" localSheetId="16">Plan1</definedName>
    <definedName name="Produção_6">[0]!Plan1</definedName>
    <definedName name="Produção_7" localSheetId="15">[8]!Plan1</definedName>
    <definedName name="Produção_7" localSheetId="16">Plan1</definedName>
    <definedName name="Produção_7">[0]!Plan1</definedName>
    <definedName name="Produção_8" localSheetId="15">[8]!Plan1</definedName>
    <definedName name="Produção_8" localSheetId="16">Plan1</definedName>
    <definedName name="Produção_8">[0]!Plan1</definedName>
    <definedName name="Produção_9" localSheetId="15">[8]!Plan1</definedName>
    <definedName name="Produção_9" localSheetId="16">Plan1</definedName>
    <definedName name="Produção_9">[0]!Plan1</definedName>
    <definedName name="produçao1" localSheetId="16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JETO">[5]PLANILHA!#REF!</definedName>
    <definedName name="PROJETO_10">[125]PROJETO!$1:$1048576</definedName>
    <definedName name="PROJETO_17">[125]PROJETO!$1:$1048576</definedName>
    <definedName name="PROJETO_6">[125]PROJETO!$1:$1048576</definedName>
    <definedName name="PROJETO_7">[125]PROJETO!$1:$1048576</definedName>
    <definedName name="PROJETO_8">[125]PROJETO!$1:$1048576</definedName>
    <definedName name="PROJETO_9">[125]PROJETO!$1:$1048576</definedName>
    <definedName name="PROMZ" localSheetId="16">#REF!</definedName>
    <definedName name="PROMZ">#REF!</definedName>
    <definedName name="PROP">#REF!</definedName>
    <definedName name="proposta">[17]DADOS!$B$15</definedName>
    <definedName name="PROPRIETARIO">#REF!</definedName>
    <definedName name="prot.ambient">#REF!</definedName>
    <definedName name="prot.ambient_1">#REF!</definedName>
    <definedName name="prot.ambient_10">#REF!</definedName>
    <definedName name="prot.ambient_12">#REF!</definedName>
    <definedName name="prot.ambient_2">#REF!</definedName>
    <definedName name="prot.ambient_3">#REF!</definedName>
    <definedName name="prot.ambient_4">#REF!</definedName>
    <definedName name="prot.ambient_9">#REF!</definedName>
    <definedName name="ProteçãoAmbiental">'[91]Medição Completa'!#REF!</definedName>
    <definedName name="PRP" localSheetId="16">#REF!</definedName>
    <definedName name="PRP">#REF!</definedName>
    <definedName name="PRPA" localSheetId="16">#REF!</definedName>
    <definedName name="PRPA">#REF!</definedName>
    <definedName name="PRPDMAN">#REF!</definedName>
    <definedName name="PRPDMEC">#REF!</definedName>
    <definedName name="PRPL" localSheetId="16">#REF!</definedName>
    <definedName name="PRPL">#REF!</definedName>
    <definedName name="PRPS">#REF!</definedName>
    <definedName name="PRPT" localSheetId="16">#REF!</definedName>
    <definedName name="PRPT">#REF!</definedName>
    <definedName name="PRR.1C">#REF!</definedName>
    <definedName name="PRR1C" localSheetId="16">#REF!</definedName>
    <definedName name="PRR1C">#REF!</definedName>
    <definedName name="PRRMBF">"'file:///D:/Meus documentos/ANASTÁCIO/SERCEL/BR262990800.xls'#$SERVIÇOS.$#REF!$#REF!"</definedName>
    <definedName name="PRRMBUQ">#REF!</definedName>
    <definedName name="PRRP" localSheetId="16">#REF!</definedName>
    <definedName name="PRRP">#REF!</definedName>
    <definedName name="PRZ" localSheetId="16">#REF!</definedName>
    <definedName name="PRZ">#REF!</definedName>
    <definedName name="PrzO">#REF!</definedName>
    <definedName name="PS">#REF!</definedName>
    <definedName name="PSCB" localSheetId="16">#REF!</definedName>
    <definedName name="PSCB">#REF!</definedName>
    <definedName name="PSELAGEM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 localSheetId="16">#REF!</definedName>
    <definedName name="PSINAL">#REF!</definedName>
    <definedName name="PSMC">#REF!</definedName>
    <definedName name="PST" localSheetId="16">#REF!</definedName>
    <definedName name="PST">#REF!</definedName>
    <definedName name="pt">#REF!</definedName>
    <definedName name="PTA1A">#REF!</definedName>
    <definedName name="PTA2A">#REF!</definedName>
    <definedName name="PTB" localSheetId="16">#REF!</definedName>
    <definedName name="PTB">#REF!</definedName>
    <definedName name="PTBA" localSheetId="16">#REF!</definedName>
    <definedName name="PTBA">#REF!</definedName>
    <definedName name="PTBT" localSheetId="16">#REF!</definedName>
    <definedName name="PTBT">#REF!</definedName>
    <definedName name="PTCAP20" localSheetId="16">#REF!</definedName>
    <definedName name="PTCAP20">#REF!</definedName>
    <definedName name="PTCAP20MBQ" localSheetId="16">#REF!</definedName>
    <definedName name="PTCAP20MBQ">#REF!</definedName>
    <definedName name="PTCAP20MBUQ">#REF!</definedName>
    <definedName name="PTCAP50MBUQ">#REF!</definedName>
    <definedName name="PTCAPMBUQ">#REF!</definedName>
    <definedName name="PTCB4" localSheetId="16">#REF!</definedName>
    <definedName name="PTCB4">#REF!</definedName>
    <definedName name="PTCC">#REF!</definedName>
    <definedName name="PTCC4" localSheetId="16">#REF!</definedName>
    <definedName name="PTCC4">#REF!</definedName>
    <definedName name="PTCCB10" localSheetId="16">#REF!</definedName>
    <definedName name="PTCCB10">#REF!</definedName>
    <definedName name="PTCM30" localSheetId="16">#REF!</definedName>
    <definedName name="PTCM30">#REF!</definedName>
    <definedName name="PTCM30IMP" localSheetId="16">#REF!</definedName>
    <definedName name="PTCM30IMP">#REF!</definedName>
    <definedName name="PTCM30RP" localSheetId="16">#REF!</definedName>
    <definedName name="PTCM30RP">#REF!</definedName>
    <definedName name="PTCM30TB" localSheetId="16">#REF!</definedName>
    <definedName name="PTCM30TB">#REF!</definedName>
    <definedName name="PTCMI">#REF!</definedName>
    <definedName name="PTCMRP">#REF!</definedName>
    <definedName name="pte" localSheetId="16">pte</definedName>
    <definedName name="pte">#N/A</definedName>
    <definedName name="pte_38" localSheetId="16">pte_38</definedName>
    <definedName name="pte_38">#N/A</definedName>
    <definedName name="PTEB4" localSheetId="16">#REF!</definedName>
    <definedName name="PTEB4">#REF!</definedName>
    <definedName name="PTEMULCS" localSheetId="16">#REF!</definedName>
    <definedName name="PTEMULCS">#REF!</definedName>
    <definedName name="PTEMULFLEX">#REF!</definedName>
    <definedName name="PTEMULMICRO">#REF!</definedName>
    <definedName name="PTEMULTSD" localSheetId="16">#REF!</definedName>
    <definedName name="PTEMULTSD">#REF!</definedName>
    <definedName name="PTEMULTSS" localSheetId="16">#REF!</definedName>
    <definedName name="PTEMULTSS">#REF!</definedName>
    <definedName name="PTLB10">#REF!</definedName>
    <definedName name="PTLCB10" localSheetId="16">#REF!</definedName>
    <definedName name="PTLCB10">#REF!</definedName>
    <definedName name="PTLCB5">#REF!</definedName>
    <definedName name="PTLCC4">#REF!</definedName>
    <definedName name="PTLMB" localSheetId="16">#REF!</definedName>
    <definedName name="PTLMB">#REF!</definedName>
    <definedName name="PTLMR">#REF!</definedName>
    <definedName name="Pto" localSheetId="16">ROUND(#REF!*#REF!,2)</definedName>
    <definedName name="Pto">ROUND(#REF!*#REF!,2)</definedName>
    <definedName name="PTONSUCATA">#REF!</definedName>
    <definedName name="Ptotal" localSheetId="8">ROUND(#REF!*#REF!,2)</definedName>
    <definedName name="Ptotal" localSheetId="13">ROUND(#REF!*#REF!,2)</definedName>
    <definedName name="Ptotal">ROUND(#REF!*#REF!,2)</definedName>
    <definedName name="PTRC1CMICRO">#REF!</definedName>
    <definedName name="PTRL1C0.8">#REF!</definedName>
    <definedName name="PTRL1CE">#REF!</definedName>
    <definedName name="PTRL1CLAMAG" localSheetId="16">#REF!</definedName>
    <definedName name="PTRL1CLAMAG">#REF!</definedName>
    <definedName name="PTRL1CLG">#REF!</definedName>
    <definedName name="PTRL1CMBF" localSheetId="16">#REF!</definedName>
    <definedName name="PTRL1CMBF">#REF!</definedName>
    <definedName name="PTRL1CMBUF">#REF!</definedName>
    <definedName name="PTRM1C" localSheetId="16">#REF!</definedName>
    <definedName name="PTRM1C">#REF!</definedName>
    <definedName name="PTRR1C" localSheetId="16">#REF!</definedName>
    <definedName name="PTRR1C">#REF!</definedName>
    <definedName name="PTRR1CCD">#REF!</definedName>
    <definedName name="PTRR1CP">#REF!</definedName>
    <definedName name="PTRR1CPL" localSheetId="16">#REF!</definedName>
    <definedName name="PTRR1CPL">#REF!</definedName>
    <definedName name="PTRR1CST" localSheetId="16">#REF!</definedName>
    <definedName name="PTRR1CST">#REF!</definedName>
    <definedName name="PTRR1CTB">#REF!</definedName>
    <definedName name="PTRR2CCS">#REF!</definedName>
    <definedName name="PTRR2CETSD">#REF!</definedName>
    <definedName name="PTRR2CETSS">#REF!</definedName>
    <definedName name="PTSCAP20MBQ">#REF!</definedName>
    <definedName name="PTSCM30IMP">#REF!</definedName>
    <definedName name="PTSCM30RP">#REF!</definedName>
    <definedName name="PTSCM30TB">#REF!</definedName>
    <definedName name="PTSD" localSheetId="16">#REF!</definedName>
    <definedName name="PTSD">#REF!</definedName>
    <definedName name="PTSD2" localSheetId="16">#REF!</definedName>
    <definedName name="PTSD2">#REF!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TSSP">#REF!</definedName>
    <definedName name="ptt3x2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CANT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>NA()</definedName>
    <definedName name="Pun_26">NA()</definedName>
    <definedName name="Pun_27">NA()</definedName>
    <definedName name="punit" localSheetId="16">#REF!</definedName>
    <definedName name="punit">#REF!</definedName>
    <definedName name="PUNIT1" localSheetId="16">#REF!</definedName>
    <definedName name="PUNIT1">#REF!</definedName>
    <definedName name="PUnit10">#REF!*#REF!</definedName>
    <definedName name="PUnit11">#REF!*#REF!</definedName>
    <definedName name="PUnit12">#REF!*#REF!</definedName>
    <definedName name="PUNIT2">[126]PLANILHA!$A$1:$F$1004</definedName>
    <definedName name="PUNIT3" localSheetId="16">#REF!</definedName>
    <definedName name="PUNIT3">#REF!</definedName>
    <definedName name="PUPA" localSheetId="16">#REF!</definedName>
    <definedName name="PUPA">#REF!</definedName>
    <definedName name="PUPJ" localSheetId="16">#REF!</definedName>
    <definedName name="PUPJ">#REF!</definedName>
    <definedName name="Q">[34]!Q</definedName>
    <definedName name="q_1">#REF!</definedName>
    <definedName name="Q_16">#REF!</definedName>
    <definedName name="q_25">#REF!</definedName>
    <definedName name="QA">NA()</definedName>
    <definedName name="QD" localSheetId="8">#REF!</definedName>
    <definedName name="QD" localSheetId="13">#REF!</definedName>
    <definedName name="QD" localSheetId="16">#REF!</definedName>
    <definedName name="QD" hidden="1">#REF!</definedName>
    <definedName name="Qd.Comp.Miranda" localSheetId="15">[8]!Plan1</definedName>
    <definedName name="Qd.Comp.Miranda" localSheetId="16">Plan1</definedName>
    <definedName name="Qd.Comp.Miranda">[0]!Plan1</definedName>
    <definedName name="Qd.Comp.Miranda_1">"plan1"</definedName>
    <definedName name="Qd.Comp.Miranda_10" localSheetId="15">[8]!Plan1</definedName>
    <definedName name="Qd.Comp.Miranda_10" localSheetId="16">Plan1</definedName>
    <definedName name="Qd.Comp.Miranda_10">[0]!Plan1</definedName>
    <definedName name="Qd.Comp.Miranda_11" localSheetId="15">[8]!Plan1</definedName>
    <definedName name="Qd.Comp.Miranda_11" localSheetId="16">Plan1</definedName>
    <definedName name="Qd.Comp.Miranda_11">[0]!Plan1</definedName>
    <definedName name="Qd.Comp.Miranda_12" localSheetId="15">[8]!Plan1</definedName>
    <definedName name="Qd.Comp.Miranda_12" localSheetId="16">Plan1</definedName>
    <definedName name="Qd.Comp.Miranda_12">[0]!Plan1</definedName>
    <definedName name="Qd.Comp.Miranda_13" localSheetId="15">[8]!Plan1</definedName>
    <definedName name="Qd.Comp.Miranda_13" localSheetId="16">Plan1</definedName>
    <definedName name="Qd.Comp.Miranda_13">[0]!Plan1</definedName>
    <definedName name="Qd.Comp.Miranda_14" localSheetId="15">[8]!Plan1</definedName>
    <definedName name="Qd.Comp.Miranda_14" localSheetId="16">Plan1</definedName>
    <definedName name="Qd.Comp.Miranda_14">[0]!Plan1</definedName>
    <definedName name="Qd.Comp.Miranda_15" localSheetId="15">[8]!Plan1</definedName>
    <definedName name="Qd.Comp.Miranda_15" localSheetId="16">Plan1</definedName>
    <definedName name="Qd.Comp.Miranda_15">[0]!Plan1</definedName>
    <definedName name="Qd.Comp.Miranda_16" localSheetId="15">[8]!Plan1</definedName>
    <definedName name="Qd.Comp.Miranda_16" localSheetId="16">Plan1</definedName>
    <definedName name="Qd.Comp.Miranda_16">[0]!Plan1</definedName>
    <definedName name="Qd.Comp.Miranda_17" localSheetId="15">[8]!Plan1</definedName>
    <definedName name="Qd.Comp.Miranda_17" localSheetId="16">Plan1</definedName>
    <definedName name="Qd.Comp.Miranda_17">[0]!Plan1</definedName>
    <definedName name="Qd.Comp.Miranda_18" localSheetId="15">[8]!Plan1</definedName>
    <definedName name="Qd.Comp.Miranda_18" localSheetId="16">Plan1</definedName>
    <definedName name="Qd.Comp.Miranda_18">[0]!Plan1</definedName>
    <definedName name="Qd.Comp.Miranda_2" localSheetId="15">[8]!Plan1</definedName>
    <definedName name="Qd.Comp.Miranda_2" localSheetId="16">Plan1</definedName>
    <definedName name="Qd.Comp.Miranda_2">[0]!Plan1</definedName>
    <definedName name="Qd.Comp.Miranda_3">"plan1"</definedName>
    <definedName name="Qd.Comp.Miranda_4" localSheetId="15">[8]!Plan1</definedName>
    <definedName name="Qd.Comp.Miranda_4" localSheetId="16">Plan1</definedName>
    <definedName name="Qd.Comp.Miranda_4">[0]!Plan1</definedName>
    <definedName name="Qd.Comp.Miranda_5" localSheetId="15">[8]!Plan1</definedName>
    <definedName name="Qd.Comp.Miranda_5" localSheetId="16">Plan1</definedName>
    <definedName name="Qd.Comp.Miranda_5">[0]!Plan1</definedName>
    <definedName name="Qd.Comp.Miranda_6" localSheetId="15">[8]!Plan1</definedName>
    <definedName name="Qd.Comp.Miranda_6" localSheetId="16">Plan1</definedName>
    <definedName name="Qd.Comp.Miranda_6">[0]!Plan1</definedName>
    <definedName name="Qd.Comp.Miranda_7" localSheetId="15">[8]!Plan1</definedName>
    <definedName name="Qd.Comp.Miranda_7" localSheetId="16">Plan1</definedName>
    <definedName name="Qd.Comp.Miranda_7">[0]!Plan1</definedName>
    <definedName name="Qd.Comp.Miranda_8" localSheetId="15">[8]!Plan1</definedName>
    <definedName name="Qd.Comp.Miranda_8" localSheetId="16">Plan1</definedName>
    <definedName name="Qd.Comp.Miranda_8">[0]!Plan1</definedName>
    <definedName name="Qd.Comp.Miranda_9" localSheetId="15">[8]!Plan1</definedName>
    <definedName name="Qd.Comp.Miranda_9" localSheetId="16">Plan1</definedName>
    <definedName name="Qd.Comp.Miranda_9">[0]!Plan1</definedName>
    <definedName name="qedqedqedqe">#REF!</definedName>
    <definedName name="qeqeqeqeq">#REF!</definedName>
    <definedName name="qeqeqqq">#REF!</definedName>
    <definedName name="qeqqq">#REF!</definedName>
    <definedName name="qf2qr">#REF!</definedName>
    <definedName name="qfdeqed">#REF!</definedName>
    <definedName name="qfggg">#REF!</definedName>
    <definedName name="qfqdqqd">#REF!</definedName>
    <definedName name="qfqfrfrfrr2q">#REF!</definedName>
    <definedName name="qgm">#REF!</definedName>
    <definedName name="qq">#REF!</definedName>
    <definedName name="QQ_1">#REF!</definedName>
    <definedName name="QQ_2" localSheetId="8">QQ_2</definedName>
    <definedName name="QQ_2" localSheetId="10">'01-ADM-Resumo'!QQ_2</definedName>
    <definedName name="QQ_2" localSheetId="11">'01-ADM-Resumo'!QQ_2</definedName>
    <definedName name="QQ_2" localSheetId="12">'01-ADM-Resumo'!QQ_2</definedName>
    <definedName name="QQ_2" localSheetId="13">'01-ADM-Resumo'!QQ_2</definedName>
    <definedName name="QQ_2" localSheetId="15">'CUSTO PRINCIPAL'!QQ_2</definedName>
    <definedName name="QQ_2" localSheetId="16">'01-ADM-Resumo'!QQ_2</definedName>
    <definedName name="QQ_2">#N/A</definedName>
    <definedName name="qq_2_" localSheetId="16">qq_2_</definedName>
    <definedName name="qq_2_">#N/A</definedName>
    <definedName name="qq_2__38" localSheetId="16">qq_2__38</definedName>
    <definedName name="qq_2__38">#N/A</definedName>
    <definedName name="QQ_2_1" localSheetId="16">QQ_2_1</definedName>
    <definedName name="QQ_2_1">#N/A</definedName>
    <definedName name="QQ_2_10" localSheetId="16">QQ_2_10</definedName>
    <definedName name="QQ_2_10">#N/A</definedName>
    <definedName name="QQ_2_12" localSheetId="16">QQ_2_12</definedName>
    <definedName name="QQ_2_12">#N/A</definedName>
    <definedName name="QQ_2_13" localSheetId="16">QQ_2_13</definedName>
    <definedName name="QQ_2_13">#N/A</definedName>
    <definedName name="QQ_2_14">QQ_2_14</definedName>
    <definedName name="QQ_2_19" localSheetId="16">QQ_2_19</definedName>
    <definedName name="QQ_2_19">#N/A</definedName>
    <definedName name="QQ_2_2" localSheetId="15">NA()</definedName>
    <definedName name="QQ_2_2" localSheetId="16">QQ_2_2</definedName>
    <definedName name="QQ_2_2">#N/A</definedName>
    <definedName name="QQ_2_20">#N/A</definedName>
    <definedName name="QQ_2_21" localSheetId="16">QQ_2_21</definedName>
    <definedName name="QQ_2_21">#N/A</definedName>
    <definedName name="QQ_2_22">QQ_2_22</definedName>
    <definedName name="QQ_2_23" localSheetId="16">QQ_2_23</definedName>
    <definedName name="QQ_2_23">#N/A</definedName>
    <definedName name="QQ_2_24" localSheetId="16">QQ_2_24</definedName>
    <definedName name="QQ_2_24">#N/A</definedName>
    <definedName name="QQ_2_25">QQ_2_25</definedName>
    <definedName name="QQ_2_26" localSheetId="16">QQ_2_26</definedName>
    <definedName name="QQ_2_26">#N/A</definedName>
    <definedName name="QQ_2_27" localSheetId="16">QQ_2_27</definedName>
    <definedName name="QQ_2_27">#N/A</definedName>
    <definedName name="QQ_2_28">QQ_2_28</definedName>
    <definedName name="QQ_2_29" localSheetId="16">QQ_2_29</definedName>
    <definedName name="QQ_2_29">#N/A</definedName>
    <definedName name="QQ_2_3">QQ_2_3</definedName>
    <definedName name="QQ_2_30" localSheetId="16">QQ_2_30</definedName>
    <definedName name="QQ_2_30">#N/A</definedName>
    <definedName name="QQ_2_31" localSheetId="16">QQ_2_31</definedName>
    <definedName name="QQ_2_31">#N/A</definedName>
    <definedName name="QQ_2_32">QQ_2_32</definedName>
    <definedName name="QQ_2_33" localSheetId="16">QQ_2_33</definedName>
    <definedName name="QQ_2_33">#N/A</definedName>
    <definedName name="QQ_2_34" localSheetId="16">QQ_2_34</definedName>
    <definedName name="QQ_2_34">#N/A</definedName>
    <definedName name="QQ_2_35" localSheetId="16">QQ_2_35</definedName>
    <definedName name="QQ_2_35">#N/A</definedName>
    <definedName name="QQ_2_36" localSheetId="16">QQ_2_36</definedName>
    <definedName name="QQ_2_36">#N/A</definedName>
    <definedName name="QQ_2_37" localSheetId="16">QQ_2_37</definedName>
    <definedName name="QQ_2_37">#N/A</definedName>
    <definedName name="QQ_2_38" localSheetId="16">QQ_2_38</definedName>
    <definedName name="QQ_2_38">#N/A</definedName>
    <definedName name="QQ_2_39" localSheetId="16">QQ_2_39</definedName>
    <definedName name="QQ_2_39">#N/A</definedName>
    <definedName name="QQ_2_4" localSheetId="16">QQ_2_4</definedName>
    <definedName name="QQ_2_4">#N/A</definedName>
    <definedName name="QQ_2_40" localSheetId="16">QQ_2_40</definedName>
    <definedName name="QQ_2_40">#N/A</definedName>
    <definedName name="QQ_2_41" localSheetId="16">QQ_2_41</definedName>
    <definedName name="QQ_2_41">#N/A</definedName>
    <definedName name="QQ_2_42" localSheetId="16">QQ_2_42</definedName>
    <definedName name="QQ_2_42">#N/A</definedName>
    <definedName name="QQ_2_43" localSheetId="16">QQ_2_43</definedName>
    <definedName name="QQ_2_43">#N/A</definedName>
    <definedName name="QQ_2_44" localSheetId="16">QQ_2_44</definedName>
    <definedName name="QQ_2_44">#N/A</definedName>
    <definedName name="QQ_2_45" localSheetId="16">QQ_2_45</definedName>
    <definedName name="QQ_2_45">#N/A</definedName>
    <definedName name="QQ_2_46" localSheetId="16">QQ_2_46</definedName>
    <definedName name="QQ_2_46">#N/A</definedName>
    <definedName name="QQ_2_47" localSheetId="16">QQ_2_47</definedName>
    <definedName name="QQ_2_47">#N/A</definedName>
    <definedName name="QQ_2_48" localSheetId="16">QQ_2_48</definedName>
    <definedName name="QQ_2_48">#N/A</definedName>
    <definedName name="QQ_2_5">QQ_2_5</definedName>
    <definedName name="QQ_2_51" localSheetId="16">QQ_2_51</definedName>
    <definedName name="QQ_2_51">#N/A</definedName>
    <definedName name="QQ_2_52" localSheetId="16">QQ_2_52</definedName>
    <definedName name="QQ_2_52">#N/A</definedName>
    <definedName name="QQ_2_53" localSheetId="16">QQ_2_53</definedName>
    <definedName name="QQ_2_53">#N/A</definedName>
    <definedName name="QQ_2_54" localSheetId="16">QQ_2_54</definedName>
    <definedName name="QQ_2_54">#N/A</definedName>
    <definedName name="QQ_2_55" localSheetId="16">QQ_2_55</definedName>
    <definedName name="QQ_2_55">#N/A</definedName>
    <definedName name="QQ_2_56" localSheetId="16">QQ_2_56</definedName>
    <definedName name="QQ_2_56">#N/A</definedName>
    <definedName name="QQ_2_57" localSheetId="16">QQ_2_57</definedName>
    <definedName name="QQ_2_57">#N/A</definedName>
    <definedName name="QQ_2_58" localSheetId="16">QQ_2_58</definedName>
    <definedName name="QQ_2_58">#N/A</definedName>
    <definedName name="QQ_2_59" localSheetId="16">QQ_2_59</definedName>
    <definedName name="QQ_2_59">#N/A</definedName>
    <definedName name="QQ_2_6">QQ_2_6</definedName>
    <definedName name="QQ_2_60" localSheetId="16">QQ_2_60</definedName>
    <definedName name="QQ_2_60">#N/A</definedName>
    <definedName name="QQ_2_61" localSheetId="16">QQ_2_61</definedName>
    <definedName name="QQ_2_61">#N/A</definedName>
    <definedName name="QQ_2_62" localSheetId="16">QQ_2_62</definedName>
    <definedName name="QQ_2_62">#N/A</definedName>
    <definedName name="QQ_2_63" localSheetId="16">QQ_2_63</definedName>
    <definedName name="QQ_2_63">#N/A</definedName>
    <definedName name="QQ_2_64" localSheetId="16">QQ_2_64</definedName>
    <definedName name="QQ_2_64">#N/A</definedName>
    <definedName name="QQ_2_65" localSheetId="16">QQ_2_65</definedName>
    <definedName name="QQ_2_65">#N/A</definedName>
    <definedName name="QQ_2_66" localSheetId="16">QQ_2_66</definedName>
    <definedName name="QQ_2_66">#N/A</definedName>
    <definedName name="QQ_2_67" localSheetId="16">QQ_2_67</definedName>
    <definedName name="QQ_2_67">#N/A</definedName>
    <definedName name="QQ_2_68" localSheetId="16">QQ_2_68</definedName>
    <definedName name="QQ_2_68">#N/A</definedName>
    <definedName name="QQ_2_69" localSheetId="16">QQ_2_69</definedName>
    <definedName name="QQ_2_69">#N/A</definedName>
    <definedName name="QQ_2_7" localSheetId="16">QQ_2_7</definedName>
    <definedName name="QQ_2_7">#N/A</definedName>
    <definedName name="QQ_2_70" localSheetId="16">QQ_2_70</definedName>
    <definedName name="QQ_2_70">#N/A</definedName>
    <definedName name="QQ_2_71" localSheetId="16">QQ_2_71</definedName>
    <definedName name="QQ_2_71">#N/A</definedName>
    <definedName name="QQ_2_72" localSheetId="16">QQ_2_72</definedName>
    <definedName name="QQ_2_72">#N/A</definedName>
    <definedName name="QQ_2_8" localSheetId="16">QQ_2_8</definedName>
    <definedName name="QQ_2_8">#N/A</definedName>
    <definedName name="QQ_2_9">QQ_2_9</definedName>
    <definedName name="qqe">[34]!qqe</definedName>
    <definedName name="qqq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qqq_10">#REF!</definedName>
    <definedName name="qqq_12">#REF!</definedName>
    <definedName name="qqq_3">#REF!</definedName>
    <definedName name="qqq_9">#REF!</definedName>
    <definedName name="QQQQ" hidden="1">SUM(IF(#REF! =#REF!,(#REF!)*(#REF!="EQ")))</definedName>
    <definedName name="qqqqq" hidden="1">{#N/A,#N/A,FALSE,"MO (2)"}</definedName>
    <definedName name="qqqqqq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qqqqqqq">#N/A</definedName>
    <definedName name="qqqqqqqq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qqqqqqqqq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QQQQQQQQQQ" localSheetId="15">[8]!Plan1</definedName>
    <definedName name="QQQQQQQQQQ" localSheetId="16">Plan1</definedName>
    <definedName name="QQQQQQQQQQ">[0]!Plan1</definedName>
    <definedName name="qqrr">#REF!</definedName>
    <definedName name="qs" hidden="1">{#N/A,#N/A,TRUE,"BD 97";#N/A,#N/A,TRUE,"IR E CS 1997";#N/A,#N/A,TRUE,"CONTINGÊNCIAS";#N/A,#N/A,TRUE,"AD_EX_97";#N/A,#N/A,TRUE,"PR ND";#N/A,#N/A,TRUE,"8191";#N/A,#N/A,TRUE,"8383";#N/A,#N/A,TRUE,"MP 1024"}</definedName>
    <definedName name="QT">#REF!</definedName>
    <definedName name="QTD" localSheetId="8">#REF!</definedName>
    <definedName name="QTD" localSheetId="13">#REF!</definedName>
    <definedName name="QTD" localSheetId="16">#REF!</definedName>
    <definedName name="QTD" hidden="1">#REF!</definedName>
    <definedName name="QtEq" localSheetId="8">#REF!</definedName>
    <definedName name="QtEq" localSheetId="13">#REF!</definedName>
    <definedName name="QtEq" localSheetId="16">#REF!</definedName>
    <definedName name="QtEq" hidden="1">#REF!</definedName>
    <definedName name="QtMo" localSheetId="8">#REF!</definedName>
    <definedName name="QtMo" localSheetId="13">#REF!</definedName>
    <definedName name="QtMo" localSheetId="16">#REF!</definedName>
    <definedName name="QtMo" hidden="1">#REF!</definedName>
    <definedName name="QtMp" localSheetId="8">#REF!</definedName>
    <definedName name="QtMp" localSheetId="13">#REF!</definedName>
    <definedName name="QtMp" localSheetId="16">#REF!</definedName>
    <definedName name="QtMp" hidden="1">#REF!</definedName>
    <definedName name="QTS">#REF!</definedName>
    <definedName name="QtTr" localSheetId="8">#REF!</definedName>
    <definedName name="QtTr" localSheetId="13">#REF!</definedName>
    <definedName name="QtTr" localSheetId="16">#REF!</definedName>
    <definedName name="QtTr" hidden="1">#REF!</definedName>
    <definedName name="QUADRO">[6]MARSHALL!$A$2:$K$51</definedName>
    <definedName name="QUADRO_1">#REF!</definedName>
    <definedName name="QUANT">#REF!</definedName>
    <definedName name="Quant." localSheetId="16">#REF!</definedName>
    <definedName name="Quant.">#REF!</definedName>
    <definedName name="Quant.1" localSheetId="16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 localSheetId="16">#REF!</definedName>
    <definedName name="QUANTIDADE">#REF!</definedName>
    <definedName name="QUANTIDADE_10" localSheetId="16">#REF!</definedName>
    <definedName name="QUANTIDADE_10">#REF!</definedName>
    <definedName name="QUANTIDADE_10_16">#REF!</definedName>
    <definedName name="QUANTIDADE_10_19" localSheetId="16">#REF!</definedName>
    <definedName name="QUANTIDADE_10_19">#REF!</definedName>
    <definedName name="QUANTIDADE_10_19_16">#REF!</definedName>
    <definedName name="QUANTIDADE_16">#REF!</definedName>
    <definedName name="QUANTIDADE_17" localSheetId="16">#REF!</definedName>
    <definedName name="QUANTIDADE_17">#REF!</definedName>
    <definedName name="QUANTIDADE_17_16">#REF!</definedName>
    <definedName name="QUANTIDADE_17_19" localSheetId="16">#REF!</definedName>
    <definedName name="QUANTIDADE_17_19">#REF!</definedName>
    <definedName name="QUANTIDADE_17_19_16">#REF!</definedName>
    <definedName name="QUANTIDADE_19" localSheetId="16">#REF!</definedName>
    <definedName name="QUANTIDADE_19">#REF!</definedName>
    <definedName name="QUANTIDADE_19_16">#REF!</definedName>
    <definedName name="QUANTIDADE_6" localSheetId="16">#REF!</definedName>
    <definedName name="QUANTIDADE_6">#REF!</definedName>
    <definedName name="QUANTIDADE_6_16">#REF!</definedName>
    <definedName name="QUANTIDADE_6_19" localSheetId="16">#REF!</definedName>
    <definedName name="QUANTIDADE_6_19">#REF!</definedName>
    <definedName name="QUANTIDADE_6_19_16">#REF!</definedName>
    <definedName name="QUANTIDADE_7" localSheetId="16">#REF!</definedName>
    <definedName name="QUANTIDADE_7">#REF!</definedName>
    <definedName name="QUANTIDADE_7_16">#REF!</definedName>
    <definedName name="QUANTIDADE_7_19" localSheetId="16">#REF!</definedName>
    <definedName name="QUANTIDADE_7_19">#REF!</definedName>
    <definedName name="QUANTIDADE_7_19_16">#REF!</definedName>
    <definedName name="QUANTIDADE_8" localSheetId="16">#REF!</definedName>
    <definedName name="QUANTIDADE_8">#REF!</definedName>
    <definedName name="QUANTIDADE_8_16">#REF!</definedName>
    <definedName name="QUANTIDADE_8_19" localSheetId="16">#REF!</definedName>
    <definedName name="QUANTIDADE_8_19">#REF!</definedName>
    <definedName name="QUANTIDADE_8_19_16">#REF!</definedName>
    <definedName name="QUANTIDADE_9" localSheetId="16">#REF!</definedName>
    <definedName name="QUANTIDADE_9">#REF!</definedName>
    <definedName name="QUANTIDADE_9_16">#REF!</definedName>
    <definedName name="QUANTIDADE_9_19" localSheetId="16">#REF!</definedName>
    <definedName name="QUANTIDADE_9_19">#REF!</definedName>
    <definedName name="QUANTIDADE_9_19_16">#REF!</definedName>
    <definedName name="QUANTIDADES" localSheetId="8">QUANTIDADES</definedName>
    <definedName name="QUANTIDADES" localSheetId="10">'01-ADM-Resumo'!QUANTIDADES</definedName>
    <definedName name="QUANTIDADES" localSheetId="11">'01-ADM-Resumo'!QUANTIDADES</definedName>
    <definedName name="QUANTIDADES" localSheetId="12">'01-ADM-Resumo'!QUANTIDADES</definedName>
    <definedName name="QUANTIDADES" localSheetId="13">'01-ADM-Resumo'!QUANTIDADES</definedName>
    <definedName name="QUANTIDADES" localSheetId="15">'CUSTO PRINCIPAL'!QUANTIDADES</definedName>
    <definedName name="QUANTIDADES">'01-ADM-Resumo'!QUANTIDADES</definedName>
    <definedName name="QuantPreços_2anosarrumada" localSheetId="16">#REF!</definedName>
    <definedName name="QuantPreços_2anosarrumada">#REF!</definedName>
    <definedName name="QuantPreços_2anosf" localSheetId="16">#REF!</definedName>
    <definedName name="QuantPreços_2anosf">#REF!</definedName>
    <definedName name="QuantPreçosUnitFinal" localSheetId="16">#REF!</definedName>
    <definedName name="QuantPreçosUnitFinal">#REF!</definedName>
    <definedName name="QUE_P_E_ISSO">#N/A</definedName>
    <definedName name="quilometros" localSheetId="16">#REF!</definedName>
    <definedName name="quilometros">#REF!</definedName>
    <definedName name="QW" localSheetId="15">[8]!Plan1</definedName>
    <definedName name="QW" localSheetId="16">Plan1</definedName>
    <definedName name="QW">[0]!Plan1</definedName>
    <definedName name="qwe">#REF!</definedName>
    <definedName name="qweqw">#N/A</definedName>
    <definedName name="qweqwe">#REF!</definedName>
    <definedName name="qwer">#N/A</definedName>
    <definedName name="qwqwq">#REF!</definedName>
    <definedName name="qwrqerwqer">[48]PROJETO!#REF!</definedName>
    <definedName name="QWWEEEEEEEE">[121]!QWWEEEEEEEE</definedName>
    <definedName name="R___Ton_x_Km">#REF!</definedName>
    <definedName name="r_2">NA()</definedName>
    <definedName name="RA" localSheetId="16">#REF!</definedName>
    <definedName name="RA">#REF!</definedName>
    <definedName name="rach" localSheetId="16">rach</definedName>
    <definedName name="rach">#N/A</definedName>
    <definedName name="rach_38" localSheetId="16">rach_38</definedName>
    <definedName name="rach_38">#N/A</definedName>
    <definedName name="Rachão" localSheetId="16">Rachão</definedName>
    <definedName name="Rachão">#N/A</definedName>
    <definedName name="Rachão_10" localSheetId="16">Rachão_10</definedName>
    <definedName name="Rachão_10">#N/A</definedName>
    <definedName name="Rachão_2" localSheetId="16">Rachão_2</definedName>
    <definedName name="Rachão_2">#N/A</definedName>
    <definedName name="Rachão_23" localSheetId="16">Rachão_23</definedName>
    <definedName name="Rachão_23">#N/A</definedName>
    <definedName name="Rachão_24" localSheetId="16">Rachão_24</definedName>
    <definedName name="Rachão_24">#N/A</definedName>
    <definedName name="Rachão_26" localSheetId="16">Rachão_26</definedName>
    <definedName name="Rachão_26">#N/A</definedName>
    <definedName name="Rachão_27" localSheetId="16">Rachão_27</definedName>
    <definedName name="Rachão_27">#N/A</definedName>
    <definedName name="Rachão_29" localSheetId="16">Rachão_29</definedName>
    <definedName name="Rachão_29">#N/A</definedName>
    <definedName name="Rachão_30" localSheetId="16">Rachão_30</definedName>
    <definedName name="Rachão_30">#N/A</definedName>
    <definedName name="Rachão_36" localSheetId="16">Rachão_36</definedName>
    <definedName name="Rachão_36">#N/A</definedName>
    <definedName name="Rachão_37" localSheetId="16">Rachão_37</definedName>
    <definedName name="Rachão_37">#N/A</definedName>
    <definedName name="Rachão_38" localSheetId="16">Rachão_38</definedName>
    <definedName name="Rachão_38">#N/A</definedName>
    <definedName name="Rachão_4" localSheetId="16">Rachão_4</definedName>
    <definedName name="Rachão_4">#N/A</definedName>
    <definedName name="Rachão_48" localSheetId="16">Rachão_48</definedName>
    <definedName name="Rachão_48">#N/A</definedName>
    <definedName name="Rachão_51" localSheetId="16">Rachão_51</definedName>
    <definedName name="Rachão_51">#N/A</definedName>
    <definedName name="Rachão_52" localSheetId="16">Rachão_52</definedName>
    <definedName name="Rachão_52">#N/A</definedName>
    <definedName name="Rachão_53" localSheetId="16">Rachão_53</definedName>
    <definedName name="Rachão_53">#N/A</definedName>
    <definedName name="Rachão_55" localSheetId="16">Rachão_55</definedName>
    <definedName name="Rachão_55">#N/A</definedName>
    <definedName name="Rachão_67" localSheetId="16">Rachão_67</definedName>
    <definedName name="Rachão_67">#N/A</definedName>
    <definedName name="Rachão_68" localSheetId="16">Rachão_68</definedName>
    <definedName name="Rachão_68">#N/A</definedName>
    <definedName name="Rachão_69" localSheetId="16">Rachão_69</definedName>
    <definedName name="Rachão_69">#N/A</definedName>
    <definedName name="Rachão_70" localSheetId="16">Rachão_70</definedName>
    <definedName name="Rachão_70">#N/A</definedName>
    <definedName name="Rachão_71" localSheetId="16">Rachão_71</definedName>
    <definedName name="Rachão_71">#N/A</definedName>
    <definedName name="Rachão_72" localSheetId="16">Rachão_72</definedName>
    <definedName name="Rachão_72">#N/A</definedName>
    <definedName name="RachãoC">#REF!</definedName>
    <definedName name="rachinho">#N/A</definedName>
    <definedName name="rafael">#REF!</definedName>
    <definedName name="RAH">#REF!</definedName>
    <definedName name="RAH_1">#REF!</definedName>
    <definedName name="RangeChange" hidden="1">#REF!</definedName>
    <definedName name="RASFD">#REF!</definedName>
    <definedName name="Ratios_2" hidden="1">{"'TG'!$A$1:$L$37"}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PM">#REF!</definedName>
    <definedName name="RBQ" localSheetId="16">#REF!</definedName>
    <definedName name="RBQ">#REF!</definedName>
    <definedName name="RBSM_Adir">OFFSET(#REF!,0,COLUMN(#REF!)-1,COUNTA(#REF!),1)</definedName>
    <definedName name="RBSM_Aesq">OFFSET(#REF!,0,COLUMN(#REF!)-1,COUNTA(#REF!),1)</definedName>
    <definedName name="RBTBTVYBT">[127]!Plan1</definedName>
    <definedName name="RBV" localSheetId="15">[128]Teor!$C$3:$C$7</definedName>
    <definedName name="RBV">[129]Teor!$C$3:$C$7</definedName>
    <definedName name="RBV_25">#REF!</definedName>
    <definedName name="RBV_26">#REF!</definedName>
    <definedName name="RBV_28">#REF!</definedName>
    <definedName name="RBV_29">#REF!</definedName>
    <definedName name="RBV_31">#REF!</definedName>
    <definedName name="RBVV">'[58]Página 16'!$A$3:$A$7</definedName>
    <definedName name="RCAP">#REF!</definedName>
    <definedName name="RCB" localSheetId="16">#REF!</definedName>
    <definedName name="RCB">#REF!</definedName>
    <definedName name="RCC" localSheetId="16">#REF!</definedName>
    <definedName name="RCC">#REF!</definedName>
    <definedName name="RCCL" localSheetId="16">#REF!</definedName>
    <definedName name="RCCL">#REF!</definedName>
    <definedName name="RCGP" localSheetId="16">#REF!</definedName>
    <definedName name="RCGP">#REF!</definedName>
    <definedName name="RCGP_1">#REF!</definedName>
    <definedName name="rcgp_2">#N/A</definedName>
    <definedName name="RCGQ">'[56]Resumo Financeiro'!#REF!</definedName>
    <definedName name="RCH">#REF!</definedName>
    <definedName name="RCMA">#REF!</definedName>
    <definedName name="RCOLONIAO">#REF!</definedName>
    <definedName name="RCP">#REF!</definedName>
    <definedName name="RCR">#REF!</definedName>
    <definedName name="RCTA">#REF!</definedName>
    <definedName name="rD">#N/A</definedName>
    <definedName name="RDGDCELE">#REF!</definedName>
    <definedName name="RDGDCMEC">#REF!</definedName>
    <definedName name="RDM" localSheetId="16">#REF!</definedName>
    <definedName name="RDM">#REF!</definedName>
    <definedName name="RDPMEC">#REF!</definedName>
    <definedName name="RE" localSheetId="8">#N/A</definedName>
    <definedName name="RE" localSheetId="10">#N/A</definedName>
    <definedName name="RE" localSheetId="11">#N/A</definedName>
    <definedName name="RE" localSheetId="12">#N/A</definedName>
    <definedName name="RE" localSheetId="13">#N/A</definedName>
    <definedName name="RE" localSheetId="15">[0]!Plan1</definedName>
    <definedName name="RE">#N/A</definedName>
    <definedName name="rea">#REF!</definedName>
    <definedName name="REAJ" localSheetId="16">#REF!</definedName>
    <definedName name="REAJ">#REF!</definedName>
    <definedName name="REAJAQUISIÇÃO">#REF!</definedName>
    <definedName name="REAJTRANSPORTE">#REF!</definedName>
    <definedName name="REAJUSTAMENTO">#REF!</definedName>
    <definedName name="reajustamentoaquisição">#REF!</definedName>
    <definedName name="reajustamentotransp">#REF!</definedName>
    <definedName name="rearos2" localSheetId="8">rearos2</definedName>
    <definedName name="rearos2" localSheetId="10">'01-ADM-Resumo'!rearos2</definedName>
    <definedName name="rearos2" localSheetId="11">'01-ADM-Resumo'!rearos2</definedName>
    <definedName name="rearos2" localSheetId="12">'01-ADM-Resumo'!rearos2</definedName>
    <definedName name="rearos2" localSheetId="13">'01-ADM-Resumo'!rearos2</definedName>
    <definedName name="rearos2" localSheetId="15">'CUSTO PRINCIPAL'!rearos2</definedName>
    <definedName name="rearos2">'01-ADM-Resumo'!rearos2</definedName>
    <definedName name="REAT.APILOA">#REF!</definedName>
    <definedName name="REATBUEIRO">[62]SERVIÇOS!#REF!</definedName>
    <definedName name="REATERRO" localSheetId="15">[8]!REATERRO</definedName>
    <definedName name="REATERRO" localSheetId="16">'Mat. BetuM'!REATERRO</definedName>
    <definedName name="REATERRO">#N/A</definedName>
    <definedName name="REATERROBUEIRO">#REF!</definedName>
    <definedName name="REBOQUE" localSheetId="16">#REF!</definedName>
    <definedName name="REBOQUE">#REF!</definedName>
    <definedName name="REBOQUE_1">#REF!</definedName>
    <definedName name="rec" localSheetId="16">rec</definedName>
    <definedName name="rec">#N/A</definedName>
    <definedName name="rec_10" localSheetId="16">rec_10</definedName>
    <definedName name="rec_10">#N/A</definedName>
    <definedName name="rec_2" localSheetId="16">rec_2</definedName>
    <definedName name="rec_2">#N/A</definedName>
    <definedName name="rec_23" localSheetId="16">rec_23</definedName>
    <definedName name="rec_23">#N/A</definedName>
    <definedName name="rec_24" localSheetId="16">rec_24</definedName>
    <definedName name="rec_24">#N/A</definedName>
    <definedName name="rec_26" localSheetId="16">rec_26</definedName>
    <definedName name="rec_26">#N/A</definedName>
    <definedName name="rec_27" localSheetId="16">rec_27</definedName>
    <definedName name="rec_27">#N/A</definedName>
    <definedName name="rec_29" localSheetId="16">rec_29</definedName>
    <definedName name="rec_29">#N/A</definedName>
    <definedName name="rec_30" localSheetId="16">rec_30</definedName>
    <definedName name="rec_30">#N/A</definedName>
    <definedName name="rec_36" localSheetId="16">rec_36</definedName>
    <definedName name="rec_36">#N/A</definedName>
    <definedName name="rec_37" localSheetId="16">rec_37</definedName>
    <definedName name="rec_37">#N/A</definedName>
    <definedName name="rec_38" localSheetId="16">rec_38</definedName>
    <definedName name="rec_38">#N/A</definedName>
    <definedName name="rec_4" localSheetId="16">rec_4</definedName>
    <definedName name="rec_4">#N/A</definedName>
    <definedName name="rec_48" localSheetId="16">rec_48</definedName>
    <definedName name="rec_48">#N/A</definedName>
    <definedName name="rec_51" localSheetId="16">rec_51</definedName>
    <definedName name="rec_51">#N/A</definedName>
    <definedName name="rec_52" localSheetId="16">rec_52</definedName>
    <definedName name="rec_52">#N/A</definedName>
    <definedName name="rec_53" localSheetId="16">rec_53</definedName>
    <definedName name="rec_53">#N/A</definedName>
    <definedName name="rec_55" localSheetId="16">rec_55</definedName>
    <definedName name="rec_55">#N/A</definedName>
    <definedName name="rec_67" localSheetId="16">rec_67</definedName>
    <definedName name="rec_67">#N/A</definedName>
    <definedName name="rec_68" localSheetId="16">rec_68</definedName>
    <definedName name="rec_68">#N/A</definedName>
    <definedName name="rec_69" localSheetId="16">rec_69</definedName>
    <definedName name="rec_69">#N/A</definedName>
    <definedName name="rec_70" localSheetId="16">rec_70</definedName>
    <definedName name="rec_70">#N/A</definedName>
    <definedName name="rec_71" localSheetId="16">rec_71</definedName>
    <definedName name="rec_71">#N/A</definedName>
    <definedName name="rec_72" localSheetId="16">rec_72</definedName>
    <definedName name="rec_72">#N/A</definedName>
    <definedName name="REC_Adir">OFFSET(#REF!,0,COLUMN(#REF!)-1,COUNTA(#REF!),1)</definedName>
    <definedName name="REC_Aesq">OFFSET(#REF!,0,COLUMN(#REF!)-1,COUNTA(#REF!),1)</definedName>
    <definedName name="REC_BRITA">#REF!</definedName>
    <definedName name="REC_BRITA_2">#N/A</definedName>
    <definedName name="REC_pista">OFFSET(#REF!,0,MATCH(#REF!,#REF!,0)-1,COUNTA(#REF!),1)</definedName>
    <definedName name="REC_SEM_BRITA">#REF!</definedName>
    <definedName name="REC_SEM_BRITA_2">#N/A</definedName>
    <definedName name="REC0MPMBUFMAN">#REF!</definedName>
    <definedName name="rec10c">#REF!</definedName>
    <definedName name="REC110PI">#REF!</definedName>
    <definedName name="REC110PI_2">#N/A</definedName>
    <definedName name="REC110R">#REF!</definedName>
    <definedName name="REC110R_2">#N/A</definedName>
    <definedName name="rec11c">#REF!</definedName>
    <definedName name="rec12c">#REF!</definedName>
    <definedName name="rec13c">#REF!</definedName>
    <definedName name="rec14c">#REF!</definedName>
    <definedName name="REC316PI">#REF!</definedName>
    <definedName name="REC316PI_2">#N/A</definedName>
    <definedName name="REC316R">#REF!</definedName>
    <definedName name="REC316R_2">#N/A</definedName>
    <definedName name="rec93c">#REF!</definedName>
    <definedName name="rec94c">#REF!</definedName>
    <definedName name="rec99c">#REF!</definedName>
    <definedName name="RECAPEAMENTO" localSheetId="8">RECAPEAMENTO</definedName>
    <definedName name="RECAPEAMENTO" localSheetId="10">'01-ADM-Resumo'!RECAPEAMENTO</definedName>
    <definedName name="RECAPEAMENTO" localSheetId="11">'01-ADM-Resumo'!RECAPEAMENTO</definedName>
    <definedName name="RECAPEAMENTO" localSheetId="12">'01-ADM-Resumo'!RECAPEAMENTO</definedName>
    <definedName name="RECAPEAMENTO" localSheetId="13">'01-ADM-Resumo'!RECAPEAMENTO</definedName>
    <definedName name="RECAPEAMENTO" localSheetId="15">'CUSTO PRINCIPAL'!RECAPEAMENTO</definedName>
    <definedName name="RECAPEAMENTO">'01-ADM-Resumo'!RECAPEAMENTO</definedName>
    <definedName name="recc" localSheetId="16">recc</definedName>
    <definedName name="recc">#N/A</definedName>
    <definedName name="recc_38" localSheetId="16">recc_38</definedName>
    <definedName name="recc_38">#N/A</definedName>
    <definedName name="RECCAMGRANPAV">#REF!</definedName>
    <definedName name="RECDEF">#REF!</definedName>
    <definedName name="RECGC">#REF!</definedName>
    <definedName name="RECGCACBC">#REF!</definedName>
    <definedName name="RECGP">#REF!</definedName>
    <definedName name="rech85c">#REF!</definedName>
    <definedName name="rech9c">#REF!</definedName>
    <definedName name="RECI">#REF!</definedName>
    <definedName name="RECICLAGEM">#REF!</definedName>
    <definedName name="RECICLAGEM1">#REF!</definedName>
    <definedName name="RECICLAGEMCIMENTO">#REF!</definedName>
    <definedName name="RECMANAT">#REF!</definedName>
    <definedName name="RECMEC">#REF!</definedName>
    <definedName name="RECMECAT">#REF!</definedName>
    <definedName name="RECMECFAIXA">#REF!</definedName>
    <definedName name="RECOMPATERRO">#REF!</definedName>
    <definedName name="RECOMPCERCA">#REF!</definedName>
    <definedName name="RECOMPDEFMETMANALT">#REF!</definedName>
    <definedName name="RECOMPGUARDACORPOMANALT">#REF!</definedName>
    <definedName name="RECOMPMBUFMAN">#REF!</definedName>
    <definedName name="RECOMPMBUFREC">#REF!</definedName>
    <definedName name="RECOMPMBUQMAN">#REF!</definedName>
    <definedName name="RECOMPMBUQREC">#REF!</definedName>
    <definedName name="RECOMPMECATERROMANALT">#REF!</definedName>
    <definedName name="Recompo">#REF!</definedName>
    <definedName name="Recompo_10">#REF!</definedName>
    <definedName name="Recompo_12">#REF!</definedName>
    <definedName name="Recompo_3">#REF!</definedName>
    <definedName name="Recompo_9">#REF!</definedName>
    <definedName name="recomposicao" localSheetId="15">[8]!Plan1</definedName>
    <definedName name="recomposicao" localSheetId="16">Plan1</definedName>
    <definedName name="recomposicao">[0]!Plan1</definedName>
    <definedName name="RECOMPOSIÇÃOMECANIZADA">#REF!</definedName>
    <definedName name="RECOMPOSIÇÃOREC">#REF!</definedName>
    <definedName name="RECOMPPLACA">#REF!</definedName>
    <definedName name="RECOMPQMAN">#REF!</definedName>
    <definedName name="RECONFORMAÇÃO" localSheetId="15">[8]!Plan1</definedName>
    <definedName name="RECONFORMAÇÃO" localSheetId="16">Plan1</definedName>
    <definedName name="RECONFORMAÇÃO">[0]!Plan1</definedName>
    <definedName name="Recorder">#REF!</definedName>
    <definedName name="RECP" localSheetId="16">#REF!</definedName>
    <definedName name="RECP">#REF!</definedName>
    <definedName name="RECPLA">#REF!</definedName>
    <definedName name="RECPLACA">#REF!</definedName>
    <definedName name="RECPS">#REF!</definedName>
    <definedName name="RECREV" localSheetId="16">#REF!</definedName>
    <definedName name="RECREV">#REF!</definedName>
    <definedName name="recrevcbuq" localSheetId="16">#REF!</definedName>
    <definedName name="recrevcbuq">#REF!</definedName>
    <definedName name="RECREVESTIMENTO">#REF!</definedName>
    <definedName name="RECREVPRIMARIO">#REF!</definedName>
    <definedName name="RECREVQ">#REF!</definedName>
    <definedName name="REE">#REF!</definedName>
    <definedName name="REE_2">#N/A</definedName>
    <definedName name="reec">#REF!</definedName>
    <definedName name="reec_2">#N/A</definedName>
    <definedName name="reet" hidden="1">{#N/A,#N/A,TRUE,"Serviços"}</definedName>
    <definedName name="REF">#REF!</definedName>
    <definedName name="refdt">#REF!</definedName>
    <definedName name="REFEITO" localSheetId="8">{#N/A,#N/A,FALSE,"Plan1"}</definedName>
    <definedName name="REFEITO" localSheetId="10">{#N/A,#N/A,FALSE,"Plan1"}</definedName>
    <definedName name="REFEITO" localSheetId="11">{#N/A,#N/A,FALSE,"Plan1"}</definedName>
    <definedName name="REFEITO" localSheetId="12">{#N/A,#N/A,FALSE,"Plan1"}</definedName>
    <definedName name="REFEITO" localSheetId="13">{#N/A,#N/A,FALSE,"Plan1"}</definedName>
    <definedName name="REFEITO" localSheetId="5" hidden="1">{#N/A,#N/A,FALSE,"Plan1"}</definedName>
    <definedName name="REFEITO" localSheetId="15" hidden="1">{#N/A,#N/A,FALSE,"Plan1"}</definedName>
    <definedName name="REFEITO" localSheetId="16">{#N/A,#N/A,FALSE,"Plan1"}</definedName>
    <definedName name="REFEITO" hidden="1">{#N/A,#N/A,FALSE,"Plan1"}</definedName>
    <definedName name="REFERENTE">#REF!</definedName>
    <definedName name="Reforma">#REF!</definedName>
    <definedName name="REG" localSheetId="16">#REF!</definedName>
    <definedName name="REG">#REF!</definedName>
    <definedName name="REG_2">#N/A</definedName>
    <definedName name="REG_25">#REF!</definedName>
    <definedName name="REG_4" localSheetId="16">#REF!</definedName>
    <definedName name="REG_4">#REF!</definedName>
    <definedName name="REG_SUB_LEITO">#REF!</definedName>
    <definedName name="REG_SUB_LEITO_10">#REF!</definedName>
    <definedName name="REG_SUB_LEITO_12">#REF!</definedName>
    <definedName name="REG_SUB_LEITO_9">#REF!</definedName>
    <definedName name="REGFAIXA">#REF!</definedName>
    <definedName name="REGG" localSheetId="16">#REF!</definedName>
    <definedName name="REGG">#REF!</definedName>
    <definedName name="REGIAO">#REF!</definedName>
    <definedName name="REGIÃO">'[55]Comp P Unit '!$M$40</definedName>
    <definedName name="REGISTRO">[17]Cadastro!$D:$D</definedName>
    <definedName name="regmecfaixa">#REF!</definedName>
    <definedName name="REGSUB">#REF!</definedName>
    <definedName name="REGUA_DUZIA">#REF!</definedName>
    <definedName name="REGULA" localSheetId="16">#REF!</definedName>
    <definedName name="REGULA">#REF!</definedName>
    <definedName name="REGULA_10">#N/A</definedName>
    <definedName name="REGULA_11">#N/A</definedName>
    <definedName name="REGULA_12">#N/A</definedName>
    <definedName name="REGULA_13">#N/A</definedName>
    <definedName name="REGULA_14">#N/A</definedName>
    <definedName name="REGULA_15">#N/A</definedName>
    <definedName name="REGULA_16">#N/A</definedName>
    <definedName name="REGULA_17">#N/A</definedName>
    <definedName name="REGULA_18">#N/A</definedName>
    <definedName name="REGULA_2">#N/A</definedName>
    <definedName name="REGULA_24">#REF!</definedName>
    <definedName name="REGULA_25">#REF!</definedName>
    <definedName name="REGULA_26">#REF!</definedName>
    <definedName name="REGULA_27">#REF!</definedName>
    <definedName name="REGULA_29">#REF!</definedName>
    <definedName name="REGULA_3" localSheetId="16">#REF!</definedName>
    <definedName name="REGULA_3">#REF!</definedName>
    <definedName name="REGULA_4" localSheetId="16">#REF!</definedName>
    <definedName name="REGULA_4">#REF!</definedName>
    <definedName name="REGULA_5" localSheetId="16">#REF!</definedName>
    <definedName name="REGULA_5">#REF!</definedName>
    <definedName name="REGULA_6">#N/A</definedName>
    <definedName name="REGULA_7">#N/A</definedName>
    <definedName name="REGULA_8">#N/A</definedName>
    <definedName name="REGULA_9">#N/A</definedName>
    <definedName name="REGULAA" localSheetId="16">#REF!</definedName>
    <definedName name="REGULAA">#REF!</definedName>
    <definedName name="rei">#REF!</definedName>
    <definedName name="Reimbursement">"Reembolso"</definedName>
    <definedName name="REJUNTE">#REF!</definedName>
    <definedName name="REL" localSheetId="8">{#N/A,#N/A,TRUE,"Serviços"}</definedName>
    <definedName name="REL" localSheetId="10">{#N/A,#N/A,TRUE,"Serviços"}</definedName>
    <definedName name="REL" localSheetId="11">{#N/A,#N/A,TRUE,"Serviços"}</definedName>
    <definedName name="REL" localSheetId="12">{#N/A,#N/A,TRUE,"Serviços"}</definedName>
    <definedName name="REL" localSheetId="13">{#N/A,#N/A,TRUE,"Serviços"}</definedName>
    <definedName name="REL" localSheetId="5" hidden="1">{#N/A,#N/A,TRUE,"Serviços"}</definedName>
    <definedName name="REL" localSheetId="15" hidden="1">{#N/A,#N/A,TRUE,"Serviços"}</definedName>
    <definedName name="REL" localSheetId="16">{#N/A,#N/A,TRUE,"Serviços"}</definedName>
    <definedName name="REL" hidden="1">{#N/A,#N/A,TRUE,"Serviços"}</definedName>
    <definedName name="Relaçao">#REF!</definedName>
    <definedName name="Relat" localSheetId="8">#REF!</definedName>
    <definedName name="Relat" localSheetId="13">#REF!</definedName>
    <definedName name="Relat" localSheetId="16">#REF!</definedName>
    <definedName name="Relat" hidden="1">#REF!</definedName>
    <definedName name="relatorio" localSheetId="8">relatorio</definedName>
    <definedName name="relatorio" localSheetId="10">'01-ADM-Resumo'!relatorio</definedName>
    <definedName name="relatorio" localSheetId="11">'01-ADM-Resumo'!relatorio</definedName>
    <definedName name="relatorio" localSheetId="12">'01-ADM-Resumo'!relatorio</definedName>
    <definedName name="relatorio" localSheetId="13">'01-ADM-Resumo'!relatorio</definedName>
    <definedName name="relatorio" localSheetId="15">'CUSTO PRINCIPAL'!relatorio</definedName>
    <definedName name="relatorio" localSheetId="16">'Mat. BetuM'!relatorio</definedName>
    <definedName name="relatorio">#N/A</definedName>
    <definedName name="RELATÓRIO_DOS_SERVIÇOS_EXECUTADOS">#REF!</definedName>
    <definedName name="relequip">#REF!</definedName>
    <definedName name="relequip_1">#REF!</definedName>
    <definedName name="RELL" localSheetId="5" hidden="1">{#N/A,#N/A,TRUE,"Serviços"}</definedName>
    <definedName name="RELL" localSheetId="16">{#N/A,#N/A,TRUE,"Serviços"}</definedName>
    <definedName name="RELL" hidden="1">{#N/A,#N/A,TRUE,"Serviços"}</definedName>
    <definedName name="RELMOBRA" localSheetId="8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0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2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3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 localSheetId="1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LMOBRA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" localSheetId="8">#N/A</definedName>
    <definedName name="REM" localSheetId="10">#N/A</definedName>
    <definedName name="REM" localSheetId="11">#N/A</definedName>
    <definedName name="REM" localSheetId="12">#N/A</definedName>
    <definedName name="REM" localSheetId="13">#N/A</definedName>
    <definedName name="REM" localSheetId="15">[0]!Plan1</definedName>
    <definedName name="REM">#N/A</definedName>
    <definedName name="Rem_Mec_pista">OFFSET(#REF!,0,MATCH(#REF!,#REF!,0)-1,COUNTA(#REF!),1)</definedName>
    <definedName name="REMB">'[17]Recuperação da Pista'!#REF!</definedName>
    <definedName name="REMB_10">#N/A</definedName>
    <definedName name="REMB_11">#N/A</definedName>
    <definedName name="REMB_12">#N/A</definedName>
    <definedName name="REMB_13">#N/A</definedName>
    <definedName name="REMB_14">#N/A</definedName>
    <definedName name="REMB_15">#N/A</definedName>
    <definedName name="REMB_16">#N/A</definedName>
    <definedName name="REMB_17">#N/A</definedName>
    <definedName name="REMB_18">#N/A</definedName>
    <definedName name="REMB_5">#N/A</definedName>
    <definedName name="REMB_6">#N/A</definedName>
    <definedName name="REMB_7">#N/A</definedName>
    <definedName name="REMB_8">#N/A</definedName>
    <definedName name="REMB_9">#N/A</definedName>
    <definedName name="REMENDO">#REF!</definedName>
    <definedName name="REMENDOF">#REF!</definedName>
    <definedName name="REMENDOMBUFMAN">#REF!</definedName>
    <definedName name="REMENDOMBUFREC">#REF!</definedName>
    <definedName name="REMENDOMBUQMAN">#REF!</definedName>
    <definedName name="REMENDOMBUQREC">#REF!</definedName>
    <definedName name="REMENDOPROFREC">#REF!</definedName>
    <definedName name="remesas">#REF!</definedName>
    <definedName name="REMMAN">#REF!</definedName>
    <definedName name="REMMANDEBARR">#REF!</definedName>
    <definedName name="remmanmatbetman">#REF!</definedName>
    <definedName name="RemMatBet">#REF!</definedName>
    <definedName name="RemMatGran">#REF!</definedName>
    <definedName name="REMMBUFMAN">#REF!</definedName>
    <definedName name="REMMBUFREC">#REF!</definedName>
    <definedName name="REMMBUQREC">#REF!</definedName>
    <definedName name="REMMEC">#REF!</definedName>
    <definedName name="REMMECMAN">#REF!</definedName>
    <definedName name="REMN" localSheetId="16">#REF!</definedName>
    <definedName name="REMN">#REF!</definedName>
    <definedName name="REMOÇÃO">#REF!</definedName>
    <definedName name="REMOÇÃO_PAV">#REF!</definedName>
    <definedName name="REMOÇÃO_PAV_10">#REF!</definedName>
    <definedName name="REMOÇÃO_PAV_12">#REF!</definedName>
    <definedName name="REMOÇÃO_PAV_9">#REF!</definedName>
    <definedName name="REMOÇÃOREVBETMAN">#REF!</definedName>
    <definedName name="REMOÇÃOREVBETRECUP">#REF!</definedName>
    <definedName name="REMOPLA">#REF!</definedName>
    <definedName name="REMOPS">#REF!</definedName>
    <definedName name="REMP">'[17]Recuperação da Pista'!#REF!</definedName>
    <definedName name="REMP_10">#N/A</definedName>
    <definedName name="REMP_11">#N/A</definedName>
    <definedName name="REMP_12">#N/A</definedName>
    <definedName name="REMP_13">#N/A</definedName>
    <definedName name="REMP_14">#N/A</definedName>
    <definedName name="REMP_15">#N/A</definedName>
    <definedName name="REMP_16">#N/A</definedName>
    <definedName name="REMP_17">#N/A</definedName>
    <definedName name="REMP_18">#N/A</definedName>
    <definedName name="REMP_5">#N/A</definedName>
    <definedName name="REMP_6">#N/A</definedName>
    <definedName name="REMP_7">#N/A</definedName>
    <definedName name="REMP_8">#N/A</definedName>
    <definedName name="REMP_9">#N/A</definedName>
    <definedName name="REMPROFMAN">#REF!</definedName>
    <definedName name="REMPROFREC">#REF!</definedName>
    <definedName name="REMPROQREC">#REF!</definedName>
    <definedName name="REMUL">#REF!</definedName>
    <definedName name="Rena" hidden="1">#REF!</definedName>
    <definedName name="Rendimento" localSheetId="16">#REF!</definedName>
    <definedName name="Rendimento">#REF!</definedName>
    <definedName name="RENT.ACUM.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[107]!PassaExtenso</definedName>
    <definedName name="reperf">#REF!</definedName>
    <definedName name="RER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RERSA" localSheetId="16">#REF!</definedName>
    <definedName name="RERSA">#REF!</definedName>
    <definedName name="res" localSheetId="16">res</definedName>
    <definedName name="res">#N/A</definedName>
    <definedName name="res_38" localSheetId="16">res_38</definedName>
    <definedName name="res_38">#N/A</definedName>
    <definedName name="RESP">[116]ORÇAMENTO!#REF!</definedName>
    <definedName name="restau">#REF!</definedName>
    <definedName name="RESTAURANTE">'[7]P A T O 99 B'!#REF!</definedName>
    <definedName name="resu" hidden="1">{#N/A,#N/A,FALSE,"MO (2)"}</definedName>
    <definedName name="resultadorendimento" localSheetId="16">#REF!</definedName>
    <definedName name="resultadorendimento">#REF!</definedName>
    <definedName name="RESUMO" localSheetId="8">RESUMO</definedName>
    <definedName name="RESUMO" localSheetId="10">'01-ADM-Resumo'!RESUMO</definedName>
    <definedName name="RESUMO" localSheetId="11">'01-ADM-Resumo'!RESUMO</definedName>
    <definedName name="RESUMO" localSheetId="12">'01-ADM-Resumo'!RESUMO</definedName>
    <definedName name="RESUMO" localSheetId="13">'01-ADM-Resumo'!RESUMO</definedName>
    <definedName name="RESUMO" localSheetId="15">'CUSTO PRINCIPAL'!RESUMO</definedName>
    <definedName name="RESUMO" localSheetId="16">'01-ADM-Resumo'!RESUMO</definedName>
    <definedName name="RESUMO">#N/A</definedName>
    <definedName name="RESUMO_1" localSheetId="16">RESUMO_1</definedName>
    <definedName name="RESUMO_1">#N/A</definedName>
    <definedName name="RESUMO_10" localSheetId="16">RESUMO_10</definedName>
    <definedName name="RESUMO_10">#N/A</definedName>
    <definedName name="RESUMO_12" localSheetId="16">RESUMO_12</definedName>
    <definedName name="RESUMO_12">#N/A</definedName>
    <definedName name="RESUMO_13" localSheetId="16">RESUMO_13</definedName>
    <definedName name="RESUMO_13">#N/A</definedName>
    <definedName name="RESUMO_14">RESUMO_14</definedName>
    <definedName name="RESUMO_19" localSheetId="16">RESUMO_19</definedName>
    <definedName name="RESUMO_19">#N/A</definedName>
    <definedName name="RESUMO_2" localSheetId="15">NA()</definedName>
    <definedName name="RESUMO_2" localSheetId="16">RESUMO_2</definedName>
    <definedName name="RESUMO_2">#N/A</definedName>
    <definedName name="RESUMO_20">#N/A</definedName>
    <definedName name="RESUMO_21" localSheetId="16">RESUMO_21</definedName>
    <definedName name="RESUMO_21">#N/A</definedName>
    <definedName name="RESUMO_22">RESUMO_22</definedName>
    <definedName name="RESUMO_23" localSheetId="16">RESUMO_23</definedName>
    <definedName name="RESUMO_23">#N/A</definedName>
    <definedName name="RESUMO_24" localSheetId="16">RESUMO_24</definedName>
    <definedName name="RESUMO_24">#N/A</definedName>
    <definedName name="RESUMO_25">RESUMO_25</definedName>
    <definedName name="RESUMO_26" localSheetId="16">RESUMO_26</definedName>
    <definedName name="RESUMO_26">#N/A</definedName>
    <definedName name="RESUMO_27" localSheetId="16">RESUMO_27</definedName>
    <definedName name="RESUMO_27">#N/A</definedName>
    <definedName name="RESUMO_28">RESUMO_28</definedName>
    <definedName name="RESUMO_29" localSheetId="16">RESUMO_29</definedName>
    <definedName name="RESUMO_29">#N/A</definedName>
    <definedName name="RESUMO_3">RESUMO_3</definedName>
    <definedName name="RESUMO_30" localSheetId="16">RESUMO_30</definedName>
    <definedName name="RESUMO_30">#N/A</definedName>
    <definedName name="RESUMO_31" localSheetId="16">RESUMO_31</definedName>
    <definedName name="RESUMO_31">#N/A</definedName>
    <definedName name="RESUMO_32">RESUMO_32</definedName>
    <definedName name="RESUMO_33" localSheetId="16">RESUMO_33</definedName>
    <definedName name="RESUMO_33">#N/A</definedName>
    <definedName name="RESUMO_34" localSheetId="16">RESUMO_34</definedName>
    <definedName name="RESUMO_34">#N/A</definedName>
    <definedName name="RESUMO_35" localSheetId="16">RESUMO_35</definedName>
    <definedName name="RESUMO_35">#N/A</definedName>
    <definedName name="RESUMO_36" localSheetId="16">RESUMO_36</definedName>
    <definedName name="RESUMO_36">#N/A</definedName>
    <definedName name="RESUMO_37" localSheetId="16">RESUMO_37</definedName>
    <definedName name="RESUMO_37">#N/A</definedName>
    <definedName name="RESUMO_38" localSheetId="16">RESUMO_38</definedName>
    <definedName name="RESUMO_38">#N/A</definedName>
    <definedName name="RESUMO_39" localSheetId="16">RESUMO_39</definedName>
    <definedName name="RESUMO_39">#N/A</definedName>
    <definedName name="RESUMO_4" localSheetId="16">RESUMO_4</definedName>
    <definedName name="RESUMO_4">#N/A</definedName>
    <definedName name="RESUMO_40" localSheetId="16">RESUMO_40</definedName>
    <definedName name="RESUMO_40">#N/A</definedName>
    <definedName name="RESUMO_41" localSheetId="16">RESUMO_41</definedName>
    <definedName name="RESUMO_41">#N/A</definedName>
    <definedName name="RESUMO_42" localSheetId="16">RESUMO_42</definedName>
    <definedName name="RESUMO_42">#N/A</definedName>
    <definedName name="RESUMO_43" localSheetId="16">RESUMO_43</definedName>
    <definedName name="RESUMO_43">#N/A</definedName>
    <definedName name="RESUMO_44" localSheetId="16">RESUMO_44</definedName>
    <definedName name="RESUMO_44">#N/A</definedName>
    <definedName name="RESUMO_45" localSheetId="16">RESUMO_45</definedName>
    <definedName name="RESUMO_45">#N/A</definedName>
    <definedName name="RESUMO_46" localSheetId="16">RESUMO_46</definedName>
    <definedName name="RESUMO_46">#N/A</definedName>
    <definedName name="RESUMO_47" localSheetId="16">RESUMO_47</definedName>
    <definedName name="RESUMO_47">#N/A</definedName>
    <definedName name="RESUMO_48" localSheetId="16">RESUMO_48</definedName>
    <definedName name="RESUMO_48">#N/A</definedName>
    <definedName name="RESUMO_5">RESUMO_5</definedName>
    <definedName name="RESUMO_51" localSheetId="16">RESUMO_51</definedName>
    <definedName name="RESUMO_51">#N/A</definedName>
    <definedName name="RESUMO_52" localSheetId="16">RESUMO_52</definedName>
    <definedName name="RESUMO_52">#N/A</definedName>
    <definedName name="RESUMO_53" localSheetId="16">RESUMO_53</definedName>
    <definedName name="RESUMO_53">#N/A</definedName>
    <definedName name="RESUMO_54" localSheetId="16">RESUMO_54</definedName>
    <definedName name="RESUMO_54">#N/A</definedName>
    <definedName name="RESUMO_55" localSheetId="16">RESUMO_55</definedName>
    <definedName name="RESUMO_55">#N/A</definedName>
    <definedName name="RESUMO_56" localSheetId="16">RESUMO_56</definedName>
    <definedName name="RESUMO_56">#N/A</definedName>
    <definedName name="RESUMO_57" localSheetId="16">RESUMO_57</definedName>
    <definedName name="RESUMO_57">#N/A</definedName>
    <definedName name="RESUMO_58" localSheetId="16">RESUMO_58</definedName>
    <definedName name="RESUMO_58">#N/A</definedName>
    <definedName name="RESUMO_59" localSheetId="16">RESUMO_59</definedName>
    <definedName name="RESUMO_59">#N/A</definedName>
    <definedName name="RESUMO_6">RESUMO_6</definedName>
    <definedName name="RESUMO_60" localSheetId="16">RESUMO_60</definedName>
    <definedName name="RESUMO_60">#N/A</definedName>
    <definedName name="RESUMO_61" localSheetId="16">RESUMO_61</definedName>
    <definedName name="RESUMO_61">#N/A</definedName>
    <definedName name="RESUMO_62" localSheetId="16">RESUMO_62</definedName>
    <definedName name="RESUMO_62">#N/A</definedName>
    <definedName name="RESUMO_63" localSheetId="16">RESUMO_63</definedName>
    <definedName name="RESUMO_63">#N/A</definedName>
    <definedName name="RESUMO_64" localSheetId="16">RESUMO_64</definedName>
    <definedName name="RESUMO_64">#N/A</definedName>
    <definedName name="RESUMO_65" localSheetId="16">RESUMO_65</definedName>
    <definedName name="RESUMO_65">#N/A</definedName>
    <definedName name="RESUMO_66" localSheetId="16">RESUMO_66</definedName>
    <definedName name="RESUMO_66">#N/A</definedName>
    <definedName name="RESUMO_67" localSheetId="16">RESUMO_67</definedName>
    <definedName name="RESUMO_67">#N/A</definedName>
    <definedName name="RESUMO_68" localSheetId="16">RESUMO_68</definedName>
    <definedName name="RESUMO_68">#N/A</definedName>
    <definedName name="RESUMO_69" localSheetId="16">RESUMO_69</definedName>
    <definedName name="RESUMO_69">#N/A</definedName>
    <definedName name="RESUMO_7" localSheetId="16">RESUMO_7</definedName>
    <definedName name="RESUMO_7">#N/A</definedName>
    <definedName name="RESUMO_70" localSheetId="16">RESUMO_70</definedName>
    <definedName name="RESUMO_70">#N/A</definedName>
    <definedName name="RESUMO_71" localSheetId="16">RESUMO_71</definedName>
    <definedName name="RESUMO_71">#N/A</definedName>
    <definedName name="RESUMO_72" localSheetId="16">RESUMO_72</definedName>
    <definedName name="RESUMO_72">#N/A</definedName>
    <definedName name="RESUMO_8" localSheetId="16">RESUMO_8</definedName>
    <definedName name="RESUMO_8">#N/A</definedName>
    <definedName name="RESUMO_9">RESUMO_9</definedName>
    <definedName name="Resumo_dados">#REF!</definedName>
    <definedName name="RESUMO1">[34]!RESUMO1</definedName>
    <definedName name="resumo2">#REF!</definedName>
    <definedName name="resumo2_1">#REF!</definedName>
    <definedName name="resumo2_2">#N/A</definedName>
    <definedName name="resumo2_4">#REF!</definedName>
    <definedName name="resumo2_4_2">#N/A</definedName>
    <definedName name="resumo2_6">"$#REF!.$A$5:$F$30"</definedName>
    <definedName name="resumoii" hidden="1">{#N/A,#N/A,FALSE,"MO (2)"}</definedName>
    <definedName name="resumou" hidden="1">{#N/A,#N/A,TRUE,"Plan1"}</definedName>
    <definedName name="RETORNA_CURSOR">NA()</definedName>
    <definedName name="Retro">[130]Calendário!$A$15</definedName>
    <definedName name="RETROESC">#REF!</definedName>
    <definedName name="REV">'[17]Recuperação da Pista'!#REF!</definedName>
    <definedName name="REV." localSheetId="16">#REF!</definedName>
    <definedName name="REV.">#REF!</definedName>
    <definedName name="REV.PRIMÁRIO">#REF!</definedName>
    <definedName name="REV_10">#N/A</definedName>
    <definedName name="REV_11">#N/A</definedName>
    <definedName name="REV_12">#N/A</definedName>
    <definedName name="REV_13">#N/A</definedName>
    <definedName name="REV_14">#N/A</definedName>
    <definedName name="REV_15">#N/A</definedName>
    <definedName name="REV_16">#N/A</definedName>
    <definedName name="REV_17">#N/A</definedName>
    <definedName name="REV_18">#N/A</definedName>
    <definedName name="REV_5">#N/A</definedName>
    <definedName name="REV_6">#N/A</definedName>
    <definedName name="REV_7">#N/A</definedName>
    <definedName name="REV_8">#N/A</definedName>
    <definedName name="REV_9">#N/A</definedName>
    <definedName name="RevestimentoAcostamento">#REF!</definedName>
    <definedName name="RevestimentoPista">#REF!</definedName>
    <definedName name="revsfhjrt">#REF!</definedName>
    <definedName name="RF">#REF!</definedName>
    <definedName name="RFL">#REF!</definedName>
    <definedName name="rfrft">[127]!Plan1</definedName>
    <definedName name="rfrgrrxrfr">[127]!Plan1</definedName>
    <definedName name="rfrgxrszfrf">[127]!Plan1</definedName>
    <definedName name="rfrsafr">[127]!Plan1</definedName>
    <definedName name="rft">[48]PROJETO!#REF!</definedName>
    <definedName name="rfv">#REF!</definedName>
    <definedName name="rfv_1">#REF!</definedName>
    <definedName name="RG" localSheetId="16">#REF!</definedName>
    <definedName name="RG">#REF!</definedName>
    <definedName name="RGC" localSheetId="16">#REF!</definedName>
    <definedName name="RGC">#REF!</definedName>
    <definedName name="rgp1\2">#REF!</definedName>
    <definedName name="rhrbr" hidden="1">{#N/A,#N/A,TRUE,"Serviços"}</definedName>
    <definedName name="RHTHNT" hidden="1">#REF!</definedName>
    <definedName name="rigido">#REF!</definedName>
    <definedName name="RIJ">#REF!</definedName>
    <definedName name="rio" localSheetId="5" hidden="1">{#N/A,#N/A,FALSE,"Cronograma";#N/A,#N/A,FALSE,"Cronogr. 2"}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pavao">#REF!</definedName>
    <definedName name="riopavao_2">#REF!</definedName>
    <definedName name="RIORIACHUELO">#REF!</definedName>
    <definedName name="RIOSÃOPEDRO">#REF!</definedName>
    <definedName name="RIOSOLEDADE">#REF!</definedName>
    <definedName name="RIPAO">#REF!</definedName>
    <definedName name="RIPÃO">#REF!</definedName>
    <definedName name="RIPÃO_COMUM">#REF!</definedName>
    <definedName name="RIPÃO_MAD_LEI">#REF!</definedName>
    <definedName name="Risco" localSheetId="16">#REF!</definedName>
    <definedName name="Risco">#REF!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IsInput">FALSE()</definedName>
    <definedName name="RiskIsOptimization">FALSE()</definedName>
    <definedName name="RiskIsOutput">FALSE()</definedName>
    <definedName name="RiskIsStatistics">FALSE()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JO">#REF!</definedName>
    <definedName name="RL_1C">'[55]CUSTO MATERIAL'!$F$27</definedName>
    <definedName name="RL1CECO">#REF!</definedName>
    <definedName name="RL1CESD">#REF!</definedName>
    <definedName name="RL1CESUL">#REF!</definedName>
    <definedName name="RLA">#REF!</definedName>
    <definedName name="RLIGA">#REF!</definedName>
    <definedName name="RM" localSheetId="16">#REF!</definedName>
    <definedName name="RM">#REF!</definedName>
    <definedName name="RM_1C">'[55]CUSTO MATERIAL'!$F$26</definedName>
    <definedName name="RM1C" localSheetId="16">#REF!</definedName>
    <definedName name="RM1C">#REF!</definedName>
    <definedName name="RM1CROO">'[55]CALCULOS AUXILIARES'!$E$38</definedName>
    <definedName name="RM1CW" localSheetId="16">#REF!</definedName>
    <definedName name="RM1CW">#REF!</definedName>
    <definedName name="RM1CWA" localSheetId="16">#REF!</definedName>
    <definedName name="RM1CWA">#REF!</definedName>
    <definedName name="RMA">'[40]PRO-08'!#REF!</definedName>
    <definedName name="RMA_10">#N/A</definedName>
    <definedName name="RMA_11">#N/A</definedName>
    <definedName name="RMA_12">#N/A</definedName>
    <definedName name="RMA_13">#N/A</definedName>
    <definedName name="RMA_14">#N/A</definedName>
    <definedName name="RMA_15">#N/A</definedName>
    <definedName name="RMA_16">#N/A</definedName>
    <definedName name="RMA_17">#N/A</definedName>
    <definedName name="RMA_18">#N/A</definedName>
    <definedName name="RMA_24">#REF!</definedName>
    <definedName name="RMA_25">#REF!</definedName>
    <definedName name="RMA_26">#REF!</definedName>
    <definedName name="RMA_27">#REF!</definedName>
    <definedName name="RMA_29">#REF!</definedName>
    <definedName name="RMA_5">#N/A</definedName>
    <definedName name="RMA_6">#N/A</definedName>
    <definedName name="RMA_7">#N/A</definedName>
    <definedName name="RMA_8">#N/A</definedName>
    <definedName name="RMA_9">#N/A</definedName>
    <definedName name="RMAMA">#REF!</definedName>
    <definedName name="RMAN" localSheetId="16">#REF!</definedName>
    <definedName name="RMAN">#REF!</definedName>
    <definedName name="RMAN262">#REF!</definedName>
    <definedName name="RMANAT">#REF!</definedName>
    <definedName name="RMAP">#REF!</definedName>
    <definedName name="RMATA">#REF!</definedName>
    <definedName name="RMAW" localSheetId="16">#REF!</definedName>
    <definedName name="RMAW">#REF!</definedName>
    <definedName name="RMAWA" localSheetId="16">#REF!</definedName>
    <definedName name="RMAWA">#REF!</definedName>
    <definedName name="RMCC" localSheetId="16">#REF!</definedName>
    <definedName name="RMCC">#REF!</definedName>
    <definedName name="RMCCW" localSheetId="16">#REF!</definedName>
    <definedName name="RMCCW">#REF!</definedName>
    <definedName name="RMCCWA" localSheetId="16">#REF!</definedName>
    <definedName name="RMCCWA">#REF!</definedName>
    <definedName name="RMCGP">[62]SERVIÇOS!$G$19</definedName>
    <definedName name="RMCGPMA">#REF!</definedName>
    <definedName name="RMCGPTA">#REF!</definedName>
    <definedName name="RME">#REF!</definedName>
    <definedName name="RMEC" localSheetId="16">#REF!</definedName>
    <definedName name="RMEC">#REF!</definedName>
    <definedName name="RMECAP">#REF!</definedName>
    <definedName name="RMECAT">[62]SERVIÇOS!$G$46</definedName>
    <definedName name="RMECMA">#REF!</definedName>
    <definedName name="RMECP">#REF!</definedName>
    <definedName name="RMECTA">#REF!</definedName>
    <definedName name="RMEMA">#REF!</definedName>
    <definedName name="RMETA">#REF!</definedName>
    <definedName name="RMMA">#REF!</definedName>
    <definedName name="RMN" localSheetId="16">#REF!</definedName>
    <definedName name="RMN">#REF!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P">#REF!</definedName>
    <definedName name="RMRA">#REF!</definedName>
    <definedName name="RMRAMA">#REF!</definedName>
    <definedName name="RMRATA">#REF!</definedName>
    <definedName name="RMRB" localSheetId="16">#REF!</definedName>
    <definedName name="RMRB">#REF!</definedName>
    <definedName name="RMRP">'[17]Materiais Betuminosos'!$H$160</definedName>
    <definedName name="RMSH">#REF!</definedName>
    <definedName name="RMTA">#REF!</definedName>
    <definedName name="RMTB">'[17]Materiais Betuminosos'!$H$80</definedName>
    <definedName name="RMTOTAL" localSheetId="16">#REF!</definedName>
    <definedName name="RMTOTAL">#REF!</definedName>
    <definedName name="RMW" localSheetId="16">#REF!</definedName>
    <definedName name="RMW">#REF!</definedName>
    <definedName name="RMWA" localSheetId="16">#REF!</definedName>
    <definedName name="RMWA">#REF!</definedName>
    <definedName name="RMZ" localSheetId="16">#REF!</definedName>
    <definedName name="RMZ">#REF!</definedName>
    <definedName name="RMZW" localSheetId="16">#REF!</definedName>
    <definedName name="RMZW">#REF!</definedName>
    <definedName name="RMZWA" localSheetId="16">#REF!</definedName>
    <definedName name="RMZWA">#REF!</definedName>
    <definedName name="RO">#REF!</definedName>
    <definedName name="ROÇADA">#REF!</definedName>
    <definedName name="ROÇADACOLONIÃO">#REF!</definedName>
    <definedName name="ROÇADAMANUAL">#REF!</definedName>
    <definedName name="ROÇADAMECANIZADA">#REF!</definedName>
    <definedName name="ROCCOLMAN">#REF!</definedName>
    <definedName name="RocColonião">#REF!</definedName>
    <definedName name="ROÇMANMAN">#REF!</definedName>
    <definedName name="RocManual">#REF!</definedName>
    <definedName name="RocMecanizada">#REF!</definedName>
    <definedName name="ROÇMECMAN">#REF!</definedName>
    <definedName name="ROÇO1" localSheetId="15">[8]!Plan1</definedName>
    <definedName name="ROÇO1" localSheetId="16">Plan1</definedName>
    <definedName name="ROÇO1">[0]!Plan1</definedName>
    <definedName name="ROÇO1_10" localSheetId="15">[8]!Plan1</definedName>
    <definedName name="ROÇO1_10" localSheetId="16">Plan1</definedName>
    <definedName name="ROÇO1_10">[0]!Plan1</definedName>
    <definedName name="ROÇO1_11" localSheetId="15">[8]!Plan1</definedName>
    <definedName name="ROÇO1_11" localSheetId="16">Plan1</definedName>
    <definedName name="ROÇO1_11">[0]!Plan1</definedName>
    <definedName name="ROÇO1_12" localSheetId="15">[8]!Plan1</definedName>
    <definedName name="ROÇO1_12" localSheetId="16">Plan1</definedName>
    <definedName name="ROÇO1_12">[0]!Plan1</definedName>
    <definedName name="ROÇO1_13" localSheetId="15">[8]!Plan1</definedName>
    <definedName name="ROÇO1_13" localSheetId="16">Plan1</definedName>
    <definedName name="ROÇO1_13">[0]!Plan1</definedName>
    <definedName name="ROÇO1_14" localSheetId="15">[8]!Plan1</definedName>
    <definedName name="ROÇO1_14" localSheetId="16">Plan1</definedName>
    <definedName name="ROÇO1_14">[0]!Plan1</definedName>
    <definedName name="ROÇO1_15" localSheetId="15">[8]!Plan1</definedName>
    <definedName name="ROÇO1_15" localSheetId="16">Plan1</definedName>
    <definedName name="ROÇO1_15">[0]!Plan1</definedName>
    <definedName name="ROÇO1_16" localSheetId="15">[8]!Plan1</definedName>
    <definedName name="ROÇO1_16" localSheetId="16">Plan1</definedName>
    <definedName name="ROÇO1_16">[0]!Plan1</definedName>
    <definedName name="ROÇO1_17" localSheetId="15">[8]!Plan1</definedName>
    <definedName name="ROÇO1_17" localSheetId="16">Plan1</definedName>
    <definedName name="ROÇO1_17">[0]!Plan1</definedName>
    <definedName name="ROÇO1_18" localSheetId="15">[8]!Plan1</definedName>
    <definedName name="ROÇO1_18" localSheetId="16">Plan1</definedName>
    <definedName name="ROÇO1_18">[0]!Plan1</definedName>
    <definedName name="ROÇO1_2" localSheetId="15">[8]!Plan1</definedName>
    <definedName name="ROÇO1_2" localSheetId="16">Plan1</definedName>
    <definedName name="ROÇO1_2">[0]!Plan1</definedName>
    <definedName name="ROÇO1_5" localSheetId="15">[8]!Plan1</definedName>
    <definedName name="ROÇO1_5" localSheetId="16">Plan1</definedName>
    <definedName name="ROÇO1_5">[0]!Plan1</definedName>
    <definedName name="ROÇO1_6" localSheetId="15">[8]!Plan1</definedName>
    <definedName name="ROÇO1_6" localSheetId="16">Plan1</definedName>
    <definedName name="ROÇO1_6">[0]!Plan1</definedName>
    <definedName name="ROÇO1_7" localSheetId="15">[8]!Plan1</definedName>
    <definedName name="ROÇO1_7" localSheetId="16">Plan1</definedName>
    <definedName name="ROÇO1_7">[0]!Plan1</definedName>
    <definedName name="ROÇO1_8" localSheetId="15">[8]!Plan1</definedName>
    <definedName name="ROÇO1_8" localSheetId="16">Plan1</definedName>
    <definedName name="ROÇO1_8">[0]!Plan1</definedName>
    <definedName name="ROÇO1_9" localSheetId="15">[8]!Plan1</definedName>
    <definedName name="ROÇO1_9" localSheetId="16">Plan1</definedName>
    <definedName name="ROÇO1_9">[0]!Plan1</definedName>
    <definedName name="Rod" localSheetId="16">#REF!</definedName>
    <definedName name="Rod">#REF!</definedName>
    <definedName name="Rodapé">#REF!</definedName>
    <definedName name="RODAPE_CINZA_CORUMBA">#REF!</definedName>
    <definedName name="rodo" localSheetId="16">#REF!</definedName>
    <definedName name="rodo">#REF!</definedName>
    <definedName name="Rodovia" localSheetId="16">#REF!</definedName>
    <definedName name="Rodovia">#REF!</definedName>
    <definedName name="Rodovia___................">#REF!</definedName>
    <definedName name="RODOVIA_1">#REF!</definedName>
    <definedName name="RODOVIA_10">#REF!</definedName>
    <definedName name="RODOVIA_11">#REF!</definedName>
    <definedName name="RODOVIA_12">#REF!</definedName>
    <definedName name="rodovia_4">#REF!</definedName>
    <definedName name="RODOVIA_9">#REF!</definedName>
    <definedName name="ROMZ" localSheetId="16">#REF!</definedName>
    <definedName name="ROMZ">#REF!</definedName>
    <definedName name="Rotina1">#REF!</definedName>
    <definedName name="RowLevel" hidden="1">1</definedName>
    <definedName name="RP" localSheetId="16">#REF!</definedName>
    <definedName name="RP">#REF!</definedName>
    <definedName name="RP_1">#REF!</definedName>
    <definedName name="RP_13">#REF!</definedName>
    <definedName name="rp_2">#N/A</definedName>
    <definedName name="RP_39">#REF!</definedName>
    <definedName name="RP_6">#REF!</definedName>
    <definedName name="RP110PI">#REF!</definedName>
    <definedName name="RP110PI_2">#N/A</definedName>
    <definedName name="RP110R">#REF!</definedName>
    <definedName name="RP110R_2">#N/A</definedName>
    <definedName name="RP316PI">#REF!</definedName>
    <definedName name="RP316PI_2">#N/A</definedName>
    <definedName name="RP316R">#REF!</definedName>
    <definedName name="RP316R_2">#N/A</definedName>
    <definedName name="RP423PI">#REF!</definedName>
    <definedName name="RP423PI_2">#N/A</definedName>
    <definedName name="RP423R">#REF!</definedName>
    <definedName name="RP423R_2">#N/A</definedName>
    <definedName name="RPA" localSheetId="16">#REF!</definedName>
    <definedName name="RPA">#REF!</definedName>
    <definedName name="rpa_1">#REF!</definedName>
    <definedName name="RPAV">#REF!</definedName>
    <definedName name="rpb">#REF!</definedName>
    <definedName name="rpb_1">#REF!</definedName>
    <definedName name="rpcbuqm">#REF!</definedName>
    <definedName name="RPDMAN">#REF!</definedName>
    <definedName name="RPDMEC">#REF!</definedName>
    <definedName name="RPL" localSheetId="16">#REF!</definedName>
    <definedName name="RPL">#REF!</definedName>
    <definedName name="RPM">#REF!</definedName>
    <definedName name="RPMA">#REF!</definedName>
    <definedName name="RPMAN" localSheetId="16">#REF!</definedName>
    <definedName name="RPMAN">#REF!</definedName>
    <definedName name="RPMANTOTAL">#REF!</definedName>
    <definedName name="RPMBUF">#REF!</definedName>
    <definedName name="RPMEC" localSheetId="16">#REF!</definedName>
    <definedName name="RPMEC">#REF!</definedName>
    <definedName name="RPMECSERRA">#REF!</definedName>
    <definedName name="RPMSOLO">#REF!</definedName>
    <definedName name="RPMTOTAL">#REF!</definedName>
    <definedName name="RPP">#REF!</definedName>
    <definedName name="rpp_1">#REF!</definedName>
    <definedName name="RPS" localSheetId="16">#REF!</definedName>
    <definedName name="RPS">#REF!</definedName>
    <definedName name="RPT" localSheetId="16">#REF!</definedName>
    <definedName name="RPT">#REF!</definedName>
    <definedName name="RPTA">#REF!</definedName>
    <definedName name="rptransptotal">#REF!</definedName>
    <definedName name="RPW" localSheetId="16">#REF!</definedName>
    <definedName name="RPW">#REF!</definedName>
    <definedName name="RPWA" localSheetId="16">#REF!</definedName>
    <definedName name="RPWA">#REF!</definedName>
    <definedName name="RPZ" localSheetId="16">#REF!</definedName>
    <definedName name="RPZ">#REF!</definedName>
    <definedName name="rqrqqed">#REF!</definedName>
    <definedName name="rr" localSheetId="5" hidden="1">{#N/A,#N/A,TRUE,"Serviços"}</definedName>
    <definedName name="rr" localSheetId="16">{#N/A,#N/A,TRUE,"Serviços"}</definedName>
    <definedName name="rr" hidden="1">{#N/A,#N/A,TRUE,"Serviços"}</definedName>
    <definedName name="RR.1C">#REF!</definedName>
    <definedName name="RR.1CCORREÇAO">#REF!</definedName>
    <definedName name="RR.1CREC">#REF!</definedName>
    <definedName name="RR_10">#REF!</definedName>
    <definedName name="RR_12">#REF!</definedName>
    <definedName name="rr_15">#REF!</definedName>
    <definedName name="RR_1C">'[55]CUSTO MATERIAL'!$F$24</definedName>
    <definedName name="rr_2">NA()</definedName>
    <definedName name="RR_2C">'[55]CUSTO MATERIAL'!$F$25</definedName>
    <definedName name="RR_3">#REF!</definedName>
    <definedName name="rr_4">#REF!</definedName>
    <definedName name="RR_9">#REF!</definedName>
    <definedName name="RR1C" localSheetId="16">#REF!</definedName>
    <definedName name="RR1C">#REF!</definedName>
    <definedName name="RR1CCO">#REF!</definedName>
    <definedName name="RR1CROO">'[55]CALCULOS AUXILIARES'!$E$26</definedName>
    <definedName name="RR1CSD">#REF!</definedName>
    <definedName name="RR1CSUL">#REF!</definedName>
    <definedName name="RR1CW" localSheetId="16">#REF!</definedName>
    <definedName name="RR1CW">#REF!</definedName>
    <definedName name="RR1CWA" localSheetId="16">#REF!</definedName>
    <definedName name="RR1CWA">#REF!</definedName>
    <definedName name="RR2C">[24]DADOS!$C$32</definedName>
    <definedName name="RR2CROO">'[55]CALCULOS AUXILIARES'!$E$30</definedName>
    <definedName name="rraauf">#REF!</definedName>
    <definedName name="rraauf_1">#N/A</definedName>
    <definedName name="rraauf_2">#N/A</definedName>
    <definedName name="rraauq">#REF!</definedName>
    <definedName name="rraauq_1">#N/A</definedName>
    <definedName name="rraauq_2">#N/A</definedName>
    <definedName name="RRCOR">#REF!</definedName>
    <definedName name="rre">#REF!</definedName>
    <definedName name="rrff" localSheetId="8">{#N/A,#N/A,TRUE,"Serviços"}</definedName>
    <definedName name="rrff" localSheetId="10">{#N/A,#N/A,TRUE,"Serviços"}</definedName>
    <definedName name="rrff" localSheetId="11">{#N/A,#N/A,TRUE,"Serviços"}</definedName>
    <definedName name="rrff" localSheetId="12">{#N/A,#N/A,TRUE,"Serviços"}</definedName>
    <definedName name="rrff" localSheetId="13">{#N/A,#N/A,TRUE,"Serviços"}</definedName>
    <definedName name="rrff" localSheetId="5" hidden="1">{#N/A,#N/A,TRUE,"Serviços"}</definedName>
    <definedName name="rrff" localSheetId="15" hidden="1">{#N/A,#N/A,TRUE,"Serviços"}</definedName>
    <definedName name="rrff" localSheetId="16">{#N/A,#N/A,TRUE,"Serviços"}</definedName>
    <definedName name="rrff" hidden="1">{#N/A,#N/A,TRUE,"Serviços"}</definedName>
    <definedName name="rrfff" localSheetId="5" hidden="1">{#N/A,#N/A,TRUE,"Serviços"}</definedName>
    <definedName name="rrfff" localSheetId="16">{#N/A,#N/A,TRUE,"Serviços"}</definedName>
    <definedName name="rrfff" hidden="1">{#N/A,#N/A,TRUE,"Serviços"}</definedName>
    <definedName name="RRM">#REF!</definedName>
    <definedName name="RRMBF">"'file:///D:/Meus documentos/ANASTÁCIO/SERCEL/BR262990800.xls'#$SERVIÇOS.$#REF!$#REF!"</definedName>
    <definedName name="RRMBUQ" localSheetId="16">#REF!</definedName>
    <definedName name="RRMBUQ">#REF!</definedName>
    <definedName name="RRMBUQW" localSheetId="16">#REF!</definedName>
    <definedName name="RRMBUQW">#REF!</definedName>
    <definedName name="RRMBUQWA" localSheetId="16">#REF!</definedName>
    <definedName name="RRMBUQWA">#REF!</definedName>
    <definedName name="RRP" localSheetId="16">#REF!</definedName>
    <definedName name="RRP">#REF!</definedName>
    <definedName name="RRPL">'[17]Materiais Betuminosos'!#REF!</definedName>
    <definedName name="RRPL_10">#N/A</definedName>
    <definedName name="RRPL_11">#N/A</definedName>
    <definedName name="RRPL_12">#N/A</definedName>
    <definedName name="RRPL_13">#N/A</definedName>
    <definedName name="RRPL_14">#N/A</definedName>
    <definedName name="RRPL_15">#N/A</definedName>
    <definedName name="RRPL_16">#N/A</definedName>
    <definedName name="RRPL_17">#N/A</definedName>
    <definedName name="RRPL_18">#N/A</definedName>
    <definedName name="RRPL_5">#N/A</definedName>
    <definedName name="RRPL_6">#N/A</definedName>
    <definedName name="RRPL_7">#N/A</definedName>
    <definedName name="RRPL_8">#N/A</definedName>
    <definedName name="RRPL_9">#N/A</definedName>
    <definedName name="RRQ" localSheetId="16">#REF!</definedName>
    <definedName name="RRQ">#REF!</definedName>
    <definedName name="RRQAREA">#REF!</definedName>
    <definedName name="RRQTOTAL">#REF!</definedName>
    <definedName name="rrr" localSheetId="5" hidden="1">{#N/A,#N/A,TRUE,"Serviços"}</definedName>
    <definedName name="rrr" localSheetId="16">{#N/A,#N/A,TRUE,"Serviços"}</definedName>
    <definedName name="rrr" hidden="1">{#N/A,#N/A,TRUE,"Serviços"}</definedName>
    <definedName name="RRREC">#REF!</definedName>
    <definedName name="RRRP">'[17]Materiais Betuminosos'!$H$400</definedName>
    <definedName name="RRRR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rrrrrr" hidden="1">{#N/A,#N/A,TRUE,"Serviços"}</definedName>
    <definedName name="rrrrrrr" hidden="1">{#N/A,#N/A,TRUE,"Serviços"}</definedName>
    <definedName name="rrrrrrrrr" hidden="1">{#N/A,#N/A,TRUE,"Serviços"}</definedName>
    <definedName name="RRS">#REF!</definedName>
    <definedName name="RRTB">'[17]Materiais Betuminosos'!$H$320</definedName>
    <definedName name="RRTOTAL" localSheetId="16">#REF!</definedName>
    <definedName name="RRTOTAL">#REF!</definedName>
    <definedName name="RRTSD">'[17]Materiais Betuminosos'!$H$883</definedName>
    <definedName name="RRVQ" localSheetId="16">#REF!</definedName>
    <definedName name="RRVQ">#REF!</definedName>
    <definedName name="RS" localSheetId="16">#REF!</definedName>
    <definedName name="RS">#REF!</definedName>
    <definedName name="RS_2">#N/A</definedName>
    <definedName name="RS_25">#REF!</definedName>
    <definedName name="RS_4" localSheetId="16">#REF!</definedName>
    <definedName name="RS_4">#REF!</definedName>
    <definedName name="rsa">#REF!</definedName>
    <definedName name="rsetwt" hidden="1">{#N/A,#N/A,TRUE,"Serviços"}</definedName>
    <definedName name="RSH">#REF!</definedName>
    <definedName name="RSINH">#REF!</definedName>
    <definedName name="RSM">#REF!</definedName>
    <definedName name="RSS" localSheetId="16">#REF!</definedName>
    <definedName name="RSS">#REF!</definedName>
    <definedName name="RTB">#REF!</definedName>
    <definedName name="RTBTBYTHBTT">[127]!Plan1</definedName>
    <definedName name="RTE" localSheetId="15">[8]!Plan1</definedName>
    <definedName name="RTE" localSheetId="16">Plan1</definedName>
    <definedName name="RTE">[0]!Plan1</definedName>
    <definedName name="rteg4">#REF!</definedName>
    <definedName name="rtesrtewsrt" hidden="1">#REF!</definedName>
    <definedName name="rtr" hidden="1">#REF!</definedName>
    <definedName name="RTVGREVBRT">[127]!Plan1</definedName>
    <definedName name="rube" localSheetId="8">{"um","mil","um milhão","um bilhão","um trilhão"}</definedName>
    <definedName name="rube" localSheetId="10">{"um","mil","um milhão","um bilhão","um trilhão"}</definedName>
    <definedName name="rube" localSheetId="11">{"um","mil","um milhão","um bilhão","um trilhão"}</definedName>
    <definedName name="rube" localSheetId="12">{"um","mil","um milhão","um bilhão","um trilhão"}</definedName>
    <definedName name="rube" localSheetId="13">{"um","mil","um milhão","um bilhão","um trilhão"}</definedName>
    <definedName name="rube" localSheetId="15">{"um","mil","um milhão","um bilhão","um trilhão"}</definedName>
    <definedName name="rube" localSheetId="16">{"um","mil","um milhão","um bilhão","um trilhão"}</definedName>
    <definedName name="rube">{"um","mil","um milhão","um bilhão","um trilhão"}</definedName>
    <definedName name="RVGL">#REF!</definedName>
    <definedName name="RVI">#REF!</definedName>
    <definedName name="rwwwwwwwww" hidden="1">{#N/A,#N/A,TRUE,"Serviços"}</definedName>
    <definedName name="rxfxrtfgxrxz">[127]!Plan1</definedName>
    <definedName name="RZ" localSheetId="16">#REF!</definedName>
    <definedName name="RZ">#REF!</definedName>
    <definedName name="RZ_1">#REF!</definedName>
    <definedName name="rz_13">#REF!</definedName>
    <definedName name="rz_39">#REF!</definedName>
    <definedName name="rz_6">#REF!</definedName>
    <definedName name="S" localSheetId="15">[8]!Plan1</definedName>
    <definedName name="s" localSheetId="16">#REF!</definedName>
    <definedName name="s">#REF!</definedName>
    <definedName name="S_10" localSheetId="15">[8]!Plan1</definedName>
    <definedName name="S_10" localSheetId="16">Plan1</definedName>
    <definedName name="S_10">[0]!Plan1</definedName>
    <definedName name="S_11" localSheetId="15">[8]!Plan1</definedName>
    <definedName name="S_11" localSheetId="16">Plan1</definedName>
    <definedName name="S_11">[0]!Plan1</definedName>
    <definedName name="S_12" localSheetId="15">[8]!Plan1</definedName>
    <definedName name="S_12" localSheetId="16">Plan1</definedName>
    <definedName name="S_12">[0]!Plan1</definedName>
    <definedName name="S_13" localSheetId="15">[8]!Plan1</definedName>
    <definedName name="S_13" localSheetId="16">Plan1</definedName>
    <definedName name="S_13">[0]!Plan1</definedName>
    <definedName name="S_14" localSheetId="15">[8]!Plan1</definedName>
    <definedName name="S_14" localSheetId="16">Plan1</definedName>
    <definedName name="S_14">[0]!Plan1</definedName>
    <definedName name="S_15" localSheetId="15">[8]!Plan1</definedName>
    <definedName name="S_15" localSheetId="16">Plan1</definedName>
    <definedName name="S_15">[0]!Plan1</definedName>
    <definedName name="S_16" localSheetId="15">[8]!Plan1</definedName>
    <definedName name="S_16" localSheetId="16">Plan1</definedName>
    <definedName name="S_16">[0]!Plan1</definedName>
    <definedName name="S_17" localSheetId="15">[8]!Plan1</definedName>
    <definedName name="S_17" localSheetId="16">Plan1</definedName>
    <definedName name="S_17">[0]!Plan1</definedName>
    <definedName name="S_18" localSheetId="15">[8]!Plan1</definedName>
    <definedName name="S_18" localSheetId="16">Plan1</definedName>
    <definedName name="S_18">[0]!Plan1</definedName>
    <definedName name="S_2" localSheetId="15">[8]!Plan1</definedName>
    <definedName name="S_2" localSheetId="16">Plan1</definedName>
    <definedName name="S_2">[0]!Plan1</definedName>
    <definedName name="S_5" localSheetId="15">[8]!Plan1</definedName>
    <definedName name="S_5" localSheetId="16">Plan1</definedName>
    <definedName name="S_5">[0]!Plan1</definedName>
    <definedName name="S_6" localSheetId="15">[8]!Plan1</definedName>
    <definedName name="S_6" localSheetId="16">Plan1</definedName>
    <definedName name="S_6">[0]!Plan1</definedName>
    <definedName name="S_7" localSheetId="15">[8]!Plan1</definedName>
    <definedName name="S_7" localSheetId="16">Plan1</definedName>
    <definedName name="S_7">[0]!Plan1</definedName>
    <definedName name="S_8" localSheetId="15">[8]!Plan1</definedName>
    <definedName name="S_8" localSheetId="16">Plan1</definedName>
    <definedName name="S_8">[0]!Plan1</definedName>
    <definedName name="S_9" localSheetId="15">[8]!Plan1</definedName>
    <definedName name="S_9" localSheetId="16">Plan1</definedName>
    <definedName name="S_9">[0]!Plan1</definedName>
    <definedName name="s1234567">#REF!</definedName>
    <definedName name="s14_">#REF!</definedName>
    <definedName name="sa">[131]COMPOS1!#REF!</definedName>
    <definedName name="sa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abor" localSheetId="15">[8]!Plan1</definedName>
    <definedName name="sabor" localSheetId="16">Plan1</definedName>
    <definedName name="sabor">[0]!Plan1</definedName>
    <definedName name="SACO">#REF!</definedName>
    <definedName name="sAço">#REF!</definedName>
    <definedName name="SACO2">#REF!</definedName>
    <definedName name="SACO3">#REF!</definedName>
    <definedName name="SAFSADSFREQ">[127]!Plan1</definedName>
    <definedName name="SAL">#REF!</definedName>
    <definedName name="SAL0A">#REF!</definedName>
    <definedName name="SAL0T">#REF!</definedName>
    <definedName name="SAL1A">#REF!</definedName>
    <definedName name="SAL1T">#REF!</definedName>
    <definedName name="SAL2A">#REF!</definedName>
    <definedName name="SAL2P">#REF!</definedName>
    <definedName name="SAL2T">#REF!</definedName>
    <definedName name="SAL3A">#REF!</definedName>
    <definedName name="SAL3P">#REF!</definedName>
    <definedName name="SAL3T">#REF!</definedName>
    <definedName name="SAL4A">#REF!</definedName>
    <definedName name="SAL4P">#REF!</definedName>
    <definedName name="SAL4T">#REF!</definedName>
    <definedName name="SALARIO" localSheetId="16">#REF!</definedName>
    <definedName name="SALARIO">#REF!</definedName>
    <definedName name="SALARIOS" localSheetId="16">#REF!</definedName>
    <definedName name="SALARIOS">#REF!</definedName>
    <definedName name="Salas">#REF!</definedName>
    <definedName name="salete" hidden="1">{#N/A,#N/A,FALSE,"MO (2)"}</definedName>
    <definedName name="salete.com" hidden="1">{#N/A,#N/A,FALSE,"MO (2)"}</definedName>
    <definedName name="SALP0">#REF!</definedName>
    <definedName name="SALP2">#REF!</definedName>
    <definedName name="SALP4">#REF!</definedName>
    <definedName name="SAN">#REF!</definedName>
    <definedName name="sAndaim">#REF!</definedName>
    <definedName name="SAO">#REF!</definedName>
    <definedName name="SAO_11">"$#REF!.$#REF!$#REF!"</definedName>
    <definedName name="SAO_12">"$#REF!.#REF!#REF!"</definedName>
    <definedName name="SAO_13">"$#REF!.#REF!#REF!"</definedName>
    <definedName name="SAO_14">"$#REF!.#REF!#REF!"</definedName>
    <definedName name="SAO_15">"$#REF!.#REF!#REF!"</definedName>
    <definedName name="SAO_19">"$#REF!.$#REF!$#REF!"</definedName>
    <definedName name="SAO_19_1">"$#REF!.$#REF!$#REF!"</definedName>
    <definedName name="SAPBEXsysID" hidden="1">"BIP"</definedName>
    <definedName name="sApicoam">#REF!</definedName>
    <definedName name="sAquisMatBet">#REF!</definedName>
    <definedName name="sar">#REF!</definedName>
    <definedName name="sarjeta" localSheetId="15">[8]!Plan1</definedName>
    <definedName name="Sarjeta">#N/A</definedName>
    <definedName name="SARRAFO">#REF!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localSheetId="8">{#N/A,#N/A,FALSE,"MO (2)"}</definedName>
    <definedName name="SASASA" localSheetId="10">{#N/A,#N/A,FALSE,"MO (2)"}</definedName>
    <definedName name="SASASA" localSheetId="11">{#N/A,#N/A,FALSE,"MO (2)"}</definedName>
    <definedName name="SASASA" localSheetId="12">{#N/A,#N/A,FALSE,"MO (2)"}</definedName>
    <definedName name="SASASA" localSheetId="13">{#N/A,#N/A,FALSE,"MO (2)"}</definedName>
    <definedName name="SASASA" localSheetId="5" hidden="1">{#N/A,#N/A,FALSE,"MO (2)"}</definedName>
    <definedName name="SASASA" localSheetId="15" hidden="1">{#N/A,#N/A,FALSE,"MO (2)"}</definedName>
    <definedName name="SASASA" localSheetId="16">{#N/A,#N/A,FALSE,"MO (2)"}</definedName>
    <definedName name="SASASA" hidden="1">{#N/A,#N/A,FALSE,"MO (2)"}</definedName>
    <definedName name="SASASA_1" hidden="1">{#N/A,#N/A,FALSE,"MO (2)"}</definedName>
    <definedName name="sasda" localSheetId="5" hidden="1">{#N/A,#N/A,TRUE,"Serviços"}</definedName>
    <definedName name="sasda" localSheetId="16">{#N/A,#N/A,TRUE,"Serviços"}</definedName>
    <definedName name="sasda" hidden="1">{#N/A,#N/A,TRUE,"Serviços"}</definedName>
    <definedName name="sasdaa" localSheetId="5" hidden="1">{#N/A,#N/A,TRUE,"Serviços"}</definedName>
    <definedName name="sasdaa" localSheetId="16">{#N/A,#N/A,TRUE,"Serviços"}</definedName>
    <definedName name="sasdaa" hidden="1">{#N/A,#N/A,TRUE,"Serviços"}</definedName>
    <definedName name="sat">#REF!</definedName>
    <definedName name="sat_10">#REF!</definedName>
    <definedName name="sat_12">#REF!</definedName>
    <definedName name="sat_9">#REF!</definedName>
    <definedName name="SB" localSheetId="16">#REF!</definedName>
    <definedName name="SB">#REF!</definedName>
    <definedName name="sb_1">#N/A</definedName>
    <definedName name="sb_2">#N/A</definedName>
    <definedName name="sBase">#REF!</definedName>
    <definedName name="sbg" localSheetId="16">#REF!</definedName>
    <definedName name="sbg">#REF!</definedName>
    <definedName name="sbg_2">#N/A</definedName>
    <definedName name="sbg_25">#REF!</definedName>
    <definedName name="sbg_4" localSheetId="16">#REF!</definedName>
    <definedName name="sbg_4">#REF!</definedName>
    <definedName name="sbgg" localSheetId="16">#REF!</definedName>
    <definedName name="sbgg">#REF!</definedName>
    <definedName name="SBL">#REF!</definedName>
    <definedName name="SBMA">#REF!</definedName>
    <definedName name="SBRP">#REF!</definedName>
    <definedName name="sbrp.">#REF!</definedName>
    <definedName name="SBRP_1">#REF!</definedName>
    <definedName name="SBRP_2">#N/A</definedName>
    <definedName name="SBSGDVDBD">[127]!Plan1</definedName>
    <definedName name="SBT">'[56]Resumo Financeiro'!#REF!</definedName>
    <definedName name="SBTA">#REF!</definedName>
    <definedName name="SBTC" localSheetId="16">#REF!</definedName>
    <definedName name="SBTC">#REF!</definedName>
    <definedName name="SBTC_2">#N/A</definedName>
    <definedName name="SBTC_25">#REF!</definedName>
    <definedName name="SBTC_4" localSheetId="16">#REF!</definedName>
    <definedName name="SBTC_4">#REF!</definedName>
    <definedName name="SBTCC" localSheetId="16">#REF!</definedName>
    <definedName name="SBTCC">#REF!</definedName>
    <definedName name="SC" localSheetId="16">#REF!</definedName>
    <definedName name="SC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Cap">#REF!</definedName>
    <definedName name="SCB" localSheetId="16">#REF!</definedName>
    <definedName name="SCB">#REF!</definedName>
    <definedName name="SCB_13">#REF!</definedName>
    <definedName name="SCB_39">#REF!</definedName>
    <definedName name="SCB_6">#REF!</definedName>
    <definedName name="scbluq">#REF!</definedName>
    <definedName name="scbuq">#REF!</definedName>
    <definedName name="sCerca">#REF!</definedName>
    <definedName name="SCOD02_010_0020">#REF!</definedName>
    <definedName name="SCOD02_010_0020_1">#REF!</definedName>
    <definedName name="SCOD02_010_0050">#REF!</definedName>
    <definedName name="SCOD02_010_0050_1">#REF!</definedName>
    <definedName name="SCOD02_010_0065">#REF!</definedName>
    <definedName name="SCOD02_010_0065_1">#REF!</definedName>
    <definedName name="SCOD02_010_0130">#REF!</definedName>
    <definedName name="SCOD02_010_0130_1">#REF!</definedName>
    <definedName name="SCOD03_010_0020">#REF!</definedName>
    <definedName name="SCOD03_010_0020_1">#REF!</definedName>
    <definedName name="SCOD03_010_0025">#REF!</definedName>
    <definedName name="SCOD03_010_0025_1">#REF!</definedName>
    <definedName name="SCOD03_010_0040">#REF!</definedName>
    <definedName name="SCOD03_010_0040_1">#REF!</definedName>
    <definedName name="SCOD03_010_0050">#REF!</definedName>
    <definedName name="SCOD03_010_0050_1">#REF!</definedName>
    <definedName name="SCOD03_010_0100">#REF!</definedName>
    <definedName name="SCOD03_010_0100_1">#REF!</definedName>
    <definedName name="SCOD03_010_0180">#REF!</definedName>
    <definedName name="SCOD03_010_0180_1">#REF!</definedName>
    <definedName name="SCOD03_010_0200">#REF!</definedName>
    <definedName name="SCOD03_010_0200_1">#REF!</definedName>
    <definedName name="SCOD04_010_0010">#REF!</definedName>
    <definedName name="SCOD04_010_0010_1">#REF!</definedName>
    <definedName name="SCOD04_010_0040">#REF!</definedName>
    <definedName name="SCOD04_010_0040_1">#REF!</definedName>
    <definedName name="SCOD04_010_0070">#REF!</definedName>
    <definedName name="SCOD04_010_0070_1">#REF!</definedName>
    <definedName name="SCOD04_010_0150">#REF!</definedName>
    <definedName name="SCOD04_010_0150_1">#REF!</definedName>
    <definedName name="SCOD04_010_0190">#REF!</definedName>
    <definedName name="SCOD04_010_0190_1">#REF!</definedName>
    <definedName name="SCOD04_010_0200">#REF!</definedName>
    <definedName name="SCOD04_010_0200_1">#REF!</definedName>
    <definedName name="SCOD04_010_0320">#REF!</definedName>
    <definedName name="SCOD04_010_0320_1">#REF!</definedName>
    <definedName name="SCOD04_010_0330">#REF!</definedName>
    <definedName name="SCOD04_010_0330_1">#REF!</definedName>
    <definedName name="SCOD04_010_0371">#REF!</definedName>
    <definedName name="SCOD04_010_0371_1">#REF!</definedName>
    <definedName name="SCOD04_010_0375">#REF!</definedName>
    <definedName name="SCOD04_010_0375_1">#REF!</definedName>
    <definedName name="SCOD04_010_0395">#REF!</definedName>
    <definedName name="SCOD04_010_0395_1">#REF!</definedName>
    <definedName name="SCOD04_010_0420">#REF!</definedName>
    <definedName name="SCOD04_010_0420_1">#REF!</definedName>
    <definedName name="SCOD04_010_0430">#REF!</definedName>
    <definedName name="SCOD04_010_0430_1">#REF!</definedName>
    <definedName name="SCOD05_010_0020">#REF!</definedName>
    <definedName name="SCOD05_010_0020_1">#REF!</definedName>
    <definedName name="SCOD08_010_0010">#REF!</definedName>
    <definedName name="SCOD08_010_0010_1">#REF!</definedName>
    <definedName name="SCOD08_010_0040">#REF!</definedName>
    <definedName name="SCOD08_010_0040_1">#REF!</definedName>
    <definedName name="SCOD08_010_0060">#REF!</definedName>
    <definedName name="SCOD08_010_0060_1">#REF!</definedName>
    <definedName name="SCOD08_010_0130">#REF!</definedName>
    <definedName name="SCOD08_010_0130_1">#REF!</definedName>
    <definedName name="SCOD08_010_0135">#REF!</definedName>
    <definedName name="SCOD08_010_0135_1">#REF!</definedName>
    <definedName name="SCOD08_010_0270">#REF!</definedName>
    <definedName name="SCOD08_010_0270_1">#REF!</definedName>
    <definedName name="SCOD09_010_0060">#REF!</definedName>
    <definedName name="SCOD09_010_0060_1">#REF!</definedName>
    <definedName name="SCOD09_010_0240">#REF!</definedName>
    <definedName name="SCOD09_010_0240_1">#REF!</definedName>
    <definedName name="SCOD09_010_0430">#REF!</definedName>
    <definedName name="SCOD09_010_0430_1">#REF!</definedName>
    <definedName name="SCOD09_010_0470">#REF!</definedName>
    <definedName name="SCOD09_010_0470_1">#REF!</definedName>
    <definedName name="SCOD09_010_0700">#REF!</definedName>
    <definedName name="SCOD09_010_0700_1">#REF!</definedName>
    <definedName name="SCOD10_010_0140">#REF!</definedName>
    <definedName name="SCOD10_010_0140_1">#REF!</definedName>
    <definedName name="SCOD10_010_0180">#REF!</definedName>
    <definedName name="SCOD10_010_0180_1">#REF!</definedName>
    <definedName name="SCOD10_010_0270">#REF!</definedName>
    <definedName name="SCOD10_010_0270_1">#REF!</definedName>
    <definedName name="SCOD10_010_0280">#REF!</definedName>
    <definedName name="SCOD10_010_0280_1">#REF!</definedName>
    <definedName name="SCOD10_010_0298">#REF!</definedName>
    <definedName name="SCOD10_010_0298_1">#REF!</definedName>
    <definedName name="SCOD10_010_0307">#REF!</definedName>
    <definedName name="SCOD10_010_0307_1">#REF!</definedName>
    <definedName name="SCOD10_010_0308">#REF!</definedName>
    <definedName name="SCOD10_010_0308_1">#REF!</definedName>
    <definedName name="SCOD10_010_0310">#REF!</definedName>
    <definedName name="SCOD10_010_0310_1">#REF!</definedName>
    <definedName name="SCOD10_010_0330">#REF!</definedName>
    <definedName name="SCOD10_010_0330_1">#REF!</definedName>
    <definedName name="SCOD10_010_0333">#REF!</definedName>
    <definedName name="SCOD10_010_0333_1">#REF!</definedName>
    <definedName name="SCOD10_010_0380">#REF!</definedName>
    <definedName name="SCOD10_010_0380_1">#REF!</definedName>
    <definedName name="SCOD10_010_0400">#REF!</definedName>
    <definedName name="SCOD10_010_0400_1">#REF!</definedName>
    <definedName name="SCOD10_010_0431">#REF!</definedName>
    <definedName name="SCOD10_010_0431_1">#REF!</definedName>
    <definedName name="SCOD10_010_1110">#REF!</definedName>
    <definedName name="SCOD10_010_1110_1">#REF!</definedName>
    <definedName name="SCOD12_010_0010">#REF!</definedName>
    <definedName name="SCOD12_010_0010_1">#REF!</definedName>
    <definedName name="SCOD12_010_0060">#REF!</definedName>
    <definedName name="SCOD12_010_0060_1">#REF!</definedName>
    <definedName name="SCOD12_010_0210">#REF!</definedName>
    <definedName name="SCOD12_010_0210_1">#REF!</definedName>
    <definedName name="SCOD12_010_0360">#REF!</definedName>
    <definedName name="SCOD12_010_0360_1">#REF!</definedName>
    <definedName name="SCOD12_010_0550">#REF!</definedName>
    <definedName name="SCOD12_010_0550_1">#REF!</definedName>
    <definedName name="SCOD13_010_0030">#REF!</definedName>
    <definedName name="SCOD13_010_0030_1">#REF!</definedName>
    <definedName name="SCOD13_010_0090">#REF!</definedName>
    <definedName name="SCOD13_010_0090_1">#REF!</definedName>
    <definedName name="SCOD13_010_0100">#REF!</definedName>
    <definedName name="SCOD13_010_0100_1">#REF!</definedName>
    <definedName name="SCOD13_010_0110">#REF!</definedName>
    <definedName name="SCOD13_010_0110_1">#REF!</definedName>
    <definedName name="SCOD13_010_1200">#REF!</definedName>
    <definedName name="SCOD13_010_1200_1">#REF!</definedName>
    <definedName name="SCOD15_010_0010">#REF!</definedName>
    <definedName name="SCOD15_010_0010_1">#REF!</definedName>
    <definedName name="SCOD15_010_0055">#REF!</definedName>
    <definedName name="SCOD15_010_0055_1">#REF!</definedName>
    <definedName name="SCOD15_010_0140">#REF!</definedName>
    <definedName name="SCOD15_010_0140_1">#REF!</definedName>
    <definedName name="SCOD15_010_0181">#REF!</definedName>
    <definedName name="SCOD15_010_0181_1">#REF!</definedName>
    <definedName name="SCOD15_010_0270">#REF!</definedName>
    <definedName name="SCOD15_010_0270_1">#REF!</definedName>
    <definedName name="SCOD15_010_0280">#REF!</definedName>
    <definedName name="SCOD15_010_0280_1">#REF!</definedName>
    <definedName name="SCOD15_010_0290">#REF!</definedName>
    <definedName name="SCOD15_010_0290_1">#REF!</definedName>
    <definedName name="SCOD16_010_0010">#REF!</definedName>
    <definedName name="SCOD16_010_0010_1">#REF!</definedName>
    <definedName name="SCOD16_010_0060">#REF!</definedName>
    <definedName name="SCOD16_010_0060_1">#REF!</definedName>
    <definedName name="SCOD16_010_0110">#REF!</definedName>
    <definedName name="SCOD16_010_0110_1">#REF!</definedName>
    <definedName name="SCOD16_010_0120">#REF!</definedName>
    <definedName name="SCOD16_010_0120_1">#REF!</definedName>
    <definedName name="SCOD16_010_0170">#REF!</definedName>
    <definedName name="SCOD16_010_0170_1">#REF!</definedName>
    <definedName name="SCOD17_010_0080">#REF!</definedName>
    <definedName name="SCOD17_010_0080_1">#REF!</definedName>
    <definedName name="SCOD17_010_0100">#REF!</definedName>
    <definedName name="SCOD17_010_0100_1">#REF!</definedName>
    <definedName name="SCOD17_010_0150">#REF!</definedName>
    <definedName name="SCOD17_010_0150_1">#REF!</definedName>
    <definedName name="SCOD17_010_0290">#REF!</definedName>
    <definedName name="SCOD17_010_0290_1">#REF!</definedName>
    <definedName name="SCOD17_010_0390">#REF!</definedName>
    <definedName name="SCOD17_010_0390_1">#REF!</definedName>
    <definedName name="SCOD17_010_0436">#REF!</definedName>
    <definedName name="SCOD17_010_0436_1">#REF!</definedName>
    <definedName name="SCOD17_010_0437">#REF!</definedName>
    <definedName name="SCOD17_010_0437_1">#REF!</definedName>
    <definedName name="SCOD17_010_0602">#REF!</definedName>
    <definedName name="SCOD17_010_0602_1">#REF!</definedName>
    <definedName name="SCODCOMPOSIÇÃO01">#REF!</definedName>
    <definedName name="SCODCOMPOSIÇÃO01A">#REF!</definedName>
    <definedName name="SCODCOMPOSIÇÃO02">#REF!</definedName>
    <definedName name="SCODCOTADO01">#REF!</definedName>
    <definedName name="SCODCOTADO01_1">#REF!</definedName>
    <definedName name="SCODCOTADO02">#REF!</definedName>
    <definedName name="SCODCOTADO02_1">#REF!</definedName>
    <definedName name="SCODCOTADO03">#REF!</definedName>
    <definedName name="SCODCOTADO03_1">#REF!</definedName>
    <definedName name="SCODCOTADO04">#REF!</definedName>
    <definedName name="SCODCOTADO04_1">#REF!</definedName>
    <definedName name="SCODCOTADO05">#REF!</definedName>
    <definedName name="SCODCOTADO05_1">#REF!</definedName>
    <definedName name="SCODCOTADO06">#REF!</definedName>
    <definedName name="SCODCOTADO06_1">#REF!</definedName>
    <definedName name="SCODVERBA01">#REF!</definedName>
    <definedName name="SCODVERBA01_1">#REF!</definedName>
    <definedName name="SCOMPOS01">#REF!</definedName>
    <definedName name="SCOMPOS01_1">#REF!</definedName>
    <definedName name="sCorEstCon">#REF!</definedName>
    <definedName name="SCTA">#REF!</definedName>
    <definedName name="scubq">#REF!</definedName>
    <definedName name="SD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AGSADGF">'[122]Resumo Financeiro'!#REF!</definedName>
    <definedName name="sDAR">#REF!</definedName>
    <definedName name="sDAR01">#REF!</definedName>
    <definedName name="sdas">#REF!</definedName>
    <definedName name="sdc" hidden="1">#REF!</definedName>
    <definedName name="SDDFFGF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E">[127]!Plan1</definedName>
    <definedName name="SDEDE">[127]!Plan1</definedName>
    <definedName name="SDEEEE">[0]!Plan1</definedName>
    <definedName name="sdf">#REF!</definedName>
    <definedName name="SDFEDFA">[127]!Plan1</definedName>
    <definedName name="sdfgsdfgsdfg">#REF!</definedName>
    <definedName name="sdfs">'[37]Fresagem de Pista Ago-98'!#REF!</definedName>
    <definedName name="sdfsd" localSheetId="16">#REF!</definedName>
    <definedName name="sdfsd">#REF!</definedName>
    <definedName name="sdfsdf">'[37]Fresagem de Pista Ago-98'!#REF!</definedName>
    <definedName name="SDFSFS">[127]!Plan1</definedName>
    <definedName name="sdfshdfhsdjfd">#REF!</definedName>
    <definedName name="SDFSV">'[132]PRO-08'!#REF!</definedName>
    <definedName name="SDFW">#REF!</definedName>
    <definedName name="sDope">#REF!</definedName>
    <definedName name="sDreno">#REF!</definedName>
    <definedName name="SDS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sdsd">#REF!</definedName>
    <definedName name="sdsdsds" hidden="1">{#N/A,#N/A,FALSE,"MO (2)"}</definedName>
    <definedName name="sdsdsdsx" hidden="1">{#N/A,#N/A,FALSE,"MO (2)"}</definedName>
    <definedName name="sDSS04">#REF!</definedName>
    <definedName name="sdvs" hidden="1">#REF!</definedName>
    <definedName name="sdxcfr">[127]!Plan1</definedName>
    <definedName name="SE" localSheetId="8">#REF!</definedName>
    <definedName name="SE" localSheetId="13">#REF!</definedName>
    <definedName name="SE" localSheetId="16">#REF!</definedName>
    <definedName name="SE" hidden="1">#REF!</definedName>
    <definedName name="SE_SICROPE_201511">[133]SE_SicroPE_201511!$B$5:$N$1953</definedName>
    <definedName name="SE_SicroPE_201511_Oner">[134]SE_SicroPE_201511_ONER!$B:$N</definedName>
    <definedName name="secao">#REF!</definedName>
    <definedName name="seg" localSheetId="16">#REF!</definedName>
    <definedName name="seg">#REF!</definedName>
    <definedName name="SEG_1">#REF!</definedName>
    <definedName name="Seg_Carna" localSheetId="16">Dom_Páscoa-48</definedName>
    <definedName name="Seg_Carna">Dom_Páscoa-48</definedName>
    <definedName name="SEGA">#REF!</definedName>
    <definedName name="Segmento" localSheetId="16">#REF!</definedName>
    <definedName name="Segmento">#REF!</definedName>
    <definedName name="SEGMENTO_1">#REF!</definedName>
    <definedName name="SEGMENTO_10">#REF!</definedName>
    <definedName name="SEGMENTO_11">#REF!</definedName>
    <definedName name="SEGMENTO_12">#REF!</definedName>
    <definedName name="SEGMENTO_9">#REF!</definedName>
    <definedName name="SEGMENTO1">#REF!</definedName>
    <definedName name="SegNaoPavimentado">#REF!</definedName>
    <definedName name="SEIXO">#REF!</definedName>
    <definedName name="SELAGEM">#REF!</definedName>
    <definedName name="SELAGEMAC">#REF!</definedName>
    <definedName name="selecionado">NA()</definedName>
    <definedName name="SEM">[70]SEM!$C$3:$D$535</definedName>
    <definedName name="SemanaTerminand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parator">#REF!</definedName>
    <definedName name="ser">'[25]Mão de Obra'!$E$27</definedName>
    <definedName name="serr">#REF!</definedName>
    <definedName name="serra">#REF!</definedName>
    <definedName name="sertânia">NA()</definedName>
    <definedName name="SERV" localSheetId="16">#REF!</definedName>
    <definedName name="SERV">#REF!</definedName>
    <definedName name="SERV_COMPOR_201511_DESON">'[66]SERVIÇOS COMPOR 201511'!$C:$H</definedName>
    <definedName name="Serv_prev" localSheetId="16">#REF!</definedName>
    <definedName name="Serv_prev">#REF!</definedName>
    <definedName name="Serv_prev_4" localSheetId="16">#REF!</definedName>
    <definedName name="Serv_prev_4">#REF!</definedName>
    <definedName name="Serv_prevv" localSheetId="16">#REF!</definedName>
    <definedName name="Serv_prevv">#REF!</definedName>
    <definedName name="servDNER">'[30]1ExecuçServiços'!$A$9:$H$1081</definedName>
    <definedName name="SERVENTE">#REF!</definedName>
    <definedName name="SERVI">#REF!</definedName>
    <definedName name="servico">#REF!</definedName>
    <definedName name="serviço" localSheetId="16">#REF!</definedName>
    <definedName name="serviço">#REF!</definedName>
    <definedName name="servico_1">#REF!</definedName>
    <definedName name="servico_10">"$#REF!.$A$3:$F$46"</definedName>
    <definedName name="servico_29">[135]dez00!$A$3:$F$134</definedName>
    <definedName name="servico_4">#REF!</definedName>
    <definedName name="servico_4_2">#N/A</definedName>
    <definedName name="servico_6">#REF!</definedName>
    <definedName name="servico_6_2">#N/A</definedName>
    <definedName name="servico_7">[135]dez00!$A$3:$F$134</definedName>
    <definedName name="servico_7_2">#N/A</definedName>
    <definedName name="servico_8">#REF!</definedName>
    <definedName name="servico_8_2">#N/A</definedName>
    <definedName name="servico_9">#REF!</definedName>
    <definedName name="servico_9_2">#N/A</definedName>
    <definedName name="serviço1" localSheetId="16">#REF!</definedName>
    <definedName name="serviço1">#REF!</definedName>
    <definedName name="Serviços" localSheetId="15">#REF!</definedName>
    <definedName name="Serviços">[136]Serviços!$A$1:$I$65536</definedName>
    <definedName name="Serviços_1">#REF!</definedName>
    <definedName name="Serviços_3">#REF!</definedName>
    <definedName name="Serviços_36">#REF!</definedName>
    <definedName name="SERVIÇOSCG">#REF!</definedName>
    <definedName name="Serviçosprojeto">#REF!</definedName>
    <definedName name="SERVIX">#REF!</definedName>
    <definedName name="SERVMA">#REF!</definedName>
    <definedName name="SERVTA">#REF!</definedName>
    <definedName name="sEscoram">#REF!</definedName>
    <definedName name="sEscPonte">#REF!</definedName>
    <definedName name="set" localSheetId="15">[8]!Plan1</definedName>
    <definedName name="SET" localSheetId="16">#REF!</definedName>
    <definedName name="SET">#REF!</definedName>
    <definedName name="SETA">#REF!</definedName>
    <definedName name="SETEMBRO" localSheetId="8">{#N/A,#N/A,TRUE,"Serviços"}</definedName>
    <definedName name="SETEMBRO" localSheetId="10">{#N/A,#N/A,TRUE,"Serviços"}</definedName>
    <definedName name="SETEMBRO" localSheetId="11">{#N/A,#N/A,TRUE,"Serviços"}</definedName>
    <definedName name="SETEMBRO" localSheetId="12">{#N/A,#N/A,TRUE,"Serviços"}</definedName>
    <definedName name="SETEMBRO" localSheetId="13">{#N/A,#N/A,TRUE,"Serviços"}</definedName>
    <definedName name="SETEMBRO" localSheetId="5" hidden="1">{#N/A,#N/A,TRUE,"Serviços"}</definedName>
    <definedName name="SETEMBRO" localSheetId="15" hidden="1">{#N/A,#N/A,TRUE,"Serviços"}</definedName>
    <definedName name="SETEMBRO" localSheetId="16">{#N/A,#N/A,TRUE,"Serviços"}</definedName>
    <definedName name="SETEMBRO" hidden="1">{#N/A,#N/A,TRUE,"Serviços"}</definedName>
    <definedName name="SETEMBROO" localSheetId="5" hidden="1">{#N/A,#N/A,TRUE,"Serviços"}</definedName>
    <definedName name="SETEMBROO" localSheetId="16">{#N/A,#N/A,TRUE,"Serviços"}</definedName>
    <definedName name="SETEMBROO" hidden="1">{#N/A,#N/A,TRUE,"Serviços"}</definedName>
    <definedName name="SEVE" localSheetId="16">#REF!</definedName>
    <definedName name="SEVE">#REF!</definedName>
    <definedName name="seven" localSheetId="16">#REF!</definedName>
    <definedName name="seven">#REF!</definedName>
    <definedName name="sf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fds" localSheetId="16">#REF!</definedName>
    <definedName name="sfds">#REF!</definedName>
    <definedName name="SFFDVDTFE">[127]!Plan1</definedName>
    <definedName name="sForma">#REF!</definedName>
    <definedName name="sfresagem">#REF!</definedName>
    <definedName name="sFrezagem">#REF!</definedName>
    <definedName name="SGAREHHUJ" hidden="1">#REF!</definedName>
    <definedName name="sggg">#REF!</definedName>
    <definedName name="sgggg">#REF!</definedName>
    <definedName name="SGSCCS">[127]!Plan1</definedName>
    <definedName name="SGSGFVDVED">[127]!Plan1</definedName>
    <definedName name="SgSituacaoFisica">#REF!</definedName>
    <definedName name="SgTipoRevestimento">#REF!</definedName>
    <definedName name="S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HARED_FORMULA_0">#N/A</definedName>
    <definedName name="SHARED_FORMULA_1">#N/A</definedName>
    <definedName name="SHARED_FORMULA_10">#N/A</definedName>
    <definedName name="SHARED_FORMULA_10_229_10_229_1">+(#REF!-#REF!)*20</definedName>
    <definedName name="SHARED_FORMULA_10_889_10_889_1">(#REF!-#REF!)*20</definedName>
    <definedName name="SHARED_FORMULA_11">#N/A</definedName>
    <definedName name="SHARED_FORMULA_11_38_11_38_3">NA()</definedName>
    <definedName name="SHARED_FORMULA_11_545_11_545_1">+#REF!</definedName>
    <definedName name="SHARED_FORMULA_11_551_11_551_1">+#REF!</definedName>
    <definedName name="SHARED_FORMULA_11_56_11_56_3">NA()</definedName>
    <definedName name="SHARED_FORMULA_11_76_11_76_3">NA()</definedName>
    <definedName name="SHARED_FORMULA_11_9_11_9_3">NA()</definedName>
    <definedName name="SHARED_FORMULA_11_9_11_9_4">NA()</definedName>
    <definedName name="SHARED_FORMULA_12">#N/A</definedName>
    <definedName name="SHARED_FORMULA_12_331_12_331_1">+#REF!</definedName>
    <definedName name="SHARED_FORMULA_12_347_12_347_1">+#REF!</definedName>
    <definedName name="SHARED_FORMULA_13">#N/A</definedName>
    <definedName name="SHARED_FORMULA_13_229_13_229_1">#REF!*#REF!</definedName>
    <definedName name="SHARED_FORMULA_13_246_13_246_1">+#REF!</definedName>
    <definedName name="SHARED_FORMULA_13_258_13_258_1">+#REF!</definedName>
    <definedName name="SHARED_FORMULA_13_274_13_274_1">+#REF!</definedName>
    <definedName name="SHARED_FORMULA_13_313_13_313_1">+#REF!</definedName>
    <definedName name="SHARED_FORMULA_13_533_13_533_1">+#REF!*#REF!</definedName>
    <definedName name="SHARED_FORMULA_13_563_13_563_1">+#REF!*#REF!</definedName>
    <definedName name="SHARED_FORMULA_13_575_13_575_1">+#REF!*#REF!</definedName>
    <definedName name="SHARED_FORMULA_13_839_13_839_1">+#REF!*#REF!</definedName>
    <definedName name="SHARED_FORMULA_13_852_13_852_1">+#REF!*#REF!</definedName>
    <definedName name="SHARED_FORMULA_14">#N/A</definedName>
    <definedName name="SHARED_FORMULA_14_176_14_176_1">+#REF!*#REF!*#REF!</definedName>
    <definedName name="SHARED_FORMULA_14_550_14_550_1">+#REF!*#REF!*#REF!</definedName>
    <definedName name="SHARED_FORMULA_15">#N/A</definedName>
    <definedName name="SHARED_FORMULA_15_163_15_163_1">+#REF!*#REF!</definedName>
    <definedName name="SHARED_FORMULA_15_176_15_176_1">+#REF!</definedName>
    <definedName name="SHARED_FORMULA_15_229_15_229_1">#REF!*#REF!</definedName>
    <definedName name="SHARED_FORMULA_15_245_15_245_1">+#REF!*#REF!</definedName>
    <definedName name="SHARED_FORMULA_15_257_15_257_1">+#REF!*#REF!</definedName>
    <definedName name="SHARED_FORMULA_15_273_15_273_1">+#REF!*#REF!</definedName>
    <definedName name="SHARED_FORMULA_15_302_15_302_1">+#REF!*#REF!*#REF!</definedName>
    <definedName name="SHARED_FORMULA_15_328_15_328_1">+#REF!*#REF!*#REF!</definedName>
    <definedName name="SHARED_FORMULA_15_344_15_344_1">+#REF!*#REF!*#REF!</definedName>
    <definedName name="SHARED_FORMULA_15_361_15_361_1">+#REF!</definedName>
    <definedName name="SHARED_FORMULA_15_383_15_383_1">+#REF!</definedName>
    <definedName name="SHARED_FORMULA_15_396_15_396_1">+#REF!</definedName>
    <definedName name="SHARED_FORMULA_15_409_15_409_1">ROUND(#REF!*#REF!,2)</definedName>
    <definedName name="SHARED_FORMULA_15_466_15_466_1">#REF!</definedName>
    <definedName name="SHARED_FORMULA_15_479_15_479_1">+#REF!</definedName>
    <definedName name="SHARED_FORMULA_15_491_15_491_1">+#REF!</definedName>
    <definedName name="SHARED_FORMULA_15_533_15_533_1">+#REF!</definedName>
    <definedName name="SHARED_FORMULA_15_550_15_550_1">+#REF!</definedName>
    <definedName name="SHARED_FORMULA_15_563_15_563_1">+#REF!</definedName>
    <definedName name="SHARED_FORMULA_15_575_15_575_1">+#REF!</definedName>
    <definedName name="SHARED_FORMULA_15_811_15_811_1">+#REF!</definedName>
    <definedName name="SHARED_FORMULA_15_828_15_828_1">+#REF!</definedName>
    <definedName name="SHARED_FORMULA_15_839_15_839_1">+#REF!</definedName>
    <definedName name="SHARED_FORMULA_15_852_15_852_1">+#REF!</definedName>
    <definedName name="SHARED_FORMULA_15_876_15_876_1">+#REF!</definedName>
    <definedName name="SHARED_FORMULA_15_889_15_889_1">#REF!*#REF!</definedName>
    <definedName name="SHARED_FORMULA_15_914_15_914_1">+#REF!</definedName>
    <definedName name="SHARED_FORMULA_15_961_15_961_1">+#REF!</definedName>
    <definedName name="SHARED_FORMULA_15_984_15_984_1">+#REF!</definedName>
    <definedName name="SHARED_FORMULA_16">#N/A</definedName>
    <definedName name="SHARED_FORMULA_16_10_16_10_3">NA()</definedName>
    <definedName name="SHARED_FORMULA_16_10_16_10_4">NA()</definedName>
    <definedName name="SHARED_FORMULA_16_39_16_39_3">NA()</definedName>
    <definedName name="SHARED_FORMULA_16_56_16_56_3">NA()</definedName>
    <definedName name="SHARED_FORMULA_16_65_16_65_3">NA()</definedName>
    <definedName name="SHARED_FORMULA_16_76_16_76_3">NA()</definedName>
    <definedName name="SHARED_FORMULA_17">#N/A</definedName>
    <definedName name="SHARED_FORMULA_17_11_17_11_4">NA()</definedName>
    <definedName name="SHARED_FORMULA_17_39_17_39_3">NA()</definedName>
    <definedName name="SHARED_FORMULA_17_56_17_56_3">NA()</definedName>
    <definedName name="SHARED_FORMULA_17_65_17_65_3">NA()</definedName>
    <definedName name="SHARED_FORMULA_17_79_17_79_3">NA()</definedName>
    <definedName name="SHARED_FORMULA_17_9_17_9_3">NA()</definedName>
    <definedName name="SHARED_FORMULA_18">#N/A</definedName>
    <definedName name="SHARED_FORMULA_18_19_18_19_3">NA()</definedName>
    <definedName name="SHARED_FORMULA_18_39_18_39_3">NA()</definedName>
    <definedName name="SHARED_FORMULA_18_40_18_40_2">NA()</definedName>
    <definedName name="SHARED_FORMULA_18_56_18_56_3">NA()</definedName>
    <definedName name="SHARED_FORMULA_19">#N/A</definedName>
    <definedName name="SHARED_FORMULA_19_39_19_39_3">NA()</definedName>
    <definedName name="SHARED_FORMULA_19_56_19_56_3">NA()</definedName>
    <definedName name="SHARED_FORMULA_2">#N/A</definedName>
    <definedName name="SHARED_FORMULA_2_858_2_858_1">NA()</definedName>
    <definedName name="SHARED_FORMULA_20">#N/A</definedName>
    <definedName name="SHARED_FORMULA_21">#N/A</definedName>
    <definedName name="SHARED_FORMULA_21_9_21_9_3">NA()</definedName>
    <definedName name="SHARED_FORMULA_21_9_21_9_4">NA()</definedName>
    <definedName name="SHARED_FORMULA_22">#N/A</definedName>
    <definedName name="SHARED_FORMULA_22_10_22_10_3">NA()</definedName>
    <definedName name="SHARED_FORMULA_22_10_22_10_4">NA()</definedName>
    <definedName name="SHARED_FORMULA_22_39_22_39_3">NA()</definedName>
    <definedName name="SHARED_FORMULA_22_56_22_56_3">NA()</definedName>
    <definedName name="SHARED_FORMULA_22_76_22_76_3">NA()</definedName>
    <definedName name="SHARED_FORMULA_23">#N/A</definedName>
    <definedName name="SHARED_FORMULA_23_10_23_10_3">NA()</definedName>
    <definedName name="SHARED_FORMULA_23_10_23_10_4">NA()</definedName>
    <definedName name="SHARED_FORMULA_23_39_23_39_3">NA()</definedName>
    <definedName name="SHARED_FORMULA_23_61_23_61_3">NA()</definedName>
    <definedName name="SHARED_FORMULA_23_76_23_76_3">NA()</definedName>
    <definedName name="SHARED_FORMULA_24">#N/A</definedName>
    <definedName name="SHARED_FORMULA_24_10_24_10_3">NA()</definedName>
    <definedName name="SHARED_FORMULA_24_13_24_13_3">NA()</definedName>
    <definedName name="SHARED_FORMULA_24_31_24_31_3">NA()</definedName>
    <definedName name="SHARED_FORMULA_24_38_24_38_3">NA()</definedName>
    <definedName name="SHARED_FORMULA_24_56_24_56_3">NA()</definedName>
    <definedName name="SHARED_FORMULA_24_76_24_76_3">NA()</definedName>
    <definedName name="SHARED_FORMULA_25">#N/A</definedName>
    <definedName name="SHARED_FORMULA_25_10_25_10_3">NA()</definedName>
    <definedName name="SHARED_FORMULA_25_31_25_31_3">NA()</definedName>
    <definedName name="SHARED_FORMULA_26">#N/A</definedName>
    <definedName name="SHARED_FORMULA_26_10_26_10_3">NA()</definedName>
    <definedName name="SHARED_FORMULA_26_10_26_10_4">NA()</definedName>
    <definedName name="SHARED_FORMULA_26_39_26_39_3">NA()</definedName>
    <definedName name="SHARED_FORMULA_26_56_26_56_3">NA()</definedName>
    <definedName name="SHARED_FORMULA_27">#N/A</definedName>
    <definedName name="SHARED_FORMULA_27_10_27_10_3">NA()</definedName>
    <definedName name="SHARED_FORMULA_27_39_27_39_3">NA()</definedName>
    <definedName name="SHARED_FORMULA_27_56_27_56_3">NA()</definedName>
    <definedName name="SHARED_FORMULA_27_65_27_65_3">NA()</definedName>
    <definedName name="SHARED_FORMULA_27_79_27_79_3">NA()</definedName>
    <definedName name="SHARED_FORMULA_28">#N/A</definedName>
    <definedName name="SHARED_FORMULA_28_6_28_6_2">+SUM(#REF!)</definedName>
    <definedName name="SHARED_FORMULA_29">#N/A</definedName>
    <definedName name="SHARED_FORMULA_3">#N/A</definedName>
    <definedName name="SHARED_FORMULA_3_2_3_2_5">NA()</definedName>
    <definedName name="SHARED_FORMULA_3_7_3_7_2">NA()</definedName>
    <definedName name="SHARED_FORMULA_30">#N/A</definedName>
    <definedName name="SHARED_FORMULA_31">#N/A</definedName>
    <definedName name="SHARED_FORMULA_31_39_31_39_3">NA()</definedName>
    <definedName name="SHARED_FORMULA_31_56_31_56_3">NA()</definedName>
    <definedName name="SHARED_FORMULA_31_76_31_76_3">NA()</definedName>
    <definedName name="SHARED_FORMULA_31_9_31_9_3">NA()</definedName>
    <definedName name="SHARED_FORMULA_31_9_31_9_4">NA()</definedName>
    <definedName name="SHARED_FORMULA_32">#N/A</definedName>
    <definedName name="SHARED_FORMULA_32_10_32_10_3">NA()</definedName>
    <definedName name="SHARED_FORMULA_32_10_32_10_4">NA()</definedName>
    <definedName name="SHARED_FORMULA_32_39_32_39_3">NA()</definedName>
    <definedName name="SHARED_FORMULA_32_56_32_56_3">NA()</definedName>
    <definedName name="SHARED_FORMULA_32_70_32_70_3">NA()</definedName>
    <definedName name="SHARED_FORMULA_32_79_32_79_3">NA()</definedName>
    <definedName name="SHARED_FORMULA_33">#N/A</definedName>
    <definedName name="SHARED_FORMULA_33_39_33_39_3">NA()</definedName>
    <definedName name="SHARED_FORMULA_33_56_33_56_3">NA()</definedName>
    <definedName name="SHARED_FORMULA_33_9_33_9_3">NA()</definedName>
    <definedName name="SHARED_FORMULA_33_9_33_9_4">NA()</definedName>
    <definedName name="SHARED_FORMULA_34">#N/A</definedName>
    <definedName name="SHARED_FORMULA_34_9_34_9_3">NA()</definedName>
    <definedName name="SHARED_FORMULA_35">#N/A</definedName>
    <definedName name="SHARED_FORMULA_35_10_35_10_3">NA()</definedName>
    <definedName name="SHARED_FORMULA_35_10_35_10_4">NA()</definedName>
    <definedName name="SHARED_FORMULA_35_39_35_39_3">NA()</definedName>
    <definedName name="SHARED_FORMULA_35_56_35_56_3">NA()</definedName>
    <definedName name="SHARED_FORMULA_35_70_35_70_3">NA()</definedName>
    <definedName name="SHARED_FORMULA_35_79_35_79_3">NA()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_11_4_11_2">#REF!*#REF!</definedName>
    <definedName name="SHARED_FORMULA_4_13_4_13_2">#REF!*#REF!</definedName>
    <definedName name="SHARED_FORMULA_4_15_4_15_2">#REF!*#REF!</definedName>
    <definedName name="SHARED_FORMULA_4_17_4_17_2">#REF!*#REF!</definedName>
    <definedName name="SHARED_FORMULA_4_19_4_19_2">#REF!*#REF!</definedName>
    <definedName name="SHARED_FORMULA_4_21_4_21_2">#REF!*#REF!</definedName>
    <definedName name="SHARED_FORMULA_4_23_4_23_2">#REF!*#REF!</definedName>
    <definedName name="SHARED_FORMULA_4_24_4_24_2">#REF!/#REF!</definedName>
    <definedName name="SHARED_FORMULA_4_26_4_26_2">SUM(#REF!,#REF!,#REF!,#REF!,#REF!,#REF!,#REF!,#REF!,#REF!)</definedName>
    <definedName name="SHARED_FORMULA_4_7_4_7_2">#REF!*#REF!</definedName>
    <definedName name="SHARED_FORMULA_4_9_4_9_2">#REF!*#REF!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_14_5_14_192">NA()</definedName>
    <definedName name="SHARED_FORMULA_5_16_5_16_187">NA()</definedName>
    <definedName name="SHARED_FORMULA_5_17_5_17_183">NA()</definedName>
    <definedName name="SHARED_FORMULA_5_17_5_17_231">NA()</definedName>
    <definedName name="SHARED_FORMULA_5_18_5_18_120">NA()</definedName>
    <definedName name="SHARED_FORMULA_5_20_5_20_52">NA()</definedName>
    <definedName name="SHARED_FORMULA_5_20_5_20_84">NA()</definedName>
    <definedName name="SHARED_FORMULA_5_25_5_25_2">+#REF!+#REF!</definedName>
    <definedName name="SHARED_FORMULA_5_27_5_27_2">#REF!+#REF!</definedName>
    <definedName name="SHARED_FORMULA_50">#N/A</definedName>
    <definedName name="SHARED_FORMULA_51">#N/A</definedName>
    <definedName name="SHARED_FORMULA_6">#N/A</definedName>
    <definedName name="SHARED_FORMULA_6_120_6_120_1">NA()</definedName>
    <definedName name="SHARED_FORMULA_6_1516_6_1516_1">NA()</definedName>
    <definedName name="SHARED_FORMULA_6_230_6_230_1">#REF!</definedName>
    <definedName name="SHARED_FORMULA_6_246_6_246_1">#REF!</definedName>
    <definedName name="SHARED_FORMULA_6_258_6_258_1">#REF!</definedName>
    <definedName name="SHARED_FORMULA_6_274_6_274_1">#REF!</definedName>
    <definedName name="SHARED_FORMULA_6_281_6_281_1">NA()</definedName>
    <definedName name="SHARED_FORMULA_6_2880_6_2880_1">NA()</definedName>
    <definedName name="SHARED_FORMULA_6_2966_6_2966_1">NA()</definedName>
    <definedName name="SHARED_FORMULA_6_2974_6_2974_1">NA()</definedName>
    <definedName name="SHARED_FORMULA_6_3024_6_3024_1">NA()</definedName>
    <definedName name="SHARED_FORMULA_6_3235_6_3235_1">NA()</definedName>
    <definedName name="SHARED_FORMULA_6_3244_6_3244_1">NA()</definedName>
    <definedName name="SHARED_FORMULA_6_3254_6_3254_1">NA()</definedName>
    <definedName name="SHARED_FORMULA_6_35_6_35_2">NA()</definedName>
    <definedName name="SHARED_FORMULA_6_388_6_388_1">NA()</definedName>
    <definedName name="SHARED_FORMULA_6_425_6_425_1">NA()</definedName>
    <definedName name="SHARED_FORMULA_6_575_6_575_1">NA()</definedName>
    <definedName name="SHARED_FORMULA_6_889_6_889_1">NA()</definedName>
    <definedName name="SHARED_FORMULA_7">#N/A</definedName>
    <definedName name="SHARED_FORMULA_7_114_7_114_0">#REF!*#REF!</definedName>
    <definedName name="SHARED_FORMULA_7_12_7_12_0">#REF!*#REF!</definedName>
    <definedName name="SHARED_FORMULA_7_120_7_120_1">NA()</definedName>
    <definedName name="SHARED_FORMULA_7_127_7_127_0">#REF!*#REF!</definedName>
    <definedName name="SHARED_FORMULA_7_156_7_156_0">#REF!*#REF!</definedName>
    <definedName name="SHARED_FORMULA_7_166_7_166_0">#REF!*#REF!</definedName>
    <definedName name="SHARED_FORMULA_7_178_7_178_0">#REF!*#REF!</definedName>
    <definedName name="SHARED_FORMULA_7_190_7_190_0">#REF!*#REF!</definedName>
    <definedName name="SHARED_FORMULA_7_24_7_24_0">#REF!*#REF!</definedName>
    <definedName name="SHARED_FORMULA_7_281_7_281_1">NA()</definedName>
    <definedName name="SHARED_FORMULA_7_2966_7_2966_1">NA()</definedName>
    <definedName name="SHARED_FORMULA_7_2974_7_2974_1">NA()</definedName>
    <definedName name="SHARED_FORMULA_7_40_7_40_0">#REF!*#REF!</definedName>
    <definedName name="SHARED_FORMULA_7_54_7_54_0">#REF!*#REF!</definedName>
    <definedName name="SHARED_FORMULA_7_65_7_65_0">#REF!*#REF!</definedName>
    <definedName name="SHARED_FORMULA_7_81_7_81_0">#REF!*#REF!</definedName>
    <definedName name="SHARED_FORMULA_7_90_7_90_0">#REF!*#REF!</definedName>
    <definedName name="SHARED_FORMULA_8">#N/A</definedName>
    <definedName name="SHARED_FORMULA_8_21_8_21_3">NA()</definedName>
    <definedName name="SHARED_FORMULA_8_38_8_38_3">NA()</definedName>
    <definedName name="SHARED_FORMULA_8_56_8_56_3">NA()</definedName>
    <definedName name="SHARED_FORMULA_8_76_8_76_3">NA()</definedName>
    <definedName name="SHARED_FORMULA_8_8_8_8_3">NA()</definedName>
    <definedName name="SHARED_FORMULA_8_8_8_8_4">NA()</definedName>
    <definedName name="SHARED_FORMULA_9">#N/A</definedName>
    <definedName name="SHARED_FORMULA_9_120_9_120_1">NA()</definedName>
    <definedName name="SHARED_FORMULA_9_143_9_143_1">NA()</definedName>
    <definedName name="SHARED_FORMULA_9_1432_9_1432_1">NA()</definedName>
    <definedName name="SHARED_FORMULA_9_1446_9_1446_1">NA()</definedName>
    <definedName name="SHARED_FORMULA_9_1473_9_1473_1">NA()</definedName>
    <definedName name="SHARED_FORMULA_9_1487_9_1487_1">NA()</definedName>
    <definedName name="SHARED_FORMULA_9_1516_9_1516_1">NA()</definedName>
    <definedName name="SHARED_FORMULA_9_1554_9_1554_1">NA()</definedName>
    <definedName name="SHARED_FORMULA_9_1579_9_1579_1">NA()</definedName>
    <definedName name="SHARED_FORMULA_9_1589_9_1589_1">NA()</definedName>
    <definedName name="SHARED_FORMULA_9_1614_9_1614_1">NA()</definedName>
    <definedName name="SHARED_FORMULA_9_2604_9_2604_1">NA()</definedName>
    <definedName name="SHARED_FORMULA_9_281_9_281_1">NA()</definedName>
    <definedName name="SHARED_FORMULA_9_2880_9_2880_1">NA()</definedName>
    <definedName name="SHARED_FORMULA_9_2889_9_2889_1">NA()</definedName>
    <definedName name="SHARED_FORMULA_9_2967_9_2967_1">NA()</definedName>
    <definedName name="SHARED_FORMULA_9_3020_9_3020_1">NA()</definedName>
    <definedName name="SHARED_FORMULA_9_3149_9_3149_1">NA()</definedName>
    <definedName name="SHARED_FORMULA_9_3175_9_3175_1">NA()</definedName>
    <definedName name="SHARED_FORMULA_9_3185_9_3185_1">NA()</definedName>
    <definedName name="SHARED_FORMULA_9_3209_9_3209_1">NA()</definedName>
    <definedName name="SHARED_FORMULA_9_3235_9_3235_1">NA()</definedName>
    <definedName name="SHARED_FORMULA_9_3244_9_3244_1">NA()</definedName>
    <definedName name="SHARED_FORMULA_9_3254_9_3254_1">NA()</definedName>
    <definedName name="SHARED_FORMULA_9_340_9_340_1">NA()</definedName>
    <definedName name="SHARED_FORMULA_9_349_9_349_1">NA()</definedName>
    <definedName name="SHARED_FORMULA_9_359_9_359_1">NA()</definedName>
    <definedName name="SHARED_FORMULA_9_379_9_379_1">NA()</definedName>
    <definedName name="SHARED_FORMULA_9_388_9_388_1">NA()</definedName>
    <definedName name="SHARED_FORMULA_9_399_9_399_1">NA()</definedName>
    <definedName name="SHARED_FORMULA_9_407_9_407_1">NA()</definedName>
    <definedName name="SHARED_FORMULA_9_426_9_426_1">NA()</definedName>
    <definedName name="SHARED_FORMULA_9_574_9_574_1">NA()</definedName>
    <definedName name="SHARED_FORMULA_9_676_9_676_1">NA()</definedName>
    <definedName name="SHARED_FORMULA_9_740_9_740_1">NA()</definedName>
    <definedName name="SHARED_FORMULA_9_762_9_762_1">NA()</definedName>
    <definedName name="SHARED_FORMULA_9_777_9_777_1">NA()</definedName>
    <definedName name="SHARED_FORMULA_9_794_9_794_1">NA()</definedName>
    <definedName name="SHARED_FORMULA_9_819_9_819_1">NA()</definedName>
    <definedName name="SHARED_FORMULA_9_859_9_859_1">NA()</definedName>
    <definedName name="SHARED_FORMULA_9_889_9_889_1">NA()</definedName>
    <definedName name="S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ICRO">#REF!</definedName>
    <definedName name="sicronov03">'[137]Banco de Dados'!$A$5:$D$56</definedName>
    <definedName name="SIFÃO_CROMADO">#REF!</definedName>
    <definedName name="SIH">#REF!</definedName>
    <definedName name="SIM">#REF!</definedName>
    <definedName name="sImprima">#REF!</definedName>
    <definedName name="SIN">'[68]P reaj x P atual'!$S$8</definedName>
    <definedName name="SINA">{#N/A,#N/A,FALSE,"Planilha";#N/A,#N/A,FALSE,"Resumo";#N/A,#N/A,FALSE,"Fisico";#N/A,#N/A,FALSE,"Financeiro";#N/A,#N/A,FALSE,"Financeiro"}</definedName>
    <definedName name="SINAL" localSheetId="16">#REF!</definedName>
    <definedName name="SINAL">#REF!</definedName>
    <definedName name="Sinal_2">#REF!</definedName>
    <definedName name="sinalizacao">#REF!</definedName>
    <definedName name="Sinalização">#REF!</definedName>
    <definedName name="sinalizacao_1">#REF!</definedName>
    <definedName name="sinalizacao_10">#REF!</definedName>
    <definedName name="sinalizacao_12">#REF!</definedName>
    <definedName name="sinalizacao_2">#REF!</definedName>
    <definedName name="sinalizacao_3">#REF!</definedName>
    <definedName name="sinalizacao_4">#REF!</definedName>
    <definedName name="sinalizacao_9">#REF!</definedName>
    <definedName name="SINAPI">{#N/A,#N/A,FALSE,"Planilha";#N/A,#N/A,FALSE,"Resumo";#N/A,#N/A,FALSE,"Fisico";#N/A,#N/A,FALSE,"Financeiro";#N/A,#N/A,FALSE,"Financeiro"}</definedName>
    <definedName name="SINAPI_AC" hidden="1">#REF!</definedName>
    <definedName name="SINAPII">#REF!</definedName>
    <definedName name="Sint">#REF!</definedName>
    <definedName name="SINTE">#REF!</definedName>
    <definedName name="SINTETICO" localSheetId="8">{#N/A,#N/A,TRUE,"TER  EXT";#N/A,#N/A,TRUE,"TER  EXT";#N/A,#N/A,TRUE,"LAT  ESQ";#N/A,#N/A,TRUE,"FRONTAL";#N/A,#N/A,TRUE,"POST";#N/A,#N/A,TRUE,"LAT  DIR"}</definedName>
    <definedName name="SINTETICO" localSheetId="10">{#N/A,#N/A,TRUE,"TER  EXT";#N/A,#N/A,TRUE,"TER  EXT";#N/A,#N/A,TRUE,"LAT  ESQ";#N/A,#N/A,TRUE,"FRONTAL";#N/A,#N/A,TRUE,"POST";#N/A,#N/A,TRUE,"LAT  DIR"}</definedName>
    <definedName name="SINTETICO" localSheetId="11">{#N/A,#N/A,TRUE,"TER  EXT";#N/A,#N/A,TRUE,"TER  EXT";#N/A,#N/A,TRUE,"LAT  ESQ";#N/A,#N/A,TRUE,"FRONTAL";#N/A,#N/A,TRUE,"POST";#N/A,#N/A,TRUE,"LAT  DIR"}</definedName>
    <definedName name="SINTETICO" localSheetId="12">{#N/A,#N/A,TRUE,"TER  EXT";#N/A,#N/A,TRUE,"TER  EXT";#N/A,#N/A,TRUE,"LAT  ESQ";#N/A,#N/A,TRUE,"FRONTAL";#N/A,#N/A,TRUE,"POST";#N/A,#N/A,TRUE,"LAT  DIR"}</definedName>
    <definedName name="SINTETICO" localSheetId="13">{#N/A,#N/A,TRUE,"TER  EXT";#N/A,#N/A,TRUE,"TER  EXT";#N/A,#N/A,TRUE,"LAT  ESQ";#N/A,#N/A,TRUE,"FRONTAL";#N/A,#N/A,TRUE,"POST";#N/A,#N/A,TRUE,"LAT  DIR"}</definedName>
    <definedName name="SINTETICO" localSheetId="15" hidden="1">{#N/A,#N/A,TRUE,"TER  EXT";#N/A,#N/A,TRUE,"TER  EXT";#N/A,#N/A,TRUE,"LAT  ESQ";#N/A,#N/A,TRUE,"FRONTAL";#N/A,#N/A,TRUE,"POST";#N/A,#N/A,TRUE,"LAT  DIR"}</definedName>
    <definedName name="SINTETICO">{#N/A,#N/A,TRUE,"TER  EXT";#N/A,#N/A,TRUE,"TER  EXT";#N/A,#N/A,TRUE,"LAT  ESQ";#N/A,#N/A,TRUE,"FRONTAL";#N/A,#N/A,TRUE,"POST";#N/A,#N/A,TRUE,"LAT  DIR"}</definedName>
    <definedName name="Sintético">#REF!</definedName>
    <definedName name="SINV">#REF!</definedName>
    <definedName name="Sispec00">#REF!</definedName>
    <definedName name="Sispec98">#REF!</definedName>
    <definedName name="SIV">#REF!</definedName>
    <definedName name="SJ" localSheetId="16">#REF!</definedName>
    <definedName name="SJ">#REF!</definedName>
    <definedName name="sJateam">#REF!</definedName>
    <definedName name="sLaje">#REF!</definedName>
    <definedName name="SLEVIN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SLRP">#REF!</definedName>
    <definedName name="SM" localSheetId="16">#REF!</definedName>
    <definedName name="SM">#REF!</definedName>
    <definedName name="SMC">#REF!</definedName>
    <definedName name="sMeioFio">#REF!</definedName>
    <definedName name="sMemEstCon">#REF!</definedName>
    <definedName name="smmar">#REF!</definedName>
    <definedName name="SMW" localSheetId="16">#REF!</definedName>
    <definedName name="SMW">#REF!</definedName>
    <definedName name="SMWA" localSheetId="16">#REF!</definedName>
    <definedName name="SMWA">#REF!</definedName>
    <definedName name="snv">#REF!</definedName>
    <definedName name="SOBE_ATE_I_0">NA()</definedName>
    <definedName name="sogsafra" hidden="1">#REF!</definedName>
    <definedName name="sol">#REF!</definedName>
    <definedName name="SOLEIRA_CINZA_CORUMBA">#REF!</definedName>
    <definedName name="SOLICI" localSheetId="15">[8]!Plan1</definedName>
    <definedName name="SOLICI" localSheetId="16">Plan1</definedName>
    <definedName name="SOLICI">[0]!Plan1</definedName>
    <definedName name="sollimp">#REF!</definedName>
    <definedName name="solma">'[138]Solicitação Interna de Fab'!$A$6</definedName>
    <definedName name="SOLO">[62]SERVIÇOS!$G$14</definedName>
    <definedName name="SOLOBRITA">#REF!</definedName>
    <definedName name="solobritarp">#REF!</definedName>
    <definedName name="SOLOCIM">#REF!</definedName>
    <definedName name="SOLOCIMENTOMAN">#REF!</definedName>
    <definedName name="SOLOCIMENTOREC">#REF!</definedName>
    <definedName name="SOLOCIMREP">#REF!</definedName>
    <definedName name="SOLOCIMRP">#REF!</definedName>
    <definedName name="solomecanizado">#REF!</definedName>
    <definedName name="SOLOREMFMAN">#REF!</definedName>
    <definedName name="SOLOREMFREC">#REF!</definedName>
    <definedName name="SOLOREMQREC">#REF!</definedName>
    <definedName name="SOLORP">#REF!</definedName>
    <definedName name="SOLORPDMAN">#REF!</definedName>
    <definedName name="SOLORPDMEC">#REF!</definedName>
    <definedName name="SOLORPMAN">#REF!</definedName>
    <definedName name="SOLOTOTAL">#REF!</definedName>
    <definedName name="SOLPIR">#REF!</definedName>
    <definedName name="SOLU_LIMPADORA">#REF!</definedName>
    <definedName name="SoluçãoIntervençãoFuncional">#REF!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adj" hidden="1">#REF!,#REF!</definedName>
    <definedName name="solver_cvg" hidden="1">0.001</definedName>
    <definedName name="solver_cvg_12">0.0001</definedName>
    <definedName name="solver_cvg_14">0.0001</definedName>
    <definedName name="solver_cvg_15">0.0001</definedName>
    <definedName name="solver_cvg_16">0.0001</definedName>
    <definedName name="solver_cvg_17">0.0001</definedName>
    <definedName name="solver_cvg_18">0.0001</definedName>
    <definedName name="solver_cvg_19">0.0001</definedName>
    <definedName name="solver_cvg_20">0.0001</definedName>
    <definedName name="solver_cvg_21">0.0001</definedName>
    <definedName name="solver_cvg_23">0.0001</definedName>
    <definedName name="solver_cvg_24">0.0001</definedName>
    <definedName name="solver_cvg_25">0.0001</definedName>
    <definedName name="solver_cvg_42">0.0001</definedName>
    <definedName name="solver_cvg_43">0.0001</definedName>
    <definedName name="solver_drv" hidden="1">1</definedName>
    <definedName name="solver_drv_12">1</definedName>
    <definedName name="solver_drv_14">1</definedName>
    <definedName name="solver_drv_15">1</definedName>
    <definedName name="solver_drv_16">1</definedName>
    <definedName name="solver_drv_17">1</definedName>
    <definedName name="solver_drv_18">1</definedName>
    <definedName name="solver_drv_19">1</definedName>
    <definedName name="solver_drv_20">1</definedName>
    <definedName name="solver_drv_21">1</definedName>
    <definedName name="solver_drv_23">1</definedName>
    <definedName name="solver_drv_24">1</definedName>
    <definedName name="solver_drv_25">1</definedName>
    <definedName name="solver_drv_42">1</definedName>
    <definedName name="solver_drv_43">1</definedName>
    <definedName name="solver_est" hidden="1">1</definedName>
    <definedName name="solver_est_12">1</definedName>
    <definedName name="solver_est_14">1</definedName>
    <definedName name="solver_est_15">1</definedName>
    <definedName name="solver_est_16">1</definedName>
    <definedName name="solver_est_17">1</definedName>
    <definedName name="solver_est_18">1</definedName>
    <definedName name="solver_est_19">1</definedName>
    <definedName name="solver_est_20">1</definedName>
    <definedName name="solver_est_21">1</definedName>
    <definedName name="solver_est_23">1</definedName>
    <definedName name="solver_est_24">1</definedName>
    <definedName name="solver_est_25">1</definedName>
    <definedName name="solver_est_42">1</definedName>
    <definedName name="solver_est_43">1</definedName>
    <definedName name="solver_itr" hidden="1">100</definedName>
    <definedName name="solver_itr_12">100</definedName>
    <definedName name="solver_itr_14">100</definedName>
    <definedName name="solver_itr_15">100</definedName>
    <definedName name="solver_itr_16">100</definedName>
    <definedName name="solver_itr_17">100</definedName>
    <definedName name="solver_itr_18">100</definedName>
    <definedName name="solver_itr_19">100</definedName>
    <definedName name="solver_itr_20">100</definedName>
    <definedName name="solver_itr_21">100</definedName>
    <definedName name="solver_itr_23">100</definedName>
    <definedName name="solver_itr_24">100</definedName>
    <definedName name="solver_itr_25">100</definedName>
    <definedName name="solver_itr_42">100</definedName>
    <definedName name="solver_itr_43">100</definedName>
    <definedName name="solver_lin" hidden="1">0</definedName>
    <definedName name="solver_lin_12">2</definedName>
    <definedName name="solver_lin_14">2</definedName>
    <definedName name="solver_lin_15">2</definedName>
    <definedName name="solver_lin_16">2</definedName>
    <definedName name="solver_lin_17">2</definedName>
    <definedName name="solver_lin_18">2</definedName>
    <definedName name="solver_lin_19">2</definedName>
    <definedName name="solver_lin_20">2</definedName>
    <definedName name="solver_lin_21">2</definedName>
    <definedName name="solver_lin_23">2</definedName>
    <definedName name="solver_lin_24">2</definedName>
    <definedName name="solver_lin_25">2</definedName>
    <definedName name="solver_lin_42">2</definedName>
    <definedName name="solver_lin_43">2</definedName>
    <definedName name="solver_neg" hidden="1">2</definedName>
    <definedName name="solver_neg_12">2</definedName>
    <definedName name="solver_neg_14">2</definedName>
    <definedName name="solver_neg_15">2</definedName>
    <definedName name="solver_neg_16">2</definedName>
    <definedName name="solver_neg_17">2</definedName>
    <definedName name="solver_neg_18">2</definedName>
    <definedName name="solver_neg_19">2</definedName>
    <definedName name="solver_neg_20">2</definedName>
    <definedName name="solver_neg_21">2</definedName>
    <definedName name="solver_neg_23">2</definedName>
    <definedName name="solver_neg_24">2</definedName>
    <definedName name="solver_neg_25">2</definedName>
    <definedName name="solver_neg_42">2</definedName>
    <definedName name="solver_neg_43">2</definedName>
    <definedName name="solver_num" hidden="1">0</definedName>
    <definedName name="solver_num_12">1</definedName>
    <definedName name="solver_num_14">1</definedName>
    <definedName name="solver_num_15">1</definedName>
    <definedName name="solver_num_16">1</definedName>
    <definedName name="solver_num_17">1</definedName>
    <definedName name="solver_num_18">1</definedName>
    <definedName name="solver_num_19">1</definedName>
    <definedName name="solver_num_20">1</definedName>
    <definedName name="solver_num_21">1</definedName>
    <definedName name="solver_num_23">1</definedName>
    <definedName name="solver_num_24">1</definedName>
    <definedName name="solver_num_25">1</definedName>
    <definedName name="solver_num_42">1</definedName>
    <definedName name="solver_num_43">1</definedName>
    <definedName name="solver_nwt" hidden="1">1</definedName>
    <definedName name="solver_nwt_12">1</definedName>
    <definedName name="solver_nwt_14">1</definedName>
    <definedName name="solver_nwt_15">1</definedName>
    <definedName name="solver_nwt_16">1</definedName>
    <definedName name="solver_nwt_17">1</definedName>
    <definedName name="solver_nwt_18">1</definedName>
    <definedName name="solver_nwt_19">1</definedName>
    <definedName name="solver_nwt_20">1</definedName>
    <definedName name="solver_nwt_21">1</definedName>
    <definedName name="solver_nwt_23">1</definedName>
    <definedName name="solver_nwt_24">1</definedName>
    <definedName name="solver_nwt_25">1</definedName>
    <definedName name="solver_nwt_42">1</definedName>
    <definedName name="solver_nwt_43">1</definedName>
    <definedName name="solver_opt" hidden="1">'[139]61M-CBMI:MAT-BET'!$H$18</definedName>
    <definedName name="solver_pre" hidden="1">0.000001</definedName>
    <definedName name="solver_pre_12">0.000001</definedName>
    <definedName name="solver_pre_14">0.000001</definedName>
    <definedName name="solver_pre_15">0.000001</definedName>
    <definedName name="solver_pre_16">0.000001</definedName>
    <definedName name="solver_pre_17">0.000001</definedName>
    <definedName name="solver_pre_18">0.000001</definedName>
    <definedName name="solver_pre_19">0.000001</definedName>
    <definedName name="solver_pre_20">0.000001</definedName>
    <definedName name="solver_pre_21">0.000001</definedName>
    <definedName name="solver_pre_23">0.000001</definedName>
    <definedName name="solver_pre_24">0.000001</definedName>
    <definedName name="solver_pre_25">0.000001</definedName>
    <definedName name="solver_pre_42">0.000001</definedName>
    <definedName name="solver_pre_43">0.000001</definedName>
    <definedName name="solver_rel1">2</definedName>
    <definedName name="solver_rel1_12">1</definedName>
    <definedName name="solver_rel1_14">1</definedName>
    <definedName name="solver_rel1_15">1</definedName>
    <definedName name="solver_rel1_16">1</definedName>
    <definedName name="solver_rel1_17">1</definedName>
    <definedName name="solver_rel1_18">1</definedName>
    <definedName name="solver_rel1_19">1</definedName>
    <definedName name="solver_rel1_20">1</definedName>
    <definedName name="solver_rel1_21">1</definedName>
    <definedName name="solver_rel1_23">1</definedName>
    <definedName name="solver_rel1_24">1</definedName>
    <definedName name="solver_rel1_25">1</definedName>
    <definedName name="solver_rel1_42">1</definedName>
    <definedName name="solver_rel1_43">1</definedName>
    <definedName name="solver_rel2" hidden="1">3</definedName>
    <definedName name="solver_rhs1" hidden="1">0</definedName>
    <definedName name="solver_rhs1_12">1.25</definedName>
    <definedName name="solver_rhs1_14">1.25</definedName>
    <definedName name="solver_rhs1_15">1.25</definedName>
    <definedName name="solver_rhs1_16">1.25</definedName>
    <definedName name="solver_rhs1_17">1.25</definedName>
    <definedName name="solver_rhs1_18">1.25</definedName>
    <definedName name="solver_rhs1_19">1.25</definedName>
    <definedName name="solver_rhs1_20">1.25</definedName>
    <definedName name="solver_rhs1_21">1.25</definedName>
    <definedName name="solver_rhs1_23">1.25</definedName>
    <definedName name="solver_rhs1_24">1.25</definedName>
    <definedName name="solver_rhs1_25">1.25</definedName>
    <definedName name="solver_rhs1_42">1.25</definedName>
    <definedName name="solver_rhs1_43">1.25</definedName>
    <definedName name="solver_rhs2" hidden="1">0</definedName>
    <definedName name="solver_scl" hidden="1">2</definedName>
    <definedName name="solver_scl_12">2</definedName>
    <definedName name="solver_scl_14">2</definedName>
    <definedName name="solver_scl_15">2</definedName>
    <definedName name="solver_scl_16">2</definedName>
    <definedName name="solver_scl_17">2</definedName>
    <definedName name="solver_scl_18">2</definedName>
    <definedName name="solver_scl_19">2</definedName>
    <definedName name="solver_scl_20">2</definedName>
    <definedName name="solver_scl_21">2</definedName>
    <definedName name="solver_scl_23">2</definedName>
    <definedName name="solver_scl_24">2</definedName>
    <definedName name="solver_scl_25">2</definedName>
    <definedName name="solver_scl_42">2</definedName>
    <definedName name="solver_scl_43">2</definedName>
    <definedName name="solver_sho" hidden="1">2</definedName>
    <definedName name="solver_sho_12">2</definedName>
    <definedName name="solver_sho_14">2</definedName>
    <definedName name="solver_sho_15">2</definedName>
    <definedName name="solver_sho_16">2</definedName>
    <definedName name="solver_sho_17">2</definedName>
    <definedName name="solver_sho_18">2</definedName>
    <definedName name="solver_sho_19">2</definedName>
    <definedName name="solver_sho_20">2</definedName>
    <definedName name="solver_sho_21">2</definedName>
    <definedName name="solver_sho_23">2</definedName>
    <definedName name="solver_sho_24">2</definedName>
    <definedName name="solver_sho_25">2</definedName>
    <definedName name="solver_sho_42">2</definedName>
    <definedName name="solver_sho_43">2</definedName>
    <definedName name="solver_tim" hidden="1">100</definedName>
    <definedName name="solver_tim_12">100</definedName>
    <definedName name="solver_tim_14">100</definedName>
    <definedName name="solver_tim_15">100</definedName>
    <definedName name="solver_tim_16">100</definedName>
    <definedName name="solver_tim_17">100</definedName>
    <definedName name="solver_tim_18">100</definedName>
    <definedName name="solver_tim_19">100</definedName>
    <definedName name="solver_tim_20">100</definedName>
    <definedName name="solver_tim_21">100</definedName>
    <definedName name="solver_tim_23">100</definedName>
    <definedName name="solver_tim_24">100</definedName>
    <definedName name="solver_tim_25">100</definedName>
    <definedName name="solver_tim_42">100</definedName>
    <definedName name="solver_tim_43">100</definedName>
    <definedName name="solver_tmp" hidden="1">0</definedName>
    <definedName name="solver_tol" hidden="1">0.05</definedName>
    <definedName name="solver_tol_12">0.05</definedName>
    <definedName name="solver_tol_14">0.05</definedName>
    <definedName name="solver_tol_15">0.05</definedName>
    <definedName name="solver_tol_16">0.05</definedName>
    <definedName name="solver_tol_17">0.05</definedName>
    <definedName name="solver_tol_18">0.05</definedName>
    <definedName name="solver_tol_19">0.05</definedName>
    <definedName name="solver_tol_20">0.05</definedName>
    <definedName name="solver_tol_21">0.05</definedName>
    <definedName name="solver_tol_23">0.05</definedName>
    <definedName name="solver_tol_24">0.05</definedName>
    <definedName name="solver_tol_25">0.05</definedName>
    <definedName name="solver_tol_42">0.05</definedName>
    <definedName name="solver_tol_43">0.05</definedName>
    <definedName name="solver_typ" hidden="1">1</definedName>
    <definedName name="solver_typ_12">1</definedName>
    <definedName name="solver_typ_14">1</definedName>
    <definedName name="solver_typ_15">1</definedName>
    <definedName name="solver_typ_16">1</definedName>
    <definedName name="solver_typ_17">1</definedName>
    <definedName name="solver_typ_18">1</definedName>
    <definedName name="solver_typ_19">1</definedName>
    <definedName name="solver_typ_20">1</definedName>
    <definedName name="solver_typ_21">1</definedName>
    <definedName name="solver_typ_23">1</definedName>
    <definedName name="solver_typ_24">1</definedName>
    <definedName name="solver_typ_25">1</definedName>
    <definedName name="solver_typ_42">1</definedName>
    <definedName name="solver_typ_43">1</definedName>
    <definedName name="solver_val" hidden="1">0</definedName>
    <definedName name="solver_val_12">0</definedName>
    <definedName name="solver_val_14">0</definedName>
    <definedName name="solver_val_15">0</definedName>
    <definedName name="solver_val_16">0</definedName>
    <definedName name="solver_val_17">0</definedName>
    <definedName name="solver_val_18">0</definedName>
    <definedName name="solver_val_19">0</definedName>
    <definedName name="solver_val_20">0</definedName>
    <definedName name="solver_val_21">0</definedName>
    <definedName name="solver_val_23">0</definedName>
    <definedName name="solver_val_24">0</definedName>
    <definedName name="solver_val_25">0</definedName>
    <definedName name="solver_val_42">0</definedName>
    <definedName name="solver_val_43">0</definedName>
    <definedName name="SOMA1">[116]ORÇAMENTO!#REF!</definedName>
    <definedName name="SOMA1_13">#REF!</definedName>
    <definedName name="SOMA1_14">#REF!</definedName>
    <definedName name="SOMA2">[116]ORÇAMENTO!#REF!</definedName>
    <definedName name="SOMA2_13">#REF!</definedName>
    <definedName name="SOMA2_14">#REF!</definedName>
    <definedName name="SOMA3">[116]ORÇAMENTO!#REF!</definedName>
    <definedName name="SOMA3_13">#REF!</definedName>
    <definedName name="SOMA3_14">#REF!</definedName>
    <definedName name="SOMA4">[116]ORÇAMENTO!#REF!</definedName>
    <definedName name="SOMA4_13">#REF!</definedName>
    <definedName name="SOMA4_14">#REF!</definedName>
    <definedName name="SOMA5">[116]ORÇAMENTO!#REF!</definedName>
    <definedName name="SOMA5_13">#REF!</definedName>
    <definedName name="SOMA5_14">#REF!</definedName>
    <definedName name="SOMA6">#REF!</definedName>
    <definedName name="SOMA7">#REF!</definedName>
    <definedName name="SomaMedAtual" localSheetId="8">SUM(IF(#REF!=#REF!,IF(#REF!=#REF!,#REF!)))</definedName>
    <definedName name="SomaMedAtual" localSheetId="13">SUM(IF(#REF!=#REF!,IF(#REF!=#REF!,#REF!)))</definedName>
    <definedName name="SomaMedAtual" localSheetId="15">SUM(IF(#REF!=#REF!,IF(#REF!=#REF!,#REF!)))</definedName>
    <definedName name="SomaMedAtual" localSheetId="16">SUM(IF(#REF!=#REF!,IF(#REF!=#REF!,#REF!)))</definedName>
    <definedName name="SomaMedAtual">SUM(IF(#REF!=#REF!,IF(#REF!=#REF!,#REF!)))</definedName>
    <definedName name="souza" localSheetId="16">#REF!</definedName>
    <definedName name="souza">#REF!</definedName>
    <definedName name="SP">#REF!</definedName>
    <definedName name="sPintLig">#REF!</definedName>
    <definedName name="sPintLigac">#REF!</definedName>
    <definedName name="sPMQ">#REF!</definedName>
    <definedName name="SPO" hidden="1">#REF!</definedName>
    <definedName name="sRegSLeito">#REF!</definedName>
    <definedName name="sRegular">#REF!</definedName>
    <definedName name="sRemMatBet">#REF!</definedName>
    <definedName name="sRemMatGra">#REF!</definedName>
    <definedName name="SR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ROO">#REF!</definedName>
    <definedName name="srsdgqge">#REF!</definedName>
    <definedName name="SRTSR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T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SRV" localSheetId="8">#REF!</definedName>
    <definedName name="SRV" localSheetId="13">#REF!</definedName>
    <definedName name="SRV" localSheetId="16">#REF!</definedName>
    <definedName name="SRV" hidden="1">#REF!</definedName>
    <definedName name="ss" localSheetId="5" hidden="1">{#N/A,#N/A,FALSE,"Cronograma";#N/A,#N/A,FALSE,"Cronogr. 2"}</definedName>
    <definedName name="SS" localSheetId="16">#REF!</definedName>
    <definedName name="ss" hidden="1">{#N/A,#N/A,FALSE,"Cronograma";#N/A,#N/A,FALSE,"Cronogr. 2"}</definedName>
    <definedName name="sSarjeta">#REF!</definedName>
    <definedName name="SSD" localSheetId="15">[8]!Plan1</definedName>
    <definedName name="SSD" localSheetId="16">Plan1</definedName>
    <definedName name="SSD">[0]!Plan1</definedName>
    <definedName name="SSDEEEEEE">[0]!Plan1</definedName>
    <definedName name="SSEG">#REF!</definedName>
    <definedName name="sSinHor">#REF!</definedName>
    <definedName name="ssrs" hidden="1">{#N/A,#N/A,TRUE,"Serviços"}</definedName>
    <definedName name="SSS" localSheetId="8">{#N/A,#N/A,FALSE,"MO (2)"}</definedName>
    <definedName name="SSS" localSheetId="10">{#N/A,#N/A,FALSE,"MO (2)"}</definedName>
    <definedName name="SSS" localSheetId="11">{#N/A,#N/A,FALSE,"MO (2)"}</definedName>
    <definedName name="SSS" localSheetId="12">{#N/A,#N/A,FALSE,"MO (2)"}</definedName>
    <definedName name="SSS" localSheetId="13">{#N/A,#N/A,FALSE,"MO (2)"}</definedName>
    <definedName name="SSS" localSheetId="15" hidden="1">{#N/A,#N/A,FALSE,"MO (2)"}</definedName>
    <definedName name="SSS" localSheetId="16">{#N/A,#N/A,FALSE,"MO (2)"}</definedName>
    <definedName name="SSS" hidden="1">{#N/A,#N/A,FALSE,"MO (2)"}</definedName>
    <definedName name="SSS_1" hidden="1">{#N/A,#N/A,FALSE,"MO (2)"}</definedName>
    <definedName name="sssa" localSheetId="8">sssa</definedName>
    <definedName name="sssa" localSheetId="10">'01-ADM-Resumo'!sssa</definedName>
    <definedName name="sssa" localSheetId="11">'01-ADM-Resumo'!sssa</definedName>
    <definedName name="sssa" localSheetId="12">'01-ADM-Resumo'!sssa</definedName>
    <definedName name="sssa" localSheetId="13">'01-ADM-Resumo'!sssa</definedName>
    <definedName name="sssa" localSheetId="15">'CUSTO PRINCIPAL'!sssa</definedName>
    <definedName name="sssa" localSheetId="16">'Mat. BetuM'!sssa</definedName>
    <definedName name="sssa">#N/A</definedName>
    <definedName name="sssd">#N/A</definedName>
    <definedName name="ssss">#N/A</definedName>
    <definedName name="ssssa">'[140]P A T O  D'!#REF!</definedName>
    <definedName name="sssss" hidden="1">{"PARTE1",#N/A,FALSE,"Plan1"}</definedName>
    <definedName name="ssssss" hidden="1">{#N/A,#N/A,FALSE,"MO (2)"}</definedName>
    <definedName name="SSSSSSAAAA">[0]!Plan1</definedName>
    <definedName name="SSSSSSS">#REF!</definedName>
    <definedName name="SSSSSSSSS" hidden="1">{"PARTE1",#N/A,FALSE,"Plan1"}</definedName>
    <definedName name="SSSSSSSSSSS" localSheetId="8">#N/A</definedName>
    <definedName name="SSSSSSSSSSS" localSheetId="10">#N/A</definedName>
    <definedName name="SSSSSSSSSSS" localSheetId="11">#N/A</definedName>
    <definedName name="SSSSSSSSSSS" localSheetId="12">#N/A</definedName>
    <definedName name="SSSSSSSSSSS" localSheetId="13">#N/A</definedName>
    <definedName name="SSSSSSSSSSS" localSheetId="15">[0]!Plan1</definedName>
    <definedName name="SSSSSSSSSSS">#N/A</definedName>
    <definedName name="sssssssssssssssssssss" localSheetId="8">{#N/A,#N/A,TRUE,"Plan1"}</definedName>
    <definedName name="sssssssssssssssssssss" localSheetId="10">{#N/A,#N/A,TRUE,"Plan1"}</definedName>
    <definedName name="sssssssssssssssssssss" localSheetId="11">{#N/A,#N/A,TRUE,"Plan1"}</definedName>
    <definedName name="sssssssssssssssssssss" localSheetId="12">{#N/A,#N/A,TRUE,"Plan1"}</definedName>
    <definedName name="sssssssssssssssssssss" localSheetId="13">{#N/A,#N/A,TRUE,"Plan1"}</definedName>
    <definedName name="sssssssssssssssssssss" localSheetId="5" hidden="1">{#N/A,#N/A,TRUE,"Plan1"}</definedName>
    <definedName name="sssssssssssssssssssss" localSheetId="15" hidden="1">{#N/A,#N/A,TRUE,"Plan1"}</definedName>
    <definedName name="sssssssssssssssssssss" localSheetId="16">{#N/A,#N/A,TRUE,"Plan1"}</definedName>
    <definedName name="sssssssssssssssssssss" hidden="1">{#N/A,#N/A,TRUE,"Plan1"}</definedName>
    <definedName name="sssssssssssssssssssss_1" hidden="1">{#N/A,#N/A,TRUE,"Plan1"}</definedName>
    <definedName name="sSTC01">#REF!</definedName>
    <definedName name="sSubBase">#REF!</definedName>
    <definedName name="ST" localSheetId="16">#REF!</definedName>
    <definedName name="ST">#REF!</definedName>
    <definedName name="STOP">NA()</definedName>
    <definedName name="STOP_3">NA()</definedName>
    <definedName name="STOT01_010_0020">#REF!</definedName>
    <definedName name="STOT01_010_0020_1">#REF!</definedName>
    <definedName name="STOT01_050_0040">#REF!</definedName>
    <definedName name="STOT01_050_0040_1">#REF!</definedName>
    <definedName name="STOT01_110_0010">#REF!</definedName>
    <definedName name="STOT01_110_0010_1">#REF!</definedName>
    <definedName name="STOT01_110_0295">#REF!</definedName>
    <definedName name="STOT01_110_0295_1">#REF!</definedName>
    <definedName name="STOT01_110_0720">#REF!</definedName>
    <definedName name="STOT01_110_0720_1">#REF!</definedName>
    <definedName name="STOT01_120_O22O">#REF!</definedName>
    <definedName name="STOT01_120_O22O_1">#REF!</definedName>
    <definedName name="STOT01_150_0130">#REF!</definedName>
    <definedName name="STOT01_150_0190">#REF!</definedName>
    <definedName name="STOT01_150_0190_1">#REF!</definedName>
    <definedName name="STOT01_250_0020">#REF!</definedName>
    <definedName name="STOT01_250_0020_1">#REF!</definedName>
    <definedName name="STOT01_250_0040">#REF!</definedName>
    <definedName name="STOT01_250_0040_1">#REF!</definedName>
    <definedName name="STOT01_250_0340">#REF!</definedName>
    <definedName name="STOT01_250_0340_1">#REF!</definedName>
    <definedName name="STOT01_2500040">#REF!</definedName>
    <definedName name="STOT01_2500040_1">#REF!</definedName>
    <definedName name="STOT02_010_0020">#REF!</definedName>
    <definedName name="STOT02_010_0020_1">#REF!</definedName>
    <definedName name="STOT02_010_0030">#REF!</definedName>
    <definedName name="STOT02_010_0030_1">#REF!</definedName>
    <definedName name="STOT02_010_0050">#REF!</definedName>
    <definedName name="STOT02_010_0050_1">#REF!</definedName>
    <definedName name="STOT02_010_0060">#REF!</definedName>
    <definedName name="STOT02_010_0060_1">#REF!</definedName>
    <definedName name="STOT02_010_0065">#REF!</definedName>
    <definedName name="STOT02_010_0065_1">#REF!</definedName>
    <definedName name="STOT02_010_0080">#REF!</definedName>
    <definedName name="STOT02_010_0080_1">#REF!</definedName>
    <definedName name="STOT02_010_0090">#REF!</definedName>
    <definedName name="STOT02_010_0090_1">#REF!</definedName>
    <definedName name="STOT02_010_0130">#REF!</definedName>
    <definedName name="STOT02_010_0130_1">#REF!</definedName>
    <definedName name="STOT02_010_0140">#REF!</definedName>
    <definedName name="STOT02_010_0140_1">#REF!</definedName>
    <definedName name="STOT02_010_0150">#REF!</definedName>
    <definedName name="STOT02_010_0150_1">#REF!</definedName>
    <definedName name="STOT02_020_0020">#REF!</definedName>
    <definedName name="STOT02_020_0020_1">#REF!</definedName>
    <definedName name="STOT02_040_0320">#REF!</definedName>
    <definedName name="STOT02_040_0320_1">#REF!</definedName>
    <definedName name="STOT02_040_3910">#REF!</definedName>
    <definedName name="STOT02_040_3910_1">#REF!</definedName>
    <definedName name="STOT02_040_3930">#REF!</definedName>
    <definedName name="STOT02_040_3930_1">#REF!</definedName>
    <definedName name="STOT02_040_7438">#REF!</definedName>
    <definedName name="STOT02_040_7438_1">#REF!</definedName>
    <definedName name="STOT02_110_0136">#REF!</definedName>
    <definedName name="STOT02_110_0136_1">#REF!</definedName>
    <definedName name="STOT02_110_0736">#REF!</definedName>
    <definedName name="STOT02_110_0736_1">#REF!</definedName>
    <definedName name="STOT02_110_1866">#REF!</definedName>
    <definedName name="STOT02_110_1866_1">#REF!</definedName>
    <definedName name="STOT02_110_2021">#REF!</definedName>
    <definedName name="STOT02_110_2021_1">#REF!</definedName>
    <definedName name="STOT02_110_2070">#REF!</definedName>
    <definedName name="STOT02_110_2070_1">#REF!</definedName>
    <definedName name="STOT02_110_2284">#REF!</definedName>
    <definedName name="STOT02_110_2284_1">#REF!</definedName>
    <definedName name="STOT02_110_2758">#REF!</definedName>
    <definedName name="STOT02_110_2758_1">#REF!</definedName>
    <definedName name="STOT02_110_3862">#REF!</definedName>
    <definedName name="STOT02_110_3862_1">#REF!</definedName>
    <definedName name="STOT02_110_3868">#REF!</definedName>
    <definedName name="STOT02_110_3926">#REF!</definedName>
    <definedName name="STOT02_110_3926_1">#REF!</definedName>
    <definedName name="STOT02_110_4292">#REF!</definedName>
    <definedName name="STOT02_110_4292_1">#REF!</definedName>
    <definedName name="STOT02_110_4760">#REF!</definedName>
    <definedName name="STOT02_110_4760_1">#REF!</definedName>
    <definedName name="STOT02_120_0010">#REF!</definedName>
    <definedName name="STOT02_120_0010_1">#REF!</definedName>
    <definedName name="STOT02_120_0040">#REF!</definedName>
    <definedName name="STOT02_120_0040_1">#REF!</definedName>
    <definedName name="STOT02_140_0040">#REF!</definedName>
    <definedName name="STOT02_140_0040_1">#REF!</definedName>
    <definedName name="STOT02_160_0010">#REF!</definedName>
    <definedName name="STOT02_160_0010_1">#REF!</definedName>
    <definedName name="STOT02_160_0075">#REF!</definedName>
    <definedName name="STOT02_160_0075_1">#REF!</definedName>
    <definedName name="STOT02_210_0030">#REF!</definedName>
    <definedName name="STOT02_210_0030_1">#REF!</definedName>
    <definedName name="STOT02_210_0110">#REF!</definedName>
    <definedName name="STOT02_210_0110_1">#REF!</definedName>
    <definedName name="STOT02_210_0290">#REF!</definedName>
    <definedName name="STOT02_210_0290_1">#REF!</definedName>
    <definedName name="STOT02_210_0320">#REF!</definedName>
    <definedName name="STOT02_210_0320_1">#REF!</definedName>
    <definedName name="STOT03_010_0020">#REF!</definedName>
    <definedName name="STOT03_010_0020_1">#REF!</definedName>
    <definedName name="STOT03_010_0025">#REF!</definedName>
    <definedName name="STOT03_010_0025_1">#REF!</definedName>
    <definedName name="STOT03_010_0040">#REF!</definedName>
    <definedName name="STOT03_010_0040_1">#REF!</definedName>
    <definedName name="STOT03_010_0050">#REF!</definedName>
    <definedName name="STOT03_010_0050_1">#REF!</definedName>
    <definedName name="STOT03_010_0100">#REF!</definedName>
    <definedName name="STOT03_010_0100_1">#REF!</definedName>
    <definedName name="STOT03_010_0140">#REF!</definedName>
    <definedName name="STOT03_010_0140_1">#REF!</definedName>
    <definedName name="STOT03_010_0160">#REF!</definedName>
    <definedName name="STOT03_010_0160_1">#REF!</definedName>
    <definedName name="STOT03_010_0170">#REF!</definedName>
    <definedName name="STOT03_010_0170_1">#REF!</definedName>
    <definedName name="STOT03_010_0180">#REF!</definedName>
    <definedName name="STOT03_010_0180_1">#REF!</definedName>
    <definedName name="STOT03_010_0190">#REF!</definedName>
    <definedName name="STOT03_010_0190_1">#REF!</definedName>
    <definedName name="STOT03_010_0200">#REF!</definedName>
    <definedName name="STOT03_010_0200_1">#REF!</definedName>
    <definedName name="STOT04_010_0010">#REF!</definedName>
    <definedName name="STOT04_010_0010_1">#REF!</definedName>
    <definedName name="STOT04_010_0040">#REF!</definedName>
    <definedName name="STOT04_010_0040_1">#REF!</definedName>
    <definedName name="STOT04_010_0070">#REF!</definedName>
    <definedName name="STOT04_010_0070_1">#REF!</definedName>
    <definedName name="STOT04_010_0150">#REF!</definedName>
    <definedName name="STOT04_010_0150_1">#REF!</definedName>
    <definedName name="STOT04_010_0190">#REF!</definedName>
    <definedName name="STOT04_010_0190_1">#REF!</definedName>
    <definedName name="STOT04_010_0200">#REF!</definedName>
    <definedName name="STOT04_010_0200_1">#REF!</definedName>
    <definedName name="STOT04_010_0290">#REF!</definedName>
    <definedName name="STOT04_010_0290_1">#REF!</definedName>
    <definedName name="STOT04_010_0320">#REF!</definedName>
    <definedName name="STOT04_010_0320_1">#REF!</definedName>
    <definedName name="stot04_010_0330">#REF!</definedName>
    <definedName name="STOT04_010_0330_1">#REF!</definedName>
    <definedName name="STOT04_010_0371">#REF!</definedName>
    <definedName name="STOT04_010_0371_1">#REF!</definedName>
    <definedName name="STOT04_010_0375">#REF!</definedName>
    <definedName name="STOT04_010_0375_1">#REF!</definedName>
    <definedName name="STOT04_010_0395">#REF!</definedName>
    <definedName name="STOT04_010_0395_1">#REF!</definedName>
    <definedName name="STOT04_010_0420">#REF!</definedName>
    <definedName name="STOT04_010_0420_1">#REF!</definedName>
    <definedName name="STOT04_010_0430">#REF!</definedName>
    <definedName name="STOT04_010_0430_1">#REF!</definedName>
    <definedName name="STOT05_010_0020">#REF!</definedName>
    <definedName name="STOT05_010_0020_1">#REF!</definedName>
    <definedName name="STOT05_110_0005">#REF!</definedName>
    <definedName name="STOT05_110_0005_1">#REF!</definedName>
    <definedName name="STOT05_110_0420">#REF!</definedName>
    <definedName name="STOT05_110_0420_1">#REF!</definedName>
    <definedName name="STOT05_110_1300">#REF!</definedName>
    <definedName name="STOT05_110_1300_1">#REF!</definedName>
    <definedName name="STOT05_110_1565">#REF!</definedName>
    <definedName name="STOT05_110_1565_1">#REF!</definedName>
    <definedName name="STOT05_110_1590">#REF!</definedName>
    <definedName name="STOT05_110_1590_1">#REF!</definedName>
    <definedName name="STOT05_110_1620">#REF!</definedName>
    <definedName name="STOT05_120_0060">#REF!</definedName>
    <definedName name="STOT05_120_0060_1">#REF!</definedName>
    <definedName name="STOT06_010_0010">#REF!</definedName>
    <definedName name="STOT06_010_0010_1">#REF!</definedName>
    <definedName name="STOT08_010_0010">#REF!</definedName>
    <definedName name="STOT08_010_0010_1">#REF!</definedName>
    <definedName name="STOT08_010_0040">#REF!</definedName>
    <definedName name="STOT08_010_0040_1">#REF!</definedName>
    <definedName name="STOT08_010_0060">#REF!</definedName>
    <definedName name="STOT08_010_0060_1">#REF!</definedName>
    <definedName name="STOT08_010_0120">#REF!</definedName>
    <definedName name="STOT08_010_0120_1">#REF!</definedName>
    <definedName name="STOT08_010_0130">#REF!</definedName>
    <definedName name="STOT08_010_0130_1">#REF!</definedName>
    <definedName name="STOT08_010_0135">#REF!</definedName>
    <definedName name="STOT08_010_0135_1">#REF!</definedName>
    <definedName name="STOT08_010_0190">#REF!</definedName>
    <definedName name="STOT08_010_0190_1">#REF!</definedName>
    <definedName name="STOT08_010_0270">#REF!</definedName>
    <definedName name="STOT08_010_0270_1">#REF!</definedName>
    <definedName name="STOT080_010_0350">#REF!</definedName>
    <definedName name="STOT080_010_0350_1">#REF!</definedName>
    <definedName name="STOT09_010_0060">#REF!</definedName>
    <definedName name="STOT09_010_0060_1">#REF!</definedName>
    <definedName name="STOT09_010_0070">#REF!</definedName>
    <definedName name="STOT09_010_0070_1">#REF!</definedName>
    <definedName name="STOT09_010_0240">#REF!</definedName>
    <definedName name="STOT09_010_0240_1">#REF!</definedName>
    <definedName name="STOT09_010_0380">#REF!</definedName>
    <definedName name="STOT09_010_0380_1">#REF!</definedName>
    <definedName name="STOT09_010_0430">#REF!</definedName>
    <definedName name="STOT09_010_0430_1">#REF!</definedName>
    <definedName name="STOT09_010_0470">#REF!</definedName>
    <definedName name="STOT09_010_0470_1">#REF!</definedName>
    <definedName name="STOT09_010_0700">#REF!</definedName>
    <definedName name="STOT09_010_0700_1">#REF!</definedName>
    <definedName name="STOT10_010_0140">#REF!</definedName>
    <definedName name="STOT10_010_0140_1">#REF!</definedName>
    <definedName name="STOT10_010_0150">#REF!</definedName>
    <definedName name="STOT10_010_0150_1">#REF!</definedName>
    <definedName name="STOT10_010_0180">#REF!</definedName>
    <definedName name="STOT10_010_0180_1">#REF!</definedName>
    <definedName name="STOT10_010_0270">#REF!</definedName>
    <definedName name="STOT10_010_0270_1">#REF!</definedName>
    <definedName name="STOT10_010_0280">#REF!</definedName>
    <definedName name="STOT10_010_0280_1">#REF!</definedName>
    <definedName name="STOT10_010_0290">#REF!</definedName>
    <definedName name="STOT10_010_0290_1">#REF!</definedName>
    <definedName name="STOT10_010_0298">#REF!</definedName>
    <definedName name="STOT10_010_0298_1">#REF!</definedName>
    <definedName name="STOT10_010_0307">#REF!</definedName>
    <definedName name="STOT10_010_0307_1">#REF!</definedName>
    <definedName name="STOT10_010_0308">#REF!</definedName>
    <definedName name="STOT10_010_0308_1">#REF!</definedName>
    <definedName name="STOT10_010_0310">#REF!</definedName>
    <definedName name="STOT10_010_0310_1">#REF!</definedName>
    <definedName name="STOT10_010_0330">#REF!</definedName>
    <definedName name="STOT10_010_0330_1">#REF!</definedName>
    <definedName name="STOT10_010_0333">#REF!</definedName>
    <definedName name="STOT10_010_0333_1">#REF!</definedName>
    <definedName name="STOT10_010_0350">#REF!</definedName>
    <definedName name="STOT10_010_0350_1">#REF!</definedName>
    <definedName name="STOT10_010_0380">#REF!</definedName>
    <definedName name="STOT10_010_0380_1">#REF!</definedName>
    <definedName name="STOT10_010_0400">#REF!</definedName>
    <definedName name="STOT10_010_0400_1">#REF!</definedName>
    <definedName name="STOT10_010_0431">#REF!</definedName>
    <definedName name="STOT10_010_0431_1">#REF!</definedName>
    <definedName name="STOT10_010_1100">#REF!</definedName>
    <definedName name="STOT10_010_1100_1">#REF!</definedName>
    <definedName name="STOT10_010_1110">#REF!</definedName>
    <definedName name="STOT10_010_1110_1">#REF!</definedName>
    <definedName name="STOT12_010_0010">#REF!</definedName>
    <definedName name="STOT12_010_0010_1">#REF!</definedName>
    <definedName name="STOT12_010_0050">#REF!</definedName>
    <definedName name="STOT12_010_0050_1">#REF!</definedName>
    <definedName name="STOT12_010_0060">#REF!</definedName>
    <definedName name="STOT12_010_0060_1">#REF!</definedName>
    <definedName name="STOT12_010_0210">#REF!</definedName>
    <definedName name="STOT12_010_0210_1">#REF!</definedName>
    <definedName name="STOT12_010_0300">#REF!</definedName>
    <definedName name="STOT12_010_0300_1">#REF!</definedName>
    <definedName name="STOT12_010_0340">#REF!</definedName>
    <definedName name="STOT12_010_0340_1">#REF!</definedName>
    <definedName name="STOT12_010_0360">#REF!</definedName>
    <definedName name="STOT12_010_0360_1">#REF!</definedName>
    <definedName name="STOT12_010_0550">#REF!</definedName>
    <definedName name="STOT12_010_0550_1">#REF!</definedName>
    <definedName name="STOT13_010_0030">#REF!</definedName>
    <definedName name="STOT13_010_0030_1">#REF!</definedName>
    <definedName name="STOT13_010_0040">#REF!</definedName>
    <definedName name="STOT13_010_0040_1">#REF!</definedName>
    <definedName name="STOT13_010_0090">#REF!</definedName>
    <definedName name="STOT13_010_0090_1">#REF!</definedName>
    <definedName name="STOT13_010_0100">#REF!</definedName>
    <definedName name="STOT13_010_0100_1">#REF!</definedName>
    <definedName name="STOT13_010_0110">#REF!</definedName>
    <definedName name="STOT13_010_0110_1">#REF!</definedName>
    <definedName name="STOT13_010_0350">#REF!</definedName>
    <definedName name="STOT13_010_0350_1">#REF!</definedName>
    <definedName name="STOT13_010_0360">#REF!</definedName>
    <definedName name="STOT13_010_0360_1">#REF!</definedName>
    <definedName name="STOT13_010_0380">#REF!</definedName>
    <definedName name="STOT13_010_0380_1">#REF!</definedName>
    <definedName name="STOT13_010_0410">#REF!</definedName>
    <definedName name="STOT13_010_0410_1">#REF!</definedName>
    <definedName name="STOT13_010_0860">#REF!</definedName>
    <definedName name="STOT13_010_0860_1">#REF!</definedName>
    <definedName name="STOT13_010_0880">#REF!</definedName>
    <definedName name="STOT13_010_0880_1">#REF!</definedName>
    <definedName name="STOT13_010_1200">#REF!</definedName>
    <definedName name="STOT13_010_1200_1">#REF!</definedName>
    <definedName name="STOT15_010_0010">#REF!</definedName>
    <definedName name="STOT15_010_0010_1">#REF!</definedName>
    <definedName name="STOT15_010_0040">#REF!</definedName>
    <definedName name="STOT15_010_0040_1">#REF!</definedName>
    <definedName name="STOT15_010_0055">#REF!</definedName>
    <definedName name="STOT15_010_0055_1">#REF!</definedName>
    <definedName name="STOT15_010_0140">#REF!</definedName>
    <definedName name="STOT15_010_0140_1">#REF!</definedName>
    <definedName name="STOT15_010_0181">#REF!</definedName>
    <definedName name="STOT15_010_0181_1">#REF!</definedName>
    <definedName name="STOT15_010_0270">#REF!</definedName>
    <definedName name="STOT15_010_0270_1">#REF!</definedName>
    <definedName name="STOT15_010_0280">#REF!</definedName>
    <definedName name="STOT15_010_0280_1">#REF!</definedName>
    <definedName name="STOT15_010_0290">#REF!</definedName>
    <definedName name="STOT15_010_0290_1">#REF!</definedName>
    <definedName name="STOT16_010_0010">#REF!</definedName>
    <definedName name="STOT16_010_0010_1">#REF!</definedName>
    <definedName name="STOT16_010_0060">#REF!</definedName>
    <definedName name="STOT16_010_0060_1">#REF!</definedName>
    <definedName name="STOT16_010_0110">#REF!</definedName>
    <definedName name="STOT16_010_0110_1">#REF!</definedName>
    <definedName name="STOT16_010_0120">#REF!</definedName>
    <definedName name="STOT16_010_0120_1">#REF!</definedName>
    <definedName name="STOT16_010_0150">#REF!</definedName>
    <definedName name="STOT16_010_0150_1">#REF!</definedName>
    <definedName name="STOT16_010_0170">#REF!</definedName>
    <definedName name="STOT16_010_0170_1">#REF!</definedName>
    <definedName name="STOT17_010_0080">#REF!</definedName>
    <definedName name="STOT17_010_0080_1">#REF!</definedName>
    <definedName name="STOT17_010_0100">#REF!</definedName>
    <definedName name="STOT17_010_0100_1">#REF!</definedName>
    <definedName name="STOT17_010_0120">#REF!</definedName>
    <definedName name="STOT17_010_0120_1">#REF!</definedName>
    <definedName name="STOT17_010_0150">#REF!</definedName>
    <definedName name="STOT17_010_0150_1">#REF!</definedName>
    <definedName name="STOT17_010_0290">#REF!</definedName>
    <definedName name="STOT17_010_0290_1">#REF!</definedName>
    <definedName name="STOT17_010_0350">#REF!</definedName>
    <definedName name="STOT17_010_0350_1">#REF!</definedName>
    <definedName name="STOT17_010_0390">#REF!</definedName>
    <definedName name="STOT17_010_0390_1">#REF!</definedName>
    <definedName name="STOT17_010_0437">#REF!</definedName>
    <definedName name="STOT17_010_0437_1">#REF!</definedName>
    <definedName name="STOT17_010_0602">#REF!</definedName>
    <definedName name="STOT17_010_0602_1">#REF!</definedName>
    <definedName name="STOTCOMPOS01">#REF!</definedName>
    <definedName name="STOTCOMPOS01_1">#REF!</definedName>
    <definedName name="STR" localSheetId="16">#REF!</definedName>
    <definedName name="STR">#REF!</definedName>
    <definedName name="STR_13">#REF!</definedName>
    <definedName name="STR_39">#REF!</definedName>
    <definedName name="STR_6">#REF!</definedName>
    <definedName name="stre">#REF!</definedName>
    <definedName name="sub" localSheetId="16">#REF!</definedName>
    <definedName name="sub">#REF!</definedName>
    <definedName name="Sub__trecho" localSheetId="16">#REF!</definedName>
    <definedName name="Sub__trecho">#REF!</definedName>
    <definedName name="SUB_91">NA()</definedName>
    <definedName name="SUB_92">NA()</definedName>
    <definedName name="SUB_93">NA()</definedName>
    <definedName name="SUB_94">NA()</definedName>
    <definedName name="SUB_95">NA()</definedName>
    <definedName name="SUB_96">NA()</definedName>
    <definedName name="SUB_97">NA()</definedName>
    <definedName name="SUB_SI">NA()</definedName>
    <definedName name="SUB_TRECHO" localSheetId="16">#REF!</definedName>
    <definedName name="SUB_TRECHO">#REF!</definedName>
    <definedName name="SubBase">#REF!</definedName>
    <definedName name="Subestação" localSheetId="16">#REF!</definedName>
    <definedName name="Subestação">#REF!</definedName>
    <definedName name="Subt" localSheetId="16">#REF!</definedName>
    <definedName name="Subt">#REF!</definedName>
    <definedName name="SUBT_1">#REF!</definedName>
    <definedName name="SUBT1">#REF!</definedName>
    <definedName name="SUBT1_12">#REF!</definedName>
    <definedName name="SUBTOT">[116]ORÇAMENTO!#REF!</definedName>
    <definedName name="Subtrecho" localSheetId="16">#REF!</definedName>
    <definedName name="Subtrecho">#REF!</definedName>
    <definedName name="SUBTRECHO_1">#REF!</definedName>
    <definedName name="SUBTRECHO_10">#REF!</definedName>
    <definedName name="SUBTRECHO_11">#REF!</definedName>
    <definedName name="subtrecho_12">#REF!</definedName>
    <definedName name="subtrecho_4">#REF!</definedName>
    <definedName name="SUBTRECHO_9">#REF!</definedName>
    <definedName name="SUBTRECHO1">[55]Croqui!$B$6</definedName>
    <definedName name="sum">#REF!</definedName>
    <definedName name="Summary" hidden="1">#REF!</definedName>
    <definedName name="SUMMERY" localSheetId="16">#REF!</definedName>
    <definedName name="SUMMERY">#REF!</definedName>
    <definedName name="SUMMERYY" localSheetId="16">#REF!</definedName>
    <definedName name="SUMMERYY">#REF!</definedName>
    <definedName name="SUP_MAR94">#REF!</definedName>
    <definedName name="SUPER">#REF!</definedName>
    <definedName name="SUPERINTENDENTE">#REF!</definedName>
    <definedName name="superstrutura">#REF!</definedName>
    <definedName name="superstrutura_1">#REF!</definedName>
    <definedName name="superstrutura_10">#REF!</definedName>
    <definedName name="superstrutura_12">#REF!</definedName>
    <definedName name="superstrutura_2">#REF!</definedName>
    <definedName name="superstrutura_3">#REF!</definedName>
    <definedName name="superstrutura_4">#REF!</definedName>
    <definedName name="superstrutura_9">#REF!</definedName>
    <definedName name="svsicro2">#REF!</definedName>
    <definedName name="svt">#REF!</definedName>
    <definedName name="sw" hidden="1">{#N/A,#N/A,FALSE,"Aging Summary";#N/A,#N/A,FALSE,"Ratio Analysis";#N/A,#N/A,FALSE,"Test 120 Day Accts";#N/A,#N/A,FALSE,"Tickmarks"}</definedName>
    <definedName name="Swvu.ACC." hidden="1">#REF!</definedName>
    <definedName name="Swvu.AFAC." hidden="1">#REF!</definedName>
    <definedName name="Swvu.ELIMLUCRO." hidden="1">#REF!</definedName>
    <definedName name="Swvu.ESTOQUES." hidden="1">#REF!</definedName>
    <definedName name="Swvu.Fabio." hidden="1">#REF!</definedName>
    <definedName name="Swvu.LPERDAS." hidden="1">#REF!</definedName>
    <definedName name="Swvu.RES432." hidden="1">#REF!</definedName>
    <definedName name="Swvu.VERLUCRO." hidden="1">#REF!</definedName>
    <definedName name="SWW" hidden="1">{#N/A,#N/A,FALSE,"Aging Summary";#N/A,#N/A,FALSE,"Ratio Analysis";#N/A,#N/A,FALSE,"Test 120 Day Accts";#N/A,#N/A,FALSE,"Tickmarks"}</definedName>
    <definedName name="sx\az">[127]!Plan1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sxo">#REF!</definedName>
    <definedName name="synthese" hidden="1">{"tbl1",#N/A,FALSE,"regul";"tbl2",#N/A,FALSE,"regul"}</definedName>
    <definedName name="t">[97]BDI!$E$85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0.230.17">#REF!</definedName>
    <definedName name="T0.303.17">#REF!</definedName>
    <definedName name="t000c">#REF!</definedName>
    <definedName name="t000d">#REF!</definedName>
    <definedName name="T2.530.02">#REF!</definedName>
    <definedName name="t301c">#REF!</definedName>
    <definedName name="t301d">#REF!</definedName>
    <definedName name="t302c">#REF!</definedName>
    <definedName name="t302d">#REF!</definedName>
    <definedName name="t303c">#REF!</definedName>
    <definedName name="t303d">#REF!</definedName>
    <definedName name="t311c">#REF!</definedName>
    <definedName name="t311d">#REF!</definedName>
    <definedName name="t312c">#REF!</definedName>
    <definedName name="t312d">#REF!</definedName>
    <definedName name="t313c">#REF!</definedName>
    <definedName name="t313d">#REF!</definedName>
    <definedName name="t314c">#REF!</definedName>
    <definedName name="t314d">#REF!</definedName>
    <definedName name="t401c">#REF!</definedName>
    <definedName name="t401d">#REF!</definedName>
    <definedName name="t501c">#REF!</definedName>
    <definedName name="t501d">#REF!</definedName>
    <definedName name="t511c">#REF!</definedName>
    <definedName name="t511d">#REF!</definedName>
    <definedName name="t512c">#REF!</definedName>
    <definedName name="t512d">#REF!</definedName>
    <definedName name="t601c">#REF!</definedName>
    <definedName name="t601d">#REF!</definedName>
    <definedName name="t602c">#REF!</definedName>
    <definedName name="t602d">#REF!</definedName>
    <definedName name="t603c">#REF!</definedName>
    <definedName name="t603d">#REF!</definedName>
    <definedName name="t604c">#REF!</definedName>
    <definedName name="t604d">#REF!</definedName>
    <definedName name="t605c">#REF!</definedName>
    <definedName name="t605d">#REF!</definedName>
    <definedName name="t606c">#REF!</definedName>
    <definedName name="t606d">#REF!</definedName>
    <definedName name="t607c">#REF!</definedName>
    <definedName name="t607d">#REF!</definedName>
    <definedName name="t608c">#REF!</definedName>
    <definedName name="t608d">#REF!</definedName>
    <definedName name="t609c">#REF!</definedName>
    <definedName name="t609d">#REF!</definedName>
    <definedName name="t610c">#REF!</definedName>
    <definedName name="t610d">#REF!</definedName>
    <definedName name="t701c">#REF!</definedName>
    <definedName name="t701d">#REF!</definedName>
    <definedName name="t702c">#REF!</definedName>
    <definedName name="t702d">#REF!</definedName>
    <definedName name="t8.100.00">#REF!</definedName>
    <definedName name="T8.100.01">#REF!</definedName>
    <definedName name="t8.109.00">#REF!</definedName>
    <definedName name="T8.300.01">#REF!</definedName>
    <definedName name="t8.301.01">#REF!</definedName>
    <definedName name="t8.501.00">#REF!</definedName>
    <definedName name="T8.900.00">#REF!</definedName>
    <definedName name="T8.900.01">#REF!</definedName>
    <definedName name="T8.901.01">#REF!</definedName>
    <definedName name="T8.910.00">#REF!</definedName>
    <definedName name="t801c">#REF!</definedName>
    <definedName name="t801d">#REF!</definedName>
    <definedName name="T9.002.00">#REF!</definedName>
    <definedName name="T9.002.01">#REF!</definedName>
    <definedName name="T9.002.03">#REF!</definedName>
    <definedName name="T9.002.06">#REF!</definedName>
    <definedName name="TA" localSheetId="16">#REF!</definedName>
    <definedName name="TA">#REF!</definedName>
    <definedName name="tab">[97]recursos!$A$2:$E$58</definedName>
    <definedName name="tab_mancal">#REF!</definedName>
    <definedName name="Tab_Serv." localSheetId="16">#REF!</definedName>
    <definedName name="Tab_Serv.">#REF!</definedName>
    <definedName name="Tab_Serviços" localSheetId="16">#REF!</definedName>
    <definedName name="Tab_Serviços">#REF!</definedName>
    <definedName name="TABEFET">#REF!</definedName>
    <definedName name="TABEL.OAE.COMPL.">#REF!</definedName>
    <definedName name="TABEL.PREÇOS">#REF!</definedName>
    <definedName name="TABELA" localSheetId="15">'[141]PLANILHA FONTE'!$B$2:$G$290</definedName>
    <definedName name="TABELA" localSheetId="16">#REF!</definedName>
    <definedName name="TABELA">#REF!</definedName>
    <definedName name="TABELA_1">#REF!</definedName>
    <definedName name="Tabela_2">#N/A</definedName>
    <definedName name="TABELA_ANP_NOMES_COMPLETA">#REF!</definedName>
    <definedName name="TABELA_ANP_NOMES_MATERIAL">#REF!</definedName>
    <definedName name="TABELA_CONTAINER">#REF!</definedName>
    <definedName name="TABELA_CONTAINER_MODULOS">#REF!</definedName>
    <definedName name="TABELA_CONTAINER_TIPOS_AREAS">#REF!</definedName>
    <definedName name="tabela_cotações_geral">#REF!</definedName>
    <definedName name="tabela_cotações_geral_cabeçalho">#REF!</definedName>
    <definedName name="tabela_cotações_geral_cod_cotações">#REF!</definedName>
    <definedName name="tabela_cotações_geral_cod_sicro">#REF!</definedName>
    <definedName name="tabela_cotações_geral_menores_preços">#REF!</definedName>
    <definedName name="Tabela_Cotações_Resumo">#REF!</definedName>
    <definedName name="Tabela_Cotações_Resumo_Cabeçalho">#REF!</definedName>
    <definedName name="Tabela_Cotações_Resumo_CÓDIGO">#REF!</definedName>
    <definedName name="Tabela_Dados_VMD_BR423">#REF!</definedName>
    <definedName name="Tabela_Dados_VMD_BR423_cabeçalho">#REF!</definedName>
    <definedName name="Tabela_Dados_VMD_BR423_Dados">#REF!</definedName>
    <definedName name="Tabela_Dados_VMD_BR424">#REF!</definedName>
    <definedName name="Tabela_Dados_VMD_BR424_Cabeçalho">#REF!</definedName>
    <definedName name="Tabela_Dados_VMD_BR424_Dados">#REF!</definedName>
    <definedName name="Tabela_Dados_VMD_Database_BR423">#REF!</definedName>
    <definedName name="Tabela_Dados_VMD_Database_BR423_Cabeçalho">#REF!</definedName>
    <definedName name="Tabela_Dados_VMD_Database_BR423_kmAdotado">#REF!</definedName>
    <definedName name="Tabela_Dados_VMD_Database_BR424">#REF!</definedName>
    <definedName name="Tabela_Dados_VMD_Database_BR424_Cabeçalho">#REF!</definedName>
    <definedName name="Tabela_Dados_VMD_Database_BR424_kmAdotado">#REF!</definedName>
    <definedName name="Tabela_Localiz_Materiais_Cotados">OFFSET(#REF!,0,0,COUNTA(#REF!),COLUMNS(#REF!))</definedName>
    <definedName name="Tabela_Localiz_Materiais_Cotados_Cabeçalho">#REF!</definedName>
    <definedName name="Tabela_Localiz_Materiais_Cotados_DestinoPrimário">OFFSET(#REF!,0,0,COUNTA(#REF!),1)</definedName>
    <definedName name="Tabela_Localiz_Materiais_Cotados_DestinoSecundário">OFFSET(#REF!,0,0,COUNTA(#REF!),1)</definedName>
    <definedName name="Tabela_Localiz_Materiais_Cotados_Fornecedores">OFFSET(#REF!,0,0,COUNTA(#REF!),1)</definedName>
    <definedName name="Tabela_Localiz_Materiais_Cotados_Origem">OFFSET(#REF!,0,0,COUNTA(#REF!),1)</definedName>
    <definedName name="Tabela_Localiz_Materiais_Cotados_Percurso">OFFSET(#REF!,0,0,COUNTA(#REF!),1)</definedName>
    <definedName name="TABELA_TRANSPORTE_CONTAINER">#REF!</definedName>
    <definedName name="TABELA_TRANSPORTE_CONTAINER_CABEÇALHO">#REF!</definedName>
    <definedName name="TABELA_TRANSPORTE_CONTAINER_COD">#REF!</definedName>
    <definedName name="TABELA_TRANSPORTE_CONTAINER_FU">#REF!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 localSheetId="16">#REF!</definedName>
    <definedName name="tabelaDenominação">#REF!</definedName>
    <definedName name="TabelaDistribuiçãoDeMassas">#REF!</definedName>
    <definedName name="TABELAMES">#REF!</definedName>
    <definedName name="TABELANOVA">#REF!</definedName>
    <definedName name="TabelaSicro">#REF!</definedName>
    <definedName name="TabImport">#REF!</definedName>
    <definedName name="TABLE_2_6">#REF!</definedName>
    <definedName name="TABLE_3_6">#REF!</definedName>
    <definedName name="TABLE_4_6">#REF!</definedName>
    <definedName name="TABLE_5_6">#REF!</definedName>
    <definedName name="TABLE_6">#REF!</definedName>
    <definedName name="TABLE_6_6">#REF!</definedName>
    <definedName name="TABLE_7_6">#REF!</definedName>
    <definedName name="TABLE_8_6">#REF!</definedName>
    <definedName name="TableName">"Dummy"</definedName>
    <definedName name="TABMAT" localSheetId="16">#REF!</definedName>
    <definedName name="TABMAT">#REF!</definedName>
    <definedName name="TABMAX">#REF!</definedName>
    <definedName name="TABMIN">#REF!</definedName>
    <definedName name="TabPer">#REF!</definedName>
    <definedName name="TABPU">#REF!</definedName>
    <definedName name="TABREC" localSheetId="16">#REF!</definedName>
    <definedName name="TABREC">#REF!</definedName>
    <definedName name="tabserv" localSheetId="16">#REF!</definedName>
    <definedName name="tabserv">#REF!</definedName>
    <definedName name="tabta" hidden="1">{#N/A,#N/A,FALSE,"Aging Summary";#N/A,#N/A,FALSE,"Ratio Analysis";#N/A,#N/A,FALSE,"Test 120 Day Accts";#N/A,#N/A,FALSE,"Tickmarks"}</definedName>
    <definedName name="TABUA">[24]DADOS!$C$20</definedName>
    <definedName name="TABUA.METRO">#REF!</definedName>
    <definedName name="TABUA_DUZIA">#REF!</definedName>
    <definedName name="TÁBUA_MAD_FORTE">#REF!</definedName>
    <definedName name="TABUA2">#REF!</definedName>
    <definedName name="TabUF">#REF!</definedName>
    <definedName name="Tacha_Existente">#REF!</definedName>
    <definedName name="Tacha_Implantação">#REF!</definedName>
    <definedName name="Tachas" localSheetId="8">{#N/A,#N/A,TRUE,"Plan1"}</definedName>
    <definedName name="Tachas" localSheetId="10">{#N/A,#N/A,TRUE,"Plan1"}</definedName>
    <definedName name="Tachas" localSheetId="11">{#N/A,#N/A,TRUE,"Plan1"}</definedName>
    <definedName name="Tachas" localSheetId="12">{#N/A,#N/A,TRUE,"Plan1"}</definedName>
    <definedName name="Tachas" localSheetId="13">{#N/A,#N/A,TRUE,"Plan1"}</definedName>
    <definedName name="Tachas" localSheetId="5" hidden="1">{#N/A,#N/A,TRUE,"Plan1"}</definedName>
    <definedName name="Tachas" localSheetId="15" hidden="1">{#N/A,#N/A,TRUE,"Plan1"}</definedName>
    <definedName name="Tachas" localSheetId="16">{#N/A,#N/A,TRUE,"Plan1"}</definedName>
    <definedName name="Tachas" hidden="1">{#N/A,#N/A,TRUE,"Plan1"}</definedName>
    <definedName name="Tachas_1" hidden="1">{#N/A,#N/A,TRUE,"Plan1"}</definedName>
    <definedName name="TACS">#REF!</definedName>
    <definedName name="Tag_Carga" localSheetId="16">#REF!</definedName>
    <definedName name="Tag_Carga">#REF!</definedName>
    <definedName name="Tag_CCM" localSheetId="16">#REF!</definedName>
    <definedName name="Tag_CCM">#REF!</definedName>
    <definedName name="talud">#REF!</definedName>
    <definedName name="TAM" localSheetId="16">#REF!</definedName>
    <definedName name="TAM">#REF!</definedName>
    <definedName name="tapaburac06" localSheetId="15">[8]!Plan1</definedName>
    <definedName name="tapaburac06" localSheetId="16">Plan1</definedName>
    <definedName name="tapaburac06">[0]!Plan1</definedName>
    <definedName name="tapaburaco">#REF!</definedName>
    <definedName name="TAPABURACOMAN">#REF!</definedName>
    <definedName name="TAPABURACOREC">#REF!</definedName>
    <definedName name="TAPABURMBUFMAN">#REF!</definedName>
    <definedName name="TAPABURMBUFREC">#REF!</definedName>
    <definedName name="TAPABURMBUQMAN">#REF!</definedName>
    <definedName name="TAPABURMBUQREC">#REF!</definedName>
    <definedName name="TAPAEMERGENCIAL">#REF!</definedName>
    <definedName name="tarifas2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TARUGO">#REF!</definedName>
    <definedName name="taxa">#REF!</definedName>
    <definedName name="taxa_cap">#REF!</definedName>
    <definedName name="taxa2">#REF!</definedName>
    <definedName name="TaxaJuros" localSheetId="16">#REF!</definedName>
    <definedName name="TaxaJuros">#REF!</definedName>
    <definedName name="TB" localSheetId="16">#REF!</definedName>
    <definedName name="TB">#REF!</definedName>
    <definedName name="TB_1">#REF!</definedName>
    <definedName name="TB_13">#REF!</definedName>
    <definedName name="tb_2">#N/A</definedName>
    <definedName name="TB_39">#REF!</definedName>
    <definedName name="TB_6">#REF!</definedName>
    <definedName name="TB110PI">#REF!</definedName>
    <definedName name="TB110PI_2">#N/A</definedName>
    <definedName name="TB110R">#REF!</definedName>
    <definedName name="TB110R_2">#N/A</definedName>
    <definedName name="tb1dia">#REF!</definedName>
    <definedName name="tb1kmf">#REF!</definedName>
    <definedName name="tb1kmi">#REF!</definedName>
    <definedName name="tb1peso">#REF!</definedName>
    <definedName name="TB316PI">#REF!</definedName>
    <definedName name="TB316PI_2">#N/A</definedName>
    <definedName name="TB316R">#REF!</definedName>
    <definedName name="TB316R_2">#N/A</definedName>
    <definedName name="TB423PI">#REF!</definedName>
    <definedName name="TB423PI_2">#N/A</definedName>
    <definedName name="TB423R">#REF!</definedName>
    <definedName name="TB423R_2">#N/A</definedName>
    <definedName name="TBA" localSheetId="16">#REF!</definedName>
    <definedName name="TBA">#REF!</definedName>
    <definedName name="tbasdsdsdd" localSheetId="15">[8]!Plan1</definedName>
    <definedName name="tbasdsdsdd" localSheetId="16">Plan1</definedName>
    <definedName name="tbasdsdsdd">[0]!Plan1</definedName>
    <definedName name="tbcbuqm">#REF!</definedName>
    <definedName name="TBdbName" hidden="1">"88D5BF544BE111D2B8C5006097494125.mdb"</definedName>
    <definedName name="TBEBRBT">[127]!Plan1</definedName>
    <definedName name="TBF">#REF!</definedName>
    <definedName name="TBI">#REF!</definedName>
    <definedName name="TBM">#REF!</definedName>
    <definedName name="TBMA">#REF!</definedName>
    <definedName name="TBO">#REF!</definedName>
    <definedName name="TBP">#REF!</definedName>
    <definedName name="TBSERRA">#REF!</definedName>
    <definedName name="TBT" localSheetId="16">#REF!</definedName>
    <definedName name="TBT">#REF!</definedName>
    <definedName name="TBTA">#REF!</definedName>
    <definedName name="TBTNUYT">[127]!Plan1</definedName>
    <definedName name="tbtransp1">#REF!</definedName>
    <definedName name="tbtransptotal">#REF!</definedName>
    <definedName name="TBW" localSheetId="16">#REF!</definedName>
    <definedName name="TBW">#REF!</definedName>
    <definedName name="TBWA" localSheetId="16">#REF!</definedName>
    <definedName name="TBWA">#REF!</definedName>
    <definedName name="TCAP">#REF!</definedName>
    <definedName name="TCAP20" localSheetId="16">#REF!</definedName>
    <definedName name="TCAP20">#REF!</definedName>
    <definedName name="TCAP50">#REF!</definedName>
    <definedName name="TCAP50SJ">#REF!</definedName>
    <definedName name="TCAP50SJC">#REF!</definedName>
    <definedName name="TCAPFLEX">#REF!</definedName>
    <definedName name="TCAR">[142]TCC4!$I$30</definedName>
    <definedName name="TCB" localSheetId="16">#REF!</definedName>
    <definedName name="TCB">#REF!</definedName>
    <definedName name="TCB10M3">#REF!</definedName>
    <definedName name="TCB10M3_10">#REF!</definedName>
    <definedName name="TCB10M3_11">#REF!</definedName>
    <definedName name="TCB10M3_12">#REF!</definedName>
    <definedName name="TCB10M3_9">#REF!</definedName>
    <definedName name="TCB10MA">#REF!</definedName>
    <definedName name="TCB10TA">#REF!</definedName>
    <definedName name="TCB5M3" localSheetId="16">#REF!</definedName>
    <definedName name="TCB5M3">#REF!</definedName>
    <definedName name="TCBMBUQ" localSheetId="16">#REF!</definedName>
    <definedName name="TCBMBUQ">#REF!</definedName>
    <definedName name="TCBR158">[142]TCB5!$I$79</definedName>
    <definedName name="TCBW" localSheetId="16">#REF!</definedName>
    <definedName name="TCBW">#REF!</definedName>
    <definedName name="TCBWA" localSheetId="16">#REF!</definedName>
    <definedName name="TCBWA">#REF!</definedName>
    <definedName name="TCC" localSheetId="16">#REF!</definedName>
    <definedName name="TCC">#REF!</definedName>
    <definedName name="TCC4MA">#REF!</definedName>
    <definedName name="TCC4TA">#REF!</definedName>
    <definedName name="TCC4TCONCR" localSheetId="16">#REF!</definedName>
    <definedName name="TCC4TCONCR">#REF!</definedName>
    <definedName name="TCC4TFORMA" localSheetId="16">#REF!</definedName>
    <definedName name="TCC4TFORMA">#REF!</definedName>
    <definedName name="TCCB10" localSheetId="16">#REF!</definedName>
    <definedName name="TCCB10">#REF!</definedName>
    <definedName name="tccb10dss">#REF!</definedName>
    <definedName name="tccb10micro">#REF!</definedName>
    <definedName name="TCCB10NP">#REF!</definedName>
    <definedName name="TCCBRMZ" localSheetId="16">#REF!</definedName>
    <definedName name="TCCBRMZ">#REF!</definedName>
    <definedName name="TCCC">#REF!</definedName>
    <definedName name="TCCC4">#REF!</definedName>
    <definedName name="TCCNP">#REF!</definedName>
    <definedName name="TCCW" localSheetId="16">#REF!</definedName>
    <definedName name="TCCW">#REF!</definedName>
    <definedName name="TCCWA" localSheetId="16">#REF!</definedName>
    <definedName name="TCCWA">#REF!</definedName>
    <definedName name="TCM30RP">#REF!</definedName>
    <definedName name="TCM30RPDMEC">#REF!</definedName>
    <definedName name="TCM30SJ">#REF!</definedName>
    <definedName name="TCM30SJC">#REF!</definedName>
    <definedName name="TCM30TB">#REF!</definedName>
    <definedName name="TCMIMP">'[17]Materiais Betuminosos'!$H$643</definedName>
    <definedName name="tct">#REF!</definedName>
    <definedName name="tdar">#REF!</definedName>
    <definedName name="tdd">#REF!</definedName>
    <definedName name="TEB" localSheetId="16">#REF!</definedName>
    <definedName name="TEB">#REF!</definedName>
    <definedName name="TEBW" localSheetId="16">#REF!</definedName>
    <definedName name="TEBW">#REF!</definedName>
    <definedName name="TEBWA" localSheetId="16">#REF!</definedName>
    <definedName name="TEBWA">#REF!</definedName>
    <definedName name="TECD" localSheetId="16">#REF!</definedName>
    <definedName name="TECD">#REF!</definedName>
    <definedName name="TECD97" localSheetId="16">#REF!</definedName>
    <definedName name="TECD97">#REF!</definedName>
    <definedName name="TECNICA">#REF!</definedName>
    <definedName name="TECNOFIBRAS" hidden="1">{"'PXR_6500'!$A$1:$I$124"}</definedName>
    <definedName name="TECNOFIBRAS2" hidden="1">{"'PXR_6500'!$A$1:$I$124"}</definedName>
    <definedName name="ted">#REF!</definedName>
    <definedName name="TELGM" localSheetId="15">[8]!Plan1</definedName>
    <definedName name="TELGM" localSheetId="16">Plan1</definedName>
    <definedName name="TELGM">[0]!Plan1</definedName>
    <definedName name="TELHA_FIBROCIMENTO_6MM">#REF!</definedName>
    <definedName name="TELHA_FRIBOCIMENTO_4MM">#REF!</definedName>
    <definedName name="TELHA_PLAN">#REF!</definedName>
    <definedName name="TELHACRYL">#REF!</definedName>
    <definedName name="temp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 localSheetId="16">#REF!</definedName>
    <definedName name="temul">#REF!</definedName>
    <definedName name="TEMULFLEX">#REF!</definedName>
    <definedName name="TEMULFLEXCG">#REF!</definedName>
    <definedName name="TENROCAMENTO">#REF!</definedName>
    <definedName name="Teor" localSheetId="15">[128]Teor!$A$3:$A$7</definedName>
    <definedName name="Teor">[129]Teor!$A$3:$A$7</definedName>
    <definedName name="Teor_1">#REF!</definedName>
    <definedName name="Teor_25">#REF!</definedName>
    <definedName name="Teor_26">#REF!</definedName>
    <definedName name="Teor_28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 localSheetId="16">#REF!</definedName>
    <definedName name="ter">#REF!</definedName>
    <definedName name="Ter_Carna" localSheetId="16">Dom_Páscoa-47</definedName>
    <definedName name="Ter_Carna">Dom_Páscoa-47</definedName>
    <definedName name="TER_MAR94">#REF!</definedName>
    <definedName name="TERESINA" localSheetId="15">[8]!Plan1</definedName>
    <definedName name="TERESINA" localSheetId="16">Plan1</definedName>
    <definedName name="TERESINA">[0]!Plan1</definedName>
    <definedName name="TERFAIXALD">#REF!</definedName>
    <definedName name="TERFAIXALE">#REF!</definedName>
    <definedName name="TERP" localSheetId="16">#REF!</definedName>
    <definedName name="TERP">#REF!</definedName>
    <definedName name="terra">#REF!</definedName>
    <definedName name="TERRA_1">#REF!</definedName>
    <definedName name="TERRAP">'[68]P reaj x P atual'!$N$9</definedName>
    <definedName name="TERRAPL">#REF!</definedName>
    <definedName name="TERRAPL.">#REF!</definedName>
    <definedName name="Terraplenagem">#N/A</definedName>
    <definedName name="terraplenagem_1">#REF!</definedName>
    <definedName name="terraplenagem_10">#REF!</definedName>
    <definedName name="terraplenagem_12">#REF!</definedName>
    <definedName name="terraplenagem_2">#REF!</definedName>
    <definedName name="terraplenagem_3">#REF!</definedName>
    <definedName name="terraplenagem_4">#REF!</definedName>
    <definedName name="terraplenagem_9">#REF!</definedName>
    <definedName name="TES">#REF!</definedName>
    <definedName name="TES_1">#REF!</definedName>
    <definedName name="TES_10">#REF!</definedName>
    <definedName name="TES_12">#REF!</definedName>
    <definedName name="TES_2">#REF!</definedName>
    <definedName name="TES_3">#REF!</definedName>
    <definedName name="TES_4">#REF!</definedName>
    <definedName name="TES_5">#REF!</definedName>
    <definedName name="TES_6">#REF!</definedName>
    <definedName name="TES_7">#REF!</definedName>
    <definedName name="TES_9">#REF!</definedName>
    <definedName name="tesdt">#REF!</definedName>
    <definedName name="tesdt_1">#REF!</definedName>
    <definedName name="tesdt_2">#REF!</definedName>
    <definedName name="tesdt_3">#REF!</definedName>
    <definedName name="TESM" localSheetId="16">#REF!</definedName>
    <definedName name="TESM">#REF!</definedName>
    <definedName name="TEST">'[143]17-MOI'!#REF!</definedName>
    <definedName name="TESTE">[5]PLANILHA!#REF!</definedName>
    <definedName name="teste1">#REF!</definedName>
    <definedName name="teste2">#REF!</definedName>
    <definedName name="teste3">#REF!</definedName>
    <definedName name="testr">#REF!</definedName>
    <definedName name="TETB" localSheetId="16">#REF!</definedName>
    <definedName name="TETB">#REF!</definedName>
    <definedName name="TETB97" localSheetId="16">#REF!</definedName>
    <definedName name="TETB97">#REF!</definedName>
    <definedName name="TEXTOBD">#REF!</definedName>
    <definedName name="TextRefCopyRangeCount" hidden="1">3</definedName>
    <definedName name="TGGFD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THE" localSheetId="15">[8]!Plan1</definedName>
    <definedName name="THE" localSheetId="16">Plan1</definedName>
    <definedName name="THE">[0]!Plan1</definedName>
    <definedName name="tiago">#REF!</definedName>
    <definedName name="tiago_10">#REF!</definedName>
    <definedName name="tiago_12">#REF!</definedName>
    <definedName name="tiago_4">#REF!</definedName>
    <definedName name="tiago_9">#REF!</definedName>
    <definedName name="TIJOLO_10X20X20">#REF!</definedName>
    <definedName name="TIJOLO_6_FUROS">#REF!</definedName>
    <definedName name="TINTA_ACRILICA">#REF!</definedName>
    <definedName name="TINTA_ESMALTE">#REF!</definedName>
    <definedName name="TINTA_NOVACOR">#REF!</definedName>
    <definedName name="TINTA_OLEO">#REF!</definedName>
    <definedName name="TINTA_PVA">#REF!</definedName>
    <definedName name="Tipo_Cerca">#REF!</definedName>
    <definedName name="Tipo_Defensa">#REF!</definedName>
    <definedName name="Tipo_Descida">#REF!</definedName>
    <definedName name="TIPO_DESPESA">'[104]Tipo Despesa'!$A$3:$A$23</definedName>
    <definedName name="Tipo_Entrada">#REF!</definedName>
    <definedName name="Tipo_Linha_Sinal_Horizontal">#REF!</definedName>
    <definedName name="Tipo_Meio_Fio">#REF!</definedName>
    <definedName name="Tipo_MeioFio">#REF!</definedName>
    <definedName name="Tipo_Não_Se_Aplica">#REF!</definedName>
    <definedName name="Tipo_OAC">#REF!</definedName>
    <definedName name="Tipo_Sarjeta">#REF!</definedName>
    <definedName name="Tipo_Sinal_Vertical">#REF!</definedName>
    <definedName name="Tipo_Sinal_Vertical_Implantação">#REF!</definedName>
    <definedName name="Tipo_Suporte_Implantação">#REF!</definedName>
    <definedName name="Tipo_Suporte_Sinal_Vertical">#REF!</definedName>
    <definedName name="tipo_tamb">#REF!</definedName>
    <definedName name="Tipo_Valeta">#REF!</definedName>
    <definedName name="TipoCercaImplantação">#REF!</definedName>
    <definedName name="TipoDescidaImplantação">#REF!</definedName>
    <definedName name="TipoDispositivoLateralOAE">#REF!</definedName>
    <definedName name="TipoEntradaImplantação">#REF!</definedName>
    <definedName name="TipoInscrição">#REF!</definedName>
    <definedName name="TipoInscriçãoPavimento">#REF!</definedName>
    <definedName name="TipoMeioFioImplantação">#REF!</definedName>
    <definedName name="TipoOAC">#REF!</definedName>
    <definedName name="TipoOACImplantação">#REF!</definedName>
    <definedName name="TipoPista">#REF!</definedName>
    <definedName name="TipoRoçada">#REF!</definedName>
    <definedName name="TipoSarjetaImplantação">#REF!</definedName>
    <definedName name="TipoSuporteimplantação">#REF!</definedName>
    <definedName name="TipoValetaImplantação">#REF!</definedName>
    <definedName name="Tiradentes">#N/A</definedName>
    <definedName name="TITULO">#REF!</definedName>
    <definedName name="_xlnm.Print_Titles" localSheetId="9">'02-ADM-Fixa'!$1:$11</definedName>
    <definedName name="_xlnm.Print_Titles" localSheetId="10">'03-ADM-Vinculada'!$1:$7</definedName>
    <definedName name="_xlnm.Print_Titles" localSheetId="11">'04-ADM-Variavel'!$1:$6</definedName>
    <definedName name="_xlnm.Print_Titles" localSheetId="12">'05-ADM-Variavel$'!$5:$8</definedName>
    <definedName name="_xlnm.Print_Titles" localSheetId="0">'BINÔMIO '!$1:$6</definedName>
    <definedName name="_xlnm.Print_Titles" localSheetId="6">'CURVA ABC'!$1:$12</definedName>
    <definedName name="_xlnm.Print_Titles" localSheetId="16">'Mat. BetuM'!$1:$4</definedName>
    <definedName name="_xlnm.Print_Titles" localSheetId="17">MOB_DESMOB!$1:$1</definedName>
    <definedName name="_xlnm.Print_Titles" localSheetId="4">ORÇAMENTO_ONE!$1:$12</definedName>
    <definedName name="_xlnm.Print_Titles">#REF!</definedName>
    <definedName name="Títulos_impressão_IM">[144]MCBR!#REF!</definedName>
    <definedName name="tjf">#REF!</definedName>
    <definedName name="TLASF">#REF!</definedName>
    <definedName name="TLB">#REF!</definedName>
    <definedName name="TLB10MA">#REF!</definedName>
    <definedName name="TLB10P">#REF!</definedName>
    <definedName name="TLB10TA">#REF!</definedName>
    <definedName name="TLB5M3">#REF!</definedName>
    <definedName name="TLB5MA">#REF!</definedName>
    <definedName name="TLB5P">#REF!</definedName>
    <definedName name="TLB5TA">#REF!</definedName>
    <definedName name="tlc">#REF!</definedName>
    <definedName name="TLC4MA">#REF!</definedName>
    <definedName name="TLC4T">#REF!</definedName>
    <definedName name="TLC4T_10">#REF!</definedName>
    <definedName name="TLC4T_11">#REF!</definedName>
    <definedName name="TLC4T_12">#REF!</definedName>
    <definedName name="TLC4T_9">#REF!</definedName>
    <definedName name="TLC4TA">#REF!</definedName>
    <definedName name="TLCB10">#REF!</definedName>
    <definedName name="tlcb10dss">#REF!</definedName>
    <definedName name="TLCB5">[145]TCB5!$I$43</definedName>
    <definedName name="TLCC">#REF!</definedName>
    <definedName name="TLCC4" localSheetId="16">#REF!</definedName>
    <definedName name="TLCC4">#REF!</definedName>
    <definedName name="TLMB" localSheetId="16">#REF!</definedName>
    <definedName name="TLMB">#REF!</definedName>
    <definedName name="TLMBF">#REF!</definedName>
    <definedName name="TLMBF_12">#REF!</definedName>
    <definedName name="TLMBF_14">#REF!</definedName>
    <definedName name="TLMR">#REF!</definedName>
    <definedName name="TLMR_10">#REF!</definedName>
    <definedName name="TLMR_11">#REF!</definedName>
    <definedName name="TLMR_12">#REF!</definedName>
    <definedName name="TLMR_9">#REF!</definedName>
    <definedName name="TLMRMA">#REF!</definedName>
    <definedName name="TLMRTA">#REF!</definedName>
    <definedName name="tlvc">#REF!</definedName>
    <definedName name="TMR">'[17]Recuperação da Pista'!$H$480</definedName>
    <definedName name="TMRCDF">#REF!</definedName>
    <definedName name="TMRRP">#REF!</definedName>
    <definedName name="TMRTB">#REF!</definedName>
    <definedName name="tnp1\2">#REF!</definedName>
    <definedName name="Todas_as_pendencias">#REF!</definedName>
    <definedName name="tom">#REF!</definedName>
    <definedName name="Tool">#REF!</definedName>
    <definedName name="TOP">#REF!</definedName>
    <definedName name="TOPO_2_6">#REF!</definedName>
    <definedName name="TOPO_6">#REF!</definedName>
    <definedName name="TOT" localSheetId="5" hidden="1">#REF!</definedName>
    <definedName name="TOT" localSheetId="16">#REF!</definedName>
    <definedName name="TOT" hidden="1">#REF!</definedName>
    <definedName name="TOT_01">#REF!</definedName>
    <definedName name="TOT_02">#REF!</definedName>
    <definedName name="TOT_03">#REF!</definedName>
    <definedName name="TOT_04">#REF!</definedName>
    <definedName name="TOT_05">#REF!</definedName>
    <definedName name="TOT_06">#REF!</definedName>
    <definedName name="TOT_07">#REF!</definedName>
    <definedName name="TOT_1">#REF!</definedName>
    <definedName name="TOT_DRE">#REF!</definedName>
    <definedName name="Tot_Líquido">'[91]Medição (2'!$K$144</definedName>
    <definedName name="TOT_OAE">#REF!</definedName>
    <definedName name="TOT_OC">#REF!</definedName>
    <definedName name="TOT_OPA">#REF!</definedName>
    <definedName name="TOT_PAV">#REF!</definedName>
    <definedName name="TOT_SIN">#REF!</definedName>
    <definedName name="TOT_TER">#REF!</definedName>
    <definedName name="tota">#REF!</definedName>
    <definedName name="totac">#REF!</definedName>
    <definedName name="total" localSheetId="16">#REF!</definedName>
    <definedName name="total">#REF!</definedName>
    <definedName name="TOTAL_1">#REF!</definedName>
    <definedName name="total_16">#REF!</definedName>
    <definedName name="total_19" localSheetId="16">#REF!</definedName>
    <definedName name="total_19">#REF!</definedName>
    <definedName name="total_19_16">#REF!</definedName>
    <definedName name="TOTAL_ADMINISTRATIVO">#REF!</definedName>
    <definedName name="TOTAL_AULA">#REF!</definedName>
    <definedName name="TOTAL_EXTERNA">#REF!</definedName>
    <definedName name="TOTAL_QUADRA">#REF!</definedName>
    <definedName name="TOTAL_VESTIÁRIO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">#REF!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">#REF!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">#REF!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">#REF!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">#REF!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">#REF!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">#REF!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">#REF!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">#REF!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">#REF!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">#REF!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">#REF!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MATERIAL">#REF!</definedName>
    <definedName name="TOTALMATERIAL_1">#REF!</definedName>
    <definedName name="TOTALO">#REF!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ob">#REF!</definedName>
    <definedName name="TOTALP">#REF!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">#REF!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RP">#REF!</definedName>
    <definedName name="TOTALSAIBRO" localSheetId="16">#REF!</definedName>
    <definedName name="TOTALSAIBRO">#REF!</definedName>
    <definedName name="TOTALSERVIÇO">#REF!</definedName>
    <definedName name="TOTALSERVIÇO_1">#REF!</definedName>
    <definedName name="TOTALTB">#REF!</definedName>
    <definedName name="totcro">#REF!</definedName>
    <definedName name="TOTFASE">#REF!</definedName>
    <definedName name="TOTFASE_1">#REF!</definedName>
    <definedName name="TOTFASE_5">#REF!</definedName>
    <definedName name="TOTFASE_6">#REF!</definedName>
    <definedName name="totg">#REF!</definedName>
    <definedName name="TOTGC">#REF!</definedName>
    <definedName name="totmsa">#REF!</definedName>
    <definedName name="totmsa_1">#REF!</definedName>
    <definedName name="totmsa_10">#REF!</definedName>
    <definedName name="totmsa_12">#REF!</definedName>
    <definedName name="totmsa_2">#REF!</definedName>
    <definedName name="totmsa_3">#REF!</definedName>
    <definedName name="totmsa_4">#REF!</definedName>
    <definedName name="totmsa_5">#REF!</definedName>
    <definedName name="totmsa_6">#REF!</definedName>
    <definedName name="totmsa_7">#REF!</definedName>
    <definedName name="totmsa_9">#REF!</definedName>
    <definedName name="totmsa2">#REF!</definedName>
    <definedName name="totmsa2_1">#REF!</definedName>
    <definedName name="totmsa2_10">#REF!</definedName>
    <definedName name="totmsa2_12">#REF!</definedName>
    <definedName name="totmsa2_2">#REF!</definedName>
    <definedName name="totmsa2_3">#REF!</definedName>
    <definedName name="totmsa2_4">#REF!</definedName>
    <definedName name="totmsa2_5">#REF!</definedName>
    <definedName name="totmsa2_6">#REF!</definedName>
    <definedName name="totmsa2_7">#REF!</definedName>
    <definedName name="totmsa2_9">#REF!</definedName>
    <definedName name="Toto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TOTPAA">#N/A</definedName>
    <definedName name="TOTPAA_1">#N/A</definedName>
    <definedName name="TOTPAA_10">#N/A</definedName>
    <definedName name="TOTPAA_11">#N/A</definedName>
    <definedName name="TOTPAA_12">#N/A</definedName>
    <definedName name="TOTPAA_13">#N/A</definedName>
    <definedName name="TOTPAA_2">#N/A</definedName>
    <definedName name="TOTPAA_3">#N/A</definedName>
    <definedName name="TOTPAA_4">#N/A</definedName>
    <definedName name="TOTPAA_5">#N/A</definedName>
    <definedName name="TOTPAA_6">#N/A</definedName>
    <definedName name="TOTPAA_7">#N/A</definedName>
    <definedName name="TOTPAA_8">#N/A</definedName>
    <definedName name="TOTPAA_9">#N/A</definedName>
    <definedName name="TOTSERV" localSheetId="16">#REF!</definedName>
    <definedName name="TOTSERV">#REF!</definedName>
    <definedName name="totsma">#REF!</definedName>
    <definedName name="totsma_1">#REF!</definedName>
    <definedName name="totsma_10">#REF!</definedName>
    <definedName name="totsma_12">#REF!</definedName>
    <definedName name="totsma_2">#REF!</definedName>
    <definedName name="totsma_3">#REF!</definedName>
    <definedName name="totsma_4">#REF!</definedName>
    <definedName name="totsma_5">#REF!</definedName>
    <definedName name="totsma_6">#REF!</definedName>
    <definedName name="totsma_7">#REF!</definedName>
    <definedName name="totsma_9">#REF!</definedName>
    <definedName name="TP" hidden="1">#REF!</definedName>
    <definedName name="tp6\12">#REF!</definedName>
    <definedName name="TPA">'[17]Recuperação da Pista'!$H$640</definedName>
    <definedName name="TPC">'[17]Recuperação da Pista'!#REF!</definedName>
    <definedName name="TPC_10">#N/A</definedName>
    <definedName name="TPC_11">#N/A</definedName>
    <definedName name="TPC_12">#N/A</definedName>
    <definedName name="TPC_13">#N/A</definedName>
    <definedName name="TPC_14">#N/A</definedName>
    <definedName name="TPC_15">#N/A</definedName>
    <definedName name="TPC_16">#N/A</definedName>
    <definedName name="TPC_17">#N/A</definedName>
    <definedName name="TPC_18">#N/A</definedName>
    <definedName name="TPC_5">#N/A</definedName>
    <definedName name="TPC_6">#N/A</definedName>
    <definedName name="TPC_7">#N/A</definedName>
    <definedName name="TPC_8">#N/A</definedName>
    <definedName name="TPC_9">#N/A</definedName>
    <definedName name="tpl1\2">#REF!</definedName>
    <definedName name="TPM" localSheetId="16">#REF!</definedName>
    <definedName name="TPM">#REF!</definedName>
    <definedName name="TPM_2">#N/A</definedName>
    <definedName name="TPM_25">#REF!</definedName>
    <definedName name="TPM_4" localSheetId="16">#REF!</definedName>
    <definedName name="TPM_4">#REF!</definedName>
    <definedName name="tpmfs">#REF!</definedName>
    <definedName name="TPMM" localSheetId="16">#REF!</definedName>
    <definedName name="TPMM">#REF!</definedName>
    <definedName name="Tpo_Suporte_Sinal_Vertical">#REF!</definedName>
    <definedName name="TR" localSheetId="16">#REF!</definedName>
    <definedName name="TR">#REF!</definedName>
    <definedName name="TR\" hidden="1">{#N/A,#N/A,FALSE,"Aging Summary";#N/A,#N/A,FALSE,"Ratio Analysis";#N/A,#N/A,FALSE,"Test 120 Day Accts";#N/A,#N/A,FALSE,"Tickmarks"}</definedName>
    <definedName name="TR_13">#REF!</definedName>
    <definedName name="TR_39">#REF!</definedName>
    <definedName name="TR_6">#REF!</definedName>
    <definedName name="TR5C">#REF!</definedName>
    <definedName name="TRAB">#REF!</definedName>
    <definedName name="TRABALHO" localSheetId="16">#REF!</definedName>
    <definedName name="TRABALHO">#REF!</definedName>
    <definedName name="TRABALHO_12">#REF!</definedName>
    <definedName name="TrabAnual" localSheetId="16">#REF!</definedName>
    <definedName name="TrabAnual">#REF!</definedName>
    <definedName name="TRAF">#REF!</definedName>
    <definedName name="TRAF_25">#REF!</definedName>
    <definedName name="TRANS">'[146]P A T O  B'!#REF!</definedName>
    <definedName name="TRANS5M3RECFREC">#REF!</definedName>
    <definedName name="TRANS5M3RECQMAN">#REF!</definedName>
    <definedName name="TRANS5M3RECQREC">#REF!</definedName>
    <definedName name="TRANSBRITARPDMAN">#REF!</definedName>
    <definedName name="TRANSBRITARPDMEC">#REF!</definedName>
    <definedName name="TRANSCBUQRDPMEC">#REF!</definedName>
    <definedName name="TRANSCBUQRPDMAN">#REF!</definedName>
    <definedName name="TRANSCBUQRPDMEC">#REF!</definedName>
    <definedName name="TRANSCD262">#REF!</definedName>
    <definedName name="TRANSCIM">#REF!</definedName>
    <definedName name="TRANSCORRMBUFMAN">#REF!</definedName>
    <definedName name="TRANSCORRMBUQMAN">#REF!</definedName>
    <definedName name="TRANSMICRO">#REF!</definedName>
    <definedName name="TRANSOLORPDMAN">#REF!</definedName>
    <definedName name="TRANSOLORPDMEC">#REF!</definedName>
    <definedName name="transp">#REF!</definedName>
    <definedName name="TRANSP_LOC_CARROC_PAV">#REF!</definedName>
    <definedName name="TRANSP_LOC_CARROC_PAV_10">#REF!</definedName>
    <definedName name="TRANSP_LOC_CARROC_PAV_12">#REF!</definedName>
    <definedName name="TRANSP_LOC_CARROC_PAV_9">#REF!</definedName>
    <definedName name="TRANSP_LOC_EQUIP">#REF!</definedName>
    <definedName name="TRANSP_LOC_EQUIP_10">#REF!</definedName>
    <definedName name="TRANSP_LOC_EQUIP_12">#REF!</definedName>
    <definedName name="TRANSP_LOC_EQUIP_9">#REF!</definedName>
    <definedName name="TRANSP_LOC_PAV">#REF!</definedName>
    <definedName name="TRANSP_LOC_PAV_10">#REF!</definedName>
    <definedName name="TRANSP_LOC_PAV_12">#REF!</definedName>
    <definedName name="TRANSP_LOC_PAV_9">#REF!</definedName>
    <definedName name="TRANSP5MCORFRES">#REF!</definedName>
    <definedName name="TRANSP5MICROMAN">#REF!</definedName>
    <definedName name="TRANSP5MICROREC">#REF!</definedName>
    <definedName name="TRANSP5MREC">#REF!</definedName>
    <definedName name="TRANSPBASC5MMAN">#REF!</definedName>
    <definedName name="TRANSPBASC5MREC">#REF!</definedName>
    <definedName name="TRANSPBASCCONCIMMAN">#REF!</definedName>
    <definedName name="TRANSPBETF">'[55]CALCULOS AUXILIARES'!$E$50</definedName>
    <definedName name="TRANSPBETQ">'[55]CALCULOS AUXILIARES'!$E$54</definedName>
    <definedName name="TRANSPC4TGC">#REF!</definedName>
    <definedName name="TranspCAPMB">#REF!</definedName>
    <definedName name="TRANSPCAR4TCONCCIMMAN">#REF!</definedName>
    <definedName name="TRANSPCAR4TMAN">#REF!</definedName>
    <definedName name="TRANSPCARFORMAMAN">#REF!</definedName>
    <definedName name="TRANSPCARREC">#REF!</definedName>
    <definedName name="TranspCCB10">#REF!</definedName>
    <definedName name="TranspComparativo">#REF!</definedName>
    <definedName name="TRANSPGC">#REF!</definedName>
    <definedName name="TranspLCB10">#REF!</definedName>
    <definedName name="TranspLMR">#REF!</definedName>
    <definedName name="TranspMatBetum">#REF!</definedName>
    <definedName name="TRANSPMBUFCORREC">#REF!</definedName>
    <definedName name="TRANSPMBUFTBMAN">#REF!</definedName>
    <definedName name="TRANSPMBUFTBREC">#REF!</definedName>
    <definedName name="TRANSPMBUQCORREC">#REF!</definedName>
    <definedName name="transporte" localSheetId="16">#REF!</definedName>
    <definedName name="transporte">#REF!</definedName>
    <definedName name="transporte_1">#REF!</definedName>
    <definedName name="TRANSPORTE10">#REF!</definedName>
    <definedName name="TRANSPORTE4T">#REF!</definedName>
    <definedName name="TRANSPORTE5M">#REF!</definedName>
    <definedName name="transportecorreção">#REF!</definedName>
    <definedName name="Transporteenrocamento">#REF!</definedName>
    <definedName name="TRANSPORTEESPECIAL">#REF!</definedName>
    <definedName name="TRANSPORTELOCAL">#REF!</definedName>
    <definedName name="TRANSPORTEMATBET">#REF!</definedName>
    <definedName name="TRANSPORTERECOMPOSIÇÃO">#REF!</definedName>
    <definedName name="Transportes">'[147]P A T O'!#REF!</definedName>
    <definedName name="Transportes_10">#N/A</definedName>
    <definedName name="Transportes_12">#N/A</definedName>
    <definedName name="Transportes_3">#N/A</definedName>
    <definedName name="Transportes_9">#N/A</definedName>
    <definedName name="transportetapaburaco">#REF!</definedName>
    <definedName name="TRANSPORTETAPAEMERGENCIAL">#REF!</definedName>
    <definedName name="TranspRC1CE">#REF!</definedName>
    <definedName name="TRANSPREMCOR">#REF!</definedName>
    <definedName name="TRANSPREMENDOMAN">#REF!</definedName>
    <definedName name="TRANSPREMENDOREC">#REF!</definedName>
    <definedName name="TRANSPREMFMAN">#REF!</definedName>
    <definedName name="TRANSPREMFREC">#REF!</definedName>
    <definedName name="TRANSPREMPROFQ">#REF!</definedName>
    <definedName name="TRANSPREMQMAN">#REF!</definedName>
    <definedName name="TRANSPREMQREC">#REF!</definedName>
    <definedName name="TRANSPREMREMP">#REF!</definedName>
    <definedName name="TRANSPREMTBMAN">#REF!</definedName>
    <definedName name="TRANSPREMTBMBUFMAN">#REF!</definedName>
    <definedName name="TRANSPREMTBREC">#REF!</definedName>
    <definedName name="TranspRR1CCD">#REF!</definedName>
    <definedName name="TranspRR1CTB">#REF!</definedName>
    <definedName name="TranspTB">#REF!</definedName>
    <definedName name="TRANSRECMECAT">#REF!</definedName>
    <definedName name="TRANSRECREV">#REF!</definedName>
    <definedName name="TRANSREM">#REF!</definedName>
    <definedName name="TRANSRPDMEC">#REF!</definedName>
    <definedName name="TRANSSOLORPDMEC">#REF!</definedName>
    <definedName name="TRANSTB">#REF!</definedName>
    <definedName name="TRANSTB262">#REF!</definedName>
    <definedName name="TRANSTSS">#REF!</definedName>
    <definedName name="tratamento">#REF!</definedName>
    <definedName name="TRCAP20" localSheetId="16">#REF!</definedName>
    <definedName name="TRCAP20">#REF!</definedName>
    <definedName name="TRCM30" localSheetId="16">#REF!</definedName>
    <definedName name="TRCM30">#REF!</definedName>
    <definedName name="tre" localSheetId="16">#REF!</definedName>
    <definedName name="tre">#REF!</definedName>
    <definedName name="Trec" localSheetId="16">#REF!</definedName>
    <definedName name="Trec">#REF!</definedName>
    <definedName name="TREC_1">#REF!</definedName>
    <definedName name="TREC1">#REF!</definedName>
    <definedName name="Trecho" localSheetId="16">#REF!</definedName>
    <definedName name="Trecho">#REF!</definedName>
    <definedName name="TRECHO_1">#REF!</definedName>
    <definedName name="TRECHO_10">#REF!</definedName>
    <definedName name="TRECHO_11">#REF!</definedName>
    <definedName name="TRECHO_12">#REF!</definedName>
    <definedName name="trecho_4">#REF!</definedName>
    <definedName name="TRECHO_9">#REF!</definedName>
    <definedName name="TRECHO1">[55]Croqui!$B$5</definedName>
    <definedName name="TRECREVPRIMARIO">#REF!</definedName>
    <definedName name="Trev" localSheetId="16">#REF!</definedName>
    <definedName name="Trev">#REF!</definedName>
    <definedName name="Trevo">#REF!</definedName>
    <definedName name="TRFORMA">#REF!</definedName>
    <definedName name="TRL1C" localSheetId="16">#REF!</definedName>
    <definedName name="TRL1C">#REF!</definedName>
    <definedName name="TRL1CCG">#REF!</definedName>
    <definedName name="TRL1CF">#REF!</definedName>
    <definedName name="TRL1CFLEX">#REF!</definedName>
    <definedName name="TRM">#REF!</definedName>
    <definedName name="TRM1C" localSheetId="16">#REF!</definedName>
    <definedName name="TRM1C">#REF!</definedName>
    <definedName name="TRM1CCG">#REF!</definedName>
    <definedName name="TRM1CRP">#REF!</definedName>
    <definedName name="TRMRP">'[17]Materiais Betuminosos'!$H$560</definedName>
    <definedName name="TRMTB">'[17]Materiais Betuminosos'!$H$480</definedName>
    <definedName name="TRP">#REF!</definedName>
    <definedName name="TRR1C" localSheetId="16">#REF!</definedName>
    <definedName name="TRR1C">#REF!</definedName>
    <definedName name="TRR1CCG">#REF!</definedName>
    <definedName name="TRR1CF">#REF!</definedName>
    <definedName name="TRR1CP">#REF!</definedName>
    <definedName name="TRR1CPCG">#REF!</definedName>
    <definedName name="TRR1CTB">#REF!</definedName>
    <definedName name="TRR2C" localSheetId="16">#REF!</definedName>
    <definedName name="TRR2C">#REF!</definedName>
    <definedName name="TRR2CCG">#REF!</definedName>
    <definedName name="TRR2CF">#REF!</definedName>
    <definedName name="TRR2CFLEX">#REF!</definedName>
    <definedName name="TRRACPOLCG">#REF!</definedName>
    <definedName name="trre6">#REF!</definedName>
    <definedName name="TRRM1C" localSheetId="16">#REF!</definedName>
    <definedName name="TRRM1C">#REF!</definedName>
    <definedName name="TRRPL">'[17]Materiais Betuminosos'!#REF!</definedName>
    <definedName name="TRRPL_10">#N/A</definedName>
    <definedName name="TRRPL_11">#N/A</definedName>
    <definedName name="TRRPL_12">#N/A</definedName>
    <definedName name="TRRPL_13">#N/A</definedName>
    <definedName name="TRRPL_14">#N/A</definedName>
    <definedName name="TRRPL_15">#N/A</definedName>
    <definedName name="TRRPL_16">#N/A</definedName>
    <definedName name="TRRPL_17">#N/A</definedName>
    <definedName name="TRRPL_18">#N/A</definedName>
    <definedName name="TRRPL_5">#N/A</definedName>
    <definedName name="TRRPL_6">#N/A</definedName>
    <definedName name="TRRPL_7">#N/A</definedName>
    <definedName name="TRRPL_8">#N/A</definedName>
    <definedName name="TRRPL_9">#N/A</definedName>
    <definedName name="TRRR1C" localSheetId="16">#REF!</definedName>
    <definedName name="TRRR1C">#REF!</definedName>
    <definedName name="TRRRP">'[17]Materiais Betuminosos'!$H$803</definedName>
    <definedName name="TRRTB">'[17]Materiais Betuminosos'!$H$723</definedName>
    <definedName name="TRRTSD">'[17]Materiais Betuminosos'!$H$963</definedName>
    <definedName name="TRT">#REF!</definedName>
    <definedName name="TRT_10">#REF!</definedName>
    <definedName name="TRT_12">#REF!</definedName>
    <definedName name="TRT_3">#REF!</definedName>
    <definedName name="TRT_9">#REF!</definedName>
    <definedName name="TS" localSheetId="16">#REF!</definedName>
    <definedName name="TS">#REF!</definedName>
    <definedName name="TS2C">"'file:///D:/Meus documentos/ANASTÁCIO/SERCEL/BR262990800.xls'#$TLMB.$#REF!$#REF!"</definedName>
    <definedName name="tsc">#REF!</definedName>
    <definedName name="TSCAP20">#REF!</definedName>
    <definedName name="TSCM30">#REF!</definedName>
    <definedName name="TSD" localSheetId="16">#REF!</definedName>
    <definedName name="TSD">#REF!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DB" localSheetId="16">#REF!</definedName>
    <definedName name="TSDB">#REF!</definedName>
    <definedName name="TSDMA">#REF!</definedName>
    <definedName name="TSDP">#REF!</definedName>
    <definedName name="TSDTA">#REF!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" localSheetId="16">#REF!</definedName>
    <definedName name="TSS">#REF!</definedName>
    <definedName name="TSSB" localSheetId="16">#REF!</definedName>
    <definedName name="TSSB">#REF!</definedName>
    <definedName name="tssd">#REF!</definedName>
    <definedName name="tssd_1">#REF!</definedName>
    <definedName name="tssd_14">#N/A</definedName>
    <definedName name="TSSMA">#REF!</definedName>
    <definedName name="tssp">#REF!</definedName>
    <definedName name="tssp_2">#N/A</definedName>
    <definedName name="TSSTA">#REF!</definedName>
    <definedName name="TT">[6]MARSHALL!$H$14:$J$31</definedName>
    <definedName name="TT_1">#REF!</definedName>
    <definedName name="tt_25">tt_25</definedName>
    <definedName name="tt1_25">tt1_25</definedName>
    <definedName name="ttc">#REF!</definedName>
    <definedName name="tte">#REF!</definedName>
    <definedName name="TTSS">#REF!</definedName>
    <definedName name="TTT">#REF!</definedName>
    <definedName name="TTT_10">#REF!</definedName>
    <definedName name="TTT_12">#REF!</definedName>
    <definedName name="TTT_3">#REF!</definedName>
    <definedName name="TTT_9">#REF!</definedName>
    <definedName name="ttttt">#REF!</definedName>
    <definedName name="ttttttttttttttttttttttttttttttttt">'[91]Medição Completa'!#REF!</definedName>
    <definedName name="ttu">#REF!</definedName>
    <definedName name="TUBO">#REF!</definedName>
    <definedName name="TUBO60ACBC">#REF!</definedName>
    <definedName name="TuboD40">#REF!</definedName>
    <definedName name="tudo" localSheetId="16">#REF!</definedName>
    <definedName name="tudo">#REF!</definedName>
    <definedName name="tus">#REF!</definedName>
    <definedName name="tuso">#REF!</definedName>
    <definedName name="tvbbb">#REF!</definedName>
    <definedName name="tx">#REF!</definedName>
    <definedName name="TxCresc">#REF!</definedName>
    <definedName name="TXREMATI">#REF!</definedName>
    <definedName name="ty" hidden="1">#REF!</definedName>
    <definedName name="tykforfuyo" hidden="1">{#N/A,#N/A,FALSE,"Flx_caixa";#N/A,#N/A,FALSE,"Invest";#N/A,#N/A,FALSE,"Resultado";#N/A,#N/A,FALSE,"Custos";#N/A,#N/A,FALSE,"Receita";#N/A,#N/A,FALSE,"Comentários"}</definedName>
    <definedName name="TYUIO" localSheetId="8">{#N/A,#N/A,TRUE,"Serviços"}</definedName>
    <definedName name="TYUIO" localSheetId="10">{#N/A,#N/A,TRUE,"Serviços"}</definedName>
    <definedName name="TYUIO" localSheetId="11">{#N/A,#N/A,TRUE,"Serviços"}</definedName>
    <definedName name="TYUIO" localSheetId="12">{#N/A,#N/A,TRUE,"Serviços"}</definedName>
    <definedName name="TYUIO" localSheetId="13">{#N/A,#N/A,TRUE,"Serviços"}</definedName>
    <definedName name="TYUIO" localSheetId="5" hidden="1">{#N/A,#N/A,TRUE,"Serviços"}</definedName>
    <definedName name="TYUIO" localSheetId="15" hidden="1">{#N/A,#N/A,TRUE,"Serviços"}</definedName>
    <definedName name="TYUIO" localSheetId="16">{#N/A,#N/A,TRUE,"Serviços"}</definedName>
    <definedName name="TYUIO" hidden="1">{#N/A,#N/A,TRUE,"Serviços"}</definedName>
    <definedName name="TYUIOO" localSheetId="5" hidden="1">{#N/A,#N/A,TRUE,"Serviços"}</definedName>
    <definedName name="TYUIOO" localSheetId="16">{#N/A,#N/A,TRUE,"Serviços"}</definedName>
    <definedName name="TYUIOO" hidden="1">{#N/A,#N/A,TRUE,"Serviços"}</definedName>
    <definedName name="TYUJ" hidden="1">#REF!</definedName>
    <definedName name="tyvbtyb">[127]!Plan1</definedName>
    <definedName name="U" localSheetId="15">[8]!Plan1</definedName>
    <definedName name="U" localSheetId="16">Plan1</definedName>
    <definedName name="U">[0]!Plan1</definedName>
    <definedName name="UA">NA()</definedName>
    <definedName name="uer">'[84]P A T O 98 D'!#REF!</definedName>
    <definedName name="UF">[43]BRASIL!$B$4:$B$31</definedName>
    <definedName name="ugh">#REF!</definedName>
    <definedName name="U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UIO">#REF!</definedName>
    <definedName name="UIO_10">#REF!</definedName>
    <definedName name="UIO_12">#REF!</definedName>
    <definedName name="UIO_3">#REF!</definedName>
    <definedName name="UIO_9">#REF!</definedName>
    <definedName name="UK" hidden="1">{"PARTE1",#N/A,FALSE,"Plan1"}</definedName>
    <definedName name="UL" localSheetId="16">#REF!</definedName>
    <definedName name="UL">#REF!</definedName>
    <definedName name="UL_1">#REF!</definedName>
    <definedName name="ulu" hidden="1">{#N/A,#N/A,TRUE,"Serviços"}</definedName>
    <definedName name="um" localSheetId="8">um</definedName>
    <definedName name="um" localSheetId="10">'01-ADM-Resumo'!um</definedName>
    <definedName name="um" localSheetId="11">'01-ADM-Resumo'!um</definedName>
    <definedName name="um" localSheetId="12">'01-ADM-Resumo'!um</definedName>
    <definedName name="um" localSheetId="13">'01-ADM-Resumo'!um</definedName>
    <definedName name="um" localSheetId="15">'CUSTO PRINCIPAL'!um</definedName>
    <definedName name="um">'01-ADM-Resumo'!um</definedName>
    <definedName name="un" hidden="1">#N/A</definedName>
    <definedName name="Und">NA()</definedName>
    <definedName name="Und_26">NA()</definedName>
    <definedName name="Und_27">NA()</definedName>
    <definedName name="unid.2" localSheetId="16">#REF!</definedName>
    <definedName name="unid.2">#REF!</definedName>
    <definedName name="UNID_serviço">OFFSET(#REF!,0,0,COUNTA(#REF!),1)</definedName>
    <definedName name="unidade">'[65]TPU-MARÇO_2002'!$F$2:$F$1965</definedName>
    <definedName name="Unidade1" localSheetId="16">#REF!</definedName>
    <definedName name="Unidade1">#REF!</definedName>
    <definedName name="UnidAux" hidden="1">#N/A</definedName>
    <definedName name="Unifilar">#REF!</definedName>
    <definedName name="UNIT">#REF!</definedName>
    <definedName name="UNIT_1">#REF!</definedName>
    <definedName name="UnitAnexo" localSheetId="16">#REF!</definedName>
    <definedName name="UnitAnexo">#REF!</definedName>
    <definedName name="UNITÁRIO" localSheetId="16">#REF!</definedName>
    <definedName name="UNITÁRIO">#REF!</definedName>
    <definedName name="UnitNome" localSheetId="16">#REF!</definedName>
    <definedName name="UnitNome">#REF!</definedName>
    <definedName name="uno">#REF!</definedName>
    <definedName name="uohuli" hidden="1">{#N/A,#N/A,TRUE,"Serviços"}</definedName>
    <definedName name="UOOOOUOUOUOU9O">#REF!</definedName>
    <definedName name="Upvc_2001">#REF!</definedName>
    <definedName name="UPVC_99">#REF!</definedName>
    <definedName name="URV_MAR94">#REF!</definedName>
    <definedName name="USA">[29]Feriados!$B$27:$B$34</definedName>
    <definedName name="USINA">#REF!</definedName>
    <definedName name="UT">#REF!</definedName>
    <definedName name="Utlidades2">#REF!</definedName>
    <definedName name="UTM">#REF!</definedName>
    <definedName name="uu" hidden="1">#REF!</definedName>
    <definedName name="uuu" hidden="1">{#N/A,#N/A,TRUE,"Serviços"}</definedName>
    <definedName name="uuuuuty" localSheetId="8">uuuuuty</definedName>
    <definedName name="uuuuuty" localSheetId="10">'01-ADM-Resumo'!uuuuuty</definedName>
    <definedName name="uuuuuty" localSheetId="11">'01-ADM-Resumo'!uuuuuty</definedName>
    <definedName name="uuuuuty" localSheetId="12">'01-ADM-Resumo'!uuuuuty</definedName>
    <definedName name="uuuuuty" localSheetId="13">'01-ADM-Resumo'!uuuuuty</definedName>
    <definedName name="uuuuuty" localSheetId="15">'CUSTO PRINCIPAL'!uuuuuty</definedName>
    <definedName name="uuuuuty" localSheetId="16">'Mat. BetuM'!uuuuuty</definedName>
    <definedName name="uuuuuty">#N/A</definedName>
    <definedName name="UYHU" localSheetId="15">[8]!Plan1</definedName>
    <definedName name="UYHU" localSheetId="16">Plan1</definedName>
    <definedName name="UYHU">[0]!Plan1</definedName>
    <definedName name="uyt" hidden="1">#REF!</definedName>
    <definedName name="v">[148]Equipamentos!#REF!</definedName>
    <definedName name="V.R">#REF!</definedName>
    <definedName name="V_VENDA">#REF!</definedName>
    <definedName name="V2zero">#REF!</definedName>
    <definedName name="v60120_">#REF!</definedName>
    <definedName name="VAA">#REF!</definedName>
    <definedName name="VAA_1">#REF!</definedName>
    <definedName name="VACAP" localSheetId="16">#REF!</definedName>
    <definedName name="VACAP">#REF!</definedName>
    <definedName name="VACM" localSheetId="16">#REF!</definedName>
    <definedName name="VACM">#REF!</definedName>
    <definedName name="vagabundo">#REF!</definedName>
    <definedName name="vair">#REF!</definedName>
    <definedName name="VAL">#REF!</definedName>
    <definedName name="ValAcurl">#REF!</definedName>
    <definedName name="VALAS">#REF!</definedName>
    <definedName name="VALAS_17">NA()</definedName>
    <definedName name="VALAS_18">NA()</definedName>
    <definedName name="VALAS_19">NA()</definedName>
    <definedName name="VALAS_EMI">#REF!</definedName>
    <definedName name="VALAS_EMI_19">"$#REF!.$#REF!$#REF!:$#REF!$#REF!"</definedName>
    <definedName name="Valchvrl">#REF!</definedName>
    <definedName name="VALCORTE">#REF!</definedName>
    <definedName name="valeta">#REF!</definedName>
    <definedName name="VALOR">NA()</definedName>
    <definedName name="VALOR_1">NA()</definedName>
    <definedName name="VALOR_2">NA()</definedName>
    <definedName name="VALOR_ADITIVO">#REF!</definedName>
    <definedName name="VALOR_CONTRATO">#REF!</definedName>
    <definedName name="VALOR_NF">#REF!</definedName>
    <definedName name="VALORES_VALORES_Listar">#REF!</definedName>
    <definedName name="value_def_array">{"total","SUM(total)","YNNNN",FALSE}</definedName>
    <definedName name="VAM" localSheetId="16">#REF!</definedName>
    <definedName name="VAM">#REF!</definedName>
    <definedName name="VAMM">#REF!</definedName>
    <definedName name="VARM" localSheetId="16">#REF!</definedName>
    <definedName name="VARM">#REF!</definedName>
    <definedName name="VARR" localSheetId="16">#REF!</definedName>
    <definedName name="VARR">#REF!</definedName>
    <definedName name="VAT">#REF!</definedName>
    <definedName name="VAT_1">#REF!</definedName>
    <definedName name="vazão">#REF!</definedName>
    <definedName name="Vazio1">#REF!</definedName>
    <definedName name="VAZIO2">'[58]Página 16'!$B$3:$B$7</definedName>
    <definedName name="Vazios" localSheetId="15">[128]Teor!$B$3:$B$7</definedName>
    <definedName name="Vazios">[129]Teor!$B$3:$B$7</definedName>
    <definedName name="Vazios_25">#REF!</definedName>
    <definedName name="Vazios_26">#REF!</definedName>
    <definedName name="Vazios_28">#REF!</definedName>
    <definedName name="Vazios_29">#REF!</definedName>
    <definedName name="Vazios_31">#REF!</definedName>
    <definedName name="VBF">#REF!</definedName>
    <definedName name="VBF_1">#REF!</definedName>
    <definedName name="VCANT" localSheetId="16">#REF!</definedName>
    <definedName name="VCANT">#REF!</definedName>
    <definedName name="VCRBRVRTBTY">[127]!Plan1</definedName>
    <definedName name="VCRT">#REF!</definedName>
    <definedName name="vcrtybtb">[127]!Plan1</definedName>
    <definedName name="VDFVRATVB">[127]!Plan1</definedName>
    <definedName name="ve">#REF!</definedName>
    <definedName name="ve_1">#REF!</definedName>
    <definedName name="VE1_1">#REF!</definedName>
    <definedName name="VEC">#REF!</definedName>
    <definedName name="VEDA_ROSCA">#REF!</definedName>
    <definedName name="VeicLeve">#REF!</definedName>
    <definedName name="VEICULO">#REF!</definedName>
    <definedName name="VEÍCULO">#REF!</definedName>
    <definedName name="vencedores">#REF!</definedName>
    <definedName name="VENDA">#REF!</definedName>
    <definedName name="VENDA_ADOTADA">#REF!</definedName>
    <definedName name="verde" localSheetId="16">#REF!</definedName>
    <definedName name="verde">#REF!</definedName>
    <definedName name="verde_2">#N/A</definedName>
    <definedName name="verde_25">#REF!</definedName>
    <definedName name="verde_4" localSheetId="16">#REF!</definedName>
    <definedName name="verde_4">#REF!</definedName>
    <definedName name="verdee" localSheetId="16">#REF!</definedName>
    <definedName name="verdee">#REF!</definedName>
    <definedName name="verdepav" localSheetId="16">#REF!</definedName>
    <definedName name="verdepav">#REF!</definedName>
    <definedName name="verdepav_2">#N/A</definedName>
    <definedName name="verdepav_25">#REF!</definedName>
    <definedName name="verdepav_4" localSheetId="16">#REF!</definedName>
    <definedName name="verdepav_4">#REF!</definedName>
    <definedName name="verdepavv" localSheetId="16">#REF!</definedName>
    <definedName name="verdepavv">#REF!</definedName>
    <definedName name="VERIFICA_SI">NA()</definedName>
    <definedName name="verificar">#REF!</definedName>
    <definedName name="verificar2">#REF!</definedName>
    <definedName name="VERLUCRO" hidden="1">{FALSE,FALSE,-1.25,-15.5,484.5,278.25,FALSE,FALSE,TRUE,FALSE,0,1,#N/A,1106,#N/A,12.4059405940594,23.2666666666667,1,FALSE,FALSE,3,TRUE,1,FALSE,100,"Swvu.VERLUCRO.","ACwvu.VERLUCRO.",#N/A,FALSE,FALSE,0,0,0,0,1,"","",TRUE,FALSE,FALSE,FALSE,1,95,#N/A,#N/A,FALSE,FALSE,FALSE,FALSE,FALSE,FALSE,FALSE,1,65532,65532,FALSE,FALSE,TRUE,TRUE,TRUE}</definedName>
    <definedName name="VERNIZ_POLIURETANO">#REF!</definedName>
    <definedName name="VEST">#REF!</definedName>
    <definedName name="vfvr" localSheetId="8">vfvr</definedName>
    <definedName name="vfvr" localSheetId="10">'01-ADM-Resumo'!vfvr</definedName>
    <definedName name="vfvr" localSheetId="11">'01-ADM-Resumo'!vfvr</definedName>
    <definedName name="vfvr" localSheetId="12">'01-ADM-Resumo'!vfvr</definedName>
    <definedName name="vfvr" localSheetId="13">'01-ADM-Resumo'!vfvr</definedName>
    <definedName name="vfvr" localSheetId="15">'CUSTO PRINCIPAL'!vfvr</definedName>
    <definedName name="vfvr" localSheetId="16">'Mat. BetuM'!vfvr</definedName>
    <definedName name="vfvr">#N/A</definedName>
    <definedName name="VFVV" hidden="1">{#N/A,#N/A,FALSE,"Aging Summary";#N/A,#N/A,FALSE,"Ratio Analysis";#N/A,#N/A,FALSE,"Test 120 Day Accts";#N/A,#N/A,FALSE,"Tickmarks"}</definedName>
    <definedName name="vgbewg">#REF!</definedName>
    <definedName name="vggwfw">#REF!</definedName>
    <definedName name="VGT" hidden="1">{#N/A,#N/A,FALSE,"Aging Summary";#N/A,#N/A,FALSE,"Ratio Analysis";#N/A,#N/A,FALSE,"Test 120 Day Accts";#N/A,#N/A,FALSE,"Tickmarks"}</definedName>
    <definedName name="VGTS" hidden="1">{#N/A,#N/A,FALSE,"Aging Summary";#N/A,#N/A,FALSE,"Ratio Analysis";#N/A,#N/A,FALSE,"Test 120 Day Accts";#N/A,#N/A,FALSE,"Tickmarks"}</definedName>
    <definedName name="VI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ado" localSheetId="15">[8]!Plan1</definedName>
    <definedName name="viado" localSheetId="16">Plan1</definedName>
    <definedName name="viado">[0]!Plan1</definedName>
    <definedName name="Viaduto1">#REF!</definedName>
    <definedName name="Viaduto1_2">#REF!</definedName>
    <definedName name="Viaduto2">#REF!</definedName>
    <definedName name="Viaduto2_2">#REF!</definedName>
    <definedName name="Viaduto3">#REF!</definedName>
    <definedName name="Viaduto3_2">#REF!</definedName>
    <definedName name="VidaAnos" localSheetId="16">#REF!</definedName>
    <definedName name="VidaAnos">#REF!</definedName>
    <definedName name="Vidahoras" localSheetId="16">#REF!</definedName>
    <definedName name="Vidahoras">#REF!</definedName>
    <definedName name="VIDE">#REF!</definedName>
    <definedName name="Vilmar12">#REF!</definedName>
    <definedName name="vitor">#REF!</definedName>
    <definedName name="vjebvojeh" hidden="1">{#N/A,#N/A,TRUE,"Serviços"}</definedName>
    <definedName name="VLC">#REF!</definedName>
    <definedName name="VLM" localSheetId="16">#REF!</definedName>
    <definedName name="VLM">#REF!</definedName>
    <definedName name="VLMF">#REF!</definedName>
    <definedName name="VLPI" localSheetId="16">#REF!</definedName>
    <definedName name="VLPI">#REF!</definedName>
    <definedName name="VLREAJ" localSheetId="16">#REF!</definedName>
    <definedName name="VLREAJ">#REF!</definedName>
    <definedName name="vm" hidden="1">{#N/A,#N/A,FALSE,"MO (2)"}</definedName>
    <definedName name="VMD_TOTAL">#REF!</definedName>
    <definedName name="VMOB" localSheetId="16">#REF!</definedName>
    <definedName name="VMOB">#REF!</definedName>
    <definedName name="VO">#REF!</definedName>
    <definedName name="VO_1">#REF!</definedName>
    <definedName name="VO1_1">#REF!</definedName>
    <definedName name="VOC">#REF!</definedName>
    <definedName name="voce">#REF!</definedName>
    <definedName name="VOL_ACUM">'[37]Fresagem de Pista Ago-98'!#REF!</definedName>
    <definedName name="Vol_Estrutural">#REF!</definedName>
    <definedName name="Vol_Estrutural_1">#REF!</definedName>
    <definedName name="VOL_MASSA">#REF!</definedName>
    <definedName name="VOLCON">#REF!</definedName>
    <definedName name="VOLCON_1">#REF!</definedName>
    <definedName name="VOLCONC">#REF!</definedName>
    <definedName name="VOLCONC_1">#REF!</definedName>
    <definedName name="VOLFRESAG">#REF!</definedName>
    <definedName name="VOLFRESPIL">#REF!</definedName>
    <definedName name="VOLUM_TUBO_EMI">#REF!</definedName>
    <definedName name="VOLUM_TUBO_EMI_19">"$#REF!.$D$18:$D$42"</definedName>
    <definedName name="VOLUMDIAM">#REF!</definedName>
    <definedName name="VOLUME">'[37]Fresagem de Pista Ago-98'!#REF!</definedName>
    <definedName name="VORÇ">#REF!</definedName>
    <definedName name="votpr">#REF!</definedName>
    <definedName name="VPI">#REF!</definedName>
    <definedName name="VR" localSheetId="16">#REF!</definedName>
    <definedName name="VR">#REF!</definedName>
    <definedName name="VR_1">#REF!</definedName>
    <definedName name="VRC">#REF!</definedName>
    <definedName name="VRTBRBTYTY">[127]!Plan1</definedName>
    <definedName name="VRTBTYBTYY">[127]!Plan1</definedName>
    <definedName name="VRVTS">[127]!Plan1</definedName>
    <definedName name="vsb">#REF!</definedName>
    <definedName name="VSR" localSheetId="16">#REF!</definedName>
    <definedName name="VSR">#REF!</definedName>
    <definedName name="VTE">#REF!</definedName>
    <definedName name="VTE_1">#REF!</definedName>
    <definedName name="vtynbyb">[127]!Plan1</definedName>
    <definedName name="Vutil">#REF!</definedName>
    <definedName name="vv">[34]!vv</definedName>
    <definedName name="VV9_1">#REF!</definedName>
    <definedName name="VV9_2">#REF!</definedName>
    <definedName name="VV9_3">#REF!</definedName>
    <definedName name="vvv" localSheetId="8">{#N/A,#N/A,FALSE,"MO (2)"}</definedName>
    <definedName name="vvv" localSheetId="10">{#N/A,#N/A,FALSE,"MO (2)"}</definedName>
    <definedName name="vvv" localSheetId="11">{#N/A,#N/A,FALSE,"MO (2)"}</definedName>
    <definedName name="vvv" localSheetId="12">{#N/A,#N/A,FALSE,"MO (2)"}</definedName>
    <definedName name="vvv" localSheetId="13">{#N/A,#N/A,FALSE,"MO (2)"}</definedName>
    <definedName name="vvv" localSheetId="5" hidden="1">{#N/A,#N/A,FALSE,"MO (2)"}</definedName>
    <definedName name="vvv" localSheetId="15" hidden="1">{#N/A,#N/A,FALSE,"MO (2)"}</definedName>
    <definedName name="vvv" localSheetId="16">{#N/A,#N/A,FALSE,"MO (2)"}</definedName>
    <definedName name="vvv" hidden="1">{#N/A,#N/A,FALSE,"MO (2)"}</definedName>
    <definedName name="vvv_1" hidden="1">{#N/A,#N/A,FALSE,"MO (2)"}</definedName>
    <definedName name="VVVV">#REF!</definedName>
    <definedName name="w" localSheetId="8">w</definedName>
    <definedName name="w" localSheetId="10">'01-ADM-Resumo'!w</definedName>
    <definedName name="w" localSheetId="11">'01-ADM-Resumo'!w</definedName>
    <definedName name="w" localSheetId="12">'01-ADM-Resumo'!w</definedName>
    <definedName name="w" localSheetId="13">'01-ADM-Resumo'!w</definedName>
    <definedName name="w" localSheetId="15">'CUSTO PRINCIPAL'!w</definedName>
    <definedName name="w">[35]PROJETO!#REF!</definedName>
    <definedName name="W_10" localSheetId="15">[8]!Plan1</definedName>
    <definedName name="W_10" localSheetId="16">Plan1</definedName>
    <definedName name="W_10">[0]!Plan1</definedName>
    <definedName name="W_11" localSheetId="15">[8]!Plan1</definedName>
    <definedName name="W_11" localSheetId="16">Plan1</definedName>
    <definedName name="W_11">[0]!Plan1</definedName>
    <definedName name="W_12" localSheetId="15">[8]!Plan1</definedName>
    <definedName name="W_12" localSheetId="16">Plan1</definedName>
    <definedName name="W_12">[0]!Plan1</definedName>
    <definedName name="W_13" localSheetId="15">[8]!Plan1</definedName>
    <definedName name="W_13" localSheetId="16">Plan1</definedName>
    <definedName name="W_13">[0]!Plan1</definedName>
    <definedName name="W_14" localSheetId="15">[8]!Plan1</definedName>
    <definedName name="W_14" localSheetId="16">Plan1</definedName>
    <definedName name="W_14">[0]!Plan1</definedName>
    <definedName name="W_15" localSheetId="15">[8]!Plan1</definedName>
    <definedName name="W_15" localSheetId="16">Plan1</definedName>
    <definedName name="W_15">[0]!Plan1</definedName>
    <definedName name="W_16" localSheetId="15">[8]!Plan1</definedName>
    <definedName name="W_16" localSheetId="16">Plan1</definedName>
    <definedName name="W_16">[0]!Plan1</definedName>
    <definedName name="W_17" localSheetId="15">[8]!Plan1</definedName>
    <definedName name="W_17" localSheetId="16">Plan1</definedName>
    <definedName name="W_17">[0]!Plan1</definedName>
    <definedName name="W_18" localSheetId="15">[8]!Plan1</definedName>
    <definedName name="W_18" localSheetId="16">Plan1</definedName>
    <definedName name="W_18">[0]!Plan1</definedName>
    <definedName name="W_2" localSheetId="15">[8]!Plan1</definedName>
    <definedName name="W_2" localSheetId="16">Plan1</definedName>
    <definedName name="W_2">[0]!Plan1</definedName>
    <definedName name="W_5" localSheetId="15">[8]!Plan1</definedName>
    <definedName name="W_5" localSheetId="16">Plan1</definedName>
    <definedName name="W_5">[0]!Plan1</definedName>
    <definedName name="W_6" localSheetId="15">[8]!Plan1</definedName>
    <definedName name="W_6" localSheetId="16">Plan1</definedName>
    <definedName name="W_6">[0]!Plan1</definedName>
    <definedName name="W_7" localSheetId="15">[8]!Plan1</definedName>
    <definedName name="W_7" localSheetId="16">Plan1</definedName>
    <definedName name="W_7">[0]!Plan1</definedName>
    <definedName name="W_8" localSheetId="15">[8]!Plan1</definedName>
    <definedName name="W_8" localSheetId="16">Plan1</definedName>
    <definedName name="W_8">[0]!Plan1</definedName>
    <definedName name="W_9" localSheetId="15">[8]!Plan1</definedName>
    <definedName name="W_9" localSheetId="16">Plan1</definedName>
    <definedName name="W_9">[0]!Plan1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dxzefxe">[127]!Plan1</definedName>
    <definedName name="we">#N/A</definedName>
    <definedName name="WEFAS" localSheetId="15">[8]!Plan1</definedName>
    <definedName name="WEFAS" localSheetId="16">Plan1</definedName>
    <definedName name="WEFAS">[0]!Plan1</definedName>
    <definedName name="WEFWEF">#REF!</definedName>
    <definedName name="WEHAERHTUY7J" hidden="1">#REF!</definedName>
    <definedName name="wer" localSheetId="8">wer</definedName>
    <definedName name="wer" localSheetId="10">'01-ADM-Resumo'!wer</definedName>
    <definedName name="wer" localSheetId="11">'01-ADM-Resumo'!wer</definedName>
    <definedName name="wer" localSheetId="12">'01-ADM-Resumo'!wer</definedName>
    <definedName name="wer" localSheetId="13">'01-ADM-Resumo'!wer</definedName>
    <definedName name="wer" localSheetId="15">'CUSTO PRINCIPAL'!wer</definedName>
    <definedName name="wer" localSheetId="16">'Mat. BetuM'!wer</definedName>
    <definedName name="wer">#N/A</definedName>
    <definedName name="wer_10" localSheetId="15">[8]!Plan1</definedName>
    <definedName name="wer_10" localSheetId="16">Plan1</definedName>
    <definedName name="wer_10">[0]!Plan1</definedName>
    <definedName name="wer_11" localSheetId="15">[8]!Plan1</definedName>
    <definedName name="wer_11" localSheetId="16">Plan1</definedName>
    <definedName name="wer_11">[0]!Plan1</definedName>
    <definedName name="wer_12" localSheetId="15">[8]!Plan1</definedName>
    <definedName name="wer_12" localSheetId="16">Plan1</definedName>
    <definedName name="wer_12">[0]!Plan1</definedName>
    <definedName name="wer_13" localSheetId="15">[8]!Plan1</definedName>
    <definedName name="wer_13" localSheetId="16">Plan1</definedName>
    <definedName name="wer_13">[0]!Plan1</definedName>
    <definedName name="wer_14" localSheetId="15">[8]!Plan1</definedName>
    <definedName name="wer_14" localSheetId="16">Plan1</definedName>
    <definedName name="wer_14">[0]!Plan1</definedName>
    <definedName name="wer_15" localSheetId="15">[8]!Plan1</definedName>
    <definedName name="wer_15" localSheetId="16">Plan1</definedName>
    <definedName name="wer_15">[0]!Plan1</definedName>
    <definedName name="wer_16" localSheetId="15">[8]!Plan1</definedName>
    <definedName name="wer_16" localSheetId="16">Plan1</definedName>
    <definedName name="wer_16">[0]!Plan1</definedName>
    <definedName name="wer_17" localSheetId="15">[8]!Plan1</definedName>
    <definedName name="wer_17" localSheetId="16">Plan1</definedName>
    <definedName name="wer_17">[0]!Plan1</definedName>
    <definedName name="wer_18" localSheetId="15">[8]!Plan1</definedName>
    <definedName name="wer_18" localSheetId="16">Plan1</definedName>
    <definedName name="wer_18">[0]!Plan1</definedName>
    <definedName name="wer_2" localSheetId="15">[8]!Plan1</definedName>
    <definedName name="wer_2" localSheetId="16">Plan1</definedName>
    <definedName name="wer_2">[0]!Plan1</definedName>
    <definedName name="wer_5" localSheetId="15">[8]!Plan1</definedName>
    <definedName name="wer_5" localSheetId="16">Plan1</definedName>
    <definedName name="wer_5">[0]!Plan1</definedName>
    <definedName name="wer_6" localSheetId="15">[8]!Plan1</definedName>
    <definedName name="wer_6" localSheetId="16">Plan1</definedName>
    <definedName name="wer_6">[0]!Plan1</definedName>
    <definedName name="wer_7" localSheetId="15">[8]!Plan1</definedName>
    <definedName name="wer_7" localSheetId="16">Plan1</definedName>
    <definedName name="wer_7">[0]!Plan1</definedName>
    <definedName name="wer_8" localSheetId="15">[8]!Plan1</definedName>
    <definedName name="wer_8" localSheetId="16">Plan1</definedName>
    <definedName name="wer_8">[0]!Plan1</definedName>
    <definedName name="wer_9" localSheetId="15">[8]!Plan1</definedName>
    <definedName name="wer_9" localSheetId="16">Plan1</definedName>
    <definedName name="wer_9">[0]!Plan1</definedName>
    <definedName name="wert0">#REF!</definedName>
    <definedName name="wew" localSheetId="16">wew</definedName>
    <definedName name="wew">#N/A</definedName>
    <definedName name="wew_38" localSheetId="16">wew_38</definedName>
    <definedName name="wew_38">#N/A</definedName>
    <definedName name="wewde">[127]!Plan1</definedName>
    <definedName name="wewewew" hidden="1">{#N/A,#N/A,FALSE,"MO (2)"}</definedName>
    <definedName name="WEWR">#N/A</definedName>
    <definedName name="WEWRWR" localSheetId="8">WEWRWR</definedName>
    <definedName name="WEWRWR" localSheetId="10">'01-ADM-Resumo'!WEWRWR</definedName>
    <definedName name="WEWRWR" localSheetId="11">'01-ADM-Resumo'!WEWRWR</definedName>
    <definedName name="WEWRWR" localSheetId="12">'01-ADM-Resumo'!WEWRWR</definedName>
    <definedName name="WEWRWR" localSheetId="13">'01-ADM-Resumo'!WEWRWR</definedName>
    <definedName name="WEWRWR" localSheetId="15">'CUSTO PRINCIPAL'!WEWRWR</definedName>
    <definedName name="WEWRWR" localSheetId="16">'01-ADM-Resumo'!WEWRWR</definedName>
    <definedName name="WEWRWR">#N/A</definedName>
    <definedName name="WEWRWR_1" localSheetId="16">WEWRWR_1</definedName>
    <definedName name="WEWRWR_1">#N/A</definedName>
    <definedName name="WEWRWR_10" localSheetId="16">WEWRWR_10</definedName>
    <definedName name="WEWRWR_10">#N/A</definedName>
    <definedName name="WEWRWR_12" localSheetId="16">WEWRWR_12</definedName>
    <definedName name="WEWRWR_12">#N/A</definedName>
    <definedName name="WEWRWR_13" localSheetId="16">WEWRWR_13</definedName>
    <definedName name="WEWRWR_13">#N/A</definedName>
    <definedName name="WEWRWR_14">WEWRWR_14</definedName>
    <definedName name="WEWRWR_19" localSheetId="16">WEWRWR_19</definedName>
    <definedName name="WEWRWR_19">#N/A</definedName>
    <definedName name="WEWRWR_2" localSheetId="15">NA()</definedName>
    <definedName name="WEWRWR_2" localSheetId="16">WEWRWR_2</definedName>
    <definedName name="WEWRWR_2">#N/A</definedName>
    <definedName name="WEWRWR_20">#N/A</definedName>
    <definedName name="WEWRWR_21" localSheetId="16">WEWRWR_21</definedName>
    <definedName name="WEWRWR_21">#N/A</definedName>
    <definedName name="WEWRWR_22">WEWRWR_22</definedName>
    <definedName name="WEWRWR_23" localSheetId="16">WEWRWR_23</definedName>
    <definedName name="WEWRWR_23">#N/A</definedName>
    <definedName name="WEWRWR_24" localSheetId="16">WEWRWR_24</definedName>
    <definedName name="WEWRWR_24">#N/A</definedName>
    <definedName name="WEWRWR_25">WEWRWR_25</definedName>
    <definedName name="WEWRWR_26" localSheetId="16">WEWRWR_26</definedName>
    <definedName name="WEWRWR_26">#N/A</definedName>
    <definedName name="WEWRWR_27" localSheetId="16">WEWRWR_27</definedName>
    <definedName name="WEWRWR_27">#N/A</definedName>
    <definedName name="WEWRWR_28">WEWRWR_28</definedName>
    <definedName name="WEWRWR_29" localSheetId="16">WEWRWR_29</definedName>
    <definedName name="WEWRWR_29">#N/A</definedName>
    <definedName name="WEWRWR_3">WEWRWR_3</definedName>
    <definedName name="WEWRWR_30" localSheetId="16">WEWRWR_30</definedName>
    <definedName name="WEWRWR_30">#N/A</definedName>
    <definedName name="WEWRWR_31" localSheetId="16">WEWRWR_31</definedName>
    <definedName name="WEWRWR_31">#N/A</definedName>
    <definedName name="WEWRWR_32">WEWRWR_32</definedName>
    <definedName name="WEWRWR_33" localSheetId="16">WEWRWR_33</definedName>
    <definedName name="WEWRWR_33">#N/A</definedName>
    <definedName name="WEWRWR_34" localSheetId="16">WEWRWR_34</definedName>
    <definedName name="WEWRWR_34">#N/A</definedName>
    <definedName name="WEWRWR_35" localSheetId="16">WEWRWR_35</definedName>
    <definedName name="WEWRWR_35">#N/A</definedName>
    <definedName name="WEWRWR_36" localSheetId="16">WEWRWR_36</definedName>
    <definedName name="WEWRWR_36">#N/A</definedName>
    <definedName name="WEWRWR_37" localSheetId="16">WEWRWR_37</definedName>
    <definedName name="WEWRWR_37">#N/A</definedName>
    <definedName name="WEWRWR_38" localSheetId="16">WEWRWR_38</definedName>
    <definedName name="WEWRWR_38">#N/A</definedName>
    <definedName name="WEWRWR_39" localSheetId="16">WEWRWR_39</definedName>
    <definedName name="WEWRWR_39">#N/A</definedName>
    <definedName name="WEWRWR_4" localSheetId="16">WEWRWR_4</definedName>
    <definedName name="WEWRWR_4">#N/A</definedName>
    <definedName name="WEWRWR_40" localSheetId="16">WEWRWR_40</definedName>
    <definedName name="WEWRWR_40">#N/A</definedName>
    <definedName name="WEWRWR_41" localSheetId="16">WEWRWR_41</definedName>
    <definedName name="WEWRWR_41">#N/A</definedName>
    <definedName name="WEWRWR_42" localSheetId="16">WEWRWR_42</definedName>
    <definedName name="WEWRWR_42">#N/A</definedName>
    <definedName name="WEWRWR_43" localSheetId="16">WEWRWR_43</definedName>
    <definedName name="WEWRWR_43">#N/A</definedName>
    <definedName name="WEWRWR_44" localSheetId="16">WEWRWR_44</definedName>
    <definedName name="WEWRWR_44">#N/A</definedName>
    <definedName name="WEWRWR_45" localSheetId="16">WEWRWR_45</definedName>
    <definedName name="WEWRWR_45">#N/A</definedName>
    <definedName name="WEWRWR_46" localSheetId="16">WEWRWR_46</definedName>
    <definedName name="WEWRWR_46">#N/A</definedName>
    <definedName name="WEWRWR_47" localSheetId="16">WEWRWR_47</definedName>
    <definedName name="WEWRWR_47">#N/A</definedName>
    <definedName name="WEWRWR_48" localSheetId="16">WEWRWR_48</definedName>
    <definedName name="WEWRWR_48">#N/A</definedName>
    <definedName name="WEWRWR_5">WEWRWR_5</definedName>
    <definedName name="WEWRWR_51" localSheetId="16">WEWRWR_51</definedName>
    <definedName name="WEWRWR_51">#N/A</definedName>
    <definedName name="WEWRWR_52" localSheetId="16">WEWRWR_52</definedName>
    <definedName name="WEWRWR_52">#N/A</definedName>
    <definedName name="WEWRWR_53" localSheetId="16">WEWRWR_53</definedName>
    <definedName name="WEWRWR_53">#N/A</definedName>
    <definedName name="WEWRWR_54" localSheetId="16">WEWRWR_54</definedName>
    <definedName name="WEWRWR_54">#N/A</definedName>
    <definedName name="WEWRWR_55" localSheetId="16">WEWRWR_55</definedName>
    <definedName name="WEWRWR_55">#N/A</definedName>
    <definedName name="WEWRWR_56" localSheetId="16">WEWRWR_56</definedName>
    <definedName name="WEWRWR_56">#N/A</definedName>
    <definedName name="WEWRWR_57" localSheetId="16">WEWRWR_57</definedName>
    <definedName name="WEWRWR_57">#N/A</definedName>
    <definedName name="WEWRWR_58" localSheetId="16">WEWRWR_58</definedName>
    <definedName name="WEWRWR_58">#N/A</definedName>
    <definedName name="WEWRWR_59" localSheetId="16">WEWRWR_59</definedName>
    <definedName name="WEWRWR_59">#N/A</definedName>
    <definedName name="WEWRWR_6">WEWRWR_6</definedName>
    <definedName name="WEWRWR_60" localSheetId="16">WEWRWR_60</definedName>
    <definedName name="WEWRWR_60">#N/A</definedName>
    <definedName name="WEWRWR_61" localSheetId="16">WEWRWR_61</definedName>
    <definedName name="WEWRWR_61">#N/A</definedName>
    <definedName name="WEWRWR_62" localSheetId="16">WEWRWR_62</definedName>
    <definedName name="WEWRWR_62">#N/A</definedName>
    <definedName name="WEWRWR_63" localSheetId="16">WEWRWR_63</definedName>
    <definedName name="WEWRWR_63">#N/A</definedName>
    <definedName name="WEWRWR_64" localSheetId="16">WEWRWR_64</definedName>
    <definedName name="WEWRWR_64">#N/A</definedName>
    <definedName name="WEWRWR_65" localSheetId="16">WEWRWR_65</definedName>
    <definedName name="WEWRWR_65">#N/A</definedName>
    <definedName name="WEWRWR_66" localSheetId="16">WEWRWR_66</definedName>
    <definedName name="WEWRWR_66">#N/A</definedName>
    <definedName name="WEWRWR_67" localSheetId="16">WEWRWR_67</definedName>
    <definedName name="WEWRWR_67">#N/A</definedName>
    <definedName name="WEWRWR_68" localSheetId="16">WEWRWR_68</definedName>
    <definedName name="WEWRWR_68">#N/A</definedName>
    <definedName name="WEWRWR_69" localSheetId="16">WEWRWR_69</definedName>
    <definedName name="WEWRWR_69">#N/A</definedName>
    <definedName name="WEWRWR_7" localSheetId="16">WEWRWR_7</definedName>
    <definedName name="WEWRWR_7">#N/A</definedName>
    <definedName name="WEWRWR_70" localSheetId="16">WEWRWR_70</definedName>
    <definedName name="WEWRWR_70">#N/A</definedName>
    <definedName name="WEWRWR_71" localSheetId="16">WEWRWR_71</definedName>
    <definedName name="WEWRWR_71">#N/A</definedName>
    <definedName name="WEWRWR_72" localSheetId="16">WEWRWR_72</definedName>
    <definedName name="WEWRWR_72">#N/A</definedName>
    <definedName name="WEWRWR_8" localSheetId="16">WEWRWR_8</definedName>
    <definedName name="WEWRWR_8">#N/A</definedName>
    <definedName name="WEWRWR_9">WEWRWR_9</definedName>
    <definedName name="WEWRWRE">[34]!WEWRWRE</definedName>
    <definedName name="wggww">#REF!</definedName>
    <definedName name="wgvbgtfg">#REF!</definedName>
    <definedName name="wgvwgw">#REF!</definedName>
    <definedName name="whashintom">#REF!</definedName>
    <definedName name="wq" hidden="1">{"'PXR_6500'!$A$1:$I$124"}</definedName>
    <definedName name="wqdwd" hidden="1">{#N/A,#N/A,TRUE,"Serviços"}</definedName>
    <definedName name="wrn.ACABINT." localSheetId="8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0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2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3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 localSheetId="15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localSheetId="8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0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1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2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3">{#N/A,#N/A,FALSE,"SS 1";#N/A,#N/A,FALSE,"TER 1 (A)";#N/A,#N/A,FALSE,"SS 2";#N/A,#N/A,FALSE,"TER 1 (B)";#N/A,#N/A,FALSE,"TER 1 (C)";#N/A,#N/A,FALSE,"TER 1 (D)";#N/A,#N/A,FALSE,"TER 1 (E)";#N/A,#N/A,FALSE,"TER 2 "}</definedName>
    <definedName name="wrn.ACABINT._.TOT." localSheetId="15" hidden="1">{#N/A,#N/A,FALSE,"SS 1";#N/A,#N/A,FALSE,"TER 1 (A)";#N/A,#N/A,FALSE,"SS 2";#N/A,#N/A,FALSE,"TER 1 (B)";#N/A,#N/A,FALSE,"TER 1 (C)";#N/A,#N/A,FALSE,"TER 1 (D)";#N/A,#N/A,FALSE,"TER 1 (E)";#N/A,#N/A,FALSE,"TER 2 "}</definedName>
    <definedName name="wrn.ACABINT._.TOT.">{#N/A,#N/A,FALSE,"SS 1";#N/A,#N/A,FALSE,"TER 1 (A)";#N/A,#N/A,FALSE,"SS 2";#N/A,#N/A,FALSE,"TER 1 (B)";#N/A,#N/A,FALSE,"TER 1 (C)";#N/A,#N/A,FALSE,"TER 1 (D)";#N/A,#N/A,FALSE,"TER 1 (E)";#N/A,#N/A,FALSE,"TER 2 "}</definedName>
    <definedName name="wrn.Acquisition_matrix." hidden="1">{"Acq_matrix",#N/A,FALSE,"Acquisition Matrix"}</definedName>
    <definedName name="wrn.administracion." hidden="1">{#N/A,#N/A,FALSE,"CARATULA GENERAL";#N/A,#N/A,FALSE,"GSxDIRECCION";#N/A,#N/A,FALSE,"Caratula";#N/A,#N/A,FALSE,"GSxCTRO";#N/A,#N/A,FALSE,"GsAdm.Centr";#N/A,#N/A,FALSE,"Dir.Gral";#N/A,#N/A,FALSE,"AdmyFzas";#N/A,#N/A,FALSE,"Sistemas";#N/A,#N/A,FALSE,"RRHH"}</definedName>
    <definedName name="wrn.Aging._.and._.Trend._.Analysis." hidden="1">{#N/A,#N/A,FALSE,"Aging Summary";#N/A,#N/A,FALSE,"Ratio Analysis";#N/A,#N/A,FALSE,"Test 120 Day Accts";#N/A,#N/A,FALSE,"Tickmarks"}</definedName>
    <definedName name="wrn.ALAN." hidden="1">{"CREDIT STATISTICS",#N/A,FALSE,"STATS";"CF_AND_IS",#N/A,FALSE,"PLAN";"DEBT SCHEDULE",#N/A,FALSE,"PLAN";"SUBSCRIBERS",#N/A,FALSE,"PLAN";"DETAIL_REV",#N/A,FALSE,"PLAN";"DETAIL_EXPENSE",#N/A,FALSE,"PLAN";"SALES_AND EXP_DRIVERS",#N/A,FALSE,"PLAN";"FIXED ASSETS",#N/A,FALSE,"PLAN";"DEPRECIATION SCHEDULE",#N/A,FALSE,"PLAN"}</definedName>
    <definedName name="wrn.all." hidden="1">{#N/A,#N/A,FALSE,"cpt"}</definedName>
    <definedName name="wrn.ANALISIS._.SENSIBILIDAD." hidden="1">{#N/A,#N/A,FALSE,"BALANCE";#N/A,#N/A,FALSE,"CUENTA DE PYG";#N/A,#N/A,FALSE,"RATIOS"}</definedName>
    <definedName name="wrn.AQUIROR._.DCF." hidden="1">{"AQUIRORDCF",#N/A,FALSE,"Merger consequences";"Acquirorassns",#N/A,FALSE,"Merger consequences"}</definedName>
    <definedName name="wrn.Buildups." hidden="1">{"ACQ",#N/A,FALSE,"ACQUISITIONS";"ACQF",#N/A,FALSE,"ACQUISITIONS";"PF",#N/A,FALSE,"PROYECTOVILA";"PV",#N/A,FALSE,"PROYECTOVILA";"Fee Dev",#N/A,FALSE,"DEVELOPMENT GROWTH";"gd",#N/A,FALSE,"DEVELOPMENT GROWTH"}</definedName>
    <definedName name="wrn.Caixa._.de._.Ferramentas." hidden="1">{#N/A,#N/A,FALSE,"Eletricista";#N/A,#N/A,FALSE,"Mec. Refrig.";#N/A,#N/A,FALSE,"Civil";#N/A,#N/A,FALSE,"Civ";#N/A,#N/A,FALSE,"Serralheiro";#N/A,#N/A,FALSE,"Encanador";#N/A,#N/A,FALSE,"Eletr.";#N/A,#N/A,FALSE,"EL";#N/A,#N/A,FALSE,"Mec.Refrig.";#N/A,#N/A,FALSE,"Serv. Civ.";#N/A,#N/A,FALSE,"MMO";#N/A,#N/A,FALSE,"EN - CA";#N/A,#N/A,FALSE,"EL - ELT";#N/A,#N/A,FALSE,"PE";#N/A,#N/A,FALSE,"CARP";#N/A,#N/A,FALSE,"TAPEC";#N/A,#N/A,FALSE,"FU";#N/A,#N/A,FALSE,"Mec. Manut.";#N/A,#N/A,FALSE,"SO";#N/A,#N/A,FALSE,"Marc."}</definedName>
    <definedName name="wrn.Caixa._.de._.Ferramentas._.Individuais." hidden="1">{#N/A,#N/A,FALSE,"Eletricista";#N/A,#N/A,FALSE,"Mecânico de Refrigeração";#N/A,#N/A,FALSE,"Obra civil";#N/A,#N/A,FALSE,"Serralheiro e Mecânico Montador";#N/A,#N/A,FALSE,"Encanador e Caldeireiro";#N/A,#N/A,FALSE,"Eletricista eletrônico";#N/A,#N/A,FALSE,"Pedreiro";#N/A,#N/A,FALSE,"Carpinteiro";#N/A,#N/A,FALSE,"Tapeceiro";#N/A,#N/A,FALSE,"Funileiro";#N/A,#N/A,FALSE,"Mecânico de Manutenção";#N/A,#N/A,FALSE,"Soldador";#N/A,#N/A,FALSE,"Marceneiro";#N/A,#N/A,FALSE,"Laminador"}</definedName>
    <definedName name="wrn.CASO._.BASE." hidden="1">{"SCENARIOS",#N/A,FALSE,"Resumen de escenario";"INFORHIPOT",#N/A,FALSE,"hipotesis";"INFORA8",#N/A,FALSE,"A-8";"INFORSS",#N/A,FALSE,"SSUR";"SCENARIOS",#N/A,FALSE,"consolidado"}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OMPCO." hidden="1">{"Page1",#N/A,FALSE,"CompCo";"Page2",#N/A,FALSE,"CompCo"}</definedName>
    <definedName name="wrn.COMPLETA." hidden="1">{"IMD AUTOPISTAS",#N/A,FALSE,"IMD 00-01 e incrs por autop.";"CURVAS IMD CONCESION",#N/A,FALSE,"IMD 00-01 e incrs por autop.";"TAM",#N/A,FALSE,"Crecimiento IMD 99-01 mes-acum";"IMD ASETA",#N/A,FALSE,"IMD ASETA- crecs. mens-acums.";"INGRESOS",#N/A,FALSE,"GRÁFICO"}</definedName>
    <definedName name="wrn.CONSELL." hidden="1">{#N/A,#N/A,FALSE,"trafmes PROPOSTA";#N/A,#N/A,FALSE,"trafacum PROPOSTA";#N/A,#N/A,FALSE,"grafimd";#N/A,#N/A,FALSE,"grafimdmes";#N/A,#N/A,FALSE,"grafimdperiodo";#N/A,#N/A,FALSE,"dtamgrafic (1)";#N/A,#N/A,FALSE,"dtamgrafic (2)";#N/A,#N/A,FALSE,"ingmes";#N/A,#N/A,FALSE,"ingacum";#N/A,#N/A,FALSE,"asetapantalla"}</definedName>
    <definedName name="wrn.Cronograma." localSheetId="5" hidden="1">{#N/A,#N/A,FALSE,"Cronograma";#N/A,#N/A,FALSE,"Cronogr. 2"}</definedName>
    <definedName name="wrn.Cronograma." hidden="1">{#N/A,#N/A,FALSE,"Cronograma";#N/A,#N/A,FALSE,"Cronogr. 2"}</definedName>
    <definedName name="wrn.cxdia." hidden="1">{#N/A,#N/A,FALSE,"FFCXOUT3"}</definedName>
    <definedName name="wrn.cxdiager." hidden="1">{#N/A,#N/A,FALSE,"FFCXOUT3"}</definedName>
    <definedName name="wrn.DCF_Terminal_Value_qchm." hidden="1">{"qchm_dcf",#N/A,FALSE,"QCHMDCF2";"qchm_terminal",#N/A,FALSE,"QCHMDCF2"}</definedName>
    <definedName name="wrn.DESDOBRE." hidden="1">{#N/A,#N/A,FALSE,"CPV";#N/A,#N/A,FALSE,"Pareto";#N/A,#N/A,FALSE,"Gráficos"}</definedName>
    <definedName name="wrn.Entire._.Model." hidden="1">{#N/A,#N/A,FALSE,"TOC";#N/A,#N/A,FALSE,"ASS";#N/A,#N/A,FALSE,"CF";#N/A,#N/A,FALSE,"Tariff";#N/A,#N/A,FALSE,"Price";#N/A,#N/A,FALSE,"RESERVE";#N/A,#N/A,FALSE,"FUEL&amp;MTC";#N/A,#N/A,FALSE,"DRAW";#N/A,#N/A,FALSE,"IDC";#N/A,#N/A,FALSE,"FIN";#N/A,#N/A,FALSE,"TAXES";#N/A,#N/A,FALSE,"DEPR";#N/A,#N/A,FALSE,"BS";#N/A,#N/A,FALSE,"Perf";#N/A,#N/A,FALSE,"ELOANS";#N/A,#N/A,FALSE,"RETURNS";#N/A,#N/A,FALSE,"ENE";#N/A,#N/A,FALSE,"EINC";#N/A,#N/A,FALSE,"DSCR"}</definedName>
    <definedName name="wrn.Estimation._.TP." hidden="1">{#N/A,#N/A,TRUE,"Recap";#N/A,#N/A,TRUE,"Comp taux";#N/A,#N/A,TRUE,"Deplaf";#N/A,#N/A,TRUE,"Siége";#N/A,#N/A,TRUE,"Saint Ouen";#N/A,#N/A,TRUE,"Ivry";#N/A,#N/A,TRUE,"Issy";#N/A,#N/A,TRUE,"VA"}</definedName>
    <definedName name="wrn.FACHADA." localSheetId="8">{#N/A,#N/A,TRUE,"TER  EXT";#N/A,#N/A,TRUE,"TER  EXT";#N/A,#N/A,TRUE,"LAT  ESQ";#N/A,#N/A,TRUE,"FRONTAL";#N/A,#N/A,TRUE,"POST";#N/A,#N/A,TRUE,"LAT  DIR"}</definedName>
    <definedName name="wrn.FACHADA." localSheetId="10">{#N/A,#N/A,TRUE,"TER  EXT";#N/A,#N/A,TRUE,"TER  EXT";#N/A,#N/A,TRUE,"LAT  ESQ";#N/A,#N/A,TRUE,"FRONTAL";#N/A,#N/A,TRUE,"POST";#N/A,#N/A,TRUE,"LAT  DIR"}</definedName>
    <definedName name="wrn.FACHADA." localSheetId="11">{#N/A,#N/A,TRUE,"TER  EXT";#N/A,#N/A,TRUE,"TER  EXT";#N/A,#N/A,TRUE,"LAT  ESQ";#N/A,#N/A,TRUE,"FRONTAL";#N/A,#N/A,TRUE,"POST";#N/A,#N/A,TRUE,"LAT  DIR"}</definedName>
    <definedName name="wrn.FACHADA." localSheetId="12">{#N/A,#N/A,TRUE,"TER  EXT";#N/A,#N/A,TRUE,"TER  EXT";#N/A,#N/A,TRUE,"LAT  ESQ";#N/A,#N/A,TRUE,"FRONTAL";#N/A,#N/A,TRUE,"POST";#N/A,#N/A,TRUE,"LAT  DIR"}</definedName>
    <definedName name="wrn.FACHADA." localSheetId="13">{#N/A,#N/A,TRUE,"TER  EXT";#N/A,#N/A,TRUE,"TER  EXT";#N/A,#N/A,TRUE,"LAT  ESQ";#N/A,#N/A,TRUE,"FRONTAL";#N/A,#N/A,TRUE,"POST";#N/A,#N/A,TRUE,"LAT  DIR"}</definedName>
    <definedName name="wrn.FACHADA." localSheetId="15" hidden="1">{#N/A,#N/A,TRUE,"TER  EXT";#N/A,#N/A,TRUE,"TER  EXT";#N/A,#N/A,TRUE,"LAT  ESQ";#N/A,#N/A,TRUE,"FRONTAL";#N/A,#N/A,TRUE,"POST";#N/A,#N/A,TRUE,"LAT  DIR"}</definedName>
    <definedName name="wrn.FACHADA.">{#N/A,#N/A,TRUE,"TER  EXT";#N/A,#N/A,TRUE,"TER  EXT";#N/A,#N/A,TRUE,"LAT  ESQ";#N/A,#N/A,TRUE,"FRONTAL";#N/A,#N/A,TRUE,"POST";#N/A,#N/A,TRUE,"LAT  DIR"}</definedName>
    <definedName name="wrn.Financials_long." hidden="1">{"IS",#N/A,FALSE,"Financials2 (Expanded)";"bsa",#N/A,FALSE,"Financials2 (Expanded)";"BS",#N/A,FALSE,"Financials2 (Expanded)";"CF",#N/A,FALSE,"Financials2 (Expanded)"}</definedName>
    <definedName name="wrn.forecast." hidden="1">{#N/A,#N/A,FALSE,"model"}</definedName>
    <definedName name="wrn.forecast2" hidden="1">{#N/A,#N/A,FALSE,"model"}</definedName>
    <definedName name="wrn.forecastassumptions." hidden="1">{#N/A,#N/A,FALSE,"model"}</definedName>
    <definedName name="wrn.forecastassumptions2" hidden="1">{#N/A,#N/A,FALSE,"model"}</definedName>
    <definedName name="wrn.forecastROIC." hidden="1">{#N/A,#N/A,FALSE,"model"}</definedName>
    <definedName name="wrn.forecastROIC2" hidden="1">{#N/A,#N/A,FALSE,"model"}</definedName>
    <definedName name="wrn.Full._.Monty." hidden="1">{"ROIC",#N/A,FALSE,"ROIC";"Graphs",#N/A,FALSE,"TY analysis";"fcf",#N/A,FALSE,"FCF";"Matrix_2004",#N/A,FALSE,"MATRIX(2004)";"matrix_2008",#N/A,FALSE,"MATRIX(2008)";"FS_Condensed",#N/A,FALSE,"Financial Statements2";"TAXES",#N/A,FALSE,"Taxes";"DEBT_INVEST",#N/A,FALSE,"Debt&amp;Investment Schedule";"Main_menu",#N/A,FALSE,"Main Menu"}</definedName>
    <definedName name="wrn.full._.report." hidden="1">{"summary",#N/A,FALSE,"Summary";"transaction",#N/A,FALSE,"Transaction";"sales",#N/A,FALSE,"Sales";"sales existing",#N/A,FALSE,"Sales";"sales rd1",#N/A,FALSE,"Sales";"sales rd2",#N/A,FALSE,"Sales";"costs",#N/A,FALSE,"Costs";"income statement",#N/A,FALSE,"Financials";"cash flow statement",#N/A,FALSE,"Financials";"balance sheet",#N/A,FALSE,"Financials";"consolidated capitalization",#N/A,FALSE,"Financials";"op co. capitalization",#N/A,FALSE,"Financials";"ebitda",#N/A,FALSE,"EBITDA";"profit imp opps",#N/A,FALSE,"EBITDA";"returns",#N/A,FALSE,"Equity &amp; Sub Valuation"}</definedName>
    <definedName name="wrn.GERAL." localSheetId="5" hidden="1">{#N/A,#N/A,FALSE,"ET-CAPA";#N/A,#N/A,FALSE,"ET-PAG1";#N/A,#N/A,FALSE,"ET-PAG2";#N/A,#N/A,FALSE,"ET-PAG3";#N/A,#N/A,FALSE,"ET-PAG4";#N/A,#N/A,FALSE,"ET-PAG5"}</definedName>
    <definedName name="wrn.GERAL." hidden="1">{#N/A,#N/A,FALSE,"ET-CAPA";#N/A,#N/A,FALSE,"ET-PAG1";#N/A,#N/A,FALSE,"ET-PAG2";#N/A,#N/A,FALSE,"ET-PAG3";#N/A,#N/A,FALSE,"ET-PAG4";#N/A,#N/A,FALSE,"ET-PAG5"}</definedName>
    <definedName name="wrn.history." hidden="1">{#N/A,#N/A,FALSE,"model"}</definedName>
    <definedName name="wrn.history2" hidden="1">{#N/A,#N/A,FALSE,"model"}</definedName>
    <definedName name="wrn.histROIC." hidden="1">{#N/A,#N/A,FALSE,"model"}</definedName>
    <definedName name="wrn.histROIC2" hidden="1">{#N/A,#N/A,FALSE,"model"}</definedName>
    <definedName name="wrn.impresión.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 hidden="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sao." hidden="1">{#N/A,#N/A,FALSE,"FASE1";#N/A,#N/A,FALSE,"FASE2";#N/A,#N/A,FALSE,"FASE3";#N/A,#N/A,FALSE,"FASE4";#N/A,#N/A,FALSE,"FASE5";#N/A,#N/A,FALSE,"FASE6";#N/A,#N/A,FALSE,"FASE7";#N/A,#N/A,FALSE,"FASE8";#N/A,#N/A,FALSE,"FASE9";#N/A,#N/A,FALSE,"FASE10";#N/A,#N/A,FALSE,"EQUIPAMENTOS";#N/A,#N/A,FALSE,"MOI";#N/A,#N/A,FALSE,"CANTEIRO";#N/A,#N/A,FALSE,"TERCEIROS";#N/A,#N/A,FALSE,"DCO";#N/A,#N/A,FALSE,"RESUMO"}</definedName>
    <definedName name="wrn.INDICADORES." hidden="1">{"PARTE1",#N/A,FALSE,"Plan1"}</definedName>
    <definedName name="wrn.Informe._.Mensual." hidden="1">{#N/A,#N/A,FALSE,"Carátula EE.FF.  (1)";#N/A,#N/A,FALSE,"Carátula Rtados. Gestión (2)";#N/A,#N/A,FALSE,"Gestión Abril'98 Abv (3)";#N/A,#N/A,FALSE,"Rtdos. Cías. 97 - 98 (4)";#N/A,#N/A,FALSE,"Resultados Gestión Abril'98 (5)";#N/A,#N/A,FALSE,"Carátula Rtados. Margenes (6)";#N/A,#N/A,FALSE,"Márgenes Abril'98 Abv.TASA (7)";#N/A,#N/A,FALSE,"Carátula Balance  (8)";#N/A,#N/A,FALSE,"B. P. Equivalencia Abril'98 (9)";#N/A,#N/A,FALSE,"Carátula Balance  (10)";#N/A,#N/A,FALSE,"B.Consolidado Abril'98 TASA(11)";#N/A,#N/A,FALSE,"Márgenes Abril'98 TASA (12)"}</definedName>
    <definedName name="wrn.INFORME._.NOVIEMBRE." hidden="1">{#N/A,#N/A,FALSE,"P_11_P1";#N/A,#N/A,FALSE,"P_11_P2";#N/A,#N/A,FALSE,"P_11_P3";#N/A,#N/A,FALSE,"Resultados_11_P";#N/A,#N/A,FALSE,"CTC_11_P";#N/A,#N/A,FALSE,"TASA_11_P";#N/A,#N/A,FALSE,"TPerú_11_P";#N/A,#N/A,FALSE,"CANTV_11_P";#N/A,#N/A,FALSE,"TLD_11_P";#N/A,#N/A,FALSE,"ROMANIA_11_P";#N/A,#N/A,FALSE,"RESTO_11_P";#N/A,#N/A,FALSE,"Gerenciamiento_11_P";#N/A,#N/A,FALSE,"Financiero_11_P";#N/A,#N/A,FALSE,"Estructura_11_P";#N/A,#N/A,FALSE,"Desinv_11_P";#N/A,#N/A,FALSE,"FComercio_11_P"}</definedName>
    <definedName name="wrn.JOGO_CONSOLIDADO." hidden="1">{#N/A,#N/A,TRUE,"Consolidado";#N/A,#N/A,TRUE,"Laticínios";#N/A,#N/A,TRUE,"Frangos";#N/A,#N/A,TRUE,"Suínos";#N/A,#N/A,TRUE,"Peru";#N/A,#N/A,TRUE,"Carnes";#N/A,#N/A,TRUE,"Suco";#N/A,#N/A,TRUE,"Batata"}</definedName>
    <definedName name="wrn.LEVFER." localSheetId="8">{#N/A,#N/A,FALSE,"LEVFER V2 P";#N/A,#N/A,FALSE,"LEVFER V2 P10%"}</definedName>
    <definedName name="wrn.LEVFER." localSheetId="10">{#N/A,#N/A,FALSE,"LEVFER V2 P";#N/A,#N/A,FALSE,"LEVFER V2 P10%"}</definedName>
    <definedName name="wrn.LEVFER." localSheetId="11">{#N/A,#N/A,FALSE,"LEVFER V2 P";#N/A,#N/A,FALSE,"LEVFER V2 P10%"}</definedName>
    <definedName name="wrn.LEVFER." localSheetId="12">{#N/A,#N/A,FALSE,"LEVFER V2 P";#N/A,#N/A,FALSE,"LEVFER V2 P10%"}</definedName>
    <definedName name="wrn.LEVFER." localSheetId="13">{#N/A,#N/A,FALSE,"LEVFER V2 P";#N/A,#N/A,FALSE,"LEVFER V2 P10%"}</definedName>
    <definedName name="wrn.LEVFER." localSheetId="15" hidden="1">{#N/A,#N/A,FALSE,"LEVFER V2 P";#N/A,#N/A,FALSE,"LEVFER V2 P10%"}</definedName>
    <definedName name="wrn.LEVFER.">{#N/A,#N/A,FALSE,"LEVFER V2 P";#N/A,#N/A,FALSE,"LEVFER V2 P10%"}</definedName>
    <definedName name="wrn.Memoria97." hidden="1">{#N/A,#N/A,FALSE,"Inmovilizado material";#N/A,#N/A,FALSE,"Inmovilizado inmaterial ";#N/A,#N/A,FALSE,"Participaciones";#N/A,#N/A,FALSE,"Fondo Comercio";#N/A,#N/A,FALSE,"Cilentes y deudores emp. grupo";#N/A,#N/A,FALSE,"Fondos Própios";#N/A,#N/A,FALSE,"Movimiento Reservas";#N/A,#N/A,FALSE,"Socios Externos";#N/A,#N/A,FALSE,"Socios Externos Movimiento";#N/A,#N/A,FALSE,"Obligaciones Saldos";#N/A,#N/A,FALSE,"Ingresos y Gtos Extras";#N/A,#N/A,FALSE,"Gtos e Ingr empresas grupo"}</definedName>
    <definedName name="wrn.MEMOTESA." hidden="1">{#N/A,#N/A,FALSE,"Personal y Lineas";#N/A,#N/A,FALSE,"Inmovilizado material";#N/A,#N/A,FALSE,"Inmovilizado inmaterial ";#N/A,#N/A,FALSE,"Instalaciones Telefónicas";#N/A,#N/A,FALSE,"Coeficientes amortización";#N/A,#N/A,FALSE,"Elementos amortizados";#N/A,#N/A,FALSE,"Cotizaciones";#N/A,#N/A,FALSE,"Participaciones";#N/A,#N/A,FALSE,"Venta Participaciones";#N/A,#N/A,FALSE,"Fondo Comercio";#N/A,#N/A,FALSE,"Gtos Distribuir";#N/A,#N/A,FALSE,"Dif. Cambio";#N/A,#N/A,FALSE,"Cilentes y deudores emp. grupo";#N/A,#N/A,FALSE,"Clientes";#N/A,#N/A,FALSE,"Fondos Própios";#N/A,#N/A,FALSE,"Movimiento Reservas";#N/A,#N/A,FALSE,"Socios Externos";#N/A,#N/A,FALSE,"Socios Externos Movimiento";#N/A,#N/A,FALSE,"Ingresos Distribuir Saldo";#N/A,#N/A,FALSE,"Prov. Riesgos y Gastos Movimien";#N/A,#N/A,FALSE,"Obligaciones Movimiento";#N/A,#N/A,FALSE,"Obligaciones Saldos";#N/A,#N/A,FALSE,"Coste Financiero";#N/A,#N/A,FALSE,"Préstamos Formato TESA";#N/A,#N/A,FALSE,"Prestamos Vencimientos";#N/A,#N/A,FALSE,"Admones. Pcas.";#N/A,#N/A,FALSE,"Ingresos y Gtos Extras";#N/A,#N/A,FALSE,"Gtos e Ingr empresas grupo";#N/A,#N/A,FALSE,"Acreedores diversos"}</definedName>
    <definedName name="wrn.mo2." localSheetId="8">{#N/A,#N/A,FALSE,"MO (2)"}</definedName>
    <definedName name="wrn.mo2." localSheetId="10">{#N/A,#N/A,FALSE,"MO (2)"}</definedName>
    <definedName name="wrn.mo2." localSheetId="11">{#N/A,#N/A,FALSE,"MO (2)"}</definedName>
    <definedName name="wrn.mo2." localSheetId="12">{#N/A,#N/A,FALSE,"MO (2)"}</definedName>
    <definedName name="wrn.mo2." localSheetId="13">{#N/A,#N/A,FALSE,"MO (2)"}</definedName>
    <definedName name="wrn.mo2." localSheetId="5" hidden="1">{#N/A,#N/A,FALSE,"MO (2)"}</definedName>
    <definedName name="wrn.mo2." localSheetId="15" hidden="1">{#N/A,#N/A,FALSE,"MO (2)"}</definedName>
    <definedName name="wrn.mo2." localSheetId="16">{#N/A,#N/A,FALSE,"MO (2)"}</definedName>
    <definedName name="wrn.mo2." hidden="1">{#N/A,#N/A,FALSE,"MO (2)"}</definedName>
    <definedName name="wrn.mo2._1" hidden="1">{#N/A,#N/A,FALSE,"MO (2)"}</definedName>
    <definedName name="wrn.Model." hidden="1">{#N/A,#N/A,TRUE,"TOC";#N/A,#N/A,TRUE,"Inputs";#N/A,#N/A,TRUE,"Debt";#N/A,#N/A,TRUE,"CashFlo";#N/A,#N/A,TRUE,"Prices";#N/A,#N/A,TRUE,"Operations";#N/A,#N/A,TRUE,"GAAP Income";#N/A,#N/A,TRUE,"GAAP Balance";#N/A,#N/A,TRUE,"D&amp;A";#N/A,#N/A,TRUE,"Revolving Working Capital";#N/A,#N/A,TRUE,"Work.Cap.";#N/A,#N/A,TRUE,"Tax Inputs";#N/A,#N/A,TRUE,"Ven Cash Flow";#N/A,#N/A,TRUE,"Ven Income Tax";#N/A,#N/A,TRUE,"Ven Vat";#N/A,#N/A,TRUE,"Ven Balance"}</definedName>
    <definedName name="wrn.Orçamento.">{#N/A,#N/A,FALSE,"Planilha";#N/A,#N/A,FALSE,"Resumo";#N/A,#N/A,FALSE,"Fisico";#N/A,#N/A,FALSE,"Financeiro";#N/A,#N/A,FALSE,"Financeiro"}</definedName>
    <definedName name="wrn.PENDENCIAS." localSheetId="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5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16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1_1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_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èrdues._.i._.G.._.analític." hidden="1">{"Pèrdues i Guanys analític.Català",#N/A,FALSE,"Català";"Pèrdues i G. analític.castellà",#N/A,FALSE,"Castellà"}</definedName>
    <definedName name="wrn.PNEUS." hidden="1">{#N/A,#N/A,FALSE,"EQUIPAMENTOS"}</definedName>
    <definedName name="wrn.Presentacion." hidden="1">{#N/A,#N/A,FALSE,"Graficos";#N/A,#N/A,FALSE,"P.Ingresos";#N/A,#N/A,FALSE,"P.Gastos";#N/A,#N/A,FALSE,"I.Trafico";#N/A,#N/A,FALSE,"I.Peajes";#N/A,#N/A,FALSE,"G.Operativos";#N/A,#N/A,FALSE,"Cf Proyecto";#N/A,#N/A,FALSE,"C.PYG";#N/A,#N/A,FALSE,"Balance";#N/A,#N/A,FALSE,"TIR AC";#N/A,#N/A,FALSE,"TIR E"}</definedName>
    <definedName name="wrn.Print." hidden="1">{"vi1",#N/A,FALSE,"Financial Statements";"vi2",#N/A,FALSE,"Financial Statements";#N/A,#N/A,FALSE,"DCF"}</definedName>
    <definedName name="wrn.print._.graphs." hidden="1">{"cap_structure",#N/A,FALSE,"Graph-Mkt Cap";"price",#N/A,FALSE,"Graph-Price";"ebit",#N/A,FALSE,"Graph-EBITDA";"ebitda",#N/A,FALSE,"Graph-EBITDA"}</definedName>
    <definedName name="wrn.print._.raw._.data._.entry." hidden="1">{"inputs raw data",#N/A,TRUE,"INPUT"}</definedName>
    <definedName name="wrn.Print._.Report." hidden="1">{"MPODE 1",#N/A,FALSE,"Scenarios";"CAPEX",#N/A,FALSE,"DEPRECIACIONES";"Trans Costs",#N/A,FALSE,"Transmission";"Trans Revenue",#N/A,FALSE,"Transmission";"Revenues Summary",#N/A,FALSE,"Revenues";"Assumptions General",#N/A,FALSE,"assumptions";"Assumptions Summary",#N/A,FALSE,"assumptions";"Flores 1",#N/A,FALSE,"assumptions";"Tebsa 4",#N/A,FALSE,"assumptions";"Tebsa 7",#N/A,FALSE,"assumptions";"Termoballenas 1",#N/A,FALSE,"assumptions";"Termoballenas 2",#N/A,FALSE,"assumptions";"Termochinu 5",#N/A,FALSE,"assumptions";"Termochinu 6",#N/A,FALSE,"assumptions";"Termochinu 7",#N/A,FALSE,"assumptions";"Termochinu 8",#N/A,FALSE,"assumptions";"Termoguajira 1",#N/A,FALSE,"assumptions";"Termoguajira 2",#N/A,FALSE,"assumptions";"Monetary gain",#N/A,FALSE,"capex &amp; dep";"Income Statement",#N/A,FALSE,"Fin Stmts";"Balance Sheet",#N/A,FALSE,"Fin Stmts";"Cash Flow",#N/A,FALSE,"Fin Stmts";"Labor Personnel\",#N/A,FALSE,"Labor";"TEBSA PPA",#N/A,FALSE,"TEBSA";"Free Cash Flow",#N/A,FALSE,"Valuation";"Valuation",#N/A,FALSE,"Valuation";#N/A,#N/A,FALSE,"Work Cap"}</definedName>
    <definedName name="wrn.print._.summary._.sheets." hidden="1">{"summary1",#N/A,TRUE,"Comps";"summary2",#N/A,TRUE,"Comps";"summary3",#N/A,TRUE,"Comps"}</definedName>
    <definedName name="wrn.PrintAll." hidden="1">{"PA1",#N/A,FALSE,"BORDMW";"pa2",#N/A,FALSE,"BORDMW";"PA3",#N/A,FALSE,"BORDMW";"PA4",#N/A,FALSE,"BORDMW"}</definedName>
    <definedName name="wrn.PROVIR97." hidden="1">{#N/A,#N/A,FALSE,"IR E CS 1997";#N/A,#N/A,FALSE,"PR ND";#N/A,#N/A,FALSE,"8191";#N/A,#N/A,FALSE,"8383";#N/A,#N/A,FALSE,"MP 1024";#N/A,#N/A,FALSE,"AD_EX_97";#N/A,#N/A,FALSE,"BD 97"}</definedName>
    <definedName name="wrn.Quadros." hidden="1">{#N/A,#N/A,FALSE,"Flx_caixa";#N/A,#N/A,FALSE,"Invest";#N/A,#N/A,FALSE,"Resultado";#N/A,#N/A,FALSE,"Custos";#N/A,#N/A,FALSE,"Receita";#N/A,#N/A,FALSE,"Comentários"}</definedName>
    <definedName name="wrn.Quadros._.relatório.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rn.REL_IR_97." hidden="1">{#N/A,#N/A,TRUE,"BD 97";#N/A,#N/A,TRUE,"IR E CS 1997";#N/A,#N/A,TRUE,"CONTINGÊNCIAS";#N/A,#N/A,TRUE,"AD_EX_97";#N/A,#N/A,TRUE,"PR ND";#N/A,#N/A,TRUE,"8191";#N/A,#N/A,TRUE,"8383";#N/A,#N/A,TRUE,"MP 1024"}</definedName>
    <definedName name="wrn.RELAT_EAP." localSheetId="5" hidden="1">{#N/A,#N/A,FALSE,"EAP";#N/A,#N/A,FALSE,"CURVA AV.FÍSICO";#N/A,#N/A,FALSE,"CURVA AV.FINANC."}</definedName>
    <definedName name="wrn.RELAT_EAP." localSheetId="16">{#N/A,#N/A,FALSE,"EAP";#N/A,#N/A,FALSE,"CURVA AV.FÍSICO";#N/A,#N/A,FALSE,"CURVA AV.FINANC."}</definedName>
    <definedName name="wrn.RELAT_EAP." hidden="1">{#N/A,#N/A,FALSE,"EAP";#N/A,#N/A,FALSE,"CURVA AV.FÍSICO";#N/A,#N/A,FALSE,"CURVA AV.FINANC."}</definedName>
    <definedName name="wrn.RELATÓRIO._.CONTÁBIL." hidden="1">{#N/A,#N/A,FALSE,"COMENTARIOS";#N/A,#N/A,FALSE,"BALANÇO";#N/A,#N/A,FALSE,"RESULTADO";#N/A,#N/A,FALSE," SALDOS ATIVOS";#N/A,#N/A,FALSE,"SALDOS PASSIVOS";#N/A,#N/A,FALSE,"RECEITA DE VENDAS";#N/A,#N/A,FALSE," CPV";#N/A,#N/A,FALSE,"DESP COMERCIAIS";#N/A,#N/A,FALSE,"DESP ADM";#N/A,#N/A,FALSE,"RES FIN ";#N/A,#N/A,FALSE,"OUTRAS  OP ";#N/A,#N/A,FALSE,"RES N OP ";#N/A,#N/A,FALSE,"INTERCIAS JAN";#N/A,#N/A,FALSE,"INTERCIAS FEV";#N/A,#N/A,FALSE,"INTERCIAS MAR";#N/A,#N/A,FALSE,"INTERCIAS ABR";#N/A,#N/A,FALSE,"INTERCIAS MAI";#N/A,#N/A,FALSE,"INTERCIAS JUN";#N/A,#N/A,FALSE,"INTERCIAS JUL";#N/A,#N/A,FALSE,"INRECIAS AGO";#N/A,#N/A,FALSE,"INTERCIAS SET";#N/A,#N/A,FALSE,"INTERCIAS OUT";#N/A,#N/A,FALSE,"INTERCIAS NOV";#N/A,#N/A,FALSE,"INTERCIAS DEZ"}</definedName>
    <definedName name="wrn.relext." localSheetId="8">{#N/A,#N/A,TRUE,"Plan1"}</definedName>
    <definedName name="wrn.relext." localSheetId="10">{#N/A,#N/A,TRUE,"Plan1"}</definedName>
    <definedName name="wrn.relext." localSheetId="11">{#N/A,#N/A,TRUE,"Plan1"}</definedName>
    <definedName name="wrn.relext." localSheetId="12">{#N/A,#N/A,TRUE,"Plan1"}</definedName>
    <definedName name="wrn.relext." localSheetId="13">{#N/A,#N/A,TRUE,"Plan1"}</definedName>
    <definedName name="wrn.relext." localSheetId="5" hidden="1">{#N/A,#N/A,TRUE,"Plan1"}</definedName>
    <definedName name="wrn.relext." localSheetId="15" hidden="1">{#N/A,#N/A,TRUE,"Plan1"}</definedName>
    <definedName name="wrn.relext." localSheetId="16">{#N/A,#N/A,TRUE,"Plan1"}</definedName>
    <definedName name="wrn.relext." hidden="1">{#N/A,#N/A,TRUE,"Plan1"}</definedName>
    <definedName name="wrn.relext._1" hidden="1">{#N/A,#N/A,TRUE,"Plan1"}</definedName>
    <definedName name="wrn.sales." hidden="1">{"sales",#N/A,FALSE,"Sales";"sales existing",#N/A,FALSE,"Sales";"sales rd1",#N/A,FALSE,"Sales";"sales rd2",#N/A,FALSE,"Sales"}</definedName>
    <definedName name="wrn.SBBE." localSheetId="8">{#N/A,#N/A,FALSE,"Plan1"}</definedName>
    <definedName name="wrn.SBBE." localSheetId="10">{#N/A,#N/A,FALSE,"Plan1"}</definedName>
    <definedName name="wrn.SBBE." localSheetId="11">{#N/A,#N/A,FALSE,"Plan1"}</definedName>
    <definedName name="wrn.SBBE." localSheetId="12">{#N/A,#N/A,FALSE,"Plan1"}</definedName>
    <definedName name="wrn.SBBE." localSheetId="13">{#N/A,#N/A,FALSE,"Plan1"}</definedName>
    <definedName name="wrn.SBBE." localSheetId="5" hidden="1">{#N/A,#N/A,FALSE,"Plan1"}</definedName>
    <definedName name="wrn.SBBE." localSheetId="15" hidden="1">{#N/A,#N/A,FALSE,"Plan1"}</definedName>
    <definedName name="wrn.SBBE." localSheetId="16">{#N/A,#N/A,FALSE,"Plan1"}</definedName>
    <definedName name="wrn.SBBE." hidden="1">{#N/A,#N/A,FALSE,"Plan1"}</definedName>
    <definedName name="wrn.SERV._.PAVTO." localSheetId="8">{#N/A,#N/A,FALSE,"SS 1";#N/A,#N/A,FALSE,"SS 2";#N/A,#N/A,FALSE,"TER 1 (1)";#N/A,#N/A,FALSE,"TER 1 (2)";#N/A,#N/A,FALSE,"TER 2 ";#N/A,#N/A,FALSE,"TP  (1)";#N/A,#N/A,FALSE,"TP  (2)";#N/A,#N/A,FALSE,"CM BAR"}</definedName>
    <definedName name="wrn.SERV._.PAVTO." localSheetId="10">{#N/A,#N/A,FALSE,"SS 1";#N/A,#N/A,FALSE,"SS 2";#N/A,#N/A,FALSE,"TER 1 (1)";#N/A,#N/A,FALSE,"TER 1 (2)";#N/A,#N/A,FALSE,"TER 2 ";#N/A,#N/A,FALSE,"TP  (1)";#N/A,#N/A,FALSE,"TP  (2)";#N/A,#N/A,FALSE,"CM BAR"}</definedName>
    <definedName name="wrn.SERV._.PAVTO." localSheetId="11">{#N/A,#N/A,FALSE,"SS 1";#N/A,#N/A,FALSE,"SS 2";#N/A,#N/A,FALSE,"TER 1 (1)";#N/A,#N/A,FALSE,"TER 1 (2)";#N/A,#N/A,FALSE,"TER 2 ";#N/A,#N/A,FALSE,"TP  (1)";#N/A,#N/A,FALSE,"TP  (2)";#N/A,#N/A,FALSE,"CM BAR"}</definedName>
    <definedName name="wrn.SERV._.PAVTO." localSheetId="12">{#N/A,#N/A,FALSE,"SS 1";#N/A,#N/A,FALSE,"SS 2";#N/A,#N/A,FALSE,"TER 1 (1)";#N/A,#N/A,FALSE,"TER 1 (2)";#N/A,#N/A,FALSE,"TER 2 ";#N/A,#N/A,FALSE,"TP  (1)";#N/A,#N/A,FALSE,"TP  (2)";#N/A,#N/A,FALSE,"CM BAR"}</definedName>
    <definedName name="wrn.SERV._.PAVTO." localSheetId="13">{#N/A,#N/A,FALSE,"SS 1";#N/A,#N/A,FALSE,"SS 2";#N/A,#N/A,FALSE,"TER 1 (1)";#N/A,#N/A,FALSE,"TER 1 (2)";#N/A,#N/A,FALSE,"TER 2 ";#N/A,#N/A,FALSE,"TP  (1)";#N/A,#N/A,FALSE,"TP  (2)";#N/A,#N/A,FALSE,"CM BAR"}</definedName>
    <definedName name="wrn.SERV._.PAVTO." localSheetId="15" hidden="1">{#N/A,#N/A,FALSE,"SS 1";#N/A,#N/A,FALSE,"SS 2";#N/A,#N/A,FALSE,"TER 1 (1)";#N/A,#N/A,FALSE,"TER 1 (2)";#N/A,#N/A,FALSE,"TER 2 ";#N/A,#N/A,FALSE,"TP  (1)";#N/A,#N/A,FALSE,"TP  (2)";#N/A,#N/A,FALSE,"CM BAR"}</definedName>
    <definedName name="wrn.SERV._.PAVTO.">{#N/A,#N/A,FALSE,"SS 1";#N/A,#N/A,FALSE,"SS 2";#N/A,#N/A,FALSE,"TER 1 (1)";#N/A,#N/A,FALSE,"TER 1 (2)";#N/A,#N/A,FALSE,"TER 2 ";#N/A,#N/A,FALSE,"TP  (1)";#N/A,#N/A,FALSE,"TP  (2)";#N/A,#N/A,FALSE,"CM BAR"}</definedName>
    <definedName name="wrn.SHORT." hidden="1">{"CREDIT STATISTICS",#N/A,FALSE,"STATS";"CF_AND_IS",#N/A,FALSE,"PLAN";"BALSHEET",#N/A,FALSE,"BALANCE SHEET"}</definedName>
    <definedName name="wrn.SOCIEDAD.">{#N/A,#N/A,FALSE,"SYSOC";#N/A,#N/A,FALSE,"RESU-GESTION";#N/A,#N/A,FALSE,"EVOL-MNA";#N/A,#N/A,FALSE,"VTAS-ANALI";#N/A,#N/A,FALSE,"ANALI-GSFIJOS";#N/A,#N/A,FALSE,"DETA-RUBROS";#N/A,#N/A,FALSE,"ANALI-CNF";#N/A,#N/A,FALSE,"BILAN";#N/A,#N/A,FALSE,"TAB_FIN";#N/A,#N/A,FALSE,"IND_ECO"}</definedName>
    <definedName name="wrn.suibud." hidden="1">{"tbl1",#N/A,FALSE,"regul";"tbl2",#N/A,FALSE,"regul"}</definedName>
    <definedName name="wrn.suivi." hidden="1">{"moy",#N/A,FALSE,"CAMBRAI";"paie",#N/A,FALSE,"CAMBRAI"}</definedName>
    <definedName name="wrn.SUMMARY." hidden="1">{"SUMMARY",#N/A,TRUE,"RIGGIN INCR";"SUMMARY",#N/A,TRUE,"DEAN";"SUMMARY",#N/A,TRUE,"GAWRYS";"SUMMARY",#N/A,TRUE,"RUSSO GBVS";"SUMMARY",#N/A,TRUE,"RUSSO WW";"SUMMARY",#N/A,TRUE,"RUSSO TOTAL ";"SUMMARY",#N/A,TRUE,"BOUCHARD";"SUMMARY",#N/A,TRUE,"ZECCA";"SUMMARY",#N/A,TRUE,"RIGGIN TOTAL";"SUMMARY",#N/A,TRUE,"REGLI INCR";"SUMMARY",#N/A,TRUE,"SUSKI";"SUMMARY",#N/A,TRUE,"JOHNSON";"SUMMARY",#N/A,TRUE,"CONN";"SUMMARY",#N/A,TRUE,"REGLI TOTAL";"SUMMARY",#N/A,TRUE,"BROWN";"SUMMARY",#N/A,TRUE,"DENIGRIS INC";"SUMMARY",#N/A,TRUE,"DeNIGRIS TOTAL";"IS",#N/A,TRUE,"INC ST"}</definedName>
    <definedName name="wrn.TARGET._.DCF." hidden="1">{"targetdcf",#N/A,FALSE,"Merger consequences";"TARGETASSU",#N/A,FALSE,"Merger consequences";"TERMINAL VALUE",#N/A,FALSE,"Merger consequences"}</definedName>
    <definedName name="wrn.Tipo." localSheetId="8">{#N/A,#N/A,TRUE,"Serviços"}</definedName>
    <definedName name="wrn.Tipo." localSheetId="10">{#N/A,#N/A,TRUE,"Serviços"}</definedName>
    <definedName name="wrn.Tipo." localSheetId="11">{#N/A,#N/A,TRUE,"Serviços"}</definedName>
    <definedName name="wrn.Tipo." localSheetId="12">{#N/A,#N/A,TRUE,"Serviços"}</definedName>
    <definedName name="wrn.Tipo." localSheetId="13">{#N/A,#N/A,TRUE,"Serviços"}</definedName>
    <definedName name="wrn.Tipo." localSheetId="5" hidden="1">{#N/A,#N/A,TRUE,"Serviços"}</definedName>
    <definedName name="wrn.Tipo." localSheetId="15" hidden="1">{#N/A,#N/A,TRUE,"Serviços"}</definedName>
    <definedName name="wrn.Tipo." localSheetId="16">{#N/A,#N/A,TRUE,"Serviços"}</definedName>
    <definedName name="wrn.Tipo." hidden="1">{#N/A,#N/A,TRUE,"Serviços"}</definedName>
    <definedName name="wrn.Tipo.." localSheetId="5" hidden="1">{#N/A,#N/A,TRUE,"Serviços"}</definedName>
    <definedName name="wrn.Tipo.." localSheetId="16">{#N/A,#N/A,TRUE,"Serviços"}</definedName>
    <definedName name="wrn.Tipo.." hidden="1">{#N/A,#N/A,TRUE,"Serviços"}</definedName>
    <definedName name="wrn.Todo." hidden="1">{#N/A,#N/A,TRUE,"Graficos";#N/A,#N/A,TRUE,"P.Ingresos";#N/A,#N/A,TRUE,"P.Gastos";#N/A,#N/A,TRUE,"I.Trafico";#N/A,#N/A,TRUE,"I.Peajes";#N/A,#N/A,TRUE,"G.Operativos";#N/A,#N/A,TRUE,"Cf Proyecto";#N/A,#N/A,TRUE,"C.PYG";#N/A,#N/A,TRUE,"Balance";#N/A,#N/A,TRUE,"TIR AC";#N/A,#N/A,TRUE,"Ratios";#N/A,#N/A,TRUE,"Amortizacion";#N/A,#N/A,TRUE,"FC fin";#N/A,#N/A,TRUE,"Coeficientes";#N/A,#N/A,TRUE,"Tesoreria";#N/A,#N/A,TRUE,"Prest.inv";#N/A,#N/A,TRUE,"Obligacion";#N/A,#N/A,TRUE,"Impuestos";#N/A,#N/A,TRUE,"Reservas";#N/A,#N/A,TRUE,"Inversion";#N/A,#N/A,TRUE,"P.Inversion";#N/A,#N/A,TRUE,"C.Fl Inv.";#N/A,#N/A,TRUE,"VAN Oferta"}</definedName>
    <definedName name="wrn.TOTAL." hidden="1">{#N/A,#N/A,FALSE,"INVERSIONES Y AMORTIZ";#N/A,#N/A,FALSE,"BALANCE";#N/A,#N/A,FALSE,"CUENTA DE PYG";#N/A,#N/A,FALSE,"CUENTA DE PYG (2)";#N/A,#N/A,FALSE,"RATIOS";#N/A,#N/A,FALSE,"G. PERSONAL";#N/A,#N/A,FALSE,"G. SOCIALES";#N/A,#N/A,FALSE,"G. GENERALES";#N/A,#N/A,FALSE,"LINEAS DE PRODUCTOS"}</definedName>
    <definedName name="wrn.totsuivi." hidden="1">{"TOTMOY",#N/A,FALSE,"TOTFDP";"TOTPAIE",#N/A,FALSE,"TOTFDP"}</definedName>
    <definedName name="wrn.VENTAS.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 hidden="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Wacc." hidden="1">{"Area1",#N/A,FALSE,"OREWACC";"Area2",#N/A,FALSE,"OREWACC"}</definedName>
    <definedName name="wrn_tudo_">{#N/A,#N/A,FALSE,"QUADRO 10";#N/A,#N/A,FALSE,"QUADRO 11";#N/A,#N/A,FALSE,"QUADRO 12";#N/A,#N/A,FALSE,"QUADRO 13";#N/A,#N/A,FALSE,"QUADRO 14";#N/A,#N/A,FALSE,"QUADRO 16";#N/A,#N/A,FALSE,"QUADRO 17";#N/A,#N/A,FALSE,"QUADRO 18";#N/A,#N/A,FALSE,"QUADRO 19";#N/A,#N/A,FALSE,"QUADRO 20";#N/A,#N/A,FALSE,"QUADRO 21";#N/A,#N/A,FALSE,"QUADRO 19A";#N/A,#N/A,FALSE,"QUADRO 19B";#N/A,#N/A,FALSE,"DEMONS.DESPESAS";#N/A,#N/A,FALSE,"ENCARGOS 79,12 %";#N/A,#N/A,FALSE,"ENCARGOS 15,0%"}</definedName>
    <definedName name="wrn1.history" hidden="1">{#N/A,#N/A,FALSE,"model"}</definedName>
    <definedName name="wrn3.histroic" hidden="1">{#N/A,#N/A,FALSE,"model"}</definedName>
    <definedName name="ws">#REF!</definedName>
    <definedName name="wvu.ACC." hidden="1">{TRUE,TRUE,-1.25,-15.5,484.5,278.25,FALSE,FALSE,TRUE,FALSE,0,1,#N/A,452,#N/A,5.92592592592593,22.5714285714286,1,FALSE,FALSE,3,TRUE,1,FALSE,100,"Swvu.ACC.","ACwvu.ACC.",#N/A,FALSE,FALSE,0,0,0,0,2,"","",FALSE,FALSE,FALSE,FALSE,1,90,#N/A,#N/A,"=R1C1:R650C11",FALSE,#N/A,#N/A,FALSE,FALSE,FALSE,1,65532,65532,FALSE,FALSE,TRUE,TRUE,TRUE}</definedName>
    <definedName name="wvu.AFAC." hidden="1">{TRUE,TRUE,-1.25,-15.5,484.5,278.25,FALSE,FALSE,TRUE,FALSE,0,1,#N/A,551,#N/A,5.92592592592593,22.5714285714286,1,FALSE,FALSE,3,TRUE,1,FALSE,100,"Swvu.AFAC.","ACwvu.AFAC.",#N/A,FALSE,FALSE,0,0,0,0,2,"","",FALSE,FALSE,FALSE,FALSE,1,90,#N/A,#N/A,"=R1C1:R650C11",FALSE,#N/A,#N/A,FALSE,FALSE,FALSE,1,65532,65532,FALSE,FALSE,TRUE,TRUE,TRUE}</definedName>
    <definedName name="wvu.ELIMLUCRO." hidden="1">{TRUE,TRUE,-1.25,-15.5,484.5,278.25,FALSE,FALSE,TRUE,FALSE,0,3,#N/A,574,#N/A,6.75,22.5714285714286,1,FALSE,FALSE,3,TRUE,1,FALSE,100,"Swvu.ELIMLUCRO.","ACwvu.ELIMLUCRO.",#N/A,FALSE,FALSE,0,0,0,0,2,"","",FALSE,FALSE,FALSE,FALSE,1,90,#N/A,#N/A,"=R1C1:R650C11",FALSE,#N/A,#N/A,FALSE,FALSE,FALSE,1,65532,65532,FALSE,FALSE,TRUE,TRUE,TRUE}</definedName>
    <definedName name="wvu.ESTOQUES." hidden="1">{TRUE,TRUE,-1.25,-15.5,484.5,278.25,FALSE,FALSE,TRUE,FALSE,0,1,#N/A,183,#N/A,5.92592592592593,22.5714285714286,1,FALSE,FALSE,3,TRUE,1,FALSE,100,"Swvu.ESTOQUES.","ACwvu.ESTOQUES.",#N/A,FALSE,FALSE,0,0,0,0,2,"","",FALSE,FALSE,FALSE,FALSE,1,90,#N/A,#N/A,"=R1C1:R650C11",FALSE,#N/A,#N/A,FALSE,FALSE,FALSE,1,65532,65532,FALSE,FALSE,TRUE,TRUE,TRUE}</definedName>
    <definedName name="wvu.Fabio." hidden="1">{TRUE,TRUE,-1.25,-15.5,484.5,276.75,FALSE,FALSE,TRUE,TRUE,0,2,3,6,469,1,1,4,TRUE,TRUE,3,TRUE,1,TRUE,100,"Swvu.Fabio.","ACwvu.Fabio.",#N/A,FALSE,FALSE,0,0,0.393700787401575,0.393700787401575,2,"","&amp;C&amp;""Times New Roman,Bold Italic""&amp;P",TRUE,FALSE,FALSE,FALSE,1,67,#N/A,#N/A,"=R1C2:R497C25","=R1:R7",#N/A,#N/A,FALSE,FALSE,FALSE,1,65532,65532,FALSE,FALSE,TRUE,TRUE,TRUE}</definedName>
    <definedName name="wvu.inputs._.raw._.data." hidden="1">{TRUE,TRUE,-1.25,-15.5,604.5,369,FALSE,FALSE,TRUE,TRUE,0,1,83,1,38,4,5,4,TRUE,TRUE,3,TRUE,1,TRUE,75,"Swvu.inputs._.raw._.data.","ACwvu.inputs._.raw._.data.",#N/A,FALSE,FALSE,0.5,0.5,0.5,0.5,2,"&amp;F","&amp;A&amp;RPage &amp;P",FALSE,FALSE,FALSE,FALSE,1,60,#N/A,#N/A,"=R1C61:R53C89","=C1:C5",#N/A,#N/A,FALSE,FALSE,FALSE,1,600,600,FALSE,FALSE,TRUE,TRUE,TRUE}</definedName>
    <definedName name="wvu.LPERDAS." hidden="1">{TRUE,TRUE,-1.25,-15.5,484.5,278.25,FALSE,FALSE,TRUE,FALSE,0,5,#N/A,63,#N/A,7.47457627118644,22.5714285714286,1,FALSE,FALSE,3,TRUE,1,FALSE,100,"Swvu.LPERDAS.","ACwvu.LPERDAS.",#N/A,FALSE,FALSE,0,0,0,0,2,"","",FALSE,FALSE,FALSE,FALSE,1,90,#N/A,#N/A,"=R1C1:R650C11",FALSE,#N/A,#N/A,FALSE,FALSE,FALSE,1,65532,65532,FALSE,FALSE,TRUE,TRUE,TRUE}</definedName>
    <definedName name="wvu.Print_Todo." hidden="1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RES432." hidden="1">{TRUE,TRUE,-1.25,-15.5,484.5,278.25,FALSE,FALSE,TRUE,FALSE,0,5,#N/A,593,#N/A,7.47457627118644,22.5714285714286,1,FALSE,FALSE,3,TRUE,1,FALSE,100,"Swvu.RES432.","ACwvu.RES432.",#N/A,FALSE,FALSE,0,0,0,0,2,"","",FALSE,FALSE,FALSE,FALSE,1,90,#N/A,#N/A,"=R1C1:R650C11",FALSE,#N/A,#N/A,FALSE,FALSE,FALSE,1,65532,65532,FALSE,FALSE,TRUE,TRUE,TRUE}</definedName>
    <definedName name="wvu.Socios._.95." hidden="1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.summary1." hidden="1">{TRUE,TRUE,-1.25,-15.5,604.5,369,FALSE,FALSE,TRUE,TRUE,0,1,#N/A,1,#N/A,20.5555555555556,28.9285714285714,1,FALSE,FALSE,3,TRUE,1,FALSE,80,"Swvu.summary1.","ACwvu.summary1.",#N/A,FALSE,FALSE,0.5,0.5,0.5,0.5,2,"&amp;F","&amp;L&amp;D&amp;C&amp;A&amp;RPage &amp;P",TRUE,FALSE,FALSE,FALSE,1,50,#N/A,#N/A,"=R1C1:R55C31",FALSE,#N/A,#N/A,FALSE,FALSE,TRUE,1,600,600,FALSE,FALSE,TRUE,TRUE,TRUE}</definedName>
    <definedName name="wvu.summary2." hidden="1">{TRUE,TRUE,-1.25,-15.5,604.5,369,FALSE,FALSE,TRUE,TRUE,0,1,#N/A,41,#N/A,20.5555555555556,27.0714285714286,1,FALSE,FALSE,3,TRUE,1,FALSE,80,"Swvu.summary2.","ACwvu.summary2.",#N/A,FALSE,FALSE,0.5,0.5,0.5,0.5,2,"&amp;F","&amp;A&amp;RPage &amp;P",TRUE,FALSE,FALSE,FALSE,1,50,#N/A,#N/A,"=R56C1:R103C31",FALSE,#N/A,#N/A,FALSE,FALSE,TRUE,1,600,600,FALSE,FALSE,TRUE,TRUE,TRUE}</definedName>
    <definedName name="wvu.summary3." hidden="1">{TRUE,TRUE,-1.25,-15.5,604.5,369,FALSE,FALSE,TRUE,TRUE,0,1,#N/A,91,#N/A,20.5555555555556,24.8571428571429,1,FALSE,FALSE,3,TRUE,1,FALSE,80,"Swvu.summary3.","ACwvu.summary3.",#N/A,FALSE,FALSE,0.5,0.5,0.5,0.5,2,"&amp;F","&amp;A&amp;RPage &amp;P",TRUE,FALSE,FALSE,FALSE,1,50,#N/A,#N/A,"=R104C1:R153C31",FALSE,#N/A,#N/A,FALSE,FALSE,TRUE,1,600,600,FALSE,FALSE,TRUE,TRUE,TRUE}</definedName>
    <definedName name="wvu.VERLUCRO." hidden="1">{FALSE,FALSE,-1.25,-15.5,484.5,278.25,FALSE,FALSE,TRUE,FALSE,0,1,#N/A,1106,#N/A,12.4059405940594,23.2666666666667,1,FALSE,FALSE,3,TRUE,1,FALSE,100,"Swvu.VERLUCRO.","ACwvu.VERLUCRO.",#N/A,FALSE,FALSE,0,0,0,0,1,"","",TRUE,FALSE,FALSE,FALSE,1,95,#N/A,#N/A,FALSE,FALSE,FALSE,FALSE,FALSE,FALSE,FALSE,1,65532,65532,FALSE,FALSE,TRUE,TRUE,TRUE}</definedName>
    <definedName name="wvwa\" hidden="1">{#N/A,#N/A,TRUE,"Serviços"}</definedName>
    <definedName name="WW">[38]Teor!$C$3:$C$7</definedName>
    <definedName name="ww_27">#REF!</definedName>
    <definedName name="ww_28">#REF!</definedName>
    <definedName name="ww_29">#REF!</definedName>
    <definedName name="www">[0]!www</definedName>
    <definedName name="wwwww" hidden="1">{#N/A,#N/A,FALSE,"MO (2)"}</definedName>
    <definedName name="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b" hidden="1">{#N/A,#N/A,TRUE,"Serviços"}</definedName>
    <definedName name="wwwwww" hidden="1">{#N/A,#N/A,FALSE,"MO (2)"}</definedName>
    <definedName name="wwwwww1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wwwwww">#REF!</definedName>
    <definedName name="wwwwwwwwwwwwwwwwwww" hidden="1">{#N/A,#N/A,FALSE,"QD_F1 Invest Detalhado";#N/A,#N/A,FALSE,"QD_F3 Invest_Comparado";#N/A,#N/A,FALSE,"QD_B Trafego";#N/A,#N/A,FALSE,"QD_D0 Custos Operacionais";#N/A,#N/A,FALSE,"QD_C Receita";#N/A,#N/A,FALSE,"QD_D Custos";#N/A,#N/A,FALSE,"QD_E Resultado";#N/A,#N/A,FALSE,"QD_G Fluxo Caixa"}</definedName>
    <definedName name="wwwwwwwwwwwwwwwwwwwwwwwwwwwww">#REF!</definedName>
    <definedName name="x" localSheetId="15">[128]Equipamentos!#REF!</definedName>
    <definedName name="x" localSheetId="16">#REF!</definedName>
    <definedName name="x">#REF!</definedName>
    <definedName name="x_10">#N/A</definedName>
    <definedName name="x_11">#N/A</definedName>
    <definedName name="x_12">#N/A</definedName>
    <definedName name="x_13">#N/A</definedName>
    <definedName name="x_14">#N/A</definedName>
    <definedName name="x_15">#N/A</definedName>
    <definedName name="x_16">#N/A</definedName>
    <definedName name="x_17">#N/A</definedName>
    <definedName name="x_18">#N/A</definedName>
    <definedName name="x_24">#REF!</definedName>
    <definedName name="x_25">#REF!</definedName>
    <definedName name="x_26">#REF!</definedName>
    <definedName name="x_27">#REF!</definedName>
    <definedName name="x_28">#REF!</definedName>
    <definedName name="x_29">#REF!</definedName>
    <definedName name="x_3">[98]Equipamentos!#REF!</definedName>
    <definedName name="x_31">#REF!</definedName>
    <definedName name="x_4">[98]Equipamentos!#REF!</definedName>
    <definedName name="x_5">[98]Equipamentos!#REF!</definedName>
    <definedName name="x_6">#N/A</definedName>
    <definedName name="x_7">#N/A</definedName>
    <definedName name="x_8">#N/A</definedName>
    <definedName name="x_9">#N/A</definedName>
    <definedName name="xc32dd">#N/A</definedName>
    <definedName name="XCERRVTRT">[127]!Plan1</definedName>
    <definedName name="xcfdc">[127]!Plan1</definedName>
    <definedName name="XDETRRTVBT">[127]!Plan1</definedName>
    <definedName name="XDFGVGFVG">[127]!Plan1</definedName>
    <definedName name="xedc">[127]!Plan1</definedName>
    <definedName name="xedcvf">[127]!Plan1</definedName>
    <definedName name="XERVRBVYTB">[127]!Plan1</definedName>
    <definedName name="XERVTBVRTBTR">[127]!Plan1</definedName>
    <definedName name="xfcrtr">[127]!Plan1</definedName>
    <definedName name="xhvnh">[127]!Plan1</definedName>
    <definedName name="XREF_COLUMN_1" hidden="1">#REF!</definedName>
    <definedName name="XREF_COLUMN_10" hidden="1">#REF!</definedName>
    <definedName name="XREF_COLUMN_11" hidden="1">#REF!</definedName>
    <definedName name="XREF_COLUMN_12" hidden="1">#REF!</definedName>
    <definedName name="XREF_COLUMN_13" hidden="1">#REF!</definedName>
    <definedName name="XREF_COLUMN_14" hidden="1">#REF!</definedName>
    <definedName name="XREF_COLUMN_15" hidden="1">#REF!</definedName>
    <definedName name="XREF_COLUMN_16" hidden="1">#REF!</definedName>
    <definedName name="XREF_COLUMN_17" hidden="1">#REF!</definedName>
    <definedName name="XREF_COLUMN_18" hidden="1">#REF!</definedName>
    <definedName name="XREF_COLUMN_19" hidden="1">#REF!</definedName>
    <definedName name="XREF_COLUMN_2" hidden="1">#REF!</definedName>
    <definedName name="XREF_COLUMN_20" hidden="1">#REF!</definedName>
    <definedName name="XREF_COLUMN_21" hidden="1">#REF!</definedName>
    <definedName name="XREF_COLUMN_22" hidden="1">#REF!</definedName>
    <definedName name="XREF_COLUMN_23" hidden="1">#REF!</definedName>
    <definedName name="XREF_COLUMN_24" hidden="1">#REF!</definedName>
    <definedName name="XREF_COLUMN_25" hidden="1">#REF!</definedName>
    <definedName name="XREF_COLUMN_26" hidden="1">#REF!</definedName>
    <definedName name="XREF_COLUMN_27" hidden="1">#REF!</definedName>
    <definedName name="XREF_COLUMN_28" hidden="1">#REF!</definedName>
    <definedName name="XREF_COLUMN_29" hidden="1">#REF!</definedName>
    <definedName name="XREF_COLUMN_3" hidden="1">#REF!</definedName>
    <definedName name="XREF_COLUMN_30" hidden="1">#REF!</definedName>
    <definedName name="XREF_COLUMN_31" hidden="1">#REF!</definedName>
    <definedName name="XREF_COLUMN_32" hidden="1">#REF!</definedName>
    <definedName name="XREF_COLUMN_33" hidden="1">#REF!</definedName>
    <definedName name="XREF_COLUMN_34" hidden="1">#REF!</definedName>
    <definedName name="XREF_COLUMN_35" hidden="1">#REF!</definedName>
    <definedName name="XREF_COLUMN_36" hidden="1">#REF!</definedName>
    <definedName name="XREF_COLUMN_37" hidden="1">#REF!</definedName>
    <definedName name="XREF_COLUMN_38" hidden="1">#REF!</definedName>
    <definedName name="XREF_COLUMN_39" hidden="1">#REF!</definedName>
    <definedName name="XREF_COLUMN_4" hidden="1">#REF!</definedName>
    <definedName name="XREF_COLUMN_40" hidden="1">#REF!</definedName>
    <definedName name="XREF_COLUMN_41" hidden="1">#REF!</definedName>
    <definedName name="XREF_COLUMN_42" hidden="1">#REF!</definedName>
    <definedName name="XREF_COLUMN_43" hidden="1">#REF!</definedName>
    <definedName name="XREF_COLUMN_44" hidden="1">#REF!</definedName>
    <definedName name="XREF_COLUMN_45" hidden="1">#REF!</definedName>
    <definedName name="XREF_COLUMN_5" hidden="1">#REF!</definedName>
    <definedName name="XREF_COLUMN_6" hidden="1">#REF!</definedName>
    <definedName name="XREF_COLUMN_7" hidden="1">#REF!</definedName>
    <definedName name="XREF_COLUMN_8" hidden="1">#REF!</definedName>
    <definedName name="XREF_COLUMN_9" hidden="1">#REF!</definedName>
    <definedName name="XRefActiveRow" hidden="1">#REF!</definedName>
    <definedName name="XRefColumnsCount" hidden="1">8</definedName>
    <definedName name="XRefCopy10" hidden="1">#REF!</definedName>
    <definedName name="XRefCopy10Row" hidden="1">#REF!</definedName>
    <definedName name="XRefCopy11" hidden="1">#REF!</definedName>
    <definedName name="XRefCopy11Row" hidden="1">#REF!</definedName>
    <definedName name="XRefCopy12" hidden="1">#REF!</definedName>
    <definedName name="XRefCopy12Row" hidden="1">#REF!</definedName>
    <definedName name="XRefCopy13" hidden="1">#REF!</definedName>
    <definedName name="XRefCopy13Row" hidden="1">#REF!</definedName>
    <definedName name="XRefCopy14" hidden="1">#REF!</definedName>
    <definedName name="XRefCopy14Row" hidden="1">#REF!</definedName>
    <definedName name="XRefCopy15" hidden="1">#REF!</definedName>
    <definedName name="XRefCopy15Row" hidden="1">#REF!</definedName>
    <definedName name="XRefCopy16" hidden="1">#REF!</definedName>
    <definedName name="XRefCopy16Row" hidden="1">#REF!</definedName>
    <definedName name="XRefCopy17" hidden="1">#REF!</definedName>
    <definedName name="XRefCopy17Row" hidden="1">#REF!</definedName>
    <definedName name="XRefCopy18" hidden="1">#REF!</definedName>
    <definedName name="XRefCopy18Row" hidden="1">#REF!</definedName>
    <definedName name="XRefCopy19" hidden="1">#REF!</definedName>
    <definedName name="XRefCopy19Row" hidden="1">#REF!</definedName>
    <definedName name="XRefCopy1Row" hidden="1">#REF!</definedName>
    <definedName name="XRefCopy2" hidden="1">#REF!</definedName>
    <definedName name="XRefCopy20" hidden="1">#REF!</definedName>
    <definedName name="XRefCopy20Row" hidden="1">#REF!</definedName>
    <definedName name="XRefCopy21" hidden="1">#REF!</definedName>
    <definedName name="XRefCopy21Row" hidden="1">#REF!</definedName>
    <definedName name="XRefCopy22" hidden="1">#REF!</definedName>
    <definedName name="XRefCopy22Row" hidden="1">#REF!</definedName>
    <definedName name="XRefCopy23" hidden="1">#REF!</definedName>
    <definedName name="XRefCopy23Row" hidden="1">#REF!</definedName>
    <definedName name="XRefCopy24" hidden="1">#REF!</definedName>
    <definedName name="XRefCopy24Row" hidden="1">#REF!</definedName>
    <definedName name="XRefCopy25" hidden="1">#REF!</definedName>
    <definedName name="XRefCopy25Row" hidden="1">#REF!</definedName>
    <definedName name="XRefCopy26" hidden="1">#REF!</definedName>
    <definedName name="XRefCopy26Row" hidden="1">#REF!</definedName>
    <definedName name="XRefCopy27" hidden="1">#REF!</definedName>
    <definedName name="XRefCopy27Row" hidden="1">#REF!</definedName>
    <definedName name="XRefCopy28" hidden="1">#REF!</definedName>
    <definedName name="XRefCopy28Row" hidden="1">#REF!</definedName>
    <definedName name="XRefCopy29" hidden="1">#REF!</definedName>
    <definedName name="XRefCopy29Row" hidden="1">#REF!</definedName>
    <definedName name="XRefCopy2Row" hidden="1">#REF!</definedName>
    <definedName name="XRefCopy3" hidden="1">#REF!</definedName>
    <definedName name="XRefCopy30" hidden="1">#REF!</definedName>
    <definedName name="XRefCopy30Row" hidden="1">#REF!</definedName>
    <definedName name="XRefCopy31" hidden="1">#REF!</definedName>
    <definedName name="XRefCopy31Row" hidden="1">#REF!</definedName>
    <definedName name="XRefCopy32" hidden="1">#REF!</definedName>
    <definedName name="XRefCopy32Row" hidden="1">#REF!</definedName>
    <definedName name="XRefCopy33" hidden="1">#REF!</definedName>
    <definedName name="XRefCopy33Row" hidden="1">#REF!</definedName>
    <definedName name="XRefCopy34" hidden="1">#REF!</definedName>
    <definedName name="XRefCopy34Row" hidden="1">#REF!</definedName>
    <definedName name="XRefCopy35" hidden="1">#REF!</definedName>
    <definedName name="XRefCopy35Row" hidden="1">#REF!</definedName>
    <definedName name="XRefCopy36" hidden="1">#REF!</definedName>
    <definedName name="XRefCopy36Row" hidden="1">#REF!</definedName>
    <definedName name="XRefCopy37" hidden="1">#REF!</definedName>
    <definedName name="XRefCopy37Row" hidden="1">#REF!</definedName>
    <definedName name="XRefCopy38" hidden="1">#REF!</definedName>
    <definedName name="XRefCopy38Row" hidden="1">#REF!</definedName>
    <definedName name="XRefCopy39" hidden="1">#REF!</definedName>
    <definedName name="XRefCopy39Row" hidden="1">#REF!</definedName>
    <definedName name="XRefCopy3Row" hidden="1">#REF!</definedName>
    <definedName name="XRefCopy4" hidden="1">#REF!</definedName>
    <definedName name="XRefCopy40" hidden="1">#REF!</definedName>
    <definedName name="XRefCopy40Row" hidden="1">#REF!</definedName>
    <definedName name="XRefCopy41" hidden="1">#REF!</definedName>
    <definedName name="XRefCopy41Row" hidden="1">#REF!</definedName>
    <definedName name="XRefCopy42" hidden="1">#REF!</definedName>
    <definedName name="XRefCopy42Row" hidden="1">#REF!</definedName>
    <definedName name="XRefCopy43" hidden="1">#REF!</definedName>
    <definedName name="XRefCopy43Row" hidden="1">#REF!</definedName>
    <definedName name="XRefCopy44" hidden="1">#REF!</definedName>
    <definedName name="XRefCopy44Row" hidden="1">#REF!</definedName>
    <definedName name="XRefCopy45" hidden="1">#REF!</definedName>
    <definedName name="XRefCopy45Row" hidden="1">#REF!</definedName>
    <definedName name="XRefCopy46" hidden="1">#REF!</definedName>
    <definedName name="XRefCopy46Row" hidden="1">#REF!</definedName>
    <definedName name="XRefCopy47" hidden="1">#REF!</definedName>
    <definedName name="XRefCopy47Row" hidden="1">#REF!</definedName>
    <definedName name="XRefCopy48" hidden="1">#REF!</definedName>
    <definedName name="XRefCopy49" hidden="1">#REF!</definedName>
    <definedName name="XRefCopy49Row" hidden="1">#REF!</definedName>
    <definedName name="XRefCopy4Row" hidden="1">#REF!</definedName>
    <definedName name="XRefCopy5" hidden="1">#REF!</definedName>
    <definedName name="XRefCopy50" hidden="1">#REF!</definedName>
    <definedName name="XRefCopy51" hidden="1">#REF!</definedName>
    <definedName name="XRefCopy51Row" hidden="1">#REF!</definedName>
    <definedName name="XRefCopy52" hidden="1">#REF!</definedName>
    <definedName name="XRefCopy52Row" hidden="1">#REF!</definedName>
    <definedName name="XRefCopy53" hidden="1">#REF!</definedName>
    <definedName name="XRefCopy53Row" hidden="1">#REF!</definedName>
    <definedName name="XRefCopy54" hidden="1">#REF!</definedName>
    <definedName name="XRefCopy54Row" hidden="1">#REF!</definedName>
    <definedName name="XRefCopy55" hidden="1">#REF!</definedName>
    <definedName name="XRefCopy55Row" hidden="1">#REF!</definedName>
    <definedName name="XRefCopy56" hidden="1">#REF!</definedName>
    <definedName name="XRefCopy56Row" hidden="1">#REF!</definedName>
    <definedName name="XRefCopy57" hidden="1">#REF!</definedName>
    <definedName name="XRefCopy57Row" hidden="1">#REF!</definedName>
    <definedName name="XRefCopy58" hidden="1">#REF!</definedName>
    <definedName name="XRefCopy58Row" hidden="1">#REF!</definedName>
    <definedName name="XRefCopy59" hidden="1">#REF!</definedName>
    <definedName name="XRefCopy59Row" hidden="1">#REF!</definedName>
    <definedName name="XRefCopy5Row" hidden="1">#REF!</definedName>
    <definedName name="XRefCopy6" hidden="1">#REF!</definedName>
    <definedName name="XRefCopy60" hidden="1">#REF!</definedName>
    <definedName name="XRefCopy60Row" hidden="1">#REF!</definedName>
    <definedName name="XRefCopy61" hidden="1">#REF!</definedName>
    <definedName name="XRefCopy61Row" hidden="1">#REF!</definedName>
    <definedName name="XRefCopy62" hidden="1">#REF!</definedName>
    <definedName name="XRefCopy62Row" hidden="1">#REF!</definedName>
    <definedName name="XRefCopy63" hidden="1">#REF!</definedName>
    <definedName name="XRefCopy63Row" hidden="1">#REF!</definedName>
    <definedName name="XRefCopy64" hidden="1">#REF!</definedName>
    <definedName name="XRefCopy64Row" hidden="1">#REF!</definedName>
    <definedName name="XRefCopy65" hidden="1">#REF!</definedName>
    <definedName name="XRefCopy65Row" hidden="1">#REF!</definedName>
    <definedName name="XRefCopy66" hidden="1">#REF!</definedName>
    <definedName name="XRefCopy66Row" hidden="1">#REF!</definedName>
    <definedName name="XRefCopy67" hidden="1">#REF!</definedName>
    <definedName name="XRefCopy67Row" hidden="1">#REF!</definedName>
    <definedName name="XRefCopy68" hidden="1">#REF!</definedName>
    <definedName name="XRefCopy68Row" hidden="1">#REF!</definedName>
    <definedName name="XRefCopy69Row" hidden="1">#REF!</definedName>
    <definedName name="XRefCopy6Row" hidden="1">#REF!</definedName>
    <definedName name="XRefCopy7" hidden="1">#REF!</definedName>
    <definedName name="XRefCopy70" hidden="1">#REF!</definedName>
    <definedName name="XRefCopy70Row" hidden="1">#REF!</definedName>
    <definedName name="XRefCopy71" hidden="1">#REF!</definedName>
    <definedName name="XRefCopy71Row" hidden="1">#REF!</definedName>
    <definedName name="XRefCopy72" hidden="1">#REF!</definedName>
    <definedName name="XRefCopy72Row" hidden="1">#REF!</definedName>
    <definedName name="XRefCopy73" hidden="1">#REF!</definedName>
    <definedName name="XRefCopy73Row" hidden="1">#REF!</definedName>
    <definedName name="XRefCopy74" hidden="1">#REF!</definedName>
    <definedName name="XRefCopy74Row" hidden="1">#REF!</definedName>
    <definedName name="XRefCopy75" hidden="1">#REF!</definedName>
    <definedName name="XRefCopy75Row" hidden="1">#REF!</definedName>
    <definedName name="XRefCopy76" hidden="1">#REF!</definedName>
    <definedName name="XRefCopy76Row" hidden="1">#REF!</definedName>
    <definedName name="XRefCopy77" hidden="1">#REF!</definedName>
    <definedName name="XRefCopy77Row" hidden="1">#REF!</definedName>
    <definedName name="XRefCopy78" hidden="1">#REF!</definedName>
    <definedName name="XRefCopy78Row" hidden="1">#REF!</definedName>
    <definedName name="XRefCopy79" hidden="1">#REF!</definedName>
    <definedName name="XRefCopy79Row" hidden="1">#REF!</definedName>
    <definedName name="XRefCopy7Row" hidden="1">#REF!</definedName>
    <definedName name="XRefCopy8" hidden="1">#REF!</definedName>
    <definedName name="XRefCopy80" hidden="1">#REF!</definedName>
    <definedName name="XRefCopy80Row" hidden="1">#REF!</definedName>
    <definedName name="XRefCopy81" hidden="1">#REF!</definedName>
    <definedName name="XRefCopy81Row" hidden="1">#REF!</definedName>
    <definedName name="XRefCopy82" hidden="1">#REF!</definedName>
    <definedName name="XRefCopy84" hidden="1">#REF!</definedName>
    <definedName name="XRefCopy85" hidden="1">#REF!</definedName>
    <definedName name="XRefCopy86" hidden="1">#REF!</definedName>
    <definedName name="XRefCopy86Row" hidden="1">#REF!</definedName>
    <definedName name="XRefCopy87" hidden="1">#REF!</definedName>
    <definedName name="XRefCopy87Row" hidden="1">#REF!</definedName>
    <definedName name="XRefCopy8Row" hidden="1">#REF!</definedName>
    <definedName name="XRefCopy9" hidden="1">#REF!</definedName>
    <definedName name="XRefCopy95" hidden="1">#REF!</definedName>
    <definedName name="XRefCopy96" hidden="1">#REF!</definedName>
    <definedName name="XRefCopy97" hidden="1">#REF!</definedName>
    <definedName name="XRefCopy9Row" hidden="1">#REF!</definedName>
    <definedName name="XRefCopyRangeCount" hidden="1">46</definedName>
    <definedName name="XRefPaste10Row" hidden="1">#REF!</definedName>
    <definedName name="XRefPaste11Row" hidden="1">#REF!</definedName>
    <definedName name="XRefPaste12" hidden="1">#REF!</definedName>
    <definedName name="XRefPaste12Row" hidden="1">#REF!</definedName>
    <definedName name="XRefPaste13Row" hidden="1">#REF!</definedName>
    <definedName name="XRefPaste14Row" hidden="1">#REF!</definedName>
    <definedName name="XRefPaste15Row" hidden="1">#REF!</definedName>
    <definedName name="XRefPaste16Row" hidden="1">#REF!</definedName>
    <definedName name="XRefPaste17Row" hidden="1">#REF!</definedName>
    <definedName name="XRefPaste18Row" hidden="1">#REF!</definedName>
    <definedName name="XRefPaste19Row" hidden="1">#REF!</definedName>
    <definedName name="XRefPaste1Row" hidden="1">#REF!</definedName>
    <definedName name="XRefPaste2" hidden="1">#REF!</definedName>
    <definedName name="XRefPaste20Row" hidden="1">#REF!</definedName>
    <definedName name="XRefPaste21Row" hidden="1">#REF!</definedName>
    <definedName name="XRefPaste22" hidden="1">#REF!</definedName>
    <definedName name="XRefPaste22Row" hidden="1">#REF!</definedName>
    <definedName name="XRefPaste23" hidden="1">#REF!</definedName>
    <definedName name="XRefPaste23Row" hidden="1">#REF!</definedName>
    <definedName name="XRefPaste24" hidden="1">#REF!</definedName>
    <definedName name="XRefPaste24Row" hidden="1">#REF!</definedName>
    <definedName name="XRefPaste25" hidden="1">#REF!</definedName>
    <definedName name="XRefPaste25Row" hidden="1">#REF!</definedName>
    <definedName name="XRefPaste26" hidden="1">#REF!</definedName>
    <definedName name="XRefPaste26Row" hidden="1">#REF!</definedName>
    <definedName name="XRefPaste27" hidden="1">#REF!</definedName>
    <definedName name="XRefPaste27Row" hidden="1">#REF!</definedName>
    <definedName name="XRefPaste28" hidden="1">#REF!</definedName>
    <definedName name="XRefPaste28Row" hidden="1">#REF!</definedName>
    <definedName name="XRefPaste29" hidden="1">#REF!</definedName>
    <definedName name="XRefPaste29Row" hidden="1">#REF!</definedName>
    <definedName name="XRefPaste2Row" hidden="1">#REF!</definedName>
    <definedName name="XRefPaste30" hidden="1">#REF!</definedName>
    <definedName name="XRefPaste30Row" hidden="1">#REF!</definedName>
    <definedName name="XRefPaste31" hidden="1">#REF!</definedName>
    <definedName name="XRefPaste31Row" hidden="1">#REF!</definedName>
    <definedName name="XRefPaste32" hidden="1">#REF!</definedName>
    <definedName name="XRefPaste32Row" hidden="1">#REF!</definedName>
    <definedName name="XRefPaste33" hidden="1">#REF!</definedName>
    <definedName name="XRefPaste33Row" hidden="1">#REF!</definedName>
    <definedName name="XRefPaste34" hidden="1">#REF!</definedName>
    <definedName name="XRefPaste34Row" hidden="1">#REF!</definedName>
    <definedName name="XRefPaste35" hidden="1">#REF!</definedName>
    <definedName name="XRefPaste35Row" hidden="1">#REF!</definedName>
    <definedName name="XRefPaste36" hidden="1">#REF!</definedName>
    <definedName name="XRefPaste36Row" hidden="1">#REF!</definedName>
    <definedName name="XRefPaste37" hidden="1">#REF!</definedName>
    <definedName name="XRefPaste37Row" hidden="1">#REF!</definedName>
    <definedName name="XRefPaste38" hidden="1">#REF!</definedName>
    <definedName name="XRefPaste38Row" hidden="1">#REF!</definedName>
    <definedName name="XRefPaste39" hidden="1">#REF!</definedName>
    <definedName name="XRefPaste39Row" hidden="1">#REF!</definedName>
    <definedName name="XRefPaste3Row" hidden="1">#REF!</definedName>
    <definedName name="XRefPaste40" hidden="1">#REF!</definedName>
    <definedName name="XRefPaste40Row" hidden="1">#REF!</definedName>
    <definedName name="XRefPaste41" hidden="1">#REF!</definedName>
    <definedName name="XRefPaste41Row" hidden="1">#REF!</definedName>
    <definedName name="XRefPaste42" hidden="1">#REF!</definedName>
    <definedName name="XRefPaste42Row" hidden="1">#REF!</definedName>
    <definedName name="XRefPaste43" hidden="1">#REF!</definedName>
    <definedName name="XRefPaste43Row" hidden="1">#REF!</definedName>
    <definedName name="XRefPaste44" hidden="1">#REF!</definedName>
    <definedName name="XRefPaste44Row" hidden="1">#REF!</definedName>
    <definedName name="XRefPaste45" hidden="1">#REF!</definedName>
    <definedName name="XRefPaste45Row" hidden="1">#REF!</definedName>
    <definedName name="XRefPaste46" hidden="1">#REF!</definedName>
    <definedName name="XRefPaste46Row" hidden="1">#REF!</definedName>
    <definedName name="XRefPaste47" hidden="1">#REF!</definedName>
    <definedName name="XRefPaste47Row" hidden="1">#REF!</definedName>
    <definedName name="XRefPaste48" hidden="1">#REF!</definedName>
    <definedName name="XRefPaste48Row" hidden="1">#REF!</definedName>
    <definedName name="XRefPaste49Row" hidden="1">#REF!</definedName>
    <definedName name="XRefPaste4Row" hidden="1">#REF!</definedName>
    <definedName name="XRefPaste5" hidden="1">#REF!</definedName>
    <definedName name="XRefPaste50Row" hidden="1">#REF!</definedName>
    <definedName name="XRefPaste51Row" hidden="1">#REF!</definedName>
    <definedName name="XRefPaste53" hidden="1">#REF!</definedName>
    <definedName name="XRefPaste5Row" hidden="1">#REF!</definedName>
    <definedName name="XRefPaste6" hidden="1">#REF!</definedName>
    <definedName name="XRefPaste6Row" hidden="1">#REF!</definedName>
    <definedName name="XRefPaste7Row" hidden="1">#REF!</definedName>
    <definedName name="XRefPaste8Row" hidden="1">#REF!</definedName>
    <definedName name="XRefPaste9Row" hidden="1">#REF!</definedName>
    <definedName name="XRefPasteRangeCount" hidden="1">48</definedName>
    <definedName name="xrtvctv">[127]!Plan1</definedName>
    <definedName name="xrtyvbyh">[127]!Plan1</definedName>
    <definedName name="xsd">#N/A</definedName>
    <definedName name="xx" localSheetId="8">XX</definedName>
    <definedName name="xx" localSheetId="10">'01-ADM-Resumo'!xx</definedName>
    <definedName name="xx" localSheetId="11">'01-ADM-Resumo'!xx</definedName>
    <definedName name="xx" localSheetId="12">'01-ADM-Resumo'!xx</definedName>
    <definedName name="xx" localSheetId="13">'01-ADM-Resumo'!xx</definedName>
    <definedName name="XX" localSheetId="5" hidden="1">{"'EI 060 02'!$A$1:$K$59"}</definedName>
    <definedName name="xx" localSheetId="15">'CUSTO PRINCIPAL'!xx</definedName>
    <definedName name="XX" localSheetId="16">{"'EI 060 02'!$A$1:$K$59"}</definedName>
    <definedName name="XX" hidden="1">{"'EI 060 02'!$A$1:$K$59"}</definedName>
    <definedName name="XX_2">NA()</definedName>
    <definedName name="xx_38" localSheetId="16">xx_38</definedName>
    <definedName name="xx_38">#N/A</definedName>
    <definedName name="xxc">#N/A</definedName>
    <definedName name="xxd">#N/A</definedName>
    <definedName name="XXX" localSheetId="8">XXX</definedName>
    <definedName name="XXX" localSheetId="10">'01-ADM-Resumo'!XXX</definedName>
    <definedName name="XXX" localSheetId="11">'01-ADM-Resumo'!XXX</definedName>
    <definedName name="XXX" localSheetId="12">'01-ADM-Resumo'!XXX</definedName>
    <definedName name="XXX" localSheetId="13">'01-ADM-Resumo'!XXX</definedName>
    <definedName name="XXX" localSheetId="15">'CUSTO PRINCIPAL'!XXX</definedName>
    <definedName name="XXX" localSheetId="16">'01-ADM-Resumo'!XXX</definedName>
    <definedName name="XXX">#N/A</definedName>
    <definedName name="XXX_1" localSheetId="16">XXX_1</definedName>
    <definedName name="XXX_1">#N/A</definedName>
    <definedName name="XXX_10" localSheetId="16">XXX_10</definedName>
    <definedName name="XXX_10">#N/A</definedName>
    <definedName name="XXX_12" localSheetId="16">XXX_12</definedName>
    <definedName name="XXX_12">#N/A</definedName>
    <definedName name="XXX_13" localSheetId="16">XXX_13</definedName>
    <definedName name="XXX_13">#N/A</definedName>
    <definedName name="XXX_14">XXX_14</definedName>
    <definedName name="XXX_19" localSheetId="16">XXX_19</definedName>
    <definedName name="XXX_19">#N/A</definedName>
    <definedName name="XXX_2" localSheetId="15">NA()</definedName>
    <definedName name="XXX_2" localSheetId="16">XXX_2</definedName>
    <definedName name="XXX_2">#N/A</definedName>
    <definedName name="XXX_20">#N/A</definedName>
    <definedName name="XXX_21" localSheetId="16">XXX_21</definedName>
    <definedName name="XXX_21">#N/A</definedName>
    <definedName name="XXX_22">XXX_22</definedName>
    <definedName name="XXX_23" localSheetId="16">XXX_23</definedName>
    <definedName name="XXX_23">#N/A</definedName>
    <definedName name="XXX_24" localSheetId="16">XXX_24</definedName>
    <definedName name="XXX_24">#N/A</definedName>
    <definedName name="XXX_25">XXX_25</definedName>
    <definedName name="XXX_26" localSheetId="16">XXX_26</definedName>
    <definedName name="XXX_26">#N/A</definedName>
    <definedName name="XXX_27" localSheetId="16">XXX_27</definedName>
    <definedName name="XXX_27">#N/A</definedName>
    <definedName name="XXX_28">XXX_28</definedName>
    <definedName name="XXX_29" localSheetId="16">XXX_29</definedName>
    <definedName name="XXX_29">#N/A</definedName>
    <definedName name="XXX_3">XXX_3</definedName>
    <definedName name="XXX_30" localSheetId="16">XXX_30</definedName>
    <definedName name="XXX_30">#N/A</definedName>
    <definedName name="XXX_31" localSheetId="16">XXX_31</definedName>
    <definedName name="XXX_31">#N/A</definedName>
    <definedName name="XXX_32">XXX_32</definedName>
    <definedName name="XXX_33" localSheetId="16">XXX_33</definedName>
    <definedName name="XXX_33">#N/A</definedName>
    <definedName name="XXX_34" localSheetId="16">XXX_34</definedName>
    <definedName name="XXX_34">#N/A</definedName>
    <definedName name="XXX_35" localSheetId="16">XXX_35</definedName>
    <definedName name="XXX_35">#N/A</definedName>
    <definedName name="XXX_36" localSheetId="16">XXX_36</definedName>
    <definedName name="XXX_36">#N/A</definedName>
    <definedName name="XXX_37" localSheetId="16">XXX_37</definedName>
    <definedName name="XXX_37">#N/A</definedName>
    <definedName name="XXX_38" localSheetId="16">XXX_38</definedName>
    <definedName name="XXX_38">#N/A</definedName>
    <definedName name="XXX_39" localSheetId="16">XXX_39</definedName>
    <definedName name="XXX_39">#N/A</definedName>
    <definedName name="XXX_4" localSheetId="16">XXX_4</definedName>
    <definedName name="XXX_4">#N/A</definedName>
    <definedName name="XXX_40" localSheetId="16">XXX_40</definedName>
    <definedName name="XXX_40">#N/A</definedName>
    <definedName name="XXX_41" localSheetId="16">XXX_41</definedName>
    <definedName name="XXX_41">#N/A</definedName>
    <definedName name="XXX_42" localSheetId="16">XXX_42</definedName>
    <definedName name="XXX_42">#N/A</definedName>
    <definedName name="XXX_43" localSheetId="16">XXX_43</definedName>
    <definedName name="XXX_43">#N/A</definedName>
    <definedName name="XXX_44" localSheetId="16">XXX_44</definedName>
    <definedName name="XXX_44">#N/A</definedName>
    <definedName name="XXX_45" localSheetId="16">XXX_45</definedName>
    <definedName name="XXX_45">#N/A</definedName>
    <definedName name="XXX_46" localSheetId="16">XXX_46</definedName>
    <definedName name="XXX_46">#N/A</definedName>
    <definedName name="XXX_47" localSheetId="16">XXX_47</definedName>
    <definedName name="XXX_47">#N/A</definedName>
    <definedName name="XXX_48" localSheetId="16">XXX_48</definedName>
    <definedName name="XXX_48">#N/A</definedName>
    <definedName name="XXX_5">XXX_5</definedName>
    <definedName name="XXX_51" localSheetId="16">XXX_51</definedName>
    <definedName name="XXX_51">#N/A</definedName>
    <definedName name="XXX_52" localSheetId="16">XXX_52</definedName>
    <definedName name="XXX_52">#N/A</definedName>
    <definedName name="XXX_53" localSheetId="16">XXX_53</definedName>
    <definedName name="XXX_53">#N/A</definedName>
    <definedName name="XXX_54" localSheetId="16">XXX_54</definedName>
    <definedName name="XXX_54">#N/A</definedName>
    <definedName name="XXX_55" localSheetId="16">XXX_55</definedName>
    <definedName name="XXX_55">#N/A</definedName>
    <definedName name="XXX_56" localSheetId="16">XXX_56</definedName>
    <definedName name="XXX_56">#N/A</definedName>
    <definedName name="XXX_57" localSheetId="16">XXX_57</definedName>
    <definedName name="XXX_57">#N/A</definedName>
    <definedName name="XXX_58" localSheetId="16">XXX_58</definedName>
    <definedName name="XXX_58">#N/A</definedName>
    <definedName name="XXX_59" localSheetId="16">XXX_59</definedName>
    <definedName name="XXX_59">#N/A</definedName>
    <definedName name="XXX_6">XXX_6</definedName>
    <definedName name="XXX_60" localSheetId="16">XXX_60</definedName>
    <definedName name="XXX_60">#N/A</definedName>
    <definedName name="XXX_61" localSheetId="16">XXX_61</definedName>
    <definedName name="XXX_61">#N/A</definedName>
    <definedName name="XXX_62" localSheetId="16">XXX_62</definedName>
    <definedName name="XXX_62">#N/A</definedName>
    <definedName name="XXX_63" localSheetId="16">XXX_63</definedName>
    <definedName name="XXX_63">#N/A</definedName>
    <definedName name="XXX_64" localSheetId="16">XXX_64</definedName>
    <definedName name="XXX_64">#N/A</definedName>
    <definedName name="XXX_65" localSheetId="16">XXX_65</definedName>
    <definedName name="XXX_65">#N/A</definedName>
    <definedName name="XXX_66" localSheetId="16">XXX_66</definedName>
    <definedName name="XXX_66">#N/A</definedName>
    <definedName name="XXX_67" localSheetId="16">XXX_67</definedName>
    <definedName name="XXX_67">#N/A</definedName>
    <definedName name="XXX_68" localSheetId="16">XXX_68</definedName>
    <definedName name="XXX_68">#N/A</definedName>
    <definedName name="XXX_69" localSheetId="16">XXX_69</definedName>
    <definedName name="XXX_69">#N/A</definedName>
    <definedName name="XXX_7" localSheetId="16">XXX_7</definedName>
    <definedName name="XXX_7">#N/A</definedName>
    <definedName name="XXX_70" localSheetId="16">XXX_70</definedName>
    <definedName name="XXX_70">#N/A</definedName>
    <definedName name="XXX_71" localSheetId="16">XXX_71</definedName>
    <definedName name="XXX_71">#N/A</definedName>
    <definedName name="XXX_72" localSheetId="16">XXX_72</definedName>
    <definedName name="XXX_72">#N/A</definedName>
    <definedName name="XXX_8" localSheetId="16">XXX_8</definedName>
    <definedName name="XXX_8">#N/A</definedName>
    <definedName name="XXX_9">XXX_9</definedName>
    <definedName name="xxxc">#N/A</definedName>
    <definedName name="XXXX" localSheetId="15">[8]!Plan1</definedName>
    <definedName name="XXXX">[34]!XXXX</definedName>
    <definedName name="XXXX_10" localSheetId="15">[8]!Plan1</definedName>
    <definedName name="XXXX_10" localSheetId="16">Plan1</definedName>
    <definedName name="XXXX_10">[0]!Plan1</definedName>
    <definedName name="XXXX_11" localSheetId="15">[8]!Plan1</definedName>
    <definedName name="XXXX_11" localSheetId="16">Plan1</definedName>
    <definedName name="XXXX_11">[0]!Plan1</definedName>
    <definedName name="XXXX_12" localSheetId="15">[8]!Plan1</definedName>
    <definedName name="XXXX_12" localSheetId="16">Plan1</definedName>
    <definedName name="XXXX_12">[0]!Plan1</definedName>
    <definedName name="XXXX_13" localSheetId="15">[8]!Plan1</definedName>
    <definedName name="XXXX_13" localSheetId="16">Plan1</definedName>
    <definedName name="XXXX_13">[0]!Plan1</definedName>
    <definedName name="XXXX_14" localSheetId="15">[8]!Plan1</definedName>
    <definedName name="XXXX_14" localSheetId="16">Plan1</definedName>
    <definedName name="XXXX_14">[0]!Plan1</definedName>
    <definedName name="XXXX_15" localSheetId="15">[8]!Plan1</definedName>
    <definedName name="XXXX_15" localSheetId="16">Plan1</definedName>
    <definedName name="XXXX_15">[0]!Plan1</definedName>
    <definedName name="XXXX_16" localSheetId="15">[8]!Plan1</definedName>
    <definedName name="XXXX_16" localSheetId="16">Plan1</definedName>
    <definedName name="XXXX_16">[0]!Plan1</definedName>
    <definedName name="XXXX_17" localSheetId="15">[8]!Plan1</definedName>
    <definedName name="XXXX_17" localSheetId="16">Plan1</definedName>
    <definedName name="XXXX_17">[0]!Plan1</definedName>
    <definedName name="XXXX_18" localSheetId="15">[8]!Plan1</definedName>
    <definedName name="XXXX_18" localSheetId="16">Plan1</definedName>
    <definedName name="XXXX_18">[0]!Plan1</definedName>
    <definedName name="XXXX_2" localSheetId="15">[8]!Plan1</definedName>
    <definedName name="XXXX_2" localSheetId="16">Plan1</definedName>
    <definedName name="XXXX_2">[0]!Plan1</definedName>
    <definedName name="XXXX_5" localSheetId="15">[8]!Plan1</definedName>
    <definedName name="XXXX_5" localSheetId="16">Plan1</definedName>
    <definedName name="XXXX_5">[0]!Plan1</definedName>
    <definedName name="XXXX_6" localSheetId="15">[8]!Plan1</definedName>
    <definedName name="XXXX_6" localSheetId="16">Plan1</definedName>
    <definedName name="XXXX_6">[0]!Plan1</definedName>
    <definedName name="XXXX_7" localSheetId="15">[8]!Plan1</definedName>
    <definedName name="XXXX_7" localSheetId="16">Plan1</definedName>
    <definedName name="XXXX_7">[0]!Plan1</definedName>
    <definedName name="XXXX_8" localSheetId="15">[8]!Plan1</definedName>
    <definedName name="XXXX_8" localSheetId="16">Plan1</definedName>
    <definedName name="XXXX_8">[0]!Plan1</definedName>
    <definedName name="XXXX_9" localSheetId="15">[8]!Plan1</definedName>
    <definedName name="XXXX_9" localSheetId="16">Plan1</definedName>
    <definedName name="XXXX_9">[0]!Plan1</definedName>
    <definedName name="xxxxx" localSheetId="8">xxxxx</definedName>
    <definedName name="xxxxx" localSheetId="10">'01-ADM-Resumo'!xxxxx</definedName>
    <definedName name="xxxxx" localSheetId="11">'01-ADM-Resumo'!xxxxx</definedName>
    <definedName name="xxxxx" localSheetId="12">'01-ADM-Resumo'!xxxxx</definedName>
    <definedName name="xxxxx" localSheetId="13">'01-ADM-Resumo'!xxxxx</definedName>
    <definedName name="xxxxx" localSheetId="15">'CUSTO PRINCIPAL'!xxxxx</definedName>
    <definedName name="xxxxx">'01-ADM-Resumo'!xxxxx</definedName>
    <definedName name="XXXXXX">#N/A</definedName>
    <definedName name="XXXXXXX">#REF!</definedName>
    <definedName name="XXXXXXXX" localSheetId="8">XXXXXXXX</definedName>
    <definedName name="XXXXXXXX" localSheetId="10">'01-ADM-Resumo'!XXXXXXXX</definedName>
    <definedName name="XXXXXXXX" localSheetId="11">'01-ADM-Resumo'!XXXXXXXX</definedName>
    <definedName name="XXXXXXXX" localSheetId="12">'01-ADM-Resumo'!XXXXXXXX</definedName>
    <definedName name="XXXXXXXX" localSheetId="13">'01-ADM-Resumo'!XXXXXXXX</definedName>
    <definedName name="XXXXXXXX" localSheetId="15">'CUSTO PRINCIPAL'!XXXXXXXX</definedName>
    <definedName name="XXXXXXXX">[34]!XXXXXXXX</definedName>
    <definedName name="xzdxcfr">[127]!Plan1</definedName>
    <definedName name="Y" hidden="1">{#N/A,#N/A,FALSE,"MO (2)"}</definedName>
    <definedName name="YES">#REF!</definedName>
    <definedName name="yety">'[37]Fresagem de Pista Ago-98'!#REF!</definedName>
    <definedName name="YJJYJ" hidden="1">{#N/A,#N/A,TRUE,"BD 97";#N/A,#N/A,TRUE,"IR E CS 1997";#N/A,#N/A,TRUE,"CONTINGÊNCIAS";#N/A,#N/A,TRUE,"AD_EX_97";#N/A,#N/A,TRUE,"PR ND";#N/A,#N/A,TRUE,"8191";#N/A,#N/A,TRUE,"8383";#N/A,#N/A,TRUE,"MP 1024"}</definedName>
    <definedName name="YOYIO">#REF!</definedName>
    <definedName name="yreyre" localSheetId="16">#REF!</definedName>
    <definedName name="yreyre">#REF!</definedName>
    <definedName name="yt">#REF!</definedName>
    <definedName name="YUI">#REF!</definedName>
    <definedName name="YUI_10">#REF!</definedName>
    <definedName name="YUI_12">#REF!</definedName>
    <definedName name="YUI_3">#REF!</definedName>
    <definedName name="YUI_9">#REF!</definedName>
    <definedName name="yukym" hidden="1">{#N/A,#N/A,TRUE,"Serviços"}</definedName>
    <definedName name="yy" hidden="1">{#N/A,#N/A,TRUE,"Serviços"}</definedName>
    <definedName name="z" localSheetId="8">{#N/A,#N/A,FALSE,"MO (2)"}</definedName>
    <definedName name="z" localSheetId="10">{#N/A,#N/A,FALSE,"MO (2)"}</definedName>
    <definedName name="z" localSheetId="11">{#N/A,#N/A,FALSE,"MO (2)"}</definedName>
    <definedName name="z" localSheetId="12">{#N/A,#N/A,FALSE,"MO (2)"}</definedName>
    <definedName name="z" localSheetId="13">{#N/A,#N/A,FALSE,"MO (2)"}</definedName>
    <definedName name="z" localSheetId="15" hidden="1">{#N/A,#N/A,FALSE,"MO (2)"}</definedName>
    <definedName name="Z">#N/A</definedName>
    <definedName name="Z_022B7420_7F94_427F_B370_84030F9B3342_.wvu.FilterData" hidden="1">#REF!</definedName>
    <definedName name="Z_04BC043C_175B_412D_8093_6F29CD74FBAE_.wvu.FilterData" hidden="1">#REF!</definedName>
    <definedName name="Z_058B9256_CB4D_4C39_834D_D693FEEB491F_.wvu.FilterData" hidden="1">#REF!</definedName>
    <definedName name="Z_05D1A71D_3B7B_4FB7_8DF3_B8E29CA3927A_.wvu.FilterData" hidden="1">#REF!</definedName>
    <definedName name="Z_07C2CF55_E6DF_411A_AB00_7E155615468C_.wvu.FilterData" hidden="1">#REF!</definedName>
    <definedName name="Z_0B1003A7_69DB_4D5B_966D_57B9E8AF76FB_.wvu.FilterData" hidden="1">#REF!</definedName>
    <definedName name="Z_0C3EE359_64F6_4049_9576_8EACA8563EA4_.wvu.FilterData" hidden="1">#REF!</definedName>
    <definedName name="Z_0D05AC4E_32D3_4985_8208_9776E00AC749_.wvu.FilterData" hidden="1">#REF!</definedName>
    <definedName name="Z_0DC459DE_F68C_4E33_8D1E_F1663ABAC944_.wvu.FilterData" hidden="1">#REF!</definedName>
    <definedName name="Z_0FACBA89_1203_4ED8_87E5_EC1D45B051B7_.wvu.FilterData" hidden="1">#REF!</definedName>
    <definedName name="Z_0FEA3536_5108_4591_BECF_C3181387F85F_.wvu.FilterData" hidden="1">#REF!</definedName>
    <definedName name="Z_0FEFDB42_ECBC_4500_A6C8_FEE3D368790B_.wvu.FilterData" hidden="1">#REF!</definedName>
    <definedName name="z_1" hidden="1">{#N/A,#N/A,FALSE,"MO (2)"}</definedName>
    <definedName name="Z_110A0651_47C7_408E_B3BF_0C80D30B95FC_.wvu.FilterData" hidden="1">#REF!</definedName>
    <definedName name="Z_128E64DD_BE84_40EE_A6D2_C9B0EB25CBBD_.wvu.FilterData" hidden="1">#REF!</definedName>
    <definedName name="Z_12F2973E_0018_407B_98AD_CD9C5D1F65FA_.wvu.FilterData" hidden="1">#REF!</definedName>
    <definedName name="Z_137DAE61_8A8D_4219_A4CC_0EEC18A94882_.wvu.FilterData" hidden="1">#REF!</definedName>
    <definedName name="Z_13E06FB5_D019_406D_B278_1B53AD2F6386_.wvu.FilterData" hidden="1">#REF!</definedName>
    <definedName name="Z_14D375AC_5615_46DE_8EE3_95915B2A8B54_.wvu.FilterData" hidden="1">#REF!</definedName>
    <definedName name="Z_15B5DC78_B02F_4AC6_8572_015040A55619_.wvu.FilterData" hidden="1">#REF!</definedName>
    <definedName name="Z_166D6F0F_4D44_46E7_8C36_48FD4848B5AA_.wvu.FilterData" hidden="1">#REF!</definedName>
    <definedName name="Z_16FAB836_2255_4D4C_90E4_6B46255F3759_.wvu.FilterData" hidden="1">#REF!</definedName>
    <definedName name="Z_198D391C_95CB_49F5_8924_5FEA3CE5C98A_.wvu.FilterData" hidden="1">#REF!</definedName>
    <definedName name="Z_1D9C37CC_3E33_4D4D_B7CD_819F75C83D65_.wvu.FilterData" hidden="1">#REF!</definedName>
    <definedName name="Z_1DF9838C_880D_4C4E_BFFE_89B5894EC40F_.wvu.FilterData" hidden="1">#REF!</definedName>
    <definedName name="Z_1EF42BFC_874B_4E01_B67D_1607E823ACD0_.wvu.FilterData" hidden="1">#REF!</definedName>
    <definedName name="Z_1F94C6E7_3CCA_4599_AF6F_4D6291B2AD93_.wvu.FilterData" hidden="1">#REF!</definedName>
    <definedName name="Z_20A9AA17_0DEB_4190_8DAD_FC60D0D33A52_.wvu.FilterData" hidden="1">#REF!</definedName>
    <definedName name="Z_2103F656_ECB2_4F99_BE9B_56F4D7A5CEE2_.wvu.FilterData" hidden="1">#REF!</definedName>
    <definedName name="Z_2158A2BC_8DB5_455D_AFDE_914B22949288_.wvu.FilterData" hidden="1">#REF!</definedName>
    <definedName name="Z_21A967FF_561E_495F_AEB9_4DD3BEDA53BC_.wvu.FilterData" hidden="1">#REF!</definedName>
    <definedName name="Z_227E7522_DC52_4EA7_A11A_0741FF23CC42_.wvu.FilterData" hidden="1">#REF!</definedName>
    <definedName name="Z_23BA0C23_280B_4568_A53C_1C6D2E85772A_.wvu.FilterData" hidden="1">#REF!</definedName>
    <definedName name="Z_244346C6_3866_4160_9E2E_C77913F25398_.wvu.FilterData" hidden="1">#REF!</definedName>
    <definedName name="Z_25117F67_F0EE_43EF_8FF9_79F533CE10B0_.wvu.FilterData" hidden="1">#REF!</definedName>
    <definedName name="Z_259E2DDE_5459_4510_B7A2_66F49964C56E_.wvu.FilterData" hidden="1">#REF!</definedName>
    <definedName name="Z_25C7DFCF_BE54_4A41_B957_DE39B9B2A5B5_.wvu.FilterData" hidden="1">#REF!</definedName>
    <definedName name="Z_272E0E4D_901D_11D7_B59C_0050DAB35C7B_.wvu.FilterData" hidden="1">#REF!</definedName>
    <definedName name="Z_27D9353E_5A5F_49BF_8724_FA312A4073FF_.wvu.FilterData" hidden="1">#REF!</definedName>
    <definedName name="Z_299BE965_B904_49FA_A79D_B9538F94936F_.wvu.FilterData" hidden="1">#REF!</definedName>
    <definedName name="Z_29D37CE9_76D1_4D09_99A0_55ABA6929929_.wvu.FilterData" hidden="1">#REF!</definedName>
    <definedName name="Z_2C05BC27_731C_41F4_980F_CD81E4A7A662_.wvu.FilterData" hidden="1">#REF!</definedName>
    <definedName name="Z_2C0BDCBF_705B_4E5A_9659_05D99EC56641_.wvu.FilterData" hidden="1">#REF!</definedName>
    <definedName name="Z_2CD580B5_D99D_45ED_AC1E_45F8CBBBB9F1_.wvu.FilterData" hidden="1">#REF!</definedName>
    <definedName name="Z_2D98D706_A306_4353_8B3D_DA92F9EAEC9A_.wvu.FilterData" hidden="1">#REF!</definedName>
    <definedName name="Z_2F8736FC_F07E_49E8_9C13_8E0A0F5EFE5F_.wvu.FilterData" hidden="1">#REF!</definedName>
    <definedName name="Z_304C2F7A_D3A6_4DBA_A568_C3E56D7C6E2F_.wvu.FilterData" hidden="1">#REF!</definedName>
    <definedName name="Z_30E0ACE8_B29A_44E9_B542_E8C1CA3FD802_.wvu.FilterData" hidden="1">#REF!</definedName>
    <definedName name="Z_31A27EA2_D574_43B8_A671_7419A12151C9_.wvu.FilterData" hidden="1">#REF!</definedName>
    <definedName name="Z_32D1B352_62AB_4105_8DFC_EAA2DF743365_.wvu.FilterData" hidden="1">#REF!</definedName>
    <definedName name="Z_330DF436_5BED_40AF_AC51_73D268BD9DF4_.wvu.FilterData" hidden="1">#REF!</definedName>
    <definedName name="Z_33B8EF57_2FB1_4600_9590_B0A2F2FE409B_.wvu.FilterData" hidden="1">#REF!</definedName>
    <definedName name="Z_3404588C_6CE7_4C97_A62C_D19D9EE290D3_.wvu.FilterData" hidden="1">#REF!</definedName>
    <definedName name="Z_34E71878_8D1A_4343_91A1_3FE085136D2B_.wvu.FilterData" hidden="1">#REF!</definedName>
    <definedName name="Z_37611AA0_E86A_42C8_8705_108B25E060A1_.wvu.FilterData" hidden="1">#REF!</definedName>
    <definedName name="Z_38FE6CED_4C19_4332_9788_ACC902B20A46_.wvu.FilterData" hidden="1">#REF!</definedName>
    <definedName name="Z_394E75CB_4F7F_4C88_A08F_29E48E587341_.wvu.FilterData" hidden="1">#REF!</definedName>
    <definedName name="Z_3C200595_20A3_4A0C_B071_705F4AD5DAD3_.wvu.FilterData" hidden="1">#REF!</definedName>
    <definedName name="Z_3E93FF4A_0B7F_475C_A63C_54FBDB9DB4C5_.wvu.FilterData" hidden="1">#REF!</definedName>
    <definedName name="Z_3FF05DC4_CA9E_470D_A193_91785ACE00EF_.wvu.FilterData" hidden="1">#REF!</definedName>
    <definedName name="Z_43791B95_57D7_42F4_8815_D1B7E488543E_.wvu.FilterData" hidden="1">#REF!</definedName>
    <definedName name="Z_445AA90F_6D9B_40F5_8E1D_CE1EF57CF450_.wvu.FilterData" hidden="1">#REF!</definedName>
    <definedName name="Z_454E0C40_F84F_42A3_A371_6F23C1F38595_.wvu.FilterData" hidden="1">#REF!</definedName>
    <definedName name="Z_4608FCB3_3552_4D58_B6CE_B8F34D78221E_.wvu.FilterData" hidden="1">#REF!</definedName>
    <definedName name="Z_46E47F7C_9185_4E39_BED5_B4A69FF64CC1_.wvu.FilterData" hidden="1">#REF!</definedName>
    <definedName name="Z_48202D5D_77CB_41DE_8C59_9325C98D7C97_.wvu.FilterData" hidden="1">#REF!</definedName>
    <definedName name="Z_48824DFE_B714_4D0B_9E95_F01C5BAD5D1F_.wvu.FilterData" hidden="1">#REF!</definedName>
    <definedName name="Z_4C45D885_33EE_4DA9_BF96_6B10CFBA5596_.wvu.FilterData" hidden="1">#REF!</definedName>
    <definedName name="Z_4D344757_9064_4D2F_A3A5_69132D23B7B9_.wvu.FilterData" hidden="1">#REF!</definedName>
    <definedName name="Z_4E773EE1_0A5B_43A9_9C28_FFB0A27D19C3_.wvu.FilterData" hidden="1">#REF!</definedName>
    <definedName name="Z_5122F04C_91B2_4031_BAE2_43203D520992_.wvu.FilterData" hidden="1">#REF!</definedName>
    <definedName name="Z_52B8D0B0_5872_4367_8D38_9AA5A4B975B3_.wvu.FilterData" hidden="1">#REF!</definedName>
    <definedName name="Z_532423B2_94C7_44C1_9A2A_9712DAE92CE9_.wvu.FilterData" hidden="1">#REF!</definedName>
    <definedName name="Z_53F31130_5EA7_42BA_93EB_88A7CB743782_.wvu.FilterData" hidden="1">#REF!</definedName>
    <definedName name="Z_55213581_1831_4A94_AB4D_23E4F8BC8085_.wvu.FilterData" hidden="1">#REF!</definedName>
    <definedName name="Z_552B9204_1C85_45BC_B148_AF3E206BDAA2_.wvu.FilterData" hidden="1">#REF!</definedName>
    <definedName name="Z_566671FC_5910_47FD_B961_1065A17D262D_.wvu.FilterData" hidden="1">#REF!</definedName>
    <definedName name="Z_569D17FA_30FE_42CA_8D65_E126C1C01EC2_.wvu.FilterData" hidden="1">#REF!</definedName>
    <definedName name="Z_573E904E_5C2F_4CA2_AFCF_918B916322E4_.wvu.FilterData" hidden="1">#REF!</definedName>
    <definedName name="Z_58DA6172_DC47_4A5F_B420_207BB6987764_.wvu.FilterData" hidden="1">#REF!</definedName>
    <definedName name="Z_58FCB891_F6F4_46F2_BF6B_861E585C9231_.wvu.FilterData" hidden="1">#REF!</definedName>
    <definedName name="Z_59A87EBA_E018_40E8_A580_AB2176E95D7E_.wvu.FilterData" hidden="1">#REF!</definedName>
    <definedName name="Z_5A3E740D_87C0_4F85_AB6D_B402AD860D04_.wvu.FilterData" hidden="1">#REF!</definedName>
    <definedName name="Z_5B42E6B5_40AA_4D3F_B932_EF1583491CDE_.wvu.FilterData" hidden="1">#REF!</definedName>
    <definedName name="Z_5B7B4951_7310_4C66_B906_4D046076272E_.wvu.FilterData" hidden="1">#REF!</definedName>
    <definedName name="Z_5D41F4B9_83DF_4509_9C07_453BA5A62846_.wvu.FilterData" hidden="1">#REF!</definedName>
    <definedName name="Z_5DB05E9F_8F3B_4886_A6CB_2CC53331BA7A_.wvu.FilterData" hidden="1">#REF!</definedName>
    <definedName name="Z_5F096896_2CB8_4B96_A0FE_9AB50EEEEFAB_.wvu.FilterData" hidden="1">#REF!</definedName>
    <definedName name="Z_60DF8B29_1C1F_4B50_BDA8_B8E0C7DD04C3_.wvu.Cols" hidden="1">#REF!,#REF!</definedName>
    <definedName name="Z_60DF8B29_1C1F_4B50_BDA8_B8E0C7DD04C3_.wvu.FilterData" hidden="1">#REF!</definedName>
    <definedName name="Z_615F4A4D_D5AB_4A04_81F5_F436484247A5_.wvu.FilterData" hidden="1">#REF!</definedName>
    <definedName name="Z_616443B5_6F0D_4082_9223_F71B54305366_.wvu.FilterData" hidden="1">#REF!</definedName>
    <definedName name="Z_631F0312_B404_409F_AF2B_39FB2D25040B_.wvu.FilterData" hidden="1">#REF!</definedName>
    <definedName name="Z_632CF316_8294_4588_87E1_2B69E184A62B_.wvu.FilterData" hidden="1">#REF!</definedName>
    <definedName name="Z_66D1BA5F_F4AE_443C_8583_CE89D6674A73_.wvu.FilterData" hidden="1">#REF!</definedName>
    <definedName name="Z_66DD4806_8039_438A_B1CE_46CC5B464050_.wvu.FilterData" hidden="1">#REF!</definedName>
    <definedName name="Z_67B65FDF_FF67_490E_B8E5_92DC66C9FC9D_.wvu.FilterData" hidden="1">#REF!</definedName>
    <definedName name="Z_68B709DF_9429_4090_9106_386C5F16C4D7_.wvu.FilterData" hidden="1">#REF!</definedName>
    <definedName name="Z_690BC25F_5AA3_4B4B_9507_8C197E768E98_.wvu.FilterData" hidden="1">#REF!</definedName>
    <definedName name="Z_6A66B8A7_491B_4A29_94A1_39F4FDA32C48_.wvu.FilterData" hidden="1">#REF!</definedName>
    <definedName name="Z_6A6F36C8_24A1_4147_9C63_27B7978935DD_.wvu.FilterData" hidden="1">#REF!</definedName>
    <definedName name="Z_6C2050D3_ABE5_4B48_B2A7_DDDD21669987_.wvu.FilterData" hidden="1">#REF!</definedName>
    <definedName name="Z_6CD84A0B_C00D_4BC8_A655_6383CCA4B296_.wvu.FilterData" hidden="1">#REF!</definedName>
    <definedName name="Z_6D5E5F42_E924_48A0_A50F_5BB481AFD1D5_.wvu.FilterData" hidden="1">#REF!</definedName>
    <definedName name="Z_6D789842_F56B_40C4_8907_F36C02855F76_.wvu.FilterData" hidden="1">#REF!</definedName>
    <definedName name="Z_6E345713_0818_471C_B54B_D890B987A0BC_.wvu.FilterData" hidden="1">#REF!</definedName>
    <definedName name="Z_701DEAE4_9CF1_491A_A54B_A6AE3235639D_.wvu.FilterData" hidden="1">#REF!</definedName>
    <definedName name="Z_7319B1DA_C8AE_4D1D_AB4C_B14141921483_.wvu.FilterData" hidden="1">#REF!</definedName>
    <definedName name="Z_75A1B66F_9EE1_4406_8264_C9BF12113183_.wvu.FilterData" hidden="1">#REF!</definedName>
    <definedName name="Z_7651BD63_D75B_41A5_B133_06AE6A84AE8F_.wvu.FilterData" hidden="1">#REF!</definedName>
    <definedName name="Z_767B7DB4_B657_4E6E_831B_84CA933FFCBE_.wvu.FilterData" hidden="1">#REF!</definedName>
    <definedName name="Z_76FA93EF_40A9_4929_9B4A_2213742C1620_.wvu.FilterData" hidden="1">#REF!</definedName>
    <definedName name="Z_78A33412_D032_45F7_9C2D_D4A31DB937D9_.wvu.FilterData" hidden="1">#REF!</definedName>
    <definedName name="Z_796E4E5E_16C3_474D_B1D5_F6D39CD34051_.wvu.FilterData" hidden="1">#REF!</definedName>
    <definedName name="Z_7BFA9C41_C881_48A8_90C2_F93F8E16E599_.wvu.FilterData" hidden="1">#REF!</definedName>
    <definedName name="Z_7BFBCE1E_B6C5_4BAC_AD95_2B50D2ED28AB_.wvu.FilterData" hidden="1">#REF!</definedName>
    <definedName name="Z_7C6FEBF3_4382_4282_BBB0_E0269BEE42DE_.wvu.FilterData" hidden="1">#REF!</definedName>
    <definedName name="Z_7D057642_92FA_4DD6_84C5_B10B17893E1F_.wvu.FilterData" hidden="1">#REF!</definedName>
    <definedName name="Z_7ED5F3D1_B838_492E_9467_7E7CE6B348ED_.wvu.FilterData" hidden="1">#REF!</definedName>
    <definedName name="Z_8090FD3B_94DF_4ACF_9708_D5B9ADEFD29C_.wvu.FilterData" hidden="1">#REF!</definedName>
    <definedName name="Z_8149A5A7_8307_4FA6_B457_A66B8A6DFABD_.wvu.FilterData" hidden="1">#REF!</definedName>
    <definedName name="Z_819A0FD3_B678_47E8_9DFB_641B3990B590_.wvu.FilterData" hidden="1">#REF!</definedName>
    <definedName name="Z_82999604_BD48_4054_BDCB_CB8B074A34A3_.wvu.FilterData" hidden="1">#REF!</definedName>
    <definedName name="Z_8473B3F0_0740_4E9F_9BAE_9113E5077DE8_.wvu.FilterData" hidden="1">#REF!</definedName>
    <definedName name="Z_85A83A94_71B4_44C8_8B5A_68CAA2461241_.wvu.FilterData" hidden="1">#REF!</definedName>
    <definedName name="Z_86E0C273_91AF_11D7_9C1E_0004231B06E7_.wvu.FilterData" hidden="1">#REF!</definedName>
    <definedName name="Z_87F04A72_68BF_497D_8569_47D1A3B89590_.wvu.FilterData" hidden="1">#REF!</definedName>
    <definedName name="Z_893CBEFD_F317_41F0_BA87_CC1860E1F73B_.wvu.FilterData" hidden="1">#REF!</definedName>
    <definedName name="Z_89D83FA2_2F4F_4275_9074_3A6247C2CDA6_.wvu.FilterData" hidden="1">#REF!</definedName>
    <definedName name="Z_8B2E8E84_1A68_4B75_A867_04E8EAC8E685_.wvu.FilterData" hidden="1">#REF!</definedName>
    <definedName name="Z_8B5FADF8_BAFC_44E0_9D1D_DE21657D83CA_.wvu.FilterData" hidden="1">#REF!</definedName>
    <definedName name="Z_8CBA7976_3F45_4926_8F5C_251343B1DCDB_.wvu.FilterData" hidden="1">#REF!</definedName>
    <definedName name="Z_8D213052_8AFD_4E06_B410_DCB431062572_.wvu.FilterData" hidden="1">#REF!</definedName>
    <definedName name="Z_8EA755F4_0515_4AA0_970C_55F473C7FD9B_.wvu.FilterData" hidden="1">#REF!</definedName>
    <definedName name="Z_8F33F4E3_A14E_4DD4_ADD4_B19023A45B10_.wvu.FilterData" hidden="1">#REF!</definedName>
    <definedName name="Z_901BF8EA_CA8A_411C_8FD3_BCB793FCF48A_.wvu.FilterData" hidden="1">#REF!</definedName>
    <definedName name="Z_91488B6D_F045_4050_BA1B_41C2E3B3B10A_.wvu.FilterData" hidden="1">#REF!</definedName>
    <definedName name="Z_92919032_3A1D_4E0A_A8D8_FD23494D13A8_.wvu.FilterData" hidden="1">#REF!</definedName>
    <definedName name="Z_9587B38A_B060_410B_8598_4B23623A371C_.wvu.FilterData" hidden="1">#REF!</definedName>
    <definedName name="Z_96EB0306_BB94_45E8_9D0D_4C07A6623010_.wvu.FilterData" hidden="1">#REF!</definedName>
    <definedName name="Z_97666733_8666_4F9D_9588_AF9B6CF9224C_.wvu.FilterData" hidden="1">#REF!</definedName>
    <definedName name="Z_98599B4F_1D05_4040_9183_E1D7A1DDEB9C_.wvu.FilterData" hidden="1">#REF!</definedName>
    <definedName name="Z_98C8BF36_C172_45C3_8EFB_521E6ACCA0D3_.wvu.FilterData" hidden="1">#REF!</definedName>
    <definedName name="Z_9A372634_7C2D_4502_BF44_0C63FD1FB6D2_.wvu.FilterData" hidden="1">#REF!</definedName>
    <definedName name="Z_9A5CC0D4_28E7_4461_BE2E_802002496535_.wvu.FilterData" hidden="1">#REF!</definedName>
    <definedName name="Z_9C86BF25_210A_4B5C_9F2A_856CA801294A_.wvu.FilterData" hidden="1">#REF!</definedName>
    <definedName name="Z_9C8AF864_7E20_415C_848E_C2849E8CBF0C_.wvu.FilterData" hidden="1">#REF!</definedName>
    <definedName name="Z_9E7B61E2_2701_4257_A261_86548A6D7D7C_.wvu.FilterData" hidden="1">#REF!</definedName>
    <definedName name="Z_A0276843_5A14_4A7A_AD1C_583475FE9ED2_.wvu.FilterData" hidden="1">#REF!</definedName>
    <definedName name="Z_A2CB926C_E33A_4E38_9626_682814771DB1_.wvu.FilterData" hidden="1">#REF!</definedName>
    <definedName name="Z_A320C8A7_8D87_4204_85D4_AE25493D1363_.wvu.FilterData" hidden="1">#REF!</definedName>
    <definedName name="Z_A5F4C2AC_640B_40D9_88C9_69B3215DBE96_.wvu.FilterData" hidden="1">#REF!</definedName>
    <definedName name="Z_A686C168_1672_48B1_ADFD_481A1276CC81_.wvu.FilterData" hidden="1">#REF!</definedName>
    <definedName name="Z_A933351F_4BD3_4901_98D5_53D192BD61DC_.wvu.FilterData" hidden="1">#REF!</definedName>
    <definedName name="Z_AA0BD2F5_1513_40DB_B224_CC27CA57E181_.wvu.FilterData" hidden="1">#REF!</definedName>
    <definedName name="Z_AA329A38_94E6_4014_8D54_EFB48C7FA433_.wvu.FilterData" hidden="1">#REF!</definedName>
    <definedName name="Z_AC5679A6_5A24_441C_BBA3_F0C9D8E8E441_.wvu.FilterData" hidden="1">#REF!</definedName>
    <definedName name="Z_ACE528A7_3516_429C_8E77_FA07F86ED2D8_.wvu.Cols" hidden="1">#REF!</definedName>
    <definedName name="Z_AE302359_F16A_4874_8921_3865B0ECD878_.wvu.FilterData" hidden="1">#REF!</definedName>
    <definedName name="Z_AF0BF736_181F_4A59_8FB9_D3BCA8E591F7_.wvu.FilterData" hidden="1">#REF!</definedName>
    <definedName name="Z_AF12B415_1D2E_4088_9C86_BB0173951217_.wvu.FilterData" hidden="1">#REF!</definedName>
    <definedName name="Z_AF537E87_E5DE_4792_8C82_FFA1FC35463A_.wvu.FilterData" hidden="1">#REF!</definedName>
    <definedName name="Z_B1269BAB_A618_45E5_8379_9ECE98405A14_.wvu.FilterData" hidden="1">#REF!</definedName>
    <definedName name="Z_B20EEB3D_E9E6_496E_8678_B417DDC74718_.wvu.FilterData" hidden="1">#REF!</definedName>
    <definedName name="Z_B4864B96_AD18_4114_8AFA_A8BAA8915737_.wvu.FilterData" hidden="1">#REF!</definedName>
    <definedName name="Z_B645C4A8_1830_42C7_9DBF_0F519499A6CE_.wvu.FilterData" hidden="1">#REF!</definedName>
    <definedName name="Z_B7475313_60A1_440E_A07B_6B97978B34F2_.wvu.FilterData" hidden="1">#REF!</definedName>
    <definedName name="Z_B891B51F_1CA2_435F_A819_8A494B08D3EE_.wvu.FilterData" hidden="1">#REF!</definedName>
    <definedName name="Z_B8CE2FA5_D3F2_48A0_8603_A3FBA2808CB4_.wvu.FilterData" hidden="1">#REF!</definedName>
    <definedName name="Z_B9837360_94DA_11D7_9C1E_0004231B06E7_.wvu.FilterData" hidden="1">#REF!</definedName>
    <definedName name="Z_BBE1AFA0_C6F6_4019_9D53_075DA4654337_.wvu.FilterData" hidden="1">#REF!</definedName>
    <definedName name="Z_BC0EED6A_3F15_49FF_A48F_B40AC74B528A_.wvu.FilterData" hidden="1">#REF!</definedName>
    <definedName name="Z_BC4212E8_2D54_48E9_A2B4_66875F86EBEF_.wvu.FilterData" hidden="1">#REF!</definedName>
    <definedName name="Z_BE48B5BF_102F_4FB8_8807_DA126440E01B_.wvu.FilterData" hidden="1">#REF!</definedName>
    <definedName name="Z_BE949522_4A35_4352_9A91_0CE0E28D3461_.wvu.FilterData" hidden="1">#REF!</definedName>
    <definedName name="Z_C1310828_8567_4952_A9D3_7183F1221321_.wvu.FilterData" hidden="1">#REF!</definedName>
    <definedName name="Z_C581774C_2FCD_4906_B930_CCB3F9F9A50B_.wvu.FilterData" hidden="1">#REF!</definedName>
    <definedName name="Z_C67C9A44_7556_4756_AC39_E00F137116ED_.wvu.FilterData" hidden="1">#REF!</definedName>
    <definedName name="Z_C908089F_9A5A_11D7_9C1E_0004231B06E7_.wvu.FilterData" hidden="1">#REF!</definedName>
    <definedName name="Z_C942EE3A_8DBF_41D7_ADAF_F43C01F31E23_.wvu.FilterData" hidden="1">#REF!</definedName>
    <definedName name="Z_CB8FB7EE_B771_11D7_9C1E_0004231B06E7_.wvu.FilterData" hidden="1">#REF!</definedName>
    <definedName name="Z_CB8FB7F1_B771_11D7_9C1E_0004231B06E7_.wvu.FilterData" hidden="1">#REF!</definedName>
    <definedName name="Z_CD48E0DF_E307_492A_9CFD_ADF6DE6ECCFB_.wvu.FilterData" hidden="1">#REF!</definedName>
    <definedName name="Z_CDAD3BC7_95B1_4949_91B3_EAB234D2A550_.wvu.FilterData" hidden="1">#REF!</definedName>
    <definedName name="Z_CE1A6073_4007_44EE_88D3_3C79CF746C78_.wvu.FilterData" hidden="1">#REF!</definedName>
    <definedName name="Z_D0500033_B90B_46E5_BD62_60D0DA033A55_.wvu.FilterData" hidden="1">#REF!</definedName>
    <definedName name="Z_D11C04A2_606C_4EF4_9AD3_4865E5EFAE70_.wvu.FilterData" hidden="1">#REF!</definedName>
    <definedName name="Z_D1371C66_ADFD_11D7_9C1E_0004231B06E7_.wvu.FilterData" hidden="1">#REF!</definedName>
    <definedName name="Z_D1371C82_ADFD_11D7_9C1E_0004231B06E7_.wvu.FilterData" hidden="1">#REF!</definedName>
    <definedName name="Z_D1371C98_ADFD_11D7_9C1E_0004231B06E7_.wvu.FilterData" hidden="1">#REF!</definedName>
    <definedName name="Z_D15727E9_9BC2_420E_AC98_E8E9B60BD754_.wvu.FilterData" hidden="1">#REF!</definedName>
    <definedName name="Z_D371D622_5497_46A4_826D_01F2F492E39D_.wvu.FilterData" hidden="1">#REF!</definedName>
    <definedName name="Z_D3FF2053_BD11_4CA8_9648_A06F387C0C79_.wvu.FilterData" hidden="1">#REF!</definedName>
    <definedName name="Z_D4D6DC3A_302F_4BF4_8221_EFB7EA05B30F_.wvu.FilterData" hidden="1">#REF!</definedName>
    <definedName name="Z_D4FF4BA0_F9BE_4CEE_B334_FBD19DA86BF4_.wvu.FilterData" hidden="1">#REF!</definedName>
    <definedName name="Z_D5810466_54E3_455B_B341_3E7B86FB72D3_.wvu.FilterData" hidden="1">#REF!</definedName>
    <definedName name="Z_D60B1DF7_D653_4F01_B5AD_6A66E578C24F_.wvu.FilterData" hidden="1">#REF!</definedName>
    <definedName name="Z_D684BA0E_B94B_4BF7_8F27_4E3A1924425C_.wvu.FilterData" hidden="1">#REF!</definedName>
    <definedName name="Z_D9443332_B48E_4E65_8F23_AC96FB75A5A9_.wvu.FilterData" hidden="1">#REF!</definedName>
    <definedName name="Z_DAA35AF8_874B_4671_A195_994D9700CFB0_.wvu.FilterData" hidden="1">#REF!</definedName>
    <definedName name="Z_DB31579F_8662_40C5_BB19_660F0F7B70E5_.wvu.FilterData" hidden="1">#REF!</definedName>
    <definedName name="Z_DB349C77_BBCF_4BF0_8906_770DC9CEB279_.wvu.FilterData" hidden="1">#REF!</definedName>
    <definedName name="Z_DBA9A16F_C863_43D6_BEF6_4907AD7FF11A_.wvu.FilterData" hidden="1">#REF!</definedName>
    <definedName name="Z_DC39DC03_5BF1_41DE_A26D_8DA774859990_.wvu.FilterData" hidden="1">#REF!</definedName>
    <definedName name="Z_DC4BE57B_E9B6_4823_AAB5_0B4AD0A1C9F8_.wvu.FilterData" hidden="1">#REF!</definedName>
    <definedName name="Z_DD40B456_B833_4D7B_A3C9_47AA2D6A0830_.wvu.FilterData" hidden="1">#REF!</definedName>
    <definedName name="Z_DDC9046D_2716_4CA3_9471_7091058B3C12_.wvu.FilterData" hidden="1">#REF!</definedName>
    <definedName name="Z_DF3B204A_F509_4DA0_BCB7_F89536B5FEBF_.wvu.FilterData" hidden="1">#REF!</definedName>
    <definedName name="Z_E3FFE9E0_6C4F_4FB4_A56E_FBE96871B5C8_.wvu.Cols" hidden="1">#REF!,#REF!</definedName>
    <definedName name="Z_E3FFE9E0_6C4F_4FB4_A56E_FBE96871B5C8_.wvu.FilterData" hidden="1">#REF!</definedName>
    <definedName name="Z_E42D429F_E4E8_41D2_9176_83C726BAF8E3_.wvu.FilterData" hidden="1">#REF!</definedName>
    <definedName name="Z_E491B72F_902A_11D7_9C1E_0004231B06E7_.wvu.FilterData" hidden="1">#REF!</definedName>
    <definedName name="Z_E491B77E_902A_11D7_9C1E_0004231B06E7_.wvu.FilterData" hidden="1">#REF!</definedName>
    <definedName name="Z_E4A534A8_CD89_4423_9F3F_8134353F3CAC_.wvu.FilterData" hidden="1">#REF!</definedName>
    <definedName name="Z_E4E1532E_DC25_47E7_8CAC_8E70342889F1_.wvu.FilterData" hidden="1">#REF!</definedName>
    <definedName name="Z_E74731A0_5CEF_4B97_AFDD_B1DCA3953478_.wvu.FilterData" hidden="1">#REF!</definedName>
    <definedName name="Z_E7582842_0D7F_4174_A223_2AB1DD8C9047_.wvu.FilterData" hidden="1">#REF!</definedName>
    <definedName name="Z_E7E3B215_0D2B_424B_B9A9_091ABF42A9B2_.wvu.FilterData" hidden="1">#REF!</definedName>
    <definedName name="Z_E833D806_B408_4951_8EA0_84873DD98CC6_.wvu.FilterData" hidden="1">#REF!</definedName>
    <definedName name="Z_E84FA520_D8B7_472A_9913_1B62E15D532D_.wvu.FilterData" hidden="1">#REF!</definedName>
    <definedName name="Z_E856A7FB_F0DE_4CE8_85BE_FBD78193AF0B_.wvu.FilterData" hidden="1">#REF!</definedName>
    <definedName name="Z_E8B81FC8_C17A_451A_B505_641DE5886245_.wvu.FilterData" hidden="1">#REF!</definedName>
    <definedName name="Z_EA900FC6_5EC3_4E18_9ED9_37FAC8862A4C_.wvu.FilterData" hidden="1">#REF!</definedName>
    <definedName name="Z_EC12F0CE_807C_4CF2_B52D_1E5945238C05_.wvu.FilterData" hidden="1">#REF!</definedName>
    <definedName name="Z_EC74CDC8_4C91_4C55_BE9F_24DF0A9793FF_.wvu.FilterData" hidden="1">#REF!</definedName>
    <definedName name="Z_ED3E33DB_FBFA_4FDE_929F_AD12074101A3_.wvu.FilterData" hidden="1">#REF!</definedName>
    <definedName name="Z_EE21DFC7_81AA_40DA_B313_9BC83DA41DD6_.wvu.FilterData" hidden="1">#REF!</definedName>
    <definedName name="Z_EE5311D7_3149_40F1_82F5_7EEC6ACB6C85_.wvu.FilterData" hidden="1">#REF!</definedName>
    <definedName name="Z_EEE8CD21_C3A5_4786_B8BE_B9E68F0A5347_.wvu.FilterData" hidden="1">#REF!</definedName>
    <definedName name="Z_F0522591_4E2E_4AD6_B99B_B69551272A68_.wvu.FilterData" hidden="1">#REF!</definedName>
    <definedName name="Z_F1326E0B_5376_4D6E_9BC8_214AA525DE83_.wvu.FilterData" hidden="1">#REF!</definedName>
    <definedName name="Z_F300E2D5_C458_4E4B_AB71_FF06367EF684_.wvu.FilterData" hidden="1">#REF!</definedName>
    <definedName name="Z_F3F443DB_8EE1_48F9_9BF4_EAF21EDD719F_.wvu.FilterData" hidden="1">#REF!</definedName>
    <definedName name="Z_F6923408_DB58_4A59_8717_D0133A922204_.wvu.FilterData" hidden="1">#REF!</definedName>
    <definedName name="Z_F9CB3A99_6D24_412C_93C4_575819594890_.wvu.FilterData" hidden="1">#REF!</definedName>
    <definedName name="Z_FA40CB26_17FE_4901_96A4_2176E8FA5EEE_.wvu.FilterData" hidden="1">#REF!</definedName>
    <definedName name="Z_FC4D1412_4B52_4393_A184_1BAD70B9C231_.wvu.FilterData" hidden="1">#REF!</definedName>
    <definedName name="Z_FD259A29_AD61_4284_9BC7_5C3B20DD002B_.wvu.FilterData" hidden="1">#REF!</definedName>
    <definedName name="Z_FDFF93A6_D487_497C_8FA1_B8636451E74C_.wvu.FilterData" hidden="1">#REF!</definedName>
    <definedName name="Z_FE37516D_56E4_424C_8DE6_6B2719F76EF4_.wvu.FilterData" hidden="1">#REF!</definedName>
    <definedName name="Z_FEBB3479_FB57_4CDC_BCCD_5D8B83257FC7_.wvu.FilterData" hidden="1">#REF!</definedName>
    <definedName name="ZA">#N/A</definedName>
    <definedName name="ZAA">#REF!</definedName>
    <definedName name="zar">#REF!</definedName>
    <definedName name="ZARCAO">#REF!</definedName>
    <definedName name="zaza" localSheetId="8">{#N/A,#N/A,FALSE,"MO (2)"}</definedName>
    <definedName name="zaza" localSheetId="10">{#N/A,#N/A,FALSE,"MO (2)"}</definedName>
    <definedName name="zaza" localSheetId="11">{#N/A,#N/A,FALSE,"MO (2)"}</definedName>
    <definedName name="zaza" localSheetId="12">{#N/A,#N/A,FALSE,"MO (2)"}</definedName>
    <definedName name="zaza" localSheetId="13">{#N/A,#N/A,FALSE,"MO (2)"}</definedName>
    <definedName name="zaza" localSheetId="5" hidden="1">{#N/A,#N/A,FALSE,"MO (2)"}</definedName>
    <definedName name="zaza" localSheetId="15" hidden="1">{#N/A,#N/A,FALSE,"MO (2)"}</definedName>
    <definedName name="zaza" localSheetId="16">{#N/A,#N/A,FALSE,"MO (2)"}</definedName>
    <definedName name="zaza" hidden="1">{#N/A,#N/A,FALSE,"MO (2)"}</definedName>
    <definedName name="zaza_1" hidden="1">{#N/A,#N/A,FALSE,"MO (2)"}</definedName>
    <definedName name="zcsa">[127]!Plan1</definedName>
    <definedName name="ZFLHDSZLGKJ" hidden="1">#REF!</definedName>
    <definedName name="zfrcxr">[127]!Plan1</definedName>
    <definedName name="ZFRGCGB">[127]!Plan1</definedName>
    <definedName name="ZFRGCGTH">[127]!Plan1</definedName>
    <definedName name="zg" hidden="1">#REF!</definedName>
    <definedName name="zk" hidden="1">#REF!</definedName>
    <definedName name="zo" hidden="1">#REF!</definedName>
    <definedName name="ZONASUL" localSheetId="15">'[109]CUSTO ZONA SUL'!$A$3:$N$21</definedName>
    <definedName name="ZONASUL">'[110]CUSTO ZONA SUL'!$A$3:$N$21</definedName>
    <definedName name="ZS" hidden="1">#REF!</definedName>
    <definedName name="zwexcfr">[127]!Plan1</definedName>
    <definedName name="zx" hidden="1">{"Pèrdues i Guanys analític.Català",#N/A,FALSE,"Català";"Pèrdues i G. analític.castellà",#N/A,FALSE,"Castellà"}</definedName>
    <definedName name="zxd">[127]!Plan1</definedName>
    <definedName name="ZZ">[6]MARSHALL!$B$14:$D$14</definedName>
    <definedName name="ZZ_1">#REF!</definedName>
    <definedName name="zzz" hidden="1">#REF!</definedName>
    <definedName name="zzzzz" localSheetId="8">zzzzz</definedName>
    <definedName name="zzzzz" localSheetId="10">'01-ADM-Resumo'!zzzzz</definedName>
    <definedName name="zzzzz" localSheetId="11">'01-ADM-Resumo'!zzzzz</definedName>
    <definedName name="zzzzz" localSheetId="12">'01-ADM-Resumo'!zzzzz</definedName>
    <definedName name="zzzzz" localSheetId="13">'01-ADM-Resumo'!zzzzz</definedName>
    <definedName name="zzzzz" localSheetId="15">'CUSTO PRINCIPAL'!zzzzz</definedName>
    <definedName name="zzzzz">'01-ADM-Resumo'!zzzzz</definedName>
    <definedName name="zzzzzzzz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33" l="1"/>
  <c r="M17" i="33" s="1"/>
  <c r="J18" i="33"/>
  <c r="J20" i="32"/>
  <c r="J19" i="32"/>
  <c r="J18" i="32"/>
  <c r="M17" i="32" s="1"/>
  <c r="C6" i="31"/>
  <c r="C7" i="31" s="1"/>
  <c r="C5" i="31"/>
  <c r="A13" i="31" l="1"/>
  <c r="C9" i="31"/>
  <c r="C10" i="31" l="1"/>
  <c r="A15" i="31"/>
  <c r="A14" i="31"/>
  <c r="D14" i="33" l="1"/>
  <c r="D16" i="33" s="1"/>
  <c r="D14" i="32"/>
  <c r="D16" i="32" s="1"/>
  <c r="D17" i="32" l="1"/>
  <c r="J15" i="32"/>
  <c r="M18" i="32" s="1"/>
  <c r="M20" i="32" s="1"/>
  <c r="J15" i="33"/>
  <c r="M18" i="33" s="1"/>
  <c r="M19" i="33" s="1"/>
  <c r="D17" i="33"/>
  <c r="N87" i="30" l="1"/>
  <c r="N86" i="30"/>
  <c r="N85" i="30"/>
  <c r="N84" i="30"/>
  <c r="N83" i="30"/>
  <c r="N82" i="30"/>
  <c r="H78" i="30"/>
  <c r="D76" i="30"/>
  <c r="D77" i="30" s="1"/>
  <c r="D78" i="30" s="1"/>
  <c r="D75" i="30"/>
  <c r="K67" i="30"/>
  <c r="L67" i="30" s="1"/>
  <c r="G67" i="30"/>
  <c r="F67" i="30"/>
  <c r="C67" i="30"/>
  <c r="K66" i="30"/>
  <c r="L66" i="30" s="1"/>
  <c r="G66" i="30"/>
  <c r="F66" i="30"/>
  <c r="C66" i="30"/>
  <c r="K65" i="30"/>
  <c r="L65" i="30" s="1"/>
  <c r="G65" i="30"/>
  <c r="F65" i="30"/>
  <c r="C65" i="30"/>
  <c r="K64" i="30"/>
  <c r="L64" i="30" s="1"/>
  <c r="G64" i="30"/>
  <c r="F64" i="30"/>
  <c r="C64" i="30"/>
  <c r="K63" i="30"/>
  <c r="L63" i="30" s="1"/>
  <c r="G63" i="30"/>
  <c r="F63" i="30"/>
  <c r="C63" i="30"/>
  <c r="K62" i="30"/>
  <c r="L62" i="30" s="1"/>
  <c r="G62" i="30"/>
  <c r="F62" i="30"/>
  <c r="C62" i="30"/>
  <c r="K61" i="30"/>
  <c r="L61" i="30" s="1"/>
  <c r="G61" i="30"/>
  <c r="F61" i="30"/>
  <c r="C61" i="30"/>
  <c r="K60" i="30"/>
  <c r="L60" i="30" s="1"/>
  <c r="G60" i="30"/>
  <c r="F60" i="30"/>
  <c r="C60" i="30"/>
  <c r="K59" i="30"/>
  <c r="L59" i="30" s="1"/>
  <c r="G59" i="30"/>
  <c r="F59" i="30"/>
  <c r="C59" i="30"/>
  <c r="K58" i="30"/>
  <c r="L58" i="30" s="1"/>
  <c r="G58" i="30"/>
  <c r="F58" i="30"/>
  <c r="C58" i="30"/>
  <c r="K57" i="30"/>
  <c r="L57" i="30" s="1"/>
  <c r="G57" i="30"/>
  <c r="F57" i="30"/>
  <c r="C57" i="30"/>
  <c r="K56" i="30"/>
  <c r="L56" i="30" s="1"/>
  <c r="G56" i="30"/>
  <c r="F56" i="30"/>
  <c r="C56" i="30"/>
  <c r="K55" i="30"/>
  <c r="L55" i="30" s="1"/>
  <c r="G55" i="30"/>
  <c r="F55" i="30"/>
  <c r="C55" i="30"/>
  <c r="K54" i="30"/>
  <c r="L54" i="30" s="1"/>
  <c r="G54" i="30"/>
  <c r="F54" i="30"/>
  <c r="C54" i="30"/>
  <c r="K53" i="30"/>
  <c r="L53" i="30" s="1"/>
  <c r="G53" i="30"/>
  <c r="F53" i="30"/>
  <c r="C53" i="30"/>
  <c r="L52" i="30"/>
  <c r="K52" i="30"/>
  <c r="G52" i="30"/>
  <c r="F52" i="30"/>
  <c r="C52" i="30"/>
  <c r="K51" i="30"/>
  <c r="L51" i="30" s="1"/>
  <c r="G51" i="30"/>
  <c r="F51" i="30"/>
  <c r="C51" i="30"/>
  <c r="L50" i="30"/>
  <c r="K50" i="30"/>
  <c r="G50" i="30"/>
  <c r="F50" i="30"/>
  <c r="C50" i="30"/>
  <c r="K49" i="30"/>
  <c r="L49" i="30" s="1"/>
  <c r="G49" i="30"/>
  <c r="F49" i="30"/>
  <c r="C49" i="30"/>
  <c r="L48" i="30"/>
  <c r="K48" i="30"/>
  <c r="G48" i="30"/>
  <c r="F48" i="30"/>
  <c r="D48" i="30"/>
  <c r="D49" i="30" s="1"/>
  <c r="D50" i="30" s="1"/>
  <c r="D51" i="30" s="1"/>
  <c r="D52" i="30" s="1"/>
  <c r="D53" i="30" s="1"/>
  <c r="D54" i="30" s="1"/>
  <c r="D55" i="30" s="1"/>
  <c r="D56" i="30" s="1"/>
  <c r="D57" i="30" s="1"/>
  <c r="D58" i="30" s="1"/>
  <c r="D59" i="30" s="1"/>
  <c r="D60" i="30" s="1"/>
  <c r="D61" i="30" s="1"/>
  <c r="D62" i="30" s="1"/>
  <c r="D63" i="30" s="1"/>
  <c r="D64" i="30" s="1"/>
  <c r="D65" i="30" s="1"/>
  <c r="D66" i="30" s="1"/>
  <c r="D67" i="30" s="1"/>
  <c r="C48" i="30"/>
  <c r="K47" i="30"/>
  <c r="L47" i="30" s="1"/>
  <c r="G47" i="30"/>
  <c r="G75" i="30" s="1"/>
  <c r="G76" i="30" s="1"/>
  <c r="G77" i="30" s="1"/>
  <c r="G78" i="30" s="1"/>
  <c r="F47" i="30"/>
  <c r="F75" i="30" s="1"/>
  <c r="F76" i="30" s="1"/>
  <c r="F77" i="30" s="1"/>
  <c r="F78" i="30" s="1"/>
  <c r="C47" i="30"/>
  <c r="M41" i="30"/>
  <c r="O41" i="30" s="1"/>
  <c r="G41" i="30"/>
  <c r="J41" i="30" s="1"/>
  <c r="F41" i="30"/>
  <c r="C41" i="30"/>
  <c r="O40" i="30"/>
  <c r="M40" i="30"/>
  <c r="G40" i="30"/>
  <c r="F40" i="30"/>
  <c r="J40" i="30" s="1"/>
  <c r="P40" i="30" s="1"/>
  <c r="Q40" i="30" s="1"/>
  <c r="C40" i="30"/>
  <c r="O39" i="30"/>
  <c r="M39" i="30"/>
  <c r="G39" i="30"/>
  <c r="J39" i="30" s="1"/>
  <c r="P39" i="30" s="1"/>
  <c r="Q39" i="30" s="1"/>
  <c r="F39" i="30"/>
  <c r="C39" i="30"/>
  <c r="O38" i="30"/>
  <c r="M38" i="30"/>
  <c r="J38" i="30"/>
  <c r="P38" i="30" s="1"/>
  <c r="Q38" i="30" s="1"/>
  <c r="G38" i="30"/>
  <c r="F38" i="30"/>
  <c r="D38" i="30"/>
  <c r="D39" i="30" s="1"/>
  <c r="D40" i="30" s="1"/>
  <c r="D41" i="30" s="1"/>
  <c r="C38" i="30"/>
  <c r="O37" i="30"/>
  <c r="M37" i="30"/>
  <c r="G37" i="30"/>
  <c r="J37" i="30" s="1"/>
  <c r="P37" i="30" s="1"/>
  <c r="Q37" i="30" s="1"/>
  <c r="F37" i="30"/>
  <c r="D37" i="30"/>
  <c r="C37" i="30"/>
  <c r="O36" i="30"/>
  <c r="M36" i="30"/>
  <c r="G36" i="30"/>
  <c r="F36" i="30"/>
  <c r="J36" i="30" s="1"/>
  <c r="P36" i="30" s="1"/>
  <c r="Q36" i="30" s="1"/>
  <c r="D36" i="30"/>
  <c r="C36" i="30"/>
  <c r="O35" i="30"/>
  <c r="M35" i="30"/>
  <c r="G35" i="30"/>
  <c r="J35" i="30" s="1"/>
  <c r="P35" i="30" s="1"/>
  <c r="Q35" i="30" s="1"/>
  <c r="F35" i="30"/>
  <c r="D35" i="30"/>
  <c r="C35" i="30"/>
  <c r="O34" i="30"/>
  <c r="M34" i="30"/>
  <c r="G34" i="30"/>
  <c r="J34" i="30" s="1"/>
  <c r="P34" i="30" s="1"/>
  <c r="Q34" i="30" s="1"/>
  <c r="F34" i="30"/>
  <c r="C34" i="30"/>
  <c r="M33" i="30"/>
  <c r="O33" i="30" s="1"/>
  <c r="G33" i="30"/>
  <c r="F33" i="30"/>
  <c r="J33" i="30" s="1"/>
  <c r="C33" i="30"/>
  <c r="O28" i="30"/>
  <c r="J28" i="30"/>
  <c r="P28" i="30" s="1"/>
  <c r="Q28" i="30" s="1"/>
  <c r="G28" i="30"/>
  <c r="F28" i="30"/>
  <c r="C28" i="30"/>
  <c r="O27" i="30"/>
  <c r="G27" i="30"/>
  <c r="F27" i="30"/>
  <c r="J27" i="30" s="1"/>
  <c r="P27" i="30" s="1"/>
  <c r="Q27" i="30" s="1"/>
  <c r="C27" i="30"/>
  <c r="O26" i="30"/>
  <c r="G26" i="30"/>
  <c r="F26" i="30"/>
  <c r="J26" i="30" s="1"/>
  <c r="P26" i="30" s="1"/>
  <c r="Q26" i="30" s="1"/>
  <c r="C26" i="30"/>
  <c r="O25" i="30"/>
  <c r="J25" i="30"/>
  <c r="P25" i="30" s="1"/>
  <c r="Q25" i="30" s="1"/>
  <c r="G25" i="30"/>
  <c r="F25" i="30"/>
  <c r="C25" i="30"/>
  <c r="O24" i="30"/>
  <c r="G24" i="30"/>
  <c r="F24" i="30"/>
  <c r="J24" i="30" s="1"/>
  <c r="P24" i="30" s="1"/>
  <c r="Q24" i="30" s="1"/>
  <c r="C24" i="30"/>
  <c r="O23" i="30"/>
  <c r="G23" i="30"/>
  <c r="J23" i="30" s="1"/>
  <c r="P23" i="30" s="1"/>
  <c r="Q23" i="30" s="1"/>
  <c r="F23" i="30"/>
  <c r="C23" i="30"/>
  <c r="O22" i="30"/>
  <c r="J22" i="30"/>
  <c r="P22" i="30" s="1"/>
  <c r="Q22" i="30" s="1"/>
  <c r="G22" i="30"/>
  <c r="F22" i="30"/>
  <c r="C22" i="30"/>
  <c r="O21" i="30"/>
  <c r="G21" i="30"/>
  <c r="F21" i="30"/>
  <c r="J21" i="30" s="1"/>
  <c r="P21" i="30" s="1"/>
  <c r="Q21" i="30" s="1"/>
  <c r="C21" i="30"/>
  <c r="O20" i="30"/>
  <c r="G20" i="30"/>
  <c r="J20" i="30" s="1"/>
  <c r="P20" i="30" s="1"/>
  <c r="Q20" i="30" s="1"/>
  <c r="F20" i="30"/>
  <c r="C20" i="30"/>
  <c r="O19" i="30"/>
  <c r="J19" i="30"/>
  <c r="P19" i="30" s="1"/>
  <c r="Q19" i="30" s="1"/>
  <c r="G19" i="30"/>
  <c r="F19" i="30"/>
  <c r="C19" i="30"/>
  <c r="O18" i="30"/>
  <c r="G18" i="30"/>
  <c r="F18" i="30"/>
  <c r="J18" i="30" s="1"/>
  <c r="P18" i="30" s="1"/>
  <c r="Q18" i="30" s="1"/>
  <c r="C18" i="30"/>
  <c r="O17" i="30"/>
  <c r="G17" i="30"/>
  <c r="F17" i="30"/>
  <c r="J17" i="30" s="1"/>
  <c r="P17" i="30" s="1"/>
  <c r="Q17" i="30" s="1"/>
  <c r="C17" i="30"/>
  <c r="O16" i="30"/>
  <c r="J16" i="30"/>
  <c r="P16" i="30" s="1"/>
  <c r="Q16" i="30" s="1"/>
  <c r="G16" i="30"/>
  <c r="F16" i="30"/>
  <c r="C16" i="30"/>
  <c r="O15" i="30"/>
  <c r="G15" i="30"/>
  <c r="F15" i="30"/>
  <c r="J15" i="30" s="1"/>
  <c r="P15" i="30" s="1"/>
  <c r="Q15" i="30" s="1"/>
  <c r="C15" i="30"/>
  <c r="O14" i="30"/>
  <c r="G14" i="30"/>
  <c r="F14" i="30"/>
  <c r="J14" i="30" s="1"/>
  <c r="P14" i="30" s="1"/>
  <c r="Q14" i="30" s="1"/>
  <c r="C14" i="30"/>
  <c r="M68" i="30" l="1"/>
  <c r="L69" i="30" s="1"/>
  <c r="Q69" i="30" s="1"/>
  <c r="E5" i="30" s="1"/>
  <c r="P41" i="30"/>
  <c r="Q41" i="30" s="1"/>
  <c r="P33" i="30"/>
  <c r="Q33" i="30" s="1"/>
  <c r="Q42" i="30" s="1"/>
  <c r="E6" i="30" s="1"/>
  <c r="Q29" i="30"/>
  <c r="E4" i="30" s="1"/>
  <c r="E8" i="30" s="1"/>
  <c r="E9" i="30" s="1"/>
  <c r="E10" i="30" s="1"/>
  <c r="F434" i="29" l="1"/>
  <c r="F432" i="29"/>
  <c r="F430" i="29"/>
  <c r="K423" i="29"/>
  <c r="G423" i="29"/>
  <c r="F431" i="29" s="1"/>
  <c r="F433" i="29" s="1"/>
  <c r="F435" i="29" s="1"/>
  <c r="H19" i="29" s="1"/>
  <c r="J18" i="29" s="1"/>
  <c r="K18" i="29" s="1"/>
  <c r="L18" i="29" s="1"/>
  <c r="M18" i="29" s="1"/>
  <c r="F372" i="29"/>
  <c r="F373" i="29" s="1"/>
  <c r="F371" i="29"/>
  <c r="F370" i="29"/>
  <c r="F374" i="29" s="1"/>
  <c r="H16" i="29" s="1"/>
  <c r="K363" i="29"/>
  <c r="G363" i="29"/>
  <c r="F312" i="29"/>
  <c r="F310" i="29"/>
  <c r="F314" i="29" s="1"/>
  <c r="H14" i="29" s="1"/>
  <c r="K303" i="29"/>
  <c r="G303" i="29"/>
  <c r="F311" i="29" s="1"/>
  <c r="F252" i="29"/>
  <c r="F254" i="29" s="1"/>
  <c r="H9" i="29" s="1"/>
  <c r="F251" i="29"/>
  <c r="F250" i="29"/>
  <c r="F249" i="29"/>
  <c r="F253" i="29" s="1"/>
  <c r="H8" i="29" s="1"/>
  <c r="K242" i="29"/>
  <c r="G242" i="29"/>
  <c r="F192" i="29"/>
  <c r="F190" i="29"/>
  <c r="F191" i="29" s="1"/>
  <c r="F193" i="29" s="1"/>
  <c r="H13" i="29" s="1"/>
  <c r="F189" i="29"/>
  <c r="F188" i="29"/>
  <c r="K181" i="29"/>
  <c r="G181" i="29"/>
  <c r="F131" i="29"/>
  <c r="F129" i="29"/>
  <c r="F133" i="29" s="1"/>
  <c r="H10" i="29" s="1"/>
  <c r="K122" i="29"/>
  <c r="G122" i="29"/>
  <c r="F130" i="29" s="1"/>
  <c r="H73" i="29"/>
  <c r="C73" i="29"/>
  <c r="H72" i="29"/>
  <c r="C72" i="29"/>
  <c r="A72" i="29"/>
  <c r="I72" i="29" s="1"/>
  <c r="H71" i="29"/>
  <c r="D71" i="29"/>
  <c r="C71" i="29"/>
  <c r="A70" i="29"/>
  <c r="H69" i="29"/>
  <c r="G69" i="29"/>
  <c r="C69" i="29"/>
  <c r="A69" i="29"/>
  <c r="H68" i="29"/>
  <c r="C68" i="29"/>
  <c r="A68" i="29"/>
  <c r="I68" i="29" s="1"/>
  <c r="H67" i="29"/>
  <c r="D67" i="29"/>
  <c r="C67" i="29"/>
  <c r="A67" i="29"/>
  <c r="I67" i="29" s="1"/>
  <c r="A66" i="29"/>
  <c r="C65" i="29"/>
  <c r="A65" i="29"/>
  <c r="C64" i="29"/>
  <c r="A64" i="29"/>
  <c r="D63" i="29"/>
  <c r="A63" i="29"/>
  <c r="A62" i="29"/>
  <c r="C61" i="29"/>
  <c r="A61" i="29"/>
  <c r="C60" i="29"/>
  <c r="A60" i="29"/>
  <c r="D59" i="29"/>
  <c r="C59" i="29"/>
  <c r="A59" i="29"/>
  <c r="A58" i="29"/>
  <c r="G45" i="29"/>
  <c r="M45" i="29" s="1"/>
  <c r="A45" i="29"/>
  <c r="A73" i="29" s="1"/>
  <c r="M44" i="29"/>
  <c r="G44" i="29"/>
  <c r="A44" i="29"/>
  <c r="G43" i="29"/>
  <c r="M43" i="29" s="1"/>
  <c r="A43" i="29"/>
  <c r="A71" i="29" s="1"/>
  <c r="G41" i="29"/>
  <c r="M41" i="29" s="1"/>
  <c r="G40" i="29"/>
  <c r="M40" i="29" s="1"/>
  <c r="M39" i="29"/>
  <c r="G39" i="29"/>
  <c r="M37" i="29"/>
  <c r="I65" i="29" s="1"/>
  <c r="G37" i="29"/>
  <c r="G36" i="29"/>
  <c r="M36" i="29" s="1"/>
  <c r="I64" i="29" s="1"/>
  <c r="M35" i="29"/>
  <c r="I63" i="29" s="1"/>
  <c r="G35" i="29"/>
  <c r="G33" i="29"/>
  <c r="M33" i="29" s="1"/>
  <c r="I61" i="29" s="1"/>
  <c r="G32" i="29"/>
  <c r="M32" i="29" s="1"/>
  <c r="I60" i="29" s="1"/>
  <c r="M31" i="29"/>
  <c r="I59" i="29" s="1"/>
  <c r="G31" i="29"/>
  <c r="K24" i="29"/>
  <c r="H18" i="29"/>
  <c r="H12" i="29"/>
  <c r="H63" i="29" s="1"/>
  <c r="G61" i="29" l="1"/>
  <c r="K61" i="29" s="1"/>
  <c r="I73" i="29"/>
  <c r="G73" i="29"/>
  <c r="H65" i="29"/>
  <c r="I69" i="29"/>
  <c r="K69" i="29" s="1"/>
  <c r="K65" i="29"/>
  <c r="J8" i="29"/>
  <c r="K8" i="29" s="1"/>
  <c r="L8" i="29" s="1"/>
  <c r="M8" i="29" s="1"/>
  <c r="G59" i="29" s="1"/>
  <c r="K59" i="29" s="1"/>
  <c r="F375" i="29"/>
  <c r="H17" i="29" s="1"/>
  <c r="J16" i="29" s="1"/>
  <c r="K16" i="29" s="1"/>
  <c r="L16" i="29" s="1"/>
  <c r="M16" i="29" s="1"/>
  <c r="K60" i="29"/>
  <c r="G65" i="29"/>
  <c r="G67" i="29"/>
  <c r="J10" i="29"/>
  <c r="K10" i="29" s="1"/>
  <c r="L10" i="29" s="1"/>
  <c r="M10" i="29" s="1"/>
  <c r="H64" i="29"/>
  <c r="J14" i="29"/>
  <c r="K14" i="29" s="1"/>
  <c r="L14" i="29" s="1"/>
  <c r="M14" i="29" s="1"/>
  <c r="G63" i="29" s="1"/>
  <c r="K63" i="29" s="1"/>
  <c r="K67" i="29"/>
  <c r="G60" i="29"/>
  <c r="I71" i="29"/>
  <c r="G71" i="29"/>
  <c r="G72" i="29"/>
  <c r="K72" i="29" s="1"/>
  <c r="J12" i="29"/>
  <c r="K12" i="29" s="1"/>
  <c r="L12" i="29" s="1"/>
  <c r="M12" i="29" s="1"/>
  <c r="F132" i="29"/>
  <c r="F134" i="29" s="1"/>
  <c r="H11" i="29" s="1"/>
  <c r="F313" i="29"/>
  <c r="F315" i="29" s="1"/>
  <c r="H15" i="29" s="1"/>
  <c r="G64" i="29" l="1"/>
  <c r="K64" i="29" s="1"/>
  <c r="G68" i="29"/>
  <c r="K68" i="29" s="1"/>
  <c r="K71" i="29"/>
  <c r="K73" i="29"/>
  <c r="G117" i="28"/>
  <c r="G120" i="28" s="1"/>
  <c r="O32" i="26" s="1"/>
  <c r="R116" i="28"/>
  <c r="R115" i="28"/>
  <c r="P117" i="28" s="1"/>
  <c r="J115" i="28"/>
  <c r="F115" i="28"/>
  <c r="R114" i="28"/>
  <c r="R113" i="28"/>
  <c r="B113" i="28"/>
  <c r="C119" i="28" s="1"/>
  <c r="J112" i="28"/>
  <c r="H112" i="28"/>
  <c r="G118" i="28" s="1"/>
  <c r="C78" i="28"/>
  <c r="G76" i="28"/>
  <c r="G79" i="28" s="1"/>
  <c r="O31" i="26" s="1"/>
  <c r="R75" i="28"/>
  <c r="J74" i="28"/>
  <c r="F74" i="28"/>
  <c r="R73" i="28"/>
  <c r="R74" i="28" s="1"/>
  <c r="P76" i="28" s="1"/>
  <c r="R72" i="28"/>
  <c r="B72" i="28"/>
  <c r="J71" i="28"/>
  <c r="H71" i="28"/>
  <c r="G77" i="28" s="1"/>
  <c r="G37" i="28"/>
  <c r="G40" i="28" s="1"/>
  <c r="O30" i="26" s="1"/>
  <c r="W30" i="26" s="1"/>
  <c r="R36" i="28"/>
  <c r="J35" i="28"/>
  <c r="F35" i="28"/>
  <c r="R34" i="28"/>
  <c r="R35" i="28" s="1"/>
  <c r="P37" i="28" s="1"/>
  <c r="R33" i="28"/>
  <c r="B33" i="28"/>
  <c r="C39" i="28" s="1"/>
  <c r="J32" i="28"/>
  <c r="H32" i="28"/>
  <c r="G38" i="28" s="1"/>
  <c r="Q30" i="26" s="1"/>
  <c r="G256" i="27"/>
  <c r="O12" i="26" s="1"/>
  <c r="G254" i="27"/>
  <c r="G252" i="27"/>
  <c r="R251" i="27"/>
  <c r="F250" i="27"/>
  <c r="R249" i="27"/>
  <c r="R250" i="27" s="1"/>
  <c r="P252" i="27" s="1"/>
  <c r="R248" i="27"/>
  <c r="J247" i="27"/>
  <c r="H247" i="27"/>
  <c r="G253" i="27" s="1"/>
  <c r="G255" i="27" s="1"/>
  <c r="G257" i="27" s="1"/>
  <c r="Q12" i="26" s="1"/>
  <c r="Q16" i="26" s="1"/>
  <c r="E246" i="27"/>
  <c r="E245" i="27"/>
  <c r="G237" i="27"/>
  <c r="G235" i="27"/>
  <c r="G236" i="27" s="1"/>
  <c r="G238" i="27" s="1"/>
  <c r="G234" i="27"/>
  <c r="R233" i="27"/>
  <c r="R232" i="27"/>
  <c r="P234" i="27" s="1"/>
  <c r="J232" i="27"/>
  <c r="F232" i="27"/>
  <c r="R231" i="27"/>
  <c r="R230" i="27"/>
  <c r="B230" i="27"/>
  <c r="B248" i="27" s="1"/>
  <c r="J229" i="27"/>
  <c r="H229" i="27"/>
  <c r="G194" i="27"/>
  <c r="G193" i="27"/>
  <c r="P192" i="27"/>
  <c r="R191" i="27"/>
  <c r="R190" i="27"/>
  <c r="F190" i="27"/>
  <c r="R189" i="27"/>
  <c r="R188" i="27"/>
  <c r="B188" i="27"/>
  <c r="J187" i="27"/>
  <c r="H187" i="27"/>
  <c r="E186" i="27"/>
  <c r="E185" i="27"/>
  <c r="G192" i="27" s="1"/>
  <c r="G177" i="27"/>
  <c r="C176" i="27"/>
  <c r="G175" i="27"/>
  <c r="G174" i="27"/>
  <c r="G176" i="27" s="1"/>
  <c r="G178" i="27" s="1"/>
  <c r="R173" i="27"/>
  <c r="J172" i="27"/>
  <c r="F172" i="27"/>
  <c r="R171" i="27"/>
  <c r="R172" i="27" s="1"/>
  <c r="P174" i="27" s="1"/>
  <c r="R170" i="27"/>
  <c r="B170" i="27"/>
  <c r="J169" i="27"/>
  <c r="H169" i="27"/>
  <c r="G134" i="27"/>
  <c r="G133" i="27"/>
  <c r="R131" i="27"/>
  <c r="R130" i="27"/>
  <c r="P132" i="27" s="1"/>
  <c r="F130" i="27"/>
  <c r="R129" i="27"/>
  <c r="R128" i="27"/>
  <c r="B128" i="27"/>
  <c r="J127" i="27"/>
  <c r="H127" i="27"/>
  <c r="E126" i="27"/>
  <c r="E125" i="27"/>
  <c r="G132" i="27" s="1"/>
  <c r="P121" i="27"/>
  <c r="P120" i="27"/>
  <c r="P119" i="27"/>
  <c r="G117" i="27"/>
  <c r="G115" i="27"/>
  <c r="G114" i="27"/>
  <c r="G116" i="27" s="1"/>
  <c r="G118" i="27" s="1"/>
  <c r="Q18" i="26" s="1"/>
  <c r="R113" i="27"/>
  <c r="J112" i="27"/>
  <c r="F112" i="27"/>
  <c r="R111" i="27"/>
  <c r="R112" i="27" s="1"/>
  <c r="P114" i="27" s="1"/>
  <c r="R110" i="27"/>
  <c r="B110" i="27"/>
  <c r="C116" i="27" s="1"/>
  <c r="J109" i="27"/>
  <c r="H109" i="27"/>
  <c r="G74" i="27"/>
  <c r="G73" i="27"/>
  <c r="G72" i="27"/>
  <c r="G71" i="27"/>
  <c r="G76" i="27" s="1"/>
  <c r="O9" i="26" s="1"/>
  <c r="R70" i="27"/>
  <c r="F69" i="27"/>
  <c r="R68" i="27"/>
  <c r="R69" i="27" s="1"/>
  <c r="P71" i="27" s="1"/>
  <c r="R67" i="27"/>
  <c r="J66" i="27"/>
  <c r="H66" i="27"/>
  <c r="E65" i="27"/>
  <c r="E64" i="27"/>
  <c r="C55" i="27"/>
  <c r="G53" i="27"/>
  <c r="G52" i="27"/>
  <c r="G56" i="27" s="1"/>
  <c r="O17" i="26" s="1"/>
  <c r="R51" i="27"/>
  <c r="J50" i="27"/>
  <c r="F50" i="27"/>
  <c r="R49" i="27"/>
  <c r="R50" i="27" s="1"/>
  <c r="P52" i="27" s="1"/>
  <c r="R48" i="27"/>
  <c r="B48" i="27"/>
  <c r="J47" i="27"/>
  <c r="H47" i="27"/>
  <c r="G54" i="27" s="1"/>
  <c r="G55" i="27" s="1"/>
  <c r="O37" i="27"/>
  <c r="K32" i="26"/>
  <c r="M32" i="26" s="1"/>
  <c r="K31" i="26"/>
  <c r="M31" i="26" s="1"/>
  <c r="K30" i="26"/>
  <c r="M30" i="26" s="1"/>
  <c r="X30" i="26" s="1"/>
  <c r="K27" i="26"/>
  <c r="L27" i="26" s="1"/>
  <c r="K26" i="26"/>
  <c r="D26" i="26"/>
  <c r="L26" i="26" s="1"/>
  <c r="M25" i="26"/>
  <c r="L25" i="26"/>
  <c r="K25" i="26"/>
  <c r="L24" i="26"/>
  <c r="K24" i="26"/>
  <c r="K23" i="26"/>
  <c r="D23" i="26"/>
  <c r="L23" i="26" s="1"/>
  <c r="L22" i="26"/>
  <c r="K22" i="26"/>
  <c r="P21" i="26"/>
  <c r="P25" i="26" s="1"/>
  <c r="M21" i="26"/>
  <c r="L21" i="26"/>
  <c r="K21" i="26"/>
  <c r="L20" i="26"/>
  <c r="K20" i="26"/>
  <c r="P19" i="26"/>
  <c r="P23" i="26" s="1"/>
  <c r="P26" i="26" s="1"/>
  <c r="K19" i="26"/>
  <c r="D19" i="26"/>
  <c r="L19" i="26" s="1"/>
  <c r="L18" i="26"/>
  <c r="K18" i="26"/>
  <c r="L17" i="26"/>
  <c r="M17" i="26" s="1"/>
  <c r="K17" i="26"/>
  <c r="K16" i="26"/>
  <c r="L16" i="26" s="1"/>
  <c r="P15" i="26"/>
  <c r="L15" i="26"/>
  <c r="M15" i="26" s="1"/>
  <c r="K15" i="26"/>
  <c r="D15" i="26"/>
  <c r="P14" i="26"/>
  <c r="P18" i="26" s="1"/>
  <c r="P22" i="26" s="1"/>
  <c r="K14" i="26"/>
  <c r="L14" i="26" s="1"/>
  <c r="K13" i="26"/>
  <c r="L13" i="26" s="1"/>
  <c r="K12" i="26"/>
  <c r="L12" i="26" s="1"/>
  <c r="K11" i="26"/>
  <c r="D11" i="26"/>
  <c r="L11" i="26" s="1"/>
  <c r="L10" i="26"/>
  <c r="M10" i="26" s="1"/>
  <c r="K10" i="26"/>
  <c r="K9" i="26"/>
  <c r="L9" i="26" s="1"/>
  <c r="M16" i="26" l="1"/>
  <c r="M11" i="26"/>
  <c r="M27" i="26"/>
  <c r="O21" i="26"/>
  <c r="M23" i="26"/>
  <c r="M13" i="26"/>
  <c r="M19" i="26"/>
  <c r="M12" i="26"/>
  <c r="M14" i="26"/>
  <c r="G57" i="27"/>
  <c r="Q17" i="26" s="1"/>
  <c r="Q21" i="26" s="1"/>
  <c r="W12" i="26"/>
  <c r="X12" i="26" s="1"/>
  <c r="AA12" i="26" s="1"/>
  <c r="O16" i="26"/>
  <c r="O13" i="26"/>
  <c r="G136" i="27"/>
  <c r="O10" i="26" s="1"/>
  <c r="G135" i="27"/>
  <c r="G137" i="27" s="1"/>
  <c r="Q10" i="26" s="1"/>
  <c r="Q14" i="26" s="1"/>
  <c r="G196" i="27"/>
  <c r="O11" i="26" s="1"/>
  <c r="G195" i="27"/>
  <c r="G197" i="27" s="1"/>
  <c r="Q11" i="26" s="1"/>
  <c r="Q22" i="26"/>
  <c r="Q19" i="26"/>
  <c r="M9" i="26"/>
  <c r="M26" i="26"/>
  <c r="W32" i="26"/>
  <c r="X32" i="26" s="1"/>
  <c r="G39" i="28"/>
  <c r="G41" i="28" s="1"/>
  <c r="G75" i="27"/>
  <c r="G77" i="27" s="1"/>
  <c r="Q9" i="26" s="1"/>
  <c r="C236" i="27"/>
  <c r="M20" i="26"/>
  <c r="M24" i="26"/>
  <c r="G78" i="28"/>
  <c r="G80" i="28" s="1"/>
  <c r="Q31" i="26" s="1"/>
  <c r="W31" i="26" s="1"/>
  <c r="X31" i="26" s="1"/>
  <c r="M22" i="26"/>
  <c r="M18" i="26"/>
  <c r="G119" i="28"/>
  <c r="G121" i="28" s="1"/>
  <c r="Q32" i="26" s="1"/>
  <c r="AA30" i="26" l="1"/>
  <c r="AA31" i="26" s="1"/>
  <c r="AA32" i="26" s="1"/>
  <c r="Q23" i="26"/>
  <c r="Q20" i="26"/>
  <c r="Q24" i="26" s="1"/>
  <c r="O25" i="26"/>
  <c r="W21" i="26"/>
  <c r="X21" i="26" s="1"/>
  <c r="AA21" i="26" s="1"/>
  <c r="O15" i="26"/>
  <c r="W11" i="26"/>
  <c r="X11" i="26" s="1"/>
  <c r="AA11" i="26" s="1"/>
  <c r="W17" i="26"/>
  <c r="X17" i="26" s="1"/>
  <c r="AA17" i="26" s="1"/>
  <c r="Q25" i="26"/>
  <c r="Q13" i="26"/>
  <c r="Q15" i="26"/>
  <c r="Q26" i="26"/>
  <c r="Q27" i="26" s="1"/>
  <c r="O14" i="26"/>
  <c r="W10" i="26"/>
  <c r="X10" i="26" s="1"/>
  <c r="AA10" i="26" s="1"/>
  <c r="W13" i="26"/>
  <c r="X13" i="26" s="1"/>
  <c r="AA13" i="26" s="1"/>
  <c r="W9" i="26"/>
  <c r="X9" i="26" s="1"/>
  <c r="AA9" i="26" s="1"/>
  <c r="W16" i="26"/>
  <c r="X16" i="26" s="1"/>
  <c r="AA16" i="26" s="1"/>
  <c r="O20" i="26"/>
  <c r="W20" i="26" l="1"/>
  <c r="X20" i="26" s="1"/>
  <c r="AA20" i="26" s="1"/>
  <c r="O24" i="26"/>
  <c r="O19" i="26"/>
  <c r="W15" i="26"/>
  <c r="X15" i="26" s="1"/>
  <c r="AA15" i="26" s="1"/>
  <c r="W25" i="26"/>
  <c r="X25" i="26" s="1"/>
  <c r="AA25" i="26" s="1"/>
  <c r="W14" i="26"/>
  <c r="X14" i="26" s="1"/>
  <c r="AA14" i="26" s="1"/>
  <c r="O18" i="26"/>
  <c r="O22" i="26" l="1"/>
  <c r="W22" i="26" s="1"/>
  <c r="X22" i="26" s="1"/>
  <c r="AA22" i="26" s="1"/>
  <c r="W18" i="26"/>
  <c r="X18" i="26" s="1"/>
  <c r="AA18" i="26" s="1"/>
  <c r="W19" i="26"/>
  <c r="X19" i="26" s="1"/>
  <c r="AA19" i="26" s="1"/>
  <c r="O23" i="26"/>
  <c r="O27" i="26"/>
  <c r="W27" i="26" s="1"/>
  <c r="X27" i="26" s="1"/>
  <c r="AA27" i="26" s="1"/>
  <c r="W24" i="26"/>
  <c r="X24" i="26" s="1"/>
  <c r="AA24" i="26" s="1"/>
  <c r="O26" i="26" l="1"/>
  <c r="W26" i="26" s="1"/>
  <c r="X26" i="26" s="1"/>
  <c r="AA26" i="26" s="1"/>
  <c r="W23" i="26"/>
  <c r="X23" i="26" s="1"/>
  <c r="AA23" i="26" s="1"/>
  <c r="C126" i="25" l="1"/>
  <c r="B126" i="25"/>
  <c r="D126" i="25" s="1"/>
  <c r="C125" i="25"/>
  <c r="B125" i="25"/>
  <c r="D125" i="25" s="1"/>
  <c r="C124" i="25"/>
  <c r="B124" i="25"/>
  <c r="D124" i="25" s="1"/>
  <c r="C123" i="25"/>
  <c r="B123" i="25"/>
  <c r="D123" i="25" s="1"/>
  <c r="C122" i="25"/>
  <c r="B122" i="25"/>
  <c r="D122" i="25" s="1"/>
  <c r="C121" i="25"/>
  <c r="B121" i="25"/>
  <c r="D121" i="25" s="1"/>
  <c r="C73" i="25"/>
  <c r="C72" i="25"/>
  <c r="A72" i="25"/>
  <c r="B72" i="25" s="1"/>
  <c r="D72" i="25" s="1"/>
  <c r="C70" i="25"/>
  <c r="B70" i="25"/>
  <c r="D70" i="25" s="1"/>
  <c r="A70" i="25"/>
  <c r="A69" i="25"/>
  <c r="B69" i="25" s="1"/>
  <c r="A68" i="25"/>
  <c r="C68" i="25" s="1"/>
  <c r="C67" i="25"/>
  <c r="B67" i="25"/>
  <c r="D67" i="25" s="1"/>
  <c r="A67" i="25"/>
  <c r="A66" i="25"/>
  <c r="B66" i="25" s="1"/>
  <c r="D60" i="25"/>
  <c r="A60" i="25"/>
  <c r="A73" i="25" s="1"/>
  <c r="B73" i="25" s="1"/>
  <c r="D73" i="25" s="1"/>
  <c r="D59" i="25"/>
  <c r="D58" i="25"/>
  <c r="A58" i="25"/>
  <c r="A71" i="25" s="1"/>
  <c r="D57" i="25"/>
  <c r="D56" i="25"/>
  <c r="D55" i="25"/>
  <c r="C55" i="25"/>
  <c r="C56" i="25" s="1"/>
  <c r="C57" i="25" s="1"/>
  <c r="C60" i="25" s="1"/>
  <c r="C58" i="25" s="1"/>
  <c r="D54" i="25"/>
  <c r="D53" i="25"/>
  <c r="D44" i="25"/>
  <c r="D43" i="25"/>
  <c r="C16" i="25"/>
  <c r="C15" i="25"/>
  <c r="C14" i="25"/>
  <c r="C17" i="25" s="1"/>
  <c r="B12" i="25"/>
  <c r="B11" i="25"/>
  <c r="C71" i="25" l="1"/>
  <c r="B71" i="25"/>
  <c r="C18" i="25"/>
  <c r="D45" i="25" s="1"/>
  <c r="D127" i="25"/>
  <c r="C66" i="25"/>
  <c r="D66" i="25" s="1"/>
  <c r="C69" i="25"/>
  <c r="D69" i="25" s="1"/>
  <c r="D47" i="25"/>
  <c r="B68" i="25"/>
  <c r="D68" i="25" s="1"/>
  <c r="D71" i="25" l="1"/>
  <c r="D74" i="25" s="1"/>
  <c r="C88" i="25" s="1"/>
  <c r="C101" i="25" l="1"/>
  <c r="B129" i="25"/>
  <c r="E17" i="24" l="1"/>
  <c r="G15" i="24"/>
  <c r="G14" i="24"/>
  <c r="G13" i="24"/>
  <c r="G12" i="24"/>
  <c r="G11" i="24"/>
  <c r="G10" i="24"/>
  <c r="G9" i="24"/>
  <c r="G8" i="24"/>
  <c r="G7" i="24"/>
  <c r="G6" i="24"/>
  <c r="G5" i="24"/>
  <c r="G4" i="24"/>
  <c r="G17" i="24" s="1"/>
  <c r="G19" i="24" s="1"/>
  <c r="B23" i="24" s="1"/>
  <c r="E20" i="23"/>
  <c r="E16" i="23" s="1"/>
  <c r="F16" i="23"/>
  <c r="F15" i="23"/>
  <c r="F14" i="23"/>
  <c r="G14" i="23" s="1"/>
  <c r="E14" i="23"/>
  <c r="G8" i="23"/>
  <c r="A3" i="23"/>
  <c r="A2" i="23"/>
  <c r="A1" i="23"/>
  <c r="E32" i="22"/>
  <c r="F31" i="22"/>
  <c r="G31" i="22" s="1"/>
  <c r="G32" i="22" s="1"/>
  <c r="E20" i="18" s="1"/>
  <c r="F20" i="18" s="1"/>
  <c r="E27" i="22"/>
  <c r="I25" i="22"/>
  <c r="H25" i="22"/>
  <c r="J25" i="22" s="1"/>
  <c r="F21" i="22"/>
  <c r="G21" i="22" s="1"/>
  <c r="F20" i="22"/>
  <c r="G20" i="22" s="1"/>
  <c r="E14" i="22"/>
  <c r="L13" i="22"/>
  <c r="B26" i="24" s="1"/>
  <c r="F13" i="22"/>
  <c r="G13" i="22" s="1"/>
  <c r="F12" i="22"/>
  <c r="G12" i="22" s="1"/>
  <c r="G14" i="22" s="1"/>
  <c r="E18" i="18" s="1"/>
  <c r="H7" i="22"/>
  <c r="A3" i="22"/>
  <c r="A2" i="22"/>
  <c r="A1" i="22"/>
  <c r="G132" i="21"/>
  <c r="G130" i="21"/>
  <c r="G129" i="21"/>
  <c r="E123" i="21"/>
  <c r="G123" i="21" s="1"/>
  <c r="D123" i="21"/>
  <c r="C123" i="21"/>
  <c r="B123" i="21"/>
  <c r="G122" i="21"/>
  <c r="E122" i="21"/>
  <c r="D122" i="21"/>
  <c r="C122" i="21"/>
  <c r="B122" i="21"/>
  <c r="G121" i="21"/>
  <c r="E121" i="21"/>
  <c r="D121" i="21"/>
  <c r="C121" i="21"/>
  <c r="B121" i="21"/>
  <c r="G120" i="21"/>
  <c r="E120" i="21"/>
  <c r="D120" i="21"/>
  <c r="C120" i="21"/>
  <c r="B120" i="21"/>
  <c r="G119" i="21"/>
  <c r="E119" i="21"/>
  <c r="D119" i="21"/>
  <c r="C119" i="21"/>
  <c r="B119" i="21"/>
  <c r="G117" i="21"/>
  <c r="G124" i="21" s="1"/>
  <c r="G126" i="21" s="1"/>
  <c r="E110" i="21"/>
  <c r="G110" i="21" s="1"/>
  <c r="G111" i="21" s="1"/>
  <c r="G113" i="21" s="1"/>
  <c r="D110" i="21"/>
  <c r="C110" i="21"/>
  <c r="B110" i="21"/>
  <c r="E103" i="21"/>
  <c r="G103" i="21" s="1"/>
  <c r="D103" i="21"/>
  <c r="C103" i="21"/>
  <c r="B103" i="21"/>
  <c r="E102" i="21"/>
  <c r="G102" i="21" s="1"/>
  <c r="D102" i="21"/>
  <c r="C102" i="21"/>
  <c r="B102" i="21"/>
  <c r="E101" i="21"/>
  <c r="G101" i="21" s="1"/>
  <c r="G104" i="21" s="1"/>
  <c r="D101" i="21"/>
  <c r="C101" i="21"/>
  <c r="B101" i="21"/>
  <c r="G96" i="21"/>
  <c r="G97" i="21" s="1"/>
  <c r="G106" i="21" s="1"/>
  <c r="G12" i="21" s="1"/>
  <c r="D19" i="18" s="1"/>
  <c r="E96" i="21"/>
  <c r="D96" i="21"/>
  <c r="C96" i="21"/>
  <c r="B96" i="21"/>
  <c r="G95" i="21"/>
  <c r="E95" i="21"/>
  <c r="D95" i="21"/>
  <c r="C95" i="21"/>
  <c r="B95" i="21"/>
  <c r="G87" i="21"/>
  <c r="G88" i="21" s="1"/>
  <c r="G86" i="21"/>
  <c r="G85" i="21"/>
  <c r="G80" i="21"/>
  <c r="G81" i="21" s="1"/>
  <c r="G75" i="21"/>
  <c r="G74" i="21"/>
  <c r="G73" i="21"/>
  <c r="G72" i="21"/>
  <c r="G71" i="21"/>
  <c r="G70" i="21"/>
  <c r="G69" i="21"/>
  <c r="G68" i="21"/>
  <c r="G67" i="21"/>
  <c r="G66" i="21"/>
  <c r="G64" i="21"/>
  <c r="G63" i="21"/>
  <c r="G62" i="21"/>
  <c r="G61" i="21"/>
  <c r="G76" i="21" s="1"/>
  <c r="G60" i="21"/>
  <c r="G53" i="21"/>
  <c r="G52" i="21"/>
  <c r="G51" i="21"/>
  <c r="G50" i="21"/>
  <c r="G49" i="21"/>
  <c r="G48" i="21"/>
  <c r="G47" i="21"/>
  <c r="G54" i="21" s="1"/>
  <c r="G46" i="21"/>
  <c r="G41" i="21"/>
  <c r="G40" i="21"/>
  <c r="G42" i="21" s="1"/>
  <c r="G34" i="21"/>
  <c r="G33" i="21"/>
  <c r="G32" i="21"/>
  <c r="G31" i="21"/>
  <c r="G30" i="21"/>
  <c r="G29" i="21"/>
  <c r="G28" i="21"/>
  <c r="G35" i="21" s="1"/>
  <c r="G27" i="21"/>
  <c r="G26" i="21"/>
  <c r="G22" i="21"/>
  <c r="G21" i="21"/>
  <c r="G20" i="21"/>
  <c r="F12" i="21"/>
  <c r="D12" i="21"/>
  <c r="G11" i="21"/>
  <c r="F11" i="21"/>
  <c r="D11" i="21"/>
  <c r="D10" i="21"/>
  <c r="F10" i="21" s="1"/>
  <c r="F13" i="21" s="1"/>
  <c r="F14" i="21" s="1"/>
  <c r="F7" i="21"/>
  <c r="A3" i="21"/>
  <c r="A2" i="21"/>
  <c r="A1" i="21"/>
  <c r="E82" i="20"/>
  <c r="G81" i="20"/>
  <c r="F81" i="20"/>
  <c r="F80" i="20"/>
  <c r="G80" i="20" s="1"/>
  <c r="F79" i="20"/>
  <c r="G79" i="20" s="1"/>
  <c r="F78" i="20"/>
  <c r="G78" i="20" s="1"/>
  <c r="G82" i="20" s="1"/>
  <c r="E74" i="20"/>
  <c r="I72" i="20"/>
  <c r="H72" i="20"/>
  <c r="J72" i="20" s="1"/>
  <c r="F68" i="20"/>
  <c r="G68" i="20" s="1"/>
  <c r="F67" i="20"/>
  <c r="G67" i="20" s="1"/>
  <c r="E61" i="20"/>
  <c r="I59" i="20"/>
  <c r="H59" i="20"/>
  <c r="J59" i="20" s="1"/>
  <c r="F55" i="20"/>
  <c r="G55" i="20" s="1"/>
  <c r="G54" i="20"/>
  <c r="F54" i="20"/>
  <c r="F53" i="20"/>
  <c r="G53" i="20" s="1"/>
  <c r="E47" i="20"/>
  <c r="I45" i="20"/>
  <c r="H45" i="20"/>
  <c r="J45" i="20" s="1"/>
  <c r="F41" i="20"/>
  <c r="G41" i="20" s="1"/>
  <c r="F40" i="20"/>
  <c r="G40" i="20" s="1"/>
  <c r="E34" i="20"/>
  <c r="I32" i="20"/>
  <c r="H32" i="20"/>
  <c r="J32" i="20" s="1"/>
  <c r="F28" i="20"/>
  <c r="G28" i="20" s="1"/>
  <c r="E22" i="20"/>
  <c r="E85" i="20" s="1"/>
  <c r="D10" i="20" s="1"/>
  <c r="B25" i="24" s="1"/>
  <c r="I20" i="20"/>
  <c r="H20" i="20"/>
  <c r="J20" i="20" s="1"/>
  <c r="F16" i="20"/>
  <c r="G16" i="20" s="1"/>
  <c r="I9" i="20"/>
  <c r="A3" i="20"/>
  <c r="A2" i="20"/>
  <c r="A1" i="20"/>
  <c r="E61" i="19"/>
  <c r="I60" i="19"/>
  <c r="H60" i="19"/>
  <c r="J60" i="19" s="1"/>
  <c r="I57" i="19"/>
  <c r="H57" i="19"/>
  <c r="J57" i="19" s="1"/>
  <c r="I55" i="19"/>
  <c r="H55" i="19"/>
  <c r="J55" i="19" s="1"/>
  <c r="I53" i="19"/>
  <c r="H53" i="19"/>
  <c r="J53" i="19" s="1"/>
  <c r="I52" i="19"/>
  <c r="H52" i="19"/>
  <c r="J52" i="19" s="1"/>
  <c r="J61" i="19" s="1"/>
  <c r="E12" i="18" s="1"/>
  <c r="F12" i="18" s="1"/>
  <c r="E43" i="19"/>
  <c r="B24" i="24" s="1"/>
  <c r="F42" i="19"/>
  <c r="G42" i="19" s="1"/>
  <c r="F41" i="19"/>
  <c r="G41" i="19" s="1"/>
  <c r="B41" i="19"/>
  <c r="F39" i="19"/>
  <c r="G39" i="19" s="1"/>
  <c r="B39" i="19"/>
  <c r="F38" i="19"/>
  <c r="G38" i="19" s="1"/>
  <c r="B38" i="19"/>
  <c r="G35" i="19"/>
  <c r="F35" i="19"/>
  <c r="F34" i="19"/>
  <c r="G34" i="19" s="1"/>
  <c r="B34" i="19"/>
  <c r="G32" i="19"/>
  <c r="F32" i="19"/>
  <c r="F31" i="19"/>
  <c r="G31" i="19" s="1"/>
  <c r="B31" i="19"/>
  <c r="G30" i="19"/>
  <c r="F30" i="19"/>
  <c r="G29" i="19"/>
  <c r="F29" i="19"/>
  <c r="F28" i="19"/>
  <c r="G28" i="19" s="1"/>
  <c r="F25" i="19"/>
  <c r="G25" i="19" s="1"/>
  <c r="B25" i="19"/>
  <c r="F24" i="19"/>
  <c r="G24" i="19" s="1"/>
  <c r="B24" i="19"/>
  <c r="G22" i="19"/>
  <c r="F22" i="19"/>
  <c r="F21" i="19"/>
  <c r="G21" i="19" s="1"/>
  <c r="F20" i="19"/>
  <c r="G20" i="19" s="1"/>
  <c r="F19" i="19"/>
  <c r="G19" i="19" s="1"/>
  <c r="B19" i="19"/>
  <c r="F18" i="19"/>
  <c r="G18" i="19" s="1"/>
  <c r="B18" i="19"/>
  <c r="G17" i="19"/>
  <c r="F17" i="19"/>
  <c r="G11" i="19"/>
  <c r="D9" i="19"/>
  <c r="A3" i="19"/>
  <c r="A2" i="19"/>
  <c r="A1" i="19"/>
  <c r="D20" i="18"/>
  <c r="G90" i="21" l="1"/>
  <c r="G10" i="21" s="1"/>
  <c r="G43" i="19"/>
  <c r="E11" i="18" s="1"/>
  <c r="F11" i="18" s="1"/>
  <c r="F13" i="18" s="1"/>
  <c r="G22" i="20"/>
  <c r="G74" i="20"/>
  <c r="G27" i="22"/>
  <c r="E19" i="18" s="1"/>
  <c r="F19" i="18" s="1"/>
  <c r="G16" i="23"/>
  <c r="G47" i="20"/>
  <c r="G61" i="20"/>
  <c r="G34" i="20"/>
  <c r="B28" i="24"/>
  <c r="E15" i="23"/>
  <c r="G15" i="23" s="1"/>
  <c r="G17" i="23" s="1"/>
  <c r="E23" i="18" s="1"/>
  <c r="F23" i="18" s="1"/>
  <c r="F24" i="18" s="1"/>
  <c r="I10" i="21" l="1"/>
  <c r="G13" i="21"/>
  <c r="D18" i="18"/>
  <c r="F18" i="18" s="1"/>
  <c r="F21" i="18" s="1"/>
  <c r="E15" i="18"/>
  <c r="F15" i="18" s="1"/>
  <c r="F16" i="18" s="1"/>
  <c r="G85" i="20"/>
  <c r="F26" i="18" l="1"/>
  <c r="F29" i="18" s="1"/>
  <c r="F31" i="18" s="1"/>
  <c r="K106" i="1" l="1"/>
  <c r="J112" i="1" l="1"/>
  <c r="A6" i="13"/>
  <c r="I14" i="1"/>
  <c r="J14" i="1" s="1"/>
  <c r="K14" i="1" s="1"/>
  <c r="K13" i="1" s="1"/>
  <c r="I16" i="1"/>
  <c r="J16" i="1"/>
  <c r="K16" i="1" s="1"/>
  <c r="I17" i="1"/>
  <c r="J17" i="1" s="1"/>
  <c r="K17" i="1" s="1"/>
  <c r="I19" i="1"/>
  <c r="J19" i="1" s="1"/>
  <c r="K19" i="1" s="1"/>
  <c r="K18" i="1" s="1"/>
  <c r="I21" i="1"/>
  <c r="J21" i="1" s="1"/>
  <c r="K21" i="1" s="1"/>
  <c r="I22" i="1"/>
  <c r="J22" i="1" s="1"/>
  <c r="K22" i="1" s="1"/>
  <c r="I23" i="1"/>
  <c r="J23" i="1" s="1"/>
  <c r="K23" i="1" s="1"/>
  <c r="I24" i="1"/>
  <c r="J24" i="1" s="1"/>
  <c r="K24" i="1" s="1"/>
  <c r="I25" i="1"/>
  <c r="J25" i="1"/>
  <c r="K25" i="1" s="1"/>
  <c r="I26" i="1"/>
  <c r="J26" i="1" s="1"/>
  <c r="K26" i="1" s="1"/>
  <c r="I27" i="1"/>
  <c r="J27" i="1"/>
  <c r="K27" i="1" s="1"/>
  <c r="I28" i="1"/>
  <c r="J28" i="1" s="1"/>
  <c r="K28" i="1" s="1"/>
  <c r="I29" i="1"/>
  <c r="J29" i="1" s="1"/>
  <c r="K29" i="1" s="1"/>
  <c r="I30" i="1"/>
  <c r="J30" i="1" s="1"/>
  <c r="K30" i="1" s="1"/>
  <c r="I31" i="1"/>
  <c r="J31" i="1"/>
  <c r="K31" i="1" s="1"/>
  <c r="I32" i="1"/>
  <c r="J32" i="1" s="1"/>
  <c r="K32" i="1" s="1"/>
  <c r="I33" i="1"/>
  <c r="J33" i="1" s="1"/>
  <c r="K33" i="1" s="1"/>
  <c r="I36" i="1"/>
  <c r="J36" i="1"/>
  <c r="K36" i="1" s="1"/>
  <c r="I37" i="1"/>
  <c r="J37" i="1" s="1"/>
  <c r="K37" i="1" s="1"/>
  <c r="I38" i="1"/>
  <c r="J38" i="1" s="1"/>
  <c r="K38" i="1" s="1"/>
  <c r="I39" i="1"/>
  <c r="J39" i="1"/>
  <c r="K39" i="1" s="1"/>
  <c r="I40" i="1"/>
  <c r="J40" i="1" s="1"/>
  <c r="K40" i="1" s="1"/>
  <c r="I41" i="1"/>
  <c r="J41" i="1" s="1"/>
  <c r="K41" i="1" s="1"/>
  <c r="I42" i="1"/>
  <c r="J42" i="1" s="1"/>
  <c r="K42" i="1" s="1"/>
  <c r="I43" i="1"/>
  <c r="J43" i="1"/>
  <c r="K43" i="1" s="1"/>
  <c r="I44" i="1"/>
  <c r="J44" i="1"/>
  <c r="K44" i="1" s="1"/>
  <c r="I45" i="1"/>
  <c r="J45" i="1" s="1"/>
  <c r="K45" i="1" s="1"/>
  <c r="I46" i="1"/>
  <c r="J46" i="1" s="1"/>
  <c r="K46" i="1" s="1"/>
  <c r="I47" i="1"/>
  <c r="J47" i="1" s="1"/>
  <c r="K47" i="1" s="1"/>
  <c r="I48" i="1"/>
  <c r="J48" i="1"/>
  <c r="K48" i="1" s="1"/>
  <c r="I50" i="1"/>
  <c r="J50" i="1" s="1"/>
  <c r="K50" i="1" s="1"/>
  <c r="I51" i="1"/>
  <c r="J51" i="1"/>
  <c r="K51" i="1" s="1"/>
  <c r="I52" i="1"/>
  <c r="J52" i="1" s="1"/>
  <c r="K52" i="1" s="1"/>
  <c r="I53" i="1"/>
  <c r="J53" i="1" s="1"/>
  <c r="K53" i="1" s="1"/>
  <c r="I54" i="1"/>
  <c r="J54" i="1" s="1"/>
  <c r="K54" i="1" s="1"/>
  <c r="I55" i="1"/>
  <c r="J55" i="1" s="1"/>
  <c r="K55" i="1" s="1"/>
  <c r="I56" i="1"/>
  <c r="J56" i="1" s="1"/>
  <c r="K56" i="1" s="1"/>
  <c r="I57" i="1"/>
  <c r="J57" i="1" s="1"/>
  <c r="K57" i="1" s="1"/>
  <c r="I59" i="1"/>
  <c r="J59" i="1"/>
  <c r="K59" i="1" s="1"/>
  <c r="I60" i="1"/>
  <c r="J60" i="1" s="1"/>
  <c r="K60" i="1" s="1"/>
  <c r="I61" i="1"/>
  <c r="J61" i="1" s="1"/>
  <c r="K61" i="1" s="1"/>
  <c r="I62" i="1"/>
  <c r="J62" i="1" s="1"/>
  <c r="K62" i="1" s="1"/>
  <c r="I63" i="1"/>
  <c r="J63" i="1"/>
  <c r="K63" i="1" s="1"/>
  <c r="I64" i="1"/>
  <c r="J64" i="1" s="1"/>
  <c r="K64" i="1" s="1"/>
  <c r="I65" i="1"/>
  <c r="J65" i="1" s="1"/>
  <c r="K65" i="1" s="1"/>
  <c r="I66" i="1"/>
  <c r="J66" i="1" s="1"/>
  <c r="K66" i="1" s="1"/>
  <c r="I67" i="1"/>
  <c r="J67" i="1" s="1"/>
  <c r="K67" i="1" s="1"/>
  <c r="I68" i="1"/>
  <c r="J68" i="1" s="1"/>
  <c r="K68" i="1" s="1"/>
  <c r="I70" i="1"/>
  <c r="J70" i="1"/>
  <c r="K70" i="1" s="1"/>
  <c r="K69" i="1" s="1"/>
  <c r="I72" i="1"/>
  <c r="J72" i="1" s="1"/>
  <c r="K72" i="1" s="1"/>
  <c r="K71" i="1" s="1"/>
  <c r="I75" i="1"/>
  <c r="J75" i="1"/>
  <c r="K75" i="1" s="1"/>
  <c r="I76" i="1"/>
  <c r="J76" i="1"/>
  <c r="K76" i="1" s="1"/>
  <c r="I77" i="1"/>
  <c r="J77" i="1"/>
  <c r="K77" i="1" s="1"/>
  <c r="I78" i="1"/>
  <c r="J78" i="1" s="1"/>
  <c r="K78" i="1" s="1"/>
  <c r="I79" i="1"/>
  <c r="J79" i="1"/>
  <c r="K79" i="1" s="1"/>
  <c r="I81" i="1"/>
  <c r="J81" i="1" s="1"/>
  <c r="K81" i="1" s="1"/>
  <c r="I82" i="1"/>
  <c r="J82" i="1" s="1"/>
  <c r="K82" i="1" s="1"/>
  <c r="I83" i="1"/>
  <c r="J83" i="1"/>
  <c r="K83" i="1" s="1"/>
  <c r="I84" i="1"/>
  <c r="J84" i="1"/>
  <c r="K84" i="1" s="1"/>
  <c r="I85" i="1"/>
  <c r="J85" i="1"/>
  <c r="K85" i="1" s="1"/>
  <c r="I86" i="1"/>
  <c r="J86" i="1" s="1"/>
  <c r="K86" i="1" s="1"/>
  <c r="I87" i="1"/>
  <c r="J87" i="1" s="1"/>
  <c r="K87" i="1" s="1"/>
  <c r="I88" i="1"/>
  <c r="J88" i="1"/>
  <c r="K88" i="1" s="1"/>
  <c r="I89" i="1"/>
  <c r="J89" i="1" s="1"/>
  <c r="K89" i="1" s="1"/>
  <c r="I90" i="1"/>
  <c r="J90" i="1" s="1"/>
  <c r="K90" i="1" s="1"/>
  <c r="I92" i="1"/>
  <c r="J92" i="1" s="1"/>
  <c r="K92" i="1" s="1"/>
  <c r="I93" i="1"/>
  <c r="J93" i="1" s="1"/>
  <c r="K93" i="1" s="1"/>
  <c r="I94" i="1"/>
  <c r="J94" i="1" s="1"/>
  <c r="K94" i="1" s="1"/>
  <c r="I95" i="1"/>
  <c r="J95" i="1"/>
  <c r="K95" i="1" s="1"/>
  <c r="I96" i="1"/>
  <c r="J96" i="1" s="1"/>
  <c r="K96" i="1" s="1"/>
  <c r="I97" i="1"/>
  <c r="J97" i="1" s="1"/>
  <c r="K97" i="1" s="1"/>
  <c r="I98" i="1"/>
  <c r="J98" i="1"/>
  <c r="K98" i="1" s="1"/>
  <c r="I99" i="1"/>
  <c r="J99" i="1" s="1"/>
  <c r="K99" i="1" s="1"/>
  <c r="I101" i="1"/>
  <c r="J101" i="1" s="1"/>
  <c r="K101" i="1" s="1"/>
  <c r="I102" i="1"/>
  <c r="J102" i="1"/>
  <c r="K102" i="1" s="1"/>
  <c r="I103" i="1"/>
  <c r="J103" i="1"/>
  <c r="K103" i="1" s="1"/>
  <c r="I105" i="1"/>
  <c r="J105" i="1"/>
  <c r="K105" i="1" s="1"/>
  <c r="K104" i="1" s="1"/>
  <c r="H29" i="13"/>
  <c r="H30" i="13"/>
  <c r="H43" i="13"/>
  <c r="H46" i="13"/>
  <c r="H38" i="13"/>
  <c r="H50" i="13"/>
  <c r="H56" i="13"/>
  <c r="H53" i="13"/>
  <c r="H33" i="13"/>
  <c r="H37" i="13"/>
  <c r="H59" i="13"/>
  <c r="H22" i="13"/>
  <c r="H25" i="13"/>
  <c r="H55" i="13"/>
  <c r="H34" i="13"/>
  <c r="H16" i="13"/>
  <c r="H71" i="13"/>
  <c r="H52" i="13"/>
  <c r="H49" i="13"/>
  <c r="H75" i="13"/>
  <c r="H61" i="13"/>
  <c r="H39" i="13"/>
  <c r="H85" i="13"/>
  <c r="H73" i="13"/>
  <c r="H60" i="13"/>
  <c r="H28" i="13"/>
  <c r="H57" i="13"/>
  <c r="H45" i="13"/>
  <c r="H67" i="13"/>
  <c r="H81" i="13"/>
  <c r="H76" i="13"/>
  <c r="H66" i="13"/>
  <c r="H77" i="13"/>
  <c r="H42" i="13"/>
  <c r="H36" i="13"/>
  <c r="H83" i="13"/>
  <c r="H82" i="13"/>
  <c r="H27" i="13"/>
  <c r="H51" i="13"/>
  <c r="H23" i="13"/>
  <c r="H44" i="13"/>
  <c r="H68" i="13"/>
  <c r="H47" i="13"/>
  <c r="H40" i="13"/>
  <c r="H87" i="13"/>
  <c r="H69" i="13"/>
  <c r="H65" i="13"/>
  <c r="H63" i="13"/>
  <c r="H89" i="13"/>
  <c r="H26" i="13"/>
  <c r="H86" i="13"/>
  <c r="H41" i="13"/>
  <c r="H84" i="13"/>
  <c r="H62" i="13"/>
  <c r="H24" i="13"/>
  <c r="H72" i="13"/>
  <c r="H79" i="13"/>
  <c r="H78" i="13"/>
  <c r="H54" i="13"/>
  <c r="H64" i="13"/>
  <c r="H70" i="13"/>
  <c r="H18" i="13"/>
  <c r="H31" i="13"/>
  <c r="H20" i="13"/>
  <c r="J20" i="13" s="1"/>
  <c r="K20" i="13" s="1"/>
  <c r="H80" i="13"/>
  <c r="H74" i="13"/>
  <c r="H21" i="13"/>
  <c r="H35" i="13"/>
  <c r="H17" i="13"/>
  <c r="H32" i="13"/>
  <c r="H19" i="13"/>
  <c r="H15" i="13"/>
  <c r="H13" i="13"/>
  <c r="H14" i="13"/>
  <c r="H58" i="13"/>
  <c r="H88" i="13"/>
  <c r="H48" i="13"/>
  <c r="I22" i="13"/>
  <c r="I52" i="13"/>
  <c r="I59" i="13"/>
  <c r="I71" i="13"/>
  <c r="I74" i="13"/>
  <c r="I88" i="13"/>
  <c r="I80" i="13"/>
  <c r="I82" i="13"/>
  <c r="I73" i="13"/>
  <c r="J73" i="13" s="1"/>
  <c r="K73" i="13" s="1"/>
  <c r="I83" i="13"/>
  <c r="I60" i="13"/>
  <c r="I27" i="13"/>
  <c r="I51" i="13"/>
  <c r="I66" i="13"/>
  <c r="I77" i="13"/>
  <c r="I36" i="13"/>
  <c r="I42" i="13"/>
  <c r="I76" i="13"/>
  <c r="I58" i="13"/>
  <c r="I81" i="13"/>
  <c r="I67" i="13"/>
  <c r="I45" i="13"/>
  <c r="I68" i="13"/>
  <c r="I23" i="13"/>
  <c r="I44" i="13"/>
  <c r="I57" i="13"/>
  <c r="I28" i="13"/>
  <c r="I35" i="13"/>
  <c r="I21" i="13"/>
  <c r="I20" i="13"/>
  <c r="I25" i="13"/>
  <c r="I14" i="13"/>
  <c r="I16" i="13"/>
  <c r="I55" i="13"/>
  <c r="I34" i="13"/>
  <c r="J34" i="13" s="1"/>
  <c r="K34" i="13" s="1"/>
  <c r="I15" i="13"/>
  <c r="I13" i="13"/>
  <c r="I39" i="13"/>
  <c r="I61" i="13"/>
  <c r="I64" i="13"/>
  <c r="I70" i="13"/>
  <c r="I54" i="13"/>
  <c r="I78" i="13"/>
  <c r="I79" i="13"/>
  <c r="I72" i="13"/>
  <c r="I31" i="13"/>
  <c r="I18" i="13"/>
  <c r="I37" i="13"/>
  <c r="I75" i="13"/>
  <c r="I49" i="13"/>
  <c r="I85" i="13"/>
  <c r="I53" i="13"/>
  <c r="J53" i="13" s="1"/>
  <c r="K53" i="13" s="1"/>
  <c r="I56" i="13"/>
  <c r="I50" i="13"/>
  <c r="I29" i="13"/>
  <c r="I30" i="13"/>
  <c r="I38" i="13"/>
  <c r="I46" i="13"/>
  <c r="J46" i="13" s="1"/>
  <c r="K46" i="13" s="1"/>
  <c r="I48" i="13"/>
  <c r="I43" i="13"/>
  <c r="I24" i="13"/>
  <c r="I62" i="13"/>
  <c r="I41" i="13"/>
  <c r="I86" i="13"/>
  <c r="I26" i="13"/>
  <c r="I84" i="13"/>
  <c r="I89" i="13"/>
  <c r="I63" i="13"/>
  <c r="J63" i="13" s="1"/>
  <c r="K63" i="13" s="1"/>
  <c r="I65" i="13"/>
  <c r="J65" i="13" s="1"/>
  <c r="K65" i="13" s="1"/>
  <c r="I69" i="13"/>
  <c r="I87" i="13"/>
  <c r="I40" i="13"/>
  <c r="I47" i="13"/>
  <c r="I19" i="13"/>
  <c r="I33" i="13"/>
  <c r="I32" i="13"/>
  <c r="I17" i="13"/>
  <c r="A9" i="13"/>
  <c r="A9" i="1"/>
  <c r="J26" i="13" l="1"/>
  <c r="K26" i="13" s="1"/>
  <c r="J28" i="13"/>
  <c r="K28" i="13" s="1"/>
  <c r="J22" i="13"/>
  <c r="K22" i="13" s="1"/>
  <c r="J30" i="13"/>
  <c r="K30" i="13" s="1"/>
  <c r="J82" i="13"/>
  <c r="K82" i="13" s="1"/>
  <c r="J29" i="13"/>
  <c r="K29" i="13" s="1"/>
  <c r="J27" i="13"/>
  <c r="K27" i="13" s="1"/>
  <c r="J18" i="13"/>
  <c r="K18" i="13" s="1"/>
  <c r="J55" i="13"/>
  <c r="K55" i="13" s="1"/>
  <c r="J83" i="13"/>
  <c r="K83" i="13" s="1"/>
  <c r="J14" i="13"/>
  <c r="K14" i="13" s="1"/>
  <c r="J16" i="13"/>
  <c r="K16" i="13" s="1"/>
  <c r="J66" i="13"/>
  <c r="K66" i="13" s="1"/>
  <c r="J75" i="13"/>
  <c r="K75" i="13" s="1"/>
  <c r="J40" i="13"/>
  <c r="K40" i="13" s="1"/>
  <c r="J23" i="13"/>
  <c r="K23" i="13" s="1"/>
  <c r="J33" i="13"/>
  <c r="K33" i="13" s="1"/>
  <c r="J61" i="13"/>
  <c r="K61" i="13" s="1"/>
  <c r="J77" i="13"/>
  <c r="K77" i="13" s="1"/>
  <c r="J72" i="13"/>
  <c r="K72" i="13" s="1"/>
  <c r="J87" i="13"/>
  <c r="K87" i="13" s="1"/>
  <c r="J17" i="13"/>
  <c r="K17" i="13" s="1"/>
  <c r="J43" i="13"/>
  <c r="K43" i="13" s="1"/>
  <c r="J44" i="13"/>
  <c r="K44" i="13" s="1"/>
  <c r="J51" i="13"/>
  <c r="K51" i="13" s="1"/>
  <c r="J31" i="13"/>
  <c r="K31" i="13" s="1"/>
  <c r="K58" i="1"/>
  <c r="J58" i="13"/>
  <c r="K58" i="13" s="1"/>
  <c r="J86" i="13"/>
  <c r="K86" i="13" s="1"/>
  <c r="J64" i="13"/>
  <c r="K64" i="13" s="1"/>
  <c r="J35" i="13"/>
  <c r="K35" i="13" s="1"/>
  <c r="K15" i="1"/>
  <c r="K100" i="1"/>
  <c r="K74" i="1"/>
  <c r="J57" i="13"/>
  <c r="K57" i="13" s="1"/>
  <c r="K80" i="1"/>
  <c r="K35" i="1"/>
  <c r="K20" i="1"/>
  <c r="K49" i="1"/>
  <c r="K91" i="1"/>
  <c r="J79" i="13"/>
  <c r="K79" i="13" s="1"/>
  <c r="J45" i="13"/>
  <c r="K45" i="13" s="1"/>
  <c r="J67" i="13"/>
  <c r="K67" i="13" s="1"/>
  <c r="J84" i="13"/>
  <c r="K84" i="13" s="1"/>
  <c r="J38" i="13"/>
  <c r="K38" i="13" s="1"/>
  <c r="J56" i="13"/>
  <c r="K56" i="13" s="1"/>
  <c r="J80" i="13"/>
  <c r="K80" i="13" s="1"/>
  <c r="J76" i="13"/>
  <c r="K76" i="13" s="1"/>
  <c r="J41" i="13"/>
  <c r="K41" i="13" s="1"/>
  <c r="J21" i="13"/>
  <c r="K21" i="13" s="1"/>
  <c r="J49" i="13"/>
  <c r="K49" i="13" s="1"/>
  <c r="J71" i="13"/>
  <c r="K71" i="13" s="1"/>
  <c r="J47" i="13"/>
  <c r="K47" i="13" s="1"/>
  <c r="J24" i="13"/>
  <c r="K24" i="13" s="1"/>
  <c r="J13" i="13"/>
  <c r="K13" i="13" s="1"/>
  <c r="J70" i="13"/>
  <c r="K70" i="13" s="1"/>
  <c r="J60" i="13"/>
  <c r="K60" i="13" s="1"/>
  <c r="J25" i="13"/>
  <c r="K25" i="13" s="1"/>
  <c r="J89" i="13"/>
  <c r="K89" i="13" s="1"/>
  <c r="J15" i="13"/>
  <c r="K15" i="13" s="1"/>
  <c r="J88" i="13"/>
  <c r="K88" i="13" s="1"/>
  <c r="J32" i="13"/>
  <c r="K32" i="13" s="1"/>
  <c r="J39" i="13"/>
  <c r="K39" i="13" s="1"/>
  <c r="J69" i="13"/>
  <c r="K69" i="13" s="1"/>
  <c r="J42" i="13"/>
  <c r="K42" i="13" s="1"/>
  <c r="J78" i="13"/>
  <c r="K78" i="13" s="1"/>
  <c r="J36" i="13"/>
  <c r="K36" i="13" s="1"/>
  <c r="J37" i="13"/>
  <c r="K37" i="13" s="1"/>
  <c r="J74" i="13"/>
  <c r="K74" i="13" s="1"/>
  <c r="J59" i="13"/>
  <c r="K59" i="13" s="1"/>
  <c r="J50" i="13"/>
  <c r="K50" i="13" s="1"/>
  <c r="J68" i="13"/>
  <c r="K68" i="13" s="1"/>
  <c r="J52" i="13"/>
  <c r="K52" i="13" s="1"/>
  <c r="J54" i="13"/>
  <c r="K54" i="13" s="1"/>
  <c r="J19" i="13"/>
  <c r="K19" i="13" s="1"/>
  <c r="J85" i="13"/>
  <c r="K85" i="13" s="1"/>
  <c r="J81" i="13"/>
  <c r="K81" i="13" s="1"/>
  <c r="J62" i="13"/>
  <c r="K62" i="13" s="1"/>
  <c r="J48" i="13"/>
  <c r="K48" i="13" s="1"/>
  <c r="K73" i="1" l="1"/>
  <c r="K34" i="1"/>
  <c r="K91" i="13"/>
  <c r="L69" i="13" s="1"/>
  <c r="L84" i="13" l="1"/>
  <c r="L60" i="13"/>
  <c r="L32" i="13"/>
  <c r="L29" i="13"/>
  <c r="L54" i="13"/>
  <c r="L21" i="13"/>
  <c r="L26" i="13"/>
  <c r="L66" i="13"/>
  <c r="L55" i="13"/>
  <c r="L64" i="13"/>
  <c r="L57" i="13"/>
  <c r="L70" i="13"/>
  <c r="L49" i="13"/>
  <c r="L51" i="13"/>
  <c r="L14" i="13"/>
  <c r="L45" i="13"/>
  <c r="L43" i="13"/>
  <c r="L77" i="13"/>
  <c r="L80" i="13"/>
  <c r="L30" i="13"/>
  <c r="L22" i="13"/>
  <c r="L85" i="13"/>
  <c r="L74" i="13"/>
  <c r="L31" i="13"/>
  <c r="L16" i="13"/>
  <c r="L89" i="13"/>
  <c r="L15" i="13"/>
  <c r="L23" i="13"/>
  <c r="L24" i="13"/>
  <c r="L40" i="13"/>
  <c r="L61" i="13"/>
  <c r="L82" i="13"/>
  <c r="L79" i="13"/>
  <c r="L42" i="13"/>
  <c r="L27" i="13"/>
  <c r="L33" i="13"/>
  <c r="L19" i="13"/>
  <c r="L83" i="13"/>
  <c r="L44" i="13"/>
  <c r="L86" i="13"/>
  <c r="L78" i="13"/>
  <c r="L35" i="13"/>
  <c r="L17" i="13"/>
  <c r="L76" i="13"/>
  <c r="L62" i="13"/>
  <c r="L67" i="13"/>
  <c r="L18" i="13"/>
  <c r="L13" i="13"/>
  <c r="M13" i="13" s="1"/>
  <c r="L56" i="13"/>
  <c r="L50" i="13"/>
  <c r="L41" i="13"/>
  <c r="L58" i="13"/>
  <c r="L37" i="13"/>
  <c r="L36" i="13"/>
  <c r="L25" i="13"/>
  <c r="L68" i="13"/>
  <c r="L52" i="13"/>
  <c r="L71" i="13"/>
  <c r="L87" i="13"/>
  <c r="L48" i="13"/>
  <c r="L59" i="13"/>
  <c r="L88" i="13"/>
  <c r="L39" i="13"/>
  <c r="L65" i="13"/>
  <c r="L73" i="13"/>
  <c r="L63" i="13"/>
  <c r="L34" i="13"/>
  <c r="L20" i="13"/>
  <c r="L53" i="13"/>
  <c r="L46" i="13"/>
  <c r="L38" i="13"/>
  <c r="L72" i="13"/>
  <c r="L75" i="13"/>
  <c r="L28" i="13"/>
  <c r="L81" i="13"/>
  <c r="L47" i="13"/>
  <c r="J9" i="13"/>
  <c r="M14" i="13" l="1"/>
  <c r="M15" i="13" s="1"/>
  <c r="M16" i="13" s="1"/>
  <c r="M17" i="13" s="1"/>
  <c r="M18" i="13" s="1"/>
  <c r="M19" i="13" s="1"/>
  <c r="M20" i="13" s="1"/>
  <c r="M21" i="13" s="1"/>
  <c r="M22" i="13" s="1"/>
  <c r="M23" i="13" s="1"/>
  <c r="M24" i="13" s="1"/>
  <c r="M25" i="13" s="1"/>
  <c r="M26" i="13" s="1"/>
  <c r="M27" i="13" s="1"/>
  <c r="M28" i="13" s="1"/>
  <c r="M29" i="13" s="1"/>
  <c r="M30" i="13" s="1"/>
  <c r="M31" i="13" s="1"/>
  <c r="M32" i="13" s="1"/>
  <c r="M33" i="13" s="1"/>
  <c r="M34" i="13" s="1"/>
  <c r="M35" i="13" s="1"/>
  <c r="M36" i="13" s="1"/>
  <c r="M37" i="13" s="1"/>
  <c r="M38" i="13" s="1"/>
  <c r="M39" i="13" s="1"/>
  <c r="M40" i="13" s="1"/>
  <c r="M41" i="13" s="1"/>
  <c r="M42" i="13" s="1"/>
  <c r="M43" i="13" s="1"/>
  <c r="M44" i="13" s="1"/>
  <c r="M45" i="13" s="1"/>
  <c r="M46" i="13" s="1"/>
  <c r="M47" i="13" s="1"/>
  <c r="M48" i="13" s="1"/>
  <c r="M49" i="13" s="1"/>
  <c r="M50" i="13" s="1"/>
  <c r="M51" i="13" s="1"/>
  <c r="M52" i="13" s="1"/>
  <c r="M53" i="13" s="1"/>
  <c r="M54" i="13" s="1"/>
  <c r="M55" i="13" s="1"/>
  <c r="M56" i="13" s="1"/>
  <c r="M57" i="13" s="1"/>
  <c r="M58" i="13" s="1"/>
  <c r="M59" i="13" s="1"/>
  <c r="M60" i="13" s="1"/>
  <c r="M61" i="13" s="1"/>
  <c r="M62" i="13" s="1"/>
  <c r="M63" i="13" s="1"/>
  <c r="M64" i="13" s="1"/>
  <c r="M65" i="13" s="1"/>
  <c r="M66" i="13" s="1"/>
  <c r="M67" i="13" s="1"/>
  <c r="M68" i="13" s="1"/>
  <c r="M69" i="13" s="1"/>
  <c r="M70" i="13" s="1"/>
  <c r="M71" i="13" s="1"/>
  <c r="M72" i="13" s="1"/>
  <c r="M73" i="13" s="1"/>
  <c r="M74" i="13" s="1"/>
  <c r="M75" i="13" s="1"/>
  <c r="M76" i="13" s="1"/>
  <c r="M77" i="13" s="1"/>
  <c r="M78" i="13" s="1"/>
  <c r="M79" i="13" s="1"/>
  <c r="M80" i="13" s="1"/>
  <c r="M81" i="13" s="1"/>
  <c r="M82" i="13" s="1"/>
  <c r="M83" i="13" s="1"/>
  <c r="M84" i="13" s="1"/>
  <c r="M85" i="13" s="1"/>
  <c r="M86" i="13" s="1"/>
  <c r="M87" i="13" s="1"/>
  <c r="M88" i="13" s="1"/>
  <c r="M89" i="13" s="1"/>
  <c r="J9" i="9"/>
  <c r="J12" i="9"/>
  <c r="J15" i="9"/>
  <c r="J18" i="9"/>
  <c r="J23" i="2"/>
  <c r="J16" i="2"/>
  <c r="J14" i="2" l="1"/>
  <c r="J15" i="2"/>
  <c r="J21" i="2" l="1"/>
  <c r="J22" i="2"/>
  <c r="J17" i="2"/>
  <c r="J33" i="9" l="1"/>
  <c r="K33" i="9" s="1"/>
  <c r="J30" i="9"/>
  <c r="K30" i="9" s="1"/>
  <c r="J27" i="9"/>
  <c r="K27" i="9" s="1"/>
  <c r="J24" i="9"/>
  <c r="K24" i="9" s="1"/>
  <c r="J21" i="9"/>
  <c r="K21" i="9" s="1"/>
  <c r="K18" i="9"/>
  <c r="K15" i="9"/>
  <c r="K9" i="9"/>
  <c r="K12" i="9"/>
  <c r="J20" i="2" l="1"/>
  <c r="M18" i="9" l="1"/>
  <c r="B33" i="9"/>
  <c r="C35" i="9" s="1"/>
  <c r="B30" i="9"/>
  <c r="C32" i="9" s="1"/>
  <c r="I32" i="9" s="1"/>
  <c r="B27" i="9"/>
  <c r="C29" i="9" s="1"/>
  <c r="B24" i="9"/>
  <c r="C26" i="9" s="1"/>
  <c r="B21" i="9"/>
  <c r="B18" i="9"/>
  <c r="B15" i="9"/>
  <c r="C17" i="9" s="1"/>
  <c r="B12" i="9"/>
  <c r="C14" i="9" s="1"/>
  <c r="B9" i="9"/>
  <c r="C11" i="9" s="1"/>
  <c r="D11" i="9" s="1"/>
  <c r="B6" i="9"/>
  <c r="C8" i="9" s="1"/>
  <c r="I14" i="9" l="1"/>
  <c r="D14" i="9"/>
  <c r="D40" i="9" s="1"/>
  <c r="E17" i="9"/>
  <c r="F17" i="9"/>
  <c r="I29" i="9"/>
  <c r="H29" i="9"/>
  <c r="G29" i="9"/>
  <c r="F29" i="9"/>
  <c r="E29" i="9"/>
  <c r="H35" i="9"/>
  <c r="I35" i="9"/>
  <c r="I26" i="9"/>
  <c r="H26" i="9"/>
  <c r="I40" i="9" l="1"/>
  <c r="J14" i="9"/>
  <c r="K14" i="9" s="1"/>
  <c r="J11" i="9" l="1"/>
  <c r="K11" i="9" s="1"/>
  <c r="J29" i="9"/>
  <c r="K29" i="9" s="1"/>
  <c r="J26" i="9"/>
  <c r="K26" i="9" s="1"/>
  <c r="J17" i="9" l="1"/>
  <c r="K17" i="9" s="1"/>
  <c r="F9" i="2" l="1"/>
  <c r="I9" i="2"/>
  <c r="I8" i="2"/>
  <c r="I7" i="2"/>
  <c r="I6" i="2"/>
  <c r="A9" i="2"/>
  <c r="A8" i="2"/>
  <c r="A2" i="9" s="1"/>
  <c r="A7" i="2"/>
  <c r="A6" i="2"/>
  <c r="J19" i="2" l="1"/>
  <c r="C23" i="9" s="1"/>
  <c r="F23" i="9" l="1"/>
  <c r="G23" i="9"/>
  <c r="E23" i="9"/>
  <c r="J35" i="9"/>
  <c r="K35" i="9" s="1"/>
  <c r="J23" i="9" l="1"/>
  <c r="K23" i="9" s="1"/>
  <c r="J18" i="2"/>
  <c r="J24" i="2" s="1"/>
  <c r="J9" i="1"/>
  <c r="L110" i="1" s="1"/>
  <c r="C20" i="9" l="1"/>
  <c r="E20" i="9" l="1"/>
  <c r="E40" i="9" s="1"/>
  <c r="C40" i="9"/>
  <c r="F20" i="9"/>
  <c r="F40" i="9" s="1"/>
  <c r="H20" i="9"/>
  <c r="H40" i="9" s="1"/>
  <c r="G20" i="9"/>
  <c r="G40" i="9" s="1"/>
  <c r="I22" i="2"/>
  <c r="I14" i="2"/>
  <c r="I18" i="2"/>
  <c r="I21" i="2"/>
  <c r="I20" i="2"/>
  <c r="I15" i="2"/>
  <c r="I23" i="2"/>
  <c r="J9" i="2"/>
  <c r="I19" i="2"/>
  <c r="I16" i="2"/>
  <c r="I17" i="2"/>
  <c r="J32" i="9"/>
  <c r="K32" i="9" s="1"/>
  <c r="J40" i="9" l="1"/>
  <c r="I24" i="2"/>
  <c r="C30" i="9"/>
  <c r="C21" i="9"/>
  <c r="C15" i="9"/>
  <c r="C18" i="9"/>
  <c r="C12" i="9"/>
  <c r="C9" i="9"/>
  <c r="C24" i="9"/>
  <c r="C33" i="9"/>
  <c r="C27" i="9"/>
  <c r="C6" i="9"/>
  <c r="J20" i="9"/>
  <c r="K20" i="9" s="1"/>
  <c r="E6" i="9" l="1"/>
  <c r="E8" i="9" s="1"/>
  <c r="I6" i="9"/>
  <c r="I8" i="9" s="1"/>
  <c r="H6" i="9"/>
  <c r="H8" i="9" s="1"/>
  <c r="D6" i="9"/>
  <c r="K40" i="9"/>
  <c r="G6" i="9"/>
  <c r="G8" i="9" s="1"/>
  <c r="E41" i="9"/>
  <c r="F41" i="9"/>
  <c r="D41" i="9"/>
  <c r="G41" i="9"/>
  <c r="I41" i="9"/>
  <c r="F6" i="9"/>
  <c r="F8" i="9" s="1"/>
  <c r="H41" i="9"/>
  <c r="F36" i="9" l="1"/>
  <c r="F38" i="9" s="1"/>
  <c r="G36" i="9"/>
  <c r="G38" i="9" s="1"/>
  <c r="I36" i="9"/>
  <c r="I38" i="9" s="1"/>
  <c r="H36" i="9"/>
  <c r="H38" i="9" s="1"/>
  <c r="E36" i="9"/>
  <c r="E38" i="9" s="1"/>
  <c r="D8" i="9"/>
  <c r="D36" i="9" s="1"/>
  <c r="J41" i="9"/>
  <c r="J6" i="9"/>
  <c r="K6" i="9" s="1"/>
  <c r="J8" i="9" l="1"/>
  <c r="K8" i="9" s="1"/>
  <c r="D38" i="9"/>
  <c r="D39" i="9" s="1"/>
  <c r="E39" i="9" s="1"/>
  <c r="F39" i="9" s="1"/>
  <c r="G39" i="9" s="1"/>
  <c r="H39" i="9" s="1"/>
  <c r="I39" i="9" s="1"/>
  <c r="D37" i="9"/>
  <c r="E37" i="9" s="1"/>
  <c r="F37" i="9" s="1"/>
  <c r="G37" i="9" s="1"/>
  <c r="H37" i="9" s="1"/>
  <c r="I37" i="9" s="1"/>
</calcChain>
</file>

<file path=xl/sharedStrings.xml><?xml version="1.0" encoding="utf-8"?>
<sst xmlns="http://schemas.openxmlformats.org/spreadsheetml/2006/main" count="14211" uniqueCount="1930">
  <si>
    <t>DEPARTAMENTO DE ESTRADAS DE RODAGEM DE PERNAMBUCO
DIRETORIA DE PLANEJAMENTO E PROJETOS
RELATÓRIO SINTÉTICO DO ORÇAMENTO</t>
  </si>
  <si>
    <t>Setor: DIRETORIA DE PLANEJAMENTO E PROJETOS</t>
  </si>
  <si>
    <t>Preço Total:</t>
  </si>
  <si>
    <t>Item</t>
  </si>
  <si>
    <t>Código Aux.</t>
  </si>
  <si>
    <t>Fonte</t>
  </si>
  <si>
    <t>Descrição Completa</t>
  </si>
  <si>
    <t>Unid.</t>
  </si>
  <si>
    <t>Qtde</t>
  </si>
  <si>
    <t>Custo Unitário</t>
  </si>
  <si>
    <t>Preço Unitário</t>
  </si>
  <si>
    <t>Preço Total</t>
  </si>
  <si>
    <t>C52168</t>
  </si>
  <si>
    <t xml:space="preserve">Código </t>
  </si>
  <si>
    <t>BDI (%)</t>
  </si>
  <si>
    <t>DEPARTAMENTO DE ESTRADAS DE RODAGEM DE PERNAMBUCO
DIRETORIA DE PLANEJAMENTO E PROJETOS
RESUMO DO ORÇAMENTO SINTÉTICO</t>
  </si>
  <si>
    <t>Referência</t>
  </si>
  <si>
    <t>Descrição</t>
  </si>
  <si>
    <t>%</t>
  </si>
  <si>
    <t>Preço (R$)</t>
  </si>
  <si>
    <t>TOTAIS GERAIS:</t>
  </si>
  <si>
    <t>C52125</t>
  </si>
  <si>
    <t>CPU0012</t>
  </si>
  <si>
    <t>CPU0004</t>
  </si>
  <si>
    <t>CPU0013</t>
  </si>
  <si>
    <t>CPU0007</t>
  </si>
  <si>
    <t>CPU0008</t>
  </si>
  <si>
    <t>CPU0011</t>
  </si>
  <si>
    <t>CPU0019</t>
  </si>
  <si>
    <t>CPU0017</t>
  </si>
  <si>
    <t>CPU0018</t>
  </si>
  <si>
    <t>C09019</t>
  </si>
  <si>
    <t>DRENAGEM</t>
  </si>
  <si>
    <t>C52208</t>
  </si>
  <si>
    <t>C52225</t>
  </si>
  <si>
    <t>C52483</t>
  </si>
  <si>
    <t>C52475</t>
  </si>
  <si>
    <t>C52200</t>
  </si>
  <si>
    <t>C44070</t>
  </si>
  <si>
    <t>ITEM</t>
  </si>
  <si>
    <t>VALOR
R$</t>
  </si>
  <si>
    <t>ATIVIDADES</t>
  </si>
  <si>
    <t>DESEMBOLSO MENSAL (R$)</t>
  </si>
  <si>
    <t>PARCIAL</t>
  </si>
  <si>
    <t>ACUMULADO</t>
  </si>
  <si>
    <t>DESEMBOLSO MENSAL (%)</t>
  </si>
  <si>
    <t>MOBILIZAÇÃO E DESMOBILIZAÇÃO</t>
  </si>
  <si>
    <t>SINALIZAÇÃO</t>
  </si>
  <si>
    <t>PROTEÇÃO AMBIENTAL</t>
  </si>
  <si>
    <t>C40238</t>
  </si>
  <si>
    <t>DIAS CORRIDOS</t>
  </si>
  <si>
    <t>CANTEIRO DE OBRA</t>
  </si>
  <si>
    <t>TERRAPLENAGEM</t>
  </si>
  <si>
    <t>OBRA DE ARTE CORRENTE</t>
  </si>
  <si>
    <t>C48080</t>
  </si>
  <si>
    <t>SINALIZAÇÃO PROVISÓRIA</t>
  </si>
  <si>
    <t>C52453</t>
  </si>
  <si>
    <t>PAVIMENTAÇÃO E URBANISMO</t>
  </si>
  <si>
    <t>PLACA DE ADVERTÊNCIA PARA SINALIZAÇÃO DE OBRAS MONTADA EM SUPORTE METÁLICO MÓVEL, LADO 1,00 M - UTILIZAÇÃO DE 600 CICLOS - FORNECIMENTO, 01 IMPLANTAÇÃO E 01 RETIRADA DIÁRIA</t>
  </si>
  <si>
    <t>SUPORTE PARA PLACA DE SINALIZAÇÃO EM MADEIRA DE LEI TRATADA 8 X 8 CM - FORNECIMENTO E IMPLANTAÇÃO</t>
  </si>
  <si>
    <t>OPERAÇÃO DE SINALIZAÇÃO POR BANDEIROLA DE TECIDO OU COM PLACA METÁLICA</t>
  </si>
  <si>
    <t>REVESTIMENTO VEGETAL POR SEMEADURA A LANÇO MANUAL DE GRAMÍNEAS E LEGUMINOSAS</t>
  </si>
  <si>
    <t>Ano: 2025</t>
  </si>
  <si>
    <t>VARREDURA DA SUPERFÍCIE PARA EXECUÇÃO DE REVESTIMENTO ASFÁLTICO</t>
  </si>
  <si>
    <t>BACIA DE CONTENÇÃO PARA TANQUE DE EMULSÃO DE 30.000 L - INCLUSIVE DEMOLIÇÃO</t>
  </si>
  <si>
    <t>PINTURA DE SETAS E ZEBRADOS COM TINTA ACRÍLICA - ESPESSURA DE 0,6 MM</t>
  </si>
  <si>
    <t>TACHA REFLETIVA EM RESINA SINTÉTICA - BIDIRECIONAL TIPO III - COM UM PINO - FORNECIMENTO E COLOCAÇÃO</t>
  </si>
  <si>
    <t>TACHA REFLETIVA EM RESINA SINTÉTICA - MONODIRECIONAL TIPO III - COM UM PINO - FORNECIMENTO E COLOCAÇÃO</t>
  </si>
  <si>
    <t>BDI GERAL</t>
  </si>
  <si>
    <t>BDI DIF</t>
  </si>
  <si>
    <t>RELATÓRIO SINTÉTICO DO ORÇAMENTO - ONERADO</t>
  </si>
  <si>
    <t>RESUMO DO ORÇAMENTO - ONERADO</t>
  </si>
  <si>
    <t>CURVA ABC - ONERADO</t>
  </si>
  <si>
    <t>CRONOGRAMA FÍSICO FINANCEIRO - ONERADO</t>
  </si>
  <si>
    <t>0903802</t>
  </si>
  <si>
    <t>4011212</t>
  </si>
  <si>
    <t>4815671</t>
  </si>
  <si>
    <t>REATERRO E COMPACTAÇÃO COM SOQUETE VIBRATÓRIO</t>
  </si>
  <si>
    <t>SINALIZAÇÃO VERTICAL</t>
  </si>
  <si>
    <t>5213571</t>
  </si>
  <si>
    <t>PLACA EM AÇO - PELÍCULA I + III - FORNECIMENTO E IMPLANTAÇÃO</t>
  </si>
  <si>
    <t>5216111</t>
  </si>
  <si>
    <t>SINALIZAÇÃO HORIZONTAL</t>
  </si>
  <si>
    <t>5213401</t>
  </si>
  <si>
    <t>PINTURA DE FAIXA COM TINTA ACRÍLICA - ESPESSURA DE 0,6 MM</t>
  </si>
  <si>
    <t>5213405</t>
  </si>
  <si>
    <t>5219623</t>
  </si>
  <si>
    <t>5219631</t>
  </si>
  <si>
    <t>5212560</t>
  </si>
  <si>
    <t>5213850</t>
  </si>
  <si>
    <t>PROTEÇÃO AMBIENTAL</t>
  </si>
  <si>
    <t>4413993</t>
  </si>
  <si>
    <t>001</t>
  </si>
  <si>
    <t/>
  </si>
  <si>
    <t>001.001</t>
  </si>
  <si>
    <t>Apropriada</t>
  </si>
  <si>
    <t>ADMINISTRAÇÃO LOCAL DE OBRA</t>
  </si>
  <si>
    <t>002</t>
  </si>
  <si>
    <t>002.001</t>
  </si>
  <si>
    <t>INSTALAÇÃO DE CANTEIRO DE OBRA</t>
  </si>
  <si>
    <t>002.002</t>
  </si>
  <si>
    <t>003</t>
  </si>
  <si>
    <t>003.001</t>
  </si>
  <si>
    <t>MOBILIZAÇÃO E DESMOBILIZAÇÃO DE EQUIPAMENTOS E PESSOAL</t>
  </si>
  <si>
    <t>004</t>
  </si>
  <si>
    <t>004.001</t>
  </si>
  <si>
    <t>005</t>
  </si>
  <si>
    <t>005.001</t>
  </si>
  <si>
    <t>005.001.001</t>
  </si>
  <si>
    <t>005.001.002</t>
  </si>
  <si>
    <t>005.001.003</t>
  </si>
  <si>
    <t>005.001.004</t>
  </si>
  <si>
    <t>005.001.005</t>
  </si>
  <si>
    <t>005.001.006</t>
  </si>
  <si>
    <t>005.001.007</t>
  </si>
  <si>
    <t>005.001.008</t>
  </si>
  <si>
    <t>005.001.009</t>
  </si>
  <si>
    <t>005.002</t>
  </si>
  <si>
    <t>005.002.001</t>
  </si>
  <si>
    <t>005.002.002</t>
  </si>
  <si>
    <t>005.002.003</t>
  </si>
  <si>
    <t>005.002.004</t>
  </si>
  <si>
    <t>006</t>
  </si>
  <si>
    <t>006.001</t>
  </si>
  <si>
    <t>4915712</t>
  </si>
  <si>
    <t>C49016</t>
  </si>
  <si>
    <t>LIMPEZA DE BUEIRO</t>
  </si>
  <si>
    <t>006.002</t>
  </si>
  <si>
    <t>006.003</t>
  </si>
  <si>
    <t>006.004</t>
  </si>
  <si>
    <t>006.005</t>
  </si>
  <si>
    <t>DESCIDA D'ÁGUA DE ATERROS TIPO RÁPIDO - DAR 02 - AREIA E BRITA COMERCIAIS</t>
  </si>
  <si>
    <t>006.006</t>
  </si>
  <si>
    <t>006.007</t>
  </si>
  <si>
    <t>006.008</t>
  </si>
  <si>
    <t>DISSIPADOR DE ENERGIA - DEB 01 - AREIA, BRITA E PEDRA DE MÃO COMERCIAIS</t>
  </si>
  <si>
    <t>007</t>
  </si>
  <si>
    <t>007.001</t>
  </si>
  <si>
    <t>007.001.001</t>
  </si>
  <si>
    <t>007.001.002</t>
  </si>
  <si>
    <t>007.001.003</t>
  </si>
  <si>
    <t>007.001.004</t>
  </si>
  <si>
    <t>007.001.005</t>
  </si>
  <si>
    <t>007.002</t>
  </si>
  <si>
    <t>007.002.001</t>
  </si>
  <si>
    <t>007.002.002</t>
  </si>
  <si>
    <t>007.002.003</t>
  </si>
  <si>
    <t>007.002.004</t>
  </si>
  <si>
    <t>007.002.005</t>
  </si>
  <si>
    <t>007.002.006</t>
  </si>
  <si>
    <t>007.002.007</t>
  </si>
  <si>
    <t>SINALIZAÇÃO DE OBRAS</t>
  </si>
  <si>
    <t>5213835</t>
  </si>
  <si>
    <t>C52014</t>
  </si>
  <si>
    <t>CONE PLÁSTICO PARA CANALIZAÇÃO DE TRÂNSITO - UTILIZAÇÃO DE 150 CICLOS - FORNECIMENTO, 01 IMPLANTAÇÃO E 01 RETIRADA DIÁRIA</t>
  </si>
  <si>
    <t>5213848</t>
  </si>
  <si>
    <t>C52045</t>
  </si>
  <si>
    <t>LUZ DE ADVERTÊNCIA E BATERIA PARA DISPOSITIVOS DE SINALIZAÇÃO - UTILIZAÇÃO DE 200 CICLOS - FORNECIMENTO, 01 IMPLANTAÇÃO E 01 RETIRADA DIÁRIA</t>
  </si>
  <si>
    <t>008</t>
  </si>
  <si>
    <t>OBRAS COMPLEMENTARES</t>
  </si>
  <si>
    <t>008.001</t>
  </si>
  <si>
    <t>008.002</t>
  </si>
  <si>
    <t>008.003</t>
  </si>
  <si>
    <t>008.004</t>
  </si>
  <si>
    <t>3713608</t>
  </si>
  <si>
    <t>C37020</t>
  </si>
  <si>
    <t>CERCA COM 4 FIOS DE ARAME FARPADO E MOURÃO DE MADEIRA A CADA 2,5 M E ESTICADOR A CADA 50 M</t>
  </si>
  <si>
    <t>009</t>
  </si>
  <si>
    <t>009.001</t>
  </si>
  <si>
    <t>CPU0006</t>
  </si>
  <si>
    <t>009.002</t>
  </si>
  <si>
    <t>009.003</t>
  </si>
  <si>
    <t>010</t>
  </si>
  <si>
    <t>010.001</t>
  </si>
  <si>
    <t>008.005</t>
  </si>
  <si>
    <t>008.006</t>
  </si>
  <si>
    <t>008.007</t>
  </si>
  <si>
    <t>ADMINISTRAÇÃO DE OBRA</t>
  </si>
  <si>
    <t>un</t>
  </si>
  <si>
    <t>CANTEIRO DE OBRA</t>
  </si>
  <si>
    <t>MOBILIZAÇÃO E DESMOBILIZAÇÃO DE OBRA</t>
  </si>
  <si>
    <t>004.002</t>
  </si>
  <si>
    <t>004.003</t>
  </si>
  <si>
    <t>5502109</t>
  </si>
  <si>
    <t>C55029</t>
  </si>
  <si>
    <t>ESCAVAÇÃO, CARGA E TRANSPORTE DE MATERIAL DE 1ª CATEGORIA - DMT DE 50 A 200 M - CAMINHO DE SERVIÇO EM LEITO NATURAL - COM ESCAVADEIRA E CAMINHÃO BASCULANTE DE 14 M³</t>
  </si>
  <si>
    <t>m³</t>
  </si>
  <si>
    <t>004.004</t>
  </si>
  <si>
    <t>5502110</t>
  </si>
  <si>
    <t>C55035</t>
  </si>
  <si>
    <t>ESCAVAÇÃO, CARGA E TRANSPORTE DE MATERIAL DE 1ª CATEGORIA - DMT DE 200 A 400 M - CAMINHO DE SERVIÇO EM LEITO NATURAL - COM ESCAVADEIRA E CAMINHÃO BASCULANTE DE 14 M³</t>
  </si>
  <si>
    <t>004.005</t>
  </si>
  <si>
    <t>5502111</t>
  </si>
  <si>
    <t>C55041</t>
  </si>
  <si>
    <t>ESCAVAÇÃO, CARGA E TRANSPORTE DE MATERIAL DE 1ª CATEGORIA - DMT DE 400 A 600 M - CAMINHO DE SERVIÇO EM LEITO NATURAL - COM ESCAVADEIRA E CAMINHÃO BASCULANTE DE 14 M³</t>
  </si>
  <si>
    <t>004.006</t>
  </si>
  <si>
    <t>5502112</t>
  </si>
  <si>
    <t>C55047</t>
  </si>
  <si>
    <t>ESCAVAÇÃO, CARGA E TRANSPORTE DE MATERIAL DE 1ª CATEGORIA - DMT DE 600 A 800 M - CAMINHO DE SERVIÇO EM LEITO NATURAL - COM ESCAVADEIRA E CAMINHÃO BASCULANTE DE 14 M³</t>
  </si>
  <si>
    <t>004.007</t>
  </si>
  <si>
    <t>5502113</t>
  </si>
  <si>
    <t>C55052</t>
  </si>
  <si>
    <t>ESCAVAÇÃO, CARGA E TRANSPORTE DE MATERIAL DE 1ª CATEGORIA - DMT DE 800 A 1.000 M - CAMINHO DE SERVIÇO EM LEITO NATURAL - COM ESCAVADEIRA E CAMINHÃO BASCULANTE DE 14 M³</t>
  </si>
  <si>
    <t>004.008</t>
  </si>
  <si>
    <t>004.009</t>
  </si>
  <si>
    <t>5502116</t>
  </si>
  <si>
    <t>C55071</t>
  </si>
  <si>
    <t>ESCAVAÇÃO, CARGA E TRANSPORTE DE MATERIAL DE 1ª CATEGORIA - DMT DE 1.400 A 1.600 M - CAMINHO DE SERVIÇO EM LEITO NATURAL - COM ESCAVADEIRA E CAMINHÃO BASCULANTE DE 14 M³</t>
  </si>
  <si>
    <t>004.010</t>
  </si>
  <si>
    <t>004.011</t>
  </si>
  <si>
    <t>5502119</t>
  </si>
  <si>
    <t>C55089</t>
  </si>
  <si>
    <t>ESCAVAÇÃO, CARGA E TRANSPORTE DE MATERIAL DE 1ª CATEGORIA - DMT DE 2.000 A 2.500 M - CAMINHO DE SERVIÇO EM LEITO NATURAL - COM ESCAVADEIRA E CAMINHÃO BASCULANTE DE 14 M³</t>
  </si>
  <si>
    <t>004.012</t>
  </si>
  <si>
    <t>004.013</t>
  </si>
  <si>
    <t>5502978</t>
  </si>
  <si>
    <t>C55007</t>
  </si>
  <si>
    <t>COMPACTAÇÃO DE ATERROS A 100% DO PROCTOR NORMAL</t>
  </si>
  <si>
    <t>5503041</t>
  </si>
  <si>
    <t>C55006</t>
  </si>
  <si>
    <t>COMPACTAÇÃO DE ATERROS A 100% DO PROCTOR INTERMEDIÁRIO</t>
  </si>
  <si>
    <t>OBRAS DE ARTE CORRENTES</t>
  </si>
  <si>
    <t>0804029</t>
  </si>
  <si>
    <t>C08406</t>
  </si>
  <si>
    <t>CORPO DE BSTC D = 0,80 M PA1 - AREIA, BRITA E PEDRA DE MÃO COMERCIAIS</t>
  </si>
  <si>
    <t>m</t>
  </si>
  <si>
    <t>0605653</t>
  </si>
  <si>
    <t>C06144</t>
  </si>
  <si>
    <t>BUEIRO METÁLICO COM CHAPAS MÚLTIPLAS MP 100 GALVANIZADAS - D = 0,80 M - BRITA COMERCIAL</t>
  </si>
  <si>
    <t>0804045</t>
  </si>
  <si>
    <t>C08422</t>
  </si>
  <si>
    <t>CORPO DE BSTC D = 1,20 M PA1 - AREIA, BRITA E PEDRA DE MÃO COMERCIAIS</t>
  </si>
  <si>
    <t>0804053</t>
  </si>
  <si>
    <t>C08430</t>
  </si>
  <si>
    <t>CORPO DE BSTC D = 1,50 M PA1 - AREIA, BRITA E PEDRA DE MÃO COMERCIAIS</t>
  </si>
  <si>
    <t>0705287</t>
  </si>
  <si>
    <t>C07183</t>
  </si>
  <si>
    <t>CORPO DE BDCC 2,50 X 2,50 M - MOLDADO NO LOCAL - ALTURA DO ATERRO 1,00 A 2,50 M - AREIA E BRITA COMERCIAIS</t>
  </si>
  <si>
    <t>0705241</t>
  </si>
  <si>
    <t>C07017</t>
  </si>
  <si>
    <t>BOCA DE BSCC 2,50 X 2,50 M - ESCONSIDADE 0° - AREIA E BRITA COMERCIAIS</t>
  </si>
  <si>
    <t>0804101</t>
  </si>
  <si>
    <t>C08050</t>
  </si>
  <si>
    <t>BOCA DE BSTC D = 0,80 M - ESCONSIDADE 0° - AREIA E BRITA COMERCIAIS - ALAS RETAS</t>
  </si>
  <si>
    <t>0804141</t>
  </si>
  <si>
    <t>C08106</t>
  </si>
  <si>
    <t>BOCA DE BSTC D = 1,20 M - ESCONSIDADE 0° - AREIA E BRITA COMERCIAIS - ALAS RETAS</t>
  </si>
  <si>
    <t>0804161</t>
  </si>
  <si>
    <t>C08134</t>
  </si>
  <si>
    <t>BOCA DE BSTC D = 1,50 M - ESCONSIDADE 0° - AREIA E BRITA COMERCIAIS - ALAS RETAS</t>
  </si>
  <si>
    <t>005.001.010</t>
  </si>
  <si>
    <t>005.001.011</t>
  </si>
  <si>
    <t>4805751</t>
  </si>
  <si>
    <t>C48039</t>
  </si>
  <si>
    <t>ESCAVAÇÃO MANUAL EM MATERIAL DE 1ª CATEGORIA NA PROFUNDIDADE DE 1 A 2 M</t>
  </si>
  <si>
    <t>005.001.012</t>
  </si>
  <si>
    <t>005.001.013</t>
  </si>
  <si>
    <t>1600438</t>
  </si>
  <si>
    <t>C16002</t>
  </si>
  <si>
    <t>DEMOLIÇÃO MANUAL DE CONCRETO ARMADO</t>
  </si>
  <si>
    <t>DRENAGEM SUPERFICIAL</t>
  </si>
  <si>
    <t>MEIO-FIO DE CONCRETO - MFC 01 - AREIA E BRITA COMERCIAIS - FÔRMA DE MADEIRA</t>
  </si>
  <si>
    <t>MEIO-FIO DE CONCRETO - MFC 05 - AREIA E BRITA COMERCIAIS - FÔRMA DE MADEIRA</t>
  </si>
  <si>
    <t>CPU0001</t>
  </si>
  <si>
    <t>ENTRADA PARA DESCIDA D'ÁGUA - EDA 01 - AREIA E BRITA COMERCIAIS</t>
  </si>
  <si>
    <t>CPU0002</t>
  </si>
  <si>
    <t>ENTRADA PARA DESCIDA D'ÁGUA - EDA 02 - AREIA E BRITA COMERCIAIS</t>
  </si>
  <si>
    <t>005.002.005</t>
  </si>
  <si>
    <t>CPU0003</t>
  </si>
  <si>
    <t>005.002.006</t>
  </si>
  <si>
    <t>DESCIDA D'ÁGUA DE ATERROS TIPO RÁPIDO - DAR 03 - AREIA E BRITA COMERCIAIS</t>
  </si>
  <si>
    <t>005.002.007</t>
  </si>
  <si>
    <t>005.002.008</t>
  </si>
  <si>
    <t>CPU0005</t>
  </si>
  <si>
    <t>DISSIPADOR DE ENERGIA - DEB 05 - AREIA, BRITA E PEDRA DE MÃO COMERCIAIS</t>
  </si>
  <si>
    <t>PAVIMENTAÇÃO</t>
  </si>
  <si>
    <t>4915667</t>
  </si>
  <si>
    <t>C49098</t>
  </si>
  <si>
    <t>REMOÇÃO MECANIZADA DE REVESTIMENTO ASFÁLTICO</t>
  </si>
  <si>
    <t>4915669</t>
  </si>
  <si>
    <t>C49097</t>
  </si>
  <si>
    <t>REMOÇÃO MECANIZADA DE CAMADA GRANULAR DO PAVIMENTO</t>
  </si>
  <si>
    <t>m²</t>
  </si>
  <si>
    <t>t</t>
  </si>
  <si>
    <t>4011209</t>
  </si>
  <si>
    <t>C40174</t>
  </si>
  <si>
    <t>006.009</t>
  </si>
  <si>
    <t>CPU0009</t>
  </si>
  <si>
    <t>EXECUÇÃO DE PAVIMENTO EM PARALELEPÍPEDOS, REJUNTAMENTO COM ARGAMASSA TRAÇO 1:3 (CIMENTO E AREIA).</t>
  </si>
  <si>
    <t>m2</t>
  </si>
  <si>
    <t>006.010</t>
  </si>
  <si>
    <t>AQUISIÇÃO DE MATERIAIS BETUMINOSOS</t>
  </si>
  <si>
    <t>006.011</t>
  </si>
  <si>
    <t>TRANSPORTE DE MATERIAIS BETUMINOSOS</t>
  </si>
  <si>
    <t>006.011.001</t>
  </si>
  <si>
    <t>CPU0015</t>
  </si>
  <si>
    <t>5213442</t>
  </si>
  <si>
    <t>C52066</t>
  </si>
  <si>
    <t>PLACA DE REGULAMENTAÇÃO EM AÇO D = 1,00 M - PELÍCULA RETRORREFLETIVA TIPO I + SI - FORNECIMENTO E IMPLANTAÇÃO</t>
  </si>
  <si>
    <t>5213450</t>
  </si>
  <si>
    <t>C52074</t>
  </si>
  <si>
    <t>PLACA DE REGULAMENTAÇÃO EM AÇO, R2 LADO 1,00 M - PELÍCULA RETRORREFLETIVA TIPO I + SI - FORNECIMENTO E IMPLANTAÇÃO</t>
  </si>
  <si>
    <t>5213466</t>
  </si>
  <si>
    <t>C52054</t>
  </si>
  <si>
    <t>PLACA DE ADVERTÊNCIA EM AÇO, LADO DE 1,00 M - PELÍCULA RETRORREFLETIVA TIPO I + SI - FORNECIMENTO E IMPLANTAÇÃO</t>
  </si>
  <si>
    <t>5213477</t>
  </si>
  <si>
    <t>C52088</t>
  </si>
  <si>
    <t>PLACA DELINEADOR EM AÇO - 0,30 X 0,90 M - PELÍCULA RETRORREFLETIVA TIPO I + IV - FORNECIMENTO E IMPLANTAÇÃO</t>
  </si>
  <si>
    <t>007.002.008</t>
  </si>
  <si>
    <t>007.002.009</t>
  </si>
  <si>
    <t>h</t>
  </si>
  <si>
    <t>5213343</t>
  </si>
  <si>
    <t>C52497</t>
  </si>
  <si>
    <t>BARREIRA DE SINALIZAÇÃO TIPO I DE DIRECIONAMENTO OU BLOQUEIO - UTILIZAÇÃO DE 150 CICLOS - FORNECIMENTO, 01 IMPLANTAÇÃO E 01 RETIRADA DIÁRIA</t>
  </si>
  <si>
    <t>un.dia</t>
  </si>
  <si>
    <t>PLACA PARA SINALIZAÇÃO DE OBRAS MONTADA EM CAVALETE METÁLICO - 1,50 X 1,00 M - UTILIZAÇÃO DE 600 CICLOS - FORNECIMENTO, 01 IMPLANTAÇÃO E 01 RETIRADA DIÁRIA - PELÍCULA TIPO I + IV</t>
  </si>
  <si>
    <t>PLACA DE REGULAMENTAÇÃO PARA SINALIZAÇÃO DE OBRAS MONTADA EM SUPORTE METÁLICO MÓVEL - D = 1,00 M - UTILIZAÇÃO DE 600 CICLOS - FORNECIMENTO, 01 IMPLANTAÇÃO E 01 RETIRADA DIÁRIA - TIPO I+IV</t>
  </si>
  <si>
    <t>4413990</t>
  </si>
  <si>
    <t>C44022</t>
  </si>
  <si>
    <t>PLANTIO DE MUDA DE ARBUSTO COM ALTURA ATÉ 0,50 M EM COVA DE 0,40 X 0,40 X 0,40 M</t>
  </si>
  <si>
    <t>2003305</t>
  </si>
  <si>
    <t>C20680</t>
  </si>
  <si>
    <t>VALETA DE PROTEÇÃO DE CORTES COM REVESTIMENTO VEGETAL - VPCG 120-30 - ESCAVAÇÃO MECÂNICA</t>
  </si>
  <si>
    <t>Rodovia: PE-460</t>
  </si>
  <si>
    <t>SEGMENTO: ACESSO AO PORTO DA BARRA DE TARRACHIL</t>
  </si>
  <si>
    <t>C55010</t>
  </si>
  <si>
    <t>DESMATAMENTO, DESTOCAMENTO E LIMPEZA DE ÁREA COM ÁRVORES DE DIÂMETRO ATÉ 0,15 M</t>
  </si>
  <si>
    <t>DNIT PE 07/2025</t>
  </si>
  <si>
    <t>5501700</t>
  </si>
  <si>
    <t>CPU0027</t>
  </si>
  <si>
    <t>CPU0026</t>
  </si>
  <si>
    <t>4011352</t>
  </si>
  <si>
    <t>C40067</t>
  </si>
  <si>
    <t>IMPRIMAÇÃO COM EMULSÃO ASFÁLTICA</t>
  </si>
  <si>
    <t>4011464</t>
  </si>
  <si>
    <t>C40045</t>
  </si>
  <si>
    <t>CONCRETO ASFÁLTICO - FAIXA C-12,5 - MASSA COMERCIAL</t>
  </si>
  <si>
    <t>CPU0028</t>
  </si>
  <si>
    <t>AQUISIÇÃO DE MASSA ASFÁLTICA COMERCIAL FAIXA C</t>
  </si>
  <si>
    <t>REGULARIZAÇÃO DO SUBLEITO - 100% PROCTOR INTERMEDIÁRIO</t>
  </si>
  <si>
    <t>AQUISIÇÃO DE EMULSÃO ASFÁLTICA PARA IMPRIMAÇÃO</t>
  </si>
  <si>
    <t>TRANSPORTE DE EMULSÃO ASFÁLTICA PARA IMPRIMAÇÃO</t>
  </si>
  <si>
    <t>5213446</t>
  </si>
  <si>
    <t>C52070</t>
  </si>
  <si>
    <t>PLACA DE REGULAMENTAÇÃO EM AÇO, R1 LADO 0,414 M - PELÍCULA RETRORREFLETIVA TIPO I + SI - FORNECIMENTO E IMPLANTAÇÃO</t>
  </si>
  <si>
    <t>CPU0029</t>
  </si>
  <si>
    <t>PLACA EM AÇO - PELÍCULA I + IV - FORNECIMENTO E IMPLANTAÇÃO</t>
  </si>
  <si>
    <t>5213577</t>
  </si>
  <si>
    <t>C52122</t>
  </si>
  <si>
    <t>PLACA EM AÇO, MODULADA - ACIMA DE 2 M² - PELÍCULA I + III - FORNECIMENTO E IMPLANTAÇÃO</t>
  </si>
  <si>
    <t>5213472</t>
  </si>
  <si>
    <t>C52060</t>
  </si>
  <si>
    <t>PLACA DE MARCO QUILOMÉTRICO EM AÇO - 0,60 X 0,865 M - PELÍCULA RETRORREFLETIVA TIPO I + I - FORNECIMENTO E IMPLANTAÇÃO</t>
  </si>
  <si>
    <t>CPU0030</t>
  </si>
  <si>
    <t>PLACA PARA SINALIZAÇÃO DE OBRAS MONTADA EM CAVALETE METÁLICO - 1,50 X 0,80 M - UTILIZAÇÃO DE 600 CICLOS - FORNECIMENTO, 01 IMPLANTAÇÃO E 01 RETIRADA DIÁRIA - PELÍCULA TIPO I + IV</t>
  </si>
  <si>
    <t>Extensão: 4,86 km</t>
  </si>
  <si>
    <t>006.012</t>
  </si>
  <si>
    <t>006.012.001</t>
  </si>
  <si>
    <t>007.002.010</t>
  </si>
  <si>
    <t>008.008</t>
  </si>
  <si>
    <t>% Acumulada</t>
  </si>
  <si>
    <t>Data Base: JULHO/2025</t>
  </si>
  <si>
    <t>5501710</t>
  </si>
  <si>
    <t>C55264</t>
  </si>
  <si>
    <t>ESCAVAÇÃO, CARGA E TRANSPORTE EM MATERIAL DE 1ª CATEGORIA - DMT DE 50 M</t>
  </si>
  <si>
    <t>5502167</t>
  </si>
  <si>
    <t>C55069</t>
  </si>
  <si>
    <t>ESCAVAÇÃO, CARGA E TRANSPORTE DE MATERIAL DE 1ª CATEGORIA - DMT DE 1.200 A 1.400 M - CAMINHO DE SERVIÇO PAVIMENTADO - COM ESCAVADEIRA E CAMINHÃO BASCULANTE DE 14 M³</t>
  </si>
  <si>
    <t>5502118</t>
  </si>
  <si>
    <t>C55083</t>
  </si>
  <si>
    <t>ESCAVAÇÃO, CARGA E TRANSPORTE DE MATERIAL DE 1ª CATEGORIA - DMT DE 1.800 A 2.000 M - CAMINHO DE SERVIÇO EM LEITO NATURAL - COM ESCAVADEIRA E CAMINHÃO BASCULANTE DE 14 M³</t>
  </si>
  <si>
    <t>SUB-BASE ESTABILIZADA GRANULOMETRICAMENTE COM MISTURA BRITA SOLO (75% - 25%) NA PISTA COM MATERIAL DE JAZIDA E BRITA COMERCIAL - 100% PROCTOR MODIFICADO</t>
  </si>
  <si>
    <t>BASE ESTABILIZADA GRANULOMETRICAMENTE COM MISTURA SOLO BRITA (75% - 25%) EM USINA COM MATERIAL DE JAZIDA E BRITA COMERCIAL</t>
  </si>
  <si>
    <t>Orçamento: EXECUÇÃO DE OBRAS E SERVIÇOS DE ENGENHARIA PARA RESTAURAÇÃO DA PE-460, NO MUNICÍPIO DE BELÉM DE SÃO FRANCISCO - PE (SEM DESONERAÇÂO)</t>
  </si>
  <si>
    <t>Serviço: RESTAURAÇÃO DA RODOVIA PE-460</t>
  </si>
  <si>
    <t>BASE ESTABILIZADA GRANULOMETRICAMENTE COM MISTURA BRITA SOLO (75% - 25%) EM USINA COM MATERIAL DE JAZIDA E BRITA COMERCIAL</t>
  </si>
  <si>
    <t>DEPARTAMENTO DE ESTRADAS DE RODAGEM DE PERNAMBUCO
DIRETORIA DE PLANEJAMENTO E PROJETO</t>
  </si>
  <si>
    <t>Pág: 1/153</t>
  </si>
  <si>
    <t>Data:</t>
  </si>
  <si>
    <t>Relatório de Composições do Orçamento (Sem Desoneração)</t>
  </si>
  <si>
    <t>Objeto: EXECUÇÃO DE OBRAS E SERVIÇOS DE ENGENHARIA PARA RESTAURAÇÃO DO ACESSO AO PORTO DE BARRA DE TARRACHIL</t>
  </si>
  <si>
    <t>BDI: 0,00%</t>
  </si>
  <si>
    <t>Código:</t>
  </si>
  <si>
    <t>Unid.:</t>
  </si>
  <si>
    <t>UN</t>
  </si>
  <si>
    <t>Data base:</t>
  </si>
  <si>
    <t>Serviço:</t>
  </si>
  <si>
    <t>Prod. Equipe:</t>
  </si>
  <si>
    <t>OBS.: 
Origem: Este Projeto</t>
  </si>
  <si>
    <t>*VALORES EXPRESSOS EM REAIS (R$)</t>
  </si>
  <si>
    <t>Equipamento (A)</t>
  </si>
  <si>
    <t>Qtde.</t>
  </si>
  <si>
    <t>Utilização</t>
  </si>
  <si>
    <t>Custo Operacional</t>
  </si>
  <si>
    <t>Custo
Horário</t>
  </si>
  <si>
    <t>Operat.</t>
  </si>
  <si>
    <t>Improd.</t>
  </si>
  <si>
    <t>CUSTO HORÁRIO DE EQUIPAMENTO =</t>
  </si>
  <si>
    <t>Mão de Obra (B)</t>
  </si>
  <si>
    <t>Encargos</t>
  </si>
  <si>
    <t>Salário-Hora</t>
  </si>
  <si>
    <t>CUSTO HORÁRIO DE MÃO DE OBRA =</t>
  </si>
  <si>
    <t>CUSTO HORÁRIO DE EXECUÇÃO =</t>
  </si>
  <si>
    <t>CUSTO UNITÁRIO DE EXECUÇÃO =</t>
  </si>
  <si>
    <t>CUSTO DO FIC =</t>
  </si>
  <si>
    <t>CUSTO DO FIT =</t>
  </si>
  <si>
    <t>Material (C)</t>
  </si>
  <si>
    <t>Unidade</t>
  </si>
  <si>
    <t>Preço Unit.</t>
  </si>
  <si>
    <t>Custo
Unitário</t>
  </si>
  <si>
    <t>ADM0001</t>
  </si>
  <si>
    <t>CUSTO TOTAL DO MATERIAL =</t>
  </si>
  <si>
    <t>Atividades Auxiliares (D)</t>
  </si>
  <si>
    <t>CUSTO TOTAL DAS ATIVIDADES =</t>
  </si>
  <si>
    <t>Tempo Fixo (E)</t>
  </si>
  <si>
    <t>CUSTO UNITÁRIO TOTAL DO TEMPO FIXO =</t>
  </si>
  <si>
    <t>Momento de Transporte (F)</t>
  </si>
  <si>
    <t>DMT-LN</t>
  </si>
  <si>
    <t>DMT-RP</t>
  </si>
  <si>
    <t>DMT-P</t>
  </si>
  <si>
    <t>P1</t>
  </si>
  <si>
    <t>P2</t>
  </si>
  <si>
    <t>P3</t>
  </si>
  <si>
    <t>CUSTO UNITÁRIO TOTAL DE TRANSPORTE =</t>
  </si>
  <si>
    <t>CUSTO UNITÁRIO DIRETO TOTAL =</t>
  </si>
  <si>
    <t>BONIFICAÇÕES E DESPESAS INDIRETAS (</t>
  </si>
  <si>
    <t>% ) =</t>
  </si>
  <si>
    <t>PREÇO UNITÁRIO TOTAL =</t>
  </si>
  <si>
    <t>Pág: 2/153</t>
  </si>
  <si>
    <t>ADM0002</t>
  </si>
  <si>
    <t>CUSTO DE INSTALAÇÃO DE CANTEIRO DE OBRA</t>
  </si>
  <si>
    <t>Pág: 3/153</t>
  </si>
  <si>
    <t>OBS.: 
Origem: DNIT PE 07/2025</t>
  </si>
  <si>
    <t>0903818</t>
  </si>
  <si>
    <t>TINTA LÁTEX - DUAS CAMADAS COM APLICAÇÃO MANUAL</t>
  </si>
  <si>
    <t>M²</t>
  </si>
  <si>
    <t>0903860</t>
  </si>
  <si>
    <t>SELADOR ACRÍLICO - CAMADA DE FUNDO COM APLICAÇÃO MANUAL</t>
  </si>
  <si>
    <t>0919250</t>
  </si>
  <si>
    <t>FORNECIMENTO E INSTALAÇÃO DE EXTINTOR DE ESPUMA 10 L</t>
  </si>
  <si>
    <t>0903788</t>
  </si>
  <si>
    <t>CHAPISCO COM ARGAMASSA DE CIMENTO E AREIA 1:3 - APLICAÇÃO MANUAL</t>
  </si>
  <si>
    <t>0903789</t>
  </si>
  <si>
    <t>EMBOÇO COM ARGAMASSA DE CIMENTO, CAL HIDRATADA E AREIA 1:2:8 COM ESPESSURA DE 2 CM - APLICAÇÃO MANUAL</t>
  </si>
  <si>
    <t>1619004</t>
  </si>
  <si>
    <t>DEMOLIÇÃO MECÂNICA DE ALVENARIA COM CARREGADEIRA DE PNEUS</t>
  </si>
  <si>
    <t>M³</t>
  </si>
  <si>
    <t>1619006</t>
  </si>
  <si>
    <t>DEMOLIÇÃO MECÂNICA DE CONCRETO SIMPLES COM ESCAVADEIRA HIDRÁULICA</t>
  </si>
  <si>
    <t>2009619</t>
  </si>
  <si>
    <t>ALVENARIA DE BLOCOS DE CONCRETO 19 X 19 X 39 CM COM ESPESSURA DE 20 CM - AREIA COMERCIAL</t>
  </si>
  <si>
    <t>3107997</t>
  </si>
  <si>
    <t>FÔRMAS DE COMPENSADO RESINADO 10 MM - USO GERAL - UTILIZAÇÃO DE 3 VEZES - CONFECÇÃO, INSTALAÇÃO E RETIRADA</t>
  </si>
  <si>
    <t>1107892A</t>
  </si>
  <si>
    <t>CONCRETO FCK = 20 MPA - CONFECÇÃO EM BETONEIRA E LANÇAMENTO MANUAL - AREIA E BRITA COMERCIAIS (DMT PARA CANTEIRO)</t>
  </si>
  <si>
    <t>1106057A</t>
  </si>
  <si>
    <t>CONCRETO MAGRO - CONFECÇÃO EM BETONEIRA E LANÇAMENTO MANUAL - AREIA E BRITA COMERCIAIS (DMT PARA O CANTEIRO)</t>
  </si>
  <si>
    <t>Pág: 4/153</t>
  </si>
  <si>
    <t>ADM0003</t>
  </si>
  <si>
    <t>Pág: 5/153</t>
  </si>
  <si>
    <t>E9541</t>
  </si>
  <si>
    <t>TRATOR SOBRE ESTEIRAS COM LÂMINA - 259 KW</t>
  </si>
  <si>
    <t>P9824</t>
  </si>
  <si>
    <t>SERVENTE</t>
  </si>
  <si>
    <t>Pág: 6/153</t>
  </si>
  <si>
    <t>Pág: 7/153</t>
  </si>
  <si>
    <t>E9515</t>
  </si>
  <si>
    <t>ESCAVADEIRA HIDRÁULICA SOBRE ESTEIRAS COM CAÇAMBA COM CAPACIDADE DE 1,56 M³ - 118 KW</t>
  </si>
  <si>
    <t>E9667</t>
  </si>
  <si>
    <t>CAMINHÃO BASCULANTE COM CAPACIDADE DE 14 M³ - 210 KW</t>
  </si>
  <si>
    <t>Pág: 8/153</t>
  </si>
  <si>
    <t>Pág: 9/153</t>
  </si>
  <si>
    <t>Pág: 10/153</t>
  </si>
  <si>
    <t>Pág: 11/153</t>
  </si>
  <si>
    <t>Pág: 12/153</t>
  </si>
  <si>
    <t>Pág: 13/153</t>
  </si>
  <si>
    <t>Pág: 14/153</t>
  </si>
  <si>
    <t>Pág: 15/153</t>
  </si>
  <si>
    <t>Pág: 16/153</t>
  </si>
  <si>
    <t>E9518</t>
  </si>
  <si>
    <t>GRADE DE 24 DISCOS REBOCÁVEL DE D = 60 CM (24)</t>
  </si>
  <si>
    <t>E9524</t>
  </si>
  <si>
    <t>MOTONIVELADORA - 93 KW</t>
  </si>
  <si>
    <t>E9571</t>
  </si>
  <si>
    <t>CAMINHÃO TANQUE COM CAPACIDADE DE 10.000 L - 188 KW</t>
  </si>
  <si>
    <t>E9577</t>
  </si>
  <si>
    <t>TRATOR AGRÍCOLA SOBRE PNEUS - 77 KW</t>
  </si>
  <si>
    <t>E9685</t>
  </si>
  <si>
    <t>ROLO COMPACTADOR PÉ DE CARNEIRO VIBRATÓRIO AUTOPROPELIDO POR PNEUS DE 11,6 T - 82 KW</t>
  </si>
  <si>
    <t>Pág: 17/153</t>
  </si>
  <si>
    <t>Pág: 18/153</t>
  </si>
  <si>
    <t>M</t>
  </si>
  <si>
    <t>E9686</t>
  </si>
  <si>
    <t>CAMINHÃO GUINDAUTO COM CAPACIDADE DE ELEVAÇÃO DE 6,2 T E CARROCERIA DE 7 T - 136 KW</t>
  </si>
  <si>
    <t>M2171</t>
  </si>
  <si>
    <t>TUBO DE CONCRETO ARMADO PA1 - D = 0,80 M</t>
  </si>
  <si>
    <t>1109671</t>
  </si>
  <si>
    <t>ARGAMASSA DE CIMENTO E AREIA 1:4 - CONFECÇÃO EM BETONEIRA E LANÇAMENTO MANUAL - AREIA COMERCIAL</t>
  </si>
  <si>
    <t>1106165</t>
  </si>
  <si>
    <t>CONCRETO CICLÓPICO FCK = 20 MPA - CONFECÇÃO EM BETONEIRA E LANÇAMENTO MANUAL - AREIA, BRITA E PEDRA DE MÃO COMERCIAIS</t>
  </si>
  <si>
    <t>3103302</t>
  </si>
  <si>
    <t>FÔRMAS DE TÁBUAS DE PINHO PARA DISPOSITIVOS DE DRENAGEM - UTILIZAÇÃO DE 3 VEZES - CONFECÇÃO, INSTALAÇÃO E RETIRADA</t>
  </si>
  <si>
    <t>M2171 5914614</t>
  </si>
  <si>
    <t>TUBO DE CONCRETO ARMADO PA1 - D = 0,80 M - GUINDAUTO 20 T.M</t>
  </si>
  <si>
    <t>Pág: 19/153</t>
  </si>
  <si>
    <t>P9801</t>
  </si>
  <si>
    <t>AJUDANTE</t>
  </si>
  <si>
    <t>P9830</t>
  </si>
  <si>
    <t>MONTADOR</t>
  </si>
  <si>
    <t>M2533</t>
  </si>
  <si>
    <t>CHAPA MÚLTIPLA METÁLICA CORRUGADA GALVANIZADA TIPO MP 100 OU SIMILAR - E = 1,60 MM E D = 0,80 M</t>
  </si>
  <si>
    <t>2003850</t>
  </si>
  <si>
    <t>LASTRO DE BRITA COMERCIAL COMPACTADO COM SOQUETE VIBRATÓRIO - ESPALHAMENTO MANUAL</t>
  </si>
  <si>
    <t>M2533 5914655</t>
  </si>
  <si>
    <t>CHAPA MÚLTIPLA METÁLICA CORRUGADA GALVANIZADA TIPO MP 100 OU SIMILAR - E = 1,60 MM E D = 0,80 M - CAMINHÃO CARROCERIA 15 T</t>
  </si>
  <si>
    <t>M2533 5914479</t>
  </si>
  <si>
    <t>Pág: 20/153</t>
  </si>
  <si>
    <t>M2179</t>
  </si>
  <si>
    <t>TUBO DE CONCRETO ARMADO PA1 - D = 1,20 M</t>
  </si>
  <si>
    <t>M2179 5914614</t>
  </si>
  <si>
    <t>TUBO DE CONCRETO ARMADO PA1 - D = 1,20 M - GUINDAUTO 20 T.M</t>
  </si>
  <si>
    <t>Pág: 21/153</t>
  </si>
  <si>
    <t>M2183</t>
  </si>
  <si>
    <t>TUBO DE CONCRETO ARMADO PA1 - D = 1,50 M</t>
  </si>
  <si>
    <t>M2183 5914614</t>
  </si>
  <si>
    <t>TUBO DE CONCRETO ARMADO PA1 - D = 1,50 M - GUINDAUTO 20 T.M</t>
  </si>
  <si>
    <t>Pág: 22/153</t>
  </si>
  <si>
    <t>M0446</t>
  </si>
  <si>
    <t>COMPENSADO RESINADO - E = 10 MM</t>
  </si>
  <si>
    <t>M0786</t>
  </si>
  <si>
    <t>PLACA DE POLIESTIRENO EXPANDIDO (EPS)</t>
  </si>
  <si>
    <t>0407819</t>
  </si>
  <si>
    <t>ARMAÇÃO EM AÇO CA-50 - FORNECIMENTO, PREPARO E COLOCAÇÃO</t>
  </si>
  <si>
    <t>KG</t>
  </si>
  <si>
    <t>1109669</t>
  </si>
  <si>
    <t>ARGAMASSA DE CIMENTO E AREIA 1:3 - CONFECÇÃO EM BETONEIRA E LANÇAMENTO MANUAL - AREIA COMERCIAL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</si>
  <si>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</si>
  <si>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</si>
  <si>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</si>
  <si>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</si>
  <si>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1100657</t>
  </si>
  <si>
    <t>ADENSAMENTO DE CONCRETO POR VIBRADOR DE IMERSÃO</t>
  </si>
  <si>
    <t>2105605</t>
  </si>
  <si>
    <t>ESCORAMENTO PARA CORPO DE BUEIROS CELULARES - UTILIZAÇÃO DE 3 VEZES - CONFECÇÃO, INSTALAÇÃO E RETIRADA</t>
  </si>
  <si>
    <t>3108005</t>
  </si>
  <si>
    <t>FÔRMAS DE COMPENSADO RESINADO 14 MM - USO GERAL - UTILIZAÇÃO DE 3 VEZES - CONFECÇÃO, INSTALAÇÃO E RETIRADA</t>
  </si>
  <si>
    <t>M0446 5914655</t>
  </si>
  <si>
    <t>COMPENSADO RESINADO - E = 10 MM - CAMINHÃO CARROCERIA 15 T</t>
  </si>
  <si>
    <t>M0786 5914655</t>
  </si>
  <si>
    <t>PLACA DE POLIESTIRENO EXPANDIDO (EPS) - CAMINHÃO CARROCERIA 15 T</t>
  </si>
  <si>
    <t>M0786 5914479</t>
  </si>
  <si>
    <t>Pág: 23/153</t>
  </si>
  <si>
    <t>M0446 5914479</t>
  </si>
  <si>
    <t>Pág: 24/153</t>
  </si>
  <si>
    <t>Pág: 25/153</t>
  </si>
  <si>
    <t>Pág: 26/153</t>
  </si>
  <si>
    <t>Pág: 27/153</t>
  </si>
  <si>
    <t>Pág: 28/153</t>
  </si>
  <si>
    <t>Pág: 29/153</t>
  </si>
  <si>
    <t>Pág: 30/153</t>
  </si>
  <si>
    <t>E9647</t>
  </si>
  <si>
    <t>COMPACTADOR MANUAL COM SOQUETE VIBRATÓRIO - 4,10 KW</t>
  </si>
  <si>
    <t>Pág: 31/153</t>
  </si>
  <si>
    <t>E9071</t>
  </si>
  <si>
    <t>TRANSPORTADOR MANUAL CARRINHO DE MÃO COM CAPACIDADE DE 80 L</t>
  </si>
  <si>
    <t>M3512 5915433</t>
  </si>
  <si>
    <t>MATERIAL DEMOLIDO - CONCRETO ARMADO - CAMINHÃO BASCULANTE 6 M³</t>
  </si>
  <si>
    <t>M3512 5914344</t>
  </si>
  <si>
    <t>Pág: 32/153</t>
  </si>
  <si>
    <t>OBS.: COMPOSIÇÃO BASEADA CONFORME PROJETO TIPO
Origem: Este Projeto</t>
  </si>
  <si>
    <t>4805750</t>
  </si>
  <si>
    <t>ESCAVAÇÃO MANUAL EM MATERIAL DE 1ª CATEGORIA NA PROFUNDIDADE DE ATÉ 1 M</t>
  </si>
  <si>
    <t>Pág: 33/153</t>
  </si>
  <si>
    <t>Pág: 34/153</t>
  </si>
  <si>
    <t>OBS.: COMPOSIÇÃO CONFORME PROJETO TIPO
Origem: Este Projeto</t>
  </si>
  <si>
    <t>1107888</t>
  </si>
  <si>
    <t>CONCRETO FCK = 15 MPA - CONFECÇÃO EM BETONEIRA E LANÇAMENTO MANUAL - AREIA E BRITA COMERCIAIS</t>
  </si>
  <si>
    <t>Pág: 35/153</t>
  </si>
  <si>
    <t>Pág: 36/153</t>
  </si>
  <si>
    <t>4805756</t>
  </si>
  <si>
    <t>APILOAMENTO MANUAL DE SUPERFÍCIE COM ESPESSURA DE 15 CM</t>
  </si>
  <si>
    <t>Pág: 37/153</t>
  </si>
  <si>
    <t>Pág: 38/153</t>
  </si>
  <si>
    <t>OBS.: BASEADA NA COMPOSIÇÃO CÓD.: 2003457 DA TABELA SICRO ADEQUANDO AO PROJETO TIPO.
Origem: Este Projeto</t>
  </si>
  <si>
    <t>M1097</t>
  </si>
  <si>
    <t>PEDRA DE MÃO (PREÇO COTADO)</t>
  </si>
  <si>
    <t>M1097 5914647</t>
  </si>
  <si>
    <t>PEDRA DE MÃO OU RACHÃO - CAMINHÃO BASCULANTE 10 M³</t>
  </si>
  <si>
    <t>M1097 5914389</t>
  </si>
  <si>
    <t>Pág: 39/153</t>
  </si>
  <si>
    <t>Pág: 40/153</t>
  </si>
  <si>
    <t>M3507 5914675</t>
  </si>
  <si>
    <t>REVESTIMENTO ASFÁLTICO - CAMINHÃO BASCULANTE 6 M³</t>
  </si>
  <si>
    <t>M3507 5914344</t>
  </si>
  <si>
    <t>Pág: 41/153</t>
  </si>
  <si>
    <t>M3508 5915399</t>
  </si>
  <si>
    <t>CAMADA GRANULAR (BASE OU SUB-BASE) - CAMINHÃO BASCULANTE 6 M³</t>
  </si>
  <si>
    <t>M3508 5914344</t>
  </si>
  <si>
    <t>Pág: 42/153</t>
  </si>
  <si>
    <t>OBS.: Baseada na composição 4011320/SICRO, alterando os consumos conforme projeto. 
Origem: Este Projeto</t>
  </si>
  <si>
    <t>E9762</t>
  </si>
  <si>
    <t>ROLO COMPACTADOR DE PNEUS AUTOPROPELIDO DE 27 T - 85 KW</t>
  </si>
  <si>
    <t>M0191</t>
  </si>
  <si>
    <t>BRITA 1 (PREÇO COTADO)</t>
  </si>
  <si>
    <t>4016096</t>
  </si>
  <si>
    <t>ESCAVAÇÃO E CARGA DE MATERIAL DE JAZIDA COM ESCAVADEIRA HIDRÁULICA DE 1,56 M³</t>
  </si>
  <si>
    <t>M0191 5914647</t>
  </si>
  <si>
    <t>BRITA 1 - CAMINHÃO BASCULANTE 10 M³</t>
  </si>
  <si>
    <t>4016096 5914354</t>
  </si>
  <si>
    <t>ESCAVAÇÃO E CARGA DE MATERIAL DE JAZIDA COM ESCAVADEIRA HIDRÁULICA DE 1,56 M³ - CAMINHÃO BASCULANTE 10 M³</t>
  </si>
  <si>
    <t>M0191 5914389</t>
  </si>
  <si>
    <t>Pág: 43/153</t>
  </si>
  <si>
    <t>4016096 5914389</t>
  </si>
  <si>
    <t>Pág: 44/153</t>
  </si>
  <si>
    <t>BASE ESTABILIZADA GRANULOMETRICAMENTE COM MISTURA BRITA SOLO (75% - 25%) NA PISTA COM MATERIAL DE JAZIDA E BRITA COMERCIAL - 100% PROCTOR MODIFICADO</t>
  </si>
  <si>
    <t>Pág: 45/153</t>
  </si>
  <si>
    <t>Pág: 46/153</t>
  </si>
  <si>
    <t>E9509</t>
  </si>
  <si>
    <t>CAMINHÃO TANQUE DISTRIBUIDOR DE ASFALTO COM CAPACIDADE DE 6.000 L - 7 KW/136 KW</t>
  </si>
  <si>
    <t>E9558</t>
  </si>
  <si>
    <t>TANQUE DE ESTOCAGEM DE ASFALTO COM CAPACIDADE DE 30.000 L</t>
  </si>
  <si>
    <t>M2092</t>
  </si>
  <si>
    <t>EMULSÃO ASFÁLTICA PARA IMPRIMAÇÃO</t>
  </si>
  <si>
    <t>T</t>
  </si>
  <si>
    <t>Pág: 47/153</t>
  </si>
  <si>
    <t>E9544</t>
  </si>
  <si>
    <t>VASSOURA MECÂNICA REBOCÁVEL COM LARGURA DE 2,44 M</t>
  </si>
  <si>
    <t>Pág: 48/153</t>
  </si>
  <si>
    <t>E9545</t>
  </si>
  <si>
    <t>VIBROACABADORA DE ASFALTO SOBRE ESTEIRAS - 97 KW</t>
  </si>
  <si>
    <t>E9681</t>
  </si>
  <si>
    <t>ROLO COMPACTADOR LISO TANDEM VIBRATÓRIO AUTOPROPELIDO DE 10,4 T - 82 KW</t>
  </si>
  <si>
    <t>M0785</t>
  </si>
  <si>
    <t>MASSA ASFÁLTICA COMERCIAL</t>
  </si>
  <si>
    <t>M0785 5914649</t>
  </si>
  <si>
    <t>MASSA ASFÁLTICA COMERCIAL - CAMINHÃO BASCULANTE 10 M³</t>
  </si>
  <si>
    <t>M0785 5914389</t>
  </si>
  <si>
    <t>Pág: 49/153</t>
  </si>
  <si>
    <t>IS00001</t>
  </si>
  <si>
    <t>Pág: 50/153</t>
  </si>
  <si>
    <t>Pág: 51/153</t>
  </si>
  <si>
    <t>M2</t>
  </si>
  <si>
    <t>OBS.: Baseada na composição de referência 101169 - SINAPI/PE (Julh/2025).  Os coeficientes do equipamento foram obtidos pela soma dos coeficientes CPH+CI=0,134, resultando na proporcionalidade  das parcelas (CHP = 0,0031/0,134; CHI = 0,1309/0,134).
Origem: Este Projeto</t>
  </si>
  <si>
    <t>E9530</t>
  </si>
  <si>
    <t>ROLO COMPACTADOR LISO VIBRATÓRIO AUTOPROPELIDO POR PNEUS DE 11 T - 97 KW</t>
  </si>
  <si>
    <t>P9821</t>
  </si>
  <si>
    <t>PEDREIRO</t>
  </si>
  <si>
    <t>M0081</t>
  </si>
  <si>
    <t>AREIA GROSSA</t>
  </si>
  <si>
    <t>04385</t>
  </si>
  <si>
    <t>PARALELEPIPEDO GRANITICO OU BASALTICO, PARA PAVIMENTACAO, SEM FRETE (VARIACAO REGIONAL DE PECAS POR M2)</t>
  </si>
  <si>
    <t>MIL</t>
  </si>
  <si>
    <t>M0081 5914647</t>
  </si>
  <si>
    <t>AREIA GROSSA - CAMINHÃO BASCULANTE 10 M³</t>
  </si>
  <si>
    <t>M0081 5914389</t>
  </si>
  <si>
    <t>Pág: 52/153</t>
  </si>
  <si>
    <t>IS00002</t>
  </si>
  <si>
    <t>Pág: 53/153</t>
  </si>
  <si>
    <t>IS00003</t>
  </si>
  <si>
    <t>Pág: 54/153</t>
  </si>
  <si>
    <t>E9644</t>
  </si>
  <si>
    <t>CAMINHÃO DEMARCADOR DE FAIXAS COM SISTEMA DE PINTURA A FRIO - 28 KW/129 KW</t>
  </si>
  <si>
    <t>P9853</t>
  </si>
  <si>
    <t>PRÉ-MARCADOR</t>
  </si>
  <si>
    <t>M2027</t>
  </si>
  <si>
    <t>TINTA À BASE DE RESINA ACRÍLICA ESTIRENADA PARA DEMARCAÇÃO VIÁRIA</t>
  </si>
  <si>
    <t>L</t>
  </si>
  <si>
    <t>M2034</t>
  </si>
  <si>
    <t>SOLVENTE PARA TINTA À BASE DE RESINA ACRÍLICA</t>
  </si>
  <si>
    <t>M2037</t>
  </si>
  <si>
    <t>MICROESFERAS REFLETIVAS DE VIDRO TIPO I-B</t>
  </si>
  <si>
    <t>M2038</t>
  </si>
  <si>
    <t>MICROESFERAS REFLETIVAS DE VIDRO TIPO II-A</t>
  </si>
  <si>
    <t>M2044</t>
  </si>
  <si>
    <t>TINTA À BASE DE RESINA ACRÍLICA EMULSIONADA EM ÁGUA PARA PRÉ-MARCAÇÃO VIÁRIA</t>
  </si>
  <si>
    <t>M2034 5914655</t>
  </si>
  <si>
    <t>SOLVENTE PARA TINTA À BASE DE RESINA ACRÍLICA - CAMINHÃO CARROCERIA 15 T</t>
  </si>
  <si>
    <t>M2037 5914655</t>
  </si>
  <si>
    <t>MICROESFERAS REFLETIVAS DE VIDRO TIPO I-B - CAMINHÃO CARROCERIA 15 T</t>
  </si>
  <si>
    <t>M2038 5914655</t>
  </si>
  <si>
    <t>MICROESFERAS REFLETIVAS DE VIDRO TIPO II-A - CAMINHÃO CARROCERIA 15 T</t>
  </si>
  <si>
    <t>M2027 5914655</t>
  </si>
  <si>
    <t>TINTA À BASE DE RESINA ACRÍLICA ESTIRENADA PARA DEMARCAÇÃO VIÁRIA - CAMINHÃO CARROCERIA 15 T</t>
  </si>
  <si>
    <t>M2034 5914479</t>
  </si>
  <si>
    <t>M2037 5914479</t>
  </si>
  <si>
    <t>Pág: 55/153</t>
  </si>
  <si>
    <t>M2038 5914479</t>
  </si>
  <si>
    <t>M2027 5914479</t>
  </si>
  <si>
    <t>Pág: 56/153</t>
  </si>
  <si>
    <t>Pág: 57/153</t>
  </si>
  <si>
    <t>Pág: 58/153</t>
  </si>
  <si>
    <t>E9675</t>
  </si>
  <si>
    <t>MARTELETE PERFURADOR/ROMPEDOR ELÉTRICO - 1,50 KW</t>
  </si>
  <si>
    <t>E9687</t>
  </si>
  <si>
    <t>CAMINHÃO CARROCERIA COM CAPACIDADE DE 5 T - 120 KW</t>
  </si>
  <si>
    <t>E9764</t>
  </si>
  <si>
    <t>GRUPO GERADOR - 7,2 KVA</t>
  </si>
  <si>
    <t>M1528</t>
  </si>
  <si>
    <t>BROCA DE WIDIA - D = 13 MM E C = 150 MM</t>
  </si>
  <si>
    <t>M2041</t>
  </si>
  <si>
    <t>ADESIVO À BASE DE RESINA POLIÉSTER</t>
  </si>
  <si>
    <t>M3847</t>
  </si>
  <si>
    <t>TACHA REFLETIVA EM RESINA SINTÉTICA MONODIRECIONAL COM UM PINO - TIPO III</t>
  </si>
  <si>
    <t>M2041 5914655</t>
  </si>
  <si>
    <t>ADESIVO À BASE DE RESINA POLIÉSTER - CAMINHÃO CARROCERIA 15 T</t>
  </si>
  <si>
    <t>M3847 5914655</t>
  </si>
  <si>
    <t>TACHA REFLETIVA EM RESINA SINTÉTICA MONODIRECIONAL COM UM PINO - TIPO III - CAMINHÃO CARROCERIA 15 T</t>
  </si>
  <si>
    <t>M2041 5914479</t>
  </si>
  <si>
    <t>Pág: 59/153</t>
  </si>
  <si>
    <t>M3847 5914479</t>
  </si>
  <si>
    <t>Pág: 60/153</t>
  </si>
  <si>
    <t>M3839</t>
  </si>
  <si>
    <t>TACHA REFLETIVA EM RESINA SINTÉTICA BIDIRECIONAL COM UM PINO - TIPO III</t>
  </si>
  <si>
    <t>M3839 5914655</t>
  </si>
  <si>
    <t>TACHA REFLETIVA EM RESINA SINTÉTICA BIDIRECIONAL COM UM PINO - TIPO III - CAMINHÃO CARROCERIA 15 T</t>
  </si>
  <si>
    <t>Pág: 61/153</t>
  </si>
  <si>
    <t>M3839 5914479</t>
  </si>
  <si>
    <t>Pág: 62/153</t>
  </si>
  <si>
    <t>5213414</t>
  </si>
  <si>
    <t>PLACA EM AÇO Nº 16 GALVANIZADO COM PELÍCULA RETRORREFLETIVA TIPO I + SI - CONFECÇÃO</t>
  </si>
  <si>
    <t>Pág: 63/153</t>
  </si>
  <si>
    <t>Pág: 64/153</t>
  </si>
  <si>
    <t>Pág: 65/153</t>
  </si>
  <si>
    <t>OBS.: Baseada na composição 5213571/SICRO, alterando o tipo de película. 
Origem: Este Projeto</t>
  </si>
  <si>
    <t>5213421</t>
  </si>
  <si>
    <t>PLACA EM AÇO Nº 16 GALVANIZADO COM PELÍCULA RETRORREFLETIVA TIPO I + IV - CONFECÇÃO</t>
  </si>
  <si>
    <t>Pág: 66/153</t>
  </si>
  <si>
    <t>Pág: 67/153</t>
  </si>
  <si>
    <t>5213417</t>
  </si>
  <si>
    <t>PLACA EM AÇO Nº 16 GALVANIZADO COM PELÍCULA RETRORREFLETIVA TIPO I + III - CONFECÇÃO</t>
  </si>
  <si>
    <t>Pág: 68/153</t>
  </si>
  <si>
    <t>5213423</t>
  </si>
  <si>
    <t>PLACA MODULADA EM AÇO Nº 18 GALVANIZADO COM PELÍCULA RETRORREFLETIVA TIPO I + III - CONFECÇÃO</t>
  </si>
  <si>
    <t>Pág: 69/153</t>
  </si>
  <si>
    <t>Pág: 70/153</t>
  </si>
  <si>
    <t>5213416</t>
  </si>
  <si>
    <t>PLACA EM AÇO Nº 16 GALVANIZADO COM PELÍCULA RETRORREFLETIVA TIPO I + I - CONFECÇÃO</t>
  </si>
  <si>
    <t>Pág: 71/153</t>
  </si>
  <si>
    <t>P9808</t>
  </si>
  <si>
    <t>CARPINTEIRO</t>
  </si>
  <si>
    <t>P9822</t>
  </si>
  <si>
    <t>PINTOR</t>
  </si>
  <si>
    <t>M0789</t>
  </si>
  <si>
    <t>CONJUNTO PARA FIXAÇÃO DE PLACAS EM AÇO GALVANIZADO COMPOSTO POR BARRA CHATA, ABRAÇADEIRA, PARAFUSOS, PORCAS E ARRUELAS</t>
  </si>
  <si>
    <t>M1662</t>
  </si>
  <si>
    <t>SUPORTE EM MADEIRA DE EUCALIPTO TRATADO - SEÇÃO DE 8 X 8 CM</t>
  </si>
  <si>
    <t>M2128</t>
  </si>
  <si>
    <t>TINTA ESMALTE SINTÉTICO ACETINADO</t>
  </si>
  <si>
    <t>M1662 5914655</t>
  </si>
  <si>
    <t>SUPORTE EM MADEIRA DE EUCALIPTO TRATADO - SEÇÃO DE 8 X 8 CM - CAMINHÃO CARROCERIA 15 T</t>
  </si>
  <si>
    <t>M2128 5914655</t>
  </si>
  <si>
    <t>TINTA ESMALTE SINTÉTICO ACETINADO - CAMINHÃO CARROCERIA 15 T</t>
  </si>
  <si>
    <t>M0789 5914655</t>
  </si>
  <si>
    <t>CONJUNTO PARA FIXAÇÃO DE PLACAS EM AÇO GALVANIZADO COMPOSTO POR BARRA CHATA, ABRAÇADEIRA, PARAFUSOS, PORCAS E ARRUELAS - CAMINHÃO CARROCERIA 15 T</t>
  </si>
  <si>
    <t>M1662 5914479</t>
  </si>
  <si>
    <t>Pág: 72/153</t>
  </si>
  <si>
    <t>M2128 5914479</t>
  </si>
  <si>
    <t>M0789 5914479</t>
  </si>
  <si>
    <t>Pág: 73/153</t>
  </si>
  <si>
    <t>H</t>
  </si>
  <si>
    <t>Pág: 74/153</t>
  </si>
  <si>
    <t>UN.DIA</t>
  </si>
  <si>
    <t>5213385</t>
  </si>
  <si>
    <t>BARREIRA DE SINALIZAÇÃO TIPO I DE DIRECIONAMENTO OU BLOQUEIO - CONFECÇÃO</t>
  </si>
  <si>
    <t>5213385 5914655</t>
  </si>
  <si>
    <t>BARREIRA DE SINALIZAÇÃO TIPO I DE DIRECIONAMENTO OU BLOQUEIO - CONFECÇÃO - CAMINHÃO CARROCERIA 15 T</t>
  </si>
  <si>
    <t>5213385 5914479</t>
  </si>
  <si>
    <t>Pág: 75/153</t>
  </si>
  <si>
    <t>M0047</t>
  </si>
  <si>
    <t>CONE DE SINALIZAÇÃO EM POLIETILENO - H = 75 CM E BASE QUADRADA DE 40 X 40 CM</t>
  </si>
  <si>
    <t>M0047 5914655</t>
  </si>
  <si>
    <t>CONE DE SINALIZAÇÃO EM POLIETILENO - H = 75 CM E BASE QUADRADA DE 40 X 40 CM - CAMINHÃO CARROCERIA 15 T</t>
  </si>
  <si>
    <t>M0047 5914479</t>
  </si>
  <si>
    <t>Pág: 76/153</t>
  </si>
  <si>
    <t>5219546</t>
  </si>
  <si>
    <t>SUPORTE METÁLICO MÓVEL PARA PLACA DE SINALIZAÇÃO - CONFECÇÃO</t>
  </si>
  <si>
    <t>5213416 5914655</t>
  </si>
  <si>
    <t>PLACA EM AÇO Nº 16 GALVANIZADO COM PELÍCULA RETRORREFLETIVA TIPO I + I - CONFECÇÃO - CAMINHÃO CARROCERIA 15 T</t>
  </si>
  <si>
    <t>5219546 5914655</t>
  </si>
  <si>
    <t>SUPORTE METÁLICO MÓVEL PARA PLACA DE SINALIZAÇÃO - CONFECÇÃO - CAMINHÃO CARROCERIA 15 T</t>
  </si>
  <si>
    <t>5213416 5914479</t>
  </si>
  <si>
    <t>5219546 5914479</t>
  </si>
  <si>
    <t>Pág: 77/153</t>
  </si>
  <si>
    <t>M0767</t>
  </si>
  <si>
    <t>SINALIZADOR A LED COM BATERIA</t>
  </si>
  <si>
    <t>M0767 5914655</t>
  </si>
  <si>
    <t>SINALIZADOR A LED COM BATERIA - CAMINHÃO CARROCERIA 15 T</t>
  </si>
  <si>
    <t>M0767 5914479</t>
  </si>
  <si>
    <t>Pág: 78/153</t>
  </si>
  <si>
    <t>OBS.: BASEADA NA COMPOSIÇÃO CÓD.: 5212556 DA TABELA SICRO
Origem: Este Projeto</t>
  </si>
  <si>
    <t>M1079</t>
  </si>
  <si>
    <t>PARAFUSO DE CABEÇA SEXTAVADA EM AÇO GALVANIZADO TIPO AUTOATARRACHANTE COM ARRUELA DE VEDAÇÃO - D = 6,3 MM E C = 19 MM</t>
  </si>
  <si>
    <t>5219544</t>
  </si>
  <si>
    <t>CAVALETE EM PERFIL METÁLICO PARA PLACA DE SINALIZAÇÃO - 1,00 M X 1,00 M - CONFECÇÃO</t>
  </si>
  <si>
    <t>5219544 5914655</t>
  </si>
  <si>
    <t>CAVALETE EM PERFIL METÁLICO PARA PLACA DE SINALIZAÇÃO - 1,00 M X 1,00 M - CONFECÇÃO - CAMINHÃO CARROCERIA 15 T</t>
  </si>
  <si>
    <t>M1079 5914655</t>
  </si>
  <si>
    <t>PARAFUSO DE CABEÇA SEXTAVADA EM AÇO GALVANIZADO TIPO AUTOATARRACHANTE COM ARRUELA DE VEDAÇÃO - D = 6,3 MM E C = 19 MM - CAMINHÃO CARROCERIA 15 T</t>
  </si>
  <si>
    <t>5219544 5914479</t>
  </si>
  <si>
    <t>M1079 5914479</t>
  </si>
  <si>
    <t>Pág: 79/153</t>
  </si>
  <si>
    <t>Pág: 80/153</t>
  </si>
  <si>
    <t>OBS.: BASEADO NA COMPOSIÇÃO CÓD. 5212557 DA TABELA SICRO
Origem: Este Projeto</t>
  </si>
  <si>
    <t>5213421 - 5914655</t>
  </si>
  <si>
    <t>Placa em aço tipo I + IV -  confecção - Caminhão carroceria 15 t</t>
  </si>
  <si>
    <t>5213421 - 5914479</t>
  </si>
  <si>
    <t>Placa aço tipo I+IV - confecção - Caminhão carroceria 15 t</t>
  </si>
  <si>
    <t>Pág: 81/153</t>
  </si>
  <si>
    <t>P9815</t>
  </si>
  <si>
    <t>JARDINEIRO</t>
  </si>
  <si>
    <t>M0074</t>
  </si>
  <si>
    <t>MUDA DE ARBUSTO COM ALTURA ATÉ 0,50 M</t>
  </si>
  <si>
    <t>M0217</t>
  </si>
  <si>
    <t>ENXOFRE</t>
  </si>
  <si>
    <t>M0220</t>
  </si>
  <si>
    <t>ADUBO À BASE DE NITROGÊNIO, FÓSFORO E POTÁSSIO (NPK)</t>
  </si>
  <si>
    <t>M0225</t>
  </si>
  <si>
    <t>ADUBO ORGÂNICO COMPOSTO</t>
  </si>
  <si>
    <t>M1755</t>
  </si>
  <si>
    <t>PÓ CALCÁRIO DOLOMÍTICO</t>
  </si>
  <si>
    <t>M1787</t>
  </si>
  <si>
    <t>ESTACA DE TUTORAMENTO - D = 5 CM E H = 2 M</t>
  </si>
  <si>
    <t>M1787 5914655</t>
  </si>
  <si>
    <t>ESTACA DE TUTORAMENTO - D = 5 CM E H = 2 M - CAMINHÃO CARROCERIA 15 T</t>
  </si>
  <si>
    <t>M0074 5914655</t>
  </si>
  <si>
    <t>MUDA DE ARBUSTO COM ALTURA ATÉ 0,50 M - CAMINHÃO CARROCERIA 15 T</t>
  </si>
  <si>
    <t>M0220 5914655</t>
  </si>
  <si>
    <t>ADUBO À BASE DE NITROGÊNIO, FÓSFORO E POTÁSSIO (NPK) - CAMINHÃO CARROCERIA 15 T</t>
  </si>
  <si>
    <t>M1755 5914655</t>
  </si>
  <si>
    <t>PÓ CALCÁRIO DOLOMÍTICO - CAMINHÃO CARROCERIA 15 T</t>
  </si>
  <si>
    <t>M0217 5914655</t>
  </si>
  <si>
    <t>ENXOFRE - CAMINHÃO CARROCERIA 15 T</t>
  </si>
  <si>
    <t>M0225 5914655</t>
  </si>
  <si>
    <t>ADUBO ORGÂNICO COMPOSTO - CAMINHÃO CARROCERIA 15 T</t>
  </si>
  <si>
    <t>Pág: 82/153</t>
  </si>
  <si>
    <t>M1787 5914479</t>
  </si>
  <si>
    <t>M0074 5914479</t>
  </si>
  <si>
    <t>M0220 5914479</t>
  </si>
  <si>
    <t>M1755 5914479</t>
  </si>
  <si>
    <t>M0217 5914479</t>
  </si>
  <si>
    <t>M0225 5914479</t>
  </si>
  <si>
    <t>Pág: 83/153</t>
  </si>
  <si>
    <t>2004521</t>
  </si>
  <si>
    <t>ESCAVAÇÃO MECÂNICA DE VALA TRAPEZOIDAL OU TRIANGULAR EM MATERIAL DE 1ª CATEGORIA PARA DRENAGEM SUPERFICIAL COM RETROESCAVADEIRA - 0,20 M² = SEÇÃO &lt; 0,30 M²</t>
  </si>
  <si>
    <t>4413996</t>
  </si>
  <si>
    <t>ENLEIVAMENTO</t>
  </si>
  <si>
    <t>4805754</t>
  </si>
  <si>
    <t>COMPACTAÇÃO MANUAL COM SOQUETE VIBRATÓRIO</t>
  </si>
  <si>
    <t>Pág: 84/153</t>
  </si>
  <si>
    <t>M0223</t>
  </si>
  <si>
    <t>SEMENTES PARA HIDROSSEMEADURA</t>
  </si>
  <si>
    <t>M0223 5914655</t>
  </si>
  <si>
    <t>SEMENTES PARA HIDROSSEMEADURA - CAMINHÃO CARROCERIA 15 T</t>
  </si>
  <si>
    <t>M0223 5914479</t>
  </si>
  <si>
    <t>Pág: 85/153</t>
  </si>
  <si>
    <t>Pág: 86/153</t>
  </si>
  <si>
    <t>M0069</t>
  </si>
  <si>
    <t>ARAME FARPADO EM AÇO GALVANIZADO - D = 1,60 MM</t>
  </si>
  <si>
    <t>M0745</t>
  </si>
  <si>
    <t>GRAMPO EM AÇO GALVANIZADO PARA CERCA - C = 25,4 MM E E = 3,76 MM (1 X 9 BWG)</t>
  </si>
  <si>
    <t>M1638</t>
  </si>
  <si>
    <t>MOURÃO DE MADEIRA - H = 2,10 M E D = 0,10 M</t>
  </si>
  <si>
    <t>M1639</t>
  </si>
  <si>
    <t>MOURÃO DE MADEIRA - H = 2,20 M E D = 0,15 M</t>
  </si>
  <si>
    <t>M0069 5914655</t>
  </si>
  <si>
    <t>ARAME FARPADO EM AÇO GALVANIZADO - D = 1,60 MM - CAMINHÃO CARROCERIA 15 T</t>
  </si>
  <si>
    <t>M0745 5914655</t>
  </si>
  <si>
    <t>GRAMPO EM AÇO GALVANIZADO PARA CERCA - C = 25,4 MM E E = 3,76 MM (1  X 9 BWG) - CAMINHÃO CARROCERIA 15 T</t>
  </si>
  <si>
    <t>M1638 5914655</t>
  </si>
  <si>
    <t>MOURÃO DE MADEIRA - H = 2,10 M E D = 0,10 M - CAMINHÃO CARROCERIA 15 T</t>
  </si>
  <si>
    <t>M1639 5914655</t>
  </si>
  <si>
    <t>MOURÃO DE MADEIRA - H = 2,20 M E D = 0,15 M - CAMINHÃO CARROCERIA 15 T</t>
  </si>
  <si>
    <t>M0069 5914479</t>
  </si>
  <si>
    <t>M0745 5914479</t>
  </si>
  <si>
    <t>M1638 5914479</t>
  </si>
  <si>
    <t>Pág: 87/153</t>
  </si>
  <si>
    <t>M1639 5914479</t>
  </si>
  <si>
    <t>Pág: 88/153</t>
  </si>
  <si>
    <t>BDI: 0%</t>
  </si>
  <si>
    <t>E9064</t>
  </si>
  <si>
    <t>TRANSPORTADOR MANUAL GERICA COM CAPACIDADE DE 180 L</t>
  </si>
  <si>
    <t>E9519</t>
  </si>
  <si>
    <t>BETONEIRA COM MOTOR A GASOLINA COM CAPACIDADE DE 600 L - 10 KW</t>
  </si>
  <si>
    <t>M0082</t>
  </si>
  <si>
    <t>AREIA MÉDIA LAVADA</t>
  </si>
  <si>
    <t>M0192</t>
  </si>
  <si>
    <t>BRITA 2 (PREÇO COTADO)</t>
  </si>
  <si>
    <t>M0424</t>
  </si>
  <si>
    <t>CIMENTO PORTLAND CP II - 32 - SACO</t>
  </si>
  <si>
    <t>M0082 5914647</t>
  </si>
  <si>
    <t>AREIA MÉDIA LAVADA - CAMINHÃO BASCULANTE 10 M³</t>
  </si>
  <si>
    <t>M0424 5914655</t>
  </si>
  <si>
    <t>CIMENTO PORTLAND CP II - 32 - SACO - CAMINHÃO CARROCERIA 15 T</t>
  </si>
  <si>
    <t>M0192 5914647</t>
  </si>
  <si>
    <t>BRITA 2 - CAMINHÃO BASCULANTE 10 M³</t>
  </si>
  <si>
    <t>M0082 5914389</t>
  </si>
  <si>
    <t>M0424 5914479</t>
  </si>
  <si>
    <t>Pág: 89/153</t>
  </si>
  <si>
    <t>M0192 5914389</t>
  </si>
  <si>
    <t>Pág: 90/153</t>
  </si>
  <si>
    <t>E9010</t>
  </si>
  <si>
    <t>BALANÇA PLATAFORMA DIGITAL À BATERIA, COM MESA DE 75 X 75 CM E CAPACIDADE DE 500 KG</t>
  </si>
  <si>
    <t>M0030</t>
  </si>
  <si>
    <t>ADITIVO PLASTIFICANTE E RETARDADOR DE PEGA PARA CONCRETO E ARGAMASSA</t>
  </si>
  <si>
    <t>Pág: 91/153</t>
  </si>
  <si>
    <t>M0030 5914655</t>
  </si>
  <si>
    <t>ADITIVO PLASTIFICANTE E RETARDADOR DE PEGA PARA CONCRETO E ARGAMASSA - CAMINHÃO CARROCERIA 15 T</t>
  </si>
  <si>
    <t>M0030 5914479</t>
  </si>
  <si>
    <t>Pág: 92/153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</si>
  <si>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</si>
  <si>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</si>
  <si>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</si>
  <si>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</si>
  <si>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M0156 5914655</t>
  </si>
  <si>
    <t>BLOCO DE CONCRETO - L = 19 CM, A = 19 CM E C = 39 CM - CAMINHÃO CARROCERIA 15 T</t>
  </si>
  <si>
    <t>M0156 5914479</t>
  </si>
  <si>
    <t>Pág: 93/153</t>
  </si>
  <si>
    <t>M0345</t>
  </si>
  <si>
    <t>CAL HIDRATADA - SACO</t>
  </si>
  <si>
    <t>M0345 5914655</t>
  </si>
  <si>
    <t>CAL HIDRATADA - SACO - CAMINHÃO CARROCERIA 15 T</t>
  </si>
  <si>
    <t>M0345 5914479</t>
  </si>
  <si>
    <t>Pág: 94/153</t>
  </si>
  <si>
    <t>Pág: 95/153</t>
  </si>
  <si>
    <t>E9066</t>
  </si>
  <si>
    <t>GRUPO GERADOR - 14 KVA</t>
  </si>
  <si>
    <t>E9535</t>
  </si>
  <si>
    <t>SERRA CIRCULAR COM BANCADA - D = 30 CM - 4 KW</t>
  </si>
  <si>
    <t>M0284</t>
  </si>
  <si>
    <t>CAIBRO DE PINHO - L = 7,5 CM E E = 7,5 CM</t>
  </si>
  <si>
    <t>M0286</t>
  </si>
  <si>
    <t>TÁBUA - E = 2,5 CM E L = 30 CM</t>
  </si>
  <si>
    <t>M0290</t>
  </si>
  <si>
    <t>TÁBUA - E = 2,5 CM E L = 10 CM</t>
  </si>
  <si>
    <t>M0310</t>
  </si>
  <si>
    <t>PEÇA DE MADEIRA - L = 7,5 CM E E = 2,5 CM</t>
  </si>
  <si>
    <t>M0560</t>
  </si>
  <si>
    <t>DESMOLDANTE PARA FÔRMAS DE MADEIRA</t>
  </si>
  <si>
    <t>M1205</t>
  </si>
  <si>
    <t>PREGO DE FERRO</t>
  </si>
  <si>
    <t>M0284 5914655</t>
  </si>
  <si>
    <t>CAIBRO DE PINHO - L = 7,5 CM E E = 7,5 CM - CAMINHÃO CARROCERIA 15 T</t>
  </si>
  <si>
    <t>M1205 5914655</t>
  </si>
  <si>
    <t>PREGO DE FERRO - CAMINHÃO CARROCERIA 15 T</t>
  </si>
  <si>
    <t>M0286 5914655</t>
  </si>
  <si>
    <t>TÁBUA - E = 2,5 CM E L = 30 CM - CAMINHÃO CARROCERIA 15 T</t>
  </si>
  <si>
    <t>M0290 5914655</t>
  </si>
  <si>
    <t>TÁBUA - E = 2,5 CM E L = 10 CM - CAMINHÃO CARROCERIA 15 T</t>
  </si>
  <si>
    <t>M0310 5914655</t>
  </si>
  <si>
    <t>PEÇA DE MADEIRA - L = 7,5 CM E E = 2,5 CM - CAMINHÃO CARROCERIA 15 T</t>
  </si>
  <si>
    <t>Pág: 96/153</t>
  </si>
  <si>
    <t>M0560 5914655</t>
  </si>
  <si>
    <t>DESMOLDANTE PARA FÔRMAS DE MADEIRA - CAMINHÃO CARROCERIA 15 T</t>
  </si>
  <si>
    <t>M0284 5914479</t>
  </si>
  <si>
    <t>M1205 5914479</t>
  </si>
  <si>
    <t>M0286 5914479</t>
  </si>
  <si>
    <t>M0290 5914479</t>
  </si>
  <si>
    <t>M0310 5914479</t>
  </si>
  <si>
    <t>M0560 5914479</t>
  </si>
  <si>
    <t>Pág: 97/153</t>
  </si>
  <si>
    <t>1109675</t>
  </si>
  <si>
    <t>ARGAMASSA DE CIMENTO, CAL HIDRATADA E AREIA 1:2:8 - CONFECÇÃO EM BETONEIRA E LANÇAMENTO MANUAL - AREIA COMERCIAL</t>
  </si>
  <si>
    <t>Pág: 98/153</t>
  </si>
  <si>
    <t>Pág: 99/153</t>
  </si>
  <si>
    <t>Pág: 100/153</t>
  </si>
  <si>
    <t>Pág: 101/153</t>
  </si>
  <si>
    <t>Pág: 102/153</t>
  </si>
  <si>
    <t>P9807</t>
  </si>
  <si>
    <t>BOMBEIRO HIDRÁULICO</t>
  </si>
  <si>
    <t>M0160</t>
  </si>
  <si>
    <t>EXTINTOR DE INCÊNDIO TIPO ESPUMA MECÂNICA - V = 10 L</t>
  </si>
  <si>
    <t>M0198</t>
  </si>
  <si>
    <t>PARAFUSO DE CABEÇA CHATA EM AÇO - D = 4,5 MM E BUCHA PLÁSTICA - D = 8 MM (S8)</t>
  </si>
  <si>
    <t>M0160 5914655</t>
  </si>
  <si>
    <t>EXTINTOR DE INCÊNDIO TIPO ESPUMA MECÂNICA - V = 10 L - CAMINHÃO CARROCERIA 15 T</t>
  </si>
  <si>
    <t>M0160 5914479</t>
  </si>
  <si>
    <t>Pág: 103/153</t>
  </si>
  <si>
    <t>M1369</t>
  </si>
  <si>
    <t>SELADOR ACRÍLICO PARA PINTURA</t>
  </si>
  <si>
    <t>M1369 5914655</t>
  </si>
  <si>
    <t>SELADOR ACRÍLICO PARA PINTURA - CAMINHÃO CARROCERIA 15 T</t>
  </si>
  <si>
    <t>M1369 5914479</t>
  </si>
  <si>
    <t>Pág: 104/153</t>
  </si>
  <si>
    <t>M1575</t>
  </si>
  <si>
    <t>TINTA LÁTEX À BASE DE RESINA ACRÍLICA</t>
  </si>
  <si>
    <t>M1575 5914655</t>
  </si>
  <si>
    <t>TINTA LÁTEX À BASE DE RESINA ACRÍLICA - CAMINHÃO CARROCERIA 15 T</t>
  </si>
  <si>
    <t>M1575 5914479</t>
  </si>
  <si>
    <t>Pág: 105/153</t>
  </si>
  <si>
    <t>E9127</t>
  </si>
  <si>
    <t>ESCAVADEIRA HIDRÁULICA COM MARTELO HIDRÁULICO DE 520 KG - 75 KW</t>
  </si>
  <si>
    <t>M0603</t>
  </si>
  <si>
    <t>PONTEIRO PARA ROMPEDOR HIDRÁULICO DE 520 KG</t>
  </si>
  <si>
    <t>M3505 5914675</t>
  </si>
  <si>
    <t>MATERIAL DEMOLIDO - CONCRETO SIMPLES - CAMINHÃO BASCULANTE 6 M³</t>
  </si>
  <si>
    <t>M3505 5914344</t>
  </si>
  <si>
    <t>Pág: 106/153</t>
  </si>
  <si>
    <t>E9584</t>
  </si>
  <si>
    <t>CARREGADEIRA DE PNEUS COM CAPACIDADE DE 1,72 M³ - 113 KW</t>
  </si>
  <si>
    <t>M3510 5914675</t>
  </si>
  <si>
    <t>MATERIAL DEMOLIDO - ALVENARIA - CAMINHÃO BASCULANTE 6 M³</t>
  </si>
  <si>
    <t>M3510 5914344</t>
  </si>
  <si>
    <t>Pág: 107/153</t>
  </si>
  <si>
    <t>Pág: 108/153</t>
  </si>
  <si>
    <t>Pág: 109/153</t>
  </si>
  <si>
    <t>Pág: 110/153</t>
  </si>
  <si>
    <t>M1429</t>
  </si>
  <si>
    <t>TÁBUA DE PINHO DE TERCEIRA - E = 2,5 CM</t>
  </si>
  <si>
    <t>M1429 5914655</t>
  </si>
  <si>
    <t>TÁBUA DE PINHO DE TERCEIRA - E = 2,5 CM - CAMINHÃO CARROCERIA 15 T</t>
  </si>
  <si>
    <t>M1429 5914479</t>
  </si>
  <si>
    <t>Pág: 111/153</t>
  </si>
  <si>
    <t>Pág: 112/153</t>
  </si>
  <si>
    <t>Pág: 113/153</t>
  </si>
  <si>
    <t>Pág: 114/153</t>
  </si>
  <si>
    <t>Pág: 115/153</t>
  </si>
  <si>
    <t>Pág: 116/153</t>
  </si>
  <si>
    <t>P9805</t>
  </si>
  <si>
    <t>ARMADOR</t>
  </si>
  <si>
    <t>M0004</t>
  </si>
  <si>
    <t>AÇO CA 50</t>
  </si>
  <si>
    <t>M0075</t>
  </si>
  <si>
    <t>ARAME LISO RECOZIDO EM AÇO-CARBONO - D = 1,24 MM (18 BWG)</t>
  </si>
  <si>
    <t>M0075 5914655</t>
  </si>
  <si>
    <t>ARAME LISO RECOZIDO EM AÇO-CARBONO - D = 1,24 MM (18 BWG) - CAMINHÃO CARROCERIA 15 T</t>
  </si>
  <si>
    <t>M0004 5914655</t>
  </si>
  <si>
    <t>AÇO CA 50 - CAMINHÃO CARROCERIA 15 T</t>
  </si>
  <si>
    <t>M0075 5914479</t>
  </si>
  <si>
    <t>M0004 5914479</t>
  </si>
  <si>
    <t>Pág: 117/153</t>
  </si>
  <si>
    <t>E9069</t>
  </si>
  <si>
    <t>VIBRADOR DE IMERSÃO PARA CONCRETO - 4,10 KW</t>
  </si>
  <si>
    <t>Pág: 118/153</t>
  </si>
  <si>
    <t>M0448</t>
  </si>
  <si>
    <t>COMPENSADO RESINADO - E = 14 MM</t>
  </si>
  <si>
    <t>Pág: 119/153</t>
  </si>
  <si>
    <t>M0448 5914655</t>
  </si>
  <si>
    <t>COMPENSADO RESINADO - E = 14 MM - CAMINHÃO CARROCERIA 15 T</t>
  </si>
  <si>
    <t>M0448 5914479</t>
  </si>
  <si>
    <t>Pág: 120/153</t>
  </si>
  <si>
    <t>M0285</t>
  </si>
  <si>
    <t>PONTALETE PARA ESCORAMENTO - D = 15 CM</t>
  </si>
  <si>
    <t>M0289</t>
  </si>
  <si>
    <t>TÁBUA - E = 2,5 CM E L = 15 CM</t>
  </si>
  <si>
    <t>M0285 5914655</t>
  </si>
  <si>
    <t>PONTALETE PARA ESCORAMENTO - D = 15 CM - CAMINHÃO CARROCERIA 15 T</t>
  </si>
  <si>
    <t>Pág: 121/153</t>
  </si>
  <si>
    <t>M0289 5914655</t>
  </si>
  <si>
    <t>TÁBUA - E = 2,5 CM E L = 15 CM - CAMINHÃO CARROCERIA 15 T</t>
  </si>
  <si>
    <t>M0285 5914479</t>
  </si>
  <si>
    <t>M0289 5914479</t>
  </si>
  <si>
    <t>Pág: 122/153</t>
  </si>
  <si>
    <t>Pág: 123/153</t>
  </si>
  <si>
    <t>Pág: 124/153</t>
  </si>
  <si>
    <t>Pág: 125/153</t>
  </si>
  <si>
    <t>Pág: 126/153</t>
  </si>
  <si>
    <t>Pág: 127/153</t>
  </si>
  <si>
    <t>E9568</t>
  </si>
  <si>
    <t>FURADEIRA DE IMPACTO DE 12,5 MM - 0,80 KW</t>
  </si>
  <si>
    <t>E9622</t>
  </si>
  <si>
    <t>MÁQUINA DE BANCADA UNIVERSAL PARA CORTE DE CHAPA - 1,50 KW</t>
  </si>
  <si>
    <t>E9623</t>
  </si>
  <si>
    <t>MÁQUINA DE BANCADA GUILHOTINA - 4,00 KW</t>
  </si>
  <si>
    <t>E9753</t>
  </si>
  <si>
    <t>GRUPO GERADOR - 23 KVA</t>
  </si>
  <si>
    <t>P9823</t>
  </si>
  <si>
    <t>SERRALHEIRO</t>
  </si>
  <si>
    <t>M1367</t>
  </si>
  <si>
    <t>CHAPA FINA EM AÇO GALVANIZADO</t>
  </si>
  <si>
    <t>M3229</t>
  </si>
  <si>
    <t>PELÍCULA RETRORREFLETIVA TIPO I + SI (SINAL IMPRESSO COM PELÍCULA DE SOBREPOSIÇÃO TIPO V)</t>
  </si>
  <si>
    <t>5212552</t>
  </si>
  <si>
    <t>PINTURA ELETROSTÁTICA A PÓ COM TINTA POLIÉSTER EM CHAPA DE AÇO</t>
  </si>
  <si>
    <t>M1367 5914333</t>
  </si>
  <si>
    <t>CHAPA FINA EM AÇO GALVANIZADO - CAMINHÃO CARROCERIA 15 T</t>
  </si>
  <si>
    <t>M3229 5914655</t>
  </si>
  <si>
    <t>PELÍCULA RETRORREFLETIVA TIPO I + SI (SINAL IMPRESSO COM PELÍCULA DE SOBREPOSIÇÃO TIPO V) - CAMINHÃO CARROCERIA 15 T</t>
  </si>
  <si>
    <t>M1367 5914479</t>
  </si>
  <si>
    <t>Pág: 128/153</t>
  </si>
  <si>
    <t>M3229 5914479</t>
  </si>
  <si>
    <t>Pág: 129/153</t>
  </si>
  <si>
    <t>E9076</t>
  </si>
  <si>
    <t>EQUIPAMENTO PARA PINTURA ELETROSTÁTICA COM CABINE DUPLA DE 7,00 KW E ESTUFA DE 80.000 KCAL</t>
  </si>
  <si>
    <t>M3153</t>
  </si>
  <si>
    <t>TINTA EM PÓ À BASE DE RESINA POLIÉSTER</t>
  </si>
  <si>
    <t>M3153 5914655</t>
  </si>
  <si>
    <t>TINTA EM PÓ À BASE DE RESINA POLIÉSTER - CAMINHÃO CARROCERIA 15 T</t>
  </si>
  <si>
    <t>M3153 5914479</t>
  </si>
  <si>
    <t>Pág: 130/153</t>
  </si>
  <si>
    <t>E9507</t>
  </si>
  <si>
    <t>PLOTADORA DE RECORTE COM COMPUTADOR E PROGRAMA COMPUTACIONAL</t>
  </si>
  <si>
    <t>M3235</t>
  </si>
  <si>
    <t>PELÍCULA RETRORREFLETIVA TIPO I</t>
  </si>
  <si>
    <t>M3238</t>
  </si>
  <si>
    <t>PELÍCULA NÃO RETRORREFLETIVA TIPO IV</t>
  </si>
  <si>
    <t>M3235 5914655</t>
  </si>
  <si>
    <t>PELÍCULA RETRORREFLETIVA TIPO I - CAMINHÃO CARROCERIA 15 T</t>
  </si>
  <si>
    <t>Pág: 131/153</t>
  </si>
  <si>
    <t>M3238 5914655</t>
  </si>
  <si>
    <t>PELÍCULA NÃO RETRORREFLETIVA TIPO IV - CAMINHÃO CARROCERIA 15 T</t>
  </si>
  <si>
    <t>M3235 5914479</t>
  </si>
  <si>
    <t>M3238 5914479</t>
  </si>
  <si>
    <t>Pág: 132/153</t>
  </si>
  <si>
    <t>M3237</t>
  </si>
  <si>
    <t>PELÍCULA RETRORREFLETIVA TIPO III</t>
  </si>
  <si>
    <t>Pág: 133/153</t>
  </si>
  <si>
    <t>M3237 5914655</t>
  </si>
  <si>
    <t>PELÍCULA RETRORREFLETIVA TIPO III - CAMINHÃO CARROCERIA 15 T</t>
  </si>
  <si>
    <t>M3237 5914479</t>
  </si>
  <si>
    <t>Pág: 134/153</t>
  </si>
  <si>
    <t>M0366</t>
  </si>
  <si>
    <t>CANTONEIRA EM AÇO ASTM A36 GALVANIZADO</t>
  </si>
  <si>
    <t>M0945</t>
  </si>
  <si>
    <t>PARAFUSO DE CABEÇA SEXTAVADA EM AÇO GALVANIZADO COM PORCA E ARRUELA DE PRESSÃO - D = 6,35 MM (1/4)</t>
  </si>
  <si>
    <t>CJ</t>
  </si>
  <si>
    <t>M0947</t>
  </si>
  <si>
    <t>PARAFUSO DE CABEÇA SEXTAVADA EM AÇO GALVANIZADO COM PORCA E ARRUELA DE PRESSÃO - D = 9,525 MM (3/8)</t>
  </si>
  <si>
    <t>M3126</t>
  </si>
  <si>
    <t>BARRA CHATA EM AÇO GALVANIZADO</t>
  </si>
  <si>
    <t>M3233</t>
  </si>
  <si>
    <t>FITA ADESIVA ESTRUTURAL DUPLA-FACE - E = 2 MM E L = 25 MM</t>
  </si>
  <si>
    <t>Pág: 135/153</t>
  </si>
  <si>
    <t>2408057</t>
  </si>
  <si>
    <t>SOLDA ELÉTRICA DE PERFIS METÁLICOS E CHAPAS DE AÇO COM ELETRODO E60XX</t>
  </si>
  <si>
    <t>M3126 5914655</t>
  </si>
  <si>
    <t>BARRA CHATA EM AÇO GALVANIZADO - CAMINHÃO CARROCERIA 15 T</t>
  </si>
  <si>
    <t>M0366 5914655</t>
  </si>
  <si>
    <t>CANTONEIRA EM AÇO ASTM A36 GALVANIZADO - CAMINHÃO CARROCERIA 15 T</t>
  </si>
  <si>
    <t>M0945 5914655</t>
  </si>
  <si>
    <t>PARAFUSO DE CABEÇA SEXTAVADA EM AÇO GALVANIZADO COM PORCA E ARRUELA DE PRESSÃO - D = 6,35 MM (1/4 ) - CAMINHÃO CARROCERIA 15 T</t>
  </si>
  <si>
    <t>M3233 5914655</t>
  </si>
  <si>
    <t>FITA ADESIVA ESTRUTURAL DUPLA-FACE - E = 2 MM E L = 25 MM - CAMINHÃO CARROCERIA 15 T</t>
  </si>
  <si>
    <t>M0947 5914655</t>
  </si>
  <si>
    <t>PARAFUSO DE CABEÇA SEXTAVADA EM AÇO GALVANIZADO COM PORCA E ARRUELA DE PRESSÃO - D = 9,525 MM (3/8 ) - CAMINHÃO CARROCERIA 15 T</t>
  </si>
  <si>
    <t>M3126 5914479</t>
  </si>
  <si>
    <t>M0366 5914479</t>
  </si>
  <si>
    <t>M0945 5914479</t>
  </si>
  <si>
    <t>M3233 5914479</t>
  </si>
  <si>
    <t>M0947 5914479</t>
  </si>
  <si>
    <t>Pág: 136/153</t>
  </si>
  <si>
    <t>E9547</t>
  </si>
  <si>
    <t>MÁQUINA DE SOLDA ELÉTRICA TRANSFORMADORA 250 A - 9,20 KW</t>
  </si>
  <si>
    <t>P9825</t>
  </si>
  <si>
    <t>SOLDADOR</t>
  </si>
  <si>
    <t>M1397</t>
  </si>
  <si>
    <t>ELETRODO REVESTIDO E60XX</t>
  </si>
  <si>
    <t>M1397 5914655</t>
  </si>
  <si>
    <t>ELETRODO REVESTIDO E60XX - CAMINHÃO CARROCERIA 15 T</t>
  </si>
  <si>
    <t>M1397 5914479</t>
  </si>
  <si>
    <t>Pág: 137/153</t>
  </si>
  <si>
    <t>Pág: 138/153</t>
  </si>
  <si>
    <t>Pág: 139/153</t>
  </si>
  <si>
    <t>M1358</t>
  </si>
  <si>
    <t>SARRAFO EM MADEIRA DE TERCEIRA - E = 2,5 CM E L = 5 CM</t>
  </si>
  <si>
    <t>M3236</t>
  </si>
  <si>
    <t>PELÍCULA RETRORREFLETIVA TIPO III + SI</t>
  </si>
  <si>
    <t>M1358 5914655</t>
  </si>
  <si>
    <t>SARRAFO EM MADEIRA DE TERCEIRA - E = 2,5 CM E L = 5 CM - CAMINHÃO CARROCERIA 15 T</t>
  </si>
  <si>
    <t>Pág: 140/153</t>
  </si>
  <si>
    <t>M3236 5914655</t>
  </si>
  <si>
    <t>PELÍCULA RETRORREFLETIVA TIPO III + SI - CAMINHÃO CARROCERIA 15 T</t>
  </si>
  <si>
    <t>M1358 5914479</t>
  </si>
  <si>
    <t>M3236 5914479</t>
  </si>
  <si>
    <t>Pág: 141/153</t>
  </si>
  <si>
    <t>M0787</t>
  </si>
  <si>
    <t>SUPORTE EM AÇO-CARBONO GALVANIZADO TIPO PERFIL C PARA PLACA DE SINALIZAÇÃO</t>
  </si>
  <si>
    <t>1419543</t>
  </si>
  <si>
    <t>CORTE DE PERFIL METÁLICO COM MÁQUINA POLICORTE COM ESPESSURA DE ATÉ 1/8</t>
  </si>
  <si>
    <t>3106121</t>
  </si>
  <si>
    <t>FÔRMAS DE TÁBUAS DE PINHO - UTILIZAÇÃO DE 3 VEZES - CONFECÇÃO, INSTALAÇÃO E RETIRADA</t>
  </si>
  <si>
    <t>M0787 5914655</t>
  </si>
  <si>
    <t>SUPORTE EM AÇO-CARBONO GALVANIZADO TIPO PERFIL C PARA PLACA DE SINALIZAÇÃO - CAMINHÃO CARROCERIA 15 T</t>
  </si>
  <si>
    <t>M0787 5914479</t>
  </si>
  <si>
    <t>Pág: 142/153</t>
  </si>
  <si>
    <t>E9717</t>
  </si>
  <si>
    <t>MÁQUINA POLICORTE - 2,20 KW</t>
  </si>
  <si>
    <t>M0076</t>
  </si>
  <si>
    <t>DISCO DE CORTE ABRASIVO PARA POLICORTE - D = 300 MM</t>
  </si>
  <si>
    <t>Pág: 143/153</t>
  </si>
  <si>
    <t>Pág: 144/153</t>
  </si>
  <si>
    <t>Pág: 145/153</t>
  </si>
  <si>
    <t>M0162</t>
  </si>
  <si>
    <t>CORRENTE DE ELO SOLDADO EM AÇO GALVANIZADO COM ACABAMENTO POLIDO - D = 3,18 MM (1/8)</t>
  </si>
  <si>
    <t>M0163</t>
  </si>
  <si>
    <t>GONZO COM ABA EM AÇO GALVANIZADO - D = 12,7 MM (1/2)</t>
  </si>
  <si>
    <t>M0879</t>
  </si>
  <si>
    <t>LIXA PARA FERRO Nº 150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</si>
  <si>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</si>
  <si>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</si>
  <si>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</si>
  <si>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</si>
  <si>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M0162 5914655</t>
  </si>
  <si>
    <t>CORRENTE DE ELO SOLDADO EM AÇO GALVANIZADO COM ACABAMENTO POLIDO - D = 3,18 MM (1/8 ) - CAMINHÃO CARROCERIA 15 T</t>
  </si>
  <si>
    <t>M0163 5914655</t>
  </si>
  <si>
    <t>GONZO COM ABA EM AÇO GALVANIZADO - D = 12,7 MM (1/2 ) - CAMINHÃO CARROCERIA 15 T</t>
  </si>
  <si>
    <t>M0162 5914479</t>
  </si>
  <si>
    <t>Pág: 146/153</t>
  </si>
  <si>
    <t>M0163 5914479</t>
  </si>
  <si>
    <t>Pág: 147/153</t>
  </si>
  <si>
    <t>E9521</t>
  </si>
  <si>
    <t>GRUPO GERADOR - 3,2 KVA</t>
  </si>
  <si>
    <t>E9643</t>
  </si>
  <si>
    <t>EQUIPAMENTO PARA PINTURA A AR COMPRIMIDO DE PISTOLA COM CANECA COM CAPACIDADE DE 1.000 ML E COMPRESSOR DE 1,50 KW</t>
  </si>
  <si>
    <t>M0718</t>
  </si>
  <si>
    <t>TINTA ESMALTE À BASE DE RESINA EPÓXI BICOMPONENTE</t>
  </si>
  <si>
    <t>M3920</t>
  </si>
  <si>
    <t>DILUENTE PARA TINTA EPÓXI BICOMPONENTE OU TRICOMPONENTE</t>
  </si>
  <si>
    <t>M3920 5914655</t>
  </si>
  <si>
    <t>DILUENTEPARATINTAEPÓXIBICOMPON ENTEOUTRICOMPONENTE-CAMINHÃOCA</t>
  </si>
  <si>
    <t>M0718 5914655</t>
  </si>
  <si>
    <t>TINTAESMALTEÀBASEDERESINAEPÓXI BICOMPONENTE-CAMINHÃOCARROCERI</t>
  </si>
  <si>
    <t>M3920 5914479</t>
  </si>
  <si>
    <t>M0718 5914479</t>
  </si>
  <si>
    <t>Pág: 148/153</t>
  </si>
  <si>
    <t>M0717</t>
  </si>
  <si>
    <t>TINTA À BASE DE RESINA EPÓXI BICOMPONENTE PARA FUNDO PREPARADOR DE PINTURA</t>
  </si>
  <si>
    <t>M0717 5914655</t>
  </si>
  <si>
    <t>TINTAÀBASEDERESINAEPÓXIBICOMPO NENTEPARAFUNDOPREPARADORDEPINT</t>
  </si>
  <si>
    <t>M0717 5914479</t>
  </si>
  <si>
    <t>Pág: 149/153</t>
  </si>
  <si>
    <t>Pág: 150/153</t>
  </si>
  <si>
    <t>E9773</t>
  </si>
  <si>
    <t>RETROESCAVADEIRA DE PNEUS COM CAÇAMBA DE ESCAVAÇÃO TRAPEZOIDAL OU TRIANGULAR COM SEÇÃO DE CORTE DE 0,20 A 0,30 M² - 58 KW</t>
  </si>
  <si>
    <t>Pág: 151/153</t>
  </si>
  <si>
    <t>4413995</t>
  </si>
  <si>
    <t>OBTENÇÃO DE GRAMA PARA REPLANTIO</t>
  </si>
  <si>
    <t>4413995 5914655</t>
  </si>
  <si>
    <t>OBTENÇÃO DE GRAMA PARA REPLANTIO - CAMINHÃO CARROCERIA 15 T</t>
  </si>
  <si>
    <t>4413995 5914479</t>
  </si>
  <si>
    <t>Pág: 152/153</t>
  </si>
  <si>
    <t>Pág: 153/153</t>
  </si>
  <si>
    <t xml:space="preserve">Trecho: Acesso ao Porto da Barra do Tarrachil </t>
  </si>
  <si>
    <t>MESES</t>
  </si>
  <si>
    <t>RESUMO DAS PARCELAS DA ADMINISTRAÇÃO LOCAL</t>
  </si>
  <si>
    <t>(Não considerando a desoneração da mão de obra)</t>
  </si>
  <si>
    <t>Data-base:</t>
  </si>
  <si>
    <t>Não desonerado</t>
  </si>
  <si>
    <t>Discriminação</t>
  </si>
  <si>
    <t>Quantidade</t>
  </si>
  <si>
    <t>Custo
unitário
(R$)</t>
  </si>
  <si>
    <t>Custo
total
(R$)</t>
  </si>
  <si>
    <t>1.</t>
  </si>
  <si>
    <t>Parcela Fixa Principal</t>
  </si>
  <si>
    <t>1.1</t>
  </si>
  <si>
    <t>Mão de Obra</t>
  </si>
  <si>
    <t>mês</t>
  </si>
  <si>
    <t>1.2</t>
  </si>
  <si>
    <t>Veículos</t>
  </si>
  <si>
    <t>Subtotal do Item 1</t>
  </si>
  <si>
    <t>2.</t>
  </si>
  <si>
    <t>Parcela Vinculada</t>
  </si>
  <si>
    <t>2.1</t>
  </si>
  <si>
    <t>Equipe de topografia</t>
  </si>
  <si>
    <t>Subtotal do Item 2</t>
  </si>
  <si>
    <t>3.</t>
  </si>
  <si>
    <t>Parcela Variável</t>
  </si>
  <si>
    <t>3.1</t>
  </si>
  <si>
    <t>Equipes de frente de serviço</t>
  </si>
  <si>
    <t>eq x mês</t>
  </si>
  <si>
    <t>3.2</t>
  </si>
  <si>
    <t xml:space="preserve">Controle Tecnológico </t>
  </si>
  <si>
    <t>3.5</t>
  </si>
  <si>
    <t>Manejo florestal</t>
  </si>
  <si>
    <t>Subtotal do Item 3</t>
  </si>
  <si>
    <t>4.</t>
  </si>
  <si>
    <t>Manutenção dos Canteiros de Obras e Acampamentos</t>
  </si>
  <si>
    <t>4.1</t>
  </si>
  <si>
    <t>Equipe de manutenção</t>
  </si>
  <si>
    <t>Subtotal do Item 4</t>
  </si>
  <si>
    <t>Subtotal</t>
  </si>
  <si>
    <t>5.</t>
  </si>
  <si>
    <t>Despesas Diversas</t>
  </si>
  <si>
    <t>5.1</t>
  </si>
  <si>
    <t>Custo total da Administração Local</t>
  </si>
  <si>
    <t>OBS: As parcelas de custo incluem mão de obra e veículos</t>
  </si>
  <si>
    <t>ADMINISTRAÇÃO LOCAL</t>
  </si>
  <si>
    <t>PARCELA FIXA - DIMENSIONAMENTO</t>
  </si>
  <si>
    <t>Quantidades das equipes da parcela fixa e complementar</t>
  </si>
  <si>
    <t>Homens</t>
  </si>
  <si>
    <t>Total das equipes de parcela fixa e complementar</t>
  </si>
  <si>
    <t>Não desonerada</t>
  </si>
  <si>
    <t>Administração local - parcela fixa principal - mão de obra</t>
  </si>
  <si>
    <t xml:space="preserve"> </t>
  </si>
  <si>
    <t>Código</t>
  </si>
  <si>
    <t>Código
SICRO</t>
  </si>
  <si>
    <t>Custo
Unitário
(R$)</t>
  </si>
  <si>
    <t>Custo
Total
(R$)</t>
  </si>
  <si>
    <t>Mão de obra (principal fixa)</t>
  </si>
  <si>
    <t>1.1.</t>
  </si>
  <si>
    <t>Gerência Técnica</t>
  </si>
  <si>
    <t>1.1.1.</t>
  </si>
  <si>
    <t>Geral</t>
  </si>
  <si>
    <t>1.1.1.1.</t>
  </si>
  <si>
    <t>Engenheiro Chefe</t>
  </si>
  <si>
    <t>P9955</t>
  </si>
  <si>
    <t>P9819</t>
  </si>
  <si>
    <t>1.1.1.2.</t>
  </si>
  <si>
    <t>P9840</t>
  </si>
  <si>
    <t>1.1.1.3.</t>
  </si>
  <si>
    <t>Técnico de meio ambiente</t>
  </si>
  <si>
    <t>P9897</t>
  </si>
  <si>
    <t>1.1.1.6.</t>
  </si>
  <si>
    <t>Motorista</t>
  </si>
  <si>
    <t>P9948</t>
  </si>
  <si>
    <t>1.1.1.7.</t>
  </si>
  <si>
    <t>Secretária</t>
  </si>
  <si>
    <t>P9878</t>
  </si>
  <si>
    <t>1.1.2.</t>
  </si>
  <si>
    <t>Auxiliar</t>
  </si>
  <si>
    <t>1.1.2.1.</t>
  </si>
  <si>
    <t>P9946</t>
  </si>
  <si>
    <t>1.1.2.2.</t>
  </si>
  <si>
    <t>P9903</t>
  </si>
  <si>
    <t>1.2.</t>
  </si>
  <si>
    <t>Gerência Administrativa</t>
  </si>
  <si>
    <t>1.2.1.</t>
  </si>
  <si>
    <t>1.2.1.1.</t>
  </si>
  <si>
    <t>Chefe do setor administrativo</t>
  </si>
  <si>
    <t>P9883</t>
  </si>
  <si>
    <t>1.2.1.2.</t>
  </si>
  <si>
    <t>Encarregado administrativo</t>
  </si>
  <si>
    <t>P9809</t>
  </si>
  <si>
    <t>Porteiro</t>
  </si>
  <si>
    <t>P9896</t>
  </si>
  <si>
    <t>1.2.1.3.</t>
  </si>
  <si>
    <t>P9827</t>
  </si>
  <si>
    <t>1.2.1.5.</t>
  </si>
  <si>
    <t>1.2.2.</t>
  </si>
  <si>
    <t>1.2.2.1.</t>
  </si>
  <si>
    <t>P9806</t>
  </si>
  <si>
    <t>Faxineiro</t>
  </si>
  <si>
    <t>P9842</t>
  </si>
  <si>
    <t>1.3</t>
  </si>
  <si>
    <t>Obra de Arte Especial</t>
  </si>
  <si>
    <t>1.3.1</t>
  </si>
  <si>
    <t>Gerência Técnica Auxiliar</t>
  </si>
  <si>
    <t>1.3.1.1</t>
  </si>
  <si>
    <t>1.3.1.2</t>
  </si>
  <si>
    <t>1.3.2</t>
  </si>
  <si>
    <t>Gerência Administrativa Auxiliar</t>
  </si>
  <si>
    <t>1.3.2.1.</t>
  </si>
  <si>
    <t>1.3.2.2.</t>
  </si>
  <si>
    <t>1A.Total da mão de obra da parcela principal fixa</t>
  </si>
  <si>
    <t xml:space="preserve">OBS: Ajustes segundo o Memorando-Circular n° 491/2018/DIREX/DNIT </t>
  </si>
  <si>
    <t>Administração local - parcela fixa principal - veículos</t>
  </si>
  <si>
    <t>Utilização (h)</t>
  </si>
  <si>
    <t>Custo horário (R$)</t>
  </si>
  <si>
    <t>Custo
Total</t>
  </si>
  <si>
    <t>Produtiva</t>
  </si>
  <si>
    <t>Improdutiva</t>
  </si>
  <si>
    <t>Produtivo</t>
  </si>
  <si>
    <t>Improdutivo</t>
  </si>
  <si>
    <t>Veículos (principal fixa)</t>
  </si>
  <si>
    <t>2.1.</t>
  </si>
  <si>
    <t>2.1.1.</t>
  </si>
  <si>
    <t>2.1.1.1.</t>
  </si>
  <si>
    <t>Veículo leve - 53 kW</t>
  </si>
  <si>
    <t>E9093</t>
  </si>
  <si>
    <t>2.1.1.2.</t>
  </si>
  <si>
    <t>Miniônibus com capacidade para 30 passageiros - 111 kW</t>
  </si>
  <si>
    <t>E9134</t>
  </si>
  <si>
    <t>2.1.2.</t>
  </si>
  <si>
    <t>2.1.2.1.</t>
  </si>
  <si>
    <t>2.2.</t>
  </si>
  <si>
    <t>2.2.1.</t>
  </si>
  <si>
    <t>2.3.</t>
  </si>
  <si>
    <t>2.3.1.</t>
  </si>
  <si>
    <t>2.3.1.1.</t>
  </si>
  <si>
    <t>2A. Total da parcela principal fixa</t>
  </si>
  <si>
    <t>PARCELA VINCULADA - DIMENSIONAMENTO</t>
  </si>
  <si>
    <t>Quantidades das equipes da parcela vinculada</t>
  </si>
  <si>
    <t>Total das equipes de parcela vinculada</t>
  </si>
  <si>
    <t>Equipe de produção de terraplenagem</t>
  </si>
  <si>
    <t>Custo
Totral
(R$)</t>
  </si>
  <si>
    <t>Equipe de Produção de Terraplenagem</t>
  </si>
  <si>
    <t>Mão de obra</t>
  </si>
  <si>
    <t>Encarregado de terraplenagem</t>
  </si>
  <si>
    <t>P9884</t>
  </si>
  <si>
    <t>Total da Equipe de Produção de Terraplenagem</t>
  </si>
  <si>
    <t>Equipe de produção de pavimentação</t>
  </si>
  <si>
    <t>Equipe de Produção de Pavimentação</t>
  </si>
  <si>
    <t>Encarregado de pavimentação</t>
  </si>
  <si>
    <t>P9893</t>
  </si>
  <si>
    <t>Total da Equipe de Produção de Pavimentação</t>
  </si>
  <si>
    <t>Equipe de topografia para obras de infraestrutura de transportes</t>
  </si>
  <si>
    <t>Equipe de Topografia</t>
  </si>
  <si>
    <t>4.1.1.</t>
  </si>
  <si>
    <t>Topógrafo</t>
  </si>
  <si>
    <t>P9949</t>
  </si>
  <si>
    <t>4.1.2.</t>
  </si>
  <si>
    <t>Auxiliar de topografia</t>
  </si>
  <si>
    <t>P9950</t>
  </si>
  <si>
    <t>4.2.</t>
  </si>
  <si>
    <t>4.2.1.</t>
  </si>
  <si>
    <t>Total da Equipe de Topografia para obras de infraestrutura de transportes</t>
  </si>
  <si>
    <t>Equipe de produção de Obras de artes especiais</t>
  </si>
  <si>
    <t>Equipe de Produção de Obras de artes especiais</t>
  </si>
  <si>
    <t>3.1.</t>
  </si>
  <si>
    <t>3.1.1.</t>
  </si>
  <si>
    <t>Encarregado de Obras de artes especiais</t>
  </si>
  <si>
    <t>P9869</t>
  </si>
  <si>
    <t>3.1.2.</t>
  </si>
  <si>
    <t>Encarregado de turma</t>
  </si>
  <si>
    <t>P9875</t>
  </si>
  <si>
    <t>3.1.3.</t>
  </si>
  <si>
    <t>Apontador</t>
  </si>
  <si>
    <t>P9804</t>
  </si>
  <si>
    <t>3.2.</t>
  </si>
  <si>
    <t>3.2.1.</t>
  </si>
  <si>
    <t>Total da Equipe de Produção de Obras de Artes Especiais</t>
  </si>
  <si>
    <t>Equipe de topografia para obras de arte especiais</t>
  </si>
  <si>
    <t>Total da Equipe de Topografia</t>
  </si>
  <si>
    <t>Mão de obra da equipe de medicina e segurança do trabalho</t>
  </si>
  <si>
    <t>5.1.</t>
  </si>
  <si>
    <t>Técnico de segurança do trabalho</t>
  </si>
  <si>
    <t>P9876</t>
  </si>
  <si>
    <t>5.2.</t>
  </si>
  <si>
    <t>Engenheiro de segurança do trabalho</t>
  </si>
  <si>
    <t>P9864</t>
  </si>
  <si>
    <t>5.3.</t>
  </si>
  <si>
    <t>Médico do trabalho</t>
  </si>
  <si>
    <t>P9851</t>
  </si>
  <si>
    <t>5.4.</t>
  </si>
  <si>
    <t>Médico de câmara hiperbárica</t>
  </si>
  <si>
    <t>P9951</t>
  </si>
  <si>
    <t>Total da mão de obra da equipe de medicina e segurança do trabalho</t>
  </si>
  <si>
    <t>1A.Total da mão de obra da parcela vinculada</t>
  </si>
  <si>
    <t>PARCELA VARIÁVEL - DIMENSIONAMENTO</t>
  </si>
  <si>
    <t>Quantidades das equipes da parcela variável</t>
  </si>
  <si>
    <t>Equipes</t>
  </si>
  <si>
    <t>HxM</t>
  </si>
  <si>
    <t>Total das equipes de frente de serviço</t>
  </si>
  <si>
    <t>Total da equipe de controle e manejo florestal</t>
  </si>
  <si>
    <t>Controle Tecnológico</t>
  </si>
  <si>
    <t>Total das equipes</t>
  </si>
  <si>
    <t>Média de HxM mensal</t>
  </si>
  <si>
    <t>Demonstrativo</t>
  </si>
  <si>
    <t>Equipes de acompanhamento das frentes de serviço de terraplenagem</t>
  </si>
  <si>
    <t>Item da
Planilha</t>
  </si>
  <si>
    <t>Produção
Horária</t>
  </si>
  <si>
    <t>Efs</t>
  </si>
  <si>
    <t>Total de Equipes para Terraplenagem</t>
  </si>
  <si>
    <t>Equipes de acompanhamento das frentes de serviço de pavimentação</t>
  </si>
  <si>
    <t>REGULARIZAÇÃO DO SUBLEITO – 100% PROCTOR INTERMEDIÁRIO</t>
  </si>
  <si>
    <t>Total de Equipes para Pavimentação</t>
  </si>
  <si>
    <t>Equipes de acompanhamento das frentes de serviço de drenagem</t>
  </si>
  <si>
    <t>Efsdu</t>
  </si>
  <si>
    <t>Total de Equipes para Drenagem</t>
  </si>
  <si>
    <t>Equipes de acompanhamento das frentes de serviço de obras de arte correntes</t>
  </si>
  <si>
    <t>Total de Equipes para Obra de Arte Correntes:</t>
  </si>
  <si>
    <t>Equipes de acompanhamento das frentes de serviço de sinalização</t>
  </si>
  <si>
    <t>Total de Equipes para Sinalização</t>
  </si>
  <si>
    <t>Equipes de acompanhamento das frentes de serviço de obras complementares</t>
  </si>
  <si>
    <t>Total de Equipes de Acompanhamento das Frentes de Serviços Complementares</t>
  </si>
  <si>
    <t>Equipes de acompanhamento das frentes de serviço de proteção ambiental</t>
  </si>
  <si>
    <t>Total de Equipes para Proteção Ambiental</t>
  </si>
  <si>
    <t>TOTAL DAS EQUIPES DE ACOMPANHAMENTO DAS FRENTES DE SERVIÇOS</t>
  </si>
  <si>
    <t>Equipes de controle tecnológico</t>
  </si>
  <si>
    <r>
      <rPr>
        <sz val="11"/>
        <color theme="1"/>
        <rFont val="Calibri"/>
        <family val="2"/>
        <charset val="1"/>
      </rPr>
      <t>Q</t>
    </r>
    <r>
      <rPr>
        <vertAlign val="subscript"/>
        <sz val="10"/>
        <rFont val="Arial"/>
        <family val="2"/>
        <charset val="1"/>
      </rPr>
      <t>E</t>
    </r>
  </si>
  <si>
    <r>
      <rPr>
        <sz val="11"/>
        <color theme="1"/>
        <rFont val="Calibri"/>
        <family val="2"/>
        <charset val="1"/>
      </rPr>
      <t>E</t>
    </r>
    <r>
      <rPr>
        <vertAlign val="subscript"/>
        <sz val="11"/>
        <color theme="1"/>
        <rFont val="Calibri"/>
        <family val="2"/>
        <charset val="1"/>
      </rPr>
      <t>Ls</t>
    </r>
  </si>
  <si>
    <t>Laboratório de solos para terraplenagem</t>
  </si>
  <si>
    <t>Total das equipes de laboratório de solos para terraplenagem</t>
  </si>
  <si>
    <t>Laboratório de solos para pavimentação</t>
  </si>
  <si>
    <t>Total das equipes de laboratório de solos para pavimentação</t>
  </si>
  <si>
    <t>TOTAL DAS EQUIPES DE LABORATÓRIO DE SOLOS</t>
  </si>
  <si>
    <r>
      <rPr>
        <sz val="11"/>
        <color theme="1"/>
        <rFont val="Calibri"/>
        <family val="2"/>
        <charset val="1"/>
      </rPr>
      <t>E</t>
    </r>
    <r>
      <rPr>
        <vertAlign val="subscript"/>
        <sz val="11"/>
        <color theme="1"/>
        <rFont val="Calibri"/>
        <family val="2"/>
        <charset val="1"/>
      </rPr>
      <t>LA</t>
    </r>
  </si>
  <si>
    <t>Laboratório de asfalto</t>
  </si>
  <si>
    <t>Total das equipes de laboratório de asfalto</t>
  </si>
  <si>
    <t>TOTAL DAS EQUIPES DE LABORATÓRIO DE ASFALTO</t>
  </si>
  <si>
    <r>
      <rPr>
        <sz val="11"/>
        <color theme="1"/>
        <rFont val="Calibri"/>
        <family val="2"/>
        <charset val="1"/>
      </rPr>
      <t>E</t>
    </r>
    <r>
      <rPr>
        <sz val="7"/>
        <color rgb="FF000000"/>
        <rFont val="Calibri"/>
        <family val="2"/>
        <charset val="1"/>
      </rPr>
      <t>LU</t>
    </r>
  </si>
  <si>
    <r>
      <rPr>
        <sz val="11"/>
        <color theme="1"/>
        <rFont val="Calibri"/>
        <family val="2"/>
        <charset val="1"/>
      </rPr>
      <t>E</t>
    </r>
    <r>
      <rPr>
        <sz val="7"/>
        <color rgb="FF000000"/>
        <rFont val="Calibri"/>
        <family val="2"/>
        <charset val="1"/>
      </rPr>
      <t>LC</t>
    </r>
  </si>
  <si>
    <t>Laboratório concreto para obras de arte especiais</t>
  </si>
  <si>
    <t>CONCRETO FCK = 30 MPA - CONFECÇÃO EM BETONEIRA E LANÇAMENTO MANUAL - AREIA E BRITA COMERCIAIS</t>
  </si>
  <si>
    <t>Equipes de Laboratório de Concreto para Obras de Arte Correntes</t>
  </si>
  <si>
    <t>Total das equipes de laboratório concreto para obras de arte correntes</t>
  </si>
  <si>
    <t>TOTAL DAS EQUIPES DE LABORATÓRIO DE OBRAS DE ARTE CORRENTES</t>
  </si>
  <si>
    <t xml:space="preserve">Produção Horária </t>
  </si>
  <si>
    <t>TF</t>
  </si>
  <si>
    <t>Laboratório de Controle e Manejo Floresral</t>
  </si>
  <si>
    <t>Total das equipes de laboratório de controle e manejo florestal</t>
  </si>
  <si>
    <t>TOTAL DAS EQUIPES DE LABORATÓRIO DE CONTROLE E MANEJO FLORESTAL</t>
  </si>
  <si>
    <t>PARCELA VARIÁVEL - EQUIPES PADRÃO</t>
  </si>
  <si>
    <t>DEMONSTRATIVO</t>
  </si>
  <si>
    <t>Composição de custo das equipes da parcela variável da administração local</t>
  </si>
  <si>
    <t>Mão de obra de acompanhamento de frentes de serviço</t>
  </si>
  <si>
    <t>Total da mão de obra da equipe de acompanhamento de frentes de serviço</t>
  </si>
  <si>
    <t>Equipe de Controle Tecnológico</t>
  </si>
  <si>
    <t>Laboratorista</t>
  </si>
  <si>
    <t>P9858</t>
  </si>
  <si>
    <t>Auxiliar de laboratório</t>
  </si>
  <si>
    <t>P9833</t>
  </si>
  <si>
    <t>Mão de obra da equipe de Controle e Manejo Florestal</t>
  </si>
  <si>
    <t>Técnico florestal</t>
  </si>
  <si>
    <t>P9947</t>
  </si>
  <si>
    <t>Total da mão de obra da equipe de Controle e Manejo Florestal</t>
  </si>
  <si>
    <t>Manutenção do Canteiro de Obras e Acampamentos</t>
  </si>
  <si>
    <t>Equipe de Manutenção do Canteiro de Obras e Acampamentos</t>
  </si>
  <si>
    <t>Pedreiro - mensalista</t>
  </si>
  <si>
    <t>P9952</t>
  </si>
  <si>
    <t>Servente - mensalista</t>
  </si>
  <si>
    <t>P9954</t>
  </si>
  <si>
    <t>1.1.3.</t>
  </si>
  <si>
    <t>Eletricista - mensalista</t>
  </si>
  <si>
    <t>P9953</t>
  </si>
  <si>
    <t>Total da Equipe para Manutenção do Canteiro de Obras e Acampamentos</t>
  </si>
  <si>
    <t>CAC=</t>
  </si>
  <si>
    <t>RELAÇÃO DA MÃO DE OBRA ORDINÁRIA</t>
  </si>
  <si>
    <t>CÓDIGO</t>
  </si>
  <si>
    <t xml:space="preserve"> DISCRIMINAÇÃO</t>
  </si>
  <si>
    <t>UNIDADE</t>
  </si>
  <si>
    <t>QUANTIDADE</t>
  </si>
  <si>
    <t>HORAS/MÊS</t>
  </si>
  <si>
    <t>HOMENS/MÊS</t>
  </si>
  <si>
    <t>TOTAL</t>
  </si>
  <si>
    <t>PRAZO DA OBRA</t>
  </si>
  <si>
    <t>meses</t>
  </si>
  <si>
    <t>HOMENS/MÊS MÉDIO</t>
  </si>
  <si>
    <t>QUANTIDADE MÉDIA TOTAL DOS PROFISSIONAIS NO MÊS DE PICO DA OBRA (QM)</t>
  </si>
  <si>
    <t>QMO</t>
  </si>
  <si>
    <t xml:space="preserve">REPRESENTA A QUANTIDADE MÉDIA DE PROFISSIONAIS DA MÃO DE OBRA ORDINÁRIA 
(UND/MÊS); </t>
  </si>
  <si>
    <t>QF</t>
  </si>
  <si>
    <t xml:space="preserve">REPRESENTA A QUANTIDADE MÉDIA DE PROFISSIONAIS DA PARCELA FIXA DA ADMINISTRAÇÃO 
LOCAL (UND/MÊS); </t>
  </si>
  <si>
    <t>QVI</t>
  </si>
  <si>
    <t xml:space="preserve">REPRESENTA A QUANTIDADE MÉDIA DE PROFISSIONAIS DA PARCELA VINCULADA DA 
ADMINISTRAÇÃO LOCAL (UND/MÊS); </t>
  </si>
  <si>
    <t>QVA</t>
  </si>
  <si>
    <t>REPRESENTA A QUANTIDADE MÉDIA DE PROFISSIONAIS DA PARCELA VARIÁVEL DA 
ADMINISTRAÇÃO LOCAL (UND/MÊS).</t>
  </si>
  <si>
    <t>QM</t>
  </si>
  <si>
    <t>DIMENSIONAMENTO DO CANTEIRO - ONERADO</t>
  </si>
  <si>
    <t>Baseado no Anexo 03/2024 do Volume 09 da Sicro</t>
  </si>
  <si>
    <t>RELAÇÃO DA MÃO DE OBRA</t>
  </si>
  <si>
    <t>Quantidades
(funcionários/mês)</t>
  </si>
  <si>
    <t>Parcela fixa - Npf</t>
  </si>
  <si>
    <t>Mão de obra ordinária - Nmo</t>
  </si>
  <si>
    <t>Parcela variável - Npv</t>
  </si>
  <si>
    <t>Parcela fixa e vinculada - Npf-v</t>
  </si>
  <si>
    <t>Máximo de funcionários - Nmax</t>
  </si>
  <si>
    <r>
      <t>Número de Funcionários da Parcela Fixa da Administração Local  (N</t>
    </r>
    <r>
      <rPr>
        <vertAlign val="subscript"/>
        <sz val="10"/>
        <color theme="1"/>
        <rFont val="Arial"/>
        <family val="2"/>
      </rPr>
      <t>PF</t>
    </r>
    <r>
      <rPr>
        <sz val="10"/>
        <color theme="1"/>
        <rFont val="Arial"/>
        <family val="2"/>
      </rPr>
      <t>) -</t>
    </r>
  </si>
  <si>
    <r>
      <t>Número de Funcionários da Mão de Obra Ordinária no Mês de Pico (N</t>
    </r>
    <r>
      <rPr>
        <vertAlign val="subscript"/>
        <sz val="10"/>
        <color theme="1"/>
        <rFont val="Arial"/>
        <family val="2"/>
      </rPr>
      <t xml:space="preserve">MO) </t>
    </r>
    <r>
      <rPr>
        <sz val="10"/>
        <color theme="1"/>
        <rFont val="Arial"/>
        <family val="2"/>
      </rPr>
      <t>-</t>
    </r>
  </si>
  <si>
    <r>
      <t>Número de Funcionários da Parcela Variável no Mês de Pico  (N</t>
    </r>
    <r>
      <rPr>
        <vertAlign val="subscript"/>
        <sz val="10"/>
        <color theme="1"/>
        <rFont val="Arial"/>
        <family val="2"/>
      </rPr>
      <t>PV</t>
    </r>
    <r>
      <rPr>
        <sz val="10"/>
        <color theme="1"/>
        <rFont val="Arial"/>
        <family val="2"/>
      </rPr>
      <t xml:space="preserve">) - </t>
    </r>
  </si>
  <si>
    <r>
      <t>Número de Funcionários das Parcelas Fixa e Vinculada (N</t>
    </r>
    <r>
      <rPr>
        <vertAlign val="subscript"/>
        <sz val="10"/>
        <color theme="1"/>
        <rFont val="Arial"/>
        <family val="2"/>
      </rPr>
      <t>PF-V</t>
    </r>
    <r>
      <rPr>
        <sz val="10"/>
        <color theme="1"/>
        <rFont val="Arial"/>
        <family val="2"/>
      </rPr>
      <t>) -</t>
    </r>
  </si>
  <si>
    <r>
      <t>Número Máximo de Funcionários (N</t>
    </r>
    <r>
      <rPr>
        <vertAlign val="subscript"/>
        <sz val="10"/>
        <color theme="1"/>
        <rFont val="Arial"/>
        <family val="2"/>
      </rPr>
      <t>MAX</t>
    </r>
    <r>
      <rPr>
        <sz val="10"/>
        <color theme="1"/>
        <rFont val="Arial"/>
        <family val="2"/>
      </rPr>
      <t>) -</t>
    </r>
  </si>
  <si>
    <t>Fator de Mobiliário e Aparelhagem (k2)</t>
  </si>
  <si>
    <t>k2 =</t>
  </si>
  <si>
    <t>Fator de Equivalência de Áreas Totais do Terreno (FEAT)</t>
  </si>
  <si>
    <t xml:space="preserve">FEAT = </t>
  </si>
  <si>
    <t>CMCC</t>
  </si>
  <si>
    <t>Instalação</t>
  </si>
  <si>
    <t>Área
(m²)</t>
  </si>
  <si>
    <t>Capacidade
Qt. Pessoas</t>
  </si>
  <si>
    <t>Critério de ocupação
Qt. Pessoas</t>
  </si>
  <si>
    <t xml:space="preserve">Escritório </t>
  </si>
  <si>
    <t xml:space="preserve"> Seção Técnica</t>
  </si>
  <si>
    <t>Refeitório</t>
  </si>
  <si>
    <t>Cozinha</t>
  </si>
  <si>
    <t>Instalação sanitária e vestiário</t>
  </si>
  <si>
    <t>Guarita</t>
  </si>
  <si>
    <t xml:space="preserve">Almoxarifado </t>
  </si>
  <si>
    <t xml:space="preserve">Laboratório </t>
  </si>
  <si>
    <t>Código Sicro</t>
  </si>
  <si>
    <t>Und</t>
  </si>
  <si>
    <t>M0295</t>
  </si>
  <si>
    <t xml:space="preserve">UN </t>
  </si>
  <si>
    <t>Seção Técnica</t>
  </si>
  <si>
    <t>M0293</t>
  </si>
  <si>
    <t>M0294</t>
  </si>
  <si>
    <t>M0291</t>
  </si>
  <si>
    <t>M0297</t>
  </si>
  <si>
    <t>M0292</t>
  </si>
  <si>
    <t>Fator de Equivalência de Áreas do Canteiro de Obras</t>
  </si>
  <si>
    <t>Áreas Cobertas – AC</t>
  </si>
  <si>
    <t>Área da estrutura modular
(m²)</t>
  </si>
  <si>
    <t>Area da coberta total
(m²)</t>
  </si>
  <si>
    <t>Total da área coberta</t>
  </si>
  <si>
    <t>Área Total - AT</t>
  </si>
  <si>
    <t>AT</t>
  </si>
  <si>
    <t>Área Descoberta - AD</t>
  </si>
  <si>
    <t>AD</t>
  </si>
  <si>
    <t>Custo Total do Canteiro de Obras para Intervenções Pontuais</t>
  </si>
  <si>
    <t>Estrutura Modular</t>
  </si>
  <si>
    <t>Valor unitário</t>
  </si>
  <si>
    <t>Valor total</t>
  </si>
  <si>
    <t>Total Geral</t>
  </si>
  <si>
    <t>CIP</t>
  </si>
  <si>
    <t>GOVERNO DO ESTADO DE PERNAMBUCO
DEPARTAMENTO DE ESTRADAS DE RODAGEM</t>
  </si>
  <si>
    <t>OBJETO:</t>
  </si>
  <si>
    <t>EXECUÇÃO DAS OBRAS DE RESTAURAÇÃO DA RODOVIA PE-460</t>
  </si>
  <si>
    <t>RODOVIA :</t>
  </si>
  <si>
    <t>PE - 460</t>
  </si>
  <si>
    <t>TRECHO:</t>
  </si>
  <si>
    <t>ACESSO AO PORTO DA BARRA DE TARRACHIL</t>
  </si>
  <si>
    <t xml:space="preserve">EXTENSÃO: </t>
  </si>
  <si>
    <t>4,86KM</t>
  </si>
  <si>
    <t>MAPA DE COTAÇÕES COM ESTUDO DE BINÔMIO</t>
  </si>
  <si>
    <t>FORNECEDOR</t>
  </si>
  <si>
    <t>DESCRIÇÃO</t>
  </si>
  <si>
    <t xml:space="preserve">DATA COTAÇÃO </t>
  </si>
  <si>
    <t>PREÇO COTADO (M³)</t>
  </si>
  <si>
    <t>PREÇO COTADO (T)</t>
  </si>
  <si>
    <t>FRETE</t>
  </si>
  <si>
    <t>ÍNDICE ADOTADO</t>
  </si>
  <si>
    <t>DATA BASE  ORÇAMENTO</t>
  </si>
  <si>
    <t>ÍNDICE DE REAJUSTAMENTO</t>
  </si>
  <si>
    <t>FATOR DE REGRESSÃO</t>
  </si>
  <si>
    <t>PREÇO EM 
JULH-25
(R$/m³.)</t>
  </si>
  <si>
    <t>PREÇO EM 
JULH-25
(R$/T.)</t>
  </si>
  <si>
    <t xml:space="preserve">DENSIDADE </t>
  </si>
  <si>
    <t>DIST. FIXA ESTIMADA
(KM)</t>
  </si>
  <si>
    <t>TRANSPORTE</t>
  </si>
  <si>
    <t xml:space="preserve">PREÇO UNITÁRIO DO TRANSPORTE </t>
  </si>
  <si>
    <t>VALOR DO TRANSPORTE</t>
  </si>
  <si>
    <t>BINÔMIO (AQUISIÇÃO + TRANSPORTE)</t>
  </si>
  <si>
    <t>ÍNDICE COTAÇÃO</t>
  </si>
  <si>
    <t>ÍNDICE  DATA BASE</t>
  </si>
  <si>
    <t>P</t>
  </si>
  <si>
    <t>RP</t>
  </si>
  <si>
    <t>LN</t>
  </si>
  <si>
    <t>P
(5914389)</t>
  </si>
  <si>
    <t>RP
(5914374)</t>
  </si>
  <si>
    <t>LN
(5914359)</t>
  </si>
  <si>
    <t>UND</t>
  </si>
  <si>
    <t>VALOR 
TOTAL</t>
  </si>
  <si>
    <t xml:space="preserve">BRITA 0
(M0005)
</t>
  </si>
  <si>
    <t>BRITA FORT</t>
  </si>
  <si>
    <t>_</t>
  </si>
  <si>
    <t xml:space="preserve">FOB </t>
  </si>
  <si>
    <t>CAMINHÃO BASCULANTE 10m³</t>
  </si>
  <si>
    <t>R$/T.km</t>
  </si>
  <si>
    <t>R$/m³.</t>
  </si>
  <si>
    <t>SN BARBOSA
(PEDREIRA BARBOSA)</t>
  </si>
  <si>
    <t>PAVIKAR MINERAÇÃO</t>
  </si>
  <si>
    <t xml:space="preserve">PREMOCIL </t>
  </si>
  <si>
    <t xml:space="preserve">BRITA 1
(M0191)
</t>
  </si>
  <si>
    <t xml:space="preserve">BRITA 2
(M0192)
</t>
  </si>
  <si>
    <t xml:space="preserve">PEDRA DE MÃO
(M1097)
</t>
  </si>
  <si>
    <t xml:space="preserve">DRENAGEM </t>
  </si>
  <si>
    <t xml:space="preserve">PÓ DE PEDRA
(M1135)
</t>
  </si>
  <si>
    <t xml:space="preserve">MASSA ASFÁLTICA
</t>
  </si>
  <si>
    <t xml:space="preserve">ROTAÇÃO EMPREENDIMENTOS </t>
  </si>
  <si>
    <t>R$/T.</t>
  </si>
  <si>
    <t>CONSTRUTORA GONÇALO</t>
  </si>
  <si>
    <t>PLANNA</t>
  </si>
  <si>
    <t xml:space="preserve">  </t>
  </si>
  <si>
    <t>OBS: Devido a indisponibilidade dos indíces de reajustamento de novembro de 2025, foram adotados os indíces de reajustamento de Outubro de 2025.</t>
  </si>
  <si>
    <t>OBS 2: Não foi realizado estudo de viabilidade para produção própria de massa asfáltica, uma vez que, considerando a extensão reduzida (4,86 km), torna-se inviável a implantação de uma usina de asfalto dedicada. Dessa forma, optou-se pela utilização de massa asfáltica comercial, solução mais adequada e economicamente justificável para as condições deste trecho rodoviário.</t>
  </si>
  <si>
    <t>CÁLCULO DE DMT (PEDREIRA-OBRA):</t>
  </si>
  <si>
    <t>ESTACA</t>
  </si>
  <si>
    <t>KM</t>
  </si>
  <si>
    <t>INICIAL</t>
  </si>
  <si>
    <t>FINAL</t>
  </si>
  <si>
    <t>E243+3,00</t>
  </si>
  <si>
    <t>MEIO</t>
  </si>
  <si>
    <t>CANTEIRO</t>
  </si>
  <si>
    <t>DMT (BRITAFORT - ESTACA 0 - PAV)=</t>
  </si>
  <si>
    <t>km</t>
  </si>
  <si>
    <t>Dist. Até a pista</t>
  </si>
  <si>
    <t>DMT (BRITAFORT - ESTACA 0 - LN)=</t>
  </si>
  <si>
    <t>DMT(E+0,00 - E121+11,50 - LN)</t>
  </si>
  <si>
    <t>PAV=</t>
  </si>
  <si>
    <t>LN=</t>
  </si>
  <si>
    <t>E121+0,00</t>
  </si>
  <si>
    <t>DMT(E+0,00 - E121 - LN)</t>
  </si>
  <si>
    <t>DMT(E121+0,00 - CANTEIRO - LN)=</t>
  </si>
  <si>
    <t>DMT(BRITAFORT - CANTEIRO)=</t>
  </si>
  <si>
    <t>PEDREIRA BARBOSA</t>
  </si>
  <si>
    <t>DMT (PEDREIRA BARBOSA - ESTACA 0 - PAV)=</t>
  </si>
  <si>
    <t>DMT(PEDREIRA BARBOSA - CANTEIRO)=</t>
  </si>
  <si>
    <t>PREMOCIL</t>
  </si>
  <si>
    <t>DMT (PREMOCIL - ESTACA 0 - PAV)=</t>
  </si>
  <si>
    <t>DMT(PREMOCIL - CANTEIRO)=</t>
  </si>
  <si>
    <t>OBRA:</t>
  </si>
  <si>
    <t>QUALITY BRITAS</t>
  </si>
  <si>
    <t xml:space="preserve">ZONE:  </t>
  </si>
  <si>
    <t>24 L</t>
  </si>
  <si>
    <t>LONGITUDE:</t>
  </si>
  <si>
    <t>338113.23 m E</t>
  </si>
  <si>
    <t>LATITUDE:</t>
  </si>
  <si>
    <t>8966490.34 m S</t>
  </si>
  <si>
    <t>24 M</t>
  </si>
  <si>
    <t>377488.00 m E</t>
  </si>
  <si>
    <t>9131086.00 m S</t>
  </si>
  <si>
    <t>482344.68 m E</t>
  </si>
  <si>
    <t>9107469.37 m S</t>
  </si>
  <si>
    <t>PEDREIRA PAVIKAR</t>
  </si>
  <si>
    <t>594378.00 m E</t>
  </si>
  <si>
    <t>8962512.00 m S</t>
  </si>
  <si>
    <t>CÁLCULO DE DMT (MASSA ASFÁLTICA-PISTA):</t>
  </si>
  <si>
    <t>DMT (ROTAÇÃO- ESTACA 0 - PAV)=</t>
  </si>
  <si>
    <t>CONST. GONÇALO</t>
  </si>
  <si>
    <t>DMT (CONST. GONÇALO - ESTACA 0 - PAV)=</t>
  </si>
  <si>
    <t>PLANNA ASFALTO</t>
  </si>
  <si>
    <t>DMT (PLANNA - ESTACA 0 - PAV)=</t>
  </si>
  <si>
    <t>EXECUÇÃO DAS OBRAS E SERVIÇOS DA RESTAURAÇÃO DA RODOVIA PE-460</t>
  </si>
  <si>
    <t>MÊS BASE:</t>
  </si>
  <si>
    <t xml:space="preserve">AQUISIÇÃO E TRANSPORTE DE MATERIAIS BETUMINOSOS </t>
  </si>
  <si>
    <t>COMPARATIVO DE TRANSPORTE</t>
  </si>
  <si>
    <t>ORIGEM</t>
  </si>
  <si>
    <t>DESTINO</t>
  </si>
  <si>
    <t>TRECHO</t>
  </si>
  <si>
    <t>EQUAÇÃO TARIFÁRIA DE TRANSPORTE (R$)
Rodovia pavimentada - (26,939 + 0,253 x D)
Rodovia leito natural - (26,939 + 0,299 x D)
Rodovia Revestimento primário - (26,939 + 0,412 x D)</t>
  </si>
  <si>
    <t xml:space="preserve">Custo direto sem ICMS </t>
  </si>
  <si>
    <t>Custo c/ ICMS (Jul/14)</t>
  </si>
  <si>
    <t>Custo c/ ICMS (Julho/25)</t>
  </si>
  <si>
    <t>Custo Total s/ BDI</t>
  </si>
  <si>
    <t>REGAP(Betim/MG)</t>
  </si>
  <si>
    <t>PAV</t>
  </si>
  <si>
    <t>+</t>
  </si>
  <si>
    <t>x</t>
  </si>
  <si>
    <t>=</t>
  </si>
  <si>
    <t>REFINARIA</t>
  </si>
  <si>
    <t>LUBNOR (Fortaleza/CE)</t>
  </si>
  <si>
    <t>REFINARIA DE MATARIPE(São Francisco do Conde/BA)</t>
  </si>
  <si>
    <t>ASFALTOS NORDESTE (CE)</t>
  </si>
  <si>
    <t>DISTRIBUIDOR</t>
  </si>
  <si>
    <t>BETUNEL (Fortaleza/CE)</t>
  </si>
  <si>
    <t>BRASQUÍMICA (Salvador/BA)</t>
  </si>
  <si>
    <t>ATUALIZAÇÃO</t>
  </si>
  <si>
    <t>índice FGV Pavimentação</t>
  </si>
  <si>
    <t>PORTARIA Nº 1.977, DE 25 DE OUTUBRO DE 2017</t>
  </si>
  <si>
    <t>(Implanta nova equação de transportes)</t>
  </si>
  <si>
    <t>MEMORANDO CIRCULAR Nº.03/2016/DIREX</t>
  </si>
  <si>
    <t>MEMORANDO CIRCULAR Nº.12/2012/DIREX</t>
  </si>
  <si>
    <t>AQUISIÇÃO</t>
  </si>
  <si>
    <t>LOCALIDADE</t>
  </si>
  <si>
    <t>UF</t>
  </si>
  <si>
    <t>DATA-BASE</t>
  </si>
  <si>
    <t>(R$/ton) ANP</t>
  </si>
  <si>
    <t>ICMS (%)</t>
  </si>
  <si>
    <t>PIS (%)</t>
  </si>
  <si>
    <t>COFINS (%)</t>
  </si>
  <si>
    <t>TOTAL (R$/ton)</t>
  </si>
  <si>
    <t>CIMENTO ASFÁLTICO CAP 50/70</t>
  </si>
  <si>
    <t>MG</t>
  </si>
  <si>
    <t>Estadual</t>
  </si>
  <si>
    <t>BA</t>
  </si>
  <si>
    <t>CE</t>
  </si>
  <si>
    <t>PE</t>
  </si>
  <si>
    <t>Regional (Nordeste)</t>
  </si>
  <si>
    <t>EMULSÕES ASFÁLTICAS RR-1C</t>
  </si>
  <si>
    <t>ASFALTO NORDESTE (Maracanau/CE)</t>
  </si>
  <si>
    <t>EMULSÕES ASFÁLTICAS RR-2C</t>
  </si>
  <si>
    <t>OFÍCIO-CIRCULAR Nº 3784/2025/ACE - DPP/DPP/DNIT SEDE DE 13 DE JUNHO DE 2025</t>
  </si>
  <si>
    <t>Consulta em http://www.anp.gov.br/wwwanp/precos-e-defesa-da-concorrencia/precos/precos-de-distribuicao</t>
  </si>
  <si>
    <r>
      <rPr>
        <i/>
        <sz val="10"/>
        <rFont val="Calibri"/>
        <family val="2"/>
        <charset val="1"/>
      </rPr>
      <t xml:space="preserve">Considerar como origem do </t>
    </r>
    <r>
      <rPr>
        <i/>
        <u/>
        <sz val="10"/>
        <rFont val="Calibri"/>
        <family val="2"/>
        <charset val="1"/>
      </rPr>
      <t>cimento asfáltico de petróleo</t>
    </r>
    <r>
      <rPr>
        <i/>
        <sz val="10"/>
        <rFont val="Calibri"/>
        <family val="2"/>
        <charset val="1"/>
      </rPr>
      <t xml:space="preserve"> as </t>
    </r>
    <r>
      <rPr>
        <b/>
        <i/>
        <sz val="10"/>
        <rFont val="Calibri"/>
        <family val="2"/>
        <charset val="1"/>
      </rPr>
      <t>refinarias</t>
    </r>
    <r>
      <rPr>
        <i/>
        <sz val="10"/>
        <rFont val="Calibri"/>
        <family val="2"/>
        <charset val="1"/>
      </rPr>
      <t xml:space="preserve">, e para as </t>
    </r>
    <r>
      <rPr>
        <i/>
        <u/>
        <sz val="10"/>
        <rFont val="Calibri"/>
        <family val="2"/>
        <charset val="1"/>
      </rPr>
      <t>emulsões asfálticas</t>
    </r>
    <r>
      <rPr>
        <i/>
        <sz val="10"/>
        <rFont val="Calibri"/>
        <family val="2"/>
        <charset val="1"/>
      </rPr>
      <t xml:space="preserve">, a origem será definida nas </t>
    </r>
    <r>
      <rPr>
        <b/>
        <i/>
        <sz val="10"/>
        <rFont val="Calibri"/>
        <family val="2"/>
        <charset val="1"/>
      </rPr>
      <t>distribuidoras</t>
    </r>
    <r>
      <rPr>
        <i/>
        <sz val="10"/>
        <rFont val="Calibri"/>
        <family val="2"/>
        <charset val="1"/>
      </rPr>
      <t xml:space="preserve"> mais próximas da obra, conforme estabelece a PORTARIA Nº 1.977, 25/10/17 – DNIT (Art. 4º).</t>
    </r>
  </si>
  <si>
    <t>TRANSPORTE (R$/ton)</t>
  </si>
  <si>
    <t xml:space="preserve">AQUISIÇÃO  
(R$/ton) </t>
  </si>
  <si>
    <t>TOTAL AQUISIÇÃO + TRANSPORTE 
(R$/ton)</t>
  </si>
  <si>
    <t>ROTAS CAP 50/70</t>
  </si>
  <si>
    <t>LUBNOR (FORTALEZA/CE) - CANTEIRO:</t>
  </si>
  <si>
    <t xml:space="preserve">CANTEIRO </t>
  </si>
  <si>
    <t>KM (LN)</t>
  </si>
  <si>
    <t>REFINARIA LUBNOR FORTALEZA/CE</t>
  </si>
  <si>
    <t>KM (PV)</t>
  </si>
  <si>
    <t>E0</t>
  </si>
  <si>
    <t>E1+0,00</t>
  </si>
  <si>
    <t>E702+7,075</t>
  </si>
  <si>
    <t>DMT (LUBNOR (Fortaleza/CE) - E0+0,00)=</t>
  </si>
  <si>
    <t>DMT (E0+0,00 - E1)=</t>
  </si>
  <si>
    <t>DMT (E1 - CANTEIRO)=</t>
  </si>
  <si>
    <t>DMT (LUBNOR (Fortaleza/CE) - CANTEIRO)</t>
  </si>
  <si>
    <t>PV=</t>
  </si>
  <si>
    <t>REFINARIA MATARIPE (SÃO FRANCISCO DO CONDE/BA) - CANTEIRO</t>
  </si>
  <si>
    <t>REFINARIA MATARIPE BA</t>
  </si>
  <si>
    <t>DMT (MATARIPE/BA) - E0+0,00)=</t>
  </si>
  <si>
    <t>DMT (MATARIPE/BA) - CANTEIRO)</t>
  </si>
  <si>
    <t xml:space="preserve">REGAP BETIM/MG </t>
  </si>
  <si>
    <t>REGAP BETIM/MG</t>
  </si>
  <si>
    <t>DMT (REGAP(BETIM/MG) - E0+0,00)=</t>
  </si>
  <si>
    <t>DMT (REGAP(BETIM/MG) - CANTEIRO)</t>
  </si>
  <si>
    <t>ROTAS EAI</t>
  </si>
  <si>
    <t>OK</t>
  </si>
  <si>
    <t>ASFALTOS NORDESTE/CE</t>
  </si>
  <si>
    <t>DMT (BRASQUÍMICA/PE) - E0+0,00)=</t>
  </si>
  <si>
    <t>DMT (E0+0,00 – E121+0,00)=</t>
  </si>
  <si>
    <t>DMT (E121+0,00 - CANTEIRO)=</t>
  </si>
  <si>
    <t>DMT (BRASQUÍMICA/PE) - CANTEIRO)</t>
  </si>
  <si>
    <t>BETUNEL/CE</t>
  </si>
  <si>
    <t>DMT (BETUNEL/CE) – E0+0,00)=</t>
  </si>
  <si>
    <t>DMT (BETUNEL/CE) - CANTEIRO)</t>
  </si>
  <si>
    <t>BRASQUÍMICA/BA</t>
  </si>
  <si>
    <t>DMT (BRASQUÍMICA/BA) - E0+0,00)=</t>
  </si>
  <si>
    <t>DMT (BRASQUÍMICA/BA) - CANTEIRO)</t>
  </si>
  <si>
    <t>CUSTO DE MOBILIZAÇÃO DE EQUIPAMENTOS E PESSOAL - ONERADO</t>
  </si>
  <si>
    <t>RESUMO</t>
  </si>
  <si>
    <t>CUSTO TOTAL DE MOBILIZAÇÃO DE EQUIPAMENTOS DE GRANDE PORTE</t>
  </si>
  <si>
    <t>CUSTO TOTAL DE MOBILIZAÇÃO DE EQUIPAMENTOS DE PEQUENO PORTE</t>
  </si>
  <si>
    <t>CUSTO TOTAL DE MOBILIZAÇÃO DE VEÍCULOS AUTOPROPELIDOS</t>
  </si>
  <si>
    <t>CUSTO TOTAL DE MOBILIZAÇÃO DE PESSOAL</t>
  </si>
  <si>
    <t>-</t>
  </si>
  <si>
    <t>CUSTO DA MOBILIZAÇÃO DE EQUIPAMENTOS E PESSOAL</t>
  </si>
  <si>
    <t>CUSTO DA DESMOBILIZAÇÃO DE EQUIPAMENTOS E PESSOAL</t>
  </si>
  <si>
    <t>CUSTO TOTAL DE MOBILIZAÇÃO E DESMOBILIZAÇÃO DE EQUIPAMENTOS E PESSOAL</t>
  </si>
  <si>
    <t>EQUIPAMENTOS DE GRANDE PORTE</t>
  </si>
  <si>
    <t>DISCRIÇÃO</t>
  </si>
  <si>
    <t xml:space="preserve">DESTINO </t>
  </si>
  <si>
    <t>DISTANCIA DE MOBILIZAÇÃO (km)</t>
  </si>
  <si>
    <t>VELOCIDADE MÉDIA
(km/h) (PAV)</t>
  </si>
  <si>
    <t>VELOCIDADE MÉDIA
(km/h) (LN)</t>
  </si>
  <si>
    <t>TEMPO DE VIAGEM
(h)</t>
  </si>
  <si>
    <t>QUANTIDADE
(número)</t>
  </si>
  <si>
    <t>FATOR DE UTILIZAÇÃO
(FU)</t>
  </si>
  <si>
    <t>IDA/
VOLTA
(K)</t>
  </si>
  <si>
    <t>CUSTO HORÁRIO - CH (R$)</t>
  </si>
  <si>
    <t>CUSTO DO
TRANSPORTE - Cmob (R$)</t>
  </si>
  <si>
    <t>CUSTO TOTAL DE MOBILIZAÇÃO
(R$)</t>
  </si>
  <si>
    <t>ARACAJU/SE</t>
  </si>
  <si>
    <t>Canteiro</t>
  </si>
  <si>
    <t>E9665</t>
  </si>
  <si>
    <t>1.6</t>
  </si>
  <si>
    <t>E9666</t>
  </si>
  <si>
    <t>1.7</t>
  </si>
  <si>
    <t>1.8</t>
  </si>
  <si>
    <t>1.10</t>
  </si>
  <si>
    <t>E9018</t>
  </si>
  <si>
    <t>1.11</t>
  </si>
  <si>
    <t>1.12</t>
  </si>
  <si>
    <t>1.13</t>
  </si>
  <si>
    <t>1.14</t>
  </si>
  <si>
    <t>1.15</t>
  </si>
  <si>
    <t>E9609</t>
  </si>
  <si>
    <t>E9603</t>
  </si>
  <si>
    <t>1.17</t>
  </si>
  <si>
    <t>1.18</t>
  </si>
  <si>
    <t>1.20</t>
  </si>
  <si>
    <t>1.21</t>
  </si>
  <si>
    <t>CUSTO TOTAL DE MOBILIZAÇÃO DE EQUIPAMENTOS PESADOS</t>
  </si>
  <si>
    <t>VEÍCULOS AUTOPROPELIDOS</t>
  </si>
  <si>
    <t>DISTANCIA DE MOBILIZAÇÃO (km) (PAV)</t>
  </si>
  <si>
    <t>DISTANCIA DE MOBILIZAÇÃO (km) (LN)</t>
  </si>
  <si>
    <t>2.2</t>
  </si>
  <si>
    <t>E9506</t>
  </si>
  <si>
    <t>2.3</t>
  </si>
  <si>
    <t>2.7</t>
  </si>
  <si>
    <t>E9579</t>
  </si>
  <si>
    <t>E9592</t>
  </si>
  <si>
    <t>2.4</t>
  </si>
  <si>
    <t>2.5</t>
  </si>
  <si>
    <t>2.6</t>
  </si>
  <si>
    <t>CUSTO TOTAL DE MOBILIZAÇÃO DE VEÍCULOS DE TRANSPORTE</t>
  </si>
  <si>
    <t>EQUIPAMENTOS DE PEQUENO PORTE (EMBARCADOS EM CAMINHÕES)</t>
  </si>
  <si>
    <t>PESO
UNITÁRIO
(kg)</t>
  </si>
  <si>
    <t>PESO
UNITÁRIO
(t)</t>
  </si>
  <si>
    <t>PESO
TOTAL
(t)</t>
  </si>
  <si>
    <t>LOGÍSTICA</t>
  </si>
  <si>
    <t>Os equipamentos de pequeno porte, totalizam peso inferior à capacidade de carga dos caminhões a serem alocados à obra. Portanto, não será necessário transporte complementar para esses itens</t>
  </si>
  <si>
    <t>3.3</t>
  </si>
  <si>
    <t>3.4</t>
  </si>
  <si>
    <t>3.6</t>
  </si>
  <si>
    <t>3.7</t>
  </si>
  <si>
    <t>3.8</t>
  </si>
  <si>
    <t>3.9</t>
  </si>
  <si>
    <t>3.10</t>
  </si>
  <si>
    <t>3.11</t>
  </si>
  <si>
    <t>3.12</t>
  </si>
  <si>
    <t>3.14</t>
  </si>
  <si>
    <t>3.15</t>
  </si>
  <si>
    <t>3.16</t>
  </si>
  <si>
    <t>3.17</t>
  </si>
  <si>
    <t>3.18</t>
  </si>
  <si>
    <t>3.20</t>
  </si>
  <si>
    <t>3.21</t>
  </si>
  <si>
    <t>3.22</t>
  </si>
  <si>
    <t>3.23</t>
  </si>
  <si>
    <t>PESO TOTAL (KG)</t>
  </si>
  <si>
    <t>CUSTO DO
TRANSPORTE - Cmob     (R$)</t>
  </si>
  <si>
    <t>CUSTO TOTAL DE MOBILIZAÇÃO    (R$)</t>
  </si>
  <si>
    <t>CARGA, MANOBRA E DESCARGA DE MATERIAIS DIVERSOS EM CAMINHÃO CARROCERIA DE 15 T - CARGA E DESCARGA COM CAMINHÃO GUINDAUTO DE 20 T.M</t>
  </si>
  <si>
    <t>CUSTO DE MOBILIZAÇÃO DE PESSOAL</t>
  </si>
  <si>
    <t>DISTANCIA DE MOBILIZAÇÃO
(DM)</t>
  </si>
  <si>
    <t>TIPO DE VIAGEM</t>
  </si>
  <si>
    <t>VALOR DA PASAGEM
(R$)</t>
  </si>
  <si>
    <t>CUSTO DO
TRANSPORTE
(R$)</t>
  </si>
  <si>
    <t>DIÁRIAS
(R$)</t>
  </si>
  <si>
    <t>PESSOAL ALOCADO NA OBRA</t>
  </si>
  <si>
    <t>Engenheiros</t>
  </si>
  <si>
    <t>Auto</t>
  </si>
  <si>
    <t>Esses profissionais qualificados, em virtude da moderada distância, se deslocarão nos veículos alocados à obra, não havendo necessidade de passagens complementares</t>
  </si>
  <si>
    <t>4.2</t>
  </si>
  <si>
    <t>Encarregados/Laboratoristas/Topógrafos</t>
  </si>
  <si>
    <t>4.3</t>
  </si>
  <si>
    <t>Operador de equipamento pesado/especial</t>
  </si>
  <si>
    <t>4.4</t>
  </si>
  <si>
    <t>Profissionais com deslocamento rodoviário (Administração Local e 50% da mão de obra ordinária)</t>
  </si>
  <si>
    <t>Ônibus</t>
  </si>
  <si>
    <t>Foi considerado que a mão de obra destinada a execução da obra será locada nas cidades próximos a mesma</t>
  </si>
  <si>
    <t>Nota: Foram estudadas as distâncias entre as capitais até o canteiro para adotar a mais próxima:</t>
  </si>
  <si>
    <t>CIDADE</t>
  </si>
  <si>
    <t>ESTADO</t>
  </si>
  <si>
    <t>DMT ATÉ O INÍCIO DO TRECHO</t>
  </si>
  <si>
    <t>Recife</t>
  </si>
  <si>
    <t>Teresina</t>
  </si>
  <si>
    <t>PI</t>
  </si>
  <si>
    <t>Maceió</t>
  </si>
  <si>
    <t>AL</t>
  </si>
  <si>
    <t>Salvador</t>
  </si>
  <si>
    <t>Aracaju</t>
  </si>
  <si>
    <t>SE</t>
  </si>
  <si>
    <t>João Pessoa</t>
  </si>
  <si>
    <t>PB</t>
  </si>
  <si>
    <t>CÁLCULO DA DEDUÇÃO DO ISS (SEM DESONERAÇÃO)</t>
  </si>
  <si>
    <t>Valor total da obra</t>
  </si>
  <si>
    <t>Materiais betuminosos</t>
  </si>
  <si>
    <t>Dedução (1)</t>
  </si>
  <si>
    <t>ISS Código Art. 67 (2)</t>
  </si>
  <si>
    <t>Base de Cálculo (3)</t>
  </si>
  <si>
    <t>ISS Cálculado (4)</t>
  </si>
  <si>
    <t>OBS:</t>
  </si>
  <si>
    <t>(4) Valores sem BDI</t>
  </si>
  <si>
    <t>DER-PE</t>
  </si>
  <si>
    <t>COMPOSIÇÃO DA PARCELA DE BDI - Sem Desoneração
(Bonificação e Depessas Indiretas)</t>
  </si>
  <si>
    <t>ITENS RELATIVOS À ADMINISTRAÇÃO DA OBRA</t>
  </si>
  <si>
    <t>% sobre CD</t>
  </si>
  <si>
    <t>A - Administração Central</t>
  </si>
  <si>
    <t>B - Seguros e Garantias Contratuais</t>
  </si>
  <si>
    <t>C - Riscos</t>
  </si>
  <si>
    <t>D - Despesa Financeira</t>
  </si>
  <si>
    <t>LUCRO</t>
  </si>
  <si>
    <t>E - Lucro</t>
  </si>
  <si>
    <t>TAXAS E IMPOSTOS</t>
  </si>
  <si>
    <t>PIS</t>
  </si>
  <si>
    <t>COFINS</t>
  </si>
  <si>
    <t>ISSQN</t>
  </si>
  <si>
    <t>CPRB</t>
  </si>
  <si>
    <t>I (Impostos)</t>
  </si>
  <si>
    <t>BDI COM IMPOSTOS (%)</t>
  </si>
  <si>
    <t>Total</t>
  </si>
  <si>
    <r>
      <rPr>
        <sz val="7"/>
        <rFont val="Arial"/>
        <family val="2"/>
      </rPr>
      <t>CD = Custo Direto
CPRB – Contribuição Previdenciária sobre a Receita Bruta</t>
    </r>
    <r>
      <rPr>
        <sz val="10"/>
        <rFont val="Times New Roman"/>
        <family val="1"/>
      </rPr>
      <t xml:space="preserve">
</t>
    </r>
  </si>
  <si>
    <r>
      <rPr>
        <b/>
        <sz val="10"/>
        <rFont val="Arial"/>
        <family val="2"/>
      </rPr>
      <t xml:space="preserve">BDI DIFERENCIADO (sem desoneração) = 15,62%
</t>
    </r>
    <r>
      <rPr>
        <sz val="10"/>
        <rFont val="Arial"/>
        <family val="2"/>
      </rPr>
      <t>Memorando Circular DNIT nº 03/2016-DIREX</t>
    </r>
  </si>
  <si>
    <t>Observação: O percentual de ISSQN adotado esta previsto no Art. 67 da Lei Complementar n.º 001, de 29 de dezembro de 2009 (Código Tributário do Município de Belém de São Francisco/PE).</t>
  </si>
  <si>
    <t>COMPOSIÇÃO DA PARCELA DE BDI - Diferenciado (SEM DESONERAÇÃO)
(Bonificação e Depessas Indiretas)</t>
  </si>
  <si>
    <t>CD = Custo Direto
CPRB – Contribuição Previdenciária sobre a Receita Bruta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</si>
</sst>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"/>
    <numFmt numFmtId="165" formatCode="_-[$R$-416]\ * #,##0.00_-;\-[$R$-416]\ * #,##0.00_-;_-[$R$-416]\ * &quot;-&quot;??_-;_-@_-"/>
    <numFmt numFmtId="166" formatCode="_(* #,##0.00_);_(* \(#,##0.00\);_(* &quot;-&quot;??_);_(@_)"/>
    <numFmt numFmtId="167" formatCode="&quot;R$ &quot;#,##0_);\(&quot;R$ &quot;#,##0\)"/>
    <numFmt numFmtId="168" formatCode="#,##0.00_ ;\-#,##0.00\ "/>
    <numFmt numFmtId="169" formatCode="0.000%"/>
    <numFmt numFmtId="170" formatCode="0.0%"/>
    <numFmt numFmtId="171" formatCode="#,##0.00%"/>
    <numFmt numFmtId="172" formatCode="#,##0.0000"/>
    <numFmt numFmtId="173" formatCode="#,##0.000000"/>
    <numFmt numFmtId="174" formatCode="#,##0.00000"/>
    <numFmt numFmtId="175" formatCode="_-&quot;R$ &quot;* #,##0.00_-;&quot;-R$ &quot;* #,##0.00_-;_-&quot;R$ &quot;* \-??_-;_-@_-"/>
    <numFmt numFmtId="176" formatCode="_-&quot;R$ &quot;* #,##0.0000_-;&quot;-R$ &quot;* #,##0.0000_-;_-&quot;R$ &quot;* \-??_-;_-@_-"/>
    <numFmt numFmtId="177" formatCode="0.0000"/>
    <numFmt numFmtId="178" formatCode="_(&quot;R$ &quot;* #,##0.00_);_(&quot;R$ &quot;* \(#,##0.00\);_(&quot;R$ &quot;* \-??_);_(@_)"/>
    <numFmt numFmtId="179" formatCode="_-* #,##0.0000_-;\-* #,##0.0000_-;_-* \-????_-;_-@_-"/>
    <numFmt numFmtId="180" formatCode="_-* #,##0.00_-;\-* #,##0.00_-;_-* \-??_-;_-@_-"/>
    <numFmt numFmtId="181" formatCode="d/m/yyyy"/>
    <numFmt numFmtId="182" formatCode="0.0"/>
    <numFmt numFmtId="183" formatCode="0.00000"/>
    <numFmt numFmtId="184" formatCode="#,##0.0"/>
    <numFmt numFmtId="185" formatCode="_-* #,##0.000_-;\-* #,##0.000_-;_-* \-??_-;_-@_-"/>
    <numFmt numFmtId="186" formatCode="0.000"/>
    <numFmt numFmtId="187" formatCode="[$-416]mmm\-yy;@"/>
    <numFmt numFmtId="188" formatCode="0.000000"/>
    <numFmt numFmtId="189" formatCode="_-&quot;R$&quot;\ * #,##0.00_-;\-&quot;R$&quot;\ * #,##0.00_-;_-&quot;R$&quot;\ * &quot;-&quot;?_-;_-@_-"/>
    <numFmt numFmtId="190" formatCode="&quot;PV = &quot;\ 0.00\ &quot;km&quot;"/>
    <numFmt numFmtId="191" formatCode="&quot;LN = &quot;\ 0.00\ &quot;km&quot;"/>
    <numFmt numFmtId="192" formatCode="&quot;LN&quot;\ \=\ #,##0.00\ &quot;km&quot;"/>
    <numFmt numFmtId="193" formatCode="&quot;PV= &quot;#,##0.00\ &quot;km&quot;"/>
    <numFmt numFmtId="194" formatCode="[$-416]d/m/yyyy"/>
    <numFmt numFmtId="195" formatCode="[$-416]mmmm\-yy;@"/>
    <numFmt numFmtId="196" formatCode="[$-416]mmm/yy"/>
    <numFmt numFmtId="197" formatCode="#,###.##000"/>
  </numFmts>
  <fonts count="122">
    <font>
      <sz val="10"/>
      <color rgb="FF00000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family val="1"/>
    </font>
    <font>
      <b/>
      <sz val="16"/>
      <name val="Arial"/>
      <family val="2"/>
    </font>
    <font>
      <b/>
      <sz val="10"/>
      <name val="Arial"/>
      <family val="2"/>
    </font>
    <font>
      <sz val="14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7"/>
      <name val="Arial-BoldMT"/>
    </font>
    <font>
      <sz val="7"/>
      <name val="Arial"/>
      <family val="2"/>
    </font>
    <font>
      <b/>
      <sz val="12"/>
      <name val="Arial"/>
      <family val="2"/>
    </font>
    <font>
      <sz val="10"/>
      <name val="Arial"/>
      <charset val="1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  <charset val="1"/>
    </font>
    <font>
      <b/>
      <sz val="9.5"/>
      <color rgb="FF000000"/>
      <name val="Arial"/>
      <charset val="1"/>
    </font>
    <font>
      <b/>
      <sz val="8"/>
      <color rgb="FF000000"/>
      <name val="Arial"/>
      <charset val="1"/>
    </font>
    <font>
      <sz val="8"/>
      <color rgb="FF000000"/>
      <name val="Arial"/>
      <charset val="1"/>
    </font>
    <font>
      <b/>
      <sz val="10"/>
      <color rgb="FF000000"/>
      <name val="Arial"/>
      <charset val="1"/>
    </font>
    <font>
      <sz val="7"/>
      <color rgb="FF000000"/>
      <name val="Arial"/>
      <charset val="1"/>
    </font>
    <font>
      <b/>
      <sz val="7"/>
      <color rgb="FF000000"/>
      <name val="Arial"/>
      <charset val="1"/>
    </font>
    <font>
      <b/>
      <sz val="7.5"/>
      <color rgb="FF000000"/>
      <name val="Arial"/>
      <charset val="1"/>
    </font>
    <font>
      <sz val="11"/>
      <color theme="1"/>
      <name val="Calibri"/>
      <charset val="134"/>
    </font>
    <font>
      <b/>
      <sz val="10"/>
      <color theme="1"/>
      <name val="Arial"/>
      <family val="2"/>
      <charset val="1"/>
    </font>
    <font>
      <b/>
      <sz val="11"/>
      <color theme="1"/>
      <name val="Arial"/>
      <family val="2"/>
      <charset val="1"/>
    </font>
    <font>
      <sz val="11"/>
      <color theme="1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  <charset val="1"/>
    </font>
    <font>
      <b/>
      <sz val="11"/>
      <color theme="1"/>
      <name val="Calibri"/>
      <family val="2"/>
      <charset val="1"/>
    </font>
    <font>
      <sz val="11"/>
      <name val="Calibri"/>
      <family val="2"/>
      <charset val="1"/>
    </font>
    <font>
      <sz val="11"/>
      <color theme="1"/>
      <name val="Calibri"/>
      <family val="2"/>
      <charset val="1"/>
    </font>
    <font>
      <sz val="11"/>
      <color theme="1"/>
      <name val="Calibri"/>
      <family val="2"/>
    </font>
    <font>
      <sz val="10"/>
      <color theme="1" tint="0.49989318521683401"/>
      <name val="Arial"/>
      <family val="2"/>
      <charset val="1"/>
    </font>
    <font>
      <sz val="11"/>
      <color rgb="FFFF0000"/>
      <name val="Calibri"/>
      <family val="2"/>
      <charset val="1"/>
    </font>
    <font>
      <b/>
      <sz val="10"/>
      <color theme="1"/>
      <name val="Calibri"/>
      <family val="2"/>
      <charset val="1"/>
    </font>
    <font>
      <b/>
      <sz val="11"/>
      <color theme="1"/>
      <name val="Calibri"/>
      <charset val="134"/>
    </font>
    <font>
      <vertAlign val="subscript"/>
      <sz val="10"/>
      <name val="Arial"/>
      <family val="2"/>
      <charset val="1"/>
    </font>
    <font>
      <vertAlign val="subscript"/>
      <sz val="11"/>
      <color theme="1"/>
      <name val="Calibri"/>
      <family val="2"/>
      <charset val="1"/>
    </font>
    <font>
      <sz val="7"/>
      <color rgb="FF000000"/>
      <name val="Calibri"/>
      <family val="2"/>
      <charset val="1"/>
    </font>
    <font>
      <i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charset val="134"/>
      <scheme val="minor"/>
    </font>
    <font>
      <vertAlign val="subscript"/>
      <sz val="10"/>
      <color theme="1"/>
      <name val="Arial"/>
      <family val="2"/>
    </font>
    <font>
      <sz val="10"/>
      <color rgb="FF000000"/>
      <name val="Times New Roman"/>
      <charset val="204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6"/>
      <name val="Calibri"/>
      <family val="2"/>
    </font>
    <font>
      <b/>
      <sz val="10"/>
      <name val="Times New Roman"/>
      <family val="1"/>
    </font>
    <font>
      <sz val="12"/>
      <name val="Arial"/>
      <family val="2"/>
    </font>
    <font>
      <sz val="16"/>
      <name val="Arial"/>
      <family val="2"/>
    </font>
    <font>
      <b/>
      <sz val="12"/>
      <color rgb="FF000000"/>
      <name val="Arial"/>
      <family val="2"/>
    </font>
    <font>
      <sz val="10"/>
      <name val="Times New Roman"/>
      <family val="1"/>
    </font>
    <font>
      <b/>
      <sz val="10"/>
      <color rgb="FF000000"/>
      <name val="Times New Roman"/>
      <family val="1"/>
    </font>
    <font>
      <b/>
      <sz val="12"/>
      <name val="Calibri"/>
      <family val="2"/>
    </font>
    <font>
      <b/>
      <sz val="9"/>
      <name val="Times New Roman"/>
      <family val="1"/>
    </font>
    <font>
      <sz val="11"/>
      <color rgb="FF000000"/>
      <name val="Calibri"/>
      <charset val="1"/>
    </font>
    <font>
      <b/>
      <sz val="14"/>
      <name val="Arial"/>
      <family val="2"/>
      <charset val="1"/>
    </font>
    <font>
      <b/>
      <sz val="10"/>
      <color rgb="FF000000"/>
      <name val="Arial"/>
      <family val="2"/>
      <charset val="1"/>
    </font>
    <font>
      <b/>
      <sz val="14"/>
      <color theme="0"/>
      <name val="Arial"/>
      <family val="2"/>
      <charset val="1"/>
    </font>
    <font>
      <i/>
      <sz val="10"/>
      <name val="Arial"/>
      <family val="2"/>
      <charset val="1"/>
    </font>
    <font>
      <sz val="10"/>
      <color rgb="FF000000"/>
      <name val="Calibri"/>
      <family val="2"/>
      <charset val="1"/>
    </font>
    <font>
      <b/>
      <sz val="13"/>
      <name val="Arial"/>
      <family val="2"/>
      <charset val="1"/>
    </font>
    <font>
      <sz val="9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rgb="FFFF0000"/>
      <name val="Arial"/>
      <family val="2"/>
      <charset val="1"/>
    </font>
    <font>
      <i/>
      <sz val="10"/>
      <color rgb="FF000000"/>
      <name val="Arial"/>
      <family val="2"/>
      <charset val="1"/>
    </font>
    <font>
      <i/>
      <sz val="11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i/>
      <sz val="10"/>
      <color theme="1"/>
      <name val="Calibri"/>
      <family val="2"/>
      <charset val="1"/>
    </font>
    <font>
      <i/>
      <sz val="10"/>
      <name val="Calibri"/>
      <family val="2"/>
      <charset val="1"/>
    </font>
    <font>
      <i/>
      <u/>
      <sz val="10"/>
      <name val="Calibri"/>
      <family val="2"/>
      <charset val="1"/>
    </font>
    <font>
      <b/>
      <i/>
      <sz val="10"/>
      <name val="Calibri"/>
      <family val="2"/>
      <charset val="1"/>
    </font>
    <font>
      <b/>
      <sz val="9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theme="1"/>
      <name val="Calibri"/>
      <family val="2"/>
      <charset val="1"/>
    </font>
    <font>
      <b/>
      <sz val="16"/>
      <color theme="1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Arial"/>
      <family val="2"/>
    </font>
    <font>
      <b/>
      <sz val="12"/>
      <name val="Calibri"/>
      <family val="2"/>
      <scheme val="minor"/>
    </font>
    <font>
      <b/>
      <sz val="12"/>
      <color theme="1"/>
      <name val="Arial"/>
      <family val="2"/>
    </font>
    <font>
      <b/>
      <sz val="10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i/>
      <sz val="48"/>
      <name val="Times New Roman"/>
      <family val="1"/>
    </font>
    <font>
      <sz val="10"/>
      <name val="Times New Roman"/>
      <family val="2"/>
    </font>
  </fonts>
  <fills count="37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rgb="FFE6E0EC"/>
      </patternFill>
    </fill>
    <fill>
      <patternFill patternType="solid">
        <fgColor theme="8" tint="0.59987182226020086"/>
        <bgColor rgb="FFB9CDE5"/>
      </patternFill>
    </fill>
    <fill>
      <patternFill patternType="solid">
        <fgColor theme="8" tint="0.39988402966399123"/>
        <bgColor rgb="FF99CCFF"/>
      </patternFill>
    </fill>
    <fill>
      <patternFill patternType="solid">
        <fgColor theme="0"/>
        <bgColor rgb="FFFFFFCC"/>
      </patternFill>
    </fill>
    <fill>
      <patternFill patternType="solid">
        <fgColor rgb="FF92D050"/>
        <bgColor rgb="FFA0A0A0"/>
      </patternFill>
    </fill>
    <fill>
      <patternFill patternType="solid">
        <fgColor theme="0"/>
        <bgColor rgb="FFB9CDE5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4" tint="0.59987182226020086"/>
        <bgColor rgb="FFB7DEE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rgb="FFE7E6E6"/>
      </patternFill>
    </fill>
    <fill>
      <patternFill patternType="solid">
        <fgColor theme="2" tint="-0.499984740745262"/>
        <bgColor rgb="FF666699"/>
      </patternFill>
    </fill>
    <fill>
      <patternFill patternType="solid">
        <fgColor theme="2" tint="-0.249977111117893"/>
        <bgColor rgb="FF969696"/>
      </patternFill>
    </fill>
    <fill>
      <patternFill patternType="solid">
        <fgColor theme="2"/>
        <bgColor rgb="FFDBDBDB"/>
      </patternFill>
    </fill>
    <fill>
      <patternFill patternType="solid">
        <fgColor theme="4" tint="0.59987182226020086"/>
        <bgColor rgb="FFD9D9D9"/>
      </patternFill>
    </fill>
    <fill>
      <patternFill patternType="solid">
        <fgColor theme="6" tint="0.59987182226020086"/>
        <bgColor rgb="FFD9D9D9"/>
      </patternFill>
    </fill>
    <fill>
      <patternFill patternType="solid">
        <fgColor theme="0" tint="-0.14999847407452621"/>
        <bgColor rgb="FFDBDBDB"/>
      </patternFill>
    </fill>
    <fill>
      <patternFill patternType="solid">
        <fgColor theme="4" tint="0.59999389629810485"/>
        <bgColor indexed="64"/>
      </patternFill>
    </fill>
  </fills>
  <borders count="14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3" tint="0.39997558519241921"/>
      </left>
      <right/>
      <top style="medium">
        <color theme="3" tint="0.39997558519241921"/>
      </top>
      <bottom/>
      <diagonal/>
    </border>
    <border>
      <left/>
      <right/>
      <top style="medium">
        <color theme="3" tint="0.39997558519241921"/>
      </top>
      <bottom/>
      <diagonal/>
    </border>
    <border>
      <left/>
      <right style="medium">
        <color theme="3" tint="0.39997558519241921"/>
      </right>
      <top style="medium">
        <color theme="3" tint="0.39997558519241921"/>
      </top>
      <bottom/>
      <diagonal/>
    </border>
    <border>
      <left style="medium">
        <color theme="3" tint="0.39997558519241921"/>
      </left>
      <right/>
      <top/>
      <bottom style="medium">
        <color theme="3" tint="0.39997558519241921"/>
      </bottom>
      <diagonal/>
    </border>
    <border>
      <left/>
      <right/>
      <top/>
      <bottom style="medium">
        <color theme="3" tint="0.39997558519241921"/>
      </bottom>
      <diagonal/>
    </border>
    <border>
      <left/>
      <right style="medium">
        <color theme="3" tint="0.39997558519241921"/>
      </right>
      <top/>
      <bottom style="medium">
        <color theme="3" tint="0.3999755851924192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62">
    <xf numFmtId="0" fontId="0" fillId="0" borderId="0"/>
    <xf numFmtId="9" fontId="10" fillId="0" borderId="0" applyFont="0" applyFill="0" applyBorder="0" applyAlignment="0" applyProtection="0"/>
    <xf numFmtId="0" fontId="11" fillId="0" borderId="0"/>
    <xf numFmtId="0" fontId="15" fillId="0" borderId="0"/>
    <xf numFmtId="9" fontId="15" fillId="0" borderId="0" applyFont="0" applyFill="0" applyBorder="0" applyAlignment="0" applyProtection="0"/>
    <xf numFmtId="0" fontId="6" fillId="0" borderId="0"/>
    <xf numFmtId="9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11" fillId="0" borderId="0"/>
    <xf numFmtId="9" fontId="15" fillId="0" borderId="0" applyFont="0" applyFill="0" applyBorder="0" applyAlignment="0" applyProtection="0"/>
    <xf numFmtId="0" fontId="15" fillId="0" borderId="0"/>
    <xf numFmtId="0" fontId="16" fillId="0" borderId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0" fontId="15" fillId="0" borderId="0"/>
    <xf numFmtId="167" fontId="1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44" fontId="16" fillId="0" borderId="0" applyFont="0" applyFill="0" applyBorder="0" applyAlignment="0" applyProtection="0"/>
    <xf numFmtId="44" fontId="1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43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7" fillId="0" borderId="0"/>
    <xf numFmtId="0" fontId="3" fillId="0" borderId="0"/>
    <xf numFmtId="9" fontId="3" fillId="0" borderId="0" applyFont="0" applyFill="0" applyBorder="0" applyAlignment="0" applyProtection="0"/>
    <xf numFmtId="9" fontId="17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10" fillId="0" borderId="0"/>
    <xf numFmtId="4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30" fillId="0" borderId="0"/>
    <xf numFmtId="0" fontId="40" fillId="0" borderId="0"/>
    <xf numFmtId="175" fontId="40" fillId="0" borderId="0" applyBorder="0" applyProtection="0"/>
    <xf numFmtId="180" fontId="40" fillId="0" borderId="0" applyBorder="0" applyProtection="0"/>
    <xf numFmtId="9" fontId="40" fillId="0" borderId="0" applyBorder="0" applyProtection="0"/>
    <xf numFmtId="0" fontId="48" fillId="0" borderId="0"/>
    <xf numFmtId="0" fontId="45" fillId="0" borderId="0"/>
    <xf numFmtId="0" fontId="48" fillId="0" borderId="0"/>
    <xf numFmtId="0" fontId="45" fillId="0" borderId="0"/>
    <xf numFmtId="0" fontId="1" fillId="0" borderId="0"/>
    <xf numFmtId="0" fontId="1" fillId="0" borderId="0"/>
    <xf numFmtId="0" fontId="62" fillId="0" borderId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4" fillId="0" borderId="0"/>
    <xf numFmtId="44" fontId="17" fillId="0" borderId="0" applyFont="0" applyFill="0" applyBorder="0" applyAlignment="0" applyProtection="0"/>
    <xf numFmtId="0" fontId="17" fillId="0" borderId="0"/>
    <xf numFmtId="0" fontId="15" fillId="0" borderId="0"/>
    <xf numFmtId="0" fontId="81" fillId="0" borderId="0"/>
    <xf numFmtId="9" fontId="89" fillId="0" borderId="0" applyBorder="0" applyProtection="0"/>
    <xf numFmtId="43" fontId="1" fillId="0" borderId="0" applyFont="0" applyFill="0" applyBorder="0" applyAlignment="0" applyProtection="0"/>
    <xf numFmtId="0" fontId="17" fillId="0" borderId="0"/>
  </cellStyleXfs>
  <cellXfs count="1535">
    <xf numFmtId="0" fontId="0" fillId="0" borderId="0" xfId="0" applyAlignment="1">
      <alignment horizontal="left"/>
    </xf>
    <xf numFmtId="0" fontId="14" fillId="5" borderId="7" xfId="0" applyFont="1" applyFill="1" applyBorder="1" applyAlignment="1">
      <alignment horizontal="center" vertical="center"/>
    </xf>
    <xf numFmtId="0" fontId="15" fillId="0" borderId="0" xfId="3"/>
    <xf numFmtId="0" fontId="20" fillId="0" borderId="0" xfId="3" applyFont="1"/>
    <xf numFmtId="0" fontId="19" fillId="7" borderId="11" xfId="3" applyFont="1" applyFill="1" applyBorder="1" applyAlignment="1">
      <alignment horizontal="center" vertical="center"/>
    </xf>
    <xf numFmtId="0" fontId="19" fillId="7" borderId="27" xfId="3" applyFont="1" applyFill="1" applyBorder="1" applyAlignment="1">
      <alignment horizontal="center" vertical="center"/>
    </xf>
    <xf numFmtId="10" fontId="21" fillId="8" borderId="28" xfId="1" applyNumberFormat="1" applyFont="1" applyFill="1" applyBorder="1" applyAlignment="1">
      <alignment horizontal="center" vertical="center"/>
    </xf>
    <xf numFmtId="10" fontId="22" fillId="0" borderId="29" xfId="4" quotePrefix="1" applyNumberFormat="1" applyFont="1" applyFill="1" applyBorder="1" applyAlignment="1">
      <alignment horizontal="center" vertical="center"/>
    </xf>
    <xf numFmtId="10" fontId="15" fillId="0" borderId="0" xfId="1" applyNumberFormat="1" applyFont="1"/>
    <xf numFmtId="4" fontId="15" fillId="0" borderId="0" xfId="34" applyNumberFormat="1" applyFont="1"/>
    <xf numFmtId="0" fontId="15" fillId="0" borderId="0" xfId="34" applyFont="1"/>
    <xf numFmtId="0" fontId="2" fillId="0" borderId="0" xfId="34"/>
    <xf numFmtId="4" fontId="21" fillId="0" borderId="24" xfId="3" applyNumberFormat="1" applyFont="1" applyBorder="1" applyAlignment="1">
      <alignment vertical="center"/>
    </xf>
    <xf numFmtId="0" fontId="23" fillId="9" borderId="30" xfId="3" applyFont="1" applyFill="1" applyBorder="1" applyAlignment="1">
      <alignment vertical="center"/>
    </xf>
    <xf numFmtId="168" fontId="21" fillId="0" borderId="26" xfId="3" applyNumberFormat="1" applyFont="1" applyBorder="1" applyAlignment="1">
      <alignment horizontal="center" vertical="center"/>
    </xf>
    <xf numFmtId="4" fontId="22" fillId="0" borderId="31" xfId="3" applyNumberFormat="1" applyFont="1" applyBorder="1" applyAlignment="1">
      <alignment horizontal="center" vertical="center"/>
    </xf>
    <xf numFmtId="43" fontId="15" fillId="0" borderId="0" xfId="26" applyFont="1"/>
    <xf numFmtId="10" fontId="22" fillId="0" borderId="10" xfId="4" quotePrefix="1" applyNumberFormat="1" applyFont="1" applyFill="1" applyBorder="1" applyAlignment="1">
      <alignment horizontal="center" vertical="center"/>
    </xf>
    <xf numFmtId="10" fontId="22" fillId="0" borderId="11" xfId="4" quotePrefix="1" applyNumberFormat="1" applyFont="1" applyFill="1" applyBorder="1" applyAlignment="1">
      <alignment horizontal="center" vertical="center"/>
    </xf>
    <xf numFmtId="10" fontId="22" fillId="0" borderId="28" xfId="4" quotePrefix="1" applyNumberFormat="1" applyFont="1" applyFill="1" applyBorder="1" applyAlignment="1">
      <alignment horizontal="center" vertical="center"/>
    </xf>
    <xf numFmtId="0" fontId="22" fillId="0" borderId="11" xfId="3" applyFont="1" applyBorder="1" applyAlignment="1">
      <alignment vertical="center"/>
    </xf>
    <xf numFmtId="4" fontId="22" fillId="0" borderId="27" xfId="3" applyNumberFormat="1" applyFont="1" applyBorder="1" applyAlignment="1">
      <alignment horizontal="center" vertical="center"/>
    </xf>
    <xf numFmtId="4" fontId="22" fillId="0" borderId="26" xfId="3" applyNumberFormat="1" applyFont="1" applyBorder="1" applyAlignment="1">
      <alignment horizontal="center" vertical="center"/>
    </xf>
    <xf numFmtId="0" fontId="23" fillId="9" borderId="32" xfId="3" applyFont="1" applyFill="1" applyBorder="1" applyAlignment="1">
      <alignment vertical="center"/>
    </xf>
    <xf numFmtId="10" fontId="21" fillId="0" borderId="24" xfId="3" applyNumberFormat="1" applyFont="1" applyBorder="1" applyAlignment="1">
      <alignment horizontal="center" vertical="center"/>
    </xf>
    <xf numFmtId="0" fontId="23" fillId="0" borderId="24" xfId="3" applyFont="1" applyBorder="1" applyAlignment="1">
      <alignment vertical="center"/>
    </xf>
    <xf numFmtId="0" fontId="23" fillId="9" borderId="33" xfId="3" applyFont="1" applyFill="1" applyBorder="1" applyAlignment="1">
      <alignment vertical="center"/>
    </xf>
    <xf numFmtId="4" fontId="22" fillId="0" borderId="26" xfId="3" applyNumberFormat="1" applyFont="1" applyBorder="1" applyAlignment="1">
      <alignment horizontal="right" vertical="center"/>
    </xf>
    <xf numFmtId="0" fontId="21" fillId="0" borderId="28" xfId="3" applyFont="1" applyBorder="1" applyAlignment="1">
      <alignment horizontal="center" vertical="center"/>
    </xf>
    <xf numFmtId="4" fontId="22" fillId="0" borderId="29" xfId="3" applyNumberFormat="1" applyFont="1" applyBorder="1" applyAlignment="1">
      <alignment horizontal="center" vertical="center"/>
    </xf>
    <xf numFmtId="4" fontId="21" fillId="0" borderId="26" xfId="3" applyNumberFormat="1" applyFont="1" applyBorder="1" applyAlignment="1">
      <alignment horizontal="center" vertical="center"/>
    </xf>
    <xf numFmtId="4" fontId="22" fillId="0" borderId="35" xfId="3" applyNumberFormat="1" applyFont="1" applyBorder="1" applyAlignment="1">
      <alignment horizontal="center" vertical="center"/>
    </xf>
    <xf numFmtId="10" fontId="21" fillId="0" borderId="29" xfId="3" applyNumberFormat="1" applyFont="1" applyBorder="1" applyAlignment="1">
      <alignment horizontal="center" vertical="center"/>
    </xf>
    <xf numFmtId="10" fontId="15" fillId="0" borderId="0" xfId="3" applyNumberFormat="1"/>
    <xf numFmtId="4" fontId="15" fillId="0" borderId="0" xfId="3" applyNumberFormat="1"/>
    <xf numFmtId="4" fontId="22" fillId="0" borderId="0" xfId="3" applyNumberFormat="1" applyFont="1" applyAlignment="1">
      <alignment vertical="center"/>
    </xf>
    <xf numFmtId="169" fontId="15" fillId="0" borderId="0" xfId="1" applyNumberFormat="1" applyFont="1"/>
    <xf numFmtId="0" fontId="22" fillId="0" borderId="24" xfId="3" applyFont="1" applyBorder="1" applyAlignment="1">
      <alignment vertical="center"/>
    </xf>
    <xf numFmtId="0" fontId="15" fillId="0" borderId="0" xfId="0" applyFont="1" applyAlignment="1">
      <alignment horizontal="left"/>
    </xf>
    <xf numFmtId="10" fontId="15" fillId="0" borderId="0" xfId="1" applyNumberFormat="1" applyFont="1" applyAlignment="1">
      <alignment horizontal="left"/>
    </xf>
    <xf numFmtId="0" fontId="27" fillId="0" borderId="0" xfId="0" applyFont="1" applyAlignment="1">
      <alignment horizontal="left"/>
    </xf>
    <xf numFmtId="4" fontId="15" fillId="0" borderId="0" xfId="0" applyNumberFormat="1" applyFont="1" applyAlignment="1">
      <alignment horizontal="left"/>
    </xf>
    <xf numFmtId="0" fontId="8" fillId="0" borderId="6" xfId="0" applyFont="1" applyBorder="1" applyAlignment="1">
      <alignment horizontal="right" vertical="center" wrapText="1"/>
    </xf>
    <xf numFmtId="10" fontId="22" fillId="0" borderId="36" xfId="4" quotePrefix="1" applyNumberFormat="1" applyFont="1" applyFill="1" applyBorder="1" applyAlignment="1">
      <alignment horizontal="center" vertical="center"/>
    </xf>
    <xf numFmtId="10" fontId="22" fillId="0" borderId="24" xfId="4" quotePrefix="1" applyNumberFormat="1" applyFont="1" applyFill="1" applyBorder="1" applyAlignment="1">
      <alignment horizontal="center" vertical="center"/>
    </xf>
    <xf numFmtId="10" fontId="21" fillId="0" borderId="36" xfId="3" applyNumberFormat="1" applyFont="1" applyBorder="1" applyAlignment="1">
      <alignment horizontal="center" vertical="center"/>
    </xf>
    <xf numFmtId="0" fontId="15" fillId="0" borderId="0" xfId="0" applyFont="1" applyAlignment="1">
      <alignment horizontal="right"/>
    </xf>
    <xf numFmtId="2" fontId="15" fillId="0" borderId="7" xfId="0" applyNumberFormat="1" applyFont="1" applyBorder="1" applyAlignment="1">
      <alignment horizontal="left"/>
    </xf>
    <xf numFmtId="0" fontId="19" fillId="0" borderId="7" xfId="0" applyFont="1" applyBorder="1" applyAlignment="1">
      <alignment horizontal="left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0" fontId="26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justify" vertical="center" wrapText="1"/>
    </xf>
    <xf numFmtId="4" fontId="26" fillId="0" borderId="7" xfId="0" applyNumberFormat="1" applyFont="1" applyBorder="1" applyAlignment="1">
      <alignment horizontal="center" vertical="center"/>
    </xf>
    <xf numFmtId="4" fontId="26" fillId="0" borderId="7" xfId="0" applyNumberFormat="1" applyFont="1" applyBorder="1" applyAlignment="1">
      <alignment horizontal="right" vertical="center"/>
    </xf>
    <xf numFmtId="4" fontId="25" fillId="3" borderId="7" xfId="0" applyNumberFormat="1" applyFont="1" applyFill="1" applyBorder="1" applyAlignment="1">
      <alignment horizontal="right" vertical="center"/>
    </xf>
    <xf numFmtId="169" fontId="21" fillId="8" borderId="28" xfId="1" applyNumberFormat="1" applyFont="1" applyFill="1" applyBorder="1" applyAlignment="1">
      <alignment horizontal="center" vertical="center"/>
    </xf>
    <xf numFmtId="170" fontId="15" fillId="0" borderId="0" xfId="3" applyNumberFormat="1"/>
    <xf numFmtId="0" fontId="25" fillId="2" borderId="7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/>
    </xf>
    <xf numFmtId="0" fontId="25" fillId="3" borderId="7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vertical="center" wrapText="1"/>
    </xf>
    <xf numFmtId="4" fontId="25" fillId="3" borderId="7" xfId="0" applyNumberFormat="1" applyFont="1" applyFill="1" applyBorder="1" applyAlignment="1">
      <alignment horizontal="center" vertical="center"/>
    </xf>
    <xf numFmtId="4" fontId="26" fillId="7" borderId="7" xfId="0" applyNumberFormat="1" applyFont="1" applyFill="1" applyBorder="1" applyAlignment="1">
      <alignment vertical="center"/>
    </xf>
    <xf numFmtId="164" fontId="25" fillId="3" borderId="7" xfId="0" applyNumberFormat="1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5" fillId="0" borderId="7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justify" vertical="center" wrapText="1"/>
    </xf>
    <xf numFmtId="4" fontId="25" fillId="0" borderId="7" xfId="0" applyNumberFormat="1" applyFont="1" applyBorder="1" applyAlignment="1">
      <alignment horizontal="center" vertical="center"/>
    </xf>
    <xf numFmtId="4" fontId="25" fillId="0" borderId="7" xfId="0" applyNumberFormat="1" applyFont="1" applyBorder="1" applyAlignment="1">
      <alignment vertical="center"/>
    </xf>
    <xf numFmtId="4" fontId="25" fillId="0" borderId="7" xfId="0" applyNumberFormat="1" applyFont="1" applyBorder="1" applyAlignment="1">
      <alignment horizontal="right" vertical="center"/>
    </xf>
    <xf numFmtId="0" fontId="25" fillId="0" borderId="7" xfId="0" quotePrefix="1" applyFont="1" applyBorder="1" applyAlignment="1">
      <alignment horizontal="center" vertical="center"/>
    </xf>
    <xf numFmtId="0" fontId="26" fillId="0" borderId="7" xfId="0" quotePrefix="1" applyFont="1" applyBorder="1" applyAlignment="1">
      <alignment horizontal="center" vertical="center"/>
    </xf>
    <xf numFmtId="0" fontId="15" fillId="0" borderId="7" xfId="0" applyFont="1" applyBorder="1" applyAlignment="1">
      <alignment horizontal="left"/>
    </xf>
    <xf numFmtId="0" fontId="28" fillId="0" borderId="7" xfId="0" applyFont="1" applyBorder="1" applyAlignment="1">
      <alignment vertical="center"/>
    </xf>
    <xf numFmtId="4" fontId="24" fillId="4" borderId="7" xfId="0" applyNumberFormat="1" applyFont="1" applyFill="1" applyBorder="1" applyAlignment="1">
      <alignment horizontal="right" vertical="center"/>
    </xf>
    <xf numFmtId="171" fontId="13" fillId="0" borderId="7" xfId="0" applyNumberFormat="1" applyFont="1" applyBorder="1" applyAlignment="1">
      <alignment horizontal="center" vertical="center" wrapText="1"/>
    </xf>
    <xf numFmtId="0" fontId="19" fillId="7" borderId="25" xfId="3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/>
    </xf>
    <xf numFmtId="0" fontId="26" fillId="10" borderId="7" xfId="0" applyFont="1" applyFill="1" applyBorder="1" applyAlignment="1">
      <alignment horizontal="center" vertical="center" wrapText="1"/>
    </xf>
    <xf numFmtId="0" fontId="26" fillId="10" borderId="7" xfId="0" applyFont="1" applyFill="1" applyBorder="1" applyAlignment="1">
      <alignment vertical="center" wrapText="1"/>
    </xf>
    <xf numFmtId="4" fontId="26" fillId="10" borderId="7" xfId="0" applyNumberFormat="1" applyFont="1" applyFill="1" applyBorder="1" applyAlignment="1">
      <alignment horizontal="center" vertical="center"/>
    </xf>
    <xf numFmtId="4" fontId="26" fillId="10" borderId="7" xfId="0" applyNumberFormat="1" applyFont="1" applyFill="1" applyBorder="1" applyAlignment="1">
      <alignment vertical="center"/>
    </xf>
    <xf numFmtId="0" fontId="26" fillId="10" borderId="7" xfId="0" applyFont="1" applyFill="1" applyBorder="1" applyAlignment="1">
      <alignment horizontal="justify" vertical="center" wrapText="1"/>
    </xf>
    <xf numFmtId="0" fontId="25" fillId="10" borderId="7" xfId="0" applyFont="1" applyFill="1" applyBorder="1" applyAlignment="1">
      <alignment horizontal="center" vertical="center"/>
    </xf>
    <xf numFmtId="0" fontId="25" fillId="10" borderId="7" xfId="0" applyFont="1" applyFill="1" applyBorder="1" applyAlignment="1">
      <alignment horizontal="center" vertical="center" wrapText="1"/>
    </xf>
    <xf numFmtId="0" fontId="25" fillId="10" borderId="7" xfId="0" applyFont="1" applyFill="1" applyBorder="1" applyAlignment="1">
      <alignment horizontal="justify" vertical="center" wrapText="1"/>
    </xf>
    <xf numFmtId="4" fontId="25" fillId="10" borderId="7" xfId="0" applyNumberFormat="1" applyFont="1" applyFill="1" applyBorder="1" applyAlignment="1">
      <alignment horizontal="center" vertical="center"/>
    </xf>
    <xf numFmtId="4" fontId="25" fillId="10" borderId="7" xfId="0" applyNumberFormat="1" applyFont="1" applyFill="1" applyBorder="1" applyAlignment="1">
      <alignment vertical="center"/>
    </xf>
    <xf numFmtId="0" fontId="23" fillId="9" borderId="38" xfId="3" applyFont="1" applyFill="1" applyBorder="1" applyAlignment="1">
      <alignment vertical="center"/>
    </xf>
    <xf numFmtId="10" fontId="22" fillId="0" borderId="9" xfId="4" quotePrefix="1" applyNumberFormat="1" applyFont="1" applyFill="1" applyBorder="1" applyAlignment="1">
      <alignment horizontal="center" vertical="center"/>
    </xf>
    <xf numFmtId="4" fontId="22" fillId="0" borderId="34" xfId="3" applyNumberFormat="1" applyFont="1" applyBorder="1" applyAlignment="1">
      <alignment horizontal="center" vertical="center"/>
    </xf>
    <xf numFmtId="10" fontId="22" fillId="0" borderId="0" xfId="4" quotePrefix="1" applyNumberFormat="1" applyFont="1" applyFill="1" applyBorder="1" applyAlignment="1">
      <alignment horizontal="center" vertical="center"/>
    </xf>
    <xf numFmtId="0" fontId="23" fillId="10" borderId="24" xfId="3" applyFont="1" applyFill="1" applyBorder="1" applyAlignment="1">
      <alignment vertical="center"/>
    </xf>
    <xf numFmtId="0" fontId="23" fillId="9" borderId="39" xfId="3" applyFont="1" applyFill="1" applyBorder="1" applyAlignment="1">
      <alignment vertical="center"/>
    </xf>
    <xf numFmtId="10" fontId="22" fillId="0" borderId="25" xfId="4" quotePrefix="1" applyNumberFormat="1" applyFont="1" applyFill="1" applyBorder="1" applyAlignment="1">
      <alignment horizontal="center" vertical="center"/>
    </xf>
    <xf numFmtId="0" fontId="23" fillId="0" borderId="11" xfId="3" applyFont="1" applyBorder="1" applyAlignment="1">
      <alignment vertical="center"/>
    </xf>
    <xf numFmtId="4" fontId="22" fillId="0" borderId="27" xfId="3" applyNumberFormat="1" applyFont="1" applyBorder="1" applyAlignment="1">
      <alignment horizontal="right" vertical="center"/>
    </xf>
    <xf numFmtId="4" fontId="24" fillId="10" borderId="7" xfId="0" applyNumberFormat="1" applyFont="1" applyFill="1" applyBorder="1" applyAlignment="1">
      <alignment horizontal="right" vertical="center"/>
    </xf>
    <xf numFmtId="0" fontId="25" fillId="0" borderId="7" xfId="0" applyFont="1" applyBorder="1" applyAlignment="1">
      <alignment horizontal="left"/>
    </xf>
    <xf numFmtId="10" fontId="26" fillId="0" borderId="7" xfId="1" applyNumberFormat="1" applyFont="1" applyBorder="1" applyAlignment="1">
      <alignment horizontal="right" vertical="center"/>
    </xf>
    <xf numFmtId="0" fontId="9" fillId="0" borderId="44" xfId="0" applyFont="1" applyBorder="1" applyAlignment="1">
      <alignment horizontal="center" vertical="center"/>
    </xf>
    <xf numFmtId="0" fontId="14" fillId="5" borderId="53" xfId="0" applyFont="1" applyFill="1" applyBorder="1" applyAlignment="1">
      <alignment horizontal="center" vertical="center"/>
    </xf>
    <xf numFmtId="0" fontId="13" fillId="0" borderId="53" xfId="0" quotePrefix="1" applyFont="1" applyBorder="1" applyAlignment="1">
      <alignment horizontal="center" vertical="center"/>
    </xf>
    <xf numFmtId="169" fontId="14" fillId="6" borderId="56" xfId="1" applyNumberFormat="1" applyFont="1" applyFill="1" applyBorder="1" applyAlignment="1">
      <alignment horizontal="center" vertical="center" wrapText="1"/>
    </xf>
    <xf numFmtId="10" fontId="22" fillId="0" borderId="67" xfId="4" quotePrefix="1" applyNumberFormat="1" applyFont="1" applyFill="1" applyBorder="1" applyAlignment="1">
      <alignment horizontal="center" vertical="center"/>
    </xf>
    <xf numFmtId="0" fontId="23" fillId="9" borderId="68" xfId="3" applyFont="1" applyFill="1" applyBorder="1" applyAlignment="1">
      <alignment vertical="center"/>
    </xf>
    <xf numFmtId="4" fontId="22" fillId="0" borderId="69" xfId="3" applyNumberFormat="1" applyFont="1" applyBorder="1" applyAlignment="1">
      <alignment horizontal="center" vertical="center"/>
    </xf>
    <xf numFmtId="10" fontId="22" fillId="0" borderId="70" xfId="4" quotePrefix="1" applyNumberFormat="1" applyFont="1" applyFill="1" applyBorder="1" applyAlignment="1">
      <alignment horizontal="center" vertical="center"/>
    </xf>
    <xf numFmtId="0" fontId="22" fillId="0" borderId="70" xfId="3" applyFont="1" applyBorder="1" applyAlignment="1">
      <alignment vertical="center"/>
    </xf>
    <xf numFmtId="4" fontId="22" fillId="0" borderId="66" xfId="3" applyNumberFormat="1" applyFont="1" applyBorder="1" applyAlignment="1">
      <alignment horizontal="center" vertical="center"/>
    </xf>
    <xf numFmtId="10" fontId="22" fillId="0" borderId="64" xfId="4" quotePrefix="1" applyNumberFormat="1" applyFont="1" applyFill="1" applyBorder="1" applyAlignment="1">
      <alignment horizontal="center" vertical="center"/>
    </xf>
    <xf numFmtId="0" fontId="22" fillId="0" borderId="0" xfId="3" applyFont="1" applyAlignment="1">
      <alignment vertical="center"/>
    </xf>
    <xf numFmtId="0" fontId="23" fillId="10" borderId="70" xfId="3" applyFont="1" applyFill="1" applyBorder="1" applyAlignment="1">
      <alignment vertical="center"/>
    </xf>
    <xf numFmtId="0" fontId="23" fillId="10" borderId="0" xfId="3" applyFont="1" applyFill="1" applyAlignment="1">
      <alignment vertical="center"/>
    </xf>
    <xf numFmtId="0" fontId="23" fillId="9" borderId="71" xfId="3" applyFont="1" applyFill="1" applyBorder="1" applyAlignment="1">
      <alignment vertical="center"/>
    </xf>
    <xf numFmtId="4" fontId="22" fillId="0" borderId="67" xfId="3" applyNumberFormat="1" applyFont="1" applyBorder="1" applyAlignment="1">
      <alignment horizontal="center" vertical="center"/>
    </xf>
    <xf numFmtId="4" fontId="22" fillId="0" borderId="74" xfId="3" applyNumberFormat="1" applyFont="1" applyBorder="1" applyAlignment="1">
      <alignment horizontal="center" vertical="center"/>
    </xf>
    <xf numFmtId="10" fontId="21" fillId="0" borderId="67" xfId="3" applyNumberFormat="1" applyFont="1" applyBorder="1" applyAlignment="1">
      <alignment horizontal="center" vertical="center"/>
    </xf>
    <xf numFmtId="4" fontId="21" fillId="0" borderId="77" xfId="3" applyNumberFormat="1" applyFont="1" applyBorder="1" applyAlignment="1">
      <alignment horizontal="center" vertical="center"/>
    </xf>
    <xf numFmtId="10" fontId="21" fillId="0" borderId="78" xfId="35" applyNumberFormat="1" applyFont="1" applyBorder="1" applyAlignment="1">
      <alignment horizontal="center" vertical="center"/>
    </xf>
    <xf numFmtId="10" fontId="21" fillId="0" borderId="79" xfId="35" applyNumberFormat="1" applyFont="1" applyBorder="1" applyAlignment="1">
      <alignment horizontal="center" vertical="center"/>
    </xf>
    <xf numFmtId="0" fontId="15" fillId="0" borderId="41" xfId="0" applyFont="1" applyBorder="1" applyAlignment="1">
      <alignment horizontal="left"/>
    </xf>
    <xf numFmtId="0" fontId="15" fillId="0" borderId="42" xfId="0" applyFont="1" applyBorder="1" applyAlignment="1">
      <alignment horizontal="left"/>
    </xf>
    <xf numFmtId="0" fontId="15" fillId="0" borderId="44" xfId="0" applyFont="1" applyBorder="1" applyAlignment="1">
      <alignment horizontal="left"/>
    </xf>
    <xf numFmtId="2" fontId="26" fillId="0" borderId="54" xfId="0" applyNumberFormat="1" applyFont="1" applyBorder="1" applyAlignment="1">
      <alignment horizontal="left"/>
    </xf>
    <xf numFmtId="0" fontId="25" fillId="2" borderId="53" xfId="0" applyFont="1" applyFill="1" applyBorder="1" applyAlignment="1">
      <alignment horizontal="center" vertical="center"/>
    </xf>
    <xf numFmtId="0" fontId="25" fillId="2" borderId="54" xfId="0" applyFont="1" applyFill="1" applyBorder="1" applyAlignment="1">
      <alignment horizontal="center" vertical="center"/>
    </xf>
    <xf numFmtId="0" fontId="26" fillId="0" borderId="53" xfId="0" applyFont="1" applyBorder="1" applyAlignment="1">
      <alignment horizontal="center" vertical="center"/>
    </xf>
    <xf numFmtId="10" fontId="26" fillId="0" borderId="54" xfId="0" applyNumberFormat="1" applyFont="1" applyBorder="1" applyAlignment="1">
      <alignment horizontal="right" vertical="center"/>
    </xf>
    <xf numFmtId="0" fontId="26" fillId="0" borderId="55" xfId="0" applyFont="1" applyBorder="1" applyAlignment="1">
      <alignment horizontal="center" vertical="center"/>
    </xf>
    <xf numFmtId="0" fontId="26" fillId="10" borderId="56" xfId="0" applyFont="1" applyFill="1" applyBorder="1" applyAlignment="1">
      <alignment horizontal="center" vertical="center"/>
    </xf>
    <xf numFmtId="0" fontId="26" fillId="10" borderId="56" xfId="0" applyFont="1" applyFill="1" applyBorder="1" applyAlignment="1">
      <alignment horizontal="center" vertical="center" wrapText="1"/>
    </xf>
    <xf numFmtId="0" fontId="26" fillId="10" borderId="56" xfId="0" applyFont="1" applyFill="1" applyBorder="1" applyAlignment="1">
      <alignment horizontal="justify" vertical="center" wrapText="1"/>
    </xf>
    <xf numFmtId="4" fontId="26" fillId="10" borderId="56" xfId="0" applyNumberFormat="1" applyFont="1" applyFill="1" applyBorder="1" applyAlignment="1">
      <alignment horizontal="center" vertical="center"/>
    </xf>
    <xf numFmtId="4" fontId="26" fillId="10" borderId="56" xfId="0" applyNumberFormat="1" applyFont="1" applyFill="1" applyBorder="1" applyAlignment="1">
      <alignment vertical="center"/>
    </xf>
    <xf numFmtId="4" fontId="26" fillId="0" borderId="56" xfId="0" applyNumberFormat="1" applyFont="1" applyBorder="1" applyAlignment="1">
      <alignment horizontal="center" vertical="center"/>
    </xf>
    <xf numFmtId="4" fontId="26" fillId="0" borderId="56" xfId="0" applyNumberFormat="1" applyFont="1" applyBorder="1" applyAlignment="1">
      <alignment horizontal="right" vertical="center"/>
    </xf>
    <xf numFmtId="10" fontId="26" fillId="0" borderId="56" xfId="1" applyNumberFormat="1" applyFont="1" applyBorder="1" applyAlignment="1">
      <alignment horizontal="right" vertical="center"/>
    </xf>
    <xf numFmtId="10" fontId="26" fillId="0" borderId="57" xfId="0" applyNumberFormat="1" applyFont="1" applyBorder="1" applyAlignment="1">
      <alignment horizontal="right" vertical="center"/>
    </xf>
    <xf numFmtId="10" fontId="15" fillId="0" borderId="0" xfId="0" applyNumberFormat="1" applyFont="1" applyAlignment="1">
      <alignment horizontal="left"/>
    </xf>
    <xf numFmtId="0" fontId="26" fillId="11" borderId="7" xfId="0" applyFont="1" applyFill="1" applyBorder="1" applyAlignment="1">
      <alignment horizontal="justify" vertical="center" wrapText="1"/>
    </xf>
    <xf numFmtId="0" fontId="26" fillId="12" borderId="7" xfId="0" applyFont="1" applyFill="1" applyBorder="1" applyAlignment="1">
      <alignment horizontal="justify" vertical="center" wrapText="1"/>
    </xf>
    <xf numFmtId="0" fontId="26" fillId="13" borderId="7" xfId="0" applyFont="1" applyFill="1" applyBorder="1" applyAlignment="1">
      <alignment horizontal="justify" vertical="center" wrapText="1"/>
    </xf>
    <xf numFmtId="0" fontId="26" fillId="14" borderId="7" xfId="0" applyFont="1" applyFill="1" applyBorder="1" applyAlignment="1">
      <alignment horizontal="justify" vertical="center" wrapText="1"/>
    </xf>
    <xf numFmtId="0" fontId="30" fillId="0" borderId="82" xfId="0" applyFont="1" applyBorder="1" applyAlignment="1">
      <alignment vertical="top"/>
    </xf>
    <xf numFmtId="0" fontId="30" fillId="0" borderId="2" xfId="0" applyFont="1" applyBorder="1" applyAlignment="1">
      <alignment vertical="top"/>
    </xf>
    <xf numFmtId="0" fontId="30" fillId="0" borderId="84" xfId="0" applyFont="1" applyBorder="1" applyAlignment="1">
      <alignment vertical="top"/>
    </xf>
    <xf numFmtId="0" fontId="30" fillId="0" borderId="0" xfId="0" applyFont="1"/>
    <xf numFmtId="0" fontId="30" fillId="0" borderId="86" xfId="0" applyFont="1" applyBorder="1" applyAlignment="1">
      <alignment vertical="top"/>
    </xf>
    <xf numFmtId="0" fontId="35" fillId="0" borderId="0" xfId="0" applyFont="1" applyAlignment="1">
      <alignment horizontal="left" vertical="top" readingOrder="1"/>
    </xf>
    <xf numFmtId="0" fontId="30" fillId="0" borderId="87" xfId="0" applyFont="1" applyBorder="1" applyAlignment="1">
      <alignment vertical="top"/>
    </xf>
    <xf numFmtId="0" fontId="30" fillId="0" borderId="89" xfId="0" applyFont="1" applyBorder="1" applyAlignment="1">
      <alignment vertical="top"/>
    </xf>
    <xf numFmtId="0" fontId="30" fillId="0" borderId="3" xfId="0" applyFont="1" applyBorder="1" applyAlignment="1">
      <alignment vertical="top"/>
    </xf>
    <xf numFmtId="0" fontId="30" fillId="0" borderId="1" xfId="0" applyFont="1" applyBorder="1" applyAlignment="1">
      <alignment vertical="top"/>
    </xf>
    <xf numFmtId="0" fontId="30" fillId="0" borderId="6" xfId="0" applyFont="1" applyBorder="1" applyAlignment="1">
      <alignment vertical="top"/>
    </xf>
    <xf numFmtId="0" fontId="30" fillId="0" borderId="5" xfId="0" applyFont="1" applyBorder="1" applyAlignment="1">
      <alignment vertical="top"/>
    </xf>
    <xf numFmtId="0" fontId="34" fillId="0" borderId="85" xfId="0" applyFont="1" applyBorder="1" applyAlignment="1">
      <alignment horizontal="center" vertical="center" readingOrder="1"/>
    </xf>
    <xf numFmtId="0" fontId="34" fillId="0" borderId="0" xfId="0" applyFont="1" applyAlignment="1">
      <alignment horizontal="right" vertical="center" readingOrder="1"/>
    </xf>
    <xf numFmtId="0" fontId="38" fillId="0" borderId="6" xfId="0" applyFont="1" applyBorder="1" applyAlignment="1">
      <alignment horizontal="left" vertical="center" wrapText="1" readingOrder="1"/>
    </xf>
    <xf numFmtId="4" fontId="37" fillId="0" borderId="85" xfId="0" applyNumberFormat="1" applyFont="1" applyBorder="1" applyAlignment="1">
      <alignment horizontal="right" vertical="center" readingOrder="1"/>
    </xf>
    <xf numFmtId="0" fontId="30" fillId="0" borderId="4" xfId="0" applyFont="1" applyBorder="1" applyAlignment="1">
      <alignment vertical="top"/>
    </xf>
    <xf numFmtId="0" fontId="38" fillId="0" borderId="2" xfId="0" applyFont="1" applyBorder="1" applyAlignment="1">
      <alignment horizontal="left" vertical="center" readingOrder="1"/>
    </xf>
    <xf numFmtId="4" fontId="37" fillId="0" borderId="92" xfId="0" applyNumberFormat="1" applyFont="1" applyBorder="1" applyAlignment="1">
      <alignment horizontal="right" vertical="center" readingOrder="1"/>
    </xf>
    <xf numFmtId="0" fontId="38" fillId="0" borderId="0" xfId="0" applyFont="1" applyAlignment="1">
      <alignment horizontal="left" vertical="center" readingOrder="1"/>
    </xf>
    <xf numFmtId="4" fontId="37" fillId="0" borderId="90" xfId="0" applyNumberFormat="1" applyFont="1" applyBorder="1" applyAlignment="1">
      <alignment horizontal="right" vertical="center" readingOrder="1"/>
    </xf>
    <xf numFmtId="0" fontId="38" fillId="0" borderId="3" xfId="0" applyFont="1" applyBorder="1" applyAlignment="1">
      <alignment horizontal="left" vertical="center" readingOrder="1"/>
    </xf>
    <xf numFmtId="4" fontId="37" fillId="0" borderId="91" xfId="0" applyNumberFormat="1" applyFont="1" applyBorder="1" applyAlignment="1">
      <alignment horizontal="right" vertical="center" readingOrder="1"/>
    </xf>
    <xf numFmtId="0" fontId="38" fillId="0" borderId="6" xfId="0" applyFont="1" applyBorder="1" applyAlignment="1">
      <alignment horizontal="left" vertical="center" readingOrder="1"/>
    </xf>
    <xf numFmtId="0" fontId="38" fillId="0" borderId="2" xfId="0" applyFont="1" applyBorder="1" applyAlignment="1">
      <alignment horizontal="left" vertical="center" wrapText="1" readingOrder="1"/>
    </xf>
    <xf numFmtId="4" fontId="37" fillId="0" borderId="2" xfId="0" applyNumberFormat="1" applyFont="1" applyBorder="1" applyAlignment="1">
      <alignment horizontal="right" vertical="center" readingOrder="1"/>
    </xf>
    <xf numFmtId="4" fontId="37" fillId="0" borderId="6" xfId="0" applyNumberFormat="1" applyFont="1" applyBorder="1" applyAlignment="1">
      <alignment horizontal="right" vertical="center" readingOrder="1"/>
    </xf>
    <xf numFmtId="0" fontId="38" fillId="0" borderId="0" xfId="0" applyFont="1" applyAlignment="1">
      <alignment horizontal="left" vertical="center" wrapText="1" readingOrder="1"/>
    </xf>
    <xf numFmtId="4" fontId="37" fillId="0" borderId="0" xfId="0" applyNumberFormat="1" applyFont="1" applyAlignment="1">
      <alignment horizontal="right" vertical="center" readingOrder="1"/>
    </xf>
    <xf numFmtId="0" fontId="38" fillId="0" borderId="3" xfId="0" applyFont="1" applyBorder="1" applyAlignment="1">
      <alignment horizontal="left" vertical="center" wrapText="1" readingOrder="1"/>
    </xf>
    <xf numFmtId="4" fontId="37" fillId="0" borderId="3" xfId="0" applyNumberFormat="1" applyFont="1" applyBorder="1" applyAlignment="1">
      <alignment horizontal="right" vertical="center" readingOrder="1"/>
    </xf>
    <xf numFmtId="0" fontId="41" fillId="0" borderId="93" xfId="40" applyFont="1" applyBorder="1" applyAlignment="1">
      <alignment vertical="center" wrapText="1"/>
    </xf>
    <xf numFmtId="0" fontId="41" fillId="0" borderId="94" xfId="40" applyFont="1" applyBorder="1" applyAlignment="1">
      <alignment vertical="center" wrapText="1"/>
    </xf>
    <xf numFmtId="0" fontId="42" fillId="0" borderId="95" xfId="40" applyFont="1" applyBorder="1" applyAlignment="1">
      <alignment vertical="center" wrapText="1"/>
    </xf>
    <xf numFmtId="0" fontId="43" fillId="0" borderId="0" xfId="40" applyFont="1" applyAlignment="1">
      <alignment vertical="center"/>
    </xf>
    <xf numFmtId="0" fontId="41" fillId="0" borderId="96" xfId="40" applyFont="1" applyBorder="1" applyAlignment="1">
      <alignment vertical="center"/>
    </xf>
    <xf numFmtId="0" fontId="41" fillId="0" borderId="0" xfId="40" applyFont="1" applyAlignment="1">
      <alignment vertical="center" wrapText="1"/>
    </xf>
    <xf numFmtId="0" fontId="42" fillId="0" borderId="12" xfId="40" applyFont="1" applyBorder="1" applyAlignment="1">
      <alignment vertical="center" wrapText="1"/>
    </xf>
    <xf numFmtId="0" fontId="42" fillId="0" borderId="97" xfId="40" applyFont="1" applyBorder="1" applyAlignment="1">
      <alignment vertical="center"/>
    </xf>
    <xf numFmtId="0" fontId="41" fillId="0" borderId="98" xfId="40" applyFont="1" applyBorder="1" applyAlignment="1">
      <alignment vertical="center" wrapText="1"/>
    </xf>
    <xf numFmtId="0" fontId="41" fillId="0" borderId="99" xfId="40" applyFont="1" applyBorder="1" applyAlignment="1">
      <alignment vertical="center" wrapText="1"/>
    </xf>
    <xf numFmtId="0" fontId="42" fillId="0" borderId="100" xfId="40" applyFont="1" applyBorder="1" applyAlignment="1">
      <alignment vertical="center" wrapText="1"/>
    </xf>
    <xf numFmtId="0" fontId="41" fillId="0" borderId="93" xfId="40" applyFont="1" applyBorder="1" applyAlignment="1">
      <alignment horizontal="left" vertical="center"/>
    </xf>
    <xf numFmtId="0" fontId="41" fillId="0" borderId="94" xfId="40" applyFont="1" applyBorder="1" applyAlignment="1">
      <alignment horizontal="left" vertical="center"/>
    </xf>
    <xf numFmtId="175" fontId="41" fillId="0" borderId="94" xfId="41" applyFont="1" applyBorder="1" applyAlignment="1" applyProtection="1">
      <alignment horizontal="left" vertical="center"/>
    </xf>
    <xf numFmtId="10" fontId="41" fillId="0" borderId="94" xfId="40" applyNumberFormat="1" applyFont="1" applyBorder="1" applyAlignment="1">
      <alignment horizontal="left" vertical="center"/>
    </xf>
    <xf numFmtId="0" fontId="40" fillId="0" borderId="94" xfId="40" applyBorder="1" applyAlignment="1">
      <alignment horizontal="center" vertical="center"/>
    </xf>
    <xf numFmtId="0" fontId="40" fillId="0" borderId="95" xfId="40" applyBorder="1"/>
    <xf numFmtId="0" fontId="40" fillId="0" borderId="0" xfId="40"/>
    <xf numFmtId="0" fontId="44" fillId="0" borderId="96" xfId="40" applyFont="1" applyBorder="1" applyAlignment="1">
      <alignment horizontal="center"/>
    </xf>
    <xf numFmtId="0" fontId="44" fillId="0" borderId="0" xfId="40" applyFont="1" applyAlignment="1">
      <alignment horizontal="center"/>
    </xf>
    <xf numFmtId="0" fontId="45" fillId="0" borderId="0" xfId="40" applyFont="1" applyAlignment="1">
      <alignment horizontal="right"/>
    </xf>
    <xf numFmtId="17" fontId="45" fillId="0" borderId="12" xfId="40" applyNumberFormat="1" applyFont="1" applyBorder="1" applyAlignment="1">
      <alignment horizontal="center"/>
    </xf>
    <xf numFmtId="0" fontId="44" fillId="0" borderId="98" xfId="40" applyFont="1" applyBorder="1"/>
    <xf numFmtId="0" fontId="40" fillId="0" borderId="99" xfId="40" applyBorder="1" applyAlignment="1">
      <alignment horizontal="right"/>
    </xf>
    <xf numFmtId="0" fontId="40" fillId="0" borderId="99" xfId="40" applyBorder="1"/>
    <xf numFmtId="0" fontId="45" fillId="0" borderId="99" xfId="40" applyFont="1" applyBorder="1" applyAlignment="1">
      <alignment horizontal="right"/>
    </xf>
    <xf numFmtId="17" fontId="45" fillId="0" borderId="100" xfId="40" applyNumberFormat="1" applyFont="1" applyBorder="1" applyAlignment="1">
      <alignment horizontal="center"/>
    </xf>
    <xf numFmtId="0" fontId="46" fillId="18" borderId="102" xfId="40" applyFont="1" applyFill="1" applyBorder="1" applyAlignment="1">
      <alignment horizontal="center" vertical="center"/>
    </xf>
    <xf numFmtId="0" fontId="46" fillId="18" borderId="102" xfId="40" applyFont="1" applyFill="1" applyBorder="1" applyAlignment="1">
      <alignment horizontal="center" vertical="center" wrapText="1"/>
    </xf>
    <xf numFmtId="0" fontId="44" fillId="0" borderId="97" xfId="40" applyFont="1" applyBorder="1" applyAlignment="1">
      <alignment horizontal="center" vertical="center"/>
    </xf>
    <xf numFmtId="0" fontId="44" fillId="0" borderId="103" xfId="40" applyFont="1" applyBorder="1" applyAlignment="1">
      <alignment vertical="center"/>
    </xf>
    <xf numFmtId="0" fontId="40" fillId="0" borderId="103" xfId="40" applyBorder="1" applyAlignment="1">
      <alignment vertical="center"/>
    </xf>
    <xf numFmtId="0" fontId="40" fillId="0" borderId="104" xfId="40" applyBorder="1" applyAlignment="1">
      <alignment vertical="center"/>
    </xf>
    <xf numFmtId="0" fontId="40" fillId="0" borderId="97" xfId="40" applyBorder="1" applyAlignment="1">
      <alignment horizontal="center" vertical="center"/>
    </xf>
    <xf numFmtId="0" fontId="40" fillId="0" borderId="97" xfId="40" applyBorder="1" applyAlignment="1">
      <alignment vertical="center"/>
    </xf>
    <xf numFmtId="0" fontId="47" fillId="0" borderId="97" xfId="40" applyFont="1" applyBorder="1" applyAlignment="1">
      <alignment horizontal="center" vertical="center"/>
    </xf>
    <xf numFmtId="176" fontId="40" fillId="0" borderId="97" xfId="41" applyNumberFormat="1" applyBorder="1" applyAlignment="1" applyProtection="1">
      <alignment vertical="center"/>
    </xf>
    <xf numFmtId="176" fontId="46" fillId="0" borderId="104" xfId="41" applyNumberFormat="1" applyFont="1" applyBorder="1" applyAlignment="1" applyProtection="1">
      <alignment vertical="center"/>
    </xf>
    <xf numFmtId="0" fontId="40" fillId="0" borderId="103" xfId="40" applyBorder="1" applyAlignment="1">
      <alignment horizontal="center" vertical="center"/>
    </xf>
    <xf numFmtId="175" fontId="40" fillId="0" borderId="103" xfId="41" applyBorder="1" applyAlignment="1" applyProtection="1">
      <alignment vertical="center"/>
    </xf>
    <xf numFmtId="176" fontId="40" fillId="0" borderId="104" xfId="40" applyNumberFormat="1" applyBorder="1" applyAlignment="1">
      <alignment vertical="center"/>
    </xf>
    <xf numFmtId="0" fontId="48" fillId="0" borderId="97" xfId="40" applyFont="1" applyBorder="1" applyAlignment="1">
      <alignment horizontal="center" vertical="center"/>
    </xf>
    <xf numFmtId="0" fontId="48" fillId="0" borderId="103" xfId="40" applyFont="1" applyBorder="1" applyAlignment="1">
      <alignment vertical="center"/>
    </xf>
    <xf numFmtId="0" fontId="40" fillId="0" borderId="0" xfId="40" applyAlignment="1">
      <alignment horizontal="center" vertical="center"/>
    </xf>
    <xf numFmtId="0" fontId="40" fillId="10" borderId="97" xfId="40" applyFill="1" applyBorder="1" applyAlignment="1">
      <alignment horizontal="center" vertical="center"/>
    </xf>
    <xf numFmtId="0" fontId="40" fillId="10" borderId="104" xfId="40" applyFill="1" applyBorder="1" applyAlignment="1">
      <alignment vertical="center"/>
    </xf>
    <xf numFmtId="177" fontId="40" fillId="10" borderId="97" xfId="40" applyNumberFormat="1" applyFill="1" applyBorder="1" applyAlignment="1">
      <alignment horizontal="center" vertical="center"/>
    </xf>
    <xf numFmtId="176" fontId="40" fillId="10" borderId="97" xfId="41" applyNumberFormat="1" applyFill="1" applyBorder="1" applyAlignment="1" applyProtection="1">
      <alignment vertical="center"/>
    </xf>
    <xf numFmtId="0" fontId="49" fillId="10" borderId="104" xfId="40" applyFont="1" applyFill="1" applyBorder="1" applyAlignment="1">
      <alignment vertical="center"/>
    </xf>
    <xf numFmtId="0" fontId="40" fillId="10" borderId="97" xfId="40" applyFill="1" applyBorder="1" applyAlignment="1">
      <alignment vertical="center"/>
    </xf>
    <xf numFmtId="176" fontId="46" fillId="10" borderId="104" xfId="41" applyNumberFormat="1" applyFont="1" applyFill="1" applyBorder="1" applyAlignment="1" applyProtection="1">
      <alignment vertical="center"/>
    </xf>
    <xf numFmtId="0" fontId="44" fillId="10" borderId="97" xfId="40" applyFont="1" applyFill="1" applyBorder="1" applyAlignment="1">
      <alignment horizontal="center" vertical="center"/>
    </xf>
    <xf numFmtId="0" fontId="44" fillId="10" borderId="103" xfId="40" applyFont="1" applyFill="1" applyBorder="1" applyAlignment="1">
      <alignment vertical="center"/>
    </xf>
    <xf numFmtId="0" fontId="40" fillId="10" borderId="103" xfId="40" applyFill="1" applyBorder="1" applyAlignment="1">
      <alignment vertical="center"/>
    </xf>
    <xf numFmtId="0" fontId="40" fillId="10" borderId="103" xfId="40" applyFill="1" applyBorder="1" applyAlignment="1">
      <alignment horizontal="center" vertical="center"/>
    </xf>
    <xf numFmtId="175" fontId="40" fillId="10" borderId="103" xfId="41" applyFill="1" applyBorder="1" applyAlignment="1" applyProtection="1">
      <alignment vertical="center"/>
    </xf>
    <xf numFmtId="176" fontId="40" fillId="10" borderId="104" xfId="40" applyNumberFormat="1" applyFill="1" applyBorder="1" applyAlignment="1">
      <alignment vertical="center"/>
    </xf>
    <xf numFmtId="0" fontId="47" fillId="10" borderId="97" xfId="40" applyFont="1" applyFill="1" applyBorder="1" applyAlignment="1">
      <alignment horizontal="center" vertical="center"/>
    </xf>
    <xf numFmtId="176" fontId="49" fillId="10" borderId="97" xfId="41" applyNumberFormat="1" applyFont="1" applyFill="1" applyBorder="1" applyAlignment="1" applyProtection="1">
      <alignment vertical="center"/>
    </xf>
    <xf numFmtId="0" fontId="44" fillId="0" borderId="105" xfId="40" applyFont="1" applyBorder="1" applyAlignment="1">
      <alignment horizontal="center" vertical="center"/>
    </xf>
    <xf numFmtId="176" fontId="46" fillId="0" borderId="104" xfId="40" applyNumberFormat="1" applyFont="1" applyBorder="1" applyAlignment="1">
      <alignment vertical="center"/>
    </xf>
    <xf numFmtId="0" fontId="40" fillId="0" borderId="102" xfId="40" applyBorder="1" applyAlignment="1">
      <alignment horizontal="center" vertical="center"/>
    </xf>
    <xf numFmtId="0" fontId="40" fillId="0" borderId="95" xfId="40" applyBorder="1" applyAlignment="1">
      <alignment vertical="center"/>
    </xf>
    <xf numFmtId="170" fontId="40" fillId="0" borderId="97" xfId="40" applyNumberFormat="1" applyBorder="1" applyAlignment="1">
      <alignment horizontal="center" vertical="center"/>
    </xf>
    <xf numFmtId="175" fontId="45" fillId="0" borderId="102" xfId="41" applyFont="1" applyBorder="1" applyAlignment="1" applyProtection="1">
      <alignment vertical="center"/>
    </xf>
    <xf numFmtId="0" fontId="40" fillId="0" borderId="93" xfId="40" applyBorder="1" applyAlignment="1">
      <alignment horizontal="center" vertical="center"/>
    </xf>
    <xf numFmtId="0" fontId="40" fillId="0" borderId="94" xfId="40" applyBorder="1" applyAlignment="1">
      <alignment vertical="center"/>
    </xf>
    <xf numFmtId="170" fontId="40" fillId="0" borderId="103" xfId="40" applyNumberFormat="1" applyBorder="1" applyAlignment="1">
      <alignment horizontal="center" vertical="center"/>
    </xf>
    <xf numFmtId="175" fontId="45" fillId="0" borderId="95" xfId="41" applyFont="1" applyBorder="1" applyAlignment="1" applyProtection="1">
      <alignment vertical="center"/>
    </xf>
    <xf numFmtId="175" fontId="40" fillId="0" borderId="97" xfId="41" applyBorder="1" applyAlignment="1" applyProtection="1">
      <alignment vertical="center"/>
    </xf>
    <xf numFmtId="0" fontId="44" fillId="18" borderId="105" xfId="40" applyFont="1" applyFill="1" applyBorder="1" applyAlignment="1">
      <alignment horizontal="left" vertical="center"/>
    </xf>
    <xf numFmtId="0" fontId="44" fillId="18" borderId="103" xfId="40" applyFont="1" applyFill="1" applyBorder="1"/>
    <xf numFmtId="0" fontId="44" fillId="18" borderId="104" xfId="40" applyFont="1" applyFill="1" applyBorder="1"/>
    <xf numFmtId="178" fontId="44" fillId="18" borderId="97" xfId="40" applyNumberFormat="1" applyFont="1" applyFill="1" applyBorder="1" applyAlignment="1">
      <alignment vertical="center"/>
    </xf>
    <xf numFmtId="179" fontId="40" fillId="0" borderId="0" xfId="40" applyNumberFormat="1"/>
    <xf numFmtId="0" fontId="40" fillId="0" borderId="105" xfId="40" applyBorder="1" applyAlignment="1">
      <alignment horizontal="left" vertical="center"/>
    </xf>
    <xf numFmtId="0" fontId="40" fillId="0" borderId="103" xfId="40" applyBorder="1"/>
    <xf numFmtId="0" fontId="40" fillId="0" borderId="104" xfId="40" applyBorder="1"/>
    <xf numFmtId="180" fontId="40" fillId="0" borderId="0" xfId="42" applyBorder="1" applyProtection="1"/>
    <xf numFmtId="10" fontId="40" fillId="0" borderId="0" xfId="43" applyNumberFormat="1" applyBorder="1" applyProtection="1"/>
    <xf numFmtId="180" fontId="40" fillId="0" borderId="0" xfId="40" applyNumberFormat="1"/>
    <xf numFmtId="0" fontId="42" fillId="0" borderId="93" xfId="40" applyFont="1" applyBorder="1" applyAlignment="1">
      <alignment vertical="center"/>
    </xf>
    <xf numFmtId="0" fontId="42" fillId="0" borderId="94" xfId="40" applyFont="1" applyBorder="1" applyAlignment="1">
      <alignment vertical="center" wrapText="1"/>
    </xf>
    <xf numFmtId="0" fontId="42" fillId="0" borderId="94" xfId="40" applyFont="1" applyBorder="1" applyAlignment="1">
      <alignment vertical="center"/>
    </xf>
    <xf numFmtId="0" fontId="42" fillId="0" borderId="95" xfId="40" applyFont="1" applyBorder="1" applyAlignment="1">
      <alignment vertical="center"/>
    </xf>
    <xf numFmtId="0" fontId="42" fillId="0" borderId="96" xfId="40" applyFont="1" applyBorder="1" applyAlignment="1">
      <alignment vertical="center"/>
    </xf>
    <xf numFmtId="0" fontId="42" fillId="0" borderId="0" xfId="40" applyFont="1" applyAlignment="1">
      <alignment vertical="center" wrapText="1"/>
    </xf>
    <xf numFmtId="0" fontId="42" fillId="0" borderId="0" xfId="40" applyFont="1" applyAlignment="1">
      <alignment vertical="center"/>
    </xf>
    <xf numFmtId="0" fontId="42" fillId="0" borderId="12" xfId="40" applyFont="1" applyBorder="1" applyAlignment="1">
      <alignment vertical="center"/>
    </xf>
    <xf numFmtId="0" fontId="42" fillId="0" borderId="98" xfId="40" applyFont="1" applyBorder="1" applyAlignment="1">
      <alignment vertical="center"/>
    </xf>
    <xf numFmtId="0" fontId="42" fillId="0" borderId="99" xfId="40" applyFont="1" applyBorder="1" applyAlignment="1">
      <alignment vertical="center" wrapText="1"/>
    </xf>
    <xf numFmtId="0" fontId="42" fillId="0" borderId="99" xfId="40" applyFont="1" applyBorder="1" applyAlignment="1">
      <alignment vertical="center"/>
    </xf>
    <xf numFmtId="0" fontId="42" fillId="0" borderId="100" xfId="40" applyFont="1" applyBorder="1" applyAlignment="1">
      <alignment vertical="center"/>
    </xf>
    <xf numFmtId="0" fontId="41" fillId="0" borderId="96" xfId="40" applyFont="1" applyBorder="1" applyAlignment="1">
      <alignment horizontal="left" vertical="center"/>
    </xf>
    <xf numFmtId="181" fontId="41" fillId="0" borderId="0" xfId="40" applyNumberFormat="1" applyFont="1" applyAlignment="1">
      <alignment horizontal="left" vertical="center"/>
    </xf>
    <xf numFmtId="0" fontId="40" fillId="0" borderId="12" xfId="40" applyBorder="1"/>
    <xf numFmtId="0" fontId="44" fillId="0" borderId="96" xfId="40" applyFont="1" applyBorder="1"/>
    <xf numFmtId="0" fontId="44" fillId="18" borderId="105" xfId="40" applyFont="1" applyFill="1" applyBorder="1" applyAlignment="1">
      <alignment vertical="center"/>
    </xf>
    <xf numFmtId="0" fontId="44" fillId="18" borderId="103" xfId="40" applyFont="1" applyFill="1" applyBorder="1" applyAlignment="1">
      <alignment vertical="center"/>
    </xf>
    <xf numFmtId="0" fontId="44" fillId="18" borderId="103" xfId="40" applyFont="1" applyFill="1" applyBorder="1" applyAlignment="1">
      <alignment vertical="center" wrapText="1"/>
    </xf>
    <xf numFmtId="0" fontId="44" fillId="18" borderId="97" xfId="40" applyFont="1" applyFill="1" applyBorder="1" applyAlignment="1">
      <alignment horizontal="center" vertical="center"/>
    </xf>
    <xf numFmtId="0" fontId="44" fillId="0" borderId="96" xfId="40" applyFont="1" applyBorder="1" applyAlignment="1">
      <alignment horizontal="center" vertical="center"/>
    </xf>
    <xf numFmtId="0" fontId="44" fillId="0" borderId="0" xfId="40" applyFont="1" applyAlignment="1">
      <alignment horizontal="center" vertical="center"/>
    </xf>
    <xf numFmtId="0" fontId="44" fillId="0" borderId="0" xfId="40" applyFont="1" applyAlignment="1">
      <alignment horizontal="center" vertical="center" wrapText="1"/>
    </xf>
    <xf numFmtId="0" fontId="44" fillId="0" borderId="105" xfId="40" applyFont="1" applyBorder="1" applyAlignment="1">
      <alignment vertical="center"/>
    </xf>
    <xf numFmtId="0" fontId="40" fillId="0" borderId="103" xfId="40" applyBorder="1" applyAlignment="1">
      <alignment vertical="center" wrapText="1"/>
    </xf>
    <xf numFmtId="0" fontId="40" fillId="0" borderId="96" xfId="40" applyBorder="1" applyAlignment="1">
      <alignment horizontal="center" vertical="center"/>
    </xf>
    <xf numFmtId="2" fontId="40" fillId="0" borderId="0" xfId="40" applyNumberFormat="1" applyAlignment="1">
      <alignment horizontal="center" vertical="center"/>
    </xf>
    <xf numFmtId="4" fontId="44" fillId="0" borderId="0" xfId="40" applyNumberFormat="1" applyFont="1" applyAlignment="1">
      <alignment horizontal="left" vertical="center"/>
    </xf>
    <xf numFmtId="0" fontId="40" fillId="0" borderId="0" xfId="40" applyAlignment="1">
      <alignment vertical="center"/>
    </xf>
    <xf numFmtId="0" fontId="40" fillId="0" borderId="12" xfId="40" applyBorder="1" applyAlignment="1">
      <alignment vertical="center"/>
    </xf>
    <xf numFmtId="0" fontId="44" fillId="0" borderId="0" xfId="40" applyFont="1" applyAlignment="1">
      <alignment horizontal="right"/>
    </xf>
    <xf numFmtId="17" fontId="44" fillId="0" borderId="0" xfId="40" applyNumberFormat="1" applyFont="1" applyAlignment="1">
      <alignment horizontal="center"/>
    </xf>
    <xf numFmtId="0" fontId="46" fillId="0" borderId="0" xfId="40" applyFont="1"/>
    <xf numFmtId="0" fontId="50" fillId="0" borderId="0" xfId="40" applyFont="1"/>
    <xf numFmtId="0" fontId="50" fillId="0" borderId="12" xfId="40" applyFont="1" applyBorder="1"/>
    <xf numFmtId="0" fontId="46" fillId="18" borderId="97" xfId="40" applyFont="1" applyFill="1" applyBorder="1" applyAlignment="1">
      <alignment horizontal="center" vertical="center"/>
    </xf>
    <xf numFmtId="0" fontId="44" fillId="0" borderId="105" xfId="40" applyFont="1" applyBorder="1"/>
    <xf numFmtId="0" fontId="44" fillId="0" borderId="93" xfId="40" applyFont="1" applyBorder="1"/>
    <xf numFmtId="0" fontId="44" fillId="0" borderId="94" xfId="40" applyFont="1" applyBorder="1"/>
    <xf numFmtId="0" fontId="44" fillId="0" borderId="94" xfId="40" applyFont="1" applyBorder="1" applyAlignment="1">
      <alignment horizontal="center" vertical="center"/>
    </xf>
    <xf numFmtId="0" fontId="44" fillId="0" borderId="95" xfId="40" applyFont="1" applyBorder="1" applyAlignment="1">
      <alignment horizontal="center" vertical="center"/>
    </xf>
    <xf numFmtId="0" fontId="40" fillId="0" borderId="97" xfId="40" applyBorder="1"/>
    <xf numFmtId="0" fontId="46" fillId="0" borderId="97" xfId="40" applyFont="1" applyBorder="1"/>
    <xf numFmtId="4" fontId="40" fillId="0" borderId="97" xfId="40" applyNumberFormat="1" applyBorder="1" applyAlignment="1">
      <alignment horizontal="center" vertical="center"/>
    </xf>
    <xf numFmtId="172" fontId="40" fillId="0" borderId="97" xfId="40" applyNumberFormat="1" applyBorder="1" applyAlignment="1">
      <alignment horizontal="center" vertical="center"/>
    </xf>
    <xf numFmtId="0" fontId="48" fillId="0" borderId="97" xfId="40" applyFont="1" applyBorder="1"/>
    <xf numFmtId="0" fontId="44" fillId="0" borderId="105" xfId="40" applyFont="1" applyBorder="1" applyAlignment="1">
      <alignment horizontal="left" vertical="center"/>
    </xf>
    <xf numFmtId="0" fontId="46" fillId="0" borderId="97" xfId="40" applyFont="1" applyBorder="1" applyAlignment="1">
      <alignment horizontal="center"/>
    </xf>
    <xf numFmtId="172" fontId="40" fillId="0" borderId="106" xfId="40" applyNumberFormat="1" applyBorder="1" applyAlignment="1">
      <alignment horizontal="center" vertical="center"/>
    </xf>
    <xf numFmtId="4" fontId="44" fillId="0" borderId="104" xfId="40" applyNumberFormat="1" applyFont="1" applyBorder="1" applyAlignment="1">
      <alignment horizontal="center" vertical="center"/>
    </xf>
    <xf numFmtId="0" fontId="40" fillId="0" borderId="96" xfId="40" applyBorder="1" applyAlignment="1">
      <alignment horizontal="left" vertical="center"/>
    </xf>
    <xf numFmtId="0" fontId="40" fillId="0" borderId="0" xfId="40" applyAlignment="1">
      <alignment horizontal="center"/>
    </xf>
    <xf numFmtId="4" fontId="44" fillId="0" borderId="0" xfId="40" applyNumberFormat="1" applyFont="1" applyAlignment="1">
      <alignment horizontal="center" vertical="center"/>
    </xf>
    <xf numFmtId="0" fontId="40" fillId="18" borderId="97" xfId="40" applyFill="1" applyBorder="1" applyAlignment="1">
      <alignment horizontal="center" vertical="center"/>
    </xf>
    <xf numFmtId="0" fontId="40" fillId="18" borderId="102" xfId="40" applyFill="1" applyBorder="1" applyAlignment="1">
      <alignment horizontal="center" vertical="center" wrapText="1"/>
    </xf>
    <xf numFmtId="0" fontId="40" fillId="18" borderId="102" xfId="40" applyFill="1" applyBorder="1" applyAlignment="1">
      <alignment horizontal="center" vertical="center"/>
    </xf>
    <xf numFmtId="0" fontId="40" fillId="18" borderId="97" xfId="40" applyFill="1" applyBorder="1" applyAlignment="1">
      <alignment horizontal="center"/>
    </xf>
    <xf numFmtId="0" fontId="40" fillId="18" borderId="102" xfId="40" applyFill="1" applyBorder="1" applyAlignment="1">
      <alignment horizontal="center"/>
    </xf>
    <xf numFmtId="0" fontId="44" fillId="0" borderId="103" xfId="40" applyFont="1" applyBorder="1" applyAlignment="1">
      <alignment horizontal="center" vertical="center"/>
    </xf>
    <xf numFmtId="0" fontId="44" fillId="0" borderId="104" xfId="40" applyFont="1" applyBorder="1" applyAlignment="1">
      <alignment horizontal="center" vertical="center"/>
    </xf>
    <xf numFmtId="0" fontId="40" fillId="0" borderId="104" xfId="40" applyBorder="1" applyAlignment="1">
      <alignment horizontal="center" vertical="center"/>
    </xf>
    <xf numFmtId="0" fontId="46" fillId="0" borderId="105" xfId="40" applyFont="1" applyBorder="1"/>
    <xf numFmtId="182" fontId="40" fillId="0" borderId="97" xfId="40" applyNumberFormat="1" applyBorder="1" applyAlignment="1">
      <alignment horizontal="center" vertical="center"/>
    </xf>
    <xf numFmtId="0" fontId="51" fillId="0" borderId="0" xfId="40" applyFont="1"/>
    <xf numFmtId="182" fontId="40" fillId="0" borderId="103" xfId="40" applyNumberFormat="1" applyBorder="1" applyAlignment="1">
      <alignment horizontal="center" vertical="center"/>
    </xf>
    <xf numFmtId="172" fontId="40" fillId="0" borderId="103" xfId="40" applyNumberFormat="1" applyBorder="1" applyAlignment="1">
      <alignment horizontal="center" vertical="center"/>
    </xf>
    <xf numFmtId="4" fontId="40" fillId="0" borderId="104" xfId="40" applyNumberFormat="1" applyBorder="1" applyAlignment="1">
      <alignment horizontal="center" vertical="center"/>
    </xf>
    <xf numFmtId="0" fontId="40" fillId="0" borderId="102" xfId="40" applyBorder="1"/>
    <xf numFmtId="0" fontId="48" fillId="0" borderId="105" xfId="40" applyFont="1" applyBorder="1"/>
    <xf numFmtId="172" fontId="40" fillId="0" borderId="104" xfId="40" applyNumberFormat="1" applyBorder="1" applyAlignment="1">
      <alignment horizontal="center" vertical="center"/>
    </xf>
    <xf numFmtId="0" fontId="40" fillId="0" borderId="105" xfId="40" applyBorder="1"/>
    <xf numFmtId="0" fontId="46" fillId="0" borderId="97" xfId="40" applyFont="1" applyBorder="1" applyAlignment="1">
      <alignment horizontal="center" vertical="center"/>
    </xf>
    <xf numFmtId="0" fontId="44" fillId="0" borderId="94" xfId="40" applyFont="1" applyBorder="1" applyAlignment="1">
      <alignment horizontal="left" vertical="center"/>
    </xf>
    <xf numFmtId="0" fontId="40" fillId="0" borderId="94" xfId="40" applyBorder="1"/>
    <xf numFmtId="172" fontId="40" fillId="0" borderId="94" xfId="40" applyNumberFormat="1" applyBorder="1" applyAlignment="1">
      <alignment horizontal="center" vertical="center"/>
    </xf>
    <xf numFmtId="4" fontId="44" fillId="0" borderId="94" xfId="40" applyNumberFormat="1" applyFont="1" applyBorder="1" applyAlignment="1">
      <alignment horizontal="center" vertical="center"/>
    </xf>
    <xf numFmtId="0" fontId="43" fillId="0" borderId="94" xfId="40" applyFont="1" applyBorder="1" applyAlignment="1">
      <alignment vertical="center"/>
    </xf>
    <xf numFmtId="0" fontId="43" fillId="0" borderId="95" xfId="40" applyFont="1" applyBorder="1" applyAlignment="1">
      <alignment vertical="center"/>
    </xf>
    <xf numFmtId="0" fontId="43" fillId="0" borderId="12" xfId="40" applyFont="1" applyBorder="1" applyAlignment="1">
      <alignment vertical="center"/>
    </xf>
    <xf numFmtId="0" fontId="43" fillId="0" borderId="99" xfId="40" applyFont="1" applyBorder="1" applyAlignment="1">
      <alignment vertical="center"/>
    </xf>
    <xf numFmtId="0" fontId="43" fillId="0" borderId="100" xfId="40" applyFont="1" applyBorder="1" applyAlignment="1">
      <alignment vertical="center"/>
    </xf>
    <xf numFmtId="1" fontId="40" fillId="0" borderId="97" xfId="40" applyNumberFormat="1" applyBorder="1" applyAlignment="1">
      <alignment horizontal="center" vertical="center"/>
    </xf>
    <xf numFmtId="0" fontId="46" fillId="0" borderId="0" xfId="40" applyFont="1" applyAlignment="1">
      <alignment vertical="center"/>
    </xf>
    <xf numFmtId="0" fontId="46" fillId="0" borderId="0" xfId="40" applyFont="1" applyAlignment="1">
      <alignment horizontal="right"/>
    </xf>
    <xf numFmtId="4" fontId="46" fillId="0" borderId="0" xfId="40" applyNumberFormat="1" applyFont="1" applyAlignment="1">
      <alignment horizontal="left"/>
    </xf>
    <xf numFmtId="0" fontId="44" fillId="18" borderId="105" xfId="40" applyFont="1" applyFill="1" applyBorder="1"/>
    <xf numFmtId="0" fontId="40" fillId="18" borderId="103" xfId="40" applyFill="1" applyBorder="1"/>
    <xf numFmtId="0" fontId="40" fillId="18" borderId="104" xfId="40" applyFill="1" applyBorder="1"/>
    <xf numFmtId="0" fontId="40" fillId="0" borderId="0" xfId="40" applyAlignment="1">
      <alignment horizontal="center" vertical="center" wrapText="1"/>
    </xf>
    <xf numFmtId="0" fontId="40" fillId="0" borderId="12" xfId="40" applyBorder="1" applyAlignment="1">
      <alignment horizontal="center" vertical="center"/>
    </xf>
    <xf numFmtId="0" fontId="45" fillId="0" borderId="93" xfId="40" applyFont="1" applyBorder="1"/>
    <xf numFmtId="0" fontId="40" fillId="0" borderId="106" xfId="40" applyBorder="1"/>
    <xf numFmtId="0" fontId="40" fillId="0" borderId="106" xfId="40" applyBorder="1" applyAlignment="1">
      <alignment horizontal="center" vertical="center"/>
    </xf>
    <xf numFmtId="4" fontId="46" fillId="0" borderId="106" xfId="40" applyNumberFormat="1" applyFont="1" applyBorder="1" applyAlignment="1">
      <alignment horizontal="center" vertical="center"/>
    </xf>
    <xf numFmtId="0" fontId="40" fillId="0" borderId="98" xfId="40" applyBorder="1"/>
    <xf numFmtId="0" fontId="40" fillId="18" borderId="97" xfId="40" applyFill="1" applyBorder="1" applyAlignment="1">
      <alignment horizontal="center" vertical="center" wrapText="1"/>
    </xf>
    <xf numFmtId="4" fontId="46" fillId="0" borderId="97" xfId="40" applyNumberFormat="1" applyFont="1" applyBorder="1" applyAlignment="1">
      <alignment horizontal="center" vertical="center"/>
    </xf>
    <xf numFmtId="0" fontId="40" fillId="0" borderId="97" xfId="40" applyBorder="1" applyAlignment="1">
      <alignment horizontal="center"/>
    </xf>
    <xf numFmtId="4" fontId="44" fillId="0" borderId="97" xfId="40" applyNumberFormat="1" applyFont="1" applyBorder="1" applyAlignment="1">
      <alignment horizontal="center" vertical="center"/>
    </xf>
    <xf numFmtId="0" fontId="44" fillId="0" borderId="103" xfId="40" applyFont="1" applyBorder="1"/>
    <xf numFmtId="172" fontId="40" fillId="0" borderId="0" xfId="40" applyNumberFormat="1" applyAlignment="1">
      <alignment horizontal="center" vertical="center"/>
    </xf>
    <xf numFmtId="4" fontId="46" fillId="0" borderId="12" xfId="40" applyNumberFormat="1" applyFont="1" applyBorder="1" applyAlignment="1">
      <alignment horizontal="center" vertical="center"/>
    </xf>
    <xf numFmtId="0" fontId="40" fillId="0" borderId="103" xfId="40" applyBorder="1" applyAlignment="1">
      <alignment horizontal="center"/>
    </xf>
    <xf numFmtId="0" fontId="48" fillId="0" borderId="103" xfId="40" applyFont="1" applyBorder="1"/>
    <xf numFmtId="0" fontId="48" fillId="0" borderId="103" xfId="40" applyFont="1" applyBorder="1" applyAlignment="1">
      <alignment horizontal="center" vertical="center"/>
    </xf>
    <xf numFmtId="2" fontId="32" fillId="0" borderId="97" xfId="40" applyNumberFormat="1" applyFont="1" applyBorder="1" applyAlignment="1">
      <alignment horizontal="center"/>
    </xf>
    <xf numFmtId="0" fontId="40" fillId="0" borderId="96" xfId="40" applyBorder="1"/>
    <xf numFmtId="0" fontId="40" fillId="18" borderId="105" xfId="40" applyFill="1" applyBorder="1"/>
    <xf numFmtId="0" fontId="40" fillId="18" borderId="103" xfId="40" applyFill="1" applyBorder="1" applyAlignment="1">
      <alignment horizontal="center" vertical="center"/>
    </xf>
    <xf numFmtId="0" fontId="40" fillId="18" borderId="104" xfId="40" applyFill="1" applyBorder="1" applyAlignment="1">
      <alignment horizontal="center" vertical="center"/>
    </xf>
    <xf numFmtId="0" fontId="44" fillId="0" borderId="97" xfId="40" applyFont="1" applyBorder="1"/>
    <xf numFmtId="4" fontId="40" fillId="0" borderId="103" xfId="40" applyNumberFormat="1" applyBorder="1" applyAlignment="1">
      <alignment horizontal="center" vertical="center"/>
    </xf>
    <xf numFmtId="0" fontId="44" fillId="19" borderId="105" xfId="40" applyFont="1" applyFill="1" applyBorder="1" applyAlignment="1">
      <alignment horizontal="left" vertical="center"/>
    </xf>
    <xf numFmtId="0" fontId="40" fillId="19" borderId="103" xfId="40" applyFill="1" applyBorder="1"/>
    <xf numFmtId="0" fontId="40" fillId="19" borderId="103" xfId="40" applyFill="1" applyBorder="1" applyAlignment="1">
      <alignment horizontal="center" vertical="center"/>
    </xf>
    <xf numFmtId="0" fontId="40" fillId="19" borderId="97" xfId="40" applyFill="1" applyBorder="1" applyAlignment="1">
      <alignment horizontal="center"/>
    </xf>
    <xf numFmtId="0" fontId="40" fillId="19" borderId="104" xfId="40" applyFill="1" applyBorder="1"/>
    <xf numFmtId="4" fontId="44" fillId="19" borderId="104" xfId="40" applyNumberFormat="1" applyFont="1" applyFill="1" applyBorder="1" applyAlignment="1">
      <alignment horizontal="center" vertical="center"/>
    </xf>
    <xf numFmtId="0" fontId="40" fillId="0" borderId="100" xfId="40" applyBorder="1"/>
    <xf numFmtId="0" fontId="41" fillId="0" borderId="0" xfId="40" applyFont="1" applyAlignment="1">
      <alignment horizontal="left" vertical="center" wrapText="1"/>
    </xf>
    <xf numFmtId="0" fontId="40" fillId="0" borderId="94" xfId="40" applyBorder="1" applyAlignment="1">
      <alignment horizontal="left" vertical="center"/>
    </xf>
    <xf numFmtId="0" fontId="52" fillId="0" borderId="94" xfId="40" applyFont="1" applyBorder="1" applyAlignment="1">
      <alignment horizontal="center" vertical="center"/>
    </xf>
    <xf numFmtId="0" fontId="44" fillId="0" borderId="95" xfId="40" applyFont="1" applyBorder="1" applyAlignment="1">
      <alignment horizontal="right"/>
    </xf>
    <xf numFmtId="0" fontId="44" fillId="0" borderId="12" xfId="40" applyFont="1" applyBorder="1" applyAlignment="1">
      <alignment horizontal="center"/>
    </xf>
    <xf numFmtId="0" fontId="44" fillId="0" borderId="0" xfId="40" applyFont="1"/>
    <xf numFmtId="0" fontId="40" fillId="0" borderId="0" xfId="40" applyAlignment="1">
      <alignment wrapText="1"/>
    </xf>
    <xf numFmtId="0" fontId="44" fillId="18" borderId="97" xfId="40" applyFont="1" applyFill="1" applyBorder="1" applyAlignment="1">
      <alignment horizontal="center" vertical="center" wrapText="1"/>
    </xf>
    <xf numFmtId="0" fontId="44" fillId="10" borderId="105" xfId="40" applyFont="1" applyFill="1" applyBorder="1" applyAlignment="1">
      <alignment vertical="center"/>
    </xf>
    <xf numFmtId="0" fontId="40" fillId="10" borderId="103" xfId="40" applyFill="1" applyBorder="1" applyAlignment="1">
      <alignment vertical="center" wrapText="1"/>
    </xf>
    <xf numFmtId="2" fontId="40" fillId="10" borderId="97" xfId="40" applyNumberFormat="1" applyFill="1" applyBorder="1" applyAlignment="1">
      <alignment horizontal="center" vertical="center"/>
    </xf>
    <xf numFmtId="1" fontId="40" fillId="10" borderId="97" xfId="40" applyNumberFormat="1" applyFill="1" applyBorder="1" applyAlignment="1">
      <alignment horizontal="center" vertical="center"/>
    </xf>
    <xf numFmtId="172" fontId="44" fillId="10" borderId="97" xfId="40" applyNumberFormat="1" applyFont="1" applyFill="1" applyBorder="1" applyAlignment="1">
      <alignment horizontal="center" vertical="center"/>
    </xf>
    <xf numFmtId="2" fontId="40" fillId="10" borderId="105" xfId="40" applyNumberFormat="1" applyFill="1" applyBorder="1" applyAlignment="1">
      <alignment horizontal="center" vertical="center"/>
    </xf>
    <xf numFmtId="1" fontId="40" fillId="10" borderId="105" xfId="40" applyNumberFormat="1" applyFill="1" applyBorder="1" applyAlignment="1">
      <alignment horizontal="center" vertical="center"/>
    </xf>
    <xf numFmtId="172" fontId="44" fillId="10" borderId="104" xfId="40" applyNumberFormat="1" applyFont="1" applyFill="1" applyBorder="1" applyAlignment="1">
      <alignment horizontal="center" vertical="center"/>
    </xf>
    <xf numFmtId="1" fontId="44" fillId="0" borderId="97" xfId="40" applyNumberFormat="1" applyFont="1" applyBorder="1" applyAlignment="1">
      <alignment horizontal="center" vertical="center"/>
    </xf>
    <xf numFmtId="172" fontId="44" fillId="0" borderId="104" xfId="40" applyNumberFormat="1" applyFont="1" applyBorder="1" applyAlignment="1">
      <alignment horizontal="center" vertical="center"/>
    </xf>
    <xf numFmtId="0" fontId="44" fillId="20" borderId="98" xfId="40" applyFont="1" applyFill="1" applyBorder="1"/>
    <xf numFmtId="0" fontId="44" fillId="20" borderId="0" xfId="40" applyFont="1" applyFill="1"/>
    <xf numFmtId="0" fontId="40" fillId="20" borderId="0" xfId="40" applyFill="1" applyAlignment="1">
      <alignment wrapText="1"/>
    </xf>
    <xf numFmtId="0" fontId="40" fillId="20" borderId="0" xfId="40" applyFill="1"/>
    <xf numFmtId="0" fontId="40" fillId="20" borderId="100" xfId="40" applyFill="1" applyBorder="1"/>
    <xf numFmtId="0" fontId="40" fillId="21" borderId="0" xfId="40" applyFill="1"/>
    <xf numFmtId="0" fontId="40" fillId="10" borderId="97" xfId="40" applyFill="1" applyBorder="1" applyAlignment="1">
      <alignment horizontal="left" vertical="center" wrapText="1"/>
    </xf>
    <xf numFmtId="164" fontId="40" fillId="10" borderId="97" xfId="40" applyNumberFormat="1" applyFill="1" applyBorder="1" applyAlignment="1">
      <alignment horizontal="right" vertical="center"/>
    </xf>
    <xf numFmtId="4" fontId="47" fillId="10" borderId="97" xfId="40" applyNumberFormat="1" applyFont="1" applyFill="1" applyBorder="1" applyAlignment="1">
      <alignment horizontal="center" vertical="center"/>
    </xf>
    <xf numFmtId="174" fontId="40" fillId="10" borderId="97" xfId="40" applyNumberFormat="1" applyFill="1" applyBorder="1" applyAlignment="1">
      <alignment horizontal="center" vertical="center"/>
    </xf>
    <xf numFmtId="174" fontId="46" fillId="0" borderId="106" xfId="40" applyNumberFormat="1" applyFont="1" applyBorder="1" applyAlignment="1">
      <alignment horizontal="center" vertical="center"/>
    </xf>
    <xf numFmtId="0" fontId="40" fillId="0" borderId="102" xfId="40" applyBorder="1" applyAlignment="1">
      <alignment horizontal="center" vertical="center" wrapText="1"/>
    </xf>
    <xf numFmtId="0" fontId="48" fillId="10" borderId="102" xfId="40" applyFont="1" applyFill="1" applyBorder="1" applyAlignment="1">
      <alignment horizontal="center" vertical="center" wrapText="1"/>
    </xf>
    <xf numFmtId="0" fontId="48" fillId="10" borderId="102" xfId="40" applyFont="1" applyFill="1" applyBorder="1" applyAlignment="1">
      <alignment horizontal="justify" vertical="center" wrapText="1"/>
    </xf>
    <xf numFmtId="0" fontId="40" fillId="10" borderId="102" xfId="40" applyFill="1" applyBorder="1" applyAlignment="1">
      <alignment horizontal="center" vertical="center"/>
    </xf>
    <xf numFmtId="4" fontId="40" fillId="10" borderId="102" xfId="40" applyNumberFormat="1" applyFill="1" applyBorder="1" applyAlignment="1">
      <alignment horizontal="right" vertical="center"/>
    </xf>
    <xf numFmtId="183" fontId="47" fillId="10" borderId="102" xfId="40" applyNumberFormat="1" applyFont="1" applyFill="1" applyBorder="1" applyAlignment="1">
      <alignment horizontal="center" vertical="center" wrapText="1"/>
    </xf>
    <xf numFmtId="0" fontId="40" fillId="10" borderId="102" xfId="40" applyFill="1" applyBorder="1" applyAlignment="1">
      <alignment horizontal="center" vertical="center" wrapText="1"/>
    </xf>
    <xf numFmtId="0" fontId="48" fillId="10" borderId="97" xfId="40" applyFont="1" applyFill="1" applyBorder="1" applyAlignment="1">
      <alignment horizontal="justify" vertical="center" wrapText="1"/>
    </xf>
    <xf numFmtId="4" fontId="40" fillId="10" borderId="97" xfId="42" applyNumberFormat="1" applyFill="1" applyBorder="1" applyAlignment="1" applyProtection="1">
      <alignment horizontal="right" vertical="center"/>
    </xf>
    <xf numFmtId="183" fontId="40" fillId="10" borderId="97" xfId="40" applyNumberFormat="1" applyFill="1" applyBorder="1" applyAlignment="1">
      <alignment horizontal="center" vertical="center"/>
    </xf>
    <xf numFmtId="172" fontId="40" fillId="10" borderId="102" xfId="40" applyNumberFormat="1" applyFill="1" applyBorder="1" applyAlignment="1">
      <alignment horizontal="center" vertical="center" wrapText="1"/>
    </xf>
    <xf numFmtId="183" fontId="40" fillId="10" borderId="102" xfId="40" applyNumberFormat="1" applyFill="1" applyBorder="1" applyAlignment="1">
      <alignment horizontal="center" vertical="center" wrapText="1"/>
    </xf>
    <xf numFmtId="0" fontId="48" fillId="10" borderId="102" xfId="40" applyFont="1" applyFill="1" applyBorder="1" applyAlignment="1">
      <alignment horizontal="center" vertical="center"/>
    </xf>
    <xf numFmtId="0" fontId="40" fillId="0" borderId="94" xfId="40" applyBorder="1" applyAlignment="1">
      <alignment horizontal="left" vertical="center" wrapText="1"/>
    </xf>
    <xf numFmtId="184" fontId="40" fillId="0" borderId="94" xfId="40" applyNumberFormat="1" applyBorder="1" applyAlignment="1">
      <alignment horizontal="center" vertical="center"/>
    </xf>
    <xf numFmtId="4" fontId="40" fillId="0" borderId="94" xfId="40" applyNumberFormat="1" applyBorder="1" applyAlignment="1">
      <alignment horizontal="center" vertical="center"/>
    </xf>
    <xf numFmtId="174" fontId="40" fillId="0" borderId="95" xfId="40" applyNumberFormat="1" applyBorder="1" applyAlignment="1">
      <alignment horizontal="center" vertical="center"/>
    </xf>
    <xf numFmtId="0" fontId="44" fillId="0" borderId="99" xfId="40" applyFont="1" applyBorder="1"/>
    <xf numFmtId="0" fontId="40" fillId="0" borderId="99" xfId="40" applyBorder="1" applyAlignment="1">
      <alignment wrapText="1"/>
    </xf>
    <xf numFmtId="0" fontId="46" fillId="0" borderId="102" xfId="40" applyFont="1" applyBorder="1" applyAlignment="1">
      <alignment horizontal="left" vertical="center" wrapText="1"/>
    </xf>
    <xf numFmtId="0" fontId="40" fillId="0" borderId="97" xfId="40" applyBorder="1" applyAlignment="1">
      <alignment horizontal="center" vertical="center" wrapText="1"/>
    </xf>
    <xf numFmtId="0" fontId="48" fillId="10" borderId="97" xfId="40" applyFont="1" applyFill="1" applyBorder="1" applyAlignment="1">
      <alignment horizontal="left" vertical="center" wrapText="1"/>
    </xf>
    <xf numFmtId="185" fontId="40" fillId="10" borderId="97" xfId="42" applyNumberFormat="1" applyFill="1" applyBorder="1" applyAlignment="1" applyProtection="1">
      <alignment horizontal="center" vertical="center"/>
    </xf>
    <xf numFmtId="0" fontId="47" fillId="0" borderId="97" xfId="40" applyFont="1" applyBorder="1" applyAlignment="1">
      <alignment horizontal="center" vertical="center" wrapText="1"/>
    </xf>
    <xf numFmtId="0" fontId="48" fillId="0" borderId="97" xfId="40" applyFont="1" applyBorder="1" applyAlignment="1">
      <alignment horizontal="left" vertical="center" wrapText="1"/>
    </xf>
    <xf numFmtId="185" fontId="40" fillId="0" borderId="97" xfId="42" applyNumberFormat="1" applyBorder="1" applyAlignment="1" applyProtection="1">
      <alignment horizontal="center" vertical="center"/>
    </xf>
    <xf numFmtId="174" fontId="40" fillId="0" borderId="97" xfId="40" applyNumberFormat="1" applyBorder="1" applyAlignment="1">
      <alignment horizontal="center" vertical="center"/>
    </xf>
    <xf numFmtId="174" fontId="46" fillId="0" borderId="97" xfId="40" applyNumberFormat="1" applyFont="1" applyBorder="1" applyAlignment="1">
      <alignment horizontal="center" vertical="center"/>
    </xf>
    <xf numFmtId="0" fontId="46" fillId="0" borderId="96" xfId="40" applyFont="1" applyBorder="1" applyAlignment="1">
      <alignment horizontal="right" vertical="center"/>
    </xf>
    <xf numFmtId="0" fontId="46" fillId="0" borderId="0" xfId="40" applyFont="1" applyAlignment="1">
      <alignment horizontal="right" vertical="center"/>
    </xf>
    <xf numFmtId="174" fontId="46" fillId="0" borderId="12" xfId="40" applyNumberFormat="1" applyFont="1" applyBorder="1" applyAlignment="1">
      <alignment horizontal="center" vertical="center"/>
    </xf>
    <xf numFmtId="0" fontId="46" fillId="0" borderId="97" xfId="40" applyFont="1" applyBorder="1" applyAlignment="1">
      <alignment horizontal="left" vertical="center" wrapText="1"/>
    </xf>
    <xf numFmtId="4" fontId="46" fillId="0" borderId="97" xfId="40" applyNumberFormat="1" applyFont="1" applyBorder="1" applyAlignment="1">
      <alignment horizontal="right" vertical="center"/>
    </xf>
    <xf numFmtId="0" fontId="40" fillId="10" borderId="97" xfId="40" applyFill="1" applyBorder="1" applyAlignment="1">
      <alignment horizontal="justify" vertical="center" wrapText="1"/>
    </xf>
    <xf numFmtId="4" fontId="40" fillId="10" borderId="97" xfId="40" applyNumberFormat="1" applyFill="1" applyBorder="1" applyAlignment="1">
      <alignment horizontal="right" vertical="center"/>
    </xf>
    <xf numFmtId="0" fontId="46" fillId="10" borderId="97" xfId="40" applyFont="1" applyFill="1" applyBorder="1" applyAlignment="1">
      <alignment horizontal="center" vertical="center"/>
    </xf>
    <xf numFmtId="0" fontId="53" fillId="10" borderId="97" xfId="40" applyFont="1" applyFill="1" applyBorder="1" applyAlignment="1">
      <alignment horizontal="justify" vertical="center" wrapText="1"/>
    </xf>
    <xf numFmtId="4" fontId="46" fillId="10" borderId="97" xfId="40" applyNumberFormat="1" applyFont="1" applyFill="1" applyBorder="1" applyAlignment="1">
      <alignment horizontal="right" vertical="center"/>
    </xf>
    <xf numFmtId="174" fontId="46" fillId="10" borderId="97" xfId="40" applyNumberFormat="1" applyFont="1" applyFill="1" applyBorder="1" applyAlignment="1">
      <alignment horizontal="center" vertical="center"/>
    </xf>
    <xf numFmtId="0" fontId="49" fillId="10" borderId="97" xfId="40" applyFont="1" applyFill="1" applyBorder="1" applyAlignment="1">
      <alignment horizontal="center" vertical="center"/>
    </xf>
    <xf numFmtId="0" fontId="49" fillId="10" borderId="97" xfId="40" applyFont="1" applyFill="1" applyBorder="1" applyAlignment="1">
      <alignment horizontal="justify" vertical="center" wrapText="1"/>
    </xf>
    <xf numFmtId="4" fontId="49" fillId="10" borderId="97" xfId="40" applyNumberFormat="1" applyFont="1" applyFill="1" applyBorder="1" applyAlignment="1">
      <alignment horizontal="right" vertical="center"/>
    </xf>
    <xf numFmtId="174" fontId="49" fillId="10" borderId="97" xfId="40" applyNumberFormat="1" applyFont="1" applyFill="1" applyBorder="1" applyAlignment="1">
      <alignment horizontal="center" vertical="center"/>
    </xf>
    <xf numFmtId="4" fontId="47" fillId="10" borderId="97" xfId="40" applyNumberFormat="1" applyFont="1" applyFill="1" applyBorder="1" applyAlignment="1">
      <alignment horizontal="right" vertical="center"/>
    </xf>
    <xf numFmtId="174" fontId="45" fillId="10" borderId="97" xfId="40" applyNumberFormat="1" applyFont="1" applyFill="1" applyBorder="1" applyAlignment="1">
      <alignment horizontal="center" vertical="center"/>
    </xf>
    <xf numFmtId="174" fontId="47" fillId="10" borderId="97" xfId="40" applyNumberFormat="1" applyFont="1" applyFill="1" applyBorder="1" applyAlignment="1">
      <alignment horizontal="center" vertical="center"/>
    </xf>
    <xf numFmtId="4" fontId="40" fillId="10" borderId="97" xfId="40" applyNumberFormat="1" applyFill="1" applyBorder="1" applyAlignment="1">
      <alignment horizontal="center" vertical="center"/>
    </xf>
    <xf numFmtId="174" fontId="46" fillId="17" borderId="97" xfId="40" applyNumberFormat="1" applyFont="1" applyFill="1" applyBorder="1" applyAlignment="1">
      <alignment horizontal="center" vertical="center"/>
    </xf>
    <xf numFmtId="174" fontId="40" fillId="0" borderId="0" xfId="40" applyNumberFormat="1"/>
    <xf numFmtId="4" fontId="40" fillId="0" borderId="12" xfId="40" applyNumberFormat="1" applyBorder="1" applyAlignment="1">
      <alignment horizontal="center" vertical="center"/>
    </xf>
    <xf numFmtId="0" fontId="48" fillId="18" borderId="102" xfId="40" applyFont="1" applyFill="1" applyBorder="1" applyAlignment="1">
      <alignment horizontal="center" vertical="center"/>
    </xf>
    <xf numFmtId="0" fontId="48" fillId="18" borderId="102" xfId="40" applyFont="1" applyFill="1" applyBorder="1" applyAlignment="1">
      <alignment horizontal="center" vertical="center" wrapText="1"/>
    </xf>
    <xf numFmtId="0" fontId="44" fillId="18" borderId="93" xfId="40" applyFont="1" applyFill="1" applyBorder="1" applyAlignment="1">
      <alignment horizontal="left" vertical="center"/>
    </xf>
    <xf numFmtId="0" fontId="40" fillId="18" borderId="94" xfId="40" applyFill="1" applyBorder="1" applyAlignment="1">
      <alignment horizontal="center" vertical="center" wrapText="1"/>
    </xf>
    <xf numFmtId="0" fontId="40" fillId="18" borderId="94" xfId="40" applyFill="1" applyBorder="1" applyAlignment="1">
      <alignment horizontal="center" vertical="center"/>
    </xf>
    <xf numFmtId="0" fontId="40" fillId="18" borderId="95" xfId="40" applyFill="1" applyBorder="1" applyAlignment="1">
      <alignment horizontal="center" vertical="center" wrapText="1"/>
    </xf>
    <xf numFmtId="0" fontId="40" fillId="0" borderId="97" xfId="40" applyBorder="1" applyAlignment="1">
      <alignment horizontal="justify" vertical="center" wrapText="1"/>
    </xf>
    <xf numFmtId="164" fontId="40" fillId="0" borderId="97" xfId="40" applyNumberFormat="1" applyBorder="1" applyAlignment="1">
      <alignment horizontal="center" vertical="center"/>
    </xf>
    <xf numFmtId="4" fontId="40" fillId="0" borderId="102" xfId="40" applyNumberFormat="1" applyBorder="1" applyAlignment="1">
      <alignment horizontal="center" vertical="center"/>
    </xf>
    <xf numFmtId="0" fontId="40" fillId="0" borderId="105" xfId="40" applyBorder="1" applyAlignment="1">
      <alignment vertical="center" wrapText="1"/>
    </xf>
    <xf numFmtId="174" fontId="44" fillId="0" borderId="97" xfId="40" applyNumberFormat="1" applyFont="1" applyBorder="1" applyAlignment="1">
      <alignment horizontal="center" vertical="center"/>
    </xf>
    <xf numFmtId="0" fontId="40" fillId="0" borderId="105" xfId="40" applyBorder="1" applyAlignment="1">
      <alignment horizontal="center" vertical="center"/>
    </xf>
    <xf numFmtId="4" fontId="40" fillId="10" borderId="103" xfId="40" applyNumberFormat="1" applyFill="1" applyBorder="1" applyAlignment="1">
      <alignment horizontal="center" vertical="center"/>
    </xf>
    <xf numFmtId="0" fontId="40" fillId="10" borderId="105" xfId="40" applyFill="1" applyBorder="1" applyAlignment="1">
      <alignment horizontal="center" vertical="center"/>
    </xf>
    <xf numFmtId="4" fontId="40" fillId="10" borderId="105" xfId="40" applyNumberFormat="1" applyFill="1" applyBorder="1" applyAlignment="1">
      <alignment horizontal="center" vertical="center"/>
    </xf>
    <xf numFmtId="174" fontId="40" fillId="0" borderId="0" xfId="40" applyNumberFormat="1" applyAlignment="1">
      <alignment vertical="center"/>
    </xf>
    <xf numFmtId="174" fontId="44" fillId="17" borderId="97" xfId="40" applyNumberFormat="1" applyFont="1" applyFill="1" applyBorder="1" applyAlignment="1">
      <alignment horizontal="center" vertical="center"/>
    </xf>
    <xf numFmtId="4" fontId="40" fillId="0" borderId="0" xfId="40" applyNumberFormat="1" applyAlignment="1">
      <alignment horizontal="center" vertical="center"/>
    </xf>
    <xf numFmtId="174" fontId="44" fillId="0" borderId="0" xfId="40" applyNumberFormat="1" applyFont="1" applyAlignment="1">
      <alignment horizontal="center" vertical="center"/>
    </xf>
    <xf numFmtId="0" fontId="40" fillId="0" borderId="97" xfId="40" applyBorder="1" applyAlignment="1">
      <alignment horizontal="left" vertical="center" wrapText="1"/>
    </xf>
    <xf numFmtId="0" fontId="40" fillId="18" borderId="103" xfId="40" applyFill="1" applyBorder="1" applyAlignment="1">
      <alignment horizontal="center" vertical="center" wrapText="1"/>
    </xf>
    <xf numFmtId="0" fontId="40" fillId="18" borderId="104" xfId="40" applyFill="1" applyBorder="1" applyAlignment="1">
      <alignment horizontal="center" vertical="center" wrapText="1"/>
    </xf>
    <xf numFmtId="174" fontId="40" fillId="0" borderId="0" xfId="40" applyNumberFormat="1" applyAlignment="1">
      <alignment horizontal="center" vertical="center"/>
    </xf>
    <xf numFmtId="185" fontId="40" fillId="0" borderId="97" xfId="40" applyNumberFormat="1" applyBorder="1" applyAlignment="1">
      <alignment horizontal="center" vertical="center"/>
    </xf>
    <xf numFmtId="183" fontId="40" fillId="0" borderId="97" xfId="40" applyNumberFormat="1" applyBorder="1" applyAlignment="1">
      <alignment horizontal="center" vertical="center"/>
    </xf>
    <xf numFmtId="174" fontId="40" fillId="0" borderId="103" xfId="40" applyNumberFormat="1" applyBorder="1" applyAlignment="1">
      <alignment horizontal="center" vertical="center"/>
    </xf>
    <xf numFmtId="0" fontId="1" fillId="0" borderId="97" xfId="40" applyFont="1" applyBorder="1" applyAlignment="1">
      <alignment horizontal="left" vertical="center" wrapText="1" readingOrder="1"/>
    </xf>
    <xf numFmtId="0" fontId="1" fillId="0" borderId="97" xfId="40" applyFont="1" applyBorder="1" applyAlignment="1">
      <alignment horizontal="center" vertical="center" readingOrder="1"/>
    </xf>
    <xf numFmtId="164" fontId="1" fillId="0" borderId="97" xfId="40" applyNumberFormat="1" applyFont="1" applyBorder="1" applyAlignment="1">
      <alignment horizontal="center" vertical="center" readingOrder="1"/>
    </xf>
    <xf numFmtId="0" fontId="40" fillId="18" borderId="105" xfId="40" applyFill="1" applyBorder="1" applyAlignment="1">
      <alignment horizontal="center" vertical="center"/>
    </xf>
    <xf numFmtId="4" fontId="40" fillId="0" borderId="106" xfId="40" applyNumberFormat="1" applyBorder="1" applyAlignment="1">
      <alignment horizontal="center" vertical="center"/>
    </xf>
    <xf numFmtId="182" fontId="40" fillId="0" borderId="0" xfId="40" applyNumberFormat="1"/>
    <xf numFmtId="0" fontId="44" fillId="0" borderId="102" xfId="40" applyFont="1" applyBorder="1"/>
    <xf numFmtId="0" fontId="40" fillId="0" borderId="93" xfId="40" applyBorder="1"/>
    <xf numFmtId="0" fontId="44" fillId="0" borderId="98" xfId="40" applyFont="1" applyBorder="1" applyAlignment="1">
      <alignment horizontal="center" vertical="center"/>
    </xf>
    <xf numFmtId="0" fontId="40" fillId="0" borderId="99" xfId="40" applyBorder="1" applyAlignment="1">
      <alignment horizontal="center" vertical="center"/>
    </xf>
    <xf numFmtId="0" fontId="40" fillId="0" borderId="99" xfId="40" applyBorder="1" applyAlignment="1">
      <alignment horizontal="center"/>
    </xf>
    <xf numFmtId="4" fontId="44" fillId="0" borderId="99" xfId="40" applyNumberFormat="1" applyFont="1" applyBorder="1" applyAlignment="1">
      <alignment horizontal="center" vertical="center"/>
    </xf>
    <xf numFmtId="0" fontId="40" fillId="0" borderId="98" xfId="40" applyBorder="1" applyAlignment="1">
      <alignment horizontal="left" vertical="center"/>
    </xf>
    <xf numFmtId="0" fontId="40" fillId="0" borderId="99" xfId="40" applyBorder="1" applyAlignment="1">
      <alignment horizontal="center" vertical="center" wrapText="1"/>
    </xf>
    <xf numFmtId="0" fontId="40" fillId="0" borderId="100" xfId="40" applyBorder="1" applyAlignment="1">
      <alignment horizontal="center" vertical="center" wrapText="1"/>
    </xf>
    <xf numFmtId="182" fontId="40" fillId="0" borderId="106" xfId="40" applyNumberFormat="1" applyBorder="1" applyAlignment="1">
      <alignment horizontal="center" vertical="center"/>
    </xf>
    <xf numFmtId="0" fontId="48" fillId="0" borderId="98" xfId="40" applyFont="1" applyBorder="1"/>
    <xf numFmtId="0" fontId="44" fillId="22" borderId="105" xfId="40" applyFont="1" applyFill="1" applyBorder="1" applyAlignment="1">
      <alignment horizontal="left" vertical="center"/>
    </xf>
    <xf numFmtId="182" fontId="46" fillId="0" borderId="97" xfId="40" applyNumberFormat="1" applyFont="1" applyBorder="1" applyAlignment="1">
      <alignment horizontal="center" vertical="center"/>
    </xf>
    <xf numFmtId="0" fontId="40" fillId="18" borderId="106" xfId="40" applyFill="1" applyBorder="1" applyAlignment="1">
      <alignment horizontal="center" vertical="center"/>
    </xf>
    <xf numFmtId="0" fontId="40" fillId="18" borderId="101" xfId="40" applyFill="1" applyBorder="1" applyAlignment="1">
      <alignment horizontal="center" vertical="center"/>
    </xf>
    <xf numFmtId="0" fontId="40" fillId="18" borderId="101" xfId="40" applyFill="1" applyBorder="1" applyAlignment="1">
      <alignment horizontal="center" vertical="center" wrapText="1"/>
    </xf>
    <xf numFmtId="0" fontId="41" fillId="0" borderId="0" xfId="40" applyFont="1" applyAlignment="1">
      <alignment horizontal="left" vertical="center"/>
    </xf>
    <xf numFmtId="0" fontId="44" fillId="0" borderId="12" xfId="40" applyFont="1" applyBorder="1" applyAlignment="1">
      <alignment horizontal="center" vertical="center"/>
    </xf>
    <xf numFmtId="0" fontId="44" fillId="0" borderId="96" xfId="40" applyFont="1" applyBorder="1" applyAlignment="1">
      <alignment vertical="center"/>
    </xf>
    <xf numFmtId="4" fontId="46" fillId="0" borderId="0" xfId="40" applyNumberFormat="1" applyFont="1" applyAlignment="1">
      <alignment horizontal="left" vertical="center"/>
    </xf>
    <xf numFmtId="0" fontId="40" fillId="18" borderId="103" xfId="40" applyFill="1" applyBorder="1" applyAlignment="1">
      <alignment vertical="center"/>
    </xf>
    <xf numFmtId="0" fontId="40" fillId="18" borderId="104" xfId="40" applyFill="1" applyBorder="1" applyAlignment="1">
      <alignment vertical="center"/>
    </xf>
    <xf numFmtId="0" fontId="45" fillId="0" borderId="93" xfId="40" applyFont="1" applyBorder="1" applyAlignment="1">
      <alignment vertical="center"/>
    </xf>
    <xf numFmtId="0" fontId="44" fillId="0" borderId="94" xfId="40" applyFont="1" applyBorder="1" applyAlignment="1">
      <alignment vertical="center"/>
    </xf>
    <xf numFmtId="0" fontId="40" fillId="0" borderId="105" xfId="40" applyBorder="1" applyAlignment="1">
      <alignment vertical="center"/>
    </xf>
    <xf numFmtId="186" fontId="40" fillId="10" borderId="97" xfId="40" applyNumberFormat="1" applyFill="1" applyBorder="1" applyAlignment="1">
      <alignment horizontal="center" vertical="center"/>
    </xf>
    <xf numFmtId="186" fontId="40" fillId="0" borderId="97" xfId="40" applyNumberFormat="1" applyBorder="1" applyAlignment="1">
      <alignment horizontal="center" vertical="center"/>
    </xf>
    <xf numFmtId="0" fontId="58" fillId="0" borderId="96" xfId="40" applyFont="1" applyBorder="1"/>
    <xf numFmtId="0" fontId="57" fillId="0" borderId="98" xfId="40" applyFont="1" applyBorder="1" applyAlignment="1">
      <alignment vertical="center"/>
    </xf>
    <xf numFmtId="0" fontId="57" fillId="0" borderId="99" xfId="40" applyFont="1" applyBorder="1" applyAlignment="1">
      <alignment vertical="center"/>
    </xf>
    <xf numFmtId="0" fontId="57" fillId="0" borderId="100" xfId="40" applyFont="1" applyBorder="1" applyAlignment="1">
      <alignment vertical="center"/>
    </xf>
    <xf numFmtId="0" fontId="43" fillId="0" borderId="0" xfId="44" applyFont="1" applyAlignment="1">
      <alignment vertical="center"/>
    </xf>
    <xf numFmtId="0" fontId="45" fillId="0" borderId="0" xfId="45"/>
    <xf numFmtId="181" fontId="48" fillId="0" borderId="0" xfId="44" applyNumberFormat="1"/>
    <xf numFmtId="0" fontId="44" fillId="10" borderId="106" xfId="44" applyFont="1" applyFill="1" applyBorder="1" applyAlignment="1">
      <alignment horizontal="center" vertical="center"/>
    </xf>
    <xf numFmtId="0" fontId="32" fillId="10" borderId="106" xfId="44" applyFont="1" applyFill="1" applyBorder="1" applyAlignment="1">
      <alignment horizontal="center" vertical="center"/>
    </xf>
    <xf numFmtId="0" fontId="45" fillId="10" borderId="106" xfId="44" applyFont="1" applyFill="1" applyBorder="1" applyAlignment="1">
      <alignment horizontal="left" vertical="center" wrapText="1"/>
    </xf>
    <xf numFmtId="164" fontId="59" fillId="10" borderId="97" xfId="40" applyNumberFormat="1" applyFont="1" applyFill="1" applyBorder="1" applyAlignment="1">
      <alignment horizontal="center" vertical="center" wrapText="1" readingOrder="1"/>
    </xf>
    <xf numFmtId="4" fontId="32" fillId="10" borderId="106" xfId="44" applyNumberFormat="1" applyFont="1" applyFill="1" applyBorder="1" applyAlignment="1">
      <alignment horizontal="center" vertical="center"/>
    </xf>
    <xf numFmtId="4" fontId="32" fillId="10" borderId="106" xfId="46" applyNumberFormat="1" applyFont="1" applyFill="1" applyBorder="1" applyAlignment="1">
      <alignment horizontal="center" vertical="center"/>
    </xf>
    <xf numFmtId="0" fontId="44" fillId="10" borderId="97" xfId="44" applyFont="1" applyFill="1" applyBorder="1" applyAlignment="1">
      <alignment horizontal="center" vertical="center"/>
    </xf>
    <xf numFmtId="0" fontId="32" fillId="10" borderId="97" xfId="44" applyFont="1" applyFill="1" applyBorder="1" applyAlignment="1">
      <alignment horizontal="center" vertical="center"/>
    </xf>
    <xf numFmtId="0" fontId="45" fillId="10" borderId="97" xfId="44" applyFont="1" applyFill="1" applyBorder="1" applyAlignment="1">
      <alignment horizontal="left" vertical="center" wrapText="1"/>
    </xf>
    <xf numFmtId="4" fontId="32" fillId="10" borderId="97" xfId="44" applyNumberFormat="1" applyFont="1" applyFill="1" applyBorder="1" applyAlignment="1">
      <alignment horizontal="center" vertical="center"/>
    </xf>
    <xf numFmtId="174" fontId="32" fillId="10" borderId="97" xfId="44" applyNumberFormat="1" applyFont="1" applyFill="1" applyBorder="1" applyAlignment="1">
      <alignment horizontal="center" vertical="center"/>
    </xf>
    <xf numFmtId="0" fontId="32" fillId="10" borderId="102" xfId="44" applyFont="1" applyFill="1" applyBorder="1" applyAlignment="1">
      <alignment horizontal="center" vertical="center"/>
    </xf>
    <xf numFmtId="3" fontId="32" fillId="10" borderId="102" xfId="44" applyNumberFormat="1" applyFont="1" applyFill="1" applyBorder="1" applyAlignment="1">
      <alignment horizontal="center" vertical="center"/>
    </xf>
    <xf numFmtId="0" fontId="32" fillId="0" borderId="103" xfId="44" applyFont="1" applyBorder="1" applyAlignment="1">
      <alignment horizontal="center" vertical="center"/>
    </xf>
    <xf numFmtId="4" fontId="32" fillId="0" borderId="103" xfId="44" applyNumberFormat="1" applyFont="1" applyBorder="1" applyAlignment="1">
      <alignment horizontal="center" vertical="center"/>
    </xf>
    <xf numFmtId="174" fontId="32" fillId="0" borderId="104" xfId="44" applyNumberFormat="1" applyFont="1" applyBorder="1" applyAlignment="1">
      <alignment horizontal="center" vertical="center"/>
    </xf>
    <xf numFmtId="4" fontId="41" fillId="24" borderId="104" xfId="46" applyNumberFormat="1" applyFont="1" applyFill="1" applyBorder="1" applyAlignment="1">
      <alignment horizontal="center" vertical="center"/>
    </xf>
    <xf numFmtId="0" fontId="51" fillId="0" borderId="0" xfId="44" applyFont="1"/>
    <xf numFmtId="1" fontId="48" fillId="0" borderId="0" xfId="44" applyNumberFormat="1"/>
    <xf numFmtId="0" fontId="46" fillId="0" borderId="0" xfId="44" applyFont="1"/>
    <xf numFmtId="0" fontId="46" fillId="0" borderId="97" xfId="44" applyFont="1" applyBorder="1" applyAlignment="1">
      <alignment vertical="center"/>
    </xf>
    <xf numFmtId="4" fontId="48" fillId="10" borderId="97" xfId="44" applyNumberFormat="1" applyFill="1" applyBorder="1" applyAlignment="1">
      <alignment vertical="center"/>
    </xf>
    <xf numFmtId="0" fontId="45" fillId="0" borderId="0" xfId="47" applyAlignment="1">
      <alignment vertical="top"/>
    </xf>
    <xf numFmtId="0" fontId="45" fillId="0" borderId="0" xfId="47" applyAlignment="1">
      <alignment vertical="top" wrapText="1"/>
    </xf>
    <xf numFmtId="164" fontId="45" fillId="0" borderId="0" xfId="47" applyNumberFormat="1" applyAlignment="1">
      <alignment vertical="top"/>
    </xf>
    <xf numFmtId="2" fontId="48" fillId="10" borderId="97" xfId="44" applyNumberFormat="1" applyFill="1" applyBorder="1" applyAlignment="1">
      <alignment vertical="center"/>
    </xf>
    <xf numFmtId="1" fontId="48" fillId="10" borderId="97" xfId="44" applyNumberFormat="1" applyFill="1" applyBorder="1" applyAlignment="1">
      <alignment vertical="center"/>
    </xf>
    <xf numFmtId="0" fontId="48" fillId="0" borderId="106" xfId="44" applyBorder="1"/>
    <xf numFmtId="0" fontId="46" fillId="0" borderId="97" xfId="44" applyFont="1" applyBorder="1"/>
    <xf numFmtId="4" fontId="41" fillId="24" borderId="104" xfId="44" applyNumberFormat="1" applyFont="1" applyFill="1" applyBorder="1" applyAlignment="1">
      <alignment horizontal="center" vertical="center"/>
    </xf>
    <xf numFmtId="0" fontId="61" fillId="0" borderId="0" xfId="48" applyFont="1" applyAlignment="1">
      <alignment vertical="center"/>
    </xf>
    <xf numFmtId="0" fontId="1" fillId="0" borderId="0" xfId="48"/>
    <xf numFmtId="0" fontId="59" fillId="10" borderId="97" xfId="49" applyFont="1" applyFill="1" applyBorder="1"/>
    <xf numFmtId="4" fontId="59" fillId="10" borderId="97" xfId="49" applyNumberFormat="1" applyFont="1" applyFill="1" applyBorder="1" applyAlignment="1">
      <alignment horizontal="center"/>
    </xf>
    <xf numFmtId="0" fontId="1" fillId="10" borderId="0" xfId="48" applyFill="1"/>
    <xf numFmtId="1" fontId="59" fillId="10" borderId="97" xfId="49" applyNumberFormat="1" applyFont="1" applyFill="1" applyBorder="1" applyAlignment="1">
      <alignment horizontal="center"/>
    </xf>
    <xf numFmtId="0" fontId="59" fillId="10" borderId="97" xfId="49" applyFont="1" applyFill="1" applyBorder="1" applyAlignment="1">
      <alignment horizontal="center"/>
    </xf>
    <xf numFmtId="1" fontId="59" fillId="10" borderId="97" xfId="48" applyNumberFormat="1" applyFont="1" applyFill="1" applyBorder="1" applyAlignment="1">
      <alignment horizontal="center" vertical="center"/>
    </xf>
    <xf numFmtId="0" fontId="59" fillId="10" borderId="97" xfId="50" applyFont="1" applyFill="1" applyBorder="1"/>
    <xf numFmtId="4" fontId="59" fillId="10" borderId="97" xfId="50" applyNumberFormat="1" applyFont="1" applyFill="1" applyBorder="1" applyAlignment="1">
      <alignment horizontal="center" vertical="center"/>
    </xf>
    <xf numFmtId="0" fontId="59" fillId="0" borderId="0" xfId="50" applyFont="1" applyAlignment="1">
      <alignment horizontal="left"/>
    </xf>
    <xf numFmtId="0" fontId="59" fillId="0" borderId="0" xfId="50" applyFont="1"/>
    <xf numFmtId="0" fontId="61" fillId="0" borderId="0" xfId="50" applyFont="1"/>
    <xf numFmtId="2" fontId="59" fillId="10" borderId="97" xfId="50" applyNumberFormat="1" applyFont="1" applyFill="1" applyBorder="1" applyAlignment="1">
      <alignment horizontal="center" vertical="center"/>
    </xf>
    <xf numFmtId="0" fontId="59" fillId="10" borderId="0" xfId="50" applyFont="1" applyFill="1" applyAlignment="1">
      <alignment horizontal="left"/>
    </xf>
    <xf numFmtId="0" fontId="59" fillId="10" borderId="0" xfId="50" applyFont="1" applyFill="1"/>
    <xf numFmtId="2" fontId="59" fillId="10" borderId="0" xfId="50" applyNumberFormat="1" applyFont="1" applyFill="1" applyAlignment="1">
      <alignment horizontal="left"/>
    </xf>
    <xf numFmtId="0" fontId="59" fillId="0" borderId="96" xfId="51" applyFont="1" applyBorder="1"/>
    <xf numFmtId="0" fontId="59" fillId="0" borderId="0" xfId="51" applyFont="1"/>
    <xf numFmtId="0" fontId="59" fillId="0" borderId="12" xfId="51" applyFont="1" applyBorder="1"/>
    <xf numFmtId="0" fontId="19" fillId="0" borderId="97" xfId="51" applyFont="1" applyBorder="1" applyAlignment="1">
      <alignment horizontal="right"/>
    </xf>
    <xf numFmtId="0" fontId="19" fillId="7" borderId="97" xfId="51" applyFont="1" applyFill="1" applyBorder="1" applyAlignment="1">
      <alignment horizontal="right"/>
    </xf>
    <xf numFmtId="0" fontId="1" fillId="0" borderId="12" xfId="48" applyBorder="1"/>
    <xf numFmtId="0" fontId="61" fillId="0" borderId="98" xfId="51" applyFont="1" applyBorder="1"/>
    <xf numFmtId="0" fontId="61" fillId="0" borderId="99" xfId="51" applyFont="1" applyBorder="1"/>
    <xf numFmtId="0" fontId="59" fillId="0" borderId="99" xfId="51" applyFont="1" applyBorder="1"/>
    <xf numFmtId="0" fontId="59" fillId="0" borderId="100" xfId="51" applyFont="1" applyBorder="1"/>
    <xf numFmtId="0" fontId="1" fillId="0" borderId="96" xfId="48" applyBorder="1"/>
    <xf numFmtId="10" fontId="19" fillId="7" borderId="97" xfId="51" applyNumberFormat="1" applyFont="1" applyFill="1" applyBorder="1" applyAlignment="1">
      <alignment horizontal="right"/>
    </xf>
    <xf numFmtId="0" fontId="1" fillId="0" borderId="98" xfId="48" applyBorder="1"/>
    <xf numFmtId="0" fontId="1" fillId="0" borderId="99" xfId="48" applyBorder="1"/>
    <xf numFmtId="0" fontId="1" fillId="0" borderId="100" xfId="48" applyBorder="1"/>
    <xf numFmtId="0" fontId="31" fillId="25" borderId="97" xfId="48" applyFont="1" applyFill="1" applyBorder="1"/>
    <xf numFmtId="4" fontId="1" fillId="10" borderId="97" xfId="48" applyNumberFormat="1" applyFill="1" applyBorder="1"/>
    <xf numFmtId="0" fontId="31" fillId="25" borderId="97" xfId="48" applyFont="1" applyFill="1" applyBorder="1" applyAlignment="1">
      <alignment horizontal="center" vertical="center" wrapText="1"/>
    </xf>
    <xf numFmtId="0" fontId="1" fillId="0" borderId="97" xfId="48" applyBorder="1" applyAlignment="1">
      <alignment horizontal="center" vertical="center"/>
    </xf>
    <xf numFmtId="0" fontId="1" fillId="10" borderId="97" xfId="48" applyFill="1" applyBorder="1" applyAlignment="1">
      <alignment horizontal="center" vertical="center"/>
    </xf>
    <xf numFmtId="2" fontId="1" fillId="10" borderId="93" xfId="48" applyNumberFormat="1" applyFill="1" applyBorder="1" applyAlignment="1">
      <alignment horizontal="center" vertical="center"/>
    </xf>
    <xf numFmtId="1" fontId="1" fillId="10" borderId="97" xfId="48" applyNumberFormat="1" applyFill="1" applyBorder="1" applyAlignment="1">
      <alignment horizontal="center" vertical="center"/>
    </xf>
    <xf numFmtId="1" fontId="1" fillId="10" borderId="93" xfId="48" applyNumberFormat="1" applyFill="1" applyBorder="1" applyAlignment="1">
      <alignment horizontal="center" vertical="center"/>
    </xf>
    <xf numFmtId="0" fontId="31" fillId="25" borderId="97" xfId="48" applyFont="1" applyFill="1" applyBorder="1" applyAlignment="1">
      <alignment horizontal="center"/>
    </xf>
    <xf numFmtId="0" fontId="1" fillId="10" borderId="97" xfId="48" applyFill="1" applyBorder="1" applyAlignment="1">
      <alignment horizontal="center"/>
    </xf>
    <xf numFmtId="0" fontId="1" fillId="0" borderId="97" xfId="48" applyBorder="1" applyAlignment="1">
      <alignment horizontal="center"/>
    </xf>
    <xf numFmtId="4" fontId="1" fillId="0" borderId="97" xfId="52" applyNumberFormat="1" applyFont="1" applyBorder="1" applyAlignment="1">
      <alignment horizontal="center" vertical="center"/>
    </xf>
    <xf numFmtId="4" fontId="1" fillId="0" borderId="97" xfId="52" applyNumberFormat="1" applyFont="1" applyBorder="1" applyAlignment="1">
      <alignment horizontal="center"/>
    </xf>
    <xf numFmtId="4" fontId="31" fillId="0" borderId="97" xfId="48" applyNumberFormat="1" applyFont="1" applyBorder="1" applyAlignment="1">
      <alignment horizontal="center"/>
    </xf>
    <xf numFmtId="0" fontId="1" fillId="0" borderId="97" xfId="48" applyBorder="1"/>
    <xf numFmtId="4" fontId="1" fillId="0" borderId="97" xfId="48" applyNumberFormat="1" applyBorder="1"/>
    <xf numFmtId="4" fontId="1" fillId="0" borderId="0" xfId="48" applyNumberFormat="1"/>
    <xf numFmtId="0" fontId="1" fillId="0" borderId="97" xfId="48" applyBorder="1" applyAlignment="1">
      <alignment vertical="center"/>
    </xf>
    <xf numFmtId="4" fontId="1" fillId="10" borderId="97" xfId="48" applyNumberFormat="1" applyFill="1" applyBorder="1" applyAlignment="1">
      <alignment horizontal="center" vertical="center"/>
    </xf>
    <xf numFmtId="4" fontId="1" fillId="0" borderId="97" xfId="48" applyNumberFormat="1" applyBorder="1" applyAlignment="1">
      <alignment horizontal="center" vertical="center"/>
    </xf>
    <xf numFmtId="4" fontId="31" fillId="25" borderId="97" xfId="48" applyNumberFormat="1" applyFont="1" applyFill="1" applyBorder="1" applyAlignment="1">
      <alignment horizontal="center" vertical="center"/>
    </xf>
    <xf numFmtId="44" fontId="31" fillId="26" borderId="97" xfId="53" applyFont="1" applyFill="1" applyBorder="1"/>
    <xf numFmtId="0" fontId="10" fillId="0" borderId="0" xfId="54" applyFont="1" applyAlignment="1">
      <alignment horizontal="left" vertical="center"/>
    </xf>
    <xf numFmtId="0" fontId="65" fillId="0" borderId="43" xfId="54" applyFont="1" applyBorder="1" applyAlignment="1">
      <alignment horizontal="left" vertical="center" wrapText="1"/>
    </xf>
    <xf numFmtId="0" fontId="66" fillId="0" borderId="0" xfId="54" applyFont="1" applyAlignment="1">
      <alignment horizontal="left" vertical="center"/>
    </xf>
    <xf numFmtId="0" fontId="66" fillId="0" borderId="0" xfId="54" applyFont="1" applyAlignment="1">
      <alignment horizontal="center" vertical="center"/>
    </xf>
    <xf numFmtId="0" fontId="67" fillId="0" borderId="0" xfId="54" applyFont="1" applyAlignment="1">
      <alignment horizontal="left" vertical="center"/>
    </xf>
    <xf numFmtId="0" fontId="66" fillId="0" borderId="44" xfId="54" applyFont="1" applyBorder="1" applyAlignment="1">
      <alignment horizontal="left" vertical="center"/>
    </xf>
    <xf numFmtId="0" fontId="61" fillId="10" borderId="0" xfId="54" applyFont="1" applyFill="1" applyAlignment="1">
      <alignment horizontal="left" vertical="center"/>
    </xf>
    <xf numFmtId="0" fontId="68" fillId="7" borderId="114" xfId="54" applyFont="1" applyFill="1" applyBorder="1" applyAlignment="1">
      <alignment horizontal="center" vertical="center" wrapText="1"/>
    </xf>
    <xf numFmtId="0" fontId="68" fillId="7" borderId="109" xfId="54" applyFont="1" applyFill="1" applyBorder="1" applyAlignment="1">
      <alignment horizontal="center" vertical="center" wrapText="1"/>
    </xf>
    <xf numFmtId="0" fontId="68" fillId="7" borderId="102" xfId="54" applyFont="1" applyFill="1" applyBorder="1" applyAlignment="1">
      <alignment horizontal="center" vertical="center" wrapText="1"/>
    </xf>
    <xf numFmtId="187" fontId="68" fillId="7" borderId="102" xfId="54" applyNumberFormat="1" applyFont="1" applyFill="1" applyBorder="1" applyAlignment="1">
      <alignment horizontal="center" vertical="center" wrapText="1"/>
    </xf>
    <xf numFmtId="2" fontId="19" fillId="7" borderId="102" xfId="54" applyNumberFormat="1" applyFont="1" applyFill="1" applyBorder="1" applyAlignment="1">
      <alignment horizontal="center" vertical="center" wrapText="1"/>
    </xf>
    <xf numFmtId="49" fontId="68" fillId="7" borderId="102" xfId="54" quotePrefix="1" applyNumberFormat="1" applyFont="1" applyFill="1" applyBorder="1" applyAlignment="1">
      <alignment horizontal="center" vertical="center" wrapText="1"/>
    </xf>
    <xf numFmtId="0" fontId="19" fillId="7" borderId="102" xfId="54" applyFont="1" applyFill="1" applyBorder="1" applyAlignment="1">
      <alignment horizontal="center" vertical="center" wrapText="1"/>
    </xf>
    <xf numFmtId="0" fontId="68" fillId="7" borderId="119" xfId="54" applyFont="1" applyFill="1" applyBorder="1" applyAlignment="1">
      <alignment horizontal="center" vertical="center" wrapText="1"/>
    </xf>
    <xf numFmtId="0" fontId="10" fillId="10" borderId="109" xfId="54" applyFont="1" applyFill="1" applyBorder="1" applyAlignment="1">
      <alignment horizontal="center" vertical="center"/>
    </xf>
    <xf numFmtId="17" fontId="15" fillId="10" borderId="109" xfId="54" applyNumberFormat="1" applyFont="1" applyFill="1" applyBorder="1" applyAlignment="1">
      <alignment horizontal="center" vertical="center"/>
    </xf>
    <xf numFmtId="44" fontId="22" fillId="10" borderId="109" xfId="55" applyFont="1" applyFill="1" applyBorder="1" applyAlignment="1">
      <alignment horizontal="center" vertical="center"/>
    </xf>
    <xf numFmtId="49" fontId="22" fillId="10" borderId="109" xfId="55" applyNumberFormat="1" applyFont="1" applyFill="1" applyBorder="1" applyAlignment="1">
      <alignment horizontal="center" vertical="center"/>
    </xf>
    <xf numFmtId="44" fontId="22" fillId="10" borderId="109" xfId="55" applyFont="1" applyFill="1" applyBorder="1" applyAlignment="1">
      <alignment horizontal="center" vertical="center" wrapText="1"/>
    </xf>
    <xf numFmtId="17" fontId="22" fillId="10" borderId="109" xfId="54" applyNumberFormat="1" applyFont="1" applyFill="1" applyBorder="1" applyAlignment="1">
      <alignment horizontal="center" vertical="center"/>
    </xf>
    <xf numFmtId="186" fontId="22" fillId="10" borderId="109" xfId="54" applyNumberFormat="1" applyFont="1" applyFill="1" applyBorder="1" applyAlignment="1">
      <alignment horizontal="center" vertical="center"/>
    </xf>
    <xf numFmtId="186" fontId="22" fillId="10" borderId="116" xfId="54" applyNumberFormat="1" applyFont="1" applyFill="1" applyBorder="1" applyAlignment="1">
      <alignment horizontal="center" vertical="center"/>
    </xf>
    <xf numFmtId="188" fontId="22" fillId="10" borderId="109" xfId="54" applyNumberFormat="1" applyFont="1" applyFill="1" applyBorder="1" applyAlignment="1">
      <alignment horizontal="center" vertical="center"/>
    </xf>
    <xf numFmtId="44" fontId="22" fillId="10" borderId="109" xfId="54" applyNumberFormat="1" applyFont="1" applyFill="1" applyBorder="1" applyAlignment="1">
      <alignment horizontal="center" vertical="center"/>
    </xf>
    <xf numFmtId="44" fontId="22" fillId="10" borderId="109" xfId="56" applyNumberFormat="1" applyFont="1" applyFill="1" applyBorder="1" applyAlignment="1">
      <alignment vertical="center"/>
    </xf>
    <xf numFmtId="2" fontId="22" fillId="10" borderId="109" xfId="54" applyNumberFormat="1" applyFont="1" applyFill="1" applyBorder="1" applyAlignment="1">
      <alignment horizontal="center" vertical="center"/>
    </xf>
    <xf numFmtId="0" fontId="69" fillId="10" borderId="109" xfId="54" applyFont="1" applyFill="1" applyBorder="1" applyAlignment="1">
      <alignment horizontal="center" vertical="center" wrapText="1"/>
    </xf>
    <xf numFmtId="2" fontId="69" fillId="10" borderId="109" xfId="54" applyNumberFormat="1" applyFont="1" applyFill="1" applyBorder="1" applyAlignment="1">
      <alignment horizontal="center" vertical="center"/>
    </xf>
    <xf numFmtId="0" fontId="22" fillId="10" borderId="109" xfId="54" applyFont="1" applyFill="1" applyBorder="1" applyAlignment="1">
      <alignment horizontal="center" vertical="center"/>
    </xf>
    <xf numFmtId="44" fontId="13" fillId="10" borderId="109" xfId="55" applyFont="1" applyFill="1" applyBorder="1" applyAlignment="1">
      <alignment horizontal="center" vertical="center"/>
    </xf>
    <xf numFmtId="189" fontId="22" fillId="10" borderId="109" xfId="54" applyNumberFormat="1" applyFont="1" applyFill="1" applyBorder="1" applyAlignment="1">
      <alignment horizontal="center" vertical="center"/>
    </xf>
    <xf numFmtId="0" fontId="22" fillId="10" borderId="110" xfId="54" applyFont="1" applyFill="1" applyBorder="1" applyAlignment="1">
      <alignment horizontal="center" vertical="center"/>
    </xf>
    <xf numFmtId="0" fontId="68" fillId="10" borderId="97" xfId="54" applyFont="1" applyFill="1" applyBorder="1" applyAlignment="1">
      <alignment horizontal="center" vertical="center" wrapText="1"/>
    </xf>
    <xf numFmtId="17" fontId="19" fillId="10" borderId="97" xfId="54" applyNumberFormat="1" applyFont="1" applyFill="1" applyBorder="1" applyAlignment="1">
      <alignment horizontal="center" vertical="center"/>
    </xf>
    <xf numFmtId="44" fontId="21" fillId="10" borderId="97" xfId="55" applyFont="1" applyFill="1" applyBorder="1" applyAlignment="1">
      <alignment horizontal="center" vertical="center"/>
    </xf>
    <xf numFmtId="49" fontId="21" fillId="10" borderId="97" xfId="55" applyNumberFormat="1" applyFont="1" applyFill="1" applyBorder="1" applyAlignment="1">
      <alignment horizontal="center" vertical="center"/>
    </xf>
    <xf numFmtId="44" fontId="21" fillId="10" borderId="97" xfId="55" applyFont="1" applyFill="1" applyBorder="1" applyAlignment="1">
      <alignment horizontal="center" vertical="center" wrapText="1"/>
    </xf>
    <xf numFmtId="17" fontId="21" fillId="10" borderId="97" xfId="54" applyNumberFormat="1" applyFont="1" applyFill="1" applyBorder="1" applyAlignment="1">
      <alignment horizontal="center" vertical="center"/>
    </xf>
    <xf numFmtId="186" fontId="21" fillId="10" borderId="97" xfId="54" applyNumberFormat="1" applyFont="1" applyFill="1" applyBorder="1" applyAlignment="1">
      <alignment horizontal="center" vertical="center"/>
    </xf>
    <xf numFmtId="188" fontId="21" fillId="10" borderId="97" xfId="54" applyNumberFormat="1" applyFont="1" applyFill="1" applyBorder="1" applyAlignment="1">
      <alignment horizontal="center" vertical="center"/>
    </xf>
    <xf numFmtId="44" fontId="21" fillId="27" borderId="97" xfId="54" applyNumberFormat="1" applyFont="1" applyFill="1" applyBorder="1" applyAlignment="1">
      <alignment horizontal="center" vertical="center"/>
    </xf>
    <xf numFmtId="44" fontId="21" fillId="10" borderId="97" xfId="56" applyNumberFormat="1" applyFont="1" applyFill="1" applyBorder="1" applyAlignment="1">
      <alignment vertical="center"/>
    </xf>
    <xf numFmtId="2" fontId="21" fillId="10" borderId="97" xfId="54" applyNumberFormat="1" applyFont="1" applyFill="1" applyBorder="1" applyAlignment="1">
      <alignment horizontal="center" vertical="center"/>
    </xf>
    <xf numFmtId="2" fontId="21" fillId="27" borderId="97" xfId="54" applyNumberFormat="1" applyFont="1" applyFill="1" applyBorder="1" applyAlignment="1">
      <alignment horizontal="center" vertical="center"/>
    </xf>
    <xf numFmtId="0" fontId="70" fillId="10" borderId="97" xfId="54" applyFont="1" applyFill="1" applyBorder="1" applyAlignment="1">
      <alignment horizontal="center" vertical="center" wrapText="1"/>
    </xf>
    <xf numFmtId="2" fontId="70" fillId="10" borderId="97" xfId="54" applyNumberFormat="1" applyFont="1" applyFill="1" applyBorder="1" applyAlignment="1">
      <alignment horizontal="center" vertical="center"/>
    </xf>
    <xf numFmtId="0" fontId="21" fillId="10" borderId="97" xfId="54" applyFont="1" applyFill="1" applyBorder="1" applyAlignment="1">
      <alignment horizontal="center" vertical="center"/>
    </xf>
    <xf numFmtId="44" fontId="14" fillId="10" borderId="97" xfId="55" applyFont="1" applyFill="1" applyBorder="1" applyAlignment="1">
      <alignment horizontal="center" vertical="center"/>
    </xf>
    <xf numFmtId="189" fontId="21" fillId="27" borderId="97" xfId="54" applyNumberFormat="1" applyFont="1" applyFill="1" applyBorder="1" applyAlignment="1">
      <alignment horizontal="center" vertical="center"/>
    </xf>
    <xf numFmtId="0" fontId="21" fillId="10" borderId="54" xfId="54" applyFont="1" applyFill="1" applyBorder="1" applyAlignment="1">
      <alignment horizontal="center" vertical="center"/>
    </xf>
    <xf numFmtId="0" fontId="10" fillId="10" borderId="97" xfId="54" applyFont="1" applyFill="1" applyBorder="1" applyAlignment="1">
      <alignment horizontal="center" vertical="center"/>
    </xf>
    <xf numFmtId="17" fontId="15" fillId="10" borderId="97" xfId="54" applyNumberFormat="1" applyFont="1" applyFill="1" applyBorder="1" applyAlignment="1">
      <alignment horizontal="center" vertical="center"/>
    </xf>
    <xf numFmtId="44" fontId="22" fillId="10" borderId="97" xfId="55" applyFont="1" applyFill="1" applyBorder="1" applyAlignment="1">
      <alignment horizontal="center" vertical="center"/>
    </xf>
    <xf numFmtId="49" fontId="22" fillId="10" borderId="97" xfId="55" applyNumberFormat="1" applyFont="1" applyFill="1" applyBorder="1" applyAlignment="1">
      <alignment horizontal="center" vertical="center"/>
    </xf>
    <xf numFmtId="44" fontId="22" fillId="10" borderId="97" xfId="55" applyFont="1" applyFill="1" applyBorder="1" applyAlignment="1">
      <alignment horizontal="center" vertical="center" wrapText="1"/>
    </xf>
    <xf numFmtId="17" fontId="22" fillId="10" borderId="97" xfId="54" applyNumberFormat="1" applyFont="1" applyFill="1" applyBorder="1" applyAlignment="1">
      <alignment horizontal="center" vertical="center"/>
    </xf>
    <xf numFmtId="186" fontId="22" fillId="10" borderId="97" xfId="54" applyNumberFormat="1" applyFont="1" applyFill="1" applyBorder="1" applyAlignment="1">
      <alignment horizontal="center" vertical="center"/>
    </xf>
    <xf numFmtId="188" fontId="22" fillId="10" borderId="97" xfId="54" applyNumberFormat="1" applyFont="1" applyFill="1" applyBorder="1" applyAlignment="1">
      <alignment horizontal="center" vertical="center"/>
    </xf>
    <xf numFmtId="44" fontId="22" fillId="10" borderId="97" xfId="54" applyNumberFormat="1" applyFont="1" applyFill="1" applyBorder="1" applyAlignment="1">
      <alignment horizontal="center" vertical="center"/>
    </xf>
    <xf numFmtId="44" fontId="22" fillId="10" borderId="97" xfId="56" applyNumberFormat="1" applyFont="1" applyFill="1" applyBorder="1" applyAlignment="1">
      <alignment vertical="center"/>
    </xf>
    <xf numFmtId="2" fontId="22" fillId="10" borderId="97" xfId="54" applyNumberFormat="1" applyFont="1" applyFill="1" applyBorder="1" applyAlignment="1">
      <alignment horizontal="center" vertical="center"/>
    </xf>
    <xf numFmtId="0" fontId="69" fillId="10" borderId="97" xfId="54" applyFont="1" applyFill="1" applyBorder="1" applyAlignment="1">
      <alignment horizontal="center" vertical="center" wrapText="1"/>
    </xf>
    <xf numFmtId="2" fontId="69" fillId="10" borderId="97" xfId="54" applyNumberFormat="1" applyFont="1" applyFill="1" applyBorder="1" applyAlignment="1">
      <alignment horizontal="center" vertical="center"/>
    </xf>
    <xf numFmtId="0" fontId="22" fillId="10" borderId="97" xfId="54" applyFont="1" applyFill="1" applyBorder="1" applyAlignment="1">
      <alignment horizontal="center" vertical="center"/>
    </xf>
    <xf numFmtId="44" fontId="13" fillId="10" borderId="97" xfId="55" applyFont="1" applyFill="1" applyBorder="1" applyAlignment="1">
      <alignment horizontal="center" vertical="center"/>
    </xf>
    <xf numFmtId="189" fontId="22" fillId="10" borderId="97" xfId="54" applyNumberFormat="1" applyFont="1" applyFill="1" applyBorder="1" applyAlignment="1">
      <alignment horizontal="center" vertical="center"/>
    </xf>
    <xf numFmtId="0" fontId="22" fillId="10" borderId="54" xfId="54" applyFont="1" applyFill="1" applyBorder="1" applyAlignment="1">
      <alignment horizontal="center" vertical="center"/>
    </xf>
    <xf numFmtId="0" fontId="10" fillId="10" borderId="77" xfId="54" applyFont="1" applyFill="1" applyBorder="1" applyAlignment="1">
      <alignment horizontal="center" vertical="center"/>
    </xf>
    <xf numFmtId="17" fontId="15" fillId="10" borderId="77" xfId="54" applyNumberFormat="1" applyFont="1" applyFill="1" applyBorder="1" applyAlignment="1">
      <alignment horizontal="center" vertical="center"/>
    </xf>
    <xf numFmtId="44" fontId="22" fillId="10" borderId="77" xfId="55" applyFont="1" applyFill="1" applyBorder="1" applyAlignment="1">
      <alignment horizontal="center" vertical="center"/>
    </xf>
    <xf numFmtId="49" fontId="22" fillId="10" borderId="77" xfId="55" applyNumberFormat="1" applyFont="1" applyFill="1" applyBorder="1" applyAlignment="1">
      <alignment horizontal="center" vertical="center"/>
    </xf>
    <xf numFmtId="44" fontId="22" fillId="10" borderId="77" xfId="55" applyFont="1" applyFill="1" applyBorder="1" applyAlignment="1">
      <alignment horizontal="center" vertical="center" wrapText="1"/>
    </xf>
    <xf numFmtId="17" fontId="22" fillId="10" borderId="56" xfId="54" applyNumberFormat="1" applyFont="1" applyFill="1" applyBorder="1" applyAlignment="1">
      <alignment horizontal="center" vertical="center"/>
    </xf>
    <xf numFmtId="186" fontId="22" fillId="10" borderId="77" xfId="54" applyNumberFormat="1" applyFont="1" applyFill="1" applyBorder="1" applyAlignment="1">
      <alignment horizontal="center" vertical="center"/>
    </xf>
    <xf numFmtId="186" fontId="22" fillId="10" borderId="106" xfId="54" applyNumberFormat="1" applyFont="1" applyFill="1" applyBorder="1" applyAlignment="1">
      <alignment horizontal="center" vertical="center"/>
    </xf>
    <xf numFmtId="188" fontId="22" fillId="10" borderId="77" xfId="54" applyNumberFormat="1" applyFont="1" applyFill="1" applyBorder="1" applyAlignment="1">
      <alignment horizontal="center" vertical="center"/>
    </xf>
    <xf numFmtId="44" fontId="22" fillId="10" borderId="77" xfId="54" applyNumberFormat="1" applyFont="1" applyFill="1" applyBorder="1" applyAlignment="1">
      <alignment horizontal="center" vertical="center"/>
    </xf>
    <xf numFmtId="44" fontId="22" fillId="10" borderId="77" xfId="56" applyNumberFormat="1" applyFont="1" applyFill="1" applyBorder="1" applyAlignment="1">
      <alignment vertical="center"/>
    </xf>
    <xf numFmtId="2" fontId="22" fillId="10" borderId="77" xfId="54" applyNumberFormat="1" applyFont="1" applyFill="1" applyBorder="1" applyAlignment="1">
      <alignment horizontal="center" vertical="center"/>
    </xf>
    <xf numFmtId="0" fontId="69" fillId="10" borderId="77" xfId="54" applyFont="1" applyFill="1" applyBorder="1" applyAlignment="1">
      <alignment horizontal="center" vertical="center" wrapText="1"/>
    </xf>
    <xf numFmtId="2" fontId="69" fillId="10" borderId="77" xfId="54" applyNumberFormat="1" applyFont="1" applyFill="1" applyBorder="1" applyAlignment="1">
      <alignment horizontal="center" vertical="center"/>
    </xf>
    <xf numFmtId="0" fontId="22" fillId="10" borderId="77" xfId="54" applyFont="1" applyFill="1" applyBorder="1" applyAlignment="1">
      <alignment horizontal="center" vertical="center"/>
    </xf>
    <xf numFmtId="44" fontId="13" fillId="10" borderId="77" xfId="55" applyFont="1" applyFill="1" applyBorder="1" applyAlignment="1">
      <alignment horizontal="center" vertical="center"/>
    </xf>
    <xf numFmtId="189" fontId="22" fillId="10" borderId="77" xfId="54" applyNumberFormat="1" applyFont="1" applyFill="1" applyBorder="1" applyAlignment="1">
      <alignment horizontal="center" vertical="center"/>
    </xf>
    <xf numFmtId="0" fontId="22" fillId="10" borderId="122" xfId="54" applyFont="1" applyFill="1" applyBorder="1" applyAlignment="1">
      <alignment horizontal="center" vertical="center"/>
    </xf>
    <xf numFmtId="0" fontId="10" fillId="10" borderId="106" xfId="54" applyFont="1" applyFill="1" applyBorder="1" applyAlignment="1">
      <alignment horizontal="center" vertical="center"/>
    </xf>
    <xf numFmtId="17" fontId="15" fillId="10" borderId="106" xfId="54" applyNumberFormat="1" applyFont="1" applyFill="1" applyBorder="1" applyAlignment="1">
      <alignment horizontal="center" vertical="center"/>
    </xf>
    <xf numFmtId="44" fontId="22" fillId="10" borderId="106" xfId="55" applyFont="1" applyFill="1" applyBorder="1" applyAlignment="1">
      <alignment horizontal="center" vertical="center"/>
    </xf>
    <xf numFmtId="49" fontId="22" fillId="10" borderId="106" xfId="55" applyNumberFormat="1" applyFont="1" applyFill="1" applyBorder="1" applyAlignment="1">
      <alignment horizontal="center" vertical="center"/>
    </xf>
    <xf numFmtId="44" fontId="22" fillId="10" borderId="106" xfId="55" applyFont="1" applyFill="1" applyBorder="1" applyAlignment="1">
      <alignment horizontal="center" vertical="center" wrapText="1"/>
    </xf>
    <xf numFmtId="17" fontId="22" fillId="10" borderId="106" xfId="54" applyNumberFormat="1" applyFont="1" applyFill="1" applyBorder="1" applyAlignment="1">
      <alignment horizontal="center" vertical="center"/>
    </xf>
    <xf numFmtId="188" fontId="22" fillId="10" borderId="106" xfId="54" applyNumberFormat="1" applyFont="1" applyFill="1" applyBorder="1" applyAlignment="1">
      <alignment horizontal="center" vertical="center"/>
    </xf>
    <xf numFmtId="44" fontId="22" fillId="10" borderId="106" xfId="54" applyNumberFormat="1" applyFont="1" applyFill="1" applyBorder="1" applyAlignment="1">
      <alignment horizontal="center" vertical="center"/>
    </xf>
    <xf numFmtId="44" fontId="22" fillId="10" borderId="106" xfId="56" applyNumberFormat="1" applyFont="1" applyFill="1" applyBorder="1" applyAlignment="1">
      <alignment vertical="center"/>
    </xf>
    <xf numFmtId="2" fontId="22" fillId="10" borderId="106" xfId="54" applyNumberFormat="1" applyFont="1" applyFill="1" applyBorder="1" applyAlignment="1">
      <alignment horizontal="center" vertical="center"/>
    </xf>
    <xf numFmtId="0" fontId="69" fillId="10" borderId="106" xfId="54" applyFont="1" applyFill="1" applyBorder="1" applyAlignment="1">
      <alignment horizontal="center" vertical="center" wrapText="1"/>
    </xf>
    <xf numFmtId="2" fontId="69" fillId="10" borderId="106" xfId="54" applyNumberFormat="1" applyFont="1" applyFill="1" applyBorder="1" applyAlignment="1">
      <alignment horizontal="center" vertical="center"/>
    </xf>
    <xf numFmtId="0" fontId="22" fillId="10" borderId="106" xfId="54" applyFont="1" applyFill="1" applyBorder="1" applyAlignment="1">
      <alignment horizontal="center" vertical="center"/>
    </xf>
    <xf numFmtId="44" fontId="13" fillId="10" borderId="106" xfId="55" applyFont="1" applyFill="1" applyBorder="1" applyAlignment="1">
      <alignment horizontal="center" vertical="center"/>
    </xf>
    <xf numFmtId="189" fontId="22" fillId="10" borderId="106" xfId="54" applyNumberFormat="1" applyFont="1" applyFill="1" applyBorder="1" applyAlignment="1">
      <alignment horizontal="center" vertical="center"/>
    </xf>
    <xf numFmtId="0" fontId="10" fillId="10" borderId="101" xfId="54" applyFont="1" applyFill="1" applyBorder="1" applyAlignment="1">
      <alignment horizontal="center" vertical="center"/>
    </xf>
    <xf numFmtId="17" fontId="15" fillId="10" borderId="101" xfId="54" applyNumberFormat="1" applyFont="1" applyFill="1" applyBorder="1" applyAlignment="1">
      <alignment horizontal="center" vertical="center"/>
    </xf>
    <xf numFmtId="44" fontId="22" fillId="10" borderId="101" xfId="55" applyFont="1" applyFill="1" applyBorder="1" applyAlignment="1">
      <alignment horizontal="center" vertical="center"/>
    </xf>
    <xf numFmtId="49" fontId="22" fillId="10" borderId="101" xfId="55" applyNumberFormat="1" applyFont="1" applyFill="1" applyBorder="1" applyAlignment="1">
      <alignment horizontal="center" vertical="center"/>
    </xf>
    <xf numFmtId="44" fontId="22" fillId="10" borderId="101" xfId="55" applyFont="1" applyFill="1" applyBorder="1" applyAlignment="1">
      <alignment horizontal="center" vertical="center" wrapText="1"/>
    </xf>
    <xf numFmtId="17" fontId="22" fillId="10" borderId="101" xfId="54" applyNumberFormat="1" applyFont="1" applyFill="1" applyBorder="1" applyAlignment="1">
      <alignment horizontal="center" vertical="center"/>
    </xf>
    <xf numFmtId="188" fontId="22" fillId="10" borderId="101" xfId="54" applyNumberFormat="1" applyFont="1" applyFill="1" applyBorder="1" applyAlignment="1">
      <alignment horizontal="center" vertical="center"/>
    </xf>
    <xf numFmtId="44" fontId="22" fillId="10" borderId="101" xfId="54" applyNumberFormat="1" applyFont="1" applyFill="1" applyBorder="1" applyAlignment="1">
      <alignment horizontal="center" vertical="center"/>
    </xf>
    <xf numFmtId="44" fontId="22" fillId="10" borderId="101" xfId="56" applyNumberFormat="1" applyFont="1" applyFill="1" applyBorder="1" applyAlignment="1">
      <alignment vertical="center"/>
    </xf>
    <xf numFmtId="2" fontId="22" fillId="10" borderId="101" xfId="54" applyNumberFormat="1" applyFont="1" applyFill="1" applyBorder="1" applyAlignment="1">
      <alignment horizontal="center" vertical="center"/>
    </xf>
    <xf numFmtId="0" fontId="69" fillId="10" borderId="101" xfId="54" applyFont="1" applyFill="1" applyBorder="1" applyAlignment="1">
      <alignment horizontal="center" vertical="center" wrapText="1"/>
    </xf>
    <xf numFmtId="2" fontId="69" fillId="10" borderId="101" xfId="54" applyNumberFormat="1" applyFont="1" applyFill="1" applyBorder="1" applyAlignment="1">
      <alignment horizontal="center" vertical="center"/>
    </xf>
    <xf numFmtId="0" fontId="22" fillId="10" borderId="101" xfId="54" applyFont="1" applyFill="1" applyBorder="1" applyAlignment="1">
      <alignment horizontal="center" vertical="center"/>
    </xf>
    <xf numFmtId="44" fontId="13" fillId="10" borderId="101" xfId="55" applyFont="1" applyFill="1" applyBorder="1" applyAlignment="1">
      <alignment horizontal="center" vertical="center"/>
    </xf>
    <xf numFmtId="189" fontId="22" fillId="10" borderId="101" xfId="54" applyNumberFormat="1" applyFont="1" applyFill="1" applyBorder="1" applyAlignment="1">
      <alignment horizontal="center" vertical="center"/>
    </xf>
    <xf numFmtId="0" fontId="22" fillId="10" borderId="70" xfId="54" applyFont="1" applyFill="1" applyBorder="1" applyAlignment="1">
      <alignment horizontal="center" vertical="center"/>
    </xf>
    <xf numFmtId="186" fontId="22" fillId="10" borderId="101" xfId="54" applyNumberFormat="1" applyFont="1" applyFill="1" applyBorder="1" applyAlignment="1">
      <alignment horizontal="center" vertical="center"/>
    </xf>
    <xf numFmtId="0" fontId="71" fillId="10" borderId="77" xfId="54" applyFont="1" applyFill="1" applyBorder="1" applyAlignment="1">
      <alignment horizontal="center" vertical="center"/>
    </xf>
    <xf numFmtId="17" fontId="71" fillId="10" borderId="77" xfId="54" applyNumberFormat="1" applyFont="1" applyFill="1" applyBorder="1" applyAlignment="1">
      <alignment horizontal="center" vertical="center"/>
    </xf>
    <xf numFmtId="44" fontId="70" fillId="10" borderId="77" xfId="55" applyFont="1" applyFill="1" applyBorder="1" applyAlignment="1">
      <alignment horizontal="center" vertical="center"/>
    </xf>
    <xf numFmtId="49" fontId="70" fillId="10" borderId="77" xfId="55" applyNumberFormat="1" applyFont="1" applyFill="1" applyBorder="1" applyAlignment="1">
      <alignment horizontal="center" vertical="center"/>
    </xf>
    <xf numFmtId="44" fontId="70" fillId="10" borderId="77" xfId="55" applyFont="1" applyFill="1" applyBorder="1" applyAlignment="1">
      <alignment horizontal="center" vertical="center" wrapText="1"/>
    </xf>
    <xf numFmtId="17" fontId="70" fillId="10" borderId="77" xfId="54" applyNumberFormat="1" applyFont="1" applyFill="1" applyBorder="1" applyAlignment="1">
      <alignment horizontal="center" vertical="center"/>
    </xf>
    <xf numFmtId="186" fontId="70" fillId="10" borderId="77" xfId="54" applyNumberFormat="1" applyFont="1" applyFill="1" applyBorder="1" applyAlignment="1">
      <alignment horizontal="center" vertical="center"/>
    </xf>
    <xf numFmtId="186" fontId="70" fillId="10" borderId="56" xfId="54" applyNumberFormat="1" applyFont="1" applyFill="1" applyBorder="1" applyAlignment="1">
      <alignment horizontal="center" vertical="center"/>
    </xf>
    <xf numFmtId="188" fontId="70" fillId="10" borderId="77" xfId="54" applyNumberFormat="1" applyFont="1" applyFill="1" applyBorder="1" applyAlignment="1">
      <alignment horizontal="center" vertical="center"/>
    </xf>
    <xf numFmtId="44" fontId="70" fillId="27" borderId="77" xfId="54" applyNumberFormat="1" applyFont="1" applyFill="1" applyBorder="1" applyAlignment="1">
      <alignment horizontal="center" vertical="center"/>
    </xf>
    <xf numFmtId="44" fontId="70" fillId="10" borderId="77" xfId="56" applyNumberFormat="1" applyFont="1" applyFill="1" applyBorder="1" applyAlignment="1">
      <alignment vertical="center"/>
    </xf>
    <xf numFmtId="2" fontId="70" fillId="10" borderId="77" xfId="54" applyNumberFormat="1" applyFont="1" applyFill="1" applyBorder="1" applyAlignment="1">
      <alignment horizontal="center" vertical="center"/>
    </xf>
    <xf numFmtId="2" fontId="70" fillId="27" borderId="77" xfId="54" applyNumberFormat="1" applyFont="1" applyFill="1" applyBorder="1" applyAlignment="1">
      <alignment horizontal="center" vertical="center"/>
    </xf>
    <xf numFmtId="0" fontId="70" fillId="10" borderId="77" xfId="54" applyFont="1" applyFill="1" applyBorder="1" applyAlignment="1">
      <alignment horizontal="center" vertical="center" wrapText="1"/>
    </xf>
    <xf numFmtId="0" fontId="70" fillId="10" borderId="77" xfId="54" applyFont="1" applyFill="1" applyBorder="1" applyAlignment="1">
      <alignment horizontal="center" vertical="center"/>
    </xf>
    <xf numFmtId="189" fontId="70" fillId="27" borderId="77" xfId="54" applyNumberFormat="1" applyFont="1" applyFill="1" applyBorder="1" applyAlignment="1">
      <alignment horizontal="center" vertical="center"/>
    </xf>
    <xf numFmtId="0" fontId="70" fillId="10" borderId="122" xfId="54" applyFont="1" applyFill="1" applyBorder="1" applyAlignment="1">
      <alignment horizontal="center" vertical="center"/>
    </xf>
    <xf numFmtId="0" fontId="68" fillId="10" borderId="97" xfId="54" applyFont="1" applyFill="1" applyBorder="1" applyAlignment="1">
      <alignment horizontal="center" vertical="center"/>
    </xf>
    <xf numFmtId="44" fontId="21" fillId="10" borderId="97" xfId="54" applyNumberFormat="1" applyFont="1" applyFill="1" applyBorder="1" applyAlignment="1">
      <alignment horizontal="center" vertical="center"/>
    </xf>
    <xf numFmtId="44" fontId="21" fillId="27" borderId="97" xfId="56" applyNumberFormat="1" applyFont="1" applyFill="1" applyBorder="1" applyAlignment="1">
      <alignment vertical="center"/>
    </xf>
    <xf numFmtId="0" fontId="10" fillId="10" borderId="97" xfId="54" applyFont="1" applyFill="1" applyBorder="1" applyAlignment="1">
      <alignment horizontal="center" vertical="center" wrapText="1"/>
    </xf>
    <xf numFmtId="0" fontId="68" fillId="0" borderId="0" xfId="54" applyFont="1" applyAlignment="1">
      <alignment horizontal="left" vertical="center"/>
    </xf>
    <xf numFmtId="0" fontId="10" fillId="0" borderId="0" xfId="54" applyFont="1" applyAlignment="1">
      <alignment horizontal="center" vertical="center"/>
    </xf>
    <xf numFmtId="0" fontId="15" fillId="0" borderId="0" xfId="54" applyFont="1" applyAlignment="1">
      <alignment horizontal="left" vertical="center"/>
    </xf>
    <xf numFmtId="0" fontId="10" fillId="0" borderId="0" xfId="54" applyFont="1" applyAlignment="1">
      <alignment horizontal="left" vertical="center" wrapText="1"/>
    </xf>
    <xf numFmtId="0" fontId="10" fillId="27" borderId="0" xfId="54" applyFont="1" applyFill="1" applyAlignment="1">
      <alignment horizontal="left" vertical="center"/>
    </xf>
    <xf numFmtId="0" fontId="72" fillId="0" borderId="0" xfId="57" applyFont="1" applyAlignment="1">
      <alignment vertical="center"/>
    </xf>
    <xf numFmtId="0" fontId="64" fillId="0" borderId="0" xfId="54" applyAlignment="1">
      <alignment horizontal="left" vertical="top"/>
    </xf>
    <xf numFmtId="0" fontId="73" fillId="6" borderId="123" xfId="57" applyFont="1" applyFill="1" applyBorder="1" applyAlignment="1">
      <alignment horizontal="left" vertical="center" indent="4"/>
    </xf>
    <xf numFmtId="0" fontId="15" fillId="6" borderId="124" xfId="57" applyFill="1" applyBorder="1"/>
    <xf numFmtId="0" fontId="74" fillId="6" borderId="124" xfId="57" applyFont="1" applyFill="1" applyBorder="1"/>
    <xf numFmtId="0" fontId="74" fillId="6" borderId="125" xfId="57" applyFont="1" applyFill="1" applyBorder="1"/>
    <xf numFmtId="0" fontId="74" fillId="10" borderId="0" xfId="57" applyFont="1" applyFill="1"/>
    <xf numFmtId="0" fontId="75" fillId="0" borderId="96" xfId="57" applyFont="1" applyBorder="1"/>
    <xf numFmtId="0" fontId="75" fillId="0" borderId="0" xfId="57" applyFont="1"/>
    <xf numFmtId="0" fontId="75" fillId="0" borderId="12" xfId="57" applyFont="1" applyBorder="1"/>
    <xf numFmtId="0" fontId="20" fillId="0" borderId="96" xfId="57" applyFont="1" applyBorder="1"/>
    <xf numFmtId="0" fontId="20" fillId="0" borderId="0" xfId="57" applyFont="1"/>
    <xf numFmtId="0" fontId="20" fillId="0" borderId="12" xfId="57" applyFont="1" applyBorder="1"/>
    <xf numFmtId="0" fontId="74" fillId="0" borderId="96" xfId="57" applyFont="1" applyBorder="1"/>
    <xf numFmtId="0" fontId="74" fillId="0" borderId="0" xfId="57" applyFont="1"/>
    <xf numFmtId="0" fontId="74" fillId="0" borderId="12" xfId="57" applyFont="1" applyBorder="1"/>
    <xf numFmtId="0" fontId="74" fillId="0" borderId="0" xfId="57" applyFont="1" applyAlignment="1">
      <alignment wrapText="1"/>
    </xf>
    <xf numFmtId="0" fontId="76" fillId="0" borderId="0" xfId="57" applyFont="1" applyAlignment="1">
      <alignment wrapText="1"/>
    </xf>
    <xf numFmtId="2" fontId="74" fillId="0" borderId="0" xfId="57" applyNumberFormat="1" applyFont="1"/>
    <xf numFmtId="0" fontId="77" fillId="0" borderId="96" xfId="57" applyFont="1" applyBorder="1"/>
    <xf numFmtId="0" fontId="77" fillId="0" borderId="0" xfId="57" applyFont="1"/>
    <xf numFmtId="0" fontId="77" fillId="0" borderId="12" xfId="57" applyFont="1" applyBorder="1"/>
    <xf numFmtId="0" fontId="17" fillId="0" borderId="0" xfId="54" applyFont="1" applyAlignment="1">
      <alignment vertical="top"/>
    </xf>
    <xf numFmtId="0" fontId="17" fillId="0" borderId="12" xfId="54" applyFont="1" applyBorder="1" applyAlignment="1">
      <alignment horizontal="left" vertical="top"/>
    </xf>
    <xf numFmtId="193" fontId="77" fillId="0" borderId="0" xfId="57" applyNumberFormat="1" applyFont="1"/>
    <xf numFmtId="191" fontId="77" fillId="0" borderId="12" xfId="57" applyNumberFormat="1" applyFont="1" applyBorder="1"/>
    <xf numFmtId="0" fontId="17" fillId="0" borderId="97" xfId="54" applyFont="1" applyBorder="1" applyAlignment="1">
      <alignment horizontal="left" vertical="top"/>
    </xf>
    <xf numFmtId="0" fontId="77" fillId="0" borderId="76" xfId="57" applyFont="1" applyBorder="1"/>
    <xf numFmtId="0" fontId="77" fillId="0" borderId="123" xfId="57" applyFont="1" applyBorder="1"/>
    <xf numFmtId="0" fontId="77" fillId="0" borderId="124" xfId="57" applyFont="1" applyBorder="1"/>
    <xf numFmtId="0" fontId="77" fillId="0" borderId="125" xfId="57" applyFont="1" applyBorder="1"/>
    <xf numFmtId="0" fontId="77" fillId="7" borderId="123" xfId="57" applyFont="1" applyFill="1" applyBorder="1"/>
    <xf numFmtId="0" fontId="77" fillId="7" borderId="124" xfId="57" applyFont="1" applyFill="1" applyBorder="1"/>
    <xf numFmtId="0" fontId="77" fillId="7" borderId="125" xfId="57" applyFont="1" applyFill="1" applyBorder="1"/>
    <xf numFmtId="0" fontId="64" fillId="0" borderId="104" xfId="54" applyBorder="1" applyAlignment="1">
      <alignment horizontal="left" vertical="top"/>
    </xf>
    <xf numFmtId="0" fontId="64" fillId="0" borderId="97" xfId="54" applyBorder="1" applyAlignment="1">
      <alignment horizontal="center" vertical="top"/>
    </xf>
    <xf numFmtId="0" fontId="77" fillId="0" borderId="75" xfId="57" applyFont="1" applyBorder="1"/>
    <xf numFmtId="0" fontId="77" fillId="0" borderId="132" xfId="57" applyFont="1" applyBorder="1"/>
    <xf numFmtId="0" fontId="17" fillId="0" borderId="0" xfId="54" applyFont="1" applyAlignment="1">
      <alignment horizontal="left" vertical="top"/>
    </xf>
    <xf numFmtId="0" fontId="17" fillId="0" borderId="0" xfId="57" applyFont="1"/>
    <xf numFmtId="0" fontId="77" fillId="0" borderId="12" xfId="57" applyFont="1" applyBorder="1" applyAlignment="1">
      <alignment horizontal="center"/>
    </xf>
    <xf numFmtId="2" fontId="77" fillId="0" borderId="0" xfId="57" applyNumberFormat="1" applyFont="1"/>
    <xf numFmtId="0" fontId="17" fillId="0" borderId="104" xfId="54" applyFont="1" applyBorder="1" applyAlignment="1">
      <alignment horizontal="left" vertical="top"/>
    </xf>
    <xf numFmtId="0" fontId="17" fillId="0" borderId="96" xfId="54" applyFont="1" applyBorder="1" applyAlignment="1">
      <alignment horizontal="left" vertical="top"/>
    </xf>
    <xf numFmtId="0" fontId="78" fillId="0" borderId="0" xfId="57" applyFont="1"/>
    <xf numFmtId="0" fontId="73" fillId="0" borderId="0" xfId="57" applyFont="1"/>
    <xf numFmtId="2" fontId="73" fillId="0" borderId="0" xfId="57" applyNumberFormat="1" applyFont="1"/>
    <xf numFmtId="0" fontId="73" fillId="7" borderId="0" xfId="57" applyFont="1" applyFill="1"/>
    <xf numFmtId="2" fontId="73" fillId="7" borderId="0" xfId="57" applyNumberFormat="1" applyFont="1" applyFill="1"/>
    <xf numFmtId="0" fontId="77" fillId="0" borderId="98" xfId="57" applyFont="1" applyBorder="1"/>
    <xf numFmtId="0" fontId="77" fillId="0" borderId="99" xfId="57" applyFont="1" applyBorder="1"/>
    <xf numFmtId="0" fontId="77" fillId="0" borderId="100" xfId="57" applyFont="1" applyBorder="1"/>
    <xf numFmtId="2" fontId="64" fillId="0" borderId="0" xfId="54" applyNumberFormat="1" applyAlignment="1">
      <alignment horizontal="left" vertical="top"/>
    </xf>
    <xf numFmtId="0" fontId="77" fillId="0" borderId="93" xfId="57" applyFont="1" applyBorder="1"/>
    <xf numFmtId="0" fontId="77" fillId="0" borderId="94" xfId="57" applyFont="1" applyBorder="1"/>
    <xf numFmtId="0" fontId="77" fillId="0" borderId="95" xfId="57" applyFont="1" applyBorder="1"/>
    <xf numFmtId="0" fontId="77" fillId="0" borderId="44" xfId="57" applyFont="1" applyBorder="1"/>
    <xf numFmtId="0" fontId="77" fillId="6" borderId="124" xfId="57" applyFont="1" applyFill="1" applyBorder="1"/>
    <xf numFmtId="0" fontId="77" fillId="6" borderId="125" xfId="57" applyFont="1" applyFill="1" applyBorder="1"/>
    <xf numFmtId="0" fontId="77" fillId="0" borderId="0" xfId="57" applyFont="1" applyAlignment="1">
      <alignment wrapText="1"/>
    </xf>
    <xf numFmtId="0" fontId="78" fillId="0" borderId="0" xfId="57" applyFont="1" applyAlignment="1">
      <alignment wrapText="1"/>
    </xf>
    <xf numFmtId="0" fontId="19" fillId="0" borderId="43" xfId="57" applyFont="1" applyBorder="1"/>
    <xf numFmtId="0" fontId="19" fillId="0" borderId="12" xfId="57" applyFont="1" applyBorder="1"/>
    <xf numFmtId="0" fontId="19" fillId="0" borderId="135" xfId="57" applyFont="1" applyBorder="1"/>
    <xf numFmtId="0" fontId="19" fillId="0" borderId="136" xfId="57" applyFont="1" applyBorder="1"/>
    <xf numFmtId="0" fontId="79" fillId="6" borderId="123" xfId="57" applyFont="1" applyFill="1" applyBorder="1" applyAlignment="1">
      <alignment horizontal="left" vertical="center" indent="4"/>
    </xf>
    <xf numFmtId="0" fontId="73" fillId="10" borderId="0" xfId="57" applyFont="1" applyFill="1"/>
    <xf numFmtId="2" fontId="73" fillId="10" borderId="0" xfId="57" applyNumberFormat="1" applyFont="1" applyFill="1"/>
    <xf numFmtId="0" fontId="79" fillId="6" borderId="96" xfId="57" applyFont="1" applyFill="1" applyBorder="1" applyAlignment="1">
      <alignment horizontal="left" vertical="center" indent="4"/>
    </xf>
    <xf numFmtId="0" fontId="74" fillId="6" borderId="0" xfId="57" applyFont="1" applyFill="1"/>
    <xf numFmtId="0" fontId="74" fillId="6" borderId="12" xfId="57" applyFont="1" applyFill="1" applyBorder="1"/>
    <xf numFmtId="0" fontId="74" fillId="0" borderId="98" xfId="57" applyFont="1" applyBorder="1"/>
    <xf numFmtId="0" fontId="74" fillId="0" borderId="99" xfId="57" applyFont="1" applyBorder="1"/>
    <xf numFmtId="0" fontId="74" fillId="0" borderId="100" xfId="57" applyFont="1" applyBorder="1"/>
    <xf numFmtId="0" fontId="81" fillId="0" borderId="0" xfId="58" applyAlignment="1">
      <alignment vertical="center"/>
    </xf>
    <xf numFmtId="0" fontId="82" fillId="0" borderId="105" xfId="58" applyFont="1" applyBorder="1" applyAlignment="1">
      <alignment horizontal="center" vertical="center" wrapText="1"/>
    </xf>
    <xf numFmtId="0" fontId="82" fillId="0" borderId="103" xfId="58" applyFont="1" applyBorder="1" applyAlignment="1">
      <alignment horizontal="center" vertical="center" wrapText="1"/>
    </xf>
    <xf numFmtId="0" fontId="82" fillId="0" borderId="104" xfId="58" applyFont="1" applyBorder="1" applyAlignment="1">
      <alignment horizontal="center" vertical="center" wrapText="1"/>
    </xf>
    <xf numFmtId="0" fontId="44" fillId="0" borderId="96" xfId="45" applyFont="1" applyBorder="1" applyAlignment="1">
      <alignment vertical="center"/>
    </xf>
    <xf numFmtId="0" fontId="44" fillId="0" borderId="0" xfId="45" applyFont="1" applyAlignment="1">
      <alignment vertical="center"/>
    </xf>
    <xf numFmtId="0" fontId="44" fillId="0" borderId="0" xfId="58" applyFont="1" applyAlignment="1">
      <alignment horizontal="center" vertical="center" wrapText="1"/>
    </xf>
    <xf numFmtId="0" fontId="82" fillId="0" borderId="0" xfId="58" applyFont="1" applyAlignment="1">
      <alignment horizontal="center" vertical="center" wrapText="1"/>
    </xf>
    <xf numFmtId="0" fontId="83" fillId="0" borderId="0" xfId="58" applyFont="1" applyAlignment="1">
      <alignment vertical="center"/>
    </xf>
    <xf numFmtId="194" fontId="44" fillId="0" borderId="0" xfId="58" applyNumberFormat="1" applyFont="1" applyAlignment="1">
      <alignment horizontal="left" vertical="center"/>
    </xf>
    <xf numFmtId="194" fontId="83" fillId="0" borderId="0" xfId="58" applyNumberFormat="1" applyFont="1" applyAlignment="1">
      <alignment horizontal="left" vertical="center"/>
    </xf>
    <xf numFmtId="0" fontId="83" fillId="0" borderId="0" xfId="58" applyFont="1" applyAlignment="1">
      <alignment horizontal="right" vertical="center"/>
    </xf>
    <xf numFmtId="195" fontId="44" fillId="0" borderId="0" xfId="58" applyNumberFormat="1" applyFont="1" applyAlignment="1">
      <alignment horizontal="left" vertical="center"/>
    </xf>
    <xf numFmtId="0" fontId="82" fillId="0" borderId="12" xfId="58" applyFont="1" applyBorder="1" applyAlignment="1">
      <alignment horizontal="center" vertical="center" wrapText="1"/>
    </xf>
    <xf numFmtId="0" fontId="84" fillId="0" borderId="0" xfId="58" applyFont="1" applyAlignment="1">
      <alignment vertical="center" wrapText="1"/>
    </xf>
    <xf numFmtId="0" fontId="84" fillId="0" borderId="12" xfId="58" applyFont="1" applyBorder="1" applyAlignment="1">
      <alignment vertical="center" wrapText="1"/>
    </xf>
    <xf numFmtId="0" fontId="82" fillId="0" borderId="0" xfId="58" applyFont="1" applyAlignment="1">
      <alignment vertical="center" wrapText="1"/>
    </xf>
    <xf numFmtId="0" fontId="82" fillId="0" borderId="12" xfId="58" applyFont="1" applyBorder="1" applyAlignment="1">
      <alignment vertical="center" wrapText="1"/>
    </xf>
    <xf numFmtId="0" fontId="44" fillId="32" borderId="97" xfId="58" applyFont="1" applyFill="1" applyBorder="1" applyAlignment="1">
      <alignment horizontal="center" vertical="center"/>
    </xf>
    <xf numFmtId="0" fontId="44" fillId="32" borderId="97" xfId="58" applyFont="1" applyFill="1" applyBorder="1" applyAlignment="1">
      <alignment horizontal="center" vertical="center" wrapText="1"/>
    </xf>
    <xf numFmtId="4" fontId="44" fillId="32" borderId="97" xfId="58" applyNumberFormat="1" applyFont="1" applyFill="1" applyBorder="1" applyAlignment="1">
      <alignment horizontal="center" vertical="center" wrapText="1"/>
    </xf>
    <xf numFmtId="4" fontId="44" fillId="0" borderId="12" xfId="58" applyNumberFormat="1" applyFont="1" applyBorder="1" applyAlignment="1">
      <alignment horizontal="center" vertical="center" wrapText="1"/>
    </xf>
    <xf numFmtId="10" fontId="44" fillId="31" borderId="97" xfId="58" applyNumberFormat="1" applyFont="1" applyFill="1" applyBorder="1" applyAlignment="1">
      <alignment horizontal="center" vertical="center" wrapText="1"/>
    </xf>
    <xf numFmtId="4" fontId="44" fillId="0" borderId="0" xfId="58" applyNumberFormat="1" applyFont="1" applyAlignment="1">
      <alignment horizontal="center" vertical="center" wrapText="1"/>
    </xf>
    <xf numFmtId="0" fontId="45" fillId="0" borderId="97" xfId="58" applyFont="1" applyBorder="1" applyAlignment="1">
      <alignment horizontal="center" vertical="center" wrapText="1"/>
    </xf>
    <xf numFmtId="0" fontId="45" fillId="0" borderId="97" xfId="58" applyFont="1" applyBorder="1" applyAlignment="1">
      <alignment horizontal="center" vertical="center"/>
    </xf>
    <xf numFmtId="4" fontId="45" fillId="29" borderId="97" xfId="58" applyNumberFormat="1" applyFont="1" applyFill="1" applyBorder="1" applyAlignment="1">
      <alignment horizontal="center" vertical="center"/>
    </xf>
    <xf numFmtId="4" fontId="45" fillId="0" borderId="97" xfId="58" applyNumberFormat="1" applyFont="1" applyBorder="1" applyAlignment="1">
      <alignment horizontal="center" vertical="center"/>
    </xf>
    <xf numFmtId="4" fontId="45" fillId="0" borderId="12" xfId="58" applyNumberFormat="1" applyFont="1" applyBorder="1" applyAlignment="1">
      <alignment horizontal="center" vertical="center"/>
    </xf>
    <xf numFmtId="4" fontId="45" fillId="0" borderId="0" xfId="58" applyNumberFormat="1" applyFont="1" applyAlignment="1">
      <alignment horizontal="center" vertical="center"/>
    </xf>
    <xf numFmtId="0" fontId="44" fillId="0" borderId="93" xfId="58" applyFont="1" applyBorder="1" applyAlignment="1">
      <alignment vertical="center" wrapText="1"/>
    </xf>
    <xf numFmtId="0" fontId="44" fillId="0" borderId="94" xfId="58" applyFont="1" applyBorder="1" applyAlignment="1">
      <alignment vertical="center" wrapText="1"/>
    </xf>
    <xf numFmtId="0" fontId="44" fillId="0" borderId="94" xfId="58" applyFont="1" applyBorder="1" applyAlignment="1">
      <alignment horizontal="center" vertical="center" wrapText="1"/>
    </xf>
    <xf numFmtId="0" fontId="81" fillId="0" borderId="12" xfId="58" applyBorder="1" applyAlignment="1">
      <alignment vertical="center"/>
    </xf>
    <xf numFmtId="0" fontId="44" fillId="0" borderId="96" xfId="58" applyFont="1" applyBorder="1" applyAlignment="1">
      <alignment vertical="center" wrapText="1"/>
    </xf>
    <xf numFmtId="0" fontId="44" fillId="0" borderId="0" xfId="58" applyFont="1" applyAlignment="1">
      <alignment vertical="center" wrapText="1"/>
    </xf>
    <xf numFmtId="196" fontId="44" fillId="0" borderId="97" xfId="58" applyNumberFormat="1" applyFont="1" applyBorder="1" applyAlignment="1">
      <alignment horizontal="center" vertical="center"/>
    </xf>
    <xf numFmtId="0" fontId="32" fillId="29" borderId="97" xfId="58" applyFont="1" applyFill="1" applyBorder="1" applyAlignment="1">
      <alignment horizontal="center" vertical="center"/>
    </xf>
    <xf numFmtId="0" fontId="44" fillId="0" borderId="98" xfId="58" applyFont="1" applyBorder="1" applyAlignment="1">
      <alignment vertical="center" wrapText="1"/>
    </xf>
    <xf numFmtId="0" fontId="44" fillId="0" borderId="99" xfId="58" applyFont="1" applyBorder="1" applyAlignment="1">
      <alignment vertical="center" wrapText="1"/>
    </xf>
    <xf numFmtId="0" fontId="44" fillId="0" borderId="99" xfId="58" applyFont="1" applyBorder="1" applyAlignment="1">
      <alignment horizontal="center" vertical="center" wrapText="1"/>
    </xf>
    <xf numFmtId="0" fontId="85" fillId="0" borderId="96" xfId="45" applyFont="1" applyBorder="1" applyAlignment="1">
      <alignment vertical="center"/>
    </xf>
    <xf numFmtId="0" fontId="85" fillId="0" borderId="0" xfId="45" applyFont="1" applyAlignment="1">
      <alignment vertical="center"/>
    </xf>
    <xf numFmtId="0" fontId="85" fillId="0" borderId="0" xfId="45" applyFont="1" applyAlignment="1">
      <alignment horizontal="center" vertical="center"/>
    </xf>
    <xf numFmtId="0" fontId="86" fillId="0" borderId="0" xfId="58" applyFont="1" applyAlignment="1">
      <alignment vertical="center"/>
    </xf>
    <xf numFmtId="0" fontId="45" fillId="0" borderId="0" xfId="58" applyFont="1" applyAlignment="1">
      <alignment horizontal="center" vertical="center"/>
    </xf>
    <xf numFmtId="177" fontId="44" fillId="0" borderId="0" xfId="58" applyNumberFormat="1" applyFont="1" applyAlignment="1">
      <alignment horizontal="center" vertical="center"/>
    </xf>
    <xf numFmtId="164" fontId="45" fillId="0" borderId="0" xfId="58" applyNumberFormat="1" applyFont="1" applyAlignment="1">
      <alignment horizontal="center" vertical="center"/>
    </xf>
    <xf numFmtId="0" fontId="44" fillId="0" borderId="12" xfId="58" applyFont="1" applyBorder="1" applyAlignment="1">
      <alignment horizontal="center" vertical="center" wrapText="1"/>
    </xf>
    <xf numFmtId="0" fontId="88" fillId="0" borderId="97" xfId="58" applyFont="1" applyBorder="1" applyAlignment="1">
      <alignment horizontal="center" vertical="center"/>
    </xf>
    <xf numFmtId="0" fontId="91" fillId="0" borderId="93" xfId="58" applyFont="1" applyBorder="1" applyAlignment="1">
      <alignment vertical="center"/>
    </xf>
    <xf numFmtId="0" fontId="91" fillId="0" borderId="94" xfId="58" applyFont="1" applyBorder="1" applyAlignment="1">
      <alignment vertical="center"/>
    </xf>
    <xf numFmtId="0" fontId="92" fillId="0" borderId="94" xfId="58" applyFont="1" applyBorder="1" applyAlignment="1">
      <alignment horizontal="center" vertical="center"/>
    </xf>
    <xf numFmtId="0" fontId="92" fillId="0" borderId="94" xfId="58" applyFont="1" applyBorder="1" applyAlignment="1">
      <alignment vertical="center"/>
    </xf>
    <xf numFmtId="4" fontId="93" fillId="0" borderId="94" xfId="58" applyNumberFormat="1" applyFont="1" applyBorder="1" applyAlignment="1">
      <alignment vertical="center"/>
    </xf>
    <xf numFmtId="197" fontId="93" fillId="0" borderId="94" xfId="58" applyNumberFormat="1" applyFont="1" applyBorder="1" applyAlignment="1">
      <alignment vertical="center"/>
    </xf>
    <xf numFmtId="0" fontId="93" fillId="0" borderId="0" xfId="58" applyFont="1" applyAlignment="1">
      <alignment vertical="center"/>
    </xf>
    <xf numFmtId="0" fontId="91" fillId="0" borderId="96" xfId="58" applyFont="1" applyBorder="1" applyAlignment="1">
      <alignment vertical="center"/>
    </xf>
    <xf numFmtId="0" fontId="91" fillId="0" borderId="0" xfId="58" applyFont="1" applyAlignment="1">
      <alignment vertical="center"/>
    </xf>
    <xf numFmtId="0" fontId="44" fillId="0" borderId="0" xfId="58" applyFont="1" applyAlignment="1">
      <alignment horizontal="center" vertical="center"/>
    </xf>
    <xf numFmtId="0" fontId="44" fillId="0" borderId="0" xfId="58" applyFont="1" applyAlignment="1">
      <alignment horizontal="left" vertical="center"/>
    </xf>
    <xf numFmtId="0" fontId="94" fillId="0" borderId="96" xfId="58" applyFont="1" applyBorder="1" applyAlignment="1">
      <alignment vertical="center"/>
    </xf>
    <xf numFmtId="0" fontId="95" fillId="0" borderId="96" xfId="58" applyFont="1" applyBorder="1" applyAlignment="1">
      <alignment vertical="center"/>
    </xf>
    <xf numFmtId="0" fontId="92" fillId="0" borderId="98" xfId="58" applyFont="1" applyBorder="1" applyAlignment="1">
      <alignment vertical="center"/>
    </xf>
    <xf numFmtId="0" fontId="92" fillId="0" borderId="99" xfId="58" applyFont="1" applyBorder="1" applyAlignment="1">
      <alignment vertical="center"/>
    </xf>
    <xf numFmtId="0" fontId="44" fillId="0" borderId="99" xfId="58" applyFont="1" applyBorder="1" applyAlignment="1">
      <alignment horizontal="center" vertical="center"/>
    </xf>
    <xf numFmtId="0" fontId="44" fillId="0" borderId="99" xfId="58" applyFont="1" applyBorder="1" applyAlignment="1">
      <alignment horizontal="left" vertical="center"/>
    </xf>
    <xf numFmtId="0" fontId="81" fillId="0" borderId="100" xfId="58" applyBorder="1" applyAlignment="1">
      <alignment vertical="center"/>
    </xf>
    <xf numFmtId="0" fontId="44" fillId="0" borderId="98" xfId="58" applyFont="1" applyBorder="1" applyAlignment="1">
      <alignment horizontal="center" vertical="center"/>
    </xf>
    <xf numFmtId="0" fontId="45" fillId="0" borderId="99" xfId="58" applyFont="1" applyBorder="1" applyAlignment="1">
      <alignment horizontal="center" vertical="center"/>
    </xf>
    <xf numFmtId="4" fontId="90" fillId="0" borderId="99" xfId="58" applyNumberFormat="1" applyFont="1" applyBorder="1" applyAlignment="1">
      <alignment horizontal="center" vertical="center"/>
    </xf>
    <xf numFmtId="4" fontId="45" fillId="0" borderId="99" xfId="58" applyNumberFormat="1" applyFont="1" applyBorder="1" applyAlignment="1">
      <alignment horizontal="center" vertical="center"/>
    </xf>
    <xf numFmtId="0" fontId="98" fillId="0" borderId="0" xfId="58" applyFont="1" applyAlignment="1">
      <alignment horizontal="center" vertical="center" wrapText="1"/>
    </xf>
    <xf numFmtId="0" fontId="98" fillId="0" borderId="12" xfId="58" applyFont="1" applyBorder="1" applyAlignment="1">
      <alignment horizontal="center" vertical="center" wrapText="1"/>
    </xf>
    <xf numFmtId="0" fontId="99" fillId="0" borderId="0" xfId="58" applyFont="1" applyAlignment="1">
      <alignment vertical="center"/>
    </xf>
    <xf numFmtId="4" fontId="45" fillId="0" borderId="0" xfId="58" applyNumberFormat="1" applyFont="1" applyAlignment="1">
      <alignment horizontal="center" vertical="center" wrapText="1"/>
    </xf>
    <xf numFmtId="4" fontId="44" fillId="0" borderId="0" xfId="58" applyNumberFormat="1" applyFont="1" applyAlignment="1">
      <alignment horizontal="center" vertical="center"/>
    </xf>
    <xf numFmtId="4" fontId="44" fillId="0" borderId="12" xfId="58" applyNumberFormat="1" applyFont="1" applyBorder="1" applyAlignment="1">
      <alignment horizontal="center" vertical="center"/>
    </xf>
    <xf numFmtId="0" fontId="41" fillId="33" borderId="97" xfId="58" applyFont="1" applyFill="1" applyBorder="1" applyAlignment="1">
      <alignment horizontal="center" vertical="center"/>
    </xf>
    <xf numFmtId="0" fontId="100" fillId="0" borderId="0" xfId="58" applyFont="1" applyAlignment="1">
      <alignment vertical="center"/>
    </xf>
    <xf numFmtId="0" fontId="45" fillId="29" borderId="97" xfId="58" applyFont="1" applyFill="1" applyBorder="1" applyAlignment="1">
      <alignment horizontal="center" vertical="center"/>
    </xf>
    <xf numFmtId="0" fontId="44" fillId="33" borderId="97" xfId="58" applyFont="1" applyFill="1" applyBorder="1" applyAlignment="1">
      <alignment horizontal="center" vertical="center"/>
    </xf>
    <xf numFmtId="0" fontId="89" fillId="0" borderId="0" xfId="58" applyFont="1" applyAlignment="1">
      <alignment vertical="center"/>
    </xf>
    <xf numFmtId="0" fontId="47" fillId="0" borderId="0" xfId="58" applyFont="1" applyAlignment="1">
      <alignment vertical="center"/>
    </xf>
    <xf numFmtId="0" fontId="101" fillId="29" borderId="97" xfId="58" applyFont="1" applyFill="1" applyBorder="1" applyAlignment="1">
      <alignment horizontal="center" vertical="center"/>
    </xf>
    <xf numFmtId="0" fontId="102" fillId="33" borderId="97" xfId="58" applyFont="1" applyFill="1" applyBorder="1" applyAlignment="1">
      <alignment horizontal="center" vertical="center"/>
    </xf>
    <xf numFmtId="0" fontId="51" fillId="0" borderId="0" xfId="58" applyFont="1" applyAlignment="1">
      <alignment vertical="center"/>
    </xf>
    <xf numFmtId="0" fontId="103" fillId="31" borderId="97" xfId="58" applyFont="1" applyFill="1" applyBorder="1" applyAlignment="1">
      <alignment horizontal="center" vertical="center"/>
    </xf>
    <xf numFmtId="0" fontId="104" fillId="0" borderId="97" xfId="58" applyFont="1" applyBorder="1" applyAlignment="1">
      <alignment horizontal="center" vertical="center"/>
    </xf>
    <xf numFmtId="0" fontId="104" fillId="0" borderId="96" xfId="58" applyFont="1" applyBorder="1" applyAlignment="1">
      <alignment vertical="center"/>
    </xf>
    <xf numFmtId="0" fontId="81" fillId="0" borderId="0" xfId="58" applyAlignment="1">
      <alignment horizontal="center" vertical="center"/>
    </xf>
    <xf numFmtId="0" fontId="81" fillId="0" borderId="98" xfId="58" applyBorder="1" applyAlignment="1">
      <alignment vertical="center"/>
    </xf>
    <xf numFmtId="0" fontId="81" fillId="0" borderId="99" xfId="58" applyBorder="1" applyAlignment="1">
      <alignment vertical="center"/>
    </xf>
    <xf numFmtId="0" fontId="81" fillId="0" borderId="99" xfId="58" applyBorder="1" applyAlignment="1">
      <alignment horizontal="center" vertical="center"/>
    </xf>
    <xf numFmtId="0" fontId="106" fillId="33" borderId="93" xfId="58" applyFont="1" applyFill="1" applyBorder="1" applyAlignment="1">
      <alignment vertical="center"/>
    </xf>
    <xf numFmtId="0" fontId="46" fillId="33" borderId="94" xfId="58" applyFont="1" applyFill="1" applyBorder="1" applyAlignment="1">
      <alignment vertical="center"/>
    </xf>
    <xf numFmtId="0" fontId="81" fillId="33" borderId="94" xfId="58" applyFill="1" applyBorder="1" applyAlignment="1">
      <alignment horizontal="center" vertical="center"/>
    </xf>
    <xf numFmtId="0" fontId="81" fillId="33" borderId="94" xfId="58" applyFill="1" applyBorder="1" applyAlignment="1">
      <alignment vertical="center"/>
    </xf>
    <xf numFmtId="0" fontId="81" fillId="33" borderId="95" xfId="58" applyFill="1" applyBorder="1" applyAlignment="1">
      <alignment vertical="center"/>
    </xf>
    <xf numFmtId="0" fontId="81" fillId="0" borderId="96" xfId="58" applyBorder="1" applyAlignment="1">
      <alignment vertical="center"/>
    </xf>
    <xf numFmtId="0" fontId="81" fillId="0" borderId="44" xfId="58" applyBorder="1" applyAlignment="1">
      <alignment vertical="center"/>
    </xf>
    <xf numFmtId="0" fontId="89" fillId="0" borderId="0" xfId="58" applyFont="1" applyAlignment="1">
      <alignment horizontal="left" vertical="top" textRotation="90"/>
    </xf>
    <xf numFmtId="2" fontId="81" fillId="0" borderId="0" xfId="58" applyNumberFormat="1" applyAlignment="1">
      <alignment vertical="center"/>
    </xf>
    <xf numFmtId="0" fontId="81" fillId="0" borderId="132" xfId="58" applyBorder="1" applyAlignment="1">
      <alignment vertical="center"/>
    </xf>
    <xf numFmtId="0" fontId="81" fillId="0" borderId="76" xfId="58" applyBorder="1" applyAlignment="1">
      <alignment vertical="center"/>
    </xf>
    <xf numFmtId="2" fontId="81" fillId="0" borderId="76" xfId="58" applyNumberFormat="1" applyBorder="1" applyAlignment="1">
      <alignment horizontal="right" vertical="center"/>
    </xf>
    <xf numFmtId="0" fontId="89" fillId="0" borderId="76" xfId="58" applyFont="1" applyBorder="1" applyAlignment="1">
      <alignment horizontal="left" vertical="center"/>
    </xf>
    <xf numFmtId="0" fontId="81" fillId="35" borderId="123" xfId="58" applyFill="1" applyBorder="1" applyAlignment="1">
      <alignment vertical="center"/>
    </xf>
    <xf numFmtId="0" fontId="81" fillId="35" borderId="124" xfId="58" applyFill="1" applyBorder="1" applyAlignment="1">
      <alignment vertical="center"/>
    </xf>
    <xf numFmtId="0" fontId="81" fillId="29" borderId="123" xfId="58" applyFill="1" applyBorder="1" applyAlignment="1">
      <alignment vertical="center"/>
    </xf>
    <xf numFmtId="0" fontId="81" fillId="29" borderId="124" xfId="58" applyFill="1" applyBorder="1" applyAlignment="1">
      <alignment vertical="center"/>
    </xf>
    <xf numFmtId="0" fontId="81" fillId="29" borderId="125" xfId="58" applyFill="1" applyBorder="1" applyAlignment="1">
      <alignment vertical="center"/>
    </xf>
    <xf numFmtId="0" fontId="81" fillId="35" borderId="75" xfId="58" applyFill="1" applyBorder="1" applyAlignment="1">
      <alignment vertical="center"/>
    </xf>
    <xf numFmtId="0" fontId="81" fillId="35" borderId="76" xfId="58" applyFill="1" applyBorder="1" applyAlignment="1">
      <alignment vertical="center"/>
    </xf>
    <xf numFmtId="0" fontId="81" fillId="29" borderId="75" xfId="58" applyFill="1" applyBorder="1" applyAlignment="1">
      <alignment vertical="center"/>
    </xf>
    <xf numFmtId="0" fontId="81" fillId="29" borderId="76" xfId="58" applyFill="1" applyBorder="1" applyAlignment="1">
      <alignment vertical="center"/>
    </xf>
    <xf numFmtId="0" fontId="81" fillId="29" borderId="132" xfId="58" applyFill="1" applyBorder="1" applyAlignment="1">
      <alignment vertical="center"/>
    </xf>
    <xf numFmtId="0" fontId="89" fillId="0" borderId="0" xfId="58" applyFont="1" applyAlignment="1">
      <alignment horizontal="right" vertical="center"/>
    </xf>
    <xf numFmtId="0" fontId="99" fillId="33" borderId="105" xfId="58" applyFont="1" applyFill="1" applyBorder="1" applyAlignment="1">
      <alignment vertical="center"/>
    </xf>
    <xf numFmtId="0" fontId="99" fillId="33" borderId="103" xfId="58" applyFont="1" applyFill="1" applyBorder="1" applyAlignment="1">
      <alignment vertical="center"/>
    </xf>
    <xf numFmtId="0" fontId="81" fillId="33" borderId="103" xfId="58" applyFill="1" applyBorder="1" applyAlignment="1">
      <alignment horizontal="center" vertical="center"/>
    </xf>
    <xf numFmtId="0" fontId="81" fillId="33" borderId="103" xfId="58" applyFill="1" applyBorder="1" applyAlignment="1">
      <alignment vertical="center"/>
    </xf>
    <xf numFmtId="0" fontId="81" fillId="33" borderId="104" xfId="58" applyFill="1" applyBorder="1" applyAlignment="1">
      <alignment vertical="center"/>
    </xf>
    <xf numFmtId="0" fontId="89" fillId="0" borderId="0" xfId="58" applyFont="1" applyAlignment="1">
      <alignment horizontal="left" textRotation="90"/>
    </xf>
    <xf numFmtId="0" fontId="60" fillId="0" borderId="0" xfId="48" applyFont="1"/>
    <xf numFmtId="44" fontId="109" fillId="0" borderId="0" xfId="21" applyFont="1" applyFill="1" applyBorder="1" applyAlignment="1">
      <alignment horizontal="right" vertical="center"/>
    </xf>
    <xf numFmtId="17" fontId="110" fillId="0" borderId="0" xfId="48" applyNumberFormat="1" applyFont="1" applyAlignment="1">
      <alignment horizontal="left" vertical="center"/>
    </xf>
    <xf numFmtId="4" fontId="74" fillId="0" borderId="97" xfId="48" applyNumberFormat="1" applyFont="1" applyBorder="1" applyAlignment="1">
      <alignment horizontal="center" vertical="center"/>
    </xf>
    <xf numFmtId="0" fontId="112" fillId="0" borderId="0" xfId="48" applyFont="1"/>
    <xf numFmtId="0" fontId="110" fillId="0" borderId="0" xfId="48" applyFont="1" applyAlignment="1">
      <alignment horizontal="right"/>
    </xf>
    <xf numFmtId="172" fontId="74" fillId="0" borderId="97" xfId="48" applyNumberFormat="1" applyFont="1" applyBorder="1" applyAlignment="1">
      <alignment horizontal="center" vertical="center"/>
    </xf>
    <xf numFmtId="172" fontId="29" fillId="0" borderId="97" xfId="48" applyNumberFormat="1" applyFont="1" applyBorder="1" applyAlignment="1">
      <alignment horizontal="center" vertical="center"/>
    </xf>
    <xf numFmtId="43" fontId="1" fillId="0" borderId="0" xfId="60" applyFont="1"/>
    <xf numFmtId="0" fontId="114" fillId="36" borderId="97" xfId="48" applyFont="1" applyFill="1" applyBorder="1" applyAlignment="1">
      <alignment horizontal="center" vertical="center"/>
    </xf>
    <xf numFmtId="0" fontId="114" fillId="36" borderId="97" xfId="48" applyFont="1" applyFill="1" applyBorder="1" applyAlignment="1">
      <alignment horizontal="center" vertical="center" wrapText="1"/>
    </xf>
    <xf numFmtId="0" fontId="74" fillId="10" borderId="97" xfId="48" applyFont="1" applyFill="1" applyBorder="1" applyAlignment="1">
      <alignment horizontal="center" vertical="center"/>
    </xf>
    <xf numFmtId="0" fontId="74" fillId="10" borderId="97" xfId="48" applyFont="1" applyFill="1" applyBorder="1" applyAlignment="1">
      <alignment horizontal="justify" vertical="center" wrapText="1"/>
    </xf>
    <xf numFmtId="2" fontId="74" fillId="10" borderId="97" xfId="48" applyNumberFormat="1" applyFont="1" applyFill="1" applyBorder="1" applyAlignment="1">
      <alignment horizontal="center" vertical="center"/>
    </xf>
    <xf numFmtId="4" fontId="74" fillId="10" borderId="97" xfId="48" applyNumberFormat="1" applyFont="1" applyFill="1" applyBorder="1" applyAlignment="1">
      <alignment horizontal="center" vertical="center"/>
    </xf>
    <xf numFmtId="4" fontId="29" fillId="0" borderId="97" xfId="48" applyNumberFormat="1" applyFont="1" applyBorder="1" applyAlignment="1">
      <alignment horizontal="center" vertical="center"/>
    </xf>
    <xf numFmtId="0" fontId="29" fillId="0" borderId="105" xfId="48" applyFont="1" applyBorder="1" applyAlignment="1">
      <alignment horizontal="right" vertical="center"/>
    </xf>
    <xf numFmtId="0" fontId="29" fillId="0" borderId="103" xfId="48" applyFont="1" applyBorder="1" applyAlignment="1">
      <alignment horizontal="right" vertical="center"/>
    </xf>
    <xf numFmtId="4" fontId="29" fillId="0" borderId="104" xfId="48" applyNumberFormat="1" applyFont="1" applyBorder="1" applyAlignment="1">
      <alignment horizontal="center" vertical="center"/>
    </xf>
    <xf numFmtId="0" fontId="74" fillId="0" borderId="97" xfId="48" applyFont="1" applyBorder="1" applyAlignment="1">
      <alignment horizontal="center" vertical="center"/>
    </xf>
    <xf numFmtId="0" fontId="74" fillId="0" borderId="97" xfId="48" applyFont="1" applyBorder="1" applyAlignment="1">
      <alignment horizontal="left" vertical="center"/>
    </xf>
    <xf numFmtId="0" fontId="74" fillId="0" borderId="93" xfId="48" applyFont="1" applyBorder="1" applyAlignment="1">
      <alignment horizontal="left" vertical="center"/>
    </xf>
    <xf numFmtId="0" fontId="29" fillId="0" borderId="94" xfId="48" applyFont="1" applyBorder="1" applyAlignment="1">
      <alignment horizontal="left" vertical="center"/>
    </xf>
    <xf numFmtId="4" fontId="29" fillId="0" borderId="95" xfId="48" applyNumberFormat="1" applyFont="1" applyBorder="1" applyAlignment="1">
      <alignment horizontal="center" vertical="center"/>
    </xf>
    <xf numFmtId="0" fontId="74" fillId="0" borderId="98" xfId="48" applyFont="1" applyBorder="1" applyAlignment="1">
      <alignment horizontal="left" vertical="center"/>
    </xf>
    <xf numFmtId="0" fontId="29" fillId="0" borderId="99" xfId="48" applyFont="1" applyBorder="1" applyAlignment="1">
      <alignment horizontal="left" vertical="center"/>
    </xf>
    <xf numFmtId="4" fontId="29" fillId="0" borderId="100" xfId="48" applyNumberFormat="1" applyFont="1" applyBorder="1" applyAlignment="1">
      <alignment horizontal="center" vertical="center"/>
    </xf>
    <xf numFmtId="3" fontId="74" fillId="10" borderId="97" xfId="48" applyNumberFormat="1" applyFont="1" applyFill="1" applyBorder="1" applyAlignment="1">
      <alignment horizontal="center" vertical="center"/>
    </xf>
    <xf numFmtId="164" fontId="74" fillId="10" borderId="97" xfId="48" applyNumberFormat="1" applyFont="1" applyFill="1" applyBorder="1" applyAlignment="1">
      <alignment horizontal="center" vertical="center"/>
    </xf>
    <xf numFmtId="0" fontId="29" fillId="0" borderId="97" xfId="48" applyFont="1" applyBorder="1" applyAlignment="1">
      <alignment horizontal="center" vertical="center" wrapText="1"/>
    </xf>
    <xf numFmtId="0" fontId="74" fillId="0" borderId="97" xfId="48" applyFont="1" applyBorder="1" applyAlignment="1">
      <alignment horizontal="justify" vertical="center" wrapText="1"/>
    </xf>
    <xf numFmtId="2" fontId="74" fillId="0" borderId="97" xfId="48" applyNumberFormat="1" applyFont="1" applyBorder="1" applyAlignment="1">
      <alignment horizontal="center" vertical="center"/>
    </xf>
    <xf numFmtId="3" fontId="74" fillId="0" borderId="97" xfId="48" applyNumberFormat="1" applyFont="1" applyBorder="1" applyAlignment="1">
      <alignment horizontal="center" vertical="center"/>
    </xf>
    <xf numFmtId="164" fontId="74" fillId="0" borderId="97" xfId="48" applyNumberFormat="1" applyFont="1" applyBorder="1" applyAlignment="1">
      <alignment horizontal="center" vertical="center"/>
    </xf>
    <xf numFmtId="0" fontId="29" fillId="0" borderId="97" xfId="48" applyFont="1" applyBorder="1" applyAlignment="1">
      <alignment vertical="center" wrapText="1"/>
    </xf>
    <xf numFmtId="3" fontId="29" fillId="0" borderId="97" xfId="48" applyNumberFormat="1" applyFont="1" applyBorder="1" applyAlignment="1">
      <alignment horizontal="center" vertical="center"/>
    </xf>
    <xf numFmtId="2" fontId="29" fillId="0" borderId="97" xfId="48" applyNumberFormat="1" applyFont="1" applyBorder="1" applyAlignment="1">
      <alignment horizontal="center" vertical="center" wrapText="1"/>
    </xf>
    <xf numFmtId="0" fontId="115" fillId="0" borderId="97" xfId="48" applyFont="1" applyBorder="1" applyAlignment="1">
      <alignment vertical="center"/>
    </xf>
    <xf numFmtId="0" fontId="116" fillId="0" borderId="97" xfId="48" applyFont="1" applyBorder="1" applyAlignment="1">
      <alignment vertical="center"/>
    </xf>
    <xf numFmtId="0" fontId="74" fillId="0" borderId="97" xfId="48" applyFont="1" applyBorder="1"/>
    <xf numFmtId="0" fontId="74" fillId="0" borderId="97" xfId="48" applyFont="1" applyBorder="1" applyAlignment="1">
      <alignment vertical="center"/>
    </xf>
    <xf numFmtId="0" fontId="111" fillId="0" borderId="97" xfId="48" applyFont="1" applyBorder="1" applyAlignment="1">
      <alignment horizontal="center" vertical="center"/>
    </xf>
    <xf numFmtId="0" fontId="74" fillId="0" borderId="97" xfId="48" applyFont="1" applyBorder="1" applyAlignment="1">
      <alignment vertical="center" wrapText="1"/>
    </xf>
    <xf numFmtId="0" fontId="74" fillId="0" borderId="97" xfId="48" applyFont="1" applyBorder="1" applyAlignment="1">
      <alignment horizontal="center" vertical="center" wrapText="1"/>
    </xf>
    <xf numFmtId="0" fontId="74" fillId="0" borderId="97" xfId="48" applyFont="1" applyBorder="1" applyAlignment="1">
      <alignment horizontal="left" vertical="center" wrapText="1"/>
    </xf>
    <xf numFmtId="1" fontId="111" fillId="0" borderId="97" xfId="48" applyNumberFormat="1" applyFont="1" applyBorder="1" applyAlignment="1">
      <alignment horizontal="center" vertical="center"/>
    </xf>
    <xf numFmtId="1" fontId="74" fillId="0" borderId="97" xfId="48" applyNumberFormat="1" applyFont="1" applyBorder="1" applyAlignment="1">
      <alignment horizontal="center" vertical="center"/>
    </xf>
    <xf numFmtId="0" fontId="31" fillId="7" borderId="97" xfId="48" applyFont="1" applyFill="1" applyBorder="1" applyAlignment="1">
      <alignment horizontal="center"/>
    </xf>
    <xf numFmtId="0" fontId="117" fillId="0" borderId="97" xfId="48" applyFont="1" applyBorder="1" applyAlignment="1">
      <alignment horizontal="center"/>
    </xf>
    <xf numFmtId="0" fontId="118" fillId="0" borderId="97" xfId="48" applyFont="1" applyBorder="1" applyAlignment="1">
      <alignment horizontal="center"/>
    </xf>
    <xf numFmtId="0" fontId="119" fillId="0" borderId="0" xfId="48" applyFont="1"/>
    <xf numFmtId="0" fontId="119" fillId="0" borderId="0" xfId="48" applyFont="1" applyAlignment="1">
      <alignment horizontal="justify" vertical="center"/>
    </xf>
    <xf numFmtId="0" fontId="119" fillId="0" borderId="0" xfId="48" applyFont="1" applyAlignment="1">
      <alignment vertical="center"/>
    </xf>
    <xf numFmtId="0" fontId="1" fillId="0" borderId="0" xfId="48" applyAlignment="1">
      <alignment vertical="center"/>
    </xf>
    <xf numFmtId="1" fontId="119" fillId="0" borderId="0" xfId="48" applyNumberFormat="1" applyFont="1"/>
    <xf numFmtId="1" fontId="1" fillId="0" borderId="0" xfId="48" applyNumberFormat="1"/>
    <xf numFmtId="0" fontId="64" fillId="0" borderId="107" xfId="54" applyBorder="1"/>
    <xf numFmtId="0" fontId="64" fillId="0" borderId="41" xfId="54" applyBorder="1"/>
    <xf numFmtId="0" fontId="64" fillId="0" borderId="60" xfId="54" applyBorder="1"/>
    <xf numFmtId="0" fontId="12" fillId="0" borderId="44" xfId="54" applyFont="1" applyBorder="1" applyAlignment="1">
      <alignment horizontal="justify" vertical="top" wrapText="1"/>
    </xf>
    <xf numFmtId="0" fontId="77" fillId="0" borderId="0" xfId="54" applyFont="1" applyAlignment="1">
      <alignment horizontal="left" vertical="top"/>
    </xf>
    <xf numFmtId="9" fontId="77" fillId="0" borderId="0" xfId="31" applyFont="1" applyFill="1" applyAlignment="1">
      <alignment horizontal="left" vertical="top"/>
    </xf>
    <xf numFmtId="0" fontId="64" fillId="0" borderId="43" xfId="54" applyBorder="1"/>
    <xf numFmtId="0" fontId="64" fillId="0" borderId="0" xfId="54"/>
    <xf numFmtId="0" fontId="64" fillId="0" borderId="44" xfId="54" applyBorder="1"/>
    <xf numFmtId="44" fontId="1" fillId="0" borderId="97" xfId="55" applyFont="1" applyBorder="1"/>
    <xf numFmtId="44" fontId="0" fillId="0" borderId="97" xfId="55" applyFont="1" applyBorder="1"/>
    <xf numFmtId="10" fontId="31" fillId="0" borderId="97" xfId="31" applyNumberFormat="1" applyFont="1" applyBorder="1"/>
    <xf numFmtId="10" fontId="64" fillId="36" borderId="97" xfId="54" applyNumberFormat="1" applyFill="1" applyBorder="1"/>
    <xf numFmtId="10" fontId="0" fillId="0" borderId="97" xfId="31" applyNumberFormat="1" applyFont="1" applyBorder="1"/>
    <xf numFmtId="10" fontId="31" fillId="36" borderId="97" xfId="54" applyNumberFormat="1" applyFont="1" applyFill="1" applyBorder="1"/>
    <xf numFmtId="0" fontId="31" fillId="0" borderId="43" xfId="54" applyFont="1" applyBorder="1"/>
    <xf numFmtId="0" fontId="64" fillId="0" borderId="75" xfId="54" applyBorder="1"/>
    <xf numFmtId="0" fontId="64" fillId="0" borderId="76" xfId="54" applyBorder="1"/>
    <xf numFmtId="0" fontId="64" fillId="0" borderId="132" xfId="54" applyBorder="1"/>
    <xf numFmtId="0" fontId="12" fillId="0" borderId="43" xfId="54" applyFont="1" applyBorder="1" applyAlignment="1">
      <alignment horizontal="justify" vertical="top" wrapText="1"/>
    </xf>
    <xf numFmtId="0" fontId="12" fillId="0" borderId="0" xfId="54" applyFont="1" applyAlignment="1">
      <alignment horizontal="justify" vertical="top" wrapText="1"/>
    </xf>
    <xf numFmtId="0" fontId="12" fillId="0" borderId="75" xfId="54" applyFont="1" applyBorder="1" applyAlignment="1">
      <alignment horizontal="justify" vertical="top" wrapText="1"/>
    </xf>
    <xf numFmtId="0" fontId="12" fillId="0" borderId="76" xfId="54" applyFont="1" applyBorder="1" applyAlignment="1">
      <alignment horizontal="justify" vertical="top" wrapText="1"/>
    </xf>
    <xf numFmtId="0" fontId="12" fillId="0" borderId="132" xfId="54" applyFont="1" applyBorder="1" applyAlignment="1">
      <alignment horizontal="justify" vertical="top" wrapText="1"/>
    </xf>
    <xf numFmtId="0" fontId="77" fillId="0" borderId="0" xfId="61" applyFont="1" applyAlignment="1">
      <alignment horizontal="left" vertical="top"/>
    </xf>
    <xf numFmtId="0" fontId="120" fillId="0" borderId="43" xfId="61" applyFont="1" applyBorder="1" applyAlignment="1">
      <alignment horizontal="center" vertical="center" wrapText="1"/>
    </xf>
    <xf numFmtId="0" fontId="120" fillId="0" borderId="0" xfId="61" applyFont="1" applyAlignment="1">
      <alignment horizontal="center" vertical="center" wrapText="1"/>
    </xf>
    <xf numFmtId="0" fontId="120" fillId="0" borderId="44" xfId="61" applyFont="1" applyBorder="1" applyAlignment="1">
      <alignment horizontal="center" vertical="center" wrapText="1"/>
    </xf>
    <xf numFmtId="0" fontId="21" fillId="0" borderId="85" xfId="61" applyFont="1" applyBorder="1" applyAlignment="1">
      <alignment horizontal="center" vertical="top" wrapText="1"/>
    </xf>
    <xf numFmtId="0" fontId="17" fillId="0" borderId="0" xfId="61" applyAlignment="1">
      <alignment horizontal="left" vertical="top"/>
    </xf>
    <xf numFmtId="0" fontId="19" fillId="7" borderId="116" xfId="54" applyFont="1" applyFill="1" applyBorder="1" applyAlignment="1">
      <alignment horizontal="center" vertical="center" wrapText="1"/>
    </xf>
    <xf numFmtId="0" fontId="19" fillId="7" borderId="101" xfId="54" applyFont="1" applyFill="1" applyBorder="1" applyAlignment="1">
      <alignment horizontal="center" vertical="center" wrapText="1"/>
    </xf>
    <xf numFmtId="0" fontId="68" fillId="7" borderId="114" xfId="54" applyFont="1" applyFill="1" applyBorder="1" applyAlignment="1">
      <alignment horizontal="center" vertical="center" wrapText="1"/>
    </xf>
    <xf numFmtId="0" fontId="68" fillId="7" borderId="59" xfId="54" applyFont="1" applyFill="1" applyBorder="1" applyAlignment="1">
      <alignment horizontal="center" vertical="center" wrapText="1"/>
    </xf>
    <xf numFmtId="0" fontId="68" fillId="7" borderId="117" xfId="54" applyFont="1" applyFill="1" applyBorder="1" applyAlignment="1">
      <alignment horizontal="center" vertical="center" wrapText="1"/>
    </xf>
    <xf numFmtId="0" fontId="68" fillId="7" borderId="60" xfId="54" applyFont="1" applyFill="1" applyBorder="1" applyAlignment="1">
      <alignment horizontal="center" vertical="center" wrapText="1"/>
    </xf>
    <xf numFmtId="0" fontId="10" fillId="0" borderId="97" xfId="54" applyFont="1" applyBorder="1" applyAlignment="1">
      <alignment horizontal="center" vertical="center" wrapText="1"/>
    </xf>
    <xf numFmtId="0" fontId="68" fillId="7" borderId="115" xfId="54" applyFont="1" applyFill="1" applyBorder="1" applyAlignment="1">
      <alignment horizontal="center" vertical="center" wrapText="1"/>
    </xf>
    <xf numFmtId="0" fontId="68" fillId="7" borderId="96" xfId="54" applyFont="1" applyFill="1" applyBorder="1" applyAlignment="1">
      <alignment horizontal="center" vertical="center" wrapText="1"/>
    </xf>
    <xf numFmtId="0" fontId="68" fillId="7" borderId="101" xfId="54" applyFont="1" applyFill="1" applyBorder="1" applyAlignment="1">
      <alignment horizontal="center" vertical="center" wrapText="1"/>
    </xf>
    <xf numFmtId="0" fontId="59" fillId="10" borderId="120" xfId="54" applyFont="1" applyFill="1" applyBorder="1" applyAlignment="1">
      <alignment horizontal="center" vertical="center" wrapText="1"/>
    </xf>
    <xf numFmtId="0" fontId="59" fillId="10" borderId="63" xfId="54" applyFont="1" applyFill="1" applyBorder="1" applyAlignment="1">
      <alignment horizontal="center" vertical="center" wrapText="1"/>
    </xf>
    <xf numFmtId="0" fontId="59" fillId="10" borderId="121" xfId="54" applyFont="1" applyFill="1" applyBorder="1" applyAlignment="1">
      <alignment horizontal="center" vertical="center" wrapText="1"/>
    </xf>
    <xf numFmtId="0" fontId="68" fillId="7" borderId="58" xfId="54" applyFont="1" applyFill="1" applyBorder="1" applyAlignment="1">
      <alignment horizontal="center" vertical="center" wrapText="1"/>
    </xf>
    <xf numFmtId="0" fontId="68" fillId="7" borderId="118" xfId="54" applyFont="1" applyFill="1" applyBorder="1" applyAlignment="1">
      <alignment horizontal="center" vertical="center" wrapText="1"/>
    </xf>
    <xf numFmtId="0" fontId="68" fillId="7" borderId="93" xfId="54" applyFont="1" applyFill="1" applyBorder="1" applyAlignment="1">
      <alignment horizontal="center" vertical="center" wrapText="1"/>
    </xf>
    <xf numFmtId="0" fontId="68" fillId="7" borderId="109" xfId="54" applyFont="1" applyFill="1" applyBorder="1" applyAlignment="1">
      <alignment horizontal="center" vertical="center" wrapText="1"/>
    </xf>
    <xf numFmtId="0" fontId="68" fillId="7" borderId="102" xfId="54" applyFont="1" applyFill="1" applyBorder="1" applyAlignment="1">
      <alignment horizontal="center" vertical="center" wrapText="1"/>
    </xf>
    <xf numFmtId="0" fontId="10" fillId="10" borderId="120" xfId="54" applyFont="1" applyFill="1" applyBorder="1" applyAlignment="1">
      <alignment horizontal="center" vertical="center" wrapText="1"/>
    </xf>
    <xf numFmtId="0" fontId="10" fillId="10" borderId="63" xfId="54" applyFont="1" applyFill="1" applyBorder="1" applyAlignment="1">
      <alignment horizontal="center" vertical="center" wrapText="1"/>
    </xf>
    <xf numFmtId="0" fontId="10" fillId="10" borderId="121" xfId="54" applyFont="1" applyFill="1" applyBorder="1" applyAlignment="1">
      <alignment horizontal="center" vertical="center" wrapText="1"/>
    </xf>
    <xf numFmtId="0" fontId="10" fillId="10" borderId="12" xfId="54" applyFont="1" applyFill="1" applyBorder="1" applyAlignment="1">
      <alignment horizontal="center" vertical="center" wrapText="1"/>
    </xf>
    <xf numFmtId="0" fontId="65" fillId="0" borderId="108" xfId="54" applyFont="1" applyBorder="1" applyAlignment="1">
      <alignment horizontal="center" vertical="center" wrapText="1"/>
    </xf>
    <xf numFmtId="0" fontId="65" fillId="0" borderId="109" xfId="54" applyFont="1" applyBorder="1" applyAlignment="1">
      <alignment horizontal="center" vertical="center" wrapText="1"/>
    </xf>
    <xf numFmtId="0" fontId="65" fillId="0" borderId="110" xfId="54" applyFont="1" applyBorder="1" applyAlignment="1">
      <alignment horizontal="center" vertical="center" wrapText="1"/>
    </xf>
    <xf numFmtId="0" fontId="68" fillId="6" borderId="111" xfId="54" applyFont="1" applyFill="1" applyBorder="1" applyAlignment="1">
      <alignment horizontal="center" vertical="center" wrapText="1"/>
    </xf>
    <xf numFmtId="0" fontId="68" fillId="6" borderId="112" xfId="54" applyFont="1" applyFill="1" applyBorder="1" applyAlignment="1">
      <alignment horizontal="center" vertical="center" wrapText="1"/>
    </xf>
    <xf numFmtId="0" fontId="68" fillId="6" borderId="113" xfId="54" applyFont="1" applyFill="1" applyBorder="1" applyAlignment="1">
      <alignment horizontal="center" vertical="center" wrapText="1"/>
    </xf>
    <xf numFmtId="0" fontId="68" fillId="7" borderId="116" xfId="54" applyFont="1" applyFill="1" applyBorder="1" applyAlignment="1">
      <alignment horizontal="center" vertical="center" wrapText="1"/>
    </xf>
    <xf numFmtId="0" fontId="19" fillId="0" borderId="58" xfId="57" applyFont="1" applyBorder="1" applyAlignment="1">
      <alignment horizontal="left" vertical="center"/>
    </xf>
    <xf numFmtId="0" fontId="19" fillId="0" borderId="117" xfId="57" applyFont="1" applyBorder="1" applyAlignment="1">
      <alignment horizontal="left" vertical="center"/>
    </xf>
    <xf numFmtId="0" fontId="19" fillId="0" borderId="114" xfId="57" applyFont="1" applyBorder="1" applyAlignment="1">
      <alignment horizontal="center" vertical="center"/>
    </xf>
    <xf numFmtId="0" fontId="19" fillId="0" borderId="59" xfId="57" applyFont="1" applyBorder="1" applyAlignment="1">
      <alignment horizontal="center" vertical="center"/>
    </xf>
    <xf numFmtId="0" fontId="19" fillId="0" borderId="60" xfId="57" applyFont="1" applyBorder="1" applyAlignment="1">
      <alignment horizontal="center" vertical="center"/>
    </xf>
    <xf numFmtId="0" fontId="19" fillId="0" borderId="133" xfId="57" applyFont="1" applyBorder="1" applyAlignment="1">
      <alignment horizontal="left"/>
    </xf>
    <xf numFmtId="0" fontId="19" fillId="0" borderId="104" xfId="57" applyFont="1" applyBorder="1" applyAlignment="1">
      <alignment horizontal="left"/>
    </xf>
    <xf numFmtId="0" fontId="15" fillId="0" borderId="105" xfId="57" applyBorder="1" applyAlignment="1">
      <alignment horizontal="left"/>
    </xf>
    <xf numFmtId="0" fontId="15" fillId="0" borderId="103" xfId="57" applyBorder="1" applyAlignment="1">
      <alignment horizontal="left"/>
    </xf>
    <xf numFmtId="0" fontId="15" fillId="0" borderId="134" xfId="57" applyBorder="1" applyAlignment="1">
      <alignment horizontal="left"/>
    </xf>
    <xf numFmtId="0" fontId="15" fillId="0" borderId="137" xfId="57" applyBorder="1" applyAlignment="1">
      <alignment horizontal="left"/>
    </xf>
    <xf numFmtId="0" fontId="15" fillId="0" borderId="138" xfId="57" applyBorder="1" applyAlignment="1">
      <alignment horizontal="left"/>
    </xf>
    <xf numFmtId="0" fontId="15" fillId="0" borderId="139" xfId="57" applyBorder="1" applyAlignment="1">
      <alignment horizontal="left"/>
    </xf>
    <xf numFmtId="191" fontId="77" fillId="0" borderId="76" xfId="57" applyNumberFormat="1" applyFont="1" applyBorder="1" applyAlignment="1">
      <alignment horizontal="left"/>
    </xf>
    <xf numFmtId="191" fontId="77" fillId="0" borderId="132" xfId="57" applyNumberFormat="1" applyFont="1" applyBorder="1" applyAlignment="1">
      <alignment horizontal="left"/>
    </xf>
    <xf numFmtId="192" fontId="77" fillId="0" borderId="75" xfId="57" applyNumberFormat="1" applyFont="1" applyBorder="1" applyAlignment="1">
      <alignment horizontal="center"/>
    </xf>
    <xf numFmtId="192" fontId="77" fillId="0" borderId="76" xfId="57" applyNumberFormat="1" applyFont="1" applyBorder="1" applyAlignment="1">
      <alignment horizontal="center"/>
    </xf>
    <xf numFmtId="0" fontId="17" fillId="0" borderId="105" xfId="54" applyFont="1" applyBorder="1" applyAlignment="1">
      <alignment horizontal="center" vertical="top"/>
    </xf>
    <xf numFmtId="0" fontId="17" fillId="0" borderId="104" xfId="54" applyFont="1" applyBorder="1" applyAlignment="1">
      <alignment horizontal="center" vertical="top"/>
    </xf>
    <xf numFmtId="0" fontId="73" fillId="28" borderId="126" xfId="57" applyFont="1" applyFill="1" applyBorder="1" applyAlignment="1">
      <alignment horizontal="center" vertical="center"/>
    </xf>
    <xf numFmtId="0" fontId="73" fillId="28" borderId="127" xfId="57" applyFont="1" applyFill="1" applyBorder="1" applyAlignment="1">
      <alignment horizontal="center" vertical="center"/>
    </xf>
    <xf numFmtId="0" fontId="73" fillId="28" borderId="128" xfId="57" applyFont="1" applyFill="1" applyBorder="1" applyAlignment="1">
      <alignment horizontal="center" vertical="center"/>
    </xf>
    <xf numFmtId="0" fontId="73" fillId="28" borderId="129" xfId="57" applyFont="1" applyFill="1" applyBorder="1" applyAlignment="1">
      <alignment horizontal="center" vertical="center"/>
    </xf>
    <xf numFmtId="0" fontId="73" fillId="28" borderId="130" xfId="57" applyFont="1" applyFill="1" applyBorder="1" applyAlignment="1">
      <alignment horizontal="center" vertical="center"/>
    </xf>
    <xf numFmtId="0" fontId="73" fillId="28" borderId="131" xfId="57" applyFont="1" applyFill="1" applyBorder="1" applyAlignment="1">
      <alignment horizontal="center" vertical="center"/>
    </xf>
    <xf numFmtId="0" fontId="17" fillId="0" borderId="0" xfId="57" applyFont="1" applyAlignment="1">
      <alignment horizontal="center"/>
    </xf>
    <xf numFmtId="0" fontId="77" fillId="0" borderId="0" xfId="57" applyFont="1" applyAlignment="1">
      <alignment horizontal="center"/>
    </xf>
    <xf numFmtId="0" fontId="77" fillId="28" borderId="107" xfId="57" applyFont="1" applyFill="1" applyBorder="1" applyAlignment="1">
      <alignment horizontal="center" vertical="center"/>
    </xf>
    <xf numFmtId="0" fontId="77" fillId="28" borderId="42" xfId="57" applyFont="1" applyFill="1" applyBorder="1" applyAlignment="1">
      <alignment horizontal="center" vertical="center"/>
    </xf>
    <xf numFmtId="0" fontId="77" fillId="28" borderId="75" xfId="57" applyFont="1" applyFill="1" applyBorder="1" applyAlignment="1">
      <alignment horizontal="center" vertical="center"/>
    </xf>
    <xf numFmtId="0" fontId="77" fillId="28" borderId="132" xfId="57" applyFont="1" applyFill="1" applyBorder="1" applyAlignment="1">
      <alignment horizontal="center" vertical="center"/>
    </xf>
    <xf numFmtId="191" fontId="77" fillId="0" borderId="43" xfId="57" applyNumberFormat="1" applyFont="1" applyBorder="1" applyAlignment="1">
      <alignment horizontal="center"/>
    </xf>
    <xf numFmtId="191" fontId="77" fillId="0" borderId="0" xfId="57" applyNumberFormat="1" applyFont="1" applyAlignment="1">
      <alignment horizontal="center"/>
    </xf>
    <xf numFmtId="190" fontId="77" fillId="0" borderId="43" xfId="57" applyNumberFormat="1" applyFont="1" applyBorder="1" applyAlignment="1">
      <alignment horizontal="center"/>
    </xf>
    <xf numFmtId="190" fontId="77" fillId="0" borderId="0" xfId="57" applyNumberFormat="1" applyFont="1" applyAlignment="1">
      <alignment horizontal="center"/>
    </xf>
    <xf numFmtId="192" fontId="77" fillId="0" borderId="0" xfId="57" applyNumberFormat="1" applyFont="1" applyAlignment="1">
      <alignment horizontal="center"/>
    </xf>
    <xf numFmtId="192" fontId="77" fillId="0" borderId="44" xfId="57" applyNumberFormat="1" applyFont="1" applyBorder="1" applyAlignment="1">
      <alignment horizontal="center"/>
    </xf>
    <xf numFmtId="191" fontId="77" fillId="0" borderId="0" xfId="57" applyNumberFormat="1" applyFont="1" applyAlignment="1">
      <alignment horizontal="left"/>
    </xf>
    <xf numFmtId="0" fontId="17" fillId="0" borderId="97" xfId="54" applyFont="1" applyBorder="1" applyAlignment="1">
      <alignment horizontal="center" vertical="top"/>
    </xf>
    <xf numFmtId="191" fontId="77" fillId="0" borderId="44" xfId="57" applyNumberFormat="1" applyFont="1" applyBorder="1" applyAlignment="1">
      <alignment horizontal="left"/>
    </xf>
    <xf numFmtId="0" fontId="72" fillId="0" borderId="93" xfId="57" applyFont="1" applyBorder="1" applyAlignment="1">
      <alignment horizontal="center" vertical="center"/>
    </xf>
    <xf numFmtId="0" fontId="72" fillId="0" borderId="94" xfId="57" applyFont="1" applyBorder="1" applyAlignment="1">
      <alignment horizontal="center" vertical="center"/>
    </xf>
    <xf numFmtId="0" fontId="72" fillId="0" borderId="95" xfId="57" applyFont="1" applyBorder="1" applyAlignment="1">
      <alignment horizontal="center" vertical="center"/>
    </xf>
    <xf numFmtId="0" fontId="72" fillId="0" borderId="96" xfId="57" applyFont="1" applyBorder="1" applyAlignment="1">
      <alignment horizontal="center" vertical="center"/>
    </xf>
    <xf numFmtId="0" fontId="72" fillId="0" borderId="0" xfId="57" applyFont="1" applyAlignment="1">
      <alignment horizontal="center" vertical="center"/>
    </xf>
    <xf numFmtId="0" fontId="72" fillId="0" borderId="12" xfId="57" applyFont="1" applyBorder="1" applyAlignment="1">
      <alignment horizontal="center" vertical="center"/>
    </xf>
    <xf numFmtId="0" fontId="80" fillId="28" borderId="126" xfId="57" applyFont="1" applyFill="1" applyBorder="1" applyAlignment="1">
      <alignment horizontal="center" vertical="center"/>
    </xf>
    <xf numFmtId="0" fontId="80" fillId="28" borderId="127" xfId="57" applyFont="1" applyFill="1" applyBorder="1" applyAlignment="1">
      <alignment horizontal="center" vertical="center"/>
    </xf>
    <xf numFmtId="0" fontId="80" fillId="28" borderId="128" xfId="57" applyFont="1" applyFill="1" applyBorder="1" applyAlignment="1">
      <alignment horizontal="center" vertical="center"/>
    </xf>
    <xf numFmtId="0" fontId="80" fillId="28" borderId="129" xfId="57" applyFont="1" applyFill="1" applyBorder="1" applyAlignment="1">
      <alignment horizontal="center" vertical="center"/>
    </xf>
    <xf numFmtId="0" fontId="80" fillId="28" borderId="130" xfId="57" applyFont="1" applyFill="1" applyBorder="1" applyAlignment="1">
      <alignment horizontal="center" vertical="center"/>
    </xf>
    <xf numFmtId="0" fontId="80" fillId="28" borderId="131" xfId="57" applyFont="1" applyFill="1" applyBorder="1" applyAlignment="1">
      <alignment horizontal="center" vertical="center"/>
    </xf>
    <xf numFmtId="0" fontId="14" fillId="0" borderId="55" xfId="0" applyFont="1" applyBorder="1" applyAlignment="1">
      <alignment horizontal="right" vertical="center" wrapText="1"/>
    </xf>
    <xf numFmtId="0" fontId="14" fillId="0" borderId="56" xfId="0" applyFont="1" applyBorder="1" applyAlignment="1">
      <alignment horizontal="right" vertical="center" wrapText="1"/>
    </xf>
    <xf numFmtId="4" fontId="14" fillId="6" borderId="56" xfId="0" applyNumberFormat="1" applyFont="1" applyFill="1" applyBorder="1" applyAlignment="1">
      <alignment horizontal="center" vertical="center" wrapText="1"/>
    </xf>
    <xf numFmtId="4" fontId="14" fillId="6" borderId="57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Border="1" applyAlignment="1">
      <alignment horizontal="center" vertical="center" wrapText="1"/>
    </xf>
    <xf numFmtId="4" fontId="13" fillId="0" borderId="54" xfId="0" applyNumberFormat="1" applyFont="1" applyBorder="1" applyAlignment="1">
      <alignment horizontal="center" vertical="center" wrapText="1"/>
    </xf>
    <xf numFmtId="0" fontId="7" fillId="0" borderId="51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52" xfId="0" applyFont="1" applyBorder="1" applyAlignment="1">
      <alignment horizontal="left" vertical="top"/>
    </xf>
    <xf numFmtId="0" fontId="9" fillId="0" borderId="47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165" fontId="8" fillId="0" borderId="6" xfId="0" applyNumberFormat="1" applyFont="1" applyBorder="1" applyAlignment="1">
      <alignment horizontal="left" vertical="center" wrapText="1"/>
    </xf>
    <xf numFmtId="165" fontId="8" fillId="0" borderId="48" xfId="0" applyNumberFormat="1" applyFont="1" applyBorder="1" applyAlignment="1">
      <alignment horizontal="left" vertical="center" wrapText="1"/>
    </xf>
    <xf numFmtId="0" fontId="7" fillId="0" borderId="49" xfId="0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0" fontId="7" fillId="0" borderId="50" xfId="0" applyFont="1" applyBorder="1" applyAlignment="1">
      <alignment horizontal="left" vertical="top"/>
    </xf>
    <xf numFmtId="0" fontId="14" fillId="6" borderId="53" xfId="0" applyFont="1" applyFill="1" applyBorder="1" applyAlignment="1">
      <alignment horizontal="center" vertical="center"/>
    </xf>
    <xf numFmtId="0" fontId="14" fillId="6" borderId="7" xfId="0" applyFont="1" applyFill="1" applyBorder="1" applyAlignment="1">
      <alignment horizontal="center" vertical="center"/>
    </xf>
    <xf numFmtId="0" fontId="14" fillId="6" borderId="54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5" borderId="54" xfId="0" applyFont="1" applyFill="1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7" fillId="0" borderId="40" xfId="0" applyFont="1" applyBorder="1" applyAlignment="1">
      <alignment horizontal="left" vertical="center"/>
    </xf>
    <xf numFmtId="0" fontId="7" fillId="0" borderId="43" xfId="0" applyFont="1" applyBorder="1" applyAlignment="1">
      <alignment horizontal="left" vertical="center"/>
    </xf>
    <xf numFmtId="0" fontId="7" fillId="0" borderId="45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7" fillId="0" borderId="41" xfId="0" applyFont="1" applyBorder="1" applyAlignment="1">
      <alignment horizontal="left" vertical="top"/>
    </xf>
    <xf numFmtId="0" fontId="7" fillId="0" borderId="42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44" xfId="0" applyFont="1" applyBorder="1" applyAlignment="1">
      <alignment horizontal="left" vertical="top"/>
    </xf>
    <xf numFmtId="3" fontId="9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right" vertical="center"/>
    </xf>
    <xf numFmtId="0" fontId="9" fillId="0" borderId="44" xfId="0" applyFont="1" applyBorder="1" applyAlignment="1">
      <alignment horizontal="right" vertical="center"/>
    </xf>
    <xf numFmtId="0" fontId="7" fillId="0" borderId="4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46" xfId="0" applyFont="1" applyBorder="1" applyAlignment="1">
      <alignment horizontal="left" vertical="top"/>
    </xf>
    <xf numFmtId="0" fontId="9" fillId="0" borderId="4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 wrapText="1"/>
    </xf>
    <xf numFmtId="0" fontId="12" fillId="0" borderId="15" xfId="0" applyFont="1" applyBorder="1" applyAlignment="1">
      <alignment horizontal="justify" vertical="center" wrapText="1"/>
    </xf>
    <xf numFmtId="0" fontId="12" fillId="0" borderId="6" xfId="0" applyFont="1" applyBorder="1" applyAlignment="1">
      <alignment horizontal="justify" vertical="center" wrapText="1"/>
    </xf>
    <xf numFmtId="0" fontId="12" fillId="0" borderId="15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2" fillId="0" borderId="1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 vertical="center" wrapText="1"/>
    </xf>
    <xf numFmtId="165" fontId="12" fillId="0" borderId="6" xfId="0" applyNumberFormat="1" applyFont="1" applyBorder="1" applyAlignment="1">
      <alignment horizontal="left" vertical="center" wrapText="1"/>
    </xf>
    <xf numFmtId="165" fontId="12" fillId="0" borderId="16" xfId="0" applyNumberFormat="1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18" xfId="0" applyFont="1" applyBorder="1" applyAlignment="1">
      <alignment horizontal="left" vertical="top"/>
    </xf>
    <xf numFmtId="0" fontId="12" fillId="0" borderId="19" xfId="0" applyFont="1" applyBorder="1" applyAlignment="1">
      <alignment horizontal="left" vertical="top"/>
    </xf>
    <xf numFmtId="0" fontId="12" fillId="0" borderId="20" xfId="0" applyFont="1" applyBorder="1" applyAlignment="1">
      <alignment horizontal="left" vertical="top"/>
    </xf>
    <xf numFmtId="0" fontId="12" fillId="0" borderId="1" xfId="0" applyFont="1" applyBorder="1" applyAlignment="1">
      <alignment horizontal="left" vertical="center" wrapText="1"/>
    </xf>
    <xf numFmtId="0" fontId="24" fillId="6" borderId="7" xfId="0" applyFont="1" applyFill="1" applyBorder="1" applyAlignment="1">
      <alignment horizontal="center" vertical="center"/>
    </xf>
    <xf numFmtId="0" fontId="12" fillId="0" borderId="8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center"/>
    </xf>
    <xf numFmtId="0" fontId="24" fillId="0" borderId="9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12" fillId="0" borderId="9" xfId="0" applyFont="1" applyBorder="1" applyAlignment="1">
      <alignment horizontal="left" vertical="top"/>
    </xf>
    <xf numFmtId="0" fontId="12" fillId="0" borderId="10" xfId="0" applyFont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12" fillId="0" borderId="12" xfId="0" applyFont="1" applyBorder="1" applyAlignment="1">
      <alignment horizontal="left" vertical="top"/>
    </xf>
    <xf numFmtId="3" fontId="12" fillId="0" borderId="0" xfId="0" applyNumberFormat="1" applyFont="1" applyAlignment="1">
      <alignment horizontal="left" vertical="center" wrapText="1"/>
    </xf>
    <xf numFmtId="0" fontId="12" fillId="0" borderId="0" xfId="0" applyFont="1" applyAlignment="1">
      <alignment horizontal="right" vertical="center"/>
    </xf>
    <xf numFmtId="0" fontId="12" fillId="0" borderId="12" xfId="0" applyFont="1" applyBorder="1" applyAlignment="1">
      <alignment horizontal="right" vertical="center"/>
    </xf>
    <xf numFmtId="0" fontId="12" fillId="0" borderId="4" xfId="0" applyFont="1" applyBorder="1" applyAlignment="1">
      <alignment horizontal="left" vertical="top"/>
    </xf>
    <xf numFmtId="0" fontId="12" fillId="0" borderId="3" xfId="0" applyFont="1" applyBorder="1" applyAlignment="1">
      <alignment horizontal="left" vertical="top"/>
    </xf>
    <xf numFmtId="0" fontId="12" fillId="0" borderId="14" xfId="0" applyFont="1" applyBorder="1" applyAlignment="1">
      <alignment horizontal="left" vertical="top"/>
    </xf>
    <xf numFmtId="0" fontId="18" fillId="0" borderId="58" xfId="3" applyFont="1" applyBorder="1" applyAlignment="1">
      <alignment horizontal="center" vertical="center"/>
    </xf>
    <xf numFmtId="0" fontId="18" fillId="0" borderId="59" xfId="3" applyFont="1" applyBorder="1" applyAlignment="1">
      <alignment horizontal="center" vertical="center"/>
    </xf>
    <xf numFmtId="0" fontId="18" fillId="0" borderId="60" xfId="3" applyFont="1" applyBorder="1" applyAlignment="1">
      <alignment horizontal="center" vertical="center"/>
    </xf>
    <xf numFmtId="0" fontId="29" fillId="0" borderId="43" xfId="3" applyFont="1" applyBorder="1" applyAlignment="1">
      <alignment horizontal="center" vertical="center" wrapText="1"/>
    </xf>
    <xf numFmtId="0" fontId="29" fillId="0" borderId="0" xfId="3" applyFont="1" applyAlignment="1">
      <alignment horizontal="center" vertical="center" wrapText="1"/>
    </xf>
    <xf numFmtId="0" fontId="29" fillId="0" borderId="44" xfId="3" applyFont="1" applyBorder="1" applyAlignment="1">
      <alignment horizontal="center" vertical="center" wrapText="1"/>
    </xf>
    <xf numFmtId="0" fontId="19" fillId="7" borderId="61" xfId="3" applyFont="1" applyFill="1" applyBorder="1" applyAlignment="1">
      <alignment horizontal="center" vertical="center"/>
    </xf>
    <xf numFmtId="0" fontId="19" fillId="7" borderId="63" xfId="3" applyFont="1" applyFill="1" applyBorder="1" applyAlignment="1">
      <alignment horizontal="center" vertical="center"/>
    </xf>
    <xf numFmtId="0" fontId="19" fillId="7" borderId="65" xfId="3" applyFont="1" applyFill="1" applyBorder="1" applyAlignment="1">
      <alignment horizontal="center" vertical="center"/>
    </xf>
    <xf numFmtId="0" fontId="19" fillId="7" borderId="28" xfId="3" applyFont="1" applyFill="1" applyBorder="1" applyAlignment="1">
      <alignment horizontal="center" vertical="center" wrapText="1"/>
    </xf>
    <xf numFmtId="0" fontId="19" fillId="7" borderId="24" xfId="3" applyFont="1" applyFill="1" applyBorder="1" applyAlignment="1">
      <alignment horizontal="center" vertical="center"/>
    </xf>
    <xf numFmtId="0" fontId="19" fillId="7" borderId="26" xfId="3" applyFont="1" applyFill="1" applyBorder="1" applyAlignment="1">
      <alignment horizontal="center" vertical="center"/>
    </xf>
    <xf numFmtId="0" fontId="19" fillId="7" borderId="21" xfId="3" applyFont="1" applyFill="1" applyBorder="1" applyAlignment="1">
      <alignment horizontal="center" vertical="center"/>
    </xf>
    <xf numFmtId="0" fontId="19" fillId="7" borderId="22" xfId="3" applyFont="1" applyFill="1" applyBorder="1" applyAlignment="1">
      <alignment horizontal="center" vertical="center"/>
    </xf>
    <xf numFmtId="0" fontId="19" fillId="7" borderId="62" xfId="3" applyFont="1" applyFill="1" applyBorder="1" applyAlignment="1">
      <alignment horizontal="center" vertical="center"/>
    </xf>
    <xf numFmtId="0" fontId="19" fillId="7" borderId="25" xfId="3" quotePrefix="1" applyFont="1" applyFill="1" applyBorder="1" applyAlignment="1">
      <alignment horizontal="center" vertical="center"/>
    </xf>
    <xf numFmtId="0" fontId="19" fillId="7" borderId="27" xfId="3" applyFont="1" applyFill="1" applyBorder="1" applyAlignment="1">
      <alignment horizontal="center" vertical="center"/>
    </xf>
    <xf numFmtId="0" fontId="19" fillId="7" borderId="64" xfId="3" quotePrefix="1" applyFont="1" applyFill="1" applyBorder="1" applyAlignment="1">
      <alignment horizontal="center" vertical="center"/>
    </xf>
    <xf numFmtId="0" fontId="19" fillId="7" borderId="66" xfId="3" applyFont="1" applyFill="1" applyBorder="1" applyAlignment="1">
      <alignment horizontal="center" vertical="center"/>
    </xf>
    <xf numFmtId="0" fontId="19" fillId="0" borderId="61" xfId="3" applyFont="1" applyBorder="1" applyAlignment="1">
      <alignment horizontal="center" vertical="center"/>
    </xf>
    <xf numFmtId="0" fontId="19" fillId="0" borderId="63" xfId="3" applyFont="1" applyBorder="1" applyAlignment="1">
      <alignment horizontal="center" vertical="center"/>
    </xf>
    <xf numFmtId="0" fontId="19" fillId="0" borderId="65" xfId="3" applyFont="1" applyBorder="1" applyAlignment="1">
      <alignment horizontal="center" vertical="center"/>
    </xf>
    <xf numFmtId="0" fontId="19" fillId="0" borderId="11" xfId="3" applyFont="1" applyBorder="1" applyAlignment="1">
      <alignment horizontal="left" vertical="center" wrapText="1"/>
    </xf>
    <xf numFmtId="0" fontId="19" fillId="0" borderId="27" xfId="3" applyFont="1" applyBorder="1" applyAlignment="1">
      <alignment horizontal="left" vertical="center" wrapText="1"/>
    </xf>
    <xf numFmtId="0" fontId="19" fillId="0" borderId="72" xfId="3" applyFont="1" applyBorder="1" applyAlignment="1">
      <alignment horizontal="center" vertical="center"/>
    </xf>
    <xf numFmtId="0" fontId="19" fillId="0" borderId="9" xfId="3" applyFont="1" applyBorder="1" applyAlignment="1">
      <alignment horizontal="center" vertical="center"/>
    </xf>
    <xf numFmtId="0" fontId="19" fillId="0" borderId="75" xfId="3" applyFont="1" applyBorder="1" applyAlignment="1">
      <alignment horizontal="center" vertical="center"/>
    </xf>
    <xf numFmtId="0" fontId="19" fillId="0" borderId="76" xfId="3" applyFont="1" applyBorder="1" applyAlignment="1">
      <alignment horizontal="center" vertical="center"/>
    </xf>
    <xf numFmtId="0" fontId="19" fillId="0" borderId="61" xfId="3" quotePrefix="1" applyFont="1" applyBorder="1" applyAlignment="1">
      <alignment horizontal="center" vertical="center"/>
    </xf>
    <xf numFmtId="0" fontId="19" fillId="0" borderId="73" xfId="3" applyFont="1" applyBorder="1" applyAlignment="1">
      <alignment horizontal="center" vertical="center"/>
    </xf>
    <xf numFmtId="0" fontId="19" fillId="0" borderId="34" xfId="3" applyFont="1" applyBorder="1" applyAlignment="1">
      <alignment horizontal="center" vertical="center"/>
    </xf>
    <xf numFmtId="0" fontId="12" fillId="0" borderId="81" xfId="0" applyFont="1" applyBorder="1" applyAlignment="1">
      <alignment horizontal="left" vertical="center"/>
    </xf>
    <xf numFmtId="0" fontId="12" fillId="0" borderId="51" xfId="0" applyFont="1" applyBorder="1" applyAlignment="1">
      <alignment horizontal="left" vertical="top"/>
    </xf>
    <xf numFmtId="0" fontId="12" fillId="0" borderId="2" xfId="0" applyFont="1" applyBorder="1" applyAlignment="1">
      <alignment horizontal="left" vertical="top"/>
    </xf>
    <xf numFmtId="0" fontId="12" fillId="0" borderId="37" xfId="0" applyFont="1" applyBorder="1" applyAlignment="1">
      <alignment horizontal="left" vertical="top"/>
    </xf>
    <xf numFmtId="0" fontId="24" fillId="6" borderId="53" xfId="0" applyFont="1" applyFill="1" applyBorder="1" applyAlignment="1">
      <alignment horizontal="center" vertical="center"/>
    </xf>
    <xf numFmtId="0" fontId="24" fillId="6" borderId="54" xfId="0" applyFont="1" applyFill="1" applyBorder="1" applyAlignment="1">
      <alignment horizontal="center" vertical="center"/>
    </xf>
    <xf numFmtId="0" fontId="12" fillId="0" borderId="47" xfId="0" applyFont="1" applyBorder="1" applyAlignment="1">
      <alignment horizontal="left" vertical="center"/>
    </xf>
    <xf numFmtId="0" fontId="12" fillId="0" borderId="47" xfId="0" applyFont="1" applyBorder="1" applyAlignment="1">
      <alignment horizontal="justify" vertical="center" wrapText="1"/>
    </xf>
    <xf numFmtId="0" fontId="12" fillId="0" borderId="47" xfId="0" applyFont="1" applyBorder="1" applyAlignment="1">
      <alignment horizontal="left" vertical="center" wrapText="1"/>
    </xf>
    <xf numFmtId="0" fontId="12" fillId="0" borderId="40" xfId="0" applyFont="1" applyBorder="1" applyAlignment="1">
      <alignment horizontal="left" vertical="center"/>
    </xf>
    <xf numFmtId="0" fontId="12" fillId="0" borderId="43" xfId="0" applyFont="1" applyBorder="1" applyAlignment="1">
      <alignment horizontal="left" vertical="center"/>
    </xf>
    <xf numFmtId="0" fontId="12" fillId="0" borderId="45" xfId="0" applyFont="1" applyBorder="1" applyAlignment="1">
      <alignment horizontal="left" vertical="center"/>
    </xf>
    <xf numFmtId="0" fontId="24" fillId="0" borderId="41" xfId="0" applyFont="1" applyBorder="1" applyAlignment="1">
      <alignment horizontal="left" vertical="center" wrapText="1"/>
    </xf>
    <xf numFmtId="0" fontId="12" fillId="0" borderId="41" xfId="0" applyFont="1" applyBorder="1" applyAlignment="1">
      <alignment horizontal="left" vertical="top"/>
    </xf>
    <xf numFmtId="0" fontId="12" fillId="0" borderId="80" xfId="0" applyFont="1" applyBorder="1" applyAlignment="1">
      <alignment horizontal="left" vertical="top"/>
    </xf>
    <xf numFmtId="0" fontId="35" fillId="0" borderId="86" xfId="0" applyFont="1" applyBorder="1" applyAlignment="1">
      <alignment horizontal="left" vertical="top" readingOrder="1"/>
    </xf>
    <xf numFmtId="0" fontId="34" fillId="0" borderId="0" xfId="0" applyFont="1" applyAlignment="1">
      <alignment horizontal="right" vertical="center" readingOrder="1"/>
    </xf>
    <xf numFmtId="4" fontId="38" fillId="0" borderId="87" xfId="0" applyNumberFormat="1" applyFont="1" applyBorder="1" applyAlignment="1">
      <alignment horizontal="right" vertical="center" readingOrder="1"/>
    </xf>
    <xf numFmtId="0" fontId="35" fillId="0" borderId="90" xfId="0" applyFont="1" applyBorder="1" applyAlignment="1">
      <alignment horizontal="left" vertical="top" readingOrder="1"/>
    </xf>
    <xf numFmtId="0" fontId="35" fillId="0" borderId="0" xfId="0" applyFont="1" applyAlignment="1">
      <alignment horizontal="left" vertical="top" readingOrder="1"/>
    </xf>
    <xf numFmtId="4" fontId="34" fillId="0" borderId="0" xfId="0" applyNumberFormat="1" applyFont="1" applyAlignment="1">
      <alignment horizontal="right" vertical="center" readingOrder="1"/>
    </xf>
    <xf numFmtId="0" fontId="34" fillId="0" borderId="85" xfId="0" applyFont="1" applyBorder="1" applyAlignment="1">
      <alignment horizontal="center" vertical="center" wrapText="1" readingOrder="1"/>
    </xf>
    <xf numFmtId="0" fontId="35" fillId="16" borderId="1" xfId="0" applyFont="1" applyFill="1" applyBorder="1" applyAlignment="1">
      <alignment horizontal="left" vertical="top" readingOrder="1"/>
    </xf>
    <xf numFmtId="0" fontId="34" fillId="16" borderId="6" xfId="0" applyFont="1" applyFill="1" applyBorder="1" applyAlignment="1">
      <alignment horizontal="right" vertical="center" readingOrder="1"/>
    </xf>
    <xf numFmtId="0" fontId="35" fillId="16" borderId="6" xfId="0" applyFont="1" applyFill="1" applyBorder="1" applyAlignment="1">
      <alignment horizontal="left" vertical="top" readingOrder="1"/>
    </xf>
    <xf numFmtId="172" fontId="38" fillId="16" borderId="5" xfId="0" applyNumberFormat="1" applyFont="1" applyFill="1" applyBorder="1" applyAlignment="1">
      <alignment horizontal="right" vertical="center" readingOrder="1"/>
    </xf>
    <xf numFmtId="0" fontId="35" fillId="0" borderId="92" xfId="0" applyFont="1" applyBorder="1" applyAlignment="1">
      <alignment horizontal="left" vertical="top" readingOrder="1"/>
    </xf>
    <xf numFmtId="0" fontId="35" fillId="0" borderId="1" xfId="0" applyFont="1" applyBorder="1" applyAlignment="1">
      <alignment horizontal="left" vertical="top" readingOrder="1"/>
    </xf>
    <xf numFmtId="0" fontId="34" fillId="0" borderId="6" xfId="0" applyFont="1" applyBorder="1" applyAlignment="1">
      <alignment horizontal="right" vertical="center" readingOrder="1"/>
    </xf>
    <xf numFmtId="0" fontId="35" fillId="0" borderId="6" xfId="0" applyFont="1" applyBorder="1" applyAlignment="1">
      <alignment horizontal="left" vertical="top" readingOrder="1"/>
    </xf>
    <xf numFmtId="172" fontId="38" fillId="0" borderId="5" xfId="0" applyNumberFormat="1" applyFont="1" applyBorder="1" applyAlignment="1">
      <alignment horizontal="right" vertical="center" readingOrder="1"/>
    </xf>
    <xf numFmtId="0" fontId="34" fillId="0" borderId="85" xfId="0" applyFont="1" applyBorder="1" applyAlignment="1">
      <alignment horizontal="left" vertical="center" readingOrder="1"/>
    </xf>
    <xf numFmtId="0" fontId="34" fillId="0" borderId="85" xfId="0" applyFont="1" applyBorder="1" applyAlignment="1">
      <alignment horizontal="center" vertical="center" readingOrder="1"/>
    </xf>
    <xf numFmtId="0" fontId="39" fillId="0" borderId="85" xfId="0" applyFont="1" applyBorder="1" applyAlignment="1">
      <alignment horizontal="left" vertical="center" readingOrder="1"/>
    </xf>
    <xf numFmtId="0" fontId="39" fillId="0" borderId="85" xfId="0" applyFont="1" applyBorder="1" applyAlignment="1">
      <alignment horizontal="center" vertical="center" readingOrder="1"/>
    </xf>
    <xf numFmtId="0" fontId="39" fillId="0" borderId="85" xfId="0" applyFont="1" applyBorder="1" applyAlignment="1">
      <alignment horizontal="center" vertical="center" wrapText="1" readingOrder="1"/>
    </xf>
    <xf numFmtId="0" fontId="34" fillId="0" borderId="3" xfId="0" applyFont="1" applyBorder="1" applyAlignment="1">
      <alignment horizontal="right" vertical="center" readingOrder="1"/>
    </xf>
    <xf numFmtId="172" fontId="38" fillId="0" borderId="4" xfId="0" applyNumberFormat="1" applyFont="1" applyBorder="1" applyAlignment="1">
      <alignment horizontal="right" vertical="center" readingOrder="1"/>
    </xf>
    <xf numFmtId="172" fontId="38" fillId="0" borderId="87" xfId="0" applyNumberFormat="1" applyFont="1" applyBorder="1" applyAlignment="1">
      <alignment horizontal="right" vertical="center" readingOrder="1"/>
    </xf>
    <xf numFmtId="0" fontId="38" fillId="0" borderId="2" xfId="0" applyFont="1" applyBorder="1" applyAlignment="1">
      <alignment horizontal="left" vertical="center" wrapText="1" readingOrder="1"/>
    </xf>
    <xf numFmtId="173" fontId="37" fillId="0" borderId="2" xfId="0" applyNumberFormat="1" applyFont="1" applyBorder="1" applyAlignment="1">
      <alignment horizontal="right" vertical="center" readingOrder="1"/>
    </xf>
    <xf numFmtId="4" fontId="37" fillId="0" borderId="2" xfId="0" applyNumberFormat="1" applyFont="1" applyBorder="1" applyAlignment="1">
      <alignment horizontal="right" vertical="center" readingOrder="1"/>
    </xf>
    <xf numFmtId="172" fontId="38" fillId="0" borderId="84" xfId="0" applyNumberFormat="1" applyFont="1" applyBorder="1" applyAlignment="1">
      <alignment horizontal="right" vertical="center" readingOrder="1"/>
    </xf>
    <xf numFmtId="172" fontId="38" fillId="0" borderId="85" xfId="0" applyNumberFormat="1" applyFont="1" applyBorder="1" applyAlignment="1">
      <alignment horizontal="right" vertical="center" readingOrder="1"/>
    </xf>
    <xf numFmtId="0" fontId="38" fillId="0" borderId="5" xfId="0" applyFont="1" applyBorder="1" applyAlignment="1">
      <alignment horizontal="left" vertical="center" wrapText="1" readingOrder="1"/>
    </xf>
    <xf numFmtId="174" fontId="37" fillId="0" borderId="85" xfId="0" applyNumberFormat="1" applyFont="1" applyBorder="1" applyAlignment="1">
      <alignment horizontal="right" vertical="center" readingOrder="1"/>
    </xf>
    <xf numFmtId="4" fontId="37" fillId="0" borderId="85" xfId="0" applyNumberFormat="1" applyFont="1" applyBorder="1" applyAlignment="1">
      <alignment horizontal="right" vertical="center" readingOrder="1"/>
    </xf>
    <xf numFmtId="0" fontId="35" fillId="15" borderId="86" xfId="0" applyFont="1" applyFill="1" applyBorder="1" applyAlignment="1">
      <alignment horizontal="left" vertical="center" wrapText="1" readingOrder="1"/>
    </xf>
    <xf numFmtId="0" fontId="35" fillId="15" borderId="4" xfId="0" applyFont="1" applyFill="1" applyBorder="1" applyAlignment="1">
      <alignment horizontal="left" vertical="top" readingOrder="1"/>
    </xf>
    <xf numFmtId="0" fontId="37" fillId="15" borderId="89" xfId="0" applyFont="1" applyFill="1" applyBorder="1" applyAlignment="1">
      <alignment horizontal="right" vertical="center" readingOrder="1"/>
    </xf>
    <xf numFmtId="0" fontId="35" fillId="15" borderId="91" xfId="0" applyFont="1" applyFill="1" applyBorder="1" applyAlignment="1">
      <alignment horizontal="left" vertical="top" readingOrder="1"/>
    </xf>
    <xf numFmtId="0" fontId="35" fillId="15" borderId="1" xfId="0" applyFont="1" applyFill="1" applyBorder="1" applyAlignment="1">
      <alignment horizontal="right" vertical="center" readingOrder="1"/>
    </xf>
    <xf numFmtId="164" fontId="35" fillId="15" borderId="5" xfId="0" applyNumberFormat="1" applyFont="1" applyFill="1" applyBorder="1" applyAlignment="1">
      <alignment horizontal="right" vertical="center" readingOrder="1"/>
    </xf>
    <xf numFmtId="0" fontId="35" fillId="15" borderId="91" xfId="0" applyFont="1" applyFill="1" applyBorder="1" applyAlignment="1">
      <alignment horizontal="center" vertical="top" readingOrder="1"/>
    </xf>
    <xf numFmtId="0" fontId="35" fillId="15" borderId="92" xfId="0" applyFont="1" applyFill="1" applyBorder="1" applyAlignment="1">
      <alignment horizontal="left" vertical="top" readingOrder="1"/>
    </xf>
    <xf numFmtId="0" fontId="35" fillId="15" borderId="84" xfId="0" applyFont="1" applyFill="1" applyBorder="1" applyAlignment="1">
      <alignment horizontal="left" vertical="top" readingOrder="1"/>
    </xf>
    <xf numFmtId="0" fontId="35" fillId="0" borderId="85" xfId="0" applyFont="1" applyBorder="1" applyAlignment="1">
      <alignment horizontal="left" vertical="center" wrapText="1" readingOrder="1"/>
    </xf>
    <xf numFmtId="0" fontId="35" fillId="0" borderId="91" xfId="0" applyFont="1" applyBorder="1" applyAlignment="1">
      <alignment horizontal="left" vertical="top" wrapText="1" readingOrder="1"/>
    </xf>
    <xf numFmtId="0" fontId="35" fillId="0" borderId="91" xfId="0" applyFont="1" applyBorder="1" applyAlignment="1">
      <alignment horizontal="left" vertical="center" wrapText="1" readingOrder="1"/>
    </xf>
    <xf numFmtId="0" fontId="35" fillId="15" borderId="82" xfId="0" applyFont="1" applyFill="1" applyBorder="1" applyAlignment="1">
      <alignment horizontal="left" vertical="top" readingOrder="1"/>
    </xf>
    <xf numFmtId="0" fontId="35" fillId="15" borderId="2" xfId="0" applyFont="1" applyFill="1" applyBorder="1" applyAlignment="1">
      <alignment horizontal="left" vertical="top" readingOrder="1"/>
    </xf>
    <xf numFmtId="0" fontId="34" fillId="15" borderId="5" xfId="0" applyFont="1" applyFill="1" applyBorder="1" applyAlignment="1">
      <alignment horizontal="left" vertical="top" wrapText="1" readingOrder="1"/>
    </xf>
    <xf numFmtId="0" fontId="35" fillId="15" borderId="5" xfId="0" applyFont="1" applyFill="1" applyBorder="1" applyAlignment="1">
      <alignment horizontal="right" vertical="center" readingOrder="1"/>
    </xf>
    <xf numFmtId="0" fontId="35" fillId="15" borderId="90" xfId="0" applyFont="1" applyFill="1" applyBorder="1" applyAlignment="1">
      <alignment horizontal="left" vertical="top" readingOrder="1"/>
    </xf>
    <xf numFmtId="0" fontId="35" fillId="15" borderId="89" xfId="0" applyFont="1" applyFill="1" applyBorder="1" applyAlignment="1">
      <alignment horizontal="left" vertical="top" readingOrder="1"/>
    </xf>
    <xf numFmtId="0" fontId="33" fillId="0" borderId="83" xfId="0" applyFont="1" applyBorder="1" applyAlignment="1">
      <alignment horizontal="left" vertical="top" wrapText="1" readingOrder="1"/>
    </xf>
    <xf numFmtId="0" fontId="34" fillId="0" borderId="85" xfId="0" applyFont="1" applyBorder="1" applyAlignment="1">
      <alignment horizontal="right" vertical="center" readingOrder="1"/>
    </xf>
    <xf numFmtId="0" fontId="35" fillId="0" borderId="82" xfId="0" applyFont="1" applyBorder="1" applyAlignment="1">
      <alignment horizontal="right" vertical="center" readingOrder="1"/>
    </xf>
    <xf numFmtId="14" fontId="35" fillId="0" borderId="5" xfId="0" applyNumberFormat="1" applyFont="1" applyBorder="1" applyAlignment="1">
      <alignment horizontal="left" vertical="center" readingOrder="1"/>
    </xf>
    <xf numFmtId="0" fontId="36" fillId="0" borderId="88" xfId="0" applyFont="1" applyBorder="1" applyAlignment="1">
      <alignment horizontal="left" vertical="center" readingOrder="1"/>
    </xf>
    <xf numFmtId="0" fontId="38" fillId="0" borderId="3" xfId="0" applyFont="1" applyBorder="1" applyAlignment="1">
      <alignment horizontal="left" vertical="center" wrapText="1" readingOrder="1"/>
    </xf>
    <xf numFmtId="174" fontId="37" fillId="0" borderId="3" xfId="0" applyNumberFormat="1" applyFont="1" applyBorder="1" applyAlignment="1">
      <alignment horizontal="right" vertical="center" readingOrder="1"/>
    </xf>
    <xf numFmtId="4" fontId="37" fillId="0" borderId="3" xfId="0" applyNumberFormat="1" applyFont="1" applyBorder="1" applyAlignment="1">
      <alignment horizontal="right" vertical="center" readingOrder="1"/>
    </xf>
    <xf numFmtId="0" fontId="38" fillId="0" borderId="0" xfId="0" applyFont="1" applyAlignment="1">
      <alignment horizontal="left" vertical="center" wrapText="1" readingOrder="1"/>
    </xf>
    <xf numFmtId="174" fontId="37" fillId="0" borderId="0" xfId="0" applyNumberFormat="1" applyFont="1" applyAlignment="1">
      <alignment horizontal="right" vertical="center" readingOrder="1"/>
    </xf>
    <xf numFmtId="4" fontId="37" fillId="0" borderId="0" xfId="0" applyNumberFormat="1" applyFont="1" applyAlignment="1">
      <alignment horizontal="right" vertical="center" readingOrder="1"/>
    </xf>
    <xf numFmtId="174" fontId="37" fillId="0" borderId="2" xfId="0" applyNumberFormat="1" applyFont="1" applyBorder="1" applyAlignment="1">
      <alignment horizontal="right" vertical="center" readingOrder="1"/>
    </xf>
    <xf numFmtId="0" fontId="35" fillId="0" borderId="85" xfId="0" applyFont="1" applyBorder="1" applyAlignment="1">
      <alignment horizontal="left" vertical="top" wrapText="1" readingOrder="1"/>
    </xf>
    <xf numFmtId="0" fontId="34" fillId="0" borderId="91" xfId="0" applyFont="1" applyBorder="1" applyAlignment="1">
      <alignment horizontal="left" vertical="center" readingOrder="1"/>
    </xf>
    <xf numFmtId="0" fontId="35" fillId="0" borderId="1" xfId="0" applyFont="1" applyBorder="1" applyAlignment="1">
      <alignment horizontal="right" vertical="center" readingOrder="1"/>
    </xf>
    <xf numFmtId="0" fontId="38" fillId="0" borderId="4" xfId="0" applyFont="1" applyBorder="1" applyAlignment="1">
      <alignment horizontal="left" vertical="center" wrapText="1" readingOrder="1"/>
    </xf>
    <xf numFmtId="173" fontId="37" fillId="0" borderId="91" xfId="0" applyNumberFormat="1" applyFont="1" applyBorder="1" applyAlignment="1">
      <alignment horizontal="right" vertical="center" readingOrder="1"/>
    </xf>
    <xf numFmtId="0" fontId="37" fillId="0" borderId="91" xfId="0" applyFont="1" applyBorder="1" applyAlignment="1">
      <alignment horizontal="right" vertical="center" readingOrder="1"/>
    </xf>
    <xf numFmtId="4" fontId="37" fillId="0" borderId="91" xfId="0" applyNumberFormat="1" applyFont="1" applyBorder="1" applyAlignment="1">
      <alignment horizontal="right" vertical="center" readingOrder="1"/>
    </xf>
    <xf numFmtId="172" fontId="38" fillId="0" borderId="91" xfId="0" applyNumberFormat="1" applyFont="1" applyBorder="1" applyAlignment="1">
      <alignment horizontal="right" vertical="center" readingOrder="1"/>
    </xf>
    <xf numFmtId="0" fontId="38" fillId="0" borderId="87" xfId="0" applyFont="1" applyBorder="1" applyAlignment="1">
      <alignment horizontal="left" vertical="center" wrapText="1" readingOrder="1"/>
    </xf>
    <xf numFmtId="173" fontId="37" fillId="0" borderId="90" xfId="0" applyNumberFormat="1" applyFont="1" applyBorder="1" applyAlignment="1">
      <alignment horizontal="right" vertical="center" readingOrder="1"/>
    </xf>
    <xf numFmtId="0" fontId="37" fillId="0" borderId="90" xfId="0" applyFont="1" applyBorder="1" applyAlignment="1">
      <alignment horizontal="right" vertical="center" readingOrder="1"/>
    </xf>
    <xf numFmtId="4" fontId="37" fillId="0" borderId="90" xfId="0" applyNumberFormat="1" applyFont="1" applyBorder="1" applyAlignment="1">
      <alignment horizontal="right" vertical="center" readingOrder="1"/>
    </xf>
    <xf numFmtId="172" fontId="38" fillId="0" borderId="90" xfId="0" applyNumberFormat="1" applyFont="1" applyBorder="1" applyAlignment="1">
      <alignment horizontal="right" vertical="center" readingOrder="1"/>
    </xf>
    <xf numFmtId="0" fontId="38" fillId="0" borderId="84" xfId="0" applyFont="1" applyBorder="1" applyAlignment="1">
      <alignment horizontal="left" vertical="center" wrapText="1" readingOrder="1"/>
    </xf>
    <xf numFmtId="173" fontId="37" fillId="0" borderId="92" xfId="0" applyNumberFormat="1" applyFont="1" applyBorder="1" applyAlignment="1">
      <alignment horizontal="right" vertical="center" readingOrder="1"/>
    </xf>
    <xf numFmtId="0" fontId="37" fillId="0" borderId="92" xfId="0" applyFont="1" applyBorder="1" applyAlignment="1">
      <alignment horizontal="right" vertical="center" readingOrder="1"/>
    </xf>
    <xf numFmtId="4" fontId="37" fillId="0" borderId="92" xfId="0" applyNumberFormat="1" applyFont="1" applyBorder="1" applyAlignment="1">
      <alignment horizontal="right" vertical="center" readingOrder="1"/>
    </xf>
    <xf numFmtId="172" fontId="38" fillId="0" borderId="92" xfId="0" applyNumberFormat="1" applyFont="1" applyBorder="1" applyAlignment="1">
      <alignment horizontal="right" vertical="center" readingOrder="1"/>
    </xf>
    <xf numFmtId="173" fontId="37" fillId="0" borderId="85" xfId="0" applyNumberFormat="1" applyFont="1" applyBorder="1" applyAlignment="1">
      <alignment horizontal="right" vertical="center" readingOrder="1"/>
    </xf>
    <xf numFmtId="0" fontId="37" fillId="0" borderId="85" xfId="0" applyFont="1" applyBorder="1" applyAlignment="1">
      <alignment horizontal="right" vertical="center" readingOrder="1"/>
    </xf>
    <xf numFmtId="0" fontId="35" fillId="15" borderId="1" xfId="0" applyFont="1" applyFill="1" applyBorder="1" applyAlignment="1">
      <alignment horizontal="left" vertical="top" readingOrder="1"/>
    </xf>
    <xf numFmtId="0" fontId="35" fillId="15" borderId="82" xfId="0" applyFont="1" applyFill="1" applyBorder="1" applyAlignment="1">
      <alignment horizontal="left" vertical="center" wrapText="1" readingOrder="1"/>
    </xf>
    <xf numFmtId="0" fontId="35" fillId="15" borderId="5" xfId="0" applyFont="1" applyFill="1" applyBorder="1" applyAlignment="1">
      <alignment horizontal="left" vertical="top" readingOrder="1"/>
    </xf>
    <xf numFmtId="14" fontId="35" fillId="0" borderId="84" xfId="0" applyNumberFormat="1" applyFont="1" applyBorder="1" applyAlignment="1">
      <alignment horizontal="left" vertical="center" readingOrder="1"/>
    </xf>
    <xf numFmtId="173" fontId="37" fillId="0" borderId="0" xfId="0" applyNumberFormat="1" applyFont="1" applyAlignment="1">
      <alignment horizontal="right" vertical="center" readingOrder="1"/>
    </xf>
    <xf numFmtId="174" fontId="37" fillId="0" borderId="91" xfId="0" applyNumberFormat="1" applyFont="1" applyBorder="1" applyAlignment="1">
      <alignment horizontal="right" vertical="center" readingOrder="1"/>
    </xf>
    <xf numFmtId="174" fontId="37" fillId="0" borderId="92" xfId="0" applyNumberFormat="1" applyFont="1" applyBorder="1" applyAlignment="1">
      <alignment horizontal="right" vertical="center" readingOrder="1"/>
    </xf>
    <xf numFmtId="0" fontId="38" fillId="0" borderId="6" xfId="0" applyFont="1" applyBorder="1" applyAlignment="1">
      <alignment horizontal="left" vertical="center" wrapText="1" readingOrder="1"/>
    </xf>
    <xf numFmtId="174" fontId="37" fillId="0" borderId="6" xfId="0" applyNumberFormat="1" applyFont="1" applyBorder="1" applyAlignment="1">
      <alignment horizontal="right" vertical="center" readingOrder="1"/>
    </xf>
    <xf numFmtId="4" fontId="37" fillId="0" borderId="6" xfId="0" applyNumberFormat="1" applyFont="1" applyBorder="1" applyAlignment="1">
      <alignment horizontal="right" vertical="center" readingOrder="1"/>
    </xf>
    <xf numFmtId="0" fontId="34" fillId="0" borderId="2" xfId="0" applyFont="1" applyBorder="1" applyAlignment="1">
      <alignment horizontal="right" vertical="center" readingOrder="1"/>
    </xf>
    <xf numFmtId="174" fontId="37" fillId="0" borderId="90" xfId="0" applyNumberFormat="1" applyFont="1" applyBorder="1" applyAlignment="1">
      <alignment horizontal="right" vertical="center" readingOrder="1"/>
    </xf>
    <xf numFmtId="0" fontId="35" fillId="16" borderId="82" xfId="0" applyFont="1" applyFill="1" applyBorder="1" applyAlignment="1">
      <alignment horizontal="left" vertical="top" readingOrder="1"/>
    </xf>
    <xf numFmtId="0" fontId="34" fillId="16" borderId="2" xfId="0" applyFont="1" applyFill="1" applyBorder="1" applyAlignment="1">
      <alignment horizontal="right" vertical="center" readingOrder="1"/>
    </xf>
    <xf numFmtId="0" fontId="35" fillId="16" borderId="2" xfId="0" applyFont="1" applyFill="1" applyBorder="1" applyAlignment="1">
      <alignment horizontal="left" vertical="top" readingOrder="1"/>
    </xf>
    <xf numFmtId="172" fontId="38" fillId="16" borderId="84" xfId="0" applyNumberFormat="1" applyFont="1" applyFill="1" applyBorder="1" applyAlignment="1">
      <alignment horizontal="right" vertical="center" readingOrder="1"/>
    </xf>
    <xf numFmtId="17" fontId="35" fillId="15" borderId="91" xfId="0" applyNumberFormat="1" applyFont="1" applyFill="1" applyBorder="1" applyAlignment="1">
      <alignment horizontal="center" vertical="top" readingOrder="1"/>
    </xf>
    <xf numFmtId="175" fontId="46" fillId="0" borderId="105" xfId="41" applyFont="1" applyBorder="1" applyAlignment="1" applyProtection="1">
      <alignment horizontal="right" vertical="center"/>
    </xf>
    <xf numFmtId="0" fontId="44" fillId="17" borderId="101" xfId="40" applyFont="1" applyFill="1" applyBorder="1" applyAlignment="1">
      <alignment horizontal="center"/>
    </xf>
    <xf numFmtId="175" fontId="46" fillId="0" borderId="97" xfId="41" applyFont="1" applyBorder="1" applyAlignment="1" applyProtection="1">
      <alignment horizontal="right" vertical="center"/>
    </xf>
    <xf numFmtId="175" fontId="46" fillId="10" borderId="97" xfId="41" applyFont="1" applyFill="1" applyBorder="1" applyAlignment="1" applyProtection="1">
      <alignment horizontal="right" vertical="center"/>
    </xf>
    <xf numFmtId="0" fontId="40" fillId="18" borderId="97" xfId="40" applyFill="1" applyBorder="1" applyAlignment="1">
      <alignment horizontal="center" vertical="center"/>
    </xf>
    <xf numFmtId="0" fontId="40" fillId="18" borderId="102" xfId="40" applyFill="1" applyBorder="1" applyAlignment="1">
      <alignment horizontal="center" vertical="center" wrapText="1"/>
    </xf>
    <xf numFmtId="0" fontId="40" fillId="18" borderId="102" xfId="40" applyFill="1" applyBorder="1" applyAlignment="1">
      <alignment horizontal="center" vertical="center"/>
    </xf>
    <xf numFmtId="0" fontId="40" fillId="18" borderId="97" xfId="40" applyFill="1" applyBorder="1" applyAlignment="1">
      <alignment horizontal="center"/>
    </xf>
    <xf numFmtId="0" fontId="40" fillId="18" borderId="97" xfId="40" applyFill="1" applyBorder="1" applyAlignment="1">
      <alignment horizontal="center" vertical="center" wrapText="1"/>
    </xf>
    <xf numFmtId="0" fontId="48" fillId="18" borderId="97" xfId="40" applyFont="1" applyFill="1" applyBorder="1" applyAlignment="1">
      <alignment horizontal="center" vertical="center" wrapText="1"/>
    </xf>
    <xf numFmtId="0" fontId="40" fillId="0" borderId="0" xfId="40" applyAlignment="1">
      <alignment horizontal="center" vertical="center" wrapText="1"/>
    </xf>
    <xf numFmtId="0" fontId="44" fillId="17" borderId="97" xfId="40" applyFont="1" applyFill="1" applyBorder="1" applyAlignment="1">
      <alignment horizontal="right" vertical="center"/>
    </xf>
    <xf numFmtId="0" fontId="46" fillId="0" borderId="97" xfId="40" applyFont="1" applyBorder="1" applyAlignment="1">
      <alignment horizontal="right" vertical="center"/>
    </xf>
    <xf numFmtId="0" fontId="46" fillId="17" borderId="97" xfId="40" applyFont="1" applyFill="1" applyBorder="1" applyAlignment="1">
      <alignment horizontal="right" vertical="center"/>
    </xf>
    <xf numFmtId="0" fontId="44" fillId="0" borderId="105" xfId="40" applyFont="1" applyBorder="1" applyAlignment="1">
      <alignment horizontal="left" vertical="center"/>
    </xf>
    <xf numFmtId="0" fontId="44" fillId="0" borderId="97" xfId="40" applyFont="1" applyBorder="1" applyAlignment="1">
      <alignment horizontal="left" vertical="center"/>
    </xf>
    <xf numFmtId="0" fontId="44" fillId="0" borderId="96" xfId="40" applyFont="1" applyBorder="1" applyAlignment="1">
      <alignment horizontal="center"/>
    </xf>
    <xf numFmtId="0" fontId="44" fillId="17" borderId="101" xfId="40" applyFont="1" applyFill="1" applyBorder="1" applyAlignment="1">
      <alignment horizontal="center" vertical="center"/>
    </xf>
    <xf numFmtId="0" fontId="57" fillId="0" borderId="101" xfId="40" applyFont="1" applyBorder="1" applyAlignment="1">
      <alignment horizontal="justify" vertical="center"/>
    </xf>
    <xf numFmtId="0" fontId="40" fillId="0" borderId="12" xfId="40" applyBorder="1" applyAlignment="1">
      <alignment horizontal="center" vertical="center"/>
    </xf>
    <xf numFmtId="2" fontId="46" fillId="0" borderId="97" xfId="40" applyNumberFormat="1" applyFont="1" applyBorder="1" applyAlignment="1">
      <alignment horizontal="center" vertical="center"/>
    </xf>
    <xf numFmtId="0" fontId="48" fillId="0" borderId="0" xfId="44" applyAlignment="1">
      <alignment horizontal="left" vertical="center" wrapText="1"/>
    </xf>
    <xf numFmtId="0" fontId="44" fillId="10" borderId="97" xfId="44" applyFont="1" applyFill="1" applyBorder="1" applyAlignment="1">
      <alignment horizontal="center" vertical="center"/>
    </xf>
    <xf numFmtId="0" fontId="44" fillId="10" borderId="97" xfId="44" applyFont="1" applyFill="1" applyBorder="1" applyAlignment="1">
      <alignment horizontal="left" vertical="center" indent="2"/>
    </xf>
    <xf numFmtId="0" fontId="44" fillId="10" borderId="102" xfId="44" applyFont="1" applyFill="1" applyBorder="1" applyAlignment="1">
      <alignment horizontal="left" vertical="center" indent="2"/>
    </xf>
    <xf numFmtId="174" fontId="32" fillId="10" borderId="102" xfId="44" applyNumberFormat="1" applyFont="1" applyFill="1" applyBorder="1" applyAlignment="1">
      <alignment horizontal="center" vertical="center"/>
    </xf>
    <xf numFmtId="0" fontId="44" fillId="0" borderId="105" xfId="44" applyFont="1" applyBorder="1" applyAlignment="1">
      <alignment horizontal="left" vertical="center" indent="2"/>
    </xf>
    <xf numFmtId="0" fontId="42" fillId="23" borderId="97" xfId="44" applyFont="1" applyFill="1" applyBorder="1" applyAlignment="1">
      <alignment horizontal="center" vertical="center"/>
    </xf>
    <xf numFmtId="49" fontId="44" fillId="23" borderId="97" xfId="44" applyNumberFormat="1" applyFont="1" applyFill="1" applyBorder="1" applyAlignment="1">
      <alignment horizontal="center" vertical="center"/>
    </xf>
    <xf numFmtId="49" fontId="44" fillId="23" borderId="105" xfId="44" applyNumberFormat="1" applyFont="1" applyFill="1" applyBorder="1" applyAlignment="1">
      <alignment horizontal="center" vertical="center"/>
    </xf>
    <xf numFmtId="49" fontId="44" fillId="23" borderId="105" xfId="44" applyNumberFormat="1" applyFont="1" applyFill="1" applyBorder="1" applyAlignment="1">
      <alignment horizontal="center" vertical="center" wrapText="1"/>
    </xf>
    <xf numFmtId="0" fontId="19" fillId="0" borderId="105" xfId="50" applyFont="1" applyBorder="1" applyAlignment="1">
      <alignment horizontal="center"/>
    </xf>
    <xf numFmtId="0" fontId="19" fillId="0" borderId="103" xfId="50" applyFont="1" applyBorder="1" applyAlignment="1">
      <alignment horizontal="center"/>
    </xf>
    <xf numFmtId="0" fontId="19" fillId="0" borderId="104" xfId="50" applyFont="1" applyBorder="1" applyAlignment="1">
      <alignment horizontal="center"/>
    </xf>
    <xf numFmtId="0" fontId="31" fillId="25" borderId="105" xfId="48" applyFont="1" applyFill="1" applyBorder="1" applyAlignment="1">
      <alignment horizontal="center" vertical="center"/>
    </xf>
    <xf numFmtId="0" fontId="31" fillId="25" borderId="103" xfId="48" applyFont="1" applyFill="1" applyBorder="1" applyAlignment="1">
      <alignment horizontal="center" vertical="center"/>
    </xf>
    <xf numFmtId="0" fontId="31" fillId="25" borderId="104" xfId="48" applyFont="1" applyFill="1" applyBorder="1" applyAlignment="1">
      <alignment horizontal="center" vertical="center"/>
    </xf>
    <xf numFmtId="0" fontId="59" fillId="10" borderId="105" xfId="50" applyFont="1" applyFill="1" applyBorder="1" applyAlignment="1">
      <alignment horizontal="left"/>
    </xf>
    <xf numFmtId="0" fontId="59" fillId="10" borderId="104" xfId="50" applyFont="1" applyFill="1" applyBorder="1" applyAlignment="1">
      <alignment horizontal="left"/>
    </xf>
    <xf numFmtId="0" fontId="19" fillId="0" borderId="105" xfId="51" applyFont="1" applyBorder="1" applyAlignment="1">
      <alignment horizontal="center"/>
    </xf>
    <xf numFmtId="0" fontId="19" fillId="0" borderId="103" xfId="51" applyFont="1" applyBorder="1" applyAlignment="1">
      <alignment horizontal="center"/>
    </xf>
    <xf numFmtId="0" fontId="19" fillId="0" borderId="104" xfId="51" applyFont="1" applyBorder="1" applyAlignment="1">
      <alignment horizontal="center"/>
    </xf>
    <xf numFmtId="0" fontId="31" fillId="0" borderId="97" xfId="48" applyFont="1" applyBorder="1" applyAlignment="1">
      <alignment horizontal="center"/>
    </xf>
    <xf numFmtId="0" fontId="31" fillId="0" borderId="105" xfId="48" applyFont="1" applyBorder="1" applyAlignment="1">
      <alignment horizontal="center"/>
    </xf>
    <xf numFmtId="0" fontId="31" fillId="0" borderId="103" xfId="48" applyFont="1" applyBorder="1" applyAlignment="1">
      <alignment horizontal="center"/>
    </xf>
    <xf numFmtId="0" fontId="31" fillId="0" borderId="104" xfId="48" applyFont="1" applyBorder="1" applyAlignment="1">
      <alignment horizontal="center"/>
    </xf>
    <xf numFmtId="0" fontId="60" fillId="0" borderId="76" xfId="48" applyFont="1" applyBorder="1" applyAlignment="1">
      <alignment horizontal="center" vertical="center" wrapText="1"/>
    </xf>
    <xf numFmtId="0" fontId="61" fillId="0" borderId="107" xfId="48" applyFont="1" applyBorder="1" applyAlignment="1">
      <alignment horizontal="center" vertical="center"/>
    </xf>
    <xf numFmtId="0" fontId="61" fillId="0" borderId="41" xfId="48" applyFont="1" applyBorder="1" applyAlignment="1">
      <alignment horizontal="center" vertical="center"/>
    </xf>
    <xf numFmtId="0" fontId="1" fillId="0" borderId="43" xfId="48" applyBorder="1" applyAlignment="1">
      <alignment horizontal="center"/>
    </xf>
    <xf numFmtId="0" fontId="1" fillId="0" borderId="0" xfId="48" applyAlignment="1">
      <alignment horizontal="center"/>
    </xf>
    <xf numFmtId="0" fontId="60" fillId="25" borderId="97" xfId="48" applyFont="1" applyFill="1" applyBorder="1" applyAlignment="1">
      <alignment horizontal="center" vertical="center"/>
    </xf>
    <xf numFmtId="49" fontId="19" fillId="25" borderId="97" xfId="48" applyNumberFormat="1" applyFont="1" applyFill="1" applyBorder="1" applyAlignment="1">
      <alignment horizontal="center" vertical="center"/>
    </xf>
    <xf numFmtId="49" fontId="19" fillId="25" borderId="97" xfId="48" applyNumberFormat="1" applyFont="1" applyFill="1" applyBorder="1" applyAlignment="1">
      <alignment horizontal="center" vertical="center" wrapText="1"/>
    </xf>
    <xf numFmtId="2" fontId="81" fillId="0" borderId="43" xfId="58" applyNumberFormat="1" applyBorder="1" applyAlignment="1">
      <alignment horizontal="left" vertical="center" textRotation="90"/>
    </xf>
    <xf numFmtId="0" fontId="99" fillId="33" borderId="140" xfId="58" applyFont="1" applyFill="1" applyBorder="1" applyAlignment="1">
      <alignment horizontal="center" vertical="center" wrapText="1"/>
    </xf>
    <xf numFmtId="0" fontId="99" fillId="33" borderId="140" xfId="58" applyFont="1" applyFill="1" applyBorder="1" applyAlignment="1">
      <alignment horizontal="center" vertical="center"/>
    </xf>
    <xf numFmtId="0" fontId="105" fillId="34" borderId="97" xfId="58" applyFont="1" applyFill="1" applyBorder="1" applyAlignment="1">
      <alignment horizontal="center" vertical="center"/>
    </xf>
    <xf numFmtId="0" fontId="45" fillId="0" borderId="97" xfId="58" applyFont="1" applyBorder="1" applyAlignment="1">
      <alignment horizontal="left" vertical="center"/>
    </xf>
    <xf numFmtId="4" fontId="45" fillId="0" borderId="97" xfId="58" applyNumberFormat="1" applyFont="1" applyBorder="1" applyAlignment="1">
      <alignment horizontal="center" vertical="center" wrapText="1"/>
    </xf>
    <xf numFmtId="4" fontId="45" fillId="0" borderId="97" xfId="58" applyNumberFormat="1" applyFont="1" applyBorder="1" applyAlignment="1">
      <alignment horizontal="center" vertical="center"/>
    </xf>
    <xf numFmtId="0" fontId="45" fillId="29" borderId="97" xfId="58" applyFont="1" applyFill="1" applyBorder="1" applyAlignment="1">
      <alignment horizontal="left" vertical="center"/>
    </xf>
    <xf numFmtId="4" fontId="45" fillId="29" borderId="97" xfId="58" applyNumberFormat="1" applyFont="1" applyFill="1" applyBorder="1" applyAlignment="1">
      <alignment horizontal="center" vertical="center" wrapText="1"/>
    </xf>
    <xf numFmtId="4" fontId="45" fillId="29" borderId="97" xfId="58" applyNumberFormat="1" applyFont="1" applyFill="1" applyBorder="1" applyAlignment="1">
      <alignment horizontal="center" vertical="center"/>
    </xf>
    <xf numFmtId="0" fontId="44" fillId="32" borderId="97" xfId="58" applyFont="1" applyFill="1" applyBorder="1" applyAlignment="1">
      <alignment horizontal="left" vertical="center"/>
    </xf>
    <xf numFmtId="0" fontId="44" fillId="31" borderId="97" xfId="58" applyFont="1" applyFill="1" applyBorder="1" applyAlignment="1">
      <alignment horizontal="left" vertical="center"/>
    </xf>
    <xf numFmtId="195" fontId="44" fillId="0" borderId="97" xfId="58" applyNumberFormat="1" applyFont="1" applyBorder="1" applyAlignment="1">
      <alignment horizontal="center" vertical="center"/>
    </xf>
    <xf numFmtId="4" fontId="44" fillId="31" borderId="97" xfId="58" applyNumberFormat="1" applyFont="1" applyFill="1" applyBorder="1" applyAlignment="1">
      <alignment horizontal="center" vertical="center" wrapText="1"/>
    </xf>
    <xf numFmtId="4" fontId="44" fillId="31" borderId="97" xfId="58" applyNumberFormat="1" applyFont="1" applyFill="1" applyBorder="1" applyAlignment="1">
      <alignment horizontal="center" vertical="center"/>
    </xf>
    <xf numFmtId="195" fontId="45" fillId="29" borderId="97" xfId="58" applyNumberFormat="1" applyFont="1" applyFill="1" applyBorder="1" applyAlignment="1">
      <alignment horizontal="center" vertical="center"/>
    </xf>
    <xf numFmtId="0" fontId="44" fillId="33" borderId="97" xfId="58" applyFont="1" applyFill="1" applyBorder="1" applyAlignment="1">
      <alignment horizontal="left" vertical="center"/>
    </xf>
    <xf numFmtId="4" fontId="44" fillId="33" borderId="97" xfId="58" applyNumberFormat="1" applyFont="1" applyFill="1" applyBorder="1" applyAlignment="1">
      <alignment horizontal="center" vertical="center" wrapText="1"/>
    </xf>
    <xf numFmtId="4" fontId="44" fillId="33" borderId="97" xfId="58" applyNumberFormat="1" applyFont="1" applyFill="1" applyBorder="1" applyAlignment="1">
      <alignment horizontal="center" vertical="center"/>
    </xf>
    <xf numFmtId="0" fontId="41" fillId="33" borderId="97" xfId="58" applyFont="1" applyFill="1" applyBorder="1" applyAlignment="1">
      <alignment horizontal="left" vertical="center"/>
    </xf>
    <xf numFmtId="4" fontId="41" fillId="33" borderId="97" xfId="58" applyNumberFormat="1" applyFont="1" applyFill="1" applyBorder="1" applyAlignment="1">
      <alignment horizontal="center" vertical="center" wrapText="1"/>
    </xf>
    <xf numFmtId="4" fontId="41" fillId="33" borderId="97" xfId="58" applyNumberFormat="1" applyFont="1" applyFill="1" applyBorder="1" applyAlignment="1">
      <alignment horizontal="center" vertical="center"/>
    </xf>
    <xf numFmtId="0" fontId="32" fillId="29" borderId="97" xfId="58" applyFont="1" applyFill="1" applyBorder="1" applyAlignment="1">
      <alignment horizontal="left" vertical="center"/>
    </xf>
    <xf numFmtId="195" fontId="32" fillId="29" borderId="97" xfId="58" applyNumberFormat="1" applyFont="1" applyFill="1" applyBorder="1" applyAlignment="1">
      <alignment horizontal="center" vertical="center"/>
    </xf>
    <xf numFmtId="4" fontId="32" fillId="29" borderId="97" xfId="58" applyNumberFormat="1" applyFont="1" applyFill="1" applyBorder="1" applyAlignment="1">
      <alignment horizontal="center" vertical="center" wrapText="1"/>
    </xf>
    <xf numFmtId="4" fontId="32" fillId="29" borderId="97" xfId="58" applyNumberFormat="1" applyFont="1" applyFill="1" applyBorder="1" applyAlignment="1">
      <alignment horizontal="center" vertical="center"/>
    </xf>
    <xf numFmtId="0" fontId="87" fillId="31" borderId="56" xfId="58" applyFont="1" applyFill="1" applyBorder="1" applyAlignment="1">
      <alignment horizontal="center" vertical="center" wrapText="1"/>
    </xf>
    <xf numFmtId="0" fontId="44" fillId="32" borderId="97" xfId="58" applyFont="1" applyFill="1" applyBorder="1" applyAlignment="1">
      <alignment horizontal="center" vertical="center"/>
    </xf>
    <xf numFmtId="0" fontId="44" fillId="32" borderId="97" xfId="58" applyFont="1" applyFill="1" applyBorder="1" applyAlignment="1">
      <alignment horizontal="center" vertical="center" wrapText="1"/>
    </xf>
    <xf numFmtId="4" fontId="45" fillId="0" borderId="12" xfId="58" applyNumberFormat="1" applyFont="1" applyBorder="1" applyAlignment="1">
      <alignment horizontal="left" vertical="center"/>
    </xf>
    <xf numFmtId="0" fontId="88" fillId="0" borderId="97" xfId="58" applyFont="1" applyBorder="1" applyAlignment="1">
      <alignment horizontal="left" vertical="center"/>
    </xf>
    <xf numFmtId="4" fontId="90" fillId="0" borderId="97" xfId="58" applyNumberFormat="1" applyFont="1" applyBorder="1" applyAlignment="1">
      <alignment horizontal="center" vertical="center"/>
    </xf>
    <xf numFmtId="10" fontId="45" fillId="0" borderId="97" xfId="58" applyNumberFormat="1" applyFont="1" applyBorder="1" applyAlignment="1">
      <alignment horizontal="center" vertical="center"/>
    </xf>
    <xf numFmtId="10" fontId="45" fillId="0" borderId="97" xfId="59" applyNumberFormat="1" applyFont="1" applyBorder="1" applyAlignment="1" applyProtection="1">
      <alignment horizontal="center" vertical="center"/>
    </xf>
    <xf numFmtId="9" fontId="45" fillId="0" borderId="97" xfId="59" applyFont="1" applyBorder="1" applyAlignment="1" applyProtection="1">
      <alignment horizontal="center" vertical="center"/>
    </xf>
    <xf numFmtId="195" fontId="44" fillId="29" borderId="97" xfId="58" applyNumberFormat="1" applyFont="1" applyFill="1" applyBorder="1" applyAlignment="1">
      <alignment horizontal="center" vertical="center"/>
    </xf>
    <xf numFmtId="10" fontId="45" fillId="29" borderId="97" xfId="58" applyNumberFormat="1" applyFont="1" applyFill="1" applyBorder="1" applyAlignment="1">
      <alignment horizontal="center" vertical="center"/>
    </xf>
    <xf numFmtId="10" fontId="45" fillId="29" borderId="97" xfId="59" applyNumberFormat="1" applyFont="1" applyFill="1" applyBorder="1" applyAlignment="1" applyProtection="1">
      <alignment horizontal="center" vertical="center"/>
    </xf>
    <xf numFmtId="9" fontId="45" fillId="29" borderId="97" xfId="59" applyFont="1" applyFill="1" applyBorder="1" applyAlignment="1" applyProtection="1">
      <alignment horizontal="center" vertical="center"/>
    </xf>
    <xf numFmtId="0" fontId="44" fillId="0" borderId="12" xfId="58" applyFont="1" applyBorder="1" applyAlignment="1">
      <alignment horizontal="center" vertical="center" wrapText="1"/>
    </xf>
    <xf numFmtId="0" fontId="88" fillId="29" borderId="97" xfId="58" applyFont="1" applyFill="1" applyBorder="1" applyAlignment="1">
      <alignment horizontal="left" vertical="center"/>
    </xf>
    <xf numFmtId="196" fontId="44" fillId="0" borderId="97" xfId="58" applyNumberFormat="1" applyFont="1" applyBorder="1" applyAlignment="1">
      <alignment horizontal="center" vertical="center"/>
    </xf>
    <xf numFmtId="0" fontId="32" fillId="29" borderId="97" xfId="58" applyFont="1" applyFill="1" applyBorder="1" applyAlignment="1">
      <alignment horizontal="center" vertical="center"/>
    </xf>
    <xf numFmtId="177" fontId="44" fillId="31" borderId="97" xfId="58" applyNumberFormat="1" applyFont="1" applyFill="1" applyBorder="1" applyAlignment="1">
      <alignment horizontal="center" vertical="center"/>
    </xf>
    <xf numFmtId="0" fontId="87" fillId="31" borderId="97" xfId="58" applyFont="1" applyFill="1" applyBorder="1" applyAlignment="1">
      <alignment horizontal="center" vertical="center" wrapText="1"/>
    </xf>
    <xf numFmtId="4" fontId="44" fillId="0" borderId="97" xfId="58" applyNumberFormat="1" applyFont="1" applyBorder="1" applyAlignment="1">
      <alignment horizontal="center" vertical="center"/>
    </xf>
    <xf numFmtId="4" fontId="45" fillId="0" borderId="12" xfId="58" applyNumberFormat="1" applyFont="1" applyBorder="1" applyAlignment="1">
      <alignment horizontal="center" vertical="center"/>
    </xf>
    <xf numFmtId="0" fontId="44" fillId="31" borderId="97" xfId="58" applyFont="1" applyFill="1" applyBorder="1" applyAlignment="1">
      <alignment horizontal="center" vertical="center"/>
    </xf>
    <xf numFmtId="0" fontId="44" fillId="0" borderId="97" xfId="58" applyFont="1" applyBorder="1" applyAlignment="1">
      <alignment horizontal="center" vertical="center"/>
    </xf>
    <xf numFmtId="0" fontId="45" fillId="0" borderId="97" xfId="58" applyFont="1" applyBorder="1" applyAlignment="1">
      <alignment horizontal="center" vertical="center" wrapText="1"/>
    </xf>
    <xf numFmtId="0" fontId="45" fillId="0" borderId="97" xfId="58" applyFont="1" applyBorder="1" applyAlignment="1">
      <alignment horizontal="center" vertical="center"/>
    </xf>
    <xf numFmtId="0" fontId="82" fillId="29" borderId="102" xfId="58" applyFont="1" applyFill="1" applyBorder="1" applyAlignment="1">
      <alignment horizontal="center" vertical="center" wrapText="1"/>
    </xf>
    <xf numFmtId="0" fontId="84" fillId="30" borderId="97" xfId="58" applyFont="1" applyFill="1" applyBorder="1" applyAlignment="1">
      <alignment horizontal="center" vertical="center" wrapText="1"/>
    </xf>
    <xf numFmtId="0" fontId="82" fillId="31" borderId="97" xfId="58" applyFont="1" applyFill="1" applyBorder="1" applyAlignment="1">
      <alignment horizontal="center" vertical="center" wrapText="1"/>
    </xf>
    <xf numFmtId="4" fontId="44" fillId="32" borderId="97" xfId="58" applyNumberFormat="1" applyFont="1" applyFill="1" applyBorder="1" applyAlignment="1">
      <alignment horizontal="center" vertical="center" wrapText="1"/>
    </xf>
    <xf numFmtId="4" fontId="44" fillId="0" borderId="12" xfId="58" applyNumberFormat="1" applyFont="1" applyBorder="1" applyAlignment="1">
      <alignment horizontal="center" vertical="center" wrapText="1"/>
    </xf>
    <xf numFmtId="0" fontId="118" fillId="0" borderId="97" xfId="48" applyFont="1" applyBorder="1" applyAlignment="1">
      <alignment horizontal="center"/>
    </xf>
    <xf numFmtId="0" fontId="117" fillId="0" borderId="97" xfId="48" applyFont="1" applyBorder="1" applyAlignment="1">
      <alignment horizontal="center"/>
    </xf>
    <xf numFmtId="0" fontId="119" fillId="0" borderId="0" xfId="48" applyFont="1" applyAlignment="1">
      <alignment horizontal="justify" vertical="center"/>
    </xf>
    <xf numFmtId="0" fontId="1" fillId="0" borderId="97" xfId="48" applyBorder="1" applyAlignment="1">
      <alignment horizontal="center" wrapText="1"/>
    </xf>
    <xf numFmtId="0" fontId="31" fillId="7" borderId="97" xfId="48" applyFont="1" applyFill="1" applyBorder="1" applyAlignment="1">
      <alignment horizontal="center"/>
    </xf>
    <xf numFmtId="0" fontId="29" fillId="0" borderId="97" xfId="48" applyFont="1" applyBorder="1" applyAlignment="1">
      <alignment horizontal="center" vertical="center" wrapText="1"/>
    </xf>
    <xf numFmtId="2" fontId="113" fillId="0" borderId="97" xfId="48" applyNumberFormat="1" applyFont="1" applyBorder="1" applyAlignment="1">
      <alignment horizontal="center" vertical="center" wrapText="1"/>
    </xf>
    <xf numFmtId="0" fontId="113" fillId="0" borderId="97" xfId="48" applyFont="1" applyBorder="1" applyAlignment="1">
      <alignment horizontal="left" vertical="center"/>
    </xf>
    <xf numFmtId="0" fontId="114" fillId="36" borderId="97" xfId="48" applyFont="1" applyFill="1" applyBorder="1" applyAlignment="1">
      <alignment horizontal="center" vertical="center" wrapText="1"/>
    </xf>
    <xf numFmtId="4" fontId="74" fillId="0" borderId="97" xfId="48" applyNumberFormat="1" applyFont="1" applyBorder="1" applyAlignment="1">
      <alignment horizontal="center" vertical="center" wrapText="1"/>
    </xf>
    <xf numFmtId="172" fontId="74" fillId="0" borderId="97" xfId="48" applyNumberFormat="1" applyFont="1" applyBorder="1" applyAlignment="1">
      <alignment horizontal="center" vertical="center" wrapText="1"/>
    </xf>
    <xf numFmtId="0" fontId="29" fillId="0" borderId="97" xfId="48" applyFont="1" applyBorder="1" applyAlignment="1">
      <alignment horizontal="left" vertical="center"/>
    </xf>
    <xf numFmtId="0" fontId="111" fillId="0" borderId="97" xfId="48" applyFont="1" applyBorder="1" applyAlignment="1">
      <alignment horizontal="left" vertical="center"/>
    </xf>
    <xf numFmtId="0" fontId="60" fillId="0" borderId="97" xfId="48" applyFont="1" applyBorder="1" applyAlignment="1">
      <alignment horizontal="left" vertical="center"/>
    </xf>
    <xf numFmtId="0" fontId="29" fillId="0" borderId="97" xfId="48" applyFont="1" applyBorder="1" applyAlignment="1">
      <alignment horizontal="right" vertical="center"/>
    </xf>
    <xf numFmtId="0" fontId="107" fillId="36" borderId="123" xfId="48" applyFont="1" applyFill="1" applyBorder="1" applyAlignment="1">
      <alignment horizontal="center" vertical="center"/>
    </xf>
    <xf numFmtId="0" fontId="107" fillId="36" borderId="124" xfId="48" applyFont="1" applyFill="1" applyBorder="1" applyAlignment="1">
      <alignment horizontal="center" vertical="center"/>
    </xf>
    <xf numFmtId="0" fontId="107" fillId="36" borderId="125" xfId="48" applyFont="1" applyFill="1" applyBorder="1" applyAlignment="1">
      <alignment horizontal="center" vertical="center"/>
    </xf>
    <xf numFmtId="0" fontId="108" fillId="36" borderId="97" xfId="48" applyFont="1" applyFill="1" applyBorder="1" applyAlignment="1">
      <alignment horizontal="center" vertical="center"/>
    </xf>
    <xf numFmtId="44" fontId="109" fillId="0" borderId="0" xfId="21" applyFont="1" applyFill="1" applyBorder="1" applyAlignment="1">
      <alignment horizontal="center" vertical="center"/>
    </xf>
    <xf numFmtId="0" fontId="31" fillId="7" borderId="53" xfId="54" applyFont="1" applyFill="1" applyBorder="1" applyAlignment="1">
      <alignment horizontal="center"/>
    </xf>
    <xf numFmtId="0" fontId="31" fillId="7" borderId="97" xfId="54" applyFont="1" applyFill="1" applyBorder="1" applyAlignment="1">
      <alignment horizontal="center"/>
    </xf>
    <xf numFmtId="0" fontId="31" fillId="0" borderId="118" xfId="54" applyFont="1" applyBorder="1" applyAlignment="1">
      <alignment horizontal="center" vertical="center"/>
    </xf>
    <xf numFmtId="0" fontId="31" fillId="0" borderId="94" xfId="54" applyFont="1" applyBorder="1" applyAlignment="1">
      <alignment horizontal="center" vertical="center"/>
    </xf>
    <xf numFmtId="0" fontId="31" fillId="0" borderId="141" xfId="54" applyFont="1" applyBorder="1" applyAlignment="1">
      <alignment horizontal="center" vertical="center"/>
    </xf>
    <xf numFmtId="0" fontId="31" fillId="0" borderId="73" xfId="54" applyFont="1" applyBorder="1" applyAlignment="1">
      <alignment horizontal="center" vertical="center"/>
    </xf>
    <xf numFmtId="0" fontId="31" fillId="0" borderId="99" xfId="54" applyFont="1" applyBorder="1" applyAlignment="1">
      <alignment horizontal="center" vertical="center"/>
    </xf>
    <xf numFmtId="0" fontId="31" fillId="0" borderId="142" xfId="54" applyFont="1" applyBorder="1" applyAlignment="1">
      <alignment horizontal="center" vertical="center"/>
    </xf>
    <xf numFmtId="0" fontId="121" fillId="0" borderId="47" xfId="61" applyFont="1" applyBorder="1" applyAlignment="1">
      <alignment horizontal="left" vertical="top" wrapText="1"/>
    </xf>
    <xf numFmtId="0" fontId="77" fillId="0" borderId="6" xfId="61" applyFont="1" applyBorder="1" applyAlignment="1">
      <alignment horizontal="left" vertical="top" wrapText="1"/>
    </xf>
    <xf numFmtId="0" fontId="77" fillId="0" borderId="48" xfId="61" applyFont="1" applyBorder="1" applyAlignment="1">
      <alignment horizontal="left" vertical="top" wrapText="1"/>
    </xf>
    <xf numFmtId="0" fontId="15" fillId="0" borderId="47" xfId="61" applyFont="1" applyBorder="1" applyAlignment="1">
      <alignment horizontal="center" vertical="top" wrapText="1"/>
    </xf>
    <xf numFmtId="0" fontId="77" fillId="0" borderId="6" xfId="61" applyFont="1" applyBorder="1" applyAlignment="1">
      <alignment horizontal="center" vertical="top" wrapText="1"/>
    </xf>
    <xf numFmtId="0" fontId="77" fillId="0" borderId="48" xfId="61" applyFont="1" applyBorder="1" applyAlignment="1">
      <alignment horizontal="center" vertical="top" wrapText="1"/>
    </xf>
    <xf numFmtId="0" fontId="12" fillId="0" borderId="143" xfId="61" applyFont="1" applyBorder="1" applyAlignment="1">
      <alignment horizontal="left" vertical="top" wrapText="1"/>
    </xf>
    <xf numFmtId="0" fontId="12" fillId="0" borderId="2" xfId="61" applyFont="1" applyBorder="1" applyAlignment="1">
      <alignment horizontal="left" vertical="top" wrapText="1"/>
    </xf>
    <xf numFmtId="0" fontId="12" fillId="0" borderId="52" xfId="61" applyFont="1" applyBorder="1" applyAlignment="1">
      <alignment horizontal="left" vertical="top" wrapText="1"/>
    </xf>
    <xf numFmtId="0" fontId="12" fillId="0" borderId="43" xfId="61" applyFont="1" applyBorder="1" applyAlignment="1">
      <alignment horizontal="left" vertical="top" wrapText="1"/>
    </xf>
    <xf numFmtId="0" fontId="12" fillId="0" borderId="0" xfId="61" applyFont="1" applyAlignment="1">
      <alignment horizontal="left" vertical="top" wrapText="1"/>
    </xf>
    <xf numFmtId="0" fontId="12" fillId="0" borderId="44" xfId="61" applyFont="1" applyBorder="1" applyAlignment="1">
      <alignment horizontal="left" vertical="top" wrapText="1"/>
    </xf>
    <xf numFmtId="0" fontId="12" fillId="0" borderId="75" xfId="61" applyFont="1" applyBorder="1" applyAlignment="1">
      <alignment horizontal="left" vertical="top" wrapText="1"/>
    </xf>
    <xf numFmtId="0" fontId="12" fillId="0" borderId="76" xfId="61" applyFont="1" applyBorder="1" applyAlignment="1">
      <alignment horizontal="left" vertical="top" wrapText="1"/>
    </xf>
    <xf numFmtId="0" fontId="12" fillId="0" borderId="132" xfId="61" applyFont="1" applyBorder="1" applyAlignment="1">
      <alignment horizontal="left" vertical="top" wrapText="1"/>
    </xf>
    <xf numFmtId="0" fontId="22" fillId="0" borderId="45" xfId="61" applyFont="1" applyBorder="1" applyAlignment="1">
      <alignment horizontal="left" vertical="top" wrapText="1"/>
    </xf>
    <xf numFmtId="0" fontId="22" fillId="0" borderId="3" xfId="61" applyFont="1" applyBorder="1" applyAlignment="1">
      <alignment horizontal="left" vertical="top" wrapText="1"/>
    </xf>
    <xf numFmtId="0" fontId="22" fillId="0" borderId="4" xfId="61" applyFont="1" applyBorder="1" applyAlignment="1">
      <alignment horizontal="left" vertical="top" wrapText="1"/>
    </xf>
    <xf numFmtId="10" fontId="22" fillId="0" borderId="89" xfId="31" applyNumberFormat="1" applyFont="1" applyFill="1" applyBorder="1" applyAlignment="1">
      <alignment horizontal="center" vertical="top" shrinkToFit="1"/>
    </xf>
    <xf numFmtId="10" fontId="22" fillId="0" borderId="46" xfId="31" applyNumberFormat="1" applyFont="1" applyFill="1" applyBorder="1" applyAlignment="1">
      <alignment horizontal="center" vertical="top" shrinkToFit="1"/>
    </xf>
    <xf numFmtId="0" fontId="15" fillId="0" borderId="47" xfId="61" applyFont="1" applyBorder="1" applyAlignment="1">
      <alignment horizontal="left" vertical="top" wrapText="1"/>
    </xf>
    <xf numFmtId="0" fontId="15" fillId="0" borderId="6" xfId="61" applyFont="1" applyBorder="1" applyAlignment="1">
      <alignment horizontal="left" vertical="top" wrapText="1"/>
    </xf>
    <xf numFmtId="0" fontId="15" fillId="0" borderId="5" xfId="61" applyFont="1" applyBorder="1" applyAlignment="1">
      <alignment horizontal="left" vertical="top" wrapText="1"/>
    </xf>
    <xf numFmtId="10" fontId="21" fillId="0" borderId="1" xfId="31" applyNumberFormat="1" applyFont="1" applyFill="1" applyBorder="1" applyAlignment="1">
      <alignment horizontal="center" vertical="top" shrinkToFit="1"/>
    </xf>
    <xf numFmtId="10" fontId="21" fillId="0" borderId="48" xfId="31" applyNumberFormat="1" applyFont="1" applyFill="1" applyBorder="1" applyAlignment="1">
      <alignment horizontal="center" vertical="top" shrinkToFit="1"/>
    </xf>
    <xf numFmtId="0" fontId="21" fillId="0" borderId="47" xfId="61" applyFont="1" applyBorder="1" applyAlignment="1">
      <alignment horizontal="left" vertical="top" wrapText="1" indent="6"/>
    </xf>
    <xf numFmtId="0" fontId="21" fillId="0" borderId="5" xfId="61" applyFont="1" applyBorder="1" applyAlignment="1">
      <alignment horizontal="left" vertical="top" wrapText="1" indent="6"/>
    </xf>
    <xf numFmtId="0" fontId="22" fillId="0" borderId="143" xfId="61" applyFont="1" applyBorder="1" applyAlignment="1">
      <alignment horizontal="left" vertical="top" wrapText="1"/>
    </xf>
    <xf numFmtId="0" fontId="22" fillId="0" borderId="2" xfId="61" applyFont="1" applyBorder="1" applyAlignment="1">
      <alignment horizontal="left" vertical="top" wrapText="1"/>
    </xf>
    <xf numFmtId="0" fontId="22" fillId="0" borderId="84" xfId="61" applyFont="1" applyBorder="1" applyAlignment="1">
      <alignment horizontal="left" vertical="top" wrapText="1"/>
    </xf>
    <xf numFmtId="10" fontId="22" fillId="0" borderId="82" xfId="31" applyNumberFormat="1" applyFont="1" applyFill="1" applyBorder="1" applyAlignment="1">
      <alignment horizontal="center" vertical="top" shrinkToFit="1"/>
    </xf>
    <xf numFmtId="10" fontId="22" fillId="0" borderId="52" xfId="31" applyNumberFormat="1" applyFont="1" applyFill="1" applyBorder="1" applyAlignment="1">
      <alignment horizontal="center" vertical="top" shrinkToFit="1"/>
    </xf>
    <xf numFmtId="0" fontId="22" fillId="0" borderId="43" xfId="61" applyFont="1" applyBorder="1" applyAlignment="1">
      <alignment horizontal="left" vertical="top" wrapText="1"/>
    </xf>
    <xf numFmtId="0" fontId="22" fillId="0" borderId="0" xfId="61" applyFont="1" applyAlignment="1">
      <alignment horizontal="left" vertical="top" wrapText="1"/>
    </xf>
    <xf numFmtId="0" fontId="22" fillId="0" borderId="87" xfId="61" applyFont="1" applyBorder="1" applyAlignment="1">
      <alignment horizontal="left" vertical="top" wrapText="1"/>
    </xf>
    <xf numFmtId="10" fontId="22" fillId="0" borderId="86" xfId="31" applyNumberFormat="1" applyFont="1" applyFill="1" applyBorder="1" applyAlignment="1">
      <alignment horizontal="center" vertical="top" shrinkToFit="1"/>
    </xf>
    <xf numFmtId="10" fontId="22" fillId="0" borderId="44" xfId="31" applyNumberFormat="1" applyFont="1" applyFill="1" applyBorder="1" applyAlignment="1">
      <alignment horizontal="center" vertical="top" shrinkToFit="1"/>
    </xf>
    <xf numFmtId="0" fontId="21" fillId="0" borderId="47" xfId="61" applyFont="1" applyBorder="1" applyAlignment="1">
      <alignment horizontal="center" vertical="top" wrapText="1"/>
    </xf>
    <xf numFmtId="0" fontId="21" fillId="0" borderId="6" xfId="61" applyFont="1" applyBorder="1" applyAlignment="1">
      <alignment horizontal="center" vertical="top" wrapText="1"/>
    </xf>
    <xf numFmtId="0" fontId="21" fillId="0" borderId="5" xfId="61" applyFont="1" applyBorder="1" applyAlignment="1">
      <alignment horizontal="center" vertical="top" wrapText="1"/>
    </xf>
    <xf numFmtId="10" fontId="21" fillId="0" borderId="1" xfId="31" applyNumberFormat="1" applyFont="1" applyFill="1" applyBorder="1" applyAlignment="1">
      <alignment horizontal="center" vertical="top" wrapText="1"/>
    </xf>
    <xf numFmtId="10" fontId="21" fillId="0" borderId="48" xfId="31" applyNumberFormat="1" applyFont="1" applyFill="1" applyBorder="1" applyAlignment="1">
      <alignment horizontal="center" vertical="top" wrapText="1"/>
    </xf>
    <xf numFmtId="0" fontId="22" fillId="0" borderId="47" xfId="61" applyFont="1" applyBorder="1" applyAlignment="1">
      <alignment horizontal="left" vertical="top" wrapText="1"/>
    </xf>
    <xf numFmtId="0" fontId="22" fillId="0" borderId="6" xfId="61" applyFont="1" applyBorder="1" applyAlignment="1">
      <alignment horizontal="left" vertical="top" wrapText="1"/>
    </xf>
    <xf numFmtId="0" fontId="22" fillId="0" borderId="5" xfId="61" applyFont="1" applyBorder="1" applyAlignment="1">
      <alignment horizontal="left" vertical="top" wrapText="1"/>
    </xf>
    <xf numFmtId="10" fontId="22" fillId="0" borderId="1" xfId="31" applyNumberFormat="1" applyFont="1" applyFill="1" applyBorder="1" applyAlignment="1">
      <alignment horizontal="center" vertical="top" shrinkToFit="1"/>
    </xf>
    <xf numFmtId="10" fontId="22" fillId="0" borderId="48" xfId="31" applyNumberFormat="1" applyFont="1" applyFill="1" applyBorder="1" applyAlignment="1">
      <alignment horizontal="center" vertical="top" shrinkToFit="1"/>
    </xf>
    <xf numFmtId="0" fontId="120" fillId="0" borderId="107" xfId="61" applyFont="1" applyBorder="1" applyAlignment="1">
      <alignment horizontal="center" vertical="center" wrapText="1"/>
    </xf>
    <xf numFmtId="0" fontId="120" fillId="0" borderId="41" xfId="61" applyFont="1" applyBorder="1" applyAlignment="1">
      <alignment horizontal="center" vertical="center" wrapText="1"/>
    </xf>
    <xf numFmtId="0" fontId="120" fillId="0" borderId="42" xfId="61" applyFont="1" applyBorder="1" applyAlignment="1">
      <alignment horizontal="center" vertical="center" wrapText="1"/>
    </xf>
    <xf numFmtId="0" fontId="21" fillId="0" borderId="47" xfId="61" applyFont="1" applyBorder="1" applyAlignment="1">
      <alignment horizontal="center" vertical="center" wrapText="1"/>
    </xf>
    <xf numFmtId="0" fontId="21" fillId="0" borderId="6" xfId="61" applyFont="1" applyBorder="1" applyAlignment="1">
      <alignment horizontal="center" vertical="center" wrapText="1"/>
    </xf>
    <xf numFmtId="0" fontId="21" fillId="0" borderId="48" xfId="61" applyFont="1" applyBorder="1" applyAlignment="1">
      <alignment horizontal="center" vertical="center" wrapText="1"/>
    </xf>
    <xf numFmtId="0" fontId="21" fillId="0" borderId="1" xfId="61" applyFont="1" applyBorder="1" applyAlignment="1">
      <alignment horizontal="center" vertical="top" wrapText="1"/>
    </xf>
    <xf numFmtId="0" fontId="21" fillId="0" borderId="48" xfId="61" applyFont="1" applyBorder="1" applyAlignment="1">
      <alignment horizontal="center" vertical="top" wrapText="1"/>
    </xf>
    <xf numFmtId="0" fontId="28" fillId="0" borderId="47" xfId="61" applyFont="1" applyBorder="1" applyAlignment="1">
      <alignment horizontal="left" vertical="top" wrapText="1"/>
    </xf>
    <xf numFmtId="0" fontId="12" fillId="0" borderId="144" xfId="61" applyFont="1" applyBorder="1" applyAlignment="1">
      <alignment horizontal="justify" vertical="top" wrapText="1"/>
    </xf>
    <xf numFmtId="0" fontId="12" fillId="0" borderId="145" xfId="61" applyFont="1" applyBorder="1" applyAlignment="1">
      <alignment horizontal="justify" vertical="top" wrapText="1"/>
    </xf>
    <xf numFmtId="0" fontId="12" fillId="0" borderId="146" xfId="61" applyFont="1" applyBorder="1" applyAlignment="1">
      <alignment horizontal="justify" vertical="top" wrapText="1"/>
    </xf>
  </cellXfs>
  <cellStyles count="62">
    <cellStyle name="Moeda 2" xfId="20" xr:uid="{89CF6CFC-9199-4AC2-9C8C-3636805C94B9}"/>
    <cellStyle name="Moeda 2 2" xfId="21" xr:uid="{7004732E-A54F-43D8-90A2-03C370C5C9D4}"/>
    <cellStyle name="Moeda 2 3" xfId="37" xr:uid="{CE546A78-71CF-42A6-ABEA-81F36D117155}"/>
    <cellStyle name="Moeda 3" xfId="41" xr:uid="{B1866EB6-E174-490F-AE78-7F5403F20C83}"/>
    <cellStyle name="Moeda 4" xfId="53" xr:uid="{EBB7A31D-91BA-47B5-8481-7F2C87348E41}"/>
    <cellStyle name="Moeda 5" xfId="55" xr:uid="{83252FDD-4FD7-4011-8308-ADFA86E54951}"/>
    <cellStyle name="Normal" xfId="0" builtinId="0"/>
    <cellStyle name="Normal 10" xfId="40" xr:uid="{A9963EF3-E53C-48DF-AEC6-C2A6126B2E28}"/>
    <cellStyle name="Normal 11" xfId="50" xr:uid="{C35F15D8-DEFA-49CF-AEC8-3A5C91923BC5}"/>
    <cellStyle name="Normal 12" xfId="54" xr:uid="{8BA3BEC9-7FEE-44A0-B42B-224A087BFCF4}"/>
    <cellStyle name="Normal 13" xfId="58" xr:uid="{AFB7566B-16DA-419C-9D13-DFBE27C4E77B}"/>
    <cellStyle name="Normal 14 2" xfId="45" xr:uid="{6228CD3E-A029-4630-97E5-7DA6AF5479DA}"/>
    <cellStyle name="Normal 14 2 2" xfId="57" xr:uid="{AE5AEF03-7ADD-42A0-B596-F2AFB4FD9B14}"/>
    <cellStyle name="Normal 2" xfId="2" xr:uid="{D0E810FB-693F-4C6B-8636-B29F304968F1}"/>
    <cellStyle name="Normal 2 2" xfId="3" xr:uid="{C900A57D-B399-42DA-96F7-C613E0CF7738}"/>
    <cellStyle name="Normal 2 2 2" xfId="47" xr:uid="{50482E67-4055-401C-839C-24D64F62DB67}"/>
    <cellStyle name="Normal 2 3" xfId="28" xr:uid="{93597DDE-BC00-4325-A44B-B93AC0B631CA}"/>
    <cellStyle name="Normal 2 4" xfId="36" xr:uid="{CABA3CC1-4711-48EF-8665-AA0BE6AA3C8C}"/>
    <cellStyle name="Normal 2 5" xfId="10" xr:uid="{EE554980-8183-4A11-B3F1-7A011E962530}"/>
    <cellStyle name="Normal 3" xfId="5" xr:uid="{A8B970EA-8B79-42B6-9C69-03B5AD7B0B00}"/>
    <cellStyle name="Normal 3 10" xfId="17" xr:uid="{B0CE1883-0497-4BDC-B1F8-C4504799D04A}"/>
    <cellStyle name="Normal 3 10 2" xfId="25" xr:uid="{D7B5CFCD-EFC7-436A-8345-7CB27CAFC267}"/>
    <cellStyle name="Normal 3 10 2 2" xfId="34" xr:uid="{315DE00F-13A2-4F0C-8352-83B17526DF42}"/>
    <cellStyle name="Normal 3 10 2 3" xfId="46" xr:uid="{19B47651-B6BA-4406-99F6-3C9BB3A5AD3F}"/>
    <cellStyle name="Normal 3 10 3" xfId="44" xr:uid="{96303C36-DFB1-43F7-83D3-12CC468D63D5}"/>
    <cellStyle name="Normal 3 10 4" xfId="48" xr:uid="{D6A1BA91-BF96-4274-8173-B77CAA45CBF5}"/>
    <cellStyle name="Normal 3 2" xfId="61" xr:uid="{2C39F274-635A-4A4A-B53F-009AFB15C9AF}"/>
    <cellStyle name="Normal 33" xfId="18" xr:uid="{04E2E4F9-31AE-42F2-87A4-B121312EEA5D}"/>
    <cellStyle name="Normal 33 2" xfId="49" xr:uid="{2D6E9B76-5BB7-491B-A3E9-BFBB47815C45}"/>
    <cellStyle name="Normal 4" xfId="11" xr:uid="{CBEE698A-12C7-4B6A-9C04-BF33702E0946}"/>
    <cellStyle name="Normal 4 2" xfId="23" xr:uid="{B18E5641-FBAD-4358-A536-75200AC32B9B}"/>
    <cellStyle name="Normal 4 3" xfId="56" xr:uid="{D0255890-1D57-435A-8761-D2520BCBAAC3}"/>
    <cellStyle name="Normal 5" xfId="19" xr:uid="{68FC378D-581F-4A4C-9893-91303B394D19}"/>
    <cellStyle name="Normal 5 2" xfId="51" xr:uid="{B97D4494-1B0E-40C9-B297-F7BCF07C3768}"/>
    <cellStyle name="Normal 6" xfId="24" xr:uid="{2D36C8F6-0079-41A7-A55E-2F70D167985C}"/>
    <cellStyle name="Normal 62" xfId="8" xr:uid="{E9FAAF0E-22B3-45DC-9F51-559AC24227DF}"/>
    <cellStyle name="Normal 7" xfId="29" xr:uid="{3D4B3D2A-FB46-4005-B7B8-DB0997F2119E}"/>
    <cellStyle name="Normal 7 2" xfId="15" xr:uid="{CE5B5ABA-6FD9-4436-9ABD-A97EA8F41056}"/>
    <cellStyle name="Normal 8" xfId="33" xr:uid="{8EF237C0-16B9-48FD-990C-2CD3403BB9A4}"/>
    <cellStyle name="Normal 9" xfId="39" xr:uid="{6800827B-04F8-4166-B853-DF2400AE2E0D}"/>
    <cellStyle name="Porcentagem" xfId="1" builtinId="5"/>
    <cellStyle name="Porcentagem 11 2 2" xfId="4" xr:uid="{D2E4D4C7-7A63-4EEC-852C-4524D30E456F}"/>
    <cellStyle name="Porcentagem 2" xfId="6" xr:uid="{9CDFB409-20E5-464D-8EAF-9061F985C066}"/>
    <cellStyle name="Porcentagem 2 2" xfId="27" xr:uid="{4DE605EE-74AE-433D-8417-F7EE2B0FAD2B}"/>
    <cellStyle name="Porcentagem 2 2 2" xfId="9" xr:uid="{41D8248E-9452-4C93-9301-F3F93EFDBFD6}"/>
    <cellStyle name="Porcentagem 2 2 3" xfId="35" xr:uid="{7C7A9DAA-4876-4B84-B0F4-04070CFD310C}"/>
    <cellStyle name="Porcentagem 2 3" xfId="31" xr:uid="{74AF3792-BB31-483A-B8A5-BCC91ABCE01A}"/>
    <cellStyle name="Porcentagem 2 4" xfId="38" xr:uid="{FCE6E5DE-1B3D-4064-BD18-8942CDCFA255}"/>
    <cellStyle name="Porcentagem 3" xfId="30" xr:uid="{F572663E-BBDF-48B9-BE55-3DF10D4C9EB0}"/>
    <cellStyle name="Porcentagem 4" xfId="43" xr:uid="{997C8980-1697-438F-A766-FF99F7141816}"/>
    <cellStyle name="Porcentagem 5" xfId="59" xr:uid="{9D478B0C-1CE4-4834-8876-4F2D7684CC3D}"/>
    <cellStyle name="Separador de milhares 2 2" xfId="16" xr:uid="{916B6AE6-CEE9-4EAF-ACF8-90ECE52CB8FA}"/>
    <cellStyle name="Vírgula 2" xfId="7" xr:uid="{7524210E-661F-47B7-9A21-548CABF42E43}"/>
    <cellStyle name="Vírgula 2 2" xfId="13" xr:uid="{104EF430-18B0-434C-BD3E-41BCE96ACA5B}"/>
    <cellStyle name="Vírgula 2 3" xfId="14" xr:uid="{285C7375-5FB2-4A3D-82B2-5118B839EB9D}"/>
    <cellStyle name="Vírgula 3" xfId="12" xr:uid="{759E4262-8CB6-4A8E-ABA9-BCEF741DBF0D}"/>
    <cellStyle name="Vírgula 4" xfId="22" xr:uid="{26FCA220-AE08-430B-8A81-3F99A3FC4E91}"/>
    <cellStyle name="Vírgula 4 2" xfId="60" xr:uid="{D710EC35-5ADB-4727-AD7C-2C5A46C01EDD}"/>
    <cellStyle name="Vírgula 5" xfId="26" xr:uid="{6768A5C9-A5E2-43E1-B635-51D44CAB22A1}"/>
    <cellStyle name="Vírgula 6" xfId="32" xr:uid="{82D0401D-A292-4B3C-83FA-AF3589954E7C}"/>
    <cellStyle name="Vírgula 7" xfId="42" xr:uid="{F7D9411B-BA77-45A5-B38C-2618D74AC5DC}"/>
    <cellStyle name="Vírgula 8" xfId="52" xr:uid="{F194AB2A-AD66-42BF-928C-4B93DE7B028D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96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21.xml"/><Relationship Id="rId63" Type="http://schemas.openxmlformats.org/officeDocument/2006/relationships/externalLink" Target="externalLinks/externalLink42.xml"/><Relationship Id="rId84" Type="http://schemas.openxmlformats.org/officeDocument/2006/relationships/externalLink" Target="externalLinks/externalLink63.xml"/><Relationship Id="rId138" Type="http://schemas.openxmlformats.org/officeDocument/2006/relationships/externalLink" Target="externalLinks/externalLink117.xml"/><Relationship Id="rId159" Type="http://schemas.openxmlformats.org/officeDocument/2006/relationships/externalLink" Target="externalLinks/externalLink138.xml"/><Relationship Id="rId170" Type="http://schemas.openxmlformats.org/officeDocument/2006/relationships/externalLink" Target="externalLinks/externalLink149.xml"/><Relationship Id="rId107" Type="http://schemas.openxmlformats.org/officeDocument/2006/relationships/externalLink" Target="externalLinks/externalLink86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1.xml"/><Relationship Id="rId53" Type="http://schemas.openxmlformats.org/officeDocument/2006/relationships/externalLink" Target="externalLinks/externalLink32.xml"/><Relationship Id="rId74" Type="http://schemas.openxmlformats.org/officeDocument/2006/relationships/externalLink" Target="externalLinks/externalLink53.xml"/><Relationship Id="rId128" Type="http://schemas.openxmlformats.org/officeDocument/2006/relationships/externalLink" Target="externalLinks/externalLink107.xml"/><Relationship Id="rId149" Type="http://schemas.openxmlformats.org/officeDocument/2006/relationships/externalLink" Target="externalLinks/externalLink128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4.xml"/><Relationship Id="rId160" Type="http://schemas.openxmlformats.org/officeDocument/2006/relationships/externalLink" Target="externalLinks/externalLink139.xml"/><Relationship Id="rId22" Type="http://schemas.openxmlformats.org/officeDocument/2006/relationships/externalLink" Target="externalLinks/externalLink1.xml"/><Relationship Id="rId43" Type="http://schemas.openxmlformats.org/officeDocument/2006/relationships/externalLink" Target="externalLinks/externalLink22.xml"/><Relationship Id="rId64" Type="http://schemas.openxmlformats.org/officeDocument/2006/relationships/externalLink" Target="externalLinks/externalLink43.xml"/><Relationship Id="rId118" Type="http://schemas.openxmlformats.org/officeDocument/2006/relationships/externalLink" Target="externalLinks/externalLink97.xml"/><Relationship Id="rId139" Type="http://schemas.openxmlformats.org/officeDocument/2006/relationships/externalLink" Target="externalLinks/externalLink118.xml"/><Relationship Id="rId85" Type="http://schemas.openxmlformats.org/officeDocument/2006/relationships/externalLink" Target="externalLinks/externalLink64.xml"/><Relationship Id="rId150" Type="http://schemas.openxmlformats.org/officeDocument/2006/relationships/externalLink" Target="externalLinks/externalLink129.xml"/><Relationship Id="rId171" Type="http://schemas.openxmlformats.org/officeDocument/2006/relationships/externalLink" Target="externalLinks/externalLink150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2.xml"/><Relationship Id="rId108" Type="http://schemas.openxmlformats.org/officeDocument/2006/relationships/externalLink" Target="externalLinks/externalLink87.xml"/><Relationship Id="rId129" Type="http://schemas.openxmlformats.org/officeDocument/2006/relationships/externalLink" Target="externalLinks/externalLink108.xml"/><Relationship Id="rId54" Type="http://schemas.openxmlformats.org/officeDocument/2006/relationships/externalLink" Target="externalLinks/externalLink33.xml"/><Relationship Id="rId75" Type="http://schemas.openxmlformats.org/officeDocument/2006/relationships/externalLink" Target="externalLinks/externalLink54.xml"/><Relationship Id="rId96" Type="http://schemas.openxmlformats.org/officeDocument/2006/relationships/externalLink" Target="externalLinks/externalLink75.xml"/><Relationship Id="rId140" Type="http://schemas.openxmlformats.org/officeDocument/2006/relationships/externalLink" Target="externalLinks/externalLink119.xml"/><Relationship Id="rId161" Type="http://schemas.openxmlformats.org/officeDocument/2006/relationships/externalLink" Target="externalLinks/externalLink140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2.xml"/><Relationship Id="rId28" Type="http://schemas.openxmlformats.org/officeDocument/2006/relationships/externalLink" Target="externalLinks/externalLink7.xml"/><Relationship Id="rId49" Type="http://schemas.openxmlformats.org/officeDocument/2006/relationships/externalLink" Target="externalLinks/externalLink28.xml"/><Relationship Id="rId114" Type="http://schemas.openxmlformats.org/officeDocument/2006/relationships/externalLink" Target="externalLinks/externalLink93.xml"/><Relationship Id="rId119" Type="http://schemas.openxmlformats.org/officeDocument/2006/relationships/externalLink" Target="externalLinks/externalLink98.xml"/><Relationship Id="rId44" Type="http://schemas.openxmlformats.org/officeDocument/2006/relationships/externalLink" Target="externalLinks/externalLink23.xml"/><Relationship Id="rId60" Type="http://schemas.openxmlformats.org/officeDocument/2006/relationships/externalLink" Target="externalLinks/externalLink39.xml"/><Relationship Id="rId65" Type="http://schemas.openxmlformats.org/officeDocument/2006/relationships/externalLink" Target="externalLinks/externalLink44.xml"/><Relationship Id="rId81" Type="http://schemas.openxmlformats.org/officeDocument/2006/relationships/externalLink" Target="externalLinks/externalLink60.xml"/><Relationship Id="rId86" Type="http://schemas.openxmlformats.org/officeDocument/2006/relationships/externalLink" Target="externalLinks/externalLink65.xml"/><Relationship Id="rId130" Type="http://schemas.openxmlformats.org/officeDocument/2006/relationships/externalLink" Target="externalLinks/externalLink109.xml"/><Relationship Id="rId135" Type="http://schemas.openxmlformats.org/officeDocument/2006/relationships/externalLink" Target="externalLinks/externalLink114.xml"/><Relationship Id="rId151" Type="http://schemas.openxmlformats.org/officeDocument/2006/relationships/externalLink" Target="externalLinks/externalLink130.xml"/><Relationship Id="rId156" Type="http://schemas.openxmlformats.org/officeDocument/2006/relationships/externalLink" Target="externalLinks/externalLink135.xml"/><Relationship Id="rId177" Type="http://schemas.openxmlformats.org/officeDocument/2006/relationships/calcChain" Target="calcChain.xml"/><Relationship Id="rId172" Type="http://schemas.openxmlformats.org/officeDocument/2006/relationships/externalLink" Target="externalLinks/externalLink151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externalLink" Target="externalLinks/externalLink18.xml"/><Relationship Id="rId109" Type="http://schemas.openxmlformats.org/officeDocument/2006/relationships/externalLink" Target="externalLinks/externalLink88.xml"/><Relationship Id="rId34" Type="http://schemas.openxmlformats.org/officeDocument/2006/relationships/externalLink" Target="externalLinks/externalLink13.xml"/><Relationship Id="rId50" Type="http://schemas.openxmlformats.org/officeDocument/2006/relationships/externalLink" Target="externalLinks/externalLink29.xml"/><Relationship Id="rId55" Type="http://schemas.openxmlformats.org/officeDocument/2006/relationships/externalLink" Target="externalLinks/externalLink34.xml"/><Relationship Id="rId76" Type="http://schemas.openxmlformats.org/officeDocument/2006/relationships/externalLink" Target="externalLinks/externalLink55.xml"/><Relationship Id="rId97" Type="http://schemas.openxmlformats.org/officeDocument/2006/relationships/externalLink" Target="externalLinks/externalLink76.xml"/><Relationship Id="rId104" Type="http://schemas.openxmlformats.org/officeDocument/2006/relationships/externalLink" Target="externalLinks/externalLink83.xml"/><Relationship Id="rId120" Type="http://schemas.openxmlformats.org/officeDocument/2006/relationships/externalLink" Target="externalLinks/externalLink99.xml"/><Relationship Id="rId125" Type="http://schemas.openxmlformats.org/officeDocument/2006/relationships/externalLink" Target="externalLinks/externalLink104.xml"/><Relationship Id="rId141" Type="http://schemas.openxmlformats.org/officeDocument/2006/relationships/externalLink" Target="externalLinks/externalLink120.xml"/><Relationship Id="rId146" Type="http://schemas.openxmlformats.org/officeDocument/2006/relationships/externalLink" Target="externalLinks/externalLink125.xml"/><Relationship Id="rId167" Type="http://schemas.openxmlformats.org/officeDocument/2006/relationships/externalLink" Target="externalLinks/externalLink14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50.xml"/><Relationship Id="rId92" Type="http://schemas.openxmlformats.org/officeDocument/2006/relationships/externalLink" Target="externalLinks/externalLink71.xml"/><Relationship Id="rId162" Type="http://schemas.openxmlformats.org/officeDocument/2006/relationships/externalLink" Target="externalLinks/externalLink141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8.xml"/><Relationship Id="rId24" Type="http://schemas.openxmlformats.org/officeDocument/2006/relationships/externalLink" Target="externalLinks/externalLink3.xml"/><Relationship Id="rId40" Type="http://schemas.openxmlformats.org/officeDocument/2006/relationships/externalLink" Target="externalLinks/externalLink19.xml"/><Relationship Id="rId45" Type="http://schemas.openxmlformats.org/officeDocument/2006/relationships/externalLink" Target="externalLinks/externalLink24.xml"/><Relationship Id="rId66" Type="http://schemas.openxmlformats.org/officeDocument/2006/relationships/externalLink" Target="externalLinks/externalLink45.xml"/><Relationship Id="rId87" Type="http://schemas.openxmlformats.org/officeDocument/2006/relationships/externalLink" Target="externalLinks/externalLink66.xml"/><Relationship Id="rId110" Type="http://schemas.openxmlformats.org/officeDocument/2006/relationships/externalLink" Target="externalLinks/externalLink89.xml"/><Relationship Id="rId115" Type="http://schemas.openxmlformats.org/officeDocument/2006/relationships/externalLink" Target="externalLinks/externalLink94.xml"/><Relationship Id="rId131" Type="http://schemas.openxmlformats.org/officeDocument/2006/relationships/externalLink" Target="externalLinks/externalLink110.xml"/><Relationship Id="rId136" Type="http://schemas.openxmlformats.org/officeDocument/2006/relationships/externalLink" Target="externalLinks/externalLink115.xml"/><Relationship Id="rId157" Type="http://schemas.openxmlformats.org/officeDocument/2006/relationships/externalLink" Target="externalLinks/externalLink136.xml"/><Relationship Id="rId61" Type="http://schemas.openxmlformats.org/officeDocument/2006/relationships/externalLink" Target="externalLinks/externalLink40.xml"/><Relationship Id="rId82" Type="http://schemas.openxmlformats.org/officeDocument/2006/relationships/externalLink" Target="externalLinks/externalLink61.xml"/><Relationship Id="rId152" Type="http://schemas.openxmlformats.org/officeDocument/2006/relationships/externalLink" Target="externalLinks/externalLink131.xml"/><Relationship Id="rId173" Type="http://schemas.openxmlformats.org/officeDocument/2006/relationships/externalLink" Target="externalLinks/externalLink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9.xml"/><Relationship Id="rId35" Type="http://schemas.openxmlformats.org/officeDocument/2006/relationships/externalLink" Target="externalLinks/externalLink14.xml"/><Relationship Id="rId56" Type="http://schemas.openxmlformats.org/officeDocument/2006/relationships/externalLink" Target="externalLinks/externalLink35.xml"/><Relationship Id="rId77" Type="http://schemas.openxmlformats.org/officeDocument/2006/relationships/externalLink" Target="externalLinks/externalLink56.xml"/><Relationship Id="rId100" Type="http://schemas.openxmlformats.org/officeDocument/2006/relationships/externalLink" Target="externalLinks/externalLink79.xml"/><Relationship Id="rId105" Type="http://schemas.openxmlformats.org/officeDocument/2006/relationships/externalLink" Target="externalLinks/externalLink84.xml"/><Relationship Id="rId126" Type="http://schemas.openxmlformats.org/officeDocument/2006/relationships/externalLink" Target="externalLinks/externalLink105.xml"/><Relationship Id="rId147" Type="http://schemas.openxmlformats.org/officeDocument/2006/relationships/externalLink" Target="externalLinks/externalLink126.xml"/><Relationship Id="rId168" Type="http://schemas.openxmlformats.org/officeDocument/2006/relationships/externalLink" Target="externalLinks/externalLink14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0.xml"/><Relationship Id="rId72" Type="http://schemas.openxmlformats.org/officeDocument/2006/relationships/externalLink" Target="externalLinks/externalLink51.xml"/><Relationship Id="rId93" Type="http://schemas.openxmlformats.org/officeDocument/2006/relationships/externalLink" Target="externalLinks/externalLink72.xml"/><Relationship Id="rId98" Type="http://schemas.openxmlformats.org/officeDocument/2006/relationships/externalLink" Target="externalLinks/externalLink77.xml"/><Relationship Id="rId121" Type="http://schemas.openxmlformats.org/officeDocument/2006/relationships/externalLink" Target="externalLinks/externalLink100.xml"/><Relationship Id="rId142" Type="http://schemas.openxmlformats.org/officeDocument/2006/relationships/externalLink" Target="externalLinks/externalLink121.xml"/><Relationship Id="rId163" Type="http://schemas.openxmlformats.org/officeDocument/2006/relationships/externalLink" Target="externalLinks/externalLink14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4.xml"/><Relationship Id="rId46" Type="http://schemas.openxmlformats.org/officeDocument/2006/relationships/externalLink" Target="externalLinks/externalLink25.xml"/><Relationship Id="rId67" Type="http://schemas.openxmlformats.org/officeDocument/2006/relationships/externalLink" Target="externalLinks/externalLink46.xml"/><Relationship Id="rId116" Type="http://schemas.openxmlformats.org/officeDocument/2006/relationships/externalLink" Target="externalLinks/externalLink95.xml"/><Relationship Id="rId137" Type="http://schemas.openxmlformats.org/officeDocument/2006/relationships/externalLink" Target="externalLinks/externalLink116.xml"/><Relationship Id="rId158" Type="http://schemas.openxmlformats.org/officeDocument/2006/relationships/externalLink" Target="externalLinks/externalLink137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20.xml"/><Relationship Id="rId62" Type="http://schemas.openxmlformats.org/officeDocument/2006/relationships/externalLink" Target="externalLinks/externalLink41.xml"/><Relationship Id="rId83" Type="http://schemas.openxmlformats.org/officeDocument/2006/relationships/externalLink" Target="externalLinks/externalLink62.xml"/><Relationship Id="rId88" Type="http://schemas.openxmlformats.org/officeDocument/2006/relationships/externalLink" Target="externalLinks/externalLink67.xml"/><Relationship Id="rId111" Type="http://schemas.openxmlformats.org/officeDocument/2006/relationships/externalLink" Target="externalLinks/externalLink90.xml"/><Relationship Id="rId132" Type="http://schemas.openxmlformats.org/officeDocument/2006/relationships/externalLink" Target="externalLinks/externalLink111.xml"/><Relationship Id="rId153" Type="http://schemas.openxmlformats.org/officeDocument/2006/relationships/externalLink" Target="externalLinks/externalLink132.xml"/><Relationship Id="rId174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15.xml"/><Relationship Id="rId57" Type="http://schemas.openxmlformats.org/officeDocument/2006/relationships/externalLink" Target="externalLinks/externalLink36.xml"/><Relationship Id="rId106" Type="http://schemas.openxmlformats.org/officeDocument/2006/relationships/externalLink" Target="externalLinks/externalLink85.xml"/><Relationship Id="rId127" Type="http://schemas.openxmlformats.org/officeDocument/2006/relationships/externalLink" Target="externalLinks/externalLink106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0.xml"/><Relationship Id="rId52" Type="http://schemas.openxmlformats.org/officeDocument/2006/relationships/externalLink" Target="externalLinks/externalLink31.xml"/><Relationship Id="rId73" Type="http://schemas.openxmlformats.org/officeDocument/2006/relationships/externalLink" Target="externalLinks/externalLink52.xml"/><Relationship Id="rId78" Type="http://schemas.openxmlformats.org/officeDocument/2006/relationships/externalLink" Target="externalLinks/externalLink57.xml"/><Relationship Id="rId94" Type="http://schemas.openxmlformats.org/officeDocument/2006/relationships/externalLink" Target="externalLinks/externalLink73.xml"/><Relationship Id="rId99" Type="http://schemas.openxmlformats.org/officeDocument/2006/relationships/externalLink" Target="externalLinks/externalLink78.xml"/><Relationship Id="rId101" Type="http://schemas.openxmlformats.org/officeDocument/2006/relationships/externalLink" Target="externalLinks/externalLink80.xml"/><Relationship Id="rId122" Type="http://schemas.openxmlformats.org/officeDocument/2006/relationships/externalLink" Target="externalLinks/externalLink101.xml"/><Relationship Id="rId143" Type="http://schemas.openxmlformats.org/officeDocument/2006/relationships/externalLink" Target="externalLinks/externalLink122.xml"/><Relationship Id="rId148" Type="http://schemas.openxmlformats.org/officeDocument/2006/relationships/externalLink" Target="externalLinks/externalLink127.xml"/><Relationship Id="rId164" Type="http://schemas.openxmlformats.org/officeDocument/2006/relationships/externalLink" Target="externalLinks/externalLink143.xml"/><Relationship Id="rId169" Type="http://schemas.openxmlformats.org/officeDocument/2006/relationships/externalLink" Target="externalLinks/externalLink14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externalLink" Target="externalLinks/externalLink5.xml"/><Relationship Id="rId47" Type="http://schemas.openxmlformats.org/officeDocument/2006/relationships/externalLink" Target="externalLinks/externalLink26.xml"/><Relationship Id="rId68" Type="http://schemas.openxmlformats.org/officeDocument/2006/relationships/externalLink" Target="externalLinks/externalLink47.xml"/><Relationship Id="rId89" Type="http://schemas.openxmlformats.org/officeDocument/2006/relationships/externalLink" Target="externalLinks/externalLink68.xml"/><Relationship Id="rId112" Type="http://schemas.openxmlformats.org/officeDocument/2006/relationships/externalLink" Target="externalLinks/externalLink91.xml"/><Relationship Id="rId133" Type="http://schemas.openxmlformats.org/officeDocument/2006/relationships/externalLink" Target="externalLinks/externalLink112.xml"/><Relationship Id="rId154" Type="http://schemas.openxmlformats.org/officeDocument/2006/relationships/externalLink" Target="externalLinks/externalLink133.xml"/><Relationship Id="rId175" Type="http://schemas.openxmlformats.org/officeDocument/2006/relationships/styles" Target="styles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16.xml"/><Relationship Id="rId58" Type="http://schemas.openxmlformats.org/officeDocument/2006/relationships/externalLink" Target="externalLinks/externalLink37.xml"/><Relationship Id="rId79" Type="http://schemas.openxmlformats.org/officeDocument/2006/relationships/externalLink" Target="externalLinks/externalLink58.xml"/><Relationship Id="rId102" Type="http://schemas.openxmlformats.org/officeDocument/2006/relationships/externalLink" Target="externalLinks/externalLink81.xml"/><Relationship Id="rId123" Type="http://schemas.openxmlformats.org/officeDocument/2006/relationships/externalLink" Target="externalLinks/externalLink102.xml"/><Relationship Id="rId144" Type="http://schemas.openxmlformats.org/officeDocument/2006/relationships/externalLink" Target="externalLinks/externalLink123.xml"/><Relationship Id="rId90" Type="http://schemas.openxmlformats.org/officeDocument/2006/relationships/externalLink" Target="externalLinks/externalLink69.xml"/><Relationship Id="rId165" Type="http://schemas.openxmlformats.org/officeDocument/2006/relationships/externalLink" Target="externalLinks/externalLink144.xml"/><Relationship Id="rId27" Type="http://schemas.openxmlformats.org/officeDocument/2006/relationships/externalLink" Target="externalLinks/externalLink6.xml"/><Relationship Id="rId48" Type="http://schemas.openxmlformats.org/officeDocument/2006/relationships/externalLink" Target="externalLinks/externalLink27.xml"/><Relationship Id="rId69" Type="http://schemas.openxmlformats.org/officeDocument/2006/relationships/externalLink" Target="externalLinks/externalLink48.xml"/><Relationship Id="rId113" Type="http://schemas.openxmlformats.org/officeDocument/2006/relationships/externalLink" Target="externalLinks/externalLink92.xml"/><Relationship Id="rId134" Type="http://schemas.openxmlformats.org/officeDocument/2006/relationships/externalLink" Target="externalLinks/externalLink113.xml"/><Relationship Id="rId80" Type="http://schemas.openxmlformats.org/officeDocument/2006/relationships/externalLink" Target="externalLinks/externalLink59.xml"/><Relationship Id="rId155" Type="http://schemas.openxmlformats.org/officeDocument/2006/relationships/externalLink" Target="externalLinks/externalLink134.xml"/><Relationship Id="rId176" Type="http://schemas.openxmlformats.org/officeDocument/2006/relationships/sharedStrings" Target="sharedStrings.xml"/><Relationship Id="rId17" Type="http://schemas.openxmlformats.org/officeDocument/2006/relationships/worksheet" Target="worksheets/sheet17.xml"/><Relationship Id="rId38" Type="http://schemas.openxmlformats.org/officeDocument/2006/relationships/externalLink" Target="externalLinks/externalLink17.xml"/><Relationship Id="rId59" Type="http://schemas.openxmlformats.org/officeDocument/2006/relationships/externalLink" Target="externalLinks/externalLink38.xml"/><Relationship Id="rId103" Type="http://schemas.openxmlformats.org/officeDocument/2006/relationships/externalLink" Target="externalLinks/externalLink82.xml"/><Relationship Id="rId124" Type="http://schemas.openxmlformats.org/officeDocument/2006/relationships/externalLink" Target="externalLinks/externalLink103.xml"/><Relationship Id="rId70" Type="http://schemas.openxmlformats.org/officeDocument/2006/relationships/externalLink" Target="externalLinks/externalLink49.xml"/><Relationship Id="rId91" Type="http://schemas.openxmlformats.org/officeDocument/2006/relationships/externalLink" Target="externalLinks/externalLink70.xml"/><Relationship Id="rId145" Type="http://schemas.openxmlformats.org/officeDocument/2006/relationships/externalLink" Target="externalLinks/externalLink124.xml"/><Relationship Id="rId166" Type="http://schemas.openxmlformats.org/officeDocument/2006/relationships/externalLink" Target="externalLinks/externalLink145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image" Target="../media/image13.png"/><Relationship Id="rId13" Type="http://schemas.openxmlformats.org/officeDocument/2006/relationships/image" Target="../media/image18.png"/><Relationship Id="rId3" Type="http://schemas.openxmlformats.org/officeDocument/2006/relationships/image" Target="../media/image8.png"/><Relationship Id="rId7" Type="http://schemas.openxmlformats.org/officeDocument/2006/relationships/image" Target="../media/image12.png"/><Relationship Id="rId12" Type="http://schemas.openxmlformats.org/officeDocument/2006/relationships/image" Target="../media/image17.png"/><Relationship Id="rId2" Type="http://schemas.openxmlformats.org/officeDocument/2006/relationships/image" Target="../media/image7.png"/><Relationship Id="rId16" Type="http://schemas.openxmlformats.org/officeDocument/2006/relationships/image" Target="../media/image21.png"/><Relationship Id="rId1" Type="http://schemas.openxmlformats.org/officeDocument/2006/relationships/image" Target="../media/image6.png"/><Relationship Id="rId6" Type="http://schemas.openxmlformats.org/officeDocument/2006/relationships/image" Target="../media/image11.png"/><Relationship Id="rId11" Type="http://schemas.openxmlformats.org/officeDocument/2006/relationships/image" Target="../media/image16.png"/><Relationship Id="rId5" Type="http://schemas.openxmlformats.org/officeDocument/2006/relationships/image" Target="../media/image10.png"/><Relationship Id="rId15" Type="http://schemas.openxmlformats.org/officeDocument/2006/relationships/image" Target="../media/image20.png"/><Relationship Id="rId10" Type="http://schemas.openxmlformats.org/officeDocument/2006/relationships/image" Target="../media/image15.png"/><Relationship Id="rId4" Type="http://schemas.openxmlformats.org/officeDocument/2006/relationships/image" Target="../media/image9.png"/><Relationship Id="rId9" Type="http://schemas.openxmlformats.org/officeDocument/2006/relationships/image" Target="../media/image14.png"/><Relationship Id="rId14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22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8.png"/><Relationship Id="rId2" Type="http://schemas.openxmlformats.org/officeDocument/2006/relationships/image" Target="../media/image27.png"/><Relationship Id="rId1" Type="http://schemas.openxmlformats.org/officeDocument/2006/relationships/image" Target="../media/image26.png"/><Relationship Id="rId5" Type="http://schemas.openxmlformats.org/officeDocument/2006/relationships/image" Target="../media/image30.png"/><Relationship Id="rId4" Type="http://schemas.openxmlformats.org/officeDocument/2006/relationships/image" Target="../media/image29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42334</xdr:colOff>
      <xdr:row>0</xdr:row>
      <xdr:rowOff>59266</xdr:rowOff>
    </xdr:from>
    <xdr:to>
      <xdr:col>1</xdr:col>
      <xdr:colOff>1</xdr:colOff>
      <xdr:row>3</xdr:row>
      <xdr:rowOff>133200</xdr:rowOff>
    </xdr:to>
    <xdr:pic>
      <xdr:nvPicPr>
        <xdr:cNvPr id="3" name="Picture 1" descr="image00001">
          <a:extLst>
            <a:ext uri="{FF2B5EF4-FFF2-40B4-BE49-F238E27FC236}">
              <a16:creationId xmlns:a16="http://schemas.microsoft.com/office/drawing/2014/main" id="{0AD6232D-232C-408F-9F0C-EE38EF848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334" y="59266"/>
          <a:ext cx="745067" cy="5099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69851</xdr:colOff>
      <xdr:row>0</xdr:row>
      <xdr:rowOff>122699</xdr:rowOff>
    </xdr:from>
    <xdr:to>
      <xdr:col>0</xdr:col>
      <xdr:colOff>742951</xdr:colOff>
      <xdr:row>3</xdr:row>
      <xdr:rowOff>76053</xdr:rowOff>
    </xdr:to>
    <xdr:pic>
      <xdr:nvPicPr>
        <xdr:cNvPr id="3" name="Picture 1" descr="image00001">
          <a:extLst>
            <a:ext uri="{FF2B5EF4-FFF2-40B4-BE49-F238E27FC236}">
              <a16:creationId xmlns:a16="http://schemas.microsoft.com/office/drawing/2014/main" id="{4118189C-89EA-4C78-8840-8FAD4C1035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851" y="122699"/>
          <a:ext cx="673100" cy="44230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69851</xdr:colOff>
      <xdr:row>0</xdr:row>
      <xdr:rowOff>122699</xdr:rowOff>
    </xdr:from>
    <xdr:to>
      <xdr:col>0</xdr:col>
      <xdr:colOff>742951</xdr:colOff>
      <xdr:row>3</xdr:row>
      <xdr:rowOff>76053</xdr:rowOff>
    </xdr:to>
    <xdr:pic>
      <xdr:nvPicPr>
        <xdr:cNvPr id="2" name="Picture 1" descr="image00001">
          <a:extLst>
            <a:ext uri="{FF2B5EF4-FFF2-40B4-BE49-F238E27FC236}">
              <a16:creationId xmlns:a16="http://schemas.microsoft.com/office/drawing/2014/main" id="{B7321C57-AF96-4437-9186-F05D2D44D8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946" y="124604"/>
          <a:ext cx="675005" cy="4657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133350</xdr:colOff>
      <xdr:row>3</xdr:row>
      <xdr:rowOff>161925</xdr:rowOff>
    </xdr:to>
    <xdr:pic>
      <xdr:nvPicPr>
        <xdr:cNvPr id="155" name="Picture 1">
          <a:extLst>
            <a:ext uri="{FF2B5EF4-FFF2-40B4-BE49-F238E27FC236}">
              <a16:creationId xmlns:a16="http://schemas.microsoft.com/office/drawing/2014/main" id="{F9ECEBC3-9F99-480C-8D4E-15BF342ED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</xdr:row>
      <xdr:rowOff>0</xdr:rowOff>
    </xdr:from>
    <xdr:to>
      <xdr:col>2</xdr:col>
      <xdr:colOff>133350</xdr:colOff>
      <xdr:row>45</xdr:row>
      <xdr:rowOff>161925</xdr:rowOff>
    </xdr:to>
    <xdr:pic>
      <xdr:nvPicPr>
        <xdr:cNvPr id="156" name="Picture 2">
          <a:extLst>
            <a:ext uri="{FF2B5EF4-FFF2-40B4-BE49-F238E27FC236}">
              <a16:creationId xmlns:a16="http://schemas.microsoft.com/office/drawing/2014/main" id="{7F3200EA-9F23-4862-8F0A-732C347BFF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9726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2</xdr:col>
      <xdr:colOff>133350</xdr:colOff>
      <xdr:row>88</xdr:row>
      <xdr:rowOff>161925</xdr:rowOff>
    </xdr:to>
    <xdr:pic>
      <xdr:nvPicPr>
        <xdr:cNvPr id="157" name="Picture 3">
          <a:extLst>
            <a:ext uri="{FF2B5EF4-FFF2-40B4-BE49-F238E27FC236}">
              <a16:creationId xmlns:a16="http://schemas.microsoft.com/office/drawing/2014/main" id="{188B642E-4693-4691-B8A2-14B1AD975C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9263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2</xdr:col>
      <xdr:colOff>133350</xdr:colOff>
      <xdr:row>138</xdr:row>
      <xdr:rowOff>161925</xdr:rowOff>
    </xdr:to>
    <xdr:pic>
      <xdr:nvPicPr>
        <xdr:cNvPr id="158" name="Picture 4">
          <a:extLst>
            <a:ext uri="{FF2B5EF4-FFF2-40B4-BE49-F238E27FC236}">
              <a16:creationId xmlns:a16="http://schemas.microsoft.com/office/drawing/2014/main" id="{7B5BAA68-254E-4DF7-B0BA-CD4860807A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98323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180</xdr:row>
      <xdr:rowOff>0</xdr:rowOff>
    </xdr:from>
    <xdr:to>
      <xdr:col>2</xdr:col>
      <xdr:colOff>133350</xdr:colOff>
      <xdr:row>182</xdr:row>
      <xdr:rowOff>152400</xdr:rowOff>
    </xdr:to>
    <xdr:pic>
      <xdr:nvPicPr>
        <xdr:cNvPr id="159" name="Picture 5">
          <a:extLst>
            <a:ext uri="{FF2B5EF4-FFF2-40B4-BE49-F238E27FC236}">
              <a16:creationId xmlns:a16="http://schemas.microsoft.com/office/drawing/2014/main" id="{693D2E20-7280-448A-8395-835E579D1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977640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224</xdr:row>
      <xdr:rowOff>0</xdr:rowOff>
    </xdr:from>
    <xdr:to>
      <xdr:col>2</xdr:col>
      <xdr:colOff>133350</xdr:colOff>
      <xdr:row>226</xdr:row>
      <xdr:rowOff>161925</xdr:rowOff>
    </xdr:to>
    <xdr:pic>
      <xdr:nvPicPr>
        <xdr:cNvPr id="160" name="Picture 6">
          <a:extLst>
            <a:ext uri="{FF2B5EF4-FFF2-40B4-BE49-F238E27FC236}">
              <a16:creationId xmlns:a16="http://schemas.microsoft.com/office/drawing/2014/main" id="{39A53426-69B0-4BF2-A991-8B1784EE0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97205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268</xdr:row>
      <xdr:rowOff>0</xdr:rowOff>
    </xdr:from>
    <xdr:to>
      <xdr:col>2</xdr:col>
      <xdr:colOff>133350</xdr:colOff>
      <xdr:row>270</xdr:row>
      <xdr:rowOff>161925</xdr:rowOff>
    </xdr:to>
    <xdr:pic>
      <xdr:nvPicPr>
        <xdr:cNvPr id="161" name="Picture 7">
          <a:extLst>
            <a:ext uri="{FF2B5EF4-FFF2-40B4-BE49-F238E27FC236}">
              <a16:creationId xmlns:a16="http://schemas.microsoft.com/office/drawing/2014/main" id="{112B6AA1-436A-484D-BCD5-2AE937969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96550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313</xdr:row>
      <xdr:rowOff>0</xdr:rowOff>
    </xdr:from>
    <xdr:to>
      <xdr:col>2</xdr:col>
      <xdr:colOff>133350</xdr:colOff>
      <xdr:row>315</xdr:row>
      <xdr:rowOff>161925</xdr:rowOff>
    </xdr:to>
    <xdr:pic>
      <xdr:nvPicPr>
        <xdr:cNvPr id="162" name="Picture 8">
          <a:extLst>
            <a:ext uri="{FF2B5EF4-FFF2-40B4-BE49-F238E27FC236}">
              <a16:creationId xmlns:a16="http://schemas.microsoft.com/office/drawing/2014/main" id="{8BB8FD0E-2067-4096-A548-66CED6DA92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96087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358</xdr:row>
      <xdr:rowOff>0</xdr:rowOff>
    </xdr:from>
    <xdr:to>
      <xdr:col>2</xdr:col>
      <xdr:colOff>133350</xdr:colOff>
      <xdr:row>360</xdr:row>
      <xdr:rowOff>161925</xdr:rowOff>
    </xdr:to>
    <xdr:pic>
      <xdr:nvPicPr>
        <xdr:cNvPr id="163" name="Picture 9">
          <a:extLst>
            <a:ext uri="{FF2B5EF4-FFF2-40B4-BE49-F238E27FC236}">
              <a16:creationId xmlns:a16="http://schemas.microsoft.com/office/drawing/2014/main" id="{9301336D-4B34-4015-AC69-07A101151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95528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402</xdr:row>
      <xdr:rowOff>0</xdr:rowOff>
    </xdr:from>
    <xdr:to>
      <xdr:col>2</xdr:col>
      <xdr:colOff>133350</xdr:colOff>
      <xdr:row>404</xdr:row>
      <xdr:rowOff>161925</xdr:rowOff>
    </xdr:to>
    <xdr:pic>
      <xdr:nvPicPr>
        <xdr:cNvPr id="164" name="Picture 10">
          <a:extLst>
            <a:ext uri="{FF2B5EF4-FFF2-40B4-BE49-F238E27FC236}">
              <a16:creationId xmlns:a16="http://schemas.microsoft.com/office/drawing/2014/main" id="{0FAF28AC-88B7-4A4C-9EA8-F93E2FA17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95159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448</xdr:row>
      <xdr:rowOff>0</xdr:rowOff>
    </xdr:from>
    <xdr:to>
      <xdr:col>2</xdr:col>
      <xdr:colOff>133350</xdr:colOff>
      <xdr:row>450</xdr:row>
      <xdr:rowOff>161925</xdr:rowOff>
    </xdr:to>
    <xdr:pic>
      <xdr:nvPicPr>
        <xdr:cNvPr id="165" name="Picture 11">
          <a:extLst>
            <a:ext uri="{FF2B5EF4-FFF2-40B4-BE49-F238E27FC236}">
              <a16:creationId xmlns:a16="http://schemas.microsoft.com/office/drawing/2014/main" id="{B8CDAF9F-9ABD-4761-87B7-1873C80461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94695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493</xdr:row>
      <xdr:rowOff>0</xdr:rowOff>
    </xdr:from>
    <xdr:to>
      <xdr:col>2</xdr:col>
      <xdr:colOff>133350</xdr:colOff>
      <xdr:row>495</xdr:row>
      <xdr:rowOff>161925</xdr:rowOff>
    </xdr:to>
    <xdr:pic>
      <xdr:nvPicPr>
        <xdr:cNvPr id="166" name="Picture 12">
          <a:extLst>
            <a:ext uri="{FF2B5EF4-FFF2-40B4-BE49-F238E27FC236}">
              <a16:creationId xmlns:a16="http://schemas.microsoft.com/office/drawing/2014/main" id="{E1B6A65D-EE5A-4F68-8BEC-82F6B9233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94327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536</xdr:row>
      <xdr:rowOff>0</xdr:rowOff>
    </xdr:from>
    <xdr:to>
      <xdr:col>2</xdr:col>
      <xdr:colOff>133350</xdr:colOff>
      <xdr:row>538</xdr:row>
      <xdr:rowOff>161925</xdr:rowOff>
    </xdr:to>
    <xdr:pic>
      <xdr:nvPicPr>
        <xdr:cNvPr id="167" name="Picture 13">
          <a:extLst>
            <a:ext uri="{FF2B5EF4-FFF2-40B4-BE49-F238E27FC236}">
              <a16:creationId xmlns:a16="http://schemas.microsoft.com/office/drawing/2014/main" id="{7B461024-F331-4038-8BC0-A557F3DC06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93863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582</xdr:row>
      <xdr:rowOff>0</xdr:rowOff>
    </xdr:from>
    <xdr:to>
      <xdr:col>2</xdr:col>
      <xdr:colOff>133350</xdr:colOff>
      <xdr:row>584</xdr:row>
      <xdr:rowOff>152400</xdr:rowOff>
    </xdr:to>
    <xdr:pic>
      <xdr:nvPicPr>
        <xdr:cNvPr id="168" name="Picture 14">
          <a:extLst>
            <a:ext uri="{FF2B5EF4-FFF2-40B4-BE49-F238E27FC236}">
              <a16:creationId xmlns:a16="http://schemas.microsoft.com/office/drawing/2014/main" id="{B8DE6423-8B21-4941-A2F8-666E17695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933045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625</xdr:row>
      <xdr:rowOff>0</xdr:rowOff>
    </xdr:from>
    <xdr:to>
      <xdr:col>2</xdr:col>
      <xdr:colOff>133350</xdr:colOff>
      <xdr:row>627</xdr:row>
      <xdr:rowOff>161925</xdr:rowOff>
    </xdr:to>
    <xdr:pic>
      <xdr:nvPicPr>
        <xdr:cNvPr id="169" name="Picture 15">
          <a:extLst>
            <a:ext uri="{FF2B5EF4-FFF2-40B4-BE49-F238E27FC236}">
              <a16:creationId xmlns:a16="http://schemas.microsoft.com/office/drawing/2014/main" id="{AA4492E4-0B6A-47BB-B5C1-6165490BA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92745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670</xdr:row>
      <xdr:rowOff>0</xdr:rowOff>
    </xdr:from>
    <xdr:to>
      <xdr:col>2</xdr:col>
      <xdr:colOff>133350</xdr:colOff>
      <xdr:row>672</xdr:row>
      <xdr:rowOff>161925</xdr:rowOff>
    </xdr:to>
    <xdr:pic>
      <xdr:nvPicPr>
        <xdr:cNvPr id="170" name="Picture 16">
          <a:extLst>
            <a:ext uri="{FF2B5EF4-FFF2-40B4-BE49-F238E27FC236}">
              <a16:creationId xmlns:a16="http://schemas.microsoft.com/office/drawing/2014/main" id="{F25ECF71-4578-4808-8599-AFB2604FF3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92186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717</xdr:row>
      <xdr:rowOff>0</xdr:rowOff>
    </xdr:from>
    <xdr:to>
      <xdr:col>2</xdr:col>
      <xdr:colOff>133350</xdr:colOff>
      <xdr:row>719</xdr:row>
      <xdr:rowOff>161925</xdr:rowOff>
    </xdr:to>
    <xdr:pic>
      <xdr:nvPicPr>
        <xdr:cNvPr id="171" name="Picture 17">
          <a:extLst>
            <a:ext uri="{FF2B5EF4-FFF2-40B4-BE49-F238E27FC236}">
              <a16:creationId xmlns:a16="http://schemas.microsoft.com/office/drawing/2014/main" id="{740174BD-B72B-475F-8392-E0613D9D5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591627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765</xdr:row>
      <xdr:rowOff>0</xdr:rowOff>
    </xdr:from>
    <xdr:to>
      <xdr:col>2</xdr:col>
      <xdr:colOff>133350</xdr:colOff>
      <xdr:row>767</xdr:row>
      <xdr:rowOff>161925</xdr:rowOff>
    </xdr:to>
    <xdr:pic>
      <xdr:nvPicPr>
        <xdr:cNvPr id="172" name="Picture 18">
          <a:extLst>
            <a:ext uri="{FF2B5EF4-FFF2-40B4-BE49-F238E27FC236}">
              <a16:creationId xmlns:a16="http://schemas.microsoft.com/office/drawing/2014/main" id="{1AF149E5-73A6-4B2E-B09E-201DB9CCB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690878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813</xdr:row>
      <xdr:rowOff>0</xdr:rowOff>
    </xdr:from>
    <xdr:to>
      <xdr:col>2</xdr:col>
      <xdr:colOff>133350</xdr:colOff>
      <xdr:row>815</xdr:row>
      <xdr:rowOff>161925</xdr:rowOff>
    </xdr:to>
    <xdr:pic>
      <xdr:nvPicPr>
        <xdr:cNvPr id="173" name="Picture 19">
          <a:extLst>
            <a:ext uri="{FF2B5EF4-FFF2-40B4-BE49-F238E27FC236}">
              <a16:creationId xmlns:a16="http://schemas.microsoft.com/office/drawing/2014/main" id="{D1369607-EFC7-49CE-BF15-E9A9DBF4A8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790128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861</xdr:row>
      <xdr:rowOff>0</xdr:rowOff>
    </xdr:from>
    <xdr:to>
      <xdr:col>2</xdr:col>
      <xdr:colOff>133350</xdr:colOff>
      <xdr:row>863</xdr:row>
      <xdr:rowOff>161925</xdr:rowOff>
    </xdr:to>
    <xdr:pic>
      <xdr:nvPicPr>
        <xdr:cNvPr id="174" name="Picture 20">
          <a:extLst>
            <a:ext uri="{FF2B5EF4-FFF2-40B4-BE49-F238E27FC236}">
              <a16:creationId xmlns:a16="http://schemas.microsoft.com/office/drawing/2014/main" id="{2F33D3C7-00F7-4A92-9117-017911423E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891665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909</xdr:row>
      <xdr:rowOff>0</xdr:rowOff>
    </xdr:from>
    <xdr:to>
      <xdr:col>2</xdr:col>
      <xdr:colOff>133350</xdr:colOff>
      <xdr:row>911</xdr:row>
      <xdr:rowOff>161925</xdr:rowOff>
    </xdr:to>
    <xdr:pic>
      <xdr:nvPicPr>
        <xdr:cNvPr id="175" name="Picture 21">
          <a:extLst>
            <a:ext uri="{FF2B5EF4-FFF2-40B4-BE49-F238E27FC236}">
              <a16:creationId xmlns:a16="http://schemas.microsoft.com/office/drawing/2014/main" id="{8FB7D40A-E07C-4F14-BFBE-CA8C41DA6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92344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956</xdr:row>
      <xdr:rowOff>0</xdr:rowOff>
    </xdr:from>
    <xdr:to>
      <xdr:col>2</xdr:col>
      <xdr:colOff>133350</xdr:colOff>
      <xdr:row>958</xdr:row>
      <xdr:rowOff>161925</xdr:rowOff>
    </xdr:to>
    <xdr:pic>
      <xdr:nvPicPr>
        <xdr:cNvPr id="176" name="Picture 22">
          <a:extLst>
            <a:ext uri="{FF2B5EF4-FFF2-40B4-BE49-F238E27FC236}">
              <a16:creationId xmlns:a16="http://schemas.microsoft.com/office/drawing/2014/main" id="{F55E46E6-F7EC-4C82-9628-F46B461218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92547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1001</xdr:row>
      <xdr:rowOff>0</xdr:rowOff>
    </xdr:from>
    <xdr:to>
      <xdr:col>2</xdr:col>
      <xdr:colOff>133350</xdr:colOff>
      <xdr:row>1003</xdr:row>
      <xdr:rowOff>161925</xdr:rowOff>
    </xdr:to>
    <xdr:pic>
      <xdr:nvPicPr>
        <xdr:cNvPr id="177" name="Picture 23">
          <a:extLst>
            <a:ext uri="{FF2B5EF4-FFF2-40B4-BE49-F238E27FC236}">
              <a16:creationId xmlns:a16="http://schemas.microsoft.com/office/drawing/2014/main" id="{F5A9E560-D69D-49E4-A19F-4994765D2A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193036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1023</xdr:row>
      <xdr:rowOff>0</xdr:rowOff>
    </xdr:from>
    <xdr:to>
      <xdr:col>2</xdr:col>
      <xdr:colOff>133350</xdr:colOff>
      <xdr:row>1025</xdr:row>
      <xdr:rowOff>161925</xdr:rowOff>
    </xdr:to>
    <xdr:pic>
      <xdr:nvPicPr>
        <xdr:cNvPr id="178" name="Picture 24">
          <a:extLst>
            <a:ext uri="{FF2B5EF4-FFF2-40B4-BE49-F238E27FC236}">
              <a16:creationId xmlns:a16="http://schemas.microsoft.com/office/drawing/2014/main" id="{024CBF2B-E729-4A40-A0A6-FAEBF0FEC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294382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1069</xdr:row>
      <xdr:rowOff>0</xdr:rowOff>
    </xdr:from>
    <xdr:to>
      <xdr:col>2</xdr:col>
      <xdr:colOff>133350</xdr:colOff>
      <xdr:row>1071</xdr:row>
      <xdr:rowOff>152400</xdr:rowOff>
    </xdr:to>
    <xdr:pic>
      <xdr:nvPicPr>
        <xdr:cNvPr id="179" name="Picture 25">
          <a:extLst>
            <a:ext uri="{FF2B5EF4-FFF2-40B4-BE49-F238E27FC236}">
              <a16:creationId xmlns:a16="http://schemas.microsoft.com/office/drawing/2014/main" id="{F0C180FC-BBAD-49D9-8337-A9823606A4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39353725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1113</xdr:row>
      <xdr:rowOff>0</xdr:rowOff>
    </xdr:from>
    <xdr:to>
      <xdr:col>2</xdr:col>
      <xdr:colOff>133350</xdr:colOff>
      <xdr:row>1115</xdr:row>
      <xdr:rowOff>161925</xdr:rowOff>
    </xdr:to>
    <xdr:pic>
      <xdr:nvPicPr>
        <xdr:cNvPr id="180" name="Picture 26">
          <a:extLst>
            <a:ext uri="{FF2B5EF4-FFF2-40B4-BE49-F238E27FC236}">
              <a16:creationId xmlns:a16="http://schemas.microsoft.com/office/drawing/2014/main" id="{6EEE4D0D-46AB-43C5-99F9-4C5A7D53A8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492978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1158</xdr:row>
      <xdr:rowOff>0</xdr:rowOff>
    </xdr:from>
    <xdr:to>
      <xdr:col>2</xdr:col>
      <xdr:colOff>133350</xdr:colOff>
      <xdr:row>1160</xdr:row>
      <xdr:rowOff>161925</xdr:rowOff>
    </xdr:to>
    <xdr:pic>
      <xdr:nvPicPr>
        <xdr:cNvPr id="181" name="Picture 27">
          <a:extLst>
            <a:ext uri="{FF2B5EF4-FFF2-40B4-BE49-F238E27FC236}">
              <a16:creationId xmlns:a16="http://schemas.microsoft.com/office/drawing/2014/main" id="{81300848-25E8-4CD2-9F71-1A67426347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592324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1202</xdr:row>
      <xdr:rowOff>0</xdr:rowOff>
    </xdr:from>
    <xdr:to>
      <xdr:col>2</xdr:col>
      <xdr:colOff>133350</xdr:colOff>
      <xdr:row>1204</xdr:row>
      <xdr:rowOff>161925</xdr:rowOff>
    </xdr:to>
    <xdr:pic>
      <xdr:nvPicPr>
        <xdr:cNvPr id="182" name="Picture 28">
          <a:extLst>
            <a:ext uri="{FF2B5EF4-FFF2-40B4-BE49-F238E27FC236}">
              <a16:creationId xmlns:a16="http://schemas.microsoft.com/office/drawing/2014/main" id="{43FA5CF9-BF7F-4927-8C41-8EB9180F51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691860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1246</xdr:row>
      <xdr:rowOff>0</xdr:rowOff>
    </xdr:from>
    <xdr:to>
      <xdr:col>2</xdr:col>
      <xdr:colOff>133350</xdr:colOff>
      <xdr:row>1248</xdr:row>
      <xdr:rowOff>161925</xdr:rowOff>
    </xdr:to>
    <xdr:pic>
      <xdr:nvPicPr>
        <xdr:cNvPr id="183" name="Picture 29">
          <a:extLst>
            <a:ext uri="{FF2B5EF4-FFF2-40B4-BE49-F238E27FC236}">
              <a16:creationId xmlns:a16="http://schemas.microsoft.com/office/drawing/2014/main" id="{84612C89-5282-4B0C-A62C-B8BFA9535E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791301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1289</xdr:row>
      <xdr:rowOff>0</xdr:rowOff>
    </xdr:from>
    <xdr:to>
      <xdr:col>2</xdr:col>
      <xdr:colOff>133350</xdr:colOff>
      <xdr:row>1291</xdr:row>
      <xdr:rowOff>161925</xdr:rowOff>
    </xdr:to>
    <xdr:pic>
      <xdr:nvPicPr>
        <xdr:cNvPr id="184" name="Picture 30">
          <a:extLst>
            <a:ext uri="{FF2B5EF4-FFF2-40B4-BE49-F238E27FC236}">
              <a16:creationId xmlns:a16="http://schemas.microsoft.com/office/drawing/2014/main" id="{751877A1-4BD5-4ACA-A369-BF9D7F42DC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890932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1332</xdr:row>
      <xdr:rowOff>0</xdr:rowOff>
    </xdr:from>
    <xdr:to>
      <xdr:col>2</xdr:col>
      <xdr:colOff>133350</xdr:colOff>
      <xdr:row>1334</xdr:row>
      <xdr:rowOff>161925</xdr:rowOff>
    </xdr:to>
    <xdr:pic>
      <xdr:nvPicPr>
        <xdr:cNvPr id="185" name="Picture 31">
          <a:extLst>
            <a:ext uri="{FF2B5EF4-FFF2-40B4-BE49-F238E27FC236}">
              <a16:creationId xmlns:a16="http://schemas.microsoft.com/office/drawing/2014/main" id="{6F522A5D-8BDC-4DB7-A5CC-C095C1FEF1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990564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1377</xdr:row>
      <xdr:rowOff>0</xdr:rowOff>
    </xdr:from>
    <xdr:to>
      <xdr:col>2</xdr:col>
      <xdr:colOff>133350</xdr:colOff>
      <xdr:row>1379</xdr:row>
      <xdr:rowOff>161925</xdr:rowOff>
    </xdr:to>
    <xdr:pic>
      <xdr:nvPicPr>
        <xdr:cNvPr id="186" name="Picture 32">
          <a:extLst>
            <a:ext uri="{FF2B5EF4-FFF2-40B4-BE49-F238E27FC236}">
              <a16:creationId xmlns:a16="http://schemas.microsoft.com/office/drawing/2014/main" id="{31AA20BF-16DE-4AAA-9792-77D15E3F6E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090767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1420</xdr:row>
      <xdr:rowOff>0</xdr:rowOff>
    </xdr:from>
    <xdr:to>
      <xdr:col>2</xdr:col>
      <xdr:colOff>133350</xdr:colOff>
      <xdr:row>1422</xdr:row>
      <xdr:rowOff>161925</xdr:rowOff>
    </xdr:to>
    <xdr:pic>
      <xdr:nvPicPr>
        <xdr:cNvPr id="187" name="Picture 33">
          <a:extLst>
            <a:ext uri="{FF2B5EF4-FFF2-40B4-BE49-F238E27FC236}">
              <a16:creationId xmlns:a16="http://schemas.microsoft.com/office/drawing/2014/main" id="{9F32703E-18CA-4BD0-A1C1-72D3E99AE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190303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1466</xdr:row>
      <xdr:rowOff>0</xdr:rowOff>
    </xdr:from>
    <xdr:to>
      <xdr:col>2</xdr:col>
      <xdr:colOff>133350</xdr:colOff>
      <xdr:row>1468</xdr:row>
      <xdr:rowOff>152400</xdr:rowOff>
    </xdr:to>
    <xdr:pic>
      <xdr:nvPicPr>
        <xdr:cNvPr id="188" name="Picture 34">
          <a:extLst>
            <a:ext uri="{FF2B5EF4-FFF2-40B4-BE49-F238E27FC236}">
              <a16:creationId xmlns:a16="http://schemas.microsoft.com/office/drawing/2014/main" id="{C54A5FF2-BA4E-47DD-9E1C-3DC74F1C20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2897445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1510</xdr:row>
      <xdr:rowOff>0</xdr:rowOff>
    </xdr:from>
    <xdr:to>
      <xdr:col>2</xdr:col>
      <xdr:colOff>133350</xdr:colOff>
      <xdr:row>1512</xdr:row>
      <xdr:rowOff>161925</xdr:rowOff>
    </xdr:to>
    <xdr:pic>
      <xdr:nvPicPr>
        <xdr:cNvPr id="189" name="Picture 35">
          <a:extLst>
            <a:ext uri="{FF2B5EF4-FFF2-40B4-BE49-F238E27FC236}">
              <a16:creationId xmlns:a16="http://schemas.microsoft.com/office/drawing/2014/main" id="{84C6AE1B-0C0E-4D60-87DD-ACD52FC102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389185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1554</xdr:row>
      <xdr:rowOff>0</xdr:rowOff>
    </xdr:from>
    <xdr:to>
      <xdr:col>2</xdr:col>
      <xdr:colOff>133350</xdr:colOff>
      <xdr:row>1556</xdr:row>
      <xdr:rowOff>161925</xdr:rowOff>
    </xdr:to>
    <xdr:pic>
      <xdr:nvPicPr>
        <xdr:cNvPr id="190" name="Picture 36">
          <a:extLst>
            <a:ext uri="{FF2B5EF4-FFF2-40B4-BE49-F238E27FC236}">
              <a16:creationId xmlns:a16="http://schemas.microsoft.com/office/drawing/2014/main" id="{0FCA1B87-4015-44F8-B045-9F73185584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488531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1600</xdr:row>
      <xdr:rowOff>0</xdr:rowOff>
    </xdr:from>
    <xdr:to>
      <xdr:col>2</xdr:col>
      <xdr:colOff>133350</xdr:colOff>
      <xdr:row>1602</xdr:row>
      <xdr:rowOff>161925</xdr:rowOff>
    </xdr:to>
    <xdr:pic>
      <xdr:nvPicPr>
        <xdr:cNvPr id="191" name="Picture 37">
          <a:extLst>
            <a:ext uri="{FF2B5EF4-FFF2-40B4-BE49-F238E27FC236}">
              <a16:creationId xmlns:a16="http://schemas.microsoft.com/office/drawing/2014/main" id="{0DD30773-01D4-402E-88DE-5EE6F38E8A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587972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1647</xdr:row>
      <xdr:rowOff>0</xdr:rowOff>
    </xdr:from>
    <xdr:to>
      <xdr:col>2</xdr:col>
      <xdr:colOff>133350</xdr:colOff>
      <xdr:row>1649</xdr:row>
      <xdr:rowOff>161925</xdr:rowOff>
    </xdr:to>
    <xdr:pic>
      <xdr:nvPicPr>
        <xdr:cNvPr id="192" name="Picture 38">
          <a:extLst>
            <a:ext uri="{FF2B5EF4-FFF2-40B4-BE49-F238E27FC236}">
              <a16:creationId xmlns:a16="http://schemas.microsoft.com/office/drawing/2014/main" id="{4348BEA4-0502-4E83-88EB-55C7B9E177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687413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1694</xdr:row>
      <xdr:rowOff>0</xdr:rowOff>
    </xdr:from>
    <xdr:to>
      <xdr:col>2</xdr:col>
      <xdr:colOff>133350</xdr:colOff>
      <xdr:row>1696</xdr:row>
      <xdr:rowOff>161925</xdr:rowOff>
    </xdr:to>
    <xdr:pic>
      <xdr:nvPicPr>
        <xdr:cNvPr id="193" name="Picture 39">
          <a:extLst>
            <a:ext uri="{FF2B5EF4-FFF2-40B4-BE49-F238E27FC236}">
              <a16:creationId xmlns:a16="http://schemas.microsoft.com/office/drawing/2014/main" id="{1F968BA0-779A-44B9-8216-645B0FC555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786854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1743</xdr:row>
      <xdr:rowOff>0</xdr:rowOff>
    </xdr:from>
    <xdr:to>
      <xdr:col>2</xdr:col>
      <xdr:colOff>133350</xdr:colOff>
      <xdr:row>1745</xdr:row>
      <xdr:rowOff>161925</xdr:rowOff>
    </xdr:to>
    <xdr:pic>
      <xdr:nvPicPr>
        <xdr:cNvPr id="194" name="Picture 40">
          <a:extLst>
            <a:ext uri="{FF2B5EF4-FFF2-40B4-BE49-F238E27FC236}">
              <a16:creationId xmlns:a16="http://schemas.microsoft.com/office/drawing/2014/main" id="{60A3DB01-E53F-42B3-87FD-3D49A0F904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886104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1789</xdr:row>
      <xdr:rowOff>0</xdr:rowOff>
    </xdr:from>
    <xdr:to>
      <xdr:col>2</xdr:col>
      <xdr:colOff>133350</xdr:colOff>
      <xdr:row>1791</xdr:row>
      <xdr:rowOff>161925</xdr:rowOff>
    </xdr:to>
    <xdr:pic>
      <xdr:nvPicPr>
        <xdr:cNvPr id="195" name="Picture 41">
          <a:extLst>
            <a:ext uri="{FF2B5EF4-FFF2-40B4-BE49-F238E27FC236}">
              <a16:creationId xmlns:a16="http://schemas.microsoft.com/office/drawing/2014/main" id="{72A09D35-3880-42CF-BA33-CDA57076A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3985545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1834</xdr:row>
      <xdr:rowOff>0</xdr:rowOff>
    </xdr:from>
    <xdr:to>
      <xdr:col>2</xdr:col>
      <xdr:colOff>133350</xdr:colOff>
      <xdr:row>1836</xdr:row>
      <xdr:rowOff>161925</xdr:rowOff>
    </xdr:to>
    <xdr:pic>
      <xdr:nvPicPr>
        <xdr:cNvPr id="196" name="Picture 42">
          <a:extLst>
            <a:ext uri="{FF2B5EF4-FFF2-40B4-BE49-F238E27FC236}">
              <a16:creationId xmlns:a16="http://schemas.microsoft.com/office/drawing/2014/main" id="{A1615BB4-5B9E-4419-B592-2508490C2F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085844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1881</xdr:row>
      <xdr:rowOff>0</xdr:rowOff>
    </xdr:from>
    <xdr:to>
      <xdr:col>2</xdr:col>
      <xdr:colOff>133350</xdr:colOff>
      <xdr:row>1883</xdr:row>
      <xdr:rowOff>152400</xdr:rowOff>
    </xdr:to>
    <xdr:pic>
      <xdr:nvPicPr>
        <xdr:cNvPr id="197" name="Picture 43">
          <a:extLst>
            <a:ext uri="{FF2B5EF4-FFF2-40B4-BE49-F238E27FC236}">
              <a16:creationId xmlns:a16="http://schemas.microsoft.com/office/drawing/2014/main" id="{9A192436-2565-4E60-8698-069A21E37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18518975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1903</xdr:row>
      <xdr:rowOff>0</xdr:rowOff>
    </xdr:from>
    <xdr:to>
      <xdr:col>2</xdr:col>
      <xdr:colOff>133350</xdr:colOff>
      <xdr:row>1905</xdr:row>
      <xdr:rowOff>161925</xdr:rowOff>
    </xdr:to>
    <xdr:pic>
      <xdr:nvPicPr>
        <xdr:cNvPr id="198" name="Picture 44">
          <a:extLst>
            <a:ext uri="{FF2B5EF4-FFF2-40B4-BE49-F238E27FC236}">
              <a16:creationId xmlns:a16="http://schemas.microsoft.com/office/drawing/2014/main" id="{13938E2B-7B02-4F0A-9109-0AD1F38A88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289298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1949</xdr:row>
      <xdr:rowOff>0</xdr:rowOff>
    </xdr:from>
    <xdr:to>
      <xdr:col>2</xdr:col>
      <xdr:colOff>133350</xdr:colOff>
      <xdr:row>1951</xdr:row>
      <xdr:rowOff>161925</xdr:rowOff>
    </xdr:to>
    <xdr:pic>
      <xdr:nvPicPr>
        <xdr:cNvPr id="199" name="Picture 45">
          <a:extLst>
            <a:ext uri="{FF2B5EF4-FFF2-40B4-BE49-F238E27FC236}">
              <a16:creationId xmlns:a16="http://schemas.microsoft.com/office/drawing/2014/main" id="{EC147F2F-3BE2-49CE-8E22-CD1A27FD9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388548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1970</xdr:row>
      <xdr:rowOff>0</xdr:rowOff>
    </xdr:from>
    <xdr:to>
      <xdr:col>2</xdr:col>
      <xdr:colOff>133350</xdr:colOff>
      <xdr:row>1972</xdr:row>
      <xdr:rowOff>161925</xdr:rowOff>
    </xdr:to>
    <xdr:pic>
      <xdr:nvPicPr>
        <xdr:cNvPr id="200" name="Picture 46">
          <a:extLst>
            <a:ext uri="{FF2B5EF4-FFF2-40B4-BE49-F238E27FC236}">
              <a16:creationId xmlns:a16="http://schemas.microsoft.com/office/drawing/2014/main" id="{DFD0998F-24AB-4308-A83A-8E94402079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492466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2017</xdr:row>
      <xdr:rowOff>0</xdr:rowOff>
    </xdr:from>
    <xdr:to>
      <xdr:col>2</xdr:col>
      <xdr:colOff>133350</xdr:colOff>
      <xdr:row>2019</xdr:row>
      <xdr:rowOff>161925</xdr:rowOff>
    </xdr:to>
    <xdr:pic>
      <xdr:nvPicPr>
        <xdr:cNvPr id="201" name="Picture 47">
          <a:extLst>
            <a:ext uri="{FF2B5EF4-FFF2-40B4-BE49-F238E27FC236}">
              <a16:creationId xmlns:a16="http://schemas.microsoft.com/office/drawing/2014/main" id="{9BADF7F4-3688-4C88-9F1E-43D909C650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591812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2061</xdr:row>
      <xdr:rowOff>0</xdr:rowOff>
    </xdr:from>
    <xdr:to>
      <xdr:col>2</xdr:col>
      <xdr:colOff>133350</xdr:colOff>
      <xdr:row>2063</xdr:row>
      <xdr:rowOff>161925</xdr:rowOff>
    </xdr:to>
    <xdr:pic>
      <xdr:nvPicPr>
        <xdr:cNvPr id="202" name="Picture 48">
          <a:extLst>
            <a:ext uri="{FF2B5EF4-FFF2-40B4-BE49-F238E27FC236}">
              <a16:creationId xmlns:a16="http://schemas.microsoft.com/office/drawing/2014/main" id="{194FBC98-EF2B-4AF2-80E0-01D03AA8D9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691348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2110</xdr:row>
      <xdr:rowOff>0</xdr:rowOff>
    </xdr:from>
    <xdr:to>
      <xdr:col>2</xdr:col>
      <xdr:colOff>133350</xdr:colOff>
      <xdr:row>2112</xdr:row>
      <xdr:rowOff>161925</xdr:rowOff>
    </xdr:to>
    <xdr:pic>
      <xdr:nvPicPr>
        <xdr:cNvPr id="203" name="Picture 49">
          <a:extLst>
            <a:ext uri="{FF2B5EF4-FFF2-40B4-BE49-F238E27FC236}">
              <a16:creationId xmlns:a16="http://schemas.microsoft.com/office/drawing/2014/main" id="{F32120BE-DA09-438B-B089-9D2C2D3299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90884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2153</xdr:row>
      <xdr:rowOff>0</xdr:rowOff>
    </xdr:from>
    <xdr:to>
      <xdr:col>2</xdr:col>
      <xdr:colOff>133350</xdr:colOff>
      <xdr:row>2155</xdr:row>
      <xdr:rowOff>161925</xdr:rowOff>
    </xdr:to>
    <xdr:pic>
      <xdr:nvPicPr>
        <xdr:cNvPr id="204" name="Picture 50">
          <a:extLst>
            <a:ext uri="{FF2B5EF4-FFF2-40B4-BE49-F238E27FC236}">
              <a16:creationId xmlns:a16="http://schemas.microsoft.com/office/drawing/2014/main" id="{0BE26AEA-77E5-41BA-9BDB-58A85E241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890420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2200</xdr:row>
      <xdr:rowOff>0</xdr:rowOff>
    </xdr:from>
    <xdr:to>
      <xdr:col>2</xdr:col>
      <xdr:colOff>133350</xdr:colOff>
      <xdr:row>2202</xdr:row>
      <xdr:rowOff>161925</xdr:rowOff>
    </xdr:to>
    <xdr:pic>
      <xdr:nvPicPr>
        <xdr:cNvPr id="205" name="Picture 51">
          <a:extLst>
            <a:ext uri="{FF2B5EF4-FFF2-40B4-BE49-F238E27FC236}">
              <a16:creationId xmlns:a16="http://schemas.microsoft.com/office/drawing/2014/main" id="{94C027EF-3225-4C93-B1D9-7721A2FF58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989671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2247</xdr:row>
      <xdr:rowOff>0</xdr:rowOff>
    </xdr:from>
    <xdr:to>
      <xdr:col>2</xdr:col>
      <xdr:colOff>133350</xdr:colOff>
      <xdr:row>2249</xdr:row>
      <xdr:rowOff>161925</xdr:rowOff>
    </xdr:to>
    <xdr:pic>
      <xdr:nvPicPr>
        <xdr:cNvPr id="206" name="Picture 52">
          <a:extLst>
            <a:ext uri="{FF2B5EF4-FFF2-40B4-BE49-F238E27FC236}">
              <a16:creationId xmlns:a16="http://schemas.microsoft.com/office/drawing/2014/main" id="{61264CD6-781A-4948-BE95-9A5BC75296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090160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2288</xdr:row>
      <xdr:rowOff>0</xdr:rowOff>
    </xdr:from>
    <xdr:to>
      <xdr:col>2</xdr:col>
      <xdr:colOff>133350</xdr:colOff>
      <xdr:row>2290</xdr:row>
      <xdr:rowOff>161925</xdr:rowOff>
    </xdr:to>
    <xdr:pic>
      <xdr:nvPicPr>
        <xdr:cNvPr id="207" name="Picture 53">
          <a:extLst>
            <a:ext uri="{FF2B5EF4-FFF2-40B4-BE49-F238E27FC236}">
              <a16:creationId xmlns:a16="http://schemas.microsoft.com/office/drawing/2014/main" id="{651C108E-D63E-49BE-AA54-9FADD4833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189601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2332</xdr:row>
      <xdr:rowOff>0</xdr:rowOff>
    </xdr:from>
    <xdr:to>
      <xdr:col>2</xdr:col>
      <xdr:colOff>133350</xdr:colOff>
      <xdr:row>2334</xdr:row>
      <xdr:rowOff>152400</xdr:rowOff>
    </xdr:to>
    <xdr:pic>
      <xdr:nvPicPr>
        <xdr:cNvPr id="208" name="Picture 54">
          <a:extLst>
            <a:ext uri="{FF2B5EF4-FFF2-40B4-BE49-F238E27FC236}">
              <a16:creationId xmlns:a16="http://schemas.microsoft.com/office/drawing/2014/main" id="{DCCCD22F-F5B7-456F-95EB-F54642011A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2890420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2380</xdr:row>
      <xdr:rowOff>0</xdr:rowOff>
    </xdr:from>
    <xdr:to>
      <xdr:col>2</xdr:col>
      <xdr:colOff>133350</xdr:colOff>
      <xdr:row>2382</xdr:row>
      <xdr:rowOff>161925</xdr:rowOff>
    </xdr:to>
    <xdr:pic>
      <xdr:nvPicPr>
        <xdr:cNvPr id="209" name="Picture 55">
          <a:extLst>
            <a:ext uri="{FF2B5EF4-FFF2-40B4-BE49-F238E27FC236}">
              <a16:creationId xmlns:a16="http://schemas.microsoft.com/office/drawing/2014/main" id="{8D909D89-F8BE-4C42-9180-5161E135A6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391150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2403</xdr:row>
      <xdr:rowOff>0</xdr:rowOff>
    </xdr:from>
    <xdr:to>
      <xdr:col>2</xdr:col>
      <xdr:colOff>133350</xdr:colOff>
      <xdr:row>2405</xdr:row>
      <xdr:rowOff>161925</xdr:rowOff>
    </xdr:to>
    <xdr:pic>
      <xdr:nvPicPr>
        <xdr:cNvPr id="210" name="Picture 56">
          <a:extLst>
            <a:ext uri="{FF2B5EF4-FFF2-40B4-BE49-F238E27FC236}">
              <a16:creationId xmlns:a16="http://schemas.microsoft.com/office/drawing/2014/main" id="{389086A0-C57A-403E-A5D1-3EB3E1D16E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496020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2451</xdr:row>
      <xdr:rowOff>0</xdr:rowOff>
    </xdr:from>
    <xdr:to>
      <xdr:col>2</xdr:col>
      <xdr:colOff>133350</xdr:colOff>
      <xdr:row>2453</xdr:row>
      <xdr:rowOff>161925</xdr:rowOff>
    </xdr:to>
    <xdr:pic>
      <xdr:nvPicPr>
        <xdr:cNvPr id="211" name="Picture 57">
          <a:extLst>
            <a:ext uri="{FF2B5EF4-FFF2-40B4-BE49-F238E27FC236}">
              <a16:creationId xmlns:a16="http://schemas.microsoft.com/office/drawing/2014/main" id="{9D6211B4-9FFF-45BE-A3BC-0B7A579A7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597937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2474</xdr:row>
      <xdr:rowOff>0</xdr:rowOff>
    </xdr:from>
    <xdr:to>
      <xdr:col>2</xdr:col>
      <xdr:colOff>133350</xdr:colOff>
      <xdr:row>2476</xdr:row>
      <xdr:rowOff>161925</xdr:rowOff>
    </xdr:to>
    <xdr:pic>
      <xdr:nvPicPr>
        <xdr:cNvPr id="212" name="Picture 58">
          <a:extLst>
            <a:ext uri="{FF2B5EF4-FFF2-40B4-BE49-F238E27FC236}">
              <a16:creationId xmlns:a16="http://schemas.microsoft.com/office/drawing/2014/main" id="{3873A7C5-280A-4312-BEFD-98F8A59F5B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701284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2518</xdr:row>
      <xdr:rowOff>0</xdr:rowOff>
    </xdr:from>
    <xdr:to>
      <xdr:col>2</xdr:col>
      <xdr:colOff>133350</xdr:colOff>
      <xdr:row>2520</xdr:row>
      <xdr:rowOff>161925</xdr:rowOff>
    </xdr:to>
    <xdr:pic>
      <xdr:nvPicPr>
        <xdr:cNvPr id="213" name="Picture 59">
          <a:extLst>
            <a:ext uri="{FF2B5EF4-FFF2-40B4-BE49-F238E27FC236}">
              <a16:creationId xmlns:a16="http://schemas.microsoft.com/office/drawing/2014/main" id="{5ACBD4F5-6024-47F5-8024-F2036D4461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802153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2541</xdr:row>
      <xdr:rowOff>0</xdr:rowOff>
    </xdr:from>
    <xdr:to>
      <xdr:col>2</xdr:col>
      <xdr:colOff>133350</xdr:colOff>
      <xdr:row>2543</xdr:row>
      <xdr:rowOff>161925</xdr:rowOff>
    </xdr:to>
    <xdr:pic>
      <xdr:nvPicPr>
        <xdr:cNvPr id="214" name="Picture 60">
          <a:extLst>
            <a:ext uri="{FF2B5EF4-FFF2-40B4-BE49-F238E27FC236}">
              <a16:creationId xmlns:a16="http://schemas.microsoft.com/office/drawing/2014/main" id="{6B6F7C7E-21BE-4294-8CB9-B7ABAA1196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5905023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2586</xdr:row>
      <xdr:rowOff>0</xdr:rowOff>
    </xdr:from>
    <xdr:to>
      <xdr:col>2</xdr:col>
      <xdr:colOff>133350</xdr:colOff>
      <xdr:row>2588</xdr:row>
      <xdr:rowOff>161925</xdr:rowOff>
    </xdr:to>
    <xdr:pic>
      <xdr:nvPicPr>
        <xdr:cNvPr id="215" name="Picture 61">
          <a:extLst>
            <a:ext uri="{FF2B5EF4-FFF2-40B4-BE49-F238E27FC236}">
              <a16:creationId xmlns:a16="http://schemas.microsoft.com/office/drawing/2014/main" id="{255BDC60-4B8D-4BFD-BB45-432ADB079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005703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2609</xdr:row>
      <xdr:rowOff>0</xdr:rowOff>
    </xdr:from>
    <xdr:to>
      <xdr:col>2</xdr:col>
      <xdr:colOff>133350</xdr:colOff>
      <xdr:row>2611</xdr:row>
      <xdr:rowOff>161925</xdr:rowOff>
    </xdr:to>
    <xdr:pic>
      <xdr:nvPicPr>
        <xdr:cNvPr id="216" name="Picture 62">
          <a:extLst>
            <a:ext uri="{FF2B5EF4-FFF2-40B4-BE49-F238E27FC236}">
              <a16:creationId xmlns:a16="http://schemas.microsoft.com/office/drawing/2014/main" id="{1B46111F-4E43-4663-B1AA-09210CB323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108477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2655</xdr:row>
      <xdr:rowOff>0</xdr:rowOff>
    </xdr:from>
    <xdr:to>
      <xdr:col>2</xdr:col>
      <xdr:colOff>133350</xdr:colOff>
      <xdr:row>2657</xdr:row>
      <xdr:rowOff>152400</xdr:rowOff>
    </xdr:to>
    <xdr:pic>
      <xdr:nvPicPr>
        <xdr:cNvPr id="217" name="Picture 63">
          <a:extLst>
            <a:ext uri="{FF2B5EF4-FFF2-40B4-BE49-F238E27FC236}">
              <a16:creationId xmlns:a16="http://schemas.microsoft.com/office/drawing/2014/main" id="{7864B0DF-4D56-4FA8-AF68-299F980E2F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20772825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2700</xdr:row>
      <xdr:rowOff>0</xdr:rowOff>
    </xdr:from>
    <xdr:to>
      <xdr:col>2</xdr:col>
      <xdr:colOff>133350</xdr:colOff>
      <xdr:row>2702</xdr:row>
      <xdr:rowOff>161925</xdr:rowOff>
    </xdr:to>
    <xdr:pic>
      <xdr:nvPicPr>
        <xdr:cNvPr id="218" name="Picture 64">
          <a:extLst>
            <a:ext uri="{FF2B5EF4-FFF2-40B4-BE49-F238E27FC236}">
              <a16:creationId xmlns:a16="http://schemas.microsoft.com/office/drawing/2014/main" id="{44C9B6F6-72BB-4E02-9735-0764C134F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307074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2745</xdr:row>
      <xdr:rowOff>0</xdr:rowOff>
    </xdr:from>
    <xdr:to>
      <xdr:col>2</xdr:col>
      <xdr:colOff>133350</xdr:colOff>
      <xdr:row>2747</xdr:row>
      <xdr:rowOff>161925</xdr:rowOff>
    </xdr:to>
    <xdr:pic>
      <xdr:nvPicPr>
        <xdr:cNvPr id="219" name="Picture 65">
          <a:extLst>
            <a:ext uri="{FF2B5EF4-FFF2-40B4-BE49-F238E27FC236}">
              <a16:creationId xmlns:a16="http://schemas.microsoft.com/office/drawing/2014/main" id="{09D08B52-9107-42FD-86CE-BA607967D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406324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2791</xdr:row>
      <xdr:rowOff>0</xdr:rowOff>
    </xdr:from>
    <xdr:to>
      <xdr:col>2</xdr:col>
      <xdr:colOff>133350</xdr:colOff>
      <xdr:row>2793</xdr:row>
      <xdr:rowOff>161925</xdr:rowOff>
    </xdr:to>
    <xdr:pic>
      <xdr:nvPicPr>
        <xdr:cNvPr id="220" name="Picture 66">
          <a:extLst>
            <a:ext uri="{FF2B5EF4-FFF2-40B4-BE49-F238E27FC236}">
              <a16:creationId xmlns:a16="http://schemas.microsoft.com/office/drawing/2014/main" id="{D1D96DD3-2E2E-4D08-AA72-006E3D3CBD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505765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2837</xdr:row>
      <xdr:rowOff>0</xdr:rowOff>
    </xdr:from>
    <xdr:to>
      <xdr:col>2</xdr:col>
      <xdr:colOff>133350</xdr:colOff>
      <xdr:row>2839</xdr:row>
      <xdr:rowOff>161925</xdr:rowOff>
    </xdr:to>
    <xdr:pic>
      <xdr:nvPicPr>
        <xdr:cNvPr id="221" name="Picture 67">
          <a:extLst>
            <a:ext uri="{FF2B5EF4-FFF2-40B4-BE49-F238E27FC236}">
              <a16:creationId xmlns:a16="http://schemas.microsoft.com/office/drawing/2014/main" id="{486A8312-9703-49AD-92C4-021894B4B0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605111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2882</xdr:row>
      <xdr:rowOff>0</xdr:rowOff>
    </xdr:from>
    <xdr:to>
      <xdr:col>2</xdr:col>
      <xdr:colOff>133350</xdr:colOff>
      <xdr:row>2884</xdr:row>
      <xdr:rowOff>161925</xdr:rowOff>
    </xdr:to>
    <xdr:pic>
      <xdr:nvPicPr>
        <xdr:cNvPr id="222" name="Picture 68">
          <a:extLst>
            <a:ext uri="{FF2B5EF4-FFF2-40B4-BE49-F238E27FC236}">
              <a16:creationId xmlns:a16="http://schemas.microsoft.com/office/drawing/2014/main" id="{DCA398EA-F705-4C15-808B-31EFDA657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704457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2929</xdr:row>
      <xdr:rowOff>0</xdr:rowOff>
    </xdr:from>
    <xdr:to>
      <xdr:col>2</xdr:col>
      <xdr:colOff>133350</xdr:colOff>
      <xdr:row>2931</xdr:row>
      <xdr:rowOff>161925</xdr:rowOff>
    </xdr:to>
    <xdr:pic>
      <xdr:nvPicPr>
        <xdr:cNvPr id="223" name="Picture 69">
          <a:extLst>
            <a:ext uri="{FF2B5EF4-FFF2-40B4-BE49-F238E27FC236}">
              <a16:creationId xmlns:a16="http://schemas.microsoft.com/office/drawing/2014/main" id="{AC53F597-0CCB-4F0C-9116-8C15FF33CF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803898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2975</xdr:row>
      <xdr:rowOff>0</xdr:rowOff>
    </xdr:from>
    <xdr:to>
      <xdr:col>2</xdr:col>
      <xdr:colOff>133350</xdr:colOff>
      <xdr:row>2977</xdr:row>
      <xdr:rowOff>161925</xdr:rowOff>
    </xdr:to>
    <xdr:pic>
      <xdr:nvPicPr>
        <xdr:cNvPr id="224" name="Picture 70">
          <a:extLst>
            <a:ext uri="{FF2B5EF4-FFF2-40B4-BE49-F238E27FC236}">
              <a16:creationId xmlns:a16="http://schemas.microsoft.com/office/drawing/2014/main" id="{58A514FC-418D-4FE5-9C3B-C4F6A84A68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6903243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3020</xdr:row>
      <xdr:rowOff>0</xdr:rowOff>
    </xdr:from>
    <xdr:to>
      <xdr:col>2</xdr:col>
      <xdr:colOff>133350</xdr:colOff>
      <xdr:row>3022</xdr:row>
      <xdr:rowOff>161925</xdr:rowOff>
    </xdr:to>
    <xdr:pic>
      <xdr:nvPicPr>
        <xdr:cNvPr id="225" name="Picture 71">
          <a:extLst>
            <a:ext uri="{FF2B5EF4-FFF2-40B4-BE49-F238E27FC236}">
              <a16:creationId xmlns:a16="http://schemas.microsoft.com/office/drawing/2014/main" id="{0D273E99-8F9A-405D-85E7-5726050D97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002780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3068</xdr:row>
      <xdr:rowOff>0</xdr:rowOff>
    </xdr:from>
    <xdr:to>
      <xdr:col>2</xdr:col>
      <xdr:colOff>133350</xdr:colOff>
      <xdr:row>3070</xdr:row>
      <xdr:rowOff>161925</xdr:rowOff>
    </xdr:to>
    <xdr:pic>
      <xdr:nvPicPr>
        <xdr:cNvPr id="226" name="Picture 72">
          <a:extLst>
            <a:ext uri="{FF2B5EF4-FFF2-40B4-BE49-F238E27FC236}">
              <a16:creationId xmlns:a16="http://schemas.microsoft.com/office/drawing/2014/main" id="{34F08313-D062-4359-967F-C6ACF9CF65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105364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3092</xdr:row>
      <xdr:rowOff>0</xdr:rowOff>
    </xdr:from>
    <xdr:to>
      <xdr:col>2</xdr:col>
      <xdr:colOff>133350</xdr:colOff>
      <xdr:row>3094</xdr:row>
      <xdr:rowOff>161925</xdr:rowOff>
    </xdr:to>
    <xdr:pic>
      <xdr:nvPicPr>
        <xdr:cNvPr id="227" name="Picture 73">
          <a:extLst>
            <a:ext uri="{FF2B5EF4-FFF2-40B4-BE49-F238E27FC236}">
              <a16:creationId xmlns:a16="http://schemas.microsoft.com/office/drawing/2014/main" id="{2D57A27D-B6D1-42AE-872B-959E4A164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211472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3135</xdr:row>
      <xdr:rowOff>0</xdr:rowOff>
    </xdr:from>
    <xdr:to>
      <xdr:col>2</xdr:col>
      <xdr:colOff>133350</xdr:colOff>
      <xdr:row>3137</xdr:row>
      <xdr:rowOff>161925</xdr:rowOff>
    </xdr:to>
    <xdr:pic>
      <xdr:nvPicPr>
        <xdr:cNvPr id="228" name="Picture 74">
          <a:extLst>
            <a:ext uri="{FF2B5EF4-FFF2-40B4-BE49-F238E27FC236}">
              <a16:creationId xmlns:a16="http://schemas.microsoft.com/office/drawing/2014/main" id="{25DAA827-4246-4190-AC70-1D02037C66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310913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3178</xdr:row>
      <xdr:rowOff>0</xdr:rowOff>
    </xdr:from>
    <xdr:to>
      <xdr:col>2</xdr:col>
      <xdr:colOff>133350</xdr:colOff>
      <xdr:row>3180</xdr:row>
      <xdr:rowOff>161925</xdr:rowOff>
    </xdr:to>
    <xdr:pic>
      <xdr:nvPicPr>
        <xdr:cNvPr id="229" name="Picture 75">
          <a:extLst>
            <a:ext uri="{FF2B5EF4-FFF2-40B4-BE49-F238E27FC236}">
              <a16:creationId xmlns:a16="http://schemas.microsoft.com/office/drawing/2014/main" id="{92FCF5B2-08E7-422E-97B6-9CB471091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412831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3224</xdr:row>
      <xdr:rowOff>0</xdr:rowOff>
    </xdr:from>
    <xdr:to>
      <xdr:col>2</xdr:col>
      <xdr:colOff>133350</xdr:colOff>
      <xdr:row>3226</xdr:row>
      <xdr:rowOff>161925</xdr:rowOff>
    </xdr:to>
    <xdr:pic>
      <xdr:nvPicPr>
        <xdr:cNvPr id="230" name="Picture 76">
          <a:extLst>
            <a:ext uri="{FF2B5EF4-FFF2-40B4-BE49-F238E27FC236}">
              <a16:creationId xmlns:a16="http://schemas.microsoft.com/office/drawing/2014/main" id="{FDE3EBFF-EF0A-4F1D-8DA3-535252EEEB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515415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3274</xdr:row>
      <xdr:rowOff>0</xdr:rowOff>
    </xdr:from>
    <xdr:to>
      <xdr:col>2</xdr:col>
      <xdr:colOff>133350</xdr:colOff>
      <xdr:row>3276</xdr:row>
      <xdr:rowOff>161925</xdr:rowOff>
    </xdr:to>
    <xdr:pic>
      <xdr:nvPicPr>
        <xdr:cNvPr id="231" name="Picture 77">
          <a:extLst>
            <a:ext uri="{FF2B5EF4-FFF2-40B4-BE49-F238E27FC236}">
              <a16:creationId xmlns:a16="http://schemas.microsoft.com/office/drawing/2014/main" id="{4CB81E16-718A-4FCD-A7C9-9943A657B3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3810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3320</xdr:row>
      <xdr:rowOff>0</xdr:rowOff>
    </xdr:from>
    <xdr:to>
      <xdr:col>2</xdr:col>
      <xdr:colOff>133350</xdr:colOff>
      <xdr:row>3322</xdr:row>
      <xdr:rowOff>161925</xdr:rowOff>
    </xdr:to>
    <xdr:pic>
      <xdr:nvPicPr>
        <xdr:cNvPr id="232" name="Picture 78">
          <a:extLst>
            <a:ext uri="{FF2B5EF4-FFF2-40B4-BE49-F238E27FC236}">
              <a16:creationId xmlns:a16="http://schemas.microsoft.com/office/drawing/2014/main" id="{D50ED592-C148-46C5-81A0-30C0AA5A19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725156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3370</xdr:row>
      <xdr:rowOff>0</xdr:rowOff>
    </xdr:from>
    <xdr:to>
      <xdr:col>2</xdr:col>
      <xdr:colOff>133350</xdr:colOff>
      <xdr:row>3372</xdr:row>
      <xdr:rowOff>161925</xdr:rowOff>
    </xdr:to>
    <xdr:pic>
      <xdr:nvPicPr>
        <xdr:cNvPr id="233" name="Picture 79">
          <a:extLst>
            <a:ext uri="{FF2B5EF4-FFF2-40B4-BE49-F238E27FC236}">
              <a16:creationId xmlns:a16="http://schemas.microsoft.com/office/drawing/2014/main" id="{4A6BE542-F3EA-40C2-A250-EAF715FDE7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836884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3419</xdr:row>
      <xdr:rowOff>0</xdr:rowOff>
    </xdr:from>
    <xdr:to>
      <xdr:col>2</xdr:col>
      <xdr:colOff>133350</xdr:colOff>
      <xdr:row>3421</xdr:row>
      <xdr:rowOff>161925</xdr:rowOff>
    </xdr:to>
    <xdr:pic>
      <xdr:nvPicPr>
        <xdr:cNvPr id="234" name="Picture 80">
          <a:extLst>
            <a:ext uri="{FF2B5EF4-FFF2-40B4-BE49-F238E27FC236}">
              <a16:creationId xmlns:a16="http://schemas.microsoft.com/office/drawing/2014/main" id="{7BD76593-8FD3-4794-990A-E9854730E4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950327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3469</xdr:row>
      <xdr:rowOff>0</xdr:rowOff>
    </xdr:from>
    <xdr:to>
      <xdr:col>2</xdr:col>
      <xdr:colOff>133350</xdr:colOff>
      <xdr:row>3471</xdr:row>
      <xdr:rowOff>161925</xdr:rowOff>
    </xdr:to>
    <xdr:pic>
      <xdr:nvPicPr>
        <xdr:cNvPr id="235" name="Picture 81">
          <a:extLst>
            <a:ext uri="{FF2B5EF4-FFF2-40B4-BE49-F238E27FC236}">
              <a16:creationId xmlns:a16="http://schemas.microsoft.com/office/drawing/2014/main" id="{1085FD63-3DB4-4F53-B156-60708B38DA3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058435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3515</xdr:row>
      <xdr:rowOff>0</xdr:rowOff>
    </xdr:from>
    <xdr:to>
      <xdr:col>2</xdr:col>
      <xdr:colOff>133350</xdr:colOff>
      <xdr:row>3517</xdr:row>
      <xdr:rowOff>161925</xdr:rowOff>
    </xdr:to>
    <xdr:pic>
      <xdr:nvPicPr>
        <xdr:cNvPr id="236" name="Picture 82">
          <a:extLst>
            <a:ext uri="{FF2B5EF4-FFF2-40B4-BE49-F238E27FC236}">
              <a16:creationId xmlns:a16="http://schemas.microsoft.com/office/drawing/2014/main" id="{902A1CB7-706F-4B6B-ABB6-1CF4FA9247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157781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3543</xdr:row>
      <xdr:rowOff>0</xdr:rowOff>
    </xdr:from>
    <xdr:to>
      <xdr:col>2</xdr:col>
      <xdr:colOff>133350</xdr:colOff>
      <xdr:row>3545</xdr:row>
      <xdr:rowOff>152400</xdr:rowOff>
    </xdr:to>
    <xdr:pic>
      <xdr:nvPicPr>
        <xdr:cNvPr id="237" name="Picture 83">
          <a:extLst>
            <a:ext uri="{FF2B5EF4-FFF2-40B4-BE49-F238E27FC236}">
              <a16:creationId xmlns:a16="http://schemas.microsoft.com/office/drawing/2014/main" id="{4221CC57-9776-4179-A7E9-BCEAFDE350A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2604610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3589</xdr:row>
      <xdr:rowOff>0</xdr:rowOff>
    </xdr:from>
    <xdr:to>
      <xdr:col>2</xdr:col>
      <xdr:colOff>133350</xdr:colOff>
      <xdr:row>3591</xdr:row>
      <xdr:rowOff>161925</xdr:rowOff>
    </xdr:to>
    <xdr:pic>
      <xdr:nvPicPr>
        <xdr:cNvPr id="238" name="Picture 84">
          <a:extLst>
            <a:ext uri="{FF2B5EF4-FFF2-40B4-BE49-F238E27FC236}">
              <a16:creationId xmlns:a16="http://schemas.microsoft.com/office/drawing/2014/main" id="{CD21096E-4946-48F9-8819-81CB80D885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361235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3636</xdr:row>
      <xdr:rowOff>0</xdr:rowOff>
    </xdr:from>
    <xdr:to>
      <xdr:col>2</xdr:col>
      <xdr:colOff>133350</xdr:colOff>
      <xdr:row>3638</xdr:row>
      <xdr:rowOff>161925</xdr:rowOff>
    </xdr:to>
    <xdr:pic>
      <xdr:nvPicPr>
        <xdr:cNvPr id="239" name="Picture 85">
          <a:extLst>
            <a:ext uri="{FF2B5EF4-FFF2-40B4-BE49-F238E27FC236}">
              <a16:creationId xmlns:a16="http://schemas.microsoft.com/office/drawing/2014/main" id="{D5E30AD7-BAEE-45F0-BF0E-9B330837BB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462581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3658</xdr:row>
      <xdr:rowOff>0</xdr:rowOff>
    </xdr:from>
    <xdr:to>
      <xdr:col>2</xdr:col>
      <xdr:colOff>133350</xdr:colOff>
      <xdr:row>3660</xdr:row>
      <xdr:rowOff>161925</xdr:rowOff>
    </xdr:to>
    <xdr:pic>
      <xdr:nvPicPr>
        <xdr:cNvPr id="240" name="Picture 86">
          <a:extLst>
            <a:ext uri="{FF2B5EF4-FFF2-40B4-BE49-F238E27FC236}">
              <a16:creationId xmlns:a16="http://schemas.microsoft.com/office/drawing/2014/main" id="{D06AC66B-127B-4721-AA1E-81BBB3CB5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562784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3704</xdr:row>
      <xdr:rowOff>0</xdr:rowOff>
    </xdr:from>
    <xdr:to>
      <xdr:col>2</xdr:col>
      <xdr:colOff>133350</xdr:colOff>
      <xdr:row>3706</xdr:row>
      <xdr:rowOff>161925</xdr:rowOff>
    </xdr:to>
    <xdr:pic>
      <xdr:nvPicPr>
        <xdr:cNvPr id="241" name="Picture 87">
          <a:extLst>
            <a:ext uri="{FF2B5EF4-FFF2-40B4-BE49-F238E27FC236}">
              <a16:creationId xmlns:a16="http://schemas.microsoft.com/office/drawing/2014/main" id="{DA561AEF-5EBD-423B-BD83-69B632B609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667083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3727</xdr:row>
      <xdr:rowOff>0</xdr:rowOff>
    </xdr:from>
    <xdr:to>
      <xdr:col>2</xdr:col>
      <xdr:colOff>133350</xdr:colOff>
      <xdr:row>3729</xdr:row>
      <xdr:rowOff>161925</xdr:rowOff>
    </xdr:to>
    <xdr:pic>
      <xdr:nvPicPr>
        <xdr:cNvPr id="242" name="Picture 88">
          <a:extLst>
            <a:ext uri="{FF2B5EF4-FFF2-40B4-BE49-F238E27FC236}">
              <a16:creationId xmlns:a16="http://schemas.microsoft.com/office/drawing/2014/main" id="{EA22C095-323B-4A05-8D44-0625AA2364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768048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3775</xdr:row>
      <xdr:rowOff>0</xdr:rowOff>
    </xdr:from>
    <xdr:to>
      <xdr:col>2</xdr:col>
      <xdr:colOff>133350</xdr:colOff>
      <xdr:row>3777</xdr:row>
      <xdr:rowOff>161925</xdr:rowOff>
    </xdr:to>
    <xdr:pic>
      <xdr:nvPicPr>
        <xdr:cNvPr id="243" name="Picture 89">
          <a:extLst>
            <a:ext uri="{FF2B5EF4-FFF2-40B4-BE49-F238E27FC236}">
              <a16:creationId xmlns:a16="http://schemas.microsoft.com/office/drawing/2014/main" id="{BD676373-F4ED-4BF3-8060-D7158F135B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868251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3799</xdr:row>
      <xdr:rowOff>0</xdr:rowOff>
    </xdr:from>
    <xdr:to>
      <xdr:col>2</xdr:col>
      <xdr:colOff>133350</xdr:colOff>
      <xdr:row>3801</xdr:row>
      <xdr:rowOff>161925</xdr:rowOff>
    </xdr:to>
    <xdr:pic>
      <xdr:nvPicPr>
        <xdr:cNvPr id="244" name="Picture 90">
          <a:extLst>
            <a:ext uri="{FF2B5EF4-FFF2-40B4-BE49-F238E27FC236}">
              <a16:creationId xmlns:a16="http://schemas.microsoft.com/office/drawing/2014/main" id="{5F5682F3-785A-4974-A161-FBDD27644E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8968359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3845</xdr:row>
      <xdr:rowOff>0</xdr:rowOff>
    </xdr:from>
    <xdr:to>
      <xdr:col>2</xdr:col>
      <xdr:colOff>133350</xdr:colOff>
      <xdr:row>3847</xdr:row>
      <xdr:rowOff>161925</xdr:rowOff>
    </xdr:to>
    <xdr:pic>
      <xdr:nvPicPr>
        <xdr:cNvPr id="245" name="Picture 91">
          <a:extLst>
            <a:ext uri="{FF2B5EF4-FFF2-40B4-BE49-F238E27FC236}">
              <a16:creationId xmlns:a16="http://schemas.microsoft.com/office/drawing/2014/main" id="{C5DC0D40-790B-4D77-9D7E-B05D495991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067609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3875</xdr:row>
      <xdr:rowOff>0</xdr:rowOff>
    </xdr:from>
    <xdr:to>
      <xdr:col>2</xdr:col>
      <xdr:colOff>133350</xdr:colOff>
      <xdr:row>3877</xdr:row>
      <xdr:rowOff>152400</xdr:rowOff>
    </xdr:to>
    <xdr:pic>
      <xdr:nvPicPr>
        <xdr:cNvPr id="246" name="Picture 92">
          <a:extLst>
            <a:ext uri="{FF2B5EF4-FFF2-40B4-BE49-F238E27FC236}">
              <a16:creationId xmlns:a16="http://schemas.microsoft.com/office/drawing/2014/main" id="{C7E321DA-39D9-4F82-A7C0-24FBE4BBF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1706700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3921</xdr:row>
      <xdr:rowOff>0</xdr:rowOff>
    </xdr:from>
    <xdr:to>
      <xdr:col>2</xdr:col>
      <xdr:colOff>133350</xdr:colOff>
      <xdr:row>3923</xdr:row>
      <xdr:rowOff>161925</xdr:rowOff>
    </xdr:to>
    <xdr:pic>
      <xdr:nvPicPr>
        <xdr:cNvPr id="247" name="Picture 93">
          <a:extLst>
            <a:ext uri="{FF2B5EF4-FFF2-40B4-BE49-F238E27FC236}">
              <a16:creationId xmlns:a16="http://schemas.microsoft.com/office/drawing/2014/main" id="{7E78D8DD-78F8-4801-B749-D5FA364DE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271158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3968</xdr:row>
      <xdr:rowOff>0</xdr:rowOff>
    </xdr:from>
    <xdr:to>
      <xdr:col>2</xdr:col>
      <xdr:colOff>133350</xdr:colOff>
      <xdr:row>3970</xdr:row>
      <xdr:rowOff>161925</xdr:rowOff>
    </xdr:to>
    <xdr:pic>
      <xdr:nvPicPr>
        <xdr:cNvPr id="248" name="Picture 94">
          <a:extLst>
            <a:ext uri="{FF2B5EF4-FFF2-40B4-BE49-F238E27FC236}">
              <a16:creationId xmlns:a16="http://schemas.microsoft.com/office/drawing/2014/main" id="{9195E261-E1AF-4C8A-B48F-A9A2D4C111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370218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3989</xdr:row>
      <xdr:rowOff>0</xdr:rowOff>
    </xdr:from>
    <xdr:to>
      <xdr:col>2</xdr:col>
      <xdr:colOff>133350</xdr:colOff>
      <xdr:row>3991</xdr:row>
      <xdr:rowOff>161925</xdr:rowOff>
    </xdr:to>
    <xdr:pic>
      <xdr:nvPicPr>
        <xdr:cNvPr id="249" name="Picture 95">
          <a:extLst>
            <a:ext uri="{FF2B5EF4-FFF2-40B4-BE49-F238E27FC236}">
              <a16:creationId xmlns:a16="http://schemas.microsoft.com/office/drawing/2014/main" id="{194F5BB8-B856-4568-BDE1-3202FAF380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471469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4038</xdr:row>
      <xdr:rowOff>0</xdr:rowOff>
    </xdr:from>
    <xdr:to>
      <xdr:col>2</xdr:col>
      <xdr:colOff>133350</xdr:colOff>
      <xdr:row>4040</xdr:row>
      <xdr:rowOff>161925</xdr:rowOff>
    </xdr:to>
    <xdr:pic>
      <xdr:nvPicPr>
        <xdr:cNvPr id="250" name="Picture 96">
          <a:extLst>
            <a:ext uri="{FF2B5EF4-FFF2-40B4-BE49-F238E27FC236}">
              <a16:creationId xmlns:a16="http://schemas.microsoft.com/office/drawing/2014/main" id="{B6B9DF91-8158-404F-B2AA-C5B0E21F98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570624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4070</xdr:row>
      <xdr:rowOff>0</xdr:rowOff>
    </xdr:from>
    <xdr:to>
      <xdr:col>2</xdr:col>
      <xdr:colOff>133350</xdr:colOff>
      <xdr:row>4072</xdr:row>
      <xdr:rowOff>161925</xdr:rowOff>
    </xdr:to>
    <xdr:pic>
      <xdr:nvPicPr>
        <xdr:cNvPr id="251" name="Picture 97">
          <a:extLst>
            <a:ext uri="{FF2B5EF4-FFF2-40B4-BE49-F238E27FC236}">
              <a16:creationId xmlns:a16="http://schemas.microsoft.com/office/drawing/2014/main" id="{D169B48D-8E92-4038-B405-3C69003A73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674256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4116</xdr:row>
      <xdr:rowOff>0</xdr:rowOff>
    </xdr:from>
    <xdr:to>
      <xdr:col>2</xdr:col>
      <xdr:colOff>133350</xdr:colOff>
      <xdr:row>4118</xdr:row>
      <xdr:rowOff>161925</xdr:rowOff>
    </xdr:to>
    <xdr:pic>
      <xdr:nvPicPr>
        <xdr:cNvPr id="252" name="Picture 98">
          <a:extLst>
            <a:ext uri="{FF2B5EF4-FFF2-40B4-BE49-F238E27FC236}">
              <a16:creationId xmlns:a16="http://schemas.microsoft.com/office/drawing/2014/main" id="{0F5BC0B4-D09B-4A0D-ABB5-E1EA30E79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773697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4163</xdr:row>
      <xdr:rowOff>0</xdr:rowOff>
    </xdr:from>
    <xdr:to>
      <xdr:col>2</xdr:col>
      <xdr:colOff>133350</xdr:colOff>
      <xdr:row>4165</xdr:row>
      <xdr:rowOff>161925</xdr:rowOff>
    </xdr:to>
    <xdr:pic>
      <xdr:nvPicPr>
        <xdr:cNvPr id="253" name="Picture 99">
          <a:extLst>
            <a:ext uri="{FF2B5EF4-FFF2-40B4-BE49-F238E27FC236}">
              <a16:creationId xmlns:a16="http://schemas.microsoft.com/office/drawing/2014/main" id="{EB532DEF-9D04-4045-AE75-B9CE3FD754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873043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4186</xdr:row>
      <xdr:rowOff>0</xdr:rowOff>
    </xdr:from>
    <xdr:to>
      <xdr:col>2</xdr:col>
      <xdr:colOff>133350</xdr:colOff>
      <xdr:row>4188</xdr:row>
      <xdr:rowOff>161925</xdr:rowOff>
    </xdr:to>
    <xdr:pic>
      <xdr:nvPicPr>
        <xdr:cNvPr id="254" name="Picture 100">
          <a:extLst>
            <a:ext uri="{FF2B5EF4-FFF2-40B4-BE49-F238E27FC236}">
              <a16:creationId xmlns:a16="http://schemas.microsoft.com/office/drawing/2014/main" id="{3D879448-1A65-4315-8078-776E99EEC2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9974580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4230</xdr:row>
      <xdr:rowOff>0</xdr:rowOff>
    </xdr:from>
    <xdr:to>
      <xdr:col>2</xdr:col>
      <xdr:colOff>133350</xdr:colOff>
      <xdr:row>4232</xdr:row>
      <xdr:rowOff>161925</xdr:rowOff>
    </xdr:to>
    <xdr:pic>
      <xdr:nvPicPr>
        <xdr:cNvPr id="255" name="Picture 101">
          <a:extLst>
            <a:ext uri="{FF2B5EF4-FFF2-40B4-BE49-F238E27FC236}">
              <a16:creationId xmlns:a16="http://schemas.microsoft.com/office/drawing/2014/main" id="{3D989324-EEFD-443E-AD82-2CAF5C985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074116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4280</xdr:row>
      <xdr:rowOff>0</xdr:rowOff>
    </xdr:from>
    <xdr:to>
      <xdr:col>2</xdr:col>
      <xdr:colOff>133350</xdr:colOff>
      <xdr:row>4282</xdr:row>
      <xdr:rowOff>161925</xdr:rowOff>
    </xdr:to>
    <xdr:pic>
      <xdr:nvPicPr>
        <xdr:cNvPr id="256" name="Picture 102">
          <a:extLst>
            <a:ext uri="{FF2B5EF4-FFF2-40B4-BE49-F238E27FC236}">
              <a16:creationId xmlns:a16="http://schemas.microsoft.com/office/drawing/2014/main" id="{63C8AC8B-7FC3-4B9C-AE9A-27E4E95228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173938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4326</xdr:row>
      <xdr:rowOff>0</xdr:rowOff>
    </xdr:from>
    <xdr:to>
      <xdr:col>2</xdr:col>
      <xdr:colOff>133350</xdr:colOff>
      <xdr:row>4328</xdr:row>
      <xdr:rowOff>152400</xdr:rowOff>
    </xdr:to>
    <xdr:pic>
      <xdr:nvPicPr>
        <xdr:cNvPr id="257" name="Picture 103">
          <a:extLst>
            <a:ext uri="{FF2B5EF4-FFF2-40B4-BE49-F238E27FC236}">
              <a16:creationId xmlns:a16="http://schemas.microsoft.com/office/drawing/2014/main" id="{78901378-74C7-4DB1-85FC-B03C4C941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2746175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4372</xdr:row>
      <xdr:rowOff>0</xdr:rowOff>
    </xdr:from>
    <xdr:to>
      <xdr:col>2</xdr:col>
      <xdr:colOff>133350</xdr:colOff>
      <xdr:row>4374</xdr:row>
      <xdr:rowOff>161925</xdr:rowOff>
    </xdr:to>
    <xdr:pic>
      <xdr:nvPicPr>
        <xdr:cNvPr id="258" name="Picture 104">
          <a:extLst>
            <a:ext uri="{FF2B5EF4-FFF2-40B4-BE49-F238E27FC236}">
              <a16:creationId xmlns:a16="http://schemas.microsoft.com/office/drawing/2014/main" id="{1D811E1B-8D9F-497D-80B8-F25CB9293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375106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4420</xdr:row>
      <xdr:rowOff>0</xdr:rowOff>
    </xdr:from>
    <xdr:to>
      <xdr:col>2</xdr:col>
      <xdr:colOff>133350</xdr:colOff>
      <xdr:row>4422</xdr:row>
      <xdr:rowOff>161925</xdr:rowOff>
    </xdr:to>
    <xdr:pic>
      <xdr:nvPicPr>
        <xdr:cNvPr id="259" name="Picture 105">
          <a:extLst>
            <a:ext uri="{FF2B5EF4-FFF2-40B4-BE49-F238E27FC236}">
              <a16:creationId xmlns:a16="http://schemas.microsoft.com/office/drawing/2014/main" id="{9A16DBE2-E3EC-4940-AB67-F93621F3C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475976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4466</xdr:row>
      <xdr:rowOff>0</xdr:rowOff>
    </xdr:from>
    <xdr:to>
      <xdr:col>2</xdr:col>
      <xdr:colOff>133350</xdr:colOff>
      <xdr:row>4468</xdr:row>
      <xdr:rowOff>161925</xdr:rowOff>
    </xdr:to>
    <xdr:pic>
      <xdr:nvPicPr>
        <xdr:cNvPr id="260" name="Picture 106">
          <a:extLst>
            <a:ext uri="{FF2B5EF4-FFF2-40B4-BE49-F238E27FC236}">
              <a16:creationId xmlns:a16="http://schemas.microsoft.com/office/drawing/2014/main" id="{4EB0B29A-77DA-4870-BBEC-90719EF78A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576464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4511</xdr:row>
      <xdr:rowOff>0</xdr:rowOff>
    </xdr:from>
    <xdr:to>
      <xdr:col>2</xdr:col>
      <xdr:colOff>133350</xdr:colOff>
      <xdr:row>4513</xdr:row>
      <xdr:rowOff>161925</xdr:rowOff>
    </xdr:to>
    <xdr:pic>
      <xdr:nvPicPr>
        <xdr:cNvPr id="261" name="Picture 107">
          <a:extLst>
            <a:ext uri="{FF2B5EF4-FFF2-40B4-BE49-F238E27FC236}">
              <a16:creationId xmlns:a16="http://schemas.microsoft.com/office/drawing/2014/main" id="{0404EA89-8EB1-4D04-8258-CB6BCCFE43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677048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4557</xdr:row>
      <xdr:rowOff>0</xdr:rowOff>
    </xdr:from>
    <xdr:to>
      <xdr:col>2</xdr:col>
      <xdr:colOff>133350</xdr:colOff>
      <xdr:row>4559</xdr:row>
      <xdr:rowOff>161925</xdr:rowOff>
    </xdr:to>
    <xdr:pic>
      <xdr:nvPicPr>
        <xdr:cNvPr id="262" name="Picture 108">
          <a:extLst>
            <a:ext uri="{FF2B5EF4-FFF2-40B4-BE49-F238E27FC236}">
              <a16:creationId xmlns:a16="http://schemas.microsoft.com/office/drawing/2014/main" id="{2C731366-30E9-4713-8C10-E9F0AF387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776585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4603</xdr:row>
      <xdr:rowOff>0</xdr:rowOff>
    </xdr:from>
    <xdr:to>
      <xdr:col>2</xdr:col>
      <xdr:colOff>133350</xdr:colOff>
      <xdr:row>4605</xdr:row>
      <xdr:rowOff>161925</xdr:rowOff>
    </xdr:to>
    <xdr:pic>
      <xdr:nvPicPr>
        <xdr:cNvPr id="263" name="Picture 109">
          <a:extLst>
            <a:ext uri="{FF2B5EF4-FFF2-40B4-BE49-F238E27FC236}">
              <a16:creationId xmlns:a16="http://schemas.microsoft.com/office/drawing/2014/main" id="{D1EFDE0B-3316-4C4D-B8FC-2EC106FBFB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875835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4632</xdr:row>
      <xdr:rowOff>0</xdr:rowOff>
    </xdr:from>
    <xdr:to>
      <xdr:col>2</xdr:col>
      <xdr:colOff>133350</xdr:colOff>
      <xdr:row>4634</xdr:row>
      <xdr:rowOff>161925</xdr:rowOff>
    </xdr:to>
    <xdr:pic>
      <xdr:nvPicPr>
        <xdr:cNvPr id="264" name="Picture 110">
          <a:extLst>
            <a:ext uri="{FF2B5EF4-FFF2-40B4-BE49-F238E27FC236}">
              <a16:creationId xmlns:a16="http://schemas.microsoft.com/office/drawing/2014/main" id="{C111BBF4-1895-4EEE-AAC1-9E566C66FE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0978515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4679</xdr:row>
      <xdr:rowOff>0</xdr:rowOff>
    </xdr:from>
    <xdr:to>
      <xdr:col>2</xdr:col>
      <xdr:colOff>133350</xdr:colOff>
      <xdr:row>4681</xdr:row>
      <xdr:rowOff>161925</xdr:rowOff>
    </xdr:to>
    <xdr:pic>
      <xdr:nvPicPr>
        <xdr:cNvPr id="265" name="Picture 111">
          <a:extLst>
            <a:ext uri="{FF2B5EF4-FFF2-40B4-BE49-F238E27FC236}">
              <a16:creationId xmlns:a16="http://schemas.microsoft.com/office/drawing/2014/main" id="{141D305A-3755-4007-8087-A5495C87D7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078527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4703</xdr:row>
      <xdr:rowOff>0</xdr:rowOff>
    </xdr:from>
    <xdr:to>
      <xdr:col>2</xdr:col>
      <xdr:colOff>133350</xdr:colOff>
      <xdr:row>4705</xdr:row>
      <xdr:rowOff>152400</xdr:rowOff>
    </xdr:to>
    <xdr:pic>
      <xdr:nvPicPr>
        <xdr:cNvPr id="266" name="Picture 112">
          <a:extLst>
            <a:ext uri="{FF2B5EF4-FFF2-40B4-BE49-F238E27FC236}">
              <a16:creationId xmlns:a16="http://schemas.microsoft.com/office/drawing/2014/main" id="{767A0C27-74DC-4D49-974C-C2EC3594D9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17977825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4754</xdr:row>
      <xdr:rowOff>0</xdr:rowOff>
    </xdr:from>
    <xdr:to>
      <xdr:col>2</xdr:col>
      <xdr:colOff>133350</xdr:colOff>
      <xdr:row>4756</xdr:row>
      <xdr:rowOff>161925</xdr:rowOff>
    </xdr:to>
    <xdr:pic>
      <xdr:nvPicPr>
        <xdr:cNvPr id="267" name="Picture 113">
          <a:extLst>
            <a:ext uri="{FF2B5EF4-FFF2-40B4-BE49-F238E27FC236}">
              <a16:creationId xmlns:a16="http://schemas.microsoft.com/office/drawing/2014/main" id="{9AE28425-7120-4CBD-863D-54D3F733B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279505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4801</xdr:row>
      <xdr:rowOff>0</xdr:rowOff>
    </xdr:from>
    <xdr:to>
      <xdr:col>2</xdr:col>
      <xdr:colOff>133350</xdr:colOff>
      <xdr:row>4803</xdr:row>
      <xdr:rowOff>161925</xdr:rowOff>
    </xdr:to>
    <xdr:pic>
      <xdr:nvPicPr>
        <xdr:cNvPr id="268" name="Picture 114">
          <a:extLst>
            <a:ext uri="{FF2B5EF4-FFF2-40B4-BE49-F238E27FC236}">
              <a16:creationId xmlns:a16="http://schemas.microsoft.com/office/drawing/2014/main" id="{8C259D0A-EEFC-4E9D-ADDE-59F72554FC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378850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4848</xdr:row>
      <xdr:rowOff>0</xdr:rowOff>
    </xdr:from>
    <xdr:to>
      <xdr:col>2</xdr:col>
      <xdr:colOff>133350</xdr:colOff>
      <xdr:row>4850</xdr:row>
      <xdr:rowOff>161925</xdr:rowOff>
    </xdr:to>
    <xdr:pic>
      <xdr:nvPicPr>
        <xdr:cNvPr id="269" name="Picture 115">
          <a:extLst>
            <a:ext uri="{FF2B5EF4-FFF2-40B4-BE49-F238E27FC236}">
              <a16:creationId xmlns:a16="http://schemas.microsoft.com/office/drawing/2014/main" id="{3C811544-239F-4E7A-9CBB-967944FFC5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479434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4870</xdr:row>
      <xdr:rowOff>0</xdr:rowOff>
    </xdr:from>
    <xdr:to>
      <xdr:col>2</xdr:col>
      <xdr:colOff>133350</xdr:colOff>
      <xdr:row>4872</xdr:row>
      <xdr:rowOff>161925</xdr:rowOff>
    </xdr:to>
    <xdr:pic>
      <xdr:nvPicPr>
        <xdr:cNvPr id="270" name="Picture 116">
          <a:extLst>
            <a:ext uri="{FF2B5EF4-FFF2-40B4-BE49-F238E27FC236}">
              <a16:creationId xmlns:a16="http://schemas.microsoft.com/office/drawing/2014/main" id="{B09A9D3A-2204-4E9A-BCFC-D9FFE011C2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579447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4918</xdr:row>
      <xdr:rowOff>0</xdr:rowOff>
    </xdr:from>
    <xdr:to>
      <xdr:col>2</xdr:col>
      <xdr:colOff>133350</xdr:colOff>
      <xdr:row>4920</xdr:row>
      <xdr:rowOff>161925</xdr:rowOff>
    </xdr:to>
    <xdr:pic>
      <xdr:nvPicPr>
        <xdr:cNvPr id="271" name="Picture 117">
          <a:extLst>
            <a:ext uri="{FF2B5EF4-FFF2-40B4-BE49-F238E27FC236}">
              <a16:creationId xmlns:a16="http://schemas.microsoft.com/office/drawing/2014/main" id="{4983BB1C-4B6D-455B-B6A1-99EDD790DB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680602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4963</xdr:row>
      <xdr:rowOff>0</xdr:rowOff>
    </xdr:from>
    <xdr:to>
      <xdr:col>2</xdr:col>
      <xdr:colOff>133350</xdr:colOff>
      <xdr:row>4965</xdr:row>
      <xdr:rowOff>161925</xdr:rowOff>
    </xdr:to>
    <xdr:pic>
      <xdr:nvPicPr>
        <xdr:cNvPr id="272" name="Picture 118">
          <a:extLst>
            <a:ext uri="{FF2B5EF4-FFF2-40B4-BE49-F238E27FC236}">
              <a16:creationId xmlns:a16="http://schemas.microsoft.com/office/drawing/2014/main" id="{82D04EE7-5FD2-4E0C-A1B0-1CE6E7E546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780139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5011</xdr:row>
      <xdr:rowOff>0</xdr:rowOff>
    </xdr:from>
    <xdr:to>
      <xdr:col>2</xdr:col>
      <xdr:colOff>133350</xdr:colOff>
      <xdr:row>5013</xdr:row>
      <xdr:rowOff>161925</xdr:rowOff>
    </xdr:to>
    <xdr:pic>
      <xdr:nvPicPr>
        <xdr:cNvPr id="273" name="Picture 119">
          <a:extLst>
            <a:ext uri="{FF2B5EF4-FFF2-40B4-BE49-F238E27FC236}">
              <a16:creationId xmlns:a16="http://schemas.microsoft.com/office/drawing/2014/main" id="{F0C962E6-3C02-42E6-AB2B-CA764CBC66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879199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5042</xdr:row>
      <xdr:rowOff>0</xdr:rowOff>
    </xdr:from>
    <xdr:to>
      <xdr:col>2</xdr:col>
      <xdr:colOff>133350</xdr:colOff>
      <xdr:row>5044</xdr:row>
      <xdr:rowOff>161925</xdr:rowOff>
    </xdr:to>
    <xdr:pic>
      <xdr:nvPicPr>
        <xdr:cNvPr id="274" name="Picture 120">
          <a:extLst>
            <a:ext uri="{FF2B5EF4-FFF2-40B4-BE49-F238E27FC236}">
              <a16:creationId xmlns:a16="http://schemas.microsoft.com/office/drawing/2014/main" id="{18C2A18D-5AFA-4B25-BBF1-10B34F81B4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1984355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5090</xdr:row>
      <xdr:rowOff>0</xdr:rowOff>
    </xdr:from>
    <xdr:to>
      <xdr:col>2</xdr:col>
      <xdr:colOff>133350</xdr:colOff>
      <xdr:row>5092</xdr:row>
      <xdr:rowOff>152400</xdr:rowOff>
    </xdr:to>
    <xdr:pic>
      <xdr:nvPicPr>
        <xdr:cNvPr id="275" name="Picture 121">
          <a:extLst>
            <a:ext uri="{FF2B5EF4-FFF2-40B4-BE49-F238E27FC236}">
              <a16:creationId xmlns:a16="http://schemas.microsoft.com/office/drawing/2014/main" id="{2A67D584-6E17-40A7-AE71-A44A5E37CA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0834150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5120</xdr:row>
      <xdr:rowOff>0</xdr:rowOff>
    </xdr:from>
    <xdr:to>
      <xdr:col>2</xdr:col>
      <xdr:colOff>133350</xdr:colOff>
      <xdr:row>5122</xdr:row>
      <xdr:rowOff>161925</xdr:rowOff>
    </xdr:to>
    <xdr:pic>
      <xdr:nvPicPr>
        <xdr:cNvPr id="276" name="Picture 122">
          <a:extLst>
            <a:ext uri="{FF2B5EF4-FFF2-40B4-BE49-F238E27FC236}">
              <a16:creationId xmlns:a16="http://schemas.microsoft.com/office/drawing/2014/main" id="{CC740B8B-B4C5-433A-9E58-10CFD902E7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185142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5163</xdr:row>
      <xdr:rowOff>0</xdr:rowOff>
    </xdr:from>
    <xdr:to>
      <xdr:col>2</xdr:col>
      <xdr:colOff>133350</xdr:colOff>
      <xdr:row>5165</xdr:row>
      <xdr:rowOff>161925</xdr:rowOff>
    </xdr:to>
    <xdr:pic>
      <xdr:nvPicPr>
        <xdr:cNvPr id="277" name="Picture 123">
          <a:extLst>
            <a:ext uri="{FF2B5EF4-FFF2-40B4-BE49-F238E27FC236}">
              <a16:creationId xmlns:a16="http://schemas.microsoft.com/office/drawing/2014/main" id="{B59ECC49-24B3-4FCB-A1F9-437AE7ED7A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284583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5209</xdr:row>
      <xdr:rowOff>0</xdr:rowOff>
    </xdr:from>
    <xdr:to>
      <xdr:col>2</xdr:col>
      <xdr:colOff>133350</xdr:colOff>
      <xdr:row>5211</xdr:row>
      <xdr:rowOff>161925</xdr:rowOff>
    </xdr:to>
    <xdr:pic>
      <xdr:nvPicPr>
        <xdr:cNvPr id="278" name="Picture 124">
          <a:extLst>
            <a:ext uri="{FF2B5EF4-FFF2-40B4-BE49-F238E27FC236}">
              <a16:creationId xmlns:a16="http://schemas.microsoft.com/office/drawing/2014/main" id="{88877590-E3CA-4621-AFB5-DC0F1281AC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383643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5238</xdr:row>
      <xdr:rowOff>0</xdr:rowOff>
    </xdr:from>
    <xdr:to>
      <xdr:col>2</xdr:col>
      <xdr:colOff>133350</xdr:colOff>
      <xdr:row>5240</xdr:row>
      <xdr:rowOff>161925</xdr:rowOff>
    </xdr:to>
    <xdr:pic>
      <xdr:nvPicPr>
        <xdr:cNvPr id="279" name="Picture 125">
          <a:extLst>
            <a:ext uri="{FF2B5EF4-FFF2-40B4-BE49-F238E27FC236}">
              <a16:creationId xmlns:a16="http://schemas.microsoft.com/office/drawing/2014/main" id="{E03323EF-4240-4BB8-857E-4F2A777061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486703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5281</xdr:row>
      <xdr:rowOff>0</xdr:rowOff>
    </xdr:from>
    <xdr:to>
      <xdr:col>2</xdr:col>
      <xdr:colOff>133350</xdr:colOff>
      <xdr:row>5283</xdr:row>
      <xdr:rowOff>161925</xdr:rowOff>
    </xdr:to>
    <xdr:pic>
      <xdr:nvPicPr>
        <xdr:cNvPr id="280" name="Picture 126">
          <a:extLst>
            <a:ext uri="{FF2B5EF4-FFF2-40B4-BE49-F238E27FC236}">
              <a16:creationId xmlns:a16="http://schemas.microsoft.com/office/drawing/2014/main" id="{1DCC1581-6C57-472E-81A6-20828CF9E1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586335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5326</xdr:row>
      <xdr:rowOff>0</xdr:rowOff>
    </xdr:from>
    <xdr:to>
      <xdr:col>2</xdr:col>
      <xdr:colOff>133350</xdr:colOff>
      <xdr:row>5328</xdr:row>
      <xdr:rowOff>161925</xdr:rowOff>
    </xdr:to>
    <xdr:pic>
      <xdr:nvPicPr>
        <xdr:cNvPr id="281" name="Picture 127">
          <a:extLst>
            <a:ext uri="{FF2B5EF4-FFF2-40B4-BE49-F238E27FC236}">
              <a16:creationId xmlns:a16="http://schemas.microsoft.com/office/drawing/2014/main" id="{71AA0305-865E-4098-A04A-E36CB0C3A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685871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5374</xdr:row>
      <xdr:rowOff>0</xdr:rowOff>
    </xdr:from>
    <xdr:to>
      <xdr:col>2</xdr:col>
      <xdr:colOff>133350</xdr:colOff>
      <xdr:row>5376</xdr:row>
      <xdr:rowOff>161925</xdr:rowOff>
    </xdr:to>
    <xdr:pic>
      <xdr:nvPicPr>
        <xdr:cNvPr id="282" name="Picture 128">
          <a:extLst>
            <a:ext uri="{FF2B5EF4-FFF2-40B4-BE49-F238E27FC236}">
              <a16:creationId xmlns:a16="http://schemas.microsoft.com/office/drawing/2014/main" id="{B58707D1-641A-449C-A5F2-C4FF6FC89D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786264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5397</xdr:row>
      <xdr:rowOff>0</xdr:rowOff>
    </xdr:from>
    <xdr:to>
      <xdr:col>2</xdr:col>
      <xdr:colOff>133350</xdr:colOff>
      <xdr:row>5399</xdr:row>
      <xdr:rowOff>161925</xdr:rowOff>
    </xdr:to>
    <xdr:pic>
      <xdr:nvPicPr>
        <xdr:cNvPr id="283" name="Picture 129">
          <a:extLst>
            <a:ext uri="{FF2B5EF4-FFF2-40B4-BE49-F238E27FC236}">
              <a16:creationId xmlns:a16="http://schemas.microsoft.com/office/drawing/2014/main" id="{8A3DB0DD-1BA2-49E1-BD49-A81ED6E752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890277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5445</xdr:row>
      <xdr:rowOff>0</xdr:rowOff>
    </xdr:from>
    <xdr:to>
      <xdr:col>2</xdr:col>
      <xdr:colOff>133350</xdr:colOff>
      <xdr:row>5447</xdr:row>
      <xdr:rowOff>161925</xdr:rowOff>
    </xdr:to>
    <xdr:pic>
      <xdr:nvPicPr>
        <xdr:cNvPr id="284" name="Picture 130">
          <a:extLst>
            <a:ext uri="{FF2B5EF4-FFF2-40B4-BE49-F238E27FC236}">
              <a16:creationId xmlns:a16="http://schemas.microsoft.com/office/drawing/2014/main" id="{7FC66B73-FDD2-4B79-ADA6-E9B791CDF7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2990766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5491</xdr:row>
      <xdr:rowOff>0</xdr:rowOff>
    </xdr:from>
    <xdr:to>
      <xdr:col>2</xdr:col>
      <xdr:colOff>133350</xdr:colOff>
      <xdr:row>5493</xdr:row>
      <xdr:rowOff>161925</xdr:rowOff>
    </xdr:to>
    <xdr:pic>
      <xdr:nvPicPr>
        <xdr:cNvPr id="285" name="Picture 131">
          <a:extLst>
            <a:ext uri="{FF2B5EF4-FFF2-40B4-BE49-F238E27FC236}">
              <a16:creationId xmlns:a16="http://schemas.microsoft.com/office/drawing/2014/main" id="{942F67A4-88C7-49EF-87A0-9C11A7388F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089826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5520</xdr:row>
      <xdr:rowOff>0</xdr:rowOff>
    </xdr:from>
    <xdr:to>
      <xdr:col>2</xdr:col>
      <xdr:colOff>133350</xdr:colOff>
      <xdr:row>5522</xdr:row>
      <xdr:rowOff>152400</xdr:rowOff>
    </xdr:to>
    <xdr:pic>
      <xdr:nvPicPr>
        <xdr:cNvPr id="286" name="Picture 132">
          <a:extLst>
            <a:ext uri="{FF2B5EF4-FFF2-40B4-BE49-F238E27FC236}">
              <a16:creationId xmlns:a16="http://schemas.microsoft.com/office/drawing/2014/main" id="{23184E4C-409B-4D42-8386-5AD19521F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1919345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5567</xdr:row>
      <xdr:rowOff>0</xdr:rowOff>
    </xdr:from>
    <xdr:to>
      <xdr:col>2</xdr:col>
      <xdr:colOff>133350</xdr:colOff>
      <xdr:row>5569</xdr:row>
      <xdr:rowOff>161925</xdr:rowOff>
    </xdr:to>
    <xdr:pic>
      <xdr:nvPicPr>
        <xdr:cNvPr id="287" name="Picture 133">
          <a:extLst>
            <a:ext uri="{FF2B5EF4-FFF2-40B4-BE49-F238E27FC236}">
              <a16:creationId xmlns:a16="http://schemas.microsoft.com/office/drawing/2014/main" id="{756DA9FF-A15D-4159-A997-A3667D04DF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290994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5595</xdr:row>
      <xdr:rowOff>0</xdr:rowOff>
    </xdr:from>
    <xdr:to>
      <xdr:col>2</xdr:col>
      <xdr:colOff>133350</xdr:colOff>
      <xdr:row>5597</xdr:row>
      <xdr:rowOff>161925</xdr:rowOff>
    </xdr:to>
    <xdr:pic>
      <xdr:nvPicPr>
        <xdr:cNvPr id="288" name="Picture 134">
          <a:extLst>
            <a:ext uri="{FF2B5EF4-FFF2-40B4-BE49-F238E27FC236}">
              <a16:creationId xmlns:a16="http://schemas.microsoft.com/office/drawing/2014/main" id="{F6600F92-A82B-4069-B800-F336D24414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393007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5641</xdr:row>
      <xdr:rowOff>0</xdr:rowOff>
    </xdr:from>
    <xdr:to>
      <xdr:col>2</xdr:col>
      <xdr:colOff>133350</xdr:colOff>
      <xdr:row>5643</xdr:row>
      <xdr:rowOff>161925</xdr:rowOff>
    </xdr:to>
    <xdr:pic>
      <xdr:nvPicPr>
        <xdr:cNvPr id="289" name="Picture 135">
          <a:extLst>
            <a:ext uri="{FF2B5EF4-FFF2-40B4-BE49-F238E27FC236}">
              <a16:creationId xmlns:a16="http://schemas.microsoft.com/office/drawing/2014/main" id="{379BA3D3-2953-49ED-BF10-AC4C506619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492162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5681</xdr:row>
      <xdr:rowOff>0</xdr:rowOff>
    </xdr:from>
    <xdr:to>
      <xdr:col>2</xdr:col>
      <xdr:colOff>133350</xdr:colOff>
      <xdr:row>5683</xdr:row>
      <xdr:rowOff>161925</xdr:rowOff>
    </xdr:to>
    <xdr:pic>
      <xdr:nvPicPr>
        <xdr:cNvPr id="290" name="Picture 136">
          <a:extLst>
            <a:ext uri="{FF2B5EF4-FFF2-40B4-BE49-F238E27FC236}">
              <a16:creationId xmlns:a16="http://schemas.microsoft.com/office/drawing/2014/main" id="{6D8B4397-E018-4846-B282-C184D8B4C9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606843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5728</xdr:row>
      <xdr:rowOff>0</xdr:rowOff>
    </xdr:from>
    <xdr:to>
      <xdr:col>2</xdr:col>
      <xdr:colOff>133350</xdr:colOff>
      <xdr:row>5730</xdr:row>
      <xdr:rowOff>161925</xdr:rowOff>
    </xdr:to>
    <xdr:pic>
      <xdr:nvPicPr>
        <xdr:cNvPr id="291" name="Picture 137">
          <a:extLst>
            <a:ext uri="{FF2B5EF4-FFF2-40B4-BE49-F238E27FC236}">
              <a16:creationId xmlns:a16="http://schemas.microsoft.com/office/drawing/2014/main" id="{4634A06F-27B1-40D0-9552-1C6BE0B5D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706094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5776</xdr:row>
      <xdr:rowOff>0</xdr:rowOff>
    </xdr:from>
    <xdr:to>
      <xdr:col>2</xdr:col>
      <xdr:colOff>133350</xdr:colOff>
      <xdr:row>5778</xdr:row>
      <xdr:rowOff>161925</xdr:rowOff>
    </xdr:to>
    <xdr:pic>
      <xdr:nvPicPr>
        <xdr:cNvPr id="292" name="Picture 138">
          <a:extLst>
            <a:ext uri="{FF2B5EF4-FFF2-40B4-BE49-F238E27FC236}">
              <a16:creationId xmlns:a16="http://schemas.microsoft.com/office/drawing/2014/main" id="{5329BEE0-3299-46D2-B2E1-9095BFB9E5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805439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5801</xdr:row>
      <xdr:rowOff>0</xdr:rowOff>
    </xdr:from>
    <xdr:to>
      <xdr:col>2</xdr:col>
      <xdr:colOff>133350</xdr:colOff>
      <xdr:row>5803</xdr:row>
      <xdr:rowOff>161925</xdr:rowOff>
    </xdr:to>
    <xdr:pic>
      <xdr:nvPicPr>
        <xdr:cNvPr id="293" name="Picture 139">
          <a:extLst>
            <a:ext uri="{FF2B5EF4-FFF2-40B4-BE49-F238E27FC236}">
              <a16:creationId xmlns:a16="http://schemas.microsoft.com/office/drawing/2014/main" id="{8F4F61CD-673E-4BA3-B541-B9D24B457F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3907833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5848</xdr:row>
      <xdr:rowOff>0</xdr:rowOff>
    </xdr:from>
    <xdr:to>
      <xdr:col>2</xdr:col>
      <xdr:colOff>133350</xdr:colOff>
      <xdr:row>5850</xdr:row>
      <xdr:rowOff>161925</xdr:rowOff>
    </xdr:to>
    <xdr:pic>
      <xdr:nvPicPr>
        <xdr:cNvPr id="294" name="Picture 140">
          <a:extLst>
            <a:ext uri="{FF2B5EF4-FFF2-40B4-BE49-F238E27FC236}">
              <a16:creationId xmlns:a16="http://schemas.microsoft.com/office/drawing/2014/main" id="{54286011-0227-49A8-B0E2-843F49F82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007084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5883</xdr:row>
      <xdr:rowOff>0</xdr:rowOff>
    </xdr:from>
    <xdr:to>
      <xdr:col>2</xdr:col>
      <xdr:colOff>133350</xdr:colOff>
      <xdr:row>5885</xdr:row>
      <xdr:rowOff>152400</xdr:rowOff>
    </xdr:to>
    <xdr:pic>
      <xdr:nvPicPr>
        <xdr:cNvPr id="295" name="Picture 141">
          <a:extLst>
            <a:ext uri="{FF2B5EF4-FFF2-40B4-BE49-F238E27FC236}">
              <a16:creationId xmlns:a16="http://schemas.microsoft.com/office/drawing/2014/main" id="{27EA0428-8476-4F87-9701-91245EF290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1128115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5929</xdr:row>
      <xdr:rowOff>0</xdr:rowOff>
    </xdr:from>
    <xdr:to>
      <xdr:col>2</xdr:col>
      <xdr:colOff>133350</xdr:colOff>
      <xdr:row>5931</xdr:row>
      <xdr:rowOff>161925</xdr:rowOff>
    </xdr:to>
    <xdr:pic>
      <xdr:nvPicPr>
        <xdr:cNvPr id="296" name="Picture 142">
          <a:extLst>
            <a:ext uri="{FF2B5EF4-FFF2-40B4-BE49-F238E27FC236}">
              <a16:creationId xmlns:a16="http://schemas.microsoft.com/office/drawing/2014/main" id="{DFAD4A86-B77C-4E14-AA85-B4ABD8E237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214443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5974</xdr:row>
      <xdr:rowOff>0</xdr:rowOff>
    </xdr:from>
    <xdr:to>
      <xdr:col>2</xdr:col>
      <xdr:colOff>133350</xdr:colOff>
      <xdr:row>5976</xdr:row>
      <xdr:rowOff>161925</xdr:rowOff>
    </xdr:to>
    <xdr:pic>
      <xdr:nvPicPr>
        <xdr:cNvPr id="297" name="Picture 143">
          <a:extLst>
            <a:ext uri="{FF2B5EF4-FFF2-40B4-BE49-F238E27FC236}">
              <a16:creationId xmlns:a16="http://schemas.microsoft.com/office/drawing/2014/main" id="{86D48859-AABC-4E30-A0E2-78652A2D11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313693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6021</xdr:row>
      <xdr:rowOff>0</xdr:rowOff>
    </xdr:from>
    <xdr:to>
      <xdr:col>2</xdr:col>
      <xdr:colOff>133350</xdr:colOff>
      <xdr:row>6023</xdr:row>
      <xdr:rowOff>161925</xdr:rowOff>
    </xdr:to>
    <xdr:pic>
      <xdr:nvPicPr>
        <xdr:cNvPr id="298" name="Picture 144">
          <a:extLst>
            <a:ext uri="{FF2B5EF4-FFF2-40B4-BE49-F238E27FC236}">
              <a16:creationId xmlns:a16="http://schemas.microsoft.com/office/drawing/2014/main" id="{2CB37F37-BF09-4AB5-B63A-32CD2FB0F8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4129442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6051</xdr:row>
      <xdr:rowOff>0</xdr:rowOff>
    </xdr:from>
    <xdr:to>
      <xdr:col>2</xdr:col>
      <xdr:colOff>133350</xdr:colOff>
      <xdr:row>6053</xdr:row>
      <xdr:rowOff>161925</xdr:rowOff>
    </xdr:to>
    <xdr:pic>
      <xdr:nvPicPr>
        <xdr:cNvPr id="299" name="Picture 145">
          <a:extLst>
            <a:ext uri="{FF2B5EF4-FFF2-40B4-BE49-F238E27FC236}">
              <a16:creationId xmlns:a16="http://schemas.microsoft.com/office/drawing/2014/main" id="{31E6C4DC-56FC-404A-B691-AA445D7B22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518290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6099</xdr:row>
      <xdr:rowOff>0</xdr:rowOff>
    </xdr:from>
    <xdr:to>
      <xdr:col>2</xdr:col>
      <xdr:colOff>133350</xdr:colOff>
      <xdr:row>6101</xdr:row>
      <xdr:rowOff>161925</xdr:rowOff>
    </xdr:to>
    <xdr:pic>
      <xdr:nvPicPr>
        <xdr:cNvPr id="300" name="Picture 146">
          <a:extLst>
            <a:ext uri="{FF2B5EF4-FFF2-40B4-BE49-F238E27FC236}">
              <a16:creationId xmlns:a16="http://schemas.microsoft.com/office/drawing/2014/main" id="{712FF230-0B88-49D4-8E07-4E494FCB8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622399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6122</xdr:row>
      <xdr:rowOff>0</xdr:rowOff>
    </xdr:from>
    <xdr:to>
      <xdr:col>2</xdr:col>
      <xdr:colOff>133350</xdr:colOff>
      <xdr:row>6124</xdr:row>
      <xdr:rowOff>161925</xdr:rowOff>
    </xdr:to>
    <xdr:pic>
      <xdr:nvPicPr>
        <xdr:cNvPr id="301" name="Picture 147">
          <a:extLst>
            <a:ext uri="{FF2B5EF4-FFF2-40B4-BE49-F238E27FC236}">
              <a16:creationId xmlns:a16="http://schemas.microsoft.com/office/drawing/2014/main" id="{C7AFD15B-008F-4634-9EA5-517312F7C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7235545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6173</xdr:row>
      <xdr:rowOff>0</xdr:rowOff>
    </xdr:from>
    <xdr:to>
      <xdr:col>2</xdr:col>
      <xdr:colOff>133350</xdr:colOff>
      <xdr:row>6175</xdr:row>
      <xdr:rowOff>161925</xdr:rowOff>
    </xdr:to>
    <xdr:pic>
      <xdr:nvPicPr>
        <xdr:cNvPr id="302" name="Picture 148">
          <a:extLst>
            <a:ext uri="{FF2B5EF4-FFF2-40B4-BE49-F238E27FC236}">
              <a16:creationId xmlns:a16="http://schemas.microsoft.com/office/drawing/2014/main" id="{977FFD0D-6B79-41AA-ADB7-91D9C8EEC4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826996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6223</xdr:row>
      <xdr:rowOff>0</xdr:rowOff>
    </xdr:from>
    <xdr:to>
      <xdr:col>2</xdr:col>
      <xdr:colOff>133350</xdr:colOff>
      <xdr:row>6225</xdr:row>
      <xdr:rowOff>161925</xdr:rowOff>
    </xdr:to>
    <xdr:pic>
      <xdr:nvPicPr>
        <xdr:cNvPr id="303" name="Picture 149">
          <a:extLst>
            <a:ext uri="{FF2B5EF4-FFF2-40B4-BE49-F238E27FC236}">
              <a16:creationId xmlns:a16="http://schemas.microsoft.com/office/drawing/2014/main" id="{1D25A827-BDA9-43AD-B16D-6E00EB9688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4930913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6265</xdr:row>
      <xdr:rowOff>0</xdr:rowOff>
    </xdr:from>
    <xdr:to>
      <xdr:col>2</xdr:col>
      <xdr:colOff>133350</xdr:colOff>
      <xdr:row>6267</xdr:row>
      <xdr:rowOff>161925</xdr:rowOff>
    </xdr:to>
    <xdr:pic>
      <xdr:nvPicPr>
        <xdr:cNvPr id="304" name="Picture 150">
          <a:extLst>
            <a:ext uri="{FF2B5EF4-FFF2-40B4-BE49-F238E27FC236}">
              <a16:creationId xmlns:a16="http://schemas.microsoft.com/office/drawing/2014/main" id="{930770DA-1515-446E-ACC9-C0131F7EDD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503035475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6309</xdr:row>
      <xdr:rowOff>0</xdr:rowOff>
    </xdr:from>
    <xdr:to>
      <xdr:col>2</xdr:col>
      <xdr:colOff>133350</xdr:colOff>
      <xdr:row>6311</xdr:row>
      <xdr:rowOff>161925</xdr:rowOff>
    </xdr:to>
    <xdr:pic>
      <xdr:nvPicPr>
        <xdr:cNvPr id="305" name="Picture 151">
          <a:extLst>
            <a:ext uri="{FF2B5EF4-FFF2-40B4-BE49-F238E27FC236}">
              <a16:creationId xmlns:a16="http://schemas.microsoft.com/office/drawing/2014/main" id="{60C93702-AC71-4B42-9BF1-8A1C4D7AC2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5131415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6357</xdr:row>
      <xdr:rowOff>0</xdr:rowOff>
    </xdr:from>
    <xdr:to>
      <xdr:col>2</xdr:col>
      <xdr:colOff>133350</xdr:colOff>
      <xdr:row>6359</xdr:row>
      <xdr:rowOff>152400</xdr:rowOff>
    </xdr:to>
    <xdr:pic>
      <xdr:nvPicPr>
        <xdr:cNvPr id="306" name="Picture 152">
          <a:extLst>
            <a:ext uri="{FF2B5EF4-FFF2-40B4-BE49-F238E27FC236}">
              <a16:creationId xmlns:a16="http://schemas.microsoft.com/office/drawing/2014/main" id="{B93DE90E-785F-46D7-8D71-EBB882B177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523371350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6381</xdr:row>
      <xdr:rowOff>0</xdr:rowOff>
    </xdr:from>
    <xdr:to>
      <xdr:col>2</xdr:col>
      <xdr:colOff>133350</xdr:colOff>
      <xdr:row>6383</xdr:row>
      <xdr:rowOff>161925</xdr:rowOff>
    </xdr:to>
    <xdr:pic>
      <xdr:nvPicPr>
        <xdr:cNvPr id="307" name="Picture 153">
          <a:extLst>
            <a:ext uri="{FF2B5EF4-FFF2-40B4-BE49-F238E27FC236}">
              <a16:creationId xmlns:a16="http://schemas.microsoft.com/office/drawing/2014/main" id="{D2993C02-AF0D-4039-BBD9-93F8751E6A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533448800"/>
          <a:ext cx="7429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20880</xdr:colOff>
      <xdr:row>5</xdr:row>
      <xdr:rowOff>63360</xdr:rowOff>
    </xdr:from>
    <xdr:to>
      <xdr:col>17</xdr:col>
      <xdr:colOff>435090</xdr:colOff>
      <xdr:row>13</xdr:row>
      <xdr:rowOff>165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12384A1-EE23-44D2-90C6-0D2A7CA5EA7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276370" y="1088250"/>
          <a:ext cx="5336730" cy="15274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11</xdr:col>
      <xdr:colOff>79560</xdr:colOff>
      <xdr:row>23</xdr:row>
      <xdr:rowOff>84240</xdr:rowOff>
    </xdr:from>
    <xdr:to>
      <xdr:col>17</xdr:col>
      <xdr:colOff>588810</xdr:colOff>
      <xdr:row>56</xdr:row>
      <xdr:rowOff>173730</xdr:rowOff>
    </xdr:to>
    <xdr:pic>
      <xdr:nvPicPr>
        <xdr:cNvPr id="3" name="Figura 7">
          <a:extLst>
            <a:ext uri="{FF2B5EF4-FFF2-40B4-BE49-F238E27FC236}">
              <a16:creationId xmlns:a16="http://schemas.microsoft.com/office/drawing/2014/main" id="{56604D19-78BA-405A-90A7-379C51B5A454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6491135" y="3972345"/>
          <a:ext cx="6275685" cy="442717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13</xdr:col>
      <xdr:colOff>451080</xdr:colOff>
      <xdr:row>12</xdr:row>
      <xdr:rowOff>78480</xdr:rowOff>
    </xdr:from>
    <xdr:to>
      <xdr:col>14</xdr:col>
      <xdr:colOff>1009275</xdr:colOff>
      <xdr:row>12</xdr:row>
      <xdr:rowOff>460080</xdr:rowOff>
    </xdr:to>
    <xdr:sp macro="" textlink="">
      <xdr:nvSpPr>
        <xdr:cNvPr id="4" name="Retângulo 10">
          <a:extLst>
            <a:ext uri="{FF2B5EF4-FFF2-40B4-BE49-F238E27FC236}">
              <a16:creationId xmlns:a16="http://schemas.microsoft.com/office/drawing/2014/main" id="{01C56883-CFDC-4C04-A7DE-C722B9EC1142}"/>
            </a:ext>
          </a:extLst>
        </xdr:cNvPr>
        <xdr:cNvSpPr/>
      </xdr:nvSpPr>
      <xdr:spPr>
        <a:xfrm>
          <a:off x="18756225" y="2145405"/>
          <a:ext cx="1183035" cy="381600"/>
        </a:xfrm>
        <a:prstGeom prst="rect">
          <a:avLst/>
        </a:prstGeom>
        <a:noFill/>
        <a:ln w="28575">
          <a:solidFill>
            <a:srgbClr val="FF0000"/>
          </a:solidFill>
          <a:miter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354600</xdr:colOff>
      <xdr:row>35</xdr:row>
      <xdr:rowOff>104760</xdr:rowOff>
    </xdr:from>
    <xdr:to>
      <xdr:col>19</xdr:col>
      <xdr:colOff>474675</xdr:colOff>
      <xdr:row>45</xdr:row>
      <xdr:rowOff>22170</xdr:rowOff>
    </xdr:to>
    <xdr:pic>
      <xdr:nvPicPr>
        <xdr:cNvPr id="2" name="Figura 8">
          <a:extLst>
            <a:ext uri="{FF2B5EF4-FFF2-40B4-BE49-F238E27FC236}">
              <a16:creationId xmlns:a16="http://schemas.microsoft.com/office/drawing/2014/main" id="{1089811D-164E-4928-B5AF-DF670FFFF51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646160" y="2274555"/>
          <a:ext cx="5688390" cy="211006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364320</xdr:colOff>
      <xdr:row>74</xdr:row>
      <xdr:rowOff>181440</xdr:rowOff>
    </xdr:from>
    <xdr:to>
      <xdr:col>20</xdr:col>
      <xdr:colOff>15690</xdr:colOff>
      <xdr:row>93</xdr:row>
      <xdr:rowOff>96675</xdr:rowOff>
    </xdr:to>
    <xdr:pic>
      <xdr:nvPicPr>
        <xdr:cNvPr id="3" name="Figura 19">
          <a:extLst>
            <a:ext uri="{FF2B5EF4-FFF2-40B4-BE49-F238E27FC236}">
              <a16:creationId xmlns:a16="http://schemas.microsoft.com/office/drawing/2014/main" id="{8D90CDA8-CDEF-4453-833D-D2EE3B2ACDFF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6648260" y="4905375"/>
          <a:ext cx="5846430" cy="208740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447840</xdr:colOff>
      <xdr:row>37</xdr:row>
      <xdr:rowOff>194400</xdr:rowOff>
    </xdr:from>
    <xdr:to>
      <xdr:col>9</xdr:col>
      <xdr:colOff>3375405</xdr:colOff>
      <xdr:row>44</xdr:row>
      <xdr:rowOff>170790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533474F-C0AF-4061-A739-BB28C19039E9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2037860" y="7921080"/>
          <a:ext cx="4906860" cy="142609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369075</xdr:colOff>
      <xdr:row>44</xdr:row>
      <xdr:rowOff>332895</xdr:rowOff>
    </xdr:from>
    <xdr:to>
      <xdr:col>9</xdr:col>
      <xdr:colOff>2630760</xdr:colOff>
      <xdr:row>52</xdr:row>
      <xdr:rowOff>94965</xdr:rowOff>
    </xdr:to>
    <xdr:pic>
      <xdr:nvPicPr>
        <xdr:cNvPr id="3" name="Figura 1">
          <a:extLst>
            <a:ext uri="{FF2B5EF4-FFF2-40B4-BE49-F238E27FC236}">
              <a16:creationId xmlns:a16="http://schemas.microsoft.com/office/drawing/2014/main" id="{5A89D4CC-1C18-49E5-9574-AB7DDCA3F9AD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1957190" y="9503565"/>
          <a:ext cx="4246695" cy="157753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2795760</xdr:colOff>
      <xdr:row>44</xdr:row>
      <xdr:rowOff>299880</xdr:rowOff>
    </xdr:from>
    <xdr:to>
      <xdr:col>15</xdr:col>
      <xdr:colOff>285000</xdr:colOff>
      <xdr:row>52</xdr:row>
      <xdr:rowOff>93405</xdr:rowOff>
    </xdr:to>
    <xdr:pic>
      <xdr:nvPicPr>
        <xdr:cNvPr id="4" name="Figura 2">
          <a:extLst>
            <a:ext uri="{FF2B5EF4-FFF2-40B4-BE49-F238E27FC236}">
              <a16:creationId xmlns:a16="http://schemas.microsoft.com/office/drawing/2014/main" id="{6EB69C37-A878-496F-9DCE-9D7ACD887E7F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16372695" y="9470550"/>
          <a:ext cx="3966240" cy="160899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373680</xdr:colOff>
      <xdr:row>52</xdr:row>
      <xdr:rowOff>124560</xdr:rowOff>
    </xdr:from>
    <xdr:to>
      <xdr:col>9</xdr:col>
      <xdr:colOff>3143280</xdr:colOff>
      <xdr:row>59</xdr:row>
      <xdr:rowOff>20640</xdr:rowOff>
    </xdr:to>
    <xdr:pic>
      <xdr:nvPicPr>
        <xdr:cNvPr id="5" name="Figura 3">
          <a:extLst>
            <a:ext uri="{FF2B5EF4-FFF2-40B4-BE49-F238E27FC236}">
              <a16:creationId xmlns:a16="http://schemas.microsoft.com/office/drawing/2014/main" id="{4077766C-0E5A-4F32-90EF-685781263C89}"/>
            </a:ext>
          </a:extLst>
        </xdr:cNvPr>
        <xdr:cNvPicPr/>
      </xdr:nvPicPr>
      <xdr:blipFill>
        <a:blip xmlns:r="http://schemas.openxmlformats.org/officeDocument/2006/relationships" r:embed="rId4"/>
        <a:stretch/>
      </xdr:blipFill>
      <xdr:spPr>
        <a:xfrm>
          <a:off x="11963700" y="11108790"/>
          <a:ext cx="4748895" cy="133816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3256920</xdr:colOff>
      <xdr:row>52</xdr:row>
      <xdr:rowOff>98280</xdr:rowOff>
    </xdr:from>
    <xdr:to>
      <xdr:col>17</xdr:col>
      <xdr:colOff>91800</xdr:colOff>
      <xdr:row>59</xdr:row>
      <xdr:rowOff>20880</xdr:rowOff>
    </xdr:to>
    <xdr:pic>
      <xdr:nvPicPr>
        <xdr:cNvPr id="6" name="Figura 4">
          <a:extLst>
            <a:ext uri="{FF2B5EF4-FFF2-40B4-BE49-F238E27FC236}">
              <a16:creationId xmlns:a16="http://schemas.microsoft.com/office/drawing/2014/main" id="{4381E506-F07C-4058-AAA8-4FABBF923230}"/>
            </a:ext>
          </a:extLst>
        </xdr:cNvPr>
        <xdr:cNvPicPr/>
      </xdr:nvPicPr>
      <xdr:blipFill>
        <a:blip xmlns:r="http://schemas.openxmlformats.org/officeDocument/2006/relationships" r:embed="rId5"/>
        <a:stretch/>
      </xdr:blipFill>
      <xdr:spPr>
        <a:xfrm>
          <a:off x="16833855" y="11076795"/>
          <a:ext cx="4550130" cy="13704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587520</xdr:colOff>
      <xdr:row>23</xdr:row>
      <xdr:rowOff>95760</xdr:rowOff>
    </xdr:from>
    <xdr:to>
      <xdr:col>11</xdr:col>
      <xdr:colOff>2520</xdr:colOff>
      <xdr:row>28</xdr:row>
      <xdr:rowOff>359175</xdr:rowOff>
    </xdr:to>
    <xdr:pic>
      <xdr:nvPicPr>
        <xdr:cNvPr id="7" name="Figura 5">
          <a:extLst>
            <a:ext uri="{FF2B5EF4-FFF2-40B4-BE49-F238E27FC236}">
              <a16:creationId xmlns:a16="http://schemas.microsoft.com/office/drawing/2014/main" id="{F8023C6E-4930-4DFF-AB2D-515358275172}"/>
            </a:ext>
          </a:extLst>
        </xdr:cNvPr>
        <xdr:cNvPicPr/>
      </xdr:nvPicPr>
      <xdr:blipFill>
        <a:blip xmlns:r="http://schemas.openxmlformats.org/officeDocument/2006/relationships" r:embed="rId6"/>
        <a:stretch/>
      </xdr:blipFill>
      <xdr:spPr>
        <a:xfrm>
          <a:off x="12183255" y="4492500"/>
          <a:ext cx="5392890" cy="15759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491400</xdr:colOff>
      <xdr:row>33</xdr:row>
      <xdr:rowOff>20880</xdr:rowOff>
    </xdr:from>
    <xdr:to>
      <xdr:col>11</xdr:col>
      <xdr:colOff>205920</xdr:colOff>
      <xdr:row>37</xdr:row>
      <xdr:rowOff>134700</xdr:rowOff>
    </xdr:to>
    <xdr:pic>
      <xdr:nvPicPr>
        <xdr:cNvPr id="8" name="Figura 6">
          <a:extLst>
            <a:ext uri="{FF2B5EF4-FFF2-40B4-BE49-F238E27FC236}">
              <a16:creationId xmlns:a16="http://schemas.microsoft.com/office/drawing/2014/main" id="{ED35FD69-6D34-450F-BF6F-BC2E63A0D64B}"/>
            </a:ext>
          </a:extLst>
        </xdr:cNvPr>
        <xdr:cNvPicPr/>
      </xdr:nvPicPr>
      <xdr:blipFill>
        <a:blip xmlns:r="http://schemas.openxmlformats.org/officeDocument/2006/relationships" r:embed="rId7"/>
        <a:stretch/>
      </xdr:blipFill>
      <xdr:spPr>
        <a:xfrm>
          <a:off x="12081420" y="6836970"/>
          <a:ext cx="5701935" cy="101869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367875</xdr:colOff>
      <xdr:row>58</xdr:row>
      <xdr:rowOff>94410</xdr:rowOff>
    </xdr:from>
    <xdr:to>
      <xdr:col>11</xdr:col>
      <xdr:colOff>208335</xdr:colOff>
      <xdr:row>66</xdr:row>
      <xdr:rowOff>675</xdr:rowOff>
    </xdr:to>
    <xdr:pic>
      <xdr:nvPicPr>
        <xdr:cNvPr id="9" name="Figura 9">
          <a:extLst>
            <a:ext uri="{FF2B5EF4-FFF2-40B4-BE49-F238E27FC236}">
              <a16:creationId xmlns:a16="http://schemas.microsoft.com/office/drawing/2014/main" id="{7D01EE02-C1FC-4D74-A069-559B5DF4320D}"/>
            </a:ext>
          </a:extLst>
        </xdr:cNvPr>
        <xdr:cNvPicPr/>
      </xdr:nvPicPr>
      <xdr:blipFill>
        <a:blip xmlns:r="http://schemas.openxmlformats.org/officeDocument/2006/relationships" r:embed="rId8"/>
        <a:stretch/>
      </xdr:blipFill>
      <xdr:spPr>
        <a:xfrm>
          <a:off x="11955990" y="12347370"/>
          <a:ext cx="5829780" cy="207415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3044160</xdr:colOff>
      <xdr:row>92</xdr:row>
      <xdr:rowOff>0</xdr:rowOff>
    </xdr:from>
    <xdr:to>
      <xdr:col>16</xdr:col>
      <xdr:colOff>245160</xdr:colOff>
      <xdr:row>98</xdr:row>
      <xdr:rowOff>282315</xdr:rowOff>
    </xdr:to>
    <xdr:pic>
      <xdr:nvPicPr>
        <xdr:cNvPr id="10" name="Figura 10">
          <a:extLst>
            <a:ext uri="{FF2B5EF4-FFF2-40B4-BE49-F238E27FC236}">
              <a16:creationId xmlns:a16="http://schemas.microsoft.com/office/drawing/2014/main" id="{C6AACE3C-73EF-4430-ADDE-74EF024D07E9}"/>
            </a:ext>
          </a:extLst>
        </xdr:cNvPr>
        <xdr:cNvPicPr/>
      </xdr:nvPicPr>
      <xdr:blipFill>
        <a:blip xmlns:r="http://schemas.openxmlformats.org/officeDocument/2006/relationships" r:embed="rId9"/>
        <a:stretch/>
      </xdr:blipFill>
      <xdr:spPr>
        <a:xfrm>
          <a:off x="16615380" y="21326475"/>
          <a:ext cx="4302840" cy="155295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132840</xdr:colOff>
      <xdr:row>93</xdr:row>
      <xdr:rowOff>58320</xdr:rowOff>
    </xdr:from>
    <xdr:to>
      <xdr:col>9</xdr:col>
      <xdr:colOff>2988675</xdr:colOff>
      <xdr:row>98</xdr:row>
      <xdr:rowOff>171300</xdr:rowOff>
    </xdr:to>
    <xdr:pic>
      <xdr:nvPicPr>
        <xdr:cNvPr id="11" name="Figura 11">
          <a:extLst>
            <a:ext uri="{FF2B5EF4-FFF2-40B4-BE49-F238E27FC236}">
              <a16:creationId xmlns:a16="http://schemas.microsoft.com/office/drawing/2014/main" id="{A6AE5BF1-F6AE-49F7-84C2-1B52B7D71A51}"/>
            </a:ext>
          </a:extLst>
        </xdr:cNvPr>
        <xdr:cNvPicPr/>
      </xdr:nvPicPr>
      <xdr:blipFill>
        <a:blip xmlns:r="http://schemas.openxmlformats.org/officeDocument/2006/relationships" r:embed="rId10"/>
        <a:stretch/>
      </xdr:blipFill>
      <xdr:spPr>
        <a:xfrm>
          <a:off x="11728575" y="21742935"/>
          <a:ext cx="4837035" cy="1025475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141487</xdr:colOff>
      <xdr:row>100</xdr:row>
      <xdr:rowOff>275185</xdr:rowOff>
    </xdr:from>
    <xdr:to>
      <xdr:col>10</xdr:col>
      <xdr:colOff>210588</xdr:colOff>
      <xdr:row>114</xdr:row>
      <xdr:rowOff>172143</xdr:rowOff>
    </xdr:to>
    <xdr:pic>
      <xdr:nvPicPr>
        <xdr:cNvPr id="12" name="Figura 12">
          <a:extLst>
            <a:ext uri="{FF2B5EF4-FFF2-40B4-BE49-F238E27FC236}">
              <a16:creationId xmlns:a16="http://schemas.microsoft.com/office/drawing/2014/main" id="{DB47F972-B5A3-41CF-9309-DFAC513D2D0F}"/>
            </a:ext>
          </a:extLst>
        </xdr:cNvPr>
        <xdr:cNvPicPr/>
      </xdr:nvPicPr>
      <xdr:blipFill>
        <a:blip xmlns:r="http://schemas.openxmlformats.org/officeDocument/2006/relationships" r:embed="rId11"/>
        <a:stretch/>
      </xdr:blipFill>
      <xdr:spPr>
        <a:xfrm>
          <a:off x="11731507" y="23413315"/>
          <a:ext cx="5429771" cy="3063068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169200</xdr:colOff>
      <xdr:row>118</xdr:row>
      <xdr:rowOff>88920</xdr:rowOff>
    </xdr:from>
    <xdr:to>
      <xdr:col>9</xdr:col>
      <xdr:colOff>2797725</xdr:colOff>
      <xdr:row>126</xdr:row>
      <xdr:rowOff>175125</xdr:rowOff>
    </xdr:to>
    <xdr:pic>
      <xdr:nvPicPr>
        <xdr:cNvPr id="13" name="Figura 14">
          <a:extLst>
            <a:ext uri="{FF2B5EF4-FFF2-40B4-BE49-F238E27FC236}">
              <a16:creationId xmlns:a16="http://schemas.microsoft.com/office/drawing/2014/main" id="{4B4CB36B-AD45-491B-9792-42DDC59C2C0C}"/>
            </a:ext>
          </a:extLst>
        </xdr:cNvPr>
        <xdr:cNvPicPr/>
      </xdr:nvPicPr>
      <xdr:blipFill>
        <a:blip xmlns:r="http://schemas.openxmlformats.org/officeDocument/2006/relationships" r:embed="rId12"/>
        <a:stretch/>
      </xdr:blipFill>
      <xdr:spPr>
        <a:xfrm>
          <a:off x="11764935" y="26762730"/>
          <a:ext cx="4609725" cy="17073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9</xdr:col>
      <xdr:colOff>2901960</xdr:colOff>
      <xdr:row>118</xdr:row>
      <xdr:rowOff>115920</xdr:rowOff>
    </xdr:from>
    <xdr:to>
      <xdr:col>16</xdr:col>
      <xdr:colOff>175005</xdr:colOff>
      <xdr:row>125</xdr:row>
      <xdr:rowOff>76680</xdr:rowOff>
    </xdr:to>
    <xdr:pic>
      <xdr:nvPicPr>
        <xdr:cNvPr id="14" name="Figura 15">
          <a:extLst>
            <a:ext uri="{FF2B5EF4-FFF2-40B4-BE49-F238E27FC236}">
              <a16:creationId xmlns:a16="http://schemas.microsoft.com/office/drawing/2014/main" id="{637E44E8-AD3B-411F-9100-2054B8FCE0E7}"/>
            </a:ext>
          </a:extLst>
        </xdr:cNvPr>
        <xdr:cNvPicPr/>
      </xdr:nvPicPr>
      <xdr:blipFill>
        <a:blip xmlns:r="http://schemas.openxmlformats.org/officeDocument/2006/relationships" r:embed="rId13"/>
        <a:stretch/>
      </xdr:blipFill>
      <xdr:spPr>
        <a:xfrm>
          <a:off x="16476990" y="26785920"/>
          <a:ext cx="4363455" cy="140856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156960</xdr:colOff>
      <xdr:row>133</xdr:row>
      <xdr:rowOff>90720</xdr:rowOff>
    </xdr:from>
    <xdr:to>
      <xdr:col>9</xdr:col>
      <xdr:colOff>2763780</xdr:colOff>
      <xdr:row>140</xdr:row>
      <xdr:rowOff>136439</xdr:rowOff>
    </xdr:to>
    <xdr:pic>
      <xdr:nvPicPr>
        <xdr:cNvPr id="15" name="Figura 16">
          <a:extLst>
            <a:ext uri="{FF2B5EF4-FFF2-40B4-BE49-F238E27FC236}">
              <a16:creationId xmlns:a16="http://schemas.microsoft.com/office/drawing/2014/main" id="{45499FF4-4C19-4250-8F89-7F7AC64E2429}"/>
            </a:ext>
          </a:extLst>
        </xdr:cNvPr>
        <xdr:cNvPicPr/>
      </xdr:nvPicPr>
      <xdr:blipFill>
        <a:blip xmlns:r="http://schemas.openxmlformats.org/officeDocument/2006/relationships" r:embed="rId14"/>
        <a:stretch/>
      </xdr:blipFill>
      <xdr:spPr>
        <a:xfrm>
          <a:off x="11750790" y="30003030"/>
          <a:ext cx="4582305" cy="1304924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7</xdr:col>
      <xdr:colOff>374820</xdr:colOff>
      <xdr:row>55</xdr:row>
      <xdr:rowOff>0</xdr:rowOff>
    </xdr:from>
    <xdr:to>
      <xdr:col>9</xdr:col>
      <xdr:colOff>2646720</xdr:colOff>
      <xdr:row>60</xdr:row>
      <xdr:rowOff>57660</xdr:rowOff>
    </xdr:to>
    <xdr:pic>
      <xdr:nvPicPr>
        <xdr:cNvPr id="16" name="Figura 18">
          <a:extLst>
            <a:ext uri="{FF2B5EF4-FFF2-40B4-BE49-F238E27FC236}">
              <a16:creationId xmlns:a16="http://schemas.microsoft.com/office/drawing/2014/main" id="{18484667-253B-427D-BCDD-53BA271C9B22}"/>
            </a:ext>
          </a:extLst>
        </xdr:cNvPr>
        <xdr:cNvPicPr/>
      </xdr:nvPicPr>
      <xdr:blipFill>
        <a:blip xmlns:r="http://schemas.openxmlformats.org/officeDocument/2006/relationships" r:embed="rId15"/>
        <a:stretch/>
      </xdr:blipFill>
      <xdr:spPr>
        <a:xfrm>
          <a:off x="11964840" y="11525250"/>
          <a:ext cx="4258815" cy="11397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10</xdr:col>
      <xdr:colOff>429146</xdr:colOff>
      <xdr:row>133</xdr:row>
      <xdr:rowOff>32731</xdr:rowOff>
    </xdr:from>
    <xdr:to>
      <xdr:col>19</xdr:col>
      <xdr:colOff>320912</xdr:colOff>
      <xdr:row>173</xdr:row>
      <xdr:rowOff>168619</xdr:rowOff>
    </xdr:to>
    <xdr:pic>
      <xdr:nvPicPr>
        <xdr:cNvPr id="17" name="Imagem 16">
          <a:extLst>
            <a:ext uri="{FF2B5EF4-FFF2-40B4-BE49-F238E27FC236}">
              <a16:creationId xmlns:a16="http://schemas.microsoft.com/office/drawing/2014/main" id="{1E191EE3-7A92-4E3B-A162-6FA6CFC2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385551" y="29939326"/>
          <a:ext cx="5465796" cy="738060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16784</xdr:colOff>
      <xdr:row>24</xdr:row>
      <xdr:rowOff>116130</xdr:rowOff>
    </xdr:from>
    <xdr:to>
      <xdr:col>21</xdr:col>
      <xdr:colOff>550544</xdr:colOff>
      <xdr:row>28</xdr:row>
      <xdr:rowOff>495300</xdr:rowOff>
    </xdr:to>
    <xdr:pic>
      <xdr:nvPicPr>
        <xdr:cNvPr id="2" name="Figura 17">
          <a:extLst>
            <a:ext uri="{FF2B5EF4-FFF2-40B4-BE49-F238E27FC236}">
              <a16:creationId xmlns:a16="http://schemas.microsoft.com/office/drawing/2014/main" id="{FDBA6A0F-ED56-4BEA-A598-63DE35AE654C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6822694" y="4831005"/>
          <a:ext cx="6105885" cy="110307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12</xdr:col>
      <xdr:colOff>9525</xdr:colOff>
      <xdr:row>13</xdr:row>
      <xdr:rowOff>32284</xdr:rowOff>
    </xdr:from>
    <xdr:to>
      <xdr:col>21</xdr:col>
      <xdr:colOff>535833</xdr:colOff>
      <xdr:row>24</xdr:row>
      <xdr:rowOff>3363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4C762BC-3531-4EA6-A3C7-D1CE031577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813530" y="2745004"/>
          <a:ext cx="6096528" cy="1973234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129540</xdr:colOff>
      <xdr:row>0</xdr:row>
      <xdr:rowOff>0</xdr:rowOff>
    </xdr:from>
    <xdr:to>
      <xdr:col>17</xdr:col>
      <xdr:colOff>208992</xdr:colOff>
      <xdr:row>15</xdr:row>
      <xdr:rowOff>132856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B725FF1-BFDC-40F1-8EDD-8FA691D48A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25500" y="0"/>
          <a:ext cx="4613352" cy="3194191"/>
        </a:xfrm>
        <a:prstGeom prst="rect">
          <a:avLst/>
        </a:prstGeom>
      </xdr:spPr>
    </xdr:pic>
    <xdr:clientData/>
  </xdr:twoCellAnchor>
  <xdr:twoCellAnchor editAs="oneCell">
    <xdr:from>
      <xdr:col>0</xdr:col>
      <xdr:colOff>1360170</xdr:colOff>
      <xdr:row>18</xdr:row>
      <xdr:rowOff>64770</xdr:rowOff>
    </xdr:from>
    <xdr:to>
      <xdr:col>2</xdr:col>
      <xdr:colOff>687705</xdr:colOff>
      <xdr:row>22</xdr:row>
      <xdr:rowOff>403764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2F1B0CA-914B-4072-8F46-18BBEC4E0F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8265" y="3663315"/>
          <a:ext cx="4692015" cy="138483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211666</xdr:colOff>
      <xdr:row>21</xdr:row>
      <xdr:rowOff>37254</xdr:rowOff>
    </xdr:from>
    <xdr:to>
      <xdr:col>3</xdr:col>
      <xdr:colOff>288501</xdr:colOff>
      <xdr:row>26</xdr:row>
      <xdr:rowOff>18963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2438ECA-55F1-4F72-8C50-37CD724A81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7856" y="3894879"/>
          <a:ext cx="5267960" cy="890394"/>
        </a:xfrm>
        <a:prstGeom prst="rect">
          <a:avLst/>
        </a:prstGeom>
      </xdr:spPr>
    </xdr:pic>
    <xdr:clientData/>
  </xdr:twoCellAnchor>
  <xdr:twoCellAnchor editAs="oneCell">
    <xdr:from>
      <xdr:col>0</xdr:col>
      <xdr:colOff>701040</xdr:colOff>
      <xdr:row>77</xdr:row>
      <xdr:rowOff>165130</xdr:rowOff>
    </xdr:from>
    <xdr:to>
      <xdr:col>2</xdr:col>
      <xdr:colOff>245745</xdr:colOff>
      <xdr:row>85</xdr:row>
      <xdr:rowOff>97453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91B9CFF-F257-45E6-B282-CDEA1EEFA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4850" y="15085090"/>
          <a:ext cx="3916680" cy="1372503"/>
        </a:xfrm>
        <a:prstGeom prst="rect">
          <a:avLst/>
        </a:prstGeom>
      </xdr:spPr>
    </xdr:pic>
    <xdr:clientData/>
  </xdr:twoCellAnchor>
  <xdr:twoCellAnchor editAs="oneCell">
    <xdr:from>
      <xdr:col>0</xdr:col>
      <xdr:colOff>1133475</xdr:colOff>
      <xdr:row>91</xdr:row>
      <xdr:rowOff>164358</xdr:rowOff>
    </xdr:from>
    <xdr:to>
      <xdr:col>2</xdr:col>
      <xdr:colOff>779145</xdr:colOff>
      <xdr:row>98</xdr:row>
      <xdr:rowOff>53594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86BF77C-80B9-4C03-8C2D-84F06A98B6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1570" y="17617968"/>
          <a:ext cx="4023360" cy="1156061"/>
        </a:xfrm>
        <a:prstGeom prst="rect">
          <a:avLst/>
        </a:prstGeom>
      </xdr:spPr>
    </xdr:pic>
    <xdr:clientData/>
  </xdr:twoCellAnchor>
  <xdr:twoCellAnchor editAs="oneCell">
    <xdr:from>
      <xdr:col>0</xdr:col>
      <xdr:colOff>742950</xdr:colOff>
      <xdr:row>104</xdr:row>
      <xdr:rowOff>158115</xdr:rowOff>
    </xdr:from>
    <xdr:to>
      <xdr:col>3</xdr:col>
      <xdr:colOff>136083</xdr:colOff>
      <xdr:row>117</xdr:row>
      <xdr:rowOff>168727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0E768D7-88C2-4650-8EA5-172E84CA9A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39140" y="19962495"/>
          <a:ext cx="4584258" cy="2365192"/>
        </a:xfrm>
        <a:prstGeom prst="rect">
          <a:avLst/>
        </a:prstGeom>
      </xdr:spPr>
    </xdr:pic>
    <xdr:clientData/>
  </xdr:twoCellAnchor>
  <xdr:twoCellAnchor editAs="oneCell">
    <xdr:from>
      <xdr:col>0</xdr:col>
      <xdr:colOff>342900</xdr:colOff>
      <xdr:row>31</xdr:row>
      <xdr:rowOff>82910</xdr:rowOff>
    </xdr:from>
    <xdr:to>
      <xdr:col>2</xdr:col>
      <xdr:colOff>741680</xdr:colOff>
      <xdr:row>35</xdr:row>
      <xdr:rowOff>131582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88F24338-F649-4527-B459-81E075794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42900" y="5752190"/>
          <a:ext cx="4774565" cy="77447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180360</xdr:colOff>
      <xdr:row>47</xdr:row>
      <xdr:rowOff>59760</xdr:rowOff>
    </xdr:from>
    <xdr:to>
      <xdr:col>2</xdr:col>
      <xdr:colOff>779190</xdr:colOff>
      <xdr:row>50</xdr:row>
      <xdr:rowOff>56310</xdr:rowOff>
    </xdr:to>
    <xdr:pic>
      <xdr:nvPicPr>
        <xdr:cNvPr id="2" name="Figura 8">
          <a:extLst>
            <a:ext uri="{FF2B5EF4-FFF2-40B4-BE49-F238E27FC236}">
              <a16:creationId xmlns:a16="http://schemas.microsoft.com/office/drawing/2014/main" id="{BE9053B7-CF1E-4EDC-AF5F-B9D64A21E9A1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178455" y="7780725"/>
          <a:ext cx="4033545" cy="489945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o\c\Soercel-2000\DTE\CST\Or&#231;amento\SISTEMA%20EL&#201;TRICO%20LTQ\TOSHIBA\Planejamento\FERROSTA\PL-AQUAC\MAPA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j\c\Keyloir%20Trabalhos\Zortea\Arquivos%20Oficiais\Completo\WINDOWS\TEMP\eap\Soercel-2000\DTE\CST\Or&#231;amento\SISTEMA%20EL&#201;TRICO%20LTQ\TOSHIBA\Planejamento\FERROSTA\PL-AQUAC\MAPA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G:\PATO%20-%20BR%20-%20425%20aditiv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\C_LUIZ\Arq_Excel\SID_NI_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86dx2\c\FERROSTA\PL-AQUAC\MAPA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EFCE496\Paramarsha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Alexandre\c\ARQXLS\PR\Conservas%20dez-02\Pato%20PRRTN%20-%20BR476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tpfecombr-my.sharepoint.com/Biblioteca/Custos/NNR-4%20-%20Medicina%20e%20Seguran&#231;a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Projetos%20F&#225;bio\tra&#231;o%20cbuq%20faixa%20c%20Carpizza%20CONT.%20LEST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FrancoFerreira\Documents\BACKUP_MAC_DEZEMBRO_2013\MEDI&#199;&#213;ES%20ALAGOAS\Pato%20PRRTN%20-%20BR476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WINDOWS.000\TEMP\Pato%20PRRTN%20-%20BR47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Fabio%20Guedes\AppData\Local\Microsoft\Windows\INetCache\Content.Outlook\L6RTJ0Q5\OBRA%20%20MARANH&#195;O\ARQUIVOS%20EM%20GERAL\Produ&#231;&#227;o%20corre&#231;&#227;o%20-%20estreito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TEMP\Pato%20PRRTN%20-%20BR47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A:\Projetos%20F&#225;bio\tra&#231;o%20cbuq%20faixa%20c%20Carpizza%20CONT.%20LESTE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PGQ%20OUTUBRO%20-%2013a%20MP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Fabio%20Guedes\AppData\Local\Microsoft\Windows\Temporary%20Internet%20Files\Content.Outlook\QMMI62T6\Users\Deivid\Desktop\Doc\MEDICOES\09%20setembro\REST.%20SINDY%2016-08-09%20A%20%2015-09-09%2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O\2025\21%20-%20PE-320\Projeto%20Completo%20pe-320_Entrega%202025-06-01\06%20-%20OR&#199;AMENTO\01%20-%20SEM%20DESONERA&#199;&#195;O\01%20-%20XLS\LinkExternoRecuperado1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01-ObraMaringa\01-ObraMaringa\M-(CN)\01-Medi&#231;&#245;es\01-Medi&#231;&#245;es%20_Campo-Realizadas\5-ContaCorrenteGeral\Verifica&#231;&#227;o%20de%20dados_CC.xlsm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01-ContornoNorteMaringa\M-(CN)\01-Medi&#231;&#245;es\Marlon\Readequa&#231;&#227;o%20Terraplenage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4AF2EC6\Pato%20PRRTN%20-%20BR47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WINDOWS.000\TEMP\Pato%20PRRTN%20-%20BR476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O\2025\21%20-%20PE-320\Projeto%20Completo%20pe-320_Entrega%202025-06-01\06%20-%20OR&#199;AMENTO\01%20-%20SEM%20DESONERA&#199;&#195;O\01%20-%20XLS\9&#170;%20JUN%2007%20REAJUSTADA%20Rev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us%20documentos\pato2004br262\composi&#231;&#227;opadr&#227;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ocuments\Projetos%20e%20Patos\PATO%20BR-158%20km%200%20ao%20141%20-%20novembro%202010\BR-158%20-%20Km%200,00%20ao%20141,9%20-%20nov%20201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Startup" Target="PLA/Works/MATRIZ/EAP/Curva%201%20folha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Nono\My%20Documents\Super_Calend&#225;rio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Concorrencia/LICITA&#199;&#195;O/DNIT/BR-101%20-%20SC%20EDITAL%200003-02/LOTE%2028%20apresenta&#231;&#227;o/cd/Lote%2028%20SC/gelson/XLS/CUSTOS/DNER398A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84F8C5B\Cronograma%20Financeiro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EXATO/PATO%20NOVO%20-%202017/Comparativo%20Areia%20Brita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DNER\Aguas%20lindas\Dados%20Gerais\FV-DNER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ya\c\CSTSANSAO\Medi&#231;&#245;es%20dos%20Servi&#231;os%20CST-Ourinhos\Lote%2003\Terraplenagem\CSTL\Altinopolis\DIVERSOS\Prod.%20de%20Fresa%20Ago.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1.7.10\servidor\Documents%20and%20Settings\C%20arlos%20%20Machado\My%20Documents\Disco%201\BR-262-MS(3)\Anexos%20PGQ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Cabral\rede\Meus%20documentos\DNIT\Aterpa\PD%2015.998.01\WINDOWS\Desktop\Obras%20diversas\Leopoldina\Or&#231;amentos\Orc%20381\Orc%20Trevo%20Takono\OR960887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ITTENCOURT\a\Delta%20fortaleza\Meus%20Documentos\Ger&#234;ncia\Sobral\Sobral.xls\7&#170;%20ALT.contrato%20PD-3%20-%20001-98%20com%20destaque%20III-2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Users/cristiano.vittorazzi/Downloads/3.%20PROJETOS/P1%20-%20BR.262_ES_L5/10_HR_5-pol/Tab%20Ref%20CREMA%20BR_262_ES_Lote_05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Empresa-42da7bc\julio\Documents%20and%20Settings\Administrador\Meus%20documentos\ALBERT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10%20-%20EPMA\Pastas%20pessoais\Nelson%20I\PATO%20BR-163%20-%20TOLEDO%20-%20MAL%2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FV-DNER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estrada\DNER\Aguas%20lindas\Sicro\FV-DNER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Documentos\0798\TECNICO\TEACOMP\LOTE06\P09\P10\RELAT61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0798\TECNICO\TEACOMP\LOTE06\P09\P10\RELAT610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%20CBMI%202004%20cont%20novoi\61MCBMI.DNIT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vrdvitsa02\dados\Documents%20and%20Settings\sergio.hossu\Application%20Data\Microsoft\Excel\Ata%20Eletronica%20-%2043143-06-Rev-14%20(version%201)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Meus%20documentos/Rog&#233;rio/Toronto/Licita&#231;&#245;es/Calha%20do%20Madeira/Interior/Compos.Sistema%20Vi&#225;rio/PavimManaus2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WINDOWS/TEMP/Interior/Compos.Sistema%20Vi&#225;rio/PavimManaus2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ADM\AppData\Local\Microsoft\Windows\Temporary%20Internet%20Files\Content.Outlook\UV0PD44Z\PATO%20BR-163%20MS%20JANEIRO%202011.xlsx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Fabio%20Guedes\AppData\Local\Microsoft\Windows\Temporary%20Internet%20Files\Content.Outlook\QMMI62T6\WINDOWS\TEMP\WINDOWS\TEMP\WINDOWS\TEMP\Calc.Medi&#231;&#227;o%20BR-010%20PD-15-01011-0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555EC65\Pato%20PRRTN%20-%20BR476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A:\tra&#231;o%20cbuq%20faixa%20c%20Carpizza%20CONT.%20LEST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Peritor&#243;%20Maio%20e%20Junho%202009\Posto%20Alto%20Alegre%20MA%20Totais%20Comb.07Junho%20--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Conseva\Cons-116\MEDICOES\61MCBMI.DNIT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rodrigo.mendonca\Desktop\Arquivos\CGR%2013\EVTE%20CGR%2013%20-%20fev_2011\EVTE%20-%20CGR%2013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TO%20BR%20158%2012_05_1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CCE2D3\Rela&#231;&#227;o%20Ve&#237;culos%20Locados%20-%20RegBe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Pasta%20Delta/GERENCIA%20DE%20OBRAS%20280%20-%20279%20JEAN%202006/RELA&#199;&#195;O%20DE%20NOTAS%20FISCAIS/NF%20345%2020060703%20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us%20documentos\DER-SP\PLANILHA%20OFICIAL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host-01\home$\Supervis&#227;o_2016\CREMA_2&#170;%20Etapa\3.PATOS\2.BR-104_km%200,00%20-%20km%20146,70\Volume%202_Or&#231;amento\1.Desonerado\Excel\20160510-PATO_BR-104_km%200,00%20-km%20146,7-Desonerada-VER12H50.xlsm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host-01\home$\Users\edjane.ferreira\Desktop\PATO%20BR104%20-%20201605\PLANILHAS%2020160513%20-%2019h25%20-%20onerado%20concluido\20160510-PATO_BR-104_km%200,00%20-km%20146,7-Onerada-VER12H50.xlsm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Gustavo%20Deschamps\AppData\Local\Microsoft\Windows\Temporary%20Internet%20Files\Content.Outlook\E5LZ585M\Castellar%20EVTE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A%20CORRENTE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jamento\MILPLAN%20(C)\DOCUME~1\Ricardo\LOCALS~1\Temp\Temporary%20Directory%201%20for%20Ata%20Eletronica%20-%20Prensa%20de%20Rolos%20-%20Sem%2046-06%20-%2013-11-06.zip\EAP%20-%20Prensa%20de%20Rolos%20-%20Sem%2045-06%20-%2006-11-0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Meus%20documentos\Proposta\Crema\Ma\Dimensiona%20equipa%20lote%20PA_01%20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%20L%20&#193;%20V%20I%20O\OR&#199;AMENTOS\ANEL%20RIO%20-%20CONS&#211;RCIO\OR&#199;.%20REVIS&#195;O%203\Pre&#231;os.xls" TargetMode="External"/></Relationships>
</file>

<file path=xl/externalLinks/_rels/externalLink7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ENGE8\Gerencia%20de%20Projetos\Ger&#234;ncia%20de%20Projetos\DNIT-MA%20CAXIAS\PROJETO_EXECUTIVO\Vol%204%20-%20Or&#231;amento%20das%20obras\PDF%20(OR&#199;AMENTO)\Apoio\TELECOM%20-%202002\I%20N%20T%20E%20L%20I%20G\5.%20RENOVA&#199;&#195;O%20DE%20CONTRATO\BDI-FLUXO\BDI%20-%20Fluxo%20REV%201%20(12meses).xls?B89D920E" TargetMode="External"/><Relationship Id="rId1" Type="http://schemas.openxmlformats.org/officeDocument/2006/relationships/externalLinkPath" Target="file:///\\B89D920E\BDI%20-%20Fluxo%20REV%201%20(12meses)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DNER\CONTRATO\PD029-96\BD029PAV\NO~CAMPO\TB-MB029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marjorie.viegas\Meus%20documentos\Pre&#231;os\Convers&#227;o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EMPRESAS\ENPA\RONDONIA\OBRA_31\Edital%20034\real\Qtd_34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vrdvitsa02\dados\DOCUME~1\c0071738\CONFIG~1\Temp\notes1E0D96\Projeto-Moegas-Krupp\Documents%20and%20Settings\Marques\Meus%20documentos\Planejamento\479-00_480-00\480-00_kobrasco\Avan&#231;o%20antigo\Curva%20480-00%20P&#225;tio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A9A56C7\Planejamento%20do%20Lote%200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HP%20Pavilion\Configura&#231;&#245;es%20locais\Temporary%20Internet%20Files\Content.Outlook\U6XTBBIJ\12%20-%20CUSTOS%20%20DEZ_2008.xlsm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41E531A\BR153_99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96\EXCEL\PATOs\BR153_99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96\EXCEL\PATOs\BR153_99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BR153_98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CUSTO%20INDIRETO%20APRES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Deit/Dept_2007/CONV&#202;NIOS_2007/CONV&#202;NIO%20TT-109%20CONSERVA%20BR-174/AM%20RR%20X%20VILA%20DO%20EQUADOR/PATO%20DE%20ETAPA/PATO%20BR-174%20-%20RESERVA%2012-01-2009%20-%20pato%20inicial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UIVOS%20R-9-6\Excel\PATOs\Pato%20PRRTN%20-%20BR153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BAFA961\BR153_98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ATO\PATOs%20TOLEDO%20BR-163-272-467-469\ARQUIVOS%20R-9-6\Excel\PATOs\BR153_98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Users/cesar.ferri/Desktop/PATO/PATO%20BR-476%20E%20BR-153%20Final%20V.1%20-%20alterado%20Elcio%2025.02.2016.xlsx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compartilhamento\WMS-TCPO\Obras%20em%20Execu&#231;&#227;o\Polo%20Diamantino\Planejamento-MEDI&#199;&#195;O%20ACUMULADA-DIAMANTINO%20BR%20364\MP%2032\MP32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SUPERINTENDECIA\F_SUPERINT\MSOffice\Excel\Obrabelem\PLANCR~1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8\Gerencia%20de%20Projetos\Ger&#234;ncia%20de%20Projetos\DNIT-MA%20CAXIAS\PROJETO_EXECUTIVO\Vol%204%20-%20Or&#231;amento%20das%20obras\PDF%20(OR&#199;AMENTO)\Apoio\Furukawa\Infovias%202001\Ra\USU\RAS\VSI\TVA-98\cota&#231;&#227;o\Pre&#231;o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urukawa\Infovias%202001\Ra\USU\RAS\VSI\TVA-98\cota&#231;&#227;o\Pre&#231;o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TELECOM%20-%202002\I%20N%20T%20E%20L%20I%20G\5.%20RENOVA&#199;&#195;O%20DE%20CONTRATO\BDI-FLUXO\BDI%20-%20Fluxo%20REV%201%20(12meses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vrdvitsa02\dados\DADOS\GEPOP\Montagem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RS\Ed_231-03-00_PIR_IV_BR-153-158-290-392\Proposta_Acordo_Briga_Final\Acordo\Proposta%20de%20Pre&#231;os%20RS%20Lote12(A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ugusta\Atp\Documents%20and%20Settings\Renato\Desktop\Pre&#231;os%20Revisados-OAE-SEPLANE-(25-11-04)-final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C539943\PATO%20BR-163%20-%20CONTORNO%20OESTE%20DE%20CASCAVEL%20V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Documents%20and%20Settings/Ricardo/Meus%20documentos/Manaus/BR%20319%202005/Planilha%20Br%20319%202005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Cabral\rede\unzipped\Tomada%20de%20Pre&#231;os%20BR222\WINDOWS\TEMP\WINDOWS\Desktop\Obras%20diversas\Leopoldina\Or&#231;amentos\Orc%20381\Orc%20Trevo%20Takono\OR960887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C645E3E\Pato%20BR%20116%20Ic&#243;%20(%20licita&#231;&#227;o)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Fabio%20Guedes\AppData\Local\Microsoft\Windows\Temporary%20Internet%20Files\Content.Outlook\QMMI62T6\Escrit&#243;rio%20Bel&#233;m\00718%20-%20Esc.%20Bel&#233;m-PA\Financeiro\Decofin\Decofin%20-%202009-06.xls" TargetMode="External"/></Relationships>
</file>

<file path=xl/externalLinks/_rels/externalLink10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ENGE8\Gerencia%20de%20Projetos\Ger&#234;ncia%20de%20Projetos\DNIT-MA%20CAXIAS\PROJETO_EXECUTIVO\Vol%204%20-%20Or&#231;amento%20das%20obras\PDF%20(OR&#199;AMENTO)\Apoio\F%20L%20&#193;%20V%20I%20O\OR&#199;AMENTOS\ANEL%20RIO%20-%20CONS&#211;RCIO\PROPOSTA%206%200409\ANEL%20RIO\CUSTO%20LARANJEIRAS.xls?751A57B7" TargetMode="External"/><Relationship Id="rId1" Type="http://schemas.openxmlformats.org/officeDocument/2006/relationships/externalLinkPath" Target="file:///\\751A57B7\CUSTO%20LARANJEIR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LARANJEIRA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Cabral\rede\Emergencias%2015%20UNIT%202006\BR%20226.MA%20Lote%202\Ob158\Pato\WINDOWS\TEMP\WINDOWS\Desktop\Obras%20diversas\Leopoldina\Or&#231;amentos\Orc%20381\Orc%20Trevo%20Takono\OR960887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Fabio%20Guedes\AppData\Local\Microsoft\Windows\Temporary%20Internet%20Files\Content.Outlook\QMMI62T6\Documents%20and%20Settings\Administrador\Desktop\GLAUBENIO.xlsx" TargetMode="External"/></Relationships>
</file>

<file path=xl/externalLinks/_rels/externalLink109.xml.rels><?xml version="1.0" encoding="UTF-8" standalone="yes"?>
<Relationships xmlns="http://schemas.openxmlformats.org/package/2006/relationships"><Relationship Id="rId2" Type="http://schemas.microsoft.com/office/2019/04/relationships/externalLinkLongPath" Target="file:///\\ENGE8\Gerencia%20de%20Projetos\Ger&#234;ncia%20de%20Projetos\DNIT-MA%20CAXIAS\PROJETO_EXECUTIVO\Vol%204%20-%20Or&#231;amento%20das%20obras\PDF%20(OR&#199;AMENTO)\Apoio\F%20L%20&#193;%20V%20I%20O\OR&#199;AMENTOS\ANEL%20RIO%20-%20CONS&#211;RCIO\PROPOSTA%206%200409\ANEL%20RIO\CUSTO%20ZONA%20SUL.xls?751A57B7" TargetMode="External"/><Relationship Id="rId1" Type="http://schemas.openxmlformats.org/officeDocument/2006/relationships/externalLinkPath" Target="file:///\\751A57B7\CUSTO%20ZONA%20SUL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_SERVER\1-Contratos\F%20L%20&#193;%20V%20I%20O\OR&#199;AMENTOS\ANEL%20RIO%20-%20CONS&#211;RCIO\PROPOSTA%206%200409\ANEL%20RIO\CUSTO%20ZONA%20SUL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Notebook\Meus%20documentos\BR-222%20Sobral\Altera&#231;&#227;o%20de%20projeto\6&#170;Alt.Projeto%20jan01-corre&#231;&#227;o%20II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1\E\Castellar%20Obra%20%20MAFRA%20e%20LAGES\DNIT%20LAGES\MEDI&#199;&#195;O%20LAGES\61MCBMI.DNIT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Documents%20and%20Settings\DANIEL\Desktop\DELTA\Delta%202010\Relacoes%20de%20Notas%20Fiscais\Enviadas\NF_n&#186;%2008-2010%20C.C%201050%2020100223%20B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2AA3437\CPU%20Extra%20em%20excel%20de%20Br116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D%20N%20I%20T%20-%20Emerg&#234;ncia%20BR-158-MS\Or&#231;amento%20-%20km%20%2078,5%20-%20Emerg&#234;ncia-velho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Cabral\rede\WINDOWS\TEMP\WINDOWS\TEMP\WINDOWS\TEMP\Calc.Medi&#231;&#227;o%20BR-010%20PD-15-01011-0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399\PATO262_03_2002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hzestinfo99\para%20samuel\Meus%20documentos\EXCEL-MD\Conseva\Cons-116\MEDICOES\61MCBMI.DNIT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BA021B\UT%2012-08%20BR-158%20EVTE2%20.xlsx%20-canteiro%20e%20mobiliza&#231;&#227;o.xlsx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AILTON\AppData\Local\Temp\Rar$DI00.852\ALYSSON%202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WINDOWS\TEMP\WINDOWS\TEMP\WINDOWS\TEMP\Calc.Medi&#231;&#227;o%20BR-010%20PD-15-01011-01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Concorrencia/PLANEJAMENTO/PL%202004/Amap&#225;/BR-156-AP%20SUL/PL%20BR-156%20AP%20SUL%20atual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Meus%20documentos\EGESA\Br-482mg\Volume2\CANAA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Ricardo%20Mesquita/180105/Meus%20documentos/BR%20242/Vicente/GAUTAMA%20MENSAL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ejamento1\c\Controle%20Contrato\Tecnico\Padr&#245;es\SM%20Fabrica&#231;&#227;o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Users\Fabio%20Guedes\Backup\0%20Obras%20MA%20-%20Souza%20Reis\0%20LOTE%2001%20-%20Km%200%20-%20187%20-%20Santa%20Luzia\0%20Medicoes\2013\09a%20Medi&#231;&#227;o%20-%20Junho\CAPAS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elio\c\Documents%20and%20Settings\C%20arlos%20%20Machado\My%20Documents\Disco%201\BR-262-MS(3)\Anexos%20PGQ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TELLAR%20ENGENHARIA\6%20-%20XANXER&#202;%20DNIT\09%20-%20PRODU&#199;&#195;O\03%20-%20JULHO%2008\PRODU&#199;&#195;O%20JUNHO.xlsx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PATO%20-%20BR%20-%20425%20aditivo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DIVERSOS\Diversos%202018\Elias\file:\Tec_1\tec1\ARQ\SOLOTEC\BR-476\VIGA\ANALISE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upervis&#227;o_2016\CREMA_2&#170;%20Etapa\3.PATOS\4.BR-424_km%200,00%20-%20km%20140,90\Volume%202_Or&#231;amento\1.Onerado\3.Data%20Base_Maio_2016\Excel\PATO_BR-424_km%200,00%20-km%20140,90-Onerada.xlsm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host-01\home$\Users\edjane.ferreira\Desktop\PATO%20BR104%20-%20201605\PLANILHAS%2020160513%20-%2018h10%20-%20onerado%20em%20andamento%20-%20C&#243;pia\20160510-PATO_BR-104_km%200,00%20-km%20146,7-Onerada-VER12H50.xlsm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ITTENCOURT\G\CC%20945%20-%20Toritama\Medi&#231;&#245;es%20cliente%202%20-%20CC%20945\2008\Medi4008\Meus%20documentos\Gerencia%20Obra\DNER\Ic&#243;\Pato%20BR%20116%20Ic&#243;%20para%20licitacao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D-01\Projetos\BR-364%20MT2_Exe_Def_10_07_02\Vol04_Or&#231;amento\Lote_08\Documents%20and%20Settings\bruno\Meus%20documentos\Servi&#231;os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553580B\OR&#199;AMENTO%20EMERGENCIA%20BR-423-PE%20KM%2097%202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5A9A56C7\SM%20modelo%20montagem%200373119-111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ucio.machado\Downloads\PATO\PATOs%20TOLEDO%20BR-163-272-467-469\ARQUIVOS%20R96\EXCEL\PATOs\BR153_99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escad%202005\Urb\Radial%204-Beira%20Rio\Orca%20eletrico%20beira%20rio-operario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Meus%20documentos\R-19_5%20-%20Tr&#234;s%20Lagoas\CONTRATOS\Objetiva\PD19-0201\patobr158%2010_2002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zorzal2001\Users\Zorzal\AppData\Local\Microsoft\Windows\INetCache\Content.Outlook\3L88U28N\Samarco%20-%20Planejamento\Outokumpu\1452Fverde_rev_3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zorzal2001\Users\Zorzal\AppData\Local\Microsoft\Windows\INetCache\Content.Outlook\3L88U28N\CONTRATO\372-01\SIS\372-01-00-411-001-01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c\Desktop\Pen%20branco\Adequa&#231;&#227;o%20Maio%202010\Altera&#231;&#227;o%20FINAL2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mula&#231;&#227;o%20Or&#231;amento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iz-bernartt\e-luiz\Meus%20documentos\Differencial\lote%2011%20PATO%20-%20Maio-23,4km%20-%20Foz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andradeengenharia.sharepoint.com/Documents%20and%20Settings/C%20arlos%20%20Machado/My%20Documents/Disco%201/BR-262-MS(3)/Anexos%20PGQ.xls" TargetMode="External"/></Relationships>
</file>

<file path=xl/externalLinks/_rels/externalLink149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70\AppData\Local\Temp\a0cf0d66-1821-4463-ba89-be99125744b3_Or&#231;amento%20Edit&#225;vel%2018.zip.4b3\51-PE-460_ADMLOCAL_ONE_.xlsx" TargetMode="External"/><Relationship Id="rId1" Type="http://schemas.openxmlformats.org/officeDocument/2006/relationships/externalLinkPath" Target="/Users/usuario70/AppData/Local/Temp/a0cf0d66-1821-4463-ba89-be99125744b3_Or&#231;amento%20Edit&#225;vel%2018.zip.4b3/51-PE-460_ADMLOCAL_ONE_.xlsx" TargetMode="External"/></Relationships>
</file>

<file path=xl/externalLinks/_rels/externalLink150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70\AppData\Local\Temp\075e0259-f54f-4cab-889f-8a5137ee8173_Or&#231;amento%20Edit&#225;vel%2018.zip.173\51-PE-460_CANTEIRO_ONE_REV01.xlsx" TargetMode="External"/><Relationship Id="rId1" Type="http://schemas.openxmlformats.org/officeDocument/2006/relationships/externalLinkPath" Target="/Users/usuario70/AppData/Local/Temp/075e0259-f54f-4cab-889f-8a5137ee8173_Or&#231;amento%20Edit&#225;vel%2018.zip.173/51-PE-460_CANTEIRO_ONE_REV01.xlsx" TargetMode="External"/></Relationships>
</file>

<file path=xl/externalLinks/_rels/externalLink15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70\AppData\Local\Temp\08afc492-77e3-4303-b853-869597284939_Or&#231;amento%20Edit&#225;vel%2018.zip.939\51-PE-460_MOB_DESMOB_ONE_REV02.xlsx" TargetMode="External"/><Relationship Id="rId1" Type="http://schemas.openxmlformats.org/officeDocument/2006/relationships/externalLinkPath" Target="/Users/usuario70/AppData/Local/Temp/08afc492-77e3-4303-b853-869597284939_Or&#231;amento%20Edit&#225;vel%2018.zip.939/51-PE-460_MOB_DESMOB_ONE_REV02.xlsx" TargetMode="External"/></Relationships>
</file>

<file path=xl/externalLinks/_rels/externalLink15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70\AppData\Local\Temp\81864d2b-a050-43a3-9bdd-338e7649f45b_Or&#231;amento%20Edit&#225;vel%2018.zip.45b\PE-460_BDI_SEMDESONERA&#199;&#195;O.xlsx" TargetMode="External"/><Relationship Id="rId1" Type="http://schemas.openxmlformats.org/officeDocument/2006/relationships/externalLinkPath" Target="/Users/usuario70/AppData/Local/Temp/81864d2b-a050-43a3-9bdd-338e7649f45b_Or&#231;amento%20Edit&#225;vel%2018.zip.45b/PE-460_BDI_SEMDESONERA&#199;&#195;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EAP"/>
      <sheetName val="CURVA GERAL"/>
      <sheetName val="CURVAS - S"/>
    </sheetNames>
    <sheetDataSet>
      <sheetData sheetId="0"/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apa"/>
      <sheetName val="Dados"/>
      <sheetName val="BDI"/>
      <sheetName val="Inventário "/>
      <sheetName val="FIT"/>
      <sheetName val="Croqui Lote 01"/>
      <sheetName val="NF. Roçada"/>
      <sheetName val="QTDE"/>
      <sheetName val="PATO"/>
      <sheetName val="Transporte"/>
      <sheetName val="Cronograma"/>
      <sheetName val="Pontes"/>
      <sheetName val="CONS ESPECIAL FL 1"/>
      <sheetName val="CONS ESPECIAL FL 2"/>
      <sheetName val="QTDE CONS ROTINA"/>
      <sheetName val="CURVA ABC"/>
      <sheetName val="CRON FIS"/>
      <sheetName val="Perfil erosão"/>
      <sheetName val="Perfil erosão km 812 e 822,7"/>
      <sheetName val="Perfil erosão km 812 e 822, (2"/>
      <sheetName val="Material Betuminoso"/>
      <sheetName val="ADM LOCAL"/>
      <sheetName val="Adm Local Atualiz."/>
      <sheetName val="Adm Local - Acampamento"/>
      <sheetName val="Mobilização Atualiz."/>
      <sheetName val="Canteiro Atualiz."/>
      <sheetName val="Frentes de Serviço"/>
      <sheetName val="Laboratórios"/>
      <sheetName val="MOBILIZAÇÃO"/>
      <sheetName val="CANTEIRO"/>
      <sheetName val="COTAÇÕES"/>
      <sheetName val="Auxiliares"/>
      <sheetName val="SICRO Equip."/>
      <sheetName val="SICRO M.O"/>
      <sheetName val="SICRO Insumos"/>
      <sheetName val="M.C. AQUISIÇÃO DE RL-1C (PONTE)"/>
      <sheetName val="M.C. RECUP. DE PONTE"/>
      <sheetName val="M.C. DEMOLIÇÃO DE PONTE"/>
      <sheetName val="CCU - Dissip. energ. DEB 01"/>
      <sheetName val="CCU - Dreno profun. H=1,5m"/>
      <sheetName val="CCU - Gabião 2x1x0,5 D=2,4"/>
      <sheetName val="CCU - Colchão 0,30"/>
      <sheetName val="CCU - Regul. Subleito"/>
      <sheetName val="CCU - Reg. Bota fora"/>
      <sheetName val="CCU - Placa Advertencia L 1,0 m"/>
      <sheetName val="CCU - Barreira sinalização"/>
      <sheetName val="CCU-Forn.imp.placa adver. 0,60"/>
      <sheetName val="CCU-Forn.imp.placa adver. 1,20"/>
      <sheetName val="CCU - Delimitador de trafego"/>
      <sheetName val="CCU - Fita zebrada"/>
      <sheetName val="CCU - Esc. car.transp. 50 a 200"/>
      <sheetName val="SICRO Serviços"/>
      <sheetName val="Veículo_Fiscalização"/>
      <sheetName val="CCU - Roçada Costal"/>
      <sheetName val="CCU - Roçada Mecaniz."/>
      <sheetName val="CCU - Capina Manual"/>
      <sheetName val="CCU - Tapa buraco"/>
      <sheetName val="CCU - Pint Lig."/>
      <sheetName val="CCU - Usinagem CA"/>
      <sheetName val="CCU - Trincas Pav."/>
      <sheetName val="CCU - Rem. Profundo"/>
      <sheetName val="CCU - Fresagem Cont."/>
      <sheetName val="CCU - Conc. Asfált."/>
      <sheetName val="CCU - Fresagem Descont."/>
      <sheetName val="CCU - Sub-Base"/>
      <sheetName val="CCU - Base Solo"/>
      <sheetName val="CCU - Imprimação"/>
      <sheetName val="CCU - Limp. Sarjeta e Meio-Fio"/>
      <sheetName val="CCU - Limp. Valeta Corte"/>
      <sheetName val="CCU - Limp. Desc. Água"/>
      <sheetName val="CCU - Limp. Ponte"/>
      <sheetName val="CCU - Limp. Bueiro"/>
      <sheetName val="CCU - Desob. Bueiro"/>
      <sheetName val="CCU - Limpeza Placa Sinal."/>
      <sheetName val="CCU - Mnt Recomp. Sinal."/>
      <sheetName val="CCU - Recomp Placa Sinal"/>
      <sheetName val="CCU - Caiação Cal"/>
      <sheetName val="CCU - Corte Remoção Árvores"/>
      <sheetName val="CCU - Poda até 5 m"/>
      <sheetName val="CCU - Poda 7,5 até 10 m"/>
      <sheetName val="CCU - Rem. Emborrac."/>
      <sheetName val="CCU - Rem. Espécimes 20 m"/>
      <sheetName val="CCU - Rem. Espécimes 20 a 40 m"/>
      <sheetName val="CCU - Rem. Animais"/>
      <sheetName val="CCU - Rem. Sucatas"/>
      <sheetName val="CCU - Rem. Vei. Grd. Inc."/>
      <sheetName val="CCU - Rem. Veic. Med. Inc."/>
      <sheetName val="CCU - Rem. Veic. Grd. Tomb."/>
      <sheetName val="CCU - Rem. Veic. Med. Tomb."/>
      <sheetName val="CCU - Micro Revest. 15 mm"/>
      <sheetName val="CCU - Dem. Concreto"/>
      <sheetName val="CCU - Dem. Manual Meio Fio"/>
      <sheetName val="CCU - MFC-03"/>
      <sheetName val="CCU - MFC-05"/>
      <sheetName val="CCU - DAR-03"/>
      <sheetName val="CCU - STC 02"/>
      <sheetName val="CCU - DED-01"/>
      <sheetName val="CCU - VPC 04"/>
      <sheetName val="CCU - EDA 01"/>
      <sheetName val="CCU - EDA 02"/>
      <sheetName val="CCU - Boca BSTC 0,80 M"/>
      <sheetName val="CCU - Boca BTTC 1,00 M"/>
      <sheetName val="CCU - Corpo BSTC 0,80 M"/>
      <sheetName val="CCU - Corpo BTTC 1,00 M"/>
      <sheetName val="CCU - DPS-07"/>
      <sheetName val="CCU - BSD-02"/>
      <sheetName val="CCU - Escav. Mec. Reat."/>
      <sheetName val="CCU - Conf. Placa"/>
      <sheetName val="CCU - Pint Seta e Zebrado"/>
      <sheetName val="CCU - Pintura de Faixa"/>
      <sheetName val="CCU - Recomp Defensa"/>
      <sheetName val="CCU - Hidrossemeadura"/>
      <sheetName val="CCU - Transp. Basc. 6 m³ Pav."/>
      <sheetName val="CCU - Transp. Basc. 10 m³ RP"/>
      <sheetName val="CCU - Transp. Basc. 10 m³ Pav"/>
      <sheetName val="CCU - Transp. Carroc. 5 t"/>
      <sheetName val="CCU - Transp. Carroc. 9 t"/>
      <sheetName val="CCU - Transp. Carroc. 15 t"/>
      <sheetName val="CCU - Transp. Correc 20 t"/>
      <sheetName val="CCU - Transp. Cav. Mec. 45 t"/>
      <sheetName val="CCU - Transp. Cav. Mec. 22 t"/>
      <sheetName val="CCU - Transp. Veic. Pes. 35 t"/>
      <sheetName val="CCU - Transp. Veic. Med. 20 t"/>
      <sheetName val="CCU - PN 13 (DEMOLIÇÃO)"/>
      <sheetName val="CCU - PN 01 (ESTACAS)"/>
      <sheetName val="CCU - PN 02 (TRANSVERSINA)"/>
      <sheetName val="CCU - PN 03 (BALANCIM)"/>
      <sheetName val="CCU - PN 04 (LONGARINA)"/>
      <sheetName val="CCU - PN 05 (ALAS)"/>
      <sheetName val="CCU - PN 06 (GUARDA RODAS)"/>
      <sheetName val="CCU - PN 07 (LINHA D'ÁGUA)"/>
      <sheetName val="CCU - PN 08 (MÃO FRANCESA)"/>
      <sheetName val="CCU - PN 09 (CONTRAVENTAMENTO)"/>
      <sheetName val="CCU - PN 10 (PRANCHETAS)"/>
      <sheetName val="CCU - PN 11 (DESLIZANTES)"/>
      <sheetName val="CCU - PN 12 (GUARDA CORPO)"/>
      <sheetName val="CCU - Recomp rev pri"/>
      <sheetName val="CCU - Escav manual 1º cat"/>
      <sheetName val="CCU - Compac manual"/>
      <sheetName val="CCU - Armação CA-60"/>
      <sheetName val="CCU - EDA-01"/>
      <sheetName val="CCU - DAD-02"/>
      <sheetName val="CCU - VPA-03"/>
      <sheetName val="CCU - DEB-02"/>
      <sheetName val="CCU - MFC-01"/>
      <sheetName val="CCU - Dique Bambu"/>
      <sheetName val="CCU - Tachas"/>
      <sheetName val="CCU - Pintura faixa"/>
      <sheetName val="CCU - Placa"/>
      <sheetName val="CCU - Suporte placa"/>
      <sheetName val="CCU - Recomp placa"/>
      <sheetName val="CCU - Transp basc 6 m³ LN"/>
      <sheetName val="AUX - Esca. mec. vala"/>
      <sheetName val="AUX - Reat. comp vala"/>
      <sheetName val="Aux. Usinagem Brita"/>
      <sheetName val="Aux.Hidrossemeadura"/>
      <sheetName val="Aux Confec Placa I+I  "/>
      <sheetName val="Aux. Conf. Suporte metál."/>
      <sheetName val="Aux. Corte perfil"/>
      <sheetName val="Aux. Solda "/>
      <sheetName val="Aux Confec Placa III+SI "/>
      <sheetName val="AUX - Armação CA-50"/>
      <sheetName val="AUX - Armação CA-60"/>
      <sheetName val="AUX - Concreto magro"/>
      <sheetName val="AUX - Concreto ciclópico"/>
      <sheetName val="AUX - Concreto 20"/>
      <sheetName val="AUX - Concreto 25 MPa"/>
      <sheetName val="AUX - Argamassa 1  3"/>
      <sheetName val="AUX - Argamassa 1   4"/>
      <sheetName val="AUX - Enchimento junta"/>
      <sheetName val="AUX - Lastro brita"/>
      <sheetName val="AUX - Forma"/>
      <sheetName val="AUX - Forma 3x"/>
      <sheetName val="AUX - Guia madeira"/>
      <sheetName val="AUX - Obtenção grama"/>
      <sheetName val="AUX - Enleivamento"/>
      <sheetName val="AUX - Esc man"/>
      <sheetName val="AUX - Escav. man. 2mtrs"/>
      <sheetName val="AUX - Apilo. manual"/>
      <sheetName val="AUX - Escav. mec. vala"/>
      <sheetName val="AUX - Esc carga 1,53"/>
      <sheetName val="AUX - Esc carga escavadeira"/>
      <sheetName val="AUX - Tubo perfurado"/>
      <sheetName val="AUX - Selo argila"/>
      <sheetName val="AUX - mist betum"/>
      <sheetName val="AUX - mat base"/>
      <sheetName val="AUX - Solo"/>
      <sheetName val="AUX - Pint elet"/>
      <sheetName val="AUX - Rec chapa"/>
      <sheetName val="AUX - Usinagem"/>
      <sheetName val="AUX - Confec placa"/>
      <sheetName val="AUX - 5914328"/>
      <sheetName val="AUX - 5914333"/>
      <sheetName val="AUX - 5914339"/>
      <sheetName val="AUX - 5914341"/>
      <sheetName val="AUX - 5914354"/>
      <sheetName val="AUX - 5914641"/>
      <sheetName val="AUX - 5914647"/>
      <sheetName val="AUX - 5914649"/>
      <sheetName val="AUX - 5914651"/>
      <sheetName val="AUX - 5914652"/>
      <sheetName val="AUX - 5914654"/>
      <sheetName val="AUX - 5914655"/>
      <sheetName val="AUX - 5915399"/>
      <sheetName val="AUX - 5915407"/>
      <sheetName val="AUX - 5915433"/>
      <sheetName val="AUX - 5915474"/>
      <sheetName val="AUX - 5915476"/>
      <sheetName val="AUX - PN 14 (FERRAGENS)"/>
      <sheetName val="AUX - PN 15 (PINT. GERAL RL.1C)"/>
      <sheetName val="AUX - PN 16 (PINT. ESMALTE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Resumo Vertical"/>
      <sheetName val="Dados"/>
      <sheetName val="Plan1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ID_NI_5"/>
      <sheetName val="Capa"/>
      <sheetName val="Plan1"/>
    </sheetNames>
    <sheetDataSet>
      <sheetData sheetId="0"/>
      <sheetData sheetId="1"/>
      <sheetData sheetId="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EAP"/>
      <sheetName val="CURVA GERAL"/>
      <sheetName val="CURVA 40%"/>
      <sheetName val="CURVA 50% "/>
      <sheetName val="CURVA  60%"/>
      <sheetName val="CURVAS - 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MARSHALL"/>
      <sheetName val="COMPOGRAN"/>
      <sheetName val="COMPOSIC"/>
      <sheetName val="GRANOMETRIA"/>
      <sheetName val="B-19"/>
      <sheetName val="B-12"/>
      <sheetName val="B-10"/>
      <sheetName val="PÓ"/>
      <sheetName val="AREIA"/>
      <sheetName val="Gráfico2"/>
      <sheetName val="GRAFICO"/>
      <sheetName val="COMPOS."/>
      <sheetName val="Marsh 01"/>
      <sheetName val="Marsh 02"/>
      <sheetName val="GRAF."/>
    </sheetNames>
    <sheetDataSet>
      <sheetData sheetId="0"/>
      <sheetData sheetId="1">
        <row r="2">
          <cell r="C2" t="str">
            <v>_x000E_CONTROLE DE QUALIDADE DE CONCRETO ASFALTICO_x000E_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1"/>
      <sheetName val="NNR-4 - Medicina e Segurança"/>
    </sheetNames>
    <definedNames>
      <definedName name="ITALO"/>
      <definedName name="KLKLK"/>
      <definedName name="ONIAS"/>
      <definedName name="PERNANBUCO"/>
      <definedName name="Plan1"/>
      <definedName name="POSTO"/>
      <definedName name="REATERRO"/>
    </definedNames>
    <sheetDataSet>
      <sheetData sheetId="0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75 "/>
      <sheetName val="Produção correção - estreito"/>
    </sheetNames>
    <definedNames>
      <definedName name="Plan1" refersTo="#REF!"/>
    </definedNames>
    <sheetDataSet>
      <sheetData sheetId="0"/>
      <sheetData sheetId="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  <sheetName val="Pato PRRTN - BR476"/>
      <sheetName val="Custo do RR-2C"/>
      <sheetName val="Custo do TSD"/>
      <sheetName val="Custo do CM-30"/>
      <sheetName val="Cadastro Traços e Obras"/>
      <sheetName val="Plan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3">
          <cell r="C3">
            <v>60.964134991383446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ISTA FS4"/>
      <sheetName val="PISTA RBAM"/>
      <sheetName val="PGQ OUTUBRO - 13a MP"/>
    </sheetNames>
    <definedNames>
      <definedName name="Plan1" refersTo="#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REST.SINDY"/>
      <sheetName val="aux"/>
      <sheetName val="pato"/>
    </sheetNames>
    <sheetDataSet>
      <sheetData sheetId="0">
        <row r="6">
          <cell r="A6">
            <v>39814</v>
          </cell>
        </row>
      </sheetData>
      <sheetData sheetId="1"/>
      <sheetData sheetId="2" refreshError="1"/>
      <sheetData sheetId="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Feriados"/>
      <sheetName val="REST.PAPALEGUAS"/>
      <sheetName val="REST.SINDY  3,00"/>
      <sheetName val="REST.SINDY  3,50 CAFE"/>
      <sheetName val="Capa"/>
      <sheetName val="Sumário"/>
      <sheetName val="Apresentação"/>
      <sheetName val="Capa Mapa"/>
      <sheetName val="Mapa"/>
      <sheetName val="Capa Serviços a Executar"/>
      <sheetName val="Serviços"/>
      <sheetName val="Cálculo DMT"/>
      <sheetName val="QTransporte"/>
      <sheetName val="Capa Frentes Serviço"/>
      <sheetName val="Frentes Serviço"/>
      <sheetName val="Planta do Canteiro"/>
      <sheetName val="Equipamentos Mínimos"/>
      <sheetName val="Quantitativos Mobilização"/>
      <sheetName val="Orçamento Mobilização"/>
      <sheetName val="Capa Orçamento"/>
      <sheetName val="Orçamento SICRO"/>
      <sheetName val="Orçamento c-desc"/>
      <sheetName val="Capa Cronograma"/>
      <sheetName val="Cronograma Físico Financeiro"/>
      <sheetName val="Capa Dados de Cálculo"/>
      <sheetName val="Resumo DMTs"/>
      <sheetName val="Equipamentos"/>
      <sheetName val="Materiais"/>
      <sheetName val="Mão de Obra"/>
      <sheetName val="Capa Composições"/>
      <sheetName val="Capa Composições Rest. Pista"/>
      <sheetName val="Recuperação da Pista"/>
      <sheetName val="Capa Composições Mat. Betum."/>
      <sheetName val="Custo Transporte"/>
      <sheetName val="Materiais Betuminosos"/>
      <sheetName val="Capa Composições Mobilização"/>
      <sheetName val="Composições Mobilização"/>
      <sheetName val="Capa Composições Auxiliares"/>
      <sheetName val="Auxiliares"/>
      <sheetName val="Dados de Entrada 1"/>
      <sheetName val="Dados de Entrada 2"/>
      <sheetName val="Dados de Entrada 3"/>
      <sheetName val="Dados de Entrada 4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REST.SINDY"/>
      <sheetName val="Cadastro"/>
      <sheetName val="Resumo"/>
      <sheetName val="POSTO DOM BOSCO"/>
      <sheetName val="REST TREVO"/>
      <sheetName val="DADOS"/>
      <sheetName val="Desemp_"/>
      <sheetName val="AVANCO"/>
      <sheetName val="Ficha"/>
      <sheetName val="RemoMecRev"/>
      <sheetName val="RemoMecCamGran"/>
      <sheetName val="RecompCamGran"/>
      <sheetName val="Imprimacao"/>
      <sheetName val="PintLig"/>
      <sheetName val="Recomp_rev"/>
      <sheetName val="Solo para Base"/>
      <sheetName val="MAAUQ"/>
      <sheetName val="RemendoProf_"/>
      <sheetName val="Roçada Manual "/>
      <sheetName val="TransBasc5m³"/>
      <sheetName val="TransLocalBasc10m³"/>
      <sheetName val="TransRem_"/>
      <sheetName val="CA20P_AQ"/>
      <sheetName val="CAP_TR"/>
      <sheetName val="CM_30_AQ"/>
      <sheetName val="CM_30_TR"/>
      <sheetName val="RL_1C_AQ"/>
      <sheetName val="RL_1C_TR"/>
      <sheetName val="CROQUI"/>
      <sheetName val="MP"/>
      <sheetName val="Dens. médias"/>
      <sheetName val="Dens. teórica"/>
      <sheetName val="Teor"/>
      <sheetName val="GRAFTEMPVISC2"/>
      <sheetName val="INSTRUCOES"/>
      <sheetName val="Relatorio"/>
      <sheetName val="VEICULOS"/>
      <sheetName val="CONFIGURAÇAO"/>
      <sheetName val="Periodos"/>
      <sheetName val="Indices"/>
      <sheetName val="Reajustamentos"/>
      <sheetName val="Pluviometria"/>
      <sheetName val="Indice Fisico"/>
      <sheetName val="Desempenho"/>
      <sheetName val="Fatura"/>
      <sheetName val="Ficha Qtde"/>
      <sheetName val="Boletim de Medição"/>
      <sheetName val="1.1"/>
      <sheetName val="1.2"/>
      <sheetName val="1.3."/>
      <sheetName val="1.4.1"/>
      <sheetName val="1.4.2"/>
      <sheetName val="1.4.3"/>
      <sheetName val="1.4.4"/>
      <sheetName val="1.4.5"/>
      <sheetName val="1.4.6"/>
      <sheetName val="1.4.7"/>
      <sheetName val="1.4.8"/>
      <sheetName val="1.4.9"/>
      <sheetName val="1.4.10"/>
      <sheetName val="1.4.11"/>
      <sheetName val="1.5.1"/>
      <sheetName val="1.5.2"/>
      <sheetName val="1.5.3"/>
      <sheetName val="1.5.4"/>
      <sheetName val="1.6"/>
      <sheetName val="1.7"/>
      <sheetName val="1.8"/>
      <sheetName val="2.1"/>
      <sheetName val="2.2"/>
      <sheetName val="2.3"/>
      <sheetName val="2.4"/>
      <sheetName val="2.5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2.15"/>
      <sheetName val="2.16"/>
      <sheetName val="2.17"/>
      <sheetName val="2.18"/>
      <sheetName val="2.19"/>
      <sheetName val="2.20"/>
      <sheetName val="2.21"/>
      <sheetName val="2.22"/>
      <sheetName val="2.23"/>
      <sheetName val="2.24"/>
      <sheetName val="2.25"/>
      <sheetName val="2.26"/>
      <sheetName val="2.27"/>
      <sheetName val="2.28"/>
      <sheetName val="2.29"/>
      <sheetName val="2.30"/>
      <sheetName val="2.31"/>
      <sheetName val="2.32"/>
      <sheetName val="2.33"/>
      <sheetName val="2.34"/>
      <sheetName val="2.35"/>
      <sheetName val="2.36"/>
      <sheetName val="2.37"/>
      <sheetName val="2.38"/>
      <sheetName val="2.39"/>
      <sheetName val="2.40"/>
      <sheetName val="2.41"/>
      <sheetName val="2.42"/>
      <sheetName val="2.43"/>
      <sheetName val="2.44"/>
      <sheetName val="2.45"/>
      <sheetName val="2,46"/>
      <sheetName val="2.47"/>
      <sheetName val="2.48"/>
      <sheetName val="2.49"/>
      <sheetName val="2.50"/>
      <sheetName val="2.51"/>
      <sheetName val="2.52"/>
      <sheetName val="2.53"/>
      <sheetName val="2.54"/>
      <sheetName val="2.55"/>
      <sheetName val="2.56"/>
      <sheetName val="2.57"/>
      <sheetName val="2.58"/>
      <sheetName val="2.59"/>
      <sheetName val="2.60"/>
      <sheetName val="2.61"/>
      <sheetName val="2.62"/>
      <sheetName val="2.63"/>
      <sheetName val="2.64"/>
      <sheetName val="2.65"/>
      <sheetName val="2.66"/>
      <sheetName val="2.67"/>
      <sheetName val="2.68"/>
      <sheetName val="2.69"/>
      <sheetName val="2.70"/>
      <sheetName val="2.71"/>
      <sheetName val="2.72"/>
      <sheetName val="2.73"/>
      <sheetName val="2.74"/>
      <sheetName val="2.75"/>
      <sheetName val="3.1.2"/>
      <sheetName val="3.1.3"/>
      <sheetName val="3.1.4"/>
      <sheetName val="3.1.5"/>
      <sheetName val="3.1.6"/>
      <sheetName val="3.1.7"/>
      <sheetName val="3.2.1"/>
      <sheetName val="3.2.2"/>
      <sheetName val="3.2.3"/>
      <sheetName val="3.2.4"/>
      <sheetName val="3.3.1"/>
      <sheetName val="3.3.2"/>
      <sheetName val="3.3.3"/>
      <sheetName val="3.3.4"/>
      <sheetName val="3.4.1"/>
      <sheetName val="3.4.2"/>
      <sheetName val="3.4.3"/>
      <sheetName val="3.4.4"/>
      <sheetName val="3.4.5"/>
      <sheetName val="3.4.6"/>
      <sheetName val="3.4.7"/>
      <sheetName val="3.5.1"/>
      <sheetName val="3.5.2"/>
      <sheetName val="3.5.3"/>
      <sheetName val="3.6.1"/>
      <sheetName val="3.6.2"/>
      <sheetName val="3.6.3"/>
      <sheetName val="3.7.1.1"/>
      <sheetName val="3.7.1.2"/>
      <sheetName val="3.7.1.3"/>
      <sheetName val="3.7.1.4"/>
      <sheetName val="3.7.1.5"/>
      <sheetName val="3.7.1.6"/>
      <sheetName val="3.7.1.7"/>
      <sheetName val="3.8.1"/>
      <sheetName val="3.8.2"/>
      <sheetName val="3.8.3"/>
      <sheetName val="3.9.1"/>
      <sheetName val="3.9.2"/>
      <sheetName val="3.9.3"/>
      <sheetName val="3.10.1"/>
      <sheetName val="3.10.2"/>
      <sheetName val="3.10.3"/>
      <sheetName val="3.10.4"/>
      <sheetName val="3.10.5"/>
      <sheetName val="3.10.6"/>
      <sheetName val="3.11.1"/>
      <sheetName val="3.11.2"/>
      <sheetName val="3.11.3"/>
      <sheetName val="3.12.1"/>
      <sheetName val="3.12.2"/>
      <sheetName val="3.12.3"/>
      <sheetName val="3.13.1"/>
      <sheetName val="3.13.2"/>
      <sheetName val="3.13.3"/>
      <sheetName val="3.13.4"/>
      <sheetName val="3.13.5"/>
      <sheetName val="3.14.1"/>
      <sheetName val="3.14.2"/>
      <sheetName val="3.14.3"/>
      <sheetName val="3.15.1"/>
      <sheetName val="3.15.2"/>
      <sheetName val="3.15.3"/>
      <sheetName val="4.1.1"/>
      <sheetName val="4.1.2"/>
      <sheetName val="4.2.1.1"/>
      <sheetName val="4.2.1.2"/>
      <sheetName val="4.2.1.3"/>
      <sheetName val="4.2.1.4"/>
      <sheetName val="4.2.1.5"/>
      <sheetName val="4.2.1.6"/>
      <sheetName val="5.1"/>
      <sheetName val="5.2"/>
      <sheetName val="5.3"/>
      <sheetName val="5.4"/>
      <sheetName val="6.1"/>
      <sheetName val="6.2"/>
      <sheetName val="6.3"/>
      <sheetName val="6.4"/>
      <sheetName val="6.5"/>
      <sheetName val="6.6"/>
      <sheetName val="6.7"/>
      <sheetName val="7.1 detalhado"/>
      <sheetName val="8.1 Detalhado"/>
      <sheetName val="Projeto básico referencial"/>
      <sheetName val="Dimensiona equipam + pessoal"/>
      <sheetName val=" Decofin - 1367"/>
      <sheetName val="Medição Resumo"/>
      <sheetName val="Solicitação Numerario"/>
      <sheetName val="Folha Pagamento"/>
      <sheetName val="Cestas Básicas"/>
      <sheetName val="Hospedagem"/>
      <sheetName val="Combustivel II"/>
      <sheetName val="Relação de Equip. Alugados"/>
      <sheetName val="Equipamento Delta"/>
      <sheetName val="Relação de Imóveis"/>
      <sheetName val="Veiculos Alugados"/>
      <sheetName val="Estoque"/>
      <sheetName val="Resumo Carreteiro"/>
      <sheetName val="Alimentação I"/>
      <sheetName val="Alimentação I (2)"/>
      <sheetName val="RPF I"/>
      <sheetName val="Proposta - Global .."/>
      <sheetName val="Plan1"/>
      <sheetName val="Plan. Equipamentos"/>
      <sheetName val="pessoal"/>
      <sheetName val="salários"/>
      <sheetName val="dinâmica"/>
      <sheetName val="estática"/>
      <sheetName val="corretiva - emenda"/>
      <sheetName val="infra"/>
      <sheetName val="administ. - supervisão"/>
      <sheetName val="dados fluxo"/>
      <sheetName val="ANEXO IV"/>
      <sheetName val="e.p.i.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PROJETO"/>
      <sheetName val="BDI "/>
      <sheetName val="FLUXO - EXECUÇÃO PRÓPRIA"/>
      <sheetName val="FLUXO - FAT-DIRETO"/>
      <sheetName val="RES-FIN"/>
      <sheetName val="DEFIN"/>
      <sheetName val="CONSIDERAÇÕES"/>
      <sheetName val="CUSTO (REF dvs) "/>
      <sheetName val="KANAFLEX"/>
      <sheetName val="NOVOTUB"/>
      <sheetName val="MEDIDAS"/>
      <sheetName val="CUSTO LARANJEIRAS"/>
      <sheetName val="RESUMO EMPRESA"/>
      <sheetName val="CUSTO EMPRESA"/>
      <sheetName val="CUSTO ZONA SUL"/>
      <sheetName val="Anexos PGQ"/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Decofin"/>
      <sheetName val="Relção Equipamentos"/>
      <sheetName val="Produção Setembro-"/>
      <sheetName val="Relação Pessoal"/>
      <sheetName val="Progamação Trimestral"/>
      <sheetName val="Progamação de Resultado"/>
      <sheetName val="Relação Equipamento (2)"/>
      <sheetName val="EQUIPAMENTOS C.C. 862"/>
      <sheetName val="MEDIÇÃO CAMPO TSD"/>
      <sheetName val="MEDIÇÃO CAMPO IMPRIMAÇÃO"/>
      <sheetName val="MEDIÇÃO CAMPO BASE"/>
      <sheetName val="pagina 01 (9)"/>
      <sheetName val="pagina 01 (8)"/>
      <sheetName val="CAPA Ficha de Medição"/>
      <sheetName val="Ficha de medição"/>
      <sheetName val="CAPA Medição Resumo"/>
      <sheetName val="CAPA Relatório de Pluviometria"/>
      <sheetName val="CAPA Cronograma de Atividades"/>
      <sheetName val="3A. FAIXA"/>
      <sheetName val="PISTA ROLAMENTO"/>
      <sheetName val="ACOSTAMENTO"/>
      <sheetName val="CAPA RSUPERV"/>
      <sheetName val="RSUPERV"/>
      <sheetName val="CAPA Boletim"/>
      <sheetName val="Boletim Desempenho"/>
      <sheetName val="Capa Rel Fotografico"/>
      <sheetName val="pagina 01"/>
      <sheetName val="pagina 01 (2)"/>
      <sheetName val="pagina 01 (3)"/>
      <sheetName val="pagina 01 (4)"/>
      <sheetName val="pagina 01 (5)"/>
      <sheetName val="pagina 01 (6)"/>
      <sheetName val="pagina 01 (7)"/>
      <sheetName val="PRODUÇÃO"/>
      <sheetName val="VALOR PRODUÇÃO"/>
      <sheetName val="ACOMPANHAMENTO"/>
      <sheetName val="Relação Pessoal - Novembro"/>
      <sheetName val="Lançamentos"/>
      <sheetName val="Solicitação de Numerário"/>
      <sheetName val="Tipo Despesa"/>
      <sheetName val="Reg. Belém - Jun-07"/>
      <sheetName val="Reg. Belém - Jul-07"/>
      <sheetName val="Reg. Belém - Ago-2007"/>
      <sheetName val="Reg. Belém - Set-2007"/>
      <sheetName val="Reg. Belém - Mar-2008"/>
      <sheetName val="Reg. Belém - Jul-2008"/>
      <sheetName val="Ago-2008"/>
      <sheetName val="COMPOR 90 "/>
      <sheetName val="PLANILHA"/>
      <sheetName val="RESUMO  "/>
      <sheetName val="CRONOGRAMA "/>
      <sheetName val="ESCALA SALARIAL"/>
      <sheetName val="BDI 20,00%"/>
      <sheetName val="Boletim Delta"/>
      <sheetName val="Mem.Calc"/>
      <sheetName val="Mem.Calculo"/>
      <sheetName val="Locais"/>
      <sheetName val="Limpeza de Pontes"/>
      <sheetName val="Roçada Manual"/>
      <sheetName val="Descida d'água"/>
      <sheetName val="Capina"/>
      <sheetName val="F.Quant."/>
      <sheetName val="Ficha Quant."/>
      <sheetName val="Resumo Físico-Financ."/>
      <sheetName val="ACFIS"/>
      <sheetName val="Acomp. Físico"/>
      <sheetName val="Q. I. Físicos"/>
      <sheetName val="Ord.Serv(Capa)"/>
      <sheetName val="Ord Serv."/>
      <sheetName val="R.Cons.(CAPA)"/>
      <sheetName val="R. Conserv"/>
      <sheetName val="Rel.Foto"/>
      <sheetName val="foto"/>
      <sheetName val="ISSQN"/>
      <sheetName val="ISSQN 14A 181-2007"/>
      <sheetName val="Divisão ISS Por Municipios"/>
      <sheetName val="ISSQN R$  5a MEDIÇÃO"/>
      <sheetName val="Resumo do Controle"/>
      <sheetName val="Caçamba AF-005.036"/>
      <sheetName val="Prancha AF-018.001"/>
      <sheetName val="Solic. Numerario"/>
      <sheetName val="Solic. RPF"/>
      <sheetName val="DebitoxCredito"/>
      <sheetName val="Equip e Veiculos Alugados"/>
      <sheetName val="Móveis e Utensilios"/>
      <sheetName val="Imoveis Locados"/>
      <sheetName val="Medição de Carreteiro"/>
      <sheetName val="Veiculos locados"/>
      <sheetName val="Equipamentos Delta"/>
      <sheetName val="Folha de Pagamento"/>
      <sheetName val="Churras. Fortaleza nf-677"/>
      <sheetName val="P. Magnólia nf-46801"/>
      <sheetName val="P. Magnólia nf-46981"/>
      <sheetName val="P. Carajás nf 4307"/>
      <sheetName val="P. Fortaleza NF-9476"/>
      <sheetName val="FOLHA PESSOAL JULHO 2007 943 01"/>
      <sheetName val="ALIMENTAÇÃO JULHO 2007"/>
      <sheetName val="PROGRAMAÇÃO TOTAL - EXECUTAR"/>
      <sheetName val="Encontros da ponte"/>
      <sheetName val="Mem calculo desvio"/>
      <sheetName val="Mem calculo vão da ponte"/>
      <sheetName val="PlanMem Calculo BDMETALICO"/>
      <sheetName val="Mem Calculo Bueiro concreto"/>
      <sheetName val="Crongr.de Equipamentos"/>
      <sheetName val="Despesas Indiretas OK"/>
      <sheetName val="Preço insumo OK"/>
      <sheetName val="Ensaio Lab"/>
      <sheetName val="Loc. Ocorrências"/>
      <sheetName val="AC FIS"/>
      <sheetName val="ordem de serviço (2)"/>
      <sheetName val="NF "/>
      <sheetName val="MCálculo"/>
      <sheetName val="Gráfico de Ocorrências"/>
      <sheetName val="notas fiscais"/>
      <sheetName val="Boletim Desemp."/>
      <sheetName val="Quadro de IND. Físicos"/>
      <sheetName val="Ac. Físico 2"/>
      <sheetName val="Ac. Físico 1"/>
      <sheetName val="LOCAIS AAUQ 2"/>
      <sheetName val="LOCAIS AAUQ"/>
      <sheetName val="ordem de serviço"/>
      <sheetName val="mem.calc.DELTA"/>
      <sheetName val="Ficha.Quantitativos.DELTA"/>
      <sheetName val="Med.Financ.DELTA"/>
      <sheetName val="PATO"/>
      <sheetName val="Transp com"/>
      <sheetName val="Transp carro"/>
      <sheetName val="Transp esp"/>
      <sheetName val="CRONOGRAMA"/>
      <sheetName val="EQP2"/>
      <sheetName val="02.200.00"/>
      <sheetName val="02.400.00"/>
      <sheetName val="02.530.01"/>
      <sheetName val="03.329.00"/>
      <sheetName val="03.370.00"/>
      <sheetName val="03.940.00"/>
      <sheetName val="04.000.00"/>
      <sheetName val="08.100.00"/>
      <sheetName val="08.101.01"/>
      <sheetName val="08.103.00"/>
      <sheetName val="08.109.00"/>
      <sheetName val="08.300.01"/>
      <sheetName val="08.301.02"/>
      <sheetName val="08.302.01"/>
      <sheetName val="08.302.02"/>
      <sheetName val="08.402.00"/>
      <sheetName val="08.404.00"/>
      <sheetName val="08.409.01"/>
      <sheetName val="08.500.00"/>
      <sheetName val="08.510.00"/>
      <sheetName val="08.900.00"/>
      <sheetName val="08.910.00"/>
      <sheetName val="09.002.00"/>
      <sheetName val="09.002.01"/>
      <sheetName val="09.002.03"/>
      <sheetName val="E.4.12"/>
      <sheetName val="01.200.00"/>
      <sheetName val="09.517.00"/>
      <sheetName val="09.517.02"/>
      <sheetName val="09.512.13"/>
      <sheetName val="09.512.14"/>
      <sheetName val="09.517.03"/>
      <sheetName val="Simulação"/>
      <sheetName val="EQUIPAMENTO"/>
      <sheetName val="MATERIAL"/>
      <sheetName val="MEMORIA CALCULO D=1,5M"/>
      <sheetName val="MEMORIA CALCULO D=2,0"/>
      <sheetName val="MEMORIA CALC. RECOMP. VAO PON"/>
      <sheetName val="MEMORIA CALCULO DESVIO"/>
      <sheetName val="MEM. CALCULO - MÁQUINAS"/>
      <sheetName val="MAPA DE CUBAÇÃO - DESVIO"/>
      <sheetName val="ISSQN R$"/>
      <sheetName val="POSTO MÃE DO RIO NF 258 e 259"/>
      <sheetName val="POSTO MÃE DO RIO NF 273"/>
      <sheetName val="NOSSO  POSTO V NF 614"/>
      <sheetName val="NOSSO POSTO II NF 8068"/>
      <sheetName val="POSTO RODA VIVA NF 46152"/>
      <sheetName val="POSTO RODA VIVA NF 46153"/>
      <sheetName val="POSTO GAROUPA NF-612"/>
      <sheetName val="NOSSO POSTO MÃE DO RIO NF283 "/>
      <sheetName val="plano 03"/>
      <sheetName val="Solic DND"/>
      <sheetName val=" Folha de Pagamento CC1050"/>
      <sheetName val="Posto Santa Rita (Caxias-MA)"/>
      <sheetName val="Resumo de autonomo CC 1050"/>
      <sheetName val="OR960887"/>
      <sheetName val="CAPA_FM"/>
      <sheetName val="Controle de AlimentaçãoCC 1050"/>
      <sheetName val="Equipamento Alugado CC1050"/>
      <sheetName val="Relação de Bens CC1050"/>
      <sheetName val="Rel. equipamento Delta cc1050"/>
      <sheetName val="Veiculos alugado CC1050"/>
      <sheetName val="Rel. de Imoveis Alug. CC1050 "/>
      <sheetName val="PROGRAMAÇÃO TRIMESTRAL"/>
      <sheetName val="Acompanhamento Resultado"/>
      <sheetName val="SOLICITAÇÃO DE NUMERARIOS"/>
      <sheetName val="SOLIC. DND"/>
      <sheetName val="POSTO ALT. ALEGRE"/>
      <sheetName val="POSTO BELEM 08"/>
      <sheetName val="POSTO FRAZÃO "/>
      <sheetName val="POSTO SANTA MARTA"/>
      <sheetName val="POSTO BELEM 04 "/>
      <sheetName val="POSTO SANTA RITA"/>
      <sheetName val="POSTO RIO NOVO"/>
      <sheetName val="POSTO RIO NOVO 2"/>
      <sheetName val="CHUR. FRAZÃO (CAXIAS-MA)"/>
      <sheetName val="POUSADA E RES. O GOMES (CODO)"/>
      <sheetName val="REST. RIO NOVO (CODO)"/>
      <sheetName val="REST. RIO NOVO 2 (CODO)"/>
      <sheetName val="CHUR. PERNAMBUCO (PERITORO)"/>
      <sheetName val=" FOLHA COL. CC1051 NOVEMBRO"/>
      <sheetName val="IMOVEIS ALUGADO CC1051"/>
      <sheetName val="RELACAO EQUIP.CC-1051"/>
      <sheetName val="SALDO ESTOQUE"/>
      <sheetName val="Resumo km faixa"/>
      <sheetName val="Memo-Quant"/>
      <sheetName val="RESUMO DAS SOLUÇÕES"/>
      <sheetName val="Unifilar-Solucoes"/>
      <sheetName val="COMPARA- Orçamento"/>
      <sheetName val="Orçamento Restauração"/>
      <sheetName val="Orçamento Total"/>
      <sheetName val="Resumo do Orçamento"/>
      <sheetName val="Orçamento OAEs"/>
      <sheetName val="Orçamento Serviços Balanças"/>
      <sheetName val="A"/>
      <sheetName val="MARSHALL"/>
      <sheetName val="COMPOGRAN"/>
      <sheetName val="COMPOSIC"/>
      <sheetName val="GRANOMETRIA"/>
      <sheetName val="B-19"/>
      <sheetName val="B-12"/>
      <sheetName val="B-10"/>
      <sheetName val="PÓ"/>
      <sheetName val="AREIA"/>
      <sheetName val="Gráfico2"/>
      <sheetName val="GRAFICO"/>
      <sheetName val="COMPOS."/>
      <sheetName val="Marsh 01"/>
      <sheetName val="Marsh 02"/>
      <sheetName val="GRAF."/>
      <sheetName val="POSTO AMERICANO NF 465"/>
      <sheetName val="POSTO AMERICANO NF 485"/>
      <sheetName val="POSTO AMERICANDO"/>
      <sheetName val="Solicitação RPF"/>
      <sheetName val="Imoveis Alugados"/>
      <sheetName val="Orc"/>
      <sheetName val="Preço composto"/>
      <sheetName val="DADOS CONTRATUAL"/>
      <sheetName val="MEMORIA DE CÁLCULO"/>
      <sheetName val="QUADRO UNIFILAR"/>
      <sheetName val="Planilha adequada"/>
      <sheetName val="Planilha de quantidade"/>
      <sheetName val="REC NOVA"/>
      <sheetName val="USINAGEM CBUQ ORIGINAL"/>
      <sheetName val="CBUQ ORIGINAL"/>
      <sheetName val="USINAGEM CORRIGIDA"/>
      <sheetName val="CBUQ CORRIGIDO"/>
      <sheetName val="QUADRO DE DMT"/>
      <sheetName val="consumo de ligante"/>
      <sheetName val="COMPARATIVO SICRO"/>
      <sheetName val="FOLHA PESSOAL 101 - PI"/>
      <sheetName val="DECOFIN 101 - PI"/>
      <sheetName val="Plan2"/>
      <sheetName val="ENSAIO BASE 01"/>
      <sheetName val="ENSAIO BASE 02"/>
      <sheetName val="ENSAIO BASE 03"/>
      <sheetName val="RECICLAGEM 5S0299210"/>
      <sheetName val="USINAGEM CBUQ 1A0139052"/>
      <sheetName val="CBUQ 5S0254001"/>
      <sheetName val="LAMA 5S0251252"/>
      <sheetName val="TSD 3S0250152"/>
      <sheetName val="MFC 05- 2 S 04 910 55"/>
      <sheetName val="STC 01- 2 S 04 900 51"/>
      <sheetName val="SARJETA SZC-02"/>
      <sheetName val="Dreno prof"/>
      <sheetName val="BOCA DRENO"/>
      <sheetName val="CORPO BSTC"/>
      <sheetName val="BOCA BSTC"/>
      <sheetName val="DENTE AUX"/>
      <sheetName val="CONCRETO 10 Mpa aux"/>
      <sheetName val="CONCRETO 15 MPa aux"/>
      <sheetName val="CONCRETO 18 MPa aux"/>
      <sheetName val="CONCRETO CICL  aux"/>
      <sheetName val="argamssa 1-3"/>
      <sheetName val="argamassa 1-4"/>
      <sheetName val="tubo D=20"/>
      <sheetName val="tubo D=100"/>
      <sheetName val="RESUMO ITEM NOVO"/>
      <sheetName val="POSTO  LIDER 280"/>
      <sheetName val="SOLIC.NUMERARIO 824 OUT.05 2"/>
      <sheetName val="DECOFIN 824 OUT.05"/>
      <sheetName val="POSTO LIDER"/>
      <sheetName val="POSTO PAPAI NOEL"/>
      <sheetName val="FOLHA PESSOAL FEV 2007"/>
      <sheetName val="DESPESAS COM TRANSPORTES"/>
      <sheetName val="DND"/>
      <sheetName val="DECOFIN 1007 FEV.2007"/>
      <sheetName val="SOL 1007 FEV.07"/>
      <sheetName val="Explicativo"/>
      <sheetName val="Transp. Local Carr."/>
      <sheetName val="Transp. Com. Carr."/>
      <sheetName val="Mem_Calc_DMT_BR 020"/>
      <sheetName val="Recomp.cam.base.adiç.brita"/>
      <sheetName val="Transp. Comercial 10m3"/>
      <sheetName val="Planilha de Preços OK"/>
      <sheetName val="MATERIAS"/>
      <sheetName val="CBUQ-4cm"/>
      <sheetName val="DMT 1 USINA 1 BRITADOR"/>
      <sheetName val="DMT 2 USINAS 2 BRITADORES"/>
      <sheetName val="Custo recicladora OK"/>
      <sheetName val="SITUAÇÃO 1"/>
      <sheetName val="SITUAÇÃO 2"/>
      <sheetName val="SITUAÇÃO 3"/>
      <sheetName val="Resumo programação - EXECUTAR"/>
      <sheetName val="OCORRENCIAS"/>
      <sheetName val="LAY-OUT ACAMPAMENTO"/>
      <sheetName val="LAY OUT USINA"/>
      <sheetName val="ISSQN RECEBER"/>
      <sheetName val="#REF"/>
      <sheetName val=" Folha Pgto CC1348 Agosto 2009 "/>
      <sheetName val="Posto Alto Alegre 15 a 27jul"/>
      <sheetName val="P.Belem 19Ju a 31Jul"/>
      <sheetName val="Medicao de Carreteiro"/>
      <sheetName val="Cad.Maq.Veic."/>
      <sheetName val="Contr.COmb.2,05 07a13Junh"/>
      <sheetName val="Contr.COmb.1,98 14a17Jun"/>
      <sheetName val="Contr.COmb.1,98 17E18JUN"/>
      <sheetName val="Contr.COmb.1,95 (19JUn-22)"/>
      <sheetName val="Contr.COmb.1,95 (22 a 24jun)"/>
      <sheetName val="Plan3 (2)"/>
      <sheetName val="BR-423 PE"/>
      <sheetName val="BR-424 PE"/>
      <sheetName val="MEM BR-423-PETSE"/>
      <sheetName val="MEM BR-424"/>
      <sheetName val="UNIF.DYN-423"/>
      <sheetName val="UNIF.DYN-424"/>
      <sheetName val="C.PR"/>
      <sheetName val="ADEQ.DEL-423"/>
      <sheetName val="ADEQ.DEL-424 "/>
      <sheetName val="Dados do projeto"/>
      <sheetName val="Dados do projeto (2)"/>
      <sheetName val="MEM BR-423"/>
      <sheetName val="COMPOR"/>
      <sheetName val="RESUMO "/>
      <sheetName val="BDI DE 19,60%"/>
      <sheetName val="LinkExternoRecuperado1"/>
      <sheetName val="Contr.COmb.1,95 (25 a 30jun) "/>
      <sheetName val="Contr.COmb.1,98 17E18JUN (2)"/>
      <sheetName val="Contr.COmb.1,95 (19A30 JUN)"/>
      <sheetName val="Contr.COmb.1,95 (01 A 14Jul )"/>
      <sheetName val="Contr.COmb.1,95 (15 JUL --)"/>
      <sheetName val="Copiar"/>
      <sheetName val="Erros"/>
      <sheetName val="Obra"/>
      <sheetName val="Horas-extras"/>
      <sheetName val="Salario"/>
      <sheetName val="01_Setores"/>
      <sheetName val="03_Normal"/>
      <sheetName val="04_HE"/>
      <sheetName val="05_Compl"/>
      <sheetName val="13ªProd.Acum."/>
      <sheetName val="Prod. Supl "/>
      <sheetName val="Fatur. Terraplenagem"/>
      <sheetName val="Faturamento"/>
      <sheetName val="S. Geométrica"/>
      <sheetName val="Ser. a Executar"/>
      <sheetName val="Previsão"/>
      <sheetName val="Chegada Equip."/>
      <sheetName val="Empresa"/>
      <sheetName val="Funcionarios"/>
      <sheetName val="Complem"/>
      <sheetName val="Encargos"/>
      <sheetName val="Banco"/>
      <sheetName val="Obras"/>
      <sheetName val="CBO"/>
      <sheetName val="Gráfico Resumo"/>
      <sheetName val="Fisico"/>
      <sheetName val="Financeiro"/>
      <sheetName val="Faturamento Mensal"/>
      <sheetName val="Faturamento Acumulado"/>
      <sheetName val="Aguarde"/>
      <sheetName val="GECOFIN"/>
      <sheetName val="Solicitação Remessa "/>
      <sheetName val="FOLHA DE PAGAMENTO "/>
      <sheetName val="Alimentação 01 a 31.08.2012"/>
      <sheetName val="desp diversas alimentação"/>
      <sheetName val="CANTINA ADMINISTRAÇÃO"/>
      <sheetName val="Relação de Imoveis"/>
      <sheetName val="Despesas de Viagem"/>
      <sheetName val="Veiculos Getel"/>
      <sheetName val="Inventario Obra"/>
      <sheetName val="DIARIA EQUP - OBRA - AGO  2012"/>
      <sheetName val="DIARIA EQUP-OBRA-DIESEL-AGO 12 "/>
      <sheetName val="Resumo dos Equipamento Alugados"/>
      <sheetName val="Resumo dos Veiculos Alugados"/>
      <sheetName val="MEDIÇÃO EDUARDO 38&quot; 2"/>
      <sheetName val="MEDIÇÃO EDUARDO 58&quot;"/>
      <sheetName val="RESUMO TRANSP. BRITA"/>
      <sheetName val="MEDIÇÃO SEBASTIAO 38"/>
      <sheetName val="MEDIÇÃO SEBASTIÃO 58&quot;"/>
      <sheetName val="RESUMO TRANS. BRITA"/>
      <sheetName val="Desp. Valter Carneiro"/>
      <sheetName val="ENC. FABIO LUCIO"/>
      <sheetName val="Despesas telefone"/>
      <sheetName val="Despesas de Agua"/>
      <sheetName val="1º QUINZENA"/>
      <sheetName val="2º QUINZENA"/>
      <sheetName val="CONSUMO DE OLEO"/>
      <sheetName val="Movimento"/>
      <sheetName val="Cad.Fornecedores"/>
      <sheetName val="Relação Modalidades"/>
      <sheetName val="PlanEnvNF"/>
      <sheetName val="PlanEnvNF (2)"/>
      <sheetName val="Rest Bené GETEL"/>
      <sheetName val="Rest. Bené TERCEIRIZADOS"/>
      <sheetName val="Rest Bené INSTALLE"/>
      <sheetName val="Churrasc Eucaliptos CVAL"/>
      <sheetName val="Churrasc Eucaliptos SH MIRANDA"/>
      <sheetName val="Rest O Louro CVAL"/>
      <sheetName val="Rest O Louro - DESPESAS"/>
      <sheetName val="Rest O Cesar - DESPESAS FISCAL "/>
      <sheetName val="Planilha Veiculos"/>
      <sheetName val="Folha PG-Prévia "/>
      <sheetName val="Relação Residências"/>
      <sheetName val="Despesas Energia"/>
      <sheetName val="Despesas Agua"/>
      <sheetName val="CONTROLE COMB NF 893"/>
      <sheetName val="NU versão 2a"/>
      <sheetName val="FOLHA DE PAGAMENTO (2)"/>
      <sheetName val="POSTO REI DAS SELVAS"/>
      <sheetName val="POSTO GAROUPA"/>
      <sheetName val="NOSSO POSTO V"/>
      <sheetName val="NOSSO POSTO II"/>
      <sheetName val="RODA VIVA"/>
      <sheetName val="ORGANIZAÇÃO ULIANA LTDA"/>
      <sheetName val="Plan8"/>
      <sheetName val="Plan9"/>
      <sheetName val="Plan10"/>
      <sheetName val="Pato BR 226"/>
      <sheetName val="Pl_anual_transp_BR_226"/>
      <sheetName val="Mem_Calc_DMT_BR226"/>
      <sheetName val="MOBILIZ _ INST_CANT "/>
      <sheetName val="lay_out cant_"/>
      <sheetName val="Gráfico Ocorrências"/>
      <sheetName val="Transporte"/>
      <sheetName val="L. Usina"/>
      <sheetName val="FundoFixo"/>
      <sheetName val="POSTO CIDADE"/>
      <sheetName val="MODELO"/>
      <sheetName val="M C S FONSECA NF 687"/>
      <sheetName val="SOLICITAÇÃO DE RPF"/>
      <sheetName val="SOLICITAÇÃO DE NUMERARIO"/>
      <sheetName val="mapasituação"/>
      <sheetName val="Elementos"/>
      <sheetName val="pontospassagem"/>
      <sheetName val="Orçamento"/>
      <sheetName val="tran5m3"/>
      <sheetName val="tran10m3"/>
      <sheetName val="t.local.remendos"/>
      <sheetName val="translocal.mat.bet"/>
      <sheetName val="tran4t"/>
      <sheetName val="transp.água"/>
      <sheetName val="PREÇO.MAT.BET"/>
      <sheetName val="MAT.BETM"/>
      <sheetName val="MOBeCAN"/>
      <sheetName val="DMT"/>
      <sheetName val="cronog"/>
      <sheetName val="Cálculo das Massas"/>
      <sheetName val="ComposiçãoMBUQ"/>
      <sheetName val="DEM DE CONSUM"/>
      <sheetName val="FOLHA CONSORCIO GETEL INSTTALE"/>
      <sheetName val="FOLHA DE PAGAMENTO CONSORCIO GE"/>
      <sheetName val="PT"/>
      <sheetName val="ORÇA"/>
      <sheetName val="CFF"/>
      <sheetName val="TLB5M3"/>
      <sheetName val="TLMR"/>
      <sheetName val="TLC4T"/>
      <sheetName val="TLMBF"/>
      <sheetName val="TLÁGUA"/>
      <sheetName val="ASF"/>
      <sheetName val="CS"/>
      <sheetName val="EQP"/>
      <sheetName val="DIPRVS12"/>
      <sheetName val="Curva ABC"/>
      <sheetName val="qorcamentodnerL1"/>
      <sheetName val="qorcamentodnerL2"/>
      <sheetName val="QuQuant"/>
      <sheetName val="ALYSSON 2"/>
      <sheetName val="ALYSSON%202.xls"/>
      <sheetName val="Calc"/>
      <sheetName val="Composições"/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NumerN (2)"/>
      <sheetName val="Dimens (2)"/>
      <sheetName val="QuantPav (2)"/>
      <sheetName val="Plan3"/>
      <sheetName val="Plan4"/>
      <sheetName val="Plan5"/>
      <sheetName val="Plan6"/>
      <sheetName val="Plan7"/>
      <sheetName val="Plan11"/>
      <sheetName val="Plan12"/>
      <sheetName val="Plan13"/>
      <sheetName val="Plan14"/>
      <sheetName val="Plan15"/>
      <sheetName val="Plan16"/>
      <sheetName val="TAPA BURACO-CBUQ (2)"/>
      <sheetName val="Ficha Quant. "/>
      <sheetName val="Resumo Físico-Financ. "/>
      <sheetName val="Planilha Adeq."/>
      <sheetName val="Transp. Loc. Basc. 5m³"/>
      <sheetName val="Transp. Comercial Basc. 10m³"/>
      <sheetName val="Transp. p remendo"/>
      <sheetName val="Localização ocorrências"/>
      <sheetName val="PlanilhaGeral-Modelo"/>
      <sheetName val="EDUARDO"/>
      <sheetName val="Solucoes "/>
      <sheetName val="Quant original"/>
      <sheetName val="QRDT"/>
      <sheetName val="PC-1 A 6-8 A 12"/>
      <sheetName val="PC-7 A 7a"/>
      <sheetName val="SERV ITV's"/>
      <sheetName val="SERV -PC7-7a"/>
      <sheetName val="Alteração"/>
      <sheetName val="RESUMO_AUT1"/>
      <sheetName val="CAPA-OK"/>
      <sheetName val="RESUMO - OK"/>
      <sheetName val="PLAN.SOLUÇÃO MODELO"/>
      <sheetName val="MEDIÇÃO"/>
      <sheetName val="CONSOLIDADA"/>
      <sheetName val="01 - MEMO"/>
      <sheetName val="02 - ficha  (2) modelo Dr marci"/>
      <sheetName val="03 -Consolidada (2)Mod Dr marci"/>
      <sheetName val="09 - CRONOG (2) Mod Dr marcio"/>
      <sheetName val="Medição Por Km de Faixa"/>
      <sheetName val="FS (6) - H (6)"/>
      <sheetName val="Calc. da área"/>
      <sheetName val="Calc. d ECT de Material"/>
      <sheetName val="COMPACTÇÃO DE ATERRO"/>
      <sheetName val="PREPARAÇÃO DA AREA"/>
      <sheetName val="MICRO"/>
      <sheetName val="MICRO-Micro Revest."/>
      <sheetName val="Acost - TSD"/>
      <sheetName val="PINTURA FAIXA (MICRO 100%)"/>
      <sheetName val="PINTURA FAIXA (MICRO 92,8%)"/>
      <sheetName val="MICRO-Aq. de RC-1C-E "/>
      <sheetName val="MICRO-Aq. de RC-1C-E  (2)"/>
      <sheetName val="TSD Acost-Aq. de RR 2C "/>
      <sheetName val="MICRO-Transp. de RC-1C-E "/>
      <sheetName val="MICRO-Transp. de RC-1C-E  (2)"/>
      <sheetName val="TSD Acost-Transp. de RR 2C"/>
      <sheetName val="MOBILIZAÇÃO"/>
      <sheetName val="INST.CANTEIRO"/>
      <sheetName val="CANT.MANUT."/>
      <sheetName val="FS6 3°-Fres. Cont "/>
      <sheetName val="FS6 3°-Pintura de Lig."/>
      <sheetName val="FS6 3°-CBUQ "/>
      <sheetName val="FS6 3°-Pintura de Faixa"/>
      <sheetName val="RB C. CIM- RECICL"/>
      <sheetName val="RB C. CIM-IMPR"/>
      <sheetName val="RB C. CIM- TSD"/>
      <sheetName val="RB C. CIM-Pintura de Lig."/>
      <sheetName val="RB C. CIM-CBUQ 5"/>
      <sheetName val="RB C. CIM-Pint. de faixa"/>
      <sheetName val="RECON. PAV- Remoç Capa 5cm"/>
      <sheetName val="RECON. PAV- Rem. BASE"/>
      <sheetName val="RECON. PAV- SOLO ESTB"/>
      <sheetName val="RECON. PAV- BGS"/>
      <sheetName val="RECON. PAV. IMPR"/>
      <sheetName val="RECON. PAV-Pint Lig"/>
      <sheetName val="RECON. PAV-CBUQ"/>
      <sheetName val="RECON. PAV-Pint. Faixa"/>
      <sheetName val="Acost.- LAMA"/>
      <sheetName val="Acost. RB C. CIM- RECICL"/>
      <sheetName val="Acost. RB C. CIM-IMPR"/>
      <sheetName val="Acost. RB C. CIM- TSD"/>
      <sheetName val="Acost. RBAM- REEST. BASE"/>
      <sheetName val="Acost. RBAM-IMPR"/>
      <sheetName val="Acost. RBAM-TSD"/>
      <sheetName val="Acost. Reperf-Pint Lig"/>
      <sheetName val="Acost. Reperf-CBUQ Massa Fi"/>
      <sheetName val="Acost. RECON. PAV-Remoç Capa 5"/>
      <sheetName val="Acost. RECON. PAV- Rem. BASE"/>
      <sheetName val="Acost. RECON. PAV- SOLO ESTB"/>
      <sheetName val="Acost. RECON. PAV- BGS"/>
      <sheetName val="Acost. RECON. PAV. IMPR "/>
      <sheetName val="7.4-RBAM.JAZ"/>
      <sheetName val="11.2-taxas"/>
      <sheetName val="11.3-sin.def"/>
      <sheetName val="12.1-stc01"/>
      <sheetName val="12.2-dar02"/>
      <sheetName val="12.3-camada_dren"/>
      <sheetName val="12.4-mfc01"/>
      <sheetName val="12.5-dps07"/>
      <sheetName val="12.6-dpr02"/>
      <sheetName val="12.7-bsd02"/>
      <sheetName val="13.1-EsCarTran_berma"/>
      <sheetName val="13.2-comp.95PN_berma"/>
      <sheetName val="14.1-barreira"/>
      <sheetName val="14.2-rest_disp_concr"/>
      <sheetName val="14.3-anc_defensa"/>
      <sheetName val="14.4-portico"/>
      <sheetName val="14.5-defensa_s"/>
      <sheetName val="16.1-manut_2ano"/>
      <sheetName val="03 - consolidada"/>
      <sheetName val="05 - DIÁRIO OBRA"/>
      <sheetName val="08 - FOTOS"/>
      <sheetName val="MANUT.1°ANO"/>
      <sheetName val="REL PLUV"/>
      <sheetName val="FICHA - ST"/>
      <sheetName val="MICROREVESTIMENTO"/>
      <sheetName val="FRESAGEM (4CM)"/>
      <sheetName val="CBUQ(4CM)"/>
      <sheetName val="PINTURA DE LIGAÇÃO"/>
      <sheetName val="RECICLAGEM DE BASE"/>
      <sheetName val="IMPRIMAÇÃO"/>
      <sheetName val="TSD"/>
      <sheetName val="CBUQ(5cm)"/>
      <sheetName val="TSD (ACOST)"/>
      <sheetName val="02 - ficha"/>
      <sheetName val="Mobilização (2)"/>
      <sheetName val="P A T O 99 B"/>
      <sheetName val="Orçamentária"/>
      <sheetName val="1"/>
      <sheetName val="Inventario"/>
      <sheetName val="P.A.T.O"/>
      <sheetName val="ORÇ 1 ano"/>
      <sheetName val="ORÇ 2 anos"/>
      <sheetName val="Fisico-Finan."/>
      <sheetName val="Fisico-Finan.S-AQ"/>
      <sheetName val="Preço.Mat.Betum."/>
      <sheetName val="Jazidas"/>
      <sheetName val="DMTs"/>
      <sheetName val="Transportes"/>
      <sheetName val="Mob-Desmob."/>
      <sheetName val="Comp.TraspEquip"/>
      <sheetName val="Layout Cant."/>
      <sheetName val="Quantidades S-AQ"/>
      <sheetName val="Preço.Mat.Betum.S-AQ"/>
      <sheetName val="Cotação preços"/>
      <sheetName val="Comp. Mist Betu"/>
      <sheetName val="Comp. Conc. Ciclo"/>
      <sheetName val="Comp. Conc. de Cim"/>
      <sheetName val="Comp. Argam. Cim."/>
      <sheetName val="Dist Fortal Trecho"/>
      <sheetName val="ORÇAMENTO S-AQ"/>
      <sheetName val="Comp. Manut. Cant."/>
      <sheetName val="Comp. Alug. Lab Solos, Betume"/>
      <sheetName val="Comp. Alug. Equip. Topo"/>
      <sheetName val="Comp. Alug. de Residencias"/>
      <sheetName val="Comp. Alug. de Alojamento"/>
      <sheetName val="Comp. Alug. de Canteiro"/>
      <sheetName val="Comp. Manutenção dos Canteiros"/>
      <sheetName val="Mapa do Trecho"/>
      <sheetName val="Orc Trevo Takon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  <sheetName val="BDI"/>
      <sheetName val="LAY-OUT"/>
      <sheetName val="Pesquisa preços Inst.Canteiro"/>
      <sheetName val="Instalação Canteiro"/>
      <sheetName val="Composição transp. equipamento"/>
      <sheetName val="Mobilização-Desmobilização"/>
      <sheetName val="CP_Pontes"/>
      <sheetName val="Revestimento com Bica Corrida"/>
      <sheetName val="Cálculo da DMT rev. prim."/>
      <sheetName val="Ptrabalho"/>
      <sheetName val="Quant e custos"/>
      <sheetName val="Grafico-DMT"/>
      <sheetName val="Relação de pontes"/>
      <sheetName val="COMPOS1"/>
      <sheetName val="COMPOS2"/>
      <sheetName val="COMPOS3"/>
      <sheetName val="1- QUADRO DE QUANTIDADE (2)"/>
      <sheetName val="Transporte 5m³"/>
      <sheetName val="Transporte 4m³"/>
      <sheetName val="Transporte 4t"/>
      <sheetName val="Transporte Mat. Frio"/>
      <sheetName val="Cronograma (2)"/>
      <sheetName val="ESTUDO PREÇOS"/>
      <sheetName val="PLANILHA FONTE"/>
      <sheetName val="PLANO TRAB"/>
      <sheetName val="matbet"/>
      <sheetName val="quantidades"/>
      <sheetName val=" PONTO DE PASS."/>
      <sheetName val="PT. DE PASSAGEM"/>
      <sheetName val="Demostr das Quantides"/>
      <sheetName val="Desc.Serviços"/>
      <sheetName val="MOB."/>
      <sheetName val="quadro cons. mat. bet"/>
      <sheetName val="Tr.Loc.Basc"/>
      <sheetName val="Tr.Mat.Rem."/>
      <sheetName val="Tr.L.Cam.Carr"/>
      <sheetName val="Tr.L.Mat.Bet."/>
      <sheetName val="Tr.Agua"/>
      <sheetName val="Cronog.Fis.Fin"/>
      <sheetName val="Cálculo das Massas]"/>
      <sheetName val="Medição PI+R -MAR-01"/>
      <sheetName val="Resumo do lote I"/>
      <sheetName val="Planilha de Alteração"/>
      <sheetName val="Dados da alteração"/>
      <sheetName val="Comparativo de preço"/>
      <sheetName val="Memoria de calculo quant. (2)"/>
      <sheetName val="BR-230 POMBAL-S.GONÇALO"/>
      <sheetName val="Diagrama PB - SG"/>
      <sheetName val="PLAN. PB - SG"/>
      <sheetName val="S.GONÇALO Div PB-CE"/>
      <sheetName val="Diagrama Div PB-CE"/>
      <sheetName val="PLAN. S.G - DIV PB.CE"/>
      <sheetName val="BR-405 "/>
      <sheetName val="Diagrama BR-405"/>
      <sheetName val="PLAN. BR-405"/>
      <sheetName val="BR-116"/>
      <sheetName val="Diagrama BR-116"/>
      <sheetName val="PLAN. BR-116"/>
      <sheetName val="Crono. Fin. BR116-230-405-427"/>
      <sheetName val="Planilha BR_116_PB"/>
      <sheetName val="Planilha BR_230 PB"/>
      <sheetName val="Planilha BR_405 PB"/>
      <sheetName val="Planinha BR-427 PB"/>
      <sheetName val="1º ANO_qtd_dner"/>
      <sheetName val="2º ANO_qtd_dner"/>
      <sheetName val="3º ANO_qtd_dner"/>
      <sheetName val="4º ANO_qtd_dner"/>
      <sheetName val="5º ANO_qtd_dner"/>
      <sheetName val="Conv.Resumo1"/>
      <sheetName val="Referencia"/>
      <sheetName val="AUXILIAR"/>
      <sheetName val="TERRAPLENAGEM"/>
      <sheetName val="PAVIMENTAÇÃO"/>
      <sheetName val="DRENAGEM E OAC"/>
      <sheetName val="OB. COMPLEM."/>
      <sheetName val="PROT. CORPO EST."/>
      <sheetName val="PROT. AMBIENTAL"/>
      <sheetName val="OAE"/>
      <sheetName val="PRO EQ. - AUX"/>
      <sheetName val="PRO EQ. - TERRAPL"/>
      <sheetName val="PRO EQ. - PAVIM"/>
      <sheetName val="PLA_ORÇAM _BR-319"/>
      <sheetName val="PLA_EDITAL _BR-319"/>
      <sheetName val="Materiais-quantidade"/>
      <sheetName val="Mao de Obra"/>
      <sheetName val="Calculo de eqpto."/>
      <sheetName val="Instruções"/>
      <sheetName val="TXG"/>
      <sheetName val="FECHAMENTO"/>
      <sheetName val="INDIRETO"/>
      <sheetName val="BANCO_MO"/>
      <sheetName val="LEIS_H"/>
      <sheetName val="LEIS_M"/>
      <sheetName val="Prestadores Serviço"/>
      <sheetName val="Memo Veículos"/>
      <sheetName val="Cons.Combustivel"/>
      <sheetName val="EFETIVO OBRA 179"/>
      <sheetName val="Impressao"/>
      <sheetName val="Help"/>
      <sheetName val="Suporte"/>
      <sheetName val="Explicação1"/>
      <sheetName val="Verificador"/>
      <sheetName val="CP"/>
      <sheetName val="DP"/>
      <sheetName val="OESP"/>
      <sheetName val="CTRL"/>
      <sheetName val="DO"/>
      <sheetName val="CR"/>
      <sheetName val="ACUM"/>
      <sheetName val="FCC"/>
      <sheetName val="PEC"/>
      <sheetName val="FC"/>
      <sheetName val="PE"/>
      <sheetName val="EVA"/>
      <sheetName val="ECONO"/>
      <sheetName val="FINAN"/>
      <sheetName val="COMPARA"/>
      <sheetName val="ANALISE"/>
      <sheetName val="PM"/>
      <sheetName val="Consistência"/>
      <sheetName val="Menu_Navegação"/>
      <sheetName val="Pos_Contrato"/>
      <sheetName val="Menu_Financeiro"/>
      <sheetName val="Menu_mov_financ"/>
      <sheetName val="Mov Fin"/>
      <sheetName val="Mov_Financeiro"/>
      <sheetName val="Acom_Econômico"/>
      <sheetName val="Menu_Pessoal"/>
      <sheetName val="Pessoal Real"/>
      <sheetName val="PROVENTOS_DINAMICA"/>
      <sheetName val="PROVENTOS - FOLHA DE PAGAMENTO"/>
      <sheetName val="Desp Ger Prev"/>
      <sheetName val="Desp Ger Real"/>
      <sheetName val="Desp Ger Imp"/>
      <sheetName val="Demost_ result"/>
      <sheetName val="Med Real"/>
      <sheetName val="Menu_Medições"/>
      <sheetName val="Menu_Produção"/>
      <sheetName val="MEDIÇÃO_MENSAL"/>
      <sheetName val="RESUMO_MEDIÇÃO"/>
      <sheetName val="PRODUÇÃO_MENSAL"/>
      <sheetName val="RESUMO_PRODUÇÃO"/>
      <sheetName val="CONTROLE"/>
      <sheetName val="REL. FOTOG."/>
      <sheetName val="CARTA PROPOSTA"/>
      <sheetName val="C2 PLANILHA rocha e brita"/>
      <sheetName val="C4 Resumo do projeto"/>
      <sheetName val="C5 Comparativo layout 2 e 3"/>
      <sheetName val="C7 PLANILHA de preços unitários"/>
      <sheetName val="PLANILHA Quant e preços"/>
      <sheetName val="CRON-EQ"/>
      <sheetName val="LISTA-EQ"/>
      <sheetName val="CRON-MOD"/>
      <sheetName val="CRON-MOI"/>
      <sheetName val="FIS"/>
      <sheetName val="FIS-FIN - LANÇAR NO FIS"/>
      <sheetName val="Histograma de mão de obra"/>
      <sheetName val="PLANILHA Para EAP"/>
      <sheetName val="EAP-V&amp;M"/>
      <sheetName val="COMPOR-CBM"/>
      <sheetName val="COMPOR-CHE"/>
      <sheetName val="Valeta VPA 03"/>
      <sheetName val="Atualização da Matriz"/>
      <sheetName val="Roteiro de Preenchimento"/>
      <sheetName val="Dados Informativos"/>
      <sheetName val="Contra-capa"/>
      <sheetName val="Índice"/>
      <sheetName val="Dados Contratuais"/>
      <sheetName val="Localização"/>
      <sheetName val="Linear"/>
      <sheetName val="Seções Típicas"/>
      <sheetName val="Planilha Resumida"/>
      <sheetName val="Proj. Bás x Exec. Fat.Emp. Sald"/>
      <sheetName val="Cron. Físico Financeiro"/>
      <sheetName val="Cronograma de Eqtos Diretos"/>
      <sheetName val="Cronograma de Eqtos Indiretos"/>
      <sheetName val="Horas Trabalhadas dos Equiptos "/>
      <sheetName val="Cronograma Mão de Obra Direta"/>
      <sheetName val="Cronograma Mão de Obra Indireta"/>
      <sheetName val="Principais Materiais"/>
      <sheetName val="Resumo do Custo Direto"/>
      <sheetName val="Rateio dos Encarregados"/>
      <sheetName val="Praticabilidade 1 Turno"/>
      <sheetName val="Perdas de tempo 1 Turno"/>
      <sheetName val="Praticabilidade 2 Turnos"/>
      <sheetName val="Perdas de tempo 2 Turnos"/>
      <sheetName val="Encargo Social Ponderado 1Turno"/>
      <sheetName val="Encargo Social Ponderado 2Turn "/>
      <sheetName val="Encargos Sociais"/>
      <sheetName val="Desmatamento"/>
      <sheetName val="Escavação 1a Cat"/>
      <sheetName val="Escavação 2a Cat"/>
      <sheetName val="Escavação 3a Cat"/>
      <sheetName val="Escavação Solo Mole"/>
      <sheetName val="Camada Drenante"/>
      <sheetName val="Aquis.  transp  Areia  CD "/>
      <sheetName val="Compactação de Aterro"/>
      <sheetName val="Regularização"/>
      <sheetName val="Subbase de Solos"/>
      <sheetName val="Esc. Carga Transp. Jaz. Subbase"/>
      <sheetName val="Base de Solos"/>
      <sheetName val="Esc. Carga Transp. Jaz. Base"/>
      <sheetName val="BGS"/>
      <sheetName val="Aquisição e transporte de BGS"/>
      <sheetName val="Reciclagem"/>
      <sheetName val="Fresagem"/>
      <sheetName val="Pintura"/>
      <sheetName val="TSS"/>
      <sheetName val="Aquis.  transp  Brita TSS"/>
      <sheetName val="Aquis.  transp  Brita TSD"/>
      <sheetName val="Conj. Britagem"/>
      <sheetName val="Resumo do CBUQ"/>
      <sheetName val="Usinagem de CBUQ"/>
      <sheetName val="Aquis.  transp  Brita  CBUQ "/>
      <sheetName val="Aquis.  transp  Areia  CBUQ"/>
      <sheetName val="Aquis.  transp Pó pedra  CBUQ"/>
      <sheetName val="Aquis.  transp Cal CBUQ"/>
      <sheetName val="Transporte da massa para  pista"/>
      <sheetName val="Aplicação do CBUQ"/>
      <sheetName val="Serviços Diversos"/>
      <sheetName val="Outros Gastos Mão de Obra Diret"/>
      <sheetName val="Resumo das Indiretas"/>
      <sheetName val="Encargo Social Ponderado 1T Ind"/>
      <sheetName val="Gerente do Projeto"/>
      <sheetName val="Engenheiros e Encarreg Geral"/>
      <sheetName val="Depto Administrativo"/>
      <sheetName val="Depto de Manutenção"/>
      <sheetName val="Depto de QSM"/>
      <sheetName val="Depto Acampamento - Canteiro"/>
      <sheetName val="Depto Técnico e Topografia"/>
      <sheetName val="Depto de Custos"/>
      <sheetName val="Depto de Laboratório"/>
      <sheetName val="Depto de Suprimentos"/>
      <sheetName val="Outros Gastos Indiretos"/>
      <sheetName val="Despesas de Apoio às Obras"/>
      <sheetName val="Check-list"/>
      <sheetName val="Precipitações"/>
      <sheetName val="Tabela de Salários Adotada"/>
      <sheetName val="SP - Tab salários"/>
      <sheetName val="MG - Tab salários"/>
      <sheetName val="PARÁ - Tab Salários"/>
      <sheetName val="MS - Tab salários"/>
      <sheetName val="% de AD"/>
      <sheetName val="Med_10_Atual_1 (2)"/>
      <sheetName val=" Decofin - JAMARI"/>
      <sheetName val="COMBUSTIVEL I"/>
      <sheetName val="PLANILHA FINANCEIRA"/>
      <sheetName val="ESTOQUE (2)"/>
      <sheetName val="DECOFIN abril-15"/>
      <sheetName val="FOLHA ABRIL 2015 1651."/>
      <sheetName val="Solicitação Numerarios"/>
      <sheetName val="Equipamento Alugados"/>
      <sheetName val="1651 DELTA 0"/>
      <sheetName val="1651 descontar 1"/>
      <sheetName val="1651 DELTA 1"/>
      <sheetName val="1651 descontar 2"/>
      <sheetName val="01651 DELTA 2"/>
      <sheetName val="01651 descontar 3"/>
      <sheetName val="1651 descontar 4"/>
      <sheetName val="1651 delta 3"/>
      <sheetName val="1651 adm"/>
      <sheetName val="1651 campo"/>
      <sheetName val="INDICADORES"/>
      <sheetName val="Serro"/>
      <sheetName val="Borbagato"/>
      <sheetName val="MinasRio"/>
      <sheetName val="Balance Sheet&amp;Income Statement"/>
      <sheetName val="Cash Flow"/>
      <sheetName val="Equity "/>
      <sheetName val="IFRS Adjustments"/>
      <sheetName val="ABC US$ 50,000,000_261107"/>
      <sheetName val="Parc. CP &amp; LP ABC US$ 50M 2611"/>
      <sheetName val="ABC US$ 12M_060508"/>
      <sheetName val="ABC US$ 17,7M_090508"/>
      <sheetName val="SALDO"/>
      <sheetName val="Parc. CP &amp; LP"/>
      <sheetName val="p"/>
      <sheetName val="logistica"/>
      <sheetName val="amapa"/>
      <sheetName val="metalicos"/>
      <sheetName val="bay"/>
      <sheetName val="anglo"/>
      <sheetName val="equity"/>
      <sheetName val="ConsFev09"/>
      <sheetName val="llx"/>
      <sheetName val="DADOS DO CONTRATO"/>
      <sheetName val="AVANÇO"/>
      <sheetName val="PLANILHA FINANCEIRA (2)"/>
      <sheetName val="PLANILHA QUANT."/>
      <sheetName val="PLAN. QNTD."/>
      <sheetName val="PLAN. CÁLCULO"/>
      <sheetName val="RESUMO FATOR"/>
      <sheetName val="P.ROLAMENTO"/>
      <sheetName val="DRENAGEM"/>
      <sheetName val="SINALIZAÇÃO"/>
      <sheetName val="DISP.e OBRAS COMPL."/>
      <sheetName val="FAIXA DE DOMÍNIO"/>
      <sheetName val="RE(cim+brita)20 3%-PISTA-KM FAI"/>
      <sheetName val="RE(cim+brita)20 3%-PISTA-4877"/>
      <sheetName val="RE(cim+brita)20 3%-PISTA-4878"/>
      <sheetName val="RE(cim+brita)20 3%-PISTA-4879"/>
      <sheetName val="RE(cim+brita)20 3%-PISTA-4870"/>
      <sheetName val="Memória SERV. p Km de Faixa"/>
      <sheetName val="RE(cim+brita)20 3%-ACOST-KM "/>
      <sheetName val="REcim20 3%-ACOST."/>
      <sheetName val="RECcim20 IMPR-ACOST."/>
      <sheetName val="RECcim20-ACOST-AQUIS.CM"/>
      <sheetName val="RECcim20-ACOST-TRANSP.CM"/>
      <sheetName val="REcim20 TSDpol-ACOST."/>
      <sheetName val="REcim20-ACOST-AQUIS. RR2C"/>
      <sheetName val="REcim20-ACOST-TRANSP. RR2C"/>
      <sheetName val="ORC 50"/>
      <sheetName val="Conferência"/>
      <sheetName val="Indice"/>
      <sheetName val="Q08- Resumo"/>
      <sheetName val="Q09-Planilha"/>
      <sheetName val="ORC 50 (Solução)"/>
      <sheetName val="Q10-CPU"/>
      <sheetName val="Q 11- Esc.Salarial"/>
      <sheetName val="Q12-Cronog"/>
      <sheetName val="BDI 26,70"/>
      <sheetName val="BDI 15"/>
      <sheetName val="Termo"/>
      <sheetName val="Base"/>
      <sheetName val="Proposta"/>
      <sheetName val="PrecosUnitarios"/>
      <sheetName val="Composição"/>
      <sheetName val="EscalaSalarial"/>
      <sheetName val="Procuração"/>
      <sheetName val="Capa1"/>
      <sheetName val="Capa2"/>
      <sheetName val="Capa3"/>
      <sheetName val="Descrição"/>
      <sheetName val="DERPreço"/>
      <sheetName val="DNITPreço"/>
      <sheetName val="DNITMãoDeObra"/>
      <sheetName val="AUT_ORIGINAL"/>
      <sheetName val="CPU-LOTE 30"/>
      <sheetName val="CPU-Lote 30-básico"/>
      <sheetName val="Cpu"/>
      <sheetName val="CHE"/>
      <sheetName val="MObra"/>
      <sheetName val="Crono"/>
      <sheetName val="EncSoc"/>
      <sheetName val="Cadastros"/>
      <sheetName val="QTR"/>
      <sheetName val="TABELA"/>
      <sheetName val="C378 Distribuicao de Massas Lot"/>
      <sheetName val="Cortes"/>
      <sheetName val="Aterros"/>
      <sheetName val="geral"/>
      <sheetName val="FRESAGEM (I)"/>
      <sheetName val="RECOMPOS. REV.CBUQ(XIV)"/>
      <sheetName val="SINAL HORIZ"/>
      <sheetName val="ESCAVAÇÃO(II)ok"/>
      <sheetName val="ESC MEC DE VALA(VI)"/>
      <sheetName val="CONCR CICL 01"/>
      <sheetName val="ARGAMASSA 02"/>
      <sheetName val="ENROC JOG 03"/>
      <sheetName val="ENROC ARRUM 04"/>
      <sheetName val="CONCR CIM (XII)"/>
      <sheetName val="FORMA (IV)"/>
      <sheetName val="LIMP PONTE"/>
      <sheetName val="LIMP DE VALA DE DRENAGEM 07"/>
      <sheetName val="LIMP DE DESCIDA D AGUA (V)"/>
      <sheetName val="GUARDA CORPO (III)"/>
      <sheetName val="RECOMP MAN ATERRO 09"/>
      <sheetName val="REMOÇÃO DE MAN DE BARREIRA 10"/>
      <sheetName val="RECOMP MEC ATERRO 11"/>
      <sheetName val="ROÇ MAN (IX)"/>
      <sheetName val="ROÇ COL (X)"/>
      <sheetName val="REGMECFAIXA(I)OK"/>
      <sheetName val="CAPINA(XI)"/>
      <sheetName val="CAIAÇÃO (VIII)"/>
      <sheetName val="LIMPPLACA(VI)"/>
      <sheetName val="RECOMPPLACA(VII)"/>
      <sheetName val="LIMP SARJ M FIO((IV)"/>
      <sheetName val="LIMP BUEIRO"/>
      <sheetName val="TAPA BURACO"/>
      <sheetName val="REMENDO PRO FRIO"/>
      <sheetName val="REMENDO PROF PIL"/>
      <sheetName val="CORR DEF MAN FRIO"/>
      <sheetName val="CORR DEF MBUQ(XIII)"/>
      <sheetName val="CHUVA"/>
      <sheetName val="Ind. Físicos"/>
      <sheetName val="Fh. Medição"/>
      <sheetName val="Reaj"/>
      <sheetName val="sub-base"/>
      <sheetName val="cm-30"/>
      <sheetName val="rr 2c"/>
      <sheetName val="escav. manual 1ª cat"/>
      <sheetName val="escav. mecânica 1ª cat"/>
      <sheetName val="DPS-02"/>
      <sheetName val="enrocamento"/>
      <sheetName val="COMP."/>
      <sheetName val="Aux."/>
      <sheetName val="Cron.Físico"/>
      <sheetName val="Transp."/>
      <sheetName val="Transp.Bet."/>
      <sheetName val="Equip."/>
      <sheetName val="M.O."/>
      <sheetName val="Mat."/>
      <sheetName val="Índices"/>
      <sheetName val="Aluguel"/>
      <sheetName val="INVENTÁRIO"/>
      <sheetName val="Aquis. e Transp. Mat. Betum."/>
      <sheetName val="Transp.Mat.Betum"/>
      <sheetName val="comp.Eq.pes."/>
      <sheetName val="ponte madeira"/>
      <sheetName val="Mob.Desmob."/>
      <sheetName val="Quadro 03"/>
      <sheetName val="Quadro 04"/>
      <sheetName val="Quadro 05"/>
      <sheetName val="Composição de preços 08 (2)"/>
      <sheetName val="Quadro Resumo 08"/>
      <sheetName val="Planilha 09"/>
      <sheetName val="Composição de preços 10 (2)"/>
      <sheetName val="Composição de preços 10"/>
      <sheetName val="Escala salarial 11"/>
      <sheetName val="Cronograma 12"/>
      <sheetName val="Composição do BDI 13"/>
      <sheetName val="Composição do BDI 14"/>
      <sheetName val="Leis sociais 15"/>
      <sheetName val="BD - Composições unitárias"/>
      <sheetName val="BD - Materiais"/>
      <sheetName val="RASCUNHO CRONOGRAMA"/>
      <sheetName val="comp. cant."/>
      <sheetName val="BD - Índice de serviços"/>
      <sheetName val="Quad_Transp_"/>
      <sheetName val="BD - Mão de obra"/>
      <sheetName val="BD - Equipamentos"/>
      <sheetName val="Planilha Orçamentária"/>
      <sheetName val="FICHA RESUMO"/>
      <sheetName val="Planilha Orçamentária (2)"/>
      <sheetName val="Planilha ABC"/>
      <sheetName val="Desmatamento&lt;15cm"/>
      <sheetName val="Desmatamento 15a30cm"/>
      <sheetName val="mat 1ª c. DMT 50 a 200m"/>
      <sheetName val="mat 1ª c. DMT 200 a 400m"/>
      <sheetName val="mat 1ª c. DMT 3000 a 5000m"/>
      <sheetName val="mat 1ª c. DMT &gt; 5000m"/>
      <sheetName val="Solo mole"/>
      <sheetName val="Distribuição de massas"/>
      <sheetName val="Compac. 100%"/>
      <sheetName val="Compac. bota fora"/>
      <sheetName val="Compac. 95%"/>
      <sheetName val="Subleito"/>
      <sheetName val="Pintura de lig."/>
      <sheetName val="CBUQ &quot;C&quot;"/>
      <sheetName val="CBUQ &quot;B&quot;"/>
      <sheetName val="Remoção de revest. betuminoso"/>
      <sheetName val="Remoção de camada granular "/>
      <sheetName val="Forn RR-1C"/>
      <sheetName val="Forn CM-30"/>
      <sheetName val="Forn Cap 50-70"/>
      <sheetName val="Forn RR-2C"/>
      <sheetName val="Transp RR-1C"/>
      <sheetName val="Transp CM-30"/>
      <sheetName val="Transp Cap 50-70"/>
      <sheetName val="Transp RR-2C"/>
      <sheetName val="OAC"/>
      <sheetName val="Escav. manual"/>
      <sheetName val="Dreno profundo"/>
      <sheetName val="Colchão drenante"/>
      <sheetName val="Descida d'agua"/>
      <sheetName val="Sarjeta SCC 01"/>
      <sheetName val="Meio-fio MFC 05"/>
      <sheetName val="Meio-fio MFC 01"/>
      <sheetName val="Remoção de meio-fios"/>
      <sheetName val="Remoção de concreto"/>
      <sheetName val="Sinal. vertical"/>
      <sheetName val="Sinal. horizontal"/>
      <sheetName val="Defensa"/>
      <sheetName val="Calçada"/>
      <sheetName val="Índices de Reajustamento"/>
      <sheetName val="Acomp. Medição"/>
      <sheetName val="Planilha com Reajustamento"/>
      <sheetName val="Planilha Comparativa - Custo"/>
      <sheetName val="S Trecho KM 166 - KM 370"/>
      <sheetName val="RemendoProf_Manual"/>
      <sheetName val="TransLocalMat p Remendo"/>
      <sheetName val="TransComerc_Basc10m³"/>
      <sheetName val="AQUISIÇÃO CAP"/>
      <sheetName val="TRANSPORTE CAP"/>
      <sheetName val="CM_30_AQ REM_ PROF_ MANUAL"/>
      <sheetName val="CM_30_TR REM_ PROF_ MAN_"/>
      <sheetName val="CM_30_AQ IMPRIM_"/>
      <sheetName val="CM_30_TR IMPRIM_"/>
      <sheetName val="RR_1C_AQ_Tapa Buraco"/>
      <sheetName val="RR_1C_TR_tapa buraco"/>
      <sheetName val="RR_1C_AQ_Pintura de Ligação"/>
      <sheetName val="RR_1C_TR_Pintura de Ligação"/>
      <sheetName val="CROQUI _2_"/>
      <sheetName val="TapaBuraco"/>
      <sheetName val="Limpeza"/>
      <sheetName val="Conversão"/>
      <sheetName val="FolhasRosto"/>
      <sheetName val="QTDES"/>
      <sheetName val="TCCARR NPAV"/>
      <sheetName val="MOB02"/>
      <sheetName val="MOBILIZAÇÃO I"/>
      <sheetName val="MOBILIZAÇÃO II"/>
      <sheetName val="DIAGRAMA2"/>
      <sheetName val="GRÁF PONTE NOVO"/>
      <sheetName val="EST"/>
      <sheetName val="TRANSV"/>
      <sheetName val="BALAN"/>
      <sheetName val="LONG"/>
      <sheetName val="ALA"/>
      <sheetName val="GRODA"/>
      <sheetName val="LDÁGUA"/>
      <sheetName val="MFRANC"/>
      <sheetName val="CONTRAV"/>
      <sheetName val="PRANC"/>
      <sheetName val="DESL"/>
      <sheetName val="GCORPO"/>
      <sheetName val="FERRAG_"/>
      <sheetName val="PINT"/>
      <sheetName val="GRÁFICO _2_"/>
      <sheetName val="CAVMEC"/>
      <sheetName val="TB"/>
      <sheetName val="TB _BG_"/>
      <sheetName val="RemProf"/>
      <sheetName val="abc"/>
      <sheetName val="plan.preçounit."/>
      <sheetName val="qd transp"/>
      <sheetName val="mist.bet.usin.frio"/>
      <sheetName val="Aqui. bet. mist. a frio"/>
      <sheetName val="Transp. mat. bet. usinado a f"/>
      <sheetName val="Rec. do rev. com MBUF"/>
      <sheetName val="Transporte RR-1C"/>
      <sheetName val="rem.prof.dem.manual"/>
      <sheetName val="Rec. man aterro"/>
      <sheetName val="Remoc.CG"/>
      <sheetName val="Limp. vala"/>
      <sheetName val="Limp. bueiro"/>
      <sheetName val="Desob.bueiro"/>
      <sheetName val="caiação"/>
      <sheetName val="Rem. Barreira"/>
      <sheetName val="Roç. colonião"/>
      <sheetName val="veículo até 100hp"/>
      <sheetName val="Trans_Carr_Pav (cercas)"/>
      <sheetName val="SBRP"/>
      <sheetName val="LAYOUT_CANTEIRO"/>
      <sheetName val="Prancha"/>
      <sheetName val="sinapi"/>
      <sheetName val="custo_trans_betum"/>
      <sheetName val="QTT  BETUM"/>
      <sheetName val="OFICIO"/>
      <sheetName val="RELATORIO 1"/>
      <sheetName val="RELATORIO 2"/>
      <sheetName val="PLUVIOMETRIA 2ª"/>
      <sheetName val="F_MEDIÇÃO(pato)5ªMP"/>
      <sheetName val="TAPA BUR MBUF MAN 5ª MP "/>
      <sheetName val="TAPA BUR MBUF REC 5ª MP"/>
      <sheetName val="REMENDO PROF MAN 3ª MP"/>
      <sheetName val="REM. PROF REC MBUF 5ª MP"/>
      <sheetName val="REMENDO PROF.MBUQ 5ª MP"/>
      <sheetName val="REC.com MBUF MAN 3ª"/>
      <sheetName val="REC.com MBUF REC 3ª "/>
      <sheetName val="FRESA MAN"/>
      <sheetName val="CORREÇÃO "/>
      <sheetName val=" CONCRETO CIM 5ªMP "/>
      <sheetName val=" FORMA5ª "/>
      <sheetName val=" GUARDA CORPO"/>
      <sheetName val="ESCAVAÇÃO"/>
      <sheetName val="ESCAV MECAN"/>
      <sheetName val="RECOMPOSIÇÃO MEC. ATERRO 5ª MP"/>
      <sheetName val="ENROCAMENTO 5ª"/>
      <sheetName val="LIMP SARJ M FIO (5ª)"/>
      <sheetName val="LIMP DESC. ÁGUA 5ª "/>
      <sheetName val="LIMP DE PONTE "/>
      <sheetName val=" LIMP DE VALA DE DREN."/>
      <sheetName val="DESOBSTRUÇÃO DE BUEIRO "/>
      <sheetName val="LIMP PLACA"/>
      <sheetName val=" RECOMP PLACA"/>
      <sheetName val=" REMOÇÃO DE MAN. DE BARREIRA "/>
      <sheetName val=" REM DE MAN. DE mat bet"/>
      <sheetName val=" REM DE MEC. DE mat bet "/>
      <sheetName val=" ROÇ MAN (5ª)"/>
      <sheetName val=" ROÇ COL (5ª)"/>
      <sheetName val=" ROÇ MEC(4ª)"/>
      <sheetName val="CAPINA (estourou)"/>
      <sheetName val=" CAIAÇÃO"/>
      <sheetName val="QUANT SERV MAN (4ª)"/>
      <sheetName val="QUANT SERV REC I(5ª)"/>
      <sheetName val="mom. total "/>
      <sheetName val=" TRANSPORTE MAN 5ª"/>
      <sheetName val="CORREÇÃO DA TERCEIRA MEDIÇÃO"/>
      <sheetName val=" TRANSPORTE REC(5ª)"/>
      <sheetName val="FRESAGEM (REL)58"/>
      <sheetName val="CORR.DEF.MBUF MAN(REL)"/>
      <sheetName val="RECOMPOS. REV.CBUF(rel) MAN"/>
      <sheetName val="RECOMPOS. REV.CBUF(rel)REC 3ª"/>
      <sheetName val="TAPA BUR MBUF(rel) 5ªman"/>
      <sheetName val="TAPA BUR MBUF(rel) 3ªrec"/>
      <sheetName val="REM.PROF Q REC(rel) OK"/>
      <sheetName val="REM.PROF FRIO REC(rel)"/>
      <sheetName val="CORR DEF MBUQ(rel)"/>
      <sheetName val="CAIAÇÃO (rel)"/>
      <sheetName val="ESCAVAÇÃO(II)"/>
      <sheetName val="GUARDA CORPO (rel)n"/>
      <sheetName val="RECOMPOS. REV.CBUQ(relat)"/>
      <sheetName val="CONCR CIM (rel) 5ª"/>
      <sheetName val="FORMA (rel) 5ª"/>
      <sheetName val="RECOMPOSIÇÃO DE ATERRO"/>
      <sheetName val="LIMP DE VALA DE DREN. (rel)N"/>
      <sheetName val="LIMP DE DESCIDA REL  "/>
      <sheetName val="DESOBSTRUÇÃO DE BUEIRO (REL)"/>
      <sheetName val="LIMP DE PONTE"/>
      <sheetName val="ROÇ MAN (rel)5ª"/>
      <sheetName val="ROÇ COL (rel)4ª"/>
      <sheetName val="REGMECFAIXA(rel)4ª"/>
      <sheetName val="CAPINA(rel)N"/>
      <sheetName val="LIMPPLACA(rel)ok"/>
      <sheetName val="RECOMPPLACA(rel)ok"/>
      <sheetName val="LIMP SARJ M FIO(rel)"/>
      <sheetName val="REM. PROF.MBUF MAN(rel)"/>
      <sheetName val="REM. PROF.MBUF REC(rel) "/>
      <sheetName val="REC FAIXA DOM(4ª)"/>
      <sheetName val="F_MEDIÇÃO(pato)"/>
      <sheetName val="F_MEDIÇÃO(apres. ary) "/>
      <sheetName val="Resumo apresent 57 patoary"/>
      <sheetName val="TAPA BUR MBUQ MAN"/>
      <sheetName val="TAPA BUR MBUF MAN"/>
      <sheetName val="TAPA BUR MBUF REC "/>
      <sheetName val="TAPA BUR MBUQ REC"/>
      <sheetName val="RECOMP. MAN MBUQ"/>
      <sheetName val="RECOMP. REC MBUQ OK"/>
      <sheetName val="FRESAGEM MAN"/>
      <sheetName val="FRESAGEM REC"/>
      <sheetName val="REMENDO MBUQ MAN"/>
      <sheetName val="REMENDO MBUQ REC"/>
      <sheetName val="REMENDO MBUF MAN "/>
      <sheetName val="REMENDO MBUF REC"/>
      <sheetName val="CORR MBUQ MAN"/>
      <sheetName val="CORR MBUF MAN"/>
      <sheetName val="CORR MBUQ REC"/>
      <sheetName val="CORR MBUF REC"/>
      <sheetName val="REC FAIXA DOM"/>
      <sheetName val=" CONCRETO CIM"/>
      <sheetName val=" FORMA"/>
      <sheetName val="LIMP SARJ M FIO"/>
      <sheetName val="LIMP DESC DAGUA"/>
      <sheetName val="LIMP DE VALA DE DREN."/>
      <sheetName val="RECOMP PLACA"/>
      <sheetName val="(ok) ROÇ MAN"/>
      <sheetName val="ROÇ COL"/>
      <sheetName val="QUANT SERV MAN i"/>
      <sheetName val="QUANT SERV REC I"/>
      <sheetName val=" TRANSPORTE MAN"/>
      <sheetName val="TRANSPORTE REC"/>
      <sheetName val="(ok)TRANSPORTE PIL"/>
      <sheetName val="FRESAGEM MAN rel"/>
      <sheetName val="FRESAGEM REC rel"/>
      <sheetName val="FRESAGEM rel (JOÃO)"/>
      <sheetName val="RECOMPOS. REV.CBUQ(rel)"/>
      <sheetName val="TAPA BUR MBUQ MAN(rel)"/>
      <sheetName val="TAPA BUR MBUF MAN(rel)"/>
      <sheetName val="TAPA BUR MBUQ REC(rel)"/>
      <sheetName val="TAPA BUR MBUF REC(rel)"/>
      <sheetName val="REM.PROF Q MAN(rel) OK"/>
      <sheetName val="REMENDO PROF F MAN (rel)"/>
      <sheetName val="REMENDO PROF F REC (rel) "/>
      <sheetName val="CORR  MBUQ MAN(rel)"/>
      <sheetName val="CORR  MBUF MAN(rel)"/>
      <sheetName val="CORR  MBUQ REC(rel)"/>
      <sheetName val="CORR  MBUF REC(rel)"/>
      <sheetName val="CAIAÇÃO (rel)ok"/>
      <sheetName val="GUARDA CORPO (rel)"/>
      <sheetName val="CONCR CIM (rel)ok"/>
      <sheetName val="ESCAVAÇÃO(rel)ok"/>
      <sheetName val="ESC MEC DE VALA(rel)"/>
      <sheetName val="FORMA (rel)"/>
      <sheetName val="LIMP DE VALA DE DREN. (rel)"/>
      <sheetName val="LIMP DE DESCIDA D AGUA (rel)ok"/>
      <sheetName val="ROÇ MAN (rel)ok"/>
      <sheetName val="ROÇ COL (rel)ok"/>
      <sheetName val="REGMECFAIXA(rel)ok"/>
      <sheetName val="CAPINA(rel)ok"/>
      <sheetName val="LIMP SARJ M FIO(rel)ok"/>
      <sheetName val="F_MEDIÇÃO_pato_"/>
      <sheetName val="RECOMP_ MAN MBUQ"/>
      <sheetName val="RECOMP_ REC MBUQ OK"/>
      <sheetName val="Ofício"/>
      <sheetName val="RESUMO-SINFRA"/>
      <sheetName val="cronfisico"/>
      <sheetName val="Crono Físico-Financeiro "/>
      <sheetName val="Folha 1"/>
      <sheetName val="Folha 2-1"/>
      <sheetName val="Folha 2-2"/>
      <sheetName val="Folha 2-3"/>
      <sheetName val="CronFIFI"/>
      <sheetName val="Desem."/>
      <sheetName val="Resumo 1"/>
      <sheetName val="C. Físico-Finan"/>
      <sheetName val="Fisico Sangue 2"/>
      <sheetName val="Trans Med."/>
      <sheetName val="Folha 4.1"/>
      <sheetName val="Tubul.  2"/>
      <sheetName val="Tub. 3 "/>
      <sheetName val="Tub. 4"/>
      <sheetName val="Folha 6"/>
      <sheetName val="Folha 7"/>
      <sheetName val="Físico Sangue 1"/>
      <sheetName val="TAPA BUR MBUQ MAN 1ª MP"/>
      <sheetName val="TAPA BUR MBUF MAN 1ªMP"/>
      <sheetName val="TAPA BUR MBUF REC ok "/>
      <sheetName val="TAPA BUR MBUQ REC 1ª MP"/>
      <sheetName val="RECOMP. MAN 1ª MP"/>
      <sheetName val="RECOMP. REC MBUQ 1ªMP"/>
      <sheetName val="RECOMP. REC MBUF 1ª MP"/>
      <sheetName val="Micro Revest MAN"/>
      <sheetName val="Micro Revest REC 1ªMP"/>
      <sheetName val="FRESAGEM REC 1ªMP"/>
      <sheetName val="FRESAGEM MAN 1ªMP"/>
      <sheetName val="REM.MEC MAT.BET.MAN"/>
      <sheetName val="REMENDO MBUQ MAN 1ªmp"/>
      <sheetName val="CORR MBUQ MAN 1ª MP"/>
      <sheetName val="CORR MBUF MAN 1ª MP"/>
      <sheetName val="CORR MBUQ REC 1ª MP"/>
      <sheetName val="CORR MBUF REC 1ª MP"/>
      <sheetName val="REC FAIXA DOM 1ª MP "/>
      <sheetName val="ROÇ MAN"/>
      <sheetName val="MICRO MAN rel "/>
      <sheetName val="MICRO total simulação"/>
      <sheetName val="MICRO REC rel "/>
      <sheetName val="REM. MEC. DE REV.BET.REC"/>
      <sheetName val="Plan17"/>
      <sheetName val="Plan18"/>
      <sheetName val="Plan19"/>
      <sheetName val="Plan20"/>
      <sheetName val="Plan21"/>
      <sheetName val="Plan22"/>
      <sheetName val="Plan23"/>
      <sheetName val="Plan24"/>
      <sheetName val="Plan25"/>
      <sheetName val="Plan26"/>
      <sheetName val="Plan27"/>
      <sheetName val="Plan28"/>
      <sheetName val="REMENDO PRO"/>
      <sheetName val="Transp. med."/>
      <sheetName val="Trans Licit."/>
      <sheetName val="SOLO P BASE REM PROF_"/>
      <sheetName val="M_A_A_U_Q_ _  02_521_00"/>
      <sheetName val="M_B_U_Q_ _ 02_540_00"/>
      <sheetName val="Castanho - Igapó Açu"/>
      <sheetName val="QUANTIDADES (02 ANOS)"/>
      <sheetName val="Cronograma (02 ANOS)"/>
      <sheetName val="Caminhão 5m3"/>
      <sheetName val="Local para Remendos"/>
      <sheetName val="Transp. Carroceria 4t"/>
      <sheetName val="Quantit. de Mat. Betum."/>
      <sheetName val="Transporte de Mat. Betum."/>
      <sheetName val="M.A.A.U.Q. -  02.521.00"/>
      <sheetName val="M.B.U.Q. - 02.540.00"/>
      <sheetName val="Camada Granular - 02.200.01"/>
      <sheetName val="Solo Ministurado 02.241.00"/>
      <sheetName val="Formas de Madeira - 03.370.00"/>
      <sheetName val="Concreto Cimento - 13.329.01"/>
      <sheetName val="QTDE"/>
      <sheetName val="CRON FÍSICO"/>
      <sheetName val="TCC RÑP"/>
      <sheetName val="TCC RP"/>
      <sheetName val="TCB RÑP"/>
      <sheetName val="TLB RÑP"/>
      <sheetName val="MEDESM"/>
      <sheetName val="CAV MEC"/>
      <sheetName val="INST CANT"/>
      <sheetName val="Layout Canteiro"/>
      <sheetName val="G REV PRIM"/>
      <sheetName val="G MADEIRA"/>
      <sheetName val="G CHAPA"/>
      <sheetName val="_Estaca"/>
      <sheetName val="_Transversina"/>
      <sheetName val="_Balancin"/>
      <sheetName val="_Longarina"/>
      <sheetName val="_Ala"/>
      <sheetName val="_Guarda Rodas"/>
      <sheetName val="_Linha d'água"/>
      <sheetName val="_Mão Francesa"/>
      <sheetName val="_Contraventamento"/>
      <sheetName val="_Prancheta"/>
      <sheetName val="_Deslizante"/>
      <sheetName val="_Guarda Corpo"/>
      <sheetName val="_Ferragem"/>
      <sheetName val="_Pintura"/>
      <sheetName val="Mat Bet"/>
      <sheetName val="Consumo Pintura"/>
      <sheetName val="Cons Ferragem"/>
      <sheetName val="DEMOLIÇÃO DE PONTE"/>
      <sheetName val="NOVO PARAÍSO - CARACARAÍ"/>
      <sheetName val="Cronograma Físico"/>
      <sheetName val="TRANSP. COMERC. 5M3"/>
      <sheetName val="TRANSP. LOCAL REMENDOS"/>
      <sheetName val="TRANSP. LOCAL 4T"/>
      <sheetName val="QUANT. MAT. BETUME"/>
      <sheetName val="GRÁFICO (2)"/>
      <sheetName val="CPS-1  "/>
      <sheetName val="Ind. Fis."/>
      <sheetName val="Desemp."/>
      <sheetName val="M.P."/>
      <sheetName val="RECOMP. DO REVEST. PRIMÁRIO."/>
      <sheetName val="RECONFORMAÇÃO DA PLATAFORMA"/>
      <sheetName val="RECOMP. MEC. ATERRO"/>
      <sheetName val="Saldo Antes Aditivo"/>
      <sheetName val="Saldo Após Aditivo"/>
      <sheetName val="QUANTITATIVOS"/>
      <sheetName val="T_ LOCAL 10m3"/>
      <sheetName val="TRANSP. LOCAL EM BASCULANTE"/>
      <sheetName val="DESMAT. DESTOCAM. E LIMP."/>
      <sheetName val="EXECUÇÃO DE PONTE"/>
      <sheetName val="ESC. MECÂNICA 1ª CAT."/>
      <sheetName val="CORPO DE BSTC D=1,20 m"/>
      <sheetName val="BOCA DE BSTC D=1,20 m"/>
      <sheetName val="CORPO DE BDTC D=1,20 m"/>
      <sheetName val="BOCA DE BDTC D=1,20 m"/>
      <sheetName val="REATERRO E COMP. P BUEIRO"/>
      <sheetName val="T_ COMERC_ CARR_"/>
      <sheetName val="TRANSP. COMERCIAL CARROCERIA"/>
      <sheetName val="TRANSP. COMERCIAL EM BASCULANTE"/>
      <sheetName val="VEÍCULO LEVE"/>
      <sheetName val="T_ COMERCIAL 10m3"/>
      <sheetName val="Capa (2)"/>
      <sheetName val="CUSTO BALSA"/>
      <sheetName val="QTD BALSA"/>
      <sheetName val="TL REM"/>
      <sheetName val="TCB RP"/>
      <sheetName val="TLB RP"/>
      <sheetName val="TLC RP"/>
      <sheetName val="AQ MATBET"/>
      <sheetName val="TMAT BET"/>
      <sheetName val="MOBIL E DESMOBIL EQUIP"/>
      <sheetName val="RASCUNHO_Ñ Imprimir"/>
      <sheetName val="GRAF MATERIAL DE PV"/>
      <sheetName val="GRAF JAZ"/>
      <sheetName val="GRAF EROSÕES"/>
      <sheetName val="VOLUMES 01"/>
      <sheetName val="VOLUMES 02"/>
      <sheetName val="VOLUMES 03"/>
      <sheetName val="VOLUMES 04"/>
      <sheetName val="VOLUMES 05"/>
      <sheetName val="VOLUMES 06"/>
      <sheetName val="VOLUMES 07"/>
      <sheetName val="DIV GRAF OCORR_2"/>
      <sheetName val="Quantidades-serviços"/>
      <sheetName val="Quantidades_mat.bet"/>
      <sheetName val="Quant-serviços_manutenção"/>
      <sheetName val="Quant-serviços_conservaçào"/>
      <sheetName val="canteiro"/>
      <sheetName val="quant por solução"/>
      <sheetName val="cronograma fisico por ativ"/>
      <sheetName val=" DMT"/>
      <sheetName val="VCP"/>
      <sheetName val="PRE"/>
      <sheetName val="JOÃO ANDRÉ"/>
      <sheetName val="ACESSO 01"/>
      <sheetName val="CONTORNO"/>
      <sheetName val="ACESSO 02"/>
      <sheetName val="SINALIZAÇÃO VERTICAL"/>
      <sheetName val="sinalização horizontal"/>
      <sheetName val="TACHAS"/>
      <sheetName val="concreto cimento ok (2)"/>
      <sheetName val="Calculo"/>
      <sheetName val="PlanContrato"/>
      <sheetName val="Especif"/>
      <sheetName val="Calculo (2)"/>
      <sheetName val="PP"/>
      <sheetName val="CBUQ -  Polímero"/>
      <sheetName val="Cbuq"/>
      <sheetName val="Coleta"/>
      <sheetName val="CROQUIS"/>
      <sheetName val="MATBET CUSTO"/>
      <sheetName val="MATBET PREÇO UNIT"/>
      <sheetName val="MOBIL-CANT"/>
      <sheetName val="TLCB5"/>
      <sheetName val="TCC4"/>
      <sheetName val="TLMB"/>
      <sheetName val="TCCB10"/>
      <sheetName val="CRONOGAMA 1º"/>
      <sheetName val="CRONOGAMA 2º"/>
      <sheetName val="COMPOSIÇÕES2"/>
      <sheetName val="Pluviometria "/>
      <sheetName val="BOLETIM "/>
      <sheetName val="Resumo fianceiro"/>
      <sheetName val="Resumo por medicao"/>
      <sheetName val="Folha de Medição"/>
      <sheetName val="CRON BR 364"/>
      <sheetName val="CRON BR 364 _2_"/>
      <sheetName val="Boletim de Desempenho Parcial"/>
      <sheetName val="Andamento Físico"/>
      <sheetName val="3ª FAIXA"/>
      <sheetName val="PISTA"/>
      <sheetName val="Memória ABRIL"/>
      <sheetName val="Memória"/>
      <sheetName val="Medição R$"/>
      <sheetName val="Pintura Ligação (m2)"/>
      <sheetName val="Fresagem (m³)"/>
      <sheetName val="CBUQ (ton)"/>
      <sheetName val="Q.Dem+MFio"/>
      <sheetName val="Q.Dem"/>
      <sheetName val="Andam.Físico"/>
      <sheetName val="Boletim Des"/>
      <sheetName val="Pluviom"/>
      <sheetName val="Avanço Linear"/>
      <sheetName val="Bueiro Contrato"/>
      <sheetName val="BueiroContrato-CustosMaterial"/>
      <sheetName val="lançamento TB"/>
      <sheetName val="Lançamento R P"/>
      <sheetName val="Lancamento CD"/>
      <sheetName val="Lancamento CBUQ"/>
      <sheetName val="Ficha. "/>
      <sheetName val="Tapa-buraco"/>
      <sheetName val="Rem. Profundo"/>
      <sheetName val="Cor.Defeitos"/>
      <sheetName val="Rel mensal acomp"/>
      <sheetName val="Recomp. manual de aterro"/>
      <sheetName val="Meio-Fio (2)"/>
      <sheetName val="Sarjeta (2)"/>
      <sheetName val="Descida d'água (2)"/>
      <sheetName val="Capina (2)"/>
      <sheetName val="Roçada manual (2)"/>
      <sheetName val="Decofin 711-Setembro-07"/>
      <sheetName val="Recebimentos"/>
      <sheetName val="Folha"/>
      <sheetName val="Equipamentos e Mobiliário"/>
      <sheetName val="R. MACHADO 16-07 A 15-08-09"/>
      <sheetName val="R. SHOPP MANIA 16-10 A 15-11-09"/>
      <sheetName val="Resumo OAE"/>
      <sheetName val="NOVAS "/>
      <sheetName val="RESTAURAÇÃO "/>
      <sheetName val="Transp"/>
      <sheetName val="F.Transporte (2)"/>
      <sheetName val="F.Transporte"/>
      <sheetName val="Plan. Global"/>
      <sheetName val="Planilha Detalhada"/>
      <sheetName val="Preços"/>
      <sheetName val="Seguros"/>
      <sheetName val="Painéis"/>
      <sheetName val="FCAC"/>
      <sheetName val="Hardware-software"/>
      <sheetName val="Engenharia Automação"/>
      <sheetName val="Ferramentas Especiais"/>
      <sheetName val="Coordenação"/>
      <sheetName val="Superv.Comiss."/>
      <sheetName val="Treinamento"/>
      <sheetName val="Sobressalentes"/>
      <sheetName val="Eier"/>
      <sheetName val="Maske"/>
      <sheetName val="Druck"/>
      <sheetName val="Tabmask"/>
      <sheetName val="Num"/>
      <sheetName val="Drucken"/>
      <sheetName val="Feindruck"/>
      <sheetName val="Sprache"/>
      <sheetName val="Deutsch"/>
      <sheetName val="Englisch"/>
      <sheetName val="Französisch"/>
      <sheetName val="Lw"/>
      <sheetName val="Folha de Medicao"/>
      <sheetName val="CAPA_MP"/>
      <sheetName val="Medicao Provisoria"/>
      <sheetName val="CAPA_MC"/>
      <sheetName val="100000"/>
      <sheetName val="110009"/>
      <sheetName val="110012"/>
      <sheetName val="110014"/>
      <sheetName val="110016"/>
      <sheetName val="110018"/>
      <sheetName val="151000"/>
      <sheetName val="151100"/>
      <sheetName val="334014"/>
      <sheetName val="110267"/>
      <sheetName val="300002"/>
      <sheetName val="394012"/>
      <sheetName val="410003"/>
      <sheetName val="410103"/>
      <sheetName val="411001"/>
      <sheetName val="411101"/>
      <sheetName val="440101"/>
      <sheetName val="491003"/>
      <sheetName val="491005"/>
      <sheetName val="494101"/>
      <sheetName val="494201"/>
      <sheetName val="494202"/>
      <sheetName val="3a Medicao Parcial - Jul08 - ME"/>
      <sheetName val="Medição_1_IMPR"/>
      <sheetName val="Ficha_1_IMPR"/>
      <sheetName val="Mem_ Cálculo_1_IMPR"/>
      <sheetName val="Estaq_1_IMPR"/>
      <sheetName val="Plano Estaq_ IMPR"/>
      <sheetName val="Plano Estaq_ Projeto NÃO"/>
      <sheetName val="Avanço Fisico-1a.Med Proje_NÃO"/>
      <sheetName val="Avanço Físico_Acum_NÃO"/>
      <sheetName val="Índice de efetividade_NÃO"/>
      <sheetName val="Av_Fis_Pluv_"/>
      <sheetName val="BOLETIM_IMPRI"/>
      <sheetName val="Memória_Cálculo"/>
      <sheetName val="TCB10M3"/>
      <sheetName val="TLB5M3ÑP"/>
      <sheetName val="TCC"/>
      <sheetName val="TLACTÑP"/>
      <sheetName val="IPCS"/>
      <sheetName val="MEDIÇÃO CONSOLIDADA"/>
      <sheetName val="2"/>
      <sheetName val="3"/>
      <sheetName val="5"/>
      <sheetName val="6"/>
      <sheetName val="7"/>
      <sheetName val="CRONOGRAMA FÍSICO-FINANCEIRO"/>
      <sheetName val="PREÇOS POR SOLUÇÃO-Kmf"/>
      <sheetName val="RESULTADO MANUTENÇÃO"/>
      <sheetName val="Cron. de Ativ. Lama Asfáltica"/>
      <sheetName val="Cron. de Ativ. Micro Revest."/>
      <sheetName val="Lama Asf. Grossa"/>
      <sheetName val="Micro Revestimento"/>
      <sheetName val="Serv. Manut. e Cons. 1º ano"/>
      <sheetName val="Aquis. RL-1C lama"/>
      <sheetName val="Aquis. RC-1C-E micro"/>
      <sheetName val="Transp. RL-1C"/>
      <sheetName val="Transp. RC-1C-E micro"/>
      <sheetName val="Inst. do Canteiro de Obras"/>
      <sheetName val="Manutenção de Canteiro"/>
      <sheetName val="Sinalização Provisória"/>
      <sheetName val="Mobilização de Equipamentos"/>
      <sheetName val="Relat. fotográfico"/>
      <sheetName val="RELATÓRIO PLUVIOMÉTRICO"/>
      <sheetName val="Roçada mecanizada"/>
      <sheetName val="Capina manual"/>
      <sheetName val="Encarregado de turma"/>
      <sheetName val="Servente"/>
      <sheetName val="Limpeza Sarj e MF"/>
      <sheetName val="10"/>
      <sheetName val="11"/>
      <sheetName val="12"/>
      <sheetName val="13"/>
      <sheetName val="14"/>
      <sheetName val="17"/>
      <sheetName val="18"/>
      <sheetName val="22"/>
      <sheetName val="24"/>
      <sheetName val="25"/>
      <sheetName val="26"/>
      <sheetName val="32"/>
      <sheetName val="33"/>
      <sheetName val="FREQ. DE VERIF. MICRO"/>
      <sheetName val="PGQ"/>
      <sheetName val="QUADRO ISSQN- SEM EST."/>
      <sheetName val="EST. PARAMBÚ"/>
      <sheetName val="EST. TAUÁ"/>
      <sheetName val="QUADRO ISSQN- COM EST."/>
      <sheetName val="PLAN"/>
      <sheetName val="AUX"/>
      <sheetName val="PLANILHA-SOLUÇÃO"/>
      <sheetName val="CRON-TIROL."/>
      <sheetName val="Módulo2"/>
      <sheetName val="Aquis. RL-1C"/>
      <sheetName val="Tabela Medição"/>
      <sheetName val="Medições"/>
      <sheetName val="Critérios de filtro"/>
      <sheetName val="Filtro Anterior"/>
      <sheetName val="Densidades"/>
      <sheetName val="Avanço Físico - Itumbiara"/>
      <sheetName val="Previsão Medição"/>
      <sheetName val="1000000 - RESUMO DESMATAMENTO"/>
      <sheetName val="DMT (ARG)-A"/>
      <sheetName val="DMT (CCB)-B"/>
      <sheetName val="DMT (ARG)-C"/>
      <sheetName val="DMT (CCB)-D"/>
      <sheetName val="DMT (ARG)-E"/>
      <sheetName val="DMT (ARG)-F"/>
      <sheetName val="DMT (ARG)-G"/>
      <sheetName val="DMT (ARG)-H"/>
      <sheetName val="DMT (ARG)-I"/>
      <sheetName val="DMT (ARG)-J"/>
      <sheetName val="DMT (ARG)-K"/>
      <sheetName val="DMT (ARG)-L"/>
      <sheetName val="1000000 - RESUMO TRANSPORTE"/>
      <sheetName val="1000000 - SOLO MOLE"/>
      <sheetName val="1000000 - ATERRO 95%"/>
      <sheetName val="1000000 - ATERRO 100%"/>
      <sheetName val="1000000 - EXPURGO DESM."/>
      <sheetName val="2000000 - PAVIMENTAÇÃO"/>
      <sheetName val="3000000 - DRENAGEM"/>
      <sheetName val="4000000 - OBRAS ARTE CORRENTES"/>
      <sheetName val="5000000 - OBRAS COMPLEM."/>
      <sheetName val="7000000 - O. DE ARTE ESPECIAIS"/>
      <sheetName val="9000000 - POLÍCIA R. FEDERAL"/>
      <sheetName val="CAPA ANEXOS"/>
      <sheetName val="CAPA PRINCIPAL"/>
      <sheetName val="QUANTIT. 1ª"/>
      <sheetName val="GERAL 2ª"/>
      <sheetName val="REAJUST"/>
      <sheetName val="PRO-08"/>
      <sheetName val="PLANILHA ATUALIZADA"/>
      <sheetName val="Módulo1"/>
      <sheetName val="Módulo3"/>
      <sheetName val="PLANILHA DE PREÇOS"/>
      <sheetName val="Res. Irisville"/>
      <sheetName val="Pacheco I e II "/>
      <sheetName val="Shangri-lá"/>
      <sheetName val="Antônio Barbosa"/>
      <sheetName val="Carlos Pires"/>
      <sheetName val="Orlando Morais"/>
      <sheetName val="Elza Fronze"/>
      <sheetName val="Pindorama"/>
      <sheetName val="Recreio Mansões"/>
      <sheetName val="pavgap"/>
      <sheetName val="relação"/>
      <sheetName val="Res. Irisville (1)"/>
      <sheetName val="Res. Irisville (2)"/>
      <sheetName val="Pacheco I e II (1)"/>
      <sheetName val="Pacheco I e II (2)"/>
      <sheetName val="Shangri-lá (1)"/>
      <sheetName val="Shangri-lá (2)"/>
      <sheetName val="Antônio Barbosa (1)"/>
      <sheetName val="Antônio Barbosa (2)"/>
      <sheetName val="Carlos Pires (1)"/>
      <sheetName val="Carlos Pires (2)"/>
      <sheetName val="Orlando Morais (1)"/>
      <sheetName val="Orlando Morais (2)"/>
      <sheetName val="Elza Fronze (1)"/>
      <sheetName val="Elza Fronze (2)"/>
      <sheetName val="Pindorama (1)"/>
      <sheetName val="Pindorama (2)"/>
      <sheetName val="Recreio Mansões (1)"/>
      <sheetName val="Recreio Mansões (2)"/>
      <sheetName val="CONTRATO"/>
      <sheetName val="Fi. Quantitativo"/>
      <sheetName val="RESUMO_MEDICAO"/>
      <sheetName val="CRONOG-1oAno"/>
      <sheetName val="CRONOG-2oAno"/>
      <sheetName val="MOBILIZACAO EQUIPAMENTOS"/>
      <sheetName val="TRANSP LOCAL CAMIN CARROCERIA"/>
      <sheetName val="ASSENTAM TUBO 1M"/>
      <sheetName val="CONCRETO Cimento"/>
      <sheetName val="CONCRETO Ciclop"/>
      <sheetName val="FORMA"/>
      <sheetName val="TRANSP LOCAL BASC 5 M3"/>
      <sheetName val="TRANSP LOCAL BASC 10 M3"/>
      <sheetName val="CORRECAO DEF"/>
      <sheetName val="MISTURA BETUMINOSA"/>
      <sheetName val="REC. CAMAD. GRANULAR PAV."/>
      <sheetName val="RECMP. REV. COM MISTURA BET. "/>
      <sheetName val="Recomposição Manual de Aterro"/>
      <sheetName val="ENROCAMENTO PEDRA ARRUMADA"/>
      <sheetName val="TRANSP LOCAL DÁGUA"/>
      <sheetName val="Reaterro Apiloado"/>
      <sheetName val="Remoção Manual Barreira Solo"/>
      <sheetName val="TRANSPORT. COMERC. CARROCERIA"/>
      <sheetName val="REM PROF"/>
      <sheetName val="SOLO BASE REM PROF"/>
      <sheetName val="LIM MEIO FIO"/>
      <sheetName val="LIM DESC DAGUA"/>
      <sheetName val="DESOBSTRUCAO BUEIRO"/>
      <sheetName val="CAIACAO"/>
      <sheetName val="PINTURA DE LIGACAO"/>
      <sheetName val="ESCAV. MANUAL DE VAL"/>
      <sheetName val="AQUISICAO CAP"/>
      <sheetName val="AQUISICAO CM-30"/>
      <sheetName val="AQUISICAO CM-30 REM PROF"/>
      <sheetName val="AQUISICAO RR-1C"/>
      <sheetName val="AQUISICAO RR-1C CORR"/>
      <sheetName val="TRANSP CM-30 REM PROF"/>
      <sheetName val="TRANSP RR-1C CORR"/>
      <sheetName val="TRANSPORTE LOCAL REMENDOS"/>
      <sheetName val="ROÇADA CAPIM"/>
      <sheetName val="ISSQN DNIT"/>
      <sheetName val="Estorno carolina"/>
      <sheetName val="Estorno estreito"/>
      <sheetName val="valores"/>
      <sheetName val="producao rocada"/>
      <sheetName val="producao_TB"/>
      <sheetName val="producao_RP"/>
      <sheetName val="Justif. Quant."/>
      <sheetName val="Demons. Quant."/>
      <sheetName val="novo preço Aqui e TransMB"/>
      <sheetName val="Transp. local basc. 5 m³"/>
      <sheetName val="Transp. local p rem."/>
      <sheetName val="Quadro Resumo Dist"/>
      <sheetName val="Transp.Comer. Basc 10m³ Rod Pav"/>
      <sheetName val="Transp.Comer.Carroc15T Rod. Pav"/>
      <sheetName val="Transp. carroc."/>
      <sheetName val="Transp. local de água"/>
      <sheetName val="CRONOGRAMA 2 ano"/>
      <sheetName val="Gráfico DMTs"/>
      <sheetName val="Canteiro de Obras"/>
      <sheetName val="Mob e Desmob"/>
      <sheetName val="Custo Trans Pesado"/>
      <sheetName val=" ORÇAMENTO 1ANO"/>
      <sheetName val="ORÇAMENTO 2 ANO"/>
      <sheetName val="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 refreshError="1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/>
      <sheetData sheetId="1450"/>
      <sheetData sheetId="1451"/>
      <sheetData sheetId="1452" refreshError="1"/>
      <sheetData sheetId="1453"/>
      <sheetData sheetId="1454" refreshError="1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/>
      <sheetData sheetId="1491"/>
      <sheetData sheetId="1492" refreshError="1"/>
      <sheetData sheetId="1493" refreshError="1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/>
      <sheetData sheetId="1584" refreshError="1"/>
      <sheetData sheetId="1585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 refreshError="1"/>
      <sheetData sheetId="1784"/>
      <sheetData sheetId="1785"/>
      <sheetData sheetId="1786" refreshError="1"/>
      <sheetData sheetId="1787"/>
      <sheetData sheetId="1788" refreshError="1"/>
      <sheetData sheetId="1789"/>
      <sheetData sheetId="1790"/>
      <sheetData sheetId="1791"/>
      <sheetData sheetId="1792" refreshError="1"/>
      <sheetData sheetId="1793" refreshError="1"/>
      <sheetData sheetId="1794" refreshError="1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/>
      <sheetData sheetId="2057" refreshError="1"/>
      <sheetData sheetId="2058" refreshError="1"/>
      <sheetData sheetId="2059" refreshError="1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 refreshError="1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/>
      <sheetData sheetId="216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/>
      <sheetData sheetId="2180" refreshError="1"/>
      <sheetData sheetId="2181" refreshError="1"/>
      <sheetData sheetId="2182" refreshError="1"/>
      <sheetData sheetId="2183"/>
      <sheetData sheetId="2184"/>
      <sheetData sheetId="2185" refreshError="1"/>
      <sheetData sheetId="2186" refreshError="1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ção"/>
      <sheetName val="Verificação de dados_CC"/>
    </sheetNames>
    <definedNames>
      <definedName name="________A1" refersTo="#REF!"/>
      <definedName name="________A10" refersTo="#REF!"/>
      <definedName name="________A11" refersTo="#REF!"/>
      <definedName name="________A12" refersTo="#REF!"/>
      <definedName name="________A13" refersTo="#REF!"/>
      <definedName name="________A14" refersTo="#REF!"/>
      <definedName name="________A15" refersTo="#REF!"/>
      <definedName name="________A16" refersTo="#REF!"/>
      <definedName name="________A17" refersTo="#REF!"/>
      <definedName name="________A19" refersTo="#REF!"/>
      <definedName name="________A2" refersTo="#REF!"/>
      <definedName name="________A20" refersTo="#REF!"/>
      <definedName name="________A21" refersTo="#REF!"/>
      <definedName name="________A22" refersTo="#REF!"/>
      <definedName name="________A23" refersTo="#REF!"/>
      <definedName name="________A24" refersTo="#REF!"/>
      <definedName name="________A25" refersTo="#REF!"/>
      <definedName name="________A3" refersTo="#REF!"/>
      <definedName name="________A4" refersTo="#REF!"/>
      <definedName name="________A5" refersTo="#REF!"/>
      <definedName name="________A6" refersTo="#REF!"/>
      <definedName name="________A7" refersTo="#REF!"/>
      <definedName name="________A9" refersTo="#REF!"/>
      <definedName name="________Fev1" refersTo="#REF!"/>
      <definedName name="________Jan1" refersTo="#REF!"/>
      <definedName name="________Mar1" refersTo="#REF!"/>
      <definedName name="________MOD01" refersTo="#REF!"/>
      <definedName name="________RP1" refersTo="#REF!"/>
      <definedName name="_______A1" refersTo="#REF!"/>
      <definedName name="_______A10" refersTo="#REF!"/>
      <definedName name="_______A11" refersTo="#REF!"/>
      <definedName name="_______A12" refersTo="#REF!"/>
      <definedName name="_______A13" refersTo="#REF!"/>
      <definedName name="_______A14" refersTo="#REF!"/>
      <definedName name="_______A15" refersTo="#REF!"/>
      <definedName name="_______A16" refersTo="#REF!"/>
      <definedName name="_______A17" refersTo="#REF!"/>
      <definedName name="_______A19" refersTo="#REF!"/>
      <definedName name="_______A2" refersTo="#REF!"/>
      <definedName name="_______A20" refersTo="#REF!"/>
      <definedName name="_______A21" refersTo="#REF!"/>
      <definedName name="_______A22" refersTo="#REF!"/>
      <definedName name="_______A23" refersTo="#REF!"/>
      <definedName name="_______A24" refersTo="#REF!"/>
      <definedName name="_______A25" refersTo="#REF!"/>
      <definedName name="_______A3" refersTo="#REF!"/>
      <definedName name="_______A4" refersTo="#REF!"/>
      <definedName name="_______A5" refersTo="#REF!"/>
      <definedName name="_______A6" refersTo="#REF!"/>
      <definedName name="_______A7" refersTo="#REF!"/>
      <definedName name="_______A9" refersTo="#REF!"/>
      <definedName name="_______Fev1" refersTo="#REF!"/>
      <definedName name="_______Jan1" refersTo="#REF!"/>
      <definedName name="_______Mar1" refersTo="#REF!"/>
      <definedName name="_______MOD01" refersTo="#REF!"/>
      <definedName name="_______RP1" refersTo="#REF!"/>
    </definedNames>
    <sheetDataSet>
      <sheetData sheetId="0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Cadastro"/>
      <sheetName val="jun"/>
      <sheetName val="Custo da Imprimação"/>
      <sheetName val="Custo da Pintura de Ligação"/>
      <sheetName val="COMPOS1"/>
      <sheetName val="MARSHALL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Cálculo DMT - areia"/>
      <sheetName val="Cálculo DMT - bota fora"/>
      <sheetName val="RESUMO - FINAL"/>
      <sheetName val="DMT"/>
      <sheetName val="DISTRIBUIÇÃO"/>
      <sheetName val="Troca de solo"/>
      <sheetName val="REFLEXO - S Judas 1a cat"/>
      <sheetName val="Planilha - S Judas 1ª CAT"/>
      <sheetName val="DMT - S Judas 1a cat"/>
      <sheetName val="A Belay 1ªCAT"/>
      <sheetName val="A Belay 2ªCAT"/>
      <sheetName val="A Belay 3ªCAT"/>
      <sheetName val="PLANILHA - Alt Tracado"/>
      <sheetName val="REFLEXO - Alt Tracado"/>
      <sheetName val="DMT - Alt Tracado"/>
      <sheetName val="PP "/>
      <sheetName val="ALZIRU ZARUR"/>
      <sheetName val="Rib. Maringá - ABCD"/>
      <sheetName val="Rib. Maringá - EFGH"/>
      <sheetName val="Rib. Mandacarú - ABCD"/>
      <sheetName val="Rib. Mandacarú - EFGH"/>
      <sheetName val="KM-08"/>
      <sheetName val="Rib. Morangueira - ABCD"/>
      <sheetName val="Rib. Morangueira - EFGH"/>
      <sheetName val="OZIRES GUIMARÃES"/>
      <sheetName val="PF"/>
      <sheetName val="0-PP - Vol. Total PROJ"/>
      <sheetName val="Alziro Zarur - Vol. Total PROJ"/>
      <sheetName val="KM-8 - Vol. Total PROJ"/>
      <sheetName val="Ozires Guimarães-Vol. Total PRO"/>
      <sheetName val="PF - Vol. Total PROJ"/>
      <sheetName val="aterro95% PROJ. - RIBEIRÕES"/>
      <sheetName val="0-PP-95% REA (ARG.)"/>
      <sheetName val="Alziro Zarur-95% REA (ARG.)"/>
      <sheetName val="Rib. Maringá - Vol. 95%(ARG.)"/>
      <sheetName val="Rib. Mandacarú-Vol. 95%(ARG.)"/>
      <sheetName val="KM-8 95% REA (ARG.)"/>
      <sheetName val="Rib. Morangueira-Vol. 95%(ARG.)"/>
      <sheetName val="Ozires Guimarães 95% REA (ARG.)"/>
      <sheetName val="PF 95% REA (ARG.)"/>
      <sheetName val="Readequação Terraplenagem"/>
    </sheetNames>
    <definedNames>
      <definedName name="______A1" refersTo="#REF!"/>
      <definedName name="______A10" refersTo="#REF!"/>
      <definedName name="______A11" refersTo="#REF!"/>
      <definedName name="______A12" refersTo="#REF!"/>
      <definedName name="______A13" refersTo="#REF!"/>
      <definedName name="______A14" refersTo="#REF!"/>
      <definedName name="______A15" refersTo="#REF!"/>
      <definedName name="______A16" refersTo="#REF!"/>
      <definedName name="______A17" refersTo="#REF!"/>
      <definedName name="______A19" refersTo="#REF!"/>
      <definedName name="______A2" refersTo="#REF!"/>
      <definedName name="______A20" refersTo="#REF!"/>
      <definedName name="______A21" refersTo="#REF!"/>
      <definedName name="______A22" refersTo="#REF!"/>
      <definedName name="______A23" refersTo="#REF!"/>
      <definedName name="______A24" refersTo="#REF!"/>
      <definedName name="______A25" refersTo="#REF!"/>
      <definedName name="______A3" refersTo="#REF!"/>
      <definedName name="______A4" refersTo="#REF!"/>
      <definedName name="______A5" refersTo="#REF!"/>
      <definedName name="______A6" refersTo="#REF!"/>
      <definedName name="______A7" refersTo="#REF!"/>
      <definedName name="______A9" refersTo="#REF!"/>
      <definedName name="______Fev1" refersTo="#REF!"/>
      <definedName name="______Jan1" refersTo="#REF!"/>
      <definedName name="______Mar1" refersTo="#REF!"/>
      <definedName name="______MOD01" refersTo="#REF!"/>
      <definedName name="______RP1" refersTo="#REF!"/>
      <definedName name="_____A1" refersTo="#REF!"/>
      <definedName name="_____A10" refersTo="#REF!"/>
      <definedName name="_____A11" refersTo="#REF!"/>
      <definedName name="_____A12" refersTo="#REF!"/>
      <definedName name="_____A13" refersTo="#REF!"/>
      <definedName name="_____A14" refersTo="#REF!"/>
      <definedName name="_____A15" refersTo="#REF!"/>
      <definedName name="_____A16" refersTo="#REF!"/>
      <definedName name="_____A17" refersTo="#REF!"/>
      <definedName name="_____A19" refersTo="#REF!"/>
      <definedName name="_____A2" refersTo="#REF!"/>
      <definedName name="_____A20" refersTo="#REF!"/>
      <definedName name="_____A21" refersTo="#REF!"/>
      <definedName name="_____A22" refersTo="#REF!"/>
      <definedName name="_____A23" refersTo="#REF!"/>
      <definedName name="_____A24" refersTo="#REF!"/>
      <definedName name="_____A25" refersTo="#REF!"/>
      <definedName name="_____A3" refersTo="#REF!"/>
      <definedName name="_____A4" refersTo="#REF!"/>
      <definedName name="_____A5" refersTo="#REF!"/>
      <definedName name="_____A6" refersTo="#REF!"/>
      <definedName name="_____A7" refersTo="#REF!"/>
      <definedName name="_____A9" refersTo="#REF!"/>
      <definedName name="_____Fev1" refersTo="#REF!"/>
      <definedName name="_____Jan1" refersTo="#REF!"/>
      <definedName name="_____Mar1" refersTo="#REF!"/>
      <definedName name="_____MOD01" refersTo="#REF!"/>
      <definedName name="_____RP1" refersTo="#REF!"/>
      <definedName name="____A1" refersTo="#REF!"/>
      <definedName name="____A10" refersTo="#REF!"/>
      <definedName name="____A11" refersTo="#REF!"/>
      <definedName name="____A12" refersTo="#REF!"/>
      <definedName name="____A13" refersTo="#REF!"/>
      <definedName name="____A14" refersTo="#REF!"/>
      <definedName name="____A15" refersTo="#REF!"/>
      <definedName name="____A16" refersTo="#REF!"/>
      <definedName name="____A17" refersTo="#REF!"/>
      <definedName name="____A19" refersTo="#REF!"/>
      <definedName name="____A2" refersTo="#REF!"/>
      <definedName name="____A20" refersTo="#REF!"/>
      <definedName name="____A21" refersTo="#REF!"/>
      <definedName name="____A22" refersTo="#REF!"/>
      <definedName name="____A23" refersTo="#REF!"/>
      <definedName name="____A24" refersTo="#REF!"/>
      <definedName name="____A25" refersTo="#REF!"/>
      <definedName name="____A3" refersTo="#REF!"/>
      <definedName name="____A4" refersTo="#REF!"/>
      <definedName name="____A5" refersTo="#REF!"/>
      <definedName name="____A6" refersTo="#REF!"/>
      <definedName name="____A7" refersTo="#REF!"/>
      <definedName name="____A9" refersTo="#REF!"/>
      <definedName name="____Fev1" refersTo="#REF!"/>
      <definedName name="____Jan1" refersTo="#REF!"/>
      <definedName name="____Mar1" refersTo="#REF!"/>
      <definedName name="____MOD01" refersTo="#REF!"/>
      <definedName name="____RP1" refersTo="#REF!"/>
      <definedName name="___A1" refersTo="#REF!"/>
      <definedName name="___A10" refersTo="#REF!"/>
      <definedName name="___A11" refersTo="#REF!"/>
      <definedName name="___A12" refersTo="#REF!"/>
      <definedName name="___A13" refersTo="#REF!"/>
      <definedName name="___A14" refersTo="#REF!"/>
      <definedName name="___A15" refersTo="#REF!"/>
      <definedName name="___A16" refersTo="#REF!"/>
      <definedName name="___A17" refersTo="#REF!"/>
      <definedName name="___A19" refersTo="#REF!"/>
      <definedName name="___A2" refersTo="#REF!"/>
      <definedName name="___A20" refersTo="#REF!"/>
      <definedName name="___A21" refersTo="#REF!"/>
      <definedName name="___A22" refersTo="#REF!"/>
      <definedName name="___A23" refersTo="#REF!"/>
      <definedName name="___A24" refersTo="#REF!"/>
      <definedName name="___A25" refersTo="#REF!"/>
      <definedName name="___A3" refersTo="#REF!"/>
      <definedName name="___A4" refersTo="#REF!"/>
      <definedName name="___A5" refersTo="#REF!"/>
      <definedName name="___A6" refersTo="#REF!"/>
      <definedName name="___A7" refersTo="#REF!"/>
      <definedName name="___A9" refersTo="#REF!"/>
      <definedName name="___MOD01" refersTo="#REF!"/>
      <definedName name="___RP1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ontrato"/>
      <sheetName val="Resumo"/>
      <sheetName val="Custo do RR-2C"/>
      <sheetName val="Custo do TSD"/>
      <sheetName val="Custo do CM-30"/>
      <sheetName val="Cadastro Traços e Obras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  <sheetName val="jun"/>
      <sheetName val="Cadastro"/>
      <sheetName val="P A T O 98 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C"/>
      <sheetName val="Contrato"/>
      <sheetName val="Dados Entrada"/>
      <sheetName val="Calendário"/>
      <sheetName val="Prod 1S"/>
      <sheetName val="Prod 2S"/>
      <sheetName val="Prod 3S"/>
      <sheetName val="Prod 4S "/>
      <sheetName val="Resumo Produção"/>
      <sheetName val="Tapa Buraco"/>
      <sheetName val="Correção de Defeito Demol Mec"/>
      <sheetName val="QUÍMICAS"/>
      <sheetName val="Correção de Defeito"/>
      <sheetName val="Roç Area Gramada "/>
      <sheetName val="Roç Manual "/>
      <sheetName val="Recomp Guarda Corpo"/>
      <sheetName val="Subst. Balizador"/>
      <sheetName val="Concreto-Forma-Brita-Aço"/>
      <sheetName val="Mat e Equip"/>
      <sheetName val="Hora Homem"/>
      <sheetName val="Chapa e Adesivo"/>
      <sheetName val="Caibros Castalhos"/>
      <sheetName val="Pintura Placa"/>
      <sheetName val="Placa Nova"/>
      <sheetName val="Limpeza Placa"/>
      <sheetName val="Recomp Placa"/>
      <sheetName val="Limpeza Bueiro"/>
      <sheetName val="Desb Bueiro"/>
      <sheetName val="Limpeza vala dren"/>
      <sheetName val="Escav Manual vala dren"/>
      <sheetName val="Escav Mec vala dren"/>
      <sheetName val="Limpeza Descida d'água"/>
      <sheetName val="Limp Sar MF"/>
      <sheetName val="Cap Manual"/>
      <sheetName val="Rem Mecaniz Barreira"/>
      <sheetName val="Rem Manual Barreira"/>
      <sheetName val="Enrocam Pedra Jogada"/>
      <sheetName val="Limpeza Ponte"/>
      <sheetName val="Caiação"/>
      <sheetName val="Demol Pav"/>
      <sheetName val="Sarjeta"/>
      <sheetName val="Sarjeta Geral "/>
      <sheetName val="Dados_Entrada"/>
      <sheetName val="Prod_1S"/>
      <sheetName val="Prod_2S"/>
      <sheetName val="Prod_3S"/>
      <sheetName val="Prod_4S_"/>
      <sheetName val="Resumo_Produção"/>
      <sheetName val="Tapa_Buraco"/>
      <sheetName val="Correção_de_Defeito_Demol_Mec"/>
      <sheetName val="Correção_de_Defeito"/>
      <sheetName val="Roç_Area_Gramada_"/>
      <sheetName val="Roç_Manual_"/>
      <sheetName val="Recomp_Guarda_Corpo"/>
      <sheetName val="Subst__Balizador"/>
      <sheetName val="Mat_e_Equip"/>
      <sheetName val="Hora_Homem"/>
      <sheetName val="Chapa_e_Adesivo"/>
      <sheetName val="Caibros_Castalhos"/>
      <sheetName val="Pintura_Placa"/>
      <sheetName val="Placa_Nova"/>
      <sheetName val="Limpeza_Placa"/>
      <sheetName val="Recomp_Placa"/>
      <sheetName val="Limpeza_Bueiro"/>
      <sheetName val="Desb_Bueiro"/>
      <sheetName val="Limpeza_vala_dren"/>
      <sheetName val="Escav_Manual_vala_dren"/>
      <sheetName val="Escav_Mec_vala_dren"/>
      <sheetName val="Limpeza_Descida_d'água"/>
      <sheetName val="Limp_Sar_MF"/>
      <sheetName val="Cap_Manual"/>
      <sheetName val="Rem_Mecaniz_Barreira"/>
      <sheetName val="Rem_Manual_Barreira"/>
      <sheetName val="Enrocam_Pedra_Jogada"/>
      <sheetName val="Limpeza_Ponte"/>
      <sheetName val="Demol_Pav"/>
      <sheetName val="Sarjeta_Geral_"/>
      <sheetName val="Dados_Entrada1"/>
      <sheetName val="Prod_1S1"/>
      <sheetName val="Prod_2S1"/>
      <sheetName val="Prod_3S1"/>
      <sheetName val="Prod_4S_1"/>
      <sheetName val="Resumo_Produção1"/>
      <sheetName val="Tapa_Buraco1"/>
      <sheetName val="Correção_de_Defeito_Demol_Mec1"/>
      <sheetName val="Correção_de_Defeito1"/>
      <sheetName val="Roç_Area_Gramada_1"/>
      <sheetName val="Roç_Manual_1"/>
      <sheetName val="Recomp_Guarda_Corpo1"/>
      <sheetName val="Subst__Balizador1"/>
      <sheetName val="Mat_e_Equip1"/>
      <sheetName val="Hora_Homem1"/>
      <sheetName val="Chapa_e_Adesivo1"/>
      <sheetName val="Caibros_Castalhos1"/>
      <sheetName val="Pintura_Placa1"/>
      <sheetName val="Placa_Nova1"/>
      <sheetName val="Limpeza_Placa1"/>
      <sheetName val="Recomp_Placa1"/>
      <sheetName val="Limpeza_Bueiro1"/>
      <sheetName val="Desb_Bueiro1"/>
      <sheetName val="Limpeza_vala_dren1"/>
      <sheetName val="Escav_Manual_vala_dren1"/>
      <sheetName val="Escav_Mec_vala_dren1"/>
      <sheetName val="Limpeza_Descida_d'água1"/>
      <sheetName val="Limp_Sar_MF1"/>
      <sheetName val="Cap_Manual1"/>
      <sheetName val="Rem_Mecaniz_Barreira1"/>
      <sheetName val="Rem_Manual_Barreira1"/>
      <sheetName val="Enrocam_Pedra_Jogada1"/>
      <sheetName val="Limpeza_Ponte1"/>
      <sheetName val="Demol_Pav1"/>
      <sheetName val="Sarjeta_Geral_1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  <sheetName val="ROÇADA"/>
      <sheetName val="SAIDA D AGUA"/>
      <sheetName val="Apontador"/>
      <sheetName val="SAIDA_D_AGUA"/>
      <sheetName val="CUSTO_MATERIAIS"/>
      <sheetName val="REFLEXO_FINAN"/>
      <sheetName val="proj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/>
      <sheetData sheetId="10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ão de Obra"/>
      <sheetName val="INVENTÁRIO"/>
      <sheetName val="CROQUIS"/>
      <sheetName val="MB"/>
      <sheetName val="AQ TR MB"/>
      <sheetName val="MOBIL-CANT"/>
      <sheetName val="PATO"/>
      <sheetName val="ORÇAMENTO 2 anos"/>
      <sheetName val="TLCB5"/>
      <sheetName val="TLMR"/>
      <sheetName val="TLCC4"/>
      <sheetName val="TCCB10"/>
      <sheetName val="CRONOGAMA 1º"/>
      <sheetName val="CRONOGAMA 2º"/>
      <sheetName val="Reg.mec FD"/>
      <sheetName val="dreno"/>
      <sheetName val="Fresagem descontínua"/>
      <sheetName val="Solo Melh. c cim. base rem prof"/>
      <sheetName val="Pint de Lig"/>
      <sheetName val="Micro rev. 1,5cm"/>
      <sheetName val="Rec. rev MBUQ"/>
      <sheetName val="MBUQ ACBC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oçada man."/>
      <sheetName val="Roçada Capim colonião"/>
      <sheetName val="Roçada mecaniz."/>
      <sheetName val="Capina"/>
      <sheetName val="Recomp. man. aterro"/>
      <sheetName val="Recomp. mec. aterro"/>
      <sheetName val="Recomp.tacha"/>
      <sheetName val="Man.recomp. pint.faix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ompressor"/>
      <sheetName val="Cam basc. 5m³"/>
      <sheetName val="Cav. mec. reb."/>
      <sheetName val="Concr.estr. 18mpa"/>
      <sheetName val="prep.Aço- CA50"/>
      <sheetName val="Fabr. g.corpo"/>
      <sheetName val="Concr.estr. 18mpa PM"/>
      <sheetName val="areia"/>
      <sheetName val="brita"/>
      <sheetName val="Pedra mão Comerc."/>
      <sheetName val="ATÉ AQUI"/>
      <sheetName val="Expurgo.jz"/>
      <sheetName val="Limp.cam.vg.jz"/>
      <sheetName val="Esc.c.mat jz"/>
      <sheetName val="Forn. aço CA-50"/>
      <sheetName val="Forn. aço CA-25"/>
      <sheetName val="Obt. gram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Indexadores"/>
      <sheetName val="Curva 1 folha"/>
      <sheetName val="Resumo"/>
      <sheetName val="HIST MO IND SEMANAS"/>
      <sheetName val="Modelo Atual (2)"/>
      <sheetName val="orc_csdareal_eng"/>
      <sheetName val="HISTOGRAMA-M.O"/>
      <sheetName val="Compromissado"/>
      <sheetName val="025"/>
      <sheetName val="A_comprometer"/>
      <sheetName val="Realizado"/>
      <sheetName val="Aportes"/>
      <sheetName val="Comprometido_a_Receber"/>
      <sheetName val="HHdQTD"/>
      <sheetName val="IMPROD RESUMO"/>
      <sheetName val="Equipment Attributes"/>
      <sheetName val="ProcessSheet"/>
      <sheetName val="Price Summary"/>
      <sheetName val="HIST_MO_IND_SEMANAS"/>
      <sheetName val="Curva_1_folha"/>
      <sheetName val="HISTOGRAMA-M_O"/>
      <sheetName val="Modelo_Atual_(2)"/>
      <sheetName val="Orc_Pad_Edif_Analítico"/>
      <sheetName val="Orc_Compl_Analítico"/>
      <sheetName val="CNAExRAT"/>
      <sheetName val="List"/>
      <sheetName val="BD2"/>
      <sheetName val="Condulete AL - DIVERSOS"/>
      <sheetName val="은행"/>
      <sheetName val="VOLUME"/>
      <sheetName val="LISTS"/>
      <sheetName val="Par"/>
      <sheetName val="RG Depots"/>
      <sheetName val="안산기계장치"/>
      <sheetName val="Hoja 1"/>
      <sheetName val="Plants Address"/>
      <sheetName val="AR01"/>
      <sheetName val="Tablas"/>
      <sheetName val="CLASIFICACION DE AI"/>
      <sheetName val="Base da Datos"/>
      <sheetName val="Jun"/>
      <sheetName val="Tables"/>
      <sheetName val="Sheet2"/>
      <sheetName val="DePara"/>
      <sheetName val="BANCO IP"/>
      <sheetName val="B"/>
      <sheetName val="Plan1"/>
      <sheetName val="SFM input"/>
      <sheetName val="Look Ups"/>
      <sheetName val="Params"/>
      <sheetName val="Datos"/>
      <sheetName val="BQMPALOC"/>
      <sheetName val="VIZ4"/>
      <sheetName val="VIZ7"/>
      <sheetName val="UZ"/>
      <sheetName val="apoio"/>
      <sheetName val="RI"/>
      <sheetName val="APPLICATION 1"/>
      <sheetName val="ESTIMATE 1"/>
      <sheetName val="JOB COST SUMMARY"/>
      <sheetName val="Operational &amp; Dim Data 1"/>
      <sheetName val="SPARE PARTS"/>
      <sheetName val="Design Criteria 1"/>
      <sheetName val="Operational &amp; Dim Data 2"/>
      <sheetName val="Design Criteria 2"/>
      <sheetName val="Operational &amp; Dim Data 3"/>
      <sheetName val="Design Criteria 3"/>
      <sheetName val="Operational &amp; Dim Data 4"/>
      <sheetName val="Design Criteria 4"/>
      <sheetName val="Cost-Misc.Comp."/>
      <sheetName val="Cost-Fab &amp; Assm"/>
      <sheetName val="Shaft&amp;Brgs"/>
      <sheetName val="SCHEDULE"/>
      <sheetName val="DRAG CONV."/>
      <sheetName val="Elec. Costs"/>
      <sheetName val="Cost-TractorComp."/>
      <sheetName val="Cost-Pans"/>
      <sheetName val="Drop Downs"/>
      <sheetName val="Revision LOG"/>
      <sheetName val="APPLICATION_1"/>
      <sheetName val="ESTIMATE_1"/>
      <sheetName val="JOB_COST_SUMMARY"/>
      <sheetName val="Operational_&amp;_Dim_Data_1"/>
      <sheetName val="SPARE_PARTS"/>
      <sheetName val="Design_Criteria_1"/>
      <sheetName val="Operational_&amp;_Dim_Data_2"/>
      <sheetName val="Design_Criteria_2"/>
      <sheetName val="Operational_&amp;_Dim_Data_3"/>
      <sheetName val="Design_Criteria_3"/>
      <sheetName val="Operational_&amp;_Dim_Data_4"/>
      <sheetName val="Design_Criteria_4"/>
      <sheetName val="Cost-Misc_Comp_"/>
      <sheetName val="Cost-Fab_&amp;_Assm"/>
      <sheetName val="DRAG_CONV_"/>
      <sheetName val="Elec__Costs"/>
      <sheetName val="Cost-TractorComp_"/>
      <sheetName val="Drop_Downs"/>
      <sheetName val="Revision_LOG"/>
      <sheetName val="Curva_1_folha1"/>
      <sheetName val="APPLICATION_11"/>
      <sheetName val="ESTIMATE_11"/>
      <sheetName val="JOB_COST_SUMMARY1"/>
      <sheetName val="Operational_&amp;_Dim_Data_11"/>
      <sheetName val="SPARE_PARTS1"/>
      <sheetName val="Design_Criteria_11"/>
      <sheetName val="Operational_&amp;_Dim_Data_21"/>
      <sheetName val="Design_Criteria_21"/>
      <sheetName val="Operational_&amp;_Dim_Data_31"/>
      <sheetName val="Design_Criteria_31"/>
      <sheetName val="Operational_&amp;_Dim_Data_41"/>
      <sheetName val="Design_Criteria_41"/>
      <sheetName val="Cost-Misc_Comp_1"/>
      <sheetName val="Cost-Fab_&amp;_Assm1"/>
      <sheetName val="DRAG_CONV_1"/>
      <sheetName val="Elec__Costs1"/>
      <sheetName val="Cost-TractorComp_1"/>
      <sheetName val="Drop_Downs1"/>
      <sheetName val="Revision_LOG1"/>
      <sheetName val="HIST_MO_IND_SEMANAS1"/>
      <sheetName val="Modelo_Atual_(2)1"/>
      <sheetName val="HISTOGRAMA-M_O1"/>
      <sheetName val="Painel"/>
      <sheetName val="Informações"/>
      <sheetName val="Qualidade"/>
      <sheetName val="Quantitativo"/>
      <sheetName val="Segurança"/>
      <sheetName val="Cronograma"/>
      <sheetName val="Pilling"/>
      <sheetName val="IEE"/>
      <sheetName val="Curva IEE - C"/>
      <sheetName val="Curva IEE - M"/>
      <sheetName val="Implatanção"/>
      <sheetName val="Inf. Complementares"/>
      <sheetName val="Curva"/>
      <sheetName val="Mapa Chuvas"/>
      <sheetName val="Críticos"/>
      <sheetName val="Rel. Fot."/>
      <sheetName val="Quantitativo Base"/>
      <sheetName val="Cronog Pessoal Civil"/>
      <sheetName val="Cronog Pessoal Montagem"/>
      <sheetName val="Input"/>
      <sheetName val="Area Livre"/>
      <sheetName val="EAP"/>
      <sheetName val="BD"/>
      <sheetName val="Area Deviation"/>
      <sheetName val="TAB SALÁRIO"/>
      <sheetName val="Principal"/>
      <sheetName val="ATIVOS"/>
      <sheetName val="下拉框数据源"/>
      <sheetName val="分类标准"/>
      <sheetName val="Sheet1"/>
      <sheetName val="成本中心与部门的映射"/>
      <sheetName val="8.2 MD"/>
      <sheetName val="BASE"/>
      <sheetName val="Values"/>
      <sheetName val="Drop Down"/>
      <sheetName val="Data Validation"/>
      <sheetName val="Histograma 502"/>
      <sheetName val="Dados_02"/>
      <sheetName val="Insumos"/>
      <sheetName val="Fig 4-14"/>
      <sheetName val="BASE_GERAL"/>
      <sheetName val="Calendario"/>
      <sheetName val="estgg"/>
      <sheetName val="1"/>
      <sheetName val="input List"/>
      <sheetName val="EAIGESEN"/>
      <sheetName val="DADOS"/>
      <sheetName val="Curva S "/>
    </sheetNames>
    <sheetDataSet>
      <sheetData sheetId="0" refreshError="1">
        <row r="11">
          <cell r="F11">
            <v>1</v>
          </cell>
        </row>
        <row r="58">
          <cell r="AG58" t="e">
            <v>#DIV/0!</v>
          </cell>
        </row>
        <row r="60">
          <cell r="AE60" t="e">
            <v>#DIV/0!</v>
          </cell>
          <cell r="AF60" t="e">
            <v>#DIV/0!</v>
          </cell>
          <cell r="AG60" t="e">
            <v>#DIV/0!</v>
          </cell>
        </row>
        <row r="62">
          <cell r="AE62" t="e">
            <v>#DIV/0!</v>
          </cell>
          <cell r="AF62" t="e">
            <v>#DIV/0!</v>
          </cell>
          <cell r="AG62" t="e">
            <v>#DIV/0!</v>
          </cell>
        </row>
        <row r="64">
          <cell r="AE64" t="e">
            <v>#DIV/0!</v>
          </cell>
          <cell r="AF64" t="e">
            <v>#DIV/0!</v>
          </cell>
          <cell r="AG64" t="e">
            <v>#DIV/0!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>
        <row r="11">
          <cell r="F11">
            <v>1</v>
          </cell>
        </row>
      </sheetData>
      <sheetData sheetId="59">
        <row r="11">
          <cell r="F11">
            <v>1</v>
          </cell>
        </row>
      </sheetData>
      <sheetData sheetId="60">
        <row r="11">
          <cell r="F11">
            <v>1</v>
          </cell>
        </row>
      </sheetData>
      <sheetData sheetId="61">
        <row r="11">
          <cell r="F11">
            <v>1</v>
          </cell>
        </row>
      </sheetData>
      <sheetData sheetId="62">
        <row r="11">
          <cell r="F11">
            <v>1</v>
          </cell>
        </row>
      </sheetData>
      <sheetData sheetId="63">
        <row r="11">
          <cell r="F11">
            <v>1</v>
          </cell>
        </row>
      </sheetData>
      <sheetData sheetId="64">
        <row r="11">
          <cell r="F11">
            <v>1</v>
          </cell>
        </row>
      </sheetData>
      <sheetData sheetId="65">
        <row r="11">
          <cell r="F11">
            <v>1</v>
          </cell>
        </row>
      </sheetData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>
        <row r="11">
          <cell r="F11">
            <v>1</v>
          </cell>
        </row>
      </sheetData>
      <sheetData sheetId="76">
        <row r="11">
          <cell r="F11">
            <v>1</v>
          </cell>
        </row>
      </sheetData>
      <sheetData sheetId="77">
        <row r="11">
          <cell r="F11">
            <v>1</v>
          </cell>
        </row>
      </sheetData>
      <sheetData sheetId="78">
        <row r="11">
          <cell r="F11">
            <v>1</v>
          </cell>
        </row>
      </sheetData>
      <sheetData sheetId="79">
        <row r="11">
          <cell r="F11">
            <v>1</v>
          </cell>
        </row>
      </sheetData>
      <sheetData sheetId="80">
        <row r="11">
          <cell r="F11">
            <v>1</v>
          </cell>
        </row>
      </sheetData>
      <sheetData sheetId="81">
        <row r="11">
          <cell r="F11">
            <v>1</v>
          </cell>
        </row>
      </sheetData>
      <sheetData sheetId="82">
        <row r="11">
          <cell r="F11">
            <v>1</v>
          </cell>
        </row>
      </sheetData>
      <sheetData sheetId="83">
        <row r="11">
          <cell r="F11">
            <v>1</v>
          </cell>
        </row>
      </sheetData>
      <sheetData sheetId="84">
        <row r="11">
          <cell r="F11">
            <v>1</v>
          </cell>
        </row>
      </sheetData>
      <sheetData sheetId="85">
        <row r="11">
          <cell r="F11">
            <v>1</v>
          </cell>
        </row>
      </sheetData>
      <sheetData sheetId="86">
        <row r="11">
          <cell r="F11">
            <v>1</v>
          </cell>
        </row>
      </sheetData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>
        <row r="11">
          <cell r="F11">
            <v>1</v>
          </cell>
        </row>
      </sheetData>
      <sheetData sheetId="96">
        <row r="11">
          <cell r="F11">
            <v>1</v>
          </cell>
        </row>
      </sheetData>
      <sheetData sheetId="97">
        <row r="11">
          <cell r="F11">
            <v>1</v>
          </cell>
        </row>
      </sheetData>
      <sheetData sheetId="98">
        <row r="11">
          <cell r="F11">
            <v>1</v>
          </cell>
        </row>
      </sheetData>
      <sheetData sheetId="99">
        <row r="11">
          <cell r="F11">
            <v>1</v>
          </cell>
        </row>
      </sheetData>
      <sheetData sheetId="100">
        <row r="11">
          <cell r="F11">
            <v>1</v>
          </cell>
        </row>
      </sheetData>
      <sheetData sheetId="101">
        <row r="11">
          <cell r="F11">
            <v>1</v>
          </cell>
        </row>
      </sheetData>
      <sheetData sheetId="102">
        <row r="11">
          <cell r="F11">
            <v>1</v>
          </cell>
        </row>
      </sheetData>
      <sheetData sheetId="103">
        <row r="11">
          <cell r="F11">
            <v>1</v>
          </cell>
        </row>
      </sheetData>
      <sheetData sheetId="104">
        <row r="11">
          <cell r="F11">
            <v>1</v>
          </cell>
        </row>
      </sheetData>
      <sheetData sheetId="105">
        <row r="11">
          <cell r="F11">
            <v>1</v>
          </cell>
        </row>
      </sheetData>
      <sheetData sheetId="106">
        <row r="11">
          <cell r="F11">
            <v>1</v>
          </cell>
        </row>
      </sheetData>
      <sheetData sheetId="107">
        <row r="11">
          <cell r="F11">
            <v>1</v>
          </cell>
        </row>
      </sheetData>
      <sheetData sheetId="108">
        <row r="11">
          <cell r="F11">
            <v>1</v>
          </cell>
        </row>
      </sheetData>
      <sheetData sheetId="109">
        <row r="11">
          <cell r="F11">
            <v>1</v>
          </cell>
        </row>
      </sheetData>
      <sheetData sheetId="110">
        <row r="11">
          <cell r="F11">
            <v>1</v>
          </cell>
        </row>
      </sheetData>
      <sheetData sheetId="111"/>
      <sheetData sheetId="112"/>
      <sheetData sheetId="113"/>
      <sheetData sheetId="114"/>
      <sheetData sheetId="115"/>
      <sheetData sheetId="116">
        <row r="11">
          <cell r="F11">
            <v>0</v>
          </cell>
        </row>
      </sheetData>
      <sheetData sheetId="117">
        <row r="11">
          <cell r="F11">
            <v>0</v>
          </cell>
        </row>
      </sheetData>
      <sheetData sheetId="118">
        <row r="11">
          <cell r="F11">
            <v>0</v>
          </cell>
        </row>
      </sheetData>
      <sheetData sheetId="119">
        <row r="11">
          <cell r="F11">
            <v>0</v>
          </cell>
        </row>
      </sheetData>
      <sheetData sheetId="120">
        <row r="11">
          <cell r="F11">
            <v>0</v>
          </cell>
        </row>
      </sheetData>
      <sheetData sheetId="121">
        <row r="11">
          <cell r="F11">
            <v>0</v>
          </cell>
        </row>
      </sheetData>
      <sheetData sheetId="122">
        <row r="11">
          <cell r="F11">
            <v>0</v>
          </cell>
        </row>
      </sheetData>
      <sheetData sheetId="123">
        <row r="11">
          <cell r="F11">
            <v>1</v>
          </cell>
        </row>
      </sheetData>
      <sheetData sheetId="124">
        <row r="11">
          <cell r="F11">
            <v>1</v>
          </cell>
        </row>
      </sheetData>
      <sheetData sheetId="125">
        <row r="11">
          <cell r="F11">
            <v>1</v>
          </cell>
        </row>
      </sheetData>
      <sheetData sheetId="126">
        <row r="11">
          <cell r="F11">
            <v>1</v>
          </cell>
        </row>
      </sheetData>
      <sheetData sheetId="127">
        <row r="11">
          <cell r="F11">
            <v>1</v>
          </cell>
        </row>
      </sheetData>
      <sheetData sheetId="128">
        <row r="11">
          <cell r="F11">
            <v>1</v>
          </cell>
        </row>
      </sheetData>
      <sheetData sheetId="129">
        <row r="11">
          <cell r="F11">
            <v>1</v>
          </cell>
        </row>
      </sheetData>
      <sheetData sheetId="130">
        <row r="11">
          <cell r="F11">
            <v>1</v>
          </cell>
        </row>
      </sheetData>
      <sheetData sheetId="131">
        <row r="11">
          <cell r="F11">
            <v>1</v>
          </cell>
        </row>
      </sheetData>
      <sheetData sheetId="132">
        <row r="11">
          <cell r="F11">
            <v>1</v>
          </cell>
        </row>
      </sheetData>
      <sheetData sheetId="133">
        <row r="11">
          <cell r="F11">
            <v>1</v>
          </cell>
        </row>
      </sheetData>
      <sheetData sheetId="134"/>
      <sheetData sheetId="135"/>
      <sheetData sheetId="136"/>
      <sheetData sheetId="137"/>
      <sheetData sheetId="138"/>
      <sheetData sheetId="139"/>
      <sheetData sheetId="140"/>
      <sheetData sheetId="141">
        <row r="11">
          <cell r="F11">
            <v>0</v>
          </cell>
        </row>
      </sheetData>
      <sheetData sheetId="142">
        <row r="11">
          <cell r="F11">
            <v>0</v>
          </cell>
        </row>
      </sheetData>
      <sheetData sheetId="143">
        <row r="11">
          <cell r="F11">
            <v>0</v>
          </cell>
        </row>
      </sheetData>
      <sheetData sheetId="144">
        <row r="11">
          <cell r="F11">
            <v>0</v>
          </cell>
        </row>
      </sheetData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Mão de Obra"/>
      <sheetName val="CROQUIS"/>
      <sheetName val="MB"/>
      <sheetName val="PATO"/>
      <sheetName val="TLCB5"/>
      <sheetName val="TLMR"/>
      <sheetName val="calendário"/>
      <sheetName val="1.6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  <sheetName val="BD Equip.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0</v>
          </cell>
        </row>
      </sheetData>
      <sheetData sheetId="14">
        <row r="3">
          <cell r="B3">
            <v>85.3199462890625</v>
          </cell>
        </row>
      </sheetData>
      <sheetData sheetId="15">
        <row r="3">
          <cell r="B3">
            <v>0</v>
          </cell>
        </row>
      </sheetData>
      <sheetData sheetId="16">
        <row r="3">
          <cell r="B3">
            <v>85.3199462890625</v>
          </cell>
        </row>
      </sheetData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DADOS"/>
      <sheetName val="p a t o 99 b"/>
      <sheetName val="A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ual"/>
      <sheetName val="Feriados"/>
      <sheetName val="p a t o 99 b"/>
      <sheetName val="Conversão"/>
      <sheetName val="Super_Calendário"/>
    </sheetNames>
    <sheetDataSet>
      <sheetData sheetId="0">
        <row r="4">
          <cell r="B4">
            <v>39083</v>
          </cell>
        </row>
      </sheetData>
      <sheetData sheetId="1">
        <row r="4">
          <cell r="B4">
            <v>39083</v>
          </cell>
        </row>
      </sheetData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  <sheetName val="p a t o 99 b"/>
      <sheetName val="orcID nº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POR EXTENSO"/>
      <sheetName val="projeto"/>
      <sheetName val="1.6"/>
      <sheetName val="Sub Base sim"/>
      <sheetName val="Price List"/>
      <sheetName val="composições"/>
      <sheetName val="Mão de Obra"/>
      <sheetName val="61M-CBMI"/>
      <sheetName val="fluxo - execução própria"/>
    </sheetNames>
    <sheetDataSet>
      <sheetData sheetId="0">
        <row r="1">
          <cell r="A1" t="str">
            <v>CÓDIGO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4"/>
      <sheetName val="50"/>
      <sheetName val="40"/>
      <sheetName val="38"/>
      <sheetName val="financ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1ExecuçServiços"/>
      <sheetName val="orc ID nº12"/>
      <sheetName val="orc ID nº13"/>
      <sheetName val="orc ID nº 14"/>
      <sheetName val="orc ID nº16"/>
      <sheetName val="planilha"/>
    </sheetNames>
    <sheetDataSet>
      <sheetData sheetId="0"/>
      <sheetData sheetId="1"/>
      <sheetData sheetId="2"/>
      <sheetData sheetId="3">
        <row r="1">
          <cell r="B1">
            <v>100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  <sheetName val="Resumo Vertical"/>
      <sheetName val="Dados"/>
      <sheetName val="Plan1"/>
      <sheetName val="PATO - BR - 425 aditivo"/>
      <sheetName val="DG"/>
      <sheetName val="AUX."/>
      <sheetName val="Real"/>
      <sheetName val="Calendário"/>
      <sheetName val="Serviços"/>
      <sheetName val="Teor"/>
      <sheetName val="Equipamentos"/>
      <sheetName val="1-_QUADRO_DE_QUANTIDADE_(2)1"/>
      <sheetName val="Transporte_5m³1"/>
      <sheetName val="Transporte_4m³1"/>
      <sheetName val="Transporte_4t1"/>
      <sheetName val="Transporte_Mat__Frio1"/>
      <sheetName val="Cronograma_(2)1"/>
      <sheetName val="ESTUDO_PREÇOS1"/>
      <sheetName val="INVENTÁRIO"/>
      <sheetName val="Orçamentária"/>
      <sheetName val="Conversão"/>
      <sheetName val="ORÇAMENTO"/>
      <sheetName val="PT"/>
      <sheetName val="COMPOSIÇÕES"/>
      <sheetName val="CUSTO_EQP-VTR"/>
      <sheetName val="ÍNDICE"/>
      <sheetName val="TapaBuraco"/>
      <sheetName val="1-_QUADRO_DE_QUANTIDADE_(2)2"/>
      <sheetName val="Transporte_5m³2"/>
      <sheetName val="Transporte_4m³2"/>
      <sheetName val="Transporte_4t2"/>
      <sheetName val="Transporte_Mat__Frio2"/>
      <sheetName val="Cronograma_(2)2"/>
      <sheetName val="ESTUDO_PREÇOS2"/>
      <sheetName val="1-_QUADRO_DE_QUANTIDADE_(2)3"/>
      <sheetName val="Transporte_5m³3"/>
      <sheetName val="Transporte_4m³3"/>
      <sheetName val="Transporte_4t3"/>
      <sheetName val="Transporte_Mat__Frio3"/>
      <sheetName val="Cronograma_(2)3"/>
      <sheetName val="ESTUDO_PREÇOS3"/>
      <sheetName val="1-_QUADRO_DE_QUANTIDADE_(2)4"/>
      <sheetName val="Transporte_5m³4"/>
      <sheetName val="Transporte_4m³4"/>
      <sheetName val="Transporte_4t4"/>
      <sheetName val="Transporte_Mat__Frio4"/>
      <sheetName val="Cronograma_(2)4"/>
      <sheetName val="ESTUDO_PREÇOS4"/>
      <sheetName val="1-_QUADRO_DE_QUANTIDADE_(2)5"/>
      <sheetName val="Transporte_5m³5"/>
      <sheetName val="Transporte_4m³5"/>
      <sheetName val="Transporte_4t5"/>
      <sheetName val="Transporte_Mat__Frio5"/>
      <sheetName val="Cronograma_(2)5"/>
      <sheetName val="ESTUDO_PREÇOS5"/>
      <sheetName val="dez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2"/>
      <sheetName val="Comparativo Areia Brita"/>
    </sheetNames>
    <definedNames>
      <definedName name="_A14" refersTo="#REF!"/>
      <definedName name="CC" refersTo="#REF!"/>
      <definedName name="ddddddddddd" refersTo="#REF!"/>
      <definedName name="dfre" refersTo="#REF!"/>
      <definedName name="eee" refersTo="#REF!"/>
      <definedName name="eeee" refersTo="#REF!"/>
      <definedName name="err" refersTo="#REF!"/>
      <definedName name="M" refersTo="#REF!"/>
      <definedName name="NN" refersTo="#REF!"/>
      <definedName name="nnnn" refersTo="#REF!"/>
      <definedName name="NNNNN" refersTo="#REF!"/>
      <definedName name="Q" refersTo="#REF!"/>
      <definedName name="qqe" refersTo="#REF!"/>
      <definedName name="RESUMO1" refersTo="#REF!"/>
      <definedName name="vv" refersTo="#REF!"/>
      <definedName name="WEWRWRE" refersTo="#REF!"/>
      <definedName name="XXXX" refersTo="#REF!"/>
      <definedName name="XXXXXXXX" refersTo="#REF!"/>
    </definedNames>
    <sheetDataSet>
      <sheetData sheetId="0" refreshError="1"/>
      <sheetData sheetId="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PRO-08"/>
      <sheetName val="DADOS"/>
      <sheetName val="TransComerc_Basc10m³"/>
      <sheetName val="TapaBuraco"/>
      <sheetName val="FIDENS-R$mil"/>
      <sheetName val="C"/>
      <sheetName val="FV-DNER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Vínculo"/>
      <sheetName val="orçamento_global"/>
      <sheetName val="points"/>
      <sheetName val="Mat"/>
      <sheetName val="Plan 2.7"/>
      <sheetName val="Sub-base"/>
      <sheetName val="Resumo"/>
      <sheetName val="DMT Terrap."/>
      <sheetName val="Reajustamento"/>
      <sheetName val="LISTAS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D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TSD-FOG"/>
      <sheetName val="Sub e base"/>
      <sheetName val="AGREGADOS"/>
      <sheetName val="Quadro Resumo"/>
      <sheetName val="RELATÓRIO"/>
      <sheetName val="Página 16"/>
      <sheetName val="Recuperação da Pista"/>
      <sheetName val="Anual"/>
      <sheetName val="projeto"/>
      <sheetName val="aux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PLANILHA"/>
      <sheetName val="Prod. Equip. Mec.1"/>
      <sheetName val="ququant"/>
      <sheetName val="1. Cadastro da LM"/>
      <sheetName val="4. Orçamento FD"/>
      <sheetName val="aterro"/>
      <sheetName val="tsd"/>
      <sheetName val="E"/>
      <sheetName val="F"/>
      <sheetName val="Produto 09"/>
      <sheetName val="Produto 10"/>
      <sheetName val="Produto 01"/>
      <sheetName val="Prod. 03A CREMA-CIB"/>
      <sheetName val="relatório-1ª med."/>
      <sheetName val="DIPRVS12"/>
      <sheetName val="ISSQN"/>
      <sheetName val="insumos básicos"/>
      <sheetName val="quadro 04 - planilhas preços"/>
      <sheetName val="Serv. Adm."/>
      <sheetName val="Mat. Bet.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resagem de Pista Ago-98"/>
      <sheetName val="Fresagem de Pista Ago_98"/>
    </sheetNames>
    <sheetDataSet>
      <sheetData sheetId="0"/>
      <sheetData sheetId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ATO"/>
      <sheetName val="alphaville"/>
      <sheetName val="PACAJUS"/>
      <sheetName val="Dados"/>
      <sheetName val="PQ"/>
      <sheetName val="PSCEGERAL"/>
      <sheetName val="Planilha"/>
      <sheetName val="PROJ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Materiais Betuminosos"/>
      <sheetName val="OR960887.XLS"/>
      <sheetName val="Acumulado"/>
      <sheetName val="Qd05 Preço"/>
      <sheetName val="Qd06"/>
      <sheetName val="LOTE 6"/>
      <sheetName val="Resumo Financeiro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Dados"/>
      <sheetName val="DG"/>
    </sheetNames>
    <definedNames>
      <definedName name="PassaExtenso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RELATA"/>
      <sheetName val="Quadro + Gráfico"/>
      <sheetName val="Cálculo"/>
      <sheetName val="Custo do CM-30"/>
      <sheetName val="memória de calculo_liquida"/>
      <sheetName val="Preços"/>
      <sheetName val="Desp. Apoio"/>
      <sheetName val="COMPOS1"/>
      <sheetName val="Carimbo de Nota"/>
      <sheetName val="Proposta"/>
      <sheetName val="Fresagem de Pista Ago-98"/>
      <sheetName val="P3"/>
      <sheetName val="PLANILHA ATUALIZADA"/>
      <sheetName val="Auxiliar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CRON.NOVO.ARIPUANA"/>
      <sheetName val="Conc 20"/>
      <sheetName val="Tela"/>
      <sheetName val="Atualizacao"/>
      <sheetName val="Chuvas"/>
      <sheetName val="Medição"/>
      <sheetName val="PRO_08"/>
      <sheetName val="CAPA"/>
      <sheetName val="SUMÁRIO GERAL"/>
      <sheetName val="DIVISÓRIAS"/>
      <sheetName val="CAPA CD"/>
      <sheetName val="CABEÇALHO-RODAPÉ"/>
      <sheetName val="ABC"/>
      <sheetName val="ORÇAMENTO"/>
      <sheetName val="MEMÓRIA"/>
      <sheetName val="CRONOGRAMA"/>
      <sheetName val="BDI"/>
      <sheetName val="Encargos Sociais"/>
      <sheetName val="CPU"/>
      <sheetName val="Quadro Bueiros"/>
      <sheetName val="MP CUB"/>
      <sheetName val="Plan1"/>
      <sheetName val="CBR Jazida"/>
      <sheetName val="JAZIDAS"/>
      <sheetName val="plan"/>
      <sheetName val="Plan2"/>
      <sheetName val="RESUMO_AUT1"/>
      <sheetName val="Custo da Imprimação"/>
      <sheetName val="Custo da Pintura de Ligação"/>
      <sheetName val="RP-1 SB (3)"/>
      <sheetName val="Resumo Financeiro"/>
      <sheetName val=""/>
      <sheetName val="ROSTO"/>
      <sheetName val="7CONT FIN"/>
      <sheetName val="DG"/>
      <sheetName val="Resumo Geral"/>
      <sheetName val="Entrada de Dados"/>
      <sheetName val="Ofício"/>
      <sheetName val="Dados do Contrato"/>
      <sheetName val="Boletim"/>
      <sheetName val="Resumo"/>
      <sheetName val="MT-358 Sin.Hor."/>
      <sheetName val="MT-358 Sin.Vert."/>
      <sheetName val="MT-358 Disp. Aux."/>
      <sheetName val="MT 220 Disp Aux"/>
      <sheetName val="Controle financeiro"/>
      <sheetName val="Linear"/>
      <sheetName val="Vert. item 1"/>
      <sheetName val="Horizontal"/>
      <sheetName val="Vertical"/>
      <sheetName val="Seg. e Canalizacao"/>
      <sheetName val="RELATÓRIO FOTOGRAFICO"/>
      <sheetName val="Pluviometria"/>
      <sheetName val="RESUMO DE DIÁRIO DE OBRAS"/>
      <sheetName val="Reajuste"/>
      <sheetName val="Cont.fin. Reajustamento"/>
      <sheetName val="BANCO"/>
      <sheetName val="Acostamento - 129 - 122+10 LE"/>
      <sheetName val="Acostam. - 122+10 a 112 +10 LE"/>
      <sheetName val="Acost. 112+10 - 102"/>
      <sheetName val="Acost. 101+10 a 92 - LE"/>
      <sheetName val="Acost. 91+10 a 82 - LE"/>
      <sheetName val="ACOST. EST.81+10 A 72"/>
      <sheetName val="ACOST. EST. 71+10 A 62"/>
      <sheetName val="ACOST. Est. 61+10 a 52 - LE"/>
      <sheetName val="ACOST. 51+10 - 42"/>
      <sheetName val="ACOST. EST. 41+10 - 32 LE"/>
      <sheetName val="ACOST. 31+10 - 22 - LE"/>
      <sheetName val="acost . 21 - 12 "/>
      <sheetName val="Acost . 12 - 3"/>
      <sheetName val="Est. 31+10 a Est. 24+10 - LE"/>
      <sheetName val="Est. 42+10 a 32 -LE"/>
      <sheetName val="Est. 51 - Est. 43 - LD"/>
      <sheetName val="Est. 42 - Est. 37 - LD"/>
      <sheetName val="Est. 36 a Est. 31 - LD"/>
      <sheetName val="Est.38 - Est. 34 - EIXO"/>
      <sheetName val="Est. 33 - Est. 24 - EIXO"/>
      <sheetName val="Est. 24 - Est. 19 - completa"/>
      <sheetName val="EST. 18+10 A EST. 14 - COMPLETA"/>
      <sheetName val="Est. 51 a Est. 43 - LE - 14.50 "/>
      <sheetName val="EST. 13 +10 - EST. 10 - COMPL."/>
      <sheetName val="Est. 9 - Est. 5 - Completa"/>
      <sheetName val="Est. 4 a Est. 0 - completo"/>
      <sheetName val="Relatório-1ª med."/>
      <sheetName val="Viga_Benkellman1"/>
      <sheetName val="Estudo_Estatístico1"/>
      <sheetName val="Pro_-_10_norma_A1"/>
      <sheetName val="Pró_-_11_norma_B1"/>
      <sheetName val="Resumo_subtrechos_homgêneos1"/>
      <sheetName val="Demonstrativo_Dimensionamento1"/>
      <sheetName val="Camadas_Mat__Distintos1"/>
      <sheetName val="Relatório-1ª_med_"/>
      <sheetName val="PROJETO"/>
      <sheetName val="Imai03"/>
      <sheetName val="NF 131"/>
      <sheetName val="ANALISES.XLS"/>
      <sheetName val="Read Me!"/>
      <sheetName val="BD"/>
      <sheetName val="TABELAS"/>
      <sheetName val="RED.-EXP."/>
      <sheetName val="BOCAIS"/>
      <sheetName val="LEQ"/>
      <sheetName val="Planejamento Detalh"/>
      <sheetName val="Planilha orçamentária da PMJ"/>
      <sheetName val="Custo_do_CM-301"/>
      <sheetName val="Quadro_+_Gráfico1"/>
      <sheetName val="memória_de_calculo_liquida1"/>
      <sheetName val="Desp__Apoio1"/>
      <sheetName val="Carimbo_de_Nota"/>
      <sheetName val="Fresagem_de_Pista_Ago-98"/>
      <sheetName val="PLANILHA_ATUALIZADA"/>
      <sheetName val="RP-1_SB_(3)"/>
      <sheetName val="Conc_20"/>
      <sheetName val="CRON_NOVO_ARIPUANA"/>
      <sheetName val="SUMÁRIO_GERAL"/>
      <sheetName val="CAPA_CD"/>
      <sheetName val="Encargos_Sociais"/>
      <sheetName val="Quadro_Bueiros"/>
      <sheetName val="MP_CUB"/>
      <sheetName val="CBR_Jazida"/>
      <sheetName val="Custo_da_Imprimação"/>
      <sheetName val="Custo_da_Pintura_de_Ligação"/>
      <sheetName val="Resumo_Geral"/>
      <sheetName val="Resumo_Financeiro"/>
      <sheetName val="7CONT_FIN"/>
      <sheetName val="Curva S Financeira"/>
      <sheetName val="Índices DNIT"/>
      <sheetName val="INFO"/>
      <sheetName val="TR.01"/>
      <sheetName val="TR.02"/>
      <sheetName val="CPU (BET.)"/>
      <sheetName val="CRONO"/>
      <sheetName val="SERV."/>
      <sheetName val="EQUIP."/>
      <sheetName val="MAT."/>
      <sheetName val="MDO"/>
      <sheetName val="TRANSP."/>
      <sheetName val="GLOBAL.0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eração"/>
      <sheetName val="REAJUSTE DO PROGRAMA"/>
      <sheetName val="Tranporte Comercial"/>
      <sheetName val="Transporte especial"/>
      <sheetName val="Consumo e Trans.Ligante"/>
      <sheetName val="Localização de ocorrências"/>
      <sheetName val="Comparativo de preço"/>
      <sheetName val="grafico unifilar"/>
      <sheetName val="Calculo do DM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2.2.5.CBUQ"/>
      <sheetName val="2.2.5.PMQ"/>
      <sheetName val="Viaduto S. Pompeu"/>
      <sheetName val="PRO_08"/>
      <sheetName val="PROJETO"/>
      <sheetName val="CPV"/>
      <sheetName val="Planejad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FRETE"/>
      <sheetName val="RESUMO CD"/>
      <sheetName val="1- BANCO DE DADOS MOB-DESM"/>
      <sheetName val="Anex. II Plan.A"/>
      <sheetName val="Anex. III Plan.B"/>
      <sheetName val="Anex IX Enc  Soc B"/>
      <sheetName val="Anex V Plan. Equipam."/>
      <sheetName val="Anex VI Fornec. Div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RASIL"/>
      <sheetName val="Croqui "/>
      <sheetName val="PEDÁGIO"/>
      <sheetName val="Custo MB - (1)"/>
      <sheetName val="Custo MB - (2)"/>
      <sheetName val="Custo MB - (3)"/>
      <sheetName val="Custo MB - (4)"/>
      <sheetName val="Manut. 1º ano"/>
      <sheetName val="Manut. 2º e 3º ano"/>
      <sheetName val="CBUQ"/>
      <sheetName val="Reparo Localizado"/>
      <sheetName val="Reparo Profundo"/>
      <sheetName val="Lama Grossa"/>
      <sheetName val="Fresagem Cont."/>
      <sheetName val="Micro Rev. com cal"/>
      <sheetName val="Fresagem Desc."/>
      <sheetName val="CBUQ pol"/>
      <sheetName val="CBUQ Massa Fina"/>
      <sheetName val="Imprimação"/>
      <sheetName val="Pintura de Ligação"/>
      <sheetName val="TSD"/>
      <sheetName val="TST"/>
      <sheetName val="Selagem de trinca"/>
      <sheetName val="Reciclagem de Base"/>
      <sheetName val="RB cimento+brita"/>
      <sheetName val="Reciclagem de Base com BRITA"/>
      <sheetName val="Remoção CBUQ"/>
      <sheetName val="Remoção base"/>
      <sheetName val="BGS"/>
      <sheetName val="Solo Estab"/>
      <sheetName val="BGTC"/>
      <sheetName val="CBUQ (Binder)"/>
      <sheetName val="AAUQ"/>
      <sheetName val="TSS"/>
      <sheetName val="TSDp"/>
      <sheetName val="RBSM"/>
      <sheetName val="RBAM"/>
      <sheetName val="RBAM(FS)"/>
      <sheetName val="Base Solo ad Cim"/>
      <sheetName val="MFC 05"/>
      <sheetName val="STC 05"/>
      <sheetName val="DAR 02"/>
      <sheetName val="Recomp. defensa"/>
      <sheetName val="Recomp. de guarda corpo"/>
      <sheetName val="Recomp. Barreira NJ"/>
      <sheetName val="Desm.dest. e limp."/>
      <sheetName val="Esc. carga transp. 800 a 1000"/>
      <sheetName val="Compact 100% PN"/>
      <sheetName val="DEB 01"/>
      <sheetName val="MFC 01"/>
      <sheetName val="DAD 01"/>
      <sheetName val="Enleivamento"/>
      <sheetName val="Sinalizacao provisoria"/>
      <sheetName val="Roçada"/>
      <sheetName val="Roçada Manual"/>
      <sheetName val="Capina"/>
      <sheetName val="Destocam."/>
      <sheetName val="Corte e Limp."/>
      <sheetName val="Caiação"/>
      <sheetName val="Recomp. Manual Terrapleno"/>
      <sheetName val="Remoção de barreira em solo"/>
      <sheetName val="Remoção de barreira em rocha"/>
      <sheetName val="Recomp. MFC"/>
      <sheetName val="Recomp. Sarjeta"/>
      <sheetName val="Limp. Bueiro"/>
      <sheetName val="Desob. bueiro"/>
      <sheetName val="Limp. Sarj e MFio"/>
      <sheetName val="Limp. Valeta"/>
      <sheetName val="Limp. DD"/>
      <sheetName val="Limp. Ponte"/>
      <sheetName val="Limp. placa"/>
      <sheetName val="Recomp. placa"/>
      <sheetName val="Esc. man."/>
      <sheetName val="Concr 20 MPa"/>
      <sheetName val="Aço CA-50"/>
      <sheetName val="Forma"/>
      <sheetName val="Divisão"/>
      <sheetName val="Micro Rev. 2 Cam."/>
      <sheetName val="Demolição de disp. concreto"/>
      <sheetName val="Limp. Vala"/>
      <sheetName val="Hidrossemeadura"/>
      <sheetName val="STC 01"/>
      <sheetName val="STC 03"/>
      <sheetName val="DAR 01"/>
      <sheetName val="EDA 01"/>
      <sheetName val="VPA 01"/>
      <sheetName val="VPC 01"/>
      <sheetName val="VPA 03"/>
      <sheetName val="VPC 03"/>
      <sheetName val="DSS 03"/>
      <sheetName val="DPS 01"/>
      <sheetName val="BSCC 1,5"/>
      <sheetName val="BSCC 2,0x2,0x2,5"/>
      <sheetName val="BSCC 3,0x3,0x2,5"/>
      <sheetName val="BTCC 3,0x3,0x2,5"/>
      <sheetName val="Bueiro met. D=1,60m s"/>
      <sheetName val="Bueiro met. D=1,60m galv."/>
      <sheetName val="Bueiro met. D=2,0m galv."/>
      <sheetName val="BDCC 2,0x2,0"/>
      <sheetName val="BDCC 3,0x3,0"/>
      <sheetName val="MFC 03"/>
      <sheetName val="EDA 02"/>
      <sheetName val="DEB 03"/>
      <sheetName val="DEB 04"/>
      <sheetName val="DEB 05"/>
      <sheetName val="DEB 07"/>
      <sheetName val="BSD 03"/>
      <sheetName val="BSD 01"/>
      <sheetName val="BSTC 0,60"/>
      <sheetName val="BOCA BSTC 0,60"/>
      <sheetName val="BSTC 0,80"/>
      <sheetName val="BOCA BSTC 0,80"/>
      <sheetName val="BSTC 1,0"/>
      <sheetName val="BOCA BSTC 1,0"/>
      <sheetName val="BSTC 1,2"/>
      <sheetName val="BOCA BSTC 1,2 "/>
      <sheetName val="BSTC 1,5"/>
      <sheetName val="BOCA BSTC 1,5"/>
      <sheetName val="BDTC 1,0"/>
      <sheetName val="BOCA BDTC 1,00"/>
      <sheetName val="BDTC 1,2"/>
      <sheetName val="BOCA BDTC 1,2"/>
      <sheetName val="BDTC 1,5"/>
      <sheetName val="BOCA BDTC 1,5"/>
      <sheetName val="BTTC 1,0"/>
      <sheetName val="BOCA BTTC 1,00"/>
      <sheetName val="BTTC 1,2"/>
      <sheetName val="BOCA BTTC 1,2"/>
      <sheetName val="BTTC 1,5"/>
      <sheetName val="BOCA BTTC 1,5"/>
      <sheetName val="BSCC 1,50x1,5x1,0"/>
      <sheetName val="BOCA BSCC 1,50 x1,5"/>
      <sheetName val="BSCC 2,0x2,0x1,0"/>
      <sheetName val="BOCA BSCC 2,0 x 2,0"/>
      <sheetName val="BSCC 2,50x2,5x1,0"/>
      <sheetName val="BOCA BSCC 2,5 x 2,5"/>
      <sheetName val="BSCC 3,0x3,0x1,0"/>
      <sheetName val="BOCA BSCC 3,0 x 3,0"/>
      <sheetName val="Esc mat 1ª cat 600 a 800"/>
      <sheetName val="Separação"/>
      <sheetName val="Estocagem CAP"/>
      <sheetName val="Estocagem Asfalto Diluído"/>
      <sheetName val="Reciclagem de Base Simples"/>
      <sheetName val="Impl. Tachão"/>
      <sheetName val="Impl. Placas"/>
      <sheetName val="Pintura de Faixa"/>
      <sheetName val="Tachas Refletivas"/>
      <sheetName val="CBUQ (Reparo)"/>
      <sheetName val="Custo MB - (5)"/>
      <sheetName val="Custo MB - (6)"/>
      <sheetName val="Custo MB - (7)"/>
      <sheetName val="Ctr."/>
      <sheetName val="Vínculo"/>
      <sheetName val="COLAR"/>
      <sheetName val="COLAR_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  <sheetName val="2.2.5.CBUQ"/>
      <sheetName val="2.2.5.PMQ"/>
      <sheetName val="Plan1"/>
      <sheetName val="Feriados"/>
      <sheetName val="a"/>
      <sheetName val="CUSTO EQUIP"/>
      <sheetName val="Comp P Unit "/>
      <sheetName val="CALCULOS AUXILIARES"/>
      <sheetName val="CUSTO MATERIAL"/>
      <sheetName val="Croqui"/>
      <sheetName val="C MÃO OBRA"/>
      <sheetName val="Códigos"/>
      <sheetName val="Planilha"/>
      <sheetName val="QuQuant"/>
      <sheetName val="consultoria"/>
      <sheetName val="Vínculo"/>
      <sheetName val="Custo MB - (1)"/>
      <sheetName val="BRASIL"/>
      <sheetName val="qorcamentodnerL1"/>
      <sheetName val="Teor"/>
      <sheetName val="Equipamentos"/>
      <sheetName val="PSCEGERAL"/>
      <sheetName val="Fator Reajustes"/>
      <sheetName val="resumo_aut1"/>
      <sheetName val="Conversão"/>
      <sheetName val="eq"/>
      <sheetName val="mo"/>
      <sheetName val="Desmat 0,15"/>
      <sheetName val="DMT modelo"/>
      <sheetName val="RELATÓRIO"/>
      <sheetName val="projeto"/>
      <sheetName val="Ofício"/>
      <sheetName val="reaj"/>
      <sheetName val="alphaville"/>
      <sheetName val="Price List"/>
      <sheetName val="resumo financeiro"/>
      <sheetName val="P reaj x P atual"/>
      <sheetName val="serviços"/>
      <sheetName val="p a t o"/>
      <sheetName val="8ª mp_br-459"/>
    </sheetNames>
    <sheetDataSet>
      <sheetData sheetId="0">
        <row r="1">
          <cell r="A1" t="str">
            <v>DNIT - Sistema de Custos Rodoviários</v>
          </cell>
        </row>
      </sheetData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9ံ2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</sheetNames>
    <sheetDataSet>
      <sheetData sheetId="0"/>
      <sheetData sheetId="1"/>
      <sheetData sheetId="2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 B"/>
      <sheetName val="Q RESUMO A"/>
      <sheetName val="P A T O"/>
      <sheetName val="Quadro qdade 2 anos"/>
      <sheetName val="Transporte"/>
      <sheetName val="Material Betuminoso"/>
      <sheetName val="Mobilização"/>
      <sheetName val="Inst. e Canteiro"/>
      <sheetName val="Cronograma"/>
      <sheetName val="comp cust transp equip"/>
      <sheetName val="Croqui L. Material"/>
      <sheetName val="Quadro qdade anual (não imp.)"/>
      <sheetName val="Ind corr transp matbet"/>
      <sheetName val="Adequação AGO 2002"/>
      <sheetName val="COMPARATIVO"/>
      <sheetName val="26ª MED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BE ACT mi"/>
      <sheetName val="PRO-08"/>
      <sheetName val="RESUMO TOTAL LOTE"/>
      <sheetName val="BR 146"/>
      <sheetName val="PLANILHA ATUALIZADA"/>
      <sheetName val="Vínculo (2)"/>
      <sheetName val="DADOS"/>
      <sheetName val="TransComerc_Basc10m³"/>
      <sheetName val="TapaBuraco"/>
      <sheetName val="PLANILHA CONTRATUAL"/>
      <sheetName val="Equipamentos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Plan1"/>
      <sheetName val="RESUMO DE MEDIÇÃO"/>
      <sheetName val="C"/>
      <sheetName val="FV-DNER"/>
      <sheetName val="orçamento_glob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Sub-base"/>
      <sheetName val="Resumo"/>
      <sheetName val="DMT Terrap."/>
      <sheetName val="Reajustamento"/>
      <sheetName val="PRO-08"/>
      <sheetName val="PLANILHA ATUALIZADA"/>
      <sheetName val="Quadro Geral"/>
      <sheetName val="PRO_08"/>
      <sheetName val="Capa Memória de Calc"/>
      <sheetName val="Capa Resumo"/>
      <sheetName val="Capa Apres"/>
      <sheetName val="Capa Documentação"/>
      <sheetName val="Capa Anexo I"/>
      <sheetName val="Capa Anexo II"/>
      <sheetName val="Capa Anexo III"/>
      <sheetName val="Capa Anexo IV"/>
      <sheetName val="Capa Mapa"/>
      <sheetName val="Capa Premissas"/>
      <sheetName val="Capa Caract. Seg."/>
      <sheetName val="Capa Caract_ Seg_"/>
      <sheetName val="Teor"/>
      <sheetName val="Serviços"/>
      <sheetName val="Especif"/>
      <sheetName val="RESUMO_AUT1"/>
      <sheetName val="Vínculo (2)"/>
      <sheetName val="DADOS"/>
      <sheetName val="TransComerc_Basc10m³"/>
      <sheetName val="TapaBuraco"/>
      <sheetName val="RESUMO DE MEDIÇÃO"/>
      <sheetName val="Plan1"/>
      <sheetName val="LISTAS"/>
      <sheetName val="C"/>
      <sheetName val="FV-DNER"/>
      <sheetName val="orçamento_global"/>
      <sheetName val="FIDENS-R$mil"/>
      <sheetName val="Vínculo"/>
      <sheetName val="points"/>
      <sheetName val="Mat"/>
      <sheetName val="Plan 2.7"/>
      <sheetName val="LISTA_MATERIAIS"/>
      <sheetName val="MATERIAIS"/>
      <sheetName val="RBE ACT mi"/>
      <sheetName val="RESUMO TOTAL LOTE"/>
      <sheetName val="BR 146"/>
      <sheetName val="8ª MP_BR-459"/>
      <sheetName val="COMPOS1"/>
      <sheetName val="PLANILHA CONTRATUAL"/>
      <sheetName val="Equipamentos"/>
      <sheetName val="8ª MP_BR_459"/>
      <sheetName val="CUSTO ZONA SUL"/>
      <sheetName val="Motores"/>
      <sheetName val="QuQuant"/>
      <sheetName val="RESUMO BACIAS_IMPRESSÃO"/>
      <sheetName val="K"/>
      <sheetName val="Conversão"/>
      <sheetName val="Relatorio"/>
      <sheetName val="Resumo_Transp_Aquis_Mat_Bet"/>
      <sheetName val="NOVO_Transp_Aquis_Mat_Bet (2)"/>
      <sheetName val="COMPARA_PREGAO"/>
      <sheetName val="COMPARATIVO REV01"/>
      <sheetName val="COMPARATIVO"/>
      <sheetName val="1A MED PARC"/>
      <sheetName val="DG"/>
      <sheetName val="P A T O 98 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FIDENS-R$mil"/>
      <sheetName val="RELAT610"/>
      <sheetName val="PQ"/>
      <sheetName val="Teor"/>
      <sheetName val="lista_comp"/>
      <sheetName val="Serviços"/>
      <sheetName val="DADOS"/>
      <sheetName val="TransComerc_Basc10m³"/>
      <sheetName val="TapaBuraco"/>
      <sheetName val="eq"/>
      <sheetName val="mo"/>
      <sheetName val="Página 16"/>
      <sheetName val="QuQuant"/>
      <sheetName val="Planilha Original"/>
      <sheetName val="CARTA PROPOSTA"/>
      <sheetName val="PROJETO BR_146 (2)"/>
      <sheetName val="TABELA"/>
      <sheetName val="Quadro de qntd"/>
      <sheetName val="PLANILHA CONTRATUAL"/>
      <sheetName val="8ª MP_BR_459"/>
      <sheetName val="8ª MP_BR-459"/>
      <sheetName val="geral"/>
      <sheetName val="Mat. Betum. - Port. 1078.15"/>
      <sheetName val="Medição"/>
      <sheetName val="RESUMO"/>
      <sheetName val="PT"/>
      <sheetName val="Orçamento"/>
      <sheetName val="TRANSP"/>
      <sheetName val="TCB5"/>
      <sheetName val="Mat"/>
      <sheetName val="ficha medição"/>
      <sheetName val="Resumo Financeiro"/>
      <sheetName val="PLANILHA ATUALIZADA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UT_ORIGINAL"/>
      <sheetName val="RESUMO_AUT1"/>
      <sheetName val="PROJETO"/>
      <sheetName val="DADOS"/>
      <sheetName val="TransComerc_Basc10m³"/>
      <sheetName val="TapaBuraco"/>
      <sheetName val="eq"/>
      <sheetName val="mo"/>
      <sheetName val="Teor"/>
      <sheetName val="lista_comp"/>
      <sheetName val="Serviços"/>
      <sheetName val="RELAT610"/>
      <sheetName val="PQ"/>
      <sheetName val="CARTA PROPOSTA"/>
      <sheetName val="Página 16"/>
      <sheetName val="QuQuant"/>
      <sheetName val="Planilha Original"/>
      <sheetName val="PROJETO BR_146 (2)"/>
      <sheetName val="TABELA"/>
      <sheetName val="Quadro de qntd"/>
      <sheetName val="FIDENS-R$mil"/>
      <sheetName val="PLANILHA CONTRATUAL"/>
      <sheetName val="Resumo Financei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</sheetNames>
    <sheetDataSet>
      <sheetData sheetId="0" refreshError="1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tos  TAG 6E1"/>
      <sheetName val="ATA Semanal"/>
      <sheetName val="EAP-Resumo"/>
      <sheetName val="EAP-USINA V E VI"/>
      <sheetName val="Curva Geral + Desembolso  (R$)"/>
      <sheetName val="Curva Geral Desembolso (R$)"/>
      <sheetName val="EFETIVO DA PARADA TAG 5E1"/>
      <sheetName val="Cont Resumo - TAG 5E1"/>
      <sheetName val="EFETIVO DA PARADA TAG 6E1"/>
      <sheetName val="Cont Resumo - TAG 6E1"/>
      <sheetName val="EFETIVO DA PARADA TAG 6E1 (2)"/>
      <sheetName val="Cont Resumo - TAG 6E1 (2)"/>
      <sheetName val="p a t o 99 b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DESCRIÇÃO</v>
          </cell>
        </row>
      </sheetData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CO"/>
      <sheetName val="CPS-1  "/>
    </sheetNames>
    <sheetDataSet>
      <sheetData sheetId="0"/>
      <sheetData sheetId="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CO"/>
      <sheetName val="CPS-1  "/>
    </sheetNames>
    <sheetDataSet>
      <sheetData sheetId="0" refreshError="1"/>
      <sheetData sheetId="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CROQUI 2010"/>
      <sheetName val="CROQUI 2010 2"/>
      <sheetName val="CROQUI 2010 TV"/>
      <sheetName val="Pato"/>
      <sheetName val="QUANTIDADES RESUMIDA"/>
      <sheetName val="COMP BR-359"/>
      <sheetName val="QUANTIDADES E CUSTOS"/>
      <sheetName val="JUSTIFICATIVA QUADRO"/>
      <sheetName val="JUSTIFICATIVA"/>
      <sheetName val="Cronogr"/>
      <sheetName val="MATERIAIS "/>
      <sheetName val="INVENTARIO"/>
      <sheetName val="LICITAT"/>
      <sheetName val="LICITATORIA"/>
      <sheetName val="resumo transp"/>
      <sheetName val="TRANSP LOCAL CARROC 4 T ROD PAV"/>
      <sheetName val="TR LOC 5M³ ROD PAV"/>
      <sheetName val="TRANSP COM CARROC ROD PAV"/>
      <sheetName val="TRANSP COM 10 M3 ROD PAV"/>
      <sheetName val="TRANSP COM 10 M3 ROD NÃO PAV"/>
      <sheetName val="TR LOC MAT REMENDOS"/>
      <sheetName val="TR MAT BETUMINOSO"/>
      <sheetName val="Cronog"/>
      <sheetName val="MOBIL_INST_CANT"/>
      <sheetName val="TR LOC 5M³ ROD N PAV"/>
      <sheetName val="TR COMERC 10M³ ROD PAV"/>
      <sheetName val="TR COM CAR ROD PAV"/>
      <sheetName val="TR COM CAR ROD N PAV"/>
      <sheetName val="TR LOC CAR 4 T ROD NÃO PAV"/>
      <sheetName val="TR LOC CAR 4 T ROD PAV"/>
      <sheetName val="TR LOC MAT BETUMINOSO"/>
      <sheetName val="Memorial"/>
      <sheetName val="SERV MAT BET"/>
      <sheetName val="P UNITARIO MAT BET"/>
      <sheetName val="CALCULOS AUXILIARES"/>
      <sheetName val="TRANSP FRIO E QUENTE"/>
      <sheetName val="Comp P Unit "/>
      <sheetName val="C MÃO OBRA"/>
      <sheetName val="CUSTO MATERIAL"/>
      <sheetName val="CUSTO EQUIP"/>
      <sheetName val="COMP TRANSP EQUIP"/>
      <sheetName val="Plan1"/>
      <sheetName val="CUSTOS MAT BET"/>
      <sheetName val="TARIFA TRANSP."/>
      <sheetName val="NOVO CANTEIRO"/>
      <sheetName val="BDI"/>
      <sheetName val="CAPA"/>
      <sheetName val="canteiro"/>
      <sheetName val="Divisórias"/>
    </sheetNames>
    <sheetDataSet>
      <sheetData sheetId="0">
        <row r="5">
          <cell r="B5" t="str">
            <v>: KM 0,00 - KM 219,30</v>
          </cell>
        </row>
        <row r="6">
          <cell r="B6" t="str">
            <v>: 219,30 Km</v>
          </cell>
        </row>
        <row r="7">
          <cell r="B7" t="str">
            <v>: 359BMS0030 - 359BMS0070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18">
          <cell r="E18">
            <v>1370</v>
          </cell>
        </row>
        <row r="22">
          <cell r="E22">
            <v>1802</v>
          </cell>
        </row>
        <row r="26">
          <cell r="E26">
            <v>995</v>
          </cell>
        </row>
        <row r="30">
          <cell r="E30">
            <v>1065</v>
          </cell>
        </row>
        <row r="38">
          <cell r="E38">
            <v>1209</v>
          </cell>
        </row>
        <row r="42">
          <cell r="E42">
            <v>1540</v>
          </cell>
        </row>
        <row r="50">
          <cell r="E50">
            <v>21.58</v>
          </cell>
        </row>
        <row r="54">
          <cell r="E54">
            <v>23.98</v>
          </cell>
        </row>
      </sheetData>
      <sheetData sheetId="36" refreshError="1"/>
      <sheetData sheetId="37">
        <row r="37">
          <cell r="O37" t="str">
            <v>DNIT - Sistema de Custos Rodoviários - SR/MS</v>
          </cell>
        </row>
        <row r="40">
          <cell r="M40" t="str">
            <v>Região Mato Grosso do Sul</v>
          </cell>
        </row>
        <row r="47">
          <cell r="M47" t="str">
            <v>Lucro e Despesas Indiretas Betume(15,00%)</v>
          </cell>
        </row>
        <row r="48">
          <cell r="N48">
            <v>0.15</v>
          </cell>
        </row>
      </sheetData>
      <sheetData sheetId="38">
        <row r="13">
          <cell r="A13" t="str">
            <v>COD.</v>
          </cell>
          <cell r="B13" t="str">
            <v>PROFISSÃO</v>
          </cell>
          <cell r="C13" t="str">
            <v>VALOR</v>
          </cell>
          <cell r="D13" t="str">
            <v>ENCARGOS</v>
          </cell>
          <cell r="E13" t="str">
            <v xml:space="preserve">PADRÃO </v>
          </cell>
          <cell r="F13" t="str">
            <v>CUSTO/HOR.</v>
          </cell>
        </row>
        <row r="14">
          <cell r="C14" t="str">
            <v>MENSAL</v>
          </cell>
          <cell r="E14" t="str">
            <v>SAL.</v>
          </cell>
        </row>
        <row r="15">
          <cell r="A15" t="str">
            <v>T 000</v>
          </cell>
          <cell r="B15" t="str">
            <v>SALÁRIO MÍNIMO</v>
          </cell>
          <cell r="C15">
            <v>300</v>
          </cell>
          <cell r="D15">
            <v>378.9</v>
          </cell>
          <cell r="E15">
            <v>1</v>
          </cell>
          <cell r="F15">
            <v>3.0859090909090909</v>
          </cell>
        </row>
        <row r="16">
          <cell r="A16" t="str">
            <v>T 301</v>
          </cell>
          <cell r="B16" t="str">
            <v>MOTORISTA DE VEÍCULO LEVE</v>
          </cell>
          <cell r="C16">
            <v>869.99999999999989</v>
          </cell>
          <cell r="D16">
            <v>1098.8099999999997</v>
          </cell>
          <cell r="E16">
            <v>2.9</v>
          </cell>
          <cell r="F16">
            <v>8.9491363636363612</v>
          </cell>
        </row>
        <row r="17">
          <cell r="A17" t="str">
            <v>T 302</v>
          </cell>
          <cell r="B17" t="str">
            <v>MOTORISTA DE CAMINHÃO</v>
          </cell>
          <cell r="C17">
            <v>960</v>
          </cell>
          <cell r="D17">
            <v>1212.48</v>
          </cell>
          <cell r="E17">
            <v>3.2</v>
          </cell>
          <cell r="F17">
            <v>9.8749090909090906</v>
          </cell>
        </row>
        <row r="18">
          <cell r="A18" t="str">
            <v>T 303</v>
          </cell>
          <cell r="B18" t="str">
            <v>MOTORISTA DE VEÍCULO ESPECIAL</v>
          </cell>
          <cell r="C18">
            <v>1019.9999999999999</v>
          </cell>
          <cell r="D18">
            <v>1288.2599999999998</v>
          </cell>
          <cell r="E18">
            <v>3.4</v>
          </cell>
          <cell r="F18">
            <v>10.492090909090908</v>
          </cell>
        </row>
        <row r="19">
          <cell r="A19" t="str">
            <v>T 311</v>
          </cell>
          <cell r="B19" t="str">
            <v>OPERADOR DE EQUIPAMENTO LEVE 1</v>
          </cell>
          <cell r="C19">
            <v>719.99999999999989</v>
          </cell>
          <cell r="D19">
            <v>909.35999999999979</v>
          </cell>
          <cell r="E19">
            <v>2.4</v>
          </cell>
          <cell r="F19">
            <v>7.4061818181818166</v>
          </cell>
        </row>
        <row r="20">
          <cell r="A20" t="str">
            <v xml:space="preserve"> T 312</v>
          </cell>
          <cell r="B20" t="str">
            <v>OPERADOR DE EQUIPAMENTO LEVE 2</v>
          </cell>
          <cell r="C20">
            <v>810</v>
          </cell>
          <cell r="D20">
            <v>1023.03</v>
          </cell>
          <cell r="E20">
            <v>2.7</v>
          </cell>
          <cell r="F20">
            <v>8.3319545454545452</v>
          </cell>
        </row>
        <row r="21">
          <cell r="A21" t="str">
            <v>T 313</v>
          </cell>
          <cell r="B21" t="str">
            <v>OPERADOR DE EQUIPAMENTO PES.</v>
          </cell>
          <cell r="C21">
            <v>1050</v>
          </cell>
          <cell r="D21">
            <v>1326.1499999999999</v>
          </cell>
          <cell r="E21">
            <v>3.5</v>
          </cell>
          <cell r="F21">
            <v>10.800681818181816</v>
          </cell>
        </row>
        <row r="22">
          <cell r="A22" t="str">
            <v>T 314</v>
          </cell>
          <cell r="B22" t="str">
            <v>OPERADOR DE EQUIPAMENTO ESP.</v>
          </cell>
          <cell r="C22">
            <v>1110</v>
          </cell>
          <cell r="D22">
            <v>1401.9299999999998</v>
          </cell>
          <cell r="E22">
            <v>3.7</v>
          </cell>
          <cell r="F22">
            <v>11.417863636363636</v>
          </cell>
        </row>
        <row r="23">
          <cell r="A23" t="str">
            <v>T 401</v>
          </cell>
          <cell r="B23" t="str">
            <v>PRÉ-MARCADOR</v>
          </cell>
          <cell r="C23">
            <v>1110</v>
          </cell>
          <cell r="D23">
            <v>1401.9299999999998</v>
          </cell>
          <cell r="E23">
            <v>3.7</v>
          </cell>
          <cell r="F23">
            <v>11.417863636363636</v>
          </cell>
        </row>
        <row r="24">
          <cell r="A24" t="str">
            <v>T 501</v>
          </cell>
          <cell r="B24" t="str">
            <v>ENCARREGADO DE TURMA</v>
          </cell>
          <cell r="C24">
            <v>990</v>
          </cell>
          <cell r="D24">
            <v>1250.3699999999999</v>
          </cell>
          <cell r="E24">
            <v>3.3000032190756574</v>
          </cell>
          <cell r="F24">
            <v>10.183499999999999</v>
          </cell>
        </row>
        <row r="25">
          <cell r="A25" t="str">
            <v>T 511</v>
          </cell>
          <cell r="B25" t="str">
            <v>ENCARREGADO DE PAVIMENTAÇÃO</v>
          </cell>
          <cell r="C25">
            <v>2100</v>
          </cell>
          <cell r="D25">
            <v>2652.2999999999997</v>
          </cell>
          <cell r="E25">
            <v>7</v>
          </cell>
          <cell r="F25">
            <v>21.601363636363633</v>
          </cell>
        </row>
        <row r="26">
          <cell r="A26" t="str">
            <v>T 512</v>
          </cell>
          <cell r="B26" t="str">
            <v>ENCARREGADO DE BRITAGEM</v>
          </cell>
          <cell r="C26">
            <v>2100</v>
          </cell>
          <cell r="D26">
            <v>2652.2999999999997</v>
          </cell>
          <cell r="E26">
            <v>7</v>
          </cell>
          <cell r="F26">
            <v>21.601363636363633</v>
          </cell>
        </row>
        <row r="27">
          <cell r="A27" t="str">
            <v>T 601</v>
          </cell>
          <cell r="B27" t="str">
            <v>BLASTER</v>
          </cell>
          <cell r="C27">
            <v>1230</v>
          </cell>
          <cell r="D27">
            <v>1553.4899999999998</v>
          </cell>
          <cell r="E27">
            <v>4.1000079013675217</v>
          </cell>
          <cell r="F27">
            <v>12.652227272727272</v>
          </cell>
        </row>
        <row r="28">
          <cell r="A28" t="str">
            <v>T 602</v>
          </cell>
          <cell r="B28" t="str">
            <v>MONTADOR</v>
          </cell>
          <cell r="C28">
            <v>719.99999999999989</v>
          </cell>
          <cell r="D28">
            <v>909.35999999999979</v>
          </cell>
          <cell r="E28">
            <v>2.4000140468755946</v>
          </cell>
          <cell r="F28">
            <v>7.4061818181818166</v>
          </cell>
        </row>
        <row r="29">
          <cell r="A29" t="str">
            <v>T 603</v>
          </cell>
          <cell r="B29" t="str">
            <v>CARPINTEIRO</v>
          </cell>
          <cell r="C29">
            <v>719.99999999999989</v>
          </cell>
          <cell r="D29">
            <v>909.35999999999979</v>
          </cell>
          <cell r="E29">
            <v>2.4000140468755946</v>
          </cell>
          <cell r="F29">
            <v>7.4061818181818166</v>
          </cell>
        </row>
        <row r="30">
          <cell r="A30" t="str">
            <v>T 604</v>
          </cell>
          <cell r="B30" t="str">
            <v>PEDREIRO</v>
          </cell>
          <cell r="C30">
            <v>719.99999999999989</v>
          </cell>
          <cell r="D30">
            <v>909.35999999999979</v>
          </cell>
          <cell r="E30">
            <v>2.4000140468755946</v>
          </cell>
          <cell r="F30">
            <v>7.4061818181818166</v>
          </cell>
        </row>
        <row r="31">
          <cell r="A31" t="str">
            <v>T 605</v>
          </cell>
          <cell r="B31" t="str">
            <v>ARMADOR</v>
          </cell>
          <cell r="C31">
            <v>719.99999999999989</v>
          </cell>
          <cell r="D31">
            <v>909.35999999999979</v>
          </cell>
          <cell r="E31">
            <v>2.4000140468755946</v>
          </cell>
          <cell r="F31">
            <v>7.4061818181818166</v>
          </cell>
        </row>
        <row r="32">
          <cell r="A32" t="str">
            <v>T 606</v>
          </cell>
          <cell r="B32" t="str">
            <v>FERREIRO</v>
          </cell>
          <cell r="C32">
            <v>719.99999999999989</v>
          </cell>
          <cell r="D32">
            <v>909.35999999999979</v>
          </cell>
          <cell r="E32">
            <v>2.4000140468755946</v>
          </cell>
          <cell r="F32">
            <v>7.4061818181818166</v>
          </cell>
        </row>
        <row r="33">
          <cell r="A33" t="str">
            <v>T 607</v>
          </cell>
          <cell r="B33" t="str">
            <v>PINTOR</v>
          </cell>
          <cell r="C33">
            <v>719.99999999999989</v>
          </cell>
          <cell r="D33">
            <v>909.35999999999979</v>
          </cell>
          <cell r="E33">
            <v>2.4000140468755946</v>
          </cell>
          <cell r="F33">
            <v>7.4061818181818166</v>
          </cell>
        </row>
        <row r="34">
          <cell r="A34" t="str">
            <v>T 608</v>
          </cell>
          <cell r="B34" t="str">
            <v>SOLDADOR</v>
          </cell>
          <cell r="C34">
            <v>719.99999999999989</v>
          </cell>
          <cell r="D34">
            <v>909.35999999999979</v>
          </cell>
          <cell r="E34">
            <v>2.4</v>
          </cell>
          <cell r="F34">
            <v>7.4061818181818166</v>
          </cell>
        </row>
        <row r="35">
          <cell r="A35" t="str">
            <v>T 609</v>
          </cell>
          <cell r="B35" t="str">
            <v>JARDINEIRO</v>
          </cell>
          <cell r="C35">
            <v>719.99999999999989</v>
          </cell>
          <cell r="D35">
            <v>909.35999999999979</v>
          </cell>
          <cell r="E35">
            <v>2.4000140468755946</v>
          </cell>
          <cell r="F35">
            <v>7.4061818181818166</v>
          </cell>
        </row>
        <row r="36">
          <cell r="A36" t="str">
            <v>T 610</v>
          </cell>
          <cell r="B36" t="str">
            <v>SERRALHEIRO</v>
          </cell>
          <cell r="C36">
            <v>719.99999999999989</v>
          </cell>
          <cell r="D36">
            <v>909.35999999999979</v>
          </cell>
          <cell r="E36">
            <v>2.4000140468755946</v>
          </cell>
          <cell r="F36">
            <v>7.4061818181818166</v>
          </cell>
        </row>
        <row r="37">
          <cell r="B37" t="str">
            <v>ELETRICISTA</v>
          </cell>
          <cell r="C37">
            <v>719.99999999999989</v>
          </cell>
          <cell r="D37">
            <v>909.35999999999979</v>
          </cell>
          <cell r="E37">
            <v>2.4000140468755946</v>
          </cell>
          <cell r="F37">
            <v>7.4061818181818166</v>
          </cell>
        </row>
        <row r="38">
          <cell r="B38" t="str">
            <v>BOMBEIRO HIDRÁULICO</v>
          </cell>
          <cell r="C38">
            <v>719.99999999999989</v>
          </cell>
          <cell r="D38">
            <v>909.35999999999979</v>
          </cell>
          <cell r="E38">
            <v>2.4000140468755946</v>
          </cell>
          <cell r="F38">
            <v>7.4061818181818166</v>
          </cell>
        </row>
        <row r="39">
          <cell r="A39" t="str">
            <v>T 701</v>
          </cell>
          <cell r="B39" t="str">
            <v>SERVENTE</v>
          </cell>
          <cell r="C39">
            <v>509.99999999999994</v>
          </cell>
          <cell r="D39">
            <v>644.12999999999988</v>
          </cell>
          <cell r="E39">
            <v>1.7</v>
          </cell>
          <cell r="F39">
            <v>5.2460454545454542</v>
          </cell>
        </row>
        <row r="40">
          <cell r="A40" t="str">
            <v>T 702</v>
          </cell>
          <cell r="B40" t="str">
            <v>AJUDANTE</v>
          </cell>
          <cell r="C40">
            <v>600</v>
          </cell>
          <cell r="D40">
            <v>757.8</v>
          </cell>
          <cell r="E40">
            <v>2.0000117057296625</v>
          </cell>
          <cell r="F40">
            <v>6.1718181818181819</v>
          </cell>
        </row>
        <row r="41">
          <cell r="A41" t="str">
            <v>T 801</v>
          </cell>
          <cell r="B41" t="str">
            <v>PERFURADOR DE TUBULÃO</v>
          </cell>
          <cell r="C41">
            <v>719.99999999999989</v>
          </cell>
          <cell r="D41">
            <v>909.35999999999979</v>
          </cell>
          <cell r="E41">
            <v>2.4</v>
          </cell>
          <cell r="F41">
            <v>7.4061818181818166</v>
          </cell>
        </row>
      </sheetData>
      <sheetData sheetId="39">
        <row r="10">
          <cell r="A10" t="str">
            <v>AM 01</v>
          </cell>
        </row>
        <row r="22">
          <cell r="F22">
            <v>1370</v>
          </cell>
        </row>
        <row r="23">
          <cell r="F23">
            <v>1802</v>
          </cell>
        </row>
        <row r="24">
          <cell r="F24">
            <v>995</v>
          </cell>
        </row>
        <row r="25">
          <cell r="F25">
            <v>1065</v>
          </cell>
        </row>
        <row r="26">
          <cell r="F26">
            <v>1209</v>
          </cell>
        </row>
        <row r="27">
          <cell r="F27">
            <v>1049</v>
          </cell>
        </row>
        <row r="28">
          <cell r="F28">
            <v>1540</v>
          </cell>
        </row>
      </sheetData>
      <sheetData sheetId="40">
        <row r="4">
          <cell r="A4" t="str">
            <v>Código</v>
          </cell>
          <cell r="B4" t="str">
            <v>Equipamento</v>
          </cell>
          <cell r="C4" t="str">
            <v>VAL</v>
          </cell>
          <cell r="D4" t="str">
            <v>R</v>
          </cell>
          <cell r="E4" t="str">
            <v>VU</v>
          </cell>
          <cell r="F4" t="str">
            <v>HTA</v>
          </cell>
          <cell r="G4" t="str">
            <v>I</v>
          </cell>
          <cell r="H4" t="str">
            <v>K</v>
          </cell>
          <cell r="I4" t="str">
            <v>Pot</v>
          </cell>
          <cell r="J4" t="str">
            <v>Qe</v>
          </cell>
          <cell r="K4" t="str">
            <v>VMe</v>
          </cell>
          <cell r="L4" t="str">
            <v>Qm</v>
          </cell>
          <cell r="M4" t="str">
            <v>VMm</v>
          </cell>
          <cell r="N4" t="str">
            <v>D</v>
          </cell>
          <cell r="O4" t="str">
            <v>S</v>
          </cell>
          <cell r="P4" t="str">
            <v>M</v>
          </cell>
          <cell r="Q4" t="str">
            <v>Omat</v>
          </cell>
          <cell r="R4" t="str">
            <v>Omo</v>
          </cell>
          <cell r="S4" t="str">
            <v>HO</v>
          </cell>
          <cell r="T4" t="str">
            <v>HP</v>
          </cell>
        </row>
        <row r="5">
          <cell r="A5" t="str">
            <v>E 001</v>
          </cell>
          <cell r="B5" t="str">
            <v>Trator esteiras - com lâm. (60 kW)</v>
          </cell>
          <cell r="C5">
            <v>375732</v>
          </cell>
          <cell r="D5">
            <v>20</v>
          </cell>
          <cell r="E5">
            <v>5</v>
          </cell>
          <cell r="F5">
            <v>2000</v>
          </cell>
          <cell r="G5">
            <v>0</v>
          </cell>
          <cell r="H5">
            <v>0.8</v>
          </cell>
          <cell r="I5">
            <v>60</v>
          </cell>
          <cell r="J5">
            <v>14.399999999999999</v>
          </cell>
          <cell r="K5">
            <v>2.35</v>
          </cell>
          <cell r="L5">
            <v>1</v>
          </cell>
          <cell r="M5">
            <v>10.800700000000001</v>
          </cell>
          <cell r="N5">
            <v>30.058560000000003</v>
          </cell>
          <cell r="O5">
            <v>0</v>
          </cell>
          <cell r="P5">
            <v>30.058560000000003</v>
          </cell>
          <cell r="Q5">
            <v>33.839999999999996</v>
          </cell>
          <cell r="R5">
            <v>10.800700000000001</v>
          </cell>
          <cell r="S5">
            <v>104.75782000000001</v>
          </cell>
          <cell r="T5">
            <v>10.800700000000001</v>
          </cell>
        </row>
        <row r="6">
          <cell r="A6" t="str">
            <v>E 002</v>
          </cell>
          <cell r="B6" t="str">
            <v>Trator esteiras - c/ lâm. (104 kW)</v>
          </cell>
          <cell r="C6">
            <v>577114</v>
          </cell>
          <cell r="D6">
            <v>20</v>
          </cell>
          <cell r="E6">
            <v>5</v>
          </cell>
          <cell r="F6">
            <v>2000</v>
          </cell>
          <cell r="G6">
            <v>0</v>
          </cell>
          <cell r="H6">
            <v>0.8</v>
          </cell>
          <cell r="I6">
            <v>104</v>
          </cell>
          <cell r="J6">
            <v>24.96</v>
          </cell>
          <cell r="K6">
            <v>2.35</v>
          </cell>
          <cell r="L6">
            <v>1</v>
          </cell>
          <cell r="M6">
            <v>10.800700000000001</v>
          </cell>
          <cell r="N6">
            <v>46.169119999999999</v>
          </cell>
          <cell r="O6">
            <v>0</v>
          </cell>
          <cell r="P6">
            <v>46.169119999999999</v>
          </cell>
          <cell r="Q6">
            <v>58.656000000000006</v>
          </cell>
          <cell r="R6">
            <v>10.800700000000001</v>
          </cell>
          <cell r="S6">
            <v>161.79494</v>
          </cell>
          <cell r="T6">
            <v>10.800700000000001</v>
          </cell>
        </row>
        <row r="7">
          <cell r="A7" t="str">
            <v>E 003</v>
          </cell>
          <cell r="B7" t="str">
            <v>Trator esteiras - c/ lâm. (228 kW)</v>
          </cell>
          <cell r="C7">
            <v>1914276</v>
          </cell>
          <cell r="D7">
            <v>20</v>
          </cell>
          <cell r="E7">
            <v>5</v>
          </cell>
          <cell r="F7">
            <v>2000</v>
          </cell>
          <cell r="G7">
            <v>0</v>
          </cell>
          <cell r="H7">
            <v>0.8</v>
          </cell>
          <cell r="I7">
            <v>228</v>
          </cell>
          <cell r="J7">
            <v>54.72</v>
          </cell>
          <cell r="K7">
            <v>2.35</v>
          </cell>
          <cell r="L7">
            <v>1</v>
          </cell>
          <cell r="M7">
            <v>10.800700000000001</v>
          </cell>
          <cell r="N7">
            <v>153.14208000000002</v>
          </cell>
          <cell r="O7">
            <v>0</v>
          </cell>
          <cell r="P7">
            <v>153.14207999999999</v>
          </cell>
          <cell r="Q7">
            <v>128.59200000000001</v>
          </cell>
          <cell r="R7">
            <v>10.800700000000001</v>
          </cell>
          <cell r="S7">
            <v>445.67686000000003</v>
          </cell>
          <cell r="T7">
            <v>10.800700000000001</v>
          </cell>
        </row>
        <row r="8">
          <cell r="A8" t="str">
            <v>E 006</v>
          </cell>
          <cell r="B8" t="str">
            <v>Motoniveladora</v>
          </cell>
          <cell r="C8">
            <v>433400</v>
          </cell>
          <cell r="D8">
            <v>20</v>
          </cell>
          <cell r="E8">
            <v>7.5</v>
          </cell>
          <cell r="F8">
            <v>2000</v>
          </cell>
          <cell r="G8">
            <v>0</v>
          </cell>
          <cell r="H8">
            <v>0.9</v>
          </cell>
          <cell r="I8">
            <v>93</v>
          </cell>
          <cell r="J8">
            <v>22.32</v>
          </cell>
          <cell r="K8">
            <v>2.35</v>
          </cell>
          <cell r="L8">
            <v>1</v>
          </cell>
          <cell r="M8">
            <v>11.417899999999999</v>
          </cell>
          <cell r="N8">
            <v>23.114666666666668</v>
          </cell>
          <cell r="O8">
            <v>0</v>
          </cell>
          <cell r="P8">
            <v>26.004000000000001</v>
          </cell>
          <cell r="Q8">
            <v>52.452000000000005</v>
          </cell>
          <cell r="R8">
            <v>11.417899999999999</v>
          </cell>
          <cell r="S8">
            <v>112.98856666666669</v>
          </cell>
          <cell r="T8">
            <v>11.417899999999999</v>
          </cell>
        </row>
        <row r="9">
          <cell r="A9" t="str">
            <v>E 007</v>
          </cell>
          <cell r="B9" t="str">
            <v>Trator agrícola</v>
          </cell>
          <cell r="C9">
            <v>116600</v>
          </cell>
          <cell r="D9">
            <v>20</v>
          </cell>
          <cell r="E9">
            <v>8</v>
          </cell>
          <cell r="F9">
            <v>1250</v>
          </cell>
          <cell r="G9">
            <v>0</v>
          </cell>
          <cell r="H9">
            <v>0.7</v>
          </cell>
          <cell r="I9">
            <v>82</v>
          </cell>
          <cell r="J9">
            <v>16.400000000000002</v>
          </cell>
          <cell r="K9">
            <v>2.35</v>
          </cell>
          <cell r="L9">
            <v>1</v>
          </cell>
          <cell r="M9">
            <v>8.3320000000000007</v>
          </cell>
          <cell r="N9">
            <v>9.3279999999999994</v>
          </cell>
          <cell r="O9">
            <v>0</v>
          </cell>
          <cell r="P9">
            <v>8.1620000000000008</v>
          </cell>
          <cell r="Q9">
            <v>38.540000000000006</v>
          </cell>
          <cell r="R9">
            <v>8.3320000000000007</v>
          </cell>
          <cell r="S9">
            <v>64.362000000000009</v>
          </cell>
          <cell r="T9">
            <v>8.3320000000000007</v>
          </cell>
        </row>
        <row r="10">
          <cell r="A10" t="str">
            <v>E 011</v>
          </cell>
          <cell r="B10" t="str">
            <v>Retroescavadeira</v>
          </cell>
          <cell r="C10">
            <v>147390</v>
          </cell>
          <cell r="D10">
            <v>20</v>
          </cell>
          <cell r="E10">
            <v>5</v>
          </cell>
          <cell r="F10">
            <v>2000</v>
          </cell>
          <cell r="G10">
            <v>0</v>
          </cell>
          <cell r="H10">
            <v>0.7</v>
          </cell>
          <cell r="I10">
            <v>57</v>
          </cell>
          <cell r="J10">
            <v>11.4</v>
          </cell>
          <cell r="K10">
            <v>2.35</v>
          </cell>
          <cell r="L10">
            <v>1</v>
          </cell>
          <cell r="M10">
            <v>10.800700000000001</v>
          </cell>
          <cell r="N10">
            <v>11.7912</v>
          </cell>
          <cell r="O10">
            <v>0</v>
          </cell>
          <cell r="P10">
            <v>10.317299999999999</v>
          </cell>
          <cell r="Q10">
            <v>26.790000000000003</v>
          </cell>
          <cell r="R10">
            <v>10.800700000000001</v>
          </cell>
          <cell r="S10">
            <v>59.699199999999998</v>
          </cell>
          <cell r="T10">
            <v>10.800700000000001</v>
          </cell>
        </row>
        <row r="11">
          <cell r="A11" t="str">
            <v>E 013</v>
          </cell>
          <cell r="B11" t="str">
            <v>Rolo comp. pé carneiro 11,25 t</v>
          </cell>
          <cell r="C11">
            <v>347000</v>
          </cell>
          <cell r="D11">
            <v>10</v>
          </cell>
          <cell r="E11">
            <v>6</v>
          </cell>
          <cell r="F11">
            <v>1750</v>
          </cell>
          <cell r="G11">
            <v>0</v>
          </cell>
          <cell r="H11">
            <v>0.8</v>
          </cell>
          <cell r="I11">
            <v>85</v>
          </cell>
          <cell r="J11">
            <v>17</v>
          </cell>
          <cell r="K11">
            <v>2.35</v>
          </cell>
          <cell r="L11">
            <v>1</v>
          </cell>
          <cell r="M11">
            <v>8.3320000000000007</v>
          </cell>
          <cell r="N11">
            <v>29.742857142857144</v>
          </cell>
          <cell r="O11">
            <v>0</v>
          </cell>
          <cell r="P11">
            <v>26.438095238095237</v>
          </cell>
          <cell r="Q11">
            <v>39.950000000000003</v>
          </cell>
          <cell r="R11">
            <v>8.3320000000000007</v>
          </cell>
          <cell r="S11">
            <v>104.46295238095237</v>
          </cell>
          <cell r="T11">
            <v>8.3320000000000007</v>
          </cell>
        </row>
        <row r="12">
          <cell r="A12" t="str">
            <v>E 016</v>
          </cell>
          <cell r="B12" t="str">
            <v>Carregadeira pneus 1,33 m3</v>
          </cell>
          <cell r="C12">
            <v>312000</v>
          </cell>
          <cell r="D12">
            <v>20</v>
          </cell>
          <cell r="E12">
            <v>5</v>
          </cell>
          <cell r="F12">
            <v>2000</v>
          </cell>
          <cell r="G12">
            <v>0</v>
          </cell>
          <cell r="H12">
            <v>0.7</v>
          </cell>
          <cell r="I12">
            <v>79</v>
          </cell>
          <cell r="J12">
            <v>15.8</v>
          </cell>
          <cell r="K12">
            <v>2.35</v>
          </cell>
          <cell r="L12">
            <v>1</v>
          </cell>
          <cell r="M12">
            <v>10.800700000000001</v>
          </cell>
          <cell r="N12">
            <v>24.96</v>
          </cell>
          <cell r="O12">
            <v>0</v>
          </cell>
          <cell r="P12">
            <v>21.84</v>
          </cell>
          <cell r="Q12">
            <v>37.130000000000003</v>
          </cell>
          <cell r="R12">
            <v>10.800700000000001</v>
          </cell>
          <cell r="S12">
            <v>94.730700000000013</v>
          </cell>
          <cell r="T12">
            <v>10.800700000000001</v>
          </cell>
        </row>
        <row r="13">
          <cell r="A13" t="str">
            <v>E 101</v>
          </cell>
          <cell r="B13" t="str">
            <v>Grade de discos 24 x 24</v>
          </cell>
          <cell r="C13">
            <v>12756</v>
          </cell>
          <cell r="D13">
            <v>5</v>
          </cell>
          <cell r="E13">
            <v>10</v>
          </cell>
          <cell r="F13">
            <v>1000</v>
          </cell>
          <cell r="G13">
            <v>0</v>
          </cell>
          <cell r="H13">
            <v>0.6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1.2118199999999999</v>
          </cell>
          <cell r="O13">
            <v>0</v>
          </cell>
          <cell r="P13">
            <v>0.76535999999999993</v>
          </cell>
          <cell r="Q13">
            <v>0</v>
          </cell>
          <cell r="R13">
            <v>0</v>
          </cell>
          <cell r="S13">
            <v>1.9771799999999997</v>
          </cell>
          <cell r="T13">
            <v>0</v>
          </cell>
        </row>
        <row r="14">
          <cell r="A14" t="str">
            <v>E 105</v>
          </cell>
          <cell r="B14" t="str">
            <v>Rolo comp. pneus 21 t</v>
          </cell>
          <cell r="C14">
            <v>390189.9</v>
          </cell>
          <cell r="D14">
            <v>15</v>
          </cell>
          <cell r="E14">
            <v>6.8</v>
          </cell>
          <cell r="F14">
            <v>1750</v>
          </cell>
          <cell r="G14">
            <v>0</v>
          </cell>
          <cell r="H14">
            <v>0.7</v>
          </cell>
          <cell r="I14">
            <v>97</v>
          </cell>
          <cell r="J14">
            <v>19.400000000000002</v>
          </cell>
          <cell r="K14">
            <v>2.35</v>
          </cell>
          <cell r="L14">
            <v>1</v>
          </cell>
          <cell r="M14">
            <v>8.3320000000000007</v>
          </cell>
          <cell r="N14">
            <v>27.87070714285715</v>
          </cell>
          <cell r="O14">
            <v>0</v>
          </cell>
          <cell r="P14">
            <v>22.952347058823531</v>
          </cell>
          <cell r="Q14">
            <v>45.59</v>
          </cell>
          <cell r="R14">
            <v>8.3320000000000007</v>
          </cell>
          <cell r="S14">
            <v>104.74505420168069</v>
          </cell>
          <cell r="T14">
            <v>8.3320000000000007</v>
          </cell>
        </row>
        <row r="15">
          <cell r="A15" t="str">
            <v>E 107</v>
          </cell>
          <cell r="B15" t="str">
            <v>Vassoura mecânica - reboc.</v>
          </cell>
          <cell r="C15">
            <v>23638</v>
          </cell>
          <cell r="D15">
            <v>10</v>
          </cell>
          <cell r="E15">
            <v>10</v>
          </cell>
          <cell r="F15">
            <v>1000</v>
          </cell>
          <cell r="G15">
            <v>0</v>
          </cell>
          <cell r="H15">
            <v>0.6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2.1274199999999999</v>
          </cell>
          <cell r="O15">
            <v>0</v>
          </cell>
          <cell r="P15">
            <v>1.41828</v>
          </cell>
          <cell r="Q15">
            <v>0</v>
          </cell>
          <cell r="R15">
            <v>0</v>
          </cell>
          <cell r="S15">
            <v>3.5457000000000001</v>
          </cell>
          <cell r="T15">
            <v>0</v>
          </cell>
        </row>
        <row r="16">
          <cell r="A16" t="str">
            <v>E 108</v>
          </cell>
          <cell r="B16" t="str">
            <v>Distr. agregados - reboc.</v>
          </cell>
          <cell r="C16">
            <v>26895</v>
          </cell>
          <cell r="D16">
            <v>10</v>
          </cell>
          <cell r="E16">
            <v>10</v>
          </cell>
          <cell r="F16">
            <v>1250</v>
          </cell>
          <cell r="G16">
            <v>0</v>
          </cell>
          <cell r="H16">
            <v>0.5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1.9364400000000002</v>
          </cell>
          <cell r="O16">
            <v>0</v>
          </cell>
          <cell r="P16">
            <v>1.0758000000000001</v>
          </cell>
          <cell r="Q16">
            <v>0</v>
          </cell>
          <cell r="R16">
            <v>0</v>
          </cell>
          <cell r="S16">
            <v>3.0122400000000003</v>
          </cell>
          <cell r="T16">
            <v>0</v>
          </cell>
        </row>
        <row r="17">
          <cell r="A17" t="str">
            <v>E 110</v>
          </cell>
          <cell r="B17" t="str">
            <v>Tanque estoc. asfalto 20.000 l</v>
          </cell>
          <cell r="C17">
            <v>43400</v>
          </cell>
          <cell r="D17">
            <v>10</v>
          </cell>
          <cell r="E17">
            <v>8</v>
          </cell>
          <cell r="F17">
            <v>2500</v>
          </cell>
          <cell r="G17">
            <v>0</v>
          </cell>
          <cell r="H17">
            <v>0.5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1.9530000000000001</v>
          </cell>
          <cell r="O17">
            <v>0</v>
          </cell>
          <cell r="P17">
            <v>1.085</v>
          </cell>
          <cell r="Q17">
            <v>0</v>
          </cell>
          <cell r="R17">
            <v>0</v>
          </cell>
          <cell r="S17">
            <v>3.0380000000000003</v>
          </cell>
          <cell r="T17">
            <v>0</v>
          </cell>
        </row>
        <row r="18">
          <cell r="A18" t="str">
            <v>E 111</v>
          </cell>
          <cell r="B18" t="str">
            <v>Equip. distr. asf. - mont. cam.</v>
          </cell>
          <cell r="C18">
            <v>261750</v>
          </cell>
          <cell r="D18">
            <v>20</v>
          </cell>
          <cell r="E18">
            <v>10</v>
          </cell>
          <cell r="F18">
            <v>1250</v>
          </cell>
          <cell r="G18">
            <v>2.5000000000000001E-2</v>
          </cell>
          <cell r="H18">
            <v>0.8</v>
          </cell>
          <cell r="I18">
            <v>150</v>
          </cell>
          <cell r="J18">
            <v>22.5</v>
          </cell>
          <cell r="K18">
            <v>2.35</v>
          </cell>
          <cell r="L18">
            <v>1</v>
          </cell>
          <cell r="M18">
            <v>9.8749000000000002</v>
          </cell>
          <cell r="N18">
            <v>8.8580000000000005</v>
          </cell>
          <cell r="O18">
            <v>1.1437999999999999</v>
          </cell>
          <cell r="P18">
            <v>8.8580000000000005</v>
          </cell>
          <cell r="Q18">
            <v>52.875</v>
          </cell>
          <cell r="R18">
            <v>9.8749000000000002</v>
          </cell>
          <cell r="S18">
            <v>81.609700000000004</v>
          </cell>
          <cell r="T18">
            <v>9.8749000000000002</v>
          </cell>
        </row>
        <row r="19">
          <cell r="A19" t="str">
            <v>E 112</v>
          </cell>
          <cell r="B19" t="str">
            <v>Aquecedor de fluido térmico</v>
          </cell>
          <cell r="C19">
            <v>247800</v>
          </cell>
          <cell r="D19">
            <v>10</v>
          </cell>
          <cell r="E19">
            <v>8</v>
          </cell>
          <cell r="F19">
            <v>2500</v>
          </cell>
          <cell r="G19">
            <v>0</v>
          </cell>
          <cell r="H19">
            <v>0.6</v>
          </cell>
          <cell r="I19">
            <v>8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11.151</v>
          </cell>
          <cell r="O19">
            <v>0</v>
          </cell>
          <cell r="P19">
            <v>7.4340000000000002</v>
          </cell>
          <cell r="Q19">
            <v>0</v>
          </cell>
          <cell r="R19">
            <v>0</v>
          </cell>
          <cell r="S19">
            <v>18.585000000000001</v>
          </cell>
          <cell r="T19">
            <v>0</v>
          </cell>
        </row>
        <row r="20">
          <cell r="A20" t="str">
            <v>E 113</v>
          </cell>
          <cell r="B20" t="str">
            <v>Usina asfalto quente 40/60 t/h</v>
          </cell>
          <cell r="C20">
            <v>796214</v>
          </cell>
          <cell r="D20">
            <v>10</v>
          </cell>
          <cell r="E20">
            <v>8</v>
          </cell>
          <cell r="F20">
            <v>1750</v>
          </cell>
          <cell r="G20">
            <v>0</v>
          </cell>
          <cell r="H20">
            <v>0.9</v>
          </cell>
          <cell r="I20">
            <v>128</v>
          </cell>
          <cell r="J20">
            <v>0</v>
          </cell>
          <cell r="K20">
            <v>0</v>
          </cell>
          <cell r="L20">
            <v>1</v>
          </cell>
          <cell r="M20">
            <v>11.417899999999999</v>
          </cell>
          <cell r="N20">
            <v>51.185185714285716</v>
          </cell>
          <cell r="O20">
            <v>0</v>
          </cell>
          <cell r="P20">
            <v>51.185185714285716</v>
          </cell>
          <cell r="Q20">
            <v>0</v>
          </cell>
          <cell r="R20">
            <v>11.417899999999999</v>
          </cell>
          <cell r="S20">
            <v>113.78827142857143</v>
          </cell>
          <cell r="T20">
            <v>11.417899999999999</v>
          </cell>
        </row>
        <row r="21">
          <cell r="A21" t="str">
            <v>E 114</v>
          </cell>
          <cell r="B21" t="str">
            <v>Vibro acabadora asfalto</v>
          </cell>
          <cell r="C21">
            <v>210000</v>
          </cell>
          <cell r="D21">
            <v>10</v>
          </cell>
          <cell r="E21">
            <v>8</v>
          </cell>
          <cell r="F21">
            <v>1750</v>
          </cell>
          <cell r="G21">
            <v>0</v>
          </cell>
          <cell r="H21">
            <v>0.9</v>
          </cell>
          <cell r="I21">
            <v>20</v>
          </cell>
          <cell r="J21">
            <v>4</v>
          </cell>
          <cell r="K21">
            <v>2.35</v>
          </cell>
          <cell r="L21">
            <v>1</v>
          </cell>
          <cell r="M21">
            <v>11.417899999999999</v>
          </cell>
          <cell r="N21">
            <v>13.5</v>
          </cell>
          <cell r="O21">
            <v>0</v>
          </cell>
          <cell r="P21">
            <v>13.5</v>
          </cell>
          <cell r="Q21">
            <v>9.4</v>
          </cell>
          <cell r="R21">
            <v>11.417899999999999</v>
          </cell>
          <cell r="S21">
            <v>47.817899999999995</v>
          </cell>
          <cell r="T21">
            <v>11.417899999999999</v>
          </cell>
        </row>
        <row r="22">
          <cell r="A22" t="str">
            <v>E 116</v>
          </cell>
          <cell r="B22" t="str">
            <v>Usina mist. PMF 30/60 t/h</v>
          </cell>
          <cell r="C22">
            <v>123559</v>
          </cell>
          <cell r="D22">
            <v>10</v>
          </cell>
          <cell r="E22">
            <v>8</v>
          </cell>
          <cell r="F22">
            <v>1750</v>
          </cell>
          <cell r="G22">
            <v>0</v>
          </cell>
          <cell r="H22">
            <v>0.7</v>
          </cell>
          <cell r="I22">
            <v>20</v>
          </cell>
          <cell r="J22">
            <v>0</v>
          </cell>
          <cell r="K22">
            <v>0</v>
          </cell>
          <cell r="L22">
            <v>1</v>
          </cell>
          <cell r="M22">
            <v>11.417899999999999</v>
          </cell>
          <cell r="N22">
            <v>7.9430785714285719</v>
          </cell>
          <cell r="O22">
            <v>0</v>
          </cell>
          <cell r="P22">
            <v>6.1779499999999992</v>
          </cell>
          <cell r="Q22">
            <v>0</v>
          </cell>
          <cell r="R22">
            <v>11.417899999999999</v>
          </cell>
          <cell r="S22">
            <v>25.538928571428571</v>
          </cell>
          <cell r="T22">
            <v>11.417899999999999</v>
          </cell>
        </row>
        <row r="23">
          <cell r="A23" t="str">
            <v>E 117</v>
          </cell>
          <cell r="B23" t="str">
            <v>Rolo comp. estat. autop. 8,9 t</v>
          </cell>
          <cell r="C23">
            <v>163195</v>
          </cell>
          <cell r="D23">
            <v>15</v>
          </cell>
          <cell r="E23">
            <v>6.8</v>
          </cell>
          <cell r="F23">
            <v>1750</v>
          </cell>
          <cell r="G23">
            <v>0</v>
          </cell>
          <cell r="H23">
            <v>0.7</v>
          </cell>
          <cell r="I23">
            <v>43</v>
          </cell>
          <cell r="J23">
            <v>9</v>
          </cell>
          <cell r="K23">
            <v>2.35</v>
          </cell>
          <cell r="L23">
            <v>1</v>
          </cell>
          <cell r="M23">
            <v>8.3320000000000007</v>
          </cell>
          <cell r="N23">
            <v>11.656785714285714</v>
          </cell>
          <cell r="O23">
            <v>0</v>
          </cell>
          <cell r="P23">
            <v>9.5997058823529411</v>
          </cell>
          <cell r="Q23">
            <v>21.150000000000002</v>
          </cell>
          <cell r="R23">
            <v>8.3320000000000007</v>
          </cell>
          <cell r="S23">
            <v>50.73849159663866</v>
          </cell>
          <cell r="T23">
            <v>8.3320000000000007</v>
          </cell>
        </row>
        <row r="24">
          <cell r="A24" t="str">
            <v>E 118</v>
          </cell>
          <cell r="B24" t="str">
            <v>Rolo comp. tanden vibrat. 1,5 t</v>
          </cell>
          <cell r="C24">
            <v>97990</v>
          </cell>
          <cell r="D24">
            <v>10</v>
          </cell>
          <cell r="E24">
            <v>6</v>
          </cell>
          <cell r="F24">
            <v>1750</v>
          </cell>
          <cell r="G24">
            <v>0</v>
          </cell>
          <cell r="H24">
            <v>0.8</v>
          </cell>
          <cell r="I24">
            <v>10</v>
          </cell>
          <cell r="J24">
            <v>2</v>
          </cell>
          <cell r="K24">
            <v>2.35</v>
          </cell>
          <cell r="L24">
            <v>1</v>
          </cell>
          <cell r="M24">
            <v>8.3320000000000007</v>
          </cell>
          <cell r="N24">
            <v>8.3991428571428575</v>
          </cell>
          <cell r="O24">
            <v>0</v>
          </cell>
          <cell r="P24">
            <v>7.4659047619047616</v>
          </cell>
          <cell r="Q24">
            <v>4.7</v>
          </cell>
          <cell r="R24">
            <v>8.3320000000000007</v>
          </cell>
          <cell r="S24">
            <v>28.897047619047619</v>
          </cell>
          <cell r="T24">
            <v>8.3320000000000007</v>
          </cell>
        </row>
        <row r="25">
          <cell r="A25" t="str">
            <v>E 119</v>
          </cell>
          <cell r="B25" t="str">
            <v>Rolo comp. pn. est. aut. 23 t</v>
          </cell>
          <cell r="C25">
            <v>303024.64000000001</v>
          </cell>
          <cell r="D25">
            <v>15</v>
          </cell>
          <cell r="E25">
            <v>6.8</v>
          </cell>
          <cell r="F25">
            <v>1750</v>
          </cell>
          <cell r="G25">
            <v>0</v>
          </cell>
          <cell r="H25">
            <v>0.7</v>
          </cell>
          <cell r="I25">
            <v>83</v>
          </cell>
          <cell r="J25">
            <v>16.600000000000001</v>
          </cell>
          <cell r="K25">
            <v>2.35</v>
          </cell>
          <cell r="L25">
            <v>1</v>
          </cell>
          <cell r="M25">
            <v>8.3320000000000007</v>
          </cell>
          <cell r="N25">
            <v>21.644617142857143</v>
          </cell>
          <cell r="O25">
            <v>0</v>
          </cell>
          <cell r="P25">
            <v>17.82497882352941</v>
          </cell>
          <cell r="Q25">
            <v>39.010000000000005</v>
          </cell>
          <cell r="R25">
            <v>8.3320000000000007</v>
          </cell>
          <cell r="S25">
            <v>86.811595966386562</v>
          </cell>
          <cell r="T25">
            <v>8.3320000000000007</v>
          </cell>
        </row>
        <row r="26">
          <cell r="A26" t="str">
            <v>E 123</v>
          </cell>
          <cell r="B26" t="str">
            <v>Caldeira asfalto reboc. 600 l</v>
          </cell>
          <cell r="C26">
            <v>31850</v>
          </cell>
          <cell r="D26">
            <v>10</v>
          </cell>
          <cell r="E26">
            <v>10</v>
          </cell>
          <cell r="F26">
            <v>1250</v>
          </cell>
          <cell r="G26">
            <v>0</v>
          </cell>
          <cell r="H26">
            <v>0.3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2.2932000000000001</v>
          </cell>
          <cell r="O26">
            <v>0</v>
          </cell>
          <cell r="P26">
            <v>0.76439999999999997</v>
          </cell>
          <cell r="Q26">
            <v>0</v>
          </cell>
          <cell r="R26">
            <v>0</v>
          </cell>
          <cell r="S26">
            <v>3.0575999999999999</v>
          </cell>
          <cell r="T26">
            <v>0</v>
          </cell>
        </row>
        <row r="27">
          <cell r="A27" t="str">
            <v>E 126</v>
          </cell>
          <cell r="B27" t="str">
            <v>Fresadora a frio Wirtgen:W-1000 L</v>
          </cell>
          <cell r="C27">
            <v>618600</v>
          </cell>
          <cell r="D27">
            <v>20</v>
          </cell>
          <cell r="E27">
            <v>5</v>
          </cell>
          <cell r="F27">
            <v>1200</v>
          </cell>
          <cell r="G27">
            <v>0</v>
          </cell>
          <cell r="H27">
            <v>1</v>
          </cell>
          <cell r="I27">
            <v>105</v>
          </cell>
          <cell r="J27">
            <v>21</v>
          </cell>
          <cell r="K27">
            <v>2.35</v>
          </cell>
          <cell r="L27">
            <v>1</v>
          </cell>
          <cell r="M27">
            <v>11.417899999999999</v>
          </cell>
          <cell r="N27">
            <v>82.48</v>
          </cell>
          <cell r="O27">
            <v>0</v>
          </cell>
          <cell r="P27">
            <v>103.1</v>
          </cell>
          <cell r="Q27">
            <v>49.35</v>
          </cell>
          <cell r="R27">
            <v>11.417899999999999</v>
          </cell>
          <cell r="S27">
            <v>246.34789999999998</v>
          </cell>
          <cell r="T27">
            <v>11.417899999999999</v>
          </cell>
        </row>
        <row r="28">
          <cell r="A28" t="str">
            <v>E 156</v>
          </cell>
          <cell r="B28" t="str">
            <v>Carreg.de pneus Case c/vass.1,8 m</v>
          </cell>
          <cell r="C28">
            <v>90800</v>
          </cell>
          <cell r="D28">
            <v>20</v>
          </cell>
          <cell r="E28">
            <v>5</v>
          </cell>
          <cell r="F28">
            <v>2000</v>
          </cell>
          <cell r="G28">
            <v>0</v>
          </cell>
          <cell r="H28">
            <v>0.7</v>
          </cell>
          <cell r="I28">
            <v>36</v>
          </cell>
          <cell r="J28">
            <v>7.2</v>
          </cell>
          <cell r="K28">
            <v>2.35</v>
          </cell>
          <cell r="L28">
            <v>1</v>
          </cell>
          <cell r="M28">
            <v>10.800700000000001</v>
          </cell>
          <cell r="N28">
            <v>7.2640000000000002</v>
          </cell>
          <cell r="O28">
            <v>0</v>
          </cell>
          <cell r="P28">
            <v>6.355999999999999</v>
          </cell>
          <cell r="Q28">
            <v>16.920000000000002</v>
          </cell>
          <cell r="R28">
            <v>10.800700000000001</v>
          </cell>
          <cell r="S28">
            <v>41.340699999999998</v>
          </cell>
          <cell r="T28">
            <v>10.800700000000001</v>
          </cell>
        </row>
        <row r="29">
          <cell r="A29" t="str">
            <v>E 161</v>
          </cell>
          <cell r="B29" t="str">
            <v>Equip. Distr. LA Rup Contr</v>
          </cell>
          <cell r="C29">
            <v>781431</v>
          </cell>
          <cell r="D29">
            <v>20</v>
          </cell>
          <cell r="E29">
            <v>12</v>
          </cell>
          <cell r="F29">
            <v>1000</v>
          </cell>
          <cell r="G29">
            <v>2.5000000000000001E-2</v>
          </cell>
          <cell r="H29">
            <v>0.9</v>
          </cell>
          <cell r="I29">
            <v>274</v>
          </cell>
          <cell r="J29">
            <v>43.799996</v>
          </cell>
          <cell r="K29">
            <v>2.35</v>
          </cell>
          <cell r="L29">
            <v>1</v>
          </cell>
          <cell r="M29">
            <v>10.492100000000001</v>
          </cell>
          <cell r="N29">
            <v>52.095399999999998</v>
          </cell>
          <cell r="O29">
            <v>1.47875</v>
          </cell>
          <cell r="P29">
            <v>58.607325000000003</v>
          </cell>
          <cell r="Q29">
            <v>102.92999060000001</v>
          </cell>
          <cell r="R29">
            <v>10.492100000000001</v>
          </cell>
          <cell r="S29">
            <v>225.60356560000002</v>
          </cell>
          <cell r="T29">
            <v>10.492100000000001</v>
          </cell>
        </row>
        <row r="30">
          <cell r="A30" t="str">
            <v>E 208</v>
          </cell>
          <cell r="B30" t="str">
            <v>Compressor de Ar 180 PCM</v>
          </cell>
          <cell r="C30">
            <v>58600</v>
          </cell>
          <cell r="D30">
            <v>15</v>
          </cell>
          <cell r="E30">
            <v>7</v>
          </cell>
          <cell r="F30">
            <v>1750</v>
          </cell>
          <cell r="G30">
            <v>0</v>
          </cell>
          <cell r="H30">
            <v>0.8</v>
          </cell>
          <cell r="I30">
            <v>59</v>
          </cell>
          <cell r="J30">
            <v>12.98</v>
          </cell>
          <cell r="K30">
            <v>2.35</v>
          </cell>
          <cell r="L30">
            <v>1</v>
          </cell>
          <cell r="M30">
            <v>8.3320000000000007</v>
          </cell>
          <cell r="N30">
            <v>4.0661224489795913</v>
          </cell>
          <cell r="O30">
            <v>0</v>
          </cell>
          <cell r="P30">
            <v>3.8269387755102042</v>
          </cell>
          <cell r="Q30">
            <v>30.503000000000004</v>
          </cell>
          <cell r="R30">
            <v>8.3320000000000007</v>
          </cell>
          <cell r="S30">
            <v>46.728061224489799</v>
          </cell>
          <cell r="T30">
            <v>8.3320000000000007</v>
          </cell>
        </row>
        <row r="31">
          <cell r="A31" t="str">
            <v>E 209</v>
          </cell>
          <cell r="B31" t="str">
            <v>Martelete - rompedor 28 kg</v>
          </cell>
          <cell r="C31">
            <v>6128.25</v>
          </cell>
          <cell r="D31">
            <v>5</v>
          </cell>
          <cell r="E31">
            <v>6</v>
          </cell>
          <cell r="F31">
            <v>1750</v>
          </cell>
          <cell r="G31">
            <v>0</v>
          </cell>
          <cell r="H31">
            <v>0.8</v>
          </cell>
          <cell r="I31">
            <v>0</v>
          </cell>
          <cell r="J31">
            <v>0</v>
          </cell>
          <cell r="K31">
            <v>0</v>
          </cell>
          <cell r="L31">
            <v>1</v>
          </cell>
          <cell r="M31">
            <v>7.4062000000000001</v>
          </cell>
          <cell r="N31">
            <v>0.55446071428571431</v>
          </cell>
          <cell r="O31">
            <v>0</v>
          </cell>
          <cell r="P31">
            <v>0.46691428571428573</v>
          </cell>
          <cell r="Q31">
            <v>0</v>
          </cell>
          <cell r="R31">
            <v>7.4062000000000001</v>
          </cell>
          <cell r="S31">
            <v>8.4275750000000009</v>
          </cell>
          <cell r="T31">
            <v>7.4062000000000001</v>
          </cell>
        </row>
        <row r="32">
          <cell r="A32" t="str">
            <v>E 211</v>
          </cell>
          <cell r="B32" t="str">
            <v>Máq. pint. - compr. Ar pint. (2 kW)</v>
          </cell>
          <cell r="C32">
            <v>5280</v>
          </cell>
          <cell r="D32">
            <v>15</v>
          </cell>
          <cell r="E32">
            <v>6</v>
          </cell>
          <cell r="F32">
            <v>1750</v>
          </cell>
          <cell r="G32">
            <v>0</v>
          </cell>
          <cell r="H32">
            <v>0.8</v>
          </cell>
          <cell r="I32">
            <v>2</v>
          </cell>
          <cell r="J32">
            <v>0.48</v>
          </cell>
          <cell r="K32">
            <v>0</v>
          </cell>
          <cell r="L32">
            <v>0</v>
          </cell>
          <cell r="M32">
            <v>0</v>
          </cell>
          <cell r="N32">
            <v>0.42742857142857144</v>
          </cell>
          <cell r="O32">
            <v>0</v>
          </cell>
          <cell r="P32">
            <v>0.4022857142857143</v>
          </cell>
          <cell r="Q32">
            <v>0</v>
          </cell>
          <cell r="R32">
            <v>0</v>
          </cell>
          <cell r="S32">
            <v>0.82971428571428574</v>
          </cell>
          <cell r="T32">
            <v>0</v>
          </cell>
        </row>
        <row r="33">
          <cell r="A33" t="str">
            <v>E 301</v>
          </cell>
          <cell r="B33" t="str">
            <v>Betoneira 320 l</v>
          </cell>
          <cell r="C33">
            <v>7200</v>
          </cell>
          <cell r="D33">
            <v>10</v>
          </cell>
          <cell r="E33">
            <v>6</v>
          </cell>
          <cell r="F33">
            <v>1750</v>
          </cell>
          <cell r="G33">
            <v>0</v>
          </cell>
          <cell r="H33">
            <v>0.6</v>
          </cell>
          <cell r="I33">
            <v>7</v>
          </cell>
          <cell r="J33">
            <v>1.4000000000000001</v>
          </cell>
          <cell r="K33">
            <v>2.35</v>
          </cell>
          <cell r="L33">
            <v>1</v>
          </cell>
          <cell r="M33">
            <v>8.3320000000000007</v>
          </cell>
          <cell r="N33">
            <v>0.6171428571428571</v>
          </cell>
          <cell r="O33">
            <v>0</v>
          </cell>
          <cell r="P33">
            <v>0.41142857142857142</v>
          </cell>
          <cell r="Q33">
            <v>3.2900000000000005</v>
          </cell>
          <cell r="R33">
            <v>8.3320000000000007</v>
          </cell>
          <cell r="S33">
            <v>12.65057142857143</v>
          </cell>
          <cell r="T33">
            <v>8.3320000000000007</v>
          </cell>
        </row>
        <row r="34">
          <cell r="A34" t="str">
            <v>E 302</v>
          </cell>
          <cell r="B34" t="str">
            <v>Betoneira 320 l</v>
          </cell>
          <cell r="C34">
            <v>2460</v>
          </cell>
          <cell r="D34">
            <v>10</v>
          </cell>
          <cell r="E34">
            <v>6</v>
          </cell>
          <cell r="F34">
            <v>1750</v>
          </cell>
          <cell r="G34">
            <v>0</v>
          </cell>
          <cell r="H34">
            <v>0.6</v>
          </cell>
          <cell r="I34">
            <v>4</v>
          </cell>
          <cell r="J34">
            <v>0</v>
          </cell>
          <cell r="K34">
            <v>0</v>
          </cell>
          <cell r="L34">
            <v>1</v>
          </cell>
          <cell r="M34">
            <v>8.3320000000000007</v>
          </cell>
          <cell r="N34">
            <v>0.21085714285714285</v>
          </cell>
          <cell r="O34">
            <v>0</v>
          </cell>
          <cell r="P34">
            <v>0.14057142857142857</v>
          </cell>
          <cell r="Q34">
            <v>0</v>
          </cell>
          <cell r="R34">
            <v>8.3320000000000007</v>
          </cell>
          <cell r="S34">
            <v>8.6834285714285713</v>
          </cell>
          <cell r="T34">
            <v>8.3320000000000007</v>
          </cell>
        </row>
        <row r="35">
          <cell r="A35" t="str">
            <v>E 304</v>
          </cell>
          <cell r="B35" t="str">
            <v>Transp. man. - car. mão 80 l</v>
          </cell>
          <cell r="C35">
            <v>85</v>
          </cell>
          <cell r="D35">
            <v>5</v>
          </cell>
          <cell r="E35">
            <v>1</v>
          </cell>
          <cell r="F35">
            <v>1000</v>
          </cell>
          <cell r="G35">
            <v>0</v>
          </cell>
          <cell r="H35">
            <v>0.5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8.0750000000000002E-2</v>
          </cell>
          <cell r="O35">
            <v>0</v>
          </cell>
          <cell r="P35">
            <v>4.2500000000000003E-2</v>
          </cell>
          <cell r="Q35">
            <v>0</v>
          </cell>
          <cell r="R35">
            <v>0</v>
          </cell>
          <cell r="S35">
            <v>0.12325</v>
          </cell>
          <cell r="T35">
            <v>0</v>
          </cell>
        </row>
        <row r="36">
          <cell r="A36" t="str">
            <v>E 306</v>
          </cell>
          <cell r="B36" t="str">
            <v>Vibrador concreto imersão</v>
          </cell>
          <cell r="C36">
            <v>1359</v>
          </cell>
          <cell r="D36">
            <v>5</v>
          </cell>
          <cell r="E36">
            <v>7</v>
          </cell>
          <cell r="F36">
            <v>1000</v>
          </cell>
          <cell r="G36">
            <v>0</v>
          </cell>
          <cell r="H36">
            <v>0.5</v>
          </cell>
          <cell r="I36">
            <v>2</v>
          </cell>
          <cell r="J36">
            <v>0</v>
          </cell>
          <cell r="K36">
            <v>0</v>
          </cell>
          <cell r="L36">
            <v>1</v>
          </cell>
          <cell r="M36">
            <v>7.4062000000000001</v>
          </cell>
          <cell r="N36">
            <v>0.18443571428571429</v>
          </cell>
          <cell r="O36">
            <v>0</v>
          </cell>
          <cell r="P36">
            <v>9.7071428571428572E-2</v>
          </cell>
          <cell r="Q36">
            <v>0</v>
          </cell>
          <cell r="R36">
            <v>7.4062000000000001</v>
          </cell>
          <cell r="S36">
            <v>7.6877071428571426</v>
          </cell>
          <cell r="T36">
            <v>7.4062000000000001</v>
          </cell>
        </row>
        <row r="37">
          <cell r="A37" t="str">
            <v>E 312</v>
          </cell>
          <cell r="B37" t="str">
            <v>Fab. Pré-mold. Conc.-D=1,00 m</v>
          </cell>
          <cell r="C37">
            <v>25998.54</v>
          </cell>
          <cell r="D37">
            <v>10</v>
          </cell>
          <cell r="E37">
            <v>5</v>
          </cell>
          <cell r="F37">
            <v>1200</v>
          </cell>
          <cell r="G37">
            <v>0</v>
          </cell>
          <cell r="H37">
            <v>0.6</v>
          </cell>
          <cell r="I37">
            <v>2</v>
          </cell>
          <cell r="J37">
            <v>0.4</v>
          </cell>
          <cell r="K37">
            <v>0</v>
          </cell>
          <cell r="L37">
            <v>0</v>
          </cell>
          <cell r="M37">
            <v>0</v>
          </cell>
          <cell r="N37">
            <v>3.8997810000000004</v>
          </cell>
          <cell r="O37">
            <v>0</v>
          </cell>
          <cell r="P37">
            <v>2.5998540000000001</v>
          </cell>
          <cell r="Q37">
            <v>0</v>
          </cell>
          <cell r="R37">
            <v>0</v>
          </cell>
          <cell r="S37">
            <v>6.4996350000000005</v>
          </cell>
          <cell r="T37">
            <v>0</v>
          </cell>
        </row>
        <row r="38">
          <cell r="A38" t="str">
            <v>E 318</v>
          </cell>
          <cell r="B38" t="str">
            <v>Fábr. pré-mold. concr. inst. gc</v>
          </cell>
          <cell r="C38">
            <v>10415.459999999999</v>
          </cell>
          <cell r="D38">
            <v>10</v>
          </cell>
          <cell r="E38">
            <v>5</v>
          </cell>
          <cell r="F38">
            <v>1200</v>
          </cell>
          <cell r="G38">
            <v>0</v>
          </cell>
          <cell r="H38">
            <v>0.6</v>
          </cell>
          <cell r="I38">
            <v>2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1.5623189999999998</v>
          </cell>
          <cell r="O38">
            <v>0</v>
          </cell>
          <cell r="P38">
            <v>1.0415459999999999</v>
          </cell>
          <cell r="Q38">
            <v>0</v>
          </cell>
          <cell r="R38">
            <v>0</v>
          </cell>
          <cell r="S38">
            <v>2.6038649999999999</v>
          </cell>
          <cell r="T38">
            <v>0</v>
          </cell>
        </row>
        <row r="39">
          <cell r="A39" t="str">
            <v>E 400</v>
          </cell>
          <cell r="B39" t="str">
            <v>Caminhão basc. 5 m³ 8,8 t</v>
          </cell>
          <cell r="C39">
            <v>164100</v>
          </cell>
          <cell r="D39">
            <v>20</v>
          </cell>
          <cell r="E39">
            <v>5.3</v>
          </cell>
          <cell r="F39">
            <v>2000</v>
          </cell>
          <cell r="G39">
            <v>2.5000000000000001E-2</v>
          </cell>
          <cell r="H39">
            <v>0.9</v>
          </cell>
          <cell r="I39">
            <v>125</v>
          </cell>
          <cell r="J39">
            <v>18.75</v>
          </cell>
          <cell r="K39">
            <v>2.35</v>
          </cell>
          <cell r="L39">
            <v>1</v>
          </cell>
          <cell r="M39">
            <v>9.8749000000000002</v>
          </cell>
          <cell r="N39">
            <v>12.384905660377358</v>
          </cell>
          <cell r="O39">
            <v>1.2191391509433964</v>
          </cell>
          <cell r="P39">
            <v>13.933018867924527</v>
          </cell>
          <cell r="Q39">
            <v>44.0625</v>
          </cell>
          <cell r="R39">
            <v>9.8749000000000002</v>
          </cell>
          <cell r="S39">
            <v>81.474463679245275</v>
          </cell>
          <cell r="T39">
            <v>9.8749000000000002</v>
          </cell>
        </row>
        <row r="40">
          <cell r="A40" t="str">
            <v>E 402</v>
          </cell>
          <cell r="B40" t="str">
            <v>Caminhão carroc. madeira 15 t</v>
          </cell>
          <cell r="C40">
            <v>202280</v>
          </cell>
          <cell r="D40">
            <v>20</v>
          </cell>
          <cell r="E40">
            <v>5.8</v>
          </cell>
          <cell r="F40">
            <v>2000</v>
          </cell>
          <cell r="G40">
            <v>2.5000000000000001E-2</v>
          </cell>
          <cell r="H40">
            <v>0.9</v>
          </cell>
          <cell r="I40">
            <v>180</v>
          </cell>
          <cell r="J40">
            <v>27</v>
          </cell>
          <cell r="K40">
            <v>2.35</v>
          </cell>
          <cell r="L40">
            <v>1</v>
          </cell>
          <cell r="M40">
            <v>9.8749000000000002</v>
          </cell>
          <cell r="N40">
            <v>13.950344827586207</v>
          </cell>
          <cell r="O40">
            <v>1.4822241379310344</v>
          </cell>
          <cell r="P40">
            <v>15.694137931034483</v>
          </cell>
          <cell r="Q40">
            <v>63.45</v>
          </cell>
          <cell r="R40">
            <v>9.8749000000000002</v>
          </cell>
          <cell r="S40">
            <v>104.45160689655172</v>
          </cell>
          <cell r="T40">
            <v>9.8749000000000002</v>
          </cell>
        </row>
        <row r="41">
          <cell r="A41" t="str">
            <v>E 404</v>
          </cell>
          <cell r="B41" t="str">
            <v>Caminhão basc. 10 m3 15 t</v>
          </cell>
          <cell r="C41">
            <v>219780</v>
          </cell>
          <cell r="D41">
            <v>20</v>
          </cell>
          <cell r="E41">
            <v>5.8</v>
          </cell>
          <cell r="F41">
            <v>2000</v>
          </cell>
          <cell r="G41">
            <v>2.5000000000000001E-2</v>
          </cell>
          <cell r="H41">
            <v>0.9</v>
          </cell>
          <cell r="I41">
            <v>180</v>
          </cell>
          <cell r="J41">
            <v>27</v>
          </cell>
          <cell r="K41">
            <v>2.35</v>
          </cell>
          <cell r="L41">
            <v>1</v>
          </cell>
          <cell r="M41">
            <v>9.8749000000000002</v>
          </cell>
          <cell r="N41">
            <v>15.157241379310346</v>
          </cell>
          <cell r="O41">
            <v>1.6104568965517243</v>
          </cell>
          <cell r="P41">
            <v>17.051896551724138</v>
          </cell>
          <cell r="Q41">
            <v>63.45</v>
          </cell>
          <cell r="R41">
            <v>9.8749000000000002</v>
          </cell>
          <cell r="S41">
            <v>107.14449482758621</v>
          </cell>
          <cell r="T41">
            <v>9.8749000000000002</v>
          </cell>
        </row>
        <row r="42">
          <cell r="A42" t="str">
            <v>E 406</v>
          </cell>
          <cell r="B42" t="str">
            <v>Caminhão tanque 6.000 l</v>
          </cell>
          <cell r="C42">
            <v>143050</v>
          </cell>
          <cell r="D42">
            <v>20</v>
          </cell>
          <cell r="E42">
            <v>5.8</v>
          </cell>
          <cell r="F42">
            <v>2000</v>
          </cell>
          <cell r="G42">
            <v>2.5000000000000001E-2</v>
          </cell>
          <cell r="H42">
            <v>0.8</v>
          </cell>
          <cell r="I42">
            <v>150</v>
          </cell>
          <cell r="J42">
            <v>22.5</v>
          </cell>
          <cell r="K42">
            <v>2.35</v>
          </cell>
          <cell r="L42">
            <v>1</v>
          </cell>
          <cell r="M42">
            <v>9.8749000000000002</v>
          </cell>
          <cell r="N42">
            <v>9.86551724137931</v>
          </cell>
          <cell r="O42">
            <v>1.0482112068965519</v>
          </cell>
          <cell r="P42">
            <v>9.86551724137931</v>
          </cell>
          <cell r="Q42">
            <v>52.875</v>
          </cell>
          <cell r="R42">
            <v>9.8749000000000002</v>
          </cell>
          <cell r="S42">
            <v>83.529145689655167</v>
          </cell>
          <cell r="T42">
            <v>9.8749000000000002</v>
          </cell>
        </row>
        <row r="43">
          <cell r="A43" t="str">
            <v>E 408</v>
          </cell>
          <cell r="B43" t="str">
            <v>Caminhão carroceria fixa 4 t</v>
          </cell>
          <cell r="C43">
            <v>92233</v>
          </cell>
          <cell r="D43">
            <v>20</v>
          </cell>
          <cell r="E43">
            <v>5.8</v>
          </cell>
          <cell r="F43">
            <v>2000</v>
          </cell>
          <cell r="G43">
            <v>2.5000000000000001E-2</v>
          </cell>
          <cell r="H43">
            <v>0.8</v>
          </cell>
          <cell r="I43">
            <v>81</v>
          </cell>
          <cell r="J43">
            <v>12.15</v>
          </cell>
          <cell r="K43">
            <v>2.35</v>
          </cell>
          <cell r="L43">
            <v>1</v>
          </cell>
          <cell r="M43">
            <v>9.8749000000000002</v>
          </cell>
          <cell r="N43">
            <v>6.3608965517241387</v>
          </cell>
          <cell r="O43">
            <v>0.67584525862068978</v>
          </cell>
          <cell r="P43">
            <v>6.3608965517241387</v>
          </cell>
          <cell r="Q43">
            <v>28.552500000000002</v>
          </cell>
          <cell r="R43">
            <v>9.8749000000000002</v>
          </cell>
          <cell r="S43">
            <v>51.825038362068966</v>
          </cell>
          <cell r="T43">
            <v>9.8749000000000002</v>
          </cell>
        </row>
        <row r="44">
          <cell r="A44" t="str">
            <v>E 409</v>
          </cell>
          <cell r="B44" t="str">
            <v>Caminhão carroceria fixa 9 t</v>
          </cell>
          <cell r="C44">
            <v>137830</v>
          </cell>
          <cell r="D44">
            <v>20</v>
          </cell>
          <cell r="E44">
            <v>5.8</v>
          </cell>
          <cell r="F44">
            <v>2000</v>
          </cell>
          <cell r="G44">
            <v>2.5000000000000001E-2</v>
          </cell>
          <cell r="H44">
            <v>0.8</v>
          </cell>
          <cell r="I44">
            <v>150</v>
          </cell>
          <cell r="J44">
            <v>22.5</v>
          </cell>
          <cell r="K44">
            <v>2.35</v>
          </cell>
          <cell r="L44">
            <v>1</v>
          </cell>
          <cell r="M44">
            <v>9.8749000000000002</v>
          </cell>
          <cell r="N44">
            <v>9.5055172413793105</v>
          </cell>
          <cell r="O44">
            <v>1.0099612068965518</v>
          </cell>
          <cell r="P44">
            <v>9.5055172413793105</v>
          </cell>
          <cell r="Q44">
            <v>52.875</v>
          </cell>
          <cell r="R44">
            <v>9.8749000000000002</v>
          </cell>
          <cell r="S44">
            <v>82.770895689655163</v>
          </cell>
          <cell r="T44">
            <v>9.8749000000000002</v>
          </cell>
        </row>
        <row r="45">
          <cell r="A45" t="str">
            <v>E 410</v>
          </cell>
          <cell r="B45" t="str">
            <v>Caminhão basc. 4 m3 7,1 t</v>
          </cell>
          <cell r="C45">
            <v>143165</v>
          </cell>
          <cell r="D45">
            <v>20</v>
          </cell>
          <cell r="E45">
            <v>5.3</v>
          </cell>
          <cell r="F45">
            <v>2000</v>
          </cell>
          <cell r="G45">
            <v>2.5000000000000001E-2</v>
          </cell>
          <cell r="H45">
            <v>0.9</v>
          </cell>
          <cell r="I45">
            <v>100</v>
          </cell>
          <cell r="J45">
            <v>15</v>
          </cell>
          <cell r="K45">
            <v>2.35</v>
          </cell>
          <cell r="L45">
            <v>1</v>
          </cell>
          <cell r="M45">
            <v>9.8749000000000002</v>
          </cell>
          <cell r="N45">
            <v>10.80490566037736</v>
          </cell>
          <cell r="O45">
            <v>1.0636079009433963</v>
          </cell>
          <cell r="P45">
            <v>12.155518867924528</v>
          </cell>
          <cell r="Q45">
            <v>35.25</v>
          </cell>
          <cell r="R45">
            <v>9.8749000000000002</v>
          </cell>
          <cell r="S45">
            <v>69.148932429245278</v>
          </cell>
          <cell r="T45">
            <v>9.8749000000000002</v>
          </cell>
        </row>
        <row r="46">
          <cell r="A46" t="str">
            <v>E 411</v>
          </cell>
          <cell r="B46" t="str">
            <v>Cavalo Mec. C/reb:M. Benz/R.:LS-1634/45 - 29,5 t</v>
          </cell>
          <cell r="C46">
            <v>320161</v>
          </cell>
          <cell r="D46">
            <v>20</v>
          </cell>
          <cell r="E46">
            <v>5.3</v>
          </cell>
          <cell r="F46">
            <v>2000</v>
          </cell>
          <cell r="G46">
            <v>2.5000000000000001E-2</v>
          </cell>
          <cell r="H46">
            <v>0.9</v>
          </cell>
          <cell r="I46">
            <v>205</v>
          </cell>
          <cell r="J46">
            <v>30.75</v>
          </cell>
          <cell r="K46">
            <v>2.35</v>
          </cell>
          <cell r="L46">
            <v>1</v>
          </cell>
          <cell r="M46">
            <v>10.492100000000001</v>
          </cell>
          <cell r="N46">
            <v>24.163094339622642</v>
          </cell>
          <cell r="O46">
            <v>2.3785545990566042</v>
          </cell>
          <cell r="P46">
            <v>27.183481132075475</v>
          </cell>
          <cell r="Q46">
            <v>72.262500000000003</v>
          </cell>
          <cell r="R46">
            <v>10.492100000000001</v>
          </cell>
          <cell r="S46">
            <v>136.47973007075473</v>
          </cell>
          <cell r="T46">
            <v>10.492100000000001</v>
          </cell>
        </row>
        <row r="47">
          <cell r="A47" t="str">
            <v>E 412</v>
          </cell>
          <cell r="B47" t="str">
            <v>Veículo leve até 100 hp</v>
          </cell>
          <cell r="C47">
            <v>23500</v>
          </cell>
          <cell r="D47">
            <v>25</v>
          </cell>
          <cell r="E47">
            <v>5</v>
          </cell>
          <cell r="F47">
            <v>1000</v>
          </cell>
          <cell r="G47">
            <v>2.5000000000000001E-2</v>
          </cell>
          <cell r="H47">
            <v>0.7</v>
          </cell>
          <cell r="I47">
            <v>38</v>
          </cell>
          <cell r="J47">
            <v>5.3458399999999999</v>
          </cell>
          <cell r="K47">
            <v>2.89</v>
          </cell>
          <cell r="L47">
            <v>1</v>
          </cell>
          <cell r="M47">
            <v>8.9490999999999996</v>
          </cell>
          <cell r="N47">
            <v>3.5249999999999999</v>
          </cell>
          <cell r="O47">
            <v>0.35249999999999998</v>
          </cell>
          <cell r="P47">
            <v>3.29</v>
          </cell>
          <cell r="Q47">
            <v>15.4494776</v>
          </cell>
          <cell r="R47">
            <v>8.9490999999999996</v>
          </cell>
          <cell r="S47">
            <v>31.5660776</v>
          </cell>
          <cell r="T47">
            <v>8.9490999999999996</v>
          </cell>
        </row>
        <row r="48">
          <cell r="A48" t="str">
            <v>E 502</v>
          </cell>
          <cell r="B48" t="str">
            <v>Grupo gerador 136/150 KVA</v>
          </cell>
          <cell r="C48">
            <v>55000</v>
          </cell>
          <cell r="D48">
            <v>15</v>
          </cell>
          <cell r="E48">
            <v>7</v>
          </cell>
          <cell r="F48">
            <v>2000</v>
          </cell>
          <cell r="G48">
            <v>0</v>
          </cell>
          <cell r="H48">
            <v>0.5</v>
          </cell>
          <cell r="I48">
            <v>132</v>
          </cell>
          <cell r="J48">
            <v>29.04</v>
          </cell>
          <cell r="K48">
            <v>2.35</v>
          </cell>
          <cell r="L48">
            <v>1</v>
          </cell>
          <cell r="M48">
            <v>8.3320000000000007</v>
          </cell>
          <cell r="N48">
            <v>3.3392857142857144</v>
          </cell>
          <cell r="O48">
            <v>0</v>
          </cell>
          <cell r="P48">
            <v>1.9642857142857142</v>
          </cell>
          <cell r="Q48">
            <v>68.244</v>
          </cell>
          <cell r="R48">
            <v>8.3320000000000007</v>
          </cell>
          <cell r="S48">
            <v>81.879571428571438</v>
          </cell>
          <cell r="T48">
            <v>8.3320000000000007</v>
          </cell>
        </row>
        <row r="49">
          <cell r="A49" t="str">
            <v>E 507</v>
          </cell>
          <cell r="B49" t="str">
            <v>Grupo gerador 100/110 KVA</v>
          </cell>
          <cell r="C49">
            <v>43789.3</v>
          </cell>
          <cell r="D49">
            <v>15</v>
          </cell>
          <cell r="E49">
            <v>7</v>
          </cell>
          <cell r="F49">
            <v>2000</v>
          </cell>
          <cell r="G49">
            <v>0</v>
          </cell>
          <cell r="H49">
            <v>0.5</v>
          </cell>
          <cell r="I49">
            <v>99</v>
          </cell>
          <cell r="J49">
            <v>21.78</v>
          </cell>
          <cell r="K49">
            <v>2.35</v>
          </cell>
          <cell r="L49">
            <v>1</v>
          </cell>
          <cell r="M49">
            <v>8.3320000000000007</v>
          </cell>
          <cell r="N49">
            <v>2.6586360714285715</v>
          </cell>
          <cell r="O49">
            <v>0</v>
          </cell>
          <cell r="P49">
            <v>1.5639035714285716</v>
          </cell>
          <cell r="Q49">
            <v>51.183000000000007</v>
          </cell>
          <cell r="R49">
            <v>8.3320000000000007</v>
          </cell>
          <cell r="S49">
            <v>63.737539642857151</v>
          </cell>
          <cell r="T49">
            <v>8.3320000000000007</v>
          </cell>
        </row>
        <row r="50">
          <cell r="A50" t="str">
            <v>E 509</v>
          </cell>
          <cell r="B50" t="str">
            <v>Grupo gerador 25/18 KVA</v>
          </cell>
          <cell r="C50">
            <v>18995.82</v>
          </cell>
          <cell r="D50">
            <v>15</v>
          </cell>
          <cell r="E50">
            <v>7</v>
          </cell>
          <cell r="F50">
            <v>2000</v>
          </cell>
          <cell r="G50">
            <v>0</v>
          </cell>
          <cell r="H50">
            <v>0.5</v>
          </cell>
          <cell r="I50">
            <v>20</v>
          </cell>
          <cell r="J50">
            <v>4.4000000000000004</v>
          </cell>
          <cell r="K50">
            <v>2.35</v>
          </cell>
          <cell r="L50">
            <v>1</v>
          </cell>
          <cell r="M50">
            <v>8.3320000000000007</v>
          </cell>
          <cell r="N50">
            <v>1.1533176428571428</v>
          </cell>
          <cell r="O50">
            <v>0</v>
          </cell>
          <cell r="P50">
            <v>0.67842214285714286</v>
          </cell>
          <cell r="Q50">
            <v>10.340000000000002</v>
          </cell>
          <cell r="R50">
            <v>8.3320000000000007</v>
          </cell>
          <cell r="S50">
            <v>20.503739785714288</v>
          </cell>
          <cell r="T50">
            <v>8.3320000000000007</v>
          </cell>
        </row>
        <row r="51">
          <cell r="A51" t="str">
            <v>E 601</v>
          </cell>
          <cell r="B51" t="str">
            <v>Roçadeira em trator de pneus</v>
          </cell>
          <cell r="C51">
            <v>127150</v>
          </cell>
          <cell r="D51">
            <v>20</v>
          </cell>
          <cell r="E51">
            <v>8</v>
          </cell>
          <cell r="F51">
            <v>1250</v>
          </cell>
          <cell r="G51">
            <v>2.5000000000000001E-2</v>
          </cell>
          <cell r="H51">
            <v>0.7</v>
          </cell>
          <cell r="I51">
            <v>82</v>
          </cell>
          <cell r="J51">
            <v>16.400000000000002</v>
          </cell>
          <cell r="K51">
            <v>2.35</v>
          </cell>
          <cell r="L51">
            <v>1</v>
          </cell>
          <cell r="M51">
            <v>8.3320000000000007</v>
          </cell>
          <cell r="N51">
            <v>10.172000000000001</v>
          </cell>
          <cell r="O51">
            <v>8.2125000000000004E-2</v>
          </cell>
          <cell r="P51">
            <v>8.9004999999999992</v>
          </cell>
          <cell r="Q51">
            <v>38.540000000000006</v>
          </cell>
          <cell r="R51">
            <v>8.3320000000000007</v>
          </cell>
          <cell r="S51">
            <v>66.026624999999996</v>
          </cell>
          <cell r="T51">
            <v>8.3320000000000007</v>
          </cell>
        </row>
        <row r="52">
          <cell r="A52" t="str">
            <v>E 904</v>
          </cell>
          <cell r="B52" t="str">
            <v>Máq. banc. serra circ. 12"</v>
          </cell>
          <cell r="C52">
            <v>1890</v>
          </cell>
          <cell r="D52">
            <v>5</v>
          </cell>
          <cell r="E52">
            <v>8</v>
          </cell>
          <cell r="F52">
            <v>2000</v>
          </cell>
          <cell r="G52">
            <v>0</v>
          </cell>
          <cell r="H52">
            <v>0.5</v>
          </cell>
          <cell r="I52">
            <v>4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0.11221875000000001</v>
          </cell>
          <cell r="O52">
            <v>0</v>
          </cell>
          <cell r="P52">
            <v>5.9062499999999997E-2</v>
          </cell>
          <cell r="Q52">
            <v>0</v>
          </cell>
          <cell r="R52">
            <v>0</v>
          </cell>
          <cell r="S52">
            <v>0.17128125</v>
          </cell>
          <cell r="T52">
            <v>0</v>
          </cell>
        </row>
        <row r="53">
          <cell r="A53" t="str">
            <v>E 906</v>
          </cell>
          <cell r="B53" t="str">
            <v>Comp. manual soquete vibrat.</v>
          </cell>
          <cell r="C53">
            <v>13950</v>
          </cell>
          <cell r="D53">
            <v>5</v>
          </cell>
          <cell r="E53">
            <v>9</v>
          </cell>
          <cell r="F53">
            <v>1000</v>
          </cell>
          <cell r="G53">
            <v>0</v>
          </cell>
          <cell r="H53">
            <v>0.8</v>
          </cell>
          <cell r="I53">
            <v>2</v>
          </cell>
          <cell r="J53">
            <v>0.6</v>
          </cell>
          <cell r="K53">
            <v>2.89</v>
          </cell>
          <cell r="L53">
            <v>1</v>
          </cell>
          <cell r="M53">
            <v>7.4062000000000001</v>
          </cell>
          <cell r="N53">
            <v>1.4724999999999999</v>
          </cell>
          <cell r="O53">
            <v>0</v>
          </cell>
          <cell r="P53">
            <v>1.24</v>
          </cell>
          <cell r="Q53">
            <v>1.734</v>
          </cell>
          <cell r="R53">
            <v>7.4062000000000001</v>
          </cell>
          <cell r="S53">
            <v>11.8527</v>
          </cell>
          <cell r="T53">
            <v>7.4062000000000001</v>
          </cell>
        </row>
        <row r="54">
          <cell r="A54" t="str">
            <v>E 914</v>
          </cell>
          <cell r="B54" t="str">
            <v>Comp. manual placa vibrat.</v>
          </cell>
          <cell r="C54">
            <v>12990</v>
          </cell>
          <cell r="D54">
            <v>5</v>
          </cell>
          <cell r="E54">
            <v>10</v>
          </cell>
          <cell r="F54">
            <v>1000</v>
          </cell>
          <cell r="G54">
            <v>0</v>
          </cell>
          <cell r="H54">
            <v>0.5</v>
          </cell>
          <cell r="I54">
            <v>3</v>
          </cell>
          <cell r="J54">
            <v>0.60000000000000009</v>
          </cell>
          <cell r="K54">
            <v>2.35</v>
          </cell>
          <cell r="L54">
            <v>1</v>
          </cell>
          <cell r="M54">
            <v>7.4062000000000001</v>
          </cell>
          <cell r="N54">
            <v>1.2340499999999999</v>
          </cell>
          <cell r="O54">
            <v>0</v>
          </cell>
          <cell r="P54">
            <v>0.64949999999999997</v>
          </cell>
          <cell r="Q54">
            <v>1.4100000000000004</v>
          </cell>
          <cell r="R54">
            <v>7.4062000000000001</v>
          </cell>
          <cell r="S54">
            <v>10.69975</v>
          </cell>
          <cell r="T54">
            <v>7.4062000000000001</v>
          </cell>
        </row>
        <row r="55">
          <cell r="A55" t="str">
            <v>E 917</v>
          </cell>
          <cell r="B55" t="str">
            <v>Máq. banc.-C-6A univ. corte 4 kW</v>
          </cell>
          <cell r="C55">
            <v>26420</v>
          </cell>
          <cell r="D55">
            <v>15</v>
          </cell>
          <cell r="E55">
            <v>7</v>
          </cell>
          <cell r="F55">
            <v>2000</v>
          </cell>
          <cell r="G55">
            <v>0</v>
          </cell>
          <cell r="H55">
            <v>0.6</v>
          </cell>
          <cell r="I55">
            <v>4</v>
          </cell>
          <cell r="J55">
            <v>0</v>
          </cell>
          <cell r="K55">
            <v>0</v>
          </cell>
          <cell r="L55">
            <v>1</v>
          </cell>
          <cell r="M55">
            <v>7.4062000000000001</v>
          </cell>
          <cell r="N55">
            <v>1.6040714285714286</v>
          </cell>
          <cell r="O55">
            <v>0</v>
          </cell>
          <cell r="P55">
            <v>1.1322857142857143</v>
          </cell>
          <cell r="Q55">
            <v>0</v>
          </cell>
          <cell r="R55">
            <v>7.4062000000000001</v>
          </cell>
          <cell r="S55">
            <v>10.142557142857143</v>
          </cell>
          <cell r="T55">
            <v>7.4062000000000001</v>
          </cell>
        </row>
        <row r="56">
          <cell r="A56" t="str">
            <v>E 918</v>
          </cell>
          <cell r="B56" t="str">
            <v>Máq. banc. - prensa exec. 1 kW</v>
          </cell>
          <cell r="C56">
            <v>22250</v>
          </cell>
          <cell r="D56">
            <v>15</v>
          </cell>
          <cell r="E56">
            <v>7</v>
          </cell>
          <cell r="F56">
            <v>2000</v>
          </cell>
          <cell r="G56">
            <v>0</v>
          </cell>
          <cell r="H56">
            <v>0.5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1.3508928571428571</v>
          </cell>
          <cell r="O56">
            <v>0</v>
          </cell>
          <cell r="P56">
            <v>0.7946428571428571</v>
          </cell>
          <cell r="Q56">
            <v>0</v>
          </cell>
          <cell r="R56">
            <v>0</v>
          </cell>
          <cell r="S56">
            <v>2.1455357142857143</v>
          </cell>
          <cell r="T56">
            <v>0</v>
          </cell>
        </row>
        <row r="57">
          <cell r="A57" t="str">
            <v>E 919</v>
          </cell>
          <cell r="B57" t="str">
            <v>Máq. de banc. Guilhotina 8t (3 kW)</v>
          </cell>
          <cell r="C57">
            <v>36480</v>
          </cell>
          <cell r="D57">
            <v>15</v>
          </cell>
          <cell r="E57">
            <v>7</v>
          </cell>
          <cell r="F57">
            <v>2000</v>
          </cell>
          <cell r="G57">
            <v>0</v>
          </cell>
          <cell r="H57">
            <v>0.6</v>
          </cell>
          <cell r="I57">
            <v>3</v>
          </cell>
          <cell r="J57">
            <v>0.60000000000000009</v>
          </cell>
          <cell r="K57">
            <v>0</v>
          </cell>
          <cell r="L57">
            <v>0</v>
          </cell>
          <cell r="M57">
            <v>0</v>
          </cell>
          <cell r="N57">
            <v>2.2148571428571429</v>
          </cell>
          <cell r="O57">
            <v>0</v>
          </cell>
          <cell r="P57">
            <v>1.5634285714285714</v>
          </cell>
          <cell r="Q57">
            <v>0</v>
          </cell>
          <cell r="R57">
            <v>0</v>
          </cell>
          <cell r="S57">
            <v>3.7782857142857145</v>
          </cell>
          <cell r="T57">
            <v>0</v>
          </cell>
        </row>
      </sheetData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476"/>
      <sheetName val="Contrato"/>
      <sheetName val="Resum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  <sheetName val="RESUMO_AUT1"/>
      <sheetName val="P A T O 99 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d.Maq.Veic."/>
      <sheetName val="Contr.COmb.2,05 07a13Junh"/>
      <sheetName val="Contr.COmb.1,98 14a17Jun"/>
      <sheetName val="Contr.COmb.1,98 17E18JUN"/>
      <sheetName val="Contr.COmb.1,95 (19JUn-22)"/>
      <sheetName val="Contr.COmb.1,95 (22 a 24jun)"/>
      <sheetName val="Contr.COmb.1,95 (25 a 30jun) "/>
      <sheetName val="Contr.COmb.1,98 17E18JUN (2)"/>
      <sheetName val="Contr.COmb.1,95 (19A30 JUN)"/>
      <sheetName val="Contr.COmb.1,95 (01 A 14Jul )"/>
      <sheetName val="Contr.COmb.1,95 (15 JUL --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>
        <row r="2">
          <cell r="U2" t="str">
            <v>FOLHA 01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SERVIÇOS"/>
      <sheetName val="ORÇAMENTO"/>
      <sheetName val="CROQUI"/>
      <sheetName val="MOBIL-CANT"/>
      <sheetName val="MB"/>
      <sheetName val="AQ TR MB"/>
      <sheetName val="COMPARATIVO"/>
      <sheetName val="Cav. mec. reb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MOBIL-CANT"/>
      <sheetName val="SERVIÇOS"/>
      <sheetName val="P reaj x P atual"/>
      <sheetName val="ORÇAMENTO"/>
      <sheetName val="TLCB5"/>
      <sheetName val="TLMR"/>
      <sheetName val="TLCC4"/>
      <sheetName val="TCC10"/>
      <sheetName val="TCCB10"/>
      <sheetName val="CRONOGAMA 1º"/>
      <sheetName val="CRONOGAMA 2º "/>
      <sheetName val="Micro Flex 1,5"/>
      <sheetName val="Desm dest. limpeza ate 15 m"/>
      <sheetName val="dest. arv. 0,15 a 0,30 m "/>
      <sheetName val="Regul. mec faixa dominio"/>
      <sheetName val="corte e limpeza de areas gramad"/>
      <sheetName val="trator de estreiras 7D"/>
      <sheetName val="Enroc. ped. jogada"/>
      <sheetName val="Recomp. G. corpo"/>
      <sheetName val="Reat Apilo"/>
      <sheetName val="MBUQ ACBC"/>
      <sheetName val="Compressor"/>
      <sheetName val="Solo Melh. c cim. base rem prof"/>
      <sheetName val="Pint de Lig"/>
      <sheetName val="Capa sel. c areia AC"/>
      <sheetName val="Man.recomp. pint.faixa"/>
      <sheetName val="Rec. rev MBUQ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Limp. ponte"/>
      <sheetName val="Esc. Man.Mat. 1ª"/>
      <sheetName val="Esc.Mec.vala"/>
      <sheetName val="Enroc. ped. arrumada"/>
      <sheetName val="Rev. veg. leivas"/>
      <sheetName val="Recomp.tacha"/>
      <sheetName val="Tapa Buraco"/>
      <sheetName val="Rem.prof. Manual"/>
      <sheetName val="Rem.prof.Mecaniz."/>
      <sheetName val="Limp. sarj. meio fio"/>
      <sheetName val="Limp. Val. corte"/>
      <sheetName val="Limp. desc. d'agua"/>
      <sheetName val="Limp. bueiro"/>
      <sheetName val="Limp. placa"/>
      <sheetName val="Recomp. Placa "/>
      <sheetName val="Recomp. Def.met."/>
      <sheetName val="Caiação"/>
      <sheetName val="Recomp. man. aterro"/>
      <sheetName val="Recomp. mec. aterro"/>
      <sheetName val="Roçada man."/>
      <sheetName val="Roçada Capim colonião"/>
      <sheetName val="Roçada mecaniz."/>
      <sheetName val="Capina"/>
      <sheetName val="Brita p base"/>
      <sheetName val="Transp.local CB 5m³"/>
      <sheetName val="Transp.local Mat.Rem"/>
      <sheetName val="Transp.local CC 4t"/>
      <sheetName val="Transp.Com CC 15t"/>
      <sheetName val="Transp.Com. CB 10m³ "/>
      <sheetName val="Transp.local mat. bet."/>
      <sheetName val="Encarregado turma"/>
      <sheetName val="Servente"/>
      <sheetName val="Motoserra"/>
      <sheetName val="Cam basc. 5m³"/>
      <sheetName val="Automóvel"/>
      <sheetName val="Correção def.MB"/>
      <sheetName val="Desobstr. bueiro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  <sheetName val="Plan1"/>
    </sheetNames>
    <sheetDataSet>
      <sheetData sheetId="0">
        <row r="14">
          <cell r="G14">
            <v>124.608</v>
          </cell>
        </row>
      </sheetData>
      <sheetData sheetId="1">
        <row r="14">
          <cell r="G14">
            <v>124.608</v>
          </cell>
        </row>
      </sheetData>
      <sheetData sheetId="2">
        <row r="14">
          <cell r="G14">
            <v>124.608</v>
          </cell>
        </row>
      </sheetData>
      <sheetData sheetId="3"/>
      <sheetData sheetId="4">
        <row r="14">
          <cell r="G14">
            <v>124.608</v>
          </cell>
        </row>
      </sheetData>
      <sheetData sheetId="5">
        <row r="14">
          <cell r="G14">
            <v>124.608</v>
          </cell>
        </row>
      </sheetData>
      <sheetData sheetId="6">
        <row r="14">
          <cell r="G14">
            <v>124.608</v>
          </cell>
        </row>
        <row r="19">
          <cell r="G19">
            <v>207.68</v>
          </cell>
        </row>
        <row r="20">
          <cell r="G20">
            <v>38.94</v>
          </cell>
        </row>
        <row r="23">
          <cell r="G23">
            <v>800</v>
          </cell>
        </row>
        <row r="31">
          <cell r="G31">
            <v>24000</v>
          </cell>
        </row>
        <row r="46">
          <cell r="G46">
            <v>3115.2</v>
          </cell>
        </row>
      </sheetData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. Belém - Jun-07"/>
      <sheetName val="Reg. Belém - Jul-07"/>
      <sheetName val="Reg. Belém - Ago-2007"/>
      <sheetName val="Reg. Belém - Set-2007"/>
      <sheetName val="Reg. Belém - Mar-2008"/>
      <sheetName val="Reg. Belém - Jul-2008"/>
      <sheetName val="Ago-2008"/>
      <sheetName val="Plan1"/>
      <sheetName val="fresagem de pista ago-9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00450 - SÃO M. DO GUAMÁ/PA</v>
          </cell>
        </row>
        <row r="3">
          <cell r="A3" t="str">
            <v>00711 - BARREIRINHAS/MA</v>
          </cell>
        </row>
        <row r="4">
          <cell r="A4" t="str">
            <v>00718 - ESCRITÓRIO BELÉM/PA</v>
          </cell>
        </row>
        <row r="5">
          <cell r="A5" t="str">
            <v>00819 - CASTANHAL/PA</v>
          </cell>
        </row>
        <row r="6">
          <cell r="A6" t="str">
            <v>00947 - SANTA INÊS/MA</v>
          </cell>
        </row>
        <row r="7">
          <cell r="A7" t="str">
            <v>01015 - PA 150 NORTE SUL/PA</v>
          </cell>
        </row>
        <row r="8">
          <cell r="A8" t="str">
            <v>01039 - TUCURUÍ/PA</v>
          </cell>
        </row>
        <row r="9">
          <cell r="A9" t="str">
            <v>01050 - PERITORÓ/MA</v>
          </cell>
        </row>
        <row r="10">
          <cell r="A10" t="str">
            <v>01051 - BACABAL/MA</v>
          </cell>
        </row>
        <row r="11">
          <cell r="A11" t="str">
            <v>01065 - SÃO D. DO AZEITÃO/MA</v>
          </cell>
        </row>
        <row r="12">
          <cell r="A12" t="str">
            <v>01072 - ANANINDEUA/PA</v>
          </cell>
        </row>
        <row r="13">
          <cell r="A13" t="str">
            <v>01165 - PA 252/PA</v>
          </cell>
        </row>
        <row r="14">
          <cell r="A14" t="str">
            <v>01175 - EST. ANANINDEUA/PA</v>
          </cell>
        </row>
      </sheetData>
      <sheetData sheetId="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vimento"/>
      <sheetName val="Cad.Fornecedores"/>
      <sheetName val="Relação Modalidades"/>
      <sheetName val="Plan1"/>
      <sheetName val="resumo_aut1"/>
      <sheetName val="Anual"/>
      <sheetName val="NF 345 20060703 A"/>
      <sheetName val="Página 16"/>
    </sheetNames>
    <sheetDataSet>
      <sheetData sheetId="0" refreshError="1"/>
      <sheetData sheetId="1" refreshError="1">
        <row r="1">
          <cell r="A1" t="str">
            <v>*00.508.959/000213</v>
          </cell>
        </row>
        <row r="2">
          <cell r="A2" t="str">
            <v>00.0.8.29./247--75</v>
          </cell>
        </row>
        <row r="3">
          <cell r="A3" t="str">
            <v>00.000.779/0001-45</v>
          </cell>
        </row>
        <row r="4">
          <cell r="A4" t="str">
            <v>00.000.802/0003-63</v>
          </cell>
        </row>
        <row r="5">
          <cell r="A5" t="str">
            <v>00.000.802/0006-06</v>
          </cell>
        </row>
        <row r="6">
          <cell r="A6" t="str">
            <v>00.000.802/0025-79</v>
          </cell>
        </row>
        <row r="7">
          <cell r="A7" t="str">
            <v>00.000.802/0035-40</v>
          </cell>
        </row>
        <row r="8">
          <cell r="A8" t="str">
            <v>00.002.497/0001-87</v>
          </cell>
        </row>
        <row r="9">
          <cell r="A9" t="str">
            <v>00.003.243/0001-83</v>
          </cell>
        </row>
        <row r="10">
          <cell r="A10" t="str">
            <v>00.003.516/0001-90</v>
          </cell>
        </row>
        <row r="11">
          <cell r="A11" t="str">
            <v>00.003.618/0001-05</v>
          </cell>
        </row>
        <row r="12">
          <cell r="A12" t="str">
            <v>00.004.212/0001-47</v>
          </cell>
        </row>
        <row r="13">
          <cell r="A13" t="str">
            <v>00.005.103/0001-44</v>
          </cell>
        </row>
        <row r="14">
          <cell r="A14" t="str">
            <v>00.005.701/0002-02</v>
          </cell>
        </row>
        <row r="15">
          <cell r="A15" t="str">
            <v>00.011.481/0001-30</v>
          </cell>
        </row>
        <row r="16">
          <cell r="A16" t="str">
            <v>00.013.631/0001-45</v>
          </cell>
        </row>
        <row r="17">
          <cell r="A17" t="str">
            <v>00.015.535/0001-36</v>
          </cell>
        </row>
        <row r="18">
          <cell r="A18" t="str">
            <v>00.018.031/0001-70</v>
          </cell>
        </row>
        <row r="19">
          <cell r="A19" t="str">
            <v>00.018.675/0001-68</v>
          </cell>
        </row>
        <row r="20">
          <cell r="A20" t="str">
            <v>00.018.675/0002-49</v>
          </cell>
        </row>
        <row r="21">
          <cell r="A21" t="str">
            <v>00.019.863/0001-00</v>
          </cell>
        </row>
        <row r="22">
          <cell r="A22" t="str">
            <v>00.024.143/0001-33</v>
          </cell>
        </row>
        <row r="23">
          <cell r="A23" t="str">
            <v>00.024.780/0001-00</v>
          </cell>
        </row>
        <row r="24">
          <cell r="A24" t="str">
            <v>00.041.327/0040-18</v>
          </cell>
        </row>
        <row r="25">
          <cell r="A25" t="str">
            <v>00.052.803/0001-90</v>
          </cell>
        </row>
        <row r="26">
          <cell r="A26" t="str">
            <v>00.057.240/0007-18</v>
          </cell>
        </row>
        <row r="27">
          <cell r="A27" t="str">
            <v>00.057.240/0012-85</v>
          </cell>
        </row>
        <row r="28">
          <cell r="A28" t="str">
            <v>00.057.240/0015-28</v>
          </cell>
        </row>
        <row r="29">
          <cell r="A29" t="str">
            <v>00.058.456/0002-93</v>
          </cell>
        </row>
        <row r="30">
          <cell r="A30" t="str">
            <v>00.059.047/0001-20</v>
          </cell>
        </row>
        <row r="31">
          <cell r="A31" t="str">
            <v>00.059.799/0001-91</v>
          </cell>
        </row>
        <row r="32">
          <cell r="A32" t="str">
            <v>00.060.631/0001-04</v>
          </cell>
        </row>
        <row r="33">
          <cell r="A33" t="str">
            <v>00.061.784/0001-68</v>
          </cell>
        </row>
        <row r="34">
          <cell r="A34" t="str">
            <v>00.061.966/0001-39</v>
          </cell>
        </row>
        <row r="35">
          <cell r="A35" t="str">
            <v>00.062.917/0001-10</v>
          </cell>
        </row>
        <row r="36">
          <cell r="A36" t="str">
            <v>00.063.076/0001-66</v>
          </cell>
        </row>
        <row r="37">
          <cell r="A37" t="str">
            <v>00.063.220/0001-64</v>
          </cell>
        </row>
        <row r="38">
          <cell r="A38" t="str">
            <v>00.064.755/0001-50</v>
          </cell>
        </row>
        <row r="39">
          <cell r="A39" t="str">
            <v>00.065.070/0001-28</v>
          </cell>
        </row>
        <row r="40">
          <cell r="A40" t="str">
            <v>00.070.698/0001-11</v>
          </cell>
        </row>
        <row r="41">
          <cell r="A41" t="str">
            <v>00.070.727/0001-45</v>
          </cell>
        </row>
        <row r="42">
          <cell r="A42" t="str">
            <v>00.071.675/0001-21</v>
          </cell>
        </row>
        <row r="43">
          <cell r="A43" t="str">
            <v>00.077.142/0001-57</v>
          </cell>
        </row>
        <row r="44">
          <cell r="A44" t="str">
            <v>00.081.333/0001-92</v>
          </cell>
        </row>
        <row r="45">
          <cell r="A45" t="str">
            <v>00.083.043/0001-88</v>
          </cell>
        </row>
        <row r="46">
          <cell r="A46" t="str">
            <v>00.083.314/0001-03</v>
          </cell>
        </row>
        <row r="47">
          <cell r="A47" t="str">
            <v>00.085.446/0001-66</v>
          </cell>
        </row>
        <row r="48">
          <cell r="A48" t="str">
            <v>00.085.813/0001-21</v>
          </cell>
        </row>
        <row r="49">
          <cell r="A49" t="str">
            <v>00.088.520/0001-06</v>
          </cell>
        </row>
        <row r="50">
          <cell r="A50" t="str">
            <v>00.090.832/0001-46</v>
          </cell>
        </row>
        <row r="51">
          <cell r="A51" t="str">
            <v>00.092.407/0002-77</v>
          </cell>
        </row>
        <row r="52">
          <cell r="A52" t="str">
            <v>00.093.791/0001-41</v>
          </cell>
        </row>
        <row r="53">
          <cell r="A53" t="str">
            <v>00.094.881/0001-57</v>
          </cell>
        </row>
        <row r="54">
          <cell r="A54" t="str">
            <v>00.097.114/0001-00</v>
          </cell>
        </row>
        <row r="55">
          <cell r="A55" t="str">
            <v>00.098.542/0001-49</v>
          </cell>
        </row>
        <row r="56">
          <cell r="A56" t="str">
            <v>00.099.370/0001-28</v>
          </cell>
        </row>
        <row r="57">
          <cell r="A57" t="str">
            <v>00.109.339/0001-20</v>
          </cell>
        </row>
        <row r="58">
          <cell r="A58" t="str">
            <v>00.109.852/0001-11</v>
          </cell>
        </row>
        <row r="59">
          <cell r="A59" t="str">
            <v>00.110.268/0001-86</v>
          </cell>
        </row>
        <row r="60">
          <cell r="A60" t="str">
            <v>00.110.268/0003-48</v>
          </cell>
        </row>
        <row r="61">
          <cell r="A61" t="str">
            <v>00.118.060/0001-03</v>
          </cell>
        </row>
        <row r="62">
          <cell r="A62" t="str">
            <v>00.118.442/0001-37</v>
          </cell>
        </row>
        <row r="63">
          <cell r="A63" t="str">
            <v>00.118.738/0001-58</v>
          </cell>
        </row>
        <row r="64">
          <cell r="A64" t="str">
            <v>00.118.802/0001-09</v>
          </cell>
        </row>
        <row r="65">
          <cell r="A65" t="str">
            <v>00.119.405/0001-43</v>
          </cell>
        </row>
        <row r="66">
          <cell r="A66" t="str">
            <v>00.122.641/0001-19</v>
          </cell>
        </row>
        <row r="67">
          <cell r="A67" t="str">
            <v>00.125.349/0005-83</v>
          </cell>
        </row>
        <row r="68">
          <cell r="A68" t="str">
            <v>00.125.772/0001-50</v>
          </cell>
        </row>
        <row r="69">
          <cell r="A69" t="str">
            <v>00.128.865/0001-38</v>
          </cell>
        </row>
        <row r="70">
          <cell r="A70" t="str">
            <v>00.130.132/0001-38</v>
          </cell>
        </row>
        <row r="71">
          <cell r="A71" t="str">
            <v>00.130.139/0001-50</v>
          </cell>
        </row>
        <row r="72">
          <cell r="A72" t="str">
            <v>00.131.267/0001-18</v>
          </cell>
        </row>
        <row r="73">
          <cell r="A73" t="str">
            <v>00.131.718/0001-17</v>
          </cell>
        </row>
        <row r="74">
          <cell r="A74" t="str">
            <v>00.136.196/0001-46</v>
          </cell>
        </row>
        <row r="75">
          <cell r="A75" t="str">
            <v>00.136.907/0001-82</v>
          </cell>
        </row>
        <row r="76">
          <cell r="A76" t="str">
            <v>00.138.340/0001-83</v>
          </cell>
        </row>
        <row r="77">
          <cell r="A77" t="str">
            <v>00.138.806/0001-40</v>
          </cell>
        </row>
        <row r="78">
          <cell r="A78" t="str">
            <v>00.139.065/0001-12</v>
          </cell>
        </row>
        <row r="79">
          <cell r="A79" t="str">
            <v>00.141.445/0001-91</v>
          </cell>
        </row>
        <row r="80">
          <cell r="A80" t="str">
            <v>00.141.609/0001-80</v>
          </cell>
        </row>
        <row r="81">
          <cell r="A81" t="str">
            <v>00.143.187/0001-82</v>
          </cell>
        </row>
        <row r="82">
          <cell r="A82" t="str">
            <v>00.143.404/0001-34</v>
          </cell>
        </row>
        <row r="83">
          <cell r="A83" t="str">
            <v>00.144.269/0001-41</v>
          </cell>
        </row>
        <row r="84">
          <cell r="A84" t="str">
            <v>00.145.360/0001-81</v>
          </cell>
        </row>
        <row r="85">
          <cell r="A85" t="str">
            <v>00.146.408/0001-76</v>
          </cell>
        </row>
        <row r="86">
          <cell r="A86" t="str">
            <v>00.146.658/0001-06</v>
          </cell>
        </row>
        <row r="87">
          <cell r="A87" t="str">
            <v>00.150.164/0001-03</v>
          </cell>
        </row>
        <row r="88">
          <cell r="A88" t="str">
            <v>00.150.666/0001-26</v>
          </cell>
        </row>
        <row r="89">
          <cell r="A89" t="str">
            <v>00.152.592/0001-67</v>
          </cell>
        </row>
        <row r="90">
          <cell r="A90" t="str">
            <v>00.153.181/0001-96</v>
          </cell>
        </row>
        <row r="91">
          <cell r="A91" t="str">
            <v>00.153.298/0001-70</v>
          </cell>
        </row>
        <row r="92">
          <cell r="A92" t="str">
            <v>00.160.198/0001-70</v>
          </cell>
        </row>
        <row r="93">
          <cell r="A93" t="str">
            <v>00.160.911/0003-48</v>
          </cell>
        </row>
        <row r="94">
          <cell r="A94" t="str">
            <v>00.162.244/0001-70</v>
          </cell>
        </row>
        <row r="95">
          <cell r="A95" t="str">
            <v>00.163.497/0001-69</v>
          </cell>
        </row>
        <row r="96">
          <cell r="A96" t="str">
            <v>00.164.264/0001-80</v>
          </cell>
        </row>
        <row r="97">
          <cell r="A97" t="str">
            <v>00.173.551/0001-57</v>
          </cell>
        </row>
        <row r="98">
          <cell r="A98" t="str">
            <v>00.175.552/0001-30</v>
          </cell>
        </row>
        <row r="99">
          <cell r="A99" t="str">
            <v>00.175.921/0001-95</v>
          </cell>
        </row>
        <row r="100">
          <cell r="A100" t="str">
            <v>00.177.702/0001-45</v>
          </cell>
        </row>
        <row r="101">
          <cell r="A101" t="str">
            <v>00.184.131/0001-76</v>
          </cell>
        </row>
        <row r="102">
          <cell r="A102" t="str">
            <v>00.185.997/0001-00</v>
          </cell>
        </row>
        <row r="103">
          <cell r="A103" t="str">
            <v>00.185.997/0004-44</v>
          </cell>
        </row>
        <row r="104">
          <cell r="A104" t="str">
            <v>00.186.938/0001-48</v>
          </cell>
        </row>
        <row r="105">
          <cell r="A105" t="str">
            <v>00.187.790/0001-66</v>
          </cell>
        </row>
        <row r="106">
          <cell r="A106" t="str">
            <v>00.187.954/0001-55</v>
          </cell>
        </row>
        <row r="107">
          <cell r="A107" t="str">
            <v>00.187.954/0003-17</v>
          </cell>
        </row>
        <row r="108">
          <cell r="A108" t="str">
            <v>00.189.509/0001-24</v>
          </cell>
        </row>
        <row r="109">
          <cell r="A109" t="str">
            <v>00.191.527/0001-40</v>
          </cell>
        </row>
        <row r="110">
          <cell r="A110" t="str">
            <v>00.191.797/0001-51</v>
          </cell>
        </row>
        <row r="111">
          <cell r="A111" t="str">
            <v>00.193.199/0001-11</v>
          </cell>
        </row>
        <row r="112">
          <cell r="A112" t="str">
            <v>00.193.635/0001-52</v>
          </cell>
        </row>
        <row r="113">
          <cell r="A113" t="str">
            <v>00.195.120/0001-91</v>
          </cell>
        </row>
        <row r="114">
          <cell r="A114" t="str">
            <v>00.198.308/0001-93</v>
          </cell>
        </row>
        <row r="115">
          <cell r="A115" t="str">
            <v>00.198.905/0001-18</v>
          </cell>
        </row>
        <row r="116">
          <cell r="A116" t="str">
            <v>00.199.340/0001-93</v>
          </cell>
        </row>
        <row r="117">
          <cell r="A117" t="str">
            <v>00.211.642/0001-30</v>
          </cell>
        </row>
        <row r="118">
          <cell r="A118" t="str">
            <v>00.215.245/0001-36</v>
          </cell>
        </row>
        <row r="119">
          <cell r="A119" t="str">
            <v>00.217.152/0001-40</v>
          </cell>
        </row>
        <row r="120">
          <cell r="A120" t="str">
            <v>00.217.289/0001-03</v>
          </cell>
        </row>
        <row r="121">
          <cell r="A121" t="str">
            <v>00.223.367/0001-74</v>
          </cell>
        </row>
        <row r="122">
          <cell r="A122" t="str">
            <v>00.231.455/0001-18</v>
          </cell>
        </row>
        <row r="123">
          <cell r="A123" t="str">
            <v>00.232.739/0001-29</v>
          </cell>
        </row>
        <row r="124">
          <cell r="A124" t="str">
            <v>00.233.064/0001-32</v>
          </cell>
        </row>
        <row r="125">
          <cell r="A125" t="str">
            <v>00.233.883/0001-80</v>
          </cell>
        </row>
        <row r="126">
          <cell r="A126" t="str">
            <v>00.235.212/0001-58</v>
          </cell>
        </row>
        <row r="127">
          <cell r="A127" t="str">
            <v>00.237.003/0006-58</v>
          </cell>
        </row>
        <row r="128">
          <cell r="A128" t="str">
            <v>00.237.003/0013-87</v>
          </cell>
        </row>
        <row r="129">
          <cell r="A129" t="str">
            <v>00.237.481/0001-53</v>
          </cell>
        </row>
        <row r="130">
          <cell r="A130" t="str">
            <v>00.237.584/0001-13</v>
          </cell>
        </row>
        <row r="131">
          <cell r="A131" t="str">
            <v>00.237.718/0001-04</v>
          </cell>
        </row>
        <row r="132">
          <cell r="A132" t="str">
            <v>00.240.568/0001-80</v>
          </cell>
        </row>
        <row r="133">
          <cell r="A133" t="str">
            <v>00.242.330/0001-93</v>
          </cell>
        </row>
        <row r="134">
          <cell r="A134" t="str">
            <v>00.242.640/0001-08</v>
          </cell>
        </row>
        <row r="135">
          <cell r="A135" t="str">
            <v>00.242.640/0002-99</v>
          </cell>
        </row>
        <row r="136">
          <cell r="A136" t="str">
            <v>00.242.640/0003-70</v>
          </cell>
        </row>
        <row r="137">
          <cell r="A137" t="str">
            <v>00.242.640/0005-31</v>
          </cell>
        </row>
        <row r="138">
          <cell r="A138" t="str">
            <v>00.243.756/0001-61</v>
          </cell>
        </row>
        <row r="139">
          <cell r="A139" t="str">
            <v>00.246.170/0001-50</v>
          </cell>
        </row>
        <row r="140">
          <cell r="A140" t="str">
            <v>00.246.453/0001-00</v>
          </cell>
        </row>
        <row r="141">
          <cell r="A141" t="str">
            <v>00.249.803/0001-84</v>
          </cell>
        </row>
        <row r="142">
          <cell r="A142" t="str">
            <v>00.252.453/0001-05</v>
          </cell>
        </row>
        <row r="143">
          <cell r="A143" t="str">
            <v>00.252.872/0001-47</v>
          </cell>
        </row>
        <row r="144">
          <cell r="A144" t="str">
            <v>00.257.954/0001-84</v>
          </cell>
        </row>
        <row r="145">
          <cell r="A145" t="str">
            <v>00.258.117/0001-70</v>
          </cell>
        </row>
        <row r="146">
          <cell r="A146" t="str">
            <v>00.258.760/0001-01</v>
          </cell>
        </row>
        <row r="147">
          <cell r="A147" t="str">
            <v>00.258.781/0001-19</v>
          </cell>
        </row>
        <row r="148">
          <cell r="A148" t="str">
            <v>00.260.937/0001-04</v>
          </cell>
        </row>
        <row r="149">
          <cell r="A149" t="str">
            <v>00.261.216/0001-00</v>
          </cell>
        </row>
        <row r="150">
          <cell r="A150" t="str">
            <v>00.261.449/0001-03</v>
          </cell>
        </row>
        <row r="151">
          <cell r="A151" t="str">
            <v>00.264.272/0001-07</v>
          </cell>
        </row>
        <row r="152">
          <cell r="A152" t="str">
            <v>00.264.901/0001-90</v>
          </cell>
        </row>
        <row r="153">
          <cell r="A153" t="str">
            <v>00.264.952/0002-01</v>
          </cell>
        </row>
        <row r="154">
          <cell r="A154" t="str">
            <v>00.276.215/0001-30</v>
          </cell>
        </row>
        <row r="155">
          <cell r="A155" t="str">
            <v>00.276.508/0001-17</v>
          </cell>
        </row>
        <row r="156">
          <cell r="A156" t="str">
            <v>00.277.695/0001-53</v>
          </cell>
        </row>
        <row r="157">
          <cell r="A157" t="str">
            <v>00.279.525/0001-08</v>
          </cell>
        </row>
        <row r="158">
          <cell r="A158" t="str">
            <v>00.284.530/0001-09</v>
          </cell>
        </row>
        <row r="159">
          <cell r="A159" t="str">
            <v>00.290.431/0001-30</v>
          </cell>
        </row>
        <row r="160">
          <cell r="A160" t="str">
            <v>00.298.592/0001-70</v>
          </cell>
        </row>
        <row r="161">
          <cell r="A161" t="str">
            <v>00.299.027/0001-27</v>
          </cell>
        </row>
        <row r="162">
          <cell r="A162" t="str">
            <v>00.303.343/0001-25</v>
          </cell>
        </row>
        <row r="163">
          <cell r="A163" t="str">
            <v>00.310.962/0001-47</v>
          </cell>
        </row>
        <row r="164">
          <cell r="A164" t="str">
            <v>00.311.101/0001-83</v>
          </cell>
        </row>
        <row r="165">
          <cell r="A165" t="str">
            <v>00.311.210/0001-09</v>
          </cell>
        </row>
        <row r="166">
          <cell r="A166" t="str">
            <v>00.311.787/0002-93</v>
          </cell>
        </row>
        <row r="167">
          <cell r="A167" t="str">
            <v>00.312.673/0001-87</v>
          </cell>
        </row>
        <row r="168">
          <cell r="A168" t="str">
            <v>00.316.046/0001-14</v>
          </cell>
        </row>
        <row r="169">
          <cell r="A169" t="str">
            <v>00.316.245/0001-22</v>
          </cell>
        </row>
        <row r="170">
          <cell r="A170" t="str">
            <v>00.318.598/0001-61</v>
          </cell>
        </row>
        <row r="171">
          <cell r="A171" t="str">
            <v>00.319.871/0004-15</v>
          </cell>
        </row>
        <row r="172">
          <cell r="A172" t="str">
            <v>00.323.439/0001-55</v>
          </cell>
        </row>
        <row r="173">
          <cell r="A173" t="str">
            <v>00.329.812/0001-85</v>
          </cell>
        </row>
        <row r="174">
          <cell r="A174" t="str">
            <v>00.330.273/0001-02</v>
          </cell>
        </row>
        <row r="175">
          <cell r="A175" t="str">
            <v>00.333.019/0001-50</v>
          </cell>
        </row>
        <row r="176">
          <cell r="A176" t="str">
            <v>00.334.385/0001-23</v>
          </cell>
        </row>
        <row r="177">
          <cell r="A177" t="str">
            <v>00.334.389/0001-01</v>
          </cell>
        </row>
        <row r="178">
          <cell r="A178" t="str">
            <v>00.336.597/0002-20</v>
          </cell>
        </row>
        <row r="179">
          <cell r="A179" t="str">
            <v>00.337.048/0001-90</v>
          </cell>
        </row>
        <row r="180">
          <cell r="A180" t="str">
            <v>00.338.885/0001-33</v>
          </cell>
        </row>
        <row r="181">
          <cell r="A181" t="str">
            <v>00.342.781/0001-00</v>
          </cell>
        </row>
        <row r="182">
          <cell r="A182" t="str">
            <v>00.343.941/0001-28</v>
          </cell>
        </row>
        <row r="183">
          <cell r="A183" t="str">
            <v>00.346.071/0001-40</v>
          </cell>
        </row>
        <row r="184">
          <cell r="A184" t="str">
            <v>00.346.240/0001-42</v>
          </cell>
        </row>
        <row r="185">
          <cell r="A185" t="str">
            <v>00.346.772/0001-80</v>
          </cell>
        </row>
        <row r="186">
          <cell r="A186" t="str">
            <v>00.349.177/0001-06</v>
          </cell>
        </row>
        <row r="187">
          <cell r="A187" t="str">
            <v>00.349.862/0001-24</v>
          </cell>
        </row>
        <row r="188">
          <cell r="A188" t="str">
            <v>00.352.093/0001-13</v>
          </cell>
        </row>
        <row r="189">
          <cell r="A189" t="str">
            <v>00.352.371/0001-32</v>
          </cell>
        </row>
        <row r="190">
          <cell r="A190" t="str">
            <v>00.355.188/0001-90</v>
          </cell>
        </row>
        <row r="191">
          <cell r="A191" t="str">
            <v>00.358.042/0001-07</v>
          </cell>
        </row>
        <row r="192">
          <cell r="A192" t="str">
            <v>00.361.183/0001-70</v>
          </cell>
        </row>
        <row r="193">
          <cell r="A193" t="str">
            <v>00.361.649/0001-38</v>
          </cell>
        </row>
        <row r="194">
          <cell r="A194" t="str">
            <v>00.361.892/0001-56</v>
          </cell>
        </row>
        <row r="195">
          <cell r="A195" t="str">
            <v>00.362.689/0001-02</v>
          </cell>
        </row>
        <row r="196">
          <cell r="A196" t="str">
            <v>00.363.631/0001-75</v>
          </cell>
        </row>
        <row r="197">
          <cell r="A197" t="str">
            <v>00.363.808/0001-33</v>
          </cell>
        </row>
        <row r="198">
          <cell r="A198" t="str">
            <v>00.368.341/0001-14</v>
          </cell>
        </row>
        <row r="199">
          <cell r="A199" t="str">
            <v>00.368.572/0001-28</v>
          </cell>
        </row>
        <row r="200">
          <cell r="A200" t="str">
            <v>00.369.225/0001-10</v>
          </cell>
        </row>
        <row r="201">
          <cell r="A201" t="str">
            <v>00.370.203/0001-70</v>
          </cell>
        </row>
        <row r="202">
          <cell r="A202" t="str">
            <v>00.370.359/0001-50</v>
          </cell>
        </row>
        <row r="203">
          <cell r="A203" t="str">
            <v>00.371.154/0001-90</v>
          </cell>
        </row>
        <row r="204">
          <cell r="A204" t="str">
            <v>00.373.533/0001-19</v>
          </cell>
        </row>
        <row r="205">
          <cell r="A205" t="str">
            <v>00.376.282/0001-26</v>
          </cell>
        </row>
        <row r="206">
          <cell r="A206" t="str">
            <v>00.376.617/0001-06</v>
          </cell>
        </row>
        <row r="207">
          <cell r="A207" t="str">
            <v>00.383.851/0001-60</v>
          </cell>
        </row>
        <row r="208">
          <cell r="A208" t="str">
            <v>00.386.373/0001-42</v>
          </cell>
        </row>
        <row r="209">
          <cell r="A209" t="str">
            <v>00.388.311/0001-70</v>
          </cell>
        </row>
        <row r="210">
          <cell r="A210" t="str">
            <v>00.395.824/0001-08</v>
          </cell>
        </row>
        <row r="211">
          <cell r="A211" t="str">
            <v>00.396.513/0001-63</v>
          </cell>
        </row>
        <row r="212">
          <cell r="A212" t="str">
            <v>00.398.641/0001-46</v>
          </cell>
        </row>
        <row r="213">
          <cell r="A213" t="str">
            <v>00.4.1.26./627--79</v>
          </cell>
        </row>
        <row r="214">
          <cell r="A214" t="str">
            <v>00.4.5.19./527--74</v>
          </cell>
        </row>
        <row r="215">
          <cell r="A215" t="str">
            <v>00.4.7.75./447--89</v>
          </cell>
        </row>
        <row r="216">
          <cell r="A216" t="str">
            <v>00.401.699/0001-00</v>
          </cell>
        </row>
        <row r="217">
          <cell r="A217" t="str">
            <v>00.404.342/0001-77</v>
          </cell>
        </row>
        <row r="218">
          <cell r="A218" t="str">
            <v>00.404.951/0001-26</v>
          </cell>
        </row>
        <row r="219">
          <cell r="A219" t="str">
            <v>00.404.979/0001-63</v>
          </cell>
        </row>
        <row r="220">
          <cell r="A220" t="str">
            <v>00.411.826/0001-43</v>
          </cell>
        </row>
        <row r="221">
          <cell r="A221" t="str">
            <v>00.412.130/0007-27</v>
          </cell>
        </row>
        <row r="222">
          <cell r="A222" t="str">
            <v>00.419.471/0001-39</v>
          </cell>
        </row>
        <row r="223">
          <cell r="A223" t="str">
            <v>00.420.482/0001-39</v>
          </cell>
        </row>
        <row r="224">
          <cell r="A224" t="str">
            <v>00.422.614/0001-61</v>
          </cell>
        </row>
        <row r="225">
          <cell r="A225" t="str">
            <v>00.423.759/0001-87</v>
          </cell>
        </row>
        <row r="226">
          <cell r="A226" t="str">
            <v>00.428.682/0001-38</v>
          </cell>
        </row>
        <row r="227">
          <cell r="A227" t="str">
            <v>00.429.003/0001-45</v>
          </cell>
        </row>
        <row r="228">
          <cell r="A228" t="str">
            <v>00.429.640/0001-11</v>
          </cell>
        </row>
        <row r="229">
          <cell r="A229" t="str">
            <v>00.430.333/0001-50</v>
          </cell>
        </row>
        <row r="230">
          <cell r="A230" t="str">
            <v>00.436.202/0001-80</v>
          </cell>
        </row>
        <row r="231">
          <cell r="A231" t="str">
            <v>00.437.450/0001-46</v>
          </cell>
        </row>
        <row r="232">
          <cell r="A232" t="str">
            <v>00.442.766/0001-26</v>
          </cell>
        </row>
        <row r="233">
          <cell r="A233" t="str">
            <v>00.443.880/0001-70</v>
          </cell>
        </row>
        <row r="234">
          <cell r="A234" t="str">
            <v>00.445.972/0001-90</v>
          </cell>
        </row>
        <row r="235">
          <cell r="A235" t="str">
            <v>00.448.306/0001-05</v>
          </cell>
        </row>
        <row r="236">
          <cell r="A236" t="str">
            <v>00.448.667/0001-51</v>
          </cell>
        </row>
        <row r="237">
          <cell r="A237" t="str">
            <v>00.449.437/0001-07</v>
          </cell>
        </row>
        <row r="238">
          <cell r="A238" t="str">
            <v>00.449.696/0001-38</v>
          </cell>
        </row>
        <row r="239">
          <cell r="A239" t="str">
            <v>00.450.173/0001-01</v>
          </cell>
        </row>
        <row r="240">
          <cell r="A240" t="str">
            <v>00.453.246/0003-80</v>
          </cell>
        </row>
        <row r="241">
          <cell r="A241" t="str">
            <v>00.458.799/0001-64</v>
          </cell>
        </row>
        <row r="242">
          <cell r="A242" t="str">
            <v>00.461.255/0001-51</v>
          </cell>
        </row>
        <row r="243">
          <cell r="A243" t="str">
            <v>00.464.144/0001-07</v>
          </cell>
        </row>
        <row r="244">
          <cell r="A244" t="str">
            <v>00.464.568/0001-63</v>
          </cell>
        </row>
        <row r="245">
          <cell r="A245" t="str">
            <v>00.464.662/0001-12</v>
          </cell>
        </row>
        <row r="246">
          <cell r="A246" t="str">
            <v>00.465.578/0001-13</v>
          </cell>
        </row>
        <row r="247">
          <cell r="A247" t="str">
            <v>00.467.599/0001-78</v>
          </cell>
        </row>
        <row r="248">
          <cell r="A248" t="str">
            <v>00.468.283/0001-09</v>
          </cell>
        </row>
        <row r="249">
          <cell r="A249" t="str">
            <v>00.468.285/0001-90</v>
          </cell>
        </row>
        <row r="250">
          <cell r="A250" t="str">
            <v>00.468.960/0001-80</v>
          </cell>
        </row>
        <row r="251">
          <cell r="A251" t="str">
            <v>00.469.171/0002-45</v>
          </cell>
        </row>
        <row r="252">
          <cell r="A252" t="str">
            <v>00.470.111/0001-61</v>
          </cell>
        </row>
        <row r="253">
          <cell r="A253" t="str">
            <v>00.470.282/0001-90</v>
          </cell>
        </row>
        <row r="254">
          <cell r="A254" t="str">
            <v>00.470.317/0001-91</v>
          </cell>
        </row>
        <row r="255">
          <cell r="A255" t="str">
            <v>00.470.737/0001-78</v>
          </cell>
        </row>
        <row r="256">
          <cell r="A256" t="str">
            <v>00.473.105/0001-68</v>
          </cell>
        </row>
        <row r="257">
          <cell r="A257" t="str">
            <v>00.480.608/0001-60</v>
          </cell>
        </row>
        <row r="258">
          <cell r="A258" t="str">
            <v>00.482.614/0001-57</v>
          </cell>
        </row>
        <row r="259">
          <cell r="A259" t="str">
            <v>00.482.998/0001-08</v>
          </cell>
        </row>
        <row r="260">
          <cell r="A260" t="str">
            <v>00.488.780/0001-60</v>
          </cell>
        </row>
        <row r="261">
          <cell r="A261" t="str">
            <v>00.490.438/0001-03</v>
          </cell>
        </row>
        <row r="262">
          <cell r="A262" t="str">
            <v>00.494.196/0001-18</v>
          </cell>
        </row>
        <row r="263">
          <cell r="A263" t="str">
            <v>00.494.516/0001-30</v>
          </cell>
        </row>
        <row r="264">
          <cell r="A264" t="str">
            <v>00.495.593/0001-04</v>
          </cell>
        </row>
        <row r="265">
          <cell r="A265" t="str">
            <v>00.495.836/0001-04</v>
          </cell>
        </row>
        <row r="266">
          <cell r="A266" t="str">
            <v>00.496.866/0001-35</v>
          </cell>
        </row>
        <row r="267">
          <cell r="A267" t="str">
            <v>00.496.946/0001-90</v>
          </cell>
        </row>
        <row r="268">
          <cell r="A268" t="str">
            <v>00.498.021/0001-89</v>
          </cell>
        </row>
        <row r="269">
          <cell r="A269" t="str">
            <v>00.502.393/0001-31</v>
          </cell>
        </row>
        <row r="270">
          <cell r="A270" t="str">
            <v>00.502.875/0001-91</v>
          </cell>
        </row>
        <row r="271">
          <cell r="A271" t="str">
            <v>00.504.391/0001-81</v>
          </cell>
        </row>
        <row r="272">
          <cell r="A272" t="str">
            <v>00.506.704/0001-30</v>
          </cell>
        </row>
        <row r="273">
          <cell r="A273" t="str">
            <v>00.506.826/0004-70</v>
          </cell>
        </row>
        <row r="274">
          <cell r="A274" t="str">
            <v>00.508.530/0001-45</v>
          </cell>
        </row>
        <row r="275">
          <cell r="A275" t="str">
            <v>00.508.931/0001-03</v>
          </cell>
        </row>
        <row r="276">
          <cell r="A276" t="str">
            <v>00.508.959/0002-13</v>
          </cell>
        </row>
        <row r="277">
          <cell r="A277" t="str">
            <v>00.509.184/0001-10</v>
          </cell>
        </row>
        <row r="278">
          <cell r="A278" t="str">
            <v>00.509.928/0001-04</v>
          </cell>
        </row>
        <row r="279">
          <cell r="A279" t="str">
            <v>00.512.205/0001-56</v>
          </cell>
        </row>
        <row r="280">
          <cell r="A280" t="str">
            <v>00.517.766/0001-48</v>
          </cell>
        </row>
        <row r="281">
          <cell r="A281" t="str">
            <v>00.521.198/0001-59</v>
          </cell>
        </row>
        <row r="282">
          <cell r="A282" t="str">
            <v>00.523.768/0001-40</v>
          </cell>
        </row>
        <row r="283">
          <cell r="A283" t="str">
            <v>00.523.773/0001-52</v>
          </cell>
        </row>
        <row r="284">
          <cell r="A284" t="str">
            <v>00.525.390/0001-13</v>
          </cell>
        </row>
        <row r="285">
          <cell r="A285" t="str">
            <v>00.525.819/0001-72</v>
          </cell>
        </row>
        <row r="286">
          <cell r="A286" t="str">
            <v>00.526.052/0001-04</v>
          </cell>
        </row>
        <row r="287">
          <cell r="A287" t="str">
            <v>00.527.125/0001-74</v>
          </cell>
        </row>
        <row r="288">
          <cell r="A288" t="str">
            <v>00.527.988/0001-41</v>
          </cell>
        </row>
        <row r="289">
          <cell r="A289" t="str">
            <v>00.528.436/0001-58</v>
          </cell>
        </row>
        <row r="290">
          <cell r="A290" t="str">
            <v>00.530.028/0001-30</v>
          </cell>
        </row>
        <row r="291">
          <cell r="A291" t="str">
            <v>00.530.540/0024-73</v>
          </cell>
        </row>
        <row r="292">
          <cell r="A292" t="str">
            <v>00.531.074/0001-54</v>
          </cell>
        </row>
        <row r="293">
          <cell r="A293" t="str">
            <v>00.535.947/0001-05</v>
          </cell>
        </row>
        <row r="294">
          <cell r="A294" t="str">
            <v>00.537.229/0001-60</v>
          </cell>
        </row>
        <row r="295">
          <cell r="A295" t="str">
            <v>00.540.687/0001-58</v>
          </cell>
        </row>
        <row r="296">
          <cell r="A296" t="str">
            <v>00.541.300/0001-88</v>
          </cell>
        </row>
        <row r="297">
          <cell r="A297" t="str">
            <v>00.546.727/0001-79</v>
          </cell>
        </row>
        <row r="298">
          <cell r="A298" t="str">
            <v>00.549.279/0001-67</v>
          </cell>
        </row>
        <row r="299">
          <cell r="A299" t="str">
            <v>00.550.439/0001-98</v>
          </cell>
        </row>
        <row r="300">
          <cell r="A300" t="str">
            <v>00.553.218/0001-73</v>
          </cell>
        </row>
        <row r="301">
          <cell r="A301" t="str">
            <v>00.553.570/0001-09</v>
          </cell>
        </row>
        <row r="302">
          <cell r="A302" t="str">
            <v>00.555.943/0001-80</v>
          </cell>
        </row>
        <row r="303">
          <cell r="A303" t="str">
            <v>00.556.545/0001-89</v>
          </cell>
        </row>
        <row r="304">
          <cell r="A304" t="str">
            <v>00.556.626/0001-89</v>
          </cell>
        </row>
        <row r="305">
          <cell r="A305" t="str">
            <v>00.556.663/0001-97</v>
          </cell>
        </row>
        <row r="306">
          <cell r="A306" t="str">
            <v>00.558.113/0001-07</v>
          </cell>
        </row>
        <row r="307">
          <cell r="A307" t="str">
            <v>00.562.172/0001-59</v>
          </cell>
        </row>
        <row r="308">
          <cell r="A308" t="str">
            <v>00.562.968/0001-01</v>
          </cell>
        </row>
        <row r="309">
          <cell r="A309" t="str">
            <v>00.565.222/0001-51</v>
          </cell>
        </row>
        <row r="310">
          <cell r="A310" t="str">
            <v>00.565.422/0001-04</v>
          </cell>
        </row>
        <row r="311">
          <cell r="A311" t="str">
            <v>00.569.100/0001-33</v>
          </cell>
        </row>
        <row r="312">
          <cell r="A312" t="str">
            <v>00.569.768/0001-80</v>
          </cell>
        </row>
        <row r="313">
          <cell r="A313" t="str">
            <v>00.572.926/0001-51</v>
          </cell>
        </row>
        <row r="314">
          <cell r="A314" t="str">
            <v>00.574.872/0001-63</v>
          </cell>
        </row>
        <row r="315">
          <cell r="A315" t="str">
            <v>00.578.137/0003-90</v>
          </cell>
        </row>
        <row r="316">
          <cell r="A316" t="str">
            <v>00.584.462/0001-01</v>
          </cell>
        </row>
        <row r="317">
          <cell r="A317" t="str">
            <v>00.591.666/0001-61</v>
          </cell>
        </row>
        <row r="318">
          <cell r="A318" t="str">
            <v>00.598.076/0001-60</v>
          </cell>
        </row>
        <row r="319">
          <cell r="A319" t="str">
            <v>00.598.475/0001-21</v>
          </cell>
        </row>
        <row r="320">
          <cell r="A320" t="str">
            <v>00.6.9.23./337--38</v>
          </cell>
        </row>
        <row r="321">
          <cell r="A321" t="str">
            <v>00.606.635/0001-37</v>
          </cell>
        </row>
        <row r="322">
          <cell r="A322" t="str">
            <v>00.610.810/0001-60</v>
          </cell>
        </row>
        <row r="323">
          <cell r="A323" t="str">
            <v>00.612.619/0001-57</v>
          </cell>
        </row>
        <row r="324">
          <cell r="A324" t="str">
            <v>00.612.775/0001-18</v>
          </cell>
        </row>
        <row r="325">
          <cell r="A325" t="str">
            <v>00.619.167/0001-35</v>
          </cell>
        </row>
        <row r="326">
          <cell r="A326" t="str">
            <v>00.622.097/0001-74</v>
          </cell>
        </row>
        <row r="327">
          <cell r="A327" t="str">
            <v>00.624.709/0001-68</v>
          </cell>
        </row>
        <row r="328">
          <cell r="A328" t="str">
            <v>00.624.978/0001-24</v>
          </cell>
        </row>
        <row r="329">
          <cell r="A329" t="str">
            <v>00.635.202/0001-00</v>
          </cell>
        </row>
        <row r="330">
          <cell r="A330" t="str">
            <v>00.636.704/0001-55</v>
          </cell>
        </row>
        <row r="331">
          <cell r="A331" t="str">
            <v>00.638.481/0001-65</v>
          </cell>
        </row>
        <row r="332">
          <cell r="A332" t="str">
            <v>00.638.575/0001-34</v>
          </cell>
        </row>
        <row r="333">
          <cell r="A333" t="str">
            <v>00.638.649/0001-32</v>
          </cell>
        </row>
        <row r="334">
          <cell r="A334" t="str">
            <v>00.639.509/0001-89</v>
          </cell>
        </row>
        <row r="335">
          <cell r="A335" t="str">
            <v>00.639.844/0001-87</v>
          </cell>
        </row>
        <row r="336">
          <cell r="A336" t="str">
            <v>00.640.007/0001-78</v>
          </cell>
        </row>
        <row r="337">
          <cell r="A337" t="str">
            <v>00.640.373/0001-27</v>
          </cell>
        </row>
        <row r="338">
          <cell r="A338" t="str">
            <v>00.640.676/0001-40</v>
          </cell>
        </row>
        <row r="339">
          <cell r="A339" t="str">
            <v>00.642.383/0001-00</v>
          </cell>
        </row>
        <row r="340">
          <cell r="A340" t="str">
            <v>00.645.310/0001-63</v>
          </cell>
        </row>
        <row r="341">
          <cell r="A341" t="str">
            <v>00.646.075/0001-44</v>
          </cell>
        </row>
        <row r="342">
          <cell r="A342" t="str">
            <v>00.647.258/0001-84</v>
          </cell>
        </row>
        <row r="343">
          <cell r="A343" t="str">
            <v>00.647.879/0001-68</v>
          </cell>
        </row>
        <row r="344">
          <cell r="A344" t="str">
            <v>00.648.930/0001-56</v>
          </cell>
        </row>
        <row r="345">
          <cell r="A345" t="str">
            <v>00.649.887/0001-43</v>
          </cell>
        </row>
        <row r="346">
          <cell r="A346" t="str">
            <v>00.650.831/0002-90</v>
          </cell>
        </row>
        <row r="347">
          <cell r="A347" t="str">
            <v>00.652.139/0001-10</v>
          </cell>
        </row>
        <row r="348">
          <cell r="A348" t="str">
            <v>00.657.887/0001-95</v>
          </cell>
        </row>
        <row r="349">
          <cell r="A349" t="str">
            <v>00.658.937/0001-59</v>
          </cell>
        </row>
        <row r="350">
          <cell r="A350" t="str">
            <v>00.659.588/0001-90</v>
          </cell>
        </row>
        <row r="351">
          <cell r="A351" t="str">
            <v>00.662.084/0001-29</v>
          </cell>
        </row>
        <row r="352">
          <cell r="A352" t="str">
            <v>00.663.689/0001-34</v>
          </cell>
        </row>
        <row r="353">
          <cell r="A353" t="str">
            <v>00.664.902/0001-22</v>
          </cell>
        </row>
        <row r="354">
          <cell r="A354" t="str">
            <v>00.664.902/0009-80</v>
          </cell>
        </row>
        <row r="355">
          <cell r="A355" t="str">
            <v>00.664.902/0010-13</v>
          </cell>
        </row>
        <row r="356">
          <cell r="A356" t="str">
            <v>00.664.902/0011-02</v>
          </cell>
        </row>
        <row r="357">
          <cell r="A357" t="str">
            <v>00.664.902/0024-19</v>
          </cell>
        </row>
        <row r="358">
          <cell r="A358" t="str">
            <v>00.665.867/0001-66</v>
          </cell>
        </row>
        <row r="359">
          <cell r="A359" t="str">
            <v>00.671.224/0001-25</v>
          </cell>
        </row>
        <row r="360">
          <cell r="A360" t="str">
            <v>00.675.030/0001-06</v>
          </cell>
        </row>
        <row r="361">
          <cell r="A361" t="str">
            <v>00.676.460/0001-34</v>
          </cell>
        </row>
        <row r="362">
          <cell r="A362" t="str">
            <v>00.679.240/0001-64</v>
          </cell>
        </row>
        <row r="363">
          <cell r="A363" t="str">
            <v>00.679.266/0001-02</v>
          </cell>
        </row>
        <row r="364">
          <cell r="A364" t="str">
            <v>00.682.722/0001-73</v>
          </cell>
        </row>
        <row r="365">
          <cell r="A365" t="str">
            <v>00.686.029/0001-79</v>
          </cell>
        </row>
        <row r="366">
          <cell r="A366" t="str">
            <v>00.686.492/0001-10</v>
          </cell>
        </row>
        <row r="367">
          <cell r="A367" t="str">
            <v>00.688.667/0001-29</v>
          </cell>
        </row>
        <row r="368">
          <cell r="A368" t="str">
            <v>00.689.980/0001-81</v>
          </cell>
        </row>
        <row r="369">
          <cell r="A369" t="str">
            <v>00.693.837/0001-63</v>
          </cell>
        </row>
        <row r="370">
          <cell r="A370" t="str">
            <v>00.697.737/0001-05</v>
          </cell>
        </row>
        <row r="371">
          <cell r="A371" t="str">
            <v>00.704.294/0001-32</v>
          </cell>
        </row>
        <row r="372">
          <cell r="A372" t="str">
            <v>00.705.105/0001-46</v>
          </cell>
        </row>
        <row r="373">
          <cell r="A373" t="str">
            <v>00.705.371/0001-79</v>
          </cell>
        </row>
        <row r="374">
          <cell r="A374" t="str">
            <v>00.705.507/0001-40</v>
          </cell>
        </row>
        <row r="375">
          <cell r="A375" t="str">
            <v>00.707.160/0001-75</v>
          </cell>
        </row>
        <row r="376">
          <cell r="A376" t="str">
            <v>00.707.444/0001-61</v>
          </cell>
        </row>
        <row r="377">
          <cell r="A377" t="str">
            <v>00.708.202/0001-92</v>
          </cell>
        </row>
        <row r="378">
          <cell r="A378" t="str">
            <v>00.708.553/0001-01</v>
          </cell>
        </row>
        <row r="379">
          <cell r="A379" t="str">
            <v>00.708.952/0001-64</v>
          </cell>
        </row>
        <row r="380">
          <cell r="A380" t="str">
            <v>00.712.008/0001-80</v>
          </cell>
        </row>
        <row r="381">
          <cell r="A381" t="str">
            <v>00.712.552/0001-22</v>
          </cell>
        </row>
        <row r="382">
          <cell r="A382" t="str">
            <v>00.712.641/0001-79</v>
          </cell>
        </row>
        <row r="383">
          <cell r="A383" t="str">
            <v>00.712.648/0001-90</v>
          </cell>
        </row>
        <row r="384">
          <cell r="A384" t="str">
            <v>00.712.715/0001-77</v>
          </cell>
        </row>
        <row r="385">
          <cell r="A385" t="str">
            <v>00.712.884/0001-07</v>
          </cell>
        </row>
        <row r="386">
          <cell r="A386" t="str">
            <v>00.712.905/0001-94</v>
          </cell>
        </row>
        <row r="387">
          <cell r="A387" t="str">
            <v>00.713.734/0001-18</v>
          </cell>
        </row>
        <row r="388">
          <cell r="A388" t="str">
            <v>00.715.232/0001-26</v>
          </cell>
        </row>
        <row r="389">
          <cell r="A389" t="str">
            <v>00.719.050/0001-23</v>
          </cell>
        </row>
        <row r="390">
          <cell r="A390" t="str">
            <v>00.721.329/0001-41</v>
          </cell>
        </row>
        <row r="391">
          <cell r="A391" t="str">
            <v>00.725.928/0001-33</v>
          </cell>
        </row>
        <row r="392">
          <cell r="A392" t="str">
            <v>00.727.329/0001-59</v>
          </cell>
        </row>
        <row r="393">
          <cell r="A393" t="str">
            <v>00.729.829/0001-20</v>
          </cell>
        </row>
        <row r="394">
          <cell r="A394" t="str">
            <v>00.732.394/0001-72</v>
          </cell>
        </row>
        <row r="395">
          <cell r="A395" t="str">
            <v>00.734.700/0001-00</v>
          </cell>
        </row>
        <row r="396">
          <cell r="A396" t="str">
            <v>00.738.494/0001-06</v>
          </cell>
        </row>
        <row r="397">
          <cell r="A397" t="str">
            <v>00.738.717/0001-35</v>
          </cell>
        </row>
        <row r="398">
          <cell r="A398" t="str">
            <v>00.739.106/0001-01</v>
          </cell>
        </row>
        <row r="399">
          <cell r="A399" t="str">
            <v>00.741.136/0001-52</v>
          </cell>
        </row>
        <row r="400">
          <cell r="A400" t="str">
            <v>00.741.809/0001-74</v>
          </cell>
        </row>
        <row r="401">
          <cell r="A401" t="str">
            <v>00.746.278/0001-02</v>
          </cell>
        </row>
        <row r="402">
          <cell r="A402" t="str">
            <v>00.747.303/0003-34</v>
          </cell>
        </row>
        <row r="403">
          <cell r="A403" t="str">
            <v>00.748.490/0001-09</v>
          </cell>
        </row>
        <row r="404">
          <cell r="A404" t="str">
            <v>00.749.387/0001-83</v>
          </cell>
        </row>
        <row r="405">
          <cell r="A405" t="str">
            <v>00.750.007/0015-26</v>
          </cell>
        </row>
        <row r="406">
          <cell r="A406" t="str">
            <v>00.750.007/0047-03</v>
          </cell>
        </row>
        <row r="407">
          <cell r="A407" t="str">
            <v>00.750.007/0048-94</v>
          </cell>
        </row>
        <row r="408">
          <cell r="A408" t="str">
            <v>00.750.007/0053-51</v>
          </cell>
        </row>
        <row r="409">
          <cell r="A409" t="str">
            <v>00.751.426/0001-87</v>
          </cell>
        </row>
        <row r="410">
          <cell r="A410" t="str">
            <v>00.751.864/0001-45</v>
          </cell>
        </row>
        <row r="411">
          <cell r="A411" t="str">
            <v>00.755.154/0001-93</v>
          </cell>
        </row>
        <row r="412">
          <cell r="A412" t="str">
            <v>00.756.154/0001-08</v>
          </cell>
        </row>
        <row r="413">
          <cell r="A413" t="str">
            <v>00.759.199/0001-36</v>
          </cell>
        </row>
        <row r="414">
          <cell r="A414" t="str">
            <v>00.760.453/0001-16</v>
          </cell>
        </row>
        <row r="415">
          <cell r="A415" t="str">
            <v>00.762.780/0001-07</v>
          </cell>
        </row>
        <row r="416">
          <cell r="A416" t="str">
            <v>00.763.014/0001-67</v>
          </cell>
        </row>
        <row r="417">
          <cell r="A417" t="str">
            <v>00.763.097/0001-94</v>
          </cell>
        </row>
        <row r="418">
          <cell r="A418" t="str">
            <v>00.764.495/0001-25</v>
          </cell>
        </row>
        <row r="419">
          <cell r="A419" t="str">
            <v>00.767.728/0001-43</v>
          </cell>
        </row>
        <row r="420">
          <cell r="A420" t="str">
            <v>00.768.793/0001-93</v>
          </cell>
        </row>
        <row r="421">
          <cell r="A421" t="str">
            <v>00.768.793/0001-93</v>
          </cell>
        </row>
        <row r="422">
          <cell r="A422" t="str">
            <v>00.769.961/0001-65</v>
          </cell>
        </row>
        <row r="423">
          <cell r="A423" t="str">
            <v>00.771.707/0001-00</v>
          </cell>
        </row>
        <row r="424">
          <cell r="A424" t="str">
            <v>00.772.522/0001-01</v>
          </cell>
        </row>
        <row r="425">
          <cell r="A425" t="str">
            <v>00.778.353/0001-17</v>
          </cell>
        </row>
        <row r="426">
          <cell r="A426" t="str">
            <v>00.782.240/0001-95</v>
          </cell>
        </row>
        <row r="427">
          <cell r="A427" t="str">
            <v>00.785.048/0001-52</v>
          </cell>
        </row>
        <row r="428">
          <cell r="A428" t="str">
            <v>00.785.370/0001-81</v>
          </cell>
        </row>
        <row r="429">
          <cell r="A429" t="str">
            <v>00.786.232/0001-17</v>
          </cell>
        </row>
        <row r="430">
          <cell r="A430" t="str">
            <v>00.786.257/0001-10</v>
          </cell>
        </row>
        <row r="431">
          <cell r="A431" t="str">
            <v>00.787.295/0001-98</v>
          </cell>
        </row>
        <row r="432">
          <cell r="A432" t="str">
            <v>00.791.760/0001-64</v>
          </cell>
        </row>
        <row r="433">
          <cell r="A433" t="str">
            <v>00.792.522/0001-73</v>
          </cell>
        </row>
        <row r="434">
          <cell r="A434" t="str">
            <v>00.795.306/0001-81</v>
          </cell>
        </row>
        <row r="435">
          <cell r="A435" t="str">
            <v>00.796.352/0001-03</v>
          </cell>
        </row>
        <row r="436">
          <cell r="A436" t="str">
            <v>00.797.668/0001-01</v>
          </cell>
        </row>
        <row r="437">
          <cell r="A437" t="str">
            <v>00.799.936/0001-24</v>
          </cell>
        </row>
        <row r="438">
          <cell r="A438" t="str">
            <v>00.8.4.64./136--39</v>
          </cell>
        </row>
        <row r="439">
          <cell r="A439" t="str">
            <v>00.802.909/0001-63</v>
          </cell>
        </row>
        <row r="440">
          <cell r="A440" t="str">
            <v>00.804.904/0001-70</v>
          </cell>
        </row>
        <row r="441">
          <cell r="A441" t="str">
            <v>00.806.921/0001-46</v>
          </cell>
        </row>
        <row r="442">
          <cell r="A442" t="str">
            <v>00.807.083/0001-25</v>
          </cell>
        </row>
        <row r="443">
          <cell r="A443" t="str">
            <v>00.808.652/0001-57</v>
          </cell>
        </row>
        <row r="444">
          <cell r="A444" t="str">
            <v>00.808.652/0002-38</v>
          </cell>
        </row>
        <row r="445">
          <cell r="A445" t="str">
            <v>00.808.652/0004-08</v>
          </cell>
        </row>
        <row r="446">
          <cell r="A446" t="str">
            <v>00.810.715/0001-00</v>
          </cell>
        </row>
        <row r="447">
          <cell r="A447" t="str">
            <v>00.811.833/0001-32</v>
          </cell>
        </row>
        <row r="448">
          <cell r="A448" t="str">
            <v>00.812.219/0001-95</v>
          </cell>
        </row>
        <row r="449">
          <cell r="A449" t="str">
            <v>00.819.815/0001-05</v>
          </cell>
        </row>
        <row r="450">
          <cell r="A450" t="str">
            <v>00.820.952/0001-51</v>
          </cell>
        </row>
        <row r="451">
          <cell r="A451" t="str">
            <v>00.826.355/0001-34</v>
          </cell>
        </row>
        <row r="452">
          <cell r="A452" t="str">
            <v>00.826.663/0001-60</v>
          </cell>
        </row>
        <row r="453">
          <cell r="A453" t="str">
            <v>00.828.636/0001-26</v>
          </cell>
        </row>
        <row r="454">
          <cell r="A454" t="str">
            <v>00.829.164/0001-26</v>
          </cell>
        </row>
        <row r="455">
          <cell r="A455" t="str">
            <v>00.833.946/0001-39</v>
          </cell>
        </row>
        <row r="456">
          <cell r="A456" t="str">
            <v>00.835.841/0001-19</v>
          </cell>
        </row>
        <row r="457">
          <cell r="A457" t="str">
            <v>00.837.944/0001-18</v>
          </cell>
        </row>
        <row r="458">
          <cell r="A458" t="str">
            <v>00.843.774/0001-84</v>
          </cell>
        </row>
        <row r="459">
          <cell r="A459" t="str">
            <v>00.843.784/0001-10</v>
          </cell>
        </row>
        <row r="460">
          <cell r="A460" t="str">
            <v>00.848.154/0001-38</v>
          </cell>
        </row>
        <row r="461">
          <cell r="A461" t="str">
            <v>00.849.156/0001-41</v>
          </cell>
        </row>
        <row r="462">
          <cell r="A462" t="str">
            <v>00.851.254/0001-13</v>
          </cell>
        </row>
        <row r="463">
          <cell r="A463" t="str">
            <v>00.851.757/0003-50</v>
          </cell>
        </row>
        <row r="464">
          <cell r="A464" t="str">
            <v>00.853.366/0001-03</v>
          </cell>
        </row>
        <row r="465">
          <cell r="A465" t="str">
            <v>00.855.501/0001-50</v>
          </cell>
        </row>
        <row r="466">
          <cell r="A466" t="str">
            <v>00.858.151/0002-66</v>
          </cell>
        </row>
        <row r="467">
          <cell r="A467" t="str">
            <v>00.860.465/0001-12</v>
          </cell>
        </row>
        <row r="468">
          <cell r="A468" t="str">
            <v>00.869.442/0001-79</v>
          </cell>
        </row>
        <row r="469">
          <cell r="A469" t="str">
            <v>00.869.640/0001-32</v>
          </cell>
        </row>
        <row r="470">
          <cell r="A470" t="str">
            <v>00.872.245/0001-09</v>
          </cell>
        </row>
        <row r="471">
          <cell r="A471" t="str">
            <v>00.872.855/0001-02</v>
          </cell>
        </row>
        <row r="472">
          <cell r="A472" t="str">
            <v>00.875.016/0001-48</v>
          </cell>
        </row>
        <row r="473">
          <cell r="A473" t="str">
            <v>00.875.635/0001-32</v>
          </cell>
        </row>
        <row r="474">
          <cell r="A474" t="str">
            <v>00.876.834/0001-65</v>
          </cell>
        </row>
        <row r="475">
          <cell r="A475" t="str">
            <v>00.877.132/0001-04</v>
          </cell>
        </row>
        <row r="476">
          <cell r="A476" t="str">
            <v>00.878.597/0001-71</v>
          </cell>
        </row>
        <row r="477">
          <cell r="A477" t="str">
            <v>00.879.018/0001-05</v>
          </cell>
        </row>
        <row r="478">
          <cell r="A478" t="str">
            <v>00.882.748/0001-65</v>
          </cell>
        </row>
        <row r="479">
          <cell r="A479" t="str">
            <v>00.885.566/0003-00</v>
          </cell>
        </row>
        <row r="480">
          <cell r="A480" t="str">
            <v>00.886.100/0001-67</v>
          </cell>
        </row>
        <row r="481">
          <cell r="A481" t="str">
            <v>00.891.039/0001-46</v>
          </cell>
        </row>
        <row r="482">
          <cell r="A482" t="str">
            <v>00.891.039/0003-08</v>
          </cell>
        </row>
        <row r="483">
          <cell r="A483" t="str">
            <v>00.892.035/0001-82</v>
          </cell>
        </row>
        <row r="484">
          <cell r="A484" t="str">
            <v>00.892.192/0001-98</v>
          </cell>
        </row>
        <row r="485">
          <cell r="A485" t="str">
            <v>00.895.830/0001-24</v>
          </cell>
        </row>
        <row r="486">
          <cell r="A486" t="str">
            <v>00.896.402/0001-16</v>
          </cell>
        </row>
        <row r="487">
          <cell r="A487" t="str">
            <v>00.899.562/0001-19</v>
          </cell>
        </row>
        <row r="488">
          <cell r="A488" t="str">
            <v>00.899.768/0001-49</v>
          </cell>
        </row>
        <row r="489">
          <cell r="A489" t="str">
            <v>00.9.3.84./037--37</v>
          </cell>
        </row>
        <row r="490">
          <cell r="A490" t="str">
            <v>00.901.435/0001-07</v>
          </cell>
        </row>
        <row r="491">
          <cell r="A491" t="str">
            <v>00.904.101/0001-97</v>
          </cell>
        </row>
        <row r="492">
          <cell r="A492" t="str">
            <v>00.904.350/0001-82</v>
          </cell>
        </row>
        <row r="493">
          <cell r="A493" t="str">
            <v>00.904.638/0001-57</v>
          </cell>
        </row>
        <row r="494">
          <cell r="A494" t="str">
            <v>00.905.760/0004-90</v>
          </cell>
        </row>
        <row r="495">
          <cell r="A495" t="str">
            <v>00.905.760/0006-52</v>
          </cell>
        </row>
        <row r="496">
          <cell r="A496" t="str">
            <v>00.906.194/0001-99</v>
          </cell>
        </row>
        <row r="497">
          <cell r="A497" t="str">
            <v>00.910.658/0001-30</v>
          </cell>
        </row>
        <row r="498">
          <cell r="A498" t="str">
            <v>00.910.695/0001-49</v>
          </cell>
        </row>
        <row r="499">
          <cell r="A499" t="str">
            <v>00.911.466/0001-49</v>
          </cell>
        </row>
        <row r="500">
          <cell r="A500" t="str">
            <v>00.911.702/0001-27</v>
          </cell>
        </row>
        <row r="501">
          <cell r="A501" t="str">
            <v>00.912.141/0001-80</v>
          </cell>
        </row>
        <row r="502">
          <cell r="A502" t="str">
            <v>00.915.190/0001-77</v>
          </cell>
        </row>
        <row r="503">
          <cell r="A503" t="str">
            <v>00.915.584/0001-25</v>
          </cell>
        </row>
        <row r="504">
          <cell r="A504" t="str">
            <v>00.916.705/0001-53</v>
          </cell>
        </row>
        <row r="505">
          <cell r="A505" t="str">
            <v>00.917.048/0001-69</v>
          </cell>
        </row>
        <row r="506">
          <cell r="A506" t="str">
            <v>00.920.796/0001-09</v>
          </cell>
        </row>
        <row r="507">
          <cell r="A507" t="str">
            <v>00.920.807/0001-42</v>
          </cell>
        </row>
        <row r="508">
          <cell r="A508" t="str">
            <v>00.922.988/0001-46</v>
          </cell>
        </row>
        <row r="509">
          <cell r="A509" t="str">
            <v>00.923.864/0006-90</v>
          </cell>
        </row>
        <row r="510">
          <cell r="A510" t="str">
            <v>00.924.845/0001-73</v>
          </cell>
        </row>
        <row r="511">
          <cell r="A511" t="str">
            <v>00.927.701/0001-70</v>
          </cell>
        </row>
        <row r="512">
          <cell r="A512" t="str">
            <v>00.928.338/0001-08</v>
          </cell>
        </row>
        <row r="513">
          <cell r="A513" t="str">
            <v>00.928.846/0001-96</v>
          </cell>
        </row>
        <row r="514">
          <cell r="A514" t="str">
            <v>00.935.357/0001-61</v>
          </cell>
        </row>
        <row r="515">
          <cell r="A515" t="str">
            <v>00.936.000/0001-06</v>
          </cell>
        </row>
        <row r="516">
          <cell r="A516" t="str">
            <v>00.938.168/0001-42</v>
          </cell>
        </row>
        <row r="517">
          <cell r="A517" t="str">
            <v>00.938.301/0001-60</v>
          </cell>
        </row>
        <row r="518">
          <cell r="A518" t="str">
            <v>00.939.906/0001-76</v>
          </cell>
        </row>
        <row r="519">
          <cell r="A519" t="str">
            <v>00.940.525/0001-07</v>
          </cell>
        </row>
        <row r="520">
          <cell r="A520" t="str">
            <v>00.940.628/0001-77</v>
          </cell>
        </row>
        <row r="521">
          <cell r="A521" t="str">
            <v>00.942.737/0001-23</v>
          </cell>
        </row>
        <row r="522">
          <cell r="A522" t="str">
            <v>00.943.011/0001-05</v>
          </cell>
        </row>
        <row r="523">
          <cell r="A523" t="str">
            <v>00.944.141/0001-62</v>
          </cell>
        </row>
        <row r="524">
          <cell r="A524" t="str">
            <v>00.944.182/0001-59</v>
          </cell>
        </row>
        <row r="525">
          <cell r="A525" t="str">
            <v>00.945.294/0001-24</v>
          </cell>
        </row>
        <row r="526">
          <cell r="A526" t="str">
            <v>00.946.172/0001-52</v>
          </cell>
        </row>
        <row r="527">
          <cell r="A527" t="str">
            <v>00.949.138/0001-31</v>
          </cell>
        </row>
        <row r="528">
          <cell r="A528" t="str">
            <v>00.950.653/0001-31</v>
          </cell>
        </row>
        <row r="529">
          <cell r="A529" t="str">
            <v>00.950.669/0001-44</v>
          </cell>
        </row>
        <row r="530">
          <cell r="A530" t="str">
            <v>00.952.991/0001-02</v>
          </cell>
        </row>
        <row r="531">
          <cell r="A531" t="str">
            <v>00.957.915/0002-70</v>
          </cell>
        </row>
        <row r="532">
          <cell r="A532" t="str">
            <v>00.958.286/0001-12</v>
          </cell>
        </row>
        <row r="533">
          <cell r="A533" t="str">
            <v>00.962.725/0001-60</v>
          </cell>
        </row>
        <row r="534">
          <cell r="A534" t="str">
            <v>00.962.780/0001-50</v>
          </cell>
        </row>
        <row r="535">
          <cell r="A535" t="str">
            <v>00.962.856/0001-48</v>
          </cell>
        </row>
        <row r="536">
          <cell r="A536" t="str">
            <v>00.968.061/0001-47</v>
          </cell>
        </row>
        <row r="537">
          <cell r="A537" t="str">
            <v>00.968.498/0001-80</v>
          </cell>
        </row>
        <row r="538">
          <cell r="A538" t="str">
            <v>00.970.482/0001-02</v>
          </cell>
        </row>
        <row r="539">
          <cell r="A539" t="str">
            <v>00.972.129/0001-61</v>
          </cell>
        </row>
        <row r="540">
          <cell r="A540" t="str">
            <v>00.972.129/0002-42</v>
          </cell>
        </row>
        <row r="541">
          <cell r="A541" t="str">
            <v>00.981.125/0001-40</v>
          </cell>
        </row>
        <row r="542">
          <cell r="A542" t="str">
            <v>00.981.268/0001-51</v>
          </cell>
        </row>
        <row r="543">
          <cell r="A543" t="str">
            <v>00.981.295/0001-24</v>
          </cell>
        </row>
        <row r="544">
          <cell r="A544" t="str">
            <v>00.982.067/0001-79</v>
          </cell>
        </row>
        <row r="545">
          <cell r="A545" t="str">
            <v>00.982.807/0001-77</v>
          </cell>
        </row>
        <row r="546">
          <cell r="A546" t="str">
            <v>00.982.846/0001-74</v>
          </cell>
        </row>
        <row r="547">
          <cell r="A547" t="str">
            <v>00.985.210/0001-86</v>
          </cell>
        </row>
        <row r="548">
          <cell r="A548" t="str">
            <v>00.988.711/0001-16</v>
          </cell>
        </row>
        <row r="549">
          <cell r="A549" t="str">
            <v>00.990.302/0001-54</v>
          </cell>
        </row>
        <row r="550">
          <cell r="A550" t="str">
            <v>00.990.842/0001-38</v>
          </cell>
        </row>
        <row r="551">
          <cell r="A551" t="str">
            <v>00.996.187/0001-25</v>
          </cell>
        </row>
        <row r="552">
          <cell r="A552" t="str">
            <v>00.996.738/0001-50</v>
          </cell>
        </row>
        <row r="553">
          <cell r="A553" t="str">
            <v>00.997.113/0001-03</v>
          </cell>
        </row>
        <row r="554">
          <cell r="A554" t="str">
            <v>00.997.222/0001-20</v>
          </cell>
        </row>
        <row r="555">
          <cell r="A555" t="str">
            <v>00.997.790/0001-21</v>
          </cell>
        </row>
        <row r="556">
          <cell r="A556" t="str">
            <v>00.998.573/0001-56</v>
          </cell>
        </row>
        <row r="557">
          <cell r="A557" t="str">
            <v>00.999.591/0001-52</v>
          </cell>
        </row>
        <row r="558">
          <cell r="A558" t="str">
            <v xml:space="preserve">000.777.394-34    </v>
          </cell>
        </row>
        <row r="559">
          <cell r="A559" t="str">
            <v xml:space="preserve">003.177.337-02    </v>
          </cell>
        </row>
        <row r="560">
          <cell r="A560" t="str">
            <v xml:space="preserve">006.371.587-25    </v>
          </cell>
        </row>
        <row r="561">
          <cell r="A561" t="str">
            <v xml:space="preserve">009.212.927-75    </v>
          </cell>
        </row>
        <row r="562">
          <cell r="A562" t="str">
            <v>01.001.876/0001-15</v>
          </cell>
        </row>
        <row r="563">
          <cell r="A563" t="str">
            <v>01.006.560/0001-16</v>
          </cell>
        </row>
        <row r="564">
          <cell r="A564" t="str">
            <v>01.006.928/0001-46</v>
          </cell>
        </row>
        <row r="565">
          <cell r="A565" t="str">
            <v>01.008.073/0030-27</v>
          </cell>
        </row>
        <row r="566">
          <cell r="A566" t="str">
            <v>01.008.073/0065-57</v>
          </cell>
        </row>
        <row r="567">
          <cell r="A567" t="str">
            <v>01.008.357/0001-89</v>
          </cell>
        </row>
        <row r="568">
          <cell r="A568" t="str">
            <v>01.008.490/0001-35</v>
          </cell>
        </row>
        <row r="569">
          <cell r="A569" t="str">
            <v>01.008.713/0007-50</v>
          </cell>
        </row>
        <row r="570">
          <cell r="A570" t="str">
            <v>01.009.814/0001-50</v>
          </cell>
        </row>
        <row r="571">
          <cell r="A571" t="str">
            <v>01.012.001/0001-19</v>
          </cell>
        </row>
        <row r="572">
          <cell r="A572" t="str">
            <v>01.012.260/0001-40</v>
          </cell>
        </row>
        <row r="573">
          <cell r="A573" t="str">
            <v>01.014.009/0001-14</v>
          </cell>
        </row>
        <row r="574">
          <cell r="A574" t="str">
            <v>01.014.727/0001-90</v>
          </cell>
        </row>
        <row r="575">
          <cell r="A575" t="str">
            <v>01.015.271/0001-83</v>
          </cell>
        </row>
        <row r="576">
          <cell r="A576" t="str">
            <v>01.017.145/0001-68</v>
          </cell>
        </row>
        <row r="577">
          <cell r="A577" t="str">
            <v>01.019.208/0001-15</v>
          </cell>
        </row>
        <row r="578">
          <cell r="A578" t="str">
            <v>01.019.922/0001-03</v>
          </cell>
        </row>
        <row r="579">
          <cell r="A579" t="str">
            <v>01.021.162/0001-79</v>
          </cell>
        </row>
        <row r="580">
          <cell r="A580" t="str">
            <v>01.022.990/0001-21</v>
          </cell>
        </row>
        <row r="581">
          <cell r="A581" t="str">
            <v>01.024.914/0001-55</v>
          </cell>
        </row>
        <row r="582">
          <cell r="A582" t="str">
            <v>01.024.996/0001-38</v>
          </cell>
        </row>
        <row r="583">
          <cell r="A583" t="str">
            <v>01.025.830/0001-36</v>
          </cell>
        </row>
        <row r="584">
          <cell r="A584" t="str">
            <v>01.034.656/0001-98</v>
          </cell>
        </row>
        <row r="585">
          <cell r="A585" t="str">
            <v>01.037.600/0001-97</v>
          </cell>
        </row>
        <row r="586">
          <cell r="A586" t="str">
            <v>01.038.871/0001-67</v>
          </cell>
        </row>
        <row r="587">
          <cell r="A587" t="str">
            <v>01.039.608/0001-92</v>
          </cell>
        </row>
        <row r="588">
          <cell r="A588" t="str">
            <v>01.040.887/0001-04</v>
          </cell>
        </row>
        <row r="589">
          <cell r="A589" t="str">
            <v>01.040.887/0002-95</v>
          </cell>
        </row>
        <row r="590">
          <cell r="A590" t="str">
            <v>01.041.312/0001-06</v>
          </cell>
        </row>
        <row r="591">
          <cell r="A591" t="str">
            <v>01.042.788/0001-61</v>
          </cell>
        </row>
        <row r="592">
          <cell r="A592" t="str">
            <v>01.045.711/0001-45</v>
          </cell>
        </row>
        <row r="593">
          <cell r="A593" t="str">
            <v>01.045.711/0003-07</v>
          </cell>
        </row>
        <row r="594">
          <cell r="A594" t="str">
            <v>01.047.147/0001-08</v>
          </cell>
        </row>
        <row r="595">
          <cell r="A595" t="str">
            <v>01.048.971/0001-74</v>
          </cell>
        </row>
        <row r="596">
          <cell r="A596" t="str">
            <v>01.048.977/0001-41</v>
          </cell>
        </row>
        <row r="597">
          <cell r="A597" t="str">
            <v>01.054.347/0001-80</v>
          </cell>
        </row>
        <row r="598">
          <cell r="A598" t="str">
            <v>01.055.130/0001-94</v>
          </cell>
        </row>
        <row r="599">
          <cell r="A599" t="str">
            <v>01.055.461/0001-24</v>
          </cell>
        </row>
        <row r="600">
          <cell r="A600" t="str">
            <v>01.062.590/0001-40</v>
          </cell>
        </row>
        <row r="601">
          <cell r="A601" t="str">
            <v>01.064.234/0001-65</v>
          </cell>
        </row>
        <row r="602">
          <cell r="A602" t="str">
            <v>01.065.014/0001-56</v>
          </cell>
        </row>
        <row r="603">
          <cell r="A603" t="str">
            <v>01.065.402/0001-37</v>
          </cell>
        </row>
        <row r="604">
          <cell r="A604" t="str">
            <v>01.066.270/0001-68</v>
          </cell>
        </row>
        <row r="605">
          <cell r="A605" t="str">
            <v>01.068.004/0001-74</v>
          </cell>
        </row>
        <row r="606">
          <cell r="A606" t="str">
            <v>01.069.460/0001-39</v>
          </cell>
        </row>
        <row r="607">
          <cell r="A607" t="str">
            <v>01.070.825/0001-45</v>
          </cell>
        </row>
        <row r="608">
          <cell r="A608" t="str">
            <v>01.071.152/0001-48</v>
          </cell>
        </row>
        <row r="609">
          <cell r="A609" t="str">
            <v>01.072.027/0001-52</v>
          </cell>
        </row>
        <row r="610">
          <cell r="A610" t="str">
            <v>01.072.419/0001-11</v>
          </cell>
        </row>
        <row r="611">
          <cell r="A611" t="str">
            <v>01.075.705/0001-30</v>
          </cell>
        </row>
        <row r="612">
          <cell r="A612" t="str">
            <v>01.077.153/0001-08</v>
          </cell>
        </row>
        <row r="613">
          <cell r="A613" t="str">
            <v>01.079.271/0001-47</v>
          </cell>
        </row>
        <row r="614">
          <cell r="A614" t="str">
            <v>01.081.443/0001-17</v>
          </cell>
        </row>
        <row r="615">
          <cell r="A615" t="str">
            <v>01.082.691/0001-82</v>
          </cell>
        </row>
        <row r="616">
          <cell r="A616" t="str">
            <v>01.082.972/0001-35</v>
          </cell>
        </row>
        <row r="617">
          <cell r="A617" t="str">
            <v>01.083.251/0001-40</v>
          </cell>
        </row>
        <row r="618">
          <cell r="A618" t="str">
            <v>01.085.706/0001-66</v>
          </cell>
        </row>
        <row r="619">
          <cell r="A619" t="str">
            <v>01.087.705/0001-50</v>
          </cell>
        </row>
        <row r="620">
          <cell r="A620" t="str">
            <v>01.089.173/0001-90</v>
          </cell>
        </row>
        <row r="621">
          <cell r="A621" t="str">
            <v>01.092.441/0001-23</v>
          </cell>
        </row>
        <row r="622">
          <cell r="A622" t="str">
            <v>01.093.429/0001-33</v>
          </cell>
        </row>
        <row r="623">
          <cell r="A623" t="str">
            <v>01.095.445/0001-65</v>
          </cell>
        </row>
        <row r="624">
          <cell r="A624" t="str">
            <v>01.096.521/0001-57</v>
          </cell>
        </row>
        <row r="625">
          <cell r="A625" t="str">
            <v>01.097.292/0001-95</v>
          </cell>
        </row>
        <row r="626">
          <cell r="A626" t="str">
            <v>01.1.1.77./807--75</v>
          </cell>
        </row>
        <row r="627">
          <cell r="A627" t="str">
            <v>01.100.948/0001-81</v>
          </cell>
        </row>
        <row r="628">
          <cell r="A628" t="str">
            <v>01.102.348/0001-52</v>
          </cell>
        </row>
        <row r="629">
          <cell r="A629" t="str">
            <v>01.102.868/0001-65</v>
          </cell>
        </row>
        <row r="630">
          <cell r="A630" t="str">
            <v>01.106.437/0001-77</v>
          </cell>
        </row>
        <row r="631">
          <cell r="A631" t="str">
            <v>01.107.715/0001-00</v>
          </cell>
        </row>
        <row r="632">
          <cell r="A632" t="str">
            <v>01.109.819/0001-54</v>
          </cell>
        </row>
        <row r="633">
          <cell r="A633" t="str">
            <v>01.111.039/0004-91</v>
          </cell>
        </row>
        <row r="634">
          <cell r="A634" t="str">
            <v>01.112.976/0001-19</v>
          </cell>
        </row>
        <row r="635">
          <cell r="A635" t="str">
            <v>01.114.430/0001-05</v>
          </cell>
        </row>
        <row r="636">
          <cell r="A636" t="str">
            <v>01.117.166/0001-55</v>
          </cell>
        </row>
        <row r="637">
          <cell r="A637" t="str">
            <v>01.117.348/0001-26</v>
          </cell>
        </row>
        <row r="638">
          <cell r="A638" t="str">
            <v>01.117.975/0001-67</v>
          </cell>
        </row>
        <row r="639">
          <cell r="A639" t="str">
            <v>01.118.972/0001-48</v>
          </cell>
        </row>
        <row r="640">
          <cell r="A640" t="str">
            <v>01.119.918/0001-17</v>
          </cell>
        </row>
        <row r="641">
          <cell r="A641" t="str">
            <v>01.120.899/0001-49</v>
          </cell>
        </row>
        <row r="642">
          <cell r="A642" t="str">
            <v>01.125.266/0002-04</v>
          </cell>
        </row>
        <row r="643">
          <cell r="A643" t="str">
            <v>01.126.142/0001-62</v>
          </cell>
        </row>
        <row r="644">
          <cell r="A644" t="str">
            <v>01.126.946/0002-42</v>
          </cell>
        </row>
        <row r="645">
          <cell r="A645" t="str">
            <v>01.127.106/0001-13</v>
          </cell>
        </row>
        <row r="646">
          <cell r="A646" t="str">
            <v>01.127.899/0001-70</v>
          </cell>
        </row>
        <row r="647">
          <cell r="A647" t="str">
            <v>01.128.560/0001-99</v>
          </cell>
        </row>
        <row r="648">
          <cell r="A648" t="str">
            <v>01.129.548/0001-07</v>
          </cell>
        </row>
        <row r="649">
          <cell r="A649" t="str">
            <v>01.131.871/0001-07</v>
          </cell>
        </row>
        <row r="650">
          <cell r="A650" t="str">
            <v>01.134.093/0001-00</v>
          </cell>
        </row>
        <row r="651">
          <cell r="A651" t="str">
            <v>01.134.787/0001-47</v>
          </cell>
        </row>
        <row r="652">
          <cell r="A652" t="str">
            <v>01.136.598/0005-37</v>
          </cell>
        </row>
        <row r="653">
          <cell r="A653" t="str">
            <v>01.136.598/0029-04</v>
          </cell>
        </row>
        <row r="654">
          <cell r="A654" t="str">
            <v>01.137.619/0001-05</v>
          </cell>
        </row>
        <row r="655">
          <cell r="A655" t="str">
            <v>01.138.114/0001-65</v>
          </cell>
        </row>
        <row r="656">
          <cell r="A656" t="str">
            <v>01.138.846/0001-55</v>
          </cell>
        </row>
        <row r="657">
          <cell r="A657" t="str">
            <v>01.144.523/0001-74</v>
          </cell>
        </row>
        <row r="658">
          <cell r="A658" t="str">
            <v>01.144.537/0001-98</v>
          </cell>
        </row>
        <row r="659">
          <cell r="A659" t="str">
            <v>01.151.944/0001-22</v>
          </cell>
        </row>
        <row r="660">
          <cell r="A660" t="str">
            <v>01.152.135/0001-35</v>
          </cell>
        </row>
        <row r="661">
          <cell r="A661" t="str">
            <v>01.153.332/0001-79</v>
          </cell>
        </row>
        <row r="662">
          <cell r="A662" t="str">
            <v>01.153.332/0002-50</v>
          </cell>
        </row>
        <row r="663">
          <cell r="A663" t="str">
            <v>01.158.137/0001-31</v>
          </cell>
        </row>
        <row r="664">
          <cell r="A664" t="str">
            <v>01.158.901/0001-79</v>
          </cell>
        </row>
        <row r="665">
          <cell r="A665" t="str">
            <v>01.159.535/0001-72</v>
          </cell>
        </row>
        <row r="666">
          <cell r="A666" t="str">
            <v>01.159.590/0001-62</v>
          </cell>
        </row>
        <row r="667">
          <cell r="A667" t="str">
            <v>01.159.624/0001-19</v>
          </cell>
        </row>
        <row r="668">
          <cell r="A668" t="str">
            <v>01.159.678/0001-84</v>
          </cell>
        </row>
        <row r="669">
          <cell r="A669" t="str">
            <v>01.163.665/0001-89</v>
          </cell>
        </row>
        <row r="670">
          <cell r="A670" t="str">
            <v>01.166.905/0001-07</v>
          </cell>
        </row>
        <row r="671">
          <cell r="A671" t="str">
            <v>01.167.107/0001-91</v>
          </cell>
        </row>
        <row r="672">
          <cell r="A672" t="str">
            <v>01.168.581/0001-38</v>
          </cell>
        </row>
        <row r="673">
          <cell r="A673" t="str">
            <v>01.170.995/0001-00</v>
          </cell>
        </row>
        <row r="674">
          <cell r="A674" t="str">
            <v>01.175.368/0001-53</v>
          </cell>
        </row>
        <row r="675">
          <cell r="A675" t="str">
            <v>01.178.066/0001-39</v>
          </cell>
        </row>
        <row r="676">
          <cell r="A676" t="str">
            <v>01.178.362/0001-30</v>
          </cell>
        </row>
        <row r="677">
          <cell r="A677" t="str">
            <v>01.180.831/0001-55</v>
          </cell>
        </row>
        <row r="678">
          <cell r="A678" t="str">
            <v>01.183.645/0001-70</v>
          </cell>
        </row>
        <row r="679">
          <cell r="A679" t="str">
            <v>01.183.645/0005-01</v>
          </cell>
        </row>
        <row r="680">
          <cell r="A680" t="str">
            <v>01.186.258/0001-97</v>
          </cell>
        </row>
        <row r="681">
          <cell r="A681" t="str">
            <v>01.188.127/0001-49</v>
          </cell>
        </row>
        <row r="682">
          <cell r="A682" t="str">
            <v>01.195.637/0001-43</v>
          </cell>
        </row>
        <row r="683">
          <cell r="A683" t="str">
            <v>01.196.939/0001-36</v>
          </cell>
        </row>
        <row r="684">
          <cell r="A684" t="str">
            <v>01.197.563/0001-84</v>
          </cell>
        </row>
        <row r="685">
          <cell r="A685" t="str">
            <v>01.198.627/0001-61</v>
          </cell>
        </row>
        <row r="686">
          <cell r="A686" t="str">
            <v>01.200.676/0001-91</v>
          </cell>
        </row>
        <row r="687">
          <cell r="A687" t="str">
            <v>01.204.452/0001-58</v>
          </cell>
        </row>
        <row r="688">
          <cell r="A688" t="str">
            <v>01.206.076/0001-30</v>
          </cell>
        </row>
        <row r="689">
          <cell r="A689" t="str">
            <v>01.206.131/0001-92</v>
          </cell>
        </row>
        <row r="690">
          <cell r="A690" t="str">
            <v>01.206.649/0001-26</v>
          </cell>
        </row>
        <row r="691">
          <cell r="A691" t="str">
            <v>01.207.640/0001-30</v>
          </cell>
        </row>
        <row r="692">
          <cell r="A692" t="str">
            <v>01.208.717/0001-96</v>
          </cell>
        </row>
        <row r="693">
          <cell r="A693" t="str">
            <v>01.208.717/0002-77</v>
          </cell>
        </row>
        <row r="694">
          <cell r="A694" t="str">
            <v>01.209.270/0001-70</v>
          </cell>
        </row>
        <row r="695">
          <cell r="A695" t="str">
            <v>01.209.541/0001-97</v>
          </cell>
        </row>
        <row r="696">
          <cell r="A696" t="str">
            <v>01.210.802/0001-99</v>
          </cell>
        </row>
        <row r="697">
          <cell r="A697" t="str">
            <v>01.211.789/0001-92</v>
          </cell>
        </row>
        <row r="698">
          <cell r="A698" t="str">
            <v>01.212.194/0001-51</v>
          </cell>
        </row>
        <row r="699">
          <cell r="A699" t="str">
            <v>01.213.189/0001-63</v>
          </cell>
        </row>
        <row r="700">
          <cell r="A700" t="str">
            <v>01.213.226/0001-33</v>
          </cell>
        </row>
        <row r="701">
          <cell r="A701" t="str">
            <v>01.213.823/0001-68</v>
          </cell>
        </row>
        <row r="702">
          <cell r="A702" t="str">
            <v>01.213.897/0001-02</v>
          </cell>
        </row>
        <row r="703">
          <cell r="A703" t="str">
            <v>01.221.885/0001-11</v>
          </cell>
        </row>
        <row r="704">
          <cell r="A704" t="str">
            <v>01.228.315/0001-53</v>
          </cell>
        </row>
        <row r="705">
          <cell r="A705" t="str">
            <v>01.228.541/0001-34</v>
          </cell>
        </row>
        <row r="706">
          <cell r="A706" t="str">
            <v>01.232.090/0001-09</v>
          </cell>
        </row>
        <row r="707">
          <cell r="A707" t="str">
            <v>01.232.484/0001-67</v>
          </cell>
        </row>
        <row r="708">
          <cell r="A708" t="str">
            <v>01.232.563/0001-78</v>
          </cell>
        </row>
        <row r="709">
          <cell r="A709" t="str">
            <v>01.233.766/0001-89</v>
          </cell>
        </row>
        <row r="710">
          <cell r="A710" t="str">
            <v>01.233.968/0001-20</v>
          </cell>
        </row>
        <row r="711">
          <cell r="A711" t="str">
            <v>01.236.739/0001-60</v>
          </cell>
        </row>
        <row r="712">
          <cell r="A712" t="str">
            <v>01.238.289/0001-44</v>
          </cell>
        </row>
        <row r="713">
          <cell r="A713" t="str">
            <v>01.240.945/0001-43</v>
          </cell>
        </row>
        <row r="714">
          <cell r="A714" t="str">
            <v>01.243.610/0001-89</v>
          </cell>
        </row>
        <row r="715">
          <cell r="A715" t="str">
            <v>01.243.845/0001-70</v>
          </cell>
        </row>
        <row r="716">
          <cell r="A716" t="str">
            <v>01.246.485/0001-60</v>
          </cell>
        </row>
        <row r="717">
          <cell r="A717" t="str">
            <v>01.246.581/0001-09</v>
          </cell>
        </row>
        <row r="718">
          <cell r="A718" t="str">
            <v>01.248.182/0001-87</v>
          </cell>
        </row>
        <row r="719">
          <cell r="A719" t="str">
            <v>01.248.768/0001-41</v>
          </cell>
        </row>
        <row r="720">
          <cell r="A720" t="str">
            <v>01.249.348/0001-80</v>
          </cell>
        </row>
        <row r="721">
          <cell r="A721" t="str">
            <v>01.251.920/0001-45</v>
          </cell>
        </row>
        <row r="722">
          <cell r="A722" t="str">
            <v>01.253.776/0001-86</v>
          </cell>
        </row>
        <row r="723">
          <cell r="A723" t="str">
            <v>01.255.618/0001-65</v>
          </cell>
        </row>
        <row r="724">
          <cell r="A724" t="str">
            <v>01.258.188/0001-35</v>
          </cell>
        </row>
        <row r="725">
          <cell r="A725" t="str">
            <v>01.260.049/0001-46</v>
          </cell>
        </row>
        <row r="726">
          <cell r="A726" t="str">
            <v>01.260.730/0001-94</v>
          </cell>
        </row>
        <row r="727">
          <cell r="A727" t="str">
            <v>01.261.167/0001-79</v>
          </cell>
        </row>
        <row r="728">
          <cell r="A728" t="str">
            <v>01.262.309/0001-12</v>
          </cell>
        </row>
        <row r="729">
          <cell r="A729" t="str">
            <v>01.262.810/0001-89</v>
          </cell>
        </row>
        <row r="730">
          <cell r="A730" t="str">
            <v>01.262.975/0001-50</v>
          </cell>
        </row>
        <row r="731">
          <cell r="A731" t="str">
            <v>01.264.861/0001-40</v>
          </cell>
        </row>
        <row r="732">
          <cell r="A732" t="str">
            <v>01.266.841/0001-08</v>
          </cell>
        </row>
        <row r="733">
          <cell r="A733" t="str">
            <v>01.266.841/0003-70</v>
          </cell>
        </row>
        <row r="734">
          <cell r="A734" t="str">
            <v>01.267.022/0002-66</v>
          </cell>
        </row>
        <row r="735">
          <cell r="A735" t="str">
            <v>01.268.528/0001-09</v>
          </cell>
        </row>
        <row r="736">
          <cell r="A736" t="str">
            <v>01.270.517/0001-63</v>
          </cell>
        </row>
        <row r="737">
          <cell r="A737" t="str">
            <v>01.270.802/0001-84</v>
          </cell>
        </row>
        <row r="738">
          <cell r="A738" t="str">
            <v>01.271.556/0001-85</v>
          </cell>
        </row>
        <row r="739">
          <cell r="A739" t="str">
            <v>01.272.172/0001-87</v>
          </cell>
        </row>
        <row r="740">
          <cell r="A740" t="str">
            <v>01.275.489/0001-77</v>
          </cell>
        </row>
        <row r="741">
          <cell r="A741" t="str">
            <v>01.275.565/0001-44</v>
          </cell>
        </row>
        <row r="742">
          <cell r="A742" t="str">
            <v>01.277.705/0001-13</v>
          </cell>
        </row>
        <row r="743">
          <cell r="A743" t="str">
            <v>01.278.874/0001-78</v>
          </cell>
        </row>
        <row r="744">
          <cell r="A744" t="str">
            <v>01.279.054/0001-09</v>
          </cell>
        </row>
        <row r="745">
          <cell r="A745" t="str">
            <v>01.280.003/0001-99</v>
          </cell>
        </row>
        <row r="746">
          <cell r="A746" t="str">
            <v>01.280.449/0001-13</v>
          </cell>
        </row>
        <row r="747">
          <cell r="A747" t="str">
            <v>01.281.822/0001-50</v>
          </cell>
        </row>
        <row r="748">
          <cell r="A748" t="str">
            <v>01.282.866/0001-03</v>
          </cell>
        </row>
        <row r="749">
          <cell r="A749" t="str">
            <v>01.285.165/0002-09</v>
          </cell>
        </row>
        <row r="750">
          <cell r="A750" t="str">
            <v>01.287.673/0001-37</v>
          </cell>
        </row>
        <row r="751">
          <cell r="A751" t="str">
            <v>01.290.096/0001-32</v>
          </cell>
        </row>
        <row r="752">
          <cell r="A752" t="str">
            <v>01.290.096/0002-13</v>
          </cell>
        </row>
        <row r="753">
          <cell r="A753" t="str">
            <v>01.291.565/0001-38</v>
          </cell>
        </row>
        <row r="754">
          <cell r="A754" t="str">
            <v>01.295.251/0001-03</v>
          </cell>
        </row>
        <row r="755">
          <cell r="A755" t="str">
            <v>01.299.915/0001-02</v>
          </cell>
        </row>
        <row r="756">
          <cell r="A756" t="str">
            <v>01.3.7.54./937--79</v>
          </cell>
        </row>
        <row r="757">
          <cell r="A757" t="str">
            <v>01.300.123/0001-00</v>
          </cell>
        </row>
        <row r="758">
          <cell r="A758" t="str">
            <v>01.301.612/0004-20</v>
          </cell>
        </row>
        <row r="759">
          <cell r="A759" t="str">
            <v>01.303.756/0001-72</v>
          </cell>
        </row>
        <row r="760">
          <cell r="A760" t="str">
            <v>01.305.703/0001-90</v>
          </cell>
        </row>
        <row r="761">
          <cell r="A761" t="str">
            <v>01.309.439/0001-63</v>
          </cell>
        </row>
        <row r="762">
          <cell r="A762" t="str">
            <v>01.309.495/0001-06</v>
          </cell>
        </row>
        <row r="763">
          <cell r="A763" t="str">
            <v>01.315.879/0001-23</v>
          </cell>
        </row>
        <row r="764">
          <cell r="A764" t="str">
            <v>01.316.889/0001-83</v>
          </cell>
        </row>
        <row r="765">
          <cell r="A765" t="str">
            <v>01.320.514/0001-97</v>
          </cell>
        </row>
        <row r="766">
          <cell r="A766" t="str">
            <v>01.321.050/0001-33</v>
          </cell>
        </row>
        <row r="767">
          <cell r="A767" t="str">
            <v>01.322.627/0001-21</v>
          </cell>
        </row>
        <row r="768">
          <cell r="A768" t="str">
            <v>01.324.113/0001-05</v>
          </cell>
        </row>
        <row r="769">
          <cell r="A769" t="str">
            <v>01.330.245/0001-40</v>
          </cell>
        </row>
        <row r="770">
          <cell r="A770" t="str">
            <v>01.330.610/0001-16</v>
          </cell>
        </row>
        <row r="771">
          <cell r="A771" t="str">
            <v>01.331.260/0001-02</v>
          </cell>
        </row>
        <row r="772">
          <cell r="A772" t="str">
            <v>01.332.001/0001-04</v>
          </cell>
        </row>
        <row r="773">
          <cell r="A773" t="str">
            <v>01.337.778/0001-53</v>
          </cell>
        </row>
        <row r="774">
          <cell r="A774" t="str">
            <v>01.338.289/0001-16</v>
          </cell>
        </row>
        <row r="775">
          <cell r="A775" t="str">
            <v>01.338.470/0002-03</v>
          </cell>
        </row>
        <row r="776">
          <cell r="A776" t="str">
            <v>01.338.470/0003-94</v>
          </cell>
        </row>
        <row r="777">
          <cell r="A777" t="str">
            <v>01.338.470/0005-56</v>
          </cell>
        </row>
        <row r="778">
          <cell r="A778" t="str">
            <v>01.340.067/0001-38</v>
          </cell>
        </row>
        <row r="779">
          <cell r="A779" t="str">
            <v>01.340.137/0001-58</v>
          </cell>
        </row>
        <row r="780">
          <cell r="A780" t="str">
            <v>01.340.573/0001-27</v>
          </cell>
        </row>
        <row r="781">
          <cell r="A781" t="str">
            <v>01.342.638/0001-73</v>
          </cell>
        </row>
        <row r="782">
          <cell r="A782" t="str">
            <v>01.343.688/0001-75</v>
          </cell>
        </row>
        <row r="783">
          <cell r="A783" t="str">
            <v>01.345.367/0001-00</v>
          </cell>
        </row>
        <row r="784">
          <cell r="A784" t="str">
            <v>01.345.935/0001-72</v>
          </cell>
        </row>
        <row r="785">
          <cell r="A785" t="str">
            <v>01.350.356/0001-18</v>
          </cell>
        </row>
        <row r="786">
          <cell r="A786" t="str">
            <v>01.353.577/0001-40</v>
          </cell>
        </row>
        <row r="787">
          <cell r="A787" t="str">
            <v>01.353.593/0001-32</v>
          </cell>
        </row>
        <row r="788">
          <cell r="A788" t="str">
            <v>01.354.636/0001-02</v>
          </cell>
        </row>
        <row r="789">
          <cell r="A789" t="str">
            <v>01.355.154/0001-69</v>
          </cell>
        </row>
        <row r="790">
          <cell r="A790" t="str">
            <v>01.355.173/0002-76</v>
          </cell>
        </row>
        <row r="791">
          <cell r="A791" t="str">
            <v>01.357.130/0001-49</v>
          </cell>
        </row>
        <row r="792">
          <cell r="A792" t="str">
            <v>01.357.554/0001-03</v>
          </cell>
        </row>
        <row r="793">
          <cell r="A793" t="str">
            <v>01.357.970/0001-01</v>
          </cell>
        </row>
        <row r="794">
          <cell r="A794" t="str">
            <v>01.359.387/0001-30</v>
          </cell>
        </row>
        <row r="795">
          <cell r="A795" t="str">
            <v>01.360.336/0001-28</v>
          </cell>
        </row>
        <row r="796">
          <cell r="A796" t="str">
            <v>01.365.116/0001-97</v>
          </cell>
        </row>
        <row r="797">
          <cell r="A797" t="str">
            <v>01.366.609/0001-41</v>
          </cell>
        </row>
        <row r="798">
          <cell r="A798" t="str">
            <v>01.367.821/0001-23</v>
          </cell>
        </row>
        <row r="799">
          <cell r="A799" t="str">
            <v>01.371.243/0001-07</v>
          </cell>
        </row>
        <row r="800">
          <cell r="A800" t="str">
            <v>01.374.745/0001-83</v>
          </cell>
        </row>
        <row r="801">
          <cell r="A801" t="str">
            <v>01.375.191/0001-39</v>
          </cell>
        </row>
        <row r="802">
          <cell r="A802" t="str">
            <v>01.376.039/0001-70</v>
          </cell>
        </row>
        <row r="803">
          <cell r="A803" t="str">
            <v>01.376.959/0001-99</v>
          </cell>
        </row>
        <row r="804">
          <cell r="A804" t="str">
            <v>01.378.969/0001-63</v>
          </cell>
        </row>
        <row r="805">
          <cell r="A805" t="str">
            <v>01.380.223/0001-94</v>
          </cell>
        </row>
        <row r="806">
          <cell r="A806" t="str">
            <v>01.384.081/0001-33</v>
          </cell>
        </row>
        <row r="807">
          <cell r="A807" t="str">
            <v>01.393.105/0001-10</v>
          </cell>
        </row>
        <row r="808">
          <cell r="A808" t="str">
            <v>01.393.596/0001-08</v>
          </cell>
        </row>
        <row r="809">
          <cell r="A809" t="str">
            <v>01.394.103/0001-46</v>
          </cell>
        </row>
        <row r="810">
          <cell r="A810" t="str">
            <v>01.395.200/0001-53</v>
          </cell>
        </row>
        <row r="811">
          <cell r="A811" t="str">
            <v>01.397.401/0001-90</v>
          </cell>
        </row>
        <row r="812">
          <cell r="A812" t="str">
            <v>01.397.415/0001-03</v>
          </cell>
        </row>
        <row r="813">
          <cell r="A813" t="str">
            <v>01.398.047/0001-18</v>
          </cell>
        </row>
        <row r="814">
          <cell r="A814" t="str">
            <v>01.398.444/0001-90</v>
          </cell>
        </row>
        <row r="815">
          <cell r="A815" t="str">
            <v>01.403.239/0001-75</v>
          </cell>
        </row>
        <row r="816">
          <cell r="A816" t="str">
            <v>01.405.300/0001-13</v>
          </cell>
        </row>
        <row r="817">
          <cell r="A817" t="str">
            <v>01.405.641/0001-99</v>
          </cell>
        </row>
        <row r="818">
          <cell r="A818" t="str">
            <v>01.407.940/0001-62</v>
          </cell>
        </row>
        <row r="819">
          <cell r="A819" t="str">
            <v>01.409.406/0001-95</v>
          </cell>
        </row>
        <row r="820">
          <cell r="A820" t="str">
            <v>01.411.286/0001-60</v>
          </cell>
        </row>
        <row r="821">
          <cell r="A821" t="str">
            <v>01.414.846/0001-30</v>
          </cell>
        </row>
        <row r="822">
          <cell r="A822" t="str">
            <v>01.415.773/0001-00</v>
          </cell>
        </row>
        <row r="823">
          <cell r="A823" t="str">
            <v>01.418.913/0001-95</v>
          </cell>
        </row>
        <row r="824">
          <cell r="A824" t="str">
            <v>01.418.922/0001-86</v>
          </cell>
        </row>
        <row r="825">
          <cell r="A825" t="str">
            <v>01.419.416/0002-92</v>
          </cell>
        </row>
        <row r="826">
          <cell r="A826" t="str">
            <v>01.420.697/0001-12</v>
          </cell>
        </row>
        <row r="827">
          <cell r="A827" t="str">
            <v>01.424.812/0001-27</v>
          </cell>
        </row>
        <row r="828">
          <cell r="A828" t="str">
            <v>01.425.014/0001-10</v>
          </cell>
        </row>
        <row r="829">
          <cell r="A829" t="str">
            <v>01.425.950/0001-20</v>
          </cell>
        </row>
        <row r="830">
          <cell r="A830" t="str">
            <v>01.428.807/0001-92</v>
          </cell>
        </row>
        <row r="831">
          <cell r="A831" t="str">
            <v>01.430.943/0001-17</v>
          </cell>
        </row>
        <row r="832">
          <cell r="A832" t="str">
            <v>01.432.679/0001-50</v>
          </cell>
        </row>
        <row r="833">
          <cell r="A833" t="str">
            <v>01.434.785/0001-73</v>
          </cell>
        </row>
        <row r="834">
          <cell r="A834" t="str">
            <v>01.435.471/0001-95</v>
          </cell>
        </row>
        <row r="835">
          <cell r="A835" t="str">
            <v>01.435.694/0001-52</v>
          </cell>
        </row>
        <row r="836">
          <cell r="A836" t="str">
            <v>01.435.883/0001-25</v>
          </cell>
        </row>
        <row r="837">
          <cell r="A837" t="str">
            <v>01.436.439/0001-24</v>
          </cell>
        </row>
        <row r="838">
          <cell r="A838" t="str">
            <v>01.436.900/0001-49</v>
          </cell>
        </row>
        <row r="839">
          <cell r="A839" t="str">
            <v>01.437.387/0001-00</v>
          </cell>
        </row>
        <row r="840">
          <cell r="A840" t="str">
            <v>01.437.739/0003-90</v>
          </cell>
        </row>
        <row r="841">
          <cell r="A841" t="str">
            <v>01.438.081/0001-79</v>
          </cell>
        </row>
        <row r="842">
          <cell r="A842" t="str">
            <v>01.438.086/0001-00</v>
          </cell>
        </row>
        <row r="843">
          <cell r="A843" t="str">
            <v>01.438.515/0001-30</v>
          </cell>
        </row>
        <row r="844">
          <cell r="A844" t="str">
            <v>01.439.591/0001-60</v>
          </cell>
        </row>
        <row r="845">
          <cell r="A845" t="str">
            <v>01.441.097/0001-30</v>
          </cell>
        </row>
        <row r="846">
          <cell r="A846" t="str">
            <v>01.444.688/0001-61</v>
          </cell>
        </row>
        <row r="847">
          <cell r="A847" t="str">
            <v>01.444.772/0001-85</v>
          </cell>
        </row>
        <row r="848">
          <cell r="A848" t="str">
            <v>01.446.198/0001-02</v>
          </cell>
        </row>
        <row r="849">
          <cell r="A849" t="str">
            <v>01.446.223/0001-40</v>
          </cell>
        </row>
        <row r="850">
          <cell r="A850" t="str">
            <v>01.448.039/0001-39</v>
          </cell>
        </row>
        <row r="851">
          <cell r="A851" t="str">
            <v>01.449.349/0001-78</v>
          </cell>
        </row>
        <row r="852">
          <cell r="A852" t="str">
            <v>01.450.488/0001-11</v>
          </cell>
        </row>
        <row r="853">
          <cell r="A853" t="str">
            <v>01.451.136/0001-80</v>
          </cell>
        </row>
        <row r="854">
          <cell r="A854" t="str">
            <v>01.451.419/0001-22</v>
          </cell>
        </row>
        <row r="855">
          <cell r="A855" t="str">
            <v>01.452.076/0001-10</v>
          </cell>
        </row>
        <row r="856">
          <cell r="A856" t="str">
            <v>01.452.763/0001-36</v>
          </cell>
        </row>
        <row r="857">
          <cell r="A857" t="str">
            <v>01.453.383/0001-16</v>
          </cell>
        </row>
        <row r="858">
          <cell r="A858" t="str">
            <v>01.453.506/0001-19</v>
          </cell>
        </row>
        <row r="859">
          <cell r="A859" t="str">
            <v>01.456.499/0001-09</v>
          </cell>
        </row>
        <row r="860">
          <cell r="A860" t="str">
            <v>01.457.583/0001-47</v>
          </cell>
        </row>
        <row r="861">
          <cell r="A861" t="str">
            <v>01.458.232/0001-50</v>
          </cell>
        </row>
        <row r="862">
          <cell r="A862" t="str">
            <v>01.460.356/0001-70</v>
          </cell>
        </row>
        <row r="863">
          <cell r="A863" t="str">
            <v>01.460.585/0001-95</v>
          </cell>
        </row>
        <row r="864">
          <cell r="A864" t="str">
            <v>01.462.710/0001-04</v>
          </cell>
        </row>
        <row r="865">
          <cell r="A865" t="str">
            <v>01.464.826/0001-74</v>
          </cell>
        </row>
        <row r="866">
          <cell r="A866" t="str">
            <v>01.465.503/0001-03</v>
          </cell>
        </row>
        <row r="867">
          <cell r="A867" t="str">
            <v>01.465.953/0001-98</v>
          </cell>
        </row>
        <row r="868">
          <cell r="A868" t="str">
            <v>01.466.225/0001-09</v>
          </cell>
        </row>
        <row r="869">
          <cell r="A869" t="str">
            <v>01.468.827/0001-97</v>
          </cell>
        </row>
        <row r="870">
          <cell r="A870" t="str">
            <v>01.471.075/0001-13</v>
          </cell>
        </row>
        <row r="871">
          <cell r="A871" t="str">
            <v>01.471.254/0001-50</v>
          </cell>
        </row>
        <row r="872">
          <cell r="A872" t="str">
            <v>01.472.924/0001-53</v>
          </cell>
        </row>
        <row r="873">
          <cell r="A873" t="str">
            <v>01.476.334/0003-60</v>
          </cell>
        </row>
        <row r="874">
          <cell r="A874" t="str">
            <v>01.476.419/0001-87</v>
          </cell>
        </row>
        <row r="875">
          <cell r="A875" t="str">
            <v>01.479.372/0001-05</v>
          </cell>
        </row>
        <row r="876">
          <cell r="A876" t="str">
            <v>01.481.046/0001-32</v>
          </cell>
        </row>
        <row r="877">
          <cell r="A877" t="str">
            <v>01.481.334/0001-97</v>
          </cell>
        </row>
        <row r="878">
          <cell r="A878" t="str">
            <v>01.482.819/0001-03</v>
          </cell>
        </row>
        <row r="879">
          <cell r="A879" t="str">
            <v>01.482.847/0001-12</v>
          </cell>
        </row>
        <row r="880">
          <cell r="A880" t="str">
            <v>01.483.362/0001-43</v>
          </cell>
        </row>
        <row r="881">
          <cell r="A881" t="str">
            <v>01.483.549/0001-47</v>
          </cell>
        </row>
        <row r="882">
          <cell r="A882" t="str">
            <v>01.483.680/0001-04</v>
          </cell>
        </row>
        <row r="883">
          <cell r="A883" t="str">
            <v>01.484.046/0001-96</v>
          </cell>
        </row>
        <row r="884">
          <cell r="A884" t="str">
            <v>01.485.949/0001-91</v>
          </cell>
        </row>
        <row r="885">
          <cell r="A885" t="str">
            <v>01.486.029/0001-98</v>
          </cell>
        </row>
        <row r="886">
          <cell r="A886" t="str">
            <v>01.487.269/0001-07</v>
          </cell>
        </row>
        <row r="887">
          <cell r="A887" t="str">
            <v>01.487.893/0001-04</v>
          </cell>
        </row>
        <row r="888">
          <cell r="A888" t="str">
            <v>01.487.929/0001-50</v>
          </cell>
        </row>
        <row r="889">
          <cell r="A889" t="str">
            <v>01.489.575/0001-82</v>
          </cell>
        </row>
        <row r="890">
          <cell r="A890" t="str">
            <v>01.495.664/0001-31</v>
          </cell>
        </row>
        <row r="891">
          <cell r="A891" t="str">
            <v>01.496.783/0001-09</v>
          </cell>
        </row>
        <row r="892">
          <cell r="A892" t="str">
            <v>01.497.680/0001-63</v>
          </cell>
        </row>
        <row r="893">
          <cell r="A893" t="str">
            <v>01.499.414/0001-70</v>
          </cell>
        </row>
        <row r="894">
          <cell r="A894" t="str">
            <v>01.499.584/0001-54</v>
          </cell>
        </row>
        <row r="895">
          <cell r="A895" t="str">
            <v>01.502.690/0001-40</v>
          </cell>
        </row>
        <row r="896">
          <cell r="A896" t="str">
            <v>01.503.399/0001-96</v>
          </cell>
        </row>
        <row r="897">
          <cell r="A897" t="str">
            <v>01.504.118/0001-10</v>
          </cell>
        </row>
        <row r="898">
          <cell r="A898" t="str">
            <v>01.505.072/0001-53</v>
          </cell>
        </row>
        <row r="899">
          <cell r="A899" t="str">
            <v>01.505.596/0001-44</v>
          </cell>
        </row>
        <row r="900">
          <cell r="A900" t="str">
            <v>01.506.601/0001-33</v>
          </cell>
        </row>
        <row r="901">
          <cell r="A901" t="str">
            <v>01.507.286/0001-69</v>
          </cell>
        </row>
        <row r="902">
          <cell r="A902" t="str">
            <v>01.507.349/0001-87</v>
          </cell>
        </row>
        <row r="903">
          <cell r="A903" t="str">
            <v>01.510.021/0001-10</v>
          </cell>
        </row>
        <row r="904">
          <cell r="A904" t="str">
            <v>01.510.200/0001-57</v>
          </cell>
        </row>
        <row r="905">
          <cell r="A905" t="str">
            <v>01.511.644/0001-07</v>
          </cell>
        </row>
        <row r="906">
          <cell r="A906" t="str">
            <v>01.515.239/0001-67</v>
          </cell>
        </row>
        <row r="907">
          <cell r="A907" t="str">
            <v>01.518.089/0001-45</v>
          </cell>
        </row>
        <row r="908">
          <cell r="A908" t="str">
            <v>01.518.170/0001-25</v>
          </cell>
        </row>
        <row r="909">
          <cell r="A909" t="str">
            <v>01.519.456/0001-25</v>
          </cell>
        </row>
        <row r="910">
          <cell r="A910" t="str">
            <v>01.523.432/0001-40</v>
          </cell>
        </row>
        <row r="911">
          <cell r="A911" t="str">
            <v>01.524.437/0001-97</v>
          </cell>
        </row>
        <row r="912">
          <cell r="A912" t="str">
            <v>01.527.337/0001-14</v>
          </cell>
        </row>
        <row r="913">
          <cell r="A913" t="str">
            <v>01.528.890/0001-71</v>
          </cell>
        </row>
        <row r="914">
          <cell r="A914" t="str">
            <v>01.530.845/0001-51</v>
          </cell>
        </row>
        <row r="915">
          <cell r="A915" t="str">
            <v>01.534.080/0003-90</v>
          </cell>
        </row>
        <row r="916">
          <cell r="A916" t="str">
            <v>01.534.080/0008-02</v>
          </cell>
        </row>
        <row r="917">
          <cell r="A917" t="str">
            <v>01.534.080/0094-27</v>
          </cell>
        </row>
        <row r="918">
          <cell r="A918" t="str">
            <v>01.534.080/0095-08</v>
          </cell>
        </row>
        <row r="919">
          <cell r="A919" t="str">
            <v>01.534.080/0097-70</v>
          </cell>
        </row>
        <row r="920">
          <cell r="A920" t="str">
            <v>01.534.481/0001-88</v>
          </cell>
        </row>
        <row r="921">
          <cell r="A921" t="str">
            <v>01.534.481/0001-88</v>
          </cell>
        </row>
        <row r="922">
          <cell r="A922" t="str">
            <v>01.534.887/0001-60</v>
          </cell>
        </row>
        <row r="923">
          <cell r="A923" t="str">
            <v>01.535.822/0001-30</v>
          </cell>
        </row>
        <row r="924">
          <cell r="A924" t="str">
            <v>01.537.702/0001-71</v>
          </cell>
        </row>
        <row r="925">
          <cell r="A925" t="str">
            <v>01.540.803/0001-00</v>
          </cell>
        </row>
        <row r="926">
          <cell r="A926" t="str">
            <v>01.540.805/0001-90</v>
          </cell>
        </row>
        <row r="927">
          <cell r="A927" t="str">
            <v>01.542.328/0001-00</v>
          </cell>
        </row>
        <row r="928">
          <cell r="A928" t="str">
            <v>01.543.722/0001-55</v>
          </cell>
        </row>
        <row r="929">
          <cell r="A929" t="str">
            <v>01.544.235/0001-07</v>
          </cell>
        </row>
        <row r="930">
          <cell r="A930" t="str">
            <v>01.546.213/0001-86</v>
          </cell>
        </row>
        <row r="931">
          <cell r="A931" t="str">
            <v>01.546.783/0001-76</v>
          </cell>
        </row>
        <row r="932">
          <cell r="A932" t="str">
            <v>01.546.864/0001-76</v>
          </cell>
        </row>
        <row r="933">
          <cell r="A933" t="str">
            <v>01.547.663/0001-93</v>
          </cell>
        </row>
        <row r="934">
          <cell r="A934" t="str">
            <v>01.550.174/0001-90</v>
          </cell>
        </row>
        <row r="935">
          <cell r="A935" t="str">
            <v>01.551.314/0001-45</v>
          </cell>
        </row>
        <row r="936">
          <cell r="A936" t="str">
            <v>01.552.266/0001-00</v>
          </cell>
        </row>
        <row r="937">
          <cell r="A937" t="str">
            <v>01.552.408/0001-39</v>
          </cell>
        </row>
        <row r="938">
          <cell r="A938" t="str">
            <v>01.552.719/0001-06</v>
          </cell>
        </row>
        <row r="939">
          <cell r="A939" t="str">
            <v>01.553.115/0001-76</v>
          </cell>
        </row>
        <row r="940">
          <cell r="A940" t="str">
            <v>01.556.552/0001-43</v>
          </cell>
        </row>
        <row r="941">
          <cell r="A941" t="str">
            <v>01.556.552/0002-24</v>
          </cell>
        </row>
        <row r="942">
          <cell r="A942" t="str">
            <v>01.558.665/0001-88</v>
          </cell>
        </row>
        <row r="943">
          <cell r="A943" t="str">
            <v>01.559.046/0008-84</v>
          </cell>
        </row>
        <row r="944">
          <cell r="A944" t="str">
            <v>01.559.046/0009-65</v>
          </cell>
        </row>
        <row r="945">
          <cell r="A945" t="str">
            <v>01.560.043/0001-94</v>
          </cell>
        </row>
        <row r="946">
          <cell r="A946" t="str">
            <v>01.560.795/0001-55</v>
          </cell>
        </row>
        <row r="947">
          <cell r="A947" t="str">
            <v>01.561.794/0003-97</v>
          </cell>
        </row>
        <row r="948">
          <cell r="A948" t="str">
            <v>01.562.471/0001-56</v>
          </cell>
        </row>
        <row r="949">
          <cell r="A949" t="str">
            <v>01.563.275/0001-04</v>
          </cell>
        </row>
        <row r="950">
          <cell r="A950" t="str">
            <v>01.564.406/0001-60</v>
          </cell>
        </row>
        <row r="951">
          <cell r="A951" t="str">
            <v>01.566.431/0001-82</v>
          </cell>
        </row>
        <row r="952">
          <cell r="A952" t="str">
            <v>01.569.451/0002-98</v>
          </cell>
        </row>
        <row r="953">
          <cell r="A953" t="str">
            <v>01.570.529/0001-03</v>
          </cell>
        </row>
        <row r="954">
          <cell r="A954" t="str">
            <v>01.570.780/0001-78</v>
          </cell>
        </row>
        <row r="955">
          <cell r="A955" t="str">
            <v>01.571.623/0001-87</v>
          </cell>
        </row>
        <row r="956">
          <cell r="A956" t="str">
            <v>01.574.014/0001-81</v>
          </cell>
        </row>
        <row r="957">
          <cell r="A957" t="str">
            <v>01.574.726/0001-09</v>
          </cell>
        </row>
        <row r="958">
          <cell r="A958" t="str">
            <v>01.575.149/0001-61</v>
          </cell>
        </row>
        <row r="959">
          <cell r="A959" t="str">
            <v>01.575.607/0001-62</v>
          </cell>
        </row>
        <row r="960">
          <cell r="A960" t="str">
            <v>01.578.847/0001-10</v>
          </cell>
        </row>
        <row r="961">
          <cell r="A961" t="str">
            <v>01.579.586/0001-53</v>
          </cell>
        </row>
        <row r="962">
          <cell r="A962" t="str">
            <v>01.580.173/0001-99</v>
          </cell>
        </row>
        <row r="963">
          <cell r="A963" t="str">
            <v>01.581.691/0001-27</v>
          </cell>
        </row>
        <row r="964">
          <cell r="A964" t="str">
            <v>01.583.842/0001-86</v>
          </cell>
        </row>
        <row r="965">
          <cell r="A965" t="str">
            <v>01.584.345/0001-00</v>
          </cell>
        </row>
        <row r="966">
          <cell r="A966" t="str">
            <v>01.584.437/0001-82</v>
          </cell>
        </row>
        <row r="967">
          <cell r="A967" t="str">
            <v>01.585.011/0001-43</v>
          </cell>
        </row>
        <row r="968">
          <cell r="A968" t="str">
            <v>01.586.365/0001-02</v>
          </cell>
        </row>
        <row r="969">
          <cell r="A969" t="str">
            <v>01.588.824/0001-97</v>
          </cell>
        </row>
        <row r="970">
          <cell r="A970" t="str">
            <v>01.588.839/0002-36</v>
          </cell>
        </row>
        <row r="971">
          <cell r="A971" t="str">
            <v>01.592.307/0001-91</v>
          </cell>
        </row>
        <row r="972">
          <cell r="A972" t="str">
            <v>01.592.950/0001-15</v>
          </cell>
        </row>
        <row r="973">
          <cell r="A973" t="str">
            <v>01.593.295/0003-81</v>
          </cell>
        </row>
        <row r="974">
          <cell r="A974" t="str">
            <v>01.593.679/0001-32</v>
          </cell>
        </row>
        <row r="975">
          <cell r="A975" t="str">
            <v>01.593.756/0001-54</v>
          </cell>
        </row>
        <row r="976">
          <cell r="A976" t="str">
            <v>01.593.821/0002-22</v>
          </cell>
        </row>
        <row r="977">
          <cell r="A977" t="str">
            <v>01.593.821/0003-03</v>
          </cell>
        </row>
        <row r="978">
          <cell r="A978" t="str">
            <v>01.593.821/0010-32</v>
          </cell>
        </row>
        <row r="979">
          <cell r="A979" t="str">
            <v>01.595.747/0001-00</v>
          </cell>
        </row>
        <row r="980">
          <cell r="A980" t="str">
            <v>01.596.652/0001-01</v>
          </cell>
        </row>
        <row r="981">
          <cell r="A981" t="str">
            <v>01.597.168/0010-80</v>
          </cell>
        </row>
        <row r="982">
          <cell r="A982" t="str">
            <v>01.6.2.83./767--40</v>
          </cell>
        </row>
        <row r="983">
          <cell r="A983" t="str">
            <v>01.601.230/0001-79</v>
          </cell>
        </row>
        <row r="984">
          <cell r="A984" t="str">
            <v>01.601.281/0001-09</v>
          </cell>
        </row>
        <row r="985">
          <cell r="A985" t="str">
            <v>01.601.492/0001-33</v>
          </cell>
        </row>
        <row r="986">
          <cell r="A986" t="str">
            <v>01.603.036/0001-22</v>
          </cell>
        </row>
        <row r="987">
          <cell r="A987" t="str">
            <v>01.606.951/0001-71</v>
          </cell>
        </row>
        <row r="988">
          <cell r="A988" t="str">
            <v>01.607.107/0001-65</v>
          </cell>
        </row>
        <row r="989">
          <cell r="A989" t="str">
            <v>01.608.488/0001-05</v>
          </cell>
        </row>
        <row r="990">
          <cell r="A990" t="str">
            <v>01.609.240/0003-12</v>
          </cell>
        </row>
        <row r="991">
          <cell r="A991" t="str">
            <v>01.610.297/0001-70</v>
          </cell>
        </row>
        <row r="992">
          <cell r="A992" t="str">
            <v>01.611.969/0001-61</v>
          </cell>
        </row>
        <row r="993">
          <cell r="A993" t="str">
            <v>01.612.046/0001-24</v>
          </cell>
        </row>
        <row r="994">
          <cell r="A994" t="str">
            <v>01.613.211/0001-62</v>
          </cell>
        </row>
        <row r="995">
          <cell r="A995" t="str">
            <v>01.613.757/0001-13</v>
          </cell>
        </row>
        <row r="996">
          <cell r="A996" t="str">
            <v>01.615.845/0001-54</v>
          </cell>
        </row>
        <row r="997">
          <cell r="A997" t="str">
            <v>01.617.779/0001-51</v>
          </cell>
        </row>
        <row r="998">
          <cell r="A998" t="str">
            <v>01.620.281/0001-48</v>
          </cell>
        </row>
        <row r="999">
          <cell r="A999" t="str">
            <v>01.621.876/0001-18</v>
          </cell>
        </row>
        <row r="1000">
          <cell r="A1000" t="str">
            <v>01.622.468/0001-80</v>
          </cell>
        </row>
        <row r="1001">
          <cell r="A1001" t="str">
            <v>01.623.166/0001-27</v>
          </cell>
        </row>
        <row r="1002">
          <cell r="A1002" t="str">
            <v>01.624.940/0001-14</v>
          </cell>
        </row>
        <row r="1003">
          <cell r="A1003" t="str">
            <v>01.625.133/0001-16</v>
          </cell>
        </row>
        <row r="1004">
          <cell r="A1004" t="str">
            <v>01.629.865/0001-84</v>
          </cell>
        </row>
        <row r="1005">
          <cell r="A1005" t="str">
            <v>01.630.116/0001-77</v>
          </cell>
        </row>
        <row r="1006">
          <cell r="A1006" t="str">
            <v>01.630.913/0001-54</v>
          </cell>
        </row>
        <row r="1007">
          <cell r="A1007" t="str">
            <v>01.632.767/0001-04</v>
          </cell>
        </row>
        <row r="1008">
          <cell r="A1008" t="str">
            <v>01.634.756/0001-55</v>
          </cell>
        </row>
        <row r="1009">
          <cell r="A1009" t="str">
            <v>01.635.871/0001-44</v>
          </cell>
        </row>
        <row r="1010">
          <cell r="A1010" t="str">
            <v>01.637.991/0001-80</v>
          </cell>
        </row>
        <row r="1011">
          <cell r="A1011" t="str">
            <v>01.638.359/0001-51</v>
          </cell>
        </row>
        <row r="1012">
          <cell r="A1012" t="str">
            <v>01.640.287/0001-87</v>
          </cell>
        </row>
        <row r="1013">
          <cell r="A1013" t="str">
            <v>01.641.736/0001-01</v>
          </cell>
        </row>
        <row r="1014">
          <cell r="A1014" t="str">
            <v>01.643.474/0001-14</v>
          </cell>
        </row>
        <row r="1015">
          <cell r="A1015" t="str">
            <v>01.644.560/0001-41</v>
          </cell>
        </row>
        <row r="1016">
          <cell r="A1016" t="str">
            <v>01.644.587/0001-34</v>
          </cell>
        </row>
        <row r="1017">
          <cell r="A1017" t="str">
            <v>01.644.731/0001-32</v>
          </cell>
        </row>
        <row r="1018">
          <cell r="A1018" t="str">
            <v>01.648.535/0001-36</v>
          </cell>
        </row>
        <row r="1019">
          <cell r="A1019" t="str">
            <v>01.649.679/0001-07</v>
          </cell>
        </row>
        <row r="1020">
          <cell r="A1020" t="str">
            <v>01.650.099/0001-30</v>
          </cell>
        </row>
        <row r="1021">
          <cell r="A1021" t="str">
            <v>01.650.515/0001-08</v>
          </cell>
        </row>
        <row r="1022">
          <cell r="A1022" t="str">
            <v>01.652.218/0001-93</v>
          </cell>
        </row>
        <row r="1023">
          <cell r="A1023" t="str">
            <v>01.657.029/0001-03</v>
          </cell>
        </row>
        <row r="1024">
          <cell r="A1024" t="str">
            <v>01.657.042/0001-62</v>
          </cell>
        </row>
        <row r="1025">
          <cell r="A1025" t="str">
            <v>01.657.293/0001-47</v>
          </cell>
        </row>
        <row r="1026">
          <cell r="A1026" t="str">
            <v>01.660.187/0001-12</v>
          </cell>
        </row>
        <row r="1027">
          <cell r="A1027" t="str">
            <v>01.662.825/0001-34</v>
          </cell>
        </row>
        <row r="1028">
          <cell r="A1028" t="str">
            <v>01.665.153/0001-10</v>
          </cell>
        </row>
        <row r="1029">
          <cell r="A1029" t="str">
            <v>01.665.391/0001-26</v>
          </cell>
        </row>
        <row r="1030">
          <cell r="A1030" t="str">
            <v>01.666.624/0001-05</v>
          </cell>
        </row>
        <row r="1031">
          <cell r="A1031" t="str">
            <v>01.667.226/0001-03</v>
          </cell>
        </row>
        <row r="1032">
          <cell r="A1032" t="str">
            <v>01.668.047/0001-90</v>
          </cell>
        </row>
        <row r="1033">
          <cell r="A1033" t="str">
            <v>01.670.034/0001-56</v>
          </cell>
        </row>
        <row r="1034">
          <cell r="A1034" t="str">
            <v>01.670.294/0001-21</v>
          </cell>
        </row>
        <row r="1035">
          <cell r="A1035" t="str">
            <v>01.670.921/0001-24</v>
          </cell>
        </row>
        <row r="1036">
          <cell r="A1036" t="str">
            <v>01.672.515/0001-09</v>
          </cell>
        </row>
        <row r="1037">
          <cell r="A1037" t="str">
            <v>01.672.902/0001-37</v>
          </cell>
        </row>
        <row r="1038">
          <cell r="A1038" t="str">
            <v>01.673.841/0001-22</v>
          </cell>
        </row>
        <row r="1039">
          <cell r="A1039" t="str">
            <v>01.674.330/0001-25</v>
          </cell>
        </row>
        <row r="1040">
          <cell r="A1040" t="str">
            <v>01.675.138/0001-53</v>
          </cell>
        </row>
        <row r="1041">
          <cell r="A1041" t="str">
            <v>01.677.071/0001-96</v>
          </cell>
        </row>
        <row r="1042">
          <cell r="A1042" t="str">
            <v>01.678.635/0001-05</v>
          </cell>
        </row>
        <row r="1043">
          <cell r="A1043" t="str">
            <v>01.678.936/0001-39</v>
          </cell>
        </row>
        <row r="1044">
          <cell r="A1044" t="str">
            <v>01.681.539/0001-16</v>
          </cell>
        </row>
        <row r="1045">
          <cell r="A1045" t="str">
            <v>01.682.816/0001-05</v>
          </cell>
        </row>
        <row r="1046">
          <cell r="A1046" t="str">
            <v>01.684.481/0001-64</v>
          </cell>
        </row>
        <row r="1047">
          <cell r="A1047" t="str">
            <v>01.685.903/0001-16</v>
          </cell>
        </row>
        <row r="1048">
          <cell r="A1048" t="str">
            <v>01.685.903/0006-20</v>
          </cell>
        </row>
        <row r="1049">
          <cell r="A1049" t="str">
            <v>01.685.903/0012-79</v>
          </cell>
        </row>
        <row r="1050">
          <cell r="A1050" t="str">
            <v>01.685.903/0013-50</v>
          </cell>
        </row>
        <row r="1051">
          <cell r="A1051" t="str">
            <v>01.685.903/0016-00</v>
          </cell>
        </row>
        <row r="1052">
          <cell r="A1052" t="str">
            <v>01.687.783/0001-96</v>
          </cell>
        </row>
        <row r="1053">
          <cell r="A1053" t="str">
            <v>01.693.462/0001-02</v>
          </cell>
        </row>
        <row r="1054">
          <cell r="A1054" t="str">
            <v>01.695.259/0001-67</v>
          </cell>
        </row>
        <row r="1055">
          <cell r="A1055" t="str">
            <v>01.696.686/0001-60</v>
          </cell>
        </row>
        <row r="1056">
          <cell r="A1056" t="str">
            <v>01.696.831/0001-02</v>
          </cell>
        </row>
        <row r="1057">
          <cell r="A1057" t="str">
            <v>01.697.537/0001-15</v>
          </cell>
        </row>
        <row r="1058">
          <cell r="A1058" t="str">
            <v>01.697.681/0001-51</v>
          </cell>
        </row>
        <row r="1059">
          <cell r="A1059" t="str">
            <v>01.7.6.11./327--41</v>
          </cell>
        </row>
        <row r="1060">
          <cell r="A1060" t="str">
            <v>01.702.163/0001-89</v>
          </cell>
        </row>
        <row r="1061">
          <cell r="A1061" t="str">
            <v>01.703.506/0001-20</v>
          </cell>
        </row>
        <row r="1062">
          <cell r="A1062" t="str">
            <v>01.706.333/0002-84</v>
          </cell>
        </row>
        <row r="1063">
          <cell r="A1063" t="str">
            <v>01.709.025/0001-21</v>
          </cell>
        </row>
        <row r="1064">
          <cell r="A1064" t="str">
            <v>01.711.995/0001-61</v>
          </cell>
        </row>
        <row r="1065">
          <cell r="A1065" t="str">
            <v>01.714.167/0001-87</v>
          </cell>
        </row>
        <row r="1066">
          <cell r="A1066" t="str">
            <v>01.717.661/0001-03</v>
          </cell>
        </row>
        <row r="1067">
          <cell r="A1067" t="str">
            <v>01.719.109/0001-46</v>
          </cell>
        </row>
        <row r="1068">
          <cell r="A1068" t="str">
            <v>01.719.109/0002-27</v>
          </cell>
        </row>
        <row r="1069">
          <cell r="A1069" t="str">
            <v>01.719.248/0001-70</v>
          </cell>
        </row>
        <row r="1070">
          <cell r="A1070" t="str">
            <v>01.719.641/0001-63</v>
          </cell>
        </row>
        <row r="1071">
          <cell r="A1071" t="str">
            <v>01.720.744/0001-43</v>
          </cell>
        </row>
        <row r="1072">
          <cell r="A1072" t="str">
            <v>01.721.271/0001-07</v>
          </cell>
        </row>
        <row r="1073">
          <cell r="A1073" t="str">
            <v>01.721.862/0001-76</v>
          </cell>
        </row>
        <row r="1074">
          <cell r="A1074" t="str">
            <v>01.724.795/0001-43</v>
          </cell>
        </row>
        <row r="1075">
          <cell r="A1075" t="str">
            <v>01.725.427/0001-10</v>
          </cell>
        </row>
        <row r="1076">
          <cell r="A1076" t="str">
            <v>01.727.392/0001-58</v>
          </cell>
        </row>
        <row r="1077">
          <cell r="A1077" t="str">
            <v>01.728.820/0001-67</v>
          </cell>
        </row>
        <row r="1078">
          <cell r="A1078" t="str">
            <v>01.728.828/0001-23</v>
          </cell>
        </row>
        <row r="1079">
          <cell r="A1079" t="str">
            <v>01.732.226/0001-40</v>
          </cell>
        </row>
        <row r="1080">
          <cell r="A1080" t="str">
            <v>01.732.249/0001-54</v>
          </cell>
        </row>
        <row r="1081">
          <cell r="A1081" t="str">
            <v>01.734.385/0001-83</v>
          </cell>
        </row>
        <row r="1082">
          <cell r="A1082" t="str">
            <v>01.736.656/0001-30</v>
          </cell>
        </row>
        <row r="1083">
          <cell r="A1083" t="str">
            <v>01.736.699/0001-15</v>
          </cell>
        </row>
        <row r="1084">
          <cell r="A1084" t="str">
            <v>01.737.195/0001-10</v>
          </cell>
        </row>
        <row r="1085">
          <cell r="A1085" t="str">
            <v>01.740.742/0001-16</v>
          </cell>
        </row>
        <row r="1086">
          <cell r="A1086" t="str">
            <v>01.743.118/0001-72</v>
          </cell>
        </row>
        <row r="1087">
          <cell r="A1087" t="str">
            <v>01.744.483/0001-00</v>
          </cell>
        </row>
        <row r="1088">
          <cell r="A1088" t="str">
            <v>01.744.885/0003-68</v>
          </cell>
        </row>
        <row r="1089">
          <cell r="A1089" t="str">
            <v>01.744.885/0005-20</v>
          </cell>
        </row>
        <row r="1090">
          <cell r="A1090" t="str">
            <v>01.746.420/0001-84</v>
          </cell>
        </row>
        <row r="1091">
          <cell r="A1091" t="str">
            <v>01.747.103/0002-63</v>
          </cell>
        </row>
        <row r="1092">
          <cell r="A1092" t="str">
            <v>01.747.501/0001-07</v>
          </cell>
        </row>
        <row r="1093">
          <cell r="A1093" t="str">
            <v>01.750.701/0001-00</v>
          </cell>
        </row>
        <row r="1094">
          <cell r="A1094" t="str">
            <v>01.751.035/0001-25</v>
          </cell>
        </row>
        <row r="1095">
          <cell r="A1095" t="str">
            <v>01.751.239/0001-66</v>
          </cell>
        </row>
        <row r="1096">
          <cell r="A1096" t="str">
            <v>01.753.063/0001-81</v>
          </cell>
        </row>
        <row r="1097">
          <cell r="A1097" t="str">
            <v>01.759.343/0001-05</v>
          </cell>
        </row>
        <row r="1098">
          <cell r="A1098" t="str">
            <v>01.759.423/0001-52</v>
          </cell>
        </row>
        <row r="1099">
          <cell r="A1099" t="str">
            <v>01.762.205/0001-77</v>
          </cell>
        </row>
        <row r="1100">
          <cell r="A1100" t="str">
            <v>01.763.683/0001-00</v>
          </cell>
        </row>
        <row r="1101">
          <cell r="A1101" t="str">
            <v>01.764.104/0001-35</v>
          </cell>
        </row>
        <row r="1102">
          <cell r="A1102" t="str">
            <v>01.764.123/0001-61</v>
          </cell>
        </row>
        <row r="1103">
          <cell r="A1103" t="str">
            <v>01.767.301/0001-08</v>
          </cell>
        </row>
        <row r="1104">
          <cell r="A1104" t="str">
            <v>01.770.190/0001-99</v>
          </cell>
        </row>
        <row r="1105">
          <cell r="A1105" t="str">
            <v>01.771.935/0002-15</v>
          </cell>
        </row>
        <row r="1106">
          <cell r="A1106" t="str">
            <v>01.774.536/0001-27</v>
          </cell>
        </row>
        <row r="1107">
          <cell r="A1107" t="str">
            <v>01.776.120/0001-48</v>
          </cell>
        </row>
        <row r="1108">
          <cell r="A1108" t="str">
            <v>01.780.900/0001-61</v>
          </cell>
        </row>
        <row r="1109">
          <cell r="A1109" t="str">
            <v>01.781.309/0001-29</v>
          </cell>
        </row>
        <row r="1110">
          <cell r="A1110" t="str">
            <v>01.781.712/0001-58</v>
          </cell>
        </row>
        <row r="1111">
          <cell r="A1111" t="str">
            <v>01.782.842/0001-05</v>
          </cell>
        </row>
        <row r="1112">
          <cell r="A1112" t="str">
            <v>01.785.355/0001-04</v>
          </cell>
        </row>
        <row r="1113">
          <cell r="A1113" t="str">
            <v>01.789.176/0001-37</v>
          </cell>
        </row>
        <row r="1114">
          <cell r="A1114" t="str">
            <v>01.790.116/0001-34</v>
          </cell>
        </row>
        <row r="1115">
          <cell r="A1115" t="str">
            <v>01.791.237/0001-09</v>
          </cell>
        </row>
        <row r="1116">
          <cell r="A1116" t="str">
            <v>01.791.711/0001-94</v>
          </cell>
        </row>
        <row r="1117">
          <cell r="A1117" t="str">
            <v>01.791.741/0001-09</v>
          </cell>
        </row>
        <row r="1118">
          <cell r="A1118" t="str">
            <v>01.796.011/0001-92</v>
          </cell>
        </row>
        <row r="1119">
          <cell r="A1119" t="str">
            <v>01.796.079/0001-71</v>
          </cell>
        </row>
        <row r="1120">
          <cell r="A1120" t="str">
            <v>01.796.285/0001-81</v>
          </cell>
        </row>
        <row r="1121">
          <cell r="A1121" t="str">
            <v>01.797.671/0001-98</v>
          </cell>
        </row>
        <row r="1122">
          <cell r="A1122" t="str">
            <v>01.797.671/0003-50</v>
          </cell>
        </row>
        <row r="1123">
          <cell r="A1123" t="str">
            <v>01.797.671/0015-93</v>
          </cell>
        </row>
        <row r="1124">
          <cell r="A1124" t="str">
            <v>01.797.671/0017-55</v>
          </cell>
        </row>
        <row r="1125">
          <cell r="A1125" t="str">
            <v>01.797.671/0018-36</v>
          </cell>
        </row>
        <row r="1126">
          <cell r="A1126" t="str">
            <v>01.797.671/0021-31</v>
          </cell>
        </row>
        <row r="1127">
          <cell r="A1127" t="str">
            <v>01.797.671/0023-01</v>
          </cell>
        </row>
        <row r="1128">
          <cell r="A1128" t="str">
            <v>01.797.671/0024-84</v>
          </cell>
        </row>
        <row r="1129">
          <cell r="A1129" t="str">
            <v>01.797.671/0025-65</v>
          </cell>
        </row>
        <row r="1130">
          <cell r="A1130" t="str">
            <v>01.797.671/0028-08</v>
          </cell>
        </row>
        <row r="1131">
          <cell r="A1131" t="str">
            <v>01.797.671/0030-22</v>
          </cell>
        </row>
        <row r="1132">
          <cell r="A1132" t="str">
            <v>01.797.671/0032-94</v>
          </cell>
        </row>
        <row r="1133">
          <cell r="A1133" t="str">
            <v>01.798.451/0001-89</v>
          </cell>
        </row>
        <row r="1134">
          <cell r="A1134" t="str">
            <v>01.798.585/0001-08</v>
          </cell>
        </row>
        <row r="1135">
          <cell r="A1135" t="str">
            <v>01.798.598/0001-79</v>
          </cell>
        </row>
        <row r="1136">
          <cell r="A1136" t="str">
            <v>01.799.241/0001-05</v>
          </cell>
        </row>
        <row r="1137">
          <cell r="A1137" t="str">
            <v>01.799.802/0001-76</v>
          </cell>
        </row>
        <row r="1138">
          <cell r="A1138" t="str">
            <v>01.801.658/0001-65</v>
          </cell>
        </row>
        <row r="1139">
          <cell r="A1139" t="str">
            <v>01.803.180/0001-02</v>
          </cell>
        </row>
        <row r="1140">
          <cell r="A1140" t="str">
            <v>01.803.583/0001-51</v>
          </cell>
        </row>
        <row r="1141">
          <cell r="A1141" t="str">
            <v>01.803.752/0001-53</v>
          </cell>
        </row>
        <row r="1142">
          <cell r="A1142" t="str">
            <v>01.805.335/0001-40</v>
          </cell>
        </row>
        <row r="1143">
          <cell r="A1143" t="str">
            <v>01.806.334/0001-10</v>
          </cell>
        </row>
        <row r="1144">
          <cell r="A1144" t="str">
            <v>01.807.263/0001-70</v>
          </cell>
        </row>
        <row r="1145">
          <cell r="A1145" t="str">
            <v>01.808.036/0001-69</v>
          </cell>
        </row>
        <row r="1146">
          <cell r="A1146" t="str">
            <v>01.809.849/0001-73</v>
          </cell>
        </row>
        <row r="1147">
          <cell r="A1147" t="str">
            <v>01.812.988/0001-56</v>
          </cell>
        </row>
        <row r="1148">
          <cell r="A1148" t="str">
            <v>01.813.281/0005-98</v>
          </cell>
        </row>
        <row r="1149">
          <cell r="A1149" t="str">
            <v>01.815.070/0001-60</v>
          </cell>
        </row>
        <row r="1150">
          <cell r="A1150" t="str">
            <v>01.816.329/0001-98</v>
          </cell>
        </row>
        <row r="1151">
          <cell r="A1151" t="str">
            <v>01.817.703/0001-70</v>
          </cell>
        </row>
        <row r="1152">
          <cell r="A1152" t="str">
            <v>01.818.936/0001-97</v>
          </cell>
        </row>
        <row r="1153">
          <cell r="A1153" t="str">
            <v>01.819.027/0001-73</v>
          </cell>
        </row>
        <row r="1154">
          <cell r="A1154" t="str">
            <v>01.819.145/0001-81</v>
          </cell>
        </row>
        <row r="1155">
          <cell r="A1155" t="str">
            <v>01.819.183/0001-34</v>
          </cell>
        </row>
        <row r="1156">
          <cell r="A1156" t="str">
            <v>01.819.297/0001-84</v>
          </cell>
        </row>
        <row r="1157">
          <cell r="A1157" t="str">
            <v>01.820.425/0001-00</v>
          </cell>
        </row>
        <row r="1158">
          <cell r="A1158" t="str">
            <v>01.820.550/0001-10</v>
          </cell>
        </row>
        <row r="1159">
          <cell r="A1159" t="str">
            <v>01.823.000/0001-54</v>
          </cell>
        </row>
        <row r="1160">
          <cell r="A1160" t="str">
            <v>01.823.315/0001-00</v>
          </cell>
        </row>
        <row r="1161">
          <cell r="A1161" t="str">
            <v>01.825.217/0001-01</v>
          </cell>
        </row>
        <row r="1162">
          <cell r="A1162" t="str">
            <v>01.828.959/0001-82</v>
          </cell>
        </row>
        <row r="1163">
          <cell r="A1163" t="str">
            <v>01.829.060/0001-84</v>
          </cell>
        </row>
        <row r="1164">
          <cell r="A1164" t="str">
            <v>01.829.069/0001-95</v>
          </cell>
        </row>
        <row r="1165">
          <cell r="A1165" t="str">
            <v>01.829.078/0001-86</v>
          </cell>
        </row>
        <row r="1166">
          <cell r="A1166" t="str">
            <v>01.829.132/0001-93</v>
          </cell>
        </row>
        <row r="1167">
          <cell r="A1167" t="str">
            <v>01.832.936/0001-41</v>
          </cell>
        </row>
        <row r="1168">
          <cell r="A1168" t="str">
            <v>01.833.591/0001-40</v>
          </cell>
        </row>
        <row r="1169">
          <cell r="A1169" t="str">
            <v>01.835.836/0001-79</v>
          </cell>
        </row>
        <row r="1170">
          <cell r="A1170" t="str">
            <v>01.837.729/0001-80</v>
          </cell>
        </row>
        <row r="1171">
          <cell r="A1171" t="str">
            <v>01.837.899/0001-64</v>
          </cell>
        </row>
        <row r="1172">
          <cell r="A1172" t="str">
            <v>01.841.395/0001-18</v>
          </cell>
        </row>
        <row r="1173">
          <cell r="A1173" t="str">
            <v>01.841.400/0001-92</v>
          </cell>
        </row>
        <row r="1174">
          <cell r="A1174" t="str">
            <v>01.841.486/0001-53</v>
          </cell>
        </row>
        <row r="1175">
          <cell r="A1175" t="str">
            <v>01.842.252/0001-20</v>
          </cell>
        </row>
        <row r="1176">
          <cell r="A1176" t="str">
            <v>01.843.030/0001-22</v>
          </cell>
        </row>
        <row r="1177">
          <cell r="A1177" t="str">
            <v>01.844.720/0001-04</v>
          </cell>
        </row>
        <row r="1178">
          <cell r="A1178" t="str">
            <v>01.844.823/0001-66</v>
          </cell>
        </row>
        <row r="1179">
          <cell r="A1179" t="str">
            <v>01.844.823/0002-47</v>
          </cell>
        </row>
        <row r="1180">
          <cell r="A1180" t="str">
            <v>01.844.823/0005-90</v>
          </cell>
        </row>
        <row r="1181">
          <cell r="A1181" t="str">
            <v>01.846.853/0002-92</v>
          </cell>
        </row>
        <row r="1182">
          <cell r="A1182" t="str">
            <v>01.847.561/0001-93</v>
          </cell>
        </row>
        <row r="1183">
          <cell r="A1183" t="str">
            <v>01.847.617/0001-00</v>
          </cell>
        </row>
        <row r="1184">
          <cell r="A1184" t="str">
            <v>01.854.240/0001-16</v>
          </cell>
        </row>
        <row r="1185">
          <cell r="A1185" t="str">
            <v>01.857.221/0001-43</v>
          </cell>
        </row>
        <row r="1186">
          <cell r="A1186" t="str">
            <v>01.859.962/0001-63</v>
          </cell>
        </row>
        <row r="1187">
          <cell r="A1187" t="str">
            <v>01.860.539/0001-83</v>
          </cell>
        </row>
        <row r="1188">
          <cell r="A1188" t="str">
            <v>01.863.053/0001-07</v>
          </cell>
        </row>
        <row r="1189">
          <cell r="A1189" t="str">
            <v>01.863.578/0001-34</v>
          </cell>
        </row>
        <row r="1190">
          <cell r="A1190" t="str">
            <v>01.866.298/0001-80</v>
          </cell>
        </row>
        <row r="1191">
          <cell r="A1191" t="str">
            <v>01.867.685/0001-30</v>
          </cell>
        </row>
        <row r="1192">
          <cell r="A1192" t="str">
            <v>01.868.912/0001-42</v>
          </cell>
        </row>
        <row r="1193">
          <cell r="A1193" t="str">
            <v>01.869.796/0001-86</v>
          </cell>
        </row>
        <row r="1194">
          <cell r="A1194" t="str">
            <v>01.874.328/0001-08</v>
          </cell>
        </row>
        <row r="1195">
          <cell r="A1195" t="str">
            <v>01.874.328/0002-80</v>
          </cell>
        </row>
        <row r="1196">
          <cell r="A1196" t="str">
            <v>01.876.277/0001-45</v>
          </cell>
        </row>
        <row r="1197">
          <cell r="A1197" t="str">
            <v>01.878.905/0001-21</v>
          </cell>
        </row>
        <row r="1198">
          <cell r="A1198" t="str">
            <v>01.879.294/0001-36</v>
          </cell>
        </row>
        <row r="1199">
          <cell r="A1199" t="str">
            <v>01.881.001/0001-55</v>
          </cell>
        </row>
        <row r="1200">
          <cell r="A1200" t="str">
            <v>01.883.269/0001-26</v>
          </cell>
        </row>
        <row r="1201">
          <cell r="A1201" t="str">
            <v>01.886.391/0001-56</v>
          </cell>
        </row>
        <row r="1202">
          <cell r="A1202" t="str">
            <v>01.889.215/0001-78</v>
          </cell>
        </row>
        <row r="1203">
          <cell r="A1203" t="str">
            <v>01.889.650/0001-00</v>
          </cell>
        </row>
        <row r="1204">
          <cell r="A1204" t="str">
            <v>01.891.402/0001-96</v>
          </cell>
        </row>
        <row r="1205">
          <cell r="A1205" t="str">
            <v>01.9.3.99./437--28</v>
          </cell>
        </row>
        <row r="1206">
          <cell r="A1206" t="str">
            <v>01.900.080/0001-02</v>
          </cell>
        </row>
        <row r="1207">
          <cell r="A1207" t="str">
            <v>01.902.835/0001-08</v>
          </cell>
        </row>
        <row r="1208">
          <cell r="A1208" t="str">
            <v>01.904.590/0001-40</v>
          </cell>
        </row>
        <row r="1209">
          <cell r="A1209" t="str">
            <v>01.907.568/0001-53</v>
          </cell>
        </row>
        <row r="1210">
          <cell r="A1210" t="str">
            <v>01.908.187/0001-99</v>
          </cell>
        </row>
        <row r="1211">
          <cell r="A1211" t="str">
            <v>01.910.727/0001-79</v>
          </cell>
        </row>
        <row r="1212">
          <cell r="A1212" t="str">
            <v>01.912.157/0001-56</v>
          </cell>
        </row>
        <row r="1213">
          <cell r="A1213" t="str">
            <v>01.913.710/0001-75</v>
          </cell>
        </row>
        <row r="1214">
          <cell r="A1214" t="str">
            <v>01.915.597/0001-67</v>
          </cell>
        </row>
        <row r="1215">
          <cell r="A1215" t="str">
            <v>01.915.752/0001-45</v>
          </cell>
        </row>
        <row r="1216">
          <cell r="A1216" t="str">
            <v>01.916.036/0001-82</v>
          </cell>
        </row>
        <row r="1217">
          <cell r="A1217" t="str">
            <v>01.916.286/0001-12</v>
          </cell>
        </row>
        <row r="1218">
          <cell r="A1218" t="str">
            <v>01.919.089/0001-57</v>
          </cell>
        </row>
        <row r="1219">
          <cell r="A1219" t="str">
            <v>01.920.168/0001-88</v>
          </cell>
        </row>
        <row r="1220">
          <cell r="A1220" t="str">
            <v>01.920.627/0001-23</v>
          </cell>
        </row>
        <row r="1221">
          <cell r="A1221" t="str">
            <v>01.922.041/0001-06</v>
          </cell>
        </row>
        <row r="1222">
          <cell r="A1222" t="str">
            <v>01.922.852/0001-07</v>
          </cell>
        </row>
        <row r="1223">
          <cell r="A1223" t="str">
            <v>01.923.205/0001-01</v>
          </cell>
        </row>
        <row r="1224">
          <cell r="A1224" t="str">
            <v>01.923.367/0001-40</v>
          </cell>
        </row>
        <row r="1225">
          <cell r="A1225" t="str">
            <v>01.927.066/0001-94</v>
          </cell>
        </row>
        <row r="1226">
          <cell r="A1226" t="str">
            <v>01.927.157/0001-20</v>
          </cell>
        </row>
        <row r="1227">
          <cell r="A1227" t="str">
            <v>01.927.722/0001-59</v>
          </cell>
        </row>
        <row r="1228">
          <cell r="A1228" t="str">
            <v>01.929.632/0001-05</v>
          </cell>
        </row>
        <row r="1229">
          <cell r="A1229" t="str">
            <v>01.935.251/0001-20</v>
          </cell>
        </row>
        <row r="1230">
          <cell r="A1230" t="str">
            <v>01.940.808/0001-11</v>
          </cell>
        </row>
        <row r="1231">
          <cell r="A1231" t="str">
            <v>01.943.245/0001-15</v>
          </cell>
        </row>
        <row r="1232">
          <cell r="A1232" t="str">
            <v>01.943.373/0001-69</v>
          </cell>
        </row>
        <row r="1233">
          <cell r="A1233" t="str">
            <v>01.944.275/0001-46</v>
          </cell>
        </row>
        <row r="1234">
          <cell r="A1234" t="str">
            <v>01.948.532/0001-18</v>
          </cell>
        </row>
        <row r="1235">
          <cell r="A1235" t="str">
            <v>01.950.199/0001-81</v>
          </cell>
        </row>
        <row r="1236">
          <cell r="A1236" t="str">
            <v>01.950.243/0001-53</v>
          </cell>
        </row>
        <row r="1237">
          <cell r="A1237" t="str">
            <v>01.954.332/0001-78</v>
          </cell>
        </row>
        <row r="1238">
          <cell r="A1238" t="str">
            <v>01.955.150/0001-11</v>
          </cell>
        </row>
        <row r="1239">
          <cell r="A1239" t="str">
            <v>01.955.237/0001-99</v>
          </cell>
        </row>
        <row r="1240">
          <cell r="A1240" t="str">
            <v>01.955.401/0001-68</v>
          </cell>
        </row>
        <row r="1241">
          <cell r="A1241" t="str">
            <v>01.961.330/0001-06</v>
          </cell>
        </row>
        <row r="1242">
          <cell r="A1242" t="str">
            <v>01.963.055/0001-60</v>
          </cell>
        </row>
        <row r="1243">
          <cell r="A1243" t="str">
            <v>01.963.124/0001-35</v>
          </cell>
        </row>
        <row r="1244">
          <cell r="A1244" t="str">
            <v>01.964.599/0001-46</v>
          </cell>
        </row>
        <row r="1245">
          <cell r="A1245" t="str">
            <v>01.964.916/0001-24</v>
          </cell>
        </row>
        <row r="1246">
          <cell r="A1246" t="str">
            <v>01.964.990/0001-40</v>
          </cell>
        </row>
        <row r="1247">
          <cell r="A1247" t="str">
            <v>01.967.307/0001-29</v>
          </cell>
        </row>
        <row r="1248">
          <cell r="A1248" t="str">
            <v>01.968.173/0001-60</v>
          </cell>
        </row>
        <row r="1249">
          <cell r="A1249" t="str">
            <v>01.968.797/0001-88</v>
          </cell>
        </row>
        <row r="1250">
          <cell r="A1250" t="str">
            <v>01.969.895/0001-30</v>
          </cell>
        </row>
        <row r="1251">
          <cell r="A1251" t="str">
            <v>01.975.645/0002-93</v>
          </cell>
        </row>
        <row r="1252">
          <cell r="A1252" t="str">
            <v>01.977.881/0001-68</v>
          </cell>
        </row>
        <row r="1253">
          <cell r="A1253" t="str">
            <v>01.978.574/0001-00</v>
          </cell>
        </row>
        <row r="1254">
          <cell r="A1254" t="str">
            <v>01.978.706/0001-95</v>
          </cell>
        </row>
        <row r="1255">
          <cell r="A1255" t="str">
            <v>01.979.651/0001-38</v>
          </cell>
        </row>
        <row r="1256">
          <cell r="A1256" t="str">
            <v>01.981.038/0001-55</v>
          </cell>
        </row>
        <row r="1257">
          <cell r="A1257" t="str">
            <v>01.981.409/0001-07</v>
          </cell>
        </row>
        <row r="1258">
          <cell r="A1258" t="str">
            <v>01.985.306/0001-07</v>
          </cell>
        </row>
        <row r="1259">
          <cell r="A1259" t="str">
            <v>01.985.306/0002-98</v>
          </cell>
        </row>
        <row r="1260">
          <cell r="A1260" t="str">
            <v>01.986.963/0001-79</v>
          </cell>
        </row>
        <row r="1261">
          <cell r="A1261" t="str">
            <v>01.989.097/0001-70</v>
          </cell>
        </row>
        <row r="1262">
          <cell r="A1262" t="str">
            <v>01.991.038/0001-36</v>
          </cell>
        </row>
        <row r="1263">
          <cell r="A1263" t="str">
            <v>01.991.038/0003-06</v>
          </cell>
        </row>
        <row r="1264">
          <cell r="A1264" t="str">
            <v>01.991.954/0001-76</v>
          </cell>
        </row>
        <row r="1265">
          <cell r="A1265" t="str">
            <v>01.991.976/0001-36</v>
          </cell>
        </row>
        <row r="1266">
          <cell r="A1266" t="str">
            <v>01.992.029/0001-60</v>
          </cell>
        </row>
        <row r="1267">
          <cell r="A1267" t="str">
            <v>01.992.335/0001-04</v>
          </cell>
        </row>
        <row r="1268">
          <cell r="A1268" t="str">
            <v>01.992.414/0001-07</v>
          </cell>
        </row>
        <row r="1269">
          <cell r="A1269" t="str">
            <v>01.993.689/0001-65</v>
          </cell>
        </row>
        <row r="1270">
          <cell r="A1270" t="str">
            <v>01.994.692/0001-01</v>
          </cell>
        </row>
        <row r="1271">
          <cell r="A1271" t="str">
            <v>01.998.069/0001-19</v>
          </cell>
        </row>
        <row r="1272">
          <cell r="A1272" t="str">
            <v>01.998.800/0001-06</v>
          </cell>
        </row>
        <row r="1273">
          <cell r="A1273" t="str">
            <v xml:space="preserve">011.113.467-63    </v>
          </cell>
        </row>
        <row r="1274">
          <cell r="A1274" t="str">
            <v xml:space="preserve">014.679.484-20    </v>
          </cell>
        </row>
        <row r="1275">
          <cell r="A1275" t="str">
            <v xml:space="preserve">019.405.027-05    </v>
          </cell>
        </row>
        <row r="1276">
          <cell r="A1276" t="str">
            <v>02.0.4.24./757--85</v>
          </cell>
        </row>
        <row r="1277">
          <cell r="A1277" t="str">
            <v>02.000.829/0001-10</v>
          </cell>
        </row>
        <row r="1278">
          <cell r="A1278" t="str">
            <v>02.001.023/0001-46</v>
          </cell>
        </row>
        <row r="1279">
          <cell r="A1279" t="str">
            <v>02.002.370/0001-93</v>
          </cell>
        </row>
        <row r="1280">
          <cell r="A1280" t="str">
            <v>02.004.327/0001-67</v>
          </cell>
        </row>
        <row r="1281">
          <cell r="A1281" t="str">
            <v>02.004.950/0001-10</v>
          </cell>
        </row>
        <row r="1282">
          <cell r="A1282" t="str">
            <v>02.005.031/0003-22</v>
          </cell>
        </row>
        <row r="1283">
          <cell r="A1283" t="str">
            <v>02.005.048/0001-18</v>
          </cell>
        </row>
        <row r="1284">
          <cell r="A1284" t="str">
            <v>02.006.029/0001-06</v>
          </cell>
        </row>
        <row r="1285">
          <cell r="A1285" t="str">
            <v>02.006.931/0001-22</v>
          </cell>
        </row>
        <row r="1286">
          <cell r="A1286" t="str">
            <v>02.009.533/0001-60</v>
          </cell>
        </row>
        <row r="1287">
          <cell r="A1287" t="str">
            <v>02.009.542/0001-50</v>
          </cell>
        </row>
        <row r="1288">
          <cell r="A1288" t="str">
            <v>02.009.677/0001-16</v>
          </cell>
        </row>
        <row r="1289">
          <cell r="A1289" t="str">
            <v>02.012.862/0001-60</v>
          </cell>
        </row>
        <row r="1290">
          <cell r="A1290" t="str">
            <v>02.013.352/0001-07</v>
          </cell>
        </row>
        <row r="1291">
          <cell r="A1291" t="str">
            <v>02.013.873/0001-64</v>
          </cell>
        </row>
        <row r="1292">
          <cell r="A1292" t="str">
            <v>02.016.894/0001-33</v>
          </cell>
        </row>
        <row r="1293">
          <cell r="A1293" t="str">
            <v>02.019.987/0001-11</v>
          </cell>
        </row>
        <row r="1294">
          <cell r="A1294" t="str">
            <v>02.020.438/0001-67</v>
          </cell>
        </row>
        <row r="1295">
          <cell r="A1295" t="str">
            <v>02.020.732/0001-79</v>
          </cell>
        </row>
        <row r="1296">
          <cell r="A1296" t="str">
            <v>02.027.615/0001-37</v>
          </cell>
        </row>
        <row r="1297">
          <cell r="A1297" t="str">
            <v>02.027.958/0001-00</v>
          </cell>
        </row>
        <row r="1298">
          <cell r="A1298" t="str">
            <v>02.028.026/0002-54</v>
          </cell>
        </row>
        <row r="1299">
          <cell r="A1299" t="str">
            <v>02.028.999/0001-02</v>
          </cell>
        </row>
        <row r="1300">
          <cell r="A1300" t="str">
            <v>02.029.893/0001-23</v>
          </cell>
        </row>
        <row r="1301">
          <cell r="A1301" t="str">
            <v>02.032.173/0001-17</v>
          </cell>
        </row>
        <row r="1302">
          <cell r="A1302" t="str">
            <v>02.032.253/0001-72</v>
          </cell>
        </row>
        <row r="1303">
          <cell r="A1303" t="str">
            <v>02.033.625/0001-85</v>
          </cell>
        </row>
        <row r="1304">
          <cell r="A1304" t="str">
            <v>02.033.697/0001-22</v>
          </cell>
        </row>
        <row r="1305">
          <cell r="A1305" t="str">
            <v>02.033.750/0001-95</v>
          </cell>
        </row>
        <row r="1306">
          <cell r="A1306" t="str">
            <v>02.033.904/0001-49</v>
          </cell>
        </row>
        <row r="1307">
          <cell r="A1307" t="str">
            <v>02.034.467/0001-88</v>
          </cell>
        </row>
        <row r="1308">
          <cell r="A1308" t="str">
            <v>02.035.250/0001-92</v>
          </cell>
        </row>
        <row r="1309">
          <cell r="A1309" t="str">
            <v>02.037.895/0001-64</v>
          </cell>
        </row>
        <row r="1310">
          <cell r="A1310" t="str">
            <v>02.038.541/0001-34</v>
          </cell>
        </row>
        <row r="1311">
          <cell r="A1311" t="str">
            <v>02.039.846/0001-60</v>
          </cell>
        </row>
        <row r="1312">
          <cell r="A1312" t="str">
            <v>02.042.647/0001-01</v>
          </cell>
        </row>
        <row r="1313">
          <cell r="A1313" t="str">
            <v>02.042.917/0001-84</v>
          </cell>
        </row>
        <row r="1314">
          <cell r="A1314" t="str">
            <v>02.042.917/0002-65</v>
          </cell>
        </row>
        <row r="1315">
          <cell r="A1315" t="str">
            <v>02.043.105/0001-53</v>
          </cell>
        </row>
        <row r="1316">
          <cell r="A1316" t="str">
            <v>02.046.458/0001-07</v>
          </cell>
        </row>
        <row r="1317">
          <cell r="A1317" t="str">
            <v>02.046.461/0001-20</v>
          </cell>
        </row>
        <row r="1318">
          <cell r="A1318" t="str">
            <v>02.051.179/0001-31</v>
          </cell>
        </row>
        <row r="1319">
          <cell r="A1319" t="str">
            <v>02.053.615/0001-01</v>
          </cell>
        </row>
        <row r="1320">
          <cell r="A1320" t="str">
            <v>02.054.453/0001-26</v>
          </cell>
        </row>
        <row r="1321">
          <cell r="A1321" t="str">
            <v>02.054.687/0001-73</v>
          </cell>
        </row>
        <row r="1322">
          <cell r="A1322" t="str">
            <v>02.055.295/0001-29</v>
          </cell>
        </row>
        <row r="1323">
          <cell r="A1323" t="str">
            <v>02.057.507/0001-07</v>
          </cell>
        </row>
        <row r="1324">
          <cell r="A1324" t="str">
            <v>02.059.843/0001-99</v>
          </cell>
        </row>
        <row r="1325">
          <cell r="A1325" t="str">
            <v>02.061.738/0001-94</v>
          </cell>
        </row>
        <row r="1326">
          <cell r="A1326" t="str">
            <v>02.063.045/0001-30</v>
          </cell>
        </row>
        <row r="1327">
          <cell r="A1327" t="str">
            <v xml:space="preserve">02.063.176/000118 </v>
          </cell>
        </row>
        <row r="1328">
          <cell r="A1328" t="str">
            <v>02.066.758/0001-58</v>
          </cell>
        </row>
        <row r="1329">
          <cell r="A1329" t="str">
            <v>02.068.917/0001-53</v>
          </cell>
        </row>
        <row r="1330">
          <cell r="A1330" t="str">
            <v>02.070.787/0001-93</v>
          </cell>
        </row>
        <row r="1331">
          <cell r="A1331" t="str">
            <v>02.071.094/0001-15</v>
          </cell>
        </row>
        <row r="1332">
          <cell r="A1332" t="str">
            <v>02.071.810/0001-64</v>
          </cell>
        </row>
        <row r="1333">
          <cell r="A1333" t="str">
            <v>02.072.497/0001-89</v>
          </cell>
        </row>
        <row r="1334">
          <cell r="A1334" t="str">
            <v>02.072.888/0001-01</v>
          </cell>
        </row>
        <row r="1335">
          <cell r="A1335" t="str">
            <v>02.073.586/0001-40</v>
          </cell>
        </row>
        <row r="1336">
          <cell r="A1336" t="str">
            <v>02.077.351/0001-26</v>
          </cell>
        </row>
        <row r="1337">
          <cell r="A1337" t="str">
            <v>02.079.874/0001-01</v>
          </cell>
        </row>
        <row r="1338">
          <cell r="A1338" t="str">
            <v>02.079.896/0001-71</v>
          </cell>
        </row>
        <row r="1339">
          <cell r="A1339" t="str">
            <v>02.081.746/0001-00</v>
          </cell>
        </row>
        <row r="1340">
          <cell r="A1340" t="str">
            <v>02.082.716/0001-00</v>
          </cell>
        </row>
        <row r="1341">
          <cell r="A1341" t="str">
            <v>02.083.193/0001-17</v>
          </cell>
        </row>
        <row r="1342">
          <cell r="A1342" t="str">
            <v>02.083.536/0001-43</v>
          </cell>
        </row>
        <row r="1343">
          <cell r="A1343" t="str">
            <v>02.084.612/0001-35</v>
          </cell>
        </row>
        <row r="1344">
          <cell r="A1344" t="str">
            <v>02.087.258/0001-00</v>
          </cell>
        </row>
        <row r="1345">
          <cell r="A1345" t="str">
            <v>02.087.973/0001-35</v>
          </cell>
        </row>
        <row r="1346">
          <cell r="A1346" t="str">
            <v>02.089.403/0001-84</v>
          </cell>
        </row>
        <row r="1347">
          <cell r="A1347" t="str">
            <v>02.089.605/0001-26</v>
          </cell>
        </row>
        <row r="1348">
          <cell r="A1348" t="str">
            <v>02.090.737/0001-78</v>
          </cell>
        </row>
        <row r="1349">
          <cell r="A1349" t="str">
            <v>02.093.660/0001-90</v>
          </cell>
        </row>
        <row r="1350">
          <cell r="A1350" t="str">
            <v>02.095.618/0001-08</v>
          </cell>
        </row>
        <row r="1351">
          <cell r="A1351" t="str">
            <v>02.097.215/0001-06</v>
          </cell>
        </row>
        <row r="1352">
          <cell r="A1352" t="str">
            <v>02.097.551/0001-40</v>
          </cell>
        </row>
        <row r="1353">
          <cell r="A1353" t="str">
            <v>02.098.148/0001-36</v>
          </cell>
        </row>
        <row r="1354">
          <cell r="A1354" t="str">
            <v>02.098.225/0001-58</v>
          </cell>
        </row>
        <row r="1355">
          <cell r="A1355" t="str">
            <v>02.099.264/0001-70</v>
          </cell>
        </row>
        <row r="1356">
          <cell r="A1356" t="str">
            <v>02.100.255/0001-51</v>
          </cell>
        </row>
        <row r="1357">
          <cell r="A1357" t="str">
            <v>02.100.786/0001-44</v>
          </cell>
        </row>
        <row r="1358">
          <cell r="A1358" t="str">
            <v>02.101.417/0001-76</v>
          </cell>
        </row>
        <row r="1359">
          <cell r="A1359" t="str">
            <v>02.102.570/0001-18</v>
          </cell>
        </row>
        <row r="1360">
          <cell r="A1360" t="str">
            <v>02.103.882/0001-46</v>
          </cell>
        </row>
        <row r="1361">
          <cell r="A1361" t="str">
            <v>02.105.430/0001-01</v>
          </cell>
        </row>
        <row r="1362">
          <cell r="A1362" t="str">
            <v>02.106.186/0001-93</v>
          </cell>
        </row>
        <row r="1363">
          <cell r="A1363" t="str">
            <v>02.107.803/0001-75</v>
          </cell>
        </row>
        <row r="1364">
          <cell r="A1364" t="str">
            <v>02.112.897/0002-51</v>
          </cell>
        </row>
        <row r="1365">
          <cell r="A1365" t="str">
            <v>02.113.172/0001-05</v>
          </cell>
        </row>
        <row r="1366">
          <cell r="A1366" t="str">
            <v>02.113.908/0001-37</v>
          </cell>
        </row>
        <row r="1367">
          <cell r="A1367" t="str">
            <v>02.116.272/0001-87</v>
          </cell>
        </row>
        <row r="1368">
          <cell r="A1368" t="str">
            <v>02.116.894/0001-05</v>
          </cell>
        </row>
        <row r="1369">
          <cell r="A1369" t="str">
            <v>02.122.370/0002-08</v>
          </cell>
        </row>
        <row r="1370">
          <cell r="A1370" t="str">
            <v>02.125.701/0001-82</v>
          </cell>
        </row>
        <row r="1371">
          <cell r="A1371" t="str">
            <v>02.126.573/0001-91</v>
          </cell>
        </row>
        <row r="1372">
          <cell r="A1372" t="str">
            <v>02.129.763/0001-62</v>
          </cell>
        </row>
        <row r="1373">
          <cell r="A1373" t="str">
            <v>02.130.628/0001-37</v>
          </cell>
        </row>
        <row r="1374">
          <cell r="A1374" t="str">
            <v>02.130.650/0001-87</v>
          </cell>
        </row>
        <row r="1375">
          <cell r="A1375" t="str">
            <v>02.136.048/0001-57</v>
          </cell>
        </row>
        <row r="1376">
          <cell r="A1376" t="str">
            <v>02.136.416/0001-67</v>
          </cell>
        </row>
        <row r="1377">
          <cell r="A1377" t="str">
            <v>02.136.688/0001-67</v>
          </cell>
        </row>
        <row r="1378">
          <cell r="A1378" t="str">
            <v>02.137.049/0001-16</v>
          </cell>
        </row>
        <row r="1379">
          <cell r="A1379" t="str">
            <v>02.143.348/0001-63</v>
          </cell>
        </row>
        <row r="1380">
          <cell r="A1380" t="str">
            <v>02.144.007/0001-02</v>
          </cell>
        </row>
        <row r="1381">
          <cell r="A1381" t="str">
            <v>02.145.182/0001-14</v>
          </cell>
        </row>
        <row r="1382">
          <cell r="A1382" t="str">
            <v>02.145.913/0001-21</v>
          </cell>
        </row>
        <row r="1383">
          <cell r="A1383" t="str">
            <v>02.145.925/0001-56</v>
          </cell>
        </row>
        <row r="1384">
          <cell r="A1384" t="str">
            <v>02.147.524/0001-35</v>
          </cell>
        </row>
        <row r="1385">
          <cell r="A1385" t="str">
            <v>02.148.607/0001-49</v>
          </cell>
        </row>
        <row r="1386">
          <cell r="A1386" t="str">
            <v>02.150.336/0001-66</v>
          </cell>
        </row>
        <row r="1387">
          <cell r="A1387" t="str">
            <v>02.151.184/0001-16</v>
          </cell>
        </row>
        <row r="1388">
          <cell r="A1388" t="str">
            <v>02.152.789/0001-21</v>
          </cell>
        </row>
        <row r="1389">
          <cell r="A1389" t="str">
            <v>02.155.807/0001-29</v>
          </cell>
        </row>
        <row r="1390">
          <cell r="A1390" t="str">
            <v>02.156.697/0001-10</v>
          </cell>
        </row>
        <row r="1391">
          <cell r="A1391" t="str">
            <v>02.157.024/0001-84</v>
          </cell>
        </row>
        <row r="1392">
          <cell r="A1392" t="str">
            <v>02.166.357/0001-70</v>
          </cell>
        </row>
        <row r="1393">
          <cell r="A1393" t="str">
            <v>02.169.521/0001-00</v>
          </cell>
        </row>
        <row r="1394">
          <cell r="A1394" t="str">
            <v>02.170.440/0001-12</v>
          </cell>
        </row>
        <row r="1395">
          <cell r="A1395" t="str">
            <v>02.170.881/0001-14</v>
          </cell>
        </row>
        <row r="1396">
          <cell r="A1396" t="str">
            <v>02.171.145/0001-80</v>
          </cell>
        </row>
        <row r="1397">
          <cell r="A1397" t="str">
            <v>02.172.129/0001-02</v>
          </cell>
        </row>
        <row r="1398">
          <cell r="A1398" t="str">
            <v>02.172.567/0001-70</v>
          </cell>
        </row>
        <row r="1399">
          <cell r="A1399" t="str">
            <v>02.173.176/0001-70</v>
          </cell>
        </row>
        <row r="1400">
          <cell r="A1400" t="str">
            <v>02.173.634/0001-71</v>
          </cell>
        </row>
        <row r="1401">
          <cell r="A1401" t="str">
            <v>02.177.678/0001-70</v>
          </cell>
        </row>
        <row r="1402">
          <cell r="A1402" t="str">
            <v>02.178.116/0001-40</v>
          </cell>
        </row>
        <row r="1403">
          <cell r="A1403" t="str">
            <v>02.181.223/0001-28</v>
          </cell>
        </row>
        <row r="1404">
          <cell r="A1404" t="str">
            <v>02.182.621/0001-69</v>
          </cell>
        </row>
        <row r="1405">
          <cell r="A1405" t="str">
            <v>02.182.727/0001-62</v>
          </cell>
        </row>
        <row r="1406">
          <cell r="A1406" t="str">
            <v>02.183.757/0001-93</v>
          </cell>
        </row>
        <row r="1407">
          <cell r="A1407" t="str">
            <v>02.184.342/0001-34</v>
          </cell>
        </row>
        <row r="1408">
          <cell r="A1408" t="str">
            <v>02.184.391/0001-77</v>
          </cell>
        </row>
        <row r="1409">
          <cell r="A1409" t="str">
            <v>02.187.214/0001-44</v>
          </cell>
        </row>
        <row r="1410">
          <cell r="A1410" t="str">
            <v>02.188.152/0001-95</v>
          </cell>
        </row>
        <row r="1411">
          <cell r="A1411" t="str">
            <v>02.189.466/0001-02</v>
          </cell>
        </row>
        <row r="1412">
          <cell r="A1412" t="str">
            <v>02.190.531/0001-10</v>
          </cell>
        </row>
        <row r="1413">
          <cell r="A1413" t="str">
            <v>02.193.022/0001-40</v>
          </cell>
        </row>
        <row r="1414">
          <cell r="A1414" t="str">
            <v>02.193.822/0001-61</v>
          </cell>
        </row>
        <row r="1415">
          <cell r="A1415" t="str">
            <v>02.197.728/0001-80</v>
          </cell>
        </row>
        <row r="1416">
          <cell r="A1416" t="str">
            <v>02.198.262/0001-38</v>
          </cell>
        </row>
        <row r="1417">
          <cell r="A1417" t="str">
            <v>02.198.876/0001-10</v>
          </cell>
        </row>
        <row r="1418">
          <cell r="A1418" t="str">
            <v>02.200.917/0001-65</v>
          </cell>
        </row>
        <row r="1419">
          <cell r="A1419" t="str">
            <v>02.201.679/0001-02</v>
          </cell>
        </row>
        <row r="1420">
          <cell r="A1420" t="str">
            <v>02.201.865/0001-41</v>
          </cell>
        </row>
        <row r="1421">
          <cell r="A1421" t="str">
            <v>02.204.205/0001-14</v>
          </cell>
        </row>
        <row r="1422">
          <cell r="A1422" t="str">
            <v>02.204.450/0004-74</v>
          </cell>
        </row>
        <row r="1423">
          <cell r="A1423" t="str">
            <v>02.206.107/0001-16</v>
          </cell>
        </row>
        <row r="1424">
          <cell r="A1424" t="str">
            <v>02.210.361/0001-98</v>
          </cell>
        </row>
        <row r="1425">
          <cell r="A1425" t="str">
            <v>02.210.837/0001-90</v>
          </cell>
        </row>
        <row r="1426">
          <cell r="A1426" t="str">
            <v>02.212.968/0001-07</v>
          </cell>
        </row>
        <row r="1427">
          <cell r="A1427" t="str">
            <v>02.214.820/0001-01</v>
          </cell>
        </row>
        <row r="1428">
          <cell r="A1428" t="str">
            <v>02.217.558/0001-59</v>
          </cell>
        </row>
        <row r="1429">
          <cell r="A1429" t="str">
            <v>02.217.906/0001-98</v>
          </cell>
        </row>
        <row r="1430">
          <cell r="A1430" t="str">
            <v>02.218.583/0001-57</v>
          </cell>
        </row>
        <row r="1431">
          <cell r="A1431" t="str">
            <v>02.218.992/0001-53</v>
          </cell>
        </row>
        <row r="1432">
          <cell r="A1432" t="str">
            <v>02.219.007/0001-24</v>
          </cell>
        </row>
        <row r="1433">
          <cell r="A1433" t="str">
            <v>02.221.295/0001-51</v>
          </cell>
        </row>
        <row r="1434">
          <cell r="A1434" t="str">
            <v>02.222.906/0001-86</v>
          </cell>
        </row>
        <row r="1435">
          <cell r="A1435" t="str">
            <v>02.222.953/0001-20</v>
          </cell>
        </row>
        <row r="1436">
          <cell r="A1436" t="str">
            <v>02.223.462/0001-01</v>
          </cell>
        </row>
        <row r="1437">
          <cell r="A1437" t="str">
            <v>02.223.966/0043-72</v>
          </cell>
        </row>
        <row r="1438">
          <cell r="A1438" t="str">
            <v>02.226.278/0002-98</v>
          </cell>
        </row>
        <row r="1439">
          <cell r="A1439" t="str">
            <v>02.228.066/0001-69</v>
          </cell>
        </row>
        <row r="1440">
          <cell r="A1440" t="str">
            <v>02.229.411/0002-60</v>
          </cell>
        </row>
        <row r="1441">
          <cell r="A1441" t="str">
            <v>02.229.905/0001-63</v>
          </cell>
        </row>
        <row r="1442">
          <cell r="A1442" t="str">
            <v>02.230.171/0001-32</v>
          </cell>
        </row>
        <row r="1443">
          <cell r="A1443" t="str">
            <v>02.230.380/0001-86</v>
          </cell>
        </row>
        <row r="1444">
          <cell r="A1444" t="str">
            <v>02.230.893/0001-97</v>
          </cell>
        </row>
        <row r="1445">
          <cell r="A1445" t="str">
            <v>02.231.458/0001-87</v>
          </cell>
        </row>
        <row r="1446">
          <cell r="A1446" t="str">
            <v>02.233.102/0001-82</v>
          </cell>
        </row>
        <row r="1447">
          <cell r="A1447" t="str">
            <v>02.233.829/0001-60</v>
          </cell>
        </row>
        <row r="1448">
          <cell r="A1448" t="str">
            <v>02.238.906/0001-74</v>
          </cell>
        </row>
        <row r="1449">
          <cell r="A1449" t="str">
            <v>02.239.410/0001-15</v>
          </cell>
        </row>
        <row r="1450">
          <cell r="A1450" t="str">
            <v>02.239.811/0001-75</v>
          </cell>
        </row>
        <row r="1451">
          <cell r="A1451" t="str">
            <v>02.239.969/0001-45</v>
          </cell>
        </row>
        <row r="1452">
          <cell r="A1452" t="str">
            <v>02.240.019/0001-30</v>
          </cell>
        </row>
        <row r="1453">
          <cell r="A1453" t="str">
            <v>02.240.626/0001-09</v>
          </cell>
        </row>
        <row r="1454">
          <cell r="A1454" t="str">
            <v>02.240.839/0001-22</v>
          </cell>
        </row>
        <row r="1455">
          <cell r="A1455" t="str">
            <v>02.242.099/0001-63</v>
          </cell>
        </row>
        <row r="1456">
          <cell r="A1456" t="str">
            <v>02.242.301/0001-57</v>
          </cell>
        </row>
        <row r="1457">
          <cell r="A1457" t="str">
            <v>02.244.787/0001-62</v>
          </cell>
        </row>
        <row r="1458">
          <cell r="A1458" t="str">
            <v>02.245.655/0001-55</v>
          </cell>
        </row>
        <row r="1459">
          <cell r="A1459" t="str">
            <v>02.247.334/0001-90</v>
          </cell>
        </row>
        <row r="1460">
          <cell r="A1460" t="str">
            <v>02.248.324/0001-79</v>
          </cell>
        </row>
        <row r="1461">
          <cell r="A1461" t="str">
            <v>02.250.981/0001-50</v>
          </cell>
        </row>
        <row r="1462">
          <cell r="A1462" t="str">
            <v>02.251.412/0001-20</v>
          </cell>
        </row>
        <row r="1463">
          <cell r="A1463" t="str">
            <v>02.252.438/0001-92</v>
          </cell>
        </row>
        <row r="1464">
          <cell r="A1464" t="str">
            <v>02.252.442/0001-50</v>
          </cell>
        </row>
        <row r="1465">
          <cell r="A1465" t="str">
            <v>02.252.626/0001-10</v>
          </cell>
        </row>
        <row r="1466">
          <cell r="A1466" t="str">
            <v>02.254.198/0001-65</v>
          </cell>
        </row>
        <row r="1467">
          <cell r="A1467" t="str">
            <v>02.256.554/0005-03</v>
          </cell>
        </row>
        <row r="1468">
          <cell r="A1468" t="str">
            <v>02.258.280/0001-68</v>
          </cell>
        </row>
        <row r="1469">
          <cell r="A1469" t="str">
            <v>02.258.743/0001-91</v>
          </cell>
        </row>
        <row r="1470">
          <cell r="A1470" t="str">
            <v>02.258.864/0001-33</v>
          </cell>
        </row>
        <row r="1471">
          <cell r="A1471" t="str">
            <v>02.260.999/0001-33</v>
          </cell>
        </row>
        <row r="1472">
          <cell r="A1472" t="str">
            <v>02.262.009/0001-04</v>
          </cell>
        </row>
        <row r="1473">
          <cell r="A1473" t="str">
            <v>02.263.389/0001-93</v>
          </cell>
        </row>
        <row r="1474">
          <cell r="A1474" t="str">
            <v>02.264.611/0001-72</v>
          </cell>
        </row>
        <row r="1475">
          <cell r="A1475" t="str">
            <v>02.265.168/0001-54</v>
          </cell>
        </row>
        <row r="1476">
          <cell r="A1476" t="str">
            <v>02.265.616/0001-10</v>
          </cell>
        </row>
        <row r="1477">
          <cell r="A1477" t="str">
            <v>02.265.616/0002-09</v>
          </cell>
        </row>
        <row r="1478">
          <cell r="A1478" t="str">
            <v>02.265.671/0001-00</v>
          </cell>
        </row>
        <row r="1479">
          <cell r="A1479" t="str">
            <v>02.265.683/0001-34</v>
          </cell>
        </row>
        <row r="1480">
          <cell r="A1480" t="str">
            <v>02.265.872/0001-07</v>
          </cell>
        </row>
        <row r="1481">
          <cell r="A1481" t="str">
            <v>02.266.399/0001-82</v>
          </cell>
        </row>
        <row r="1482">
          <cell r="A1482" t="str">
            <v>02.269.287/0001-85</v>
          </cell>
        </row>
        <row r="1483">
          <cell r="A1483" t="str">
            <v>02.270.215/0001-58</v>
          </cell>
        </row>
        <row r="1484">
          <cell r="A1484" t="str">
            <v>02.271.116/0001-90</v>
          </cell>
        </row>
        <row r="1485">
          <cell r="A1485" t="str">
            <v>02.273.047/0001-54</v>
          </cell>
        </row>
        <row r="1486">
          <cell r="A1486" t="str">
            <v>02.273.283/0001-70</v>
          </cell>
        </row>
        <row r="1487">
          <cell r="A1487" t="str">
            <v>02.274.088/0001-65</v>
          </cell>
        </row>
        <row r="1488">
          <cell r="A1488" t="str">
            <v>02.275.639/0001-05</v>
          </cell>
        </row>
        <row r="1489">
          <cell r="A1489" t="str">
            <v>02.277.095/0001-10</v>
          </cell>
        </row>
        <row r="1490">
          <cell r="A1490" t="str">
            <v>02.277.428/0001-01</v>
          </cell>
        </row>
        <row r="1491">
          <cell r="A1491" t="str">
            <v>02.278.259/0001-24</v>
          </cell>
        </row>
        <row r="1492">
          <cell r="A1492" t="str">
            <v>02.279.606/0001-33</v>
          </cell>
        </row>
        <row r="1493">
          <cell r="A1493" t="str">
            <v>02.279.892/0001-37</v>
          </cell>
        </row>
        <row r="1494">
          <cell r="A1494" t="str">
            <v>02.280.474/0001-60</v>
          </cell>
        </row>
        <row r="1495">
          <cell r="A1495" t="str">
            <v>02.281.299/0001-25</v>
          </cell>
        </row>
        <row r="1496">
          <cell r="A1496" t="str">
            <v>02.284.433/0001-41</v>
          </cell>
        </row>
        <row r="1497">
          <cell r="A1497" t="str">
            <v>02.286.239/0001-03</v>
          </cell>
        </row>
        <row r="1498">
          <cell r="A1498" t="str">
            <v>02.286.268/0001-67</v>
          </cell>
        </row>
        <row r="1499">
          <cell r="A1499" t="str">
            <v>02.287.193/0001-39</v>
          </cell>
        </row>
        <row r="1500">
          <cell r="A1500" t="str">
            <v>02.287.772/0001-81</v>
          </cell>
        </row>
        <row r="1501">
          <cell r="A1501" t="str">
            <v>02.288.742/0001-90</v>
          </cell>
        </row>
        <row r="1502">
          <cell r="A1502" t="str">
            <v>02.289.050/0001-66</v>
          </cell>
        </row>
        <row r="1503">
          <cell r="A1503" t="str">
            <v>02.294.504/0001-97</v>
          </cell>
        </row>
        <row r="1504">
          <cell r="A1504" t="str">
            <v>02.294.868/0001-77</v>
          </cell>
        </row>
        <row r="1505">
          <cell r="A1505" t="str">
            <v>02.295.809/0001-13</v>
          </cell>
        </row>
        <row r="1506">
          <cell r="A1506" t="str">
            <v>02.297.462/0001-48</v>
          </cell>
        </row>
        <row r="1507">
          <cell r="A1507" t="str">
            <v>02.297.910/0001-03</v>
          </cell>
        </row>
        <row r="1508">
          <cell r="A1508" t="str">
            <v>02.301.219/0001-56</v>
          </cell>
        </row>
        <row r="1509">
          <cell r="A1509" t="str">
            <v>02.302.100/0001-06</v>
          </cell>
        </row>
        <row r="1510">
          <cell r="A1510" t="str">
            <v>02.304.230/0001-70</v>
          </cell>
        </row>
        <row r="1511">
          <cell r="A1511" t="str">
            <v>02.305.089/0001-20</v>
          </cell>
        </row>
        <row r="1512">
          <cell r="A1512" t="str">
            <v>02.305.243/0001-63</v>
          </cell>
        </row>
        <row r="1513">
          <cell r="A1513" t="str">
            <v>02.305.246/0001-05</v>
          </cell>
        </row>
        <row r="1514">
          <cell r="A1514" t="str">
            <v>02.307.618/0001-24</v>
          </cell>
        </row>
        <row r="1515">
          <cell r="A1515" t="str">
            <v>02.309.872/0001-61</v>
          </cell>
        </row>
        <row r="1516">
          <cell r="A1516" t="str">
            <v>02.310.066/0001-03</v>
          </cell>
        </row>
        <row r="1517">
          <cell r="A1517" t="str">
            <v>02.310.424/0001-88</v>
          </cell>
        </row>
        <row r="1518">
          <cell r="A1518" t="str">
            <v>02.312.299/0001-45</v>
          </cell>
        </row>
        <row r="1519">
          <cell r="A1519" t="str">
            <v>02.312.375/0001-12</v>
          </cell>
        </row>
        <row r="1520">
          <cell r="A1520" t="str">
            <v>02.312.524/0001-43</v>
          </cell>
        </row>
        <row r="1521">
          <cell r="A1521" t="str">
            <v>02.313.045/0001-41</v>
          </cell>
        </row>
        <row r="1522">
          <cell r="A1522" t="str">
            <v>02.313.587/0001-14</v>
          </cell>
        </row>
        <row r="1523">
          <cell r="A1523" t="str">
            <v>02.313.725/0001-65</v>
          </cell>
        </row>
        <row r="1524">
          <cell r="A1524" t="str">
            <v>02.315.198/0001-28</v>
          </cell>
        </row>
        <row r="1525">
          <cell r="A1525" t="str">
            <v>02.315.496/0001-18</v>
          </cell>
        </row>
        <row r="1526">
          <cell r="A1526" t="str">
            <v>02.315.945/0001-28</v>
          </cell>
        </row>
        <row r="1527">
          <cell r="A1527" t="str">
            <v>02.319.126/0001-59</v>
          </cell>
        </row>
        <row r="1528">
          <cell r="A1528" t="str">
            <v>02.319.799/0001-09</v>
          </cell>
        </row>
        <row r="1529">
          <cell r="A1529" t="str">
            <v>02.320.032/0001-08</v>
          </cell>
        </row>
        <row r="1530">
          <cell r="A1530" t="str">
            <v>02.325.558/0001-72</v>
          </cell>
        </row>
        <row r="1531">
          <cell r="A1531" t="str">
            <v>02.326.590/0001-72</v>
          </cell>
        </row>
        <row r="1532">
          <cell r="A1532" t="str">
            <v>02.327.064/0001-27</v>
          </cell>
        </row>
        <row r="1533">
          <cell r="A1533" t="str">
            <v>02.328.467/0001-90</v>
          </cell>
        </row>
        <row r="1534">
          <cell r="A1534" t="str">
            <v>02.329.307/0001-66</v>
          </cell>
        </row>
        <row r="1535">
          <cell r="A1535" t="str">
            <v>02.330.442/0001-21</v>
          </cell>
        </row>
        <row r="1536">
          <cell r="A1536" t="str">
            <v>02.330.506/0001-94</v>
          </cell>
        </row>
        <row r="1537">
          <cell r="A1537" t="str">
            <v>02.330.922/0001-92</v>
          </cell>
        </row>
        <row r="1538">
          <cell r="A1538" t="str">
            <v>02.331.609/0001-79</v>
          </cell>
        </row>
        <row r="1539">
          <cell r="A1539" t="str">
            <v>02.331.616/0001-70</v>
          </cell>
        </row>
        <row r="1540">
          <cell r="A1540" t="str">
            <v>02.332.507/0001-78</v>
          </cell>
        </row>
        <row r="1541">
          <cell r="A1541" t="str">
            <v>02.333.313/0004-30</v>
          </cell>
        </row>
        <row r="1542">
          <cell r="A1542" t="str">
            <v>02.333.971/0001-89</v>
          </cell>
        </row>
        <row r="1543">
          <cell r="A1543" t="str">
            <v>02.334.591/0001-69</v>
          </cell>
        </row>
        <row r="1544">
          <cell r="A1544" t="str">
            <v>02.335.079/0001-37</v>
          </cell>
        </row>
        <row r="1545">
          <cell r="A1545" t="str">
            <v>02.336.124/0001-78</v>
          </cell>
        </row>
        <row r="1546">
          <cell r="A1546" t="str">
            <v>02.336.460/0001-10</v>
          </cell>
        </row>
        <row r="1547">
          <cell r="A1547" t="str">
            <v>02.338.730/0001-22</v>
          </cell>
        </row>
        <row r="1548">
          <cell r="A1548" t="str">
            <v>02.340.913/0001-82</v>
          </cell>
        </row>
        <row r="1549">
          <cell r="A1549" t="str">
            <v>02.341.017/0001-38</v>
          </cell>
        </row>
        <row r="1550">
          <cell r="A1550" t="str">
            <v>02.341.506/0001-90</v>
          </cell>
        </row>
        <row r="1551">
          <cell r="A1551" t="str">
            <v>02.342.196/0001-28</v>
          </cell>
        </row>
        <row r="1552">
          <cell r="A1552" t="str">
            <v>02.343.047/0001-83</v>
          </cell>
        </row>
        <row r="1553">
          <cell r="A1553" t="str">
            <v>02.344.540/0001-18</v>
          </cell>
        </row>
        <row r="1554">
          <cell r="A1554" t="str">
            <v>02.344.826/0001-01</v>
          </cell>
        </row>
        <row r="1555">
          <cell r="A1555" t="str">
            <v>02.345.693/0001-80</v>
          </cell>
        </row>
        <row r="1556">
          <cell r="A1556" t="str">
            <v>02.346.155/0001-00</v>
          </cell>
        </row>
        <row r="1557">
          <cell r="A1557" t="str">
            <v>02.349.230/0001-96</v>
          </cell>
        </row>
        <row r="1558">
          <cell r="A1558" t="str">
            <v>02.349.757/0001-10</v>
          </cell>
        </row>
        <row r="1559">
          <cell r="A1559" t="str">
            <v>02.351.006/0001-39</v>
          </cell>
        </row>
        <row r="1560">
          <cell r="A1560" t="str">
            <v>02.351.006/0002-10</v>
          </cell>
        </row>
        <row r="1561">
          <cell r="A1561" t="str">
            <v>02.351.006/0004-81</v>
          </cell>
        </row>
        <row r="1562">
          <cell r="A1562" t="str">
            <v>02.351.006/0007-24</v>
          </cell>
        </row>
        <row r="1563">
          <cell r="A1563" t="str">
            <v>02.351.006/0008-05</v>
          </cell>
        </row>
        <row r="1564">
          <cell r="A1564" t="str">
            <v>02.355.208/0001-59</v>
          </cell>
        </row>
        <row r="1565">
          <cell r="A1565" t="str">
            <v>02.355.791/0001-06</v>
          </cell>
        </row>
        <row r="1566">
          <cell r="A1566" t="str">
            <v>02.356.980/0001-95</v>
          </cell>
        </row>
        <row r="1567">
          <cell r="A1567" t="str">
            <v>02.360.109/0001-65</v>
          </cell>
        </row>
        <row r="1568">
          <cell r="A1568" t="str">
            <v>02.360.697/0001-37</v>
          </cell>
        </row>
        <row r="1569">
          <cell r="A1569" t="str">
            <v>02.365.836/0001-15</v>
          </cell>
        </row>
        <row r="1570">
          <cell r="A1570" t="str">
            <v>02.368.567/0001-40</v>
          </cell>
        </row>
        <row r="1571">
          <cell r="A1571" t="str">
            <v>02.370.296/0001-68</v>
          </cell>
        </row>
        <row r="1572">
          <cell r="A1572" t="str">
            <v>02.371.491/0001-02</v>
          </cell>
        </row>
        <row r="1573">
          <cell r="A1573" t="str">
            <v>02.373.768/0001-36</v>
          </cell>
        </row>
        <row r="1574">
          <cell r="A1574" t="str">
            <v>02.374.149/0001-66</v>
          </cell>
        </row>
        <row r="1575">
          <cell r="A1575" t="str">
            <v>02.374.210/0001-75</v>
          </cell>
        </row>
        <row r="1576">
          <cell r="A1576" t="str">
            <v>02.374.803/0001-31</v>
          </cell>
        </row>
        <row r="1577">
          <cell r="A1577" t="str">
            <v>02.375.311/0001-60</v>
          </cell>
        </row>
        <row r="1578">
          <cell r="A1578" t="str">
            <v>02.377.107/0001-89</v>
          </cell>
        </row>
        <row r="1579">
          <cell r="A1579" t="str">
            <v>02.382.567/0001-03</v>
          </cell>
        </row>
        <row r="1580">
          <cell r="A1580" t="str">
            <v>02.384.719/0001-07</v>
          </cell>
        </row>
        <row r="1581">
          <cell r="A1581" t="str">
            <v>02.390.189/0001-00</v>
          </cell>
        </row>
        <row r="1582">
          <cell r="A1582" t="str">
            <v>02.390.246/0001-42</v>
          </cell>
        </row>
        <row r="1583">
          <cell r="A1583" t="str">
            <v>02.392.380/0001-82</v>
          </cell>
        </row>
        <row r="1584">
          <cell r="A1584" t="str">
            <v>02.394.449/0001-07</v>
          </cell>
        </row>
        <row r="1585">
          <cell r="A1585" t="str">
            <v>02.395.479/0001-38</v>
          </cell>
        </row>
        <row r="1586">
          <cell r="A1586" t="str">
            <v>02.397.757/0001-96</v>
          </cell>
        </row>
        <row r="1587">
          <cell r="A1587" t="str">
            <v>02.403.486/0001-34</v>
          </cell>
        </row>
        <row r="1588">
          <cell r="A1588" t="str">
            <v>02.403.667/0001-60</v>
          </cell>
        </row>
        <row r="1589">
          <cell r="A1589" t="str">
            <v>02.408.916/0001-00</v>
          </cell>
        </row>
        <row r="1590">
          <cell r="A1590" t="str">
            <v>02.409.995/0001-74</v>
          </cell>
        </row>
        <row r="1591">
          <cell r="A1591" t="str">
            <v>02.410.931/0001-93</v>
          </cell>
        </row>
        <row r="1592">
          <cell r="A1592" t="str">
            <v>02.412.429/0001-11</v>
          </cell>
        </row>
        <row r="1593">
          <cell r="A1593" t="str">
            <v>02.416.030/0001-09</v>
          </cell>
        </row>
        <row r="1594">
          <cell r="A1594" t="str">
            <v>02.416.462/0001-10</v>
          </cell>
        </row>
        <row r="1595">
          <cell r="A1595" t="str">
            <v>02.417.109/0001-54</v>
          </cell>
        </row>
        <row r="1596">
          <cell r="A1596" t="str">
            <v>02.417.373/0001-98</v>
          </cell>
        </row>
        <row r="1597">
          <cell r="A1597" t="str">
            <v>02.418.296/0001-90</v>
          </cell>
        </row>
        <row r="1598">
          <cell r="A1598" t="str">
            <v>02.419.384/0001-07</v>
          </cell>
        </row>
        <row r="1599">
          <cell r="A1599" t="str">
            <v>02.420.092/0001-94</v>
          </cell>
        </row>
        <row r="1600">
          <cell r="A1600" t="str">
            <v>02.420.719/0001-07</v>
          </cell>
        </row>
        <row r="1601">
          <cell r="A1601" t="str">
            <v>02.421.421/0001-11</v>
          </cell>
        </row>
        <row r="1602">
          <cell r="A1602" t="str">
            <v>02.422.934/0001-47</v>
          </cell>
        </row>
        <row r="1603">
          <cell r="A1603" t="str">
            <v>02.424.656/0001-67</v>
          </cell>
        </row>
        <row r="1604">
          <cell r="A1604" t="str">
            <v>02.428.222/0001-35</v>
          </cell>
        </row>
        <row r="1605">
          <cell r="A1605" t="str">
            <v>02.430.739/0001-69</v>
          </cell>
        </row>
        <row r="1606">
          <cell r="A1606" t="str">
            <v>02.430.781/0001-80</v>
          </cell>
        </row>
        <row r="1607">
          <cell r="A1607" t="str">
            <v>02.431.845/0002-48</v>
          </cell>
        </row>
        <row r="1608">
          <cell r="A1608" t="str">
            <v>02.433.602/0001-68</v>
          </cell>
        </row>
        <row r="1609">
          <cell r="A1609" t="str">
            <v>02.437.634/0001-31</v>
          </cell>
        </row>
        <row r="1610">
          <cell r="A1610" t="str">
            <v>02.437.950/0001-03</v>
          </cell>
        </row>
        <row r="1611">
          <cell r="A1611" t="str">
            <v>02.439.235/0001-00</v>
          </cell>
        </row>
        <row r="1612">
          <cell r="A1612" t="str">
            <v>02.440.500/0001-70</v>
          </cell>
        </row>
        <row r="1613">
          <cell r="A1613" t="str">
            <v>02.440.846/0001-78</v>
          </cell>
        </row>
        <row r="1614">
          <cell r="A1614" t="str">
            <v>02.442.627/0001-28</v>
          </cell>
        </row>
        <row r="1615">
          <cell r="A1615" t="str">
            <v>02.443.431/0001-58</v>
          </cell>
        </row>
        <row r="1616">
          <cell r="A1616" t="str">
            <v>02.443.581/0014-86</v>
          </cell>
        </row>
        <row r="1617">
          <cell r="A1617" t="str">
            <v>02.445.817/0001-07</v>
          </cell>
        </row>
        <row r="1618">
          <cell r="A1618" t="str">
            <v>02.445.817/0003-60</v>
          </cell>
        </row>
        <row r="1619">
          <cell r="A1619" t="str">
            <v>02.445.826/0001-90</v>
          </cell>
        </row>
        <row r="1620">
          <cell r="A1620" t="str">
            <v>02.445.844/0001-71</v>
          </cell>
        </row>
        <row r="1621">
          <cell r="A1621" t="str">
            <v>02.445.972/0001-15</v>
          </cell>
        </row>
        <row r="1622">
          <cell r="A1622" t="str">
            <v>02.446.657/0001-02</v>
          </cell>
        </row>
        <row r="1623">
          <cell r="A1623" t="str">
            <v>02.447.958/0001-50</v>
          </cell>
        </row>
        <row r="1624">
          <cell r="A1624" t="str">
            <v>02.450.546/0001-70</v>
          </cell>
        </row>
        <row r="1625">
          <cell r="A1625" t="str">
            <v>02.453.950/0001-05</v>
          </cell>
        </row>
        <row r="1626">
          <cell r="A1626" t="str">
            <v>02.454.543/0001-04</v>
          </cell>
        </row>
        <row r="1627">
          <cell r="A1627" t="str">
            <v>02.455.612/0001-02</v>
          </cell>
        </row>
        <row r="1628">
          <cell r="A1628" t="str">
            <v>02.456.105/0001-85</v>
          </cell>
        </row>
        <row r="1629">
          <cell r="A1629" t="str">
            <v>02.456.650/0001-71</v>
          </cell>
        </row>
        <row r="1630">
          <cell r="A1630" t="str">
            <v>02.457.021/0001-66</v>
          </cell>
        </row>
        <row r="1631">
          <cell r="A1631" t="str">
            <v>02.461.281/0001-05</v>
          </cell>
        </row>
        <row r="1632">
          <cell r="A1632" t="str">
            <v>02.462.674/0001-33</v>
          </cell>
        </row>
        <row r="1633">
          <cell r="A1633" t="str">
            <v>02.463.159/0001-78</v>
          </cell>
        </row>
        <row r="1634">
          <cell r="A1634" t="str">
            <v>02.464.521/0001-25</v>
          </cell>
        </row>
        <row r="1635">
          <cell r="A1635" t="str">
            <v>02.467.095/0001-83</v>
          </cell>
        </row>
        <row r="1636">
          <cell r="A1636" t="str">
            <v>02.472.987/0001-72</v>
          </cell>
        </row>
        <row r="1637">
          <cell r="A1637" t="str">
            <v>02.474.391/0001-01</v>
          </cell>
        </row>
        <row r="1638">
          <cell r="A1638" t="str">
            <v>02.475.412/0001-03</v>
          </cell>
        </row>
        <row r="1639">
          <cell r="A1639" t="str">
            <v>02.475.744/0001-98</v>
          </cell>
        </row>
        <row r="1640">
          <cell r="A1640" t="str">
            <v>02.477.169/0001-62</v>
          </cell>
        </row>
        <row r="1641">
          <cell r="A1641" t="str">
            <v>02.477.202/0001-54</v>
          </cell>
        </row>
        <row r="1642">
          <cell r="A1642" t="str">
            <v>02.479.918/0001-90</v>
          </cell>
        </row>
        <row r="1643">
          <cell r="A1643" t="str">
            <v>02.479.984/0001-60</v>
          </cell>
        </row>
        <row r="1644">
          <cell r="A1644" t="str">
            <v>02.480.529/0001-85</v>
          </cell>
        </row>
        <row r="1645">
          <cell r="A1645" t="str">
            <v>02.481.242/0001-70</v>
          </cell>
        </row>
        <row r="1646">
          <cell r="A1646" t="str">
            <v>02.481.946/0001-42</v>
          </cell>
        </row>
        <row r="1647">
          <cell r="A1647" t="str">
            <v>02.482.401/0001-50</v>
          </cell>
        </row>
        <row r="1648">
          <cell r="A1648" t="str">
            <v>02.483.716/0001-12</v>
          </cell>
        </row>
        <row r="1649">
          <cell r="A1649" t="str">
            <v>02.485.683/0001-40</v>
          </cell>
        </row>
        <row r="1650">
          <cell r="A1650" t="str">
            <v>02.486.172/0001-42</v>
          </cell>
        </row>
        <row r="1651">
          <cell r="A1651" t="str">
            <v>02.486.914/0001-30</v>
          </cell>
        </row>
        <row r="1652">
          <cell r="A1652" t="str">
            <v>02.487.852/0001-80</v>
          </cell>
        </row>
        <row r="1653">
          <cell r="A1653" t="str">
            <v>02.489.551/0001-96</v>
          </cell>
        </row>
        <row r="1654">
          <cell r="A1654" t="str">
            <v>02.489.674/0001-27</v>
          </cell>
        </row>
        <row r="1655">
          <cell r="A1655" t="str">
            <v>02.490.272/0001-42</v>
          </cell>
        </row>
        <row r="1656">
          <cell r="A1656" t="str">
            <v>02.490.404/0001-36</v>
          </cell>
        </row>
        <row r="1657">
          <cell r="A1657" t="str">
            <v>02.492.398/0001-56</v>
          </cell>
        </row>
        <row r="1658">
          <cell r="A1658" t="str">
            <v>02.493.243/0003-04</v>
          </cell>
        </row>
        <row r="1659">
          <cell r="A1659" t="str">
            <v>02.495.060/0001-58</v>
          </cell>
        </row>
        <row r="1660">
          <cell r="A1660" t="str">
            <v>02.495.199/0001-00</v>
          </cell>
        </row>
        <row r="1661">
          <cell r="A1661" t="str">
            <v>02.499.179/0001-07</v>
          </cell>
        </row>
        <row r="1662">
          <cell r="A1662" t="str">
            <v>02.5.2.91./597--69</v>
          </cell>
        </row>
        <row r="1663">
          <cell r="A1663" t="str">
            <v>02.5.9.81./967--08</v>
          </cell>
        </row>
        <row r="1664">
          <cell r="A1664" t="str">
            <v>02.502.436/0003-76</v>
          </cell>
        </row>
        <row r="1665">
          <cell r="A1665" t="str">
            <v>02.503.185/0001-82</v>
          </cell>
        </row>
        <row r="1666">
          <cell r="A1666" t="str">
            <v>02.503.828/0001-98</v>
          </cell>
        </row>
        <row r="1667">
          <cell r="A1667" t="str">
            <v>02.505.401/0001-29</v>
          </cell>
        </row>
        <row r="1668">
          <cell r="A1668" t="str">
            <v>02.505.854/0001-55</v>
          </cell>
        </row>
        <row r="1669">
          <cell r="A1669" t="str">
            <v>02.505.854/0002-36</v>
          </cell>
        </row>
        <row r="1670">
          <cell r="A1670" t="str">
            <v>02.505.854/0003-17</v>
          </cell>
        </row>
        <row r="1671">
          <cell r="A1671" t="str">
            <v>02.506.609/0001-62</v>
          </cell>
        </row>
        <row r="1672">
          <cell r="A1672" t="str">
            <v>02.507.650/0001-53</v>
          </cell>
        </row>
        <row r="1673">
          <cell r="A1673" t="str">
            <v>02.509.548/0001-97</v>
          </cell>
        </row>
        <row r="1674">
          <cell r="A1674" t="str">
            <v>02.510.937/0001-32</v>
          </cell>
        </row>
        <row r="1675">
          <cell r="A1675" t="str">
            <v>02.512.900/0001-43</v>
          </cell>
        </row>
        <row r="1676">
          <cell r="A1676" t="str">
            <v>02.513.478/0001-40</v>
          </cell>
        </row>
        <row r="1677">
          <cell r="A1677" t="str">
            <v>02.515.698/0001-03</v>
          </cell>
        </row>
        <row r="1678">
          <cell r="A1678" t="str">
            <v>02.515.762/0001-56</v>
          </cell>
        </row>
        <row r="1679">
          <cell r="A1679" t="str">
            <v>02.515.918/0001-07</v>
          </cell>
        </row>
        <row r="1680">
          <cell r="A1680" t="str">
            <v>02.517.103/0001-59</v>
          </cell>
        </row>
        <row r="1681">
          <cell r="A1681" t="str">
            <v>02.517.603/0001-90</v>
          </cell>
        </row>
        <row r="1682">
          <cell r="A1682" t="str">
            <v>02.517.962/0001-48</v>
          </cell>
        </row>
        <row r="1683">
          <cell r="A1683" t="str">
            <v>02.518.729/0001-80</v>
          </cell>
        </row>
        <row r="1684">
          <cell r="A1684" t="str">
            <v>02.521.759/0001-45</v>
          </cell>
        </row>
        <row r="1685">
          <cell r="A1685" t="str">
            <v>02.522.288/0001-90</v>
          </cell>
        </row>
        <row r="1686">
          <cell r="A1686" t="str">
            <v>02.525.821/0001-77</v>
          </cell>
        </row>
        <row r="1687">
          <cell r="A1687" t="str">
            <v>02.527.425/0001-89</v>
          </cell>
        </row>
        <row r="1688">
          <cell r="A1688" t="str">
            <v>02.527.674/0001-74</v>
          </cell>
        </row>
        <row r="1689">
          <cell r="A1689" t="str">
            <v>02.528.908/0001-06</v>
          </cell>
        </row>
        <row r="1690">
          <cell r="A1690" t="str">
            <v>02.530.622/0001-57</v>
          </cell>
        </row>
        <row r="1691">
          <cell r="A1691" t="str">
            <v>02.530.654/0001-52</v>
          </cell>
        </row>
        <row r="1692">
          <cell r="A1692" t="str">
            <v>02.532.189/0001-99</v>
          </cell>
        </row>
        <row r="1693">
          <cell r="A1693" t="str">
            <v>02.533.993/0001-92</v>
          </cell>
        </row>
        <row r="1694">
          <cell r="A1694" t="str">
            <v>02.534.251/0001-81</v>
          </cell>
        </row>
        <row r="1695">
          <cell r="A1695" t="str">
            <v>02.536.454/0001-07</v>
          </cell>
        </row>
        <row r="1696">
          <cell r="A1696" t="str">
            <v>02.536.516/0001-80</v>
          </cell>
        </row>
        <row r="1697">
          <cell r="A1697" t="str">
            <v>02.536.646/0001-13</v>
          </cell>
        </row>
        <row r="1698">
          <cell r="A1698" t="str">
            <v>02.536.721/0001-46</v>
          </cell>
        </row>
        <row r="1699">
          <cell r="A1699" t="str">
            <v>02.538.120/0001-72</v>
          </cell>
        </row>
        <row r="1700">
          <cell r="A1700" t="str">
            <v>02.540.610/0001-03</v>
          </cell>
        </row>
        <row r="1701">
          <cell r="A1701" t="str">
            <v>02.545.214/0001-79</v>
          </cell>
        </row>
        <row r="1702">
          <cell r="A1702" t="str">
            <v>02.550.637/0001-87</v>
          </cell>
        </row>
        <row r="1703">
          <cell r="A1703" t="str">
            <v>02.553.268/0001-86</v>
          </cell>
        </row>
        <row r="1704">
          <cell r="A1704" t="str">
            <v>02.554.839/0001-05</v>
          </cell>
        </row>
        <row r="1705">
          <cell r="A1705" t="str">
            <v>02.558.157/0001-62</v>
          </cell>
        </row>
        <row r="1706">
          <cell r="A1706" t="str">
            <v>02.558.970/0001-32</v>
          </cell>
        </row>
        <row r="1707">
          <cell r="A1707" t="str">
            <v>02.564.509/0001-92</v>
          </cell>
        </row>
        <row r="1708">
          <cell r="A1708" t="str">
            <v>02.564.971/0002-70</v>
          </cell>
        </row>
        <row r="1709">
          <cell r="A1709" t="str">
            <v>02.565.876/0001-00</v>
          </cell>
        </row>
        <row r="1710">
          <cell r="A1710" t="str">
            <v>02.565.967/0001-46</v>
          </cell>
        </row>
        <row r="1711">
          <cell r="A1711" t="str">
            <v>02.566.381/0001-04</v>
          </cell>
        </row>
        <row r="1712">
          <cell r="A1712" t="str">
            <v>02.567.043/0001-89</v>
          </cell>
        </row>
        <row r="1713">
          <cell r="A1713" t="str">
            <v>02.567.180/0001-13</v>
          </cell>
        </row>
        <row r="1714">
          <cell r="A1714" t="str">
            <v>02.569.597/0001-15</v>
          </cell>
        </row>
        <row r="1715">
          <cell r="A1715" t="str">
            <v>02.569.902/0001-79</v>
          </cell>
        </row>
        <row r="1716">
          <cell r="A1716" t="str">
            <v>02.571.857/0001-97</v>
          </cell>
        </row>
        <row r="1717">
          <cell r="A1717" t="str">
            <v>02.573.811/0001-07</v>
          </cell>
        </row>
        <row r="1718">
          <cell r="A1718" t="str">
            <v>02.573.842/0001-68</v>
          </cell>
        </row>
        <row r="1719">
          <cell r="A1719" t="str">
            <v>02.576.612/0001-52</v>
          </cell>
        </row>
        <row r="1720">
          <cell r="A1720" t="str">
            <v>02.577.761/0001-36</v>
          </cell>
        </row>
        <row r="1721">
          <cell r="A1721" t="str">
            <v>02.578.584/0001-02</v>
          </cell>
        </row>
        <row r="1722">
          <cell r="A1722" t="str">
            <v>02.581.065/0001-01</v>
          </cell>
        </row>
        <row r="1723">
          <cell r="A1723" t="str">
            <v>02.581.971/0001-06</v>
          </cell>
        </row>
        <row r="1724">
          <cell r="A1724" t="str">
            <v>02.586.978/0001-02</v>
          </cell>
        </row>
        <row r="1725">
          <cell r="A1725" t="str">
            <v>02.589.289/0001-51</v>
          </cell>
        </row>
        <row r="1726">
          <cell r="A1726" t="str">
            <v>02.590.645/0001-57</v>
          </cell>
        </row>
        <row r="1727">
          <cell r="A1727" t="str">
            <v>02.592.069/0001-87</v>
          </cell>
        </row>
        <row r="1728">
          <cell r="A1728" t="str">
            <v>02.592.229/0001-98</v>
          </cell>
        </row>
        <row r="1729">
          <cell r="A1729" t="str">
            <v>02.595.661/0001-32</v>
          </cell>
        </row>
        <row r="1730">
          <cell r="A1730" t="str">
            <v>02.595.796/0001-06</v>
          </cell>
        </row>
        <row r="1731">
          <cell r="A1731" t="str">
            <v>02.595.926/0001-00</v>
          </cell>
        </row>
        <row r="1732">
          <cell r="A1732" t="str">
            <v>02.597.003/0001-80</v>
          </cell>
        </row>
        <row r="1733">
          <cell r="A1733" t="str">
            <v>02.598.611/0001-09</v>
          </cell>
        </row>
        <row r="1734">
          <cell r="A1734" t="str">
            <v>02.6.6.47./887--52</v>
          </cell>
        </row>
        <row r="1735">
          <cell r="A1735" t="str">
            <v>02.600.407/0001-85</v>
          </cell>
        </row>
        <row r="1736">
          <cell r="A1736" t="str">
            <v>02.604.161/0001-10</v>
          </cell>
        </row>
        <row r="1737">
          <cell r="A1737" t="str">
            <v>02.604.508/0001-24</v>
          </cell>
        </row>
        <row r="1738">
          <cell r="A1738" t="str">
            <v>02.607.758/0001-18</v>
          </cell>
        </row>
        <row r="1739">
          <cell r="A1739" t="str">
            <v>02.608.708/0001-55</v>
          </cell>
        </row>
        <row r="1740">
          <cell r="A1740" t="str">
            <v>02.609.363/0001-54</v>
          </cell>
        </row>
        <row r="1741">
          <cell r="A1741" t="str">
            <v>02.609.639/0001-02</v>
          </cell>
        </row>
        <row r="1742">
          <cell r="A1742" t="str">
            <v>02.609.761/0001-70</v>
          </cell>
        </row>
        <row r="1743">
          <cell r="A1743" t="str">
            <v>02.610.386/0001-89</v>
          </cell>
        </row>
        <row r="1744">
          <cell r="A1744" t="str">
            <v>02.614.069/0001-30</v>
          </cell>
        </row>
        <row r="1745">
          <cell r="A1745" t="str">
            <v>02.615.994/0001-86</v>
          </cell>
        </row>
        <row r="1746">
          <cell r="A1746" t="str">
            <v>02.616.525/0001-81</v>
          </cell>
        </row>
        <row r="1747">
          <cell r="A1747" t="str">
            <v>02.617.709/0002-47</v>
          </cell>
        </row>
        <row r="1748">
          <cell r="A1748" t="str">
            <v>02.618.097/0001-26</v>
          </cell>
        </row>
        <row r="1749">
          <cell r="A1749" t="str">
            <v>02.618.404/0001-79</v>
          </cell>
        </row>
        <row r="1750">
          <cell r="A1750" t="str">
            <v>02.618.774/0001-06</v>
          </cell>
        </row>
        <row r="1751">
          <cell r="A1751" t="str">
            <v>02.624.589/0001-24</v>
          </cell>
        </row>
        <row r="1752">
          <cell r="A1752" t="str">
            <v>02.626.508/0001-25</v>
          </cell>
        </row>
        <row r="1753">
          <cell r="A1753" t="str">
            <v>02.627.114/0001-91</v>
          </cell>
        </row>
        <row r="1754">
          <cell r="A1754" t="str">
            <v>02.627.686/0001-70</v>
          </cell>
        </row>
        <row r="1755">
          <cell r="A1755" t="str">
            <v>02.629.934/0001-12</v>
          </cell>
        </row>
        <row r="1756">
          <cell r="A1756" t="str">
            <v>02.631.399/0001-34</v>
          </cell>
        </row>
        <row r="1757">
          <cell r="A1757" t="str">
            <v>02.632.739/0001-41</v>
          </cell>
        </row>
        <row r="1758">
          <cell r="A1758" t="str">
            <v>02.635.584/0001-05</v>
          </cell>
        </row>
        <row r="1759">
          <cell r="A1759" t="str">
            <v>02.637.735/0001-56</v>
          </cell>
        </row>
        <row r="1760">
          <cell r="A1760" t="str">
            <v>02.642.537/0001-80</v>
          </cell>
        </row>
        <row r="1761">
          <cell r="A1761" t="str">
            <v>02.643.703/0001-63</v>
          </cell>
        </row>
        <row r="1762">
          <cell r="A1762" t="str">
            <v>02.644.077/0001-20</v>
          </cell>
        </row>
        <row r="1763">
          <cell r="A1763" t="str">
            <v>02.645.164/0001-00</v>
          </cell>
        </row>
        <row r="1764">
          <cell r="A1764" t="str">
            <v>02.645.468/0001-69</v>
          </cell>
        </row>
        <row r="1765">
          <cell r="A1765" t="str">
            <v>02.645.552/0001-82</v>
          </cell>
        </row>
        <row r="1766">
          <cell r="A1766" t="str">
            <v>02.646.905/0001-69</v>
          </cell>
        </row>
        <row r="1767">
          <cell r="A1767" t="str">
            <v>02.647.932/0001-56</v>
          </cell>
        </row>
        <row r="1768">
          <cell r="A1768" t="str">
            <v>02.648.193/0001-17</v>
          </cell>
        </row>
        <row r="1769">
          <cell r="A1769" t="str">
            <v>02.650.971/0001-02</v>
          </cell>
        </row>
        <row r="1770">
          <cell r="A1770" t="str">
            <v>02.651.935/0001-63</v>
          </cell>
        </row>
        <row r="1771">
          <cell r="A1771" t="str">
            <v>02.652.810/0001-58</v>
          </cell>
        </row>
        <row r="1772">
          <cell r="A1772" t="str">
            <v>02.653.799/0001-40</v>
          </cell>
        </row>
        <row r="1773">
          <cell r="A1773" t="str">
            <v>02.658.082/0001-91</v>
          </cell>
        </row>
        <row r="1774">
          <cell r="A1774" t="str">
            <v>02.658.082/0001-91</v>
          </cell>
        </row>
        <row r="1775">
          <cell r="A1775" t="str">
            <v>02.658.584/0001-12</v>
          </cell>
        </row>
        <row r="1776">
          <cell r="A1776" t="str">
            <v>02.661.838/0001-51</v>
          </cell>
        </row>
        <row r="1777">
          <cell r="A1777" t="str">
            <v>02.661.915/0001-73</v>
          </cell>
        </row>
        <row r="1778">
          <cell r="A1778" t="str">
            <v>02.664.507/0001-75</v>
          </cell>
        </row>
        <row r="1779">
          <cell r="A1779" t="str">
            <v>02.664.592/0001-71</v>
          </cell>
        </row>
        <row r="1780">
          <cell r="A1780" t="str">
            <v>02.664.607/0001-00</v>
          </cell>
        </row>
        <row r="1781">
          <cell r="A1781" t="str">
            <v>02.667.694/0002-21</v>
          </cell>
        </row>
        <row r="1782">
          <cell r="A1782" t="str">
            <v>02.668.973/0001-29</v>
          </cell>
        </row>
        <row r="1783">
          <cell r="A1783" t="str">
            <v>02.669.437/0001-48</v>
          </cell>
        </row>
        <row r="1784">
          <cell r="A1784" t="str">
            <v>02.670.733/0001-69</v>
          </cell>
        </row>
        <row r="1785">
          <cell r="A1785" t="str">
            <v>02.671.286/0001-62</v>
          </cell>
        </row>
        <row r="1786">
          <cell r="A1786" t="str">
            <v>02.672.571/0001-06</v>
          </cell>
        </row>
        <row r="1787">
          <cell r="A1787" t="str">
            <v>02.672.727/0001-40</v>
          </cell>
        </row>
        <row r="1788">
          <cell r="A1788" t="str">
            <v>02.680.192/0001-50</v>
          </cell>
        </row>
        <row r="1789">
          <cell r="A1789" t="str">
            <v>02.680.406/0001-98</v>
          </cell>
        </row>
        <row r="1790">
          <cell r="A1790" t="str">
            <v>02.680.529/0001-29</v>
          </cell>
        </row>
        <row r="1791">
          <cell r="A1791" t="str">
            <v>02.681.376/0001-34</v>
          </cell>
        </row>
        <row r="1792">
          <cell r="A1792" t="str">
            <v>02.686.832/0001-39</v>
          </cell>
        </row>
        <row r="1793">
          <cell r="A1793" t="str">
            <v>02.687.270/0001-48</v>
          </cell>
        </row>
        <row r="1794">
          <cell r="A1794" t="str">
            <v>02.692.797/0001-60</v>
          </cell>
        </row>
        <row r="1795">
          <cell r="A1795" t="str">
            <v>02.693.187/0001-81</v>
          </cell>
        </row>
        <row r="1796">
          <cell r="A1796" t="str">
            <v>02.693.959/0001-85</v>
          </cell>
        </row>
        <row r="1797">
          <cell r="A1797" t="str">
            <v>02.694.324/0001-00</v>
          </cell>
        </row>
        <row r="1798">
          <cell r="A1798" t="str">
            <v>02.695.005/0001-01</v>
          </cell>
        </row>
        <row r="1799">
          <cell r="A1799" t="str">
            <v>02.696.656/0002-05</v>
          </cell>
        </row>
        <row r="1800">
          <cell r="A1800" t="str">
            <v>02.698.071/0001-35</v>
          </cell>
        </row>
        <row r="1801">
          <cell r="A1801" t="str">
            <v>02.698.484/0001-10</v>
          </cell>
        </row>
        <row r="1802">
          <cell r="A1802" t="str">
            <v>02.698.941/0001-76</v>
          </cell>
        </row>
        <row r="1803">
          <cell r="A1803" t="str">
            <v>02.699.118/0001-85</v>
          </cell>
        </row>
        <row r="1804">
          <cell r="A1804" t="str">
            <v>02.699.629/0001-05</v>
          </cell>
        </row>
        <row r="1805">
          <cell r="A1805" t="str">
            <v>02.700.311/0001-99</v>
          </cell>
        </row>
        <row r="1806">
          <cell r="A1806" t="str">
            <v>02.701.626/0001-50</v>
          </cell>
        </row>
        <row r="1807">
          <cell r="A1807" t="str">
            <v>02.703.391/0001-36</v>
          </cell>
        </row>
        <row r="1808">
          <cell r="A1808" t="str">
            <v>02.703.911/0001-00</v>
          </cell>
        </row>
        <row r="1809">
          <cell r="A1809" t="str">
            <v>02.703.986/0001-91</v>
          </cell>
        </row>
        <row r="1810">
          <cell r="A1810" t="str">
            <v>02.704.540/0001-81</v>
          </cell>
        </row>
        <row r="1811">
          <cell r="A1811" t="str">
            <v>02.706.210/0001-25</v>
          </cell>
        </row>
        <row r="1812">
          <cell r="A1812" t="str">
            <v>02.707.253/0001-25</v>
          </cell>
        </row>
        <row r="1813">
          <cell r="A1813" t="str">
            <v>02.708.059/0001-64</v>
          </cell>
        </row>
        <row r="1814">
          <cell r="A1814" t="str">
            <v>02.710.353/0001-00</v>
          </cell>
        </row>
        <row r="1815">
          <cell r="A1815" t="str">
            <v>02.714.479/0001-53</v>
          </cell>
        </row>
        <row r="1816">
          <cell r="A1816" t="str">
            <v>02.714.643/0002-03</v>
          </cell>
        </row>
        <row r="1817">
          <cell r="A1817" t="str">
            <v>02.716.427/0001-16</v>
          </cell>
        </row>
        <row r="1818">
          <cell r="A1818" t="str">
            <v>02.716.448/0001-31</v>
          </cell>
        </row>
        <row r="1819">
          <cell r="A1819" t="str">
            <v>02.717.193/0001-21</v>
          </cell>
        </row>
        <row r="1820">
          <cell r="A1820" t="str">
            <v>02.717.460/0002-41</v>
          </cell>
        </row>
        <row r="1821">
          <cell r="A1821" t="str">
            <v>02.718.188/0001-33</v>
          </cell>
        </row>
        <row r="1822">
          <cell r="A1822" t="str">
            <v>02.720.875/0001-93</v>
          </cell>
        </row>
        <row r="1823">
          <cell r="A1823" t="str">
            <v>02.721.679/0001-33</v>
          </cell>
        </row>
        <row r="1824">
          <cell r="A1824" t="str">
            <v>02.723.097/0001-96</v>
          </cell>
        </row>
        <row r="1825">
          <cell r="A1825" t="str">
            <v>02.723.199/0001-01</v>
          </cell>
        </row>
        <row r="1826">
          <cell r="A1826" t="str">
            <v>02.724.778/0001-79</v>
          </cell>
        </row>
        <row r="1827">
          <cell r="A1827" t="str">
            <v>02.725.054/0001-40</v>
          </cell>
        </row>
        <row r="1828">
          <cell r="A1828" t="str">
            <v>02.725.657/0001-41</v>
          </cell>
        </row>
        <row r="1829">
          <cell r="A1829" t="str">
            <v>02.725.856/0001-50</v>
          </cell>
        </row>
        <row r="1830">
          <cell r="A1830" t="str">
            <v>02.728.444/0001-73</v>
          </cell>
        </row>
        <row r="1831">
          <cell r="A1831" t="str">
            <v>02.728.642/0001-37</v>
          </cell>
        </row>
        <row r="1832">
          <cell r="A1832" t="str">
            <v>02.729.669/0001-44</v>
          </cell>
        </row>
        <row r="1833">
          <cell r="A1833" t="str">
            <v>02.733.313/0001-84</v>
          </cell>
        </row>
        <row r="1834">
          <cell r="A1834" t="str">
            <v>02.734.875/0001-42</v>
          </cell>
        </row>
        <row r="1835">
          <cell r="A1835" t="str">
            <v>02.737.015/0004-05</v>
          </cell>
        </row>
        <row r="1836">
          <cell r="A1836" t="str">
            <v>02.737.015/0006-77</v>
          </cell>
        </row>
        <row r="1837">
          <cell r="A1837" t="str">
            <v>02.737.015/0007-58</v>
          </cell>
        </row>
        <row r="1838">
          <cell r="A1838" t="str">
            <v>02.737.015/0009-10</v>
          </cell>
        </row>
        <row r="1839">
          <cell r="A1839" t="str">
            <v>02.737.152/0001-05</v>
          </cell>
        </row>
        <row r="1840">
          <cell r="A1840" t="str">
            <v>02.737.566/0001-26</v>
          </cell>
        </row>
        <row r="1841">
          <cell r="A1841" t="str">
            <v>02.737.867/0001-50</v>
          </cell>
        </row>
        <row r="1842">
          <cell r="A1842" t="str">
            <v>02.737.928/0001-89</v>
          </cell>
        </row>
        <row r="1843">
          <cell r="A1843" t="str">
            <v>02.739.256/0001-40</v>
          </cell>
        </row>
        <row r="1844">
          <cell r="A1844" t="str">
            <v>02.739.289/0001-90</v>
          </cell>
        </row>
        <row r="1845">
          <cell r="A1845" t="str">
            <v>02.741.821/0001-04</v>
          </cell>
        </row>
        <row r="1846">
          <cell r="A1846" t="str">
            <v>02.742.314/0001-95</v>
          </cell>
        </row>
        <row r="1847">
          <cell r="A1847" t="str">
            <v>02.743.059/0001-03</v>
          </cell>
        </row>
        <row r="1848">
          <cell r="A1848" t="str">
            <v>02.743.899/0001-68</v>
          </cell>
        </row>
        <row r="1849">
          <cell r="A1849" t="str">
            <v>02.745.407/0001-73</v>
          </cell>
        </row>
        <row r="1850">
          <cell r="A1850" t="str">
            <v>02.747.488/0001-40</v>
          </cell>
        </row>
        <row r="1851">
          <cell r="A1851" t="str">
            <v>02.747.819/0001-42</v>
          </cell>
        </row>
        <row r="1852">
          <cell r="A1852" t="str">
            <v>02.747.965/0001-78</v>
          </cell>
        </row>
        <row r="1853">
          <cell r="A1853" t="str">
            <v>02.749.132/0001-46</v>
          </cell>
        </row>
        <row r="1854">
          <cell r="A1854" t="str">
            <v>02.751.748/0001-51</v>
          </cell>
        </row>
        <row r="1855">
          <cell r="A1855" t="str">
            <v>02.752.090/0001-00</v>
          </cell>
        </row>
        <row r="1856">
          <cell r="A1856" t="str">
            <v>02.753.224/0001-08</v>
          </cell>
        </row>
        <row r="1857">
          <cell r="A1857" t="str">
            <v>02.754.600/0001-70</v>
          </cell>
        </row>
        <row r="1858">
          <cell r="A1858" t="str">
            <v>02.754.921/0001-75</v>
          </cell>
        </row>
        <row r="1859">
          <cell r="A1859" t="str">
            <v>02.756.168/0001-57</v>
          </cell>
        </row>
        <row r="1860">
          <cell r="A1860" t="str">
            <v>02.756.315/0001-99</v>
          </cell>
        </row>
        <row r="1861">
          <cell r="A1861" t="str">
            <v>02.759.299/0001-98</v>
          </cell>
        </row>
        <row r="1862">
          <cell r="A1862" t="str">
            <v>02.762.117/0001-38</v>
          </cell>
        </row>
        <row r="1863">
          <cell r="A1863" t="str">
            <v>02.762.972/0001-49</v>
          </cell>
        </row>
        <row r="1864">
          <cell r="A1864" t="str">
            <v>02.763.235/0001-60</v>
          </cell>
        </row>
        <row r="1865">
          <cell r="A1865" t="str">
            <v>02.764.160/0001-32</v>
          </cell>
        </row>
        <row r="1866">
          <cell r="A1866" t="str">
            <v>02.765.304/0001-75</v>
          </cell>
        </row>
        <row r="1867">
          <cell r="A1867" t="str">
            <v>02.769.555/0001-28</v>
          </cell>
        </row>
        <row r="1868">
          <cell r="A1868" t="str">
            <v>02.770.103/0001-66</v>
          </cell>
        </row>
        <row r="1869">
          <cell r="A1869" t="str">
            <v>02.771.524/0001-01</v>
          </cell>
        </row>
        <row r="1870">
          <cell r="A1870" t="str">
            <v>02.773.629/0001-08</v>
          </cell>
        </row>
        <row r="1871">
          <cell r="A1871" t="str">
            <v>02.773.629/0002-80</v>
          </cell>
        </row>
        <row r="1872">
          <cell r="A1872" t="str">
            <v>02.773.629/0011-71</v>
          </cell>
        </row>
        <row r="1873">
          <cell r="A1873" t="str">
            <v>02.773.629/0013-33</v>
          </cell>
        </row>
        <row r="1874">
          <cell r="A1874" t="str">
            <v>02.774.648/0001-40</v>
          </cell>
        </row>
        <row r="1875">
          <cell r="A1875" t="str">
            <v>02.775.465/0001-40</v>
          </cell>
        </row>
        <row r="1876">
          <cell r="A1876" t="str">
            <v>02.776.123/0001-44</v>
          </cell>
        </row>
        <row r="1877">
          <cell r="A1877" t="str">
            <v>02.777.831/0001-08</v>
          </cell>
        </row>
        <row r="1878">
          <cell r="A1878" t="str">
            <v>02.777.831/0002-80</v>
          </cell>
        </row>
        <row r="1879">
          <cell r="A1879" t="str">
            <v>02.778.265/0001-40</v>
          </cell>
        </row>
        <row r="1880">
          <cell r="A1880" t="str">
            <v>02.779.423/0001-87</v>
          </cell>
        </row>
        <row r="1881">
          <cell r="A1881" t="str">
            <v>02.780.143/0001-99</v>
          </cell>
        </row>
        <row r="1882">
          <cell r="A1882" t="str">
            <v>02.781.653/0001-80</v>
          </cell>
        </row>
        <row r="1883">
          <cell r="A1883" t="str">
            <v>02.783.756/0001-80</v>
          </cell>
        </row>
        <row r="1884">
          <cell r="A1884" t="str">
            <v>02.784.362/0001-46</v>
          </cell>
        </row>
        <row r="1885">
          <cell r="A1885" t="str">
            <v>02.784.608/0001-80</v>
          </cell>
        </row>
        <row r="1886">
          <cell r="A1886" t="str">
            <v>02.786.494/0002-98</v>
          </cell>
        </row>
        <row r="1887">
          <cell r="A1887" t="str">
            <v>02.786.757/0001-88</v>
          </cell>
        </row>
        <row r="1888">
          <cell r="A1888" t="str">
            <v>02.787.691/0001-40</v>
          </cell>
        </row>
        <row r="1889">
          <cell r="A1889" t="str">
            <v>02.790.504/0001-88</v>
          </cell>
        </row>
        <row r="1890">
          <cell r="A1890" t="str">
            <v>02.790.813/0001-58</v>
          </cell>
        </row>
        <row r="1891">
          <cell r="A1891" t="str">
            <v>02.790.902/0001-02</v>
          </cell>
        </row>
        <row r="1892">
          <cell r="A1892" t="str">
            <v>02.793.353/0001-11</v>
          </cell>
        </row>
        <row r="1893">
          <cell r="A1893" t="str">
            <v>02.797.258/0001-96</v>
          </cell>
        </row>
        <row r="1894">
          <cell r="A1894" t="str">
            <v>02.798.513/0001-15</v>
          </cell>
        </row>
        <row r="1895">
          <cell r="A1895" t="str">
            <v>02.798.991/0001-25</v>
          </cell>
        </row>
        <row r="1896">
          <cell r="A1896" t="str">
            <v>02.799.266/0001-71</v>
          </cell>
        </row>
        <row r="1897">
          <cell r="A1897" t="str">
            <v>02.799.488/0001-94</v>
          </cell>
        </row>
        <row r="1898">
          <cell r="A1898" t="str">
            <v>02.799.488/0007-80</v>
          </cell>
        </row>
        <row r="1899">
          <cell r="A1899" t="str">
            <v>02.800.546/0001-52</v>
          </cell>
        </row>
        <row r="1900">
          <cell r="A1900" t="str">
            <v>02.802.569/0001-04</v>
          </cell>
        </row>
        <row r="1901">
          <cell r="A1901" t="str">
            <v>02.803.608/0001-80</v>
          </cell>
        </row>
        <row r="1902">
          <cell r="A1902" t="str">
            <v>02.803.608/0002-60</v>
          </cell>
        </row>
        <row r="1903">
          <cell r="A1903" t="str">
            <v>02.804.558/0001-55</v>
          </cell>
        </row>
        <row r="1904">
          <cell r="A1904" t="str">
            <v>02.804.667/0001-72</v>
          </cell>
        </row>
        <row r="1905">
          <cell r="A1905" t="str">
            <v>02.806.837/0001-58</v>
          </cell>
        </row>
        <row r="1906">
          <cell r="A1906" t="str">
            <v>02.807.980/0001-64</v>
          </cell>
        </row>
        <row r="1907">
          <cell r="A1907" t="str">
            <v>02.808.867/0001-01</v>
          </cell>
        </row>
        <row r="1908">
          <cell r="A1908" t="str">
            <v>02.808.910/0001-20</v>
          </cell>
        </row>
        <row r="1909">
          <cell r="A1909" t="str">
            <v>02.811.333/0001-26</v>
          </cell>
        </row>
        <row r="1910">
          <cell r="A1910" t="str">
            <v>02.812.463/0001-83</v>
          </cell>
        </row>
        <row r="1911">
          <cell r="A1911" t="str">
            <v>02.813.352/0001-91</v>
          </cell>
        </row>
        <row r="1912">
          <cell r="A1912" t="str">
            <v>02.816.462/0001-07</v>
          </cell>
        </row>
        <row r="1913">
          <cell r="A1913" t="str">
            <v>02.816.668/0001-37</v>
          </cell>
        </row>
        <row r="1914">
          <cell r="A1914" t="str">
            <v>02.817.545/0001-10</v>
          </cell>
        </row>
        <row r="1915">
          <cell r="A1915" t="str">
            <v>02.818.743/0001-07</v>
          </cell>
        </row>
        <row r="1916">
          <cell r="A1916" t="str">
            <v>02.819.555/0001-95</v>
          </cell>
        </row>
        <row r="1917">
          <cell r="A1917" t="str">
            <v>02.819.644/0001-31</v>
          </cell>
        </row>
        <row r="1918">
          <cell r="A1918" t="str">
            <v>02.822.121/0001-44</v>
          </cell>
        </row>
        <row r="1919">
          <cell r="A1919" t="str">
            <v>02.823.140/0001-95</v>
          </cell>
        </row>
        <row r="1920">
          <cell r="A1920" t="str">
            <v>02.825.582/0001-70</v>
          </cell>
        </row>
        <row r="1921">
          <cell r="A1921" t="str">
            <v>02.826.107/0001-19</v>
          </cell>
        </row>
        <row r="1922">
          <cell r="A1922" t="str">
            <v>02.826.512/0001-37</v>
          </cell>
        </row>
        <row r="1923">
          <cell r="A1923" t="str">
            <v>02.827.644/0001-83</v>
          </cell>
        </row>
        <row r="1924">
          <cell r="A1924" t="str">
            <v>02.829.980/0001-65</v>
          </cell>
        </row>
        <row r="1925">
          <cell r="A1925" t="str">
            <v>02.830.056/0001-07</v>
          </cell>
        </row>
        <row r="1926">
          <cell r="A1926" t="str">
            <v>02.830.296/0001-01</v>
          </cell>
        </row>
        <row r="1927">
          <cell r="A1927" t="str">
            <v>02.830.307/0001-45</v>
          </cell>
        </row>
        <row r="1928">
          <cell r="A1928" t="str">
            <v>02.830.748/0001-47</v>
          </cell>
        </row>
        <row r="1929">
          <cell r="A1929" t="str">
            <v>02.831.065/0001-04</v>
          </cell>
        </row>
        <row r="1930">
          <cell r="A1930" t="str">
            <v>02.831.275/0001-00</v>
          </cell>
        </row>
        <row r="1931">
          <cell r="A1931" t="str">
            <v>02.833.428/0001-40</v>
          </cell>
        </row>
        <row r="1932">
          <cell r="A1932" t="str">
            <v>02.836.771/0001-49</v>
          </cell>
        </row>
        <row r="1933">
          <cell r="A1933" t="str">
            <v>02.836.995/0001-50</v>
          </cell>
        </row>
        <row r="1934">
          <cell r="A1934" t="str">
            <v>02.838.461/0001-63</v>
          </cell>
        </row>
        <row r="1935">
          <cell r="A1935" t="str">
            <v>02.838.750/0001-62</v>
          </cell>
        </row>
        <row r="1936">
          <cell r="A1936" t="str">
            <v>02.840.679/0001-52</v>
          </cell>
        </row>
        <row r="1937">
          <cell r="A1937" t="str">
            <v>02.840.760/0001-32</v>
          </cell>
        </row>
        <row r="1938">
          <cell r="A1938" t="str">
            <v>02.843.060/0001-00</v>
          </cell>
        </row>
        <row r="1939">
          <cell r="A1939" t="str">
            <v>02.845.985/0001-81</v>
          </cell>
        </row>
        <row r="1940">
          <cell r="A1940" t="str">
            <v>02.846.472/0001-95</v>
          </cell>
        </row>
        <row r="1941">
          <cell r="A1941" t="str">
            <v>02.848.120/0001-79</v>
          </cell>
        </row>
        <row r="1942">
          <cell r="A1942" t="str">
            <v>02.849.294/0001-56</v>
          </cell>
        </row>
        <row r="1943">
          <cell r="A1943" t="str">
            <v>02.850.217/0001-16</v>
          </cell>
        </row>
        <row r="1944">
          <cell r="A1944" t="str">
            <v>02.850.516/0001-50</v>
          </cell>
        </row>
        <row r="1945">
          <cell r="A1945" t="str">
            <v>02.851.284/0002-36</v>
          </cell>
        </row>
        <row r="1946">
          <cell r="A1946" t="str">
            <v>02.852.472/0001-06</v>
          </cell>
        </row>
        <row r="1947">
          <cell r="A1947" t="str">
            <v>02.853.629/0001-00</v>
          </cell>
        </row>
        <row r="1948">
          <cell r="A1948" t="str">
            <v>02.855.978/0001-60</v>
          </cell>
        </row>
        <row r="1949">
          <cell r="A1949" t="str">
            <v>02.858.553/0001-05</v>
          </cell>
        </row>
        <row r="1950">
          <cell r="A1950" t="str">
            <v>02.858.568/0001-73</v>
          </cell>
        </row>
        <row r="1951">
          <cell r="A1951" t="str">
            <v>02.860.667/0001-90</v>
          </cell>
        </row>
        <row r="1952">
          <cell r="A1952" t="str">
            <v>02.860.853/0001-29</v>
          </cell>
        </row>
        <row r="1953">
          <cell r="A1953" t="str">
            <v>02.861.973/0001-40</v>
          </cell>
        </row>
        <row r="1954">
          <cell r="A1954" t="str">
            <v>02.862.415/0001-08</v>
          </cell>
        </row>
        <row r="1955">
          <cell r="A1955" t="str">
            <v>02.862.721/0001-36</v>
          </cell>
        </row>
        <row r="1956">
          <cell r="A1956" t="str">
            <v>02.863.782/0001-18</v>
          </cell>
        </row>
        <row r="1957">
          <cell r="A1957" t="str">
            <v>02.864.006/0001-32</v>
          </cell>
        </row>
        <row r="1958">
          <cell r="A1958" t="str">
            <v>02.865.534/0001-06</v>
          </cell>
        </row>
        <row r="1959">
          <cell r="A1959" t="str">
            <v>02.866.369/0001-07</v>
          </cell>
        </row>
        <row r="1960">
          <cell r="A1960" t="str">
            <v>02.869.346/0001-56</v>
          </cell>
        </row>
        <row r="1961">
          <cell r="A1961" t="str">
            <v>02.870.550/0001-97</v>
          </cell>
        </row>
        <row r="1962">
          <cell r="A1962" t="str">
            <v>02.871.109/0001-20</v>
          </cell>
        </row>
        <row r="1963">
          <cell r="A1963" t="str">
            <v>02.871.706/0001-54</v>
          </cell>
        </row>
        <row r="1964">
          <cell r="A1964" t="str">
            <v>02.873.295/0001-36</v>
          </cell>
        </row>
        <row r="1965">
          <cell r="A1965" t="str">
            <v>02.873.317/0001-68</v>
          </cell>
        </row>
        <row r="1966">
          <cell r="A1966" t="str">
            <v>02.874.051/0001-78</v>
          </cell>
        </row>
        <row r="1967">
          <cell r="A1967" t="str">
            <v>02.878.466/0001-10</v>
          </cell>
        </row>
        <row r="1968">
          <cell r="A1968" t="str">
            <v>02.879.471/0001-47</v>
          </cell>
        </row>
        <row r="1969">
          <cell r="A1969" t="str">
            <v>02.879.557/0001-70</v>
          </cell>
        </row>
        <row r="1970">
          <cell r="A1970" t="str">
            <v>02.879.620/0001-78</v>
          </cell>
        </row>
        <row r="1971">
          <cell r="A1971" t="str">
            <v>02.880.642/0001-58</v>
          </cell>
        </row>
        <row r="1972">
          <cell r="A1972" t="str">
            <v>02.882.622/0001-16</v>
          </cell>
        </row>
        <row r="1973">
          <cell r="A1973" t="str">
            <v>02.882.706/0001-50</v>
          </cell>
        </row>
        <row r="1974">
          <cell r="A1974" t="str">
            <v>02.883.477/0001-98</v>
          </cell>
        </row>
        <row r="1975">
          <cell r="A1975" t="str">
            <v>02.884.276/0001-05</v>
          </cell>
        </row>
        <row r="1976">
          <cell r="A1976" t="str">
            <v>02.884.945/0001-49</v>
          </cell>
        </row>
        <row r="1977">
          <cell r="A1977" t="str">
            <v>02.885.262/0001-06</v>
          </cell>
        </row>
        <row r="1978">
          <cell r="A1978" t="str">
            <v>02.885.812/0001-97</v>
          </cell>
        </row>
        <row r="1979">
          <cell r="A1979" t="str">
            <v>02.886.214/0001-32</v>
          </cell>
        </row>
        <row r="1980">
          <cell r="A1980" t="str">
            <v>02.889.411/0001-05</v>
          </cell>
        </row>
        <row r="1981">
          <cell r="A1981" t="str">
            <v>02.889.828/0001-78</v>
          </cell>
        </row>
        <row r="1982">
          <cell r="A1982" t="str">
            <v>02.890.979/0001-46</v>
          </cell>
        </row>
        <row r="1983">
          <cell r="A1983" t="str">
            <v>02.892.623/0001-41</v>
          </cell>
        </row>
        <row r="1984">
          <cell r="A1984" t="str">
            <v>02.893.000/0001-93</v>
          </cell>
        </row>
        <row r="1985">
          <cell r="A1985" t="str">
            <v>02.894.169/0001-68</v>
          </cell>
        </row>
        <row r="1986">
          <cell r="A1986" t="str">
            <v>02.895.964/0002-51</v>
          </cell>
        </row>
        <row r="1987">
          <cell r="A1987" t="str">
            <v>02.897.447/0001-30</v>
          </cell>
        </row>
        <row r="1988">
          <cell r="A1988" t="str">
            <v>02.898.084/0001-58</v>
          </cell>
        </row>
        <row r="1989">
          <cell r="A1989" t="str">
            <v>02.898.228/0001-76</v>
          </cell>
        </row>
        <row r="1990">
          <cell r="A1990" t="str">
            <v>02.899.143/0001-02</v>
          </cell>
        </row>
        <row r="1991">
          <cell r="A1991" t="str">
            <v>02.9.3.67./917--74</v>
          </cell>
        </row>
        <row r="1992">
          <cell r="A1992" t="str">
            <v>02.901.260/0001-63</v>
          </cell>
        </row>
        <row r="1993">
          <cell r="A1993" t="str">
            <v>02.901.390/0001-04</v>
          </cell>
        </row>
        <row r="1994">
          <cell r="A1994" t="str">
            <v>02.901.399/0001-07</v>
          </cell>
        </row>
        <row r="1995">
          <cell r="A1995" t="str">
            <v>02.903.855/0001-58</v>
          </cell>
        </row>
        <row r="1996">
          <cell r="A1996" t="str">
            <v>02.905.775/0001-31</v>
          </cell>
        </row>
        <row r="1997">
          <cell r="A1997" t="str">
            <v>02.906.793/0001-38</v>
          </cell>
        </row>
        <row r="1998">
          <cell r="A1998" t="str">
            <v>02.907.781/0001-28</v>
          </cell>
        </row>
        <row r="1999">
          <cell r="A1999" t="str">
            <v>02.907.956/0001-05</v>
          </cell>
        </row>
        <row r="2000">
          <cell r="A2000" t="str">
            <v>02.911.224/0001-80</v>
          </cell>
        </row>
        <row r="2001">
          <cell r="A2001" t="str">
            <v>02.912.249/0001-07</v>
          </cell>
        </row>
        <row r="2002">
          <cell r="A2002" t="str">
            <v>02.912.377/0001-42</v>
          </cell>
        </row>
        <row r="2003">
          <cell r="A2003" t="str">
            <v>02.912.832/0001-00</v>
          </cell>
        </row>
        <row r="2004">
          <cell r="A2004" t="str">
            <v>02.914.577/0001-34</v>
          </cell>
        </row>
        <row r="2005">
          <cell r="A2005" t="str">
            <v>02.915.545/0001-53</v>
          </cell>
        </row>
        <row r="2006">
          <cell r="A2006" t="str">
            <v>02.915.861/0001-25</v>
          </cell>
        </row>
        <row r="2007">
          <cell r="A2007" t="str">
            <v>02.916.681/0001-68</v>
          </cell>
        </row>
        <row r="2008">
          <cell r="A2008" t="str">
            <v>02.917.067/0001-10</v>
          </cell>
        </row>
        <row r="2009">
          <cell r="A2009" t="str">
            <v>02.917.084/0001-58</v>
          </cell>
        </row>
        <row r="2010">
          <cell r="A2010" t="str">
            <v>02.918.115/0001-95</v>
          </cell>
        </row>
        <row r="2011">
          <cell r="A2011" t="str">
            <v>02.918.121/0001-42</v>
          </cell>
        </row>
        <row r="2012">
          <cell r="A2012" t="str">
            <v>02.918.639/0001-86</v>
          </cell>
        </row>
        <row r="2013">
          <cell r="A2013" t="str">
            <v>02.919.546/0001-76</v>
          </cell>
        </row>
        <row r="2014">
          <cell r="A2014" t="str">
            <v>02.922.212/0001-51</v>
          </cell>
        </row>
        <row r="2015">
          <cell r="A2015" t="str">
            <v>02.923.317/0001-25</v>
          </cell>
        </row>
        <row r="2016">
          <cell r="A2016" t="str">
            <v>02.926.538/0001-57</v>
          </cell>
        </row>
        <row r="2017">
          <cell r="A2017" t="str">
            <v>02.926.558/0001-28</v>
          </cell>
        </row>
        <row r="2018">
          <cell r="A2018" t="str">
            <v>02.928.142/0001-49</v>
          </cell>
        </row>
        <row r="2019">
          <cell r="A2019" t="str">
            <v>02.928.142/0002-20</v>
          </cell>
        </row>
        <row r="2020">
          <cell r="A2020" t="str">
            <v>02.929.393/0001-48</v>
          </cell>
        </row>
        <row r="2021">
          <cell r="A2021" t="str">
            <v>02.929.549/0001-90</v>
          </cell>
        </row>
        <row r="2022">
          <cell r="A2022" t="str">
            <v>02.929.599/0001-78</v>
          </cell>
        </row>
        <row r="2023">
          <cell r="A2023" t="str">
            <v>02.931.150/0001-44</v>
          </cell>
        </row>
        <row r="2024">
          <cell r="A2024" t="str">
            <v>02.932.340/0001-86</v>
          </cell>
        </row>
        <row r="2025">
          <cell r="A2025" t="str">
            <v>02.932.783/0001-77</v>
          </cell>
        </row>
        <row r="2026">
          <cell r="A2026" t="str">
            <v>02.933.342/0001-90</v>
          </cell>
        </row>
        <row r="2027">
          <cell r="A2027" t="str">
            <v>02.934.714/0001-00</v>
          </cell>
        </row>
        <row r="2028">
          <cell r="A2028" t="str">
            <v>02.935.431/0001-75</v>
          </cell>
        </row>
        <row r="2029">
          <cell r="A2029" t="str">
            <v>02.935.970/0001-04</v>
          </cell>
        </row>
        <row r="2030">
          <cell r="A2030" t="str">
            <v>02.937.330/0001-33</v>
          </cell>
        </row>
        <row r="2031">
          <cell r="A2031" t="str">
            <v>02.937.677/0001-86</v>
          </cell>
        </row>
        <row r="2032">
          <cell r="A2032" t="str">
            <v>02.938.609/0001-31</v>
          </cell>
        </row>
        <row r="2033">
          <cell r="A2033" t="str">
            <v>02.940.079/0001-66</v>
          </cell>
        </row>
        <row r="2034">
          <cell r="A2034" t="str">
            <v>02.941.268/0001-53</v>
          </cell>
        </row>
        <row r="2035">
          <cell r="A2035" t="str">
            <v>02.941.892/0001-50</v>
          </cell>
        </row>
        <row r="2036">
          <cell r="A2036" t="str">
            <v>02.942.655/0001-04</v>
          </cell>
        </row>
        <row r="2037">
          <cell r="A2037" t="str">
            <v>02.942.745/0001-03</v>
          </cell>
        </row>
        <row r="2038">
          <cell r="A2038" t="str">
            <v>02.942.749/0001-83</v>
          </cell>
        </row>
        <row r="2039">
          <cell r="A2039" t="str">
            <v>02.943.219/0001-50</v>
          </cell>
        </row>
        <row r="2040">
          <cell r="A2040" t="str">
            <v>02.943.247/0001-77</v>
          </cell>
        </row>
        <row r="2041">
          <cell r="A2041" t="str">
            <v>02.943.652/0001-95</v>
          </cell>
        </row>
        <row r="2042">
          <cell r="A2042" t="str">
            <v>02.946.360/0001-06</v>
          </cell>
        </row>
        <row r="2043">
          <cell r="A2043" t="str">
            <v>02.946.826/0001-73</v>
          </cell>
        </row>
        <row r="2044">
          <cell r="A2044" t="str">
            <v>02.947.396/0001-04</v>
          </cell>
        </row>
        <row r="2045">
          <cell r="A2045" t="str">
            <v>02.947.719/0003-21</v>
          </cell>
        </row>
        <row r="2046">
          <cell r="A2046" t="str">
            <v>02.948.148/0001-88</v>
          </cell>
        </row>
        <row r="2047">
          <cell r="A2047" t="str">
            <v>02.950.134/0001-07</v>
          </cell>
        </row>
        <row r="2048">
          <cell r="A2048" t="str">
            <v>02.952.350/0001-83</v>
          </cell>
        </row>
        <row r="2049">
          <cell r="A2049" t="str">
            <v>02.956.952/0001-09</v>
          </cell>
        </row>
        <row r="2050">
          <cell r="A2050" t="str">
            <v>02.957.537/0001-70</v>
          </cell>
        </row>
        <row r="2051">
          <cell r="A2051" t="str">
            <v>02.960.622/0001-97</v>
          </cell>
        </row>
        <row r="2052">
          <cell r="A2052" t="str">
            <v>02.961.914/0001-44</v>
          </cell>
        </row>
        <row r="2053">
          <cell r="A2053" t="str">
            <v>02.961.995/0001-82</v>
          </cell>
        </row>
        <row r="2054">
          <cell r="A2054" t="str">
            <v>02.962.656/0001-10</v>
          </cell>
        </row>
        <row r="2055">
          <cell r="A2055" t="str">
            <v>02.963.780/0001-09</v>
          </cell>
        </row>
        <row r="2056">
          <cell r="A2056" t="str">
            <v>02.963.800/0001-33</v>
          </cell>
        </row>
        <row r="2057">
          <cell r="A2057" t="str">
            <v>02.965.906/0001-76</v>
          </cell>
        </row>
        <row r="2058">
          <cell r="A2058" t="str">
            <v>02.966.461/0001-49</v>
          </cell>
        </row>
        <row r="2059">
          <cell r="A2059" t="str">
            <v>02.966.463/0001-38</v>
          </cell>
        </row>
        <row r="2060">
          <cell r="A2060" t="str">
            <v>02.967.671/0001-51</v>
          </cell>
        </row>
        <row r="2061">
          <cell r="A2061" t="str">
            <v>02.970.454/0001-10</v>
          </cell>
        </row>
        <row r="2062">
          <cell r="A2062" t="str">
            <v>02.971.732/0001-54</v>
          </cell>
        </row>
        <row r="2063">
          <cell r="A2063" t="str">
            <v>02.975.694/0001-08</v>
          </cell>
        </row>
        <row r="2064">
          <cell r="A2064" t="str">
            <v>02.977.737/0001-94</v>
          </cell>
        </row>
        <row r="2065">
          <cell r="A2065" t="str">
            <v>02.979.322/0001-50</v>
          </cell>
        </row>
        <row r="2066">
          <cell r="A2066" t="str">
            <v>02.980.550/0001-40</v>
          </cell>
        </row>
        <row r="2067">
          <cell r="A2067" t="str">
            <v>02.980.884/0001-13</v>
          </cell>
        </row>
        <row r="2068">
          <cell r="A2068" t="str">
            <v>02.983.455/0001-08</v>
          </cell>
        </row>
        <row r="2069">
          <cell r="A2069" t="str">
            <v>02.985.202/0001-65</v>
          </cell>
        </row>
        <row r="2070">
          <cell r="A2070" t="str">
            <v>02.985.500/0001-55</v>
          </cell>
        </row>
        <row r="2071">
          <cell r="A2071" t="str">
            <v>02.985.717/0001-65</v>
          </cell>
        </row>
        <row r="2072">
          <cell r="A2072" t="str">
            <v>02.986.607/0001-18</v>
          </cell>
        </row>
        <row r="2073">
          <cell r="A2073" t="str">
            <v>02.986.699/0001-36</v>
          </cell>
        </row>
        <row r="2074">
          <cell r="A2074" t="str">
            <v>02.986.789/0001-27</v>
          </cell>
        </row>
        <row r="2075">
          <cell r="A2075" t="str">
            <v>02.990.003/0001-45</v>
          </cell>
        </row>
        <row r="2076">
          <cell r="A2076" t="str">
            <v>02.990.520/0001-14</v>
          </cell>
        </row>
        <row r="2077">
          <cell r="A2077" t="str">
            <v>02.990.590/0001-72</v>
          </cell>
        </row>
        <row r="2078">
          <cell r="A2078" t="str">
            <v>02.991.391/0001-89</v>
          </cell>
        </row>
        <row r="2079">
          <cell r="A2079" t="str">
            <v>02.991.409/0001-42</v>
          </cell>
        </row>
        <row r="2080">
          <cell r="A2080" t="str">
            <v>02.992.814/0001-85</v>
          </cell>
        </row>
        <row r="2081">
          <cell r="A2081" t="str">
            <v>02.993.842/0001-17</v>
          </cell>
        </row>
        <row r="2082">
          <cell r="A2082" t="str">
            <v>02.994.311/0001-49</v>
          </cell>
        </row>
        <row r="2083">
          <cell r="A2083" t="str">
            <v>02.994.714/0001-98</v>
          </cell>
        </row>
        <row r="2084">
          <cell r="A2084" t="str">
            <v>02.996.672/0001-24</v>
          </cell>
        </row>
        <row r="2085">
          <cell r="A2085" t="str">
            <v>02.997.089/0001-38</v>
          </cell>
        </row>
        <row r="2086">
          <cell r="A2086" t="str">
            <v>02.997.984/0002-33</v>
          </cell>
        </row>
        <row r="2087">
          <cell r="A2087" t="str">
            <v xml:space="preserve">020.426.487-10    </v>
          </cell>
        </row>
        <row r="2088">
          <cell r="A2088" t="str">
            <v xml:space="preserve">022.197.877-10    </v>
          </cell>
        </row>
        <row r="2089">
          <cell r="A2089" t="str">
            <v xml:space="preserve">023.353.441.-53   </v>
          </cell>
        </row>
        <row r="2090">
          <cell r="A2090" t="str">
            <v xml:space="preserve">024.507.047-87    </v>
          </cell>
        </row>
        <row r="2091">
          <cell r="A2091" t="str">
            <v>03.003.593/0001-38</v>
          </cell>
        </row>
        <row r="2092">
          <cell r="A2092" t="str">
            <v>03.004.961/0001-62</v>
          </cell>
        </row>
        <row r="2093">
          <cell r="A2093" t="str">
            <v>03.006.548/0001-37</v>
          </cell>
        </row>
        <row r="2094">
          <cell r="A2094" t="str">
            <v>03.007.647/0001-33</v>
          </cell>
        </row>
        <row r="2095">
          <cell r="A2095" t="str">
            <v>03.008.168/0001-31</v>
          </cell>
        </row>
        <row r="2096">
          <cell r="A2096" t="str">
            <v>03.008.209/0001-90</v>
          </cell>
        </row>
        <row r="2097">
          <cell r="A2097" t="str">
            <v>03.008.949/0001-26</v>
          </cell>
        </row>
        <row r="2098">
          <cell r="A2098" t="str">
            <v>03.013.213/0001-46</v>
          </cell>
        </row>
        <row r="2099">
          <cell r="A2099" t="str">
            <v>03.013.555/0002-47</v>
          </cell>
        </row>
        <row r="2100">
          <cell r="A2100" t="str">
            <v>03.013.572/0001-01</v>
          </cell>
        </row>
        <row r="2101">
          <cell r="A2101" t="str">
            <v>03.015.756/0001-00</v>
          </cell>
        </row>
        <row r="2102">
          <cell r="A2102" t="str">
            <v>03.018.151/0001-65</v>
          </cell>
        </row>
        <row r="2103">
          <cell r="A2103" t="str">
            <v>03.018.186/0001-02</v>
          </cell>
        </row>
        <row r="2104">
          <cell r="A2104" t="str">
            <v>03.021.857/0001-86</v>
          </cell>
        </row>
        <row r="2105">
          <cell r="A2105" t="str">
            <v>03.022.140/0001-59</v>
          </cell>
        </row>
        <row r="2106">
          <cell r="A2106" t="str">
            <v>03.023.263/0001-04</v>
          </cell>
        </row>
        <row r="2107">
          <cell r="A2107" t="str">
            <v>03.029.613/0001-40</v>
          </cell>
        </row>
        <row r="2108">
          <cell r="A2108" t="str">
            <v>03.030.414/0001-51</v>
          </cell>
        </row>
        <row r="2109">
          <cell r="A2109" t="str">
            <v>03.031.196/0001-70</v>
          </cell>
        </row>
        <row r="2110">
          <cell r="A2110" t="str">
            <v>03.033.864/0001-06</v>
          </cell>
        </row>
        <row r="2111">
          <cell r="A2111" t="str">
            <v>03.034.714/0001-09</v>
          </cell>
        </row>
        <row r="2112">
          <cell r="A2112" t="str">
            <v>03.035.062/0001-27</v>
          </cell>
        </row>
        <row r="2113">
          <cell r="A2113" t="str">
            <v>03.038.811/0001-70</v>
          </cell>
        </row>
        <row r="2114">
          <cell r="A2114" t="str">
            <v>03.039.815/0001-72</v>
          </cell>
        </row>
        <row r="2115">
          <cell r="A2115" t="str">
            <v>03.041.731/0001-73</v>
          </cell>
        </row>
        <row r="2116">
          <cell r="A2116" t="str">
            <v>03.042.067/0001-87</v>
          </cell>
        </row>
        <row r="2117">
          <cell r="A2117" t="str">
            <v>03.042.093/0001-05</v>
          </cell>
        </row>
        <row r="2118">
          <cell r="A2118" t="str">
            <v>03.043.962/0001-16</v>
          </cell>
        </row>
        <row r="2119">
          <cell r="A2119" t="str">
            <v>03.053.316/0001-30</v>
          </cell>
        </row>
        <row r="2120">
          <cell r="A2120" t="str">
            <v>03.053.699/0001-46</v>
          </cell>
        </row>
        <row r="2121">
          <cell r="A2121" t="str">
            <v>03.054.833/0001-23</v>
          </cell>
        </row>
        <row r="2122">
          <cell r="A2122" t="str">
            <v>03.057.772/0001-58</v>
          </cell>
        </row>
        <row r="2123">
          <cell r="A2123" t="str">
            <v>03.058.291/0001-67</v>
          </cell>
        </row>
        <row r="2124">
          <cell r="A2124" t="str">
            <v>03.058.455/0001-56</v>
          </cell>
        </row>
        <row r="2125">
          <cell r="A2125" t="str">
            <v>03.058.533/0001-12</v>
          </cell>
        </row>
        <row r="2126">
          <cell r="A2126" t="str">
            <v>03.059.943/0001-88</v>
          </cell>
        </row>
        <row r="2127">
          <cell r="A2127" t="str">
            <v>03.060.133/0001-41</v>
          </cell>
        </row>
        <row r="2128">
          <cell r="A2128" t="str">
            <v>03.060.414/0001-02</v>
          </cell>
        </row>
        <row r="2129">
          <cell r="A2129" t="str">
            <v>03.060.673/0001-25</v>
          </cell>
        </row>
        <row r="2130">
          <cell r="A2130" t="str">
            <v>03.063.055/0001-39</v>
          </cell>
        </row>
        <row r="2131">
          <cell r="A2131" t="str">
            <v>03.067.399/0001-16</v>
          </cell>
        </row>
        <row r="2132">
          <cell r="A2132" t="str">
            <v>03.069.323/0001-20</v>
          </cell>
        </row>
        <row r="2133">
          <cell r="A2133" t="str">
            <v>03.069.369/0001-49</v>
          </cell>
        </row>
        <row r="2134">
          <cell r="A2134" t="str">
            <v>03.069.773/0001-12</v>
          </cell>
        </row>
        <row r="2135">
          <cell r="A2135" t="str">
            <v>03.071.125/0001-09</v>
          </cell>
        </row>
        <row r="2136">
          <cell r="A2136" t="str">
            <v>03.071.324/0001-09</v>
          </cell>
        </row>
        <row r="2137">
          <cell r="A2137" t="str">
            <v>03.072.074/0001-21</v>
          </cell>
        </row>
        <row r="2138">
          <cell r="A2138" t="str">
            <v>03.072.130/0001-28</v>
          </cell>
        </row>
        <row r="2139">
          <cell r="A2139" t="str">
            <v>03.074.113/0001-20</v>
          </cell>
        </row>
        <row r="2140">
          <cell r="A2140" t="str">
            <v>03.074.831/0001-04</v>
          </cell>
        </row>
        <row r="2141">
          <cell r="A2141" t="str">
            <v>03.076.127/0001-82</v>
          </cell>
        </row>
        <row r="2142">
          <cell r="A2142" t="str">
            <v>03.077.452/0001-60</v>
          </cell>
        </row>
        <row r="2143">
          <cell r="A2143" t="str">
            <v>03.078.989/0001-44</v>
          </cell>
        </row>
        <row r="2144">
          <cell r="A2144" t="str">
            <v>03.079.170/0001-00</v>
          </cell>
        </row>
        <row r="2145">
          <cell r="A2145" t="str">
            <v>03.079.505/0001-81</v>
          </cell>
        </row>
        <row r="2146">
          <cell r="A2146" t="str">
            <v>03.081.953/0001-10</v>
          </cell>
        </row>
        <row r="2147">
          <cell r="A2147" t="str">
            <v>03.082.816/0001-08</v>
          </cell>
        </row>
        <row r="2148">
          <cell r="A2148" t="str">
            <v>03.083.153/0001-38</v>
          </cell>
        </row>
        <row r="2149">
          <cell r="A2149" t="str">
            <v>03.083.153/0002-19</v>
          </cell>
        </row>
        <row r="2150">
          <cell r="A2150" t="str">
            <v>03.086.227/0001-90</v>
          </cell>
        </row>
        <row r="2151">
          <cell r="A2151" t="str">
            <v>03.086.322/0004-36</v>
          </cell>
        </row>
        <row r="2152">
          <cell r="A2152" t="str">
            <v>03.088.550/0001-00</v>
          </cell>
        </row>
        <row r="2153">
          <cell r="A2153" t="str">
            <v>03.088.637/0001-70</v>
          </cell>
        </row>
        <row r="2154">
          <cell r="A2154" t="str">
            <v>03.090.627/0002-50</v>
          </cell>
        </row>
        <row r="2155">
          <cell r="A2155" t="str">
            <v>03.091.334/0001-06</v>
          </cell>
        </row>
        <row r="2156">
          <cell r="A2156" t="str">
            <v>03.091.989/0001-84</v>
          </cell>
        </row>
        <row r="2157">
          <cell r="A2157" t="str">
            <v>03.092.304/0001-14</v>
          </cell>
        </row>
        <row r="2158">
          <cell r="A2158" t="str">
            <v>03.094.658/0010-99</v>
          </cell>
        </row>
        <row r="2159">
          <cell r="A2159" t="str">
            <v>03.094.658/0010-99</v>
          </cell>
        </row>
        <row r="2160">
          <cell r="A2160" t="str">
            <v>03.095.075/0001-91</v>
          </cell>
        </row>
        <row r="2161">
          <cell r="A2161" t="str">
            <v>03.095.321/0001-05</v>
          </cell>
        </row>
        <row r="2162">
          <cell r="A2162" t="str">
            <v>03.098.482/0001-52</v>
          </cell>
        </row>
        <row r="2163">
          <cell r="A2163" t="str">
            <v>03.099.990/0001-55</v>
          </cell>
        </row>
        <row r="2164">
          <cell r="A2164" t="str">
            <v>03.100.444/0001-97</v>
          </cell>
        </row>
        <row r="2165">
          <cell r="A2165" t="str">
            <v>03.100.614/0001-33</v>
          </cell>
        </row>
        <row r="2166">
          <cell r="A2166" t="str">
            <v>03.101.671/0001-37</v>
          </cell>
        </row>
        <row r="2167">
          <cell r="A2167" t="str">
            <v>03.102.900/0001-38</v>
          </cell>
        </row>
        <row r="2168">
          <cell r="A2168" t="str">
            <v>03.102.917/0001-95</v>
          </cell>
        </row>
        <row r="2169">
          <cell r="A2169" t="str">
            <v>03.104.885/0001-67</v>
          </cell>
        </row>
        <row r="2170">
          <cell r="A2170" t="str">
            <v>03.105.584/0001-58</v>
          </cell>
        </row>
        <row r="2171">
          <cell r="A2171" t="str">
            <v>03.105.746/0001-58</v>
          </cell>
        </row>
        <row r="2172">
          <cell r="A2172" t="str">
            <v>03.106.908/0001-72</v>
          </cell>
        </row>
        <row r="2173">
          <cell r="A2173" t="str">
            <v>03.107.186/0001-70</v>
          </cell>
        </row>
        <row r="2174">
          <cell r="A2174" t="str">
            <v>03.109.304/0001-80</v>
          </cell>
        </row>
        <row r="2175">
          <cell r="A2175" t="str">
            <v>03.110.538/0001-47</v>
          </cell>
        </row>
        <row r="2176">
          <cell r="A2176" t="str">
            <v>03.112.345/0001-25</v>
          </cell>
        </row>
        <row r="2177">
          <cell r="A2177" t="str">
            <v>03.112.361/0001-18</v>
          </cell>
        </row>
        <row r="2178">
          <cell r="A2178" t="str">
            <v>03.112.645/0001-04</v>
          </cell>
        </row>
        <row r="2179">
          <cell r="A2179" t="str">
            <v>03.112.879/0001-51</v>
          </cell>
        </row>
        <row r="2180">
          <cell r="A2180" t="str">
            <v>03.122.717/0001-02</v>
          </cell>
        </row>
        <row r="2181">
          <cell r="A2181" t="str">
            <v>03.122.996/0002-87</v>
          </cell>
        </row>
        <row r="2182">
          <cell r="A2182" t="str">
            <v>03.125.263/0001-15</v>
          </cell>
        </row>
        <row r="2183">
          <cell r="A2183" t="str">
            <v>03.126.442/0001-77</v>
          </cell>
        </row>
        <row r="2184">
          <cell r="A2184" t="str">
            <v>03.127.692/0001-21</v>
          </cell>
        </row>
        <row r="2185">
          <cell r="A2185" t="str">
            <v>03.128.037/0001-98</v>
          </cell>
        </row>
        <row r="2186">
          <cell r="A2186" t="str">
            <v>03.129.498/0001-85</v>
          </cell>
        </row>
        <row r="2187">
          <cell r="A2187" t="str">
            <v>03.129.505/0001-49</v>
          </cell>
        </row>
        <row r="2188">
          <cell r="A2188" t="str">
            <v>03.130.093/0002-48</v>
          </cell>
        </row>
        <row r="2189">
          <cell r="A2189" t="str">
            <v>03.130.371/0001-86</v>
          </cell>
        </row>
        <row r="2190">
          <cell r="A2190" t="str">
            <v>03.130.829/0001-05</v>
          </cell>
        </row>
        <row r="2191">
          <cell r="A2191" t="str">
            <v>03.135.204/0001-28</v>
          </cell>
        </row>
        <row r="2192">
          <cell r="A2192" t="str">
            <v>03.135.543/0001-04</v>
          </cell>
        </row>
        <row r="2193">
          <cell r="A2193" t="str">
            <v>03.135.812/0001-32</v>
          </cell>
        </row>
        <row r="2194">
          <cell r="A2194" t="str">
            <v>03.135.901/0001-89</v>
          </cell>
        </row>
        <row r="2195">
          <cell r="A2195" t="str">
            <v>03.139.205/0001-40</v>
          </cell>
        </row>
        <row r="2196">
          <cell r="A2196" t="str">
            <v>03.141.426/0002-34</v>
          </cell>
        </row>
        <row r="2197">
          <cell r="A2197" t="str">
            <v>03.143.168/0001-44</v>
          </cell>
        </row>
        <row r="2198">
          <cell r="A2198" t="str">
            <v>03.143.841/0001-46</v>
          </cell>
        </row>
        <row r="2199">
          <cell r="A2199" t="str">
            <v>03.144.781/0001-86</v>
          </cell>
        </row>
        <row r="2200">
          <cell r="A2200" t="str">
            <v>03.145.479/0001-42</v>
          </cell>
        </row>
        <row r="2201">
          <cell r="A2201" t="str">
            <v>03.145.533/0001-50</v>
          </cell>
        </row>
        <row r="2202">
          <cell r="A2202" t="str">
            <v>03.145.635/0001-75</v>
          </cell>
        </row>
        <row r="2203">
          <cell r="A2203" t="str">
            <v>03.147.047/0001-70</v>
          </cell>
        </row>
        <row r="2204">
          <cell r="A2204" t="str">
            <v>03.147.331/0001-47</v>
          </cell>
        </row>
        <row r="2205">
          <cell r="A2205" t="str">
            <v>03.148.943/0001-54</v>
          </cell>
        </row>
        <row r="2206">
          <cell r="A2206" t="str">
            <v>03.149.422/0001-11</v>
          </cell>
        </row>
        <row r="2207">
          <cell r="A2207" t="str">
            <v>03.150.048/0001-74</v>
          </cell>
        </row>
        <row r="2208">
          <cell r="A2208" t="str">
            <v>03.151.622/0001-09</v>
          </cell>
        </row>
        <row r="2209">
          <cell r="A2209" t="str">
            <v>03.152.950/0001-20</v>
          </cell>
        </row>
        <row r="2210">
          <cell r="A2210" t="str">
            <v>03.154.824/0001-04</v>
          </cell>
        </row>
        <row r="2211">
          <cell r="A2211" t="str">
            <v>03.155.094/0001-66</v>
          </cell>
        </row>
        <row r="2212">
          <cell r="A2212" t="str">
            <v>03.155.403/0001-06</v>
          </cell>
        </row>
        <row r="2213">
          <cell r="A2213" t="str">
            <v>03.156.167/0001-34</v>
          </cell>
        </row>
        <row r="2214">
          <cell r="A2214" t="str">
            <v>03.156.292/0001-44</v>
          </cell>
        </row>
        <row r="2215">
          <cell r="A2215" t="str">
            <v>03.158.320/0001-62</v>
          </cell>
        </row>
        <row r="2216">
          <cell r="A2216" t="str">
            <v>03.158.885/0001-40</v>
          </cell>
        </row>
        <row r="2217">
          <cell r="A2217" t="str">
            <v>03.159.421/0001-58</v>
          </cell>
        </row>
        <row r="2218">
          <cell r="A2218" t="str">
            <v>03.160.232/0001-03</v>
          </cell>
        </row>
        <row r="2219">
          <cell r="A2219" t="str">
            <v>03.163.418/0001-08</v>
          </cell>
        </row>
        <row r="2220">
          <cell r="A2220" t="str">
            <v>03.163.819/0001-68</v>
          </cell>
        </row>
        <row r="2221">
          <cell r="A2221" t="str">
            <v>03.163.948/0001-56</v>
          </cell>
        </row>
        <row r="2222">
          <cell r="A2222" t="str">
            <v>03.165.071/0001-32</v>
          </cell>
        </row>
        <row r="2223">
          <cell r="A2223" t="str">
            <v>03.166.514/0001-00</v>
          </cell>
        </row>
        <row r="2224">
          <cell r="A2224" t="str">
            <v>03.167.375/0001-39</v>
          </cell>
        </row>
        <row r="2225">
          <cell r="A2225" t="str">
            <v>03.170.951/0001-05</v>
          </cell>
        </row>
        <row r="2226">
          <cell r="A2226" t="str">
            <v>03.172.613/0001-02</v>
          </cell>
        </row>
        <row r="2227">
          <cell r="A2227" t="str">
            <v>03.174.965/0001-99</v>
          </cell>
        </row>
        <row r="2228">
          <cell r="A2228" t="str">
            <v>03.175.168/0001-26</v>
          </cell>
        </row>
        <row r="2229">
          <cell r="A2229" t="str">
            <v>03.175.789/0001-00</v>
          </cell>
        </row>
        <row r="2230">
          <cell r="A2230" t="str">
            <v>03.178.408/0001-46</v>
          </cell>
        </row>
        <row r="2231">
          <cell r="A2231" t="str">
            <v>03.180.628/0001-04</v>
          </cell>
        </row>
        <row r="2232">
          <cell r="A2232" t="str">
            <v>03.182.715/0001-09</v>
          </cell>
        </row>
        <row r="2233">
          <cell r="A2233" t="str">
            <v>03.185.423/0001-11</v>
          </cell>
        </row>
        <row r="2234">
          <cell r="A2234" t="str">
            <v>03.187.170/0001-15</v>
          </cell>
        </row>
        <row r="2235">
          <cell r="A2235" t="str">
            <v>03.187.211/0001-73</v>
          </cell>
        </row>
        <row r="2236">
          <cell r="A2236" t="str">
            <v>03.187.483/0001-73</v>
          </cell>
        </row>
        <row r="2237">
          <cell r="A2237" t="str">
            <v>03.187.491/0001-10</v>
          </cell>
        </row>
        <row r="2238">
          <cell r="A2238" t="str">
            <v>03.189.407/0001-05</v>
          </cell>
        </row>
        <row r="2239">
          <cell r="A2239" t="str">
            <v>03.191.610/0001-08</v>
          </cell>
        </row>
        <row r="2240">
          <cell r="A2240" t="str">
            <v>03.191.721/0001-14</v>
          </cell>
        </row>
        <row r="2241">
          <cell r="A2241" t="str">
            <v>03.192.675/0001-78</v>
          </cell>
        </row>
        <row r="2242">
          <cell r="A2242" t="str">
            <v>03.195.896/0001-08</v>
          </cell>
        </row>
        <row r="2243">
          <cell r="A2243" t="str">
            <v>03.197.305/0001-23</v>
          </cell>
        </row>
        <row r="2244">
          <cell r="A2244" t="str">
            <v>03.198.370/0001-73</v>
          </cell>
        </row>
        <row r="2245">
          <cell r="A2245" t="str">
            <v>03.199.384/0001-01</v>
          </cell>
        </row>
        <row r="2246">
          <cell r="A2246" t="str">
            <v>03.2.7.12./097--58</v>
          </cell>
        </row>
        <row r="2247">
          <cell r="A2247" t="str">
            <v>03.201.201/0001-45</v>
          </cell>
        </row>
        <row r="2248">
          <cell r="A2248" t="str">
            <v>03.202.767/0001-91</v>
          </cell>
        </row>
        <row r="2249">
          <cell r="A2249" t="str">
            <v>03.203.792/0001-90</v>
          </cell>
        </row>
        <row r="2250">
          <cell r="A2250" t="str">
            <v>03.209.115/0001-89</v>
          </cell>
        </row>
        <row r="2251">
          <cell r="A2251" t="str">
            <v>03.209.490/0001-29</v>
          </cell>
        </row>
        <row r="2252">
          <cell r="A2252" t="str">
            <v>03.209.829/0001-97</v>
          </cell>
        </row>
        <row r="2253">
          <cell r="A2253" t="str">
            <v>03.209.915/0001-08</v>
          </cell>
        </row>
        <row r="2254">
          <cell r="A2254" t="str">
            <v>03.211.974/0001-02</v>
          </cell>
        </row>
        <row r="2255">
          <cell r="A2255" t="str">
            <v>03.212.056/0003-60</v>
          </cell>
        </row>
        <row r="2256">
          <cell r="A2256" t="str">
            <v>03.212.056/0004-40</v>
          </cell>
        </row>
        <row r="2257">
          <cell r="A2257" t="str">
            <v>03.214.729/0001-59</v>
          </cell>
        </row>
        <row r="2258">
          <cell r="A2258" t="str">
            <v>03.215.239/0001-77</v>
          </cell>
        </row>
        <row r="2259">
          <cell r="A2259" t="str">
            <v>03.216.428/0001-64</v>
          </cell>
        </row>
        <row r="2260">
          <cell r="A2260" t="str">
            <v>03.217.865/0001-00</v>
          </cell>
        </row>
        <row r="2261">
          <cell r="A2261" t="str">
            <v>03.219.000/0001-75</v>
          </cell>
        </row>
        <row r="2262">
          <cell r="A2262" t="str">
            <v>03.219.097/0001-16</v>
          </cell>
        </row>
        <row r="2263">
          <cell r="A2263" t="str">
            <v>03.220.467/0001-35</v>
          </cell>
        </row>
        <row r="2264">
          <cell r="A2264" t="str">
            <v>03.223.400/0001-54</v>
          </cell>
        </row>
        <row r="2265">
          <cell r="A2265" t="str">
            <v>03.223.589/0001-85</v>
          </cell>
        </row>
        <row r="2266">
          <cell r="A2266" t="str">
            <v>03.224.007/0001-85</v>
          </cell>
        </row>
        <row r="2267">
          <cell r="A2267" t="str">
            <v>03.224.723/0001-62</v>
          </cell>
        </row>
        <row r="2268">
          <cell r="A2268" t="str">
            <v>03.225.475/0001-74</v>
          </cell>
        </row>
        <row r="2269">
          <cell r="A2269" t="str">
            <v>03.226.010/0001-38</v>
          </cell>
        </row>
        <row r="2270">
          <cell r="A2270" t="str">
            <v>03.226.515/0001-00</v>
          </cell>
        </row>
        <row r="2271">
          <cell r="A2271" t="str">
            <v>03.226.608/0001-27</v>
          </cell>
        </row>
        <row r="2272">
          <cell r="A2272" t="str">
            <v>03.226.612/0001-95</v>
          </cell>
        </row>
        <row r="2273">
          <cell r="A2273" t="str">
            <v>03.226.808/0001-80</v>
          </cell>
        </row>
        <row r="2274">
          <cell r="A2274" t="str">
            <v>03.227.333/0001-46</v>
          </cell>
        </row>
        <row r="2275">
          <cell r="A2275" t="str">
            <v>03.228.480/0001-30</v>
          </cell>
        </row>
        <row r="2276">
          <cell r="A2276" t="str">
            <v>03.228.569/0001-05</v>
          </cell>
        </row>
        <row r="2277">
          <cell r="A2277" t="str">
            <v>03.229.143/0001-68</v>
          </cell>
        </row>
        <row r="2278">
          <cell r="A2278" t="str">
            <v>03.233.597/0001-02</v>
          </cell>
        </row>
        <row r="2279">
          <cell r="A2279" t="str">
            <v>03.234.024/0001-85</v>
          </cell>
        </row>
        <row r="2280">
          <cell r="A2280" t="str">
            <v>03.234.065/0001-90</v>
          </cell>
        </row>
        <row r="2281">
          <cell r="A2281" t="str">
            <v>03.235.164/0001-96</v>
          </cell>
        </row>
        <row r="2282">
          <cell r="A2282" t="str">
            <v>03.236.782/0001-50</v>
          </cell>
        </row>
        <row r="2283">
          <cell r="A2283" t="str">
            <v>03.239.626/0001-43</v>
          </cell>
        </row>
        <row r="2284">
          <cell r="A2284" t="str">
            <v>03.242.121/0001-38</v>
          </cell>
        </row>
        <row r="2285">
          <cell r="A2285" t="str">
            <v>03.245.916/0001-08</v>
          </cell>
        </row>
        <row r="2286">
          <cell r="A2286" t="str">
            <v>03.247.133/0001-55</v>
          </cell>
        </row>
        <row r="2287">
          <cell r="A2287" t="str">
            <v>03.248.631/0001-12</v>
          </cell>
        </row>
        <row r="2288">
          <cell r="A2288" t="str">
            <v>03.248.925/0001-44</v>
          </cell>
        </row>
        <row r="2289">
          <cell r="A2289" t="str">
            <v>03.249.147/0001-08</v>
          </cell>
        </row>
        <row r="2290">
          <cell r="A2290" t="str">
            <v>03.249.928/0001-00</v>
          </cell>
        </row>
        <row r="2291">
          <cell r="A2291" t="str">
            <v>03.251.182/0001-61</v>
          </cell>
        </row>
        <row r="2292">
          <cell r="A2292" t="str">
            <v>03.251.375/0001-12</v>
          </cell>
        </row>
        <row r="2293">
          <cell r="A2293" t="str">
            <v>03.251.419/0001-04</v>
          </cell>
        </row>
        <row r="2294">
          <cell r="A2294" t="str">
            <v>03.252.181/0001-31</v>
          </cell>
        </row>
        <row r="2295">
          <cell r="A2295" t="str">
            <v>03.253.042/0001-22</v>
          </cell>
        </row>
        <row r="2296">
          <cell r="A2296" t="str">
            <v>03.253.117/0001-75</v>
          </cell>
        </row>
        <row r="2297">
          <cell r="A2297" t="str">
            <v>03.255.226/0001-21</v>
          </cell>
        </row>
        <row r="2298">
          <cell r="A2298" t="str">
            <v>03.255.492/0001-54</v>
          </cell>
        </row>
        <row r="2299">
          <cell r="A2299" t="str">
            <v>03.256.334/0002-08</v>
          </cell>
        </row>
        <row r="2300">
          <cell r="A2300" t="str">
            <v>03.257.097/0001-00</v>
          </cell>
        </row>
        <row r="2301">
          <cell r="A2301" t="str">
            <v>03.257.306/0001-16</v>
          </cell>
        </row>
        <row r="2302">
          <cell r="A2302" t="str">
            <v>03.259.211/0001-31</v>
          </cell>
        </row>
        <row r="2303">
          <cell r="A2303" t="str">
            <v>03.260.862/0001-41</v>
          </cell>
        </row>
        <row r="2304">
          <cell r="A2304" t="str">
            <v>03.261.394/0001-20</v>
          </cell>
        </row>
        <row r="2305">
          <cell r="A2305" t="str">
            <v>03.262.423/0001-78</v>
          </cell>
        </row>
        <row r="2306">
          <cell r="A2306" t="str">
            <v>03.262.633/0001-66</v>
          </cell>
        </row>
        <row r="2307">
          <cell r="A2307" t="str">
            <v>03.263.635/0001-70</v>
          </cell>
        </row>
        <row r="2308">
          <cell r="A2308" t="str">
            <v>03.264.933/0001-84</v>
          </cell>
        </row>
        <row r="2309">
          <cell r="A2309" t="str">
            <v>03.266.221/0001-02</v>
          </cell>
        </row>
        <row r="2310">
          <cell r="A2310" t="str">
            <v>03.268.730/0001-66</v>
          </cell>
        </row>
        <row r="2311">
          <cell r="A2311" t="str">
            <v>03.269.913/0001-04</v>
          </cell>
        </row>
        <row r="2312">
          <cell r="A2312" t="str">
            <v>03.271.187/0001-56</v>
          </cell>
        </row>
        <row r="2313">
          <cell r="A2313" t="str">
            <v>03.271.536/0001-30</v>
          </cell>
        </row>
        <row r="2314">
          <cell r="A2314" t="str">
            <v>03.273.321/0001-58</v>
          </cell>
        </row>
        <row r="2315">
          <cell r="A2315" t="str">
            <v>03.274.792/0001-80</v>
          </cell>
        </row>
        <row r="2316">
          <cell r="A2316" t="str">
            <v>03.275.003/0001-26</v>
          </cell>
        </row>
        <row r="2317">
          <cell r="A2317" t="str">
            <v>03.276.002/0001-04</v>
          </cell>
        </row>
        <row r="2318">
          <cell r="A2318" t="str">
            <v>03.276.260/0001-82</v>
          </cell>
        </row>
        <row r="2319">
          <cell r="A2319" t="str">
            <v>03.279.117/0001-44</v>
          </cell>
        </row>
        <row r="2320">
          <cell r="A2320" t="str">
            <v>03.279.557/0001-00</v>
          </cell>
        </row>
        <row r="2321">
          <cell r="A2321" t="str">
            <v>03.280.451/0001-18</v>
          </cell>
        </row>
        <row r="2322">
          <cell r="A2322" t="str">
            <v>03.283.301/0001-68</v>
          </cell>
        </row>
        <row r="2323">
          <cell r="A2323" t="str">
            <v>03.283.641/0001-99</v>
          </cell>
        </row>
        <row r="2324">
          <cell r="A2324" t="str">
            <v>03.284.176/0001-00</v>
          </cell>
        </row>
        <row r="2325">
          <cell r="A2325" t="str">
            <v>03.285.339/0001-70</v>
          </cell>
        </row>
        <row r="2326">
          <cell r="A2326" t="str">
            <v>03.286.443/0001-89</v>
          </cell>
        </row>
        <row r="2327">
          <cell r="A2327" t="str">
            <v>03.286.899/0001-49</v>
          </cell>
        </row>
        <row r="2328">
          <cell r="A2328" t="str">
            <v>03.287.260/0001-88</v>
          </cell>
        </row>
        <row r="2329">
          <cell r="A2329" t="str">
            <v>03.287.275/0001-46</v>
          </cell>
        </row>
        <row r="2330">
          <cell r="A2330" t="str">
            <v>03.287.390/0001-10</v>
          </cell>
        </row>
        <row r="2331">
          <cell r="A2331" t="str">
            <v>03.287.393/0001-54</v>
          </cell>
        </row>
        <row r="2332">
          <cell r="A2332" t="str">
            <v>03.288.182/0001-36</v>
          </cell>
        </row>
        <row r="2333">
          <cell r="A2333" t="str">
            <v>03.289.426/0001-03</v>
          </cell>
        </row>
        <row r="2334">
          <cell r="A2334" t="str">
            <v>03.289.855/0001-72</v>
          </cell>
        </row>
        <row r="2335">
          <cell r="A2335" t="str">
            <v>03.290.013/0001-30</v>
          </cell>
        </row>
        <row r="2336">
          <cell r="A2336" t="str">
            <v>03.291.171/0001-05</v>
          </cell>
        </row>
        <row r="2337">
          <cell r="A2337" t="str">
            <v>03.293.725/0001-03</v>
          </cell>
        </row>
        <row r="2338">
          <cell r="A2338" t="str">
            <v>03.293.767/0001-44</v>
          </cell>
        </row>
        <row r="2339">
          <cell r="A2339" t="str">
            <v>03.295.321/0001-59</v>
          </cell>
        </row>
        <row r="2340">
          <cell r="A2340" t="str">
            <v>03.296.643/0001-12</v>
          </cell>
        </row>
        <row r="2341">
          <cell r="A2341" t="str">
            <v>03.299.326/0001-50</v>
          </cell>
        </row>
        <row r="2342">
          <cell r="A2342" t="str">
            <v>03.299.635/0001-20</v>
          </cell>
        </row>
        <row r="2343">
          <cell r="A2343" t="str">
            <v>03.299.723/0001-21</v>
          </cell>
        </row>
        <row r="2344">
          <cell r="A2344" t="str">
            <v>03.300.020/0001-76</v>
          </cell>
        </row>
        <row r="2345">
          <cell r="A2345" t="str">
            <v>03.300.773/0001-81</v>
          </cell>
        </row>
        <row r="2346">
          <cell r="A2346" t="str">
            <v>03.302.886/0001-16</v>
          </cell>
        </row>
        <row r="2347">
          <cell r="A2347" t="str">
            <v>03.308.060/0001-64</v>
          </cell>
        </row>
        <row r="2348">
          <cell r="A2348" t="str">
            <v>03.308.161/0001-35</v>
          </cell>
        </row>
        <row r="2349">
          <cell r="A2349" t="str">
            <v>03.308.810/0001-06</v>
          </cell>
        </row>
        <row r="2350">
          <cell r="A2350" t="str">
            <v>03.310.250/0001-16</v>
          </cell>
        </row>
        <row r="2351">
          <cell r="A2351" t="str">
            <v>03.310.804/0001-85</v>
          </cell>
        </row>
        <row r="2352">
          <cell r="A2352" t="str">
            <v>03.310.865/0001-42</v>
          </cell>
        </row>
        <row r="2353">
          <cell r="A2353" t="str">
            <v>03.310.899/0001-37</v>
          </cell>
        </row>
        <row r="2354">
          <cell r="A2354" t="str">
            <v>03.311.104/0001-05</v>
          </cell>
        </row>
        <row r="2355">
          <cell r="A2355" t="str">
            <v>03.313.871/0001-53</v>
          </cell>
        </row>
        <row r="2356">
          <cell r="A2356" t="str">
            <v>03.314.307/0001-55</v>
          </cell>
        </row>
        <row r="2357">
          <cell r="A2357" t="str">
            <v>03.315.799/0001-01</v>
          </cell>
        </row>
        <row r="2358">
          <cell r="A2358" t="str">
            <v>03.315.953/0001-37</v>
          </cell>
        </row>
        <row r="2359">
          <cell r="A2359" t="str">
            <v>03.316.861/0001-71</v>
          </cell>
        </row>
        <row r="2360">
          <cell r="A2360" t="str">
            <v>03.316.893/0001-77</v>
          </cell>
        </row>
        <row r="2361">
          <cell r="A2361" t="str">
            <v>03.316.935/0001-70</v>
          </cell>
        </row>
        <row r="2362">
          <cell r="A2362" t="str">
            <v>03.318.115/0002-06</v>
          </cell>
        </row>
        <row r="2363">
          <cell r="A2363" t="str">
            <v>03.319.572/0001-26</v>
          </cell>
        </row>
        <row r="2364">
          <cell r="A2364" t="str">
            <v>03.319.816/0001-70</v>
          </cell>
        </row>
        <row r="2365">
          <cell r="A2365" t="str">
            <v>03.319.879/0001-27</v>
          </cell>
        </row>
        <row r="2366">
          <cell r="A2366" t="str">
            <v>03.320.772/0001-07</v>
          </cell>
        </row>
        <row r="2367">
          <cell r="A2367" t="str">
            <v>03.322.007/0002-07</v>
          </cell>
        </row>
        <row r="2368">
          <cell r="A2368" t="str">
            <v>03.323.846/0001-50</v>
          </cell>
        </row>
        <row r="2369">
          <cell r="A2369" t="str">
            <v>03.323.891/0001-05</v>
          </cell>
        </row>
        <row r="2370">
          <cell r="A2370" t="str">
            <v>03.324.725/0001-23</v>
          </cell>
        </row>
        <row r="2371">
          <cell r="A2371" t="str">
            <v>03.324.814/0001-70</v>
          </cell>
        </row>
        <row r="2372">
          <cell r="A2372" t="str">
            <v>03.327.576/0001-56</v>
          </cell>
        </row>
        <row r="2373">
          <cell r="A2373" t="str">
            <v>03.327.825/0001-03</v>
          </cell>
        </row>
        <row r="2374">
          <cell r="A2374" t="str">
            <v>03.328.799/0001-38</v>
          </cell>
        </row>
        <row r="2375">
          <cell r="A2375" t="str">
            <v>03.329.721/0001-38</v>
          </cell>
        </row>
        <row r="2376">
          <cell r="A2376" t="str">
            <v>03.333.852/0001-99</v>
          </cell>
        </row>
        <row r="2377">
          <cell r="A2377" t="str">
            <v>03.337.184/0001-78</v>
          </cell>
        </row>
        <row r="2378">
          <cell r="A2378" t="str">
            <v>03.337.207/0001-44</v>
          </cell>
        </row>
        <row r="2379">
          <cell r="A2379" t="str">
            <v>03.339.131/0001-96</v>
          </cell>
        </row>
        <row r="2380">
          <cell r="A2380" t="str">
            <v>03.339.365/0001-33</v>
          </cell>
        </row>
        <row r="2381">
          <cell r="A2381" t="str">
            <v>03.340.187/0001-60</v>
          </cell>
        </row>
        <row r="2382">
          <cell r="A2382" t="str">
            <v>03.340.251/0001-03</v>
          </cell>
        </row>
        <row r="2383">
          <cell r="A2383" t="str">
            <v>03.341.533/0001-25</v>
          </cell>
        </row>
        <row r="2384">
          <cell r="A2384" t="str">
            <v>03.342.416/0001-86</v>
          </cell>
        </row>
        <row r="2385">
          <cell r="A2385" t="str">
            <v>03.342.939/0001-22</v>
          </cell>
        </row>
        <row r="2386">
          <cell r="A2386" t="str">
            <v>03.344.089/0001-00</v>
          </cell>
        </row>
        <row r="2387">
          <cell r="A2387" t="str">
            <v>03.344.236/0001-33</v>
          </cell>
        </row>
        <row r="2388">
          <cell r="A2388" t="str">
            <v>03.344.258/0001-01</v>
          </cell>
        </row>
        <row r="2389">
          <cell r="A2389" t="str">
            <v>03.344.826/0001-66</v>
          </cell>
        </row>
        <row r="2390">
          <cell r="A2390" t="str">
            <v>03.345.856/0001-97</v>
          </cell>
        </row>
        <row r="2391">
          <cell r="A2391" t="str">
            <v>03.345.939/0001-86</v>
          </cell>
        </row>
        <row r="2392">
          <cell r="A2392" t="str">
            <v>03.346.527/0001-60</v>
          </cell>
        </row>
        <row r="2393">
          <cell r="A2393" t="str">
            <v>03.347.832/0001-77</v>
          </cell>
        </row>
        <row r="2394">
          <cell r="A2394" t="str">
            <v>03.348.825/0001-90</v>
          </cell>
        </row>
        <row r="2395">
          <cell r="A2395" t="str">
            <v>03.349.871/0001-03</v>
          </cell>
        </row>
        <row r="2396">
          <cell r="A2396" t="str">
            <v>03.349.916/0001-40</v>
          </cell>
        </row>
        <row r="2397">
          <cell r="A2397" t="str">
            <v>03.352.818/0001-61</v>
          </cell>
        </row>
        <row r="2398">
          <cell r="A2398" t="str">
            <v>03.354.650/0001-23</v>
          </cell>
        </row>
        <row r="2399">
          <cell r="A2399" t="str">
            <v>03.354.732/0001-78</v>
          </cell>
        </row>
        <row r="2400">
          <cell r="A2400" t="str">
            <v>03.355.961/0001-07</v>
          </cell>
        </row>
        <row r="2401">
          <cell r="A2401" t="str">
            <v>03.357.603/0001-33</v>
          </cell>
        </row>
        <row r="2402">
          <cell r="A2402" t="str">
            <v>03.358.329/0001-17</v>
          </cell>
        </row>
        <row r="2403">
          <cell r="A2403" t="str">
            <v>03.358.938/0001-76</v>
          </cell>
        </row>
        <row r="2404">
          <cell r="A2404" t="str">
            <v>03.360.581/0001-60</v>
          </cell>
        </row>
        <row r="2405">
          <cell r="A2405" t="str">
            <v>03.364.151/0001-17</v>
          </cell>
        </row>
        <row r="2406">
          <cell r="A2406" t="str">
            <v>03.367.057/0001-11</v>
          </cell>
        </row>
        <row r="2407">
          <cell r="A2407" t="str">
            <v>03.370.706/0001-33</v>
          </cell>
        </row>
        <row r="2408">
          <cell r="A2408" t="str">
            <v>03.371.183/0001-40</v>
          </cell>
        </row>
        <row r="2409">
          <cell r="A2409" t="str">
            <v>03.371.348/0001-83</v>
          </cell>
        </row>
        <row r="2410">
          <cell r="A2410" t="str">
            <v>03.372.473/0001-08</v>
          </cell>
        </row>
        <row r="2411">
          <cell r="A2411" t="str">
            <v>03.374.722/0001-02</v>
          </cell>
        </row>
        <row r="2412">
          <cell r="A2412" t="str">
            <v>03.375.053/0001-85</v>
          </cell>
        </row>
        <row r="2413">
          <cell r="A2413" t="str">
            <v>03.376.348/0001-76</v>
          </cell>
        </row>
        <row r="2414">
          <cell r="A2414" t="str">
            <v>03.378.952/0001-31</v>
          </cell>
        </row>
        <row r="2415">
          <cell r="A2415" t="str">
            <v>03.379.624/0001-50</v>
          </cell>
        </row>
        <row r="2416">
          <cell r="A2416" t="str">
            <v>03.380.040/0001-02</v>
          </cell>
        </row>
        <row r="2417">
          <cell r="A2417" t="str">
            <v>03.380.802/0001-62</v>
          </cell>
        </row>
        <row r="2418">
          <cell r="A2418" t="str">
            <v>03.381.256/0001-84</v>
          </cell>
        </row>
        <row r="2419">
          <cell r="A2419" t="str">
            <v>03.381.322/0002-05</v>
          </cell>
        </row>
        <row r="2420">
          <cell r="A2420" t="str">
            <v>03.383.911/0001-33</v>
          </cell>
        </row>
        <row r="2421">
          <cell r="A2421" t="str">
            <v>03.386.952/0001-83</v>
          </cell>
        </row>
        <row r="2422">
          <cell r="A2422" t="str">
            <v>03.387.901/0001-76</v>
          </cell>
        </row>
        <row r="2423">
          <cell r="A2423" t="str">
            <v>03.390.033/0001-83</v>
          </cell>
        </row>
        <row r="2424">
          <cell r="A2424" t="str">
            <v>03.391.478/0001-88</v>
          </cell>
        </row>
        <row r="2425">
          <cell r="A2425" t="str">
            <v>03.391.564/0001-90</v>
          </cell>
        </row>
        <row r="2426">
          <cell r="A2426" t="str">
            <v>03.392.872/0001-30</v>
          </cell>
        </row>
        <row r="2427">
          <cell r="A2427" t="str">
            <v>03.393.222/0001-00</v>
          </cell>
        </row>
        <row r="2428">
          <cell r="A2428" t="str">
            <v>03.393.422/0001-62</v>
          </cell>
        </row>
        <row r="2429">
          <cell r="A2429" t="str">
            <v>03.393.511/0001-09</v>
          </cell>
        </row>
        <row r="2430">
          <cell r="A2430" t="str">
            <v>03.395.180/0001-46</v>
          </cell>
        </row>
        <row r="2431">
          <cell r="A2431" t="str">
            <v>03.395.185/0001-79</v>
          </cell>
        </row>
        <row r="2432">
          <cell r="A2432" t="str">
            <v>03.395.310/0001-40</v>
          </cell>
        </row>
        <row r="2433">
          <cell r="A2433" t="str">
            <v>03.395.645/0001-69</v>
          </cell>
        </row>
        <row r="2434">
          <cell r="A2434" t="str">
            <v>03.397.206/0001-95</v>
          </cell>
        </row>
        <row r="2435">
          <cell r="A2435" t="str">
            <v>03.398.808/0001-67</v>
          </cell>
        </row>
        <row r="2436">
          <cell r="A2436" t="str">
            <v>03.401.366/0001-60</v>
          </cell>
        </row>
        <row r="2437">
          <cell r="A2437" t="str">
            <v>03.402.452/0001-98</v>
          </cell>
        </row>
        <row r="2438">
          <cell r="A2438" t="str">
            <v>03.402.535/0001-87</v>
          </cell>
        </row>
        <row r="2439">
          <cell r="A2439" t="str">
            <v>03.409.183/0001-91</v>
          </cell>
        </row>
        <row r="2440">
          <cell r="A2440" t="str">
            <v>03.413.912/0001-83</v>
          </cell>
        </row>
        <row r="2441">
          <cell r="A2441" t="str">
            <v>03.415.394/0001-37</v>
          </cell>
        </row>
        <row r="2442">
          <cell r="A2442" t="str">
            <v>03.415.402/0001-45</v>
          </cell>
        </row>
        <row r="2443">
          <cell r="A2443" t="str">
            <v>03.416.154/0001-57</v>
          </cell>
        </row>
        <row r="2444">
          <cell r="A2444" t="str">
            <v>03.416.192/0001-00</v>
          </cell>
        </row>
        <row r="2445">
          <cell r="A2445" t="str">
            <v>03.417.596/0001-18</v>
          </cell>
        </row>
        <row r="2446">
          <cell r="A2446" t="str">
            <v>03.420.258/0001-35</v>
          </cell>
        </row>
        <row r="2447">
          <cell r="A2447" t="str">
            <v>03.422.184/0001-76</v>
          </cell>
        </row>
        <row r="2448">
          <cell r="A2448" t="str">
            <v>03.424.161/0001-09</v>
          </cell>
        </row>
        <row r="2449">
          <cell r="A2449" t="str">
            <v>03.424.795/0001-53</v>
          </cell>
        </row>
        <row r="2450">
          <cell r="A2450" t="str">
            <v>03.427.290/0001-42</v>
          </cell>
        </row>
        <row r="2451">
          <cell r="A2451" t="str">
            <v>03.428.421/0001-06</v>
          </cell>
        </row>
        <row r="2452">
          <cell r="A2452" t="str">
            <v>03.429.518/0001-33</v>
          </cell>
        </row>
        <row r="2453">
          <cell r="A2453" t="str">
            <v>03.431.896/0001-51</v>
          </cell>
        </row>
        <row r="2454">
          <cell r="A2454" t="str">
            <v>03.432.084/0001-20</v>
          </cell>
        </row>
        <row r="2455">
          <cell r="A2455" t="str">
            <v>03.432.303/0001-71</v>
          </cell>
        </row>
        <row r="2456">
          <cell r="A2456" t="str">
            <v>03.432.326/0001-86</v>
          </cell>
        </row>
        <row r="2457">
          <cell r="A2457" t="str">
            <v>03.434.979/0001-02</v>
          </cell>
        </row>
        <row r="2458">
          <cell r="A2458" t="str">
            <v>03.437.057/0001-40</v>
          </cell>
        </row>
        <row r="2459">
          <cell r="A2459" t="str">
            <v>03.439.138/0001-80</v>
          </cell>
        </row>
        <row r="2460">
          <cell r="A2460" t="str">
            <v>03.443.708/0001-05</v>
          </cell>
        </row>
        <row r="2461">
          <cell r="A2461" t="str">
            <v>03.443.953/0001-12</v>
          </cell>
        </row>
        <row r="2462">
          <cell r="A2462" t="str">
            <v>03.444.658/0001-80</v>
          </cell>
        </row>
        <row r="2463">
          <cell r="A2463" t="str">
            <v>03.446.464/0001-14</v>
          </cell>
        </row>
        <row r="2464">
          <cell r="A2464" t="str">
            <v>03.447.079/0002-72</v>
          </cell>
        </row>
        <row r="2465">
          <cell r="A2465" t="str">
            <v>03.447.228/0001-12</v>
          </cell>
        </row>
        <row r="2466">
          <cell r="A2466" t="str">
            <v>03.450.185/0001-24</v>
          </cell>
        </row>
        <row r="2467">
          <cell r="A2467" t="str">
            <v>03.451.445/0001-86</v>
          </cell>
        </row>
        <row r="2468">
          <cell r="A2468" t="str">
            <v>03.451.884/0001-99</v>
          </cell>
        </row>
        <row r="2469">
          <cell r="A2469" t="str">
            <v>03.452.758/0001-59</v>
          </cell>
        </row>
        <row r="2470">
          <cell r="A2470" t="str">
            <v>03.453.218/0001-90</v>
          </cell>
        </row>
        <row r="2471">
          <cell r="A2471" t="str">
            <v>03.455.829/0001-77</v>
          </cell>
        </row>
        <row r="2472">
          <cell r="A2472" t="str">
            <v>03.458.009/0001-39</v>
          </cell>
        </row>
        <row r="2473">
          <cell r="A2473" t="str">
            <v>03.458.399/0001-47</v>
          </cell>
        </row>
        <row r="2474">
          <cell r="A2474" t="str">
            <v>03.459.453/0001-79</v>
          </cell>
        </row>
        <row r="2475">
          <cell r="A2475" t="str">
            <v>03.460.475/0001-59</v>
          </cell>
        </row>
        <row r="2476">
          <cell r="A2476" t="str">
            <v>03.464.554/0001-38</v>
          </cell>
        </row>
        <row r="2477">
          <cell r="A2477" t="str">
            <v>03.464.819/0001-06</v>
          </cell>
        </row>
        <row r="2478">
          <cell r="A2478" t="str">
            <v>03.466.141/0001-92</v>
          </cell>
        </row>
        <row r="2479">
          <cell r="A2479" t="str">
            <v>03.468.344/0001-18</v>
          </cell>
        </row>
        <row r="2480">
          <cell r="A2480" t="str">
            <v>03.469.778/0001-32</v>
          </cell>
        </row>
        <row r="2481">
          <cell r="A2481" t="str">
            <v>03.473.364/0001-87</v>
          </cell>
        </row>
        <row r="2482">
          <cell r="A2482" t="str">
            <v>03.476.061/0001-18</v>
          </cell>
        </row>
        <row r="2483">
          <cell r="A2483" t="str">
            <v>03.477.818/0001-98</v>
          </cell>
        </row>
        <row r="2484">
          <cell r="A2484" t="str">
            <v>03.478.949/0001-90</v>
          </cell>
        </row>
        <row r="2485">
          <cell r="A2485" t="str">
            <v>03.480.088/0001-84</v>
          </cell>
        </row>
        <row r="2486">
          <cell r="A2486" t="str">
            <v>03.480.888/0001-03</v>
          </cell>
        </row>
        <row r="2487">
          <cell r="A2487" t="str">
            <v>03.485.751/0001-33</v>
          </cell>
        </row>
        <row r="2488">
          <cell r="A2488" t="str">
            <v>03.487.141/0001-79</v>
          </cell>
        </row>
        <row r="2489">
          <cell r="A2489" t="str">
            <v>03.488.469/0001-00</v>
          </cell>
        </row>
        <row r="2490">
          <cell r="A2490" t="str">
            <v>03.488.716/0001-78</v>
          </cell>
        </row>
        <row r="2491">
          <cell r="A2491" t="str">
            <v>03.488.748/0001-73</v>
          </cell>
        </row>
        <row r="2492">
          <cell r="A2492" t="str">
            <v>03.489.982/0001-15</v>
          </cell>
        </row>
        <row r="2493">
          <cell r="A2493" t="str">
            <v>03.493.453/0003-57</v>
          </cell>
        </row>
        <row r="2494">
          <cell r="A2494" t="str">
            <v>03.497.470/0001-09</v>
          </cell>
        </row>
        <row r="2495">
          <cell r="A2495" t="str">
            <v>03.498.541/0001-80</v>
          </cell>
        </row>
        <row r="2496">
          <cell r="A2496" t="str">
            <v>03.499.107/0001-14</v>
          </cell>
        </row>
        <row r="2497">
          <cell r="A2497" t="str">
            <v>03.499.437/0001-00</v>
          </cell>
        </row>
        <row r="2498">
          <cell r="A2498" t="str">
            <v>03.499.483/0001-09</v>
          </cell>
        </row>
        <row r="2499">
          <cell r="A2499" t="str">
            <v>03.5.9.90./967--16</v>
          </cell>
        </row>
        <row r="2500">
          <cell r="A2500" t="str">
            <v>03.500.479/0001-13</v>
          </cell>
        </row>
        <row r="2501">
          <cell r="A2501" t="str">
            <v>03.501.355/0001-52</v>
          </cell>
        </row>
        <row r="2502">
          <cell r="A2502" t="str">
            <v>03.502.138/0001-87</v>
          </cell>
        </row>
        <row r="2503">
          <cell r="A2503" t="str">
            <v>03.504.824/0001-97</v>
          </cell>
        </row>
        <row r="2504">
          <cell r="A2504" t="str">
            <v>03.506.365/0001-80</v>
          </cell>
        </row>
        <row r="2505">
          <cell r="A2505" t="str">
            <v>03.509.978/0005-03</v>
          </cell>
        </row>
        <row r="2506">
          <cell r="A2506" t="str">
            <v>03.510.480/0001-29</v>
          </cell>
        </row>
        <row r="2507">
          <cell r="A2507" t="str">
            <v>03.510.561/0001-29</v>
          </cell>
        </row>
        <row r="2508">
          <cell r="A2508" t="str">
            <v>03.511.245/0001-71</v>
          </cell>
        </row>
        <row r="2509">
          <cell r="A2509" t="str">
            <v>03.512.634/0001-11</v>
          </cell>
        </row>
        <row r="2510">
          <cell r="A2510" t="str">
            <v>03.515.333/0001-41</v>
          </cell>
        </row>
        <row r="2511">
          <cell r="A2511" t="str">
            <v>03.515.736/0001-90</v>
          </cell>
        </row>
        <row r="2512">
          <cell r="A2512" t="str">
            <v>03.517.103/0001-11</v>
          </cell>
        </row>
        <row r="2513">
          <cell r="A2513" t="str">
            <v>03.517.104/0001-66</v>
          </cell>
        </row>
        <row r="2514">
          <cell r="A2514" t="str">
            <v>03.518.425/0001-85</v>
          </cell>
        </row>
        <row r="2515">
          <cell r="A2515" t="str">
            <v>03.518.763/0001-17</v>
          </cell>
        </row>
        <row r="2516">
          <cell r="A2516" t="str">
            <v>03.518.763/0002-06</v>
          </cell>
        </row>
        <row r="2517">
          <cell r="A2517" t="str">
            <v>03.518.899/0001-27</v>
          </cell>
        </row>
        <row r="2518">
          <cell r="A2518" t="str">
            <v>03.518.938/0001-96</v>
          </cell>
        </row>
        <row r="2519">
          <cell r="A2519" t="str">
            <v>03.521.114/0001-75</v>
          </cell>
        </row>
        <row r="2520">
          <cell r="A2520" t="str">
            <v>03.521.513/0001-36</v>
          </cell>
        </row>
        <row r="2521">
          <cell r="A2521" t="str">
            <v>03.521.513/0002-17</v>
          </cell>
        </row>
        <row r="2522">
          <cell r="A2522" t="str">
            <v>03.521.640/0001-35</v>
          </cell>
        </row>
        <row r="2523">
          <cell r="A2523" t="str">
            <v>03.522.006/0001-17</v>
          </cell>
        </row>
        <row r="2524">
          <cell r="A2524" t="str">
            <v>03.522.381/0001-67</v>
          </cell>
        </row>
        <row r="2525">
          <cell r="A2525" t="str">
            <v>03.524.804/0001-88</v>
          </cell>
        </row>
        <row r="2526">
          <cell r="A2526" t="str">
            <v>03.528.813/0001-47</v>
          </cell>
        </row>
        <row r="2527">
          <cell r="A2527" t="str">
            <v>03.528.998/0001-90</v>
          </cell>
        </row>
        <row r="2528">
          <cell r="A2528" t="str">
            <v>03.529.045/0001-46</v>
          </cell>
        </row>
        <row r="2529">
          <cell r="A2529" t="str">
            <v>03.529.243/0001-00</v>
          </cell>
        </row>
        <row r="2530">
          <cell r="A2530" t="str">
            <v>03.530.117/0001-75</v>
          </cell>
        </row>
        <row r="2531">
          <cell r="A2531" t="str">
            <v>03.538.544/0001-08</v>
          </cell>
        </row>
        <row r="2532">
          <cell r="A2532" t="str">
            <v>03.539.259/0001-01</v>
          </cell>
        </row>
        <row r="2533">
          <cell r="A2533" t="str">
            <v>03.539.306/0001-09</v>
          </cell>
        </row>
        <row r="2534">
          <cell r="A2534" t="str">
            <v>03.541.619/0001-00</v>
          </cell>
        </row>
        <row r="2535">
          <cell r="A2535" t="str">
            <v>03.543.343/0001-90</v>
          </cell>
        </row>
        <row r="2536">
          <cell r="A2536" t="str">
            <v>03.544.298/0001-99</v>
          </cell>
        </row>
        <row r="2537">
          <cell r="A2537" t="str">
            <v>03.546.620/0001-19</v>
          </cell>
        </row>
        <row r="2538">
          <cell r="A2538" t="str">
            <v>03.548.568/0001-30</v>
          </cell>
        </row>
        <row r="2539">
          <cell r="A2539" t="str">
            <v>03.550.965/0001-46</v>
          </cell>
        </row>
        <row r="2540">
          <cell r="A2540" t="str">
            <v>03.551.446/0001-00</v>
          </cell>
        </row>
        <row r="2541">
          <cell r="A2541" t="str">
            <v>03.552.566/0001-14</v>
          </cell>
        </row>
        <row r="2542">
          <cell r="A2542" t="str">
            <v>03.552.911/0001-10</v>
          </cell>
        </row>
        <row r="2543">
          <cell r="A2543" t="str">
            <v>03.556.923/0001-12</v>
          </cell>
        </row>
        <row r="2544">
          <cell r="A2544" t="str">
            <v>03.557.247/0001-00</v>
          </cell>
        </row>
        <row r="2545">
          <cell r="A2545" t="str">
            <v>03.557.850/0001-83</v>
          </cell>
        </row>
        <row r="2546">
          <cell r="A2546" t="str">
            <v>03.559.554/0001-11</v>
          </cell>
        </row>
        <row r="2547">
          <cell r="A2547" t="str">
            <v>03.561.699/0001-57</v>
          </cell>
        </row>
        <row r="2548">
          <cell r="A2548" t="str">
            <v>03.562.150/0001-87</v>
          </cell>
        </row>
        <row r="2549">
          <cell r="A2549" t="str">
            <v>03.562.150/0002-68</v>
          </cell>
        </row>
        <row r="2550">
          <cell r="A2550" t="str">
            <v>03.562.150/0007-72</v>
          </cell>
        </row>
        <row r="2551">
          <cell r="A2551" t="str">
            <v>03.562.740/0001-00</v>
          </cell>
        </row>
        <row r="2552">
          <cell r="A2552" t="str">
            <v>03.563.652/0001-22</v>
          </cell>
        </row>
        <row r="2553">
          <cell r="A2553" t="str">
            <v>03.563.836/0001-92</v>
          </cell>
        </row>
        <row r="2554">
          <cell r="A2554" t="str">
            <v>03.565.146/0001-72</v>
          </cell>
        </row>
        <row r="2555">
          <cell r="A2555" t="str">
            <v>03.567.205/0001-41</v>
          </cell>
        </row>
        <row r="2556">
          <cell r="A2556" t="str">
            <v>03.567.774/0001-97</v>
          </cell>
        </row>
        <row r="2557">
          <cell r="A2557" t="str">
            <v>03.567.888/0001-37</v>
          </cell>
        </row>
        <row r="2558">
          <cell r="A2558" t="str">
            <v>03.568.496/0001-92</v>
          </cell>
        </row>
        <row r="2559">
          <cell r="A2559" t="str">
            <v>03.569.880/0001-00</v>
          </cell>
        </row>
        <row r="2560">
          <cell r="A2560" t="str">
            <v>03.570.818/0001-38</v>
          </cell>
        </row>
        <row r="2561">
          <cell r="A2561" t="str">
            <v>03.570.820/0001-07</v>
          </cell>
        </row>
        <row r="2562">
          <cell r="A2562" t="str">
            <v>03.571.467/0001-80</v>
          </cell>
        </row>
        <row r="2563">
          <cell r="A2563" t="str">
            <v>03.572.026/0001-00</v>
          </cell>
        </row>
        <row r="2564">
          <cell r="A2564" t="str">
            <v>03.573.506/0001-88</v>
          </cell>
        </row>
        <row r="2565">
          <cell r="A2565" t="str">
            <v>03.573.521/0001-26</v>
          </cell>
        </row>
        <row r="2566">
          <cell r="A2566" t="str">
            <v>03.576.851/0001-75</v>
          </cell>
        </row>
        <row r="2567">
          <cell r="A2567" t="str">
            <v>03.577.464/0001-53</v>
          </cell>
        </row>
        <row r="2568">
          <cell r="A2568" t="str">
            <v>03.578.510/0001-39</v>
          </cell>
        </row>
        <row r="2569">
          <cell r="A2569" t="str">
            <v>03.580.510/0002-54</v>
          </cell>
        </row>
        <row r="2570">
          <cell r="A2570" t="str">
            <v>03.580.559/0001-26</v>
          </cell>
        </row>
        <row r="2571">
          <cell r="A2571" t="str">
            <v>03.580.626/0001-02</v>
          </cell>
        </row>
        <row r="2572">
          <cell r="A2572" t="str">
            <v>03.581.343/0001-85</v>
          </cell>
        </row>
        <row r="2573">
          <cell r="A2573" t="str">
            <v>03.582.606/0001-70</v>
          </cell>
        </row>
        <row r="2574">
          <cell r="A2574" t="str">
            <v>03.582.760/0001-42</v>
          </cell>
        </row>
        <row r="2575">
          <cell r="A2575" t="str">
            <v>03.584.565/0001-51</v>
          </cell>
        </row>
        <row r="2576">
          <cell r="A2576" t="str">
            <v>03.584.732/0001-64</v>
          </cell>
        </row>
        <row r="2577">
          <cell r="A2577" t="str">
            <v>03.588.232/0001-09</v>
          </cell>
        </row>
        <row r="2578">
          <cell r="A2578" t="str">
            <v>03.590.760/0001-94</v>
          </cell>
        </row>
        <row r="2579">
          <cell r="A2579" t="str">
            <v>03.592.002/0001-05</v>
          </cell>
        </row>
        <row r="2580">
          <cell r="A2580" t="str">
            <v>03.592.002/0003-77</v>
          </cell>
        </row>
        <row r="2581">
          <cell r="A2581" t="str">
            <v>03.593.705/0001-58</v>
          </cell>
        </row>
        <row r="2582">
          <cell r="A2582" t="str">
            <v>03.594.978/0001-17</v>
          </cell>
        </row>
        <row r="2583">
          <cell r="A2583" t="str">
            <v>03.595.982/0001-08</v>
          </cell>
        </row>
        <row r="2584">
          <cell r="A2584" t="str">
            <v>03.596.225/0001-40</v>
          </cell>
        </row>
        <row r="2585">
          <cell r="A2585" t="str">
            <v>03.596.378/0001-98</v>
          </cell>
        </row>
        <row r="2586">
          <cell r="A2586" t="str">
            <v>03.599.795/0001-94</v>
          </cell>
        </row>
        <row r="2587">
          <cell r="A2587" t="str">
            <v>03.600.982/0001-40</v>
          </cell>
        </row>
        <row r="2588">
          <cell r="A2588" t="str">
            <v>03.602.586/0001-52</v>
          </cell>
        </row>
        <row r="2589">
          <cell r="A2589" t="str">
            <v>03.604.384/0001-40</v>
          </cell>
        </row>
        <row r="2590">
          <cell r="A2590" t="str">
            <v>03.604.403/0001-38</v>
          </cell>
        </row>
        <row r="2591">
          <cell r="A2591" t="str">
            <v>03.605.643/0001-57</v>
          </cell>
        </row>
        <row r="2592">
          <cell r="A2592" t="str">
            <v>03.606.211/0001-60</v>
          </cell>
        </row>
        <row r="2593">
          <cell r="A2593" t="str">
            <v>03.607.461/0001-15</v>
          </cell>
        </row>
        <row r="2594">
          <cell r="A2594" t="str">
            <v>03.607.844/0001-93</v>
          </cell>
        </row>
        <row r="2595">
          <cell r="A2595" t="str">
            <v>03.608.529/0001-80</v>
          </cell>
        </row>
        <row r="2596">
          <cell r="A2596" t="str">
            <v>03.610.121/0001-43</v>
          </cell>
        </row>
        <row r="2597">
          <cell r="A2597" t="str">
            <v>03.610.892/0001-30</v>
          </cell>
        </row>
        <row r="2598">
          <cell r="A2598" t="str">
            <v>03.613.421/0001-86</v>
          </cell>
        </row>
        <row r="2599">
          <cell r="A2599" t="str">
            <v>03.613.542/0001-28</v>
          </cell>
        </row>
        <row r="2600">
          <cell r="A2600" t="str">
            <v>03.614.085/0001-96</v>
          </cell>
        </row>
        <row r="2601">
          <cell r="A2601" t="str">
            <v>03.614.117/0001-53</v>
          </cell>
        </row>
        <row r="2602">
          <cell r="A2602" t="str">
            <v>03.614.672/0001-85</v>
          </cell>
        </row>
        <row r="2603">
          <cell r="A2603" t="str">
            <v>03.621.367/0001-10</v>
          </cell>
        </row>
        <row r="2604">
          <cell r="A2604" t="str">
            <v>03.621.389/0001-80</v>
          </cell>
        </row>
        <row r="2605">
          <cell r="A2605" t="str">
            <v>03.622.078/0001-36</v>
          </cell>
        </row>
        <row r="2606">
          <cell r="A2606" t="str">
            <v>03.622.184/0001-10</v>
          </cell>
        </row>
        <row r="2607">
          <cell r="A2607" t="str">
            <v>03.626.039/0001-07</v>
          </cell>
        </row>
        <row r="2608">
          <cell r="A2608" t="str">
            <v>03.628.300/0001-08</v>
          </cell>
        </row>
        <row r="2609">
          <cell r="A2609" t="str">
            <v>03.628.707/0001-35</v>
          </cell>
        </row>
        <row r="2610">
          <cell r="A2610" t="str">
            <v>03.628.850/0001-27</v>
          </cell>
        </row>
        <row r="2611">
          <cell r="A2611" t="str">
            <v>03.632.438/0001-80</v>
          </cell>
        </row>
        <row r="2612">
          <cell r="A2612" t="str">
            <v>03.635.488/0001-11</v>
          </cell>
        </row>
        <row r="2613">
          <cell r="A2613" t="str">
            <v>03.636.132/0001-00</v>
          </cell>
        </row>
        <row r="2614">
          <cell r="A2614" t="str">
            <v>03.636.865/0001-37</v>
          </cell>
        </row>
        <row r="2615">
          <cell r="A2615" t="str">
            <v>03.638.461/0001-82</v>
          </cell>
        </row>
        <row r="2616">
          <cell r="A2616" t="str">
            <v>03.639.217/0001-34</v>
          </cell>
        </row>
        <row r="2617">
          <cell r="A2617" t="str">
            <v>03.641.027/0001-51</v>
          </cell>
        </row>
        <row r="2618">
          <cell r="A2618" t="str">
            <v>03.641.756/0001-08</v>
          </cell>
        </row>
        <row r="2619">
          <cell r="A2619" t="str">
            <v>03.642.960/0001-43</v>
          </cell>
        </row>
        <row r="2620">
          <cell r="A2620" t="str">
            <v>03.643.232/0001-56</v>
          </cell>
        </row>
        <row r="2621">
          <cell r="A2621" t="str">
            <v>03.646.638/0001-92</v>
          </cell>
        </row>
        <row r="2622">
          <cell r="A2622" t="str">
            <v>03.648.321/0001-95</v>
          </cell>
        </row>
        <row r="2623">
          <cell r="A2623" t="str">
            <v>03.648.566/0001-12</v>
          </cell>
        </row>
        <row r="2624">
          <cell r="A2624" t="str">
            <v>03.649.742/0001-30</v>
          </cell>
        </row>
        <row r="2625">
          <cell r="A2625" t="str">
            <v>03.649.999/0001-92</v>
          </cell>
        </row>
        <row r="2626">
          <cell r="A2626" t="str">
            <v>03.652.087/0001-70</v>
          </cell>
        </row>
        <row r="2627">
          <cell r="A2627" t="str">
            <v>03.656.072/0001-80</v>
          </cell>
        </row>
        <row r="2628">
          <cell r="A2628" t="str">
            <v>03.656.938/0001-52</v>
          </cell>
        </row>
        <row r="2629">
          <cell r="A2629" t="str">
            <v>03.658.006/0001-49</v>
          </cell>
        </row>
        <row r="2630">
          <cell r="A2630" t="str">
            <v>03.658.128/0001-35</v>
          </cell>
        </row>
        <row r="2631">
          <cell r="A2631" t="str">
            <v>03.658.904/0001-05</v>
          </cell>
        </row>
        <row r="2632">
          <cell r="A2632" t="str">
            <v>03.660.203/0001-00</v>
          </cell>
        </row>
        <row r="2633">
          <cell r="A2633" t="str">
            <v>03.660.502/0001-37</v>
          </cell>
        </row>
        <row r="2634">
          <cell r="A2634" t="str">
            <v>03.661.415/0001-02</v>
          </cell>
        </row>
        <row r="2635">
          <cell r="A2635" t="str">
            <v>03.662.163/0001-28</v>
          </cell>
        </row>
        <row r="2636">
          <cell r="A2636" t="str">
            <v>03.662.924/0001-41</v>
          </cell>
        </row>
        <row r="2637">
          <cell r="A2637" t="str">
            <v>03.663.673/0001-10</v>
          </cell>
        </row>
        <row r="2638">
          <cell r="A2638" t="str">
            <v>03.664.626/0001-90</v>
          </cell>
        </row>
        <row r="2639">
          <cell r="A2639" t="str">
            <v>03.666.136/0001-23</v>
          </cell>
        </row>
        <row r="2640">
          <cell r="A2640" t="str">
            <v>03.668.081/0001-90</v>
          </cell>
        </row>
        <row r="2641">
          <cell r="A2641" t="str">
            <v>03.668.569/0001-18</v>
          </cell>
        </row>
        <row r="2642">
          <cell r="A2642" t="str">
            <v>03.668.694/0001-28</v>
          </cell>
        </row>
        <row r="2643">
          <cell r="A2643" t="str">
            <v>03.670.034/0001-81</v>
          </cell>
        </row>
        <row r="2644">
          <cell r="A2644" t="str">
            <v>03.672.097/0001-77</v>
          </cell>
        </row>
        <row r="2645">
          <cell r="A2645" t="str">
            <v>03.676.741/0001-85</v>
          </cell>
        </row>
        <row r="2646">
          <cell r="A2646" t="str">
            <v>03.679.023/0001-62</v>
          </cell>
        </row>
        <row r="2647">
          <cell r="A2647" t="str">
            <v>03.682.110/0001-79</v>
          </cell>
        </row>
        <row r="2648">
          <cell r="A2648" t="str">
            <v>03.682.745/0001-76</v>
          </cell>
        </row>
        <row r="2649">
          <cell r="A2649" t="str">
            <v>03.683.618/0001-91</v>
          </cell>
        </row>
        <row r="2650">
          <cell r="A2650" t="str">
            <v>03.684.007/0001-68</v>
          </cell>
        </row>
        <row r="2651">
          <cell r="A2651" t="str">
            <v>03.685.414/0001-90</v>
          </cell>
        </row>
        <row r="2652">
          <cell r="A2652" t="str">
            <v>03.686.142/0001-42</v>
          </cell>
        </row>
        <row r="2653">
          <cell r="A2653" t="str">
            <v>03.686.486/0001-51</v>
          </cell>
        </row>
        <row r="2654">
          <cell r="A2654" t="str">
            <v>03.688.692/0001-09</v>
          </cell>
        </row>
        <row r="2655">
          <cell r="A2655" t="str">
            <v>03.691.418/0001-80</v>
          </cell>
        </row>
        <row r="2656">
          <cell r="A2656" t="str">
            <v>03.693.299/0001-03</v>
          </cell>
        </row>
        <row r="2657">
          <cell r="A2657" t="str">
            <v>03.693.299/0003-67</v>
          </cell>
        </row>
        <row r="2658">
          <cell r="A2658" t="str">
            <v>03.694.409/0001-43</v>
          </cell>
        </row>
        <row r="2659">
          <cell r="A2659" t="str">
            <v>03.694.892/0001-66</v>
          </cell>
        </row>
        <row r="2660">
          <cell r="A2660" t="str">
            <v>03.695.193/0001-30</v>
          </cell>
        </row>
        <row r="2661">
          <cell r="A2661" t="str">
            <v>03.696.074/0001-00</v>
          </cell>
        </row>
        <row r="2662">
          <cell r="A2662" t="str">
            <v>03.696.111/0001-72</v>
          </cell>
        </row>
        <row r="2663">
          <cell r="A2663" t="str">
            <v>03.696.178/0001-07</v>
          </cell>
        </row>
        <row r="2664">
          <cell r="A2664" t="str">
            <v>03.696.338/0001-18</v>
          </cell>
        </row>
        <row r="2665">
          <cell r="A2665" t="str">
            <v>03.697.338/0001-32</v>
          </cell>
        </row>
        <row r="2666">
          <cell r="A2666" t="str">
            <v>03.697.344/0001-90</v>
          </cell>
        </row>
        <row r="2667">
          <cell r="A2667" t="str">
            <v>03.7.5.86./887--95</v>
          </cell>
        </row>
        <row r="2668">
          <cell r="A2668" t="str">
            <v>03.701.126/0001-81</v>
          </cell>
        </row>
        <row r="2669">
          <cell r="A2669" t="str">
            <v>03.701.229/0001-41</v>
          </cell>
        </row>
        <row r="2670">
          <cell r="A2670" t="str">
            <v>03.701.860/0001-40</v>
          </cell>
        </row>
        <row r="2671">
          <cell r="A2671" t="str">
            <v>03.702.882/0001-25</v>
          </cell>
        </row>
        <row r="2672">
          <cell r="A2672" t="str">
            <v>03.703.129/0001-54</v>
          </cell>
        </row>
        <row r="2673">
          <cell r="A2673" t="str">
            <v>03.704.315/0001-08</v>
          </cell>
        </row>
        <row r="2674">
          <cell r="A2674" t="str">
            <v>03.704.805/0001-04</v>
          </cell>
        </row>
        <row r="2675">
          <cell r="A2675" t="str">
            <v>03.705.366/0001-54</v>
          </cell>
        </row>
        <row r="2676">
          <cell r="A2676" t="str">
            <v>03.709.619/0001-68</v>
          </cell>
        </row>
        <row r="2677">
          <cell r="A2677" t="str">
            <v>03.709.937/0001-29</v>
          </cell>
        </row>
        <row r="2678">
          <cell r="A2678" t="str">
            <v>03.710.021/0001-99</v>
          </cell>
        </row>
        <row r="2679">
          <cell r="A2679" t="str">
            <v>03.713.186/0001-14</v>
          </cell>
        </row>
        <row r="2680">
          <cell r="A2680" t="str">
            <v>03.714.495/0001-09</v>
          </cell>
        </row>
        <row r="2681">
          <cell r="A2681" t="str">
            <v>03.715.168/0001-71</v>
          </cell>
        </row>
        <row r="2682">
          <cell r="A2682" t="str">
            <v>03.716.970/0002-67</v>
          </cell>
        </row>
        <row r="2683">
          <cell r="A2683" t="str">
            <v>03.717.142/0001-62</v>
          </cell>
        </row>
        <row r="2684">
          <cell r="A2684" t="str">
            <v>03.719.540/0001-18</v>
          </cell>
        </row>
        <row r="2685">
          <cell r="A2685" t="str">
            <v>03.719.885/0001-71</v>
          </cell>
        </row>
        <row r="2686">
          <cell r="A2686" t="str">
            <v>03.720.310/0001-79</v>
          </cell>
        </row>
        <row r="2687">
          <cell r="A2687" t="str">
            <v>03.720.744/0001-79</v>
          </cell>
        </row>
        <row r="2688">
          <cell r="A2688" t="str">
            <v>03.722.646/0001-70</v>
          </cell>
        </row>
        <row r="2689">
          <cell r="A2689" t="str">
            <v>03.722.872/0001-51</v>
          </cell>
        </row>
        <row r="2690">
          <cell r="A2690" t="str">
            <v>03.724.720/0001-98</v>
          </cell>
        </row>
        <row r="2691">
          <cell r="A2691" t="str">
            <v>03.725.200/0001-08</v>
          </cell>
        </row>
        <row r="2692">
          <cell r="A2692" t="str">
            <v>03.725.227/0001-92</v>
          </cell>
        </row>
        <row r="2693">
          <cell r="A2693" t="str">
            <v>03.726.289/0001-19</v>
          </cell>
        </row>
        <row r="2694">
          <cell r="A2694" t="str">
            <v>03.726.413/0001-46</v>
          </cell>
        </row>
        <row r="2695">
          <cell r="A2695" t="str">
            <v>03.727.775/0001-51</v>
          </cell>
        </row>
        <row r="2696">
          <cell r="A2696" t="str">
            <v>03.728.594/0001-40</v>
          </cell>
        </row>
        <row r="2697">
          <cell r="A2697" t="str">
            <v>03.728.697/0001-00</v>
          </cell>
        </row>
        <row r="2698">
          <cell r="A2698" t="str">
            <v>03.729.424/0001-80</v>
          </cell>
        </row>
        <row r="2699">
          <cell r="A2699" t="str">
            <v>03.733.823/0001-14</v>
          </cell>
        </row>
        <row r="2700">
          <cell r="A2700" t="str">
            <v>03.734.334/0001-87</v>
          </cell>
        </row>
        <row r="2701">
          <cell r="A2701" t="str">
            <v>03.734.553/0001-66</v>
          </cell>
        </row>
        <row r="2702">
          <cell r="A2702" t="str">
            <v>03.737.125/0001-97</v>
          </cell>
        </row>
        <row r="2703">
          <cell r="A2703" t="str">
            <v>03.741.109/0001-78</v>
          </cell>
        </row>
        <row r="2704">
          <cell r="A2704" t="str">
            <v>03.742.664/0001-14</v>
          </cell>
        </row>
        <row r="2705">
          <cell r="A2705" t="str">
            <v>03.744.598/0001-11</v>
          </cell>
        </row>
        <row r="2706">
          <cell r="A2706" t="str">
            <v>03.744.969/0001-65</v>
          </cell>
        </row>
        <row r="2707">
          <cell r="A2707" t="str">
            <v>03.745.529/0001-22</v>
          </cell>
        </row>
        <row r="2708">
          <cell r="A2708" t="str">
            <v>03.745.884/0001-00</v>
          </cell>
        </row>
        <row r="2709">
          <cell r="A2709" t="str">
            <v>03.746.100/0001-50</v>
          </cell>
        </row>
        <row r="2710">
          <cell r="A2710" t="str">
            <v>03.746.431/0001-90</v>
          </cell>
        </row>
        <row r="2711">
          <cell r="A2711" t="str">
            <v>03.747.816/0001-71</v>
          </cell>
        </row>
        <row r="2712">
          <cell r="A2712" t="str">
            <v>03.748.582/0001-87</v>
          </cell>
        </row>
        <row r="2713">
          <cell r="A2713" t="str">
            <v>03.748.756/0001-01</v>
          </cell>
        </row>
        <row r="2714">
          <cell r="A2714" t="str">
            <v>03.749.227/0001-22</v>
          </cell>
        </row>
        <row r="2715">
          <cell r="A2715" t="str">
            <v>03.750.027/0001-90</v>
          </cell>
        </row>
        <row r="2716">
          <cell r="A2716" t="str">
            <v>03.752.457/0001-40</v>
          </cell>
        </row>
        <row r="2717">
          <cell r="A2717" t="str">
            <v>03.753.088/0001-00</v>
          </cell>
        </row>
        <row r="2718">
          <cell r="A2718" t="str">
            <v>03.754.346/0001-73</v>
          </cell>
        </row>
        <row r="2719">
          <cell r="A2719" t="str">
            <v>03.756.914/0001-75</v>
          </cell>
        </row>
        <row r="2720">
          <cell r="A2720" t="str">
            <v>03.757.385/0001-24</v>
          </cell>
        </row>
        <row r="2721">
          <cell r="A2721" t="str">
            <v>03.759.843/0001-64</v>
          </cell>
        </row>
        <row r="2722">
          <cell r="A2722" t="str">
            <v>03.763.658/0001-43</v>
          </cell>
        </row>
        <row r="2723">
          <cell r="A2723" t="str">
            <v>03.764.641/0001-00</v>
          </cell>
        </row>
        <row r="2724">
          <cell r="A2724" t="str">
            <v>03.765.093/0001-33</v>
          </cell>
        </row>
        <row r="2725">
          <cell r="A2725" t="str">
            <v>03.767.644/0001-06</v>
          </cell>
        </row>
        <row r="2726">
          <cell r="A2726" t="str">
            <v>03.768.137/0001-89</v>
          </cell>
        </row>
        <row r="2727">
          <cell r="A2727" t="str">
            <v>03.768.137/0002-60</v>
          </cell>
        </row>
        <row r="2728">
          <cell r="A2728" t="str">
            <v>03.769.821/0001-85</v>
          </cell>
        </row>
        <row r="2729">
          <cell r="A2729" t="str">
            <v>03.771.025/0001-87</v>
          </cell>
        </row>
        <row r="2730">
          <cell r="A2730" t="str">
            <v>03.772.049/0001-50</v>
          </cell>
        </row>
        <row r="2731">
          <cell r="A2731" t="str">
            <v>03.773.581/0001-92</v>
          </cell>
        </row>
        <row r="2732">
          <cell r="A2732" t="str">
            <v>03.774.609/0001-06</v>
          </cell>
        </row>
        <row r="2733">
          <cell r="A2733" t="str">
            <v>03.775.137/0001-06</v>
          </cell>
        </row>
        <row r="2734">
          <cell r="A2734" t="str">
            <v>03.775.873/0001-64</v>
          </cell>
        </row>
        <row r="2735">
          <cell r="A2735" t="str">
            <v>03.775.908/0001-65</v>
          </cell>
        </row>
        <row r="2736">
          <cell r="A2736" t="str">
            <v>03.776.386/0001-16</v>
          </cell>
        </row>
        <row r="2737">
          <cell r="A2737" t="str">
            <v>03.776.645/0001-09</v>
          </cell>
        </row>
        <row r="2738">
          <cell r="A2738" t="str">
            <v>03.778.364/0001-95</v>
          </cell>
        </row>
        <row r="2739">
          <cell r="A2739" t="str">
            <v>03.778.656/0001-28</v>
          </cell>
        </row>
        <row r="2740">
          <cell r="A2740" t="str">
            <v>03.778.732/0001-03</v>
          </cell>
        </row>
        <row r="2741">
          <cell r="A2741" t="str">
            <v>03.779.458/0001-89</v>
          </cell>
        </row>
        <row r="2742">
          <cell r="A2742" t="str">
            <v>03.780.412/0001-80</v>
          </cell>
        </row>
        <row r="2743">
          <cell r="A2743" t="str">
            <v>03.780.498/0001-40</v>
          </cell>
        </row>
        <row r="2744">
          <cell r="A2744" t="str">
            <v>03.781.175/0001-71</v>
          </cell>
        </row>
        <row r="2745">
          <cell r="A2745" t="str">
            <v>03.781.503/0001-30</v>
          </cell>
        </row>
        <row r="2746">
          <cell r="A2746" t="str">
            <v>03.781.730/0001-65</v>
          </cell>
        </row>
        <row r="2747">
          <cell r="A2747" t="str">
            <v>03.782.057/0001-88</v>
          </cell>
        </row>
        <row r="2748">
          <cell r="A2748" t="str">
            <v>03.783.208/0001-12</v>
          </cell>
        </row>
        <row r="2749">
          <cell r="A2749" t="str">
            <v>03.783.475/0001-90</v>
          </cell>
        </row>
        <row r="2750">
          <cell r="A2750" t="str">
            <v>03.783.767/0001-22</v>
          </cell>
        </row>
        <row r="2751">
          <cell r="A2751" t="str">
            <v>03.784.765/0001-58</v>
          </cell>
        </row>
        <row r="2752">
          <cell r="A2752" t="str">
            <v>03.786.479/0001-21</v>
          </cell>
        </row>
        <row r="2753">
          <cell r="A2753" t="str">
            <v>03.787.394/0001-68</v>
          </cell>
        </row>
        <row r="2754">
          <cell r="A2754" t="str">
            <v>03.787.823/0001-05</v>
          </cell>
        </row>
        <row r="2755">
          <cell r="A2755" t="str">
            <v>03.788.115/0001-80</v>
          </cell>
        </row>
        <row r="2756">
          <cell r="A2756" t="str">
            <v>03.789.446/0001-35</v>
          </cell>
        </row>
        <row r="2757">
          <cell r="A2757" t="str">
            <v>03.790.616/0001-00</v>
          </cell>
        </row>
        <row r="2758">
          <cell r="A2758" t="str">
            <v>03.792.898/0001-76</v>
          </cell>
        </row>
        <row r="2759">
          <cell r="A2759" t="str">
            <v>03.793.250/0001-14</v>
          </cell>
        </row>
        <row r="2760">
          <cell r="A2760" t="str">
            <v>03.793.468/0001-79</v>
          </cell>
        </row>
        <row r="2761">
          <cell r="A2761" t="str">
            <v>03.794.297/0001-00</v>
          </cell>
        </row>
        <row r="2762">
          <cell r="A2762" t="str">
            <v>03.796.283/0001-18</v>
          </cell>
        </row>
        <row r="2763">
          <cell r="A2763" t="str">
            <v>03.796.445/0001-18</v>
          </cell>
        </row>
        <row r="2764">
          <cell r="A2764" t="str">
            <v>03.797.055/0001-62</v>
          </cell>
        </row>
        <row r="2765">
          <cell r="A2765" t="str">
            <v>03.797.304/0001-10</v>
          </cell>
        </row>
        <row r="2766">
          <cell r="A2766" t="str">
            <v>03.797.803/0001-07</v>
          </cell>
        </row>
        <row r="2767">
          <cell r="A2767" t="str">
            <v>03.797.837/0001-00</v>
          </cell>
        </row>
        <row r="2768">
          <cell r="A2768" t="str">
            <v>03.799.633/0001-08</v>
          </cell>
        </row>
        <row r="2769">
          <cell r="A2769" t="str">
            <v>03.799.751/0001-08</v>
          </cell>
        </row>
        <row r="2770">
          <cell r="A2770" t="str">
            <v>03.799.918/0001-30</v>
          </cell>
        </row>
        <row r="2771">
          <cell r="A2771" t="str">
            <v>03.8.2.87./587--70</v>
          </cell>
        </row>
        <row r="2772">
          <cell r="A2772" t="str">
            <v>03.801.502/0001-00</v>
          </cell>
        </row>
        <row r="2773">
          <cell r="A2773" t="str">
            <v>03.802.755/0001-06</v>
          </cell>
        </row>
        <row r="2774">
          <cell r="A2774" t="str">
            <v>03.805.093/0001-10</v>
          </cell>
        </row>
        <row r="2775">
          <cell r="A2775" t="str">
            <v>03.805.344/0001-66</v>
          </cell>
        </row>
        <row r="2776">
          <cell r="A2776" t="str">
            <v>03.805.628/0001-52</v>
          </cell>
        </row>
        <row r="2777">
          <cell r="A2777" t="str">
            <v>03.805.860/0001-90</v>
          </cell>
        </row>
        <row r="2778">
          <cell r="A2778" t="str">
            <v>03.811.008/0001-26</v>
          </cell>
        </row>
        <row r="2779">
          <cell r="A2779" t="str">
            <v>03.813.087/0001-04</v>
          </cell>
        </row>
        <row r="2780">
          <cell r="A2780" t="str">
            <v>03.815.415/0001-01</v>
          </cell>
        </row>
        <row r="2781">
          <cell r="A2781" t="str">
            <v>03.817.070/0001-25</v>
          </cell>
        </row>
        <row r="2782">
          <cell r="A2782" t="str">
            <v>03.823.654/0001-03</v>
          </cell>
        </row>
        <row r="2783">
          <cell r="A2783" t="str">
            <v>03.825.735/0001-42</v>
          </cell>
        </row>
        <row r="2784">
          <cell r="A2784" t="str">
            <v>03.825.828/0001-77</v>
          </cell>
        </row>
        <row r="2785">
          <cell r="A2785" t="str">
            <v>03.826.022/0001-01</v>
          </cell>
        </row>
        <row r="2786">
          <cell r="A2786" t="str">
            <v>03.827.071/0001-50</v>
          </cell>
        </row>
        <row r="2787">
          <cell r="A2787" t="str">
            <v>03.827.278/0001-25</v>
          </cell>
        </row>
        <row r="2788">
          <cell r="A2788" t="str">
            <v>03.827.869/0001-00</v>
          </cell>
        </row>
        <row r="2789">
          <cell r="A2789" t="str">
            <v>03.831.362/0002-01</v>
          </cell>
        </row>
        <row r="2790">
          <cell r="A2790" t="str">
            <v>03.832.254/0001-64</v>
          </cell>
        </row>
        <row r="2791">
          <cell r="A2791" t="str">
            <v>03.833.615/0001-97</v>
          </cell>
        </row>
        <row r="2792">
          <cell r="A2792" t="str">
            <v>03.834.863/0001-52</v>
          </cell>
        </row>
        <row r="2793">
          <cell r="A2793" t="str">
            <v>03.835.445/0001-80</v>
          </cell>
        </row>
        <row r="2794">
          <cell r="A2794" t="str">
            <v>03.836.575/0001-37</v>
          </cell>
        </row>
        <row r="2795">
          <cell r="A2795" t="str">
            <v>03.839.392/0001-75</v>
          </cell>
        </row>
        <row r="2796">
          <cell r="A2796" t="str">
            <v>03.839.950/0001-00</v>
          </cell>
        </row>
        <row r="2797">
          <cell r="A2797" t="str">
            <v>03.840.959/0001-23</v>
          </cell>
        </row>
        <row r="2798">
          <cell r="A2798" t="str">
            <v>03.846.884/0001-98</v>
          </cell>
        </row>
        <row r="2799">
          <cell r="A2799" t="str">
            <v>03.848.113/0001-30</v>
          </cell>
        </row>
        <row r="2800">
          <cell r="A2800" t="str">
            <v>03.848.688/0009-00</v>
          </cell>
        </row>
        <row r="2801">
          <cell r="A2801" t="str">
            <v>03.848.688/0013-96</v>
          </cell>
        </row>
        <row r="2802">
          <cell r="A2802" t="str">
            <v>03.852.799/0001-32</v>
          </cell>
        </row>
        <row r="2803">
          <cell r="A2803" t="str">
            <v>03.853.343/0001-97</v>
          </cell>
        </row>
        <row r="2804">
          <cell r="A2804" t="str">
            <v>03.854.927/0001-87</v>
          </cell>
        </row>
        <row r="2805">
          <cell r="A2805" t="str">
            <v>03.858.590/0001-86</v>
          </cell>
        </row>
        <row r="2806">
          <cell r="A2806" t="str">
            <v>03.860.208/0001-79</v>
          </cell>
        </row>
        <row r="2807">
          <cell r="A2807" t="str">
            <v>03.863.634/0001-66</v>
          </cell>
        </row>
        <row r="2808">
          <cell r="A2808" t="str">
            <v>03.865.647/0001-74</v>
          </cell>
        </row>
        <row r="2809">
          <cell r="A2809" t="str">
            <v>03.866.637/0001-53</v>
          </cell>
        </row>
        <row r="2810">
          <cell r="A2810" t="str">
            <v>03.868.060/0001-19</v>
          </cell>
        </row>
        <row r="2811">
          <cell r="A2811" t="str">
            <v>03.868.938/0001-16</v>
          </cell>
        </row>
        <row r="2812">
          <cell r="A2812" t="str">
            <v>03.869.840/0001-83</v>
          </cell>
        </row>
        <row r="2813">
          <cell r="A2813" t="str">
            <v>03.870.514/0001-96</v>
          </cell>
        </row>
        <row r="2814">
          <cell r="A2814" t="str">
            <v>03.871.002/0001-44</v>
          </cell>
        </row>
        <row r="2815">
          <cell r="A2815" t="str">
            <v>03.872.011/0001-50</v>
          </cell>
        </row>
        <row r="2816">
          <cell r="A2816" t="str">
            <v>03.874.973/0001-48</v>
          </cell>
        </row>
        <row r="2817">
          <cell r="A2817" t="str">
            <v>03.876.454/0001-19</v>
          </cell>
        </row>
        <row r="2818">
          <cell r="A2818" t="str">
            <v>03.877.322/0001-01</v>
          </cell>
        </row>
        <row r="2819">
          <cell r="A2819" t="str">
            <v>03.879.374/0001-17</v>
          </cell>
        </row>
        <row r="2820">
          <cell r="A2820" t="str">
            <v>03.882.829/0001-53</v>
          </cell>
        </row>
        <row r="2821">
          <cell r="A2821" t="str">
            <v>03.882.916/0001-00</v>
          </cell>
        </row>
        <row r="2822">
          <cell r="A2822" t="str">
            <v>03.884.214/0001-66</v>
          </cell>
        </row>
        <row r="2823">
          <cell r="A2823" t="str">
            <v>03.884.873/0001-00</v>
          </cell>
        </row>
        <row r="2824">
          <cell r="A2824" t="str">
            <v>03.885.020/0001-85</v>
          </cell>
        </row>
        <row r="2825">
          <cell r="A2825" t="str">
            <v>03.885.071/0001-07</v>
          </cell>
        </row>
        <row r="2826">
          <cell r="A2826" t="str">
            <v>03.886.386/0001-79</v>
          </cell>
        </row>
        <row r="2827">
          <cell r="A2827" t="str">
            <v>03.887.967/0001-25</v>
          </cell>
        </row>
        <row r="2828">
          <cell r="A2828" t="str">
            <v>03.888.121/0001-00</v>
          </cell>
        </row>
        <row r="2829">
          <cell r="A2829" t="str">
            <v>03.889.611/0001-20</v>
          </cell>
        </row>
        <row r="2830">
          <cell r="A2830" t="str">
            <v>03.889.682/0001-23</v>
          </cell>
        </row>
        <row r="2831">
          <cell r="A2831" t="str">
            <v>03.890.328/0001-19</v>
          </cell>
        </row>
        <row r="2832">
          <cell r="A2832" t="str">
            <v>03.895.202/0001-37</v>
          </cell>
        </row>
        <row r="2833">
          <cell r="A2833" t="str">
            <v>03.895.853/0001-27</v>
          </cell>
        </row>
        <row r="2834">
          <cell r="A2834" t="str">
            <v>03.895.859/0001-02</v>
          </cell>
        </row>
        <row r="2835">
          <cell r="A2835" t="str">
            <v>03.896.088/0001-60</v>
          </cell>
        </row>
        <row r="2836">
          <cell r="A2836" t="str">
            <v>03.896.994/0001-64</v>
          </cell>
        </row>
        <row r="2837">
          <cell r="A2837" t="str">
            <v>03.897.039/0001-41</v>
          </cell>
        </row>
        <row r="2838">
          <cell r="A2838" t="str">
            <v>03.898.010/0001-84</v>
          </cell>
        </row>
        <row r="2839">
          <cell r="A2839" t="str">
            <v>03.898.964/0001-97</v>
          </cell>
        </row>
        <row r="2840">
          <cell r="A2840" t="str">
            <v>03.900.003/0001-70</v>
          </cell>
        </row>
        <row r="2841">
          <cell r="A2841" t="str">
            <v>03.902.100/0001-00</v>
          </cell>
        </row>
        <row r="2842">
          <cell r="A2842" t="str">
            <v>03.904.642/0001-03</v>
          </cell>
        </row>
        <row r="2843">
          <cell r="A2843" t="str">
            <v>03.906.321/0001-48</v>
          </cell>
        </row>
        <row r="2844">
          <cell r="A2844" t="str">
            <v>03.907.342/0001-88</v>
          </cell>
        </row>
        <row r="2845">
          <cell r="A2845" t="str">
            <v>03.912.018/0001-58</v>
          </cell>
        </row>
        <row r="2846">
          <cell r="A2846" t="str">
            <v>03.912.084/0001-28</v>
          </cell>
        </row>
        <row r="2847">
          <cell r="A2847" t="str">
            <v>03.912.497/0001-02</v>
          </cell>
        </row>
        <row r="2848">
          <cell r="A2848" t="str">
            <v>03.914.189/0002-05</v>
          </cell>
        </row>
        <row r="2849">
          <cell r="A2849" t="str">
            <v>03.915.842/0001-61</v>
          </cell>
        </row>
        <row r="2850">
          <cell r="A2850" t="str">
            <v>03.916.651/0001-14</v>
          </cell>
        </row>
        <row r="2851">
          <cell r="A2851" t="str">
            <v>03.916.934/0001-66</v>
          </cell>
        </row>
        <row r="2852">
          <cell r="A2852" t="str">
            <v>03.918.238/0001-99</v>
          </cell>
        </row>
        <row r="2853">
          <cell r="A2853" t="str">
            <v>03.918.366/0001-32</v>
          </cell>
        </row>
        <row r="2854">
          <cell r="A2854" t="str">
            <v>03.921.617/0001-38</v>
          </cell>
        </row>
        <row r="2855">
          <cell r="A2855" t="str">
            <v>03.922.066/0001-27</v>
          </cell>
        </row>
        <row r="2856">
          <cell r="A2856" t="str">
            <v>03.924.771/0001-63</v>
          </cell>
        </row>
        <row r="2857">
          <cell r="A2857" t="str">
            <v>03.925.183/0001-44</v>
          </cell>
        </row>
        <row r="2858">
          <cell r="A2858" t="str">
            <v>03.927.359/0002-88</v>
          </cell>
        </row>
        <row r="2859">
          <cell r="A2859" t="str">
            <v>03.929.392/0001-66</v>
          </cell>
        </row>
        <row r="2860">
          <cell r="A2860" t="str">
            <v>03.929.852/0001-56</v>
          </cell>
        </row>
        <row r="2861">
          <cell r="A2861" t="str">
            <v>03.931.539/0001-52</v>
          </cell>
        </row>
        <row r="2862">
          <cell r="A2862" t="str">
            <v>03.931.735/0001-27</v>
          </cell>
        </row>
        <row r="2863">
          <cell r="A2863" t="str">
            <v>03.933.530/0001-80</v>
          </cell>
        </row>
        <row r="2864">
          <cell r="A2864" t="str">
            <v>03.933.530/0002-61</v>
          </cell>
        </row>
        <row r="2865">
          <cell r="A2865" t="str">
            <v>03.936.897/0001-58</v>
          </cell>
        </row>
        <row r="2866">
          <cell r="A2866" t="str">
            <v>03.938.233/0003-90</v>
          </cell>
        </row>
        <row r="2867">
          <cell r="A2867" t="str">
            <v>03.941.082/0001-67</v>
          </cell>
        </row>
        <row r="2868">
          <cell r="A2868" t="str">
            <v>03.942.286/0001-12</v>
          </cell>
        </row>
        <row r="2869">
          <cell r="A2869" t="str">
            <v>03.944.184/0001-36</v>
          </cell>
        </row>
        <row r="2870">
          <cell r="A2870" t="str">
            <v>03.944.335/0001-56</v>
          </cell>
        </row>
        <row r="2871">
          <cell r="A2871" t="str">
            <v>03.949.873/0001-33</v>
          </cell>
        </row>
        <row r="2872">
          <cell r="A2872" t="str">
            <v>03.954.845/0001-04</v>
          </cell>
        </row>
        <row r="2873">
          <cell r="A2873" t="str">
            <v>03.954.927/0001-59</v>
          </cell>
        </row>
        <row r="2874">
          <cell r="A2874" t="str">
            <v>03.958.785/0001-06</v>
          </cell>
        </row>
        <row r="2875">
          <cell r="A2875" t="str">
            <v>03.963.285/0001-54</v>
          </cell>
        </row>
        <row r="2876">
          <cell r="A2876" t="str">
            <v>03.963.789/0001-74</v>
          </cell>
        </row>
        <row r="2877">
          <cell r="A2877" t="str">
            <v>03.964.609/0001-79</v>
          </cell>
        </row>
        <row r="2878">
          <cell r="A2878" t="str">
            <v>03.965.446/0001-49</v>
          </cell>
        </row>
        <row r="2879">
          <cell r="A2879" t="str">
            <v>03.966.133/0001-05</v>
          </cell>
        </row>
        <row r="2880">
          <cell r="A2880" t="str">
            <v>03.969.910/0001-75</v>
          </cell>
        </row>
        <row r="2881">
          <cell r="A2881" t="str">
            <v>03.970.063/0001-69</v>
          </cell>
        </row>
        <row r="2882">
          <cell r="A2882" t="str">
            <v>03.970.828/0001-60</v>
          </cell>
        </row>
        <row r="2883">
          <cell r="A2883" t="str">
            <v>03.972.901/0001-33</v>
          </cell>
        </row>
        <row r="2884">
          <cell r="A2884" t="str">
            <v>03.973.581/0001-36</v>
          </cell>
        </row>
        <row r="2885">
          <cell r="A2885" t="str">
            <v>03.974.376/0001-95</v>
          </cell>
        </row>
        <row r="2886">
          <cell r="A2886" t="str">
            <v>03.975.412/0001-35</v>
          </cell>
        </row>
        <row r="2887">
          <cell r="A2887" t="str">
            <v>03.978.068/0001-38</v>
          </cell>
        </row>
        <row r="2888">
          <cell r="A2888" t="str">
            <v>03.978.635/0001-56</v>
          </cell>
        </row>
        <row r="2889">
          <cell r="A2889" t="str">
            <v>03.982.464/0002-10</v>
          </cell>
        </row>
        <row r="2890">
          <cell r="A2890" t="str">
            <v>03.982.464/0005-62</v>
          </cell>
        </row>
        <row r="2891">
          <cell r="A2891" t="str">
            <v>03.986.047/0001-64</v>
          </cell>
        </row>
        <row r="2892">
          <cell r="A2892" t="str">
            <v>03.986.168/0001-06</v>
          </cell>
        </row>
        <row r="2893">
          <cell r="A2893" t="str">
            <v>03.986.455/0001-16</v>
          </cell>
        </row>
        <row r="2894">
          <cell r="A2894" t="str">
            <v>03.987.584/0001-29</v>
          </cell>
        </row>
        <row r="2895">
          <cell r="A2895" t="str">
            <v>03.989.127/0001-73</v>
          </cell>
        </row>
        <row r="2896">
          <cell r="A2896" t="str">
            <v>03.991.406/0001-71</v>
          </cell>
        </row>
        <row r="2897">
          <cell r="A2897" t="str">
            <v>03.993.368/0001-96</v>
          </cell>
        </row>
        <row r="2898">
          <cell r="A2898" t="str">
            <v>03.993.397/0001-58</v>
          </cell>
        </row>
        <row r="2899">
          <cell r="A2899" t="str">
            <v>03.993.804/0001-27</v>
          </cell>
        </row>
        <row r="2900">
          <cell r="A2900" t="str">
            <v>03.993.894/0001-56</v>
          </cell>
        </row>
        <row r="2901">
          <cell r="A2901" t="str">
            <v>03.994.049/0001-03</v>
          </cell>
        </row>
        <row r="2902">
          <cell r="A2902" t="str">
            <v>03.996.036/0001-65</v>
          </cell>
        </row>
        <row r="2903">
          <cell r="A2903" t="str">
            <v>03.997.929/0001-25</v>
          </cell>
        </row>
        <row r="2904">
          <cell r="A2904" t="str">
            <v>03.998.113/0001-16</v>
          </cell>
        </row>
        <row r="2905">
          <cell r="A2905" t="str">
            <v>03.998.351/0001-21</v>
          </cell>
        </row>
        <row r="2906">
          <cell r="A2906" t="str">
            <v>03.998.716/0001-18</v>
          </cell>
        </row>
        <row r="2907">
          <cell r="A2907" t="str">
            <v xml:space="preserve">030.232.707-08    </v>
          </cell>
        </row>
        <row r="2908">
          <cell r="A2908" t="str">
            <v xml:space="preserve">032.187.827-24    </v>
          </cell>
        </row>
        <row r="2909">
          <cell r="A2909" t="str">
            <v xml:space="preserve">033.212.657-96    </v>
          </cell>
        </row>
        <row r="2910">
          <cell r="A2910" t="str">
            <v xml:space="preserve">033.496.737-67    </v>
          </cell>
        </row>
        <row r="2911">
          <cell r="A2911" t="str">
            <v xml:space="preserve">038.014.337-22    </v>
          </cell>
        </row>
        <row r="2912">
          <cell r="A2912" t="str">
            <v>04 626 634 0001 05</v>
          </cell>
        </row>
        <row r="2913">
          <cell r="A2913" t="str">
            <v>04 626 634 0001 05</v>
          </cell>
        </row>
        <row r="2914">
          <cell r="A2914" t="str">
            <v>04.001.021/0001-82</v>
          </cell>
        </row>
        <row r="2915">
          <cell r="A2915" t="str">
            <v>04.002.080/0001-75</v>
          </cell>
        </row>
        <row r="2916">
          <cell r="A2916" t="str">
            <v>04.002.395/0001-12</v>
          </cell>
        </row>
        <row r="2917">
          <cell r="A2917" t="str">
            <v>04.003.845/0001-91</v>
          </cell>
        </row>
        <row r="2918">
          <cell r="A2918" t="str">
            <v>04.004.755/0001-15</v>
          </cell>
        </row>
        <row r="2919">
          <cell r="A2919" t="str">
            <v>04.012.220/0001-96</v>
          </cell>
        </row>
        <row r="2920">
          <cell r="A2920" t="str">
            <v>04.016.870/0001-00</v>
          </cell>
        </row>
        <row r="2921">
          <cell r="A2921" t="str">
            <v>04.018.492/0001-01</v>
          </cell>
        </row>
        <row r="2922">
          <cell r="A2922" t="str">
            <v>04.019.129/0001-00</v>
          </cell>
        </row>
        <row r="2923">
          <cell r="A2923" t="str">
            <v>04.020.028/0002-22</v>
          </cell>
        </row>
        <row r="2924">
          <cell r="A2924" t="str">
            <v>04.021.744/0001-43</v>
          </cell>
        </row>
        <row r="2925">
          <cell r="A2925" t="str">
            <v>04.022.404/0001-37</v>
          </cell>
        </row>
        <row r="2926">
          <cell r="A2926" t="str">
            <v>04.022.815/0001-22</v>
          </cell>
        </row>
        <row r="2927">
          <cell r="A2927" t="str">
            <v>04.022.956/0001-45</v>
          </cell>
        </row>
        <row r="2928">
          <cell r="A2928" t="str">
            <v>04.023.324/0001-04</v>
          </cell>
        </row>
        <row r="2929">
          <cell r="A2929" t="str">
            <v>04.024.058/0001-26</v>
          </cell>
        </row>
        <row r="2930">
          <cell r="A2930" t="str">
            <v>04.027.046/0001-55</v>
          </cell>
        </row>
        <row r="2931">
          <cell r="A2931" t="str">
            <v>04.028.204/0001-91</v>
          </cell>
        </row>
        <row r="2932">
          <cell r="A2932" t="str">
            <v>04.028.248/0001-11</v>
          </cell>
        </row>
        <row r="2933">
          <cell r="A2933" t="str">
            <v>04.029.160/0001-14</v>
          </cell>
        </row>
        <row r="2934">
          <cell r="A2934" t="str">
            <v>04.029.901/0001-67</v>
          </cell>
        </row>
        <row r="2935">
          <cell r="A2935" t="str">
            <v>04.030.361/0001-31</v>
          </cell>
        </row>
        <row r="2936">
          <cell r="A2936" t="str">
            <v>04.030.571/0001-20</v>
          </cell>
        </row>
        <row r="2937">
          <cell r="A2937" t="str">
            <v>04.031.874/0001-67</v>
          </cell>
        </row>
        <row r="2938">
          <cell r="A2938" t="str">
            <v>04.032.295/0001-39</v>
          </cell>
        </row>
        <row r="2939">
          <cell r="A2939" t="str">
            <v>04.032.668/0001-71</v>
          </cell>
        </row>
        <row r="2940">
          <cell r="A2940" t="str">
            <v>04.033.089/0001-43</v>
          </cell>
        </row>
        <row r="2941">
          <cell r="A2941" t="str">
            <v>04.033.671/0001-00</v>
          </cell>
        </row>
        <row r="2942">
          <cell r="A2942" t="str">
            <v>04.035.410/0001-29</v>
          </cell>
        </row>
        <row r="2943">
          <cell r="A2943" t="str">
            <v>04.036.966/0001-30</v>
          </cell>
        </row>
        <row r="2944">
          <cell r="A2944" t="str">
            <v>04.037.483/0001-50</v>
          </cell>
        </row>
        <row r="2945">
          <cell r="A2945" t="str">
            <v>04.038.479/0001-06</v>
          </cell>
        </row>
        <row r="2946">
          <cell r="A2946" t="str">
            <v>04.040.525/0001-01</v>
          </cell>
        </row>
        <row r="2947">
          <cell r="A2947" t="str">
            <v>04.042.639/0001-90</v>
          </cell>
        </row>
        <row r="2948">
          <cell r="A2948" t="str">
            <v>04.044.308/0001-90</v>
          </cell>
        </row>
        <row r="2949">
          <cell r="A2949" t="str">
            <v>04.044.752/0001-05</v>
          </cell>
        </row>
        <row r="2950">
          <cell r="A2950" t="str">
            <v>04.045.559/0001-99</v>
          </cell>
        </row>
        <row r="2951">
          <cell r="A2951" t="str">
            <v>04.045.561/0001-68</v>
          </cell>
        </row>
        <row r="2952">
          <cell r="A2952" t="str">
            <v>04.045.749/0001-06</v>
          </cell>
        </row>
        <row r="2953">
          <cell r="A2953" t="str">
            <v>04.047.998/0001-30</v>
          </cell>
        </row>
        <row r="2954">
          <cell r="A2954" t="str">
            <v>04.048.226/0001-13</v>
          </cell>
        </row>
        <row r="2955">
          <cell r="A2955" t="str">
            <v>04.049.497/0116-32</v>
          </cell>
        </row>
        <row r="2956">
          <cell r="A2956" t="str">
            <v>04.049.596/0001-75</v>
          </cell>
        </row>
        <row r="2957">
          <cell r="A2957" t="str">
            <v>04.049.617/0001-52</v>
          </cell>
        </row>
        <row r="2958">
          <cell r="A2958" t="str">
            <v>04.049.634/0001-90</v>
          </cell>
        </row>
        <row r="2959">
          <cell r="A2959" t="str">
            <v>04.050.645/0001-90</v>
          </cell>
        </row>
        <row r="2960">
          <cell r="A2960" t="str">
            <v>04.050.957/0001-01</v>
          </cell>
        </row>
        <row r="2961">
          <cell r="A2961" t="str">
            <v>04.051.976/0001-44</v>
          </cell>
        </row>
        <row r="2962">
          <cell r="A2962" t="str">
            <v>04.052.073/0001-88</v>
          </cell>
        </row>
        <row r="2963">
          <cell r="A2963" t="str">
            <v>04.052.123/0001-27</v>
          </cell>
        </row>
        <row r="2964">
          <cell r="A2964" t="str">
            <v>04.052.258/0001-92</v>
          </cell>
        </row>
        <row r="2965">
          <cell r="A2965" t="str">
            <v>04.054.595/0001-19</v>
          </cell>
        </row>
        <row r="2966">
          <cell r="A2966" t="str">
            <v>04.054.796/0001-16</v>
          </cell>
        </row>
        <row r="2967">
          <cell r="A2967" t="str">
            <v>04.056.286/0001-88</v>
          </cell>
        </row>
        <row r="2968">
          <cell r="A2968" t="str">
            <v>04.057.715/0001-31</v>
          </cell>
        </row>
        <row r="2969">
          <cell r="A2969" t="str">
            <v>04.058.126/0001-78</v>
          </cell>
        </row>
        <row r="2970">
          <cell r="A2970" t="str">
            <v>04.058.567/0001-70</v>
          </cell>
        </row>
        <row r="2971">
          <cell r="A2971" t="str">
            <v>04.060.080/0001-21</v>
          </cell>
        </row>
        <row r="2972">
          <cell r="A2972" t="str">
            <v>04.060.173/0001-56</v>
          </cell>
        </row>
        <row r="2973">
          <cell r="A2973" t="str">
            <v>04.060.236/0001-74</v>
          </cell>
        </row>
        <row r="2974">
          <cell r="A2974" t="str">
            <v>04.062.944/0001-44</v>
          </cell>
        </row>
        <row r="2975">
          <cell r="A2975" t="str">
            <v>04.064.707/0001-12</v>
          </cell>
        </row>
        <row r="2976">
          <cell r="A2976" t="str">
            <v>04.065.274/0001-10</v>
          </cell>
        </row>
        <row r="2977">
          <cell r="A2977" t="str">
            <v>04.066.143/0006-61</v>
          </cell>
        </row>
        <row r="2978">
          <cell r="A2978" t="str">
            <v>04.067.550/0001-89</v>
          </cell>
        </row>
        <row r="2979">
          <cell r="A2979" t="str">
            <v>04.068.212/0001-61</v>
          </cell>
        </row>
        <row r="2980">
          <cell r="A2980" t="str">
            <v>04.070.771/0001-06</v>
          </cell>
        </row>
        <row r="2981">
          <cell r="A2981" t="str">
            <v>04.072.878/0001-93</v>
          </cell>
        </row>
        <row r="2982">
          <cell r="A2982" t="str">
            <v>04.073.611/0001-10</v>
          </cell>
        </row>
        <row r="2983">
          <cell r="A2983" t="str">
            <v>04.074.259/0001-38</v>
          </cell>
        </row>
        <row r="2984">
          <cell r="A2984" t="str">
            <v>04.074.866/0001-06</v>
          </cell>
        </row>
        <row r="2985">
          <cell r="A2985" t="str">
            <v>04.077.502/0001-71</v>
          </cell>
        </row>
        <row r="2986">
          <cell r="A2986" t="str">
            <v>04.077.901/0001-32</v>
          </cell>
        </row>
        <row r="2987">
          <cell r="A2987" t="str">
            <v>04.079.614/0001-61</v>
          </cell>
        </row>
        <row r="2988">
          <cell r="A2988" t="str">
            <v>04.084.734/0001-57</v>
          </cell>
        </row>
        <row r="2989">
          <cell r="A2989" t="str">
            <v>04.085.470/0001-56</v>
          </cell>
        </row>
        <row r="2990">
          <cell r="A2990" t="str">
            <v>04.086.702/0001-90</v>
          </cell>
        </row>
        <row r="2991">
          <cell r="A2991" t="str">
            <v>04.087.511/0001-43</v>
          </cell>
        </row>
        <row r="2992">
          <cell r="A2992" t="str">
            <v>04.088.251/0001-20</v>
          </cell>
        </row>
        <row r="2993">
          <cell r="A2993" t="str">
            <v>04.088.590/0001-07</v>
          </cell>
        </row>
        <row r="2994">
          <cell r="A2994" t="str">
            <v>04.090.420/0001-67</v>
          </cell>
        </row>
        <row r="2995">
          <cell r="A2995" t="str">
            <v>04.093.500/0001-76</v>
          </cell>
        </row>
        <row r="2996">
          <cell r="A2996" t="str">
            <v>04.095.385/0001-79</v>
          </cell>
        </row>
        <row r="2997">
          <cell r="A2997" t="str">
            <v>04.095.718/0001-60</v>
          </cell>
        </row>
        <row r="2998">
          <cell r="A2998" t="str">
            <v>04.095.926/0001-69</v>
          </cell>
        </row>
        <row r="2999">
          <cell r="A2999" t="str">
            <v>04.097.985/0001-76</v>
          </cell>
        </row>
        <row r="3000">
          <cell r="A3000" t="str">
            <v>04.099.684/0001-81</v>
          </cell>
        </row>
        <row r="3001">
          <cell r="A3001" t="str">
            <v>04.100.149/0001-01</v>
          </cell>
        </row>
        <row r="3002">
          <cell r="A3002" t="str">
            <v>04.100.530/0001-62</v>
          </cell>
        </row>
        <row r="3003">
          <cell r="A3003" t="str">
            <v>04.101.024/0001-98</v>
          </cell>
        </row>
        <row r="3004">
          <cell r="A3004" t="str">
            <v>04.110.589/0001-31</v>
          </cell>
        </row>
        <row r="3005">
          <cell r="A3005" t="str">
            <v>04.112.911/0002-42</v>
          </cell>
        </row>
        <row r="3006">
          <cell r="A3006" t="str">
            <v>04.113.300/0001-38</v>
          </cell>
        </row>
        <row r="3007">
          <cell r="A3007" t="str">
            <v>04.113.789/0001-48</v>
          </cell>
        </row>
        <row r="3008">
          <cell r="A3008" t="str">
            <v>04.115.377/0001-47</v>
          </cell>
        </row>
        <row r="3009">
          <cell r="A3009" t="str">
            <v>04.116.958/0001-01</v>
          </cell>
        </row>
        <row r="3010">
          <cell r="A3010" t="str">
            <v>04.117.346/0001-25</v>
          </cell>
        </row>
        <row r="3011">
          <cell r="A3011" t="str">
            <v>04.120.525/0001-11</v>
          </cell>
        </row>
        <row r="3012">
          <cell r="A3012" t="str">
            <v>04.120.642/0001-85</v>
          </cell>
        </row>
        <row r="3013">
          <cell r="A3013" t="str">
            <v>04.123.151/0001-98</v>
          </cell>
        </row>
        <row r="3014">
          <cell r="A3014" t="str">
            <v>04.125.246/0001-40</v>
          </cell>
        </row>
        <row r="3015">
          <cell r="A3015" t="str">
            <v>04.125.333/0001-06</v>
          </cell>
        </row>
        <row r="3016">
          <cell r="A3016" t="str">
            <v>04.125.508/0001-77</v>
          </cell>
        </row>
        <row r="3017">
          <cell r="A3017" t="str">
            <v>04.125.812/0005-48</v>
          </cell>
        </row>
        <row r="3018">
          <cell r="A3018" t="str">
            <v>04.126.838/0001-87</v>
          </cell>
        </row>
        <row r="3019">
          <cell r="A3019" t="str">
            <v>04.128.159/0001-47</v>
          </cell>
        </row>
        <row r="3020">
          <cell r="A3020" t="str">
            <v>04.130.816/0003-52</v>
          </cell>
        </row>
        <row r="3021">
          <cell r="A3021" t="str">
            <v>04.131.096/0001-88</v>
          </cell>
        </row>
        <row r="3022">
          <cell r="A3022" t="str">
            <v>04.133.884/0001-03</v>
          </cell>
        </row>
        <row r="3023">
          <cell r="A3023" t="str">
            <v>04.134.537/0001-03</v>
          </cell>
        </row>
        <row r="3024">
          <cell r="A3024" t="str">
            <v>04.135.798/0001-30</v>
          </cell>
        </row>
        <row r="3025">
          <cell r="A3025" t="str">
            <v>04.138.561/0001-02</v>
          </cell>
        </row>
        <row r="3026">
          <cell r="A3026" t="str">
            <v>04.139.412/0001-68</v>
          </cell>
        </row>
        <row r="3027">
          <cell r="A3027" t="str">
            <v>04.140.129/0001-56</v>
          </cell>
        </row>
        <row r="3028">
          <cell r="A3028" t="str">
            <v>04.140.488/0001-03</v>
          </cell>
        </row>
        <row r="3029">
          <cell r="A3029" t="str">
            <v>04.144.462/0001-33</v>
          </cell>
        </row>
        <row r="3030">
          <cell r="A3030" t="str">
            <v>04.144.550/0001-35</v>
          </cell>
        </row>
        <row r="3031">
          <cell r="A3031" t="str">
            <v>04.144.727/0001-01</v>
          </cell>
        </row>
        <row r="3032">
          <cell r="A3032" t="str">
            <v>04.145.198/0001-52</v>
          </cell>
        </row>
        <row r="3033">
          <cell r="A3033" t="str">
            <v>04.145.536/0001-56</v>
          </cell>
        </row>
        <row r="3034">
          <cell r="A3034" t="str">
            <v>04.146.931/0001-53</v>
          </cell>
        </row>
        <row r="3035">
          <cell r="A3035" t="str">
            <v>04.147.379/0001-18</v>
          </cell>
        </row>
        <row r="3036">
          <cell r="A3036" t="str">
            <v>04.149.628/0001-04</v>
          </cell>
        </row>
        <row r="3037">
          <cell r="A3037" t="str">
            <v>04.150.487/0001-40</v>
          </cell>
        </row>
        <row r="3038">
          <cell r="A3038" t="str">
            <v>04.151.071/0001-46</v>
          </cell>
        </row>
        <row r="3039">
          <cell r="A3039" t="str">
            <v>04.153.864/0001-02</v>
          </cell>
        </row>
        <row r="3040">
          <cell r="A3040" t="str">
            <v>04.154.314/0001-08</v>
          </cell>
        </row>
        <row r="3041">
          <cell r="A3041" t="str">
            <v>04.155.132/0001-43</v>
          </cell>
        </row>
        <row r="3042">
          <cell r="A3042" t="str">
            <v>04.158.516/0001-10</v>
          </cell>
        </row>
        <row r="3043">
          <cell r="A3043" t="str">
            <v>04.158.554/0001-72</v>
          </cell>
        </row>
        <row r="3044">
          <cell r="A3044" t="str">
            <v>04.161.169/0001-84</v>
          </cell>
        </row>
        <row r="3045">
          <cell r="A3045" t="str">
            <v>04.165.360/0001-02</v>
          </cell>
        </row>
        <row r="3046">
          <cell r="A3046" t="str">
            <v>04.166.026/0001-65</v>
          </cell>
        </row>
        <row r="3047">
          <cell r="A3047" t="str">
            <v>04.166.612/0001-00</v>
          </cell>
        </row>
        <row r="3048">
          <cell r="A3048" t="str">
            <v>04.168.060/0001-79</v>
          </cell>
        </row>
        <row r="3049">
          <cell r="A3049" t="str">
            <v>04.168.835/0001-06</v>
          </cell>
        </row>
        <row r="3050">
          <cell r="A3050" t="str">
            <v>04.171.388/0001-44</v>
          </cell>
        </row>
        <row r="3051">
          <cell r="A3051" t="str">
            <v>04.171.586/0001-08</v>
          </cell>
        </row>
        <row r="3052">
          <cell r="A3052" t="str">
            <v>04.171.993/0001-15</v>
          </cell>
        </row>
        <row r="3053">
          <cell r="A3053" t="str">
            <v>04.172.143/0001-31</v>
          </cell>
        </row>
        <row r="3054">
          <cell r="A3054" t="str">
            <v>04.175.078/0001-06</v>
          </cell>
        </row>
        <row r="3055">
          <cell r="A3055" t="str">
            <v>04.175.104/0001-98</v>
          </cell>
        </row>
        <row r="3056">
          <cell r="A3056" t="str">
            <v>04.177.248/0001-83</v>
          </cell>
        </row>
        <row r="3057">
          <cell r="A3057" t="str">
            <v>04.177.338/0001-74</v>
          </cell>
        </row>
        <row r="3058">
          <cell r="A3058" t="str">
            <v>04.178.077/0001-07</v>
          </cell>
        </row>
        <row r="3059">
          <cell r="A3059" t="str">
            <v>04.178.100/0001-63</v>
          </cell>
        </row>
        <row r="3060">
          <cell r="A3060" t="str">
            <v>04.178.637/0001-23</v>
          </cell>
        </row>
        <row r="3061">
          <cell r="A3061" t="str">
            <v>04.180.160/0001-10</v>
          </cell>
        </row>
        <row r="3062">
          <cell r="A3062" t="str">
            <v>04.180.208/0001-90</v>
          </cell>
        </row>
        <row r="3063">
          <cell r="A3063" t="str">
            <v>04.182.250/0001-40</v>
          </cell>
        </row>
        <row r="3064">
          <cell r="A3064" t="str">
            <v>04.182.652/0001-45</v>
          </cell>
        </row>
        <row r="3065">
          <cell r="A3065" t="str">
            <v>04.183.218/0001-80</v>
          </cell>
        </row>
        <row r="3066">
          <cell r="A3066" t="str">
            <v>04.184.981/0001-25</v>
          </cell>
        </row>
        <row r="3067">
          <cell r="A3067" t="str">
            <v>04.186.924/0001-85</v>
          </cell>
        </row>
        <row r="3068">
          <cell r="A3068" t="str">
            <v>04.187.580/0003-90</v>
          </cell>
        </row>
        <row r="3069">
          <cell r="A3069" t="str">
            <v>04.187.749/0001-40</v>
          </cell>
        </row>
        <row r="3070">
          <cell r="A3070" t="str">
            <v>04.188.675/0001-67</v>
          </cell>
        </row>
        <row r="3071">
          <cell r="A3071" t="str">
            <v>04.192.204/0001-22</v>
          </cell>
        </row>
        <row r="3072">
          <cell r="A3072" t="str">
            <v>04.192.328/0001-08</v>
          </cell>
        </row>
        <row r="3073">
          <cell r="A3073" t="str">
            <v>04.194.021/0001-46</v>
          </cell>
        </row>
        <row r="3074">
          <cell r="A3074" t="str">
            <v>04.194.241/0001-70</v>
          </cell>
        </row>
        <row r="3075">
          <cell r="A3075" t="str">
            <v>04.196.430/0001-81</v>
          </cell>
        </row>
        <row r="3076">
          <cell r="A3076" t="str">
            <v>04.199.109/0001-50</v>
          </cell>
        </row>
        <row r="3077">
          <cell r="A3077" t="str">
            <v>04.201.564/0001-43</v>
          </cell>
        </row>
        <row r="3078">
          <cell r="A3078" t="str">
            <v>04.201.608/0001-35</v>
          </cell>
        </row>
        <row r="3079">
          <cell r="A3079" t="str">
            <v>04.201.741/0001-91</v>
          </cell>
        </row>
        <row r="3080">
          <cell r="A3080" t="str">
            <v>04.201.825/0001-25</v>
          </cell>
        </row>
        <row r="3081">
          <cell r="A3081" t="str">
            <v>04.202.007/0001-47</v>
          </cell>
        </row>
        <row r="3082">
          <cell r="A3082" t="str">
            <v>04.202.857/0001-45</v>
          </cell>
        </row>
        <row r="3083">
          <cell r="A3083" t="str">
            <v>04.203.145/0001-40</v>
          </cell>
        </row>
        <row r="3084">
          <cell r="A3084" t="str">
            <v>04.203.686/0001-79</v>
          </cell>
        </row>
        <row r="3085">
          <cell r="A3085" t="str">
            <v>04.203.989/0001-91</v>
          </cell>
        </row>
        <row r="3086">
          <cell r="A3086" t="str">
            <v>04.205.087/0001-94</v>
          </cell>
        </row>
        <row r="3087">
          <cell r="A3087" t="str">
            <v>04.205.610/0001-82</v>
          </cell>
        </row>
        <row r="3088">
          <cell r="A3088" t="str">
            <v>04.206.040/0015-40</v>
          </cell>
        </row>
        <row r="3089">
          <cell r="A3089" t="str">
            <v>04.206.050/0001-80</v>
          </cell>
        </row>
        <row r="3090">
          <cell r="A3090" t="str">
            <v>04.206.050/0028-09</v>
          </cell>
        </row>
        <row r="3091">
          <cell r="A3091" t="str">
            <v>04.206.050/0044-10</v>
          </cell>
        </row>
        <row r="3092">
          <cell r="A3092" t="str">
            <v>04.206.050/0046-82</v>
          </cell>
        </row>
        <row r="3093">
          <cell r="A3093" t="str">
            <v>04.206.050/0052-20</v>
          </cell>
        </row>
        <row r="3094">
          <cell r="A3094" t="str">
            <v>04.206.050/0053-01</v>
          </cell>
        </row>
        <row r="3095">
          <cell r="A3095" t="str">
            <v>04.206.613/0001-30</v>
          </cell>
        </row>
        <row r="3096">
          <cell r="A3096" t="str">
            <v>04.209.038/0001-20</v>
          </cell>
        </row>
        <row r="3097">
          <cell r="A3097" t="str">
            <v>04.209.175/0001-64</v>
          </cell>
        </row>
        <row r="3098">
          <cell r="A3098" t="str">
            <v>04.209.352/0001-02</v>
          </cell>
        </row>
        <row r="3099">
          <cell r="A3099" t="str">
            <v>04.209.398/0001-21</v>
          </cell>
        </row>
        <row r="3100">
          <cell r="A3100" t="str">
            <v>04.210.139/0001-10</v>
          </cell>
        </row>
        <row r="3101">
          <cell r="A3101" t="str">
            <v>04.213.522/0001-22</v>
          </cell>
        </row>
        <row r="3102">
          <cell r="A3102" t="str">
            <v>04.214.584/0001-59</v>
          </cell>
        </row>
        <row r="3103">
          <cell r="A3103" t="str">
            <v>04.215.017/0001-17</v>
          </cell>
        </row>
        <row r="3104">
          <cell r="A3104" t="str">
            <v>04.216.036/0001-68</v>
          </cell>
        </row>
        <row r="3105">
          <cell r="A3105" t="str">
            <v>04.216.261/0001-02</v>
          </cell>
        </row>
        <row r="3106">
          <cell r="A3106" t="str">
            <v>04.216.631/0001-01</v>
          </cell>
        </row>
        <row r="3107">
          <cell r="A3107" t="str">
            <v>04.217.636/0001-40</v>
          </cell>
        </row>
        <row r="3108">
          <cell r="A3108" t="str">
            <v>04.217.939/0001-63</v>
          </cell>
        </row>
        <row r="3109">
          <cell r="A3109" t="str">
            <v>04.218.335/0001-31</v>
          </cell>
        </row>
        <row r="3110">
          <cell r="A3110" t="str">
            <v>04.218.345/0001-77</v>
          </cell>
        </row>
        <row r="3111">
          <cell r="A3111" t="str">
            <v>04.220.048/0001-66</v>
          </cell>
        </row>
        <row r="3112">
          <cell r="A3112" t="str">
            <v>04.220.135/0001-13</v>
          </cell>
        </row>
        <row r="3113">
          <cell r="A3113" t="str">
            <v>04.220.636/0002-80</v>
          </cell>
        </row>
        <row r="3114">
          <cell r="A3114" t="str">
            <v>04.223.906/0001-26</v>
          </cell>
        </row>
        <row r="3115">
          <cell r="A3115" t="str">
            <v>04.225.789/0001-30</v>
          </cell>
        </row>
        <row r="3116">
          <cell r="A3116" t="str">
            <v>04.226.829/0001-68</v>
          </cell>
        </row>
        <row r="3117">
          <cell r="A3117" t="str">
            <v>04.227.374/0001-03</v>
          </cell>
        </row>
        <row r="3118">
          <cell r="A3118" t="str">
            <v>04.229.298/0001-67</v>
          </cell>
        </row>
        <row r="3119">
          <cell r="A3119" t="str">
            <v>04.230.234/0001-86</v>
          </cell>
        </row>
        <row r="3120">
          <cell r="A3120" t="str">
            <v>04.230.364/0001-19</v>
          </cell>
        </row>
        <row r="3121">
          <cell r="A3121" t="str">
            <v>04.231.145/0001-54</v>
          </cell>
        </row>
        <row r="3122">
          <cell r="A3122" t="str">
            <v>04.233.654/0001-16</v>
          </cell>
        </row>
        <row r="3123">
          <cell r="A3123" t="str">
            <v>04.236.902/0001-82</v>
          </cell>
        </row>
        <row r="3124">
          <cell r="A3124" t="str">
            <v>04.238.644/0001-73</v>
          </cell>
        </row>
        <row r="3125">
          <cell r="A3125" t="str">
            <v>04.238.931/0001-83</v>
          </cell>
        </row>
        <row r="3126">
          <cell r="A3126" t="str">
            <v>04.240.094/0001-27</v>
          </cell>
        </row>
        <row r="3127">
          <cell r="A3127" t="str">
            <v>04.241.180/0001-54</v>
          </cell>
        </row>
        <row r="3128">
          <cell r="A3128" t="str">
            <v>04.241.273/0001-89</v>
          </cell>
        </row>
        <row r="3129">
          <cell r="A3129" t="str">
            <v>04.242.802/0001-69</v>
          </cell>
        </row>
        <row r="3130">
          <cell r="A3130" t="str">
            <v>04.242.946/0001-15</v>
          </cell>
        </row>
        <row r="3131">
          <cell r="A3131" t="str">
            <v>04.244.538/0001-00</v>
          </cell>
        </row>
        <row r="3132">
          <cell r="A3132" t="str">
            <v>04.251.797/0001-50</v>
          </cell>
        </row>
        <row r="3133">
          <cell r="A3133" t="str">
            <v>04.252.277/0001-62</v>
          </cell>
        </row>
        <row r="3134">
          <cell r="A3134" t="str">
            <v>04.252.787/0001-30</v>
          </cell>
        </row>
        <row r="3135">
          <cell r="A3135" t="str">
            <v>04.254.189/0001-08</v>
          </cell>
        </row>
        <row r="3136">
          <cell r="A3136" t="str">
            <v>04.254.395/0001-00</v>
          </cell>
        </row>
        <row r="3137">
          <cell r="A3137" t="str">
            <v>04.256.309/0001-06</v>
          </cell>
        </row>
        <row r="3138">
          <cell r="A3138" t="str">
            <v>04.256.645/0001-40</v>
          </cell>
        </row>
        <row r="3139">
          <cell r="A3139" t="str">
            <v>04.257.373/0001-01</v>
          </cell>
        </row>
        <row r="3140">
          <cell r="A3140" t="str">
            <v>04.257.524/0001-13</v>
          </cell>
        </row>
        <row r="3141">
          <cell r="A3141" t="str">
            <v>04.258.482/0001-35</v>
          </cell>
        </row>
        <row r="3142">
          <cell r="A3142" t="str">
            <v>04.259.372/0001-98</v>
          </cell>
        </row>
        <row r="3143">
          <cell r="A3143" t="str">
            <v>04.260.786/0001-37</v>
          </cell>
        </row>
        <row r="3144">
          <cell r="A3144" t="str">
            <v>04.260.786/0002-18</v>
          </cell>
        </row>
        <row r="3145">
          <cell r="A3145" t="str">
            <v>04.262.229/0001-55</v>
          </cell>
        </row>
        <row r="3146">
          <cell r="A3146" t="str">
            <v>04.262.771/0001-08</v>
          </cell>
        </row>
        <row r="3147">
          <cell r="A3147" t="str">
            <v>04.264.680/0001-01</v>
          </cell>
        </row>
        <row r="3148">
          <cell r="A3148" t="str">
            <v>04.264.686/0001-89</v>
          </cell>
        </row>
        <row r="3149">
          <cell r="A3149" t="str">
            <v>04.265.871/0001-98</v>
          </cell>
        </row>
        <row r="3150">
          <cell r="A3150" t="str">
            <v>04.265.899/0001-25</v>
          </cell>
        </row>
        <row r="3151">
          <cell r="A3151" t="str">
            <v>04.267.638/0001-44</v>
          </cell>
        </row>
        <row r="3152">
          <cell r="A3152" t="str">
            <v>04.269.360/0001-44</v>
          </cell>
        </row>
        <row r="3153">
          <cell r="A3153" t="str">
            <v>04.272.578/0001-58</v>
          </cell>
        </row>
        <row r="3154">
          <cell r="A3154" t="str">
            <v>04.273.829/0001-19</v>
          </cell>
        </row>
        <row r="3155">
          <cell r="A3155" t="str">
            <v>04.274.317/0001-77</v>
          </cell>
        </row>
        <row r="3156">
          <cell r="A3156" t="str">
            <v>04.274.506/0001-40</v>
          </cell>
        </row>
        <row r="3157">
          <cell r="A3157" t="str">
            <v>04.274.722/0001-95</v>
          </cell>
        </row>
        <row r="3158">
          <cell r="A3158" t="str">
            <v>04.274.835/0001-90</v>
          </cell>
        </row>
        <row r="3159">
          <cell r="A3159" t="str">
            <v>04.275.017/0001-02</v>
          </cell>
        </row>
        <row r="3160">
          <cell r="A3160" t="str">
            <v>04.275.667/0001-58</v>
          </cell>
        </row>
        <row r="3161">
          <cell r="A3161" t="str">
            <v>04.277.268/0001-26</v>
          </cell>
        </row>
        <row r="3162">
          <cell r="A3162" t="str">
            <v>04.279.474/0001-75</v>
          </cell>
        </row>
        <row r="3163">
          <cell r="A3163" t="str">
            <v>04.279.700/0001-18</v>
          </cell>
        </row>
        <row r="3164">
          <cell r="A3164" t="str">
            <v>04.281.605/0001-59</v>
          </cell>
        </row>
        <row r="3165">
          <cell r="A3165" t="str">
            <v>04.282.911/0001-00</v>
          </cell>
        </row>
        <row r="3166">
          <cell r="A3166" t="str">
            <v>04.283.349/0001-39</v>
          </cell>
        </row>
        <row r="3167">
          <cell r="A3167" t="str">
            <v>04.283.533/0001-89</v>
          </cell>
        </row>
        <row r="3168">
          <cell r="A3168" t="str">
            <v>04.283.777/0001-61</v>
          </cell>
        </row>
        <row r="3169">
          <cell r="A3169" t="str">
            <v>04.283.992/0001-62</v>
          </cell>
        </row>
        <row r="3170">
          <cell r="A3170" t="str">
            <v>04.284.400/0001-27</v>
          </cell>
        </row>
        <row r="3171">
          <cell r="A3171" t="str">
            <v>04.284.773/0001-06</v>
          </cell>
        </row>
        <row r="3172">
          <cell r="A3172" t="str">
            <v>04.286.171/0001-80</v>
          </cell>
        </row>
        <row r="3173">
          <cell r="A3173" t="str">
            <v>04.287.600/0001-33</v>
          </cell>
        </row>
        <row r="3174">
          <cell r="A3174" t="str">
            <v>04.289.570/0001-02</v>
          </cell>
        </row>
        <row r="3175">
          <cell r="A3175" t="str">
            <v>04.292.788/0001-08</v>
          </cell>
        </row>
        <row r="3176">
          <cell r="A3176" t="str">
            <v>04.293.335/0001-04</v>
          </cell>
        </row>
        <row r="3177">
          <cell r="A3177" t="str">
            <v>04.297.082/0001-39</v>
          </cell>
        </row>
        <row r="3178">
          <cell r="A3178" t="str">
            <v>04.299.549/0001-80</v>
          </cell>
        </row>
        <row r="3179">
          <cell r="A3179" t="str">
            <v>04.301.314/0001-85</v>
          </cell>
        </row>
        <row r="3180">
          <cell r="A3180" t="str">
            <v>04.301.366/0001-51</v>
          </cell>
        </row>
        <row r="3181">
          <cell r="A3181" t="str">
            <v>04.301.489/0001-92</v>
          </cell>
        </row>
        <row r="3182">
          <cell r="A3182" t="str">
            <v>04.303.371/0001-01</v>
          </cell>
        </row>
        <row r="3183">
          <cell r="A3183" t="str">
            <v>04.304.615/0001-62</v>
          </cell>
        </row>
        <row r="3184">
          <cell r="A3184" t="str">
            <v>04.306.314/0001-78</v>
          </cell>
        </row>
        <row r="3185">
          <cell r="A3185" t="str">
            <v>04.306.695/0001-95</v>
          </cell>
        </row>
        <row r="3186">
          <cell r="A3186" t="str">
            <v>04.306.769/0001-93</v>
          </cell>
        </row>
        <row r="3187">
          <cell r="A3187" t="str">
            <v>04.307.496/0001-00</v>
          </cell>
        </row>
        <row r="3188">
          <cell r="A3188" t="str">
            <v>04.308.253/0001-88</v>
          </cell>
        </row>
        <row r="3189">
          <cell r="A3189" t="str">
            <v>04.308.497/0001-60</v>
          </cell>
        </row>
        <row r="3190">
          <cell r="A3190" t="str">
            <v>04.308.723/0001-03</v>
          </cell>
        </row>
        <row r="3191">
          <cell r="A3191" t="str">
            <v>04.309.695/0001-49</v>
          </cell>
        </row>
        <row r="3192">
          <cell r="A3192" t="str">
            <v>04.312.796/0001-79</v>
          </cell>
        </row>
        <row r="3193">
          <cell r="A3193" t="str">
            <v>04.312.811/0001-89</v>
          </cell>
        </row>
        <row r="3194">
          <cell r="A3194" t="str">
            <v>04.315.165/0001-03</v>
          </cell>
        </row>
        <row r="3195">
          <cell r="A3195" t="str">
            <v>04.315.617/0001-57</v>
          </cell>
        </row>
        <row r="3196">
          <cell r="A3196" t="str">
            <v>04.318.802/0001-03</v>
          </cell>
        </row>
        <row r="3197">
          <cell r="A3197" t="str">
            <v>04.320.901/0001-11</v>
          </cell>
        </row>
        <row r="3198">
          <cell r="A3198" t="str">
            <v>04.321.240/0001-49</v>
          </cell>
        </row>
        <row r="3199">
          <cell r="A3199" t="str">
            <v>04.321.756/0001-93</v>
          </cell>
        </row>
        <row r="3200">
          <cell r="A3200" t="str">
            <v>04.322.900/0001-06</v>
          </cell>
        </row>
        <row r="3201">
          <cell r="A3201" t="str">
            <v>04.324.423/0001-18</v>
          </cell>
        </row>
        <row r="3202">
          <cell r="A3202" t="str">
            <v>04.324.655/0001-76</v>
          </cell>
        </row>
        <row r="3203">
          <cell r="A3203" t="str">
            <v>04.327.369/0001-64</v>
          </cell>
        </row>
        <row r="3204">
          <cell r="A3204" t="str">
            <v>04.327.818/0001-74</v>
          </cell>
        </row>
        <row r="3205">
          <cell r="A3205" t="str">
            <v>04.328.436/0001-65</v>
          </cell>
        </row>
        <row r="3206">
          <cell r="A3206" t="str">
            <v>04.328.780/0001-54</v>
          </cell>
        </row>
        <row r="3207">
          <cell r="A3207" t="str">
            <v>04.329.248/0001-51</v>
          </cell>
        </row>
        <row r="3208">
          <cell r="A3208" t="str">
            <v>04.330.989/0001-52</v>
          </cell>
        </row>
        <row r="3209">
          <cell r="A3209" t="str">
            <v>04.334.396/0001-64</v>
          </cell>
        </row>
        <row r="3210">
          <cell r="A3210" t="str">
            <v>04.336.117/0001-00</v>
          </cell>
        </row>
        <row r="3211">
          <cell r="A3211" t="str">
            <v>04.337.074/0001-79</v>
          </cell>
        </row>
        <row r="3212">
          <cell r="A3212" t="str">
            <v>04.337.109/0002-50</v>
          </cell>
        </row>
        <row r="3213">
          <cell r="A3213" t="str">
            <v>04.339.028/0001-09</v>
          </cell>
        </row>
        <row r="3214">
          <cell r="A3214" t="str">
            <v>04.340.434/0001-91</v>
          </cell>
        </row>
        <row r="3215">
          <cell r="A3215" t="str">
            <v>04.340.575/0001-04</v>
          </cell>
        </row>
        <row r="3216">
          <cell r="A3216" t="str">
            <v>04.340.812/0001-37</v>
          </cell>
        </row>
        <row r="3217">
          <cell r="A3217" t="str">
            <v>04.342.065/0001-76</v>
          </cell>
        </row>
        <row r="3218">
          <cell r="A3218" t="str">
            <v>04.342.608/0001-55</v>
          </cell>
        </row>
        <row r="3219">
          <cell r="A3219" t="str">
            <v>04.342.893/0001-04</v>
          </cell>
        </row>
        <row r="3220">
          <cell r="A3220" t="str">
            <v>04.342.989/0001-72</v>
          </cell>
        </row>
        <row r="3221">
          <cell r="A3221" t="str">
            <v>04.343.325/0001-28</v>
          </cell>
        </row>
        <row r="3222">
          <cell r="A3222" t="str">
            <v>04.343.988/0001-42</v>
          </cell>
        </row>
        <row r="3223">
          <cell r="A3223" t="str">
            <v>04.344.877/0001-50</v>
          </cell>
        </row>
        <row r="3224">
          <cell r="A3224" t="str">
            <v>04.346.310/0002-02</v>
          </cell>
        </row>
        <row r="3225">
          <cell r="A3225" t="str">
            <v>04.346.772/0001-30</v>
          </cell>
        </row>
        <row r="3226">
          <cell r="A3226" t="str">
            <v>04.347.012/0001-48</v>
          </cell>
        </row>
        <row r="3227">
          <cell r="A3227" t="str">
            <v>04.348.030/0001-44</v>
          </cell>
        </row>
        <row r="3228">
          <cell r="A3228" t="str">
            <v>04.349.001/0001-05</v>
          </cell>
        </row>
        <row r="3229">
          <cell r="A3229" t="str">
            <v>04.350.383/0001-89</v>
          </cell>
        </row>
        <row r="3230">
          <cell r="A3230" t="str">
            <v>04.352.519/0001-90</v>
          </cell>
        </row>
        <row r="3231">
          <cell r="A3231" t="str">
            <v>04.357.718/0001-90</v>
          </cell>
        </row>
        <row r="3232">
          <cell r="A3232" t="str">
            <v>04.361.668/0001-15</v>
          </cell>
        </row>
        <row r="3233">
          <cell r="A3233" t="str">
            <v>04.361.835/0001-28</v>
          </cell>
        </row>
        <row r="3234">
          <cell r="A3234" t="str">
            <v>04.361.947/0001-89</v>
          </cell>
        </row>
        <row r="3235">
          <cell r="A3235" t="str">
            <v>04.363.177/0001-03</v>
          </cell>
        </row>
        <row r="3236">
          <cell r="A3236" t="str">
            <v>04.364.141/0001-44</v>
          </cell>
        </row>
        <row r="3237">
          <cell r="A3237" t="str">
            <v>04.365.114/0001-96</v>
          </cell>
        </row>
        <row r="3238">
          <cell r="A3238" t="str">
            <v>04.365.837/0001-95</v>
          </cell>
        </row>
        <row r="3239">
          <cell r="A3239" t="str">
            <v>04.366.083/0001-98</v>
          </cell>
        </row>
        <row r="3240">
          <cell r="A3240" t="str">
            <v>04.367.266/0001-28</v>
          </cell>
        </row>
        <row r="3241">
          <cell r="A3241" t="str">
            <v>04.369.166/0001-30</v>
          </cell>
        </row>
        <row r="3242">
          <cell r="A3242" t="str">
            <v>04.369.988/0001-11</v>
          </cell>
        </row>
        <row r="3243">
          <cell r="A3243" t="str">
            <v>04.370.470/0001-06</v>
          </cell>
        </row>
        <row r="3244">
          <cell r="A3244" t="str">
            <v>04.371.829/0001-51</v>
          </cell>
        </row>
        <row r="3245">
          <cell r="A3245" t="str">
            <v>04.372.008/0001-30</v>
          </cell>
        </row>
        <row r="3246">
          <cell r="A3246" t="str">
            <v>04.372.729/0001-40</v>
          </cell>
        </row>
        <row r="3247">
          <cell r="A3247" t="str">
            <v>04.373.191/0001-98</v>
          </cell>
        </row>
        <row r="3248">
          <cell r="A3248" t="str">
            <v>04.373.349/0001-20</v>
          </cell>
        </row>
        <row r="3249">
          <cell r="A3249" t="str">
            <v>04.373.490/0001-22</v>
          </cell>
        </row>
        <row r="3250">
          <cell r="A3250" t="str">
            <v>04.375.593/0001-21</v>
          </cell>
        </row>
        <row r="3251">
          <cell r="A3251" t="str">
            <v>04.379.704/0001-78</v>
          </cell>
        </row>
        <row r="3252">
          <cell r="A3252" t="str">
            <v>04.382.705/0001-71</v>
          </cell>
        </row>
        <row r="3253">
          <cell r="A3253" t="str">
            <v>04.383.000/0001-79</v>
          </cell>
        </row>
        <row r="3254">
          <cell r="A3254" t="str">
            <v>04.387.816/0001-70</v>
          </cell>
        </row>
        <row r="3255">
          <cell r="A3255" t="str">
            <v>04.387.831/0001-19</v>
          </cell>
        </row>
        <row r="3256">
          <cell r="A3256" t="str">
            <v>04.388.228/0001-51</v>
          </cell>
        </row>
        <row r="3257">
          <cell r="A3257" t="str">
            <v>04.388.243/0001-08</v>
          </cell>
        </row>
        <row r="3258">
          <cell r="A3258" t="str">
            <v>04.390.887/0001-22</v>
          </cell>
        </row>
        <row r="3259">
          <cell r="A3259" t="str">
            <v>04.391.252/0001-40</v>
          </cell>
        </row>
        <row r="3260">
          <cell r="A3260" t="str">
            <v>04.391.491/0001-08</v>
          </cell>
        </row>
        <row r="3261">
          <cell r="A3261" t="str">
            <v>04.393.201/0001-57</v>
          </cell>
        </row>
        <row r="3262">
          <cell r="A3262" t="str">
            <v>04.393.860/0001-93</v>
          </cell>
        </row>
        <row r="3263">
          <cell r="A3263" t="str">
            <v>04.395.643/0001-32</v>
          </cell>
        </row>
        <row r="3264">
          <cell r="A3264" t="str">
            <v>04.396.196/0001-36</v>
          </cell>
        </row>
        <row r="3265">
          <cell r="A3265" t="str">
            <v>04.396.491/0001-92</v>
          </cell>
        </row>
        <row r="3266">
          <cell r="A3266" t="str">
            <v>04.397.096/0001-24</v>
          </cell>
        </row>
        <row r="3267">
          <cell r="A3267" t="str">
            <v>04.397.623/0001-09</v>
          </cell>
        </row>
        <row r="3268">
          <cell r="A3268" t="str">
            <v>04.398.282/0001-88</v>
          </cell>
        </row>
        <row r="3269">
          <cell r="A3269" t="str">
            <v>04.401.511/0001-76</v>
          </cell>
        </row>
        <row r="3270">
          <cell r="A3270" t="str">
            <v>04.402.391/0001-21</v>
          </cell>
        </row>
        <row r="3271">
          <cell r="A3271" t="str">
            <v>04.402.725/0001-67</v>
          </cell>
        </row>
        <row r="3272">
          <cell r="A3272" t="str">
            <v>04.402.986/0001-87</v>
          </cell>
        </row>
        <row r="3273">
          <cell r="A3273" t="str">
            <v>04.404.678/0001-90</v>
          </cell>
        </row>
        <row r="3274">
          <cell r="A3274" t="str">
            <v>04.405.065/0001-78</v>
          </cell>
        </row>
        <row r="3275">
          <cell r="A3275" t="str">
            <v>04.405.127/0001-41</v>
          </cell>
        </row>
        <row r="3276">
          <cell r="A3276" t="str">
            <v>04.406.135/0001-02</v>
          </cell>
        </row>
        <row r="3277">
          <cell r="A3277" t="str">
            <v>04.407.315/0001-09</v>
          </cell>
        </row>
        <row r="3278">
          <cell r="A3278" t="str">
            <v>04.407.352/0001-17</v>
          </cell>
        </row>
        <row r="3279">
          <cell r="A3279" t="str">
            <v>04.408.725/0001-74</v>
          </cell>
        </row>
        <row r="3280">
          <cell r="A3280" t="str">
            <v>04.409.592/0001-50</v>
          </cell>
        </row>
        <row r="3281">
          <cell r="A3281" t="str">
            <v>04.409.597/0001-83</v>
          </cell>
        </row>
        <row r="3282">
          <cell r="A3282" t="str">
            <v>04.412.520/0001-62</v>
          </cell>
        </row>
        <row r="3283">
          <cell r="A3283" t="str">
            <v>04.414.069/0001-12</v>
          </cell>
        </row>
        <row r="3284">
          <cell r="A3284" t="str">
            <v>04.414.915/0001-02</v>
          </cell>
        </row>
        <row r="3285">
          <cell r="A3285" t="str">
            <v>04.417.793/0001-08</v>
          </cell>
        </row>
        <row r="3286">
          <cell r="A3286" t="str">
            <v>04.418.460/0001-95</v>
          </cell>
        </row>
        <row r="3287">
          <cell r="A3287" t="str">
            <v>04.418.710/0001-97</v>
          </cell>
        </row>
        <row r="3288">
          <cell r="A3288" t="str">
            <v>04.418.879/0001-47</v>
          </cell>
        </row>
        <row r="3289">
          <cell r="A3289" t="str">
            <v>04.420.230/0001-60</v>
          </cell>
        </row>
        <row r="3290">
          <cell r="A3290" t="str">
            <v>04.420.916/0005-85</v>
          </cell>
        </row>
        <row r="3291">
          <cell r="A3291" t="str">
            <v>04.423.613/0001-92</v>
          </cell>
        </row>
        <row r="3292">
          <cell r="A3292" t="str">
            <v>04.423.651/0001-45</v>
          </cell>
        </row>
        <row r="3293">
          <cell r="A3293" t="str">
            <v>04.424.344/0001-89</v>
          </cell>
        </row>
        <row r="3294">
          <cell r="A3294" t="str">
            <v>04.428.313/0001-04</v>
          </cell>
        </row>
        <row r="3295">
          <cell r="A3295" t="str">
            <v>04.428.457/0001-52</v>
          </cell>
        </row>
        <row r="3296">
          <cell r="A3296" t="str">
            <v>04.430.111/0001-99</v>
          </cell>
        </row>
        <row r="3297">
          <cell r="A3297" t="str">
            <v>04.430.297/0001-86</v>
          </cell>
        </row>
        <row r="3298">
          <cell r="A3298" t="str">
            <v>04.430.382/0001-44</v>
          </cell>
        </row>
        <row r="3299">
          <cell r="A3299" t="str">
            <v>04.431.089/0001-00</v>
          </cell>
        </row>
        <row r="3300">
          <cell r="A3300" t="str">
            <v>04.431.808/0001-84</v>
          </cell>
        </row>
        <row r="3301">
          <cell r="A3301" t="str">
            <v>04.433.548/0001-86</v>
          </cell>
        </row>
        <row r="3302">
          <cell r="A3302" t="str">
            <v>04.433.625/0001-06</v>
          </cell>
        </row>
        <row r="3303">
          <cell r="A3303" t="str">
            <v>04.433.861/0001-14</v>
          </cell>
        </row>
        <row r="3304">
          <cell r="A3304" t="str">
            <v>04.434.305/0001-62</v>
          </cell>
        </row>
        <row r="3305">
          <cell r="A3305" t="str">
            <v>04.434.690/0001-48</v>
          </cell>
        </row>
        <row r="3306">
          <cell r="A3306" t="str">
            <v>04.435.134/0001-96</v>
          </cell>
        </row>
        <row r="3307">
          <cell r="A3307" t="str">
            <v>04.438.260/0003-66</v>
          </cell>
        </row>
        <row r="3308">
          <cell r="A3308" t="str">
            <v>04.438.892/0001-68</v>
          </cell>
        </row>
        <row r="3309">
          <cell r="A3309" t="str">
            <v>04.438.977/0001-46</v>
          </cell>
        </row>
        <row r="3310">
          <cell r="A3310" t="str">
            <v>04.439.937/0001-19</v>
          </cell>
        </row>
        <row r="3311">
          <cell r="A3311" t="str">
            <v>04.440.874/0001-10</v>
          </cell>
        </row>
        <row r="3312">
          <cell r="A3312" t="str">
            <v>04.441.698/0003-01</v>
          </cell>
        </row>
        <row r="3313">
          <cell r="A3313" t="str">
            <v>04.442.424/0001-67</v>
          </cell>
        </row>
        <row r="3314">
          <cell r="A3314" t="str">
            <v>04.442.643/0001-46</v>
          </cell>
        </row>
        <row r="3315">
          <cell r="A3315" t="str">
            <v>04.443.938/0001-37</v>
          </cell>
        </row>
        <row r="3316">
          <cell r="A3316" t="str">
            <v>04.444.189/0002-43</v>
          </cell>
        </row>
        <row r="3317">
          <cell r="A3317" t="str">
            <v>04.444.514/0001-97</v>
          </cell>
        </row>
        <row r="3318">
          <cell r="A3318" t="str">
            <v>04.444.569/0001-05</v>
          </cell>
        </row>
        <row r="3319">
          <cell r="A3319" t="str">
            <v>04.445.083/0001-83</v>
          </cell>
        </row>
        <row r="3320">
          <cell r="A3320" t="str">
            <v>04.445.343/0001-10</v>
          </cell>
        </row>
        <row r="3321">
          <cell r="A3321" t="str">
            <v>04.446.055/0001-80</v>
          </cell>
        </row>
        <row r="3322">
          <cell r="A3322" t="str">
            <v>04.446.171/0001-08</v>
          </cell>
        </row>
        <row r="3323">
          <cell r="A3323" t="str">
            <v>04.446.186/0001-68</v>
          </cell>
        </row>
        <row r="3324">
          <cell r="A3324" t="str">
            <v>04.446.295/0001-85</v>
          </cell>
        </row>
        <row r="3325">
          <cell r="A3325" t="str">
            <v>04.450.727/0001-21</v>
          </cell>
        </row>
        <row r="3326">
          <cell r="A3326" t="str">
            <v>04.451.146/0001-04</v>
          </cell>
        </row>
        <row r="3327">
          <cell r="A3327" t="str">
            <v>04.451.377/0001-18</v>
          </cell>
        </row>
        <row r="3328">
          <cell r="A3328" t="str">
            <v>04.452.518/0001-17</v>
          </cell>
        </row>
        <row r="3329">
          <cell r="A3329" t="str">
            <v>04.454.246/0001-94</v>
          </cell>
        </row>
        <row r="3330">
          <cell r="A3330" t="str">
            <v>04.455.286/0001-50</v>
          </cell>
        </row>
        <row r="3331">
          <cell r="A3331" t="str">
            <v>04.456.093/0001-14</v>
          </cell>
        </row>
        <row r="3332">
          <cell r="A3332" t="str">
            <v>04.456.193/0001-40</v>
          </cell>
        </row>
        <row r="3333">
          <cell r="A3333" t="str">
            <v>04.457.409/0001-92</v>
          </cell>
        </row>
        <row r="3334">
          <cell r="A3334" t="str">
            <v>04.457.757/0001-60</v>
          </cell>
        </row>
        <row r="3335">
          <cell r="A3335" t="str">
            <v>04.458.361/0001-37</v>
          </cell>
        </row>
        <row r="3336">
          <cell r="A3336" t="str">
            <v>04.460.141/0001-48</v>
          </cell>
        </row>
        <row r="3337">
          <cell r="A3337" t="str">
            <v>04.460.760/0001-32</v>
          </cell>
        </row>
        <row r="3338">
          <cell r="A3338" t="str">
            <v>04.462.643/0001-08</v>
          </cell>
        </row>
        <row r="3339">
          <cell r="A3339" t="str">
            <v>04.462.810/0001-10</v>
          </cell>
        </row>
        <row r="3340">
          <cell r="A3340" t="str">
            <v>04.464.702/0001-87</v>
          </cell>
        </row>
        <row r="3341">
          <cell r="A3341" t="str">
            <v>04.472.005/0001-78</v>
          </cell>
        </row>
        <row r="3342">
          <cell r="A3342" t="str">
            <v>04.473.085/0001-86</v>
          </cell>
        </row>
        <row r="3343">
          <cell r="A3343" t="str">
            <v>04.473.144/0001-16</v>
          </cell>
        </row>
        <row r="3344">
          <cell r="A3344" t="str">
            <v>04.473.648/0001-36</v>
          </cell>
        </row>
        <row r="3345">
          <cell r="A3345" t="str">
            <v>04.474.890/0001-24</v>
          </cell>
        </row>
        <row r="3346">
          <cell r="A3346" t="str">
            <v>04.475.260/0001-74</v>
          </cell>
        </row>
        <row r="3347">
          <cell r="A3347" t="str">
            <v>04.476.584/0001-27</v>
          </cell>
        </row>
        <row r="3348">
          <cell r="A3348" t="str">
            <v>04.476.946/0001-80</v>
          </cell>
        </row>
        <row r="3349">
          <cell r="A3349" t="str">
            <v>04.478.449/0001-10</v>
          </cell>
        </row>
        <row r="3350">
          <cell r="A3350" t="str">
            <v>04.479.749/0001-14</v>
          </cell>
        </row>
        <row r="3351">
          <cell r="A3351" t="str">
            <v>04.481.127/0001-20</v>
          </cell>
        </row>
        <row r="3352">
          <cell r="A3352" t="str">
            <v>04.482.244/0001-09</v>
          </cell>
        </row>
        <row r="3353">
          <cell r="A3353" t="str">
            <v>04.482.421/0001-57</v>
          </cell>
        </row>
        <row r="3354">
          <cell r="A3354">
            <v>4482777000190</v>
          </cell>
        </row>
        <row r="3355">
          <cell r="A3355" t="str">
            <v>04.484.239/0001-35</v>
          </cell>
        </row>
        <row r="3356">
          <cell r="A3356" t="str">
            <v>04.484.476/0002-87</v>
          </cell>
        </row>
        <row r="3357">
          <cell r="A3357" t="str">
            <v>04.485.544/0001-41</v>
          </cell>
        </row>
        <row r="3358">
          <cell r="A3358" t="str">
            <v>04.485.945/0001-00</v>
          </cell>
        </row>
        <row r="3359">
          <cell r="A3359" t="str">
            <v>04.486.548/0001-44</v>
          </cell>
        </row>
        <row r="3360">
          <cell r="A3360" t="str">
            <v>04.488.308/0001-89</v>
          </cell>
        </row>
        <row r="3361">
          <cell r="A3361" t="str">
            <v>04.488.411/0001-29</v>
          </cell>
        </row>
        <row r="3362">
          <cell r="A3362" t="str">
            <v>04.488.576/0001-09</v>
          </cell>
        </row>
        <row r="3363">
          <cell r="A3363" t="str">
            <v>04.491.328/0001-09</v>
          </cell>
        </row>
        <row r="3364">
          <cell r="A3364" t="str">
            <v>04.491.819/0001-50</v>
          </cell>
        </row>
        <row r="3365">
          <cell r="A3365" t="str">
            <v>04.492.376/0001-11</v>
          </cell>
        </row>
        <row r="3366">
          <cell r="A3366" t="str">
            <v>04.494.602/0001-01</v>
          </cell>
        </row>
        <row r="3367">
          <cell r="A3367" t="str">
            <v>04.494.939/0001-00</v>
          </cell>
        </row>
        <row r="3368">
          <cell r="A3368" t="str">
            <v>04.496.511/0001-05</v>
          </cell>
        </row>
        <row r="3369">
          <cell r="A3369" t="str">
            <v>04.496.829/0001-88</v>
          </cell>
        </row>
        <row r="3370">
          <cell r="A3370" t="str">
            <v>04.497.048/0001-08</v>
          </cell>
        </row>
        <row r="3371">
          <cell r="A3371" t="str">
            <v>04.497.522/0001-00</v>
          </cell>
        </row>
        <row r="3372">
          <cell r="A3372" t="str">
            <v>04.499.302/0001-07</v>
          </cell>
        </row>
        <row r="3373">
          <cell r="A3373" t="str">
            <v>04.499.871/0001-52</v>
          </cell>
        </row>
        <row r="3374">
          <cell r="A3374" t="str">
            <v>04.500.253/0001-85</v>
          </cell>
        </row>
        <row r="3375">
          <cell r="A3375" t="str">
            <v>04.500.508/0001-00</v>
          </cell>
        </row>
        <row r="3376">
          <cell r="A3376" t="str">
            <v>04.501.925/0002-58</v>
          </cell>
        </row>
        <row r="3377">
          <cell r="A3377" t="str">
            <v>04.502.065/0001-96</v>
          </cell>
        </row>
        <row r="3378">
          <cell r="A3378" t="str">
            <v>04.506.575/0001-31</v>
          </cell>
        </row>
        <row r="3379">
          <cell r="A3379" t="str">
            <v>04.506.905/0002-70</v>
          </cell>
        </row>
        <row r="3380">
          <cell r="A3380" t="str">
            <v>04.507.030/0001-40</v>
          </cell>
        </row>
        <row r="3381">
          <cell r="A3381" t="str">
            <v>04.508.910/0001-30</v>
          </cell>
        </row>
        <row r="3382">
          <cell r="A3382" t="str">
            <v>04.509.338/0001-24</v>
          </cell>
        </row>
        <row r="3383">
          <cell r="A3383" t="str">
            <v>04.510.208/0001-01</v>
          </cell>
        </row>
        <row r="3384">
          <cell r="A3384" t="str">
            <v>04.510.828/0001-40</v>
          </cell>
        </row>
        <row r="3385">
          <cell r="A3385" t="str">
            <v>04.513.791/0001-04</v>
          </cell>
        </row>
        <row r="3386">
          <cell r="A3386" t="str">
            <v>04.517.445/0002-85</v>
          </cell>
        </row>
        <row r="3387">
          <cell r="A3387" t="str">
            <v>04.520.886/0001-55</v>
          </cell>
        </row>
        <row r="3388">
          <cell r="A3388" t="str">
            <v>04.524.408/0001-13</v>
          </cell>
        </row>
        <row r="3389">
          <cell r="A3389" t="str">
            <v>04.526.130/0001-13</v>
          </cell>
        </row>
        <row r="3390">
          <cell r="A3390" t="str">
            <v>04.527.697/0001-04</v>
          </cell>
        </row>
        <row r="3391">
          <cell r="A3391" t="str">
            <v>04.528.061/0001-87</v>
          </cell>
        </row>
        <row r="3392">
          <cell r="A3392" t="str">
            <v>04.528.552/0001-28</v>
          </cell>
        </row>
        <row r="3393">
          <cell r="A3393" t="str">
            <v>04.528.629/0001-60</v>
          </cell>
        </row>
        <row r="3394">
          <cell r="A3394" t="str">
            <v>04.528.706/0001-81</v>
          </cell>
        </row>
        <row r="3395">
          <cell r="A3395" t="str">
            <v>04.528.849/0001-93</v>
          </cell>
        </row>
        <row r="3396">
          <cell r="A3396" t="str">
            <v>04.529.530/0001-82</v>
          </cell>
        </row>
        <row r="3397">
          <cell r="A3397" t="str">
            <v>04.531.620/0001-08</v>
          </cell>
        </row>
        <row r="3398">
          <cell r="A3398" t="str">
            <v>04.532.405/0001-21</v>
          </cell>
        </row>
        <row r="3399">
          <cell r="A3399" t="str">
            <v>04.532.650/0001-39</v>
          </cell>
        </row>
        <row r="3400">
          <cell r="A3400" t="str">
            <v>04.534.433/0001-88</v>
          </cell>
        </row>
        <row r="3401">
          <cell r="A3401" t="str">
            <v>04.536.390/0001-70</v>
          </cell>
        </row>
        <row r="3402">
          <cell r="A3402" t="str">
            <v>04.539.525/0001-50</v>
          </cell>
        </row>
        <row r="3403">
          <cell r="A3403" t="str">
            <v>04.543.661/0001-14</v>
          </cell>
        </row>
        <row r="3404">
          <cell r="A3404" t="str">
            <v>04.546.376/0001-57</v>
          </cell>
        </row>
        <row r="3405">
          <cell r="A3405" t="str">
            <v>04.546.716/0001-40</v>
          </cell>
        </row>
        <row r="3406">
          <cell r="A3406" t="str">
            <v>04.549.668/0001-43</v>
          </cell>
        </row>
        <row r="3407">
          <cell r="A3407" t="str">
            <v>04.550.639/0001-00</v>
          </cell>
        </row>
        <row r="3408">
          <cell r="A3408" t="str">
            <v>04.552.795/0001-00</v>
          </cell>
        </row>
        <row r="3409">
          <cell r="A3409" t="str">
            <v>04.553.370/0001-07</v>
          </cell>
        </row>
        <row r="3410">
          <cell r="A3410" t="str">
            <v>04.555.013/0001-88</v>
          </cell>
        </row>
        <row r="3411">
          <cell r="A3411" t="str">
            <v>04.555.187/0001-40</v>
          </cell>
        </row>
        <row r="3412">
          <cell r="A3412" t="str">
            <v>04.556.479/0001-06</v>
          </cell>
        </row>
        <row r="3413">
          <cell r="A3413" t="str">
            <v>04.556.831/0001-03</v>
          </cell>
        </row>
        <row r="3414">
          <cell r="A3414" t="str">
            <v>04.556.971/0001-73</v>
          </cell>
        </row>
        <row r="3415">
          <cell r="A3415" t="str">
            <v>04.557.103/0001-08</v>
          </cell>
        </row>
        <row r="3416">
          <cell r="A3416" t="str">
            <v>04.557.249/0001-53</v>
          </cell>
        </row>
        <row r="3417">
          <cell r="A3417" t="str">
            <v>04.557.580/0001-73</v>
          </cell>
        </row>
        <row r="3418">
          <cell r="A3418" t="str">
            <v>04.558.629/0001-02</v>
          </cell>
        </row>
        <row r="3419">
          <cell r="A3419" t="str">
            <v>04.561.053/0001-32</v>
          </cell>
        </row>
        <row r="3420">
          <cell r="A3420" t="str">
            <v>04.562.726/0001-79</v>
          </cell>
        </row>
        <row r="3421">
          <cell r="A3421" t="str">
            <v>04.564.394/0001-61</v>
          </cell>
        </row>
        <row r="3422">
          <cell r="A3422" t="str">
            <v>04.565.667/0001-92</v>
          </cell>
        </row>
        <row r="3423">
          <cell r="A3423" t="str">
            <v>04.566.260/0001-80</v>
          </cell>
        </row>
        <row r="3424">
          <cell r="A3424" t="str">
            <v>04.566.602/0001-61</v>
          </cell>
        </row>
        <row r="3425">
          <cell r="A3425" t="str">
            <v>04.567.126/0001-01</v>
          </cell>
        </row>
        <row r="3426">
          <cell r="A3426" t="str">
            <v>04.567.991/0001-40</v>
          </cell>
        </row>
        <row r="3427">
          <cell r="A3427" t="str">
            <v>04.568.040/0001-95</v>
          </cell>
        </row>
        <row r="3428">
          <cell r="A3428" t="str">
            <v>04.569.304/0001-25</v>
          </cell>
        </row>
        <row r="3429">
          <cell r="A3429" t="str">
            <v>04.570.564/0001-10</v>
          </cell>
        </row>
        <row r="3430">
          <cell r="A3430" t="str">
            <v>04.571.603/0001-02</v>
          </cell>
        </row>
        <row r="3431">
          <cell r="A3431" t="str">
            <v>04.571.653/0001-81</v>
          </cell>
        </row>
        <row r="3432">
          <cell r="A3432" t="str">
            <v>04.572.102/0001-32</v>
          </cell>
        </row>
        <row r="3433">
          <cell r="A3433" t="str">
            <v>04.572.116/0001-56</v>
          </cell>
        </row>
        <row r="3434">
          <cell r="A3434" t="str">
            <v>04.572.551/0001-80</v>
          </cell>
        </row>
        <row r="3435">
          <cell r="A3435" t="str">
            <v>04.573.391/0001-94</v>
          </cell>
        </row>
        <row r="3436">
          <cell r="A3436" t="str">
            <v>04.574.520/0001-69</v>
          </cell>
        </row>
        <row r="3437">
          <cell r="A3437" t="str">
            <v>04.580.488/0001-24</v>
          </cell>
        </row>
        <row r="3438">
          <cell r="A3438" t="str">
            <v>04.582.055/0001-08</v>
          </cell>
        </row>
        <row r="3439">
          <cell r="A3439" t="str">
            <v>04.582.249/0001-03</v>
          </cell>
        </row>
        <row r="3440">
          <cell r="A3440" t="str">
            <v>04.584.261/0001-57</v>
          </cell>
        </row>
        <row r="3441">
          <cell r="A3441" t="str">
            <v>04.584.952/0001-50</v>
          </cell>
        </row>
        <row r="3442">
          <cell r="A3442" t="str">
            <v>04.586.151/0001-24</v>
          </cell>
        </row>
        <row r="3443">
          <cell r="A3443" t="str">
            <v>04.587.755/0001-95</v>
          </cell>
        </row>
        <row r="3444">
          <cell r="A3444" t="str">
            <v>04.591.316/0001-56</v>
          </cell>
        </row>
        <row r="3445">
          <cell r="A3445" t="str">
            <v>04.591.542/0001-37</v>
          </cell>
        </row>
        <row r="3446">
          <cell r="A3446" t="str">
            <v>04.591.890/0001-04</v>
          </cell>
        </row>
        <row r="3447">
          <cell r="A3447" t="str">
            <v>04.593.212/0001-80</v>
          </cell>
        </row>
        <row r="3448">
          <cell r="A3448" t="str">
            <v>04.594.025/0001-11</v>
          </cell>
        </row>
        <row r="3449">
          <cell r="A3449" t="str">
            <v>04.594.387/0001-02</v>
          </cell>
        </row>
        <row r="3450">
          <cell r="A3450" t="str">
            <v>04.595.267/0001-20</v>
          </cell>
        </row>
        <row r="3451">
          <cell r="A3451" t="str">
            <v>04.595.928/0001-17</v>
          </cell>
        </row>
        <row r="3452">
          <cell r="A3452" t="str">
            <v>04.595.981/0001-18</v>
          </cell>
        </row>
        <row r="3453">
          <cell r="A3453" t="str">
            <v>04.596.498/0001-58</v>
          </cell>
        </row>
        <row r="3454">
          <cell r="A3454" t="str">
            <v>04.597.641/0001-26</v>
          </cell>
        </row>
        <row r="3455">
          <cell r="A3455" t="str">
            <v>04.597.842/0001-23</v>
          </cell>
        </row>
        <row r="3456">
          <cell r="A3456" t="str">
            <v>04.598.044/0001-16</v>
          </cell>
        </row>
        <row r="3457">
          <cell r="A3457" t="str">
            <v>04.598.095/0001-48</v>
          </cell>
        </row>
        <row r="3458">
          <cell r="A3458" t="str">
            <v>04.599.724/0001-54</v>
          </cell>
        </row>
        <row r="3459">
          <cell r="A3459" t="str">
            <v>04.603.410/0001-88</v>
          </cell>
        </row>
        <row r="3460">
          <cell r="A3460" t="str">
            <v>04.603.836/0001-31</v>
          </cell>
        </row>
        <row r="3461">
          <cell r="A3461" t="str">
            <v>04.606.234/0001-38</v>
          </cell>
        </row>
        <row r="3462">
          <cell r="A3462" t="str">
            <v>04.606.738/0001-58</v>
          </cell>
        </row>
        <row r="3463">
          <cell r="A3463" t="str">
            <v>04.609.109/0001-81</v>
          </cell>
        </row>
        <row r="3464">
          <cell r="A3464" t="str">
            <v>04.609.307/0001-45</v>
          </cell>
        </row>
        <row r="3465">
          <cell r="A3465" t="str">
            <v>04.609.973/0001-83</v>
          </cell>
        </row>
        <row r="3466">
          <cell r="A3466" t="str">
            <v>04.612.201/0001-09</v>
          </cell>
        </row>
        <row r="3467">
          <cell r="A3467" t="str">
            <v>04.615.904/0001-82</v>
          </cell>
        </row>
        <row r="3468">
          <cell r="A3468" t="str">
            <v>04.617.193/0001-85</v>
          </cell>
        </row>
        <row r="3469">
          <cell r="A3469" t="str">
            <v>04.617.810/0001-42</v>
          </cell>
        </row>
        <row r="3470">
          <cell r="A3470" t="str">
            <v>04.618.139/0001-54</v>
          </cell>
        </row>
        <row r="3471">
          <cell r="A3471" t="str">
            <v>04.618.464/0001-17</v>
          </cell>
        </row>
        <row r="3472">
          <cell r="A3472" t="str">
            <v>04.618.482/0001-07</v>
          </cell>
        </row>
        <row r="3473">
          <cell r="A3473" t="str">
            <v>04.619.910/0001-08</v>
          </cell>
        </row>
        <row r="3474">
          <cell r="A3474" t="str">
            <v>04.622.185/0001-27</v>
          </cell>
        </row>
        <row r="3475">
          <cell r="A3475" t="str">
            <v>04.622.518/0001-18</v>
          </cell>
        </row>
        <row r="3476">
          <cell r="A3476" t="str">
            <v>04.623.255/0001-61</v>
          </cell>
        </row>
        <row r="3477">
          <cell r="A3477" t="str">
            <v>04.623.710/0001-29</v>
          </cell>
        </row>
        <row r="3478">
          <cell r="A3478" t="str">
            <v>04.623.824/0001-79</v>
          </cell>
        </row>
        <row r="3479">
          <cell r="A3479" t="str">
            <v>04.625.670/0001-54</v>
          </cell>
        </row>
        <row r="3480">
          <cell r="A3480" t="str">
            <v>04.625.983/0001-02</v>
          </cell>
        </row>
        <row r="3481">
          <cell r="A3481" t="str">
            <v>04.626.344/0001-61</v>
          </cell>
        </row>
        <row r="3482">
          <cell r="A3482" t="str">
            <v>04.627.171/0001-04</v>
          </cell>
        </row>
        <row r="3483">
          <cell r="A3483" t="str">
            <v>04.629.919/0001-08</v>
          </cell>
        </row>
        <row r="3484">
          <cell r="A3484" t="str">
            <v>04.630.615/0001-52</v>
          </cell>
        </row>
        <row r="3485">
          <cell r="A3485" t="str">
            <v>04.631.094/0001-58</v>
          </cell>
        </row>
        <row r="3486">
          <cell r="A3486" t="str">
            <v>04.631.346/0001-49</v>
          </cell>
        </row>
        <row r="3487">
          <cell r="A3487" t="str">
            <v>04.631.410/0001-91</v>
          </cell>
        </row>
        <row r="3488">
          <cell r="A3488" t="str">
            <v>04.634.592/0001-54</v>
          </cell>
        </row>
        <row r="3489">
          <cell r="A3489" t="str">
            <v>04.636.451/0001-70</v>
          </cell>
        </row>
        <row r="3490">
          <cell r="A3490" t="str">
            <v>04.637.248/0001-19</v>
          </cell>
        </row>
        <row r="3491">
          <cell r="A3491" t="str">
            <v>04.638.384/0001-23</v>
          </cell>
        </row>
        <row r="3492">
          <cell r="A3492" t="str">
            <v>04.638.673/0001-22</v>
          </cell>
        </row>
        <row r="3493">
          <cell r="A3493" t="str">
            <v>04.639.615/0001-13</v>
          </cell>
        </row>
        <row r="3494">
          <cell r="A3494" t="str">
            <v>04.642.337/0001-53</v>
          </cell>
        </row>
        <row r="3495">
          <cell r="A3495" t="str">
            <v>04.643.303/0001-83</v>
          </cell>
        </row>
        <row r="3496">
          <cell r="A3496" t="str">
            <v>04.643.491/0001-40</v>
          </cell>
        </row>
        <row r="3497">
          <cell r="A3497" t="str">
            <v>04.646.461/0001-97</v>
          </cell>
        </row>
        <row r="3498">
          <cell r="A3498" t="str">
            <v>04.647.978/0001-09</v>
          </cell>
        </row>
        <row r="3499">
          <cell r="A3499" t="str">
            <v>04.649.373/0001-49</v>
          </cell>
        </row>
        <row r="3500">
          <cell r="A3500" t="str">
            <v>04.650.491/0001-77</v>
          </cell>
        </row>
        <row r="3501">
          <cell r="A3501" t="str">
            <v>04.652.377/0001-86</v>
          </cell>
        </row>
        <row r="3502">
          <cell r="A3502" t="str">
            <v>04.654.326/0001-93</v>
          </cell>
        </row>
        <row r="3503">
          <cell r="A3503" t="str">
            <v>04.654.803/0001-10</v>
          </cell>
        </row>
        <row r="3504">
          <cell r="A3504" t="str">
            <v>04.655.058/0001-24</v>
          </cell>
        </row>
        <row r="3505">
          <cell r="A3505" t="str">
            <v>04.655.917/0001-85</v>
          </cell>
        </row>
        <row r="3506">
          <cell r="A3506" t="str">
            <v>04.656.683/0001-90</v>
          </cell>
        </row>
        <row r="3507">
          <cell r="A3507" t="str">
            <v>04.658.452/0001-16</v>
          </cell>
        </row>
        <row r="3508">
          <cell r="A3508" t="str">
            <v>04.658.743/0001-04</v>
          </cell>
        </row>
        <row r="3509">
          <cell r="A3509" t="str">
            <v>04.659.932/0001-00</v>
          </cell>
        </row>
        <row r="3510">
          <cell r="A3510" t="str">
            <v>04.664.292/0001-18</v>
          </cell>
        </row>
        <row r="3511">
          <cell r="A3511" t="str">
            <v>04.665.473/0001-69</v>
          </cell>
        </row>
        <row r="3512">
          <cell r="A3512" t="str">
            <v>04.670.764/0001-45</v>
          </cell>
        </row>
        <row r="3513">
          <cell r="A3513" t="str">
            <v>04.671.915/0001-80</v>
          </cell>
        </row>
        <row r="3514">
          <cell r="A3514" t="str">
            <v>04.672.876/0001-35</v>
          </cell>
        </row>
        <row r="3515">
          <cell r="A3515" t="str">
            <v>04.672.936/0001-10</v>
          </cell>
        </row>
        <row r="3516">
          <cell r="A3516" t="str">
            <v>04.674.061/0001-95</v>
          </cell>
        </row>
        <row r="3517">
          <cell r="A3517" t="str">
            <v>04.674.130/0001-60</v>
          </cell>
        </row>
        <row r="3518">
          <cell r="A3518" t="str">
            <v>04.674.399/0001-47</v>
          </cell>
        </row>
        <row r="3519">
          <cell r="A3519" t="str">
            <v>04.675.869/0001-97</v>
          </cell>
        </row>
        <row r="3520">
          <cell r="A3520" t="str">
            <v>04.675.925/0001-93</v>
          </cell>
        </row>
        <row r="3521">
          <cell r="A3521" t="str">
            <v>04.676.230/0001-26</v>
          </cell>
        </row>
        <row r="3522">
          <cell r="A3522" t="str">
            <v>04.676.236/0001-01</v>
          </cell>
        </row>
        <row r="3523">
          <cell r="A3523" t="str">
            <v>04.679.351/0001-21</v>
          </cell>
        </row>
        <row r="3524">
          <cell r="A3524" t="str">
            <v>04.682.658/0001-81</v>
          </cell>
        </row>
        <row r="3525">
          <cell r="A3525" t="str">
            <v>04.683.012/0001-19</v>
          </cell>
        </row>
        <row r="3526">
          <cell r="A3526" t="str">
            <v>04.683.685/0001-79</v>
          </cell>
        </row>
        <row r="3527">
          <cell r="A3527" t="str">
            <v>04.683.766/0001-79</v>
          </cell>
        </row>
        <row r="3528">
          <cell r="A3528" t="str">
            <v>04.686.613/0001-85</v>
          </cell>
        </row>
        <row r="3529">
          <cell r="A3529" t="str">
            <v>04.687.041/0001-59</v>
          </cell>
        </row>
        <row r="3530">
          <cell r="A3530" t="str">
            <v>04.689.045/0001-76</v>
          </cell>
        </row>
        <row r="3531">
          <cell r="A3531" t="str">
            <v>04.691.802/0001-46</v>
          </cell>
        </row>
        <row r="3532">
          <cell r="A3532" t="str">
            <v>04.692.085/0001-77</v>
          </cell>
        </row>
        <row r="3533">
          <cell r="A3533" t="str">
            <v>04.692.418/0001-68</v>
          </cell>
        </row>
        <row r="3534">
          <cell r="A3534" t="str">
            <v>04.693.054/0001-30</v>
          </cell>
        </row>
        <row r="3535">
          <cell r="A3535" t="str">
            <v>04.694.078/0001-04</v>
          </cell>
        </row>
        <row r="3536">
          <cell r="A3536" t="str">
            <v>04.694.083/0001-17</v>
          </cell>
        </row>
        <row r="3537">
          <cell r="A3537" t="str">
            <v>04.694.174/0001-52</v>
          </cell>
        </row>
        <row r="3538">
          <cell r="A3538" t="str">
            <v>04.694.178/0001-30</v>
          </cell>
        </row>
        <row r="3539">
          <cell r="A3539" t="str">
            <v>04.695.056/0001-69</v>
          </cell>
        </row>
        <row r="3540">
          <cell r="A3540" t="str">
            <v>04.697.872/0001-01</v>
          </cell>
        </row>
        <row r="3541">
          <cell r="A3541" t="str">
            <v>04.698.855/0001-99</v>
          </cell>
        </row>
        <row r="3542">
          <cell r="A3542" t="str">
            <v>04.699.030/0001-99</v>
          </cell>
        </row>
        <row r="3543">
          <cell r="A3543" t="str">
            <v>04.706.000/0001-62</v>
          </cell>
        </row>
        <row r="3544">
          <cell r="A3544" t="str">
            <v>04.707.212/0001-64</v>
          </cell>
        </row>
        <row r="3545">
          <cell r="A3545" t="str">
            <v>04.709.007/0001-38</v>
          </cell>
        </row>
        <row r="3546">
          <cell r="A3546" t="str">
            <v>04.709.022/0001-86</v>
          </cell>
        </row>
        <row r="3547">
          <cell r="A3547" t="str">
            <v>04.712.020/0001-46</v>
          </cell>
        </row>
        <row r="3548">
          <cell r="A3548" t="str">
            <v>04.712.678/0001-58</v>
          </cell>
        </row>
        <row r="3549">
          <cell r="A3549" t="str">
            <v>04.714.301/0001-38</v>
          </cell>
        </row>
        <row r="3550">
          <cell r="A3550" t="str">
            <v>04.714.493/0001-82</v>
          </cell>
        </row>
        <row r="3551">
          <cell r="A3551" t="str">
            <v>04.714.603/0001-06</v>
          </cell>
        </row>
        <row r="3552">
          <cell r="A3552" t="str">
            <v>04.715.211/0001-61</v>
          </cell>
        </row>
        <row r="3553">
          <cell r="A3553" t="str">
            <v>04.715.262/0001-93</v>
          </cell>
        </row>
        <row r="3554">
          <cell r="A3554" t="str">
            <v>04.715.366/0001-06</v>
          </cell>
        </row>
        <row r="3555">
          <cell r="A3555" t="str">
            <v>04.715.366/0002-89</v>
          </cell>
        </row>
        <row r="3556">
          <cell r="A3556" t="str">
            <v>04.716.813/0001-33</v>
          </cell>
        </row>
        <row r="3557">
          <cell r="A3557" t="str">
            <v>04.717.761/0001-10</v>
          </cell>
        </row>
        <row r="3558">
          <cell r="A3558" t="str">
            <v>04.718.060/0001-03</v>
          </cell>
        </row>
        <row r="3559">
          <cell r="A3559" t="str">
            <v>04.719.261/0001-17</v>
          </cell>
        </row>
        <row r="3560">
          <cell r="A3560" t="str">
            <v>04.719.850/0001-03</v>
          </cell>
        </row>
        <row r="3561">
          <cell r="A3561" t="str">
            <v>04.721.274/0001-20</v>
          </cell>
        </row>
        <row r="3562">
          <cell r="A3562" t="str">
            <v>04.721.299/0001-24</v>
          </cell>
        </row>
        <row r="3563">
          <cell r="A3563" t="str">
            <v>04.723.506/0001-80</v>
          </cell>
        </row>
        <row r="3564">
          <cell r="A3564" t="str">
            <v>04.725.364/0001-90</v>
          </cell>
        </row>
        <row r="3565">
          <cell r="A3565" t="str">
            <v>04.726.413/0001-09</v>
          </cell>
        </row>
        <row r="3566">
          <cell r="A3566" t="str">
            <v>04.727.122/0001-35</v>
          </cell>
        </row>
        <row r="3567">
          <cell r="A3567" t="str">
            <v>04.728.552/0001-71</v>
          </cell>
        </row>
        <row r="3568">
          <cell r="A3568" t="str">
            <v>04.728.735/0001-97</v>
          </cell>
        </row>
        <row r="3569">
          <cell r="A3569" t="str">
            <v>04.729.078/0001-00</v>
          </cell>
        </row>
        <row r="3570">
          <cell r="A3570" t="str">
            <v>04.730.346/0001-04</v>
          </cell>
        </row>
        <row r="3571">
          <cell r="A3571" t="str">
            <v>04.730.654/0004-74</v>
          </cell>
        </row>
        <row r="3572">
          <cell r="A3572" t="str">
            <v>04.730.654/0007-17</v>
          </cell>
        </row>
        <row r="3573">
          <cell r="A3573" t="str">
            <v>04.732.641/0001-91</v>
          </cell>
        </row>
        <row r="3574">
          <cell r="A3574" t="str">
            <v>04.732.837/0001-86</v>
          </cell>
        </row>
        <row r="3575">
          <cell r="A3575" t="str">
            <v>04.735.709/0001-96</v>
          </cell>
        </row>
        <row r="3576">
          <cell r="A3576" t="str">
            <v>04.736.775/0001-80</v>
          </cell>
        </row>
        <row r="3577">
          <cell r="A3577" t="str">
            <v>04.739.365/0001-93</v>
          </cell>
        </row>
        <row r="3578">
          <cell r="A3578" t="str">
            <v>04.740.526/0001-69</v>
          </cell>
        </row>
        <row r="3579">
          <cell r="A3579" t="str">
            <v>04.740.645/0001-11</v>
          </cell>
        </row>
        <row r="3580">
          <cell r="A3580" t="str">
            <v>04.740.876/0001-25</v>
          </cell>
        </row>
        <row r="3581">
          <cell r="A3581" t="str">
            <v>04.741.246/0001-75</v>
          </cell>
        </row>
        <row r="3582">
          <cell r="A3582" t="str">
            <v>04.741.362/0001-94</v>
          </cell>
        </row>
        <row r="3583">
          <cell r="A3583" t="str">
            <v>04.742.566/0001-40</v>
          </cell>
        </row>
        <row r="3584">
          <cell r="A3584" t="str">
            <v>04.743.106/0001-36</v>
          </cell>
        </row>
        <row r="3585">
          <cell r="A3585" t="str">
            <v>04.745.398/0001-46</v>
          </cell>
        </row>
        <row r="3586">
          <cell r="A3586" t="str">
            <v>04.747.191/0001-00</v>
          </cell>
        </row>
        <row r="3587">
          <cell r="A3587" t="str">
            <v>04.747.409/0001-27</v>
          </cell>
        </row>
        <row r="3588">
          <cell r="A3588" t="str">
            <v>04.748.815/0001-04</v>
          </cell>
        </row>
        <row r="3589">
          <cell r="A3589" t="str">
            <v>04.751.150/0001-98</v>
          </cell>
        </row>
        <row r="3590">
          <cell r="A3590" t="str">
            <v>04.752.530/0001-47</v>
          </cell>
        </row>
        <row r="3591">
          <cell r="A3591" t="str">
            <v>04.754.013/0001-07</v>
          </cell>
        </row>
        <row r="3592">
          <cell r="A3592" t="str">
            <v>04.756.161/0001-60</v>
          </cell>
        </row>
        <row r="3593">
          <cell r="A3593" t="str">
            <v>04.756.522/0001-79</v>
          </cell>
        </row>
        <row r="3594">
          <cell r="A3594" t="str">
            <v>04.756.528/0001-46</v>
          </cell>
        </row>
        <row r="3595">
          <cell r="A3595" t="str">
            <v>04.759.534/0001-57</v>
          </cell>
        </row>
        <row r="3596">
          <cell r="A3596" t="str">
            <v>04.763.776/0001-14</v>
          </cell>
        </row>
        <row r="3597">
          <cell r="A3597" t="str">
            <v>04.764.297/0001-12</v>
          </cell>
        </row>
        <row r="3598">
          <cell r="A3598" t="str">
            <v>04.764.313/0001-77</v>
          </cell>
        </row>
        <row r="3599">
          <cell r="A3599" t="str">
            <v>04.765.687/0001-07</v>
          </cell>
        </row>
        <row r="3600">
          <cell r="A3600" t="str">
            <v>04.766.210/0001-46</v>
          </cell>
        </row>
        <row r="3601">
          <cell r="A3601" t="str">
            <v>04.766.529/0001-71</v>
          </cell>
        </row>
        <row r="3602">
          <cell r="A3602" t="str">
            <v>04.766.860/0001-91</v>
          </cell>
        </row>
        <row r="3603">
          <cell r="A3603" t="str">
            <v>04.766.989/0001-08</v>
          </cell>
        </row>
        <row r="3604">
          <cell r="A3604" t="str">
            <v>04.768.350/0001-53</v>
          </cell>
        </row>
        <row r="3605">
          <cell r="A3605" t="str">
            <v>04.770.301/0001-55</v>
          </cell>
        </row>
        <row r="3606">
          <cell r="A3606" t="str">
            <v>04.772.123/0001-00</v>
          </cell>
        </row>
        <row r="3607">
          <cell r="A3607" t="str">
            <v>04.774.495/0001-67</v>
          </cell>
        </row>
        <row r="3608">
          <cell r="A3608" t="str">
            <v>04.776.742/0001-64</v>
          </cell>
        </row>
        <row r="3609">
          <cell r="A3609" t="str">
            <v>04.777.410/0001-02</v>
          </cell>
        </row>
        <row r="3610">
          <cell r="A3610" t="str">
            <v>04.778.970/0001-73</v>
          </cell>
        </row>
        <row r="3611">
          <cell r="A3611" t="str">
            <v>04.779.784/0001-59</v>
          </cell>
        </row>
        <row r="3612">
          <cell r="A3612" t="str">
            <v>04.779.820/0001-84</v>
          </cell>
        </row>
        <row r="3613">
          <cell r="A3613" t="str">
            <v>04.781.739/0001-39</v>
          </cell>
        </row>
        <row r="3614">
          <cell r="A3614" t="str">
            <v>04.783.123/0001-05</v>
          </cell>
        </row>
        <row r="3615">
          <cell r="A3615" t="str">
            <v>04.784.751/0001-05</v>
          </cell>
        </row>
        <row r="3616">
          <cell r="A3616" t="str">
            <v>04.787.331/0001-74</v>
          </cell>
        </row>
        <row r="3617">
          <cell r="A3617" t="str">
            <v>04.789.283/0001-53</v>
          </cell>
        </row>
        <row r="3618">
          <cell r="A3618" t="str">
            <v>04.792.895/0001-03</v>
          </cell>
        </row>
        <row r="3619">
          <cell r="A3619" t="str">
            <v>04.796.052/0001-77</v>
          </cell>
        </row>
        <row r="3620">
          <cell r="A3620" t="str">
            <v>04.800.278/0001-02</v>
          </cell>
        </row>
        <row r="3621">
          <cell r="A3621" t="str">
            <v>04.801.076/0001-77</v>
          </cell>
        </row>
        <row r="3622">
          <cell r="A3622" t="str">
            <v>04.803.523/0001-27</v>
          </cell>
        </row>
        <row r="3623">
          <cell r="A3623" t="str">
            <v>04.804.843/0001-00</v>
          </cell>
        </row>
        <row r="3624">
          <cell r="A3624" t="str">
            <v>04.804.868/0001-03</v>
          </cell>
        </row>
        <row r="3625">
          <cell r="A3625" t="str">
            <v>04.805.293/0001-35</v>
          </cell>
        </row>
        <row r="3626">
          <cell r="A3626" t="str">
            <v>04.806.835/0001-94</v>
          </cell>
        </row>
        <row r="3627">
          <cell r="A3627" t="str">
            <v>04.809.223/0001-55</v>
          </cell>
        </row>
        <row r="3628">
          <cell r="A3628" t="str">
            <v>04.809.619/0001-00</v>
          </cell>
        </row>
        <row r="3629">
          <cell r="A3629" t="str">
            <v>04.810.093/0001-70</v>
          </cell>
        </row>
        <row r="3630">
          <cell r="A3630" t="str">
            <v>04.810.233/0001-00</v>
          </cell>
        </row>
        <row r="3631">
          <cell r="A3631" t="str">
            <v>04.810.450/0001-09</v>
          </cell>
        </row>
        <row r="3632">
          <cell r="A3632" t="str">
            <v>04.810.584/0001-11</v>
          </cell>
        </row>
        <row r="3633">
          <cell r="A3633" t="str">
            <v>04.811.171/0001-51</v>
          </cell>
        </row>
        <row r="3634">
          <cell r="A3634" t="str">
            <v>04.812.058/0001-90</v>
          </cell>
        </row>
        <row r="3635">
          <cell r="A3635" t="str">
            <v>04.812.571/0001-81</v>
          </cell>
        </row>
        <row r="3636">
          <cell r="A3636" t="str">
            <v>04.812.598/0001-74</v>
          </cell>
        </row>
        <row r="3637">
          <cell r="A3637" t="str">
            <v>04.812.648/0001-13</v>
          </cell>
        </row>
        <row r="3638">
          <cell r="A3638" t="str">
            <v>04.813.749/0001-09</v>
          </cell>
        </row>
        <row r="3639">
          <cell r="A3639" t="str">
            <v>04.814.732/0001-76</v>
          </cell>
        </row>
        <row r="3640">
          <cell r="A3640" t="str">
            <v>04.815.358/0001-23</v>
          </cell>
        </row>
        <row r="3641">
          <cell r="A3641" t="str">
            <v>04.819.908/0001-82</v>
          </cell>
        </row>
        <row r="3642">
          <cell r="A3642" t="str">
            <v>04.820.608/0001-13</v>
          </cell>
        </row>
        <row r="3643">
          <cell r="A3643" t="str">
            <v>04.820.866/0001-08</v>
          </cell>
        </row>
        <row r="3644">
          <cell r="A3644" t="str">
            <v>04.821.111/0001-10</v>
          </cell>
        </row>
        <row r="3645">
          <cell r="A3645" t="str">
            <v>04.821.125/0001-33</v>
          </cell>
        </row>
        <row r="3646">
          <cell r="A3646" t="str">
            <v>04.825.151/0001-30</v>
          </cell>
        </row>
        <row r="3647">
          <cell r="A3647" t="str">
            <v>04.825.438/0001-60</v>
          </cell>
        </row>
        <row r="3648">
          <cell r="A3648" t="str">
            <v>04.826.762/0001-00</v>
          </cell>
        </row>
        <row r="3649">
          <cell r="A3649" t="str">
            <v>04.827.980/0001-51</v>
          </cell>
        </row>
        <row r="3650">
          <cell r="A3650" t="str">
            <v>04.828.989/0001-87</v>
          </cell>
        </row>
        <row r="3651">
          <cell r="A3651" t="str">
            <v>04.829.120/0001-57</v>
          </cell>
        </row>
        <row r="3652">
          <cell r="A3652" t="str">
            <v>04.830.754/0001-20</v>
          </cell>
        </row>
        <row r="3653">
          <cell r="A3653" t="str">
            <v>04.831.060/0001-07</v>
          </cell>
        </row>
        <row r="3654">
          <cell r="A3654" t="str">
            <v>04.831.648/0001-60</v>
          </cell>
        </row>
        <row r="3655">
          <cell r="A3655" t="str">
            <v>04.831.832/0001-00</v>
          </cell>
        </row>
        <row r="3656">
          <cell r="A3656" t="str">
            <v>04.834.134/0001-69</v>
          </cell>
        </row>
        <row r="3657">
          <cell r="A3657" t="str">
            <v>04.834.995/0001-47</v>
          </cell>
        </row>
        <row r="3658">
          <cell r="A3658" t="str">
            <v>04.835.107/0001-00</v>
          </cell>
        </row>
        <row r="3659">
          <cell r="A3659" t="str">
            <v>04.838.175/0001-23</v>
          </cell>
        </row>
        <row r="3660">
          <cell r="A3660" t="str">
            <v>04.838.459/0001-10</v>
          </cell>
        </row>
        <row r="3661">
          <cell r="A3661" t="str">
            <v>04.839.022/0001-09</v>
          </cell>
        </row>
        <row r="3662">
          <cell r="A3662" t="str">
            <v>04.839.660/0001-11</v>
          </cell>
        </row>
        <row r="3663">
          <cell r="A3663" t="str">
            <v>04.846.525/0001-01</v>
          </cell>
        </row>
        <row r="3664">
          <cell r="A3664" t="str">
            <v>04.847.396/0001-68</v>
          </cell>
        </row>
        <row r="3665">
          <cell r="A3665" t="str">
            <v>04.848.014/0001-10</v>
          </cell>
        </row>
        <row r="3666">
          <cell r="A3666" t="str">
            <v>04.848.084/0001-79</v>
          </cell>
        </row>
        <row r="3667">
          <cell r="A3667" t="str">
            <v>04.849.047/0001-85</v>
          </cell>
        </row>
        <row r="3668">
          <cell r="A3668" t="str">
            <v>04.849.863/0001-99</v>
          </cell>
        </row>
        <row r="3669">
          <cell r="A3669" t="str">
            <v>04.850.974/0001-15</v>
          </cell>
        </row>
        <row r="3670">
          <cell r="A3670" t="str">
            <v>04.851.718/0001-42</v>
          </cell>
        </row>
        <row r="3671">
          <cell r="A3671" t="str">
            <v>04.851.737/0001-79</v>
          </cell>
        </row>
        <row r="3672">
          <cell r="A3672" t="str">
            <v>04.853.582/0001-00</v>
          </cell>
        </row>
        <row r="3673">
          <cell r="A3673" t="str">
            <v>04.854.629/0001-50</v>
          </cell>
        </row>
        <row r="3674">
          <cell r="A3674" t="str">
            <v>04.855.602/0001-81</v>
          </cell>
        </row>
        <row r="3675">
          <cell r="A3675" t="str">
            <v>04.855.765/0001-64</v>
          </cell>
        </row>
        <row r="3676">
          <cell r="A3676" t="str">
            <v>04.857.569/0001-29</v>
          </cell>
        </row>
        <row r="3677">
          <cell r="A3677" t="str">
            <v>04.857.744/0001-88</v>
          </cell>
        </row>
        <row r="3678">
          <cell r="A3678" t="str">
            <v>04.857.886/0001-45</v>
          </cell>
        </row>
        <row r="3679">
          <cell r="A3679" t="str">
            <v>04.858.608/0001-02</v>
          </cell>
        </row>
        <row r="3680">
          <cell r="A3680" t="str">
            <v>04.858.753/0001-93</v>
          </cell>
        </row>
        <row r="3681">
          <cell r="A3681" t="str">
            <v>04.858.822/0001-69</v>
          </cell>
        </row>
        <row r="3682">
          <cell r="A3682" t="str">
            <v>04.858.840/0001-40</v>
          </cell>
        </row>
        <row r="3683">
          <cell r="A3683" t="str">
            <v>04.858.993/0001-98</v>
          </cell>
        </row>
        <row r="3684">
          <cell r="A3684" t="str">
            <v>04.859.035/0001-31</v>
          </cell>
        </row>
        <row r="3685">
          <cell r="A3685" t="str">
            <v>04.860.886/0001-02</v>
          </cell>
        </row>
        <row r="3686">
          <cell r="A3686" t="str">
            <v>04.862.326/0001-89</v>
          </cell>
        </row>
        <row r="3687">
          <cell r="A3687" t="str">
            <v>04.862.394/0001-48</v>
          </cell>
        </row>
        <row r="3688">
          <cell r="A3688" t="str">
            <v>04.862.563/0001-40</v>
          </cell>
        </row>
        <row r="3689">
          <cell r="A3689" t="str">
            <v>04.863.356/0001-00</v>
          </cell>
        </row>
        <row r="3690">
          <cell r="A3690" t="str">
            <v>04.864.902/0001-27</v>
          </cell>
        </row>
        <row r="3691">
          <cell r="A3691" t="str">
            <v>04.866.656/0001-42</v>
          </cell>
        </row>
        <row r="3692">
          <cell r="A3692" t="str">
            <v>04.867.550/0001-63</v>
          </cell>
        </row>
        <row r="3693">
          <cell r="A3693" t="str">
            <v>04.868.353/0001-69</v>
          </cell>
        </row>
        <row r="3694">
          <cell r="A3694" t="str">
            <v>04.868.821/0001-03</v>
          </cell>
        </row>
        <row r="3695">
          <cell r="A3695" t="str">
            <v>04.869.245/0001-00</v>
          </cell>
        </row>
        <row r="3696">
          <cell r="A3696" t="str">
            <v>04.869.706/0001-45</v>
          </cell>
        </row>
        <row r="3697">
          <cell r="A3697" t="str">
            <v>04.874.946/0001-38</v>
          </cell>
        </row>
        <row r="3698">
          <cell r="A3698" t="str">
            <v>04.874.990/0001-48</v>
          </cell>
        </row>
        <row r="3699">
          <cell r="A3699" t="str">
            <v>04.875.131/0001-73</v>
          </cell>
        </row>
        <row r="3700">
          <cell r="A3700" t="str">
            <v>04.875.833/0001-57</v>
          </cell>
        </row>
        <row r="3701">
          <cell r="A3701" t="str">
            <v>04.877.458/0001-84</v>
          </cell>
        </row>
        <row r="3702">
          <cell r="A3702" t="str">
            <v>04.878.734/0001-29</v>
          </cell>
        </row>
        <row r="3703">
          <cell r="A3703" t="str">
            <v>04.881.296/0001-58</v>
          </cell>
        </row>
        <row r="3704">
          <cell r="A3704" t="str">
            <v>04.882.911/0001-40</v>
          </cell>
        </row>
        <row r="3705">
          <cell r="A3705" t="str">
            <v>04.884.969/0001-23</v>
          </cell>
        </row>
        <row r="3706">
          <cell r="A3706" t="str">
            <v>04.885.016/0001-80</v>
          </cell>
        </row>
        <row r="3707">
          <cell r="A3707" t="str">
            <v>04.887.364/0001-96</v>
          </cell>
        </row>
        <row r="3708">
          <cell r="A3708" t="str">
            <v>04.887.627/0001-67</v>
          </cell>
        </row>
        <row r="3709">
          <cell r="A3709" t="str">
            <v>04.889.336/0001-08</v>
          </cell>
        </row>
        <row r="3710">
          <cell r="A3710" t="str">
            <v>04.889.967/0001-27</v>
          </cell>
        </row>
        <row r="3711">
          <cell r="A3711" t="str">
            <v>04.890.119/0001-38</v>
          </cell>
        </row>
        <row r="3712">
          <cell r="A3712" t="str">
            <v>04.891.421/0001-00</v>
          </cell>
        </row>
        <row r="3713">
          <cell r="A3713" t="str">
            <v>04.892.537/0001-64</v>
          </cell>
        </row>
        <row r="3714">
          <cell r="A3714" t="str">
            <v>04.893.852/0001-06</v>
          </cell>
        </row>
        <row r="3715">
          <cell r="A3715" t="str">
            <v>04.894.077/0001-03</v>
          </cell>
        </row>
        <row r="3716">
          <cell r="A3716" t="str">
            <v>04.894.077/0011-85</v>
          </cell>
        </row>
        <row r="3717">
          <cell r="A3717" t="str">
            <v>04.894.077/0027-42</v>
          </cell>
        </row>
        <row r="3718">
          <cell r="A3718" t="str">
            <v>04.894.077/0028-23</v>
          </cell>
        </row>
        <row r="3719">
          <cell r="A3719" t="str">
            <v>04.894.077/0030-48</v>
          </cell>
        </row>
        <row r="3720">
          <cell r="A3720" t="str">
            <v>04.894.077/0033-90</v>
          </cell>
        </row>
        <row r="3721">
          <cell r="A3721" t="str">
            <v>04.894.077/0035-52</v>
          </cell>
        </row>
        <row r="3722">
          <cell r="A3722" t="str">
            <v>04.894.921/0001-04</v>
          </cell>
        </row>
        <row r="3723">
          <cell r="A3723" t="str">
            <v>04.895.111/0001-64</v>
          </cell>
        </row>
        <row r="3724">
          <cell r="A3724" t="str">
            <v>04.895.330/0001-43</v>
          </cell>
        </row>
        <row r="3725">
          <cell r="A3725" t="str">
            <v>04.895.751/0001-74</v>
          </cell>
        </row>
        <row r="3726">
          <cell r="A3726" t="str">
            <v>04.896.723/0001-71</v>
          </cell>
        </row>
        <row r="3727">
          <cell r="A3727" t="str">
            <v>04.897.344/0001-04</v>
          </cell>
        </row>
        <row r="3728">
          <cell r="A3728" t="str">
            <v>04.898.425/0002-00</v>
          </cell>
        </row>
        <row r="3729">
          <cell r="A3729" t="str">
            <v>04.900.093/0001-61</v>
          </cell>
        </row>
        <row r="3730">
          <cell r="A3730" t="str">
            <v>04.900.224/0001-00</v>
          </cell>
        </row>
        <row r="3731">
          <cell r="A3731" t="str">
            <v>04.900.369/0001-01</v>
          </cell>
        </row>
        <row r="3732">
          <cell r="A3732" t="str">
            <v>04.901.032/0001-19</v>
          </cell>
        </row>
        <row r="3733">
          <cell r="A3733" t="str">
            <v>04.902.198/0001-50</v>
          </cell>
        </row>
        <row r="3734">
          <cell r="A3734" t="str">
            <v>04.903.391/0001-05</v>
          </cell>
        </row>
        <row r="3735">
          <cell r="A3735" t="str">
            <v>04.904.242/0001-60</v>
          </cell>
        </row>
        <row r="3736">
          <cell r="A3736" t="str">
            <v>04.904.804/0001-76</v>
          </cell>
        </row>
        <row r="3737">
          <cell r="A3737" t="str">
            <v>04.905.098/0001-87</v>
          </cell>
        </row>
        <row r="3738">
          <cell r="A3738" t="str">
            <v>04.906.520/0001-19</v>
          </cell>
        </row>
        <row r="3739">
          <cell r="A3739" t="str">
            <v>04.906.898/0001-12</v>
          </cell>
        </row>
        <row r="3740">
          <cell r="A3740" t="str">
            <v>04.908.946/0001-01</v>
          </cell>
        </row>
        <row r="3741">
          <cell r="A3741" t="str">
            <v>04.912.212/0001-04</v>
          </cell>
        </row>
        <row r="3742">
          <cell r="A3742" t="str">
            <v>04.914.780/0001-36</v>
          </cell>
        </row>
        <row r="3743">
          <cell r="A3743" t="str">
            <v>04.915.838/0001-66</v>
          </cell>
        </row>
        <row r="3744">
          <cell r="A3744" t="str">
            <v>04.916.554/0001-94</v>
          </cell>
        </row>
        <row r="3745">
          <cell r="A3745" t="str">
            <v>04.916.913/0001-03</v>
          </cell>
        </row>
        <row r="3746">
          <cell r="A3746" t="str">
            <v>04.920.134/0001-81</v>
          </cell>
        </row>
        <row r="3747">
          <cell r="A3747" t="str">
            <v>04.920.412/0001-09</v>
          </cell>
        </row>
        <row r="3748">
          <cell r="A3748" t="str">
            <v>04.921.047/0001-49</v>
          </cell>
        </row>
        <row r="3749">
          <cell r="A3749" t="str">
            <v>04.921.802/0001-95</v>
          </cell>
        </row>
        <row r="3750">
          <cell r="A3750" t="str">
            <v>04.926.227/0001-13</v>
          </cell>
        </row>
        <row r="3751">
          <cell r="A3751" t="str">
            <v>04.926.453/0001-02</v>
          </cell>
        </row>
        <row r="3752">
          <cell r="A3752" t="str">
            <v>04.926.808/0001-55</v>
          </cell>
        </row>
        <row r="3753">
          <cell r="A3753" t="str">
            <v>04.927.107/0001-30</v>
          </cell>
        </row>
        <row r="3754">
          <cell r="A3754" t="str">
            <v>04.928.853/0001-49</v>
          </cell>
        </row>
        <row r="3755">
          <cell r="A3755" t="str">
            <v>04.929.692/0001-08</v>
          </cell>
        </row>
        <row r="3756">
          <cell r="A3756" t="str">
            <v>04.930.480/0001-40</v>
          </cell>
        </row>
        <row r="3757">
          <cell r="A3757" t="str">
            <v>04.930.560/0001-04</v>
          </cell>
        </row>
        <row r="3758">
          <cell r="A3758" t="str">
            <v>04.931.818/0001-89</v>
          </cell>
        </row>
        <row r="3759">
          <cell r="A3759" t="str">
            <v>04.931.921/0001-29</v>
          </cell>
        </row>
        <row r="3760">
          <cell r="A3760" t="str">
            <v>04.932.254/0001-07</v>
          </cell>
        </row>
        <row r="3761">
          <cell r="A3761" t="str">
            <v>04.934.057/0001-19</v>
          </cell>
        </row>
        <row r="3762">
          <cell r="A3762" t="str">
            <v>04.934.155/0001-56</v>
          </cell>
        </row>
        <row r="3763">
          <cell r="A3763" t="str">
            <v>04.934.794/0001-11</v>
          </cell>
        </row>
        <row r="3764">
          <cell r="A3764" t="str">
            <v>04.936.551/0002-01</v>
          </cell>
        </row>
        <row r="3765">
          <cell r="A3765" t="str">
            <v>04.937.119/0001-46</v>
          </cell>
        </row>
        <row r="3766">
          <cell r="A3766" t="str">
            <v>04.937.733/0001-08</v>
          </cell>
        </row>
        <row r="3767">
          <cell r="A3767" t="str">
            <v>04.938.358/0001-10</v>
          </cell>
        </row>
        <row r="3768">
          <cell r="A3768" t="str">
            <v>04.941.441/0001-49</v>
          </cell>
        </row>
        <row r="3769">
          <cell r="A3769" t="str">
            <v>04.941.570/0001-37</v>
          </cell>
        </row>
        <row r="3770">
          <cell r="A3770" t="str">
            <v>04.942.509/0001-04</v>
          </cell>
        </row>
        <row r="3771">
          <cell r="A3771" t="str">
            <v>04.942.976/0001-34</v>
          </cell>
        </row>
        <row r="3772">
          <cell r="A3772" t="str">
            <v>04.945.481/0006-73</v>
          </cell>
        </row>
        <row r="3773">
          <cell r="A3773" t="str">
            <v>04.946.668/0001-87</v>
          </cell>
        </row>
        <row r="3774">
          <cell r="A3774" t="str">
            <v>04.949.426/0001-47</v>
          </cell>
        </row>
        <row r="3775">
          <cell r="A3775" t="str">
            <v>04.950.315/0001-50</v>
          </cell>
        </row>
        <row r="3776">
          <cell r="A3776" t="str">
            <v>04.951.460/0001-56</v>
          </cell>
        </row>
        <row r="3777">
          <cell r="A3777" t="str">
            <v>04.953.769/0001-85</v>
          </cell>
        </row>
        <row r="3778">
          <cell r="A3778" t="str">
            <v>04.955.358/0001-29</v>
          </cell>
        </row>
        <row r="3779">
          <cell r="A3779" t="str">
            <v>04.956.162/0001-59</v>
          </cell>
        </row>
        <row r="3780">
          <cell r="A3780" t="str">
            <v>04.957.634/0001-98</v>
          </cell>
        </row>
        <row r="3781">
          <cell r="A3781" t="str">
            <v>04.958.736/0001-28</v>
          </cell>
        </row>
        <row r="3782">
          <cell r="A3782" t="str">
            <v>04.959.792/0001-87</v>
          </cell>
        </row>
        <row r="3783">
          <cell r="A3783" t="str">
            <v>04.960.196/0001-17</v>
          </cell>
        </row>
        <row r="3784">
          <cell r="A3784" t="str">
            <v>04.962.266/0001-76</v>
          </cell>
        </row>
        <row r="3785">
          <cell r="A3785" t="str">
            <v>04.964.319/0001-98</v>
          </cell>
        </row>
        <row r="3786">
          <cell r="A3786" t="str">
            <v>04.964.640/0001-72</v>
          </cell>
        </row>
        <row r="3787">
          <cell r="A3787" t="str">
            <v>04.965.036/0001-60</v>
          </cell>
        </row>
        <row r="3788">
          <cell r="A3788" t="str">
            <v>04.965.892/0001-16</v>
          </cell>
        </row>
        <row r="3789">
          <cell r="A3789" t="str">
            <v>04.966.023/0001-06</v>
          </cell>
        </row>
        <row r="3790">
          <cell r="A3790" t="str">
            <v>04.966.520/0001-04</v>
          </cell>
        </row>
        <row r="3791">
          <cell r="A3791" t="str">
            <v>04.966.591/0001-07</v>
          </cell>
        </row>
        <row r="3792">
          <cell r="A3792" t="str">
            <v>04.966.780/0009-37</v>
          </cell>
        </row>
        <row r="3793">
          <cell r="A3793" t="str">
            <v>04.967.516/0001-60</v>
          </cell>
        </row>
        <row r="3794">
          <cell r="A3794" t="str">
            <v>04.968.363/0001-76</v>
          </cell>
        </row>
        <row r="3795">
          <cell r="A3795" t="str">
            <v>04.969.361/0001-00</v>
          </cell>
        </row>
        <row r="3796">
          <cell r="A3796" t="str">
            <v>04.970.402/0001-70</v>
          </cell>
        </row>
        <row r="3797">
          <cell r="A3797" t="str">
            <v>04.971.688/0001-08</v>
          </cell>
        </row>
        <row r="3798">
          <cell r="A3798" t="str">
            <v>04.973.024/0001-88</v>
          </cell>
        </row>
        <row r="3799">
          <cell r="A3799" t="str">
            <v>04.973.450/0001-11</v>
          </cell>
        </row>
        <row r="3800">
          <cell r="A3800" t="str">
            <v>04.977.129/0001-05</v>
          </cell>
        </row>
        <row r="3801">
          <cell r="A3801" t="str">
            <v>04.977.904/0001-22</v>
          </cell>
        </row>
        <row r="3802">
          <cell r="A3802" t="str">
            <v>04.978.056/0001-76</v>
          </cell>
        </row>
        <row r="3803">
          <cell r="A3803" t="str">
            <v>04.978.428/0001-64</v>
          </cell>
        </row>
        <row r="3804">
          <cell r="A3804" t="str">
            <v>04.979.234/0001-83</v>
          </cell>
        </row>
        <row r="3805">
          <cell r="A3805" t="str">
            <v>04.980.073/0001-48</v>
          </cell>
        </row>
        <row r="3806">
          <cell r="A3806" t="str">
            <v>04.984.080/0001-18</v>
          </cell>
        </row>
        <row r="3807">
          <cell r="A3807" t="str">
            <v>04.984.427/0001-22</v>
          </cell>
        </row>
        <row r="3808">
          <cell r="A3808" t="str">
            <v>04.985.949/0001-49</v>
          </cell>
        </row>
        <row r="3809">
          <cell r="A3809" t="str">
            <v>04.986.490/0001-06</v>
          </cell>
        </row>
        <row r="3810">
          <cell r="A3810" t="str">
            <v>04.989.867/0001-72</v>
          </cell>
        </row>
        <row r="3811">
          <cell r="A3811" t="str">
            <v>04.990.051/0001-69</v>
          </cell>
        </row>
        <row r="3812">
          <cell r="A3812" t="str">
            <v>04.992.183/0001-20</v>
          </cell>
        </row>
        <row r="3813">
          <cell r="A3813" t="str">
            <v>04.992.474/0001-18</v>
          </cell>
        </row>
        <row r="3814">
          <cell r="A3814" t="str">
            <v>04.993.258/0001-97</v>
          </cell>
        </row>
        <row r="3815">
          <cell r="A3815" t="str">
            <v>04.993.973/0001-20</v>
          </cell>
        </row>
        <row r="3816">
          <cell r="A3816" t="str">
            <v>04.993.979/0001-05</v>
          </cell>
        </row>
        <row r="3817">
          <cell r="A3817" t="str">
            <v>04.995.785/0001-30</v>
          </cell>
        </row>
        <row r="3818">
          <cell r="A3818" t="str">
            <v>04.996.313/0001-00</v>
          </cell>
        </row>
        <row r="3819">
          <cell r="A3819" t="str">
            <v>04.996.348/0001-31</v>
          </cell>
        </row>
        <row r="3820">
          <cell r="A3820" t="str">
            <v>04.997.784/0002-06</v>
          </cell>
        </row>
        <row r="3821">
          <cell r="A3821" t="str">
            <v>04.998.531/0001-76</v>
          </cell>
        </row>
        <row r="3822">
          <cell r="A3822" t="str">
            <v>04.999.159/0001-12</v>
          </cell>
        </row>
        <row r="3823">
          <cell r="A3823" t="str">
            <v>04.999.672/0001-03</v>
          </cell>
        </row>
        <row r="3824">
          <cell r="A3824" t="str">
            <v xml:space="preserve">046.410.128-06    </v>
          </cell>
        </row>
        <row r="3825">
          <cell r="A3825" t="str">
            <v xml:space="preserve">048.356.996-88    </v>
          </cell>
        </row>
        <row r="3826">
          <cell r="A3826" t="str">
            <v>05.0.4.70./057--04</v>
          </cell>
        </row>
        <row r="3827">
          <cell r="A3827" t="str">
            <v>05.001.625/0001-91</v>
          </cell>
        </row>
        <row r="3828">
          <cell r="A3828" t="str">
            <v>05.002.539/0001-01</v>
          </cell>
        </row>
        <row r="3829">
          <cell r="A3829" t="str">
            <v>05.003.729/0001-35</v>
          </cell>
        </row>
        <row r="3830">
          <cell r="A3830" t="str">
            <v>05.005.092/0001-16</v>
          </cell>
        </row>
        <row r="3831">
          <cell r="A3831" t="str">
            <v>05.007.391/0001-90</v>
          </cell>
        </row>
        <row r="3832">
          <cell r="A3832" t="str">
            <v>05.009.580/0001-00</v>
          </cell>
        </row>
        <row r="3833">
          <cell r="A3833" t="str">
            <v>05.013.832/0001-66</v>
          </cell>
        </row>
        <row r="3834">
          <cell r="A3834" t="str">
            <v>05.016.300/0001-82</v>
          </cell>
        </row>
        <row r="3835">
          <cell r="A3835" t="str">
            <v>05.018.002/0001-21</v>
          </cell>
        </row>
        <row r="3836">
          <cell r="A3836" t="str">
            <v>05.018.227/0001-88</v>
          </cell>
        </row>
        <row r="3837">
          <cell r="A3837" t="str">
            <v>05.018.485/0001-64</v>
          </cell>
        </row>
        <row r="3838">
          <cell r="A3838" t="str">
            <v>05.018.951/0001-01</v>
          </cell>
        </row>
        <row r="3839">
          <cell r="A3839" t="str">
            <v>05.019.459/0001-50</v>
          </cell>
        </row>
        <row r="3840">
          <cell r="A3840" t="str">
            <v>05.021.369/0001-02</v>
          </cell>
        </row>
        <row r="3841">
          <cell r="A3841" t="str">
            <v>05.024.017/0001-00</v>
          </cell>
        </row>
        <row r="3842">
          <cell r="A3842" t="str">
            <v>05.024.583/0001-04</v>
          </cell>
        </row>
        <row r="3843">
          <cell r="A3843" t="str">
            <v>05.024.608/0001-70</v>
          </cell>
        </row>
        <row r="3844">
          <cell r="A3844" t="str">
            <v>05.026.527/0001-09</v>
          </cell>
        </row>
        <row r="3845">
          <cell r="A3845" t="str">
            <v>05.029.529/0001-51</v>
          </cell>
        </row>
        <row r="3846">
          <cell r="A3846" t="str">
            <v>05.030.439/0001-80</v>
          </cell>
        </row>
        <row r="3847">
          <cell r="A3847" t="str">
            <v>05.031.071/0001-75</v>
          </cell>
        </row>
        <row r="3848">
          <cell r="A3848" t="str">
            <v>05.031.601/0001-85</v>
          </cell>
        </row>
        <row r="3849">
          <cell r="A3849" t="str">
            <v>05.032.963/0001-90</v>
          </cell>
        </row>
        <row r="3850">
          <cell r="A3850" t="str">
            <v>05.034.862/0001-59</v>
          </cell>
        </row>
        <row r="3851">
          <cell r="A3851" t="str">
            <v>05.037.794/0001-81</v>
          </cell>
        </row>
        <row r="3852">
          <cell r="A3852" t="str">
            <v>05.038.709/0001-08</v>
          </cell>
        </row>
        <row r="3853">
          <cell r="A3853" t="str">
            <v>05.039.305/0001-20</v>
          </cell>
        </row>
        <row r="3854">
          <cell r="A3854" t="str">
            <v>05.040.698/0001-92</v>
          </cell>
        </row>
        <row r="3855">
          <cell r="A3855" t="str">
            <v>05.041.171/0001-82</v>
          </cell>
        </row>
        <row r="3856">
          <cell r="A3856" t="str">
            <v>05.041.857/0001-73</v>
          </cell>
        </row>
        <row r="3857">
          <cell r="A3857" t="str">
            <v>05.042.124/0001-53</v>
          </cell>
        </row>
        <row r="3858">
          <cell r="A3858" t="str">
            <v>05.042.324/0001-06</v>
          </cell>
        </row>
        <row r="3859">
          <cell r="A3859" t="str">
            <v>05.042.629/0001-18</v>
          </cell>
        </row>
        <row r="3860">
          <cell r="A3860" t="str">
            <v>05.043.298/0001-30</v>
          </cell>
        </row>
        <row r="3861">
          <cell r="A3861" t="str">
            <v>05.045.023/0001-36</v>
          </cell>
        </row>
        <row r="3862">
          <cell r="A3862" t="str">
            <v>05.045.611/0001-70</v>
          </cell>
        </row>
        <row r="3863">
          <cell r="A3863" t="str">
            <v>05.045.734/0001-00</v>
          </cell>
        </row>
        <row r="3864">
          <cell r="A3864" t="str">
            <v>05.048.301/0001-09</v>
          </cell>
        </row>
        <row r="3865">
          <cell r="A3865" t="str">
            <v>05.052.248/0001-10</v>
          </cell>
        </row>
        <row r="3866">
          <cell r="A3866" t="str">
            <v>05.052.283/0001-39</v>
          </cell>
        </row>
        <row r="3867">
          <cell r="A3867" t="str">
            <v>05.053.507/0001-27</v>
          </cell>
        </row>
        <row r="3868">
          <cell r="A3868" t="str">
            <v>05.053.514/0001-29</v>
          </cell>
        </row>
        <row r="3869">
          <cell r="A3869" t="str">
            <v>05.054.250/0001-28</v>
          </cell>
        </row>
        <row r="3870">
          <cell r="A3870" t="str">
            <v>05.055.313/0001-60</v>
          </cell>
        </row>
        <row r="3871">
          <cell r="A3871" t="str">
            <v>05.057.709/0001-47</v>
          </cell>
        </row>
        <row r="3872">
          <cell r="A3872" t="str">
            <v>05.058.172/0001-30</v>
          </cell>
        </row>
        <row r="3873">
          <cell r="A3873" t="str">
            <v>05.060.567/0001-77</v>
          </cell>
        </row>
        <row r="3874">
          <cell r="A3874" t="str">
            <v>05.062.595/0001-23</v>
          </cell>
        </row>
        <row r="3875">
          <cell r="A3875" t="str">
            <v>05.063.260/0001-20</v>
          </cell>
        </row>
        <row r="3876">
          <cell r="A3876" t="str">
            <v>05.063.333/0001-83</v>
          </cell>
        </row>
        <row r="3877">
          <cell r="A3877" t="str">
            <v>05.063.567/0001-20</v>
          </cell>
        </row>
        <row r="3878">
          <cell r="A3878" t="str">
            <v>05.063.810/0001-00</v>
          </cell>
        </row>
        <row r="3879">
          <cell r="A3879" t="str">
            <v>05.064.383/0001-85</v>
          </cell>
        </row>
        <row r="3880">
          <cell r="A3880" t="str">
            <v>05.066.120/0001-05</v>
          </cell>
        </row>
        <row r="3881">
          <cell r="A3881" t="str">
            <v>05.066.375/0001-78</v>
          </cell>
        </row>
        <row r="3882">
          <cell r="A3882" t="str">
            <v>05.066.432/0001-19</v>
          </cell>
        </row>
        <row r="3883">
          <cell r="A3883" t="str">
            <v>05.066.647/0001-30</v>
          </cell>
        </row>
        <row r="3884">
          <cell r="A3884" t="str">
            <v>05.068.585/0001-03</v>
          </cell>
        </row>
        <row r="3885">
          <cell r="A3885" t="str">
            <v>05.070.612/0001-74</v>
          </cell>
        </row>
        <row r="3886">
          <cell r="A3886" t="str">
            <v>05.070.661/0002-98</v>
          </cell>
        </row>
        <row r="3887">
          <cell r="A3887" t="str">
            <v>05.072.086/0001-81</v>
          </cell>
        </row>
        <row r="3888">
          <cell r="A3888" t="str">
            <v>05.073.270/0001-46</v>
          </cell>
        </row>
        <row r="3889">
          <cell r="A3889" t="str">
            <v>05.074.328/0001-76</v>
          </cell>
        </row>
        <row r="3890">
          <cell r="A3890" t="str">
            <v>05.076.876/0001-35</v>
          </cell>
        </row>
        <row r="3891">
          <cell r="A3891" t="str">
            <v>05.077.111/0001-10</v>
          </cell>
        </row>
        <row r="3892">
          <cell r="A3892" t="str">
            <v>05.078.847/0001-02</v>
          </cell>
        </row>
        <row r="3893">
          <cell r="A3893" t="str">
            <v>05.079.817/0001-10</v>
          </cell>
        </row>
        <row r="3894">
          <cell r="A3894" t="str">
            <v>05.080.547/0001-68</v>
          </cell>
        </row>
        <row r="3895">
          <cell r="A3895" t="str">
            <v>05.081.247/0001-01</v>
          </cell>
        </row>
        <row r="3896">
          <cell r="A3896" t="str">
            <v>05.081.409/0001-01</v>
          </cell>
        </row>
        <row r="3897">
          <cell r="A3897" t="str">
            <v>05.081.805/0001-20</v>
          </cell>
        </row>
        <row r="3898">
          <cell r="A3898" t="str">
            <v>05.081.904/0001-02</v>
          </cell>
        </row>
        <row r="3899">
          <cell r="A3899" t="str">
            <v>05.082.555/0001-43</v>
          </cell>
        </row>
        <row r="3900">
          <cell r="A3900" t="str">
            <v>05.082.555/0001-43</v>
          </cell>
        </row>
        <row r="3901">
          <cell r="A3901" t="str">
            <v>05.082.859/0001-00</v>
          </cell>
        </row>
        <row r="3902">
          <cell r="A3902" t="str">
            <v>05.083.313/0001-74</v>
          </cell>
        </row>
        <row r="3903">
          <cell r="A3903" t="str">
            <v>05.085.532/0001-92</v>
          </cell>
        </row>
        <row r="3904">
          <cell r="A3904" t="str">
            <v>05.086.105/0001-29</v>
          </cell>
        </row>
        <row r="3905">
          <cell r="A3905" t="str">
            <v>05.086.123/0001-00</v>
          </cell>
        </row>
        <row r="3906">
          <cell r="A3906" t="str">
            <v>05.087.062/0001-04</v>
          </cell>
        </row>
        <row r="3907">
          <cell r="A3907" t="str">
            <v>05.088.304/0001-76</v>
          </cell>
        </row>
        <row r="3908">
          <cell r="A3908" t="str">
            <v>05.089.258/0001-20</v>
          </cell>
        </row>
        <row r="3909">
          <cell r="A3909" t="str">
            <v>05.089.475/0001-10</v>
          </cell>
        </row>
        <row r="3910">
          <cell r="A3910" t="str">
            <v>05.092.172/0001-56</v>
          </cell>
        </row>
        <row r="3911">
          <cell r="A3911" t="str">
            <v>05.093.224/0001-09</v>
          </cell>
        </row>
        <row r="3912">
          <cell r="A3912" t="str">
            <v>05.093.564/0001-30</v>
          </cell>
        </row>
        <row r="3913">
          <cell r="A3913" t="str">
            <v>05.094.150/0001-25</v>
          </cell>
        </row>
        <row r="3914">
          <cell r="A3914" t="str">
            <v>05.094.815/0001-09</v>
          </cell>
        </row>
        <row r="3915">
          <cell r="A3915" t="str">
            <v>05.094.848/0001-40</v>
          </cell>
        </row>
        <row r="3916">
          <cell r="A3916" t="str">
            <v>05.095.296/0001-95</v>
          </cell>
        </row>
        <row r="3917">
          <cell r="A3917" t="str">
            <v>05.096.297/0001-54</v>
          </cell>
        </row>
        <row r="3918">
          <cell r="A3918" t="str">
            <v>05.097.136/0001-85</v>
          </cell>
        </row>
        <row r="3919">
          <cell r="A3919" t="str">
            <v>05.098.014/0001-03</v>
          </cell>
        </row>
        <row r="3920">
          <cell r="A3920" t="str">
            <v>05.098.631/0001-09</v>
          </cell>
        </row>
        <row r="3921">
          <cell r="A3921" t="str">
            <v>05.099.585/0001-62</v>
          </cell>
        </row>
        <row r="3922">
          <cell r="A3922" t="str">
            <v>05.100.394/0001-73</v>
          </cell>
        </row>
        <row r="3923">
          <cell r="A3923" t="str">
            <v>05.100.645/0001-10</v>
          </cell>
        </row>
        <row r="3924">
          <cell r="A3924" t="str">
            <v>05.101.502/0001-22</v>
          </cell>
        </row>
        <row r="3925">
          <cell r="A3925" t="str">
            <v>05.101.579/0001-00</v>
          </cell>
        </row>
        <row r="3926">
          <cell r="A3926" t="str">
            <v>05.101.807/0001-34</v>
          </cell>
        </row>
        <row r="3927">
          <cell r="A3927" t="str">
            <v>05.102.008/0001-82</v>
          </cell>
        </row>
        <row r="3928">
          <cell r="A3928" t="str">
            <v>05.102.464/0001-22</v>
          </cell>
        </row>
        <row r="3929">
          <cell r="A3929" t="str">
            <v>05.104.213/0001-87</v>
          </cell>
        </row>
        <row r="3930">
          <cell r="A3930" t="str">
            <v>05.104.429/0001-42</v>
          </cell>
        </row>
        <row r="3931">
          <cell r="A3931" t="str">
            <v>05.106.693/0001-15</v>
          </cell>
        </row>
        <row r="3932">
          <cell r="A3932" t="str">
            <v>05.108.515/0001-23</v>
          </cell>
        </row>
        <row r="3933">
          <cell r="A3933" t="str">
            <v>05.110.092/0001-86</v>
          </cell>
        </row>
        <row r="3934">
          <cell r="A3934" t="str">
            <v>05.110.188/0001-44</v>
          </cell>
        </row>
        <row r="3935">
          <cell r="A3935" t="str">
            <v>05.111.065/0001-28</v>
          </cell>
        </row>
        <row r="3936">
          <cell r="A3936" t="str">
            <v>05.111.320/0001-32</v>
          </cell>
        </row>
        <row r="3937">
          <cell r="A3937" t="str">
            <v>05.111.990/0001-59</v>
          </cell>
        </row>
        <row r="3938">
          <cell r="A3938" t="str">
            <v>05.111.990/0003-10</v>
          </cell>
        </row>
        <row r="3939">
          <cell r="A3939" t="str">
            <v>05.112.709/0001-00</v>
          </cell>
        </row>
        <row r="3940">
          <cell r="A3940" t="str">
            <v>05.113.846/0002-32</v>
          </cell>
        </row>
        <row r="3941">
          <cell r="A3941" t="str">
            <v>05.114.437/0001-70</v>
          </cell>
        </row>
        <row r="3942">
          <cell r="A3942" t="str">
            <v>05.114.481/0001-80</v>
          </cell>
        </row>
        <row r="3943">
          <cell r="A3943" t="str">
            <v>05.114.986/0001-44</v>
          </cell>
        </row>
        <row r="3944">
          <cell r="A3944" t="str">
            <v>05.115.500/0001-92</v>
          </cell>
        </row>
        <row r="3945">
          <cell r="A3945" t="str">
            <v>05.117.021/0001-05</v>
          </cell>
        </row>
        <row r="3946">
          <cell r="A3946" t="str">
            <v>05.118.034/0001-07</v>
          </cell>
        </row>
        <row r="3947">
          <cell r="A3947" t="str">
            <v>05.118.660/0001-95</v>
          </cell>
        </row>
        <row r="3948">
          <cell r="A3948" t="str">
            <v>05.119.335/0001-47</v>
          </cell>
        </row>
        <row r="3949">
          <cell r="A3949" t="str">
            <v>05.119.917/0001-23</v>
          </cell>
        </row>
        <row r="3950">
          <cell r="A3950" t="str">
            <v>05.119.947/0001-30</v>
          </cell>
        </row>
        <row r="3951">
          <cell r="A3951" t="str">
            <v>05.124.455/0001-32</v>
          </cell>
        </row>
        <row r="3952">
          <cell r="A3952" t="str">
            <v>05.124.784/0001-83</v>
          </cell>
        </row>
        <row r="3953">
          <cell r="A3953" t="str">
            <v>05.124.800/0001-38</v>
          </cell>
        </row>
        <row r="3954">
          <cell r="A3954" t="str">
            <v>05.125.261/0001-51</v>
          </cell>
        </row>
        <row r="3955">
          <cell r="A3955" t="str">
            <v>05.125.499/0001-87</v>
          </cell>
        </row>
        <row r="3956">
          <cell r="A3956" t="str">
            <v>05.130.582/0001-44</v>
          </cell>
        </row>
        <row r="3957">
          <cell r="A3957" t="str">
            <v>05.133.215/0001-02</v>
          </cell>
        </row>
        <row r="3958">
          <cell r="A3958" t="str">
            <v>05.136.735/0001-60</v>
          </cell>
        </row>
        <row r="3959">
          <cell r="A3959" t="str">
            <v>05.137.957/0001-06</v>
          </cell>
        </row>
        <row r="3960">
          <cell r="A3960" t="str">
            <v>05.138.996/0001-10</v>
          </cell>
        </row>
        <row r="3961">
          <cell r="A3961" t="str">
            <v>05.142.929/0003-30</v>
          </cell>
        </row>
        <row r="3962">
          <cell r="A3962" t="str">
            <v>05.143.898/0001-70</v>
          </cell>
        </row>
        <row r="3963">
          <cell r="A3963" t="str">
            <v>05.144.770/0001-21</v>
          </cell>
        </row>
        <row r="3964">
          <cell r="A3964" t="str">
            <v>05.145.334/0001-77</v>
          </cell>
        </row>
        <row r="3965">
          <cell r="A3965" t="str">
            <v>05.146.108/0001-00</v>
          </cell>
        </row>
        <row r="3966">
          <cell r="A3966" t="str">
            <v>05.146.432/0001-29</v>
          </cell>
        </row>
        <row r="3967">
          <cell r="A3967" t="str">
            <v>05.147.052/0001-09</v>
          </cell>
        </row>
        <row r="3968">
          <cell r="A3968" t="str">
            <v>05.148.329/0001-18</v>
          </cell>
        </row>
        <row r="3969">
          <cell r="A3969" t="str">
            <v>05.148.444/0001-92</v>
          </cell>
        </row>
        <row r="3970">
          <cell r="A3970" t="str">
            <v>05.148.615/0001-83</v>
          </cell>
        </row>
        <row r="3971">
          <cell r="A3971" t="str">
            <v>05.149.077/0001-41</v>
          </cell>
        </row>
        <row r="3972">
          <cell r="A3972" t="str">
            <v>05.150.848/0001-10</v>
          </cell>
        </row>
        <row r="3973">
          <cell r="A3973" t="str">
            <v>05.151.540/0001-90</v>
          </cell>
        </row>
        <row r="3974">
          <cell r="A3974" t="str">
            <v>05.151.755/0001-00</v>
          </cell>
        </row>
        <row r="3975">
          <cell r="A3975" t="str">
            <v>05.152.433/0001-86</v>
          </cell>
        </row>
        <row r="3976">
          <cell r="A3976" t="str">
            <v>05.155.575/0001-05</v>
          </cell>
        </row>
        <row r="3977">
          <cell r="A3977" t="str">
            <v>05.158.206/0001-68</v>
          </cell>
        </row>
        <row r="3978">
          <cell r="A3978" t="str">
            <v>05.160.646/0001-50</v>
          </cell>
        </row>
        <row r="3979">
          <cell r="A3979" t="str">
            <v>05.161.207/0001-61</v>
          </cell>
        </row>
        <row r="3980">
          <cell r="A3980" t="str">
            <v>05.162.211/0001-44</v>
          </cell>
        </row>
        <row r="3981">
          <cell r="A3981" t="str">
            <v>05.163.094/0001-33</v>
          </cell>
        </row>
        <row r="3982">
          <cell r="A3982" t="str">
            <v>05.163.289/0001-83</v>
          </cell>
        </row>
        <row r="3983">
          <cell r="A3983" t="str">
            <v>05.165.247/0001-81</v>
          </cell>
        </row>
        <row r="3984">
          <cell r="A3984" t="str">
            <v>05.165.488/0001-20</v>
          </cell>
        </row>
        <row r="3985">
          <cell r="A3985" t="str">
            <v>05.165.520/0001-78</v>
          </cell>
        </row>
        <row r="3986">
          <cell r="A3986" t="str">
            <v>05.167.257/0001-56</v>
          </cell>
        </row>
        <row r="3987">
          <cell r="A3987" t="str">
            <v>05.167.288/0001-07</v>
          </cell>
        </row>
        <row r="3988">
          <cell r="A3988" t="str">
            <v>05.169.249/0001-49</v>
          </cell>
        </row>
        <row r="3989">
          <cell r="A3989" t="str">
            <v>05.169.334/0001-07</v>
          </cell>
        </row>
        <row r="3990">
          <cell r="A3990" t="str">
            <v>05.170.396/0001-39</v>
          </cell>
        </row>
        <row r="3991">
          <cell r="A3991" t="str">
            <v>05.194.160/0001-32</v>
          </cell>
        </row>
        <row r="3992">
          <cell r="A3992" t="str">
            <v>05.201.780/0001-51</v>
          </cell>
        </row>
        <row r="3993">
          <cell r="A3993" t="str">
            <v>05.202.808/0001-75</v>
          </cell>
        </row>
        <row r="3994">
          <cell r="A3994" t="str">
            <v>05.204.739/0001-39</v>
          </cell>
        </row>
        <row r="3995">
          <cell r="A3995" t="str">
            <v>05.206.151/0001-14</v>
          </cell>
        </row>
        <row r="3996">
          <cell r="A3996" t="str">
            <v>05.207.761/0001-32</v>
          </cell>
        </row>
        <row r="3997">
          <cell r="A3997" t="str">
            <v>05.207.978/0001-42</v>
          </cell>
        </row>
        <row r="3998">
          <cell r="A3998" t="str">
            <v>05.209.793/0001-77</v>
          </cell>
        </row>
        <row r="3999">
          <cell r="A3999" t="str">
            <v>05.209.883/0001-68</v>
          </cell>
        </row>
        <row r="4000">
          <cell r="A4000" t="str">
            <v>05.210.049/0001-92</v>
          </cell>
        </row>
        <row r="4001">
          <cell r="A4001" t="str">
            <v>05.210.238/0001-65</v>
          </cell>
        </row>
        <row r="4002">
          <cell r="A4002" t="str">
            <v>05.211.513/0001-65</v>
          </cell>
        </row>
        <row r="4003">
          <cell r="A4003" t="str">
            <v>05.213.042/0001-24</v>
          </cell>
        </row>
        <row r="4004">
          <cell r="A4004" t="str">
            <v>05.213.291/0001-10</v>
          </cell>
        </row>
        <row r="4005">
          <cell r="A4005" t="str">
            <v>05.214.053/0001-29</v>
          </cell>
        </row>
        <row r="4006">
          <cell r="A4006" t="str">
            <v>05.214.100/0001-34</v>
          </cell>
        </row>
        <row r="4007">
          <cell r="A4007" t="str">
            <v>05.216.044/0001-77</v>
          </cell>
        </row>
        <row r="4008">
          <cell r="A4008" t="str">
            <v>05.217.937/0001-37</v>
          </cell>
        </row>
        <row r="4009">
          <cell r="A4009" t="str">
            <v>05.217.967/0001-43</v>
          </cell>
        </row>
        <row r="4010">
          <cell r="A4010" t="str">
            <v>05.218.102/0001-00</v>
          </cell>
        </row>
        <row r="4011">
          <cell r="A4011" t="str">
            <v>05.219.412/0001-30</v>
          </cell>
        </row>
        <row r="4012">
          <cell r="A4012" t="str">
            <v>05.219.626/0001-07</v>
          </cell>
        </row>
        <row r="4013">
          <cell r="A4013" t="str">
            <v>05.220.165/0001-92</v>
          </cell>
        </row>
        <row r="4014">
          <cell r="A4014" t="str">
            <v>05.220.427/0001-19</v>
          </cell>
        </row>
        <row r="4015">
          <cell r="A4015" t="str">
            <v>05.220.593/0001-15</v>
          </cell>
        </row>
        <row r="4016">
          <cell r="A4016" t="str">
            <v>05.221.049/0001-98</v>
          </cell>
        </row>
        <row r="4017">
          <cell r="A4017" t="str">
            <v>05.230.119/0002-55</v>
          </cell>
        </row>
        <row r="4018">
          <cell r="A4018" t="str">
            <v>05.230.674/0001-04</v>
          </cell>
        </row>
        <row r="4019">
          <cell r="A4019" t="str">
            <v>05.231.305/0001-28</v>
          </cell>
        </row>
        <row r="4020">
          <cell r="A4020" t="str">
            <v>05.232.679/0001-68</v>
          </cell>
        </row>
        <row r="4021">
          <cell r="A4021" t="str">
            <v>05.232.869/0001-85</v>
          </cell>
        </row>
        <row r="4022">
          <cell r="A4022" t="str">
            <v>05.233.618/0001-15</v>
          </cell>
        </row>
        <row r="4023">
          <cell r="A4023" t="str">
            <v>05.233.927/0001-95</v>
          </cell>
        </row>
        <row r="4024">
          <cell r="A4024" t="str">
            <v>05.236.584/0001-12</v>
          </cell>
        </row>
        <row r="4025">
          <cell r="A4025" t="str">
            <v>05.241.694/0001-72</v>
          </cell>
        </row>
        <row r="4026">
          <cell r="A4026" t="str">
            <v>05.242.409/0001-38</v>
          </cell>
        </row>
        <row r="4027">
          <cell r="A4027" t="str">
            <v>05.244.044/0001-80</v>
          </cell>
        </row>
        <row r="4028">
          <cell r="A4028" t="str">
            <v>05.245.236/0001-01</v>
          </cell>
        </row>
        <row r="4029">
          <cell r="A4029" t="str">
            <v>05.249.656/0001-66</v>
          </cell>
        </row>
        <row r="4030">
          <cell r="A4030" t="str">
            <v>05.250.058/0001-07</v>
          </cell>
        </row>
        <row r="4031">
          <cell r="A4031" t="str">
            <v>05.250.520/0001-76</v>
          </cell>
        </row>
        <row r="4032">
          <cell r="A4032" t="str">
            <v>05.252.784/0001-69</v>
          </cell>
        </row>
        <row r="4033">
          <cell r="A4033" t="str">
            <v>05.252.990/0001-79</v>
          </cell>
        </row>
        <row r="4034">
          <cell r="A4034" t="str">
            <v>05.253.916/0001-77</v>
          </cell>
        </row>
        <row r="4035">
          <cell r="A4035" t="str">
            <v>05.254.481/0001-85</v>
          </cell>
        </row>
        <row r="4036">
          <cell r="A4036" t="str">
            <v>05.254.662/0001-01</v>
          </cell>
        </row>
        <row r="4037">
          <cell r="A4037" t="str">
            <v>05.255.569/0001-11</v>
          </cell>
        </row>
        <row r="4038">
          <cell r="A4038" t="str">
            <v>05.256.450/0001-63</v>
          </cell>
        </row>
        <row r="4039">
          <cell r="A4039" t="str">
            <v>05.256.613/0001-08</v>
          </cell>
        </row>
        <row r="4040">
          <cell r="A4040" t="str">
            <v>05.257.690/0001-82</v>
          </cell>
        </row>
        <row r="4041">
          <cell r="A4041" t="str">
            <v>05.258.270/0001-10</v>
          </cell>
        </row>
        <row r="4042">
          <cell r="A4042" t="str">
            <v>05.259.454/0001-03</v>
          </cell>
        </row>
        <row r="4043">
          <cell r="A4043" t="str">
            <v>05.261.091/0001-32</v>
          </cell>
        </row>
        <row r="4044">
          <cell r="A4044" t="str">
            <v>05.261.483/0001-00</v>
          </cell>
        </row>
        <row r="4045">
          <cell r="A4045" t="str">
            <v>05.264.330/0001-08</v>
          </cell>
        </row>
        <row r="4046">
          <cell r="A4046" t="str">
            <v>05.264.758/0001-50</v>
          </cell>
        </row>
        <row r="4047">
          <cell r="A4047" t="str">
            <v>05.264.868/0001-12</v>
          </cell>
        </row>
        <row r="4048">
          <cell r="A4048" t="str">
            <v>05.265.514/0001-92</v>
          </cell>
        </row>
        <row r="4049">
          <cell r="A4049" t="str">
            <v>05.266.028/0001-99</v>
          </cell>
        </row>
        <row r="4050">
          <cell r="A4050" t="str">
            <v>05.266.033/0001-00</v>
          </cell>
        </row>
        <row r="4051">
          <cell r="A4051" t="str">
            <v>05.268.114/0001-30</v>
          </cell>
        </row>
        <row r="4052">
          <cell r="A4052" t="str">
            <v>05.270.264/0001-89</v>
          </cell>
        </row>
        <row r="4053">
          <cell r="A4053" t="str">
            <v>05.271.812/0001-95</v>
          </cell>
        </row>
        <row r="4054">
          <cell r="A4054" t="str">
            <v>05.272.287/0001-22</v>
          </cell>
        </row>
        <row r="4055">
          <cell r="A4055" t="str">
            <v>05.273.392/0001-86</v>
          </cell>
        </row>
        <row r="4056">
          <cell r="A4056" t="str">
            <v>05.276.145/0001-33</v>
          </cell>
        </row>
        <row r="4057">
          <cell r="A4057" t="str">
            <v>05.277.316/0001-49</v>
          </cell>
        </row>
        <row r="4058">
          <cell r="A4058" t="str">
            <v>05.278.391/0001-24</v>
          </cell>
        </row>
        <row r="4059">
          <cell r="A4059" t="str">
            <v>05.278.878/0001-07</v>
          </cell>
        </row>
        <row r="4060">
          <cell r="A4060" t="str">
            <v>05.279.608/0001-10</v>
          </cell>
        </row>
        <row r="4061">
          <cell r="A4061" t="str">
            <v>05.279.976/0001-69</v>
          </cell>
        </row>
        <row r="4062">
          <cell r="A4062" t="str">
            <v>05.280.387/0001-09</v>
          </cell>
        </row>
        <row r="4063">
          <cell r="A4063" t="str">
            <v>05.281.095/0001-82</v>
          </cell>
        </row>
        <row r="4064">
          <cell r="A4064" t="str">
            <v>05.281.095/0002-63</v>
          </cell>
        </row>
        <row r="4065">
          <cell r="A4065" t="str">
            <v>05.282.928/0001-20</v>
          </cell>
        </row>
        <row r="4066">
          <cell r="A4066" t="str">
            <v>05.283.399/0001-89</v>
          </cell>
        </row>
        <row r="4067">
          <cell r="A4067" t="str">
            <v>05.285.479/0001-73</v>
          </cell>
        </row>
        <row r="4068">
          <cell r="A4068" t="str">
            <v>05.285.977/0001-16</v>
          </cell>
        </row>
        <row r="4069">
          <cell r="A4069" t="str">
            <v>05.286.269/0001-08</v>
          </cell>
        </row>
        <row r="4070">
          <cell r="A4070" t="str">
            <v>05.287.219/0001-37</v>
          </cell>
        </row>
        <row r="4071">
          <cell r="A4071" t="str">
            <v>05.288.506/0001-61</v>
          </cell>
        </row>
        <row r="4072">
          <cell r="A4072" t="str">
            <v>05.288.834/0001-68</v>
          </cell>
        </row>
        <row r="4073">
          <cell r="A4073" t="str">
            <v>05.289.967/0001-59</v>
          </cell>
        </row>
        <row r="4074">
          <cell r="A4074" t="str">
            <v>05.291.022/0001-71</v>
          </cell>
        </row>
        <row r="4075">
          <cell r="A4075" t="str">
            <v>05.292.087/0001-31</v>
          </cell>
        </row>
        <row r="4076">
          <cell r="A4076" t="str">
            <v>05.292.864/0001-48</v>
          </cell>
        </row>
        <row r="4077">
          <cell r="A4077" t="str">
            <v>05.293.324/0001-89</v>
          </cell>
        </row>
        <row r="4078">
          <cell r="A4078" t="str">
            <v>05.293.744/0001-65</v>
          </cell>
        </row>
        <row r="4079">
          <cell r="A4079" t="str">
            <v>05.294.121/0001-07</v>
          </cell>
        </row>
        <row r="4080">
          <cell r="A4080" t="str">
            <v>05.294.390/0001-73</v>
          </cell>
        </row>
        <row r="4081">
          <cell r="A4081" t="str">
            <v>05.294.423/0001-85</v>
          </cell>
        </row>
        <row r="4082">
          <cell r="A4082" t="str">
            <v>05.294.609/0001-34</v>
          </cell>
        </row>
        <row r="4083">
          <cell r="A4083" t="str">
            <v>05.296.186/0001-91</v>
          </cell>
        </row>
        <row r="4084">
          <cell r="A4084" t="str">
            <v>05.297.041/0001-05</v>
          </cell>
        </row>
        <row r="4085">
          <cell r="A4085" t="str">
            <v>05.297.498/0001-10</v>
          </cell>
        </row>
        <row r="4086">
          <cell r="A4086" t="str">
            <v>05.297.498/0002-09</v>
          </cell>
        </row>
        <row r="4087">
          <cell r="A4087" t="str">
            <v>05.297.927/0001-59</v>
          </cell>
        </row>
        <row r="4088">
          <cell r="A4088" t="str">
            <v>05.298.931/0001-31</v>
          </cell>
        </row>
        <row r="4089">
          <cell r="A4089" t="str">
            <v>05.299.009/0001-69</v>
          </cell>
        </row>
        <row r="4090">
          <cell r="A4090" t="str">
            <v>05.302.688/0001-88</v>
          </cell>
        </row>
        <row r="4091">
          <cell r="A4091" t="str">
            <v>05.302.921/0001-22</v>
          </cell>
        </row>
        <row r="4092">
          <cell r="A4092" t="str">
            <v>05.303.901/0001-76</v>
          </cell>
        </row>
        <row r="4093">
          <cell r="A4093" t="str">
            <v>05.305.264/0001-77</v>
          </cell>
        </row>
        <row r="4094">
          <cell r="A4094" t="str">
            <v>05.306.197/0001-05</v>
          </cell>
        </row>
        <row r="4095">
          <cell r="A4095" t="str">
            <v>05.306.216/0001-01</v>
          </cell>
        </row>
        <row r="4096">
          <cell r="A4096" t="str">
            <v>05.306.911/0001-65</v>
          </cell>
        </row>
        <row r="4097">
          <cell r="A4097" t="str">
            <v>05.307.706/0001-14</v>
          </cell>
        </row>
        <row r="4098">
          <cell r="A4098" t="str">
            <v>05.309.117/0001-75</v>
          </cell>
        </row>
        <row r="4099">
          <cell r="A4099" t="str">
            <v>05.309.592/0001-41</v>
          </cell>
        </row>
        <row r="4100">
          <cell r="A4100" t="str">
            <v>05.310.737/0001-24</v>
          </cell>
        </row>
        <row r="4101">
          <cell r="A4101" t="str">
            <v>05.312.297/0001-44</v>
          </cell>
        </row>
        <row r="4102">
          <cell r="A4102" t="str">
            <v>05.312.745/0001-00</v>
          </cell>
        </row>
        <row r="4103">
          <cell r="A4103" t="str">
            <v>05.313.398/0001-30</v>
          </cell>
        </row>
        <row r="4104">
          <cell r="A4104" t="str">
            <v>05.315.846/0001-34</v>
          </cell>
        </row>
        <row r="4105">
          <cell r="A4105" t="str">
            <v>05.316.861/0001-05</v>
          </cell>
        </row>
        <row r="4106">
          <cell r="A4106" t="str">
            <v>05.317.103/0001-01</v>
          </cell>
        </row>
        <row r="4107">
          <cell r="A4107" t="str">
            <v>05.319.089/0001-77</v>
          </cell>
        </row>
        <row r="4108">
          <cell r="A4108" t="str">
            <v>05.319.516/0001-17</v>
          </cell>
        </row>
        <row r="4109">
          <cell r="A4109" t="str">
            <v>05.319.776/0001-92</v>
          </cell>
        </row>
        <row r="4110">
          <cell r="A4110" t="str">
            <v>05.321.513/0001-18</v>
          </cell>
        </row>
        <row r="4111">
          <cell r="A4111" t="str">
            <v>05.322.172/0001-03</v>
          </cell>
        </row>
        <row r="4112">
          <cell r="A4112" t="str">
            <v>05.322.881/0001-80</v>
          </cell>
        </row>
        <row r="4113">
          <cell r="A4113" t="str">
            <v>05.327.279/0001-36</v>
          </cell>
        </row>
        <row r="4114">
          <cell r="A4114" t="str">
            <v>05.328.150/0001-42</v>
          </cell>
        </row>
        <row r="4115">
          <cell r="A4115" t="str">
            <v>05.328.255/0001-00</v>
          </cell>
        </row>
        <row r="4116">
          <cell r="A4116" t="str">
            <v>05.329.406/0001-36</v>
          </cell>
        </row>
        <row r="4117">
          <cell r="A4117" t="str">
            <v>05.329.413/0001-38</v>
          </cell>
        </row>
        <row r="4118">
          <cell r="A4118" t="str">
            <v>05.330.509/0001-16</v>
          </cell>
        </row>
        <row r="4119">
          <cell r="A4119" t="str">
            <v>05.331.949/0001-98</v>
          </cell>
        </row>
        <row r="4120">
          <cell r="A4120" t="str">
            <v>05.332.490/0001-47</v>
          </cell>
        </row>
        <row r="4121">
          <cell r="A4121" t="str">
            <v>05.335.057/0001-65</v>
          </cell>
        </row>
        <row r="4122">
          <cell r="A4122" t="str">
            <v>05.337.383/0001-01</v>
          </cell>
        </row>
        <row r="4123">
          <cell r="A4123" t="str">
            <v>05.338.129/0001-28</v>
          </cell>
        </row>
        <row r="4124">
          <cell r="A4124" t="str">
            <v>05.339.459/0001-38</v>
          </cell>
        </row>
        <row r="4125">
          <cell r="A4125" t="str">
            <v>05.339.529/0001-58</v>
          </cell>
        </row>
        <row r="4126">
          <cell r="A4126" t="str">
            <v>05.340.125/0001-84</v>
          </cell>
        </row>
        <row r="4127">
          <cell r="A4127" t="str">
            <v>05.340.248/0001-15</v>
          </cell>
        </row>
        <row r="4128">
          <cell r="A4128" t="str">
            <v>05.341.951/0002-29</v>
          </cell>
        </row>
        <row r="4129">
          <cell r="A4129" t="str">
            <v>05.341.951/0003-00</v>
          </cell>
        </row>
        <row r="4130">
          <cell r="A4130" t="str">
            <v>05.342.459/0001-97</v>
          </cell>
        </row>
        <row r="4131">
          <cell r="A4131" t="str">
            <v>05.343.449/0001-76</v>
          </cell>
        </row>
        <row r="4132">
          <cell r="A4132" t="str">
            <v>05.344.287/0001-90</v>
          </cell>
        </row>
        <row r="4133">
          <cell r="A4133" t="str">
            <v>05.344.315/0001-70</v>
          </cell>
        </row>
        <row r="4134">
          <cell r="A4134" t="str">
            <v>05.344.685/0001-07</v>
          </cell>
        </row>
        <row r="4135">
          <cell r="A4135" t="str">
            <v>05.344.913/0001-49</v>
          </cell>
        </row>
        <row r="4136">
          <cell r="A4136" t="str">
            <v>05.345.530/0001-95</v>
          </cell>
        </row>
        <row r="4137">
          <cell r="A4137" t="str">
            <v>05.345.723/0001-46</v>
          </cell>
        </row>
        <row r="4138">
          <cell r="A4138" t="str">
            <v>05.346.919/0001-55</v>
          </cell>
        </row>
        <row r="4139">
          <cell r="A4139" t="str">
            <v>05.346.980/0001-00</v>
          </cell>
        </row>
        <row r="4140">
          <cell r="A4140" t="str">
            <v>05.348.859/0001-00</v>
          </cell>
        </row>
        <row r="4141">
          <cell r="A4141" t="str">
            <v>05.349.213/0001-47</v>
          </cell>
        </row>
        <row r="4142">
          <cell r="A4142" t="str">
            <v>05.349.588/0001-07</v>
          </cell>
        </row>
        <row r="4143">
          <cell r="A4143" t="str">
            <v>05.353.326/0001-16</v>
          </cell>
        </row>
        <row r="4144">
          <cell r="A4144" t="str">
            <v>05.353.545/0001-03</v>
          </cell>
        </row>
        <row r="4145">
          <cell r="A4145" t="str">
            <v>05.353.545/0002-86</v>
          </cell>
        </row>
        <row r="4146">
          <cell r="A4146" t="str">
            <v>05.353.545/0003-67</v>
          </cell>
        </row>
        <row r="4147">
          <cell r="A4147" t="str">
            <v>05.353.545/0008-71</v>
          </cell>
        </row>
        <row r="4148">
          <cell r="A4148" t="str">
            <v>05.356.568/0001-63</v>
          </cell>
        </row>
        <row r="4149">
          <cell r="A4149" t="str">
            <v>05.356.949/0001-42</v>
          </cell>
        </row>
        <row r="4150">
          <cell r="A4150" t="str">
            <v>05.357.996/0001-00</v>
          </cell>
        </row>
        <row r="4151">
          <cell r="A4151" t="str">
            <v>05.361.994/0001-95</v>
          </cell>
        </row>
        <row r="4152">
          <cell r="A4152" t="str">
            <v>05.362.676/0001-49</v>
          </cell>
        </row>
        <row r="4153">
          <cell r="A4153" t="str">
            <v>05.362.902/0001-91</v>
          </cell>
        </row>
        <row r="4154">
          <cell r="A4154" t="str">
            <v>05.362.956/0001-57</v>
          </cell>
        </row>
        <row r="4155">
          <cell r="A4155" t="str">
            <v>05.364.284/0001-19</v>
          </cell>
        </row>
        <row r="4156">
          <cell r="A4156" t="str">
            <v>05.364.292/0001-65</v>
          </cell>
        </row>
        <row r="4157">
          <cell r="A4157" t="str">
            <v>05.368.183/0001-16</v>
          </cell>
        </row>
        <row r="4158">
          <cell r="A4158" t="str">
            <v>05.368.201/0001-60</v>
          </cell>
        </row>
        <row r="4159">
          <cell r="A4159" t="str">
            <v>05.368.617/0001-88</v>
          </cell>
        </row>
        <row r="4160">
          <cell r="A4160" t="str">
            <v>05.369.118/0001-05</v>
          </cell>
        </row>
        <row r="4161">
          <cell r="A4161" t="str">
            <v>05.370.211/0001-30</v>
          </cell>
        </row>
        <row r="4162">
          <cell r="A4162" t="str">
            <v>05.371.987/0001-74</v>
          </cell>
        </row>
        <row r="4163">
          <cell r="A4163" t="str">
            <v>05.374.444/0001-00</v>
          </cell>
        </row>
        <row r="4164">
          <cell r="A4164" t="str">
            <v>05.374.546/0001-26</v>
          </cell>
        </row>
        <row r="4165">
          <cell r="A4165" t="str">
            <v>05.374.788/0001-10</v>
          </cell>
        </row>
        <row r="4166">
          <cell r="A4166" t="str">
            <v>05.375.133/0001-66</v>
          </cell>
        </row>
        <row r="4167">
          <cell r="A4167" t="str">
            <v>05.375.253/0001-63</v>
          </cell>
        </row>
        <row r="4168">
          <cell r="A4168" t="str">
            <v>05.375.843/0001-96</v>
          </cell>
        </row>
        <row r="4169">
          <cell r="A4169" t="str">
            <v>05.378.123/0001-84</v>
          </cell>
        </row>
        <row r="4170">
          <cell r="A4170" t="str">
            <v>05.378.819/0001-00</v>
          </cell>
        </row>
        <row r="4171">
          <cell r="A4171" t="str">
            <v>05.379.131/0001-45</v>
          </cell>
        </row>
        <row r="4172">
          <cell r="A4172" t="str">
            <v>05.379.980/0001-07</v>
          </cell>
        </row>
        <row r="4173">
          <cell r="A4173" t="str">
            <v>05.382.496/0001-29</v>
          </cell>
        </row>
        <row r="4174">
          <cell r="A4174" t="str">
            <v>05.383.075/0001-12</v>
          </cell>
        </row>
        <row r="4175">
          <cell r="A4175" t="str">
            <v>05.383.478/0001-61</v>
          </cell>
        </row>
        <row r="4176">
          <cell r="A4176" t="str">
            <v>05.384.806/0001-44</v>
          </cell>
        </row>
        <row r="4177">
          <cell r="A4177" t="str">
            <v>05.385.075/0002-32</v>
          </cell>
        </row>
        <row r="4178">
          <cell r="A4178" t="str">
            <v>05.389.842/0001-09</v>
          </cell>
        </row>
        <row r="4179">
          <cell r="A4179" t="str">
            <v>05.390.081/0001-05</v>
          </cell>
        </row>
        <row r="4180">
          <cell r="A4180" t="str">
            <v>05.391.533/0001-65</v>
          </cell>
        </row>
        <row r="4181">
          <cell r="A4181" t="str">
            <v>05.393.232/0001-70</v>
          </cell>
        </row>
        <row r="4182">
          <cell r="A4182" t="str">
            <v>05.393.664/0001-81</v>
          </cell>
        </row>
        <row r="4183">
          <cell r="A4183" t="str">
            <v>05.394.009/0001-48</v>
          </cell>
        </row>
        <row r="4184">
          <cell r="A4184" t="str">
            <v>05.394.296/0001-96</v>
          </cell>
        </row>
        <row r="4185">
          <cell r="A4185" t="str">
            <v>05.395.589/0001-98</v>
          </cell>
        </row>
        <row r="4186">
          <cell r="A4186" t="str">
            <v>05.396.090/0001-03</v>
          </cell>
        </row>
        <row r="4187">
          <cell r="A4187" t="str">
            <v>05.397.976/0001-63</v>
          </cell>
        </row>
        <row r="4188">
          <cell r="A4188" t="str">
            <v>05.399.101/0001-09</v>
          </cell>
        </row>
        <row r="4189">
          <cell r="A4189" t="str">
            <v>05.400.462/0001-10</v>
          </cell>
        </row>
        <row r="4190">
          <cell r="A4190" t="str">
            <v>05.402.374/0001-57</v>
          </cell>
        </row>
        <row r="4191">
          <cell r="A4191" t="str">
            <v>05.402.845/0001-27</v>
          </cell>
        </row>
        <row r="4192">
          <cell r="A4192" t="str">
            <v>05.402.849/0001-05</v>
          </cell>
        </row>
        <row r="4193">
          <cell r="A4193" t="str">
            <v>05.405.529/0001-09</v>
          </cell>
        </row>
        <row r="4194">
          <cell r="A4194" t="str">
            <v>05.407.235/0001-16</v>
          </cell>
        </row>
        <row r="4195">
          <cell r="A4195" t="str">
            <v>05.407.271/0001-80</v>
          </cell>
        </row>
        <row r="4196">
          <cell r="A4196" t="str">
            <v>05.407.281/0001-15</v>
          </cell>
        </row>
        <row r="4197">
          <cell r="A4197" t="str">
            <v>05.407.849/0001-06</v>
          </cell>
        </row>
        <row r="4198">
          <cell r="A4198" t="str">
            <v>05.408.957/0001-95</v>
          </cell>
        </row>
        <row r="4199">
          <cell r="A4199" t="str">
            <v>05.410.456/0001-43</v>
          </cell>
        </row>
        <row r="4200">
          <cell r="A4200" t="str">
            <v>05.411.169/0001-58</v>
          </cell>
        </row>
        <row r="4201">
          <cell r="A4201" t="str">
            <v>05.411.365/0001-22</v>
          </cell>
        </row>
        <row r="4202">
          <cell r="A4202" t="str">
            <v>05.412.401/0001-72</v>
          </cell>
        </row>
        <row r="4203">
          <cell r="A4203" t="str">
            <v>05.415.091/0001-40</v>
          </cell>
        </row>
        <row r="4204">
          <cell r="A4204" t="str">
            <v>05.415.752/0001-37</v>
          </cell>
        </row>
        <row r="4205">
          <cell r="A4205" t="str">
            <v>05.417.186/0001-00</v>
          </cell>
        </row>
        <row r="4206">
          <cell r="A4206" t="str">
            <v>05.417.198/0001-27</v>
          </cell>
        </row>
        <row r="4207">
          <cell r="A4207" t="str">
            <v>05.417.566/0001-37</v>
          </cell>
        </row>
        <row r="4208">
          <cell r="A4208" t="str">
            <v>05.417.680/0001-67</v>
          </cell>
        </row>
        <row r="4209">
          <cell r="A4209" t="str">
            <v>05.418.021/0001-45</v>
          </cell>
        </row>
        <row r="4210">
          <cell r="A4210" t="str">
            <v>05.419.300/0001-23</v>
          </cell>
        </row>
        <row r="4211">
          <cell r="A4211" t="str">
            <v>05.419.589/0001-80</v>
          </cell>
        </row>
        <row r="4212">
          <cell r="A4212" t="str">
            <v>05.420.277/0001-97</v>
          </cell>
        </row>
        <row r="4213">
          <cell r="A4213" t="str">
            <v>05.422.156/0001-84</v>
          </cell>
        </row>
        <row r="4214">
          <cell r="A4214" t="str">
            <v>05.423.107/0001-66</v>
          </cell>
        </row>
        <row r="4215">
          <cell r="A4215" t="str">
            <v>05.424.277/0001-65</v>
          </cell>
        </row>
        <row r="4216">
          <cell r="A4216" t="str">
            <v>05.424.430/0001-54</v>
          </cell>
        </row>
        <row r="4217">
          <cell r="A4217" t="str">
            <v>05.425.321/0001-51</v>
          </cell>
        </row>
        <row r="4218">
          <cell r="A4218" t="str">
            <v>05.425.327/0001-29</v>
          </cell>
        </row>
        <row r="4219">
          <cell r="A4219" t="str">
            <v>05.426.559/0001-00</v>
          </cell>
        </row>
        <row r="4220">
          <cell r="A4220" t="str">
            <v>05.426.660/0001-52</v>
          </cell>
        </row>
        <row r="4221">
          <cell r="A4221" t="str">
            <v>05.427.772/0001-28</v>
          </cell>
        </row>
        <row r="4222">
          <cell r="A4222" t="str">
            <v>05.429.492/0001-59</v>
          </cell>
        </row>
        <row r="4223">
          <cell r="A4223" t="str">
            <v>05.432.144/0001-30</v>
          </cell>
        </row>
        <row r="4224">
          <cell r="A4224" t="str">
            <v>05.432.187/0001-16</v>
          </cell>
        </row>
        <row r="4225">
          <cell r="A4225" t="str">
            <v>05.433.508/0001-05</v>
          </cell>
        </row>
        <row r="4226">
          <cell r="A4226" t="str">
            <v>05.434.025/0001-17</v>
          </cell>
        </row>
        <row r="4227">
          <cell r="A4227" t="str">
            <v>05.435.020/0001-09</v>
          </cell>
        </row>
        <row r="4228">
          <cell r="A4228" t="str">
            <v>05.435.408/0001-00</v>
          </cell>
        </row>
        <row r="4229">
          <cell r="A4229" t="str">
            <v>05.436.664/0001-11</v>
          </cell>
        </row>
        <row r="4230">
          <cell r="A4230" t="str">
            <v>05.437.919/0001-60</v>
          </cell>
        </row>
        <row r="4231">
          <cell r="A4231" t="str">
            <v>05.437.944/0001-44</v>
          </cell>
        </row>
        <row r="4232">
          <cell r="A4232" t="str">
            <v>05.440.124/0001-01</v>
          </cell>
        </row>
        <row r="4233">
          <cell r="A4233" t="str">
            <v>05.440.132/0001-58</v>
          </cell>
        </row>
        <row r="4234">
          <cell r="A4234" t="str">
            <v>05.442.117/0001-49</v>
          </cell>
        </row>
        <row r="4235">
          <cell r="A4235" t="str">
            <v>05.442.592/0001-15</v>
          </cell>
        </row>
        <row r="4236">
          <cell r="A4236" t="str">
            <v>05.448.437/0001-06</v>
          </cell>
        </row>
        <row r="4237">
          <cell r="A4237" t="str">
            <v>05.452.742/0001-71</v>
          </cell>
        </row>
        <row r="4238">
          <cell r="A4238" t="str">
            <v>05.453.447/0001-30</v>
          </cell>
        </row>
        <row r="4239">
          <cell r="A4239" t="str">
            <v>05.454.399/0001-02</v>
          </cell>
        </row>
        <row r="4240">
          <cell r="A4240" t="str">
            <v>05.454.427/0001-83</v>
          </cell>
        </row>
        <row r="4241">
          <cell r="A4241" t="str">
            <v>05.454.846/0001-15</v>
          </cell>
        </row>
        <row r="4242">
          <cell r="A4242" t="str">
            <v>05.455.200/0001-52</v>
          </cell>
        </row>
        <row r="4243">
          <cell r="A4243" t="str">
            <v>05.455.278/0001-77</v>
          </cell>
        </row>
        <row r="4244">
          <cell r="A4244" t="str">
            <v>05.456.985/0001-88</v>
          </cell>
        </row>
        <row r="4245">
          <cell r="A4245" t="str">
            <v>05.459.576/0001-35</v>
          </cell>
        </row>
        <row r="4246">
          <cell r="A4246" t="str">
            <v>05.461.356/0001-46</v>
          </cell>
        </row>
        <row r="4247">
          <cell r="A4247" t="str">
            <v>05.463.247/0001-68</v>
          </cell>
        </row>
        <row r="4248">
          <cell r="A4248" t="str">
            <v>05.466.358/0001-28</v>
          </cell>
        </row>
        <row r="4249">
          <cell r="A4249" t="str">
            <v>05.466.523/0001-41</v>
          </cell>
        </row>
        <row r="4250">
          <cell r="A4250" t="str">
            <v>05.467.500/0006-66</v>
          </cell>
        </row>
        <row r="4251">
          <cell r="A4251" t="str">
            <v>05.473.349/0001-64</v>
          </cell>
        </row>
        <row r="4252">
          <cell r="A4252" t="str">
            <v>05.473.451/0001-60</v>
          </cell>
        </row>
        <row r="4253">
          <cell r="A4253" t="str">
            <v>05.474.957/0001-93</v>
          </cell>
        </row>
        <row r="4254">
          <cell r="A4254" t="str">
            <v>05.475.592/0001-11</v>
          </cell>
        </row>
        <row r="4255">
          <cell r="A4255" t="str">
            <v>05.477.683/0001-96</v>
          </cell>
        </row>
        <row r="4256">
          <cell r="A4256" t="str">
            <v>05.481.400/0001-80</v>
          </cell>
        </row>
        <row r="4257">
          <cell r="A4257" t="str">
            <v>05.482.603/0001-90</v>
          </cell>
        </row>
        <row r="4258">
          <cell r="A4258" t="str">
            <v>05.484.099/0001-68</v>
          </cell>
        </row>
        <row r="4259">
          <cell r="A4259" t="str">
            <v>05.486.430/0001-89</v>
          </cell>
        </row>
        <row r="4260">
          <cell r="A4260" t="str">
            <v>05.487.153/0001-29</v>
          </cell>
        </row>
        <row r="4261">
          <cell r="A4261" t="str">
            <v>05.489.008/0001-87</v>
          </cell>
        </row>
        <row r="4262">
          <cell r="A4262" t="str">
            <v>05.489.130/0001-53</v>
          </cell>
        </row>
        <row r="4263">
          <cell r="A4263" t="str">
            <v>05.489.245/0001-48</v>
          </cell>
        </row>
        <row r="4264">
          <cell r="A4264" t="str">
            <v>05.490.803/0001-95</v>
          </cell>
        </row>
        <row r="4265">
          <cell r="A4265" t="str">
            <v>05.496.722/0001-00</v>
          </cell>
        </row>
        <row r="4266">
          <cell r="A4266" t="str">
            <v>05.496.853/0001-80</v>
          </cell>
        </row>
        <row r="4267">
          <cell r="A4267" t="str">
            <v>05.498.641/0001-31</v>
          </cell>
        </row>
        <row r="4268">
          <cell r="A4268" t="str">
            <v>05.498.947/0001-98</v>
          </cell>
        </row>
        <row r="4269">
          <cell r="A4269" t="str">
            <v>05.5.5.77./767--70</v>
          </cell>
        </row>
        <row r="4270">
          <cell r="A4270" t="str">
            <v>05.500.469/0001-03</v>
          </cell>
        </row>
        <row r="4271">
          <cell r="A4271" t="str">
            <v>05.500.776/0001-94</v>
          </cell>
        </row>
        <row r="4272">
          <cell r="A4272" t="str">
            <v>05.503.051/0001-50</v>
          </cell>
        </row>
        <row r="4273">
          <cell r="A4273" t="str">
            <v>05.504.811/0001-43</v>
          </cell>
        </row>
        <row r="4274">
          <cell r="A4274" t="str">
            <v>05.505.629/0001-07</v>
          </cell>
        </row>
        <row r="4275">
          <cell r="A4275" t="str">
            <v>05.508.834/0001-26</v>
          </cell>
        </row>
        <row r="4276">
          <cell r="A4276" t="str">
            <v>05.509.605/0001-26</v>
          </cell>
        </row>
        <row r="4277">
          <cell r="A4277" t="str">
            <v>05.510.323/0001-49</v>
          </cell>
        </row>
        <row r="4278">
          <cell r="A4278" t="str">
            <v>05.510.881/0001-04</v>
          </cell>
        </row>
        <row r="4279">
          <cell r="A4279" t="str">
            <v>05.512.571/0001-29</v>
          </cell>
        </row>
        <row r="4280">
          <cell r="A4280" t="str">
            <v>05.513.814/0001-43</v>
          </cell>
        </row>
        <row r="4281">
          <cell r="A4281" t="str">
            <v>05.514.272/0001-23</v>
          </cell>
        </row>
        <row r="4282">
          <cell r="A4282" t="str">
            <v>05.514.291/0001-50</v>
          </cell>
        </row>
        <row r="4283">
          <cell r="A4283" t="str">
            <v>05.514.580/0001-59</v>
          </cell>
        </row>
        <row r="4284">
          <cell r="A4284" t="str">
            <v>05.514.580/0002-30</v>
          </cell>
        </row>
        <row r="4285">
          <cell r="A4285" t="str">
            <v>05.515.224/0010-40</v>
          </cell>
        </row>
        <row r="4286">
          <cell r="A4286" t="str">
            <v>05.516.582/0001-87</v>
          </cell>
        </row>
        <row r="4287">
          <cell r="A4287" t="str">
            <v>05.517.425/0001-96</v>
          </cell>
        </row>
        <row r="4288">
          <cell r="A4288" t="str">
            <v>05.518.049/0001-54</v>
          </cell>
        </row>
        <row r="4289">
          <cell r="A4289" t="str">
            <v>05.519.873/0001-29</v>
          </cell>
        </row>
        <row r="4290">
          <cell r="A4290" t="str">
            <v>05.520.087/0001-41</v>
          </cell>
        </row>
        <row r="4291">
          <cell r="A4291" t="str">
            <v>05.521.439/0001-83</v>
          </cell>
        </row>
        <row r="4292">
          <cell r="A4292" t="str">
            <v>05.521.656/0001-73</v>
          </cell>
        </row>
        <row r="4293">
          <cell r="A4293" t="str">
            <v>05.524.395/0001-45</v>
          </cell>
        </row>
        <row r="4294">
          <cell r="A4294" t="str">
            <v>05.524.470/0001-78</v>
          </cell>
        </row>
        <row r="4295">
          <cell r="A4295" t="str">
            <v>05.525.797/0001-64</v>
          </cell>
        </row>
        <row r="4296">
          <cell r="A4296" t="str">
            <v>05.528.091/0001-56</v>
          </cell>
        </row>
        <row r="4297">
          <cell r="A4297" t="str">
            <v>05.529.464/0001-03</v>
          </cell>
        </row>
        <row r="4298">
          <cell r="A4298" t="str">
            <v>05.530.127/0001-36</v>
          </cell>
        </row>
        <row r="4299">
          <cell r="A4299" t="str">
            <v>05.531.357/0001-10</v>
          </cell>
        </row>
        <row r="4300">
          <cell r="A4300" t="str">
            <v>05.532.178/0001-05</v>
          </cell>
        </row>
        <row r="4301">
          <cell r="A4301" t="str">
            <v>05.536.641/0001-89</v>
          </cell>
        </row>
        <row r="4302">
          <cell r="A4302" t="str">
            <v>05.538.197/0001-30</v>
          </cell>
        </row>
        <row r="4303">
          <cell r="A4303" t="str">
            <v>05.539.629/0001-28</v>
          </cell>
        </row>
        <row r="4304">
          <cell r="A4304" t="str">
            <v>05.540.826/0001-67</v>
          </cell>
        </row>
        <row r="4305">
          <cell r="A4305" t="str">
            <v>05.541.004/0001-09</v>
          </cell>
        </row>
        <row r="4306">
          <cell r="A4306" t="str">
            <v>05.541.998/0001-55</v>
          </cell>
        </row>
        <row r="4307">
          <cell r="A4307" t="str">
            <v>05.542.306/0001-93</v>
          </cell>
        </row>
        <row r="4308">
          <cell r="A4308" t="str">
            <v>05.545.216/0001-56</v>
          </cell>
        </row>
        <row r="4309">
          <cell r="A4309" t="str">
            <v>05.545.907/0001-50</v>
          </cell>
        </row>
        <row r="4310">
          <cell r="A4310" t="str">
            <v>05.546.487/0001-26</v>
          </cell>
        </row>
        <row r="4311">
          <cell r="A4311" t="str">
            <v>05.548.846/0001-84</v>
          </cell>
        </row>
        <row r="4312">
          <cell r="A4312" t="str">
            <v>05.548.851/0001-97</v>
          </cell>
        </row>
        <row r="4313">
          <cell r="A4313" t="str">
            <v>05.548.889/0001-60</v>
          </cell>
        </row>
        <row r="4314">
          <cell r="A4314" t="str">
            <v>05.548.914/0001-05</v>
          </cell>
        </row>
        <row r="4315">
          <cell r="A4315" t="str">
            <v>05.549.158/0001-39</v>
          </cell>
        </row>
        <row r="4316">
          <cell r="A4316" t="str">
            <v>05.549.954/0001-71</v>
          </cell>
        </row>
        <row r="4317">
          <cell r="A4317" t="str">
            <v>05.550.525/0001-14</v>
          </cell>
        </row>
        <row r="4318">
          <cell r="A4318" t="str">
            <v>05.551.572/0001-82</v>
          </cell>
        </row>
        <row r="4319">
          <cell r="A4319" t="str">
            <v>05.552.965/0001-00</v>
          </cell>
        </row>
        <row r="4320">
          <cell r="A4320" t="str">
            <v>05.553.071/0001-35</v>
          </cell>
        </row>
        <row r="4321">
          <cell r="A4321" t="str">
            <v>05.553.278/0001-00</v>
          </cell>
        </row>
        <row r="4322">
          <cell r="A4322" t="str">
            <v>05.555.270/0001-82</v>
          </cell>
        </row>
        <row r="4323">
          <cell r="A4323" t="str">
            <v>05.555.742/0001-05</v>
          </cell>
        </row>
        <row r="4324">
          <cell r="A4324" t="str">
            <v>05.555.904/0001-05</v>
          </cell>
        </row>
        <row r="4325">
          <cell r="A4325" t="str">
            <v>05.556.320/0001-46</v>
          </cell>
        </row>
        <row r="4326">
          <cell r="A4326" t="str">
            <v>05.557.724/0001-54</v>
          </cell>
        </row>
        <row r="4327">
          <cell r="A4327" t="str">
            <v>05.559.365/0001-74</v>
          </cell>
        </row>
        <row r="4328">
          <cell r="A4328" t="str">
            <v>05.560.094/0001-77</v>
          </cell>
        </row>
        <row r="4329">
          <cell r="A4329" t="str">
            <v>05.560.095/0001-11</v>
          </cell>
        </row>
        <row r="4330">
          <cell r="A4330" t="str">
            <v>05.560.847/0001-44</v>
          </cell>
        </row>
        <row r="4331">
          <cell r="A4331" t="str">
            <v>05.562.337/0001-06</v>
          </cell>
        </row>
        <row r="4332">
          <cell r="A4332" t="str">
            <v>05.562.829/0001-00</v>
          </cell>
        </row>
        <row r="4333">
          <cell r="A4333" t="str">
            <v>05.563.875/0001-15</v>
          </cell>
        </row>
        <row r="4334">
          <cell r="A4334" t="str">
            <v>05.564.038/0001-00</v>
          </cell>
        </row>
        <row r="4335">
          <cell r="A4335" t="str">
            <v>05.568.111/0001-12</v>
          </cell>
        </row>
        <row r="4336">
          <cell r="A4336" t="str">
            <v>05.568.278/0001-83</v>
          </cell>
        </row>
        <row r="4337">
          <cell r="A4337" t="str">
            <v>05.570.922/0001-58</v>
          </cell>
        </row>
        <row r="4338">
          <cell r="A4338" t="str">
            <v>05.572.779/0001-33</v>
          </cell>
        </row>
        <row r="4339">
          <cell r="A4339" t="str">
            <v>05.575.325/0001-16</v>
          </cell>
        </row>
        <row r="4340">
          <cell r="A4340" t="str">
            <v>05.575.606/0001-79</v>
          </cell>
        </row>
        <row r="4341">
          <cell r="A4341" t="str">
            <v>05.575.793/0001-90</v>
          </cell>
        </row>
        <row r="4342">
          <cell r="A4342" t="str">
            <v>05.575.836/0001-38</v>
          </cell>
        </row>
        <row r="4343">
          <cell r="A4343" t="str">
            <v>05.576.692/0001-34</v>
          </cell>
        </row>
        <row r="4344">
          <cell r="A4344" t="str">
            <v>05.578.550/0001-06</v>
          </cell>
        </row>
        <row r="4345">
          <cell r="A4345" t="str">
            <v>05.579.124/0001-97</v>
          </cell>
        </row>
        <row r="4346">
          <cell r="A4346" t="str">
            <v>05.580.890/0001-71</v>
          </cell>
        </row>
        <row r="4347">
          <cell r="A4347" t="str">
            <v>05.583.050/0001-62</v>
          </cell>
        </row>
        <row r="4348">
          <cell r="A4348" t="str">
            <v>05.584.886/0001-81</v>
          </cell>
        </row>
        <row r="4349">
          <cell r="A4349" t="str">
            <v>05.585.513/0001-25</v>
          </cell>
        </row>
        <row r="4350">
          <cell r="A4350" t="str">
            <v>05.586.047/0001-00</v>
          </cell>
        </row>
        <row r="4351">
          <cell r="A4351" t="str">
            <v>05.587.002/0001-42</v>
          </cell>
        </row>
        <row r="4352">
          <cell r="A4352" t="str">
            <v>05.588.133/0001-44</v>
          </cell>
        </row>
        <row r="4353">
          <cell r="A4353" t="str">
            <v>05.589.462/0002-90</v>
          </cell>
        </row>
        <row r="4354">
          <cell r="A4354" t="str">
            <v>05.590.159/0001-27</v>
          </cell>
        </row>
        <row r="4355">
          <cell r="A4355" t="str">
            <v>05.593.760/0001-73</v>
          </cell>
        </row>
        <row r="4356">
          <cell r="A4356" t="str">
            <v>05.595.271/0001-50</v>
          </cell>
        </row>
        <row r="4357">
          <cell r="A4357" t="str">
            <v>05.595.740/0001-31</v>
          </cell>
        </row>
        <row r="4358">
          <cell r="A4358" t="str">
            <v>05.596.901/0001-01</v>
          </cell>
        </row>
        <row r="4359">
          <cell r="A4359" t="str">
            <v>05.597.391/0001-97</v>
          </cell>
        </row>
        <row r="4360">
          <cell r="A4360" t="str">
            <v>05.598.125/0001-89</v>
          </cell>
        </row>
        <row r="4361">
          <cell r="A4361" t="str">
            <v>05.600.229/0001-80</v>
          </cell>
        </row>
        <row r="4362">
          <cell r="A4362" t="str">
            <v>05.602.941/0001-19</v>
          </cell>
        </row>
        <row r="4363">
          <cell r="A4363" t="str">
            <v>05.605.676/0001-22</v>
          </cell>
        </row>
        <row r="4364">
          <cell r="A4364" t="str">
            <v>05.608.769/0001-00</v>
          </cell>
        </row>
        <row r="4365">
          <cell r="A4365" t="str">
            <v>05.613.707/0001-97</v>
          </cell>
        </row>
        <row r="4366">
          <cell r="A4366" t="str">
            <v>05.616.625/0001-04</v>
          </cell>
        </row>
        <row r="4367">
          <cell r="A4367" t="str">
            <v>05.617.142/0001-16</v>
          </cell>
        </row>
        <row r="4368">
          <cell r="A4368" t="str">
            <v>05.619.105/0001-47</v>
          </cell>
        </row>
        <row r="4369">
          <cell r="A4369" t="str">
            <v>05.620.658/0001-10</v>
          </cell>
        </row>
        <row r="4370">
          <cell r="A4370" t="str">
            <v>05.621.876/0001-79</v>
          </cell>
        </row>
        <row r="4371">
          <cell r="A4371" t="str">
            <v>05.622.175/0001-54</v>
          </cell>
        </row>
        <row r="4372">
          <cell r="A4372" t="str">
            <v>05.622.370/0001-84</v>
          </cell>
        </row>
        <row r="4373">
          <cell r="A4373" t="str">
            <v>05.622.677/0001-85</v>
          </cell>
        </row>
        <row r="4374">
          <cell r="A4374" t="str">
            <v>05.626.364/0001-03</v>
          </cell>
        </row>
        <row r="4375">
          <cell r="A4375" t="str">
            <v>05.626.539/0001-74</v>
          </cell>
        </row>
        <row r="4376">
          <cell r="A4376" t="str">
            <v>05.626.812/0001-60</v>
          </cell>
        </row>
        <row r="4377">
          <cell r="A4377" t="str">
            <v>05.630.444/0001-24</v>
          </cell>
        </row>
        <row r="4378">
          <cell r="A4378" t="str">
            <v>05.630.562/0001-32</v>
          </cell>
        </row>
        <row r="4379">
          <cell r="A4379" t="str">
            <v>05.632.069/0001-51</v>
          </cell>
        </row>
        <row r="4380">
          <cell r="A4380" t="str">
            <v>05.634.109/0001-02</v>
          </cell>
        </row>
        <row r="4381">
          <cell r="A4381" t="str">
            <v>05.634.136/0001-77</v>
          </cell>
        </row>
        <row r="4382">
          <cell r="A4382" t="str">
            <v>05.635.159/0001-04</v>
          </cell>
        </row>
        <row r="4383">
          <cell r="A4383" t="str">
            <v>05.636.054/0001-61</v>
          </cell>
        </row>
        <row r="4384">
          <cell r="A4384" t="str">
            <v>05.636.554/0001-01</v>
          </cell>
        </row>
        <row r="4385">
          <cell r="A4385" t="str">
            <v>05.637.562/0001-64</v>
          </cell>
        </row>
        <row r="4386">
          <cell r="A4386" t="str">
            <v>05.637.609/0001-90</v>
          </cell>
        </row>
        <row r="4387">
          <cell r="A4387" t="str">
            <v>05.639.156/0001-30</v>
          </cell>
        </row>
        <row r="4388">
          <cell r="A4388" t="str">
            <v>05.644.040/0001-90</v>
          </cell>
        </row>
        <row r="4389">
          <cell r="A4389" t="str">
            <v>05.644.586/0001-40</v>
          </cell>
        </row>
        <row r="4390">
          <cell r="A4390" t="str">
            <v>05.644.883/0001-96</v>
          </cell>
        </row>
        <row r="4391">
          <cell r="A4391" t="str">
            <v>05.647.310/0001-16</v>
          </cell>
        </row>
        <row r="4392">
          <cell r="A4392" t="str">
            <v>05.648.880/0001-20</v>
          </cell>
        </row>
        <row r="4393">
          <cell r="A4393" t="str">
            <v>05.650.821/0001-97</v>
          </cell>
        </row>
        <row r="4394">
          <cell r="A4394" t="str">
            <v>05.650.991/0001-71</v>
          </cell>
        </row>
        <row r="4395">
          <cell r="A4395" t="str">
            <v>05.652.385/0001-95</v>
          </cell>
        </row>
        <row r="4396">
          <cell r="A4396" t="str">
            <v>05.653.675/0001-53</v>
          </cell>
        </row>
        <row r="4397">
          <cell r="A4397" t="str">
            <v>05.653.800/0001-25</v>
          </cell>
        </row>
        <row r="4398">
          <cell r="A4398" t="str">
            <v>05.654.894/0001-57</v>
          </cell>
        </row>
        <row r="4399">
          <cell r="A4399" t="str">
            <v>05.655.669/0001-35</v>
          </cell>
        </row>
        <row r="4400">
          <cell r="A4400" t="str">
            <v>05.656.627/0001-19</v>
          </cell>
        </row>
        <row r="4401">
          <cell r="A4401" t="str">
            <v>05.658.875/0001-07</v>
          </cell>
        </row>
        <row r="4402">
          <cell r="A4402" t="str">
            <v>05.659.785/0006-37</v>
          </cell>
        </row>
        <row r="4403">
          <cell r="A4403" t="str">
            <v>05.664.944/0001-87</v>
          </cell>
        </row>
        <row r="4404">
          <cell r="A4404" t="str">
            <v>05.665.241/0001-73</v>
          </cell>
        </row>
        <row r="4405">
          <cell r="A4405" t="str">
            <v>05.667.602/0001-10</v>
          </cell>
        </row>
        <row r="4406">
          <cell r="A4406" t="str">
            <v>05.669.438/0001-80</v>
          </cell>
        </row>
        <row r="4407">
          <cell r="A4407" t="str">
            <v>05.672.897/0001-13</v>
          </cell>
        </row>
        <row r="4408">
          <cell r="A4408" t="str">
            <v>05.673.176/0001-28</v>
          </cell>
        </row>
        <row r="4409">
          <cell r="A4409" t="str">
            <v>05.675.321/0001-00</v>
          </cell>
        </row>
        <row r="4410">
          <cell r="A4410" t="str">
            <v>05.675.431/0001-71</v>
          </cell>
        </row>
        <row r="4411">
          <cell r="A4411" t="str">
            <v>05.677.276/0001-22</v>
          </cell>
        </row>
        <row r="4412">
          <cell r="A4412" t="str">
            <v>05.678.234/0001-06</v>
          </cell>
        </row>
        <row r="4413">
          <cell r="A4413" t="str">
            <v>05.681.514/0001-73</v>
          </cell>
        </row>
        <row r="4414">
          <cell r="A4414" t="str">
            <v>05.681.904/0001-43</v>
          </cell>
        </row>
        <row r="4415">
          <cell r="A4415" t="str">
            <v>05.684.848/0001-09</v>
          </cell>
        </row>
        <row r="4416">
          <cell r="A4416" t="str">
            <v>05.686.505/0001-75</v>
          </cell>
        </row>
        <row r="4417">
          <cell r="A4417" t="str">
            <v>05.688.737/0001-62</v>
          </cell>
        </row>
        <row r="4418">
          <cell r="A4418" t="str">
            <v>05.688.835/0001-08</v>
          </cell>
        </row>
        <row r="4419">
          <cell r="A4419" t="str">
            <v>05.689.123/0001-03</v>
          </cell>
        </row>
        <row r="4420">
          <cell r="A4420" t="str">
            <v>05.689.301/0001-98</v>
          </cell>
        </row>
        <row r="4421">
          <cell r="A4421" t="str">
            <v>05.689.379/0001-02</v>
          </cell>
        </row>
        <row r="4422">
          <cell r="A4422" t="str">
            <v>05.689.676/0001-58</v>
          </cell>
        </row>
        <row r="4423">
          <cell r="A4423" t="str">
            <v>05.692.186/0001-00</v>
          </cell>
        </row>
        <row r="4424">
          <cell r="A4424" t="str">
            <v>05.696.551/0001-55</v>
          </cell>
        </row>
        <row r="4425">
          <cell r="A4425" t="str">
            <v>05.698.815/0001-00</v>
          </cell>
        </row>
        <row r="4426">
          <cell r="A4426" t="str">
            <v>05.700.957/0001-64</v>
          </cell>
        </row>
        <row r="4427">
          <cell r="A4427" t="str">
            <v>05.702.079/0001-16</v>
          </cell>
        </row>
        <row r="4428">
          <cell r="A4428" t="str">
            <v>05.702.622/0001-85</v>
          </cell>
        </row>
        <row r="4429">
          <cell r="A4429" t="str">
            <v>05.703.807/0002-95</v>
          </cell>
        </row>
        <row r="4430">
          <cell r="A4430" t="str">
            <v>05.724.069/0001-81</v>
          </cell>
        </row>
        <row r="4431">
          <cell r="A4431" t="str">
            <v>05.724.486/0001-24</v>
          </cell>
        </row>
        <row r="4432">
          <cell r="A4432" t="str">
            <v>05.728.585/0001-84</v>
          </cell>
        </row>
        <row r="4433">
          <cell r="A4433" t="str">
            <v>05.728.775/0001-00</v>
          </cell>
        </row>
        <row r="4434">
          <cell r="A4434" t="str">
            <v>05.732.156/0001-80</v>
          </cell>
        </row>
        <row r="4435">
          <cell r="A4435" t="str">
            <v>05.735.421/0001-84</v>
          </cell>
        </row>
        <row r="4436">
          <cell r="A4436" t="str">
            <v>05.744.041/0001-06</v>
          </cell>
        </row>
        <row r="4437">
          <cell r="A4437" t="str">
            <v>05.746.589/0001-95</v>
          </cell>
        </row>
        <row r="4438">
          <cell r="A4438" t="str">
            <v>05.748.743/0001-68</v>
          </cell>
        </row>
        <row r="4439">
          <cell r="A4439" t="str">
            <v>05.752.384/0001-12</v>
          </cell>
        </row>
        <row r="4440">
          <cell r="A4440" t="str">
            <v>05.753.240/0001-80</v>
          </cell>
        </row>
        <row r="4441">
          <cell r="A4441" t="str">
            <v>05.754.261/0001-10</v>
          </cell>
        </row>
        <row r="4442">
          <cell r="A4442" t="str">
            <v>05.754.477/0001-86</v>
          </cell>
        </row>
        <row r="4443">
          <cell r="A4443" t="str">
            <v>05.755.275/0001-59</v>
          </cell>
        </row>
        <row r="4444">
          <cell r="A4444" t="str">
            <v>05.758.076/0001-02</v>
          </cell>
        </row>
        <row r="4445">
          <cell r="A4445" t="str">
            <v>05.759.265/0001-91</v>
          </cell>
        </row>
        <row r="4446">
          <cell r="A4446" t="str">
            <v>05.759.392/0001-90</v>
          </cell>
        </row>
        <row r="4447">
          <cell r="A4447" t="str">
            <v>05.761.914/0001-99</v>
          </cell>
        </row>
        <row r="4448">
          <cell r="A4448" t="str">
            <v>05.762.001/0001-97</v>
          </cell>
        </row>
        <row r="4449">
          <cell r="A4449" t="str">
            <v>05.762.296/0001-00</v>
          </cell>
        </row>
        <row r="4450">
          <cell r="A4450" t="str">
            <v>05.765.851/0001-49</v>
          </cell>
        </row>
        <row r="4451">
          <cell r="A4451" t="str">
            <v>05.766.903/0001-00</v>
          </cell>
        </row>
        <row r="4452">
          <cell r="A4452" t="str">
            <v>05.769.324/0001-02</v>
          </cell>
        </row>
        <row r="4453">
          <cell r="A4453" t="str">
            <v>05.770.701/0001-23</v>
          </cell>
        </row>
        <row r="4454">
          <cell r="A4454" t="str">
            <v>05.770.718/0001-80</v>
          </cell>
        </row>
        <row r="4455">
          <cell r="A4455" t="str">
            <v>05.771.000/0001-09</v>
          </cell>
        </row>
        <row r="4456">
          <cell r="A4456" t="str">
            <v>05.771.810/0001-65</v>
          </cell>
        </row>
        <row r="4457">
          <cell r="A4457" t="str">
            <v>05.772.717/0001-75</v>
          </cell>
        </row>
        <row r="4458">
          <cell r="A4458" t="str">
            <v>05.772.869/0001-78</v>
          </cell>
        </row>
        <row r="4459">
          <cell r="A4459" t="str">
            <v>05.774.391/0001-15</v>
          </cell>
        </row>
        <row r="4460">
          <cell r="A4460" t="str">
            <v>05.778.007/0001-52</v>
          </cell>
        </row>
        <row r="4461">
          <cell r="A4461" t="str">
            <v>05.781.289/0001-47</v>
          </cell>
        </row>
        <row r="4462">
          <cell r="A4462" t="str">
            <v>05.782.716/0001-01</v>
          </cell>
        </row>
        <row r="4463">
          <cell r="A4463" t="str">
            <v>05.782.791/0001-72</v>
          </cell>
        </row>
        <row r="4464">
          <cell r="A4464" t="str">
            <v>05.784.673/0001-01</v>
          </cell>
        </row>
        <row r="4465">
          <cell r="A4465" t="str">
            <v>05.784.833/0001-04</v>
          </cell>
        </row>
        <row r="4466">
          <cell r="A4466" t="str">
            <v>05.785.040/0001-00</v>
          </cell>
        </row>
        <row r="4467">
          <cell r="A4467" t="str">
            <v>05.787.921/0001-60</v>
          </cell>
        </row>
        <row r="4468">
          <cell r="A4468" t="str">
            <v>05.788.555/0001-63</v>
          </cell>
        </row>
        <row r="4469">
          <cell r="A4469" t="str">
            <v>05.789.000/0001-36</v>
          </cell>
        </row>
        <row r="4470">
          <cell r="A4470" t="str">
            <v>05.792.377/0001-44</v>
          </cell>
        </row>
        <row r="4471">
          <cell r="A4471" t="str">
            <v>05.795.589/0001-85</v>
          </cell>
        </row>
        <row r="4472">
          <cell r="A4472" t="str">
            <v>05.795.770/0001-91</v>
          </cell>
        </row>
        <row r="4473">
          <cell r="A4473" t="str">
            <v>05.795.931/0001-47</v>
          </cell>
        </row>
        <row r="4474">
          <cell r="A4474" t="str">
            <v>05.800.737/0001-02</v>
          </cell>
        </row>
        <row r="4475">
          <cell r="A4475" t="str">
            <v>05.803.023/0001-58</v>
          </cell>
        </row>
        <row r="4476">
          <cell r="A4476" t="str">
            <v>05.806.305/0001-09</v>
          </cell>
        </row>
        <row r="4477">
          <cell r="A4477" t="str">
            <v>05.806.863/0001-74</v>
          </cell>
        </row>
        <row r="4478">
          <cell r="A4478" t="str">
            <v>05.807.284/0001-46</v>
          </cell>
        </row>
        <row r="4479">
          <cell r="A4479" t="str">
            <v>05.809.583/0001-10</v>
          </cell>
        </row>
        <row r="4480">
          <cell r="A4480" t="str">
            <v>05.810.326/0001-06</v>
          </cell>
        </row>
        <row r="4481">
          <cell r="A4481" t="str">
            <v>05.814.276/0001-27</v>
          </cell>
        </row>
        <row r="4482">
          <cell r="A4482" t="str">
            <v>05.814.808/0001-26</v>
          </cell>
        </row>
        <row r="4483">
          <cell r="A4483" t="str">
            <v>05.815.853/0001-03</v>
          </cell>
        </row>
        <row r="4484">
          <cell r="A4484" t="str">
            <v>05.816.297/0001-81</v>
          </cell>
        </row>
        <row r="4485">
          <cell r="A4485" t="str">
            <v>05.820.117/0001-35</v>
          </cell>
        </row>
        <row r="4486">
          <cell r="A4486" t="str">
            <v>05.824.995/0001-29</v>
          </cell>
        </row>
        <row r="4487">
          <cell r="A4487" t="str">
            <v>05.829.076/0001-48</v>
          </cell>
        </row>
        <row r="4488">
          <cell r="A4488" t="str">
            <v>05.829.164/0001-40</v>
          </cell>
        </row>
        <row r="4489">
          <cell r="A4489" t="str">
            <v>05.834.383/0001-17</v>
          </cell>
        </row>
        <row r="4490">
          <cell r="A4490" t="str">
            <v>05.835.446/0001-50</v>
          </cell>
        </row>
        <row r="4491">
          <cell r="A4491" t="str">
            <v>05.835.503/0001-09</v>
          </cell>
        </row>
        <row r="4492">
          <cell r="A4492" t="str">
            <v>05.840.883/0001-61</v>
          </cell>
        </row>
        <row r="4493">
          <cell r="A4493" t="str">
            <v>05.842.111/0001-69</v>
          </cell>
        </row>
        <row r="4494">
          <cell r="A4494" t="str">
            <v>05.843.055/0001-87</v>
          </cell>
        </row>
        <row r="4495">
          <cell r="A4495" t="str">
            <v>05.843.063/0001-23</v>
          </cell>
        </row>
        <row r="4496">
          <cell r="A4496" t="str">
            <v>05.843.403/0001-16</v>
          </cell>
        </row>
        <row r="4497">
          <cell r="A4497" t="str">
            <v>05.843.837/0001-16</v>
          </cell>
        </row>
        <row r="4498">
          <cell r="A4498" t="str">
            <v>05.844.447/0001-60</v>
          </cell>
        </row>
        <row r="4499">
          <cell r="A4499" t="str">
            <v>05.847.774/0001-76</v>
          </cell>
        </row>
        <row r="4500">
          <cell r="A4500" t="str">
            <v>05.850.933/0001-91</v>
          </cell>
        </row>
        <row r="4501">
          <cell r="A4501" t="str">
            <v>05.854.172/0001-46</v>
          </cell>
        </row>
        <row r="4502">
          <cell r="A4502" t="str">
            <v>05.856.462/0001-29</v>
          </cell>
        </row>
        <row r="4503">
          <cell r="A4503" t="str">
            <v>05.857.075/0001-07</v>
          </cell>
        </row>
        <row r="4504">
          <cell r="A4504" t="str">
            <v>05.857.961/0001-30</v>
          </cell>
        </row>
        <row r="4505">
          <cell r="A4505" t="str">
            <v>05.858.582/0001-65</v>
          </cell>
        </row>
        <row r="4506">
          <cell r="A4506" t="str">
            <v>05.858.742/0001-76</v>
          </cell>
        </row>
        <row r="4507">
          <cell r="A4507" t="str">
            <v>05.859.846/0001-03</v>
          </cell>
        </row>
        <row r="4508">
          <cell r="A4508" t="str">
            <v>05.862.699/0001-12</v>
          </cell>
        </row>
        <row r="4509">
          <cell r="A4509" t="str">
            <v>05.865.295/0001-82</v>
          </cell>
        </row>
        <row r="4510">
          <cell r="A4510" t="str">
            <v>05.865.628/0001-73</v>
          </cell>
        </row>
        <row r="4511">
          <cell r="A4511" t="str">
            <v>05.867.616/0001-88</v>
          </cell>
        </row>
        <row r="4512">
          <cell r="A4512" t="str">
            <v>05.879.985/0001-90</v>
          </cell>
        </row>
        <row r="4513">
          <cell r="A4513" t="str">
            <v>05.880.553/0001-08</v>
          </cell>
        </row>
        <row r="4514">
          <cell r="A4514" t="str">
            <v>05.882.234/0001-23</v>
          </cell>
        </row>
        <row r="4515">
          <cell r="A4515" t="str">
            <v>05.882.413/0001-60</v>
          </cell>
        </row>
        <row r="4516">
          <cell r="A4516" t="str">
            <v>05.885.718/0001-26</v>
          </cell>
        </row>
        <row r="4517">
          <cell r="A4517" t="str">
            <v>05.886.146/0001-08</v>
          </cell>
        </row>
        <row r="4518">
          <cell r="A4518" t="str">
            <v>05.886.303/0001-77</v>
          </cell>
        </row>
        <row r="4519">
          <cell r="A4519" t="str">
            <v>05.886.460/0001-82</v>
          </cell>
        </row>
        <row r="4520">
          <cell r="A4520" t="str">
            <v>05.887.789/0001-68</v>
          </cell>
        </row>
        <row r="4521">
          <cell r="A4521" t="str">
            <v>05.888.456/0001-53</v>
          </cell>
        </row>
        <row r="4522">
          <cell r="A4522" t="str">
            <v>05.891.298/0001-90</v>
          </cell>
        </row>
        <row r="4523">
          <cell r="A4523" t="str">
            <v>05.891.555/0001-94</v>
          </cell>
        </row>
        <row r="4524">
          <cell r="A4524" t="str">
            <v>05.892.448/0001-80</v>
          </cell>
        </row>
        <row r="4525">
          <cell r="A4525" t="str">
            <v>05.894.760/0001-03</v>
          </cell>
        </row>
        <row r="4526">
          <cell r="A4526" t="str">
            <v>05.900.467/0001-01</v>
          </cell>
        </row>
        <row r="4527">
          <cell r="A4527" t="str">
            <v>05.902.396/0001-86</v>
          </cell>
        </row>
        <row r="4528">
          <cell r="A4528" t="str">
            <v>05.903.135/0001-80</v>
          </cell>
        </row>
        <row r="4529">
          <cell r="A4529" t="str">
            <v>05.903.277/0001-48</v>
          </cell>
        </row>
        <row r="4530">
          <cell r="A4530" t="str">
            <v>05.904.077/0001-00</v>
          </cell>
        </row>
        <row r="4531">
          <cell r="A4531" t="str">
            <v>05.906.264/0001-22</v>
          </cell>
        </row>
        <row r="4532">
          <cell r="A4532" t="str">
            <v>05.906.447/0001-48</v>
          </cell>
        </row>
        <row r="4533">
          <cell r="A4533" t="str">
            <v>05.910.922/0001-50</v>
          </cell>
        </row>
        <row r="4534">
          <cell r="A4534" t="str">
            <v>05.912.036/0001-65</v>
          </cell>
        </row>
        <row r="4535">
          <cell r="A4535" t="str">
            <v>05.912.406/0001-64</v>
          </cell>
        </row>
        <row r="4536">
          <cell r="A4536" t="str">
            <v>05.916.272/0001-50</v>
          </cell>
        </row>
        <row r="4537">
          <cell r="A4537" t="str">
            <v>05.916.279/0001-71</v>
          </cell>
        </row>
        <row r="4538">
          <cell r="A4538" t="str">
            <v>05.917.884/0001-67</v>
          </cell>
        </row>
        <row r="4539">
          <cell r="A4539" t="str">
            <v>05.917.933/0001-61</v>
          </cell>
        </row>
        <row r="4540">
          <cell r="A4540" t="str">
            <v>05.918.266/0001-31</v>
          </cell>
        </row>
        <row r="4541">
          <cell r="A4541" t="str">
            <v>05.919.088/0001-63</v>
          </cell>
        </row>
        <row r="4542">
          <cell r="A4542" t="str">
            <v>05.919.429/0001-09</v>
          </cell>
        </row>
        <row r="4543">
          <cell r="A4543" t="str">
            <v>05.920.262/0001-98</v>
          </cell>
        </row>
        <row r="4544">
          <cell r="A4544" t="str">
            <v>05.920.957/0001-70</v>
          </cell>
        </row>
        <row r="4545">
          <cell r="A4545" t="str">
            <v>05.924.060/0001-14</v>
          </cell>
        </row>
        <row r="4546">
          <cell r="A4546" t="str">
            <v>05.925.134/0001-37</v>
          </cell>
        </row>
        <row r="4547">
          <cell r="A4547" t="str">
            <v>05.927.665/0001-69</v>
          </cell>
        </row>
        <row r="4548">
          <cell r="A4548" t="str">
            <v>05.927.677/0001-93</v>
          </cell>
        </row>
        <row r="4549">
          <cell r="A4549" t="str">
            <v>05.928.574/0001-48</v>
          </cell>
        </row>
        <row r="4550">
          <cell r="A4550" t="str">
            <v>05.931.420/0001-05</v>
          </cell>
        </row>
        <row r="4551">
          <cell r="A4551" t="str">
            <v>05.931.674/0001-23</v>
          </cell>
        </row>
        <row r="4552">
          <cell r="A4552" t="str">
            <v>05.933.059/0001-56</v>
          </cell>
        </row>
        <row r="4553">
          <cell r="A4553" t="str">
            <v>05.935.782/0001-74</v>
          </cell>
        </row>
        <row r="4554">
          <cell r="A4554" t="str">
            <v>05.936.424/0001-86</v>
          </cell>
        </row>
        <row r="4555">
          <cell r="A4555" t="str">
            <v>05.938.780/0001-39</v>
          </cell>
        </row>
        <row r="4556">
          <cell r="A4556" t="str">
            <v>05.939.890/0001-15</v>
          </cell>
        </row>
        <row r="4557">
          <cell r="A4557" t="str">
            <v>05.946.064/0001-01</v>
          </cell>
        </row>
        <row r="4558">
          <cell r="A4558" t="str">
            <v>05.946.737/0001-15</v>
          </cell>
        </row>
        <row r="4559">
          <cell r="A4559" t="str">
            <v>05.947.188/0001-01</v>
          </cell>
        </row>
        <row r="4560">
          <cell r="A4560" t="str">
            <v>05.948.449/0001-08</v>
          </cell>
        </row>
        <row r="4561">
          <cell r="A4561" t="str">
            <v>05.952.010/0001-40</v>
          </cell>
        </row>
        <row r="4562">
          <cell r="A4562" t="str">
            <v>05.953.304/0001-97</v>
          </cell>
        </row>
        <row r="4563">
          <cell r="A4563" t="str">
            <v>05.953.429/0001-17</v>
          </cell>
        </row>
        <row r="4564">
          <cell r="A4564" t="str">
            <v>05.953.543/0001-47</v>
          </cell>
        </row>
        <row r="4565">
          <cell r="A4565" t="str">
            <v>05.954.976/0001-17</v>
          </cell>
        </row>
        <row r="4566">
          <cell r="A4566" t="str">
            <v>05.957.716/0001-03</v>
          </cell>
        </row>
        <row r="4567">
          <cell r="A4567" t="str">
            <v>05.958.890/0001-62</v>
          </cell>
        </row>
        <row r="4568">
          <cell r="A4568" t="str">
            <v>05.961.415/0001-45</v>
          </cell>
        </row>
        <row r="4569">
          <cell r="A4569" t="str">
            <v>05.963.354/0001-55</v>
          </cell>
        </row>
        <row r="4570">
          <cell r="A4570" t="str">
            <v>05.966.637/0001-50</v>
          </cell>
        </row>
        <row r="4571">
          <cell r="A4571" t="str">
            <v>05.967.343/0001-43</v>
          </cell>
        </row>
        <row r="4572">
          <cell r="A4572" t="str">
            <v>05.967.825/0001-01</v>
          </cell>
        </row>
        <row r="4573">
          <cell r="A4573" t="str">
            <v>05.968.876/0001-40</v>
          </cell>
        </row>
        <row r="4574">
          <cell r="A4574" t="str">
            <v>05.970.049/0001-90</v>
          </cell>
        </row>
        <row r="4575">
          <cell r="A4575" t="str">
            <v>05.970.320/0009-45</v>
          </cell>
        </row>
        <row r="4576">
          <cell r="A4576" t="str">
            <v>05.971.532/0001-90</v>
          </cell>
        </row>
        <row r="4577">
          <cell r="A4577" t="str">
            <v>05.971.813/0001-42</v>
          </cell>
        </row>
        <row r="4578">
          <cell r="A4578" t="str">
            <v>05.975.286/0001-44</v>
          </cell>
        </row>
        <row r="4579">
          <cell r="A4579" t="str">
            <v>05.978.555/0001-26</v>
          </cell>
        </row>
        <row r="4580">
          <cell r="A4580" t="str">
            <v>05.978.973/0001-13</v>
          </cell>
        </row>
        <row r="4581">
          <cell r="A4581" t="str">
            <v>05.981.264/0001-97</v>
          </cell>
        </row>
        <row r="4582">
          <cell r="A4582" t="str">
            <v>05.982.250/0001-98</v>
          </cell>
        </row>
        <row r="4583">
          <cell r="A4583" t="str">
            <v>05.982.633/0001-66</v>
          </cell>
        </row>
        <row r="4584">
          <cell r="A4584" t="str">
            <v>05.983.060/0001-95</v>
          </cell>
        </row>
        <row r="4585">
          <cell r="A4585" t="str">
            <v>05.984.789/0001-86</v>
          </cell>
        </row>
        <row r="4586">
          <cell r="A4586" t="str">
            <v>05.988.319/0001-90</v>
          </cell>
        </row>
        <row r="4587">
          <cell r="A4587" t="str">
            <v>05.988.447/0001-34</v>
          </cell>
        </row>
        <row r="4588">
          <cell r="A4588" t="str">
            <v>05.988.755/0001-60</v>
          </cell>
        </row>
        <row r="4589">
          <cell r="A4589" t="str">
            <v>05.989.877/0001-70</v>
          </cell>
        </row>
        <row r="4590">
          <cell r="A4590" t="str">
            <v>05.990.515/0001-08</v>
          </cell>
        </row>
        <row r="4591">
          <cell r="A4591" t="str">
            <v>05.994.301/0001-00</v>
          </cell>
        </row>
        <row r="4592">
          <cell r="A4592" t="str">
            <v>05.996.552/0001-15</v>
          </cell>
        </row>
        <row r="4593">
          <cell r="A4593" t="str">
            <v>05.996.836/0001-01</v>
          </cell>
        </row>
        <row r="4594">
          <cell r="A4594" t="str">
            <v>05.996.969/0001-88</v>
          </cell>
        </row>
        <row r="4595">
          <cell r="A4595" t="str">
            <v>05.997.337/0001-39</v>
          </cell>
        </row>
        <row r="4596">
          <cell r="A4596" t="str">
            <v>05.999.819/0001-28</v>
          </cell>
        </row>
        <row r="4597">
          <cell r="A4597" t="str">
            <v xml:space="preserve">052.632.897-58    </v>
          </cell>
        </row>
        <row r="4598">
          <cell r="A4598" t="str">
            <v>06.002.003/0001-40</v>
          </cell>
        </row>
        <row r="4599">
          <cell r="A4599" t="str">
            <v>06.002.108/0001-08</v>
          </cell>
        </row>
        <row r="4600">
          <cell r="A4600" t="str">
            <v>06.002.954/0001-10</v>
          </cell>
        </row>
        <row r="4601">
          <cell r="A4601" t="str">
            <v>06.003.570/0001-11</v>
          </cell>
        </row>
        <row r="4602">
          <cell r="A4602" t="str">
            <v>06.004.013/0001-15</v>
          </cell>
        </row>
        <row r="4603">
          <cell r="A4603" t="str">
            <v>06.005.012/0001-95</v>
          </cell>
        </row>
        <row r="4604">
          <cell r="A4604" t="str">
            <v>06.007.172/0001-73</v>
          </cell>
        </row>
        <row r="4605">
          <cell r="A4605" t="str">
            <v>06.007.439/0001-22</v>
          </cell>
        </row>
        <row r="4606">
          <cell r="A4606" t="str">
            <v>06.010.165/0001-20</v>
          </cell>
        </row>
        <row r="4607">
          <cell r="A4607" t="str">
            <v>06.010.674/0001-53</v>
          </cell>
        </row>
        <row r="4608">
          <cell r="A4608" t="str">
            <v>06.010.713/0001-12</v>
          </cell>
        </row>
        <row r="4609">
          <cell r="A4609" t="str">
            <v>06.012.073/0001-80</v>
          </cell>
        </row>
        <row r="4610">
          <cell r="A4610" t="str">
            <v>06.014.069/0001-50</v>
          </cell>
        </row>
        <row r="4611">
          <cell r="A4611" t="str">
            <v>06.015.994/0001-04</v>
          </cell>
        </row>
        <row r="4612">
          <cell r="A4612" t="str">
            <v>06.018.359/0001-72</v>
          </cell>
        </row>
        <row r="4613">
          <cell r="A4613" t="str">
            <v>06.019.850/0001-18</v>
          </cell>
        </row>
        <row r="4614">
          <cell r="A4614" t="str">
            <v>06.019.908/0001-23</v>
          </cell>
        </row>
        <row r="4615">
          <cell r="A4615" t="str">
            <v>06.020.717/0001-81</v>
          </cell>
        </row>
        <row r="4616">
          <cell r="A4616" t="str">
            <v>06.023.395/0001-24</v>
          </cell>
        </row>
        <row r="4617">
          <cell r="A4617" t="str">
            <v>06.024.726/0001-40</v>
          </cell>
        </row>
        <row r="4618">
          <cell r="A4618" t="str">
            <v>06.025.418/0001-30</v>
          </cell>
        </row>
        <row r="4619">
          <cell r="A4619" t="str">
            <v>06.028.788/0001-20</v>
          </cell>
        </row>
        <row r="4620">
          <cell r="A4620" t="str">
            <v>06.033.806/0001-62</v>
          </cell>
        </row>
        <row r="4621">
          <cell r="A4621" t="str">
            <v>06.034.136/0004-41</v>
          </cell>
        </row>
        <row r="4622">
          <cell r="A4622" t="str">
            <v>06.035.715/0001-66</v>
          </cell>
        </row>
        <row r="4623">
          <cell r="A4623" t="str">
            <v>06.035.802/0001-13</v>
          </cell>
        </row>
        <row r="4624">
          <cell r="A4624" t="str">
            <v>06.040.733/0001-36</v>
          </cell>
        </row>
        <row r="4625">
          <cell r="A4625" t="str">
            <v>06.041.631/0001-35</v>
          </cell>
        </row>
        <row r="4626">
          <cell r="A4626" t="str">
            <v>06.042.762/0001-37</v>
          </cell>
        </row>
        <row r="4627">
          <cell r="A4627" t="str">
            <v>06.046.099/0001-49</v>
          </cell>
        </row>
        <row r="4628">
          <cell r="A4628" t="str">
            <v>06.046.839/0001-47</v>
          </cell>
        </row>
        <row r="4629">
          <cell r="A4629" t="str">
            <v>06.048.685/0001-22</v>
          </cell>
        </row>
        <row r="4630">
          <cell r="A4630" t="str">
            <v>06.049.154/0001-54</v>
          </cell>
        </row>
        <row r="4631">
          <cell r="A4631" t="str">
            <v>06.049.974/0001-46</v>
          </cell>
        </row>
        <row r="4632">
          <cell r="A4632" t="str">
            <v>06.050.500/0001-14</v>
          </cell>
        </row>
        <row r="4633">
          <cell r="A4633" t="str">
            <v>06.051.717/0001-49</v>
          </cell>
        </row>
        <row r="4634">
          <cell r="A4634" t="str">
            <v>06.055.412/0001-05</v>
          </cell>
        </row>
        <row r="4635">
          <cell r="A4635" t="str">
            <v>06.056.013/0001-69</v>
          </cell>
        </row>
        <row r="4636">
          <cell r="A4636" t="str">
            <v>06.058.124/0001-04</v>
          </cell>
        </row>
        <row r="4637">
          <cell r="A4637" t="str">
            <v>06.061.095/0001-30</v>
          </cell>
        </row>
        <row r="4638">
          <cell r="A4638" t="str">
            <v>06.066.108/0001-63</v>
          </cell>
        </row>
        <row r="4639">
          <cell r="A4639" t="str">
            <v>06.066.360/0001-72</v>
          </cell>
        </row>
        <row r="4640">
          <cell r="A4640" t="str">
            <v>06.067.182/0001-02</v>
          </cell>
        </row>
        <row r="4641">
          <cell r="A4641" t="str">
            <v>06.074.815/0001-00</v>
          </cell>
        </row>
        <row r="4642">
          <cell r="A4642" t="str">
            <v>06.080.754/0001-85</v>
          </cell>
        </row>
        <row r="4643">
          <cell r="A4643" t="str">
            <v>06.082.767/0001-93</v>
          </cell>
        </row>
        <row r="4644">
          <cell r="A4644" t="str">
            <v>06.085.659/0001-74</v>
          </cell>
        </row>
        <row r="4645">
          <cell r="A4645" t="str">
            <v>06.087.257/0001-09</v>
          </cell>
        </row>
        <row r="4646">
          <cell r="A4646" t="str">
            <v>06.089.449/0001-54</v>
          </cell>
        </row>
        <row r="4647">
          <cell r="A4647" t="str">
            <v>06.089.697/0001-03</v>
          </cell>
        </row>
        <row r="4648">
          <cell r="A4648" t="str">
            <v>06.089.762/0001-92</v>
          </cell>
        </row>
        <row r="4649">
          <cell r="A4649" t="str">
            <v>06.090.891/0001-09</v>
          </cell>
        </row>
        <row r="4650">
          <cell r="A4650" t="str">
            <v>06.091.612/0001-13</v>
          </cell>
        </row>
        <row r="4651">
          <cell r="A4651" t="str">
            <v>06.092.622/0001-73</v>
          </cell>
        </row>
        <row r="4652">
          <cell r="A4652" t="str">
            <v>06.093.159/0001-84</v>
          </cell>
        </row>
        <row r="4653">
          <cell r="A4653" t="str">
            <v>06.093.436/0001-59</v>
          </cell>
        </row>
        <row r="4654">
          <cell r="A4654" t="str">
            <v>06.094.656/0001-05</v>
          </cell>
        </row>
        <row r="4655">
          <cell r="A4655" t="str">
            <v>06.094.934/0001-16</v>
          </cell>
        </row>
        <row r="4656">
          <cell r="A4656" t="str">
            <v>06.096.969/0001-94</v>
          </cell>
        </row>
        <row r="4657">
          <cell r="A4657" t="str">
            <v>06.097.764/0001-23</v>
          </cell>
        </row>
        <row r="4658">
          <cell r="A4658" t="str">
            <v>06.097.949/0001-38</v>
          </cell>
        </row>
        <row r="4659">
          <cell r="A4659" t="str">
            <v>06.098.588/0001-44</v>
          </cell>
        </row>
        <row r="4660">
          <cell r="A4660" t="str">
            <v>06.101.179/0001-50</v>
          </cell>
        </row>
        <row r="4661">
          <cell r="A4661" t="str">
            <v>06.103.748/0001-04</v>
          </cell>
        </row>
        <row r="4662">
          <cell r="A4662" t="str">
            <v>06.105.037/0001-60</v>
          </cell>
        </row>
        <row r="4663">
          <cell r="A4663" t="str">
            <v>06.107.026/0001-10</v>
          </cell>
        </row>
        <row r="4664">
          <cell r="A4664" t="str">
            <v>06.107.693/0002-83</v>
          </cell>
        </row>
        <row r="4665">
          <cell r="A4665" t="str">
            <v>06.108.830/0001-13</v>
          </cell>
        </row>
        <row r="4666">
          <cell r="A4666" t="str">
            <v>06.109.746/0001-14</v>
          </cell>
        </row>
        <row r="4667">
          <cell r="A4667" t="str">
            <v>06.117.948/0001-08</v>
          </cell>
        </row>
        <row r="4668">
          <cell r="A4668" t="str">
            <v>06.119.498/0001-92</v>
          </cell>
        </row>
        <row r="4669">
          <cell r="A4669" t="str">
            <v>06.119.888/0001-62</v>
          </cell>
        </row>
        <row r="4670">
          <cell r="A4670" t="str">
            <v>06.121.995/0001-25</v>
          </cell>
        </row>
        <row r="4671">
          <cell r="A4671" t="str">
            <v>06.122.892/0001-80</v>
          </cell>
        </row>
        <row r="4672">
          <cell r="A4672" t="str">
            <v>06.123.381/0001-82</v>
          </cell>
        </row>
        <row r="4673">
          <cell r="A4673" t="str">
            <v>06.125.053/0001-15</v>
          </cell>
        </row>
        <row r="4674">
          <cell r="A4674" t="str">
            <v>06.128.911/0001-85</v>
          </cell>
        </row>
        <row r="4675">
          <cell r="A4675" t="str">
            <v>06.129.252/0001-00</v>
          </cell>
        </row>
        <row r="4676">
          <cell r="A4676" t="str">
            <v>06.129.983/0001-47</v>
          </cell>
        </row>
        <row r="4677">
          <cell r="A4677" t="str">
            <v>06.130.971/0001-32</v>
          </cell>
        </row>
        <row r="4678">
          <cell r="A4678" t="str">
            <v>06.131.068/0001-96</v>
          </cell>
        </row>
        <row r="4679">
          <cell r="A4679" t="str">
            <v>06.140.985/0001-37</v>
          </cell>
        </row>
        <row r="4680">
          <cell r="A4680" t="str">
            <v>06.142.611/0001-50</v>
          </cell>
        </row>
        <row r="4681">
          <cell r="A4681" t="str">
            <v>06.145.529/0001-80</v>
          </cell>
        </row>
        <row r="4682">
          <cell r="A4682" t="str">
            <v>06.148.678/0001-00</v>
          </cell>
        </row>
        <row r="4683">
          <cell r="A4683" t="str">
            <v>06.149.500/0001-76</v>
          </cell>
        </row>
        <row r="4684">
          <cell r="A4684" t="str">
            <v>06.154.687/0001-04</v>
          </cell>
        </row>
        <row r="4685">
          <cell r="A4685" t="str">
            <v>06.159.045/0001-90</v>
          </cell>
        </row>
        <row r="4686">
          <cell r="A4686" t="str">
            <v>06.159.087/0001-20</v>
          </cell>
        </row>
        <row r="4687">
          <cell r="A4687" t="str">
            <v>06.159.562/0001-69</v>
          </cell>
        </row>
        <row r="4688">
          <cell r="A4688" t="str">
            <v>06.160.128/0001-07</v>
          </cell>
        </row>
        <row r="4689">
          <cell r="A4689" t="str">
            <v>06.160.384/0001-96</v>
          </cell>
        </row>
        <row r="4690">
          <cell r="A4690" t="str">
            <v>06.161.224/0001-61</v>
          </cell>
        </row>
        <row r="4691">
          <cell r="A4691" t="str">
            <v>06.161.542/0001-22</v>
          </cell>
        </row>
        <row r="4692">
          <cell r="A4692" t="str">
            <v>06.162.296/0001-23</v>
          </cell>
        </row>
        <row r="4693">
          <cell r="A4693" t="str">
            <v>06.165.235/0001-10</v>
          </cell>
        </row>
        <row r="4694">
          <cell r="A4694" t="str">
            <v>06.165.308/0001-73</v>
          </cell>
        </row>
        <row r="4695">
          <cell r="A4695" t="str">
            <v>06.166.656/0004-08</v>
          </cell>
        </row>
        <row r="4696">
          <cell r="A4696" t="str">
            <v>06.166.629/0001-92</v>
          </cell>
        </row>
        <row r="4697">
          <cell r="A4697" t="str">
            <v>06.170.395/0001-57</v>
          </cell>
        </row>
        <row r="4698">
          <cell r="A4698" t="str">
            <v>06.170.979/0001-22</v>
          </cell>
        </row>
        <row r="4699">
          <cell r="A4699" t="str">
            <v>06.173.511/0001-91</v>
          </cell>
        </row>
        <row r="4700">
          <cell r="A4700" t="str">
            <v>06.179.206/0001-07</v>
          </cell>
        </row>
        <row r="4701">
          <cell r="A4701" t="str">
            <v>06.180.972/0001-91</v>
          </cell>
        </row>
        <row r="4702">
          <cell r="A4702" t="str">
            <v>06.181.420/0001-06</v>
          </cell>
        </row>
        <row r="4703">
          <cell r="A4703" t="str">
            <v>06.182.914/0001-05</v>
          </cell>
        </row>
        <row r="4704">
          <cell r="A4704" t="str">
            <v>06.184.601/0001-88</v>
          </cell>
        </row>
        <row r="4705">
          <cell r="A4705" t="str">
            <v>06.184.906/0001-90</v>
          </cell>
        </row>
        <row r="4706">
          <cell r="A4706" t="str">
            <v>06.185.963/0001-93</v>
          </cell>
        </row>
        <row r="4707">
          <cell r="A4707" t="str">
            <v>06.185.994/0001-44</v>
          </cell>
        </row>
        <row r="4708">
          <cell r="A4708" t="str">
            <v>06.186.908/0001-18</v>
          </cell>
        </row>
        <row r="4709">
          <cell r="A4709" t="str">
            <v>06.189.983/0001-32</v>
          </cell>
        </row>
        <row r="4710">
          <cell r="A4710" t="str">
            <v>06.190.033/0001-28</v>
          </cell>
        </row>
        <row r="4711">
          <cell r="A4711" t="str">
            <v>06.191.301/0001-26</v>
          </cell>
        </row>
        <row r="4712">
          <cell r="A4712" t="str">
            <v>06.192.754/0001-77</v>
          </cell>
        </row>
        <row r="4713">
          <cell r="A4713" t="str">
            <v>06.193.417/0001-02</v>
          </cell>
        </row>
        <row r="4714">
          <cell r="A4714" t="str">
            <v>06.193.603/0001-33</v>
          </cell>
        </row>
        <row r="4715">
          <cell r="A4715" t="str">
            <v>06.195.281/0001-61</v>
          </cell>
        </row>
        <row r="4716">
          <cell r="A4716" t="str">
            <v>06.197.276/0001-98</v>
          </cell>
        </row>
        <row r="4717">
          <cell r="A4717" t="str">
            <v>06.199.766/0001-23</v>
          </cell>
        </row>
        <row r="4718">
          <cell r="A4718" t="str">
            <v>06.204.477/0001-75</v>
          </cell>
        </row>
        <row r="4719">
          <cell r="A4719" t="str">
            <v>06.205.292/0001-85</v>
          </cell>
        </row>
        <row r="4720">
          <cell r="A4720" t="str">
            <v>06.206.599/0001-09</v>
          </cell>
        </row>
        <row r="4721">
          <cell r="A4721" t="str">
            <v>06.207.121/0001-95</v>
          </cell>
        </row>
        <row r="4722">
          <cell r="A4722" t="str">
            <v>06.207.156/0001-24</v>
          </cell>
        </row>
        <row r="4723">
          <cell r="A4723" t="str">
            <v>06.215.841/0002-83</v>
          </cell>
        </row>
        <row r="4724">
          <cell r="A4724" t="str">
            <v>06.216.580/0001-35</v>
          </cell>
        </row>
        <row r="4725">
          <cell r="A4725" t="str">
            <v>06.217.575/0001-47</v>
          </cell>
        </row>
        <row r="4726">
          <cell r="A4726" t="str">
            <v>06.217.735/0001-58</v>
          </cell>
        </row>
        <row r="4727">
          <cell r="A4727" t="str">
            <v>06.219.812/0001-09</v>
          </cell>
        </row>
        <row r="4728">
          <cell r="A4728" t="str">
            <v>06.219.923/0001-15</v>
          </cell>
        </row>
        <row r="4729">
          <cell r="A4729" t="str">
            <v>06.222.641/0001-77</v>
          </cell>
        </row>
        <row r="4730">
          <cell r="A4730" t="str">
            <v>06.223.466/0001-32</v>
          </cell>
        </row>
        <row r="4731">
          <cell r="A4731" t="str">
            <v>06.224.420/0001-38</v>
          </cell>
        </row>
        <row r="4732">
          <cell r="A4732" t="str">
            <v>06.224.596/0001-90</v>
          </cell>
        </row>
        <row r="4733">
          <cell r="A4733" t="str">
            <v>06.225.468/0001-60</v>
          </cell>
        </row>
        <row r="4734">
          <cell r="A4734" t="str">
            <v>06.225.648/0001-42</v>
          </cell>
        </row>
        <row r="4735">
          <cell r="A4735" t="str">
            <v>06.226.467/0001-30</v>
          </cell>
        </row>
        <row r="4736">
          <cell r="A4736" t="str">
            <v>06.227.523/0001-51</v>
          </cell>
        </row>
        <row r="4737">
          <cell r="A4737" t="str">
            <v>06.228.267/0001-17</v>
          </cell>
        </row>
        <row r="4738">
          <cell r="A4738" t="str">
            <v>06.228.393/0001-71</v>
          </cell>
        </row>
        <row r="4739">
          <cell r="A4739" t="str">
            <v>06.229.014/0001-68</v>
          </cell>
        </row>
        <row r="4740">
          <cell r="A4740" t="str">
            <v>06.234.763/0001-83</v>
          </cell>
        </row>
        <row r="4741">
          <cell r="A4741" t="str">
            <v>06.241.015/0001-28</v>
          </cell>
        </row>
        <row r="4742">
          <cell r="A4742" t="str">
            <v>06.243.561/0001-06</v>
          </cell>
        </row>
        <row r="4743">
          <cell r="A4743" t="str">
            <v>06.243.880/0001-03</v>
          </cell>
        </row>
        <row r="4744">
          <cell r="A4744" t="str">
            <v>06.245.870/0001-07</v>
          </cell>
        </row>
        <row r="4745">
          <cell r="A4745" t="str">
            <v>06.247.885/0001-04</v>
          </cell>
        </row>
        <row r="4746">
          <cell r="A4746" t="str">
            <v>06.250.234/0001-73</v>
          </cell>
        </row>
        <row r="4747">
          <cell r="A4747" t="str">
            <v>06.251.103/0001-00</v>
          </cell>
        </row>
        <row r="4748">
          <cell r="A4748" t="str">
            <v>06.251.278/0001-18</v>
          </cell>
        </row>
        <row r="4749">
          <cell r="A4749" t="str">
            <v>06.253.855/0001-00</v>
          </cell>
        </row>
        <row r="4750">
          <cell r="A4750" t="str">
            <v>06.254.076/0001-20</v>
          </cell>
        </row>
        <row r="4751">
          <cell r="A4751" t="str">
            <v>06.256.690/0001-20</v>
          </cell>
        </row>
        <row r="4752">
          <cell r="A4752" t="str">
            <v>06.256.880/0001-48</v>
          </cell>
        </row>
        <row r="4753">
          <cell r="A4753" t="str">
            <v>06.260.927/0001-47</v>
          </cell>
        </row>
        <row r="4754">
          <cell r="A4754" t="str">
            <v>06.262.140/0001-14</v>
          </cell>
        </row>
        <row r="4755">
          <cell r="A4755" t="str">
            <v>06.262.465/0001-05</v>
          </cell>
        </row>
        <row r="4756">
          <cell r="A4756" t="str">
            <v>06.264.159/0001-08</v>
          </cell>
        </row>
        <row r="4757">
          <cell r="A4757" t="str">
            <v>06.270.226/0001-99</v>
          </cell>
        </row>
        <row r="4758">
          <cell r="A4758" t="str">
            <v>06.271.771/0001-08</v>
          </cell>
        </row>
        <row r="4759">
          <cell r="A4759" t="str">
            <v>06.273.474/0001-93</v>
          </cell>
        </row>
        <row r="4760">
          <cell r="A4760" t="str">
            <v>06.280.983/0001-43</v>
          </cell>
        </row>
        <row r="4761">
          <cell r="A4761" t="str">
            <v>06.281.643/0001-37</v>
          </cell>
        </row>
        <row r="4762">
          <cell r="A4762" t="str">
            <v>06.282.520/0001-10</v>
          </cell>
        </row>
        <row r="4763">
          <cell r="A4763" t="str">
            <v>06.287.929/0001-20</v>
          </cell>
        </row>
        <row r="4764">
          <cell r="A4764" t="str">
            <v>06.290.722/0001-04</v>
          </cell>
        </row>
        <row r="4765">
          <cell r="A4765" t="str">
            <v>06.290.857/0001-70</v>
          </cell>
        </row>
        <row r="4766">
          <cell r="A4766" t="str">
            <v>06.290.865/0001-16</v>
          </cell>
        </row>
        <row r="4767">
          <cell r="A4767" t="str">
            <v>06.290.891/0001-44</v>
          </cell>
        </row>
        <row r="4768">
          <cell r="A4768" t="str">
            <v>06.295.156/0001-23</v>
          </cell>
        </row>
        <row r="4769">
          <cell r="A4769" t="str">
            <v>06.300.320/0001-43</v>
          </cell>
        </row>
        <row r="4770">
          <cell r="A4770" t="str">
            <v>06.300.333/0001-12</v>
          </cell>
        </row>
        <row r="4771">
          <cell r="A4771" t="str">
            <v>06.300.530/0001-31</v>
          </cell>
        </row>
        <row r="4772">
          <cell r="A4772" t="str">
            <v>06.304.375/0001-21</v>
          </cell>
        </row>
        <row r="4773">
          <cell r="A4773" t="str">
            <v>06.305.179/0001-71</v>
          </cell>
        </row>
        <row r="4774">
          <cell r="A4774" t="str">
            <v>06.305.855/0001-07</v>
          </cell>
        </row>
        <row r="4775">
          <cell r="A4775" t="str">
            <v>06.307.104/0001-20</v>
          </cell>
        </row>
        <row r="4776">
          <cell r="A4776" t="str">
            <v>06.309.187/0001-96</v>
          </cell>
        </row>
        <row r="4777">
          <cell r="A4777" t="str">
            <v>06.310.183/0001-28</v>
          </cell>
        </row>
        <row r="4778">
          <cell r="A4778" t="str">
            <v>06.311.485/0001-10</v>
          </cell>
        </row>
        <row r="4779">
          <cell r="A4779" t="str">
            <v>06.312.695/0001-23</v>
          </cell>
        </row>
        <row r="4780">
          <cell r="A4780" t="str">
            <v>06.313.634/0001-80</v>
          </cell>
        </row>
        <row r="4781">
          <cell r="A4781" t="str">
            <v>06.314.429/0001-30</v>
          </cell>
        </row>
        <row r="4782">
          <cell r="A4782" t="str">
            <v>06.318.294/0001-80</v>
          </cell>
        </row>
        <row r="4783">
          <cell r="A4783" t="str">
            <v>06.320.464/0001-61</v>
          </cell>
        </row>
        <row r="4784">
          <cell r="A4784" t="str">
            <v>06.321.646/0001-57</v>
          </cell>
        </row>
        <row r="4785">
          <cell r="A4785" t="str">
            <v>06.324.324/0001-61</v>
          </cell>
        </row>
        <row r="4786">
          <cell r="A4786" t="str">
            <v>06.328.935/0001-88</v>
          </cell>
        </row>
        <row r="4787">
          <cell r="A4787" t="str">
            <v>06.329.147/0001-06</v>
          </cell>
        </row>
        <row r="4788">
          <cell r="A4788" t="str">
            <v>06.333.003/0001-23</v>
          </cell>
        </row>
        <row r="4789">
          <cell r="A4789" t="str">
            <v>06.336.388/0001-82</v>
          </cell>
        </row>
        <row r="4790">
          <cell r="A4790" t="str">
            <v>06.337.514/0001-13</v>
          </cell>
        </row>
        <row r="4791">
          <cell r="A4791" t="str">
            <v>06.339.919/0001-90</v>
          </cell>
        </row>
        <row r="4792">
          <cell r="A4792" t="str">
            <v>06.343.991/0001-91</v>
          </cell>
        </row>
        <row r="4793">
          <cell r="A4793" t="str">
            <v>06.345.857/0001-20</v>
          </cell>
        </row>
        <row r="4794">
          <cell r="A4794" t="str">
            <v>06.347.024/0001-06</v>
          </cell>
        </row>
        <row r="4795">
          <cell r="A4795" t="str">
            <v>06.347.037/0001-77</v>
          </cell>
        </row>
        <row r="4796">
          <cell r="A4796" t="str">
            <v>06.348.598/0001-90</v>
          </cell>
        </row>
        <row r="4797">
          <cell r="A4797" t="str">
            <v>06.352.106/0001-30</v>
          </cell>
        </row>
        <row r="4798">
          <cell r="A4798" t="str">
            <v>06.353.117/0003-05</v>
          </cell>
        </row>
        <row r="4799">
          <cell r="A4799" t="str">
            <v>06.369.608/0001-74</v>
          </cell>
        </row>
        <row r="4800">
          <cell r="A4800" t="str">
            <v>06.369.651/0001-30</v>
          </cell>
        </row>
        <row r="4801">
          <cell r="A4801" t="str">
            <v>06.370.671/0001-20</v>
          </cell>
        </row>
        <row r="4802">
          <cell r="A4802" t="str">
            <v>06.372.120/0001-04</v>
          </cell>
        </row>
        <row r="4803">
          <cell r="A4803" t="str">
            <v>06.372.453/0001-25</v>
          </cell>
        </row>
        <row r="4804">
          <cell r="A4804" t="str">
            <v>06.372.517/0001-98</v>
          </cell>
        </row>
        <row r="4805">
          <cell r="A4805" t="str">
            <v>06.372.520/0001-01</v>
          </cell>
        </row>
        <row r="4806">
          <cell r="A4806" t="str">
            <v>06.372.712/0001-18</v>
          </cell>
        </row>
        <row r="4807">
          <cell r="A4807" t="str">
            <v>06.372.996/0001-42</v>
          </cell>
        </row>
        <row r="4808">
          <cell r="A4808" t="str">
            <v>06.375.723/0001-51</v>
          </cell>
        </row>
        <row r="4809">
          <cell r="A4809" t="str">
            <v>06.551.097/0001-07</v>
          </cell>
        </row>
        <row r="4810">
          <cell r="A4810" t="str">
            <v>06.556.135/0001-14</v>
          </cell>
        </row>
        <row r="4811">
          <cell r="A4811" t="str">
            <v>06.560.585/0001-80</v>
          </cell>
        </row>
        <row r="4812">
          <cell r="A4812" t="str">
            <v>06.562.219/0001-60</v>
          </cell>
        </row>
        <row r="4813">
          <cell r="A4813" t="str">
            <v>06.571.210/0001-16</v>
          </cell>
        </row>
        <row r="4814">
          <cell r="A4814" t="str">
            <v>06.573.764/0001-52</v>
          </cell>
        </row>
        <row r="4815">
          <cell r="A4815" t="str">
            <v>06.573.992/0001-22</v>
          </cell>
        </row>
        <row r="4816">
          <cell r="A4816" t="str">
            <v>06.597.355/0001-96</v>
          </cell>
        </row>
        <row r="4817">
          <cell r="A4817" t="str">
            <v>06.597.512/0001-63</v>
          </cell>
        </row>
        <row r="4818">
          <cell r="A4818" t="str">
            <v>06.604.409/0001-01</v>
          </cell>
        </row>
        <row r="4819">
          <cell r="A4819" t="str">
            <v>06.615.348/0001-70</v>
          </cell>
        </row>
        <row r="4820">
          <cell r="A4820" t="str">
            <v>06.640.130/0001-75</v>
          </cell>
        </row>
        <row r="4821">
          <cell r="A4821" t="str">
            <v>06.640.791/0001-09</v>
          </cell>
        </row>
        <row r="4822">
          <cell r="A4822" t="str">
            <v>06.653.082/0001-50</v>
          </cell>
        </row>
        <row r="4823">
          <cell r="A4823" t="str">
            <v>06.662.308/0001-89</v>
          </cell>
        </row>
        <row r="4824">
          <cell r="A4824" t="str">
            <v>06.745.643/0001-40</v>
          </cell>
        </row>
        <row r="4825">
          <cell r="A4825" t="str">
            <v>06.745.649/0001-18</v>
          </cell>
        </row>
        <row r="4826">
          <cell r="A4826" t="str">
            <v>06.757.344/0001-26</v>
          </cell>
        </row>
        <row r="4827">
          <cell r="A4827" t="str">
            <v>06.765.226/0001-60</v>
          </cell>
        </row>
        <row r="4828">
          <cell r="A4828" t="str">
            <v>06.787.127/0001-89</v>
          </cell>
        </row>
        <row r="4829">
          <cell r="A4829" t="str">
            <v>06.788.045/0001-59</v>
          </cell>
        </row>
        <row r="4830">
          <cell r="A4830" t="str">
            <v>06.788.206/0001-04</v>
          </cell>
        </row>
        <row r="4831">
          <cell r="A4831" t="str">
            <v>06.800.531/0001-45</v>
          </cell>
        </row>
        <row r="4832">
          <cell r="A4832" t="str">
            <v>06.804.091/0001-02</v>
          </cell>
        </row>
        <row r="4833">
          <cell r="A4833" t="str">
            <v>06.823.594/0001-17</v>
          </cell>
        </row>
        <row r="4834">
          <cell r="A4834" t="str">
            <v>06.839.620/0001-03</v>
          </cell>
        </row>
        <row r="4835">
          <cell r="A4835" t="str">
            <v>06.847.116/0001-47</v>
          </cell>
        </row>
        <row r="4836">
          <cell r="A4836" t="str">
            <v>06.847.921/0001-70</v>
          </cell>
        </row>
        <row r="4837">
          <cell r="A4837" t="str">
            <v>06.860.099/0001-88</v>
          </cell>
        </row>
        <row r="4838">
          <cell r="A4838" t="str">
            <v>06.867.849/0001-43</v>
          </cell>
        </row>
        <row r="4839">
          <cell r="A4839" t="str">
            <v>06.877.392/0001-58</v>
          </cell>
        </row>
        <row r="4840">
          <cell r="A4840" t="str">
            <v>06.878.533/0001-57</v>
          </cell>
        </row>
        <row r="4841">
          <cell r="A4841" t="str">
            <v>06.880.071/0001-02</v>
          </cell>
        </row>
        <row r="4842">
          <cell r="A4842" t="str">
            <v>06.887.671/0001-00</v>
          </cell>
        </row>
        <row r="4843">
          <cell r="A4843" t="str">
            <v>06.890.020/0001-61</v>
          </cell>
        </row>
        <row r="4844">
          <cell r="A4844" t="str">
            <v>06.900.386/0001-74</v>
          </cell>
        </row>
        <row r="4845">
          <cell r="A4845" t="str">
            <v>06.906.688/0001-50</v>
          </cell>
        </row>
        <row r="4846">
          <cell r="A4846" t="str">
            <v>06.907.796/0001-47</v>
          </cell>
        </row>
        <row r="4847">
          <cell r="A4847" t="str">
            <v>06.910.420/0001-91</v>
          </cell>
        </row>
        <row r="4848">
          <cell r="A4848" t="str">
            <v>06.913.480/0001-68</v>
          </cell>
        </row>
        <row r="4849">
          <cell r="A4849" t="str">
            <v>06.913.480/0002-49</v>
          </cell>
        </row>
        <row r="4850">
          <cell r="A4850" t="str">
            <v>06.914.291/0001-00</v>
          </cell>
        </row>
        <row r="4851">
          <cell r="A4851" t="str">
            <v>06.915.974/0001-81</v>
          </cell>
        </row>
        <row r="4852">
          <cell r="A4852" t="str">
            <v>06.916.110/0003-46</v>
          </cell>
        </row>
        <row r="4853">
          <cell r="A4853" t="str">
            <v>06.920.498/0001-97</v>
          </cell>
        </row>
        <row r="4854">
          <cell r="A4854" t="str">
            <v>06.925.826/0001-48</v>
          </cell>
        </row>
        <row r="4855">
          <cell r="A4855" t="str">
            <v>06.926.031/0001-54</v>
          </cell>
        </row>
        <row r="4856">
          <cell r="A4856" t="str">
            <v>06.927.988/0001-15</v>
          </cell>
        </row>
        <row r="4857">
          <cell r="A4857" t="str">
            <v>06.929.302/0001-25</v>
          </cell>
        </row>
        <row r="4858">
          <cell r="A4858" t="str">
            <v>06.929.773/0001-33</v>
          </cell>
        </row>
        <row r="4859">
          <cell r="A4859" t="str">
            <v>06.932.501/0001-92</v>
          </cell>
        </row>
        <row r="4860">
          <cell r="A4860" t="str">
            <v>06.939.020/0001-09</v>
          </cell>
        </row>
        <row r="4861">
          <cell r="A4861" t="str">
            <v>06.939.364/0001-18</v>
          </cell>
        </row>
        <row r="4862">
          <cell r="A4862" t="str">
            <v>06.940.756/0001-05</v>
          </cell>
        </row>
        <row r="4863">
          <cell r="A4863" t="str">
            <v>06.942.846/0001-27</v>
          </cell>
        </row>
        <row r="4864">
          <cell r="A4864" t="str">
            <v>06.943.110/0001-73</v>
          </cell>
        </row>
        <row r="4865">
          <cell r="A4865" t="str">
            <v>06.944.226/0001-27</v>
          </cell>
        </row>
        <row r="4866">
          <cell r="A4866" t="str">
            <v>06.944.374/0001-41</v>
          </cell>
        </row>
        <row r="4867">
          <cell r="A4867" t="str">
            <v>06.945.484/0001-28</v>
          </cell>
        </row>
        <row r="4868">
          <cell r="A4868" t="str">
            <v>06.945.617/0001-66</v>
          </cell>
        </row>
        <row r="4869">
          <cell r="A4869" t="str">
            <v>06.948.818/0001-17</v>
          </cell>
        </row>
        <row r="4870">
          <cell r="A4870" t="str">
            <v>06.950.732/0001-29</v>
          </cell>
        </row>
        <row r="4871">
          <cell r="A4871" t="str">
            <v>06.951.482/0001-41</v>
          </cell>
        </row>
        <row r="4872">
          <cell r="A4872" t="str">
            <v>06.954.217/0001-17</v>
          </cell>
        </row>
        <row r="4873">
          <cell r="A4873" t="str">
            <v>06.954.290/0001-99</v>
          </cell>
        </row>
        <row r="4874">
          <cell r="A4874" t="str">
            <v>06.955.580/0001-57</v>
          </cell>
        </row>
        <row r="4875">
          <cell r="A4875" t="str">
            <v>06.956.813/0001-36</v>
          </cell>
        </row>
        <row r="4876">
          <cell r="A4876" t="str">
            <v>06.957.660/0001-41</v>
          </cell>
        </row>
        <row r="4877">
          <cell r="A4877" t="str">
            <v>06.957.700/0001-55</v>
          </cell>
        </row>
        <row r="4878">
          <cell r="A4878" t="str">
            <v>06.958.924/0001-81</v>
          </cell>
        </row>
        <row r="4879">
          <cell r="A4879" t="str">
            <v>06.959.527/0001-24</v>
          </cell>
        </row>
        <row r="4880">
          <cell r="A4880" t="str">
            <v>06.959.805/0001-43</v>
          </cell>
        </row>
        <row r="4881">
          <cell r="A4881" t="str">
            <v>06.962.107/0001-05</v>
          </cell>
        </row>
        <row r="4882">
          <cell r="A4882" t="str">
            <v>06.962.676/0001-42</v>
          </cell>
        </row>
        <row r="4883">
          <cell r="A4883" t="str">
            <v>06.962.969/0001-20</v>
          </cell>
        </row>
        <row r="4884">
          <cell r="A4884" t="str">
            <v>06.962.979/0001-65</v>
          </cell>
        </row>
        <row r="4885">
          <cell r="A4885" t="str">
            <v>06.963.557/0001-04</v>
          </cell>
        </row>
        <row r="4886">
          <cell r="A4886" t="str">
            <v>06.964.580/0001-13</v>
          </cell>
        </row>
        <row r="4887">
          <cell r="A4887" t="str">
            <v>06.967.548/0001-91</v>
          </cell>
        </row>
        <row r="4888">
          <cell r="A4888" t="str">
            <v>06.970.000/0001-09</v>
          </cell>
        </row>
        <row r="4889">
          <cell r="A4889" t="str">
            <v>06.971.649/0001-36</v>
          </cell>
        </row>
        <row r="4890">
          <cell r="A4890" t="str">
            <v>06.972.742/0001-65</v>
          </cell>
        </row>
        <row r="4891">
          <cell r="A4891" t="str">
            <v>06.972.928/0001-14</v>
          </cell>
        </row>
        <row r="4892">
          <cell r="A4892" t="str">
            <v>06.974.704/0001-41</v>
          </cell>
        </row>
        <row r="4893">
          <cell r="A4893" t="str">
            <v>06.974.793/0001-26</v>
          </cell>
        </row>
        <row r="4894">
          <cell r="A4894" t="str">
            <v>06.974.853/0001-00</v>
          </cell>
        </row>
        <row r="4895">
          <cell r="A4895" t="str">
            <v>06.978.870/0001-16</v>
          </cell>
        </row>
        <row r="4896">
          <cell r="A4896" t="str">
            <v>06.980.064/0015-88</v>
          </cell>
        </row>
        <row r="4897">
          <cell r="A4897" t="str">
            <v>06.981.180/0001-16</v>
          </cell>
        </row>
        <row r="4898">
          <cell r="A4898" t="str">
            <v>06.981.978/0001-68</v>
          </cell>
        </row>
        <row r="4899">
          <cell r="A4899" t="str">
            <v>06.984.214/0001-26</v>
          </cell>
        </row>
        <row r="4900">
          <cell r="A4900" t="str">
            <v>06.990.526/0001-42</v>
          </cell>
        </row>
        <row r="4901">
          <cell r="A4901" t="str">
            <v>06.992.157/0001-27</v>
          </cell>
        </row>
        <row r="4902">
          <cell r="A4902" t="str">
            <v>06.992.295/0001-06</v>
          </cell>
        </row>
        <row r="4903">
          <cell r="A4903" t="str">
            <v xml:space="preserve">061.330.023-87    </v>
          </cell>
        </row>
        <row r="4904">
          <cell r="A4904" t="str">
            <v xml:space="preserve">063.923.265-53    </v>
          </cell>
        </row>
        <row r="4905">
          <cell r="A4905" t="str">
            <v>07.0.0.14./687.-38</v>
          </cell>
        </row>
        <row r="4906">
          <cell r="A4906" t="str">
            <v>07.0.8.54./537--88</v>
          </cell>
        </row>
        <row r="4907">
          <cell r="A4907" t="str">
            <v>07.003.511/0001-06</v>
          </cell>
        </row>
        <row r="4908">
          <cell r="A4908" t="str">
            <v>07.003.672/0001-08</v>
          </cell>
        </row>
        <row r="4909">
          <cell r="A4909" t="str">
            <v>07.005.656/0001-46</v>
          </cell>
        </row>
        <row r="4910">
          <cell r="A4910" t="str">
            <v>07.007.541/0001-90</v>
          </cell>
        </row>
        <row r="4911">
          <cell r="A4911" t="str">
            <v>07.013.648/0002-22</v>
          </cell>
        </row>
        <row r="4912">
          <cell r="A4912" t="str">
            <v>07.014.621/0001-73</v>
          </cell>
        </row>
        <row r="4913">
          <cell r="A4913" t="str">
            <v>07.015.016/0001-17</v>
          </cell>
        </row>
        <row r="4914">
          <cell r="A4914" t="str">
            <v>07.016.306/0001-85</v>
          </cell>
        </row>
        <row r="4915">
          <cell r="A4915" t="str">
            <v>07.022.201/0001-39</v>
          </cell>
        </row>
        <row r="4916">
          <cell r="A4916" t="str">
            <v>07.022.584/0001-45</v>
          </cell>
        </row>
        <row r="4917">
          <cell r="A4917" t="str">
            <v>07.022.766/0001-16</v>
          </cell>
        </row>
        <row r="4918">
          <cell r="A4918" t="str">
            <v>07.023.028/0001-93</v>
          </cell>
        </row>
        <row r="4919">
          <cell r="A4919" t="str">
            <v>07.023.560/0001-00</v>
          </cell>
        </row>
        <row r="4920">
          <cell r="A4920" t="str">
            <v>07.024.392/0001-78</v>
          </cell>
        </row>
        <row r="4921">
          <cell r="A4921" t="str">
            <v>07.024.482/0001-69</v>
          </cell>
        </row>
        <row r="4922">
          <cell r="A4922" t="str">
            <v>07.029.139/0001-07</v>
          </cell>
        </row>
        <row r="4923">
          <cell r="A4923" t="str">
            <v>07.029.675/0001-02</v>
          </cell>
        </row>
        <row r="4924">
          <cell r="A4924" t="str">
            <v>07.033.314/0001-30</v>
          </cell>
        </row>
        <row r="4925">
          <cell r="A4925" t="str">
            <v>07.034.544/0001-13</v>
          </cell>
        </row>
        <row r="4926">
          <cell r="A4926" t="str">
            <v>07.037.527/0001-30</v>
          </cell>
        </row>
        <row r="4927">
          <cell r="A4927" t="str">
            <v>07.040.439/0001-97</v>
          </cell>
        </row>
        <row r="4928">
          <cell r="A4928" t="str">
            <v>07.043.189/0001-49</v>
          </cell>
        </row>
        <row r="4929">
          <cell r="A4929" t="str">
            <v>07.043.589/0001-54</v>
          </cell>
        </row>
        <row r="4930">
          <cell r="A4930" t="str">
            <v>07.045.170/0001-31</v>
          </cell>
        </row>
        <row r="4931">
          <cell r="A4931" t="str">
            <v>07.049.870/0001-02</v>
          </cell>
        </row>
        <row r="4932">
          <cell r="A4932" t="str">
            <v>07.049.959/0001-60</v>
          </cell>
        </row>
        <row r="4933">
          <cell r="A4933" t="str">
            <v>07.051.426/0001-13</v>
          </cell>
        </row>
        <row r="4934">
          <cell r="A4934" t="str">
            <v>07.052.149/0001-63</v>
          </cell>
        </row>
        <row r="4935">
          <cell r="A4935" t="str">
            <v>07.052.194/0001-18</v>
          </cell>
        </row>
        <row r="4936">
          <cell r="A4936" t="str">
            <v>07.052.194/0008-94</v>
          </cell>
        </row>
        <row r="4937">
          <cell r="A4937" t="str">
            <v>07.055.787/0001-38</v>
          </cell>
        </row>
        <row r="4938">
          <cell r="A4938" t="str">
            <v>07.057.277/0001-08</v>
          </cell>
        </row>
        <row r="4939">
          <cell r="A4939" t="str">
            <v>07.060.388/0001-65</v>
          </cell>
        </row>
        <row r="4940">
          <cell r="A4940" t="str">
            <v>07.060.930/0001-80</v>
          </cell>
        </row>
        <row r="4941">
          <cell r="A4941" t="str">
            <v>07.063.542/0001-52</v>
          </cell>
        </row>
        <row r="4942">
          <cell r="A4942" t="str">
            <v>07.066.272/0001-33</v>
          </cell>
        </row>
        <row r="4943">
          <cell r="A4943" t="str">
            <v>07.067.323/0001-41</v>
          </cell>
        </row>
        <row r="4944">
          <cell r="A4944" t="str">
            <v>07.068.129/0001-80</v>
          </cell>
        </row>
        <row r="4945">
          <cell r="A4945" t="str">
            <v>07.073.042/0001-00</v>
          </cell>
        </row>
        <row r="4946">
          <cell r="A4946" t="str">
            <v>07.077.193/0001-28</v>
          </cell>
        </row>
        <row r="4947">
          <cell r="A4947" t="str">
            <v>07.078.053/0001-74</v>
          </cell>
        </row>
        <row r="4948">
          <cell r="A4948" t="str">
            <v>07.078.454/0001-24</v>
          </cell>
        </row>
        <row r="4949">
          <cell r="A4949" t="str">
            <v>07.082.006/0001-02</v>
          </cell>
        </row>
        <row r="4950">
          <cell r="A4950" t="str">
            <v>07.083.326/0001-79</v>
          </cell>
        </row>
        <row r="4951">
          <cell r="A4951" t="str">
            <v>07.086.548/0001-45</v>
          </cell>
        </row>
        <row r="4952">
          <cell r="A4952" t="str">
            <v>07.088.711/0001-09</v>
          </cell>
        </row>
        <row r="4953">
          <cell r="A4953" t="str">
            <v>07.089.026/0001-05</v>
          </cell>
        </row>
        <row r="4954">
          <cell r="A4954" t="str">
            <v>07.090.773/0001-55</v>
          </cell>
        </row>
        <row r="4955">
          <cell r="A4955" t="str">
            <v>07.097.797/0001-36</v>
          </cell>
        </row>
        <row r="4956">
          <cell r="A4956" t="str">
            <v>07.100.037/0001-30</v>
          </cell>
        </row>
        <row r="4957">
          <cell r="A4957" t="str">
            <v>07.101.598/0001-54</v>
          </cell>
        </row>
        <row r="4958">
          <cell r="A4958" t="str">
            <v>07.102.858/0001-06</v>
          </cell>
        </row>
        <row r="4959">
          <cell r="A4959" t="str">
            <v>07.103.382/0001-28</v>
          </cell>
        </row>
        <row r="4960">
          <cell r="A4960" t="str">
            <v>07.103.898/0001-72</v>
          </cell>
        </row>
        <row r="4961">
          <cell r="A4961" t="str">
            <v>07.105.611/0001-43</v>
          </cell>
        </row>
        <row r="4962">
          <cell r="A4962" t="str">
            <v>07.107.773/0001-10</v>
          </cell>
        </row>
        <row r="4963">
          <cell r="A4963" t="str">
            <v>07.109.918/0001-12</v>
          </cell>
        </row>
        <row r="4964">
          <cell r="A4964" t="str">
            <v>07.111.167/0001-79</v>
          </cell>
        </row>
        <row r="4965">
          <cell r="A4965" t="str">
            <v>07.112.014/0001-46</v>
          </cell>
        </row>
        <row r="4966">
          <cell r="A4966" t="str">
            <v>07.112.173/0001-40</v>
          </cell>
        </row>
        <row r="4967">
          <cell r="A4967" t="str">
            <v>07.112.301/0001-56</v>
          </cell>
        </row>
        <row r="4968">
          <cell r="A4968" t="str">
            <v>07.112.605/0001-13</v>
          </cell>
        </row>
        <row r="4969">
          <cell r="A4969" t="str">
            <v>07.115.069/0001-00</v>
          </cell>
        </row>
        <row r="4970">
          <cell r="A4970" t="str">
            <v>07.115.373/0001-57</v>
          </cell>
        </row>
        <row r="4971">
          <cell r="A4971" t="str">
            <v>07.116.679/0001-28</v>
          </cell>
        </row>
        <row r="4972">
          <cell r="A4972" t="str">
            <v>07.118.985/0001-01</v>
          </cell>
        </row>
        <row r="4973">
          <cell r="A4973" t="str">
            <v>07.128.551/0001-84</v>
          </cell>
        </row>
        <row r="4974">
          <cell r="A4974" t="str">
            <v>07.129.304/0001-00</v>
          </cell>
        </row>
        <row r="4975">
          <cell r="A4975" t="str">
            <v>07.130.089/0001-50</v>
          </cell>
        </row>
        <row r="4976">
          <cell r="A4976" t="str">
            <v>07.131.780/0001-58</v>
          </cell>
        </row>
        <row r="4977">
          <cell r="A4977" t="str">
            <v>07.133.462/0001-26</v>
          </cell>
        </row>
        <row r="4978">
          <cell r="A4978" t="str">
            <v>07.134.685/0001-08</v>
          </cell>
        </row>
        <row r="4979">
          <cell r="A4979" t="str">
            <v>07.140.559/0001-66</v>
          </cell>
        </row>
        <row r="4980">
          <cell r="A4980" t="str">
            <v>07.141.264/0001-04</v>
          </cell>
        </row>
        <row r="4981">
          <cell r="A4981" t="str">
            <v>07.141.980/0001-91</v>
          </cell>
        </row>
        <row r="4982">
          <cell r="A4982" t="str">
            <v>07.146.320/0001-01</v>
          </cell>
        </row>
        <row r="4983">
          <cell r="A4983" t="str">
            <v>07.147.548/0001-08</v>
          </cell>
        </row>
        <row r="4984">
          <cell r="A4984" t="str">
            <v>07.150.354/0001-61</v>
          </cell>
        </row>
        <row r="4985">
          <cell r="A4985" t="str">
            <v>07.151.043/0001-17</v>
          </cell>
        </row>
        <row r="4986">
          <cell r="A4986" t="str">
            <v>07.151.998/0001-74</v>
          </cell>
        </row>
        <row r="4987">
          <cell r="A4987" t="str">
            <v>07.152.528/0001-25</v>
          </cell>
        </row>
        <row r="4988">
          <cell r="A4988" t="str">
            <v>07.153.175/0001-88</v>
          </cell>
        </row>
        <row r="4989">
          <cell r="A4989" t="str">
            <v>07.154.679/0001-12</v>
          </cell>
        </row>
        <row r="4990">
          <cell r="A4990" t="str">
            <v>07.155.513/0001-10</v>
          </cell>
        </row>
        <row r="4991">
          <cell r="A4991" t="str">
            <v>07.160.040/0001-40</v>
          </cell>
        </row>
        <row r="4992">
          <cell r="A4992" t="str">
            <v>07.162.071/0001-30</v>
          </cell>
        </row>
        <row r="4993">
          <cell r="A4993" t="str">
            <v>07.165.488/0001-56</v>
          </cell>
        </row>
        <row r="4994">
          <cell r="A4994" t="str">
            <v>07.167.730/0001-20</v>
          </cell>
        </row>
        <row r="4995">
          <cell r="A4995" t="str">
            <v>07.168.336/0001-07</v>
          </cell>
        </row>
        <row r="4996">
          <cell r="A4996" t="str">
            <v>07.169.280/0001-05</v>
          </cell>
        </row>
        <row r="4997">
          <cell r="A4997" t="str">
            <v>07.169.674/0001-63</v>
          </cell>
        </row>
        <row r="4998">
          <cell r="A4998" t="str">
            <v>07.171.185/0001-46</v>
          </cell>
        </row>
        <row r="4999">
          <cell r="A4999" t="str">
            <v>07.176.311/0001-55</v>
          </cell>
        </row>
        <row r="5000">
          <cell r="A5000" t="str">
            <v>07.178.268/0001-67</v>
          </cell>
        </row>
        <row r="5001">
          <cell r="A5001" t="str">
            <v>07.179.019/0001-96</v>
          </cell>
        </row>
        <row r="5002">
          <cell r="A5002" t="str">
            <v>07.179.415/0001-13</v>
          </cell>
        </row>
        <row r="5003">
          <cell r="A5003" t="str">
            <v>07.179.846/0001-80</v>
          </cell>
        </row>
        <row r="5004">
          <cell r="A5004" t="str">
            <v>07.185.220/0001-86</v>
          </cell>
        </row>
        <row r="5005">
          <cell r="A5005" t="str">
            <v>07.194.751/0001-35</v>
          </cell>
        </row>
        <row r="5006">
          <cell r="A5006" t="str">
            <v>07.195.183/0001-97</v>
          </cell>
        </row>
        <row r="5007">
          <cell r="A5007" t="str">
            <v>07.195.191/0001-33</v>
          </cell>
        </row>
        <row r="5008">
          <cell r="A5008" t="str">
            <v>07.195.514/0001-99</v>
          </cell>
        </row>
        <row r="5009">
          <cell r="A5009" t="str">
            <v>07.196.900/0001-03</v>
          </cell>
        </row>
        <row r="5010">
          <cell r="A5010" t="str">
            <v>07.197.436/0001-61</v>
          </cell>
        </row>
        <row r="5011">
          <cell r="A5011" t="str">
            <v>07.197.536/0001-98</v>
          </cell>
        </row>
        <row r="5012">
          <cell r="A5012" t="str">
            <v>07.197.718/0001-69</v>
          </cell>
        </row>
        <row r="5013">
          <cell r="A5013" t="str">
            <v>07.197.718/0004-01</v>
          </cell>
        </row>
        <row r="5014">
          <cell r="A5014" t="str">
            <v>07.199.114/0001-51</v>
          </cell>
        </row>
        <row r="5015">
          <cell r="A5015" t="str">
            <v>07.2.2.67./757--00</v>
          </cell>
        </row>
        <row r="5016">
          <cell r="A5016" t="str">
            <v>07.200.011/0001-64</v>
          </cell>
        </row>
        <row r="5017">
          <cell r="A5017" t="str">
            <v>07.200.363/0001-10</v>
          </cell>
        </row>
        <row r="5018">
          <cell r="A5018" t="str">
            <v>07.201.375/0001-69</v>
          </cell>
        </row>
        <row r="5019">
          <cell r="A5019" t="str">
            <v>07.202.427/0011-93</v>
          </cell>
        </row>
        <row r="5020">
          <cell r="A5020" t="str">
            <v>07.202.576/0001-80</v>
          </cell>
        </row>
        <row r="5021">
          <cell r="A5021" t="str">
            <v>07.205.792/0001-80</v>
          </cell>
        </row>
        <row r="5022">
          <cell r="A5022" t="str">
            <v>07.207.491/0001-95</v>
          </cell>
        </row>
        <row r="5023">
          <cell r="A5023" t="str">
            <v>07.210.362/0001-56</v>
          </cell>
        </row>
        <row r="5024">
          <cell r="A5024" t="str">
            <v>07.211.279/0001-00</v>
          </cell>
        </row>
        <row r="5025">
          <cell r="A5025" t="str">
            <v>07.211.571/0001-14</v>
          </cell>
        </row>
        <row r="5026">
          <cell r="A5026" t="str">
            <v>07.212.574/0001-72</v>
          </cell>
        </row>
        <row r="5027">
          <cell r="A5027" t="str">
            <v>07.214.031/0001-94</v>
          </cell>
        </row>
        <row r="5028">
          <cell r="A5028" t="str">
            <v>07.214.419/0001-95</v>
          </cell>
        </row>
        <row r="5029">
          <cell r="A5029" t="str">
            <v>07.215.345/0001-01</v>
          </cell>
        </row>
        <row r="5030">
          <cell r="A5030" t="str">
            <v>07.216.390/0001-80</v>
          </cell>
        </row>
        <row r="5031">
          <cell r="A5031" t="str">
            <v>07.217.173/0001-05</v>
          </cell>
        </row>
        <row r="5032">
          <cell r="A5032" t="str">
            <v>07.219.237/0001-07</v>
          </cell>
        </row>
        <row r="5033">
          <cell r="A5033" t="str">
            <v>07.220.167/0001-07</v>
          </cell>
        </row>
        <row r="5034">
          <cell r="A5034" t="str">
            <v>07.221.070/0004-61</v>
          </cell>
        </row>
        <row r="5035">
          <cell r="A5035" t="str">
            <v>07.221.537/0002-01</v>
          </cell>
        </row>
        <row r="5036">
          <cell r="A5036" t="str">
            <v>07.223.878/0001-35</v>
          </cell>
        </row>
        <row r="5037">
          <cell r="A5037" t="str">
            <v>07.223.878/0035-84</v>
          </cell>
        </row>
        <row r="5038">
          <cell r="A5038" t="str">
            <v>07.228.440/0001-40</v>
          </cell>
        </row>
        <row r="5039">
          <cell r="A5039" t="str">
            <v>07.231.025/0001-45</v>
          </cell>
        </row>
        <row r="5040">
          <cell r="A5040" t="str">
            <v>07.231.453/0001-78</v>
          </cell>
        </row>
        <row r="5041">
          <cell r="A5041" t="str">
            <v>07.235.735/0001-43</v>
          </cell>
        </row>
        <row r="5042">
          <cell r="A5042" t="str">
            <v>07.238.082/0001-56</v>
          </cell>
        </row>
        <row r="5043">
          <cell r="A5043" t="str">
            <v>07.240.023/0001-12</v>
          </cell>
        </row>
        <row r="5044">
          <cell r="A5044" t="str">
            <v>07.240.450/0001-09</v>
          </cell>
        </row>
        <row r="5045">
          <cell r="A5045" t="str">
            <v>07.243.854/0001-48</v>
          </cell>
        </row>
        <row r="5046">
          <cell r="A5046" t="str">
            <v>07.245.974/0001-84</v>
          </cell>
        </row>
        <row r="5047">
          <cell r="A5047" t="str">
            <v>07.246.305/0001-27</v>
          </cell>
        </row>
        <row r="5048">
          <cell r="A5048" t="str">
            <v>07.246.977/0001-32</v>
          </cell>
        </row>
        <row r="5049">
          <cell r="A5049" t="str">
            <v>07.247.833/0001-09</v>
          </cell>
        </row>
        <row r="5050">
          <cell r="A5050" t="str">
            <v>07.248.556/0001-40</v>
          </cell>
        </row>
        <row r="5051">
          <cell r="A5051" t="str">
            <v>07.251.908/0001-17</v>
          </cell>
        </row>
        <row r="5052">
          <cell r="A5052" t="str">
            <v>07.260.098/0001-65</v>
          </cell>
        </row>
        <row r="5053">
          <cell r="A5053" t="str">
            <v>07.261.172/0001-68</v>
          </cell>
        </row>
        <row r="5054">
          <cell r="A5054" t="str">
            <v>07.263.906/0001-48</v>
          </cell>
        </row>
        <row r="5055">
          <cell r="A5055" t="str">
            <v>07.265.783/0001-84</v>
          </cell>
        </row>
        <row r="5056">
          <cell r="A5056" t="str">
            <v>07.266.623/0001-50</v>
          </cell>
        </row>
        <row r="5057">
          <cell r="A5057" t="str">
            <v>07.267.102/0001-17</v>
          </cell>
        </row>
        <row r="5058">
          <cell r="A5058" t="str">
            <v>07.268.886/0001-06</v>
          </cell>
        </row>
        <row r="5059">
          <cell r="A5059" t="str">
            <v>07.270.366/0001-20</v>
          </cell>
        </row>
        <row r="5060">
          <cell r="A5060" t="str">
            <v>07.270.366/0004-72</v>
          </cell>
        </row>
        <row r="5061">
          <cell r="A5061" t="str">
            <v>07.270.366/0006-34</v>
          </cell>
        </row>
        <row r="5062">
          <cell r="A5062" t="str">
            <v>07.270.799/0001-85</v>
          </cell>
        </row>
        <row r="5063">
          <cell r="A5063" t="str">
            <v>07.272.258/0001-96</v>
          </cell>
        </row>
        <row r="5064">
          <cell r="A5064" t="str">
            <v>07.272.415/0001-63</v>
          </cell>
        </row>
        <row r="5065">
          <cell r="A5065" t="str">
            <v>07.272.825/0001-04</v>
          </cell>
        </row>
        <row r="5066">
          <cell r="A5066" t="str">
            <v>07.273.273/0001-59</v>
          </cell>
        </row>
        <row r="5067">
          <cell r="A5067" t="str">
            <v>07.278.378/0001-09</v>
          </cell>
        </row>
        <row r="5068">
          <cell r="A5068" t="str">
            <v>07.282.299/0001-63</v>
          </cell>
        </row>
        <row r="5069">
          <cell r="A5069" t="str">
            <v>07.283.054/0001-50</v>
          </cell>
        </row>
        <row r="5070">
          <cell r="A5070" t="str">
            <v>07.283.898/0001-00</v>
          </cell>
        </row>
        <row r="5071">
          <cell r="A5071" t="str">
            <v>07.286.271/0001-02</v>
          </cell>
        </row>
        <row r="5072">
          <cell r="A5072" t="str">
            <v>07.289.906/0001-17</v>
          </cell>
        </row>
        <row r="5073">
          <cell r="A5073" t="str">
            <v>07.292.533/0001-33</v>
          </cell>
        </row>
        <row r="5074">
          <cell r="A5074" t="str">
            <v>07.294.499/0002-17</v>
          </cell>
        </row>
        <row r="5075">
          <cell r="A5075" t="str">
            <v>07.294.758/0001-29</v>
          </cell>
        </row>
        <row r="5076">
          <cell r="A5076" t="str">
            <v>07.295.701/0001-44</v>
          </cell>
        </row>
        <row r="5077">
          <cell r="A5077" t="str">
            <v>07.296.705/0001-47</v>
          </cell>
        </row>
        <row r="5078">
          <cell r="A5078" t="str">
            <v>07.298.624/0001-86</v>
          </cell>
        </row>
        <row r="5079">
          <cell r="A5079" t="str">
            <v>07.3.1.45./137--67</v>
          </cell>
        </row>
        <row r="5080">
          <cell r="A5080" t="str">
            <v>07.300.703/0001-84</v>
          </cell>
        </row>
        <row r="5081">
          <cell r="A5081" t="str">
            <v>07.301.609/0001-40</v>
          </cell>
        </row>
        <row r="5082">
          <cell r="A5082" t="str">
            <v>07.301.609/0003-01</v>
          </cell>
        </row>
        <row r="5083">
          <cell r="A5083" t="str">
            <v>07.303.564/0001-42</v>
          </cell>
        </row>
        <row r="5084">
          <cell r="A5084" t="str">
            <v>07.303.706/0001-71</v>
          </cell>
        </row>
        <row r="5085">
          <cell r="A5085" t="str">
            <v>07.303.943/0001-32</v>
          </cell>
        </row>
        <row r="5086">
          <cell r="A5086" t="str">
            <v>07.306.298/0001-01</v>
          </cell>
        </row>
        <row r="5087">
          <cell r="A5087" t="str">
            <v>07.308.049/0001-55</v>
          </cell>
        </row>
        <row r="5088">
          <cell r="A5088" t="str">
            <v>07.308.226/0001-01</v>
          </cell>
        </row>
        <row r="5089">
          <cell r="A5089" t="str">
            <v>07.311.504/0001-71</v>
          </cell>
        </row>
        <row r="5090">
          <cell r="A5090" t="str">
            <v>07.317.258/0001-65</v>
          </cell>
        </row>
        <row r="5091">
          <cell r="A5091" t="str">
            <v>07.320.708/0001-79</v>
          </cell>
        </row>
        <row r="5092">
          <cell r="A5092" t="str">
            <v>07.322.715/0001-00</v>
          </cell>
        </row>
        <row r="5093">
          <cell r="A5093" t="str">
            <v>07.325.958/0001-00</v>
          </cell>
        </row>
        <row r="5094">
          <cell r="A5094" t="str">
            <v>07.326.699/0001-23</v>
          </cell>
        </row>
        <row r="5095">
          <cell r="A5095" t="str">
            <v>07.327.166/0001-66</v>
          </cell>
        </row>
        <row r="5096">
          <cell r="A5096" t="str">
            <v>07.329.480/0001-88</v>
          </cell>
        </row>
        <row r="5097">
          <cell r="A5097" t="str">
            <v>07.331.043/0001-07</v>
          </cell>
        </row>
        <row r="5098">
          <cell r="A5098" t="str">
            <v>07.331.191/0001-13</v>
          </cell>
        </row>
        <row r="5099">
          <cell r="A5099" t="str">
            <v>07.336.915/0001-11</v>
          </cell>
        </row>
        <row r="5100">
          <cell r="A5100" t="str">
            <v>07.337.175/0001-38</v>
          </cell>
        </row>
        <row r="5101">
          <cell r="A5101" t="str">
            <v>07.337.533/0001-02</v>
          </cell>
        </row>
        <row r="5102">
          <cell r="A5102" t="str">
            <v>07.342.521/0001-76</v>
          </cell>
        </row>
        <row r="5103">
          <cell r="A5103" t="str">
            <v>07.343.553/0001-96</v>
          </cell>
        </row>
        <row r="5104">
          <cell r="A5104" t="str">
            <v>07.347.599/0001-83</v>
          </cell>
        </row>
        <row r="5105">
          <cell r="A5105" t="str">
            <v>07.351.919/0003-30</v>
          </cell>
        </row>
        <row r="5106">
          <cell r="A5106" t="str">
            <v>07.353.933/0001-01</v>
          </cell>
        </row>
        <row r="5107">
          <cell r="A5107" t="str">
            <v>07.357.900/0001-30</v>
          </cell>
        </row>
        <row r="5108">
          <cell r="A5108" t="str">
            <v>07.358.392/0001-04</v>
          </cell>
        </row>
        <row r="5109">
          <cell r="A5109" t="str">
            <v>07.358.490/0001-41</v>
          </cell>
        </row>
        <row r="5110">
          <cell r="A5110" t="str">
            <v>07.358.761/0014-83</v>
          </cell>
        </row>
        <row r="5111">
          <cell r="A5111" t="str">
            <v>07.361.149/0001-45</v>
          </cell>
        </row>
        <row r="5112">
          <cell r="A5112" t="str">
            <v>07.369.685/0008-63</v>
          </cell>
        </row>
        <row r="5113">
          <cell r="A5113" t="str">
            <v>07.369.685/0016-73</v>
          </cell>
        </row>
        <row r="5114">
          <cell r="A5114" t="str">
            <v>07.369.685/0024-83</v>
          </cell>
        </row>
        <row r="5115">
          <cell r="A5115" t="str">
            <v>07.369.685/0032-93</v>
          </cell>
        </row>
        <row r="5116">
          <cell r="A5116" t="str">
            <v>07.369.685/0038-89</v>
          </cell>
        </row>
        <row r="5117">
          <cell r="A5117" t="str">
            <v>07.369.685/0045-08</v>
          </cell>
        </row>
        <row r="5118">
          <cell r="A5118" t="str">
            <v>07.369.685/0051-56</v>
          </cell>
        </row>
        <row r="5119">
          <cell r="A5119" t="str">
            <v>07.369.685/0066-32</v>
          </cell>
        </row>
        <row r="5120">
          <cell r="A5120" t="str">
            <v>07.369.685/0073-61</v>
          </cell>
        </row>
        <row r="5121">
          <cell r="A5121" t="str">
            <v>07.370.204/0001-63</v>
          </cell>
        </row>
        <row r="5122">
          <cell r="A5122" t="str">
            <v>07.370.836/0001-27</v>
          </cell>
        </row>
        <row r="5123">
          <cell r="A5123" t="str">
            <v>07.371.183/0001-09</v>
          </cell>
        </row>
        <row r="5124">
          <cell r="A5124" t="str">
            <v>07.374.487/0001-11</v>
          </cell>
        </row>
        <row r="5125">
          <cell r="A5125" t="str">
            <v>07.377.674/0001-59</v>
          </cell>
        </row>
        <row r="5126">
          <cell r="A5126" t="str">
            <v>07.378.597/0001-51</v>
          </cell>
        </row>
        <row r="5127">
          <cell r="A5127" t="str">
            <v>07.379.396/0001-79</v>
          </cell>
        </row>
        <row r="5128">
          <cell r="A5128" t="str">
            <v>07.390.257/0001-46</v>
          </cell>
        </row>
        <row r="5129">
          <cell r="A5129" t="str">
            <v>07.391.865/0001-75</v>
          </cell>
        </row>
        <row r="5130">
          <cell r="A5130" t="str">
            <v>07.393.011/0001-28</v>
          </cell>
        </row>
        <row r="5131">
          <cell r="A5131" t="str">
            <v>07.397.747/0001-74</v>
          </cell>
        </row>
        <row r="5132">
          <cell r="A5132" t="str">
            <v>07.398.025/0001-34</v>
          </cell>
        </row>
        <row r="5133">
          <cell r="A5133" t="str">
            <v>07.4.8.92./157--57</v>
          </cell>
        </row>
        <row r="5134">
          <cell r="A5134" t="str">
            <v>07.403.443/0001-72</v>
          </cell>
        </row>
        <row r="5135">
          <cell r="A5135" t="str">
            <v>07.410.774/0001-30</v>
          </cell>
        </row>
        <row r="5136">
          <cell r="A5136" t="str">
            <v>07.418.979/0001-61</v>
          </cell>
        </row>
        <row r="5137">
          <cell r="A5137" t="str">
            <v>07.419.441/0001-71</v>
          </cell>
        </row>
        <row r="5138">
          <cell r="A5138" t="str">
            <v>07.424.222/0001-80</v>
          </cell>
        </row>
        <row r="5139">
          <cell r="A5139" t="str">
            <v>07.427.499/0001-67</v>
          </cell>
        </row>
        <row r="5140">
          <cell r="A5140" t="str">
            <v>07.429.006/0001-28</v>
          </cell>
        </row>
        <row r="5141">
          <cell r="A5141" t="str">
            <v>07.429.237/0001-31</v>
          </cell>
        </row>
        <row r="5142">
          <cell r="A5142" t="str">
            <v>07.431.218/0001-40</v>
          </cell>
        </row>
        <row r="5143">
          <cell r="A5143" t="str">
            <v>07.431.431/0001-51</v>
          </cell>
        </row>
        <row r="5144">
          <cell r="A5144" t="str">
            <v>07.434.753/0001-54</v>
          </cell>
        </row>
        <row r="5145">
          <cell r="A5145" t="str">
            <v>07.435.460/0001-91</v>
          </cell>
        </row>
        <row r="5146">
          <cell r="A5146" t="str">
            <v>07.437.516/0001-47</v>
          </cell>
        </row>
        <row r="5147">
          <cell r="A5147" t="str">
            <v>07.438.819/0001-84</v>
          </cell>
        </row>
        <row r="5148">
          <cell r="A5148" t="str">
            <v>07.441.072/0001-13</v>
          </cell>
        </row>
        <row r="5149">
          <cell r="A5149" t="str">
            <v>07.443.608/0001-30</v>
          </cell>
        </row>
        <row r="5150">
          <cell r="A5150" t="str">
            <v>07.444.873/0001-32</v>
          </cell>
        </row>
        <row r="5151">
          <cell r="A5151" t="str">
            <v>07.446.295/0001-73</v>
          </cell>
        </row>
        <row r="5152">
          <cell r="A5152" t="str">
            <v>07.449.566/0001-44</v>
          </cell>
        </row>
        <row r="5153">
          <cell r="A5153" t="str">
            <v>07.451.673/0001-07</v>
          </cell>
        </row>
        <row r="5154">
          <cell r="A5154" t="str">
            <v>07.451.956/0001-59</v>
          </cell>
        </row>
        <row r="5155">
          <cell r="A5155" t="str">
            <v>07.452.070/0001-20</v>
          </cell>
        </row>
        <row r="5156">
          <cell r="A5156" t="str">
            <v>07.454.620/0001-40</v>
          </cell>
        </row>
        <row r="5157">
          <cell r="A5157" t="str">
            <v>07.459.081/0001-31</v>
          </cell>
        </row>
        <row r="5158">
          <cell r="A5158" t="str">
            <v>07.461.900/0001-85</v>
          </cell>
        </row>
        <row r="5159">
          <cell r="A5159" t="str">
            <v>07.462.927/0001-92</v>
          </cell>
        </row>
        <row r="5160">
          <cell r="A5160" t="str">
            <v>07.468.468/0001-54</v>
          </cell>
        </row>
        <row r="5161">
          <cell r="A5161" t="str">
            <v>07.468.691/0001-00</v>
          </cell>
        </row>
        <row r="5162">
          <cell r="A5162" t="str">
            <v>07.471.478/0001-49</v>
          </cell>
        </row>
        <row r="5163">
          <cell r="A5163" t="str">
            <v>07.473.001/0001-00</v>
          </cell>
        </row>
        <row r="5164">
          <cell r="A5164" t="str">
            <v>07.476.783/0001-23</v>
          </cell>
        </row>
        <row r="5165">
          <cell r="A5165" t="str">
            <v>07.483.266/0004-24</v>
          </cell>
        </row>
        <row r="5166">
          <cell r="A5166" t="str">
            <v>07.485.422/0001-43</v>
          </cell>
        </row>
        <row r="5167">
          <cell r="A5167" t="str">
            <v>07.485.533/0001-50</v>
          </cell>
        </row>
        <row r="5168">
          <cell r="A5168" t="str">
            <v>07.486.007/0001-04</v>
          </cell>
        </row>
        <row r="5169">
          <cell r="A5169" t="str">
            <v>07.488.689/0001-94</v>
          </cell>
        </row>
        <row r="5170">
          <cell r="A5170" t="str">
            <v>07.490.239/0001-36</v>
          </cell>
        </row>
        <row r="5171">
          <cell r="A5171" t="str">
            <v>07.494.998/0001-77</v>
          </cell>
        </row>
        <row r="5172">
          <cell r="A5172" t="str">
            <v>07.495.005/0001-81</v>
          </cell>
        </row>
        <row r="5173">
          <cell r="A5173" t="str">
            <v>07.495.005/0003-43</v>
          </cell>
        </row>
        <row r="5174">
          <cell r="A5174" t="str">
            <v>07.497.484/0001-75</v>
          </cell>
        </row>
        <row r="5175">
          <cell r="A5175" t="str">
            <v>07.501.557/0001-55</v>
          </cell>
        </row>
        <row r="5176">
          <cell r="A5176" t="str">
            <v>07.506.231/0004-63</v>
          </cell>
        </row>
        <row r="5177">
          <cell r="A5177" t="str">
            <v>07.508.419/0001-06</v>
          </cell>
        </row>
        <row r="5178">
          <cell r="A5178" t="str">
            <v>07.508.419/0009-55</v>
          </cell>
        </row>
        <row r="5179">
          <cell r="A5179" t="str">
            <v>07.508.659/0001-00</v>
          </cell>
        </row>
        <row r="5180">
          <cell r="A5180" t="str">
            <v>07.513.550/0001-53</v>
          </cell>
        </row>
        <row r="5181">
          <cell r="A5181" t="str">
            <v>07.515.682/0001-14</v>
          </cell>
        </row>
        <row r="5182">
          <cell r="A5182" t="str">
            <v>07.518.292/0001-06</v>
          </cell>
        </row>
        <row r="5183">
          <cell r="A5183" t="str">
            <v>07.523.323/0001-09</v>
          </cell>
        </row>
        <row r="5184">
          <cell r="A5184" t="str">
            <v>07.527.159/0001-08</v>
          </cell>
        </row>
        <row r="5185">
          <cell r="A5185" t="str">
            <v>07.527.297/0001-97</v>
          </cell>
        </row>
        <row r="5186">
          <cell r="A5186" t="str">
            <v>07.533.910/0001-89</v>
          </cell>
        </row>
        <row r="5187">
          <cell r="A5187" t="str">
            <v>07.534.472/0001-73</v>
          </cell>
        </row>
        <row r="5188">
          <cell r="A5188" t="str">
            <v>07.534.890/0001-60</v>
          </cell>
        </row>
        <row r="5189">
          <cell r="A5189" t="str">
            <v>07.535.123/0003-38</v>
          </cell>
        </row>
        <row r="5190">
          <cell r="A5190" t="str">
            <v>07.539.080/0001-05</v>
          </cell>
        </row>
        <row r="5191">
          <cell r="A5191" t="str">
            <v>07.553.050/0001-45</v>
          </cell>
        </row>
        <row r="5192">
          <cell r="A5192" t="str">
            <v>07.553.543/0001-85</v>
          </cell>
        </row>
        <row r="5193">
          <cell r="A5193" t="str">
            <v>07.557.333/0001-65</v>
          </cell>
        </row>
        <row r="5194">
          <cell r="A5194" t="str">
            <v>07.559.524/0001-66</v>
          </cell>
        </row>
        <row r="5195">
          <cell r="A5195" t="str">
            <v>07.572.038/0001-88</v>
          </cell>
        </row>
        <row r="5196">
          <cell r="A5196" t="str">
            <v>07.573.845/0001-15</v>
          </cell>
        </row>
        <row r="5197">
          <cell r="A5197" t="str">
            <v>07.577.008/0001-64</v>
          </cell>
        </row>
        <row r="5198">
          <cell r="A5198" t="str">
            <v>07.577.423/0001-18</v>
          </cell>
        </row>
        <row r="5199">
          <cell r="A5199" t="str">
            <v>07.579.568/0001-58</v>
          </cell>
        </row>
        <row r="5200">
          <cell r="A5200" t="str">
            <v>07.581.273/0001-16</v>
          </cell>
        </row>
        <row r="5201">
          <cell r="A5201" t="str">
            <v>07.590.060/0001-50</v>
          </cell>
        </row>
        <row r="5202">
          <cell r="A5202" t="str">
            <v>07.594.334/0001-80</v>
          </cell>
        </row>
        <row r="5203">
          <cell r="A5203" t="str">
            <v>07.594.908/0001-10</v>
          </cell>
        </row>
        <row r="5204">
          <cell r="A5204" t="str">
            <v>07.599.291/0001-25</v>
          </cell>
        </row>
        <row r="5205">
          <cell r="A5205" t="str">
            <v>07.599.992/0001-64</v>
          </cell>
        </row>
        <row r="5206">
          <cell r="A5206" t="str">
            <v>07.602.114/0001-50</v>
          </cell>
        </row>
        <row r="5207">
          <cell r="A5207" t="str">
            <v>07.603.981/0001-00</v>
          </cell>
        </row>
        <row r="5208">
          <cell r="A5208" t="str">
            <v>07.606.309/0001-79</v>
          </cell>
        </row>
        <row r="5209">
          <cell r="A5209" t="str">
            <v>07.606.469/0001-18</v>
          </cell>
        </row>
        <row r="5210">
          <cell r="A5210" t="str">
            <v>07.606.691/0001-10</v>
          </cell>
        </row>
        <row r="5211">
          <cell r="A5211" t="str">
            <v>07.606.835/0001-39</v>
          </cell>
        </row>
        <row r="5212">
          <cell r="A5212" t="str">
            <v>07.607.471/0001-01</v>
          </cell>
        </row>
        <row r="5213">
          <cell r="A5213" t="str">
            <v>07.608.935/0001-02</v>
          </cell>
        </row>
        <row r="5214">
          <cell r="A5214" t="str">
            <v>07.610.828/0001-00</v>
          </cell>
        </row>
        <row r="5215">
          <cell r="A5215" t="str">
            <v>07.610.951/0001-21</v>
          </cell>
        </row>
        <row r="5216">
          <cell r="A5216" t="str">
            <v>07.610.976/0001-25</v>
          </cell>
        </row>
        <row r="5217">
          <cell r="A5217" t="str">
            <v>07.612.803/0001-46</v>
          </cell>
        </row>
        <row r="5218">
          <cell r="A5218" t="str">
            <v>07.613.170/0001-90</v>
          </cell>
        </row>
        <row r="5219">
          <cell r="A5219" t="str">
            <v>07.619.074/0001-50</v>
          </cell>
        </row>
        <row r="5220">
          <cell r="A5220" t="str">
            <v>07.619.766/0001-06</v>
          </cell>
        </row>
        <row r="5221">
          <cell r="A5221" t="str">
            <v>07.623.490/0001-21</v>
          </cell>
        </row>
        <row r="5222">
          <cell r="A5222" t="str">
            <v>07.625.199/0001-92</v>
          </cell>
        </row>
        <row r="5223">
          <cell r="A5223" t="str">
            <v>07.628.758/0001-18</v>
          </cell>
        </row>
        <row r="5224">
          <cell r="A5224" t="str">
            <v>07.638.355/0001-50</v>
          </cell>
        </row>
        <row r="5225">
          <cell r="A5225" t="str">
            <v>07.644.400/0001-89</v>
          </cell>
        </row>
        <row r="5226">
          <cell r="A5226" t="str">
            <v>07.646.699/0001-00</v>
          </cell>
        </row>
        <row r="5227">
          <cell r="A5227" t="str">
            <v>07.647.048/0001-35</v>
          </cell>
        </row>
        <row r="5228">
          <cell r="A5228" t="str">
            <v>07.649.258/0001-62</v>
          </cell>
        </row>
        <row r="5229">
          <cell r="A5229" t="str">
            <v>07.652.429/0001-02</v>
          </cell>
        </row>
        <row r="5230">
          <cell r="A5230" t="str">
            <v>07.662.112/0001-57</v>
          </cell>
        </row>
        <row r="5231">
          <cell r="A5231" t="str">
            <v>07.665.177/0002-37</v>
          </cell>
        </row>
        <row r="5232">
          <cell r="A5232" t="str">
            <v>07.665.177/0003-18</v>
          </cell>
        </row>
        <row r="5233">
          <cell r="A5233" t="str">
            <v>07.666.646/0001-51</v>
          </cell>
        </row>
        <row r="5234">
          <cell r="A5234" t="str">
            <v>07.675.255/0001-01</v>
          </cell>
        </row>
        <row r="5235">
          <cell r="A5235" t="str">
            <v>07.675.630/0001-05</v>
          </cell>
        </row>
        <row r="5236">
          <cell r="A5236" t="str">
            <v>07.686.502/0001-67</v>
          </cell>
        </row>
        <row r="5237">
          <cell r="A5237" t="str">
            <v>07.687.178/0001-00</v>
          </cell>
        </row>
        <row r="5238">
          <cell r="A5238" t="str">
            <v>07.7.4.22./807--52</v>
          </cell>
        </row>
        <row r="5239">
          <cell r="A5239" t="str">
            <v>07.701.708/0001-19</v>
          </cell>
        </row>
        <row r="5240">
          <cell r="A5240" t="str">
            <v>07.710.135/0001-90</v>
          </cell>
        </row>
        <row r="5241">
          <cell r="A5241" t="str">
            <v>07.712.313/0001-11</v>
          </cell>
        </row>
        <row r="5242">
          <cell r="A5242" t="str">
            <v>07.716.473/0001-39</v>
          </cell>
        </row>
        <row r="5243">
          <cell r="A5243" t="str">
            <v>07.717.591/0001-61</v>
          </cell>
        </row>
        <row r="5244">
          <cell r="A5244" t="str">
            <v>07.723.275/0001-00</v>
          </cell>
        </row>
        <row r="5245">
          <cell r="A5245" t="str">
            <v>07.725.803/0001-52</v>
          </cell>
        </row>
        <row r="5246">
          <cell r="A5246" t="str">
            <v>07.734.888/0001-35</v>
          </cell>
        </row>
        <row r="5247">
          <cell r="A5247" t="str">
            <v>07.739.666/0001-05</v>
          </cell>
        </row>
        <row r="5248">
          <cell r="A5248" t="str">
            <v>07.743.683/0001-16</v>
          </cell>
        </row>
        <row r="5249">
          <cell r="A5249" t="str">
            <v>07.743.751/0001-47</v>
          </cell>
        </row>
        <row r="5250">
          <cell r="A5250" t="str">
            <v>07.749.959/0001-73</v>
          </cell>
        </row>
        <row r="5251">
          <cell r="A5251" t="str">
            <v>07.753.344/0001-10</v>
          </cell>
        </row>
        <row r="5252">
          <cell r="A5252" t="str">
            <v>07.757.281/0001-70</v>
          </cell>
        </row>
        <row r="5253">
          <cell r="A5253" t="str">
            <v>07.757.946/0001-46</v>
          </cell>
        </row>
        <row r="5254">
          <cell r="A5254" t="str">
            <v>07.760.796/0001-20</v>
          </cell>
        </row>
        <row r="5255">
          <cell r="A5255" t="str">
            <v>07.765.039/0001-49</v>
          </cell>
        </row>
        <row r="5256">
          <cell r="A5256" t="str">
            <v>07.767.793/0001-18</v>
          </cell>
        </row>
        <row r="5257">
          <cell r="A5257" t="str">
            <v>07.775.825/0001-27</v>
          </cell>
        </row>
        <row r="5258">
          <cell r="A5258" t="str">
            <v>07.778.586/0001-69</v>
          </cell>
        </row>
        <row r="5259">
          <cell r="A5259" t="str">
            <v>07.780.171/0001-20</v>
          </cell>
        </row>
        <row r="5260">
          <cell r="A5260" t="str">
            <v>07.782.200/0001-92</v>
          </cell>
        </row>
        <row r="5261">
          <cell r="A5261" t="str">
            <v>07.784.556/0002-46</v>
          </cell>
        </row>
        <row r="5262">
          <cell r="A5262" t="str">
            <v>07.787.354/0001-77</v>
          </cell>
        </row>
        <row r="5263">
          <cell r="A5263" t="str">
            <v>07.788.406/0001-20</v>
          </cell>
        </row>
        <row r="5264">
          <cell r="A5264" t="str">
            <v>07.788.487/0001-68</v>
          </cell>
        </row>
        <row r="5265">
          <cell r="A5265" t="str">
            <v>07.791.334/0001-70</v>
          </cell>
        </row>
        <row r="5266">
          <cell r="A5266" t="str">
            <v>07.792.100/0001-47</v>
          </cell>
        </row>
        <row r="5267">
          <cell r="A5267" t="str">
            <v>07.792.435/0001-65</v>
          </cell>
        </row>
        <row r="5268">
          <cell r="A5268" t="str">
            <v>07.792.435/0006-70</v>
          </cell>
        </row>
        <row r="5269">
          <cell r="A5269" t="str">
            <v>07.797.913/0001-20</v>
          </cell>
        </row>
        <row r="5270">
          <cell r="A5270" t="str">
            <v>07.799.646/0001-20</v>
          </cell>
        </row>
        <row r="5271">
          <cell r="A5271" t="str">
            <v>07.801.925/0001-80</v>
          </cell>
        </row>
        <row r="5272">
          <cell r="A5272" t="str">
            <v>07.805.674/0001-02</v>
          </cell>
        </row>
        <row r="5273">
          <cell r="A5273" t="str">
            <v>07.809.587/0001-23</v>
          </cell>
        </row>
        <row r="5274">
          <cell r="A5274" t="str">
            <v>07.817.447/0001-05</v>
          </cell>
        </row>
        <row r="5275">
          <cell r="A5275" t="str">
            <v>07.823.059/0001-29</v>
          </cell>
        </row>
        <row r="5276">
          <cell r="A5276" t="str">
            <v>07.845.200/0001-94</v>
          </cell>
        </row>
        <row r="5277">
          <cell r="A5277" t="str">
            <v>07.847.581/0001-40</v>
          </cell>
        </row>
        <row r="5278">
          <cell r="A5278" t="str">
            <v>07.853.280/0001-20</v>
          </cell>
        </row>
        <row r="5279">
          <cell r="A5279" t="str">
            <v>07.853.905/0001-53</v>
          </cell>
        </row>
        <row r="5280">
          <cell r="A5280" t="str">
            <v>07.856.467/0001-87</v>
          </cell>
        </row>
        <row r="5281">
          <cell r="A5281" t="str">
            <v>07.861.729/0001-00</v>
          </cell>
        </row>
        <row r="5282">
          <cell r="A5282" t="str">
            <v>07.868.912/0002-00</v>
          </cell>
        </row>
        <row r="5283">
          <cell r="A5283" t="str">
            <v>07.872.708/0001-81</v>
          </cell>
        </row>
        <row r="5284">
          <cell r="A5284" t="str">
            <v>07.879.434/0001-52</v>
          </cell>
        </row>
        <row r="5285">
          <cell r="A5285" t="str">
            <v>07.881.114/0001-37</v>
          </cell>
        </row>
        <row r="5286">
          <cell r="A5286" t="str">
            <v>07.884.053/0001-61</v>
          </cell>
        </row>
        <row r="5287">
          <cell r="A5287" t="str">
            <v>07.888.924/0001-15</v>
          </cell>
        </row>
        <row r="5288">
          <cell r="A5288" t="str">
            <v>07.896.325/0001-43</v>
          </cell>
        </row>
        <row r="5289">
          <cell r="A5289" t="str">
            <v>07.913.591/0001-37</v>
          </cell>
        </row>
        <row r="5290">
          <cell r="A5290" t="str">
            <v>07.919.017/0001-96</v>
          </cell>
        </row>
        <row r="5291">
          <cell r="A5291" t="str">
            <v>07.919.797/0001-74</v>
          </cell>
        </row>
        <row r="5292">
          <cell r="A5292" t="str">
            <v>07.928.472/0001-58</v>
          </cell>
        </row>
        <row r="5293">
          <cell r="A5293" t="str">
            <v>07.931.401/0001-04</v>
          </cell>
        </row>
        <row r="5294">
          <cell r="A5294" t="str">
            <v>07.937.479/0001-36</v>
          </cell>
        </row>
        <row r="5295">
          <cell r="A5295" t="str">
            <v>07.951.171/0001-45</v>
          </cell>
        </row>
        <row r="5296">
          <cell r="A5296" t="str">
            <v>07.973.886/0001-07</v>
          </cell>
        </row>
        <row r="5297">
          <cell r="A5297" t="str">
            <v>07.981.061/0001-26</v>
          </cell>
        </row>
        <row r="5298">
          <cell r="A5298" t="str">
            <v xml:space="preserve">070.677.657-73    </v>
          </cell>
        </row>
        <row r="5299">
          <cell r="A5299" t="str">
            <v xml:space="preserve">071.648.587-72    </v>
          </cell>
        </row>
        <row r="5300">
          <cell r="A5300" t="str">
            <v xml:space="preserve">074.284.137-53    </v>
          </cell>
        </row>
        <row r="5301">
          <cell r="A5301" t="str">
            <v xml:space="preserve">074.458.907-00    </v>
          </cell>
        </row>
        <row r="5302">
          <cell r="A5302" t="str">
            <v xml:space="preserve">077.081.207-48    </v>
          </cell>
        </row>
        <row r="5303">
          <cell r="A5303" t="str">
            <v xml:space="preserve">077.482.967-23    </v>
          </cell>
        </row>
        <row r="5304">
          <cell r="A5304" t="str">
            <v xml:space="preserve">078.245.667-73    </v>
          </cell>
        </row>
        <row r="5305">
          <cell r="A5305" t="str">
            <v>08.008.807/0003-44</v>
          </cell>
        </row>
        <row r="5306">
          <cell r="A5306" t="str">
            <v>08.010.381/0001-00</v>
          </cell>
        </row>
        <row r="5307">
          <cell r="A5307" t="str">
            <v>08.066.243/0001-34</v>
          </cell>
        </row>
        <row r="5308">
          <cell r="A5308" t="str">
            <v>08.072.787/0001-09</v>
          </cell>
        </row>
        <row r="5309">
          <cell r="A5309" t="str">
            <v>08.092.207/0001-45</v>
          </cell>
        </row>
        <row r="5310">
          <cell r="A5310" t="str">
            <v>08.119.968/0001-43</v>
          </cell>
        </row>
        <row r="5311">
          <cell r="A5311" t="str">
            <v>08.133.365/0001-04</v>
          </cell>
        </row>
        <row r="5312">
          <cell r="A5312" t="str">
            <v>08.162.448/0001-13</v>
          </cell>
        </row>
        <row r="5313">
          <cell r="A5313" t="str">
            <v>08.164.121/0001-80</v>
          </cell>
        </row>
        <row r="5314">
          <cell r="A5314" t="str">
            <v>08.167.991/0006-18</v>
          </cell>
        </row>
        <row r="5315">
          <cell r="A5315" t="str">
            <v>08.171.563/0001-54</v>
          </cell>
        </row>
        <row r="5316">
          <cell r="A5316" t="str">
            <v>08.182.040/0001-03</v>
          </cell>
        </row>
        <row r="5317">
          <cell r="A5317" t="str">
            <v>08.186.785/0001-40</v>
          </cell>
        </row>
        <row r="5318">
          <cell r="A5318" t="str">
            <v>08.191.611/0001-76</v>
          </cell>
        </row>
        <row r="5319">
          <cell r="A5319" t="str">
            <v>08.196.057/0001-10</v>
          </cell>
        </row>
        <row r="5320">
          <cell r="A5320" t="str">
            <v>08.215.964/0001-69</v>
          </cell>
        </row>
        <row r="5321">
          <cell r="A5321" t="str">
            <v>08.249.104/0005-70</v>
          </cell>
        </row>
        <row r="5322">
          <cell r="A5322" t="str">
            <v>08.250.714/0001-60</v>
          </cell>
        </row>
        <row r="5323">
          <cell r="A5323" t="str">
            <v>08.260.911/0001-60</v>
          </cell>
        </row>
        <row r="5324">
          <cell r="A5324" t="str">
            <v>08.267.007/0001-86</v>
          </cell>
        </row>
        <row r="5325">
          <cell r="A5325" t="str">
            <v>08.331.340/0001-07</v>
          </cell>
        </row>
        <row r="5326">
          <cell r="A5326" t="str">
            <v>08.331.340/0002-98</v>
          </cell>
        </row>
        <row r="5327">
          <cell r="A5327" t="str">
            <v>08.339.525/0001-68</v>
          </cell>
        </row>
        <row r="5328">
          <cell r="A5328" t="str">
            <v>08.378.150/0001-45</v>
          </cell>
        </row>
        <row r="5329">
          <cell r="A5329" t="str">
            <v>08.378.366/0002-91</v>
          </cell>
        </row>
        <row r="5330">
          <cell r="A5330" t="str">
            <v>08.387.474/0001-40</v>
          </cell>
        </row>
        <row r="5331">
          <cell r="A5331" t="str">
            <v>08.397.374/0003-66</v>
          </cell>
        </row>
        <row r="5332">
          <cell r="A5332" t="str">
            <v>08.397.374/0003-66</v>
          </cell>
        </row>
        <row r="5333">
          <cell r="A5333" t="str">
            <v>08.402.620/0002-40</v>
          </cell>
        </row>
        <row r="5334">
          <cell r="A5334" t="str">
            <v>08.411.589/0001-22</v>
          </cell>
        </row>
        <row r="5335">
          <cell r="A5335" t="str">
            <v>08.489.098/0001-02</v>
          </cell>
        </row>
        <row r="5336">
          <cell r="A5336" t="str">
            <v>08.494.403/0001-46</v>
          </cell>
        </row>
        <row r="5337">
          <cell r="A5337" t="str">
            <v>08.5.5.70./277--02</v>
          </cell>
        </row>
        <row r="5338">
          <cell r="A5338" t="str">
            <v>08.510.885/0001-80</v>
          </cell>
        </row>
        <row r="5339">
          <cell r="A5339" t="str">
            <v>08.510.885/0002-61</v>
          </cell>
        </row>
        <row r="5340">
          <cell r="A5340" t="str">
            <v>08.512.014/0001-04</v>
          </cell>
        </row>
        <row r="5341">
          <cell r="A5341" t="str">
            <v>08.539.181/0001-30</v>
          </cell>
        </row>
        <row r="5342">
          <cell r="A5342" t="str">
            <v>08.539.181/0005-64</v>
          </cell>
        </row>
        <row r="5343">
          <cell r="A5343" t="str">
            <v>08.547.432/0005-52</v>
          </cell>
        </row>
        <row r="5344">
          <cell r="A5344" t="str">
            <v>08.555.864/0001-81</v>
          </cell>
        </row>
        <row r="5345">
          <cell r="A5345" t="str">
            <v>08.565.897/0001-02</v>
          </cell>
        </row>
        <row r="5346">
          <cell r="A5346" t="str">
            <v>08.567.539/0017-04</v>
          </cell>
        </row>
        <row r="5347">
          <cell r="A5347" t="str">
            <v>08.578.031/0001-36</v>
          </cell>
        </row>
        <row r="5348">
          <cell r="A5348" t="str">
            <v>08.634.016/0001-68</v>
          </cell>
        </row>
        <row r="5349">
          <cell r="A5349" t="str">
            <v>08.647.463/0001-51</v>
          </cell>
        </row>
        <row r="5350">
          <cell r="A5350" t="str">
            <v>08.648.883/0001-52</v>
          </cell>
        </row>
        <row r="5351">
          <cell r="A5351" t="str">
            <v>08.656.142/0001-13</v>
          </cell>
        </row>
        <row r="5352">
          <cell r="A5352" t="str">
            <v>08.659.385/0001-05</v>
          </cell>
        </row>
        <row r="5353">
          <cell r="A5353" t="str">
            <v>08.672.446/0001-74</v>
          </cell>
        </row>
        <row r="5354">
          <cell r="A5354" t="str">
            <v>08.673.261/0001-84</v>
          </cell>
        </row>
        <row r="5355">
          <cell r="A5355" t="str">
            <v>08.7.1.63./587--91</v>
          </cell>
        </row>
        <row r="5356">
          <cell r="A5356" t="str">
            <v>08.730.731/0002-85</v>
          </cell>
        </row>
        <row r="5357">
          <cell r="A5357" t="str">
            <v>08.772.204/0001-52</v>
          </cell>
        </row>
        <row r="5358">
          <cell r="A5358" t="str">
            <v>08.777.708/0001-65</v>
          </cell>
        </row>
        <row r="5359">
          <cell r="A5359" t="str">
            <v>08.814.444/0001-72</v>
          </cell>
        </row>
        <row r="5360">
          <cell r="A5360" t="str">
            <v>08.816.563/0001-64</v>
          </cell>
        </row>
        <row r="5361">
          <cell r="A5361" t="str">
            <v>08.846.230/0001-88</v>
          </cell>
        </row>
        <row r="5362">
          <cell r="A5362" t="str">
            <v>08.881.690/0001-47</v>
          </cell>
        </row>
        <row r="5363">
          <cell r="A5363" t="str">
            <v>08.939.449/0001-21</v>
          </cell>
        </row>
        <row r="5364">
          <cell r="A5364" t="str">
            <v>08.964.934/0001-55</v>
          </cell>
        </row>
        <row r="5365">
          <cell r="A5365" t="str">
            <v>08.974.479/0001-79</v>
          </cell>
        </row>
        <row r="5366">
          <cell r="A5366" t="str">
            <v>08.989.394/0001-64</v>
          </cell>
        </row>
        <row r="5367">
          <cell r="A5367" t="str">
            <v>08.993.313/0001-08</v>
          </cell>
        </row>
        <row r="5368">
          <cell r="A5368" t="str">
            <v xml:space="preserve">081.704.247-47    </v>
          </cell>
        </row>
        <row r="5369">
          <cell r="A5369" t="str">
            <v xml:space="preserve">089.637.987-63    </v>
          </cell>
        </row>
        <row r="5370">
          <cell r="A5370" t="str">
            <v>09.0.9.86./237--00</v>
          </cell>
        </row>
        <row r="5371">
          <cell r="A5371" t="str">
            <v>09.028.465/0001-25</v>
          </cell>
        </row>
        <row r="5372">
          <cell r="A5372" t="str">
            <v>09.050.899/0001-21</v>
          </cell>
        </row>
        <row r="5373">
          <cell r="A5373" t="str">
            <v>09.052.507/0001-63</v>
          </cell>
        </row>
        <row r="5374">
          <cell r="A5374" t="str">
            <v>09.090.457/0001-09</v>
          </cell>
        </row>
        <row r="5375">
          <cell r="A5375" t="str">
            <v>09.102.393/0001-19</v>
          </cell>
        </row>
        <row r="5376">
          <cell r="A5376" t="str">
            <v>09.197.203/0001-94</v>
          </cell>
        </row>
        <row r="5377">
          <cell r="A5377" t="str">
            <v>09.243.163/0001-70</v>
          </cell>
        </row>
        <row r="5378">
          <cell r="A5378" t="str">
            <v>09.264.052/0001-40</v>
          </cell>
        </row>
        <row r="5379">
          <cell r="A5379" t="str">
            <v>09.286.691/0001-06</v>
          </cell>
        </row>
        <row r="5380">
          <cell r="A5380" t="str">
            <v>09.310.632/0001-26</v>
          </cell>
        </row>
        <row r="5381">
          <cell r="A5381" t="str">
            <v>09.351.818/0001-23</v>
          </cell>
        </row>
        <row r="5382">
          <cell r="A5382" t="str">
            <v>09.368.309/0001-03</v>
          </cell>
        </row>
        <row r="5383">
          <cell r="A5383" t="str">
            <v>09.382.573/0001-00</v>
          </cell>
        </row>
        <row r="5384">
          <cell r="A5384" t="str">
            <v>09.382.946/0001-34</v>
          </cell>
        </row>
        <row r="5385">
          <cell r="A5385" t="str">
            <v>09.392.341/0001-24</v>
          </cell>
        </row>
        <row r="5386">
          <cell r="A5386" t="str">
            <v>09.409.616/0001-95</v>
          </cell>
        </row>
        <row r="5387">
          <cell r="A5387" t="str">
            <v>09.411.448/0001-72</v>
          </cell>
        </row>
        <row r="5388">
          <cell r="A5388" t="str">
            <v>09.411.448/0004-15</v>
          </cell>
        </row>
        <row r="5389">
          <cell r="A5389" t="str">
            <v>09.415.886/0001-09</v>
          </cell>
        </row>
        <row r="5390">
          <cell r="A5390" t="str">
            <v>09.416.280/0002-79</v>
          </cell>
        </row>
        <row r="5391">
          <cell r="A5391" t="str">
            <v>09.418.310/0001-03</v>
          </cell>
        </row>
        <row r="5392">
          <cell r="A5392" t="str">
            <v>09.423.526/0001-59</v>
          </cell>
        </row>
        <row r="5393">
          <cell r="A5393" t="str">
            <v>09.426.420/0001-09</v>
          </cell>
        </row>
        <row r="5394">
          <cell r="A5394" t="str">
            <v>09.432.618/0001-03</v>
          </cell>
        </row>
        <row r="5395">
          <cell r="A5395" t="str">
            <v>09.465.584/0002-26</v>
          </cell>
        </row>
        <row r="5396">
          <cell r="A5396" t="str">
            <v>09.468.539/0001-44</v>
          </cell>
        </row>
        <row r="5397">
          <cell r="A5397" t="str">
            <v>09.468.950/0001-10</v>
          </cell>
        </row>
        <row r="5398">
          <cell r="A5398" t="str">
            <v>09.477.670/0006-82</v>
          </cell>
        </row>
        <row r="5399">
          <cell r="A5399" t="str">
            <v>09.489.295/0001-86</v>
          </cell>
        </row>
        <row r="5400">
          <cell r="A5400" t="str">
            <v>09.496.480/0002-89</v>
          </cell>
        </row>
        <row r="5401">
          <cell r="A5401" t="str">
            <v>09.497.876/0001-60</v>
          </cell>
        </row>
        <row r="5402">
          <cell r="A5402" t="str">
            <v>09.501.123/0001-80</v>
          </cell>
        </row>
        <row r="5403">
          <cell r="A5403" t="str">
            <v>09.507.195/0001-35</v>
          </cell>
        </row>
        <row r="5404">
          <cell r="A5404" t="str">
            <v>09.526.039/0001-11</v>
          </cell>
        </row>
        <row r="5405">
          <cell r="A5405" t="str">
            <v>09.530.197/0001-45</v>
          </cell>
        </row>
        <row r="5406">
          <cell r="A5406" t="str">
            <v>09.580.283/0001-62</v>
          </cell>
        </row>
        <row r="5407">
          <cell r="A5407" t="str">
            <v>09.580.283/0003-24</v>
          </cell>
        </row>
        <row r="5408">
          <cell r="A5408" t="str">
            <v>09.580.283/0006-77</v>
          </cell>
        </row>
        <row r="5409">
          <cell r="A5409" t="str">
            <v>09.598.970/0001-05</v>
          </cell>
        </row>
        <row r="5410">
          <cell r="A5410" t="str">
            <v>09.600.404/0001-90</v>
          </cell>
        </row>
        <row r="5411">
          <cell r="A5411" t="str">
            <v>09.719.188/0004-40</v>
          </cell>
        </row>
        <row r="5412">
          <cell r="A5412" t="str">
            <v>09.719.188/0005-20</v>
          </cell>
        </row>
        <row r="5413">
          <cell r="A5413" t="str">
            <v>09.772.435/0001-29</v>
          </cell>
        </row>
        <row r="5414">
          <cell r="A5414" t="str">
            <v>09.794.389/0001-69</v>
          </cell>
        </row>
        <row r="5415">
          <cell r="A5415" t="str">
            <v>09.795.030/0022-30</v>
          </cell>
        </row>
        <row r="5416">
          <cell r="A5416" t="str">
            <v>09.798.307/0002-35</v>
          </cell>
        </row>
        <row r="5417">
          <cell r="A5417" t="str">
            <v>09.800.483/0001-83</v>
          </cell>
        </row>
        <row r="5418">
          <cell r="A5418" t="str">
            <v>09.850.173/0002-54</v>
          </cell>
        </row>
        <row r="5419">
          <cell r="A5419" t="str">
            <v>09.863.853/0001-21</v>
          </cell>
        </row>
        <row r="5420">
          <cell r="A5420" t="str">
            <v>09.865.742/0002-35</v>
          </cell>
        </row>
        <row r="5421">
          <cell r="A5421" t="str">
            <v>09.9.4.38./867/-00</v>
          </cell>
        </row>
        <row r="5422">
          <cell r="A5422" t="str">
            <v>09.924.523/0001-07</v>
          </cell>
        </row>
        <row r="5423">
          <cell r="A5423" t="str">
            <v>09.951.823/0001-77</v>
          </cell>
        </row>
        <row r="5424">
          <cell r="A5424" t="str">
            <v>09.967.852/0001-27</v>
          </cell>
        </row>
        <row r="5425">
          <cell r="A5425" t="str">
            <v>09.967.852/0052-77</v>
          </cell>
        </row>
        <row r="5426">
          <cell r="A5426" t="str">
            <v>09.967.852/0061-68</v>
          </cell>
        </row>
        <row r="5427">
          <cell r="A5427" t="str">
            <v>09.967.852/0124-86</v>
          </cell>
        </row>
        <row r="5428">
          <cell r="A5428" t="str">
            <v>09.989.120/0022-62</v>
          </cell>
        </row>
        <row r="5429">
          <cell r="A5429" t="str">
            <v>09.996.919/0001-51</v>
          </cell>
        </row>
        <row r="5430">
          <cell r="A5430" t="str">
            <v xml:space="preserve">092.329.666-20    </v>
          </cell>
        </row>
        <row r="5431">
          <cell r="A5431" t="str">
            <v>10.069.599/0001-73</v>
          </cell>
        </row>
        <row r="5432">
          <cell r="A5432" t="str">
            <v>10.154.102/0001-15</v>
          </cell>
        </row>
        <row r="5433">
          <cell r="A5433" t="str">
            <v>10.2.0.63./157--17</v>
          </cell>
        </row>
        <row r="5434">
          <cell r="A5434" t="str">
            <v>10.230.480/0001-30</v>
          </cell>
        </row>
        <row r="5435">
          <cell r="A5435" t="str">
            <v>10.230.480/0019-60</v>
          </cell>
        </row>
        <row r="5436">
          <cell r="A5436" t="str">
            <v>10.230.670/0001-58</v>
          </cell>
        </row>
        <row r="5437">
          <cell r="A5437" t="str">
            <v>10.267.201/0006-18</v>
          </cell>
        </row>
        <row r="5438">
          <cell r="A5438" t="str">
            <v>10.267.250/0001-46</v>
          </cell>
        </row>
        <row r="5439">
          <cell r="A5439" t="str">
            <v>10.318.806/0036-06</v>
          </cell>
        </row>
        <row r="5440">
          <cell r="A5440" t="str">
            <v>10.320.422/0001-06</v>
          </cell>
        </row>
        <row r="5441">
          <cell r="A5441" t="str">
            <v>10.320.422/0002-89</v>
          </cell>
        </row>
        <row r="5442">
          <cell r="A5442" t="str">
            <v>10.330.389/0007-82</v>
          </cell>
        </row>
        <row r="5443">
          <cell r="A5443" t="str">
            <v>10.382.554/0001/54</v>
          </cell>
        </row>
        <row r="5444">
          <cell r="A5444" t="str">
            <v>10.385.938/0001-20</v>
          </cell>
        </row>
        <row r="5445">
          <cell r="A5445" t="str">
            <v>10.389.815/0001-68</v>
          </cell>
        </row>
        <row r="5446">
          <cell r="A5446" t="str">
            <v>10.394.526/0001-57</v>
          </cell>
        </row>
        <row r="5447">
          <cell r="A5447" t="str">
            <v>10.4.3.87./427--53</v>
          </cell>
        </row>
        <row r="5448">
          <cell r="A5448" t="str">
            <v>10.473.361/0001-09</v>
          </cell>
        </row>
        <row r="5449">
          <cell r="A5449" t="str">
            <v>10.484.061/0001-25</v>
          </cell>
        </row>
        <row r="5450">
          <cell r="A5450" t="str">
            <v>10.486.678/0001-80</v>
          </cell>
        </row>
        <row r="5451">
          <cell r="A5451" t="str">
            <v>10.498.061/0001-84</v>
          </cell>
        </row>
        <row r="5452">
          <cell r="A5452" t="str">
            <v>10.521.540/0001-74</v>
          </cell>
        </row>
        <row r="5453">
          <cell r="A5453" t="str">
            <v>10.533.503/0001-86</v>
          </cell>
        </row>
        <row r="5454">
          <cell r="A5454" t="str">
            <v>10.544.021/0001-21</v>
          </cell>
        </row>
        <row r="5455">
          <cell r="A5455" t="str">
            <v>10.559.383/0001-96</v>
          </cell>
        </row>
        <row r="5456">
          <cell r="A5456" t="str">
            <v>10.565.901/0001-84</v>
          </cell>
        </row>
        <row r="5457">
          <cell r="A5457" t="str">
            <v>10.570.414/0003-71</v>
          </cell>
        </row>
        <row r="5458">
          <cell r="A5458" t="str">
            <v>10.572.345/0001-73</v>
          </cell>
        </row>
        <row r="5459">
          <cell r="A5459" t="str">
            <v>10.582.062/0001-02</v>
          </cell>
        </row>
        <row r="5460">
          <cell r="A5460" t="str">
            <v>10.583.219/0001-14</v>
          </cell>
        </row>
        <row r="5461">
          <cell r="A5461" t="str">
            <v>10.588.317/0001-44</v>
          </cell>
        </row>
        <row r="5462">
          <cell r="A5462" t="str">
            <v>10.593.945/0001-18</v>
          </cell>
        </row>
        <row r="5463">
          <cell r="A5463" t="str">
            <v>10.595.643/0001-89</v>
          </cell>
        </row>
        <row r="5464">
          <cell r="A5464" t="str">
            <v>10.601.896/0001-18</v>
          </cell>
        </row>
        <row r="5465">
          <cell r="A5465" t="str">
            <v>10.617.280/0001-35</v>
          </cell>
        </row>
        <row r="5466">
          <cell r="A5466" t="str">
            <v>10.633.022/0001-42</v>
          </cell>
        </row>
        <row r="5467">
          <cell r="A5467" t="str">
            <v>10.644.888/0001-59</v>
          </cell>
        </row>
        <row r="5468">
          <cell r="A5468" t="str">
            <v>10.657.302/0001-90</v>
          </cell>
        </row>
        <row r="5469">
          <cell r="A5469" t="str">
            <v>10.671.014/0001-90</v>
          </cell>
        </row>
        <row r="5470">
          <cell r="A5470" t="str">
            <v>10.696.680/0001-83</v>
          </cell>
        </row>
        <row r="5471">
          <cell r="A5471" t="str">
            <v>10.703.379/0003-11</v>
          </cell>
        </row>
        <row r="5472">
          <cell r="A5472" t="str">
            <v>10.714.194/0001-40</v>
          </cell>
        </row>
        <row r="5473">
          <cell r="A5473" t="str">
            <v>10.749.893/0001-26</v>
          </cell>
        </row>
        <row r="5474">
          <cell r="A5474" t="str">
            <v>10.759.850/0001-21</v>
          </cell>
        </row>
        <row r="5475">
          <cell r="A5475" t="str">
            <v>10.778.470/0001-34</v>
          </cell>
        </row>
        <row r="5476">
          <cell r="A5476" t="str">
            <v>10.779.833/0001-56</v>
          </cell>
        </row>
        <row r="5477">
          <cell r="A5477" t="str">
            <v>10.788.156/0001-32</v>
          </cell>
        </row>
        <row r="5478">
          <cell r="A5478" t="str">
            <v>10.788.412/0001-91</v>
          </cell>
        </row>
        <row r="5479">
          <cell r="A5479" t="str">
            <v>10.788.628/000/-23</v>
          </cell>
        </row>
        <row r="5480">
          <cell r="A5480" t="str">
            <v>10.788.628/0001-57</v>
          </cell>
        </row>
        <row r="5481">
          <cell r="A5481" t="str">
            <v>10.788.628/0001-57</v>
          </cell>
        </row>
        <row r="5482">
          <cell r="A5482" t="str">
            <v>10.788.628/0001-57</v>
          </cell>
        </row>
        <row r="5483">
          <cell r="A5483" t="str">
            <v>10.788.628/0001-57</v>
          </cell>
        </row>
        <row r="5484">
          <cell r="A5484" t="str">
            <v>10.788.628/0001-57</v>
          </cell>
        </row>
        <row r="5485">
          <cell r="A5485" t="str">
            <v>10.788.628/0001-57</v>
          </cell>
        </row>
        <row r="5486">
          <cell r="A5486" t="str">
            <v>10.788.628/0001-57</v>
          </cell>
        </row>
        <row r="5487">
          <cell r="A5487" t="str">
            <v>10.788.628/0001-57</v>
          </cell>
        </row>
        <row r="5488">
          <cell r="A5488" t="str">
            <v>10.788.628/0001-57</v>
          </cell>
        </row>
        <row r="5489">
          <cell r="A5489" t="str">
            <v>10.788.628/0001-57</v>
          </cell>
        </row>
        <row r="5490">
          <cell r="A5490" t="str">
            <v>10.788.628/0001-57</v>
          </cell>
        </row>
        <row r="5491">
          <cell r="A5491" t="str">
            <v>10.788.628/0001-57</v>
          </cell>
        </row>
        <row r="5492">
          <cell r="A5492" t="str">
            <v>10.788.628/0001-57</v>
          </cell>
        </row>
        <row r="5493">
          <cell r="A5493" t="str">
            <v>10.788.628/0001-57</v>
          </cell>
        </row>
        <row r="5494">
          <cell r="A5494" t="str">
            <v>10.788.628/0001-57</v>
          </cell>
        </row>
        <row r="5495">
          <cell r="A5495" t="str">
            <v>10.788.628/0001-57</v>
          </cell>
        </row>
        <row r="5496">
          <cell r="A5496" t="str">
            <v>10.788.628/0001-57</v>
          </cell>
        </row>
        <row r="5497">
          <cell r="A5497" t="str">
            <v>10.788.628/0001-57</v>
          </cell>
        </row>
        <row r="5498">
          <cell r="A5498" t="str">
            <v>10.788.628/0001-57</v>
          </cell>
        </row>
        <row r="5499">
          <cell r="A5499" t="str">
            <v>10.788.628/0001-57</v>
          </cell>
        </row>
        <row r="5500">
          <cell r="A5500" t="str">
            <v>10.788.628/0001-57</v>
          </cell>
        </row>
        <row r="5501">
          <cell r="A5501" t="str">
            <v>10.788.628/0001-57</v>
          </cell>
        </row>
        <row r="5502">
          <cell r="A5502" t="str">
            <v>10.788.628/0001-57</v>
          </cell>
        </row>
        <row r="5503">
          <cell r="A5503" t="str">
            <v>10.788.628/0001-57</v>
          </cell>
        </row>
        <row r="5504">
          <cell r="A5504" t="str">
            <v>10.788.628/0001-57</v>
          </cell>
        </row>
        <row r="5505">
          <cell r="A5505" t="str">
            <v>10.788.628/0001-57</v>
          </cell>
        </row>
        <row r="5506">
          <cell r="A5506" t="str">
            <v>10.788.628/0001-57</v>
          </cell>
        </row>
        <row r="5507">
          <cell r="A5507" t="str">
            <v>10.788.628/0001-57</v>
          </cell>
        </row>
        <row r="5508">
          <cell r="A5508" t="str">
            <v>10.788.628/0001-57</v>
          </cell>
        </row>
        <row r="5509">
          <cell r="A5509" t="str">
            <v>10.788.628/0001-57</v>
          </cell>
        </row>
        <row r="5510">
          <cell r="A5510" t="str">
            <v>10.788.628/0001-57</v>
          </cell>
        </row>
        <row r="5511">
          <cell r="A5511" t="str">
            <v>10.788.628/0001-57</v>
          </cell>
        </row>
        <row r="5512">
          <cell r="A5512" t="str">
            <v>10.788.628/0001-57</v>
          </cell>
        </row>
        <row r="5513">
          <cell r="A5513" t="str">
            <v>10.788.628/0001-57</v>
          </cell>
        </row>
        <row r="5514">
          <cell r="A5514" t="str">
            <v>10.788.628/0001-57</v>
          </cell>
        </row>
        <row r="5515">
          <cell r="A5515" t="str">
            <v>10.788.628/0001-57</v>
          </cell>
        </row>
        <row r="5516">
          <cell r="A5516" t="str">
            <v>10.788.628/0001-57</v>
          </cell>
        </row>
        <row r="5517">
          <cell r="A5517" t="str">
            <v>10.788.628/0001-57</v>
          </cell>
        </row>
        <row r="5518">
          <cell r="A5518" t="str">
            <v>10.788.628/0001-57</v>
          </cell>
        </row>
        <row r="5519">
          <cell r="A5519" t="str">
            <v>10.788.628/0001-57</v>
          </cell>
        </row>
        <row r="5520">
          <cell r="A5520" t="str">
            <v>10.788.628/0001-57</v>
          </cell>
        </row>
        <row r="5521">
          <cell r="A5521" t="str">
            <v>10.788.628/0001-57</v>
          </cell>
        </row>
        <row r="5522">
          <cell r="A5522" t="str">
            <v>10.788.628/0001-57</v>
          </cell>
        </row>
        <row r="5523">
          <cell r="A5523" t="str">
            <v>10.788.628/0001-57</v>
          </cell>
        </row>
        <row r="5524">
          <cell r="A5524" t="str">
            <v>10.788.628/0001-57</v>
          </cell>
        </row>
        <row r="5525">
          <cell r="A5525" t="str">
            <v>10.788.628/0001-57</v>
          </cell>
        </row>
        <row r="5526">
          <cell r="A5526" t="str">
            <v>10.788.628/0001-57</v>
          </cell>
        </row>
        <row r="5527">
          <cell r="A5527" t="str">
            <v>10.788.628/0001-57</v>
          </cell>
        </row>
        <row r="5528">
          <cell r="A5528" t="str">
            <v>10.788.628/0001-57</v>
          </cell>
        </row>
        <row r="5529">
          <cell r="A5529" t="str">
            <v>10.788.628/0001-57</v>
          </cell>
        </row>
        <row r="5530">
          <cell r="A5530" t="str">
            <v>10.788.628/0001-57</v>
          </cell>
        </row>
        <row r="5531">
          <cell r="A5531" t="str">
            <v>10.788.628/0001-57</v>
          </cell>
        </row>
        <row r="5532">
          <cell r="A5532" t="str">
            <v>10.788.628/0001-57</v>
          </cell>
        </row>
        <row r="5533">
          <cell r="A5533" t="str">
            <v>10.788.628/0001-57</v>
          </cell>
        </row>
        <row r="5534">
          <cell r="A5534" t="str">
            <v>10.788.628/0001-57</v>
          </cell>
        </row>
        <row r="5535">
          <cell r="A5535" t="str">
            <v>10.788.628/0001-57</v>
          </cell>
        </row>
        <row r="5536">
          <cell r="A5536" t="str">
            <v>10.788.628/0001-57</v>
          </cell>
        </row>
        <row r="5537">
          <cell r="A5537" t="str">
            <v>10.788.628/0001-57</v>
          </cell>
        </row>
        <row r="5538">
          <cell r="A5538" t="str">
            <v>10.788.628/0001-57</v>
          </cell>
        </row>
        <row r="5539">
          <cell r="A5539" t="str">
            <v>10.788.628/0001-57</v>
          </cell>
        </row>
        <row r="5540">
          <cell r="A5540" t="str">
            <v>10.788.628/0001-57</v>
          </cell>
        </row>
        <row r="5541">
          <cell r="A5541" t="str">
            <v>10.788.628/0001-57</v>
          </cell>
        </row>
        <row r="5542">
          <cell r="A5542" t="str">
            <v>10.788.628/0001-57</v>
          </cell>
        </row>
        <row r="5543">
          <cell r="A5543" t="str">
            <v>10.788.628/0001-57</v>
          </cell>
        </row>
        <row r="5544">
          <cell r="A5544" t="str">
            <v>10.788.628/0001-57</v>
          </cell>
        </row>
        <row r="5545">
          <cell r="A5545" t="str">
            <v>10.788.628/0001-57</v>
          </cell>
        </row>
        <row r="5546">
          <cell r="A5546" t="str">
            <v>10.788.628/0001-57</v>
          </cell>
        </row>
        <row r="5547">
          <cell r="A5547" t="str">
            <v>10.788.628/0001-57</v>
          </cell>
        </row>
        <row r="5548">
          <cell r="A5548" t="str">
            <v>10.788.628/0001-57</v>
          </cell>
        </row>
        <row r="5549">
          <cell r="A5549" t="str">
            <v>10.788.628/0001-57</v>
          </cell>
        </row>
        <row r="5550">
          <cell r="A5550" t="str">
            <v>10.788.628/0001-57</v>
          </cell>
        </row>
        <row r="5551">
          <cell r="A5551" t="str">
            <v>10.788.628/0001-57</v>
          </cell>
        </row>
        <row r="5552">
          <cell r="A5552" t="str">
            <v>10.788.628/0001-57</v>
          </cell>
        </row>
        <row r="5553">
          <cell r="A5553" t="str">
            <v>10.788.628/0001-57</v>
          </cell>
        </row>
        <row r="5554">
          <cell r="A5554" t="str">
            <v>10.788.628/0001-57</v>
          </cell>
        </row>
        <row r="5555">
          <cell r="A5555" t="str">
            <v>10.788.628/0001-57</v>
          </cell>
        </row>
        <row r="5556">
          <cell r="A5556" t="str">
            <v>10.788.628/0001-57</v>
          </cell>
        </row>
        <row r="5557">
          <cell r="A5557" t="str">
            <v>10.788.628/0001-57</v>
          </cell>
        </row>
        <row r="5558">
          <cell r="A5558" t="str">
            <v>10.788.628/0001-57</v>
          </cell>
        </row>
        <row r="5559">
          <cell r="A5559" t="str">
            <v>10.788.628/0001-57</v>
          </cell>
        </row>
        <row r="5560">
          <cell r="A5560" t="str">
            <v>10.788.628/0001-57</v>
          </cell>
        </row>
        <row r="5561">
          <cell r="A5561" t="str">
            <v>10.788.628/0001-57</v>
          </cell>
        </row>
        <row r="5562">
          <cell r="A5562" t="str">
            <v>10.788.628/0001-57</v>
          </cell>
        </row>
        <row r="5563">
          <cell r="A5563" t="str">
            <v>10.788.628/0001-57</v>
          </cell>
        </row>
        <row r="5564">
          <cell r="A5564" t="str">
            <v>10.788.628/0001-57</v>
          </cell>
        </row>
        <row r="5565">
          <cell r="A5565" t="str">
            <v>10.788.628/0001-57</v>
          </cell>
        </row>
        <row r="5566">
          <cell r="A5566" t="str">
            <v>10.788.628/0001-57</v>
          </cell>
        </row>
        <row r="5567">
          <cell r="A5567" t="str">
            <v>10.788.628/0001-57</v>
          </cell>
        </row>
        <row r="5568">
          <cell r="A5568" t="str">
            <v>10.788.628/0001-57</v>
          </cell>
        </row>
        <row r="5569">
          <cell r="A5569" t="str">
            <v>10.788.628/0001-57</v>
          </cell>
        </row>
        <row r="5570">
          <cell r="A5570" t="str">
            <v>10.788.628/0001-57</v>
          </cell>
        </row>
        <row r="5571">
          <cell r="A5571" t="str">
            <v>10.788.628/0001-57</v>
          </cell>
        </row>
        <row r="5572">
          <cell r="A5572" t="str">
            <v>10.788.628/0001-57</v>
          </cell>
        </row>
        <row r="5573">
          <cell r="A5573" t="str">
            <v>10.788.628/0001-57</v>
          </cell>
        </row>
        <row r="5574">
          <cell r="A5574" t="str">
            <v>10.788.628/0001-57</v>
          </cell>
        </row>
        <row r="5575">
          <cell r="A5575" t="str">
            <v>10.788.628/0001-57</v>
          </cell>
        </row>
        <row r="5576">
          <cell r="A5576" t="str">
            <v>10.788.628/0001-57</v>
          </cell>
        </row>
        <row r="5577">
          <cell r="A5577" t="str">
            <v>10.788.628/0001-57</v>
          </cell>
        </row>
        <row r="5578">
          <cell r="A5578" t="str">
            <v>10.788.628/0001-57</v>
          </cell>
        </row>
        <row r="5579">
          <cell r="A5579" t="str">
            <v>10.788.628/0001-57</v>
          </cell>
        </row>
        <row r="5580">
          <cell r="A5580" t="str">
            <v>10.788.628/0001-57</v>
          </cell>
        </row>
        <row r="5581">
          <cell r="A5581" t="str">
            <v>10.788.628/0001-57</v>
          </cell>
        </row>
        <row r="5582">
          <cell r="A5582" t="str">
            <v>10.788.628/0001-57</v>
          </cell>
        </row>
        <row r="5583">
          <cell r="A5583" t="str">
            <v>10.788.628/0001-57</v>
          </cell>
        </row>
        <row r="5584">
          <cell r="A5584" t="str">
            <v>10.788.628/0001-57</v>
          </cell>
        </row>
        <row r="5585">
          <cell r="A5585" t="str">
            <v>10.788.628/0001-57</v>
          </cell>
        </row>
        <row r="5586">
          <cell r="A5586" t="str">
            <v>10.788.628/0001-57</v>
          </cell>
        </row>
        <row r="5587">
          <cell r="A5587" t="str">
            <v>10.788.628/0001-57</v>
          </cell>
        </row>
        <row r="5588">
          <cell r="A5588" t="str">
            <v>10.788.628/0001-57</v>
          </cell>
        </row>
        <row r="5589">
          <cell r="A5589" t="str">
            <v>10.788.628/0001-57</v>
          </cell>
        </row>
        <row r="5590">
          <cell r="A5590" t="str">
            <v>10.788.628/0001-57</v>
          </cell>
        </row>
        <row r="5591">
          <cell r="A5591" t="str">
            <v>10.788.628/0001-57</v>
          </cell>
        </row>
        <row r="5592">
          <cell r="A5592" t="str">
            <v>10.788.628/0001-57</v>
          </cell>
        </row>
        <row r="5593">
          <cell r="A5593" t="str">
            <v>10.788.628/0001-57</v>
          </cell>
        </row>
        <row r="5594">
          <cell r="A5594" t="str">
            <v>10.788.628/0001-57</v>
          </cell>
        </row>
        <row r="5595">
          <cell r="A5595" t="str">
            <v>10.788.628/0001-57</v>
          </cell>
        </row>
        <row r="5596">
          <cell r="A5596" t="str">
            <v>10.788.628/0001-57</v>
          </cell>
        </row>
        <row r="5597">
          <cell r="A5597" t="str">
            <v>10.788.628/0001-57</v>
          </cell>
        </row>
        <row r="5598">
          <cell r="A5598" t="str">
            <v>10.788.628/0001-57</v>
          </cell>
        </row>
        <row r="5599">
          <cell r="A5599" t="str">
            <v>10.788.628/0001-57</v>
          </cell>
        </row>
        <row r="5600">
          <cell r="A5600" t="str">
            <v>10.788.628/0001-57</v>
          </cell>
        </row>
        <row r="5601">
          <cell r="A5601" t="str">
            <v>10.788.628/0001-57</v>
          </cell>
        </row>
        <row r="5602">
          <cell r="A5602" t="str">
            <v>10.788.628/0001-57</v>
          </cell>
        </row>
        <row r="5603">
          <cell r="A5603" t="str">
            <v>10.788.628/0001-57</v>
          </cell>
        </row>
        <row r="5604">
          <cell r="A5604" t="str">
            <v>10.788.628/0001-57</v>
          </cell>
        </row>
        <row r="5605">
          <cell r="A5605" t="str">
            <v>10.788.628/0001-57</v>
          </cell>
        </row>
        <row r="5606">
          <cell r="A5606" t="str">
            <v>10.788.628/0001-57</v>
          </cell>
        </row>
        <row r="5607">
          <cell r="A5607" t="str">
            <v>10.788.628/0001-57</v>
          </cell>
        </row>
        <row r="5608">
          <cell r="A5608" t="str">
            <v>10.788.628/0001-57</v>
          </cell>
        </row>
        <row r="5609">
          <cell r="A5609" t="str">
            <v>10.788.628/0001-57</v>
          </cell>
        </row>
        <row r="5610">
          <cell r="A5610" t="str">
            <v>10.788.628/0001-57</v>
          </cell>
        </row>
        <row r="5611">
          <cell r="A5611" t="str">
            <v>10.788.628/0001-57</v>
          </cell>
        </row>
        <row r="5612">
          <cell r="A5612" t="str">
            <v>10.788.628/0001-57</v>
          </cell>
        </row>
        <row r="5613">
          <cell r="A5613" t="str">
            <v>10.788.628/0001-57</v>
          </cell>
        </row>
        <row r="5614">
          <cell r="A5614" t="str">
            <v>10.788.628/0001-57</v>
          </cell>
        </row>
        <row r="5615">
          <cell r="A5615" t="str">
            <v>10.788.628/0001-57</v>
          </cell>
        </row>
        <row r="5616">
          <cell r="A5616" t="str">
            <v>10.788.628/0001-57</v>
          </cell>
        </row>
        <row r="5617">
          <cell r="A5617" t="str">
            <v>10.788.628/0001-57</v>
          </cell>
        </row>
        <row r="5618">
          <cell r="A5618" t="str">
            <v>10.788.628/0001-57</v>
          </cell>
        </row>
        <row r="5619">
          <cell r="A5619" t="str">
            <v>10.788.628/0001-57</v>
          </cell>
        </row>
        <row r="5620">
          <cell r="A5620" t="str">
            <v>10.788.628/0001-57</v>
          </cell>
        </row>
        <row r="5621">
          <cell r="A5621" t="str">
            <v>10.788.628/0001-57</v>
          </cell>
        </row>
        <row r="5622">
          <cell r="A5622" t="str">
            <v>10.788.628/0001-57</v>
          </cell>
        </row>
        <row r="5623">
          <cell r="A5623" t="str">
            <v>10.788.628/0001-57</v>
          </cell>
        </row>
        <row r="5624">
          <cell r="A5624" t="str">
            <v>10.788.628/0001-57</v>
          </cell>
        </row>
        <row r="5625">
          <cell r="A5625" t="str">
            <v>10.788.628/0001-57</v>
          </cell>
        </row>
        <row r="5626">
          <cell r="A5626" t="str">
            <v>10.788.628/0001-57</v>
          </cell>
        </row>
        <row r="5627">
          <cell r="A5627" t="str">
            <v>10.788.628/0001-57</v>
          </cell>
        </row>
        <row r="5628">
          <cell r="A5628" t="str">
            <v>10.788.628/0001-57</v>
          </cell>
        </row>
        <row r="5629">
          <cell r="A5629" t="str">
            <v>10.788.628/0001-57</v>
          </cell>
        </row>
        <row r="5630">
          <cell r="A5630" t="str">
            <v>10.788.628/0001-57</v>
          </cell>
        </row>
        <row r="5631">
          <cell r="A5631" t="str">
            <v>10.788.628/0001-57</v>
          </cell>
        </row>
        <row r="5632">
          <cell r="A5632" t="str">
            <v>10.788.628/0001-57</v>
          </cell>
        </row>
        <row r="5633">
          <cell r="A5633" t="str">
            <v>10.788.628/0001-57</v>
          </cell>
        </row>
        <row r="5634">
          <cell r="A5634" t="str">
            <v>10.788.628/0001-57</v>
          </cell>
        </row>
        <row r="5635">
          <cell r="A5635" t="str">
            <v>10.788.628/0001-57</v>
          </cell>
        </row>
        <row r="5636">
          <cell r="A5636" t="str">
            <v>10.788.628/0001-57</v>
          </cell>
        </row>
        <row r="5637">
          <cell r="A5637" t="str">
            <v>10.788.628/0001-57</v>
          </cell>
        </row>
        <row r="5638">
          <cell r="A5638" t="str">
            <v>10.788.628/0001-57</v>
          </cell>
        </row>
        <row r="5639">
          <cell r="A5639" t="str">
            <v>10.788.628/0001-57</v>
          </cell>
        </row>
        <row r="5640">
          <cell r="A5640" t="str">
            <v>10.788.628/0001-57</v>
          </cell>
        </row>
        <row r="5641">
          <cell r="A5641" t="str">
            <v>10.788.628/0001-57</v>
          </cell>
        </row>
        <row r="5642">
          <cell r="A5642" t="str">
            <v>10.788.628/0001-57</v>
          </cell>
        </row>
        <row r="5643">
          <cell r="A5643" t="str">
            <v>10.788.628/0001-57</v>
          </cell>
        </row>
        <row r="5644">
          <cell r="A5644" t="str">
            <v>10.788.628/0001-57</v>
          </cell>
        </row>
        <row r="5645">
          <cell r="A5645" t="str">
            <v>10.788.628/0001-57</v>
          </cell>
        </row>
        <row r="5646">
          <cell r="A5646" t="str">
            <v>10.788.628/0001-57</v>
          </cell>
        </row>
        <row r="5647">
          <cell r="A5647" t="str">
            <v>10.788.628/0001-57</v>
          </cell>
        </row>
        <row r="5648">
          <cell r="A5648" t="str">
            <v>10.788.628/0001-57</v>
          </cell>
        </row>
        <row r="5649">
          <cell r="A5649" t="str">
            <v>10.788.628/0001-57</v>
          </cell>
        </row>
        <row r="5650">
          <cell r="A5650" t="str">
            <v>10.788.628/0001-57</v>
          </cell>
        </row>
        <row r="5651">
          <cell r="A5651" t="str">
            <v>10.788.628/0001-57</v>
          </cell>
        </row>
        <row r="5652">
          <cell r="A5652" t="str">
            <v>10.788.628/0001-57</v>
          </cell>
        </row>
        <row r="5653">
          <cell r="A5653" t="str">
            <v>10.788.628/0001-57</v>
          </cell>
        </row>
        <row r="5654">
          <cell r="A5654" t="str">
            <v>10.788.628/0001-57</v>
          </cell>
        </row>
        <row r="5655">
          <cell r="A5655" t="str">
            <v>10.788.628/0001-57</v>
          </cell>
        </row>
        <row r="5656">
          <cell r="A5656" t="str">
            <v>10.788.628/0001-57</v>
          </cell>
        </row>
        <row r="5657">
          <cell r="A5657" t="str">
            <v>10.788.628/0001-57</v>
          </cell>
        </row>
        <row r="5658">
          <cell r="A5658" t="str">
            <v>10.788.628/0001-57</v>
          </cell>
        </row>
        <row r="5659">
          <cell r="A5659" t="str">
            <v>10.788.628/0001-57</v>
          </cell>
        </row>
        <row r="5660">
          <cell r="A5660" t="str">
            <v>10.788.628/0001-57</v>
          </cell>
        </row>
        <row r="5661">
          <cell r="A5661" t="str">
            <v>10.788.628/0001-57</v>
          </cell>
        </row>
        <row r="5662">
          <cell r="A5662" t="str">
            <v>10.788.628/0001-57</v>
          </cell>
        </row>
        <row r="5663">
          <cell r="A5663" t="str">
            <v>10.788.628/0001-57</v>
          </cell>
        </row>
        <row r="5664">
          <cell r="A5664" t="str">
            <v>10.788.628/0001-57</v>
          </cell>
        </row>
        <row r="5665">
          <cell r="A5665" t="str">
            <v>10.788.628/0001-57</v>
          </cell>
        </row>
        <row r="5666">
          <cell r="A5666" t="str">
            <v>10.788.628/0001-57</v>
          </cell>
        </row>
        <row r="5667">
          <cell r="A5667" t="str">
            <v>10.788.628/0001-57</v>
          </cell>
        </row>
        <row r="5668">
          <cell r="A5668" t="str">
            <v>10.788.628/0001-57</v>
          </cell>
        </row>
        <row r="5669">
          <cell r="A5669" t="str">
            <v>10.788.628/0001-57</v>
          </cell>
        </row>
        <row r="5670">
          <cell r="A5670" t="str">
            <v>10.788.628/0001-57</v>
          </cell>
        </row>
        <row r="5671">
          <cell r="A5671" t="str">
            <v>10.788.628/0001-57</v>
          </cell>
        </row>
        <row r="5672">
          <cell r="A5672" t="str">
            <v>10.788.628/0001-57</v>
          </cell>
        </row>
        <row r="5673">
          <cell r="A5673" t="str">
            <v>10.788.628/0001-57</v>
          </cell>
        </row>
        <row r="5674">
          <cell r="A5674" t="str">
            <v>10.788.628/0001-57</v>
          </cell>
        </row>
        <row r="5675">
          <cell r="A5675" t="str">
            <v>10.788.628/0001-57</v>
          </cell>
        </row>
        <row r="5676">
          <cell r="A5676" t="str">
            <v>10.788.628/0001-57</v>
          </cell>
        </row>
        <row r="5677">
          <cell r="A5677" t="str">
            <v>10.788.628/0001-57</v>
          </cell>
        </row>
        <row r="5678">
          <cell r="A5678" t="str">
            <v>10.788.628/0001-57</v>
          </cell>
        </row>
        <row r="5679">
          <cell r="A5679" t="str">
            <v>10.788.628/0001-57</v>
          </cell>
        </row>
        <row r="5680">
          <cell r="A5680" t="str">
            <v>10.788.628/0001-57</v>
          </cell>
        </row>
        <row r="5681">
          <cell r="A5681" t="str">
            <v>10.788.628/0001-57</v>
          </cell>
        </row>
        <row r="5682">
          <cell r="A5682" t="str">
            <v>10.788.628/0001-57</v>
          </cell>
        </row>
        <row r="5683">
          <cell r="A5683" t="str">
            <v>10.788.628/0001-57</v>
          </cell>
        </row>
        <row r="5684">
          <cell r="A5684" t="str">
            <v>10.788.628/0001-57</v>
          </cell>
        </row>
        <row r="5685">
          <cell r="A5685" t="str">
            <v>10.788.628/0001-57</v>
          </cell>
        </row>
        <row r="5686">
          <cell r="A5686" t="str">
            <v>10.788.628/0001-57</v>
          </cell>
        </row>
        <row r="5687">
          <cell r="A5687" t="str">
            <v>10.788.628/0001-57</v>
          </cell>
        </row>
        <row r="5688">
          <cell r="A5688" t="str">
            <v>10.788.628/0001-57</v>
          </cell>
        </row>
        <row r="5689">
          <cell r="A5689" t="str">
            <v>10.788.628/0001-57</v>
          </cell>
        </row>
        <row r="5690">
          <cell r="A5690" t="str">
            <v>10.788.628/0001-57</v>
          </cell>
        </row>
        <row r="5691">
          <cell r="A5691" t="str">
            <v>10.788.628/0001-57</v>
          </cell>
        </row>
        <row r="5692">
          <cell r="A5692" t="str">
            <v>10.788.628/0001-57</v>
          </cell>
        </row>
        <row r="5693">
          <cell r="A5693" t="str">
            <v>10.788.628/0001-57</v>
          </cell>
        </row>
        <row r="5694">
          <cell r="A5694" t="str">
            <v>10.788.628/0001-57</v>
          </cell>
        </row>
        <row r="5695">
          <cell r="A5695" t="str">
            <v>10.788.628/0001-57</v>
          </cell>
        </row>
        <row r="5696">
          <cell r="A5696" t="str">
            <v>10.788.628/0001-57</v>
          </cell>
        </row>
        <row r="5697">
          <cell r="A5697" t="str">
            <v>10.788.628/0001-57</v>
          </cell>
        </row>
        <row r="5698">
          <cell r="A5698" t="str">
            <v>10.788.628/0001-57</v>
          </cell>
        </row>
        <row r="5699">
          <cell r="A5699" t="str">
            <v>10.788.628/0001-57</v>
          </cell>
        </row>
        <row r="5700">
          <cell r="A5700" t="str">
            <v>10.788.628/0001-57</v>
          </cell>
        </row>
        <row r="5701">
          <cell r="A5701" t="str">
            <v>10.788.628/0001-57</v>
          </cell>
        </row>
        <row r="5702">
          <cell r="A5702" t="str">
            <v>10.788.628/0001-57</v>
          </cell>
        </row>
        <row r="5703">
          <cell r="A5703" t="str">
            <v>10.788.628/0001-57</v>
          </cell>
        </row>
        <row r="5704">
          <cell r="A5704" t="str">
            <v>10.788.628/0001-57</v>
          </cell>
        </row>
        <row r="5705">
          <cell r="A5705" t="str">
            <v>10.788.628/0001-57</v>
          </cell>
        </row>
        <row r="5706">
          <cell r="A5706" t="str">
            <v>10.788.628/0001-57</v>
          </cell>
        </row>
        <row r="5707">
          <cell r="A5707" t="str">
            <v>10.788.628/0001-57</v>
          </cell>
        </row>
        <row r="5708">
          <cell r="A5708" t="str">
            <v>10.788.628/0001-57</v>
          </cell>
        </row>
        <row r="5709">
          <cell r="A5709" t="str">
            <v>10.788.628/0001-57</v>
          </cell>
        </row>
        <row r="5710">
          <cell r="A5710" t="str">
            <v>10.788.628/0001-57</v>
          </cell>
        </row>
        <row r="5711">
          <cell r="A5711" t="str">
            <v>10.788.628/0001-57</v>
          </cell>
        </row>
        <row r="5712">
          <cell r="A5712" t="str">
            <v>10.788.628/0001-57</v>
          </cell>
        </row>
        <row r="5713">
          <cell r="A5713" t="str">
            <v>10.788.628/0001-57</v>
          </cell>
        </row>
        <row r="5714">
          <cell r="A5714" t="str">
            <v>10.788.628/0001-57</v>
          </cell>
        </row>
        <row r="5715">
          <cell r="A5715" t="str">
            <v>10.788.628/0001-57</v>
          </cell>
        </row>
        <row r="5716">
          <cell r="A5716" t="str">
            <v>10.788.628/0001-57</v>
          </cell>
        </row>
        <row r="5717">
          <cell r="A5717" t="str">
            <v>10.788.628/0001-57</v>
          </cell>
        </row>
        <row r="5718">
          <cell r="A5718" t="str">
            <v>10.788.628/0001-57</v>
          </cell>
        </row>
        <row r="5719">
          <cell r="A5719" t="str">
            <v>10.788.628/0001-57</v>
          </cell>
        </row>
        <row r="5720">
          <cell r="A5720" t="str">
            <v>10.788.628/0001-57</v>
          </cell>
        </row>
        <row r="5721">
          <cell r="A5721" t="str">
            <v>10.788.628/0001-57</v>
          </cell>
        </row>
        <row r="5722">
          <cell r="A5722" t="str">
            <v>10.788.628/0001-57</v>
          </cell>
        </row>
        <row r="5723">
          <cell r="A5723" t="str">
            <v>10.788.628/0001-57</v>
          </cell>
        </row>
        <row r="5724">
          <cell r="A5724" t="str">
            <v>10.788.628/0001-57</v>
          </cell>
        </row>
        <row r="5725">
          <cell r="A5725" t="str">
            <v>10.788.628/0001-57</v>
          </cell>
        </row>
        <row r="5726">
          <cell r="A5726" t="str">
            <v>10.788.628/0001-57</v>
          </cell>
        </row>
        <row r="5727">
          <cell r="A5727" t="str">
            <v>10.788.628/0001-57</v>
          </cell>
        </row>
        <row r="5728">
          <cell r="A5728" t="str">
            <v>10.788.628/0001-57</v>
          </cell>
        </row>
        <row r="5729">
          <cell r="A5729" t="str">
            <v>10.788.628/0001-57</v>
          </cell>
        </row>
        <row r="5730">
          <cell r="A5730" t="str">
            <v>10.788.628/0001-57</v>
          </cell>
        </row>
        <row r="5731">
          <cell r="A5731" t="str">
            <v>10.788.628/0001-57</v>
          </cell>
        </row>
        <row r="5732">
          <cell r="A5732" t="str">
            <v>10.788.628/0001-57</v>
          </cell>
        </row>
        <row r="5733">
          <cell r="A5733" t="str">
            <v>10.788.628/0001-57</v>
          </cell>
        </row>
        <row r="5734">
          <cell r="A5734" t="str">
            <v>10.788.628/0001-57</v>
          </cell>
        </row>
        <row r="5735">
          <cell r="A5735" t="str">
            <v>10.788.628/0001-57</v>
          </cell>
        </row>
        <row r="5736">
          <cell r="A5736" t="str">
            <v>10.788.628/0001-57</v>
          </cell>
        </row>
        <row r="5737">
          <cell r="A5737" t="str">
            <v>10.788.628/0001-57</v>
          </cell>
        </row>
        <row r="5738">
          <cell r="A5738" t="str">
            <v>10.788.628/0001-57</v>
          </cell>
        </row>
        <row r="5739">
          <cell r="A5739" t="str">
            <v>10.788.628/0001-57</v>
          </cell>
        </row>
        <row r="5740">
          <cell r="A5740" t="str">
            <v>10.788.628/0001-57</v>
          </cell>
        </row>
        <row r="5741">
          <cell r="A5741" t="str">
            <v>10.788.628/0001-57</v>
          </cell>
        </row>
        <row r="5742">
          <cell r="A5742" t="str">
            <v>10.788.628/0001-57</v>
          </cell>
        </row>
        <row r="5743">
          <cell r="A5743" t="str">
            <v>10.788.628/0001-57</v>
          </cell>
        </row>
        <row r="5744">
          <cell r="A5744" t="str">
            <v>10.788.628/0001-57</v>
          </cell>
        </row>
        <row r="5745">
          <cell r="A5745" t="str">
            <v>10.788.628/0001-57</v>
          </cell>
        </row>
        <row r="5746">
          <cell r="A5746" t="str">
            <v>10.788.628/0001-57</v>
          </cell>
        </row>
        <row r="5747">
          <cell r="A5747" t="str">
            <v>10.788.628/0001-57</v>
          </cell>
        </row>
        <row r="5748">
          <cell r="A5748" t="str">
            <v>10.788.628/0001-57</v>
          </cell>
        </row>
        <row r="5749">
          <cell r="A5749" t="str">
            <v>10.788.628/0001-57</v>
          </cell>
        </row>
        <row r="5750">
          <cell r="A5750" t="str">
            <v>10.788.628/0001-57</v>
          </cell>
        </row>
        <row r="5751">
          <cell r="A5751" t="str">
            <v>10.788.628/0001-57</v>
          </cell>
        </row>
        <row r="5752">
          <cell r="A5752" t="str">
            <v>10.788.628/0001-57</v>
          </cell>
        </row>
        <row r="5753">
          <cell r="A5753" t="str">
            <v>10.788.628/0001-57</v>
          </cell>
        </row>
        <row r="5754">
          <cell r="A5754" t="str">
            <v>10.788.628/0001-57</v>
          </cell>
        </row>
        <row r="5755">
          <cell r="A5755" t="str">
            <v>10.788.628/0001-57</v>
          </cell>
        </row>
        <row r="5756">
          <cell r="A5756" t="str">
            <v>10.788.628/0001-57</v>
          </cell>
        </row>
        <row r="5757">
          <cell r="A5757" t="str">
            <v>10.788.628/0001-57</v>
          </cell>
        </row>
        <row r="5758">
          <cell r="A5758" t="str">
            <v>10.788.628/0001-57</v>
          </cell>
        </row>
        <row r="5759">
          <cell r="A5759" t="str">
            <v>10.788.628/0001-57</v>
          </cell>
        </row>
        <row r="5760">
          <cell r="A5760" t="str">
            <v>10.788.628/0001-57</v>
          </cell>
        </row>
        <row r="5761">
          <cell r="A5761" t="str">
            <v>10.788.628/0001-57</v>
          </cell>
        </row>
        <row r="5762">
          <cell r="A5762" t="str">
            <v>10.788.628/0001-57</v>
          </cell>
        </row>
        <row r="5763">
          <cell r="A5763" t="str">
            <v>10.788.628/0001-57</v>
          </cell>
        </row>
        <row r="5764">
          <cell r="A5764" t="str">
            <v>10.788.628/0001-57</v>
          </cell>
        </row>
        <row r="5765">
          <cell r="A5765" t="str">
            <v>10.788.628/0001-57</v>
          </cell>
        </row>
        <row r="5766">
          <cell r="A5766" t="str">
            <v>10.788.628/0001-57</v>
          </cell>
        </row>
        <row r="5767">
          <cell r="A5767" t="str">
            <v>10.788.628/0001-57</v>
          </cell>
        </row>
        <row r="5768">
          <cell r="A5768" t="str">
            <v>10.788.628/0001-57</v>
          </cell>
        </row>
        <row r="5769">
          <cell r="A5769" t="str">
            <v>10.788.628/0001-57</v>
          </cell>
        </row>
        <row r="5770">
          <cell r="A5770" t="str">
            <v>10.788.628/0001-57</v>
          </cell>
        </row>
        <row r="5771">
          <cell r="A5771" t="str">
            <v>10.788.628/0001-57</v>
          </cell>
        </row>
        <row r="5772">
          <cell r="A5772" t="str">
            <v>10.788.628/0001-57</v>
          </cell>
        </row>
        <row r="5773">
          <cell r="A5773" t="str">
            <v>10.788.628/0001-57</v>
          </cell>
        </row>
        <row r="5774">
          <cell r="A5774" t="str">
            <v>10.788.628/0001-57</v>
          </cell>
        </row>
        <row r="5775">
          <cell r="A5775" t="str">
            <v>10.788.628/0001-57</v>
          </cell>
        </row>
        <row r="5776">
          <cell r="A5776" t="str">
            <v>10.788.628/0001-57</v>
          </cell>
        </row>
        <row r="5777">
          <cell r="A5777" t="str">
            <v>10.788.628/0001-57</v>
          </cell>
        </row>
        <row r="5778">
          <cell r="A5778" t="str">
            <v>10.788.628/0001-57</v>
          </cell>
        </row>
        <row r="5779">
          <cell r="A5779" t="str">
            <v>10.788.628/0001-57</v>
          </cell>
        </row>
        <row r="5780">
          <cell r="A5780" t="str">
            <v>10.788.628/0001-57</v>
          </cell>
        </row>
        <row r="5781">
          <cell r="A5781" t="str">
            <v>10.788.628/0001-57</v>
          </cell>
        </row>
        <row r="5782">
          <cell r="A5782" t="str">
            <v>10.788.628/0001-57</v>
          </cell>
        </row>
        <row r="5783">
          <cell r="A5783" t="str">
            <v>10.788.628/0001-57</v>
          </cell>
        </row>
        <row r="5784">
          <cell r="A5784" t="str">
            <v>10.788.628/0001-57</v>
          </cell>
        </row>
        <row r="5785">
          <cell r="A5785" t="str">
            <v>10.788.628/0001-57</v>
          </cell>
        </row>
        <row r="5786">
          <cell r="A5786" t="str">
            <v>10.788.628/0001-57</v>
          </cell>
        </row>
        <row r="5787">
          <cell r="A5787" t="str">
            <v>10.788.628/0001-57</v>
          </cell>
        </row>
        <row r="5788">
          <cell r="A5788" t="str">
            <v>10.788.628/0001-57</v>
          </cell>
        </row>
        <row r="5789">
          <cell r="A5789" t="str">
            <v>10.788.628/0001-57</v>
          </cell>
        </row>
        <row r="5790">
          <cell r="A5790" t="str">
            <v>10.788.628/0001-57</v>
          </cell>
        </row>
        <row r="5791">
          <cell r="A5791" t="str">
            <v>10.788.628/0001-57</v>
          </cell>
        </row>
        <row r="5792">
          <cell r="A5792" t="str">
            <v>10.788.628/0001-57</v>
          </cell>
        </row>
        <row r="5793">
          <cell r="A5793" t="str">
            <v>10.788.628/0001-57</v>
          </cell>
        </row>
        <row r="5794">
          <cell r="A5794" t="str">
            <v>10.788.628/0001-57</v>
          </cell>
        </row>
        <row r="5795">
          <cell r="A5795" t="str">
            <v>10.788.628/0001-57</v>
          </cell>
        </row>
        <row r="5796">
          <cell r="A5796" t="str">
            <v>10.788.628/0001-57</v>
          </cell>
        </row>
        <row r="5797">
          <cell r="A5797" t="str">
            <v>10.788.628/0001-57</v>
          </cell>
        </row>
        <row r="5798">
          <cell r="A5798" t="str">
            <v>10.788.628/0001-57</v>
          </cell>
        </row>
        <row r="5799">
          <cell r="A5799" t="str">
            <v>10.788.628/0001-57</v>
          </cell>
        </row>
        <row r="5800">
          <cell r="A5800" t="str">
            <v>10.788.628/0001-57</v>
          </cell>
        </row>
        <row r="5801">
          <cell r="A5801" t="str">
            <v>10.788.628/0001-57</v>
          </cell>
        </row>
        <row r="5802">
          <cell r="A5802" t="str">
            <v>10.788.628/0001-57</v>
          </cell>
        </row>
        <row r="5803">
          <cell r="A5803" t="str">
            <v>10.788.628/0002-38</v>
          </cell>
        </row>
        <row r="5804">
          <cell r="A5804" t="str">
            <v>10.788.677/0001-90</v>
          </cell>
        </row>
        <row r="5805">
          <cell r="A5805" t="str">
            <v>10.789.022/0001-36</v>
          </cell>
        </row>
        <row r="5806">
          <cell r="A5806" t="str">
            <v>10.798.494/0001-55</v>
          </cell>
        </row>
        <row r="5807">
          <cell r="A5807" t="str">
            <v>10.803.492/0001-07</v>
          </cell>
        </row>
        <row r="5808">
          <cell r="A5808" t="str">
            <v>10.804.300/0001-87</v>
          </cell>
        </row>
        <row r="5809">
          <cell r="A5809" t="str">
            <v>10.805.893/0001-04</v>
          </cell>
        </row>
        <row r="5810">
          <cell r="A5810" t="str">
            <v>10.805.893/0002-87</v>
          </cell>
        </row>
        <row r="5811">
          <cell r="A5811" t="str">
            <v>10.805.893/0003-68</v>
          </cell>
        </row>
        <row r="5812">
          <cell r="A5812" t="str">
            <v>10.805.893/0012-59</v>
          </cell>
        </row>
        <row r="5813">
          <cell r="A5813" t="str">
            <v>10.805.893/0015-00</v>
          </cell>
        </row>
        <row r="5814">
          <cell r="A5814" t="str">
            <v>10.820.488/0001-57</v>
          </cell>
        </row>
        <row r="5815">
          <cell r="A5815" t="str">
            <v>10.825.008/0002-21</v>
          </cell>
        </row>
        <row r="5816">
          <cell r="A5816" t="str">
            <v>10.832.251/0001-96</v>
          </cell>
        </row>
        <row r="5817">
          <cell r="A5817" t="str">
            <v>10.835.288/0001-78</v>
          </cell>
        </row>
        <row r="5818">
          <cell r="A5818" t="str">
            <v>10.835.932/0001-08</v>
          </cell>
        </row>
        <row r="5819">
          <cell r="A5819" t="str">
            <v>10.843.225/0010-54</v>
          </cell>
        </row>
        <row r="5820">
          <cell r="A5820" t="str">
            <v>10.845.972/0001-30</v>
          </cell>
        </row>
        <row r="5821">
          <cell r="A5821" t="str">
            <v>10.848.372/0001-26</v>
          </cell>
        </row>
        <row r="5822">
          <cell r="A5822" t="str">
            <v>10.866.549/0001-17</v>
          </cell>
        </row>
        <row r="5823">
          <cell r="A5823" t="str">
            <v>10.879.724/0001-00</v>
          </cell>
        </row>
        <row r="5824">
          <cell r="A5824" t="str">
            <v>10.879.781/0001-90</v>
          </cell>
        </row>
        <row r="5825">
          <cell r="A5825" t="str">
            <v>10.899.771/0001-16</v>
          </cell>
        </row>
        <row r="5826">
          <cell r="A5826" t="str">
            <v>10.904.555/0001-11</v>
          </cell>
        </row>
        <row r="5827">
          <cell r="A5827" t="str">
            <v>10.906.931/0001-07</v>
          </cell>
        </row>
        <row r="5828">
          <cell r="A5828" t="str">
            <v>10.914.745/0001-10</v>
          </cell>
        </row>
        <row r="5829">
          <cell r="A5829" t="str">
            <v>10.918.498/0001-20</v>
          </cell>
        </row>
        <row r="5830">
          <cell r="A5830" t="str">
            <v>10.919.934/0043-34</v>
          </cell>
        </row>
        <row r="5831">
          <cell r="A5831" t="str">
            <v>10.948.651/0001-61</v>
          </cell>
        </row>
        <row r="5832">
          <cell r="A5832" t="str">
            <v>10.954.410/0001-25</v>
          </cell>
        </row>
        <row r="5833">
          <cell r="A5833" t="str">
            <v>10.958.908/0001-66</v>
          </cell>
        </row>
        <row r="5834">
          <cell r="A5834" t="str">
            <v>10.970.887/0011-76</v>
          </cell>
        </row>
        <row r="5835">
          <cell r="A5835" t="str">
            <v>10.970.887/0037-05</v>
          </cell>
        </row>
        <row r="5836">
          <cell r="A5836" t="str">
            <v>10.978.682/0006-70</v>
          </cell>
        </row>
        <row r="5837">
          <cell r="A5837" t="str">
            <v>10.998.383/0001-92</v>
          </cell>
        </row>
        <row r="5838">
          <cell r="A5838" t="str">
            <v>11.019.783/0001-71</v>
          </cell>
        </row>
        <row r="5839">
          <cell r="A5839" t="str">
            <v>11.065.356/0001-20</v>
          </cell>
        </row>
        <row r="5840">
          <cell r="A5840" t="str">
            <v>11.065.448/0001-00</v>
          </cell>
        </row>
        <row r="5841">
          <cell r="A5841" t="str">
            <v>11.078.615/0001-57</v>
          </cell>
        </row>
        <row r="5842">
          <cell r="A5842" t="str">
            <v>11.079.910/0001-28</v>
          </cell>
        </row>
        <row r="5843">
          <cell r="A5843" t="str">
            <v>11.081.965/0001-72</v>
          </cell>
        </row>
        <row r="5844">
          <cell r="A5844" t="str">
            <v>11.083.722/0001-73</v>
          </cell>
        </row>
        <row r="5845">
          <cell r="A5845" t="str">
            <v>11.088.408/0001-83</v>
          </cell>
        </row>
        <row r="5846">
          <cell r="A5846" t="str">
            <v>11.117.785/0007-99</v>
          </cell>
        </row>
        <row r="5847">
          <cell r="A5847" t="str">
            <v>11.117.785/0012-56</v>
          </cell>
        </row>
        <row r="5848">
          <cell r="A5848" t="str">
            <v>11.140.431/0001-70</v>
          </cell>
        </row>
        <row r="5849">
          <cell r="A5849" t="str">
            <v>11.150.786/0001-40</v>
          </cell>
        </row>
        <row r="5850">
          <cell r="A5850" t="str">
            <v>11.179.470/0001-80</v>
          </cell>
        </row>
        <row r="5851">
          <cell r="A5851" t="str">
            <v>11.184.785/0001-16</v>
          </cell>
        </row>
        <row r="5852">
          <cell r="A5852" t="str">
            <v>11.197.654/0001-73</v>
          </cell>
        </row>
        <row r="5853">
          <cell r="A5853" t="str">
            <v>11.2.3.35./552.-48</v>
          </cell>
        </row>
        <row r="5854">
          <cell r="A5854" t="str">
            <v>11.312.857/0001-63</v>
          </cell>
        </row>
        <row r="5855">
          <cell r="A5855" t="str">
            <v>11.331.451/0001-28</v>
          </cell>
        </row>
        <row r="5856">
          <cell r="A5856" t="str">
            <v>11.342.912/0001-68</v>
          </cell>
        </row>
        <row r="5857">
          <cell r="A5857" t="str">
            <v>11.388.006/0001-02</v>
          </cell>
        </row>
        <row r="5858">
          <cell r="A5858" t="str">
            <v>11.399.318/0001-03</v>
          </cell>
        </row>
        <row r="5859">
          <cell r="A5859" t="str">
            <v>11.446.341/0001-01</v>
          </cell>
        </row>
        <row r="5860">
          <cell r="A5860" t="str">
            <v>11.449.881/0001-49</v>
          </cell>
        </row>
        <row r="5861">
          <cell r="A5861" t="str">
            <v>11.450.277/0001-32</v>
          </cell>
        </row>
        <row r="5862">
          <cell r="A5862" t="str">
            <v>11.500.345/0001-20</v>
          </cell>
        </row>
        <row r="5863">
          <cell r="A5863" t="str">
            <v>11.502.366/0001-85</v>
          </cell>
        </row>
        <row r="5864">
          <cell r="A5864" t="str">
            <v>11.514.064/0001-27</v>
          </cell>
        </row>
        <row r="5865">
          <cell r="A5865" t="str">
            <v>11.522.422/0001-43</v>
          </cell>
        </row>
        <row r="5866">
          <cell r="A5866" t="str">
            <v>11.522.562/0001-11</v>
          </cell>
        </row>
        <row r="5867">
          <cell r="A5867" t="str">
            <v>11.539.848/0001-00</v>
          </cell>
        </row>
        <row r="5868">
          <cell r="A5868" t="str">
            <v>11.540.762/0001-05</v>
          </cell>
        </row>
        <row r="5869">
          <cell r="A5869" t="str">
            <v>11.557.204/0001-44</v>
          </cell>
        </row>
        <row r="5870">
          <cell r="A5870" t="str">
            <v>11.567.948/0001-40</v>
          </cell>
        </row>
        <row r="5871">
          <cell r="A5871" t="str">
            <v>11.574.829/0001-14</v>
          </cell>
        </row>
        <row r="5872">
          <cell r="A5872" t="str">
            <v>11.600.491/0014-42</v>
          </cell>
        </row>
        <row r="5873">
          <cell r="A5873" t="str">
            <v>11.600.491/0038-10</v>
          </cell>
        </row>
        <row r="5874">
          <cell r="A5874" t="str">
            <v>11.600.491/0080-21</v>
          </cell>
        </row>
        <row r="5875">
          <cell r="A5875" t="str">
            <v>11.610.151/0001-88</v>
          </cell>
        </row>
        <row r="5876">
          <cell r="A5876" t="str">
            <v>11.623.188/0005-74</v>
          </cell>
        </row>
        <row r="5877">
          <cell r="A5877" t="str">
            <v>11.623.188/0010-31</v>
          </cell>
        </row>
        <row r="5878">
          <cell r="A5878" t="str">
            <v>11.623.188/0019-70</v>
          </cell>
        </row>
        <row r="5879">
          <cell r="A5879" t="str">
            <v>11.623.576/0001-21</v>
          </cell>
        </row>
        <row r="5880">
          <cell r="A5880" t="str">
            <v>11.680.428/0001-49</v>
          </cell>
        </row>
        <row r="5881">
          <cell r="A5881" t="str">
            <v>11.689.908/0001-70</v>
          </cell>
        </row>
        <row r="5882">
          <cell r="A5882" t="str">
            <v>11.693.413/0001-15</v>
          </cell>
        </row>
        <row r="5883">
          <cell r="A5883" t="str">
            <v>11.694.262/0001-10</v>
          </cell>
        </row>
        <row r="5884">
          <cell r="A5884" t="str">
            <v>11.699.691/0001-80</v>
          </cell>
        </row>
        <row r="5885">
          <cell r="A5885" t="str">
            <v>11.703.311/0001-33</v>
          </cell>
        </row>
        <row r="5886">
          <cell r="A5886" t="str">
            <v>11.709.474/0001-23</v>
          </cell>
        </row>
        <row r="5887">
          <cell r="A5887" t="str">
            <v>11.727.195/0001-92</v>
          </cell>
        </row>
        <row r="5888">
          <cell r="A5888" t="str">
            <v>11.728.128/0001-92</v>
          </cell>
        </row>
        <row r="5889">
          <cell r="A5889" t="str">
            <v>11.738.358/0001-32</v>
          </cell>
        </row>
        <row r="5890">
          <cell r="A5890" t="str">
            <v>11.772.787/0001-26</v>
          </cell>
        </row>
        <row r="5891">
          <cell r="A5891" t="str">
            <v>11.8.6.49./157--49</v>
          </cell>
        </row>
        <row r="5892">
          <cell r="A5892" t="str">
            <v>11.805.645/0001-18</v>
          </cell>
        </row>
        <row r="5893">
          <cell r="A5893" t="str">
            <v>11.826.633/0001-70</v>
          </cell>
        </row>
        <row r="5894">
          <cell r="A5894" t="str">
            <v>11.828.753/0001-06</v>
          </cell>
        </row>
        <row r="5895">
          <cell r="A5895" t="str">
            <v>11.828.753/0002-97</v>
          </cell>
        </row>
        <row r="5896">
          <cell r="A5896" t="str">
            <v>11.840.303/0001-39</v>
          </cell>
        </row>
        <row r="5897">
          <cell r="A5897" t="str">
            <v>11.840.691/0001-58</v>
          </cell>
        </row>
        <row r="5898">
          <cell r="A5898" t="str">
            <v>11.856.036/0002-79</v>
          </cell>
        </row>
        <row r="5899">
          <cell r="A5899" t="str">
            <v>11.867.421/0001-30</v>
          </cell>
        </row>
        <row r="5900">
          <cell r="A5900" t="str">
            <v>11.873.049/0001-75</v>
          </cell>
        </row>
        <row r="5901">
          <cell r="A5901" t="str">
            <v>11.948.718/0001-20</v>
          </cell>
        </row>
        <row r="5902">
          <cell r="A5902" t="str">
            <v>11.963.931/0001-01</v>
          </cell>
        </row>
        <row r="5903">
          <cell r="A5903" t="str">
            <v>11.980.828/0001-70</v>
          </cell>
        </row>
        <row r="5904">
          <cell r="A5904" t="str">
            <v xml:space="preserve">111.679.458-67    </v>
          </cell>
        </row>
        <row r="5905">
          <cell r="A5905" t="str">
            <v>12.001.483/0001-28</v>
          </cell>
        </row>
        <row r="5906">
          <cell r="A5906" t="str">
            <v>12.040.176/0001-56</v>
          </cell>
        </row>
        <row r="5907">
          <cell r="A5907" t="str">
            <v>12.041.869/0001-63</v>
          </cell>
        </row>
        <row r="5908">
          <cell r="A5908" t="str">
            <v>12.044.731/0001-18</v>
          </cell>
        </row>
        <row r="5909">
          <cell r="A5909" t="str">
            <v>12.173.530/0001-10</v>
          </cell>
        </row>
        <row r="5910">
          <cell r="A5910" t="str">
            <v>12.191.409/0008-98</v>
          </cell>
        </row>
        <row r="5911">
          <cell r="A5911" t="str">
            <v>12.191.409/0011-93</v>
          </cell>
        </row>
        <row r="5912">
          <cell r="A5912" t="str">
            <v>12.231.502/0001-02</v>
          </cell>
        </row>
        <row r="5913">
          <cell r="A5913" t="str">
            <v>12.233.284/0002-26</v>
          </cell>
        </row>
        <row r="5914">
          <cell r="A5914" t="str">
            <v>12.253.860/0001-16</v>
          </cell>
        </row>
        <row r="5915">
          <cell r="A5915" t="str">
            <v>12.265.807/0001-35</v>
          </cell>
        </row>
        <row r="5916">
          <cell r="A5916" t="str">
            <v>12.268.652/0001-90</v>
          </cell>
        </row>
        <row r="5917">
          <cell r="A5917" t="str">
            <v>12.268.876/0001-00</v>
          </cell>
        </row>
        <row r="5918">
          <cell r="A5918" t="str">
            <v>12.273.413/0001-29</v>
          </cell>
        </row>
        <row r="5919">
          <cell r="A5919" t="str">
            <v>12.275.251/0001-68</v>
          </cell>
        </row>
        <row r="5920">
          <cell r="A5920" t="str">
            <v>12.295.507/0001-07</v>
          </cell>
        </row>
        <row r="5921">
          <cell r="A5921" t="str">
            <v>12.297.305/0001-96</v>
          </cell>
        </row>
        <row r="5922">
          <cell r="A5922" t="str">
            <v>12.3.4.02./058--08</v>
          </cell>
        </row>
        <row r="5923">
          <cell r="A5923" t="str">
            <v>12.302.030/0001-31</v>
          </cell>
        </row>
        <row r="5924">
          <cell r="A5924" t="str">
            <v>12.316.402/0001-89</v>
          </cell>
        </row>
        <row r="5925">
          <cell r="A5925" t="str">
            <v>12.340.576/0001-87</v>
          </cell>
        </row>
        <row r="5926">
          <cell r="A5926" t="str">
            <v>12.343.604/0001-10</v>
          </cell>
        </row>
        <row r="5927">
          <cell r="A5927" t="str">
            <v>12.353.215/0001-75</v>
          </cell>
        </row>
        <row r="5928">
          <cell r="A5928" t="str">
            <v>12.353.215/0003-37</v>
          </cell>
        </row>
        <row r="5929">
          <cell r="A5929" t="str">
            <v>12.353.884/0001-47</v>
          </cell>
        </row>
        <row r="5930">
          <cell r="A5930" t="str">
            <v>12.392.890/0001-03</v>
          </cell>
        </row>
        <row r="5931">
          <cell r="A5931" t="str">
            <v>12.450.888/0001-43</v>
          </cell>
        </row>
        <row r="5932">
          <cell r="A5932" t="str">
            <v>12.458.097/0001-60</v>
          </cell>
        </row>
        <row r="5933">
          <cell r="A5933" t="str">
            <v>12.503.801/0001-59</v>
          </cell>
        </row>
        <row r="5934">
          <cell r="A5934" t="str">
            <v>12.511.838/0001-29</v>
          </cell>
        </row>
        <row r="5935">
          <cell r="A5935" t="str">
            <v>12.571.402/0001-25</v>
          </cell>
        </row>
        <row r="5936">
          <cell r="A5936" t="str">
            <v>12.591.616/0001-63</v>
          </cell>
        </row>
        <row r="5937">
          <cell r="A5937" t="str">
            <v>12.599.825/0001-53</v>
          </cell>
        </row>
        <row r="5938">
          <cell r="A5938" t="str">
            <v>12.607.578/0003-51</v>
          </cell>
        </row>
        <row r="5939">
          <cell r="A5939" t="str">
            <v>12.681.144/0001-30</v>
          </cell>
        </row>
        <row r="5940">
          <cell r="A5940" t="str">
            <v>12.687.208/0002-90</v>
          </cell>
        </row>
        <row r="5941">
          <cell r="A5941" t="str">
            <v>12.695.540/0001-16</v>
          </cell>
        </row>
        <row r="5942">
          <cell r="A5942" t="str">
            <v>12.727.707/0003-45</v>
          </cell>
        </row>
        <row r="5943">
          <cell r="A5943" t="str">
            <v>12.768.792/0001-28</v>
          </cell>
        </row>
        <row r="5944">
          <cell r="A5944" t="str">
            <v>12.797.486/0001-10</v>
          </cell>
        </row>
        <row r="5945">
          <cell r="A5945" t="str">
            <v>12.800.694/0001-20</v>
          </cell>
        </row>
        <row r="5946">
          <cell r="A5946" t="str">
            <v>12.844.510/0001-24</v>
          </cell>
        </row>
        <row r="5947">
          <cell r="A5947" t="str">
            <v>12.845.236/0001-08</v>
          </cell>
        </row>
        <row r="5948">
          <cell r="A5948" t="str">
            <v>12.845.749/0001-19</v>
          </cell>
        </row>
        <row r="5949">
          <cell r="A5949" t="str">
            <v>12.869.186/0001-07</v>
          </cell>
        </row>
        <row r="5950">
          <cell r="A5950" t="str">
            <v>12.898.813/0001-20</v>
          </cell>
        </row>
        <row r="5951">
          <cell r="A5951" t="str">
            <v>12.901.302/0001-10</v>
          </cell>
        </row>
        <row r="5952">
          <cell r="A5952" t="str">
            <v>12.901.880/0001-56</v>
          </cell>
        </row>
        <row r="5953">
          <cell r="A5953" t="str">
            <v xml:space="preserve">123.321.274-53    </v>
          </cell>
        </row>
        <row r="5954">
          <cell r="A5954" t="str">
            <v xml:space="preserve">128.602.634-20    </v>
          </cell>
        </row>
        <row r="5955">
          <cell r="A5955" t="str">
            <v>13.006.119/0005-47</v>
          </cell>
        </row>
        <row r="5956">
          <cell r="A5956" t="str">
            <v>13.031.257/0001-52</v>
          </cell>
        </row>
        <row r="5957">
          <cell r="A5957" t="str">
            <v>13.044.888/0001-06</v>
          </cell>
        </row>
        <row r="5958">
          <cell r="A5958" t="str">
            <v>13.046.107/0001-12</v>
          </cell>
        </row>
        <row r="5959">
          <cell r="A5959" t="str">
            <v>13.092.127/0001-20</v>
          </cell>
        </row>
        <row r="5960">
          <cell r="A5960" t="str">
            <v>13.134.432/0001-37</v>
          </cell>
        </row>
        <row r="5961">
          <cell r="A5961" t="str">
            <v>13.134.432/0003-07</v>
          </cell>
        </row>
        <row r="5962">
          <cell r="A5962" t="str">
            <v>13.166.343/0001-72</v>
          </cell>
        </row>
        <row r="5963">
          <cell r="A5963" t="str">
            <v>13.187.216/0001-50</v>
          </cell>
        </row>
        <row r="5964">
          <cell r="A5964" t="str">
            <v>13.289.343/0002-40</v>
          </cell>
        </row>
        <row r="5965">
          <cell r="A5965" t="str">
            <v>13.331.897/0001-88</v>
          </cell>
        </row>
        <row r="5966">
          <cell r="A5966" t="str">
            <v>13.337.860/0001-67</v>
          </cell>
        </row>
        <row r="5967">
          <cell r="A5967" t="str">
            <v>13.342.753/0004-70</v>
          </cell>
        </row>
        <row r="5968">
          <cell r="A5968" t="str">
            <v>13.342.753/0004-70</v>
          </cell>
        </row>
        <row r="5969">
          <cell r="A5969" t="str">
            <v>13.454.806/0001-00</v>
          </cell>
        </row>
        <row r="5970">
          <cell r="A5970" t="str">
            <v>13.471.578/0001-78</v>
          </cell>
        </row>
        <row r="5971">
          <cell r="A5971" t="str">
            <v>13.471.578/0002-59</v>
          </cell>
        </row>
        <row r="5972">
          <cell r="A5972" t="str">
            <v>13.471.578/0004-10</v>
          </cell>
        </row>
        <row r="5973">
          <cell r="A5973" t="str">
            <v>13.471.578/0005-00</v>
          </cell>
        </row>
        <row r="5974">
          <cell r="A5974" t="str">
            <v>13.529.482/0001-13</v>
          </cell>
        </row>
        <row r="5975">
          <cell r="A5975" t="str">
            <v>13.561.691/0002-25</v>
          </cell>
        </row>
        <row r="5976">
          <cell r="A5976" t="str">
            <v>13.709.670/0001-23</v>
          </cell>
        </row>
        <row r="5977">
          <cell r="A5977" t="str">
            <v>13.710.009/0001-38</v>
          </cell>
        </row>
        <row r="5978">
          <cell r="A5978" t="str">
            <v>13.786.785/0001-11</v>
          </cell>
        </row>
        <row r="5979">
          <cell r="A5979" t="str">
            <v>13.792.817/0001-91</v>
          </cell>
        </row>
        <row r="5980">
          <cell r="A5980" t="str">
            <v>13.829.957/0001-97</v>
          </cell>
        </row>
        <row r="5981">
          <cell r="A5981" t="str">
            <v>13.829.957/0003-59</v>
          </cell>
        </row>
        <row r="5982">
          <cell r="A5982" t="str">
            <v>13.829.957/0005-10</v>
          </cell>
        </row>
        <row r="5983">
          <cell r="A5983" t="str">
            <v>13.829.957/0007-82</v>
          </cell>
        </row>
        <row r="5984">
          <cell r="A5984" t="str">
            <v>13.829.957/0008-63</v>
          </cell>
        </row>
        <row r="5985">
          <cell r="A5985" t="str">
            <v>13.847.702/0001-57</v>
          </cell>
        </row>
        <row r="5986">
          <cell r="A5986" t="str">
            <v>13.870.365/0001-19</v>
          </cell>
        </row>
        <row r="5987">
          <cell r="A5987" t="str">
            <v>13.924.477/0001-05</v>
          </cell>
        </row>
        <row r="5988">
          <cell r="A5988" t="str">
            <v>14.068.589/0001-74</v>
          </cell>
        </row>
        <row r="5989">
          <cell r="A5989" t="str">
            <v>14.076.889/0002-86</v>
          </cell>
        </row>
        <row r="5990">
          <cell r="A5990" t="str">
            <v>14.163.208/0001-36</v>
          </cell>
        </row>
        <row r="5991">
          <cell r="A5991" t="str">
            <v>14.163.208/0002-17</v>
          </cell>
        </row>
        <row r="5992">
          <cell r="A5992" t="str">
            <v>14.269.492/0001-20</v>
          </cell>
        </row>
        <row r="5993">
          <cell r="A5993" t="str">
            <v>14.312.706/0001-01</v>
          </cell>
        </row>
        <row r="5994">
          <cell r="A5994" t="str">
            <v>14.421.838/0001-63</v>
          </cell>
        </row>
        <row r="5995">
          <cell r="A5995" t="str">
            <v>14.484.307/0001-10</v>
          </cell>
        </row>
        <row r="5996">
          <cell r="A5996" t="str">
            <v>14.569.792/0001-24</v>
          </cell>
        </row>
        <row r="5997">
          <cell r="A5997" t="str">
            <v>14.596.159/0001-25</v>
          </cell>
        </row>
        <row r="5998">
          <cell r="A5998" t="str">
            <v>14.633.457/0001-48</v>
          </cell>
        </row>
        <row r="5999">
          <cell r="A5999" t="str">
            <v>14.639.868/0001-40</v>
          </cell>
        </row>
        <row r="6000">
          <cell r="A6000" t="str">
            <v>14.672.091/0001-16</v>
          </cell>
        </row>
        <row r="6001">
          <cell r="A6001" t="str">
            <v>14.701.650/0001-79</v>
          </cell>
        </row>
        <row r="6002">
          <cell r="A6002" t="str">
            <v>14.722.649/0001-20</v>
          </cell>
        </row>
        <row r="6003">
          <cell r="A6003" t="str">
            <v>14.740.658/0001-44</v>
          </cell>
        </row>
        <row r="6004">
          <cell r="A6004" t="str">
            <v>14.928.949/0001-60</v>
          </cell>
        </row>
        <row r="6005">
          <cell r="A6005" t="str">
            <v>15.039.118/0001-09</v>
          </cell>
        </row>
        <row r="6006">
          <cell r="A6006" t="str">
            <v>15.095.110/0001-51</v>
          </cell>
        </row>
        <row r="6007">
          <cell r="A6007" t="str">
            <v>15.104.953/0001-77</v>
          </cell>
        </row>
        <row r="6008">
          <cell r="A6008" t="str">
            <v>15.128.515/0032-45</v>
          </cell>
        </row>
        <row r="6009">
          <cell r="A6009" t="str">
            <v>15.204.423/0001-09</v>
          </cell>
        </row>
        <row r="6010">
          <cell r="A6010" t="str">
            <v>15.254.139/0001-39</v>
          </cell>
        </row>
        <row r="6011">
          <cell r="A6011" t="str">
            <v>15.290.521/0001-06</v>
          </cell>
        </row>
        <row r="6012">
          <cell r="A6012" t="str">
            <v>15.320.930/0001-08</v>
          </cell>
        </row>
        <row r="6013">
          <cell r="A6013" t="str">
            <v>15.329.303/0001-20</v>
          </cell>
        </row>
        <row r="6014">
          <cell r="A6014" t="str">
            <v>15.340.094/0001-15</v>
          </cell>
        </row>
        <row r="6015">
          <cell r="A6015" t="str">
            <v>15.363.781/0001-56</v>
          </cell>
        </row>
        <row r="6016">
          <cell r="A6016" t="str">
            <v>15.388.267/0001-75</v>
          </cell>
        </row>
        <row r="6017">
          <cell r="A6017" t="str">
            <v>15.459.431/0010-89</v>
          </cell>
        </row>
        <row r="6018">
          <cell r="A6018" t="str">
            <v>15.591.589/0001-17</v>
          </cell>
        </row>
        <row r="6019">
          <cell r="A6019" t="str">
            <v>15.595.242/0001-42</v>
          </cell>
        </row>
        <row r="6020">
          <cell r="A6020" t="str">
            <v>15.603.418/0001-60</v>
          </cell>
        </row>
        <row r="6021">
          <cell r="A6021" t="str">
            <v>15.717.168/0001-90</v>
          </cell>
        </row>
        <row r="6022">
          <cell r="A6022" t="str">
            <v>15.756.828/0001-41</v>
          </cell>
        </row>
        <row r="6023">
          <cell r="A6023" t="str">
            <v>15.845.795/0001-06</v>
          </cell>
        </row>
        <row r="6024">
          <cell r="A6024" t="str">
            <v>15.927.106/0001-02</v>
          </cell>
        </row>
        <row r="6025">
          <cell r="A6025" t="str">
            <v>15.968.167/0003-80</v>
          </cell>
        </row>
        <row r="6026">
          <cell r="A6026" t="str">
            <v>16.016.784/0001-86</v>
          </cell>
        </row>
        <row r="6027">
          <cell r="A6027" t="str">
            <v>16.123.358/0001-41</v>
          </cell>
        </row>
        <row r="6028">
          <cell r="A6028" t="str">
            <v>16.165.292/0001-52</v>
          </cell>
        </row>
        <row r="6029">
          <cell r="A6029" t="str">
            <v>16.181.448/0001-99</v>
          </cell>
        </row>
        <row r="6030">
          <cell r="A6030" t="str">
            <v>16.182.834/0204-73</v>
          </cell>
        </row>
        <row r="6031">
          <cell r="A6031" t="str">
            <v>16.183.352/0001-60</v>
          </cell>
        </row>
        <row r="6032">
          <cell r="A6032" t="str">
            <v>16.484.776/0001-64</v>
          </cell>
        </row>
        <row r="6033">
          <cell r="A6033" t="str">
            <v>16.521.601/0001-80</v>
          </cell>
        </row>
        <row r="6034">
          <cell r="A6034" t="str">
            <v>16.603.813/0001-06</v>
          </cell>
        </row>
        <row r="6035">
          <cell r="A6035" t="str">
            <v>16.629.693/0001-16</v>
          </cell>
        </row>
        <row r="6036">
          <cell r="A6036" t="str">
            <v>16.629.693/0001-16</v>
          </cell>
        </row>
        <row r="6037">
          <cell r="A6037" t="str">
            <v>16.670.085/0001-55</v>
          </cell>
        </row>
        <row r="6038">
          <cell r="A6038" t="str">
            <v>16.670.085/0009-02</v>
          </cell>
        </row>
        <row r="6039">
          <cell r="A6039" t="str">
            <v>16.670.085/0010-46</v>
          </cell>
        </row>
        <row r="6040">
          <cell r="A6040" t="str">
            <v>16.670.085/0012-08</v>
          </cell>
        </row>
        <row r="6041">
          <cell r="A6041" t="str">
            <v>16.670.085/0015-50</v>
          </cell>
        </row>
        <row r="6042">
          <cell r="A6042" t="str">
            <v>16.670.085/0016-31</v>
          </cell>
        </row>
        <row r="6043">
          <cell r="A6043" t="str">
            <v>16.670.085/0019-84</v>
          </cell>
        </row>
        <row r="6044">
          <cell r="A6044" t="str">
            <v>16.670.085/0020-18</v>
          </cell>
        </row>
        <row r="6045">
          <cell r="A6045" t="str">
            <v>16.670.085/0024-41</v>
          </cell>
        </row>
        <row r="6046">
          <cell r="A6046" t="str">
            <v>16.670.085/0029-56</v>
          </cell>
        </row>
        <row r="6047">
          <cell r="A6047" t="str">
            <v>16.670.085/0030-90</v>
          </cell>
        </row>
        <row r="6048">
          <cell r="A6048" t="str">
            <v>16.670.085/0035-02</v>
          </cell>
        </row>
        <row r="6049">
          <cell r="A6049" t="str">
            <v>16.670.085/0036-85</v>
          </cell>
        </row>
        <row r="6050">
          <cell r="A6050" t="str">
            <v>16.670.085/0039-28</v>
          </cell>
        </row>
        <row r="6051">
          <cell r="A6051" t="str">
            <v>16.670.085/0040-61</v>
          </cell>
        </row>
        <row r="6052">
          <cell r="A6052" t="str">
            <v>16.670.085/0043-04</v>
          </cell>
        </row>
        <row r="6053">
          <cell r="A6053" t="str">
            <v>16.670.085/0044-95</v>
          </cell>
        </row>
        <row r="6054">
          <cell r="A6054" t="str">
            <v>16.670.085/0052-03</v>
          </cell>
        </row>
        <row r="6055">
          <cell r="A6055" t="str">
            <v>16.670.085/0062-77</v>
          </cell>
        </row>
        <row r="6056">
          <cell r="A6056" t="str">
            <v>16.670.085/0102-07</v>
          </cell>
        </row>
        <row r="6057">
          <cell r="A6057" t="str">
            <v>16.670.085/0103-80</v>
          </cell>
        </row>
        <row r="6058">
          <cell r="A6058" t="str">
            <v>16.670.085/0113-51</v>
          </cell>
        </row>
        <row r="6059">
          <cell r="A6059" t="str">
            <v>16.670.085/0144-58</v>
          </cell>
        </row>
        <row r="6060">
          <cell r="A6060" t="str">
            <v>16.670.085/0146-10</v>
          </cell>
        </row>
        <row r="6061">
          <cell r="A6061" t="str">
            <v>16.748.691/0001-46</v>
          </cell>
        </row>
        <row r="6062">
          <cell r="A6062" t="str">
            <v>16.820.607/0001-58</v>
          </cell>
        </row>
        <row r="6063">
          <cell r="A6063" t="str">
            <v>16.823.130/0012-17</v>
          </cell>
        </row>
        <row r="6064">
          <cell r="A6064" t="str">
            <v>16.956.443/0001-90</v>
          </cell>
        </row>
        <row r="6065">
          <cell r="A6065" t="str">
            <v>16.970.048/0001-62</v>
          </cell>
        </row>
        <row r="6066">
          <cell r="A6066" t="str">
            <v xml:space="preserve">160.461.534-68    </v>
          </cell>
        </row>
        <row r="6067">
          <cell r="A6067" t="str">
            <v xml:space="preserve">168.145.686-91    </v>
          </cell>
        </row>
        <row r="6068">
          <cell r="A6068" t="str">
            <v xml:space="preserve">17-017-14.274/01  </v>
          </cell>
        </row>
        <row r="6069">
          <cell r="A6069" t="str">
            <v>17.069.832/0001-67</v>
          </cell>
        </row>
        <row r="6070">
          <cell r="A6070" t="str">
            <v>17.087.222/0004-39</v>
          </cell>
        </row>
        <row r="6071">
          <cell r="A6071" t="str">
            <v>17.088.584/0001-00</v>
          </cell>
        </row>
        <row r="6072">
          <cell r="A6072" t="str">
            <v>17.154.931/0001-47</v>
          </cell>
        </row>
        <row r="6073">
          <cell r="A6073" t="str">
            <v>17.155.466/0001-69</v>
          </cell>
        </row>
        <row r="6074">
          <cell r="A6074" t="str">
            <v>17.161.464/0001-82</v>
          </cell>
        </row>
        <row r="6075">
          <cell r="A6075" t="str">
            <v>17.162.579/0001-91</v>
          </cell>
        </row>
        <row r="6076">
          <cell r="A6076" t="str">
            <v>17.162.579/0002-72</v>
          </cell>
        </row>
        <row r="6077">
          <cell r="A6077" t="str">
            <v>17.162.637/0001-87</v>
          </cell>
        </row>
        <row r="6078">
          <cell r="A6078" t="str">
            <v>17.164.989/0040-88</v>
          </cell>
        </row>
        <row r="6079">
          <cell r="A6079" t="str">
            <v>17.176.454/0001-10</v>
          </cell>
        </row>
        <row r="6080">
          <cell r="A6080" t="str">
            <v>17.197.385/0018-70</v>
          </cell>
        </row>
        <row r="6081">
          <cell r="A6081" t="str">
            <v>17.210.063/0001-75</v>
          </cell>
        </row>
        <row r="6082">
          <cell r="A6082" t="str">
            <v>17.215.039/0001-29</v>
          </cell>
        </row>
        <row r="6083">
          <cell r="A6083" t="str">
            <v>17.227.422/0001-05</v>
          </cell>
        </row>
        <row r="6084">
          <cell r="A6084" t="str">
            <v>17.227.422/0027-36</v>
          </cell>
        </row>
        <row r="6085">
          <cell r="A6085" t="str">
            <v>17.227.422/0032-01</v>
          </cell>
        </row>
        <row r="6086">
          <cell r="A6086" t="str">
            <v>17.227.422/0051-66</v>
          </cell>
        </row>
        <row r="6087">
          <cell r="A6087" t="str">
            <v>17.227.422/0059-13</v>
          </cell>
        </row>
        <row r="6088">
          <cell r="A6088" t="str">
            <v>17.227.422/0065-61</v>
          </cell>
        </row>
        <row r="6089">
          <cell r="A6089" t="str">
            <v>17.227.422/0073-71</v>
          </cell>
        </row>
        <row r="6090">
          <cell r="A6090" t="str">
            <v>17.227.422/0077-03</v>
          </cell>
        </row>
        <row r="6091">
          <cell r="A6091" t="str">
            <v>17.227.422/0091-53</v>
          </cell>
        </row>
        <row r="6092">
          <cell r="A6092" t="str">
            <v>17.227.422/0092-34</v>
          </cell>
        </row>
        <row r="6093">
          <cell r="A6093" t="str">
            <v>17.227.422/0094-04</v>
          </cell>
        </row>
        <row r="6094">
          <cell r="A6094" t="str">
            <v>17.227.422/0109-17</v>
          </cell>
        </row>
        <row r="6095">
          <cell r="A6095" t="str">
            <v>17.227.422/0127-07</v>
          </cell>
        </row>
        <row r="6096">
          <cell r="A6096" t="str">
            <v>17.227.422/0133-47</v>
          </cell>
        </row>
        <row r="6097">
          <cell r="A6097" t="str">
            <v>17.241.563/0001-74</v>
          </cell>
        </row>
        <row r="6098">
          <cell r="A6098" t="str">
            <v>17.290.057/0001-75</v>
          </cell>
        </row>
        <row r="6099">
          <cell r="A6099" t="str">
            <v>17.312.448/0008-10</v>
          </cell>
        </row>
        <row r="6100">
          <cell r="A6100" t="str">
            <v>17.335.019/0001-91</v>
          </cell>
        </row>
        <row r="6101">
          <cell r="A6101" t="str">
            <v>17.404.302/0001-28</v>
          </cell>
        </row>
        <row r="6102">
          <cell r="A6102" t="str">
            <v>17.444.993/0001-93</v>
          </cell>
        </row>
        <row r="6103">
          <cell r="A6103" t="str">
            <v>17.448.523/0001-06</v>
          </cell>
        </row>
        <row r="6104">
          <cell r="A6104" t="str">
            <v>17.469.701/0017-34</v>
          </cell>
        </row>
        <row r="6105">
          <cell r="A6105" t="str">
            <v>17.469.701/0018-15</v>
          </cell>
        </row>
        <row r="6106">
          <cell r="A6106" t="str">
            <v>17.469.701/0019-04</v>
          </cell>
        </row>
        <row r="6107">
          <cell r="A6107" t="str">
            <v>17.469.701/0028-97</v>
          </cell>
        </row>
        <row r="6108">
          <cell r="A6108" t="str">
            <v>17.469.701/0029-78</v>
          </cell>
        </row>
        <row r="6109">
          <cell r="A6109" t="str">
            <v>17.469.701/0031-92</v>
          </cell>
        </row>
        <row r="6110">
          <cell r="A6110" t="str">
            <v>17.469.701/0034-35</v>
          </cell>
        </row>
        <row r="6111">
          <cell r="A6111" t="str">
            <v>17.469.701/0041-64</v>
          </cell>
        </row>
        <row r="6112">
          <cell r="A6112" t="str">
            <v>17.469.701/0043-26</v>
          </cell>
        </row>
        <row r="6113">
          <cell r="A6113" t="str">
            <v>17.469.701/0048-30</v>
          </cell>
        </row>
        <row r="6114">
          <cell r="A6114" t="str">
            <v>17.469.701/0049-11</v>
          </cell>
        </row>
        <row r="6115">
          <cell r="A6115" t="str">
            <v>17.469.701/0060-27</v>
          </cell>
        </row>
        <row r="6116">
          <cell r="A6116" t="str">
            <v>17.469.701/0089-09</v>
          </cell>
        </row>
        <row r="6117">
          <cell r="A6117" t="str">
            <v>17.579.459/0001-94</v>
          </cell>
        </row>
        <row r="6118">
          <cell r="A6118" t="str">
            <v>17.609.256/0001-01</v>
          </cell>
        </row>
        <row r="6119">
          <cell r="A6119" t="str">
            <v>17.609.256/0004-46</v>
          </cell>
        </row>
        <row r="6120">
          <cell r="A6120" t="str">
            <v>17.676.693/0013-73</v>
          </cell>
        </row>
        <row r="6121">
          <cell r="A6121" t="str">
            <v>17.689.837/0002-73</v>
          </cell>
        </row>
        <row r="6122">
          <cell r="A6122" t="str">
            <v>17.851.981/0007-79</v>
          </cell>
        </row>
        <row r="6123">
          <cell r="A6123" t="str">
            <v>17.890.559/0001-37</v>
          </cell>
        </row>
        <row r="6124">
          <cell r="A6124" t="str">
            <v>17.958.315/0008-15</v>
          </cell>
        </row>
        <row r="6125">
          <cell r="A6125" t="str">
            <v xml:space="preserve">171.986.668-68    </v>
          </cell>
        </row>
        <row r="6126">
          <cell r="A6126" t="str">
            <v xml:space="preserve">178.014.357-53    </v>
          </cell>
        </row>
        <row r="6127">
          <cell r="A6127" t="str">
            <v>18.029.074/0001-16</v>
          </cell>
        </row>
        <row r="6128">
          <cell r="A6128" t="str">
            <v>18.029.074/0004-69</v>
          </cell>
        </row>
        <row r="6129">
          <cell r="A6129" t="str">
            <v>18.097.154/0001-09</v>
          </cell>
        </row>
        <row r="6130">
          <cell r="A6130" t="str">
            <v>18.120.899/0001-41</v>
          </cell>
        </row>
        <row r="6131">
          <cell r="A6131" t="str">
            <v>18.224.881/0001-90</v>
          </cell>
        </row>
        <row r="6132">
          <cell r="A6132" t="str">
            <v>18.231.233/0001-60</v>
          </cell>
        </row>
        <row r="6133">
          <cell r="A6133" t="str">
            <v>18.521.922/0001-00</v>
          </cell>
        </row>
        <row r="6134">
          <cell r="A6134" t="str">
            <v>18.710.988/0011-10</v>
          </cell>
        </row>
        <row r="6135">
          <cell r="A6135" t="str">
            <v>18.710.988/0020-00</v>
          </cell>
        </row>
        <row r="6136">
          <cell r="A6136" t="str">
            <v>18.710.988/0034-06</v>
          </cell>
        </row>
        <row r="6137">
          <cell r="A6137" t="str">
            <v>18.771.691/0001-92</v>
          </cell>
        </row>
        <row r="6138">
          <cell r="A6138" t="str">
            <v>18.808.758/0001-16</v>
          </cell>
        </row>
        <row r="6139">
          <cell r="A6139" t="str">
            <v xml:space="preserve">184.797.744-87    </v>
          </cell>
        </row>
        <row r="6140">
          <cell r="A6140" t="str">
            <v>19.125.343/0001-00</v>
          </cell>
        </row>
        <row r="6141">
          <cell r="A6141" t="str">
            <v>19.183.318/0001-83</v>
          </cell>
        </row>
        <row r="6142">
          <cell r="A6142" t="str">
            <v>19.531.516/0001-90</v>
          </cell>
        </row>
        <row r="6143">
          <cell r="A6143" t="str">
            <v>19.537.752/0009-71</v>
          </cell>
        </row>
        <row r="6144">
          <cell r="A6144" t="str">
            <v>19.537.752/0010-05</v>
          </cell>
        </row>
        <row r="6145">
          <cell r="A6145" t="str">
            <v>19.537.752/0016-09</v>
          </cell>
        </row>
        <row r="6146">
          <cell r="A6146" t="str">
            <v>19.537.752/0023-20</v>
          </cell>
        </row>
        <row r="6147">
          <cell r="A6147" t="str">
            <v>19.565.878/0001-00</v>
          </cell>
        </row>
        <row r="6148">
          <cell r="A6148" t="str">
            <v>19.584.770/0001-57</v>
          </cell>
        </row>
        <row r="6149">
          <cell r="A6149" t="str">
            <v>19.653.054/0001-84</v>
          </cell>
        </row>
        <row r="6150">
          <cell r="A6150" t="str">
            <v>19.7.7.47./617--15</v>
          </cell>
        </row>
        <row r="6151">
          <cell r="A6151" t="str">
            <v>19.791.896/0082-68</v>
          </cell>
        </row>
        <row r="6152">
          <cell r="A6152" t="str">
            <v xml:space="preserve">193.814.927-00    </v>
          </cell>
        </row>
        <row r="6153">
          <cell r="A6153" t="str">
            <v>20.013.876/0001-80</v>
          </cell>
        </row>
        <row r="6154">
          <cell r="A6154" t="str">
            <v>20.1.2.55./697--34</v>
          </cell>
        </row>
        <row r="6155">
          <cell r="A6155" t="str">
            <v>20.147.617/0001-41</v>
          </cell>
        </row>
        <row r="6156">
          <cell r="A6156" t="str">
            <v>20.147.617/0011-13</v>
          </cell>
        </row>
        <row r="6157">
          <cell r="A6157" t="str">
            <v>20.147.617/0019-70</v>
          </cell>
        </row>
        <row r="6158">
          <cell r="A6158" t="str">
            <v>20.147.617/0022-76</v>
          </cell>
        </row>
        <row r="6159">
          <cell r="A6159" t="str">
            <v>20.147.617/0027-80</v>
          </cell>
        </row>
        <row r="6160">
          <cell r="A6160" t="str">
            <v>20.243.945/0001-41</v>
          </cell>
        </row>
        <row r="6161">
          <cell r="A6161" t="str">
            <v>20.243.945/0002-22</v>
          </cell>
        </row>
        <row r="6162">
          <cell r="A6162" t="str">
            <v>20.243.945/0005-75</v>
          </cell>
        </row>
        <row r="6163">
          <cell r="A6163" t="str">
            <v>20.373.585/0001-00</v>
          </cell>
        </row>
        <row r="6164">
          <cell r="A6164" t="str">
            <v>20.378.634/0001-90</v>
          </cell>
        </row>
        <row r="6165">
          <cell r="A6165" t="str">
            <v>20.468.310/0002-23</v>
          </cell>
        </row>
        <row r="6166">
          <cell r="A6166" t="str">
            <v>20.502.605/0001-98</v>
          </cell>
        </row>
        <row r="6167">
          <cell r="A6167" t="str">
            <v>20.569.802/0001-24</v>
          </cell>
        </row>
        <row r="6168">
          <cell r="A6168" t="str">
            <v xml:space="preserve">209.775.731-68    </v>
          </cell>
        </row>
        <row r="6169">
          <cell r="A6169" t="str">
            <v>21.014.220/0005-78</v>
          </cell>
        </row>
        <row r="6170">
          <cell r="A6170" t="str">
            <v>21.014.220/0006-59</v>
          </cell>
        </row>
        <row r="6171">
          <cell r="A6171" t="str">
            <v>21.230.222/0002-51</v>
          </cell>
        </row>
        <row r="6172">
          <cell r="A6172" t="str">
            <v>21.581.509/0001-45</v>
          </cell>
        </row>
        <row r="6173">
          <cell r="A6173" t="str">
            <v>21.591.805/0001-27</v>
          </cell>
        </row>
        <row r="6174">
          <cell r="A6174" t="str">
            <v>21.600.655/0001-70</v>
          </cell>
        </row>
        <row r="6175">
          <cell r="A6175" t="str">
            <v>21.640.834/0001-31</v>
          </cell>
        </row>
        <row r="6176">
          <cell r="A6176" t="str">
            <v>21.667.142/0001-87</v>
          </cell>
        </row>
        <row r="6177">
          <cell r="A6177" t="str">
            <v>21.715.503/0001-13</v>
          </cell>
        </row>
        <row r="6178">
          <cell r="A6178" t="str">
            <v>21.789.268/0001-24</v>
          </cell>
        </row>
        <row r="6179">
          <cell r="A6179" t="str">
            <v>21.863.550/0005-38</v>
          </cell>
        </row>
        <row r="6180">
          <cell r="A6180" t="str">
            <v>21.863.550/0007-08</v>
          </cell>
        </row>
        <row r="6181">
          <cell r="A6181" t="str">
            <v>21.863.550/0008-80</v>
          </cell>
        </row>
        <row r="6182">
          <cell r="A6182" t="str">
            <v>21.863.550/0009-61</v>
          </cell>
        </row>
        <row r="6183">
          <cell r="A6183" t="str">
            <v>21.867.387/0001-58</v>
          </cell>
        </row>
        <row r="6184">
          <cell r="A6184" t="str">
            <v>21.867.387/0003-10</v>
          </cell>
        </row>
        <row r="6185">
          <cell r="A6185" t="str">
            <v>22.130.181/0001-03</v>
          </cell>
        </row>
        <row r="6186">
          <cell r="A6186" t="str">
            <v>22.152.318/0001-20</v>
          </cell>
        </row>
        <row r="6187">
          <cell r="A6187" t="str">
            <v>22.204.382/0001-08</v>
          </cell>
        </row>
        <row r="6188">
          <cell r="A6188" t="str">
            <v>22.267.991/0001-06</v>
          </cell>
        </row>
        <row r="6189">
          <cell r="A6189" t="str">
            <v>22.405.864/0003-98</v>
          </cell>
        </row>
        <row r="6190">
          <cell r="A6190" t="str">
            <v>22.432.769/0001-11</v>
          </cell>
        </row>
        <row r="6191">
          <cell r="A6191" t="str">
            <v>22.802.979/0001-54</v>
          </cell>
        </row>
        <row r="6192">
          <cell r="A6192" t="str">
            <v>22.833.891/0001-08</v>
          </cell>
        </row>
        <row r="6193">
          <cell r="A6193" t="str">
            <v>22.861.819/0001-86</v>
          </cell>
        </row>
        <row r="6194">
          <cell r="A6194" t="str">
            <v>22.974.380/0001-06</v>
          </cell>
        </row>
        <row r="6195">
          <cell r="A6195" t="str">
            <v>23.100.092/0001-87</v>
          </cell>
        </row>
        <row r="6196">
          <cell r="A6196" t="str">
            <v>23.221.856/0001-92</v>
          </cell>
        </row>
        <row r="6197">
          <cell r="A6197" t="str">
            <v>23.452.238/0001-53</v>
          </cell>
        </row>
        <row r="6198">
          <cell r="A6198" t="str">
            <v>23.530.041/0001-95</v>
          </cell>
        </row>
        <row r="6199">
          <cell r="A6199" t="str">
            <v>23.539.158/0001-30</v>
          </cell>
        </row>
        <row r="6200">
          <cell r="A6200" t="str">
            <v>23.549.272/0002-21</v>
          </cell>
        </row>
        <row r="6201">
          <cell r="A6201" t="str">
            <v>23.561.848/0001-95</v>
          </cell>
        </row>
        <row r="6202">
          <cell r="A6202" t="str">
            <v>23.584.485/0001-03</v>
          </cell>
        </row>
        <row r="6203">
          <cell r="A6203" t="str">
            <v>23.637.697/0067-38</v>
          </cell>
        </row>
        <row r="6204">
          <cell r="A6204" t="str">
            <v>23.646.870/0002-19</v>
          </cell>
        </row>
        <row r="6205">
          <cell r="A6205" t="str">
            <v>23.726.292/0001-40</v>
          </cell>
        </row>
        <row r="6206">
          <cell r="A6206" t="str">
            <v>23.740.525/0001-69</v>
          </cell>
        </row>
        <row r="6207">
          <cell r="A6207" t="str">
            <v>23.742.620/0001-00</v>
          </cell>
        </row>
        <row r="6208">
          <cell r="A6208" t="str">
            <v>23.864.838/0004-71</v>
          </cell>
        </row>
        <row r="6209">
          <cell r="A6209" t="str">
            <v>23.864.838/0006-33</v>
          </cell>
        </row>
        <row r="6210">
          <cell r="A6210" t="str">
            <v>23.874.787/0001-16</v>
          </cell>
        </row>
        <row r="6211">
          <cell r="A6211" t="str">
            <v>23.929.979/0001-82</v>
          </cell>
        </row>
        <row r="6212">
          <cell r="A6212" t="str">
            <v>23.930.464/0011-74</v>
          </cell>
        </row>
        <row r="6213">
          <cell r="A6213" t="str">
            <v>23.930.464/0014-17</v>
          </cell>
        </row>
        <row r="6214">
          <cell r="A6214" t="str">
            <v>23.930.464/0015-06</v>
          </cell>
        </row>
        <row r="6215">
          <cell r="A6215" t="str">
            <v>23.985.716/0001-90</v>
          </cell>
        </row>
        <row r="6216">
          <cell r="A6216" t="str">
            <v>24.030.025/0030-30</v>
          </cell>
        </row>
        <row r="6217">
          <cell r="A6217" t="str">
            <v>24.030.025/0085-04</v>
          </cell>
        </row>
        <row r="6218">
          <cell r="A6218" t="str">
            <v>24.030.025/0114-83</v>
          </cell>
        </row>
        <row r="6219">
          <cell r="A6219" t="str">
            <v>24.030.025/0132-65</v>
          </cell>
        </row>
        <row r="6220">
          <cell r="A6220" t="str">
            <v>24.035.925/0001-36</v>
          </cell>
        </row>
        <row r="6221">
          <cell r="A6221" t="str">
            <v>24.040.487/0002-85</v>
          </cell>
        </row>
        <row r="6222">
          <cell r="A6222" t="str">
            <v>24.072.241/0001-04</v>
          </cell>
        </row>
        <row r="6223">
          <cell r="A6223" t="str">
            <v>24.073.694/0001-55</v>
          </cell>
        </row>
        <row r="6224">
          <cell r="A6224" t="str">
            <v>24.077.455/0001-73</v>
          </cell>
        </row>
        <row r="6225">
          <cell r="A6225" t="str">
            <v>24.091.365/0001-37</v>
          </cell>
        </row>
        <row r="6226">
          <cell r="A6226" t="str">
            <v>24.091.522/0001-04</v>
          </cell>
        </row>
        <row r="6227">
          <cell r="A6227" t="str">
            <v>24.104.614/0001-81</v>
          </cell>
        </row>
        <row r="6228">
          <cell r="A6228" t="str">
            <v>24.125.262/0001-40</v>
          </cell>
        </row>
        <row r="6229">
          <cell r="A6229" t="str">
            <v>24.145.898/0001-54</v>
          </cell>
        </row>
        <row r="6230">
          <cell r="A6230" t="str">
            <v>24.150.740/0001-72</v>
          </cell>
        </row>
        <row r="6231">
          <cell r="A6231" t="str">
            <v>24.206.617/0003-98</v>
          </cell>
        </row>
        <row r="6232">
          <cell r="A6232" t="str">
            <v>24.206.617/0006-30</v>
          </cell>
        </row>
        <row r="6233">
          <cell r="A6233" t="str">
            <v>24.222.762/0001-09</v>
          </cell>
        </row>
        <row r="6234">
          <cell r="A6234" t="str">
            <v>24.244.618/0001-65</v>
          </cell>
        </row>
        <row r="6235">
          <cell r="A6235" t="str">
            <v>24.264.434/0001-67</v>
          </cell>
        </row>
        <row r="6236">
          <cell r="A6236" t="str">
            <v>24.266.413/0001-80</v>
          </cell>
        </row>
        <row r="6237">
          <cell r="A6237" t="str">
            <v>24.315.012/0002-54</v>
          </cell>
        </row>
        <row r="6238">
          <cell r="A6238" t="str">
            <v>24.315.012/0016-50</v>
          </cell>
        </row>
        <row r="6239">
          <cell r="A6239" t="str">
            <v>24.315.012/0023-89</v>
          </cell>
        </row>
        <row r="6240">
          <cell r="A6240" t="str">
            <v>24.315.012/0148-08</v>
          </cell>
        </row>
        <row r="6241">
          <cell r="A6241" t="str">
            <v>24.315.012/0153-67</v>
          </cell>
        </row>
        <row r="6242">
          <cell r="A6242" t="str">
            <v>24.315.012/0172-20</v>
          </cell>
        </row>
        <row r="6243">
          <cell r="A6243" t="str">
            <v>24.315.129/0005-80</v>
          </cell>
        </row>
        <row r="6244">
          <cell r="A6244" t="str">
            <v>24.355.844/0001-13</v>
          </cell>
        </row>
        <row r="6245">
          <cell r="A6245" t="str">
            <v>24.356.958/0001-88</v>
          </cell>
        </row>
        <row r="6246">
          <cell r="A6246" t="str">
            <v>24.376.816/0001-82</v>
          </cell>
        </row>
        <row r="6247">
          <cell r="A6247" t="str">
            <v>24.380.578/0020-41</v>
          </cell>
        </row>
        <row r="6248">
          <cell r="A6248" t="str">
            <v>24.388.555/0001-10</v>
          </cell>
        </row>
        <row r="6249">
          <cell r="A6249" t="str">
            <v>24.395.147/0001-96</v>
          </cell>
        </row>
        <row r="6250">
          <cell r="A6250" t="str">
            <v>24.407.397/0001-07</v>
          </cell>
        </row>
        <row r="6251">
          <cell r="A6251" t="str">
            <v>24.444.556/0001-35</v>
          </cell>
        </row>
        <row r="6252">
          <cell r="A6252" t="str">
            <v>24.448.359/0001-94</v>
          </cell>
        </row>
        <row r="6253">
          <cell r="A6253" t="str">
            <v>24.448.862/0001-40</v>
          </cell>
        </row>
        <row r="6254">
          <cell r="A6254" t="str">
            <v>24.454.902/0001-66</v>
          </cell>
        </row>
        <row r="6255">
          <cell r="A6255" t="str">
            <v>24.480.485/0001-26</v>
          </cell>
        </row>
        <row r="6256">
          <cell r="A6256" t="str">
            <v>24.548.489/0001-07</v>
          </cell>
        </row>
        <row r="6257">
          <cell r="A6257" t="str">
            <v>24.552.259/0001-03</v>
          </cell>
        </row>
        <row r="6258">
          <cell r="A6258" t="str">
            <v>24.557.720/0001-10</v>
          </cell>
        </row>
        <row r="6259">
          <cell r="A6259" t="str">
            <v>24.561.821/0001-65</v>
          </cell>
        </row>
        <row r="6260">
          <cell r="A6260" t="str">
            <v>24.640.211/0001-57</v>
          </cell>
        </row>
        <row r="6261">
          <cell r="A6261" t="str">
            <v>24.640.211/0003-19</v>
          </cell>
        </row>
        <row r="6262">
          <cell r="A6262" t="str">
            <v>24.650.129/0001-03</v>
          </cell>
        </row>
        <row r="6263">
          <cell r="A6263" t="str">
            <v>24.831.893/0001-85</v>
          </cell>
        </row>
        <row r="6264">
          <cell r="A6264" t="str">
            <v>24.891.624/0001-04</v>
          </cell>
        </row>
        <row r="6265">
          <cell r="A6265" t="str">
            <v>25.038.266/0001-54</v>
          </cell>
        </row>
        <row r="6266">
          <cell r="A6266" t="str">
            <v>25.064.742/0001-01</v>
          </cell>
        </row>
        <row r="6267">
          <cell r="A6267" t="str">
            <v>25.074.253/0006-45</v>
          </cell>
        </row>
        <row r="6268">
          <cell r="A6268" t="str">
            <v>25.084.906/0001-62</v>
          </cell>
        </row>
        <row r="6269">
          <cell r="A6269" t="str">
            <v>25.086.034/0001-71</v>
          </cell>
        </row>
        <row r="6270">
          <cell r="A6270" t="str">
            <v>25.089.509/0001-83</v>
          </cell>
        </row>
        <row r="6271">
          <cell r="A6271" t="str">
            <v>25.128.166/0001-19</v>
          </cell>
        </row>
        <row r="6272">
          <cell r="A6272" t="str">
            <v>25.160.987/0001-32</v>
          </cell>
        </row>
        <row r="6273">
          <cell r="A6273" t="str">
            <v>25.292.749/0001-80</v>
          </cell>
        </row>
        <row r="6274">
          <cell r="A6274" t="str">
            <v>25.349.440/0001-80</v>
          </cell>
        </row>
        <row r="6275">
          <cell r="A6275" t="str">
            <v>25.391.731/0001-36</v>
          </cell>
        </row>
        <row r="6276">
          <cell r="A6276" t="str">
            <v>25.438.466/0001-02</v>
          </cell>
        </row>
        <row r="6277">
          <cell r="A6277" t="str">
            <v>25.442.518/0002-97</v>
          </cell>
        </row>
        <row r="6278">
          <cell r="A6278" t="str">
            <v>25.534.678/0001-85</v>
          </cell>
        </row>
        <row r="6279">
          <cell r="A6279" t="str">
            <v>25.621.889/0001-55</v>
          </cell>
        </row>
        <row r="6280">
          <cell r="A6280" t="str">
            <v>25.698.937/0001-03</v>
          </cell>
        </row>
        <row r="6281">
          <cell r="A6281" t="str">
            <v>25.7.1.84./257--68</v>
          </cell>
        </row>
        <row r="6282">
          <cell r="A6282" t="str">
            <v>25.740.465/0001-00</v>
          </cell>
        </row>
        <row r="6283">
          <cell r="A6283" t="str">
            <v>25.760.216/0001-86</v>
          </cell>
        </row>
        <row r="6284">
          <cell r="A6284" t="str">
            <v>25.760.877/0015-07</v>
          </cell>
        </row>
        <row r="6285">
          <cell r="A6285" t="str">
            <v>25.760.877/0039-84</v>
          </cell>
        </row>
        <row r="6286">
          <cell r="A6286" t="str">
            <v>25.760.877/0043-60</v>
          </cell>
        </row>
        <row r="6287">
          <cell r="A6287" t="str">
            <v>25.760.877/0082-77</v>
          </cell>
        </row>
        <row r="6288">
          <cell r="A6288" t="str">
            <v>25.914.292/0001-07</v>
          </cell>
        </row>
        <row r="6289">
          <cell r="A6289" t="str">
            <v xml:space="preserve">256.896.146-53    </v>
          </cell>
        </row>
        <row r="6290">
          <cell r="A6290" t="str">
            <v xml:space="preserve">259.932.756-34    </v>
          </cell>
        </row>
        <row r="6291">
          <cell r="A6291" t="str">
            <v>26.143.115/0001-29</v>
          </cell>
        </row>
        <row r="6292">
          <cell r="A6292" t="str">
            <v>26.248.666/0001-57</v>
          </cell>
        </row>
        <row r="6293">
          <cell r="A6293" t="str">
            <v>26.292.292/0001-77</v>
          </cell>
        </row>
        <row r="6294">
          <cell r="A6294" t="str">
            <v>26.3.7.74./037--04</v>
          </cell>
        </row>
        <row r="6295">
          <cell r="A6295" t="str">
            <v>26.336.966/0001-98</v>
          </cell>
        </row>
        <row r="6296">
          <cell r="A6296" t="str">
            <v>26.341.222/0001-61</v>
          </cell>
        </row>
        <row r="6297">
          <cell r="A6297" t="str">
            <v>26.341.222/0002-42</v>
          </cell>
        </row>
        <row r="6298">
          <cell r="A6298" t="str">
            <v>26.418.749/0001-47</v>
          </cell>
        </row>
        <row r="6299">
          <cell r="A6299" t="str">
            <v>26.613.182/0001-60</v>
          </cell>
        </row>
        <row r="6300">
          <cell r="A6300" t="str">
            <v>26.696.575/0001-84</v>
          </cell>
        </row>
        <row r="6301">
          <cell r="A6301" t="str">
            <v>26.704.627/0001-17</v>
          </cell>
        </row>
        <row r="6302">
          <cell r="A6302" t="str">
            <v>26.917.005/0001-77</v>
          </cell>
        </row>
        <row r="6303">
          <cell r="A6303" t="str">
            <v>26.934.885/0001-90</v>
          </cell>
        </row>
        <row r="6304">
          <cell r="A6304" t="str">
            <v>26.961.086/0001-02</v>
          </cell>
        </row>
        <row r="6305">
          <cell r="A6305" t="str">
            <v>26.982.603/0001-20</v>
          </cell>
        </row>
        <row r="6306">
          <cell r="A6306" t="str">
            <v xml:space="preserve">263.198.297-53    </v>
          </cell>
        </row>
        <row r="6307">
          <cell r="A6307" t="str">
            <v>27.005.461/0001-03</v>
          </cell>
        </row>
        <row r="6308">
          <cell r="A6308" t="str">
            <v>27.013.804/0001-81</v>
          </cell>
        </row>
        <row r="6309">
          <cell r="A6309" t="str">
            <v>27.017.797/0001-96</v>
          </cell>
        </row>
        <row r="6310">
          <cell r="A6310" t="str">
            <v>27.035.690/0001-70</v>
          </cell>
        </row>
        <row r="6311">
          <cell r="A6311" t="str">
            <v>27.037.167/0001-83</v>
          </cell>
        </row>
        <row r="6312">
          <cell r="A6312" t="str">
            <v>27.041.763/0001-37</v>
          </cell>
        </row>
        <row r="6313">
          <cell r="A6313" t="str">
            <v>27.047.364/0001-83</v>
          </cell>
        </row>
        <row r="6314">
          <cell r="A6314" t="str">
            <v>27.087.592/0001-87</v>
          </cell>
        </row>
        <row r="6315">
          <cell r="A6315" t="str">
            <v>27.106.772/0001-69</v>
          </cell>
        </row>
        <row r="6316">
          <cell r="A6316" t="str">
            <v>27.109.834/0001-96</v>
          </cell>
        </row>
        <row r="6317">
          <cell r="A6317" t="str">
            <v>27.122.100/0001-47</v>
          </cell>
        </row>
        <row r="6318">
          <cell r="A6318" t="str">
            <v>27.132.414/0001-20</v>
          </cell>
        </row>
        <row r="6319">
          <cell r="A6319" t="str">
            <v>27.133.578/0001-72</v>
          </cell>
        </row>
        <row r="6320">
          <cell r="A6320" t="str">
            <v>27.134.535/0001-01</v>
          </cell>
        </row>
        <row r="6321">
          <cell r="A6321" t="str">
            <v>27.157.882/0001-50</v>
          </cell>
        </row>
        <row r="6322">
          <cell r="A6322" t="str">
            <v>27.158.039/0001-98</v>
          </cell>
        </row>
        <row r="6323">
          <cell r="A6323" t="str">
            <v>27.158.930/0001-24</v>
          </cell>
        </row>
        <row r="6324">
          <cell r="A6324" t="str">
            <v>27.159.607/0001-75</v>
          </cell>
        </row>
        <row r="6325">
          <cell r="A6325" t="str">
            <v>27.159.839/0001-23</v>
          </cell>
        </row>
        <row r="6326">
          <cell r="A6326" t="str">
            <v>27.166.032/0001-18</v>
          </cell>
        </row>
        <row r="6327">
          <cell r="A6327" t="str">
            <v>27.166.289/0001-70</v>
          </cell>
        </row>
        <row r="6328">
          <cell r="A6328" t="str">
            <v>27.175.959/0001-14</v>
          </cell>
        </row>
        <row r="6329">
          <cell r="A6329" t="str">
            <v>27.175.959/0010-05</v>
          </cell>
        </row>
        <row r="6330">
          <cell r="A6330" t="str">
            <v>27.175.959/0092-51</v>
          </cell>
        </row>
        <row r="6331">
          <cell r="A6331" t="str">
            <v>27.175.959/0094-13</v>
          </cell>
        </row>
        <row r="6332">
          <cell r="A6332" t="str">
            <v>27.176.072/0001-40</v>
          </cell>
        </row>
        <row r="6333">
          <cell r="A6333" t="str">
            <v>27.183.425/0001-30</v>
          </cell>
        </row>
        <row r="6334">
          <cell r="A6334" t="str">
            <v>27.184.266/0001-98</v>
          </cell>
        </row>
        <row r="6335">
          <cell r="A6335" t="str">
            <v>27.184.951/0001-14</v>
          </cell>
        </row>
        <row r="6336">
          <cell r="A6336" t="str">
            <v>27.185.727/0001-47</v>
          </cell>
        </row>
        <row r="6337">
          <cell r="A6337" t="str">
            <v>27.193.630/0001-86</v>
          </cell>
        </row>
        <row r="6338">
          <cell r="A6338" t="str">
            <v>27.198.621/0001-88</v>
          </cell>
        </row>
        <row r="6339">
          <cell r="A6339" t="str">
            <v>27.201.987/0001-69</v>
          </cell>
        </row>
        <row r="6340">
          <cell r="A6340" t="str">
            <v>27.207.372/0001-40</v>
          </cell>
        </row>
        <row r="6341">
          <cell r="A6341" t="str">
            <v>27.211.382/0001-59</v>
          </cell>
        </row>
        <row r="6342">
          <cell r="A6342" t="str">
            <v>27.238.252/0001-00</v>
          </cell>
        </row>
        <row r="6343">
          <cell r="A6343" t="str">
            <v>27.273.945/0001-33</v>
          </cell>
        </row>
        <row r="6344">
          <cell r="A6344" t="str">
            <v>27.278.100/0001-30</v>
          </cell>
        </row>
        <row r="6345">
          <cell r="A6345" t="str">
            <v>27.278.100/0002-11</v>
          </cell>
        </row>
        <row r="6346">
          <cell r="A6346" t="str">
            <v>27.326.594/0001-81</v>
          </cell>
        </row>
        <row r="6347">
          <cell r="A6347" t="str">
            <v>27.340.074/0001-23</v>
          </cell>
        </row>
        <row r="6348">
          <cell r="A6348" t="str">
            <v>27.364.421/0004-09</v>
          </cell>
        </row>
        <row r="6349">
          <cell r="A6349" t="str">
            <v>27.364.421/0015-53</v>
          </cell>
        </row>
        <row r="6350">
          <cell r="A6350" t="str">
            <v>27.364.421/0020-10</v>
          </cell>
        </row>
        <row r="6351">
          <cell r="A6351" t="str">
            <v>27.364.421/0023-63</v>
          </cell>
        </row>
        <row r="6352">
          <cell r="A6352" t="str">
            <v>27.372.275/0001-02</v>
          </cell>
        </row>
        <row r="6353">
          <cell r="A6353" t="str">
            <v>27.383.066/0001-64</v>
          </cell>
        </row>
        <row r="6354">
          <cell r="A6354" t="str">
            <v>27.383.587/0001-11</v>
          </cell>
        </row>
        <row r="6355">
          <cell r="A6355" t="str">
            <v>27.394.758/0001-08</v>
          </cell>
        </row>
        <row r="6356">
          <cell r="A6356" t="str">
            <v>27.419.142/0001-44</v>
          </cell>
        </row>
        <row r="6357">
          <cell r="A6357" t="str">
            <v>27.424.811/0001-76</v>
          </cell>
        </row>
        <row r="6358">
          <cell r="A6358" t="str">
            <v>27.432.590/0001-88</v>
          </cell>
        </row>
        <row r="6359">
          <cell r="A6359" t="str">
            <v>27.435.544/0001-32</v>
          </cell>
        </row>
        <row r="6360">
          <cell r="A6360" t="str">
            <v>27.443.928/0001-05</v>
          </cell>
        </row>
        <row r="6361">
          <cell r="A6361" t="str">
            <v>27.446.806/0001-64</v>
          </cell>
        </row>
        <row r="6362">
          <cell r="A6362" t="str">
            <v>27.468.610/0001-70</v>
          </cell>
        </row>
        <row r="6363">
          <cell r="A6363" t="str">
            <v>27.473.214/0001-31</v>
          </cell>
        </row>
        <row r="6364">
          <cell r="A6364" t="str">
            <v>27.475.714/0001-02</v>
          </cell>
        </row>
        <row r="6365">
          <cell r="A6365" t="str">
            <v>27.480.276/0001-70</v>
          </cell>
        </row>
        <row r="6366">
          <cell r="A6366" t="str">
            <v>27.485.143/0005-10</v>
          </cell>
        </row>
        <row r="6367">
          <cell r="A6367" t="str">
            <v>27.487.693/0001-45</v>
          </cell>
        </row>
        <row r="6368">
          <cell r="A6368" t="str">
            <v>27.487.693/0005-79</v>
          </cell>
        </row>
        <row r="6369">
          <cell r="A6369" t="str">
            <v>27.487.693/0013-89</v>
          </cell>
        </row>
        <row r="6370">
          <cell r="A6370" t="str">
            <v>27.493.287/0001-95</v>
          </cell>
        </row>
        <row r="6371">
          <cell r="A6371" t="str">
            <v>27.496.736/0001-59</v>
          </cell>
        </row>
        <row r="6372">
          <cell r="A6372" t="str">
            <v>27.506.104/0001-29</v>
          </cell>
        </row>
        <row r="6373">
          <cell r="A6373" t="str">
            <v>27.516.152/0001-06</v>
          </cell>
        </row>
        <row r="6374">
          <cell r="A6374" t="str">
            <v>27.516.681/0001-00</v>
          </cell>
        </row>
        <row r="6375">
          <cell r="A6375" t="str">
            <v>27.520.469/0001-08</v>
          </cell>
        </row>
        <row r="6376">
          <cell r="A6376" t="str">
            <v>27.523.315/0001-70</v>
          </cell>
        </row>
        <row r="6377">
          <cell r="A6377" t="str">
            <v>27.527.241/0001-40</v>
          </cell>
        </row>
        <row r="6378">
          <cell r="A6378" t="str">
            <v>27.574.383/0001-68</v>
          </cell>
        </row>
        <row r="6379">
          <cell r="A6379" t="str">
            <v>27.593.318/0001-80</v>
          </cell>
        </row>
        <row r="6380">
          <cell r="A6380" t="str">
            <v>27.593.565/0001-86</v>
          </cell>
        </row>
        <row r="6381">
          <cell r="A6381" t="str">
            <v>27.613.835/0001-73</v>
          </cell>
        </row>
        <row r="6382">
          <cell r="A6382" t="str">
            <v>27.618.172/0001-80</v>
          </cell>
        </row>
        <row r="6383">
          <cell r="A6383" t="str">
            <v>27.623.917/0001-07</v>
          </cell>
        </row>
        <row r="6384">
          <cell r="A6384" t="str">
            <v>27.624.923/0001-70</v>
          </cell>
        </row>
        <row r="6385">
          <cell r="A6385" t="str">
            <v>27.633.056/0001-30</v>
          </cell>
        </row>
        <row r="6386">
          <cell r="A6386" t="str">
            <v>27.640.366/0001-81</v>
          </cell>
        </row>
        <row r="6387">
          <cell r="A6387" t="str">
            <v>27.644.434/0001-80</v>
          </cell>
        </row>
        <row r="6388">
          <cell r="A6388" t="str">
            <v>27.647.411/0001-20</v>
          </cell>
        </row>
        <row r="6389">
          <cell r="A6389" t="str">
            <v>27.650.860/0001-27</v>
          </cell>
        </row>
        <row r="6390">
          <cell r="A6390" t="str">
            <v>27.661.537/0001-59</v>
          </cell>
        </row>
        <row r="6391">
          <cell r="A6391" t="str">
            <v>27.663.988/0001-25</v>
          </cell>
        </row>
        <row r="6392">
          <cell r="A6392" t="str">
            <v>27.667.518/0001-30</v>
          </cell>
        </row>
        <row r="6393">
          <cell r="A6393" t="str">
            <v>27.671.429/0001-67</v>
          </cell>
        </row>
        <row r="6394">
          <cell r="A6394" t="str">
            <v>27.679.273/0001-60</v>
          </cell>
        </row>
        <row r="6395">
          <cell r="A6395" t="str">
            <v>27.679.851/0001-69</v>
          </cell>
        </row>
        <row r="6396">
          <cell r="A6396" t="str">
            <v>27.684.133/0001-80</v>
          </cell>
        </row>
        <row r="6397">
          <cell r="A6397" t="str">
            <v>27.695.188/0001-96</v>
          </cell>
        </row>
        <row r="6398">
          <cell r="A6398" t="str">
            <v>27.697.143/0001-50</v>
          </cell>
        </row>
        <row r="6399">
          <cell r="A6399" t="str">
            <v>27.700.244/0001-33</v>
          </cell>
        </row>
        <row r="6400">
          <cell r="A6400" t="str">
            <v>27.701.564/0001-08</v>
          </cell>
        </row>
        <row r="6401">
          <cell r="A6401" t="str">
            <v>27.701.564/0039-80</v>
          </cell>
        </row>
        <row r="6402">
          <cell r="A6402" t="str">
            <v>27.701.564/0046-00</v>
          </cell>
        </row>
        <row r="6403">
          <cell r="A6403" t="str">
            <v>27.704.923/0001-80</v>
          </cell>
        </row>
        <row r="6404">
          <cell r="A6404" t="str">
            <v>27.708.601/0001-00</v>
          </cell>
        </row>
        <row r="6405">
          <cell r="A6405" t="str">
            <v>27.716.620/0001-88</v>
          </cell>
        </row>
        <row r="6406">
          <cell r="A6406" t="str">
            <v>27.721.422/0001-02</v>
          </cell>
        </row>
        <row r="6407">
          <cell r="A6407" t="str">
            <v>27.723.600/0001-34</v>
          </cell>
        </row>
        <row r="6408">
          <cell r="A6408" t="str">
            <v>27.735.448/0001-00</v>
          </cell>
        </row>
        <row r="6409">
          <cell r="A6409" t="str">
            <v>27.788.561/0001-53</v>
          </cell>
        </row>
        <row r="6410">
          <cell r="A6410" t="str">
            <v>27.790.419/0001-40</v>
          </cell>
        </row>
        <row r="6411">
          <cell r="A6411" t="str">
            <v>27.806.629/0001-80</v>
          </cell>
        </row>
        <row r="6412">
          <cell r="A6412" t="str">
            <v>27.807.163/0001-37</v>
          </cell>
        </row>
        <row r="6413">
          <cell r="A6413" t="str">
            <v>27.811.892/0001-67</v>
          </cell>
        </row>
        <row r="6414">
          <cell r="A6414" t="str">
            <v>27.816.057/0001-10</v>
          </cell>
        </row>
        <row r="6415">
          <cell r="A6415" t="str">
            <v>27.817.758/0001-73</v>
          </cell>
        </row>
        <row r="6416">
          <cell r="A6416" t="str">
            <v>27.825.835/0001-37</v>
          </cell>
        </row>
        <row r="6417">
          <cell r="A6417" t="str">
            <v>27.827.732/0001-06</v>
          </cell>
        </row>
        <row r="6418">
          <cell r="A6418" t="str">
            <v>27.831.668/0001-37</v>
          </cell>
        </row>
        <row r="6419">
          <cell r="A6419" t="str">
            <v>27.837.079/0001-66</v>
          </cell>
        </row>
        <row r="6420">
          <cell r="A6420" t="str">
            <v>27.844.703/0001-52</v>
          </cell>
        </row>
        <row r="6421">
          <cell r="A6421" t="str">
            <v>27.851.096/0001-58</v>
          </cell>
        </row>
        <row r="6422">
          <cell r="A6422" t="str">
            <v>27.854.546/0001-66</v>
          </cell>
        </row>
        <row r="6423">
          <cell r="A6423" t="str">
            <v>27.859.008/0001-64</v>
          </cell>
        </row>
        <row r="6424">
          <cell r="A6424" t="str">
            <v>27.859.222/0001-10</v>
          </cell>
        </row>
        <row r="6425">
          <cell r="A6425" t="str">
            <v>27.861.848/0001-61</v>
          </cell>
        </row>
        <row r="6426">
          <cell r="A6426" t="str">
            <v>27.870.187/0001-30</v>
          </cell>
        </row>
        <row r="6427">
          <cell r="A6427" t="str">
            <v>27.872.068/0001-17</v>
          </cell>
        </row>
        <row r="6428">
          <cell r="A6428" t="str">
            <v>27.875.814/0001-26</v>
          </cell>
        </row>
        <row r="6429">
          <cell r="A6429" t="str">
            <v>27.882.968/0001-45</v>
          </cell>
        </row>
        <row r="6430">
          <cell r="A6430" t="str">
            <v>27.888.734/0001-05</v>
          </cell>
        </row>
        <row r="6431">
          <cell r="A6431" t="str">
            <v>27.891.084/0001-57</v>
          </cell>
        </row>
        <row r="6432">
          <cell r="A6432" t="str">
            <v>27.891.506/0001-94</v>
          </cell>
        </row>
        <row r="6433">
          <cell r="A6433" t="str">
            <v>27.892.660/0001-80</v>
          </cell>
        </row>
        <row r="6434">
          <cell r="A6434" t="str">
            <v>27.896.141/0001-90</v>
          </cell>
        </row>
        <row r="6435">
          <cell r="A6435" t="str">
            <v>27.898.337/0001-14</v>
          </cell>
        </row>
        <row r="6436">
          <cell r="A6436" t="str">
            <v>27.899.889/0001-47</v>
          </cell>
        </row>
        <row r="6437">
          <cell r="A6437" t="str">
            <v>27.899.889/0002-28</v>
          </cell>
        </row>
        <row r="6438">
          <cell r="A6438" t="str">
            <v>27.909.332/0001-40</v>
          </cell>
        </row>
        <row r="6439">
          <cell r="A6439" t="str">
            <v>27.919.844/0001-97</v>
          </cell>
        </row>
        <row r="6440">
          <cell r="A6440" t="str">
            <v>27.922.913/0001-11</v>
          </cell>
        </row>
        <row r="6441">
          <cell r="A6441" t="str">
            <v>27.926.195/0001-51</v>
          </cell>
        </row>
        <row r="6442">
          <cell r="A6442" t="str">
            <v>27.931.211/0001-02</v>
          </cell>
        </row>
        <row r="6443">
          <cell r="A6443" t="str">
            <v>27.934.777/0001-80</v>
          </cell>
        </row>
        <row r="6444">
          <cell r="A6444" t="str">
            <v>27.935.923/0001-91</v>
          </cell>
        </row>
        <row r="6445">
          <cell r="A6445" t="str">
            <v>27.939.800/0001-29</v>
          </cell>
        </row>
        <row r="6446">
          <cell r="A6446" t="str">
            <v>27.945.740/0001-57</v>
          </cell>
        </row>
        <row r="6447">
          <cell r="A6447" t="str">
            <v>27.946.177/0001-31</v>
          </cell>
        </row>
        <row r="6448">
          <cell r="A6448" t="str">
            <v>27.949.288/0001-00</v>
          </cell>
        </row>
        <row r="6449">
          <cell r="A6449" t="str">
            <v>27.949.684/0001-29</v>
          </cell>
        </row>
        <row r="6450">
          <cell r="A6450" t="str">
            <v>28.005.619/0001-08</v>
          </cell>
        </row>
        <row r="6451">
          <cell r="A6451" t="str">
            <v>28.019.214/0001-29</v>
          </cell>
        </row>
        <row r="6452">
          <cell r="A6452" t="str">
            <v>28.028.108/0001-01</v>
          </cell>
        </row>
        <row r="6453">
          <cell r="A6453" t="str">
            <v>28.036.242/0001-54</v>
          </cell>
        </row>
        <row r="6454">
          <cell r="A6454" t="str">
            <v>28.044.014/0001-26</v>
          </cell>
        </row>
        <row r="6455">
          <cell r="A6455" t="str">
            <v>28.050.375/0001-85</v>
          </cell>
        </row>
        <row r="6456">
          <cell r="A6456" t="str">
            <v>28.056.893/0001-06</v>
          </cell>
        </row>
        <row r="6457">
          <cell r="A6457" t="str">
            <v>28.063.667/0001-52</v>
          </cell>
        </row>
        <row r="6458">
          <cell r="A6458" t="str">
            <v>28.074.722/0001-00</v>
          </cell>
        </row>
        <row r="6459">
          <cell r="A6459" t="str">
            <v>28.086.429/0001-62</v>
          </cell>
        </row>
        <row r="6460">
          <cell r="A6460" t="str">
            <v>28.087.674/0001-94</v>
          </cell>
        </row>
        <row r="6461">
          <cell r="A6461" t="str">
            <v>28.089.191/0001-29</v>
          </cell>
        </row>
        <row r="6462">
          <cell r="A6462" t="str">
            <v>28.1.5.41./937--87</v>
          </cell>
        </row>
        <row r="6463">
          <cell r="A6463" t="str">
            <v>28.100.733/0001-17</v>
          </cell>
        </row>
        <row r="6464">
          <cell r="A6464" t="str">
            <v>28.104.016/0001-63</v>
          </cell>
        </row>
        <row r="6465">
          <cell r="A6465" t="str">
            <v>28.105.310/0001-90</v>
          </cell>
        </row>
        <row r="6466">
          <cell r="A6466" t="str">
            <v>28.116.838/0001-64</v>
          </cell>
        </row>
        <row r="6467">
          <cell r="A6467" t="str">
            <v>28.118.537/0001-70</v>
          </cell>
        </row>
        <row r="6468">
          <cell r="A6468" t="str">
            <v>28.139.319/0001-11</v>
          </cell>
        </row>
        <row r="6469">
          <cell r="A6469" t="str">
            <v>28.151.363/0001-47</v>
          </cell>
        </row>
        <row r="6470">
          <cell r="A6470" t="str">
            <v>28.151.603/0001-03</v>
          </cell>
        </row>
        <row r="6471">
          <cell r="A6471" t="str">
            <v>28.152.650/0001-71</v>
          </cell>
        </row>
        <row r="6472">
          <cell r="A6472" t="str">
            <v>28.155.174/0001-42</v>
          </cell>
        </row>
        <row r="6473">
          <cell r="A6473" t="str">
            <v>28.156.297/0001-06</v>
          </cell>
        </row>
        <row r="6474">
          <cell r="A6474" t="str">
            <v>28.167.955/0001-57</v>
          </cell>
        </row>
        <row r="6475">
          <cell r="A6475" t="str">
            <v>28.172.476/0001-29</v>
          </cell>
        </row>
        <row r="6476">
          <cell r="A6476" t="str">
            <v>28.176.485/0001-98</v>
          </cell>
        </row>
        <row r="6477">
          <cell r="A6477" t="str">
            <v>28.183.143/0001-03</v>
          </cell>
        </row>
        <row r="6478">
          <cell r="A6478" t="str">
            <v>28.191.559/0001-65</v>
          </cell>
        </row>
        <row r="6479">
          <cell r="A6479" t="str">
            <v>28.194.652/0007-19</v>
          </cell>
        </row>
        <row r="6480">
          <cell r="A6480" t="str">
            <v>28.199.875/0001-83</v>
          </cell>
        </row>
        <row r="6481">
          <cell r="A6481" t="str">
            <v>28.202.315/0001-30</v>
          </cell>
        </row>
        <row r="6482">
          <cell r="A6482" t="str">
            <v>28.205.599/0001-19</v>
          </cell>
        </row>
        <row r="6483">
          <cell r="A6483" t="str">
            <v>28.206.985/0001-25</v>
          </cell>
        </row>
        <row r="6484">
          <cell r="A6484" t="str">
            <v>28.210.987/0001-98</v>
          </cell>
        </row>
        <row r="6485">
          <cell r="A6485" t="str">
            <v>28.211.464/0001-66</v>
          </cell>
        </row>
        <row r="6486">
          <cell r="A6486" t="str">
            <v>28.211.977/0001-77</v>
          </cell>
        </row>
        <row r="6487">
          <cell r="A6487" t="str">
            <v>28.218.386/0001-21</v>
          </cell>
        </row>
        <row r="6488">
          <cell r="A6488" t="str">
            <v>28.226.892/0001-62</v>
          </cell>
        </row>
        <row r="6489">
          <cell r="A6489" t="str">
            <v>28.234.474/0001-17</v>
          </cell>
        </row>
        <row r="6490">
          <cell r="A6490" t="str">
            <v>28.234.748/0001-78</v>
          </cell>
        </row>
        <row r="6491">
          <cell r="A6491" t="str">
            <v>28.243.459/0001-35</v>
          </cell>
        </row>
        <row r="6492">
          <cell r="A6492" t="str">
            <v>28.251.247/0001-08</v>
          </cell>
        </row>
        <row r="6493">
          <cell r="A6493" t="str">
            <v>28.268.019/0001-32</v>
          </cell>
        </row>
        <row r="6494">
          <cell r="A6494" t="str">
            <v>28.268.217/0001-04</v>
          </cell>
        </row>
        <row r="6495">
          <cell r="A6495" t="str">
            <v>28.271.294/0001-05</v>
          </cell>
        </row>
        <row r="6496">
          <cell r="A6496" t="str">
            <v>28.273.928/0001-69</v>
          </cell>
        </row>
        <row r="6497">
          <cell r="A6497" t="str">
            <v>28.278.927/0001-07</v>
          </cell>
        </row>
        <row r="6498">
          <cell r="A6498" t="str">
            <v>28.284.941/0001-13</v>
          </cell>
        </row>
        <row r="6499">
          <cell r="A6499" t="str">
            <v>28.286.003/0001-52</v>
          </cell>
        </row>
        <row r="6500">
          <cell r="A6500" t="str">
            <v>28.287.050/0001-10</v>
          </cell>
        </row>
        <row r="6501">
          <cell r="A6501" t="str">
            <v>28.304.087/0001-00</v>
          </cell>
        </row>
        <row r="6502">
          <cell r="A6502" t="str">
            <v>28.305.837/0001-68</v>
          </cell>
        </row>
        <row r="6503">
          <cell r="A6503" t="str">
            <v>28.309.508/0001-95</v>
          </cell>
        </row>
        <row r="6504">
          <cell r="A6504" t="str">
            <v>28.310.225/0001-63</v>
          </cell>
        </row>
        <row r="6505">
          <cell r="A6505" t="str">
            <v>28.323.350/0001-08</v>
          </cell>
        </row>
        <row r="6506">
          <cell r="A6506" t="str">
            <v>28.334.100/0001-73</v>
          </cell>
        </row>
        <row r="6507">
          <cell r="A6507" t="str">
            <v>28.334.688/0001-65</v>
          </cell>
        </row>
        <row r="6508">
          <cell r="A6508" t="str">
            <v>28.337.186/0001-98</v>
          </cell>
        </row>
        <row r="6509">
          <cell r="A6509" t="str">
            <v>28.350.049/0002-74</v>
          </cell>
        </row>
        <row r="6510">
          <cell r="A6510" t="str">
            <v>28.350.049/0004-36</v>
          </cell>
        </row>
        <row r="6511">
          <cell r="A6511" t="str">
            <v>28.354.215/0001-20</v>
          </cell>
        </row>
        <row r="6512">
          <cell r="A6512" t="str">
            <v>28.359.784/0001-68</v>
          </cell>
        </row>
        <row r="6513">
          <cell r="A6513" t="str">
            <v>28.360.493/0001-90</v>
          </cell>
        </row>
        <row r="6514">
          <cell r="A6514" t="str">
            <v>28.361.566/0001-68</v>
          </cell>
        </row>
        <row r="6515">
          <cell r="A6515" t="str">
            <v>28.376.135/0001-75</v>
          </cell>
        </row>
        <row r="6516">
          <cell r="A6516" t="str">
            <v>28.381.838/0001-91</v>
          </cell>
        </row>
        <row r="6517">
          <cell r="A6517" t="str">
            <v>28.390.342/0001-84</v>
          </cell>
        </row>
        <row r="6518">
          <cell r="A6518" t="str">
            <v>28.412.260/0001-93</v>
          </cell>
        </row>
        <row r="6519">
          <cell r="A6519" t="str">
            <v>28.416.105/0001-45</v>
          </cell>
        </row>
        <row r="6520">
          <cell r="A6520" t="str">
            <v>28.439.768/0001-85</v>
          </cell>
        </row>
        <row r="6521">
          <cell r="A6521" t="str">
            <v>28.469.328/0001-70</v>
          </cell>
        </row>
        <row r="6522">
          <cell r="A6522" t="str">
            <v>28.473.718/0007-00</v>
          </cell>
        </row>
        <row r="6523">
          <cell r="A6523" t="str">
            <v>28.473.718/0011-96</v>
          </cell>
        </row>
        <row r="6524">
          <cell r="A6524" t="str">
            <v>28.473.718/0014-39</v>
          </cell>
        </row>
        <row r="6525">
          <cell r="A6525" t="str">
            <v>28.475.762/0001-63</v>
          </cell>
        </row>
        <row r="6526">
          <cell r="A6526" t="str">
            <v>28.479.152/0001-38</v>
          </cell>
        </row>
        <row r="6527">
          <cell r="A6527" t="str">
            <v>28.488.336/0001-64</v>
          </cell>
        </row>
        <row r="6528">
          <cell r="A6528" t="str">
            <v>28.492.064/0001-76</v>
          </cell>
        </row>
        <row r="6529">
          <cell r="A6529" t="str">
            <v>28.507.903/0001-82</v>
          </cell>
        </row>
        <row r="6530">
          <cell r="A6530" t="str">
            <v>28.512.192/0001-34</v>
          </cell>
        </row>
        <row r="6531">
          <cell r="A6531" t="str">
            <v>28.512.291/0001-16</v>
          </cell>
        </row>
        <row r="6532">
          <cell r="A6532" t="str">
            <v>28.518.520/0001-00</v>
          </cell>
        </row>
        <row r="6533">
          <cell r="A6533" t="str">
            <v>28.525.152/0001-27</v>
          </cell>
        </row>
        <row r="6534">
          <cell r="A6534" t="str">
            <v>28.526.010/0001-84</v>
          </cell>
        </row>
        <row r="6535">
          <cell r="A6535" t="str">
            <v>28.526.101/0001-10</v>
          </cell>
        </row>
        <row r="6536">
          <cell r="A6536" t="str">
            <v>28.527.265/0001-61</v>
          </cell>
        </row>
        <row r="6537">
          <cell r="A6537" t="str">
            <v>28.529.501/0001-89</v>
          </cell>
        </row>
        <row r="6538">
          <cell r="A6538" t="str">
            <v>28.531.838/0001-20</v>
          </cell>
        </row>
        <row r="6539">
          <cell r="A6539" t="str">
            <v>28.538.643/0001-02</v>
          </cell>
        </row>
        <row r="6540">
          <cell r="A6540" t="str">
            <v>28.542.082/0001-15</v>
          </cell>
        </row>
        <row r="6541">
          <cell r="A6541" t="str">
            <v>28.543.700/0001-41</v>
          </cell>
        </row>
        <row r="6542">
          <cell r="A6542" t="str">
            <v>28.547.859/0001-34</v>
          </cell>
        </row>
        <row r="6543">
          <cell r="A6543" t="str">
            <v>28.566.933/0001-60</v>
          </cell>
        </row>
        <row r="6544">
          <cell r="A6544" t="str">
            <v>28.569.317/0009-10</v>
          </cell>
        </row>
        <row r="6545">
          <cell r="A6545" t="str">
            <v>28.578.649/0001-03</v>
          </cell>
        </row>
        <row r="6546">
          <cell r="A6546" t="str">
            <v>28.579.837/0001-56</v>
          </cell>
        </row>
        <row r="6547">
          <cell r="A6547" t="str">
            <v>28.593.903/0001-42</v>
          </cell>
        </row>
        <row r="6548">
          <cell r="A6548" t="str">
            <v>28.594.174/0001-49</v>
          </cell>
        </row>
        <row r="6549">
          <cell r="A6549" t="str">
            <v>28.598.449/0001-12</v>
          </cell>
        </row>
        <row r="6550">
          <cell r="A6550" t="str">
            <v>28.600.690/0001-39</v>
          </cell>
        </row>
        <row r="6551">
          <cell r="A6551" t="str">
            <v>28.609.303/0001-25</v>
          </cell>
        </row>
        <row r="6552">
          <cell r="A6552" t="str">
            <v>28.609.931/0001-00</v>
          </cell>
        </row>
        <row r="6553">
          <cell r="A6553" t="str">
            <v>28.611.473/0001-44</v>
          </cell>
        </row>
        <row r="6554">
          <cell r="A6554" t="str">
            <v>28.616.845/0001-25</v>
          </cell>
        </row>
        <row r="6555">
          <cell r="A6555" t="str">
            <v>28.619.096/0001-90</v>
          </cell>
        </row>
        <row r="6556">
          <cell r="A6556" t="str">
            <v>28.625.531/0001-99</v>
          </cell>
        </row>
        <row r="6557">
          <cell r="A6557" t="str">
            <v>28.626.802/0001-20</v>
          </cell>
        </row>
        <row r="6558">
          <cell r="A6558" t="str">
            <v>28.666.535/0001-15</v>
          </cell>
        </row>
        <row r="6559">
          <cell r="A6559" t="str">
            <v>28.670.925/0001-69</v>
          </cell>
        </row>
        <row r="6560">
          <cell r="A6560" t="str">
            <v>28.671.527/0001-67</v>
          </cell>
        </row>
        <row r="6561">
          <cell r="A6561" t="str">
            <v>28.671.642/0001-31</v>
          </cell>
        </row>
        <row r="6562">
          <cell r="A6562" t="str">
            <v>28.671.832/0002-30</v>
          </cell>
        </row>
        <row r="6563">
          <cell r="A6563" t="str">
            <v>28.672.087/0001-62</v>
          </cell>
        </row>
        <row r="6564">
          <cell r="A6564" t="str">
            <v>28.672.087/0075-07</v>
          </cell>
        </row>
        <row r="6565">
          <cell r="A6565" t="str">
            <v xml:space="preserve">28.673.630/000146 </v>
          </cell>
        </row>
        <row r="6566">
          <cell r="A6566" t="str">
            <v>28.673.838/0001-65</v>
          </cell>
        </row>
        <row r="6567">
          <cell r="A6567" t="str">
            <v>28.673.838/0002-46</v>
          </cell>
        </row>
        <row r="6568">
          <cell r="A6568" t="str">
            <v>28.677.151/0002-89</v>
          </cell>
        </row>
        <row r="6569">
          <cell r="A6569" t="str">
            <v>28.678.423/0001-84</v>
          </cell>
        </row>
        <row r="6570">
          <cell r="A6570" t="str">
            <v>28.684.991/0001-98</v>
          </cell>
        </row>
        <row r="6571">
          <cell r="A6571" t="str">
            <v>28.686.616/0001-87</v>
          </cell>
        </row>
        <row r="6572">
          <cell r="A6572" t="str">
            <v>28.687.390/0001-39</v>
          </cell>
        </row>
        <row r="6573">
          <cell r="A6573" t="str">
            <v>28.687.531/0001-13</v>
          </cell>
        </row>
        <row r="6574">
          <cell r="A6574" t="str">
            <v>28.689.842/0001-11</v>
          </cell>
        </row>
        <row r="6575">
          <cell r="A6575" t="str">
            <v>28.691.566/0001-26</v>
          </cell>
        </row>
        <row r="6576">
          <cell r="A6576" t="str">
            <v>28.695.302/0001-40</v>
          </cell>
        </row>
        <row r="6577">
          <cell r="A6577" t="str">
            <v>28.695.344/0001-81</v>
          </cell>
        </row>
        <row r="6578">
          <cell r="A6578" t="str">
            <v>28.7.7.19./907--04</v>
          </cell>
        </row>
        <row r="6579">
          <cell r="A6579" t="str">
            <v>28.703.502/0001-06</v>
          </cell>
        </row>
        <row r="6580">
          <cell r="A6580" t="str">
            <v>28.708.386/0001-00</v>
          </cell>
        </row>
        <row r="6581">
          <cell r="A6581" t="str">
            <v>28.709.731/0001-20</v>
          </cell>
        </row>
        <row r="6582">
          <cell r="A6582" t="str">
            <v>28.737.013/0001-67</v>
          </cell>
        </row>
        <row r="6583">
          <cell r="A6583" t="str">
            <v>28.741.395/0001-00</v>
          </cell>
        </row>
        <row r="6584">
          <cell r="A6584" t="str">
            <v>28.741.460/0001-90</v>
          </cell>
        </row>
        <row r="6585">
          <cell r="A6585" t="str">
            <v>28.742.096/0001-82</v>
          </cell>
        </row>
        <row r="6586">
          <cell r="A6586" t="str">
            <v>28.759.900/0001-36</v>
          </cell>
        </row>
        <row r="6587">
          <cell r="A6587" t="str">
            <v>28.784.056/0001-01</v>
          </cell>
        </row>
        <row r="6588">
          <cell r="A6588" t="str">
            <v>28.786.671/0001-49</v>
          </cell>
        </row>
        <row r="6589">
          <cell r="A6589" t="str">
            <v>28.8.5.28./007--78</v>
          </cell>
        </row>
        <row r="6590">
          <cell r="A6590" t="str">
            <v>28.806.800/0001-13</v>
          </cell>
        </row>
        <row r="6591">
          <cell r="A6591" t="str">
            <v>28.810.414/0001-03</v>
          </cell>
        </row>
        <row r="6592">
          <cell r="A6592" t="str">
            <v>28.816.627/0001-34</v>
          </cell>
        </row>
        <row r="6593">
          <cell r="A6593" t="str">
            <v>28.818.102/0001-38</v>
          </cell>
        </row>
        <row r="6594">
          <cell r="A6594" t="str">
            <v>28.840.247/0001-35</v>
          </cell>
        </row>
        <row r="6595">
          <cell r="A6595" t="str">
            <v>28.842.102/0001-73</v>
          </cell>
        </row>
        <row r="6596">
          <cell r="A6596" t="str">
            <v>28.844.405/0001-25</v>
          </cell>
        </row>
        <row r="6597">
          <cell r="A6597" t="str">
            <v>28.876.423/0001-99</v>
          </cell>
        </row>
        <row r="6598">
          <cell r="A6598" t="str">
            <v>28.882.025/0001-85</v>
          </cell>
        </row>
        <row r="6599">
          <cell r="A6599" t="str">
            <v>28.890.267/0001-10</v>
          </cell>
        </row>
        <row r="6600">
          <cell r="A6600" t="str">
            <v>28.890.358/0001-56</v>
          </cell>
        </row>
        <row r="6601">
          <cell r="A6601" t="str">
            <v>28.890.663/0001-48</v>
          </cell>
        </row>
        <row r="6602">
          <cell r="A6602" t="str">
            <v>28.902.104/0001-00</v>
          </cell>
        </row>
        <row r="6603">
          <cell r="A6603" t="str">
            <v>28.903.490/0001-55</v>
          </cell>
        </row>
        <row r="6604">
          <cell r="A6604" t="str">
            <v>28.904.977/0001-52</v>
          </cell>
        </row>
        <row r="6605">
          <cell r="A6605" t="str">
            <v>28.912.392/0001-84</v>
          </cell>
        </row>
        <row r="6606">
          <cell r="A6606" t="str">
            <v>28.916.492/0001-89</v>
          </cell>
        </row>
        <row r="6607">
          <cell r="A6607" t="str">
            <v>28.922.375/0001-28</v>
          </cell>
        </row>
        <row r="6608">
          <cell r="A6608" t="str">
            <v>28.927.556/0001-47</v>
          </cell>
        </row>
        <row r="6609">
          <cell r="A6609" t="str">
            <v>28.930.444/0001-45</v>
          </cell>
        </row>
        <row r="6610">
          <cell r="A6610" t="str">
            <v>28.930.535/0001-80</v>
          </cell>
        </row>
        <row r="6611">
          <cell r="A6611" t="str">
            <v>28.930.832/0001-26</v>
          </cell>
        </row>
        <row r="6612">
          <cell r="A6612" t="str">
            <v>28.930.907/0001-79</v>
          </cell>
        </row>
        <row r="6613">
          <cell r="A6613" t="str">
            <v>28.930.907/0003-30</v>
          </cell>
        </row>
        <row r="6614">
          <cell r="A6614" t="str">
            <v>28.931.335/0001-42</v>
          </cell>
        </row>
        <row r="6615">
          <cell r="A6615" t="str">
            <v>28.932.317/0001-85</v>
          </cell>
        </row>
        <row r="6616">
          <cell r="A6616" t="str">
            <v>28.932.465/0001-08</v>
          </cell>
        </row>
        <row r="6617">
          <cell r="A6617" t="str">
            <v>28.933.786/0001-19</v>
          </cell>
        </row>
        <row r="6618">
          <cell r="A6618" t="str">
            <v>28.942.753/0001-35</v>
          </cell>
        </row>
        <row r="6619">
          <cell r="A6619" t="str">
            <v>28.943.066/0001-34</v>
          </cell>
        </row>
        <row r="6620">
          <cell r="A6620" t="str">
            <v>28.944.312/0001-72</v>
          </cell>
        </row>
        <row r="6621">
          <cell r="A6621" t="str">
            <v>28.944.692/0001-45</v>
          </cell>
        </row>
        <row r="6622">
          <cell r="A6622" t="str">
            <v>28.950.194/0001-05</v>
          </cell>
        </row>
        <row r="6623">
          <cell r="A6623" t="str">
            <v>28.965.267/0001-32</v>
          </cell>
        </row>
        <row r="6624">
          <cell r="A6624" t="str">
            <v>28.975.183/0001-80</v>
          </cell>
        </row>
        <row r="6625">
          <cell r="A6625" t="str">
            <v>28.977.031/0001-16</v>
          </cell>
        </row>
        <row r="6626">
          <cell r="A6626" t="str">
            <v>28.979.433/0001-50</v>
          </cell>
        </row>
        <row r="6627">
          <cell r="A6627" t="str">
            <v>28.982.833/0001-14</v>
          </cell>
        </row>
        <row r="6628">
          <cell r="A6628" t="str">
            <v>28.983.021/0001-93</v>
          </cell>
        </row>
        <row r="6629">
          <cell r="A6629" t="str">
            <v xml:space="preserve">281.676.007-34    </v>
          </cell>
        </row>
        <row r="6630">
          <cell r="A6630" t="str">
            <v xml:space="preserve">284.016.207-59    </v>
          </cell>
        </row>
        <row r="6631">
          <cell r="A6631" t="str">
            <v>29.013.638/0001-49</v>
          </cell>
        </row>
        <row r="6632">
          <cell r="A6632" t="str">
            <v>29.022.381/0001-91</v>
          </cell>
        </row>
        <row r="6633">
          <cell r="A6633" t="str">
            <v>29.023.058/0001-32</v>
          </cell>
        </row>
        <row r="6634">
          <cell r="A6634" t="str">
            <v>29.024.213/0001-35</v>
          </cell>
        </row>
        <row r="6635">
          <cell r="A6635" t="str">
            <v>29.028.032/0001-87</v>
          </cell>
        </row>
        <row r="6636">
          <cell r="A6636" t="str">
            <v>29.045.416/0001-08</v>
          </cell>
        </row>
        <row r="6637">
          <cell r="A6637" t="str">
            <v>29.053.402/0001-36</v>
          </cell>
        </row>
        <row r="6638">
          <cell r="A6638" t="str">
            <v>29.055.993/0001-80</v>
          </cell>
        </row>
        <row r="6639">
          <cell r="A6639" t="str">
            <v>29.067.113/0017-53</v>
          </cell>
        </row>
        <row r="6640">
          <cell r="A6640" t="str">
            <v>29.067.113/0032-92</v>
          </cell>
        </row>
        <row r="6641">
          <cell r="A6641" t="str">
            <v>29.067.113/0038-88</v>
          </cell>
        </row>
        <row r="6642">
          <cell r="A6642" t="str">
            <v>29.067.113/0052-36</v>
          </cell>
        </row>
        <row r="6643">
          <cell r="A6643" t="str">
            <v>29.067.113/0063-99</v>
          </cell>
        </row>
        <row r="6644">
          <cell r="A6644" t="str">
            <v>29.067.113/0066-31</v>
          </cell>
        </row>
        <row r="6645">
          <cell r="A6645" t="str">
            <v>29.067.113/0127-98</v>
          </cell>
        </row>
        <row r="6646">
          <cell r="A6646" t="str">
            <v>29.067.113/0139-21</v>
          </cell>
        </row>
        <row r="6647">
          <cell r="A6647" t="str">
            <v>29.072.048/0001-97</v>
          </cell>
        </row>
        <row r="6648">
          <cell r="A6648" t="str">
            <v>29.082.450/0001-52</v>
          </cell>
        </row>
        <row r="6649">
          <cell r="A6649" t="str">
            <v>29.089.273/0001-36</v>
          </cell>
        </row>
        <row r="6650">
          <cell r="A6650" t="str">
            <v>29.094.976/0001-52</v>
          </cell>
        </row>
        <row r="6651">
          <cell r="A6651" t="str">
            <v>29.107.067/0001-01</v>
          </cell>
        </row>
        <row r="6652">
          <cell r="A6652" t="str">
            <v>29.114.139/0001-48</v>
          </cell>
        </row>
        <row r="6653">
          <cell r="A6653" t="str">
            <v>29.133.352/0001-05</v>
          </cell>
        </row>
        <row r="6654">
          <cell r="A6654" t="str">
            <v>29.152.196/0001-11</v>
          </cell>
        </row>
        <row r="6655">
          <cell r="A6655" t="str">
            <v>29.170.016/0001-24</v>
          </cell>
        </row>
        <row r="6656">
          <cell r="A6656" t="str">
            <v>29.172.632/0001-14</v>
          </cell>
        </row>
        <row r="6657">
          <cell r="A6657" t="str">
            <v>29.175.338/0001-66</v>
          </cell>
        </row>
        <row r="6658">
          <cell r="A6658" t="str">
            <v>29.182.573/0001-65</v>
          </cell>
        </row>
        <row r="6659">
          <cell r="A6659" t="str">
            <v>29.196.896/0001-08</v>
          </cell>
        </row>
        <row r="6660">
          <cell r="A6660" t="str">
            <v>29.197.498/0001-06</v>
          </cell>
        </row>
        <row r="6661">
          <cell r="A6661" t="str">
            <v>29.203.700/0001-65</v>
          </cell>
        </row>
        <row r="6662">
          <cell r="A6662" t="str">
            <v>29.212.545/0001-43</v>
          </cell>
        </row>
        <row r="6663">
          <cell r="A6663" t="str">
            <v>29.218.229/0001-89</v>
          </cell>
        </row>
        <row r="6664">
          <cell r="A6664" t="str">
            <v>29.220.670/0001-03</v>
          </cell>
        </row>
        <row r="6665">
          <cell r="A6665" t="str">
            <v>29.225.976/0001-44</v>
          </cell>
        </row>
        <row r="6666">
          <cell r="A6666" t="str">
            <v>29.227.931/0001-09</v>
          </cell>
        </row>
        <row r="6667">
          <cell r="A6667" t="str">
            <v>29.244.142/0001-86</v>
          </cell>
        </row>
        <row r="6668">
          <cell r="A6668" t="str">
            <v>29.249.547/0001-07</v>
          </cell>
        </row>
        <row r="6669">
          <cell r="A6669" t="str">
            <v>29.252.640/0001-70</v>
          </cell>
        </row>
        <row r="6670">
          <cell r="A6670" t="str">
            <v>29.254.604/0001-46</v>
          </cell>
        </row>
        <row r="6671">
          <cell r="A6671" t="str">
            <v>29.260.759/0001-95</v>
          </cell>
        </row>
        <row r="6672">
          <cell r="A6672" t="str">
            <v>29.289.030/0001-41</v>
          </cell>
        </row>
        <row r="6673">
          <cell r="A6673" t="str">
            <v>29.291.184/0001-78</v>
          </cell>
        </row>
        <row r="6674">
          <cell r="A6674" t="str">
            <v>29.298.205/0001-87</v>
          </cell>
        </row>
        <row r="6675">
          <cell r="A6675" t="str">
            <v>29.298.833/0001-62</v>
          </cell>
        </row>
        <row r="6676">
          <cell r="A6676" t="str">
            <v>29.302.189/0001-59</v>
          </cell>
        </row>
        <row r="6677">
          <cell r="A6677" t="str">
            <v>29.302.403/0001-77</v>
          </cell>
        </row>
        <row r="6678">
          <cell r="A6678" t="str">
            <v>29.314.952/0001-61</v>
          </cell>
        </row>
        <row r="6679">
          <cell r="A6679" t="str">
            <v>29.315.439/0001-95</v>
          </cell>
        </row>
        <row r="6680">
          <cell r="A6680" t="str">
            <v>29.316.593/0001-81</v>
          </cell>
        </row>
        <row r="6681">
          <cell r="A6681" t="str">
            <v>29.317.518/0001-35</v>
          </cell>
        </row>
        <row r="6682">
          <cell r="A6682" t="str">
            <v>29.326.360/0001-60</v>
          </cell>
        </row>
        <row r="6683">
          <cell r="A6683" t="str">
            <v>29.328.267/0001-94</v>
          </cell>
        </row>
        <row r="6684">
          <cell r="A6684" t="str">
            <v>29.328.267/0003-56</v>
          </cell>
        </row>
        <row r="6685">
          <cell r="A6685" t="str">
            <v>29.332.194/0001-04</v>
          </cell>
        </row>
        <row r="6686">
          <cell r="A6686" t="str">
            <v>29.340.528/0001-91</v>
          </cell>
        </row>
        <row r="6687">
          <cell r="A6687" t="str">
            <v>29.344.504/0001-00</v>
          </cell>
        </row>
        <row r="6688">
          <cell r="A6688" t="str">
            <v>29.354.008/0001-38</v>
          </cell>
        </row>
        <row r="6689">
          <cell r="A6689" t="str">
            <v>29.369.410/0001-96</v>
          </cell>
        </row>
        <row r="6690">
          <cell r="A6690" t="str">
            <v>29.376.316/0001-64</v>
          </cell>
        </row>
        <row r="6691">
          <cell r="A6691" t="str">
            <v>29.381.803/0001-15</v>
          </cell>
        </row>
        <row r="6692">
          <cell r="A6692" t="str">
            <v>29.382.819/0001-42</v>
          </cell>
        </row>
        <row r="6693">
          <cell r="A6693" t="str">
            <v>29.384.039/0001-31</v>
          </cell>
        </row>
        <row r="6694">
          <cell r="A6694" t="str">
            <v>29.389.913/0001-23</v>
          </cell>
        </row>
        <row r="6695">
          <cell r="A6695" t="str">
            <v>29.391.448/0001-65</v>
          </cell>
        </row>
        <row r="6696">
          <cell r="A6696" t="str">
            <v>29.391.596/0001-80</v>
          </cell>
        </row>
        <row r="6697">
          <cell r="A6697" t="str">
            <v>29.402.484/0001-87</v>
          </cell>
        </row>
        <row r="6698">
          <cell r="A6698" t="str">
            <v>29.405.941/0001-97</v>
          </cell>
        </row>
        <row r="6699">
          <cell r="A6699" t="str">
            <v>29.407.491/0001-71</v>
          </cell>
        </row>
        <row r="6700">
          <cell r="A6700" t="str">
            <v>29.412.780/0001-69</v>
          </cell>
        </row>
        <row r="6701">
          <cell r="A6701" t="str">
            <v>29.441.987/0001-61</v>
          </cell>
        </row>
        <row r="6702">
          <cell r="A6702" t="str">
            <v>29.451.903/0001-70</v>
          </cell>
        </row>
        <row r="6703">
          <cell r="A6703" t="str">
            <v>29.452.794/0001-06</v>
          </cell>
        </row>
        <row r="6704">
          <cell r="A6704" t="str">
            <v>29.453.826/0001-98</v>
          </cell>
        </row>
        <row r="6705">
          <cell r="A6705" t="str">
            <v>29.456.787/0001-82</v>
          </cell>
        </row>
        <row r="6706">
          <cell r="A6706" t="str">
            <v>29.459.252/0001-65</v>
          </cell>
        </row>
        <row r="6707">
          <cell r="A6707" t="str">
            <v>29.464.682/0001-75</v>
          </cell>
        </row>
        <row r="6708">
          <cell r="A6708" t="str">
            <v>29.465.960/0001-09</v>
          </cell>
        </row>
        <row r="6709">
          <cell r="A6709" t="str">
            <v>29.466.638/0001-02</v>
          </cell>
        </row>
        <row r="6710">
          <cell r="A6710" t="str">
            <v>29.474.145/0001-06</v>
          </cell>
        </row>
        <row r="6711">
          <cell r="A6711" t="str">
            <v>29.480.324/0001-56</v>
          </cell>
        </row>
        <row r="6712">
          <cell r="A6712" t="str">
            <v>29.482.296/0001-06</v>
          </cell>
        </row>
        <row r="6713">
          <cell r="A6713" t="str">
            <v>29.488.921/0001-27</v>
          </cell>
        </row>
        <row r="6714">
          <cell r="A6714" t="str">
            <v>29.494.796/0001-68</v>
          </cell>
        </row>
        <row r="6715">
          <cell r="A6715" t="str">
            <v>29.513.561/0001-76</v>
          </cell>
        </row>
        <row r="6716">
          <cell r="A6716" t="str">
            <v>29.533.874/0001-96</v>
          </cell>
        </row>
        <row r="6717">
          <cell r="A6717" t="str">
            <v>29.544.723/0001-33</v>
          </cell>
        </row>
        <row r="6718">
          <cell r="A6718" t="str">
            <v>29.546.157/0001-07</v>
          </cell>
        </row>
        <row r="6719">
          <cell r="A6719" t="str">
            <v>29.548.864/0001-24</v>
          </cell>
        </row>
        <row r="6720">
          <cell r="A6720" t="str">
            <v>29.549.912/0001-07</v>
          </cell>
        </row>
        <row r="6721">
          <cell r="A6721" t="str">
            <v>29.559.309/0001-06</v>
          </cell>
        </row>
        <row r="6722">
          <cell r="A6722" t="str">
            <v>29.566.726/0001-78</v>
          </cell>
        </row>
        <row r="6723">
          <cell r="A6723" t="str">
            <v>29.588.712/0001-55</v>
          </cell>
        </row>
        <row r="6724">
          <cell r="A6724" t="str">
            <v>29.596.590/0001-49</v>
          </cell>
        </row>
        <row r="6725">
          <cell r="A6725" t="str">
            <v>29.597.135/0001-68</v>
          </cell>
        </row>
        <row r="6726">
          <cell r="A6726" t="str">
            <v>29.610.938/0001-05</v>
          </cell>
        </row>
        <row r="6727">
          <cell r="A6727" t="str">
            <v>29.613.460/0001-77</v>
          </cell>
        </row>
        <row r="6728">
          <cell r="A6728" t="str">
            <v>29.615.176/0001-30</v>
          </cell>
        </row>
        <row r="6729">
          <cell r="A6729" t="str">
            <v>29.616.307/0001-01</v>
          </cell>
        </row>
        <row r="6730">
          <cell r="A6730" t="str">
            <v>29.622.917/0001-00</v>
          </cell>
        </row>
        <row r="6731">
          <cell r="A6731" t="str">
            <v>29.624.525/0001-80</v>
          </cell>
        </row>
        <row r="6732">
          <cell r="A6732" t="str">
            <v>29.630.340/0001-88</v>
          </cell>
        </row>
        <row r="6733">
          <cell r="A6733" t="str">
            <v>29.631.785/0001-82</v>
          </cell>
        </row>
        <row r="6734">
          <cell r="A6734" t="str">
            <v>29.633.864/0001-22</v>
          </cell>
        </row>
        <row r="6735">
          <cell r="A6735" t="str">
            <v>29.644.432/0001-17</v>
          </cell>
        </row>
        <row r="6736">
          <cell r="A6736" t="str">
            <v>29.651.098/0001-29</v>
          </cell>
        </row>
        <row r="6737">
          <cell r="A6737" t="str">
            <v>29.651.114/0001-83</v>
          </cell>
        </row>
        <row r="6738">
          <cell r="A6738" t="str">
            <v>29.672.177/0001-16</v>
          </cell>
        </row>
        <row r="6739">
          <cell r="A6739" t="str">
            <v>29.677.556/0001-07</v>
          </cell>
        </row>
        <row r="6740">
          <cell r="A6740" t="str">
            <v>29.679.081/0001-80</v>
          </cell>
        </row>
        <row r="6741">
          <cell r="A6741" t="str">
            <v>29.679.735/0001-75</v>
          </cell>
        </row>
        <row r="6742">
          <cell r="A6742" t="str">
            <v>29.684.917/0001-34</v>
          </cell>
        </row>
        <row r="6743">
          <cell r="A6743" t="str">
            <v>29.688.967/0001-90</v>
          </cell>
        </row>
        <row r="6744">
          <cell r="A6744" t="str">
            <v>29.695.616/0001-06</v>
          </cell>
        </row>
        <row r="6745">
          <cell r="A6745" t="str">
            <v>29.699.626/0001-10</v>
          </cell>
        </row>
        <row r="6746">
          <cell r="A6746" t="str">
            <v>29.705.217/0002-60</v>
          </cell>
        </row>
        <row r="6747">
          <cell r="A6747" t="str">
            <v>29.705.746/0001-82</v>
          </cell>
        </row>
        <row r="6748">
          <cell r="A6748" t="str">
            <v>29.706.298/0001-31</v>
          </cell>
        </row>
        <row r="6749">
          <cell r="A6749" t="str">
            <v>29.721.511/0001-84</v>
          </cell>
        </row>
        <row r="6750">
          <cell r="A6750" t="str">
            <v>29.726.817/0001-23</v>
          </cell>
        </row>
        <row r="6751">
          <cell r="A6751" t="str">
            <v>29.732.559/0001-98</v>
          </cell>
        </row>
        <row r="6752">
          <cell r="A6752" t="str">
            <v>29.739.737/0041-08</v>
          </cell>
        </row>
        <row r="6753">
          <cell r="A6753" t="str">
            <v>29.763.299/0001-18</v>
          </cell>
        </row>
        <row r="6754">
          <cell r="A6754" t="str">
            <v>29.767.936/0001-24</v>
          </cell>
        </row>
        <row r="6755">
          <cell r="A6755" t="str">
            <v>29.768.512/0001-84</v>
          </cell>
        </row>
        <row r="6756">
          <cell r="A6756" t="str">
            <v>29.784.360/0001-03</v>
          </cell>
        </row>
        <row r="6757">
          <cell r="A6757" t="str">
            <v>29.792.322/0001-00</v>
          </cell>
        </row>
        <row r="6758">
          <cell r="A6758" t="str">
            <v>29.826.252/0001-56</v>
          </cell>
        </row>
        <row r="6759">
          <cell r="A6759" t="str">
            <v>29.833.506/0001-63</v>
          </cell>
        </row>
        <row r="6760">
          <cell r="A6760" t="str">
            <v>29.844.925/0001-09</v>
          </cell>
        </row>
        <row r="6761">
          <cell r="A6761" t="str">
            <v>29.846.219/0001-98</v>
          </cell>
        </row>
        <row r="6762">
          <cell r="A6762" t="str">
            <v>29.852.274/0001-90</v>
          </cell>
        </row>
        <row r="6763">
          <cell r="A6763" t="str">
            <v>29.861.234/0001-05</v>
          </cell>
        </row>
        <row r="6764">
          <cell r="A6764" t="str">
            <v>29.862.463/0001-44</v>
          </cell>
        </row>
        <row r="6765">
          <cell r="A6765" t="str">
            <v>29.863.420/0003-45</v>
          </cell>
        </row>
        <row r="6766">
          <cell r="A6766" t="str">
            <v>29.863.420/0004-26</v>
          </cell>
        </row>
        <row r="6767">
          <cell r="A6767" t="str">
            <v>29.866.217/0001-60</v>
          </cell>
        </row>
        <row r="6768">
          <cell r="A6768" t="str">
            <v>29.897.089/0001-12</v>
          </cell>
        </row>
        <row r="6769">
          <cell r="A6769" t="str">
            <v>29.907.128/0001-15</v>
          </cell>
        </row>
        <row r="6770">
          <cell r="A6770" t="str">
            <v>29.911.559/0001-55</v>
          </cell>
        </row>
        <row r="6771">
          <cell r="A6771" t="str">
            <v>29.911.559/0002-36</v>
          </cell>
        </row>
        <row r="6772">
          <cell r="A6772" t="str">
            <v>29.912.003/0001-83</v>
          </cell>
        </row>
        <row r="6773">
          <cell r="A6773" t="str">
            <v>29.919.925/0001-12</v>
          </cell>
        </row>
        <row r="6774">
          <cell r="A6774" t="str">
            <v>29.925.799/0001-09</v>
          </cell>
        </row>
        <row r="6775">
          <cell r="A6775" t="str">
            <v>29.928.215/0001-59</v>
          </cell>
        </row>
        <row r="6776">
          <cell r="A6776" t="str">
            <v>29.933.926/0001-11</v>
          </cell>
        </row>
        <row r="6777">
          <cell r="A6777" t="str">
            <v>29.936.358/0001-02</v>
          </cell>
        </row>
        <row r="6778">
          <cell r="A6778" t="str">
            <v>29.943.594/0001-56</v>
          </cell>
        </row>
        <row r="6779">
          <cell r="A6779" t="str">
            <v>29.949.468/0001-09</v>
          </cell>
        </row>
        <row r="6780">
          <cell r="A6780" t="str">
            <v>29.952.793/0001-20</v>
          </cell>
        </row>
        <row r="6781">
          <cell r="A6781" t="str">
            <v>29.958.527/0001-05</v>
          </cell>
        </row>
        <row r="6782">
          <cell r="A6782" t="str">
            <v>29.958.527/0002-96</v>
          </cell>
        </row>
        <row r="6783">
          <cell r="A6783" t="str">
            <v>29.959.459/0001-07</v>
          </cell>
        </row>
        <row r="6784">
          <cell r="A6784" t="str">
            <v>29.966.306/0001-89</v>
          </cell>
        </row>
        <row r="6785">
          <cell r="A6785" t="str">
            <v>29.968.286/0001-85</v>
          </cell>
        </row>
        <row r="6786">
          <cell r="A6786" t="str">
            <v>29.972.866/0001-46</v>
          </cell>
        </row>
        <row r="6787">
          <cell r="A6787" t="str">
            <v>29.979.523/0001-03</v>
          </cell>
        </row>
        <row r="6788">
          <cell r="A6788" t="str">
            <v>29.979.853/0001-07</v>
          </cell>
        </row>
        <row r="6789">
          <cell r="A6789" t="str">
            <v>29.983.459/0001-34</v>
          </cell>
        </row>
        <row r="6790">
          <cell r="A6790" t="str">
            <v>29.988.623/0001-04</v>
          </cell>
        </row>
        <row r="6791">
          <cell r="A6791" t="str">
            <v>29.990.157/0001-93</v>
          </cell>
        </row>
        <row r="6792">
          <cell r="A6792" t="str">
            <v>30.005.532/0001-82</v>
          </cell>
        </row>
        <row r="6793">
          <cell r="A6793" t="str">
            <v>30.009.609/0001-92</v>
          </cell>
        </row>
        <row r="6794">
          <cell r="A6794" t="str">
            <v>30.017.321/0001-60</v>
          </cell>
        </row>
        <row r="6795">
          <cell r="A6795" t="str">
            <v>30.019.285/0001-73</v>
          </cell>
        </row>
        <row r="6796">
          <cell r="A6796" t="str">
            <v>30.020.309/0001-04</v>
          </cell>
        </row>
        <row r="6797">
          <cell r="A6797" t="str">
            <v>30.025.613/0001-44</v>
          </cell>
        </row>
        <row r="6798">
          <cell r="A6798" t="str">
            <v>30.030.415/0001-79</v>
          </cell>
        </row>
        <row r="6799">
          <cell r="A6799" t="str">
            <v>30.034.284/0001-06</v>
          </cell>
        </row>
        <row r="6800">
          <cell r="A6800" t="str">
            <v>30.038.681/0001-48</v>
          </cell>
        </row>
        <row r="6801">
          <cell r="A6801" t="str">
            <v>30.046.999/0001-70</v>
          </cell>
        </row>
        <row r="6802">
          <cell r="A6802" t="str">
            <v>30.053.979/0001-27</v>
          </cell>
        </row>
        <row r="6803">
          <cell r="A6803" t="str">
            <v>30.056.964/0001-12</v>
          </cell>
        </row>
        <row r="6804">
          <cell r="A6804" t="str">
            <v>30.068.548/0001-34</v>
          </cell>
        </row>
        <row r="6805">
          <cell r="A6805" t="str">
            <v>30.068.589/0001-20</v>
          </cell>
        </row>
        <row r="6806">
          <cell r="A6806" t="str">
            <v>30.069.850/0001-07</v>
          </cell>
        </row>
        <row r="6807">
          <cell r="A6807" t="str">
            <v>30.071.484/0001-20</v>
          </cell>
        </row>
        <row r="6808">
          <cell r="A6808" t="str">
            <v>30.072.292/0001-39</v>
          </cell>
        </row>
        <row r="6809">
          <cell r="A6809" t="str">
            <v>30.072.672/0003-35</v>
          </cell>
        </row>
        <row r="6810">
          <cell r="A6810" t="str">
            <v>30.072.680/0001-10</v>
          </cell>
        </row>
        <row r="6811">
          <cell r="A6811" t="str">
            <v>30.074.652/0001-31</v>
          </cell>
        </row>
        <row r="6812">
          <cell r="A6812" t="str">
            <v>30.082.317/0001-85</v>
          </cell>
        </row>
        <row r="6813">
          <cell r="A6813" t="str">
            <v>30.085.047/0001-66</v>
          </cell>
        </row>
        <row r="6814">
          <cell r="A6814" t="str">
            <v>30.089.924/0001-77</v>
          </cell>
        </row>
        <row r="6815">
          <cell r="A6815" t="str">
            <v>30.093.413/0001-29</v>
          </cell>
        </row>
        <row r="6816">
          <cell r="A6816" t="str">
            <v>30.097.216/0001-88</v>
          </cell>
        </row>
        <row r="6817">
          <cell r="A6817" t="str">
            <v>30.1.6.29./124--04</v>
          </cell>
        </row>
        <row r="6818">
          <cell r="A6818" t="str">
            <v>30.103.006/0001-55</v>
          </cell>
        </row>
        <row r="6819">
          <cell r="A6819" t="str">
            <v>30.103.006/0003-17</v>
          </cell>
        </row>
        <row r="6820">
          <cell r="A6820" t="str">
            <v>30.116.453/0001-49</v>
          </cell>
        </row>
        <row r="6821">
          <cell r="A6821" t="str">
            <v>30.121.974/0001-94</v>
          </cell>
        </row>
        <row r="6822">
          <cell r="A6822" t="str">
            <v>30.123.434/0001-40</v>
          </cell>
        </row>
        <row r="6823">
          <cell r="A6823" t="str">
            <v>30.127.310/0003-02</v>
          </cell>
        </row>
        <row r="6824">
          <cell r="A6824" t="str">
            <v>30.135.974/0001-43</v>
          </cell>
        </row>
        <row r="6825">
          <cell r="A6825" t="str">
            <v>30.139.273/0001-82</v>
          </cell>
        </row>
        <row r="6826">
          <cell r="A6826" t="str">
            <v>30.144.117/0001-00</v>
          </cell>
        </row>
        <row r="6827">
          <cell r="A6827" t="str">
            <v>30.144.588/0001-18</v>
          </cell>
        </row>
        <row r="6828">
          <cell r="A6828" t="str">
            <v>30.154.272/0001-07</v>
          </cell>
        </row>
        <row r="6829">
          <cell r="A6829" t="str">
            <v>30.154.678/0001-90</v>
          </cell>
        </row>
        <row r="6830">
          <cell r="A6830" t="str">
            <v>30.155.816/0001-55</v>
          </cell>
        </row>
        <row r="6831">
          <cell r="A6831" t="str">
            <v>30.161.582/0003-10</v>
          </cell>
        </row>
        <row r="6832">
          <cell r="A6832" t="str">
            <v>30.161.582/0008-25</v>
          </cell>
        </row>
        <row r="6833">
          <cell r="A6833" t="str">
            <v>30.162.713/0001-12</v>
          </cell>
        </row>
        <row r="6834">
          <cell r="A6834" t="str">
            <v>30.164.065/0001-33</v>
          </cell>
        </row>
        <row r="6835">
          <cell r="A6835" t="str">
            <v>30.175.897/0001-55</v>
          </cell>
        </row>
        <row r="6836">
          <cell r="A6836" t="str">
            <v>30.181.226/0001-05</v>
          </cell>
        </row>
        <row r="6837">
          <cell r="A6837" t="str">
            <v>30.189.112/0001-01</v>
          </cell>
        </row>
        <row r="6838">
          <cell r="A6838" t="str">
            <v>30.199.301/0001-57</v>
          </cell>
        </row>
        <row r="6839">
          <cell r="A6839" t="str">
            <v>30.202.402/0001-30</v>
          </cell>
        </row>
        <row r="6840">
          <cell r="A6840" t="str">
            <v>30.211.882/0001-03</v>
          </cell>
        </row>
        <row r="6841">
          <cell r="A6841" t="str">
            <v>30.246.615/0001-63</v>
          </cell>
        </row>
        <row r="6842">
          <cell r="A6842" t="str">
            <v>30.246.615/0004-06</v>
          </cell>
        </row>
        <row r="6843">
          <cell r="A6843" t="str">
            <v>30.248.769/0001-94</v>
          </cell>
        </row>
        <row r="6844">
          <cell r="A6844" t="str">
            <v>30.250.062/0001-12</v>
          </cell>
        </row>
        <row r="6845">
          <cell r="A6845" t="str">
            <v>30.254.601/0001-91</v>
          </cell>
        </row>
        <row r="6846">
          <cell r="A6846" t="str">
            <v>30.268.601/0001-40</v>
          </cell>
        </row>
        <row r="6847">
          <cell r="A6847" t="str">
            <v>30.278.162/0001-57</v>
          </cell>
        </row>
        <row r="6848">
          <cell r="A6848" t="str">
            <v>30.279.889/0001-59</v>
          </cell>
        </row>
        <row r="6849">
          <cell r="A6849" t="str">
            <v>30.280.440/0001-00</v>
          </cell>
        </row>
        <row r="6850">
          <cell r="A6850" t="str">
            <v>30.285.472/0001-07</v>
          </cell>
        </row>
        <row r="6851">
          <cell r="A6851" t="str">
            <v>30.290.811/0001-35</v>
          </cell>
        </row>
        <row r="6852">
          <cell r="A6852" t="str">
            <v>30.296.883/0001-90</v>
          </cell>
        </row>
        <row r="6853">
          <cell r="A6853" t="str">
            <v>30.313.712/0001-21</v>
          </cell>
        </row>
        <row r="6854">
          <cell r="A6854" t="str">
            <v>30.315.568/0001-62</v>
          </cell>
        </row>
        <row r="6855">
          <cell r="A6855" t="str">
            <v>30.326.029/0001-29</v>
          </cell>
        </row>
        <row r="6856">
          <cell r="A6856" t="str">
            <v>30.341.788/0001-60</v>
          </cell>
        </row>
        <row r="6857">
          <cell r="A6857" t="str">
            <v>30.342.638/0001-71</v>
          </cell>
        </row>
        <row r="6858">
          <cell r="A6858" t="str">
            <v>30.343.057/0001-54</v>
          </cell>
        </row>
        <row r="6859">
          <cell r="A6859" t="str">
            <v>30.344.477/0001-55</v>
          </cell>
        </row>
        <row r="6860">
          <cell r="A6860" t="str">
            <v>30.357.271/0001-60</v>
          </cell>
        </row>
        <row r="6861">
          <cell r="A6861" t="str">
            <v>30.370.183/0001-06</v>
          </cell>
        </row>
        <row r="6862">
          <cell r="A6862" t="str">
            <v>30.374.821/0001-59</v>
          </cell>
        </row>
        <row r="6863">
          <cell r="A6863" t="str">
            <v>30.380.109/0001-62</v>
          </cell>
        </row>
        <row r="6864">
          <cell r="A6864" t="str">
            <v>30.380.729/0001-00</v>
          </cell>
        </row>
        <row r="6865">
          <cell r="A6865" t="str">
            <v>30.383.079/0001-48</v>
          </cell>
        </row>
        <row r="6866">
          <cell r="A6866" t="str">
            <v>30.392.807/0001-88</v>
          </cell>
        </row>
        <row r="6867">
          <cell r="A6867" t="str">
            <v>30.395.602/0001-56</v>
          </cell>
        </row>
        <row r="6868">
          <cell r="A6868" t="str">
            <v>30.399.653/0001-56</v>
          </cell>
        </row>
        <row r="6869">
          <cell r="A6869" t="str">
            <v>30.408.041/0001-82</v>
          </cell>
        </row>
        <row r="6870">
          <cell r="A6870" t="str">
            <v>30.411.250/0001-85</v>
          </cell>
        </row>
        <row r="6871">
          <cell r="A6871" t="str">
            <v>30.411.573/0001-79</v>
          </cell>
        </row>
        <row r="6872">
          <cell r="A6872" t="str">
            <v>30.418.354/0001-11</v>
          </cell>
        </row>
        <row r="6873">
          <cell r="A6873" t="str">
            <v>30.447.486/0001-71</v>
          </cell>
        </row>
        <row r="6874">
          <cell r="A6874" t="str">
            <v>30.459.655/0001-93</v>
          </cell>
        </row>
        <row r="6875">
          <cell r="A6875" t="str">
            <v>30.473.466/0001-75</v>
          </cell>
        </row>
        <row r="6876">
          <cell r="A6876" t="str">
            <v>30.474.126/0001-69</v>
          </cell>
        </row>
        <row r="6877">
          <cell r="A6877" t="str">
            <v>30.484.711/0001-40</v>
          </cell>
        </row>
        <row r="6878">
          <cell r="A6878" t="str">
            <v>30.490.676/0001-71</v>
          </cell>
        </row>
        <row r="6879">
          <cell r="A6879" t="str">
            <v>30.494.660/0001-37</v>
          </cell>
        </row>
        <row r="6880">
          <cell r="A6880" t="str">
            <v>30.506.208/0001-48</v>
          </cell>
        </row>
        <row r="6881">
          <cell r="A6881" t="str">
            <v>30.508.832/0001-84</v>
          </cell>
        </row>
        <row r="6882">
          <cell r="A6882" t="str">
            <v>30.527.352/0001-60</v>
          </cell>
        </row>
        <row r="6883">
          <cell r="A6883" t="str">
            <v>30.531.511/0001-09</v>
          </cell>
        </row>
        <row r="6884">
          <cell r="A6884" t="str">
            <v>30.541.031/0001-10</v>
          </cell>
        </row>
        <row r="6885">
          <cell r="A6885" t="str">
            <v>30.552.095/0001-17</v>
          </cell>
        </row>
        <row r="6886">
          <cell r="A6886" t="str">
            <v>30.557.359/0001-25</v>
          </cell>
        </row>
        <row r="6887">
          <cell r="A6887" t="str">
            <v>30.583.264/0001-86</v>
          </cell>
        </row>
        <row r="6888">
          <cell r="A6888" t="str">
            <v>30.594.543/0001-45</v>
          </cell>
        </row>
        <row r="6889">
          <cell r="A6889" t="str">
            <v>30.603.302/0001-15</v>
          </cell>
        </row>
        <row r="6890">
          <cell r="A6890" t="str">
            <v>30.603.302/0002-04</v>
          </cell>
        </row>
        <row r="6891">
          <cell r="A6891" t="str">
            <v>30.614.291/0001-79</v>
          </cell>
        </row>
        <row r="6892">
          <cell r="A6892" t="str">
            <v>30.614.721/0001-52</v>
          </cell>
        </row>
        <row r="6893">
          <cell r="A6893" t="str">
            <v>30.618.532/0001-58</v>
          </cell>
        </row>
        <row r="6894">
          <cell r="A6894" t="str">
            <v>30.623.433/0001-64</v>
          </cell>
        </row>
        <row r="6895">
          <cell r="A6895" t="str">
            <v>30.635.759/0001-01</v>
          </cell>
        </row>
        <row r="6896">
          <cell r="A6896" t="str">
            <v>30.644.512/0001-51</v>
          </cell>
        </row>
        <row r="6897">
          <cell r="A6897" t="str">
            <v>30.650.113/0001-01</v>
          </cell>
        </row>
        <row r="6898">
          <cell r="A6898" t="str">
            <v>30.662.977/0001-35</v>
          </cell>
        </row>
        <row r="6899">
          <cell r="A6899" t="str">
            <v>30.668.834/0001-30</v>
          </cell>
        </row>
        <row r="6900">
          <cell r="A6900" t="str">
            <v>30.668.834/0002-11</v>
          </cell>
        </row>
        <row r="6901">
          <cell r="A6901" t="str">
            <v>30.672.117/0001-82</v>
          </cell>
        </row>
        <row r="6902">
          <cell r="A6902" t="str">
            <v>30.683.064/0001-03</v>
          </cell>
        </row>
        <row r="6903">
          <cell r="A6903" t="str">
            <v>30.690.895/0001-02</v>
          </cell>
        </row>
        <row r="6904">
          <cell r="A6904" t="str">
            <v>30.709.687/0001-08</v>
          </cell>
        </row>
        <row r="6905">
          <cell r="A6905" t="str">
            <v>30.714.885/0001-51</v>
          </cell>
        </row>
        <row r="6906">
          <cell r="A6906" t="str">
            <v>30.714.893/0001-06</v>
          </cell>
        </row>
        <row r="6907">
          <cell r="A6907" t="str">
            <v>30.715.627/0001-90</v>
          </cell>
        </row>
        <row r="6908">
          <cell r="A6908" t="str">
            <v>30.719.082/0001-90</v>
          </cell>
        </row>
        <row r="6909">
          <cell r="A6909" t="str">
            <v>30.720.478/0001-57</v>
          </cell>
        </row>
        <row r="6910">
          <cell r="A6910" t="str">
            <v>30.722.003/0001-08</v>
          </cell>
        </row>
        <row r="6911">
          <cell r="A6911" t="str">
            <v>30.741.128/0001-77</v>
          </cell>
        </row>
        <row r="6912">
          <cell r="A6912" t="str">
            <v>30.741.961/0001-18</v>
          </cell>
        </row>
        <row r="6913">
          <cell r="A6913" t="str">
            <v>30.745.103/0001-41</v>
          </cell>
        </row>
        <row r="6914">
          <cell r="A6914" t="str">
            <v>30.745.244/0001-64</v>
          </cell>
        </row>
        <row r="6915">
          <cell r="A6915" t="str">
            <v>30.747.166/0001-37</v>
          </cell>
        </row>
        <row r="6916">
          <cell r="A6916" t="str">
            <v>30.748.487/0001-56</v>
          </cell>
        </row>
        <row r="6917">
          <cell r="A6917" t="str">
            <v>30.748.826/0001-02</v>
          </cell>
        </row>
        <row r="6918">
          <cell r="A6918" t="str">
            <v>30.752.687/0001-82</v>
          </cell>
        </row>
        <row r="6919">
          <cell r="A6919" t="str">
            <v>30.754.295/0001-52</v>
          </cell>
        </row>
        <row r="6920">
          <cell r="A6920" t="str">
            <v>30.754.923/0001-08</v>
          </cell>
        </row>
        <row r="6921">
          <cell r="A6921" t="str">
            <v>30.755.458/0001-11</v>
          </cell>
        </row>
        <row r="6922">
          <cell r="A6922" t="str">
            <v>30.757.561/0001-09</v>
          </cell>
        </row>
        <row r="6923">
          <cell r="A6923" t="str">
            <v>30.758.932/0001-69</v>
          </cell>
        </row>
        <row r="6924">
          <cell r="A6924" t="str">
            <v>30.759.534/0001-67</v>
          </cell>
        </row>
        <row r="6925">
          <cell r="A6925" t="str">
            <v>30.760.839/0001-99</v>
          </cell>
        </row>
        <row r="6926">
          <cell r="A6926" t="str">
            <v>30.764.120/0001-26</v>
          </cell>
        </row>
        <row r="6927">
          <cell r="A6927" t="str">
            <v>30.769.012/0001-46</v>
          </cell>
        </row>
        <row r="6928">
          <cell r="A6928" t="str">
            <v>30.769.681/0001-18</v>
          </cell>
        </row>
        <row r="6929">
          <cell r="A6929" t="str">
            <v>30.777.817/0001-31</v>
          </cell>
        </row>
        <row r="6930">
          <cell r="A6930" t="str">
            <v>30.778.013/0001-57</v>
          </cell>
        </row>
        <row r="6931">
          <cell r="A6931" t="str">
            <v>30.781.371/0001-19</v>
          </cell>
        </row>
        <row r="6932">
          <cell r="A6932" t="str">
            <v>30.793.749/0001-02</v>
          </cell>
        </row>
        <row r="6933">
          <cell r="A6933" t="str">
            <v>30.795.439/0001-19</v>
          </cell>
        </row>
        <row r="6934">
          <cell r="A6934" t="str">
            <v>30.796.551/0001-74</v>
          </cell>
        </row>
        <row r="6935">
          <cell r="A6935" t="str">
            <v>30.797.724/0001-79</v>
          </cell>
        </row>
        <row r="6936">
          <cell r="A6936" t="str">
            <v>30.801.666/0001-00</v>
          </cell>
        </row>
        <row r="6937">
          <cell r="A6937" t="str">
            <v>30.803.050/0001-78</v>
          </cell>
        </row>
        <row r="6938">
          <cell r="A6938" t="str">
            <v>30.803.282/0001-26</v>
          </cell>
        </row>
        <row r="6939">
          <cell r="A6939" t="str">
            <v>30.809.560/0001-52</v>
          </cell>
        </row>
        <row r="6940">
          <cell r="A6940" t="str">
            <v>30.817.035/0001-89</v>
          </cell>
        </row>
        <row r="6941">
          <cell r="A6941" t="str">
            <v>30.823.462/0001-70</v>
          </cell>
        </row>
        <row r="6942">
          <cell r="A6942" t="str">
            <v>30.825.152/0001-94</v>
          </cell>
        </row>
        <row r="6943">
          <cell r="A6943" t="str">
            <v>30.832.281/0001-00</v>
          </cell>
        </row>
        <row r="6944">
          <cell r="A6944" t="str">
            <v>30.845.283/0001-33</v>
          </cell>
        </row>
        <row r="6945">
          <cell r="A6945" t="str">
            <v>30.849.988/0001-29</v>
          </cell>
        </row>
        <row r="6946">
          <cell r="A6946" t="str">
            <v>30.855.886/0001-16</v>
          </cell>
        </row>
        <row r="6947">
          <cell r="A6947" t="str">
            <v>30.859.193/0001-00</v>
          </cell>
        </row>
        <row r="6948">
          <cell r="A6948" t="str">
            <v>30.890.248/0001-36</v>
          </cell>
        </row>
        <row r="6949">
          <cell r="A6949" t="str">
            <v>30.897.524/0001-98</v>
          </cell>
        </row>
        <row r="6950">
          <cell r="A6950" t="str">
            <v>30.905.111/0001-08</v>
          </cell>
        </row>
        <row r="6951">
          <cell r="A6951" t="str">
            <v>30.909.790/0001-93</v>
          </cell>
        </row>
        <row r="6952">
          <cell r="A6952" t="str">
            <v>30.910.434/0001-90</v>
          </cell>
        </row>
        <row r="6953">
          <cell r="A6953" t="str">
            <v>30.920.391/0001-23</v>
          </cell>
        </row>
        <row r="6954">
          <cell r="A6954" t="str">
            <v>30.923.916/0001-84</v>
          </cell>
        </row>
        <row r="6955">
          <cell r="A6955" t="str">
            <v>30.924.492/0001-72</v>
          </cell>
        </row>
        <row r="6956">
          <cell r="A6956" t="str">
            <v>30.925.366/0001-32</v>
          </cell>
        </row>
        <row r="6957">
          <cell r="A6957" t="str">
            <v>30.927.370/0001-30</v>
          </cell>
        </row>
        <row r="6958">
          <cell r="A6958" t="str">
            <v>30.927.479/0001-77</v>
          </cell>
        </row>
        <row r="6959">
          <cell r="A6959" t="str">
            <v>30.930.242/0001-45</v>
          </cell>
        </row>
        <row r="6960">
          <cell r="A6960" t="str">
            <v>30.938.575/0001-10</v>
          </cell>
        </row>
        <row r="6961">
          <cell r="A6961" t="str">
            <v>30.950.299/0001-06</v>
          </cell>
        </row>
        <row r="6962">
          <cell r="A6962" t="str">
            <v>30.991.483/0001-02</v>
          </cell>
        </row>
        <row r="6963">
          <cell r="A6963" t="str">
            <v>30.992.804/0001-85</v>
          </cell>
        </row>
        <row r="6964">
          <cell r="A6964" t="str">
            <v>30.992.820/0001-78</v>
          </cell>
        </row>
        <row r="6965">
          <cell r="A6965" t="str">
            <v>30.996.557/0001-95</v>
          </cell>
        </row>
        <row r="6966">
          <cell r="A6966" t="str">
            <v xml:space="preserve">308.651.428-07    </v>
          </cell>
        </row>
        <row r="6967">
          <cell r="A6967" t="str">
            <v>31.001.860/0001-73</v>
          </cell>
        </row>
        <row r="6968">
          <cell r="A6968" t="str">
            <v>31.005.747/0001-66</v>
          </cell>
        </row>
        <row r="6969">
          <cell r="A6969" t="str">
            <v>31.008.600/0001-20</v>
          </cell>
        </row>
        <row r="6970">
          <cell r="A6970" t="str">
            <v>31.011.125/0001-40</v>
          </cell>
        </row>
        <row r="6971">
          <cell r="A6971" t="str">
            <v>31.013.147/0001-40</v>
          </cell>
        </row>
        <row r="6972">
          <cell r="A6972" t="str">
            <v>31.017.411/0001-13</v>
          </cell>
        </row>
        <row r="6973">
          <cell r="A6973" t="str">
            <v>31.040.983/0001-13</v>
          </cell>
        </row>
        <row r="6974">
          <cell r="A6974" t="str">
            <v>31.046.428/0001-07</v>
          </cell>
        </row>
        <row r="6975">
          <cell r="A6975" t="str">
            <v>31.047.392/0001-78</v>
          </cell>
        </row>
        <row r="6976">
          <cell r="A6976" t="str">
            <v>31.050.172/0001-01</v>
          </cell>
        </row>
        <row r="6977">
          <cell r="A6977" t="str">
            <v>31.050.412/0001-60</v>
          </cell>
        </row>
        <row r="6978">
          <cell r="A6978" t="str">
            <v>31.050.412/0004-02</v>
          </cell>
        </row>
        <row r="6979">
          <cell r="A6979" t="str">
            <v>31.061.153/0001-72</v>
          </cell>
        </row>
        <row r="6980">
          <cell r="A6980" t="str">
            <v>31.065.246/0001-75</v>
          </cell>
        </row>
        <row r="6981">
          <cell r="A6981" t="str">
            <v>31.073.984/0001-64</v>
          </cell>
        </row>
        <row r="6982">
          <cell r="A6982" t="str">
            <v>31.076.938/0001-19</v>
          </cell>
        </row>
        <row r="6983">
          <cell r="A6983" t="str">
            <v>31.082.779/0001-65</v>
          </cell>
        </row>
        <row r="6984">
          <cell r="A6984" t="str">
            <v>31.107.402/0001-13</v>
          </cell>
        </row>
        <row r="6985">
          <cell r="A6985" t="str">
            <v>31.109.580/0001-83</v>
          </cell>
        </row>
        <row r="6986">
          <cell r="A6986" t="str">
            <v>31.113.160/0001-70</v>
          </cell>
        </row>
        <row r="6987">
          <cell r="A6987" t="str">
            <v>31.118.169/0001-74</v>
          </cell>
        </row>
        <row r="6988">
          <cell r="A6988" t="str">
            <v>31.127.418/0001-98</v>
          </cell>
        </row>
        <row r="6989">
          <cell r="A6989" t="str">
            <v>31.133.226/0001-94</v>
          </cell>
        </row>
        <row r="6990">
          <cell r="A6990" t="str">
            <v>31.138.100/00001-0</v>
          </cell>
        </row>
        <row r="6991">
          <cell r="A6991" t="str">
            <v>31.147.101/0001-13</v>
          </cell>
        </row>
        <row r="6992">
          <cell r="A6992" t="str">
            <v>31.152.515/0001-30</v>
          </cell>
        </row>
        <row r="6993">
          <cell r="A6993" t="str">
            <v>31.155.336/0001-57</v>
          </cell>
        </row>
        <row r="6994">
          <cell r="A6994" t="str">
            <v>31.159.635/0001-60</v>
          </cell>
        </row>
        <row r="6995">
          <cell r="A6995" t="str">
            <v>31.178.171/0001-39</v>
          </cell>
        </row>
        <row r="6996">
          <cell r="A6996" t="str">
            <v>31.178.809/0001-31</v>
          </cell>
        </row>
        <row r="6997">
          <cell r="A6997" t="str">
            <v>31.187.412/0001-06</v>
          </cell>
        </row>
        <row r="6998">
          <cell r="A6998" t="str">
            <v>31.192.610/0001-68</v>
          </cell>
        </row>
        <row r="6999">
          <cell r="A6999" t="str">
            <v>31.196.355/0003-93</v>
          </cell>
        </row>
        <row r="7000">
          <cell r="A7000" t="str">
            <v>31.200.272/0001-69</v>
          </cell>
        </row>
        <row r="7001">
          <cell r="A7001" t="str">
            <v>31.206.287/0002-15</v>
          </cell>
        </row>
        <row r="7002">
          <cell r="A7002" t="str">
            <v>31.207.848/0001-10</v>
          </cell>
        </row>
        <row r="7003">
          <cell r="A7003" t="str">
            <v>31.208.770/0001-58</v>
          </cell>
        </row>
        <row r="7004">
          <cell r="A7004" t="str">
            <v>31.210.263/0001-59</v>
          </cell>
        </row>
        <row r="7005">
          <cell r="A7005" t="str">
            <v>31.210.644/0001-38</v>
          </cell>
        </row>
        <row r="7006">
          <cell r="A7006" t="str">
            <v>31.212.889/0001-02</v>
          </cell>
        </row>
        <row r="7007">
          <cell r="A7007" t="str">
            <v>31.220.437/0001-64</v>
          </cell>
        </row>
        <row r="7008">
          <cell r="A7008" t="str">
            <v>31.222.805/0001-03</v>
          </cell>
        </row>
        <row r="7009">
          <cell r="A7009" t="str">
            <v>31.229.453/0001-18</v>
          </cell>
        </row>
        <row r="7010">
          <cell r="A7010" t="str">
            <v>31.231.566/0001-58</v>
          </cell>
        </row>
        <row r="7011">
          <cell r="A7011" t="str">
            <v>31.233.331/0001-03</v>
          </cell>
        </row>
        <row r="7012">
          <cell r="A7012" t="str">
            <v>31.239.569/0001-38</v>
          </cell>
        </row>
        <row r="7013">
          <cell r="A7013" t="str">
            <v>31.245.673/0001-35</v>
          </cell>
        </row>
        <row r="7014">
          <cell r="A7014" t="str">
            <v>31.247.679/0001-41</v>
          </cell>
        </row>
        <row r="7015">
          <cell r="A7015" t="str">
            <v>31.248.198/0001-50</v>
          </cell>
        </row>
        <row r="7016">
          <cell r="A7016" t="str">
            <v>31.250.954/0001-86</v>
          </cell>
        </row>
        <row r="7017">
          <cell r="A7017" t="str">
            <v>31.252.604/0001-59</v>
          </cell>
        </row>
        <row r="7018">
          <cell r="A7018" t="str">
            <v>31.259.575/0001-57</v>
          </cell>
        </row>
        <row r="7019">
          <cell r="A7019" t="str">
            <v>31.264.617/0001-48</v>
          </cell>
        </row>
        <row r="7020">
          <cell r="A7020" t="str">
            <v>31.269.012/0001-40</v>
          </cell>
        </row>
        <row r="7021">
          <cell r="A7021" t="str">
            <v>31.269.525/0001-50</v>
          </cell>
        </row>
        <row r="7022">
          <cell r="A7022" t="str">
            <v>31.295.371/0002-52</v>
          </cell>
        </row>
        <row r="7023">
          <cell r="A7023" t="str">
            <v>31.301.112/0001-06</v>
          </cell>
        </row>
        <row r="7024">
          <cell r="A7024" t="str">
            <v>31.303.696/0001-59</v>
          </cell>
        </row>
        <row r="7025">
          <cell r="A7025" t="str">
            <v>31.306.830/0001-75</v>
          </cell>
        </row>
        <row r="7026">
          <cell r="A7026" t="str">
            <v>31.311.855/0001-67</v>
          </cell>
        </row>
        <row r="7027">
          <cell r="A7027" t="str">
            <v>31.320.617/0001-18</v>
          </cell>
        </row>
        <row r="7028">
          <cell r="A7028" t="str">
            <v>31.324.924/0001-77</v>
          </cell>
        </row>
        <row r="7029">
          <cell r="A7029" t="str">
            <v>31.332.042/0001-53</v>
          </cell>
        </row>
        <row r="7030">
          <cell r="A7030" t="str">
            <v>31.336.654/0001-14</v>
          </cell>
        </row>
        <row r="7031">
          <cell r="A7031" t="str">
            <v>31.341.944/0001-56</v>
          </cell>
        </row>
        <row r="7032">
          <cell r="A7032" t="str">
            <v>31.348.477/0001-96</v>
          </cell>
        </row>
        <row r="7033">
          <cell r="A7033" t="str">
            <v>31.354.806/0001-01</v>
          </cell>
        </row>
        <row r="7034">
          <cell r="A7034" t="str">
            <v>31.358.872/0001-50</v>
          </cell>
        </row>
        <row r="7035">
          <cell r="A7035" t="str">
            <v>31.359.987/0001-69</v>
          </cell>
        </row>
        <row r="7036">
          <cell r="A7036" t="str">
            <v>31.364.169/0001-54</v>
          </cell>
        </row>
        <row r="7037">
          <cell r="A7037" t="str">
            <v>31.385.172/0001-54</v>
          </cell>
        </row>
        <row r="7038">
          <cell r="A7038" t="str">
            <v>31.400.435/0001-57</v>
          </cell>
        </row>
        <row r="7039">
          <cell r="A7039" t="str">
            <v>31.401.128/0001-90</v>
          </cell>
        </row>
        <row r="7040">
          <cell r="A7040" t="str">
            <v>31.407.414/0001-63</v>
          </cell>
        </row>
        <row r="7041">
          <cell r="A7041" t="str">
            <v>31.408.784/0001-15</v>
          </cell>
        </row>
        <row r="7042">
          <cell r="A7042" t="str">
            <v>31.417.280/0001-61</v>
          </cell>
        </row>
        <row r="7043">
          <cell r="A7043" t="str">
            <v>31.422.934/0001-45</v>
          </cell>
        </row>
        <row r="7044">
          <cell r="A7044" t="str">
            <v>31.425.242/0001-50</v>
          </cell>
        </row>
        <row r="7045">
          <cell r="A7045" t="str">
            <v>31.425.689/0001-20</v>
          </cell>
        </row>
        <row r="7046">
          <cell r="A7046" t="str">
            <v>31.427.925/0001-47</v>
          </cell>
        </row>
        <row r="7047">
          <cell r="A7047" t="str">
            <v>31.427.925/0005-70</v>
          </cell>
        </row>
        <row r="7048">
          <cell r="A7048" t="str">
            <v>31.427.925/0008-13</v>
          </cell>
        </row>
        <row r="7049">
          <cell r="A7049" t="str">
            <v>31.428.261/0001-30</v>
          </cell>
        </row>
        <row r="7050">
          <cell r="A7050" t="str">
            <v>31.428.626/0001-27</v>
          </cell>
        </row>
        <row r="7051">
          <cell r="A7051" t="str">
            <v>31.434.640/0001-33</v>
          </cell>
        </row>
        <row r="7052">
          <cell r="A7052" t="str">
            <v>31.450.323/0001-00</v>
          </cell>
        </row>
        <row r="7053">
          <cell r="A7053" t="str">
            <v>31.451.131/0001-19</v>
          </cell>
        </row>
        <row r="7054">
          <cell r="A7054" t="str">
            <v>31.451.867/0001-97</v>
          </cell>
        </row>
        <row r="7055">
          <cell r="A7055" t="str">
            <v>31.454.986/0001-01</v>
          </cell>
        </row>
        <row r="7056">
          <cell r="A7056" t="str">
            <v>31.490.741/0001-21</v>
          </cell>
        </row>
        <row r="7057">
          <cell r="A7057" t="str">
            <v>31.502.354/0001-68</v>
          </cell>
        </row>
        <row r="7058">
          <cell r="A7058" t="str">
            <v>31.502.511/0001-35</v>
          </cell>
        </row>
        <row r="7059">
          <cell r="A7059" t="str">
            <v>31.503.345/0001-91</v>
          </cell>
        </row>
        <row r="7060">
          <cell r="A7060" t="str">
            <v>31.523.129/0001-08</v>
          </cell>
        </row>
        <row r="7061">
          <cell r="A7061" t="str">
            <v>31.523.996/0001-43</v>
          </cell>
        </row>
        <row r="7062">
          <cell r="A7062" t="str">
            <v>31.527.351/0002-60</v>
          </cell>
        </row>
        <row r="7063">
          <cell r="A7063" t="str">
            <v>31.530.140/0001-03</v>
          </cell>
        </row>
        <row r="7064">
          <cell r="A7064" t="str">
            <v>31.531.130/0001-84</v>
          </cell>
        </row>
        <row r="7065">
          <cell r="A7065" t="str">
            <v>31.531.973/0001-80</v>
          </cell>
        </row>
        <row r="7066">
          <cell r="A7066" t="str">
            <v>31.538.424/0001-38</v>
          </cell>
        </row>
        <row r="7067">
          <cell r="A7067" t="str">
            <v>31.547.896/0001-57</v>
          </cell>
        </row>
        <row r="7068">
          <cell r="A7068" t="str">
            <v>31.548.878/0001-90</v>
          </cell>
        </row>
        <row r="7069">
          <cell r="A7069" t="str">
            <v>31.557.739/0001-22</v>
          </cell>
        </row>
        <row r="7070">
          <cell r="A7070" t="str">
            <v>31.561.996/0001-38</v>
          </cell>
        </row>
        <row r="7071">
          <cell r="A7071" t="str">
            <v>31.563.927/0001-63</v>
          </cell>
        </row>
        <row r="7072">
          <cell r="A7072" t="str">
            <v>31.568.066/0001-06</v>
          </cell>
        </row>
        <row r="7073">
          <cell r="A7073" t="str">
            <v>31.568.231/0001-20</v>
          </cell>
        </row>
        <row r="7074">
          <cell r="A7074" t="str">
            <v>31.572.811/0001-90</v>
          </cell>
        </row>
        <row r="7075">
          <cell r="A7075" t="str">
            <v>31.576.879/0001-48</v>
          </cell>
        </row>
        <row r="7076">
          <cell r="A7076" t="str">
            <v>31.578.859/0001-06</v>
          </cell>
        </row>
        <row r="7077">
          <cell r="A7077" t="str">
            <v>31.592.264/0001-05</v>
          </cell>
        </row>
        <row r="7078">
          <cell r="A7078" t="str">
            <v>31.596.281/0001-10</v>
          </cell>
        </row>
        <row r="7079">
          <cell r="A7079" t="str">
            <v>31.603.566/0001-31</v>
          </cell>
        </row>
        <row r="7080">
          <cell r="A7080" t="str">
            <v>31.607.880/0001-92</v>
          </cell>
        </row>
        <row r="7081">
          <cell r="A7081" t="str">
            <v>31.617.509/0001-01</v>
          </cell>
        </row>
        <row r="7082">
          <cell r="A7082" t="str">
            <v>31.619.984/0001-17</v>
          </cell>
        </row>
        <row r="7083">
          <cell r="A7083" t="str">
            <v>31.619.984/0002-06</v>
          </cell>
        </row>
        <row r="7084">
          <cell r="A7084" t="str">
            <v>31.620.883/0001-66</v>
          </cell>
        </row>
        <row r="7085">
          <cell r="A7085" t="str">
            <v>31.626.344/0001-34</v>
          </cell>
        </row>
        <row r="7086">
          <cell r="A7086" t="str">
            <v>31.628.530/0001-02</v>
          </cell>
        </row>
        <row r="7087">
          <cell r="A7087" t="str">
            <v>31.628.571/0001-07</v>
          </cell>
        </row>
        <row r="7088">
          <cell r="A7088" t="str">
            <v>31.628.712/0001-83</v>
          </cell>
        </row>
        <row r="7089">
          <cell r="A7089" t="str">
            <v>31.629.298/0001-27</v>
          </cell>
        </row>
        <row r="7090">
          <cell r="A7090" t="str">
            <v>31.636.541/0001-34</v>
          </cell>
        </row>
        <row r="7091">
          <cell r="A7091" t="str">
            <v>31.636.863/0001-83</v>
          </cell>
        </row>
        <row r="7092">
          <cell r="A7092" t="str">
            <v>31.638.844/0001-96</v>
          </cell>
        </row>
        <row r="7093">
          <cell r="A7093" t="str">
            <v>31.638.844/0002-77</v>
          </cell>
        </row>
        <row r="7094">
          <cell r="A7094" t="str">
            <v>31.640.337/0001-97</v>
          </cell>
        </row>
        <row r="7095">
          <cell r="A7095" t="str">
            <v>31.641.863/0001-71</v>
          </cell>
        </row>
        <row r="7096">
          <cell r="A7096" t="str">
            <v>31.641.962/0001-53</v>
          </cell>
        </row>
        <row r="7097">
          <cell r="A7097" t="str">
            <v>31.643.851/0001-86</v>
          </cell>
        </row>
        <row r="7098">
          <cell r="A7098" t="str">
            <v>31.648.256/0001-33</v>
          </cell>
        </row>
        <row r="7099">
          <cell r="A7099" t="str">
            <v>31.648.421/0001-57</v>
          </cell>
        </row>
        <row r="7100">
          <cell r="A7100" t="str">
            <v>31.661.481/0001-00</v>
          </cell>
        </row>
        <row r="7101">
          <cell r="A7101" t="str">
            <v>31.668.304/0001-55</v>
          </cell>
        </row>
        <row r="7102">
          <cell r="A7102" t="str">
            <v>31.671.860/0001-80</v>
          </cell>
        </row>
        <row r="7103">
          <cell r="A7103" t="str">
            <v>31.671.977/0001-64</v>
          </cell>
        </row>
        <row r="7104">
          <cell r="A7104" t="str">
            <v>31.673.916/0001-36</v>
          </cell>
        </row>
        <row r="7105">
          <cell r="A7105" t="str">
            <v>31.674.906/0001-15</v>
          </cell>
        </row>
        <row r="7106">
          <cell r="A7106" t="str">
            <v>31.683.261/0001-87</v>
          </cell>
        </row>
        <row r="7107">
          <cell r="A7107" t="str">
            <v>31.687.650/0001-80</v>
          </cell>
        </row>
        <row r="7108">
          <cell r="A7108" t="str">
            <v>31.690.787/0001-94</v>
          </cell>
        </row>
        <row r="7109">
          <cell r="A7109" t="str">
            <v>31.692.478/0001-53</v>
          </cell>
        </row>
        <row r="7110">
          <cell r="A7110" t="str">
            <v>31.692.478/0003-15</v>
          </cell>
        </row>
        <row r="7111">
          <cell r="A7111" t="str">
            <v>31.694.169/0001-12</v>
          </cell>
        </row>
        <row r="7112">
          <cell r="A7112" t="str">
            <v>31.695.315/0001-24</v>
          </cell>
        </row>
        <row r="7113">
          <cell r="A7113" t="str">
            <v>31.696.388/0001-30</v>
          </cell>
        </row>
        <row r="7114">
          <cell r="A7114" t="str">
            <v>31.714.470/0001-40</v>
          </cell>
        </row>
        <row r="7115">
          <cell r="A7115" t="str">
            <v>31.729.437/0001-94</v>
          </cell>
        </row>
        <row r="7116">
          <cell r="A7116" t="str">
            <v>31.738.883/0001-65</v>
          </cell>
        </row>
        <row r="7117">
          <cell r="A7117" t="str">
            <v>31.740.756/0001-09</v>
          </cell>
        </row>
        <row r="7118">
          <cell r="A7118" t="str">
            <v>31.745.748/0001-47</v>
          </cell>
        </row>
        <row r="7119">
          <cell r="A7119" t="str">
            <v>31.761.901/0001-20</v>
          </cell>
        </row>
        <row r="7120">
          <cell r="A7120" t="str">
            <v>31.767.809/0001-77</v>
          </cell>
        </row>
        <row r="7121">
          <cell r="A7121" t="str">
            <v>31.773.005/0001-80</v>
          </cell>
        </row>
        <row r="7122">
          <cell r="A7122" t="str">
            <v>31.818.321/0001-21</v>
          </cell>
        </row>
        <row r="7123">
          <cell r="A7123" t="str">
            <v>31.826.514/0001-24</v>
          </cell>
        </row>
        <row r="7124">
          <cell r="A7124" t="str">
            <v>31.826.514/0008-09</v>
          </cell>
        </row>
        <row r="7125">
          <cell r="A7125" t="str">
            <v>31.859.515/0001-75</v>
          </cell>
        </row>
        <row r="7126">
          <cell r="A7126" t="str">
            <v>31.860.729/0001-61</v>
          </cell>
        </row>
        <row r="7127">
          <cell r="A7127" t="str">
            <v>31.863.202/0001-90</v>
          </cell>
        </row>
        <row r="7128">
          <cell r="A7128" t="str">
            <v>31.875.776/0001-89</v>
          </cell>
        </row>
        <row r="7129">
          <cell r="A7129" t="str">
            <v>31.879.539/0001-96</v>
          </cell>
        </row>
        <row r="7130">
          <cell r="A7130" t="str">
            <v>31.891.211/0002-76</v>
          </cell>
        </row>
        <row r="7131">
          <cell r="A7131" t="str">
            <v>31.891.211/0008-61</v>
          </cell>
        </row>
        <row r="7132">
          <cell r="A7132" t="str">
            <v>31.891.476/0001-93</v>
          </cell>
        </row>
        <row r="7133">
          <cell r="A7133" t="str">
            <v>31.901.788/0001-30</v>
          </cell>
        </row>
        <row r="7134">
          <cell r="A7134" t="str">
            <v>31.904.915/0001-55</v>
          </cell>
        </row>
        <row r="7135">
          <cell r="A7135" t="str">
            <v>31.906.522/0001-80</v>
          </cell>
        </row>
        <row r="7136">
          <cell r="A7136" t="str">
            <v>31.911.548/0139-52</v>
          </cell>
        </row>
        <row r="7137">
          <cell r="A7137" t="str">
            <v>31.917.032/0001-80</v>
          </cell>
        </row>
        <row r="7138">
          <cell r="A7138" t="str">
            <v>31.918.196/0001-21</v>
          </cell>
        </row>
        <row r="7139">
          <cell r="A7139" t="str">
            <v>31.918.576/0001-66</v>
          </cell>
        </row>
        <row r="7140">
          <cell r="A7140" t="str">
            <v>31.920.077/0001-03</v>
          </cell>
        </row>
        <row r="7141">
          <cell r="A7141" t="str">
            <v>31.921.406/0001-30</v>
          </cell>
        </row>
        <row r="7142">
          <cell r="A7142" t="str">
            <v>31.927.718/0001-51</v>
          </cell>
        </row>
        <row r="7143">
          <cell r="A7143" t="str">
            <v>31.937.022/0001-06</v>
          </cell>
        </row>
        <row r="7144">
          <cell r="A7144" t="str">
            <v>31.938.038/0001-33</v>
          </cell>
        </row>
        <row r="7145">
          <cell r="A7145" t="str">
            <v>31.941.719/0001-50</v>
          </cell>
        </row>
        <row r="7146">
          <cell r="A7146" t="str">
            <v>31.950.371/0001-68</v>
          </cell>
        </row>
        <row r="7147">
          <cell r="A7147" t="str">
            <v>31.962.913/0001-12</v>
          </cell>
        </row>
        <row r="7148">
          <cell r="A7148" t="str">
            <v>31.963.630/0001-95</v>
          </cell>
        </row>
        <row r="7149">
          <cell r="A7149" t="str">
            <v>31.969.702/0001-01</v>
          </cell>
        </row>
        <row r="7150">
          <cell r="A7150" t="str">
            <v>31.977.127/0001-99</v>
          </cell>
        </row>
        <row r="7151">
          <cell r="A7151" t="str">
            <v>31.978.612/0001-87</v>
          </cell>
        </row>
        <row r="7152">
          <cell r="A7152" t="str">
            <v>31.979.222/0001-21</v>
          </cell>
        </row>
        <row r="7153">
          <cell r="A7153" t="str">
            <v>31.979.560/0001-63</v>
          </cell>
        </row>
        <row r="7154">
          <cell r="A7154" t="str">
            <v>31.982.127/0001-87</v>
          </cell>
        </row>
        <row r="7155">
          <cell r="A7155" t="str">
            <v>31.982.432/0001-79</v>
          </cell>
        </row>
        <row r="7156">
          <cell r="A7156" t="str">
            <v>31.986.375/0001-04</v>
          </cell>
        </row>
        <row r="7157">
          <cell r="A7157" t="str">
            <v>31.987.225/0001-07</v>
          </cell>
        </row>
        <row r="7158">
          <cell r="A7158" t="str">
            <v>32.004.905/0001-26</v>
          </cell>
        </row>
        <row r="7159">
          <cell r="A7159" t="str">
            <v>32.012.684/0001-38</v>
          </cell>
        </row>
        <row r="7160">
          <cell r="A7160" t="str">
            <v>32.014.631/0001-56</v>
          </cell>
        </row>
        <row r="7161">
          <cell r="A7161" t="str">
            <v>32.019.689/0001-92</v>
          </cell>
        </row>
        <row r="7162">
          <cell r="A7162" t="str">
            <v>32.021.479/0001-39</v>
          </cell>
        </row>
        <row r="7163">
          <cell r="A7163" t="str">
            <v>32.030.728/0001-52</v>
          </cell>
        </row>
        <row r="7164">
          <cell r="A7164" t="str">
            <v>32.034.365/0001-23</v>
          </cell>
        </row>
        <row r="7165">
          <cell r="A7165" t="str">
            <v>32.034.456/0001-69</v>
          </cell>
        </row>
        <row r="7166">
          <cell r="A7166" t="str">
            <v>32.039.117/0001-75</v>
          </cell>
        </row>
        <row r="7167">
          <cell r="A7167" t="str">
            <v>32.040.529/0001-25</v>
          </cell>
        </row>
        <row r="7168">
          <cell r="A7168" t="str">
            <v>32.052.029/0001-03</v>
          </cell>
        </row>
        <row r="7169">
          <cell r="A7169" t="str">
            <v>32.052.789/0001-10</v>
          </cell>
        </row>
        <row r="7170">
          <cell r="A7170" t="str">
            <v>32.056.848/0001-29</v>
          </cell>
        </row>
        <row r="7171">
          <cell r="A7171" t="str">
            <v>32.057.598/0001-41</v>
          </cell>
        </row>
        <row r="7172">
          <cell r="A7172" t="str">
            <v>32.059.362/0001-44</v>
          </cell>
        </row>
        <row r="7173">
          <cell r="A7173" t="str">
            <v>32.062.101/0001-83</v>
          </cell>
        </row>
        <row r="7174">
          <cell r="A7174" t="str">
            <v>32.064.511/0001-63</v>
          </cell>
        </row>
        <row r="7175">
          <cell r="A7175" t="str">
            <v>32.067.464/0001-01</v>
          </cell>
        </row>
        <row r="7176">
          <cell r="A7176" t="str">
            <v>32.068.371/0001-00</v>
          </cell>
        </row>
        <row r="7177">
          <cell r="A7177" t="str">
            <v>32.071.201/0001-76</v>
          </cell>
        </row>
        <row r="7178">
          <cell r="A7178" t="str">
            <v>32.075.368/0001-05</v>
          </cell>
        </row>
        <row r="7179">
          <cell r="A7179" t="str">
            <v>32.075.640/0001-57</v>
          </cell>
        </row>
        <row r="7180">
          <cell r="A7180" t="str">
            <v>32.077.273/0001-20</v>
          </cell>
        </row>
        <row r="7181">
          <cell r="A7181" t="str">
            <v>32.077.984/0001-03</v>
          </cell>
        </row>
        <row r="7182">
          <cell r="A7182" t="str">
            <v>32.085.235/0001-10</v>
          </cell>
        </row>
        <row r="7183">
          <cell r="A7183" t="str">
            <v>32.097.040/0001-90</v>
          </cell>
        </row>
        <row r="7184">
          <cell r="A7184" t="str">
            <v>32.106.684/0001-05</v>
          </cell>
        </row>
        <row r="7185">
          <cell r="A7185" t="str">
            <v>32.107.609/0001-50</v>
          </cell>
        </row>
        <row r="7186">
          <cell r="A7186" t="str">
            <v>32.108.441/0002-89</v>
          </cell>
        </row>
        <row r="7187">
          <cell r="A7187" t="str">
            <v>32.110.850/0001-39</v>
          </cell>
        </row>
        <row r="7188">
          <cell r="A7188" t="str">
            <v>32.113.144/0001-40</v>
          </cell>
        </row>
        <row r="7189">
          <cell r="A7189" t="str">
            <v>32.114.795/0001-55</v>
          </cell>
        </row>
        <row r="7190">
          <cell r="A7190" t="str">
            <v>32.116.154/0001-30</v>
          </cell>
        </row>
        <row r="7191">
          <cell r="A7191" t="str">
            <v>32.116.345/0001-00</v>
          </cell>
        </row>
        <row r="7192">
          <cell r="A7192" t="str">
            <v>32.117.400/0001-78</v>
          </cell>
        </row>
        <row r="7193">
          <cell r="A7193" t="str">
            <v>32.117.699/0001-60</v>
          </cell>
        </row>
        <row r="7194">
          <cell r="A7194" t="str">
            <v>32.117.939/0001-27</v>
          </cell>
        </row>
        <row r="7195">
          <cell r="A7195" t="str">
            <v>32.121.469/0001-75</v>
          </cell>
        </row>
        <row r="7196">
          <cell r="A7196" t="str">
            <v>32.121.766/0020-83</v>
          </cell>
        </row>
        <row r="7197">
          <cell r="A7197" t="str">
            <v>32.124.760/0001-05</v>
          </cell>
        </row>
        <row r="7198">
          <cell r="A7198" t="str">
            <v>32.130.148/0001-37</v>
          </cell>
        </row>
        <row r="7199">
          <cell r="A7199" t="str">
            <v>32.132.433/0001-97</v>
          </cell>
        </row>
        <row r="7200">
          <cell r="A7200" t="str">
            <v>32.144.776/0001-71</v>
          </cell>
        </row>
        <row r="7201">
          <cell r="A7201" t="str">
            <v>32.147.043/0001-90</v>
          </cell>
        </row>
        <row r="7202">
          <cell r="A7202" t="str">
            <v>32.151.821/0001-15</v>
          </cell>
        </row>
        <row r="7203">
          <cell r="A7203" t="str">
            <v>32.162.414/0001-03</v>
          </cell>
        </row>
        <row r="7204">
          <cell r="A7204" t="str">
            <v>32.171.449/0001-09</v>
          </cell>
        </row>
        <row r="7205">
          <cell r="A7205" t="str">
            <v>32.171.456/0001-00</v>
          </cell>
        </row>
        <row r="7206">
          <cell r="A7206" t="str">
            <v>32.172.058/0002-90</v>
          </cell>
        </row>
        <row r="7207">
          <cell r="A7207" t="str">
            <v>32.173.395/0001-10</v>
          </cell>
        </row>
        <row r="7208">
          <cell r="A7208" t="str">
            <v>32.179.467/0001-37</v>
          </cell>
        </row>
        <row r="7209">
          <cell r="A7209" t="str">
            <v>32.180.234/0001-54</v>
          </cell>
        </row>
        <row r="7210">
          <cell r="A7210" t="str">
            <v>32.190.142/0001-55</v>
          </cell>
        </row>
        <row r="7211">
          <cell r="A7211" t="str">
            <v>32.193.732/0001-31</v>
          </cell>
        </row>
        <row r="7212">
          <cell r="A7212" t="str">
            <v>32.194.052/0001-32</v>
          </cell>
        </row>
        <row r="7213">
          <cell r="A7213" t="str">
            <v>32.194.920/0001-84</v>
          </cell>
        </row>
        <row r="7214">
          <cell r="A7214" t="str">
            <v>32.199.770/0001-00</v>
          </cell>
        </row>
        <row r="7215">
          <cell r="A7215" t="str">
            <v>32.203.473/0001-82</v>
          </cell>
        </row>
        <row r="7216">
          <cell r="A7216" t="str">
            <v>32.205.015/0001-82</v>
          </cell>
        </row>
        <row r="7217">
          <cell r="A7217" t="str">
            <v>32.205.304/0001-81</v>
          </cell>
        </row>
        <row r="7218">
          <cell r="A7218" t="str">
            <v>32.212.979/0001-58</v>
          </cell>
        </row>
        <row r="7219">
          <cell r="A7219" t="str">
            <v>32.213.977/0001-83</v>
          </cell>
        </row>
        <row r="7220">
          <cell r="A7220" t="str">
            <v>32.218.141/0001-71</v>
          </cell>
        </row>
        <row r="7221">
          <cell r="A7221" t="str">
            <v>32.219.974/0001-57</v>
          </cell>
        </row>
        <row r="7222">
          <cell r="A7222" t="str">
            <v>32.224.404/0001-55</v>
          </cell>
        </row>
        <row r="7223">
          <cell r="A7223" t="str">
            <v>32.229.494/0001-77</v>
          </cell>
        </row>
        <row r="7224">
          <cell r="A7224" t="str">
            <v>32.229.825/0001-79</v>
          </cell>
        </row>
        <row r="7225">
          <cell r="A7225" t="str">
            <v>32.232.167/0001-74</v>
          </cell>
        </row>
        <row r="7226">
          <cell r="A7226" t="str">
            <v>32.238.289/0001-78</v>
          </cell>
        </row>
        <row r="7227">
          <cell r="A7227" t="str">
            <v>32.239.188/0001-11</v>
          </cell>
        </row>
        <row r="7228">
          <cell r="A7228" t="str">
            <v>32.241.770/0001-12</v>
          </cell>
        </row>
        <row r="7229">
          <cell r="A7229" t="str">
            <v>32.244.634/0001-86</v>
          </cell>
        </row>
        <row r="7230">
          <cell r="A7230" t="str">
            <v>32.247.009/0001-98</v>
          </cell>
        </row>
        <row r="7231">
          <cell r="A7231" t="str">
            <v>32.248.718/0001-98</v>
          </cell>
        </row>
        <row r="7232">
          <cell r="A7232" t="str">
            <v>32.253.106/0001-93</v>
          </cell>
        </row>
        <row r="7233">
          <cell r="A7233" t="str">
            <v>32.255.051/0001-50</v>
          </cell>
        </row>
        <row r="7234">
          <cell r="A7234" t="str">
            <v>32.255.465/0001-80</v>
          </cell>
        </row>
        <row r="7235">
          <cell r="A7235" t="str">
            <v>32.258.246/0001-54</v>
          </cell>
        </row>
        <row r="7236">
          <cell r="A7236" t="str">
            <v>32.262.156/0001-37</v>
          </cell>
        </row>
        <row r="7237">
          <cell r="A7237" t="str">
            <v>32.263.485/0001-00</v>
          </cell>
        </row>
        <row r="7238">
          <cell r="A7238" t="str">
            <v>32.264.368/0001-53</v>
          </cell>
        </row>
        <row r="7239">
          <cell r="A7239" t="str">
            <v>32.264.764/0001-80</v>
          </cell>
        </row>
        <row r="7240">
          <cell r="A7240" t="str">
            <v>32.272.148/0001-71</v>
          </cell>
        </row>
        <row r="7241">
          <cell r="A7241" t="str">
            <v>32.274.490/0001-00</v>
          </cell>
        </row>
        <row r="7242">
          <cell r="A7242" t="str">
            <v>32.279.408/0001-30</v>
          </cell>
        </row>
        <row r="7243">
          <cell r="A7243" t="str">
            <v>32.281.115/0001-98</v>
          </cell>
        </row>
        <row r="7244">
          <cell r="A7244" t="str">
            <v>32.284.010/0001-92</v>
          </cell>
        </row>
        <row r="7245">
          <cell r="A7245" t="str">
            <v>32.288.540/0002-90</v>
          </cell>
        </row>
        <row r="7246">
          <cell r="A7246" t="str">
            <v>32.295.990/0001-29</v>
          </cell>
        </row>
        <row r="7247">
          <cell r="A7247" t="str">
            <v>32.299.125/0001-50</v>
          </cell>
        </row>
        <row r="7248">
          <cell r="A7248" t="str">
            <v>32.3.0.25./927--00</v>
          </cell>
        </row>
        <row r="7249">
          <cell r="A7249" t="str">
            <v>32.300.758/0001-31</v>
          </cell>
        </row>
        <row r="7250">
          <cell r="A7250" t="str">
            <v>32.302.499/0001-88</v>
          </cell>
        </row>
        <row r="7251">
          <cell r="A7251" t="str">
            <v>32.303.679/0001-84</v>
          </cell>
        </row>
        <row r="7252">
          <cell r="A7252" t="str">
            <v>32.305.500/0001-28</v>
          </cell>
        </row>
        <row r="7253">
          <cell r="A7253" t="str">
            <v>32.305.500/0001-28</v>
          </cell>
        </row>
        <row r="7254">
          <cell r="A7254" t="str">
            <v>32.305.732/0001-86</v>
          </cell>
        </row>
        <row r="7255">
          <cell r="A7255" t="str">
            <v>32.309.601/0001-77</v>
          </cell>
        </row>
        <row r="7256">
          <cell r="A7256" t="str">
            <v>32.314.247/0001-79</v>
          </cell>
        </row>
        <row r="7257">
          <cell r="A7257" t="str">
            <v>32.321.150/0001-93</v>
          </cell>
        </row>
        <row r="7258">
          <cell r="A7258" t="str">
            <v>32.323.107/0001-67</v>
          </cell>
        </row>
        <row r="7259">
          <cell r="A7259" t="str">
            <v>32.323.529/0001-32</v>
          </cell>
        </row>
        <row r="7260">
          <cell r="A7260" t="str">
            <v>32.327.348/0001-84</v>
          </cell>
        </row>
        <row r="7261">
          <cell r="A7261" t="str">
            <v>32.327.520/0001-08</v>
          </cell>
        </row>
        <row r="7262">
          <cell r="A7262" t="str">
            <v>32.328.114/0001-51</v>
          </cell>
        </row>
        <row r="7263">
          <cell r="A7263" t="str">
            <v>32.328.650/0001-57</v>
          </cell>
        </row>
        <row r="7264">
          <cell r="A7264" t="str">
            <v>32.334.708/0001-75</v>
          </cell>
        </row>
        <row r="7265">
          <cell r="A7265" t="str">
            <v>32.335.507/0001-92</v>
          </cell>
        </row>
        <row r="7266">
          <cell r="A7266" t="str">
            <v>32.342.347/0001-09</v>
          </cell>
        </row>
        <row r="7267">
          <cell r="A7267" t="str">
            <v>32.345.449/0001-88</v>
          </cell>
        </row>
        <row r="7268">
          <cell r="A7268" t="str">
            <v>32.345.779/0001-73</v>
          </cell>
        </row>
        <row r="7269">
          <cell r="A7269" t="str">
            <v>32.350.027/0001-09</v>
          </cell>
        </row>
        <row r="7270">
          <cell r="A7270" t="str">
            <v>32.362.469/0001-67</v>
          </cell>
        </row>
        <row r="7271">
          <cell r="A7271" t="str">
            <v>32.366.999/0001-83</v>
          </cell>
        </row>
        <row r="7272">
          <cell r="A7272" t="str">
            <v>32.374.845/0001-33</v>
          </cell>
        </row>
        <row r="7273">
          <cell r="A7273" t="str">
            <v>32.376.246/0001-59</v>
          </cell>
        </row>
        <row r="7274">
          <cell r="A7274" t="str">
            <v>32.379.075/0001-11</v>
          </cell>
        </row>
        <row r="7275">
          <cell r="A7275" t="str">
            <v>32.389.637/0001-08</v>
          </cell>
        </row>
        <row r="7276">
          <cell r="A7276" t="str">
            <v>32.411.100/0001-05</v>
          </cell>
        </row>
        <row r="7277">
          <cell r="A7277" t="str">
            <v>32.414.708/0001-85</v>
          </cell>
        </row>
        <row r="7278">
          <cell r="A7278" t="str">
            <v>32.419.343/0001-81</v>
          </cell>
        </row>
        <row r="7279">
          <cell r="A7279" t="str">
            <v>32.420.457/0001-41</v>
          </cell>
        </row>
        <row r="7280">
          <cell r="A7280" t="str">
            <v>32.424.590/0001-76</v>
          </cell>
        </row>
        <row r="7281">
          <cell r="A7281" t="str">
            <v>32.430.761/0001-70</v>
          </cell>
        </row>
        <row r="7282">
          <cell r="A7282" t="str">
            <v>32.433.252/0001-09</v>
          </cell>
        </row>
        <row r="7283">
          <cell r="A7283" t="str">
            <v>32.455.230/0001-31</v>
          </cell>
        </row>
        <row r="7284">
          <cell r="A7284" t="str">
            <v>32.462.061/0001-67</v>
          </cell>
        </row>
        <row r="7285">
          <cell r="A7285" t="str">
            <v>32.477.457/0001-88</v>
          </cell>
        </row>
        <row r="7286">
          <cell r="A7286" t="str">
            <v>32.478.091/0001-61</v>
          </cell>
        </row>
        <row r="7287">
          <cell r="A7287" t="str">
            <v>32.497.315/0002-63</v>
          </cell>
        </row>
        <row r="7288">
          <cell r="A7288" t="str">
            <v>32.515.264/0001-74</v>
          </cell>
        </row>
        <row r="7289">
          <cell r="A7289" t="str">
            <v>32.515.272/0001-10</v>
          </cell>
        </row>
        <row r="7290">
          <cell r="A7290" t="str">
            <v>32.516.650/0001-80</v>
          </cell>
        </row>
        <row r="7291">
          <cell r="A7291" t="str">
            <v>32.516.650/0023-96</v>
          </cell>
        </row>
        <row r="7292">
          <cell r="A7292" t="str">
            <v>32.522.104/0001-52</v>
          </cell>
        </row>
        <row r="7293">
          <cell r="A7293" t="str">
            <v>32.525.578/0001-58</v>
          </cell>
        </row>
        <row r="7294">
          <cell r="A7294" t="str">
            <v>32.533.036/0001-27</v>
          </cell>
        </row>
        <row r="7295">
          <cell r="A7295" t="str">
            <v>32.534.893/0001-41</v>
          </cell>
        </row>
        <row r="7296">
          <cell r="A7296" t="str">
            <v>32.554.958/0001-10</v>
          </cell>
        </row>
        <row r="7297">
          <cell r="A7297" t="str">
            <v>32.557.423/0001-01</v>
          </cell>
        </row>
        <row r="7298">
          <cell r="A7298" t="str">
            <v>32.560.393/0001-84</v>
          </cell>
        </row>
        <row r="7299">
          <cell r="A7299" t="str">
            <v>32.562.738/0001-39</v>
          </cell>
        </row>
        <row r="7300">
          <cell r="A7300" t="str">
            <v>32.577.801/0001-00</v>
          </cell>
        </row>
        <row r="7301">
          <cell r="A7301" t="str">
            <v>32.579.047/0001-48</v>
          </cell>
        </row>
        <row r="7302">
          <cell r="A7302" t="str">
            <v>32.579.302/0001-52</v>
          </cell>
        </row>
        <row r="7303">
          <cell r="A7303" t="str">
            <v>32.579.302/0002-33</v>
          </cell>
        </row>
        <row r="7304">
          <cell r="A7304" t="str">
            <v>32.579.807/0001-17</v>
          </cell>
        </row>
        <row r="7305">
          <cell r="A7305" t="str">
            <v>32.583.924/0001-54</v>
          </cell>
        </row>
        <row r="7306">
          <cell r="A7306" t="str">
            <v>32.592.073/0001-06</v>
          </cell>
        </row>
        <row r="7307">
          <cell r="A7307" t="str">
            <v>32.592.073/0003-78</v>
          </cell>
        </row>
        <row r="7308">
          <cell r="A7308" t="str">
            <v>32.592.073/0013-40</v>
          </cell>
        </row>
        <row r="7309">
          <cell r="A7309" t="str">
            <v>32.592.479/0001-99</v>
          </cell>
        </row>
        <row r="7310">
          <cell r="A7310" t="str">
            <v>32.593.741/0001-10</v>
          </cell>
        </row>
        <row r="7311">
          <cell r="A7311" t="str">
            <v>32.594.244/0001-36</v>
          </cell>
        </row>
        <row r="7312">
          <cell r="A7312" t="str">
            <v>32.733.180/0001-07</v>
          </cell>
        </row>
        <row r="7313">
          <cell r="A7313" t="str">
            <v>32.780.082/0001-20</v>
          </cell>
        </row>
        <row r="7314">
          <cell r="A7314" t="str">
            <v>32.854.549/0001-30</v>
          </cell>
        </row>
        <row r="7315">
          <cell r="A7315" t="str">
            <v>32.868.002/0002-74</v>
          </cell>
        </row>
        <row r="7316">
          <cell r="A7316" t="str">
            <v>32.868.424/0002-40</v>
          </cell>
        </row>
        <row r="7317">
          <cell r="A7317" t="str">
            <v>32.874.612/0001-08</v>
          </cell>
        </row>
        <row r="7318">
          <cell r="A7318" t="str">
            <v>32.908.832/0001-05</v>
          </cell>
        </row>
        <row r="7319">
          <cell r="A7319" t="str">
            <v>32.913.329/0001-30</v>
          </cell>
        </row>
        <row r="7320">
          <cell r="A7320" t="str">
            <v xml:space="preserve">326.528.957-53    </v>
          </cell>
        </row>
        <row r="7321">
          <cell r="A7321" t="str">
            <v xml:space="preserve">327.069.367-20    </v>
          </cell>
        </row>
        <row r="7322">
          <cell r="A7322" t="str">
            <v>33.000.118/0001-79</v>
          </cell>
        </row>
        <row r="7323">
          <cell r="A7323" t="str">
            <v>33.000.118/0003-30</v>
          </cell>
        </row>
        <row r="7324">
          <cell r="A7324" t="str">
            <v>33.000.118/0014-93</v>
          </cell>
        </row>
        <row r="7325">
          <cell r="A7325" t="str">
            <v>33.010.760/0001-39</v>
          </cell>
        </row>
        <row r="7326">
          <cell r="A7326" t="str">
            <v>33.011.362/0001-37</v>
          </cell>
        </row>
        <row r="7327">
          <cell r="A7327" t="str">
            <v>33.015.322/0001-63</v>
          </cell>
        </row>
        <row r="7328">
          <cell r="A7328" t="str">
            <v>33.020.413/0001-97</v>
          </cell>
        </row>
        <row r="7329">
          <cell r="A7329" t="str">
            <v>33.031.204/0001-49</v>
          </cell>
        </row>
        <row r="7330">
          <cell r="A7330" t="str">
            <v>33.031.980/0001-49</v>
          </cell>
        </row>
        <row r="7331">
          <cell r="A7331" t="str">
            <v>33.038.068/0001-19</v>
          </cell>
        </row>
        <row r="7332">
          <cell r="A7332" t="str">
            <v>33.039.223/0036-41</v>
          </cell>
        </row>
        <row r="7333">
          <cell r="A7333" t="str">
            <v>33.039.223/0040-28</v>
          </cell>
        </row>
        <row r="7334">
          <cell r="A7334" t="str">
            <v>33.039.223/0046-13</v>
          </cell>
        </row>
        <row r="7335">
          <cell r="A7335" t="str">
            <v>33.039.223/0051-80</v>
          </cell>
        </row>
        <row r="7336">
          <cell r="A7336" t="str">
            <v>33.040.494/0001-97</v>
          </cell>
        </row>
        <row r="7337">
          <cell r="A7337" t="str">
            <v>33.041.062/0001-09</v>
          </cell>
        </row>
        <row r="7338">
          <cell r="A7338" t="str">
            <v>33.041.260/0001-64</v>
          </cell>
        </row>
        <row r="7339">
          <cell r="A7339" t="str">
            <v>33.041.260/0014-89</v>
          </cell>
        </row>
        <row r="7340">
          <cell r="A7340" t="str">
            <v>33.046.103/0001-41</v>
          </cell>
        </row>
        <row r="7341">
          <cell r="A7341" t="str">
            <v>33.047.879/0001-86</v>
          </cell>
        </row>
        <row r="7342">
          <cell r="A7342" t="str">
            <v>33.049.412/0001-75</v>
          </cell>
        </row>
        <row r="7343">
          <cell r="A7343" t="str">
            <v>33.049.453/0001-61</v>
          </cell>
        </row>
        <row r="7344">
          <cell r="A7344" t="str">
            <v>33.049.503/0001-00</v>
          </cell>
        </row>
        <row r="7345">
          <cell r="A7345" t="str">
            <v>33.050.071/0001-58</v>
          </cell>
        </row>
        <row r="7346">
          <cell r="A7346" t="str">
            <v>33.050.816/0001-89</v>
          </cell>
        </row>
        <row r="7347">
          <cell r="A7347" t="str">
            <v>33.050.816/0008-55</v>
          </cell>
        </row>
        <row r="7348">
          <cell r="A7348" t="str">
            <v>33.051.624/0001-97</v>
          </cell>
        </row>
        <row r="7349">
          <cell r="A7349" t="str">
            <v>33.052.689/0001-57</v>
          </cell>
        </row>
        <row r="7350">
          <cell r="A7350" t="str">
            <v>33.054.412/0001-63</v>
          </cell>
        </row>
        <row r="7351">
          <cell r="A7351" t="str">
            <v>33.057.068/0001-66</v>
          </cell>
        </row>
        <row r="7352">
          <cell r="A7352" t="str">
            <v>33.061.839/0001-99</v>
          </cell>
        </row>
        <row r="7353">
          <cell r="A7353" t="str">
            <v>33.062.829/0001-78</v>
          </cell>
        </row>
        <row r="7354">
          <cell r="A7354" t="str">
            <v>33.063.280/0001-36</v>
          </cell>
        </row>
        <row r="7355">
          <cell r="A7355" t="str">
            <v>33.064.262/0001-79</v>
          </cell>
        </row>
        <row r="7356">
          <cell r="A7356" t="str">
            <v>33.069.766/0003-43</v>
          </cell>
        </row>
        <row r="7357">
          <cell r="A7357" t="str">
            <v>33.069.766/0005-05</v>
          </cell>
        </row>
        <row r="7358">
          <cell r="A7358" t="str">
            <v>33.069.766/0049-26</v>
          </cell>
        </row>
        <row r="7359">
          <cell r="A7359" t="str">
            <v>33.069.766/0095-61</v>
          </cell>
        </row>
        <row r="7360">
          <cell r="A7360" t="str">
            <v>33.069.766/0100-63</v>
          </cell>
        </row>
        <row r="7361">
          <cell r="A7361" t="str">
            <v>33.069.766/0131-60</v>
          </cell>
        </row>
        <row r="7362">
          <cell r="A7362" t="str">
            <v>33.069.766/0140-50</v>
          </cell>
        </row>
        <row r="7363">
          <cell r="A7363" t="str">
            <v>33.069.766/0170-76</v>
          </cell>
        </row>
        <row r="7364">
          <cell r="A7364" t="str">
            <v>33.069.766/0177-42</v>
          </cell>
        </row>
        <row r="7365">
          <cell r="A7365" t="str">
            <v>33.069.766/0181-29</v>
          </cell>
        </row>
        <row r="7366">
          <cell r="A7366" t="str">
            <v>33.072.968/0001-82</v>
          </cell>
        </row>
        <row r="7367">
          <cell r="A7367" t="str">
            <v>33.078.098/0001-59</v>
          </cell>
        </row>
        <row r="7368">
          <cell r="A7368" t="str">
            <v>33.079.328/0001-02</v>
          </cell>
        </row>
        <row r="7369">
          <cell r="A7369" t="str">
            <v>33.081.704/0001-95</v>
          </cell>
        </row>
        <row r="7370">
          <cell r="A7370" t="str">
            <v>33.082.918/0001-86</v>
          </cell>
        </row>
        <row r="7371">
          <cell r="A7371" t="str">
            <v>33.083.494/0001-74</v>
          </cell>
        </row>
        <row r="7372">
          <cell r="A7372" t="str">
            <v>33.086.695/0010-16</v>
          </cell>
        </row>
        <row r="7373">
          <cell r="A7373" t="str">
            <v>33.087.586/0001-22</v>
          </cell>
        </row>
        <row r="7374">
          <cell r="A7374" t="str">
            <v>33.096.744/0001-00</v>
          </cell>
        </row>
        <row r="7375">
          <cell r="A7375" t="str">
            <v>33.102.138/0001-50</v>
          </cell>
        </row>
        <row r="7376">
          <cell r="A7376" t="str">
            <v>33.104.951/0001-60</v>
          </cell>
        </row>
        <row r="7377">
          <cell r="A7377" t="str">
            <v>33.105.370/0002-23</v>
          </cell>
        </row>
        <row r="7378">
          <cell r="A7378" t="str">
            <v>33.106.642/0002-00</v>
          </cell>
        </row>
        <row r="7379">
          <cell r="A7379" t="str">
            <v>33.109.208/0006-07</v>
          </cell>
        </row>
        <row r="7380">
          <cell r="A7380" t="str">
            <v>33.111.501/0001-02</v>
          </cell>
        </row>
        <row r="7381">
          <cell r="A7381" t="str">
            <v>33.121.443/0001-90</v>
          </cell>
        </row>
        <row r="7382">
          <cell r="A7382" t="str">
            <v>33.126.715/0001-44</v>
          </cell>
        </row>
        <row r="7383">
          <cell r="A7383" t="str">
            <v>33.144.841/0001-21</v>
          </cell>
        </row>
        <row r="7384">
          <cell r="A7384" t="str">
            <v>33.145.228/0001-29</v>
          </cell>
        </row>
        <row r="7385">
          <cell r="A7385" t="str">
            <v>33.145.897/0001-09</v>
          </cell>
        </row>
        <row r="7386">
          <cell r="A7386" t="str">
            <v>33.146.648/0001-20</v>
          </cell>
        </row>
        <row r="7387">
          <cell r="A7387" t="str">
            <v>33.147.307/0001-79</v>
          </cell>
        </row>
        <row r="7388">
          <cell r="A7388" t="str">
            <v>33.160.912/0001-80</v>
          </cell>
        </row>
        <row r="7389">
          <cell r="A7389" t="str">
            <v>33.162.512/0001-03</v>
          </cell>
        </row>
        <row r="7390">
          <cell r="A7390" t="str">
            <v>33.164.542/0001-59</v>
          </cell>
        </row>
        <row r="7391">
          <cell r="A7391" t="str">
            <v>33.165.242/0001-94</v>
          </cell>
        </row>
        <row r="7392">
          <cell r="A7392" t="str">
            <v>33.169.384/0001-20</v>
          </cell>
        </row>
        <row r="7393">
          <cell r="A7393" t="str">
            <v>33.175.092/0001-08</v>
          </cell>
        </row>
        <row r="7394">
          <cell r="A7394" t="str">
            <v>33.195.819/0001-00</v>
          </cell>
        </row>
        <row r="7395">
          <cell r="A7395" t="str">
            <v>33.196.171/0001-97</v>
          </cell>
        </row>
        <row r="7396">
          <cell r="A7396" t="str">
            <v>33.198.342/0001-17</v>
          </cell>
        </row>
        <row r="7397">
          <cell r="A7397" t="str">
            <v>33.198.979/0001-03</v>
          </cell>
        </row>
        <row r="7398">
          <cell r="A7398" t="str">
            <v>33.215.260/0001-33</v>
          </cell>
        </row>
        <row r="7399">
          <cell r="A7399" t="str">
            <v>33.217.431/0001-63</v>
          </cell>
        </row>
        <row r="7400">
          <cell r="A7400" t="str">
            <v>33.223.132/0001-31</v>
          </cell>
        </row>
        <row r="7401">
          <cell r="A7401" t="str">
            <v>33.223.272/0001-00</v>
          </cell>
        </row>
        <row r="7402">
          <cell r="A7402" t="str">
            <v>33.224.189/0001-55</v>
          </cell>
        </row>
        <row r="7403">
          <cell r="A7403" t="str">
            <v>33.226.408/0001-35</v>
          </cell>
        </row>
        <row r="7404">
          <cell r="A7404" t="str">
            <v>33.232.430/0001-98</v>
          </cell>
        </row>
        <row r="7405">
          <cell r="A7405" t="str">
            <v>33.241.035/0001-71</v>
          </cell>
        </row>
        <row r="7406">
          <cell r="A7406" t="str">
            <v>33.249.947/0001-90</v>
          </cell>
        </row>
        <row r="7407">
          <cell r="A7407" t="str">
            <v>33.258.088/0001-03</v>
          </cell>
        </row>
        <row r="7408">
          <cell r="A7408" t="str">
            <v>33.270.844/0001-01</v>
          </cell>
        </row>
        <row r="7409">
          <cell r="A7409" t="str">
            <v>33.271.511/0001-05</v>
          </cell>
        </row>
        <row r="7410">
          <cell r="A7410" t="str">
            <v>33.271.511/0088-58</v>
          </cell>
        </row>
        <row r="7411">
          <cell r="A7411" t="str">
            <v>33.271.511/0115-65</v>
          </cell>
        </row>
        <row r="7412">
          <cell r="A7412" t="str">
            <v>33.273.491/0001-01</v>
          </cell>
        </row>
        <row r="7413">
          <cell r="A7413" t="str">
            <v>33.273.582/0001-39</v>
          </cell>
        </row>
        <row r="7414">
          <cell r="A7414" t="str">
            <v>33.274.317/0001-75</v>
          </cell>
        </row>
        <row r="7415">
          <cell r="A7415" t="str">
            <v>33.278.136/0001-17</v>
          </cell>
        </row>
        <row r="7416">
          <cell r="A7416" t="str">
            <v>33.281.635/0001-63</v>
          </cell>
        </row>
        <row r="7417">
          <cell r="A7417" t="str">
            <v>33.286.071/0001-51</v>
          </cell>
        </row>
        <row r="7418">
          <cell r="A7418" t="str">
            <v>33.300.740/0001-00</v>
          </cell>
        </row>
        <row r="7419">
          <cell r="A7419" t="str">
            <v>33.300.740/0001-00</v>
          </cell>
        </row>
        <row r="7420">
          <cell r="A7420" t="str">
            <v>33.301.904/0001-06</v>
          </cell>
        </row>
        <row r="7421">
          <cell r="A7421" t="str">
            <v>33.315.268/0001-71</v>
          </cell>
        </row>
        <row r="7422">
          <cell r="A7422" t="str">
            <v>33.319.880/0001-12</v>
          </cell>
        </row>
        <row r="7423">
          <cell r="A7423" t="str">
            <v>33.333.253/0001-36</v>
          </cell>
        </row>
        <row r="7424">
          <cell r="A7424" t="str">
            <v>33.337.122/0202-33</v>
          </cell>
        </row>
        <row r="7425">
          <cell r="A7425" t="str">
            <v>33.343.682/0001-94</v>
          </cell>
        </row>
        <row r="7426">
          <cell r="A7426" t="str">
            <v>33.345.299/0001-75</v>
          </cell>
        </row>
        <row r="7427">
          <cell r="A7427" t="str">
            <v>33.352.394/0001-04</v>
          </cell>
        </row>
        <row r="7428">
          <cell r="A7428" t="str">
            <v>33.353.087/0001-30</v>
          </cell>
        </row>
        <row r="7429">
          <cell r="A7429" t="str">
            <v>33.359.894/0001-60</v>
          </cell>
        </row>
        <row r="7430">
          <cell r="A7430" t="str">
            <v>33.363.706/0001-77</v>
          </cell>
        </row>
        <row r="7431">
          <cell r="A7431" t="str">
            <v>33.368.762/0001-02</v>
          </cell>
        </row>
        <row r="7432">
          <cell r="A7432" t="str">
            <v>33.378.001/0001-23</v>
          </cell>
        </row>
        <row r="7433">
          <cell r="A7433" t="str">
            <v>33.381.815/0001-17</v>
          </cell>
        </row>
        <row r="7434">
          <cell r="A7434" t="str">
            <v>33.384.769/0001-00</v>
          </cell>
        </row>
        <row r="7435">
          <cell r="A7435" t="str">
            <v>33.385.899/0001-67</v>
          </cell>
        </row>
        <row r="7436">
          <cell r="A7436" t="str">
            <v>33.386.335/0001-49</v>
          </cell>
        </row>
        <row r="7437">
          <cell r="A7437" t="str">
            <v>33.393.133/0001-24</v>
          </cell>
        </row>
        <row r="7438">
          <cell r="A7438" t="str">
            <v>33.395.435/0001-31</v>
          </cell>
        </row>
        <row r="7439">
          <cell r="A7439" t="str">
            <v>33.397.639/0001-01</v>
          </cell>
        </row>
        <row r="7440">
          <cell r="A7440" t="str">
            <v>33.401.738/0001-10</v>
          </cell>
        </row>
        <row r="7441">
          <cell r="A7441" t="str">
            <v>33.402.892/0001-06</v>
          </cell>
        </row>
        <row r="7442">
          <cell r="A7442" t="str">
            <v>33.404.351/0001-17</v>
          </cell>
        </row>
        <row r="7443">
          <cell r="A7443" t="str">
            <v>33.410.358/0001-41</v>
          </cell>
        </row>
        <row r="7444">
          <cell r="A7444" t="str">
            <v>33.412.792/0001-60</v>
          </cell>
        </row>
        <row r="7445">
          <cell r="A7445" t="str">
            <v>33.412.792/0035-00</v>
          </cell>
        </row>
        <row r="7446">
          <cell r="A7446" t="str">
            <v>33.416.702/0001-00</v>
          </cell>
        </row>
        <row r="7447">
          <cell r="A7447" t="str">
            <v>33.416.967/0001-08</v>
          </cell>
        </row>
        <row r="7448">
          <cell r="A7448" t="str">
            <v>33.417.031/0002-82</v>
          </cell>
        </row>
        <row r="7449">
          <cell r="A7449" t="str">
            <v>33.429.705/0001-88</v>
          </cell>
        </row>
        <row r="7450">
          <cell r="A7450" t="str">
            <v>33.431.503/0001-70</v>
          </cell>
        </row>
        <row r="7451">
          <cell r="A7451" t="str">
            <v>33.450.784/0001-09</v>
          </cell>
        </row>
        <row r="7452">
          <cell r="A7452" t="str">
            <v>33.453.721/0001-06</v>
          </cell>
        </row>
        <row r="7453">
          <cell r="A7453" t="str">
            <v>33.456.492/0001-83</v>
          </cell>
        </row>
        <row r="7454">
          <cell r="A7454" t="str">
            <v>33.460.908/0003-07</v>
          </cell>
        </row>
        <row r="7455">
          <cell r="A7455" t="str">
            <v>33.460.908/0006-41</v>
          </cell>
        </row>
        <row r="7456">
          <cell r="A7456" t="str">
            <v>33.462.862/0001-95</v>
          </cell>
        </row>
        <row r="7457">
          <cell r="A7457" t="str">
            <v>33.465.907/0001-85</v>
          </cell>
        </row>
        <row r="7458">
          <cell r="A7458" t="str">
            <v>33.466.442/0001-87</v>
          </cell>
        </row>
        <row r="7459">
          <cell r="A7459" t="str">
            <v>33.492.414/0001-34</v>
          </cell>
        </row>
        <row r="7460">
          <cell r="A7460" t="str">
            <v>33.498.049/0001-75</v>
          </cell>
        </row>
        <row r="7461">
          <cell r="A7461" t="str">
            <v>33.5.4.77./507--68</v>
          </cell>
        </row>
        <row r="7462">
          <cell r="A7462" t="str">
            <v>33.517.384/0001-73</v>
          </cell>
        </row>
        <row r="7463">
          <cell r="A7463" t="str">
            <v>33.526.120/0001-86</v>
          </cell>
        </row>
        <row r="7464">
          <cell r="A7464" t="str">
            <v>33.526.302/0001-57</v>
          </cell>
        </row>
        <row r="7465">
          <cell r="A7465" t="str">
            <v>33.530.486/0001-29</v>
          </cell>
        </row>
        <row r="7466">
          <cell r="A7466" t="str">
            <v>33.540.014/0001-57</v>
          </cell>
        </row>
        <row r="7467">
          <cell r="A7467" t="str">
            <v>33.552.977/0001-70</v>
          </cell>
        </row>
        <row r="7468">
          <cell r="A7468" t="str">
            <v>33.561.515/0001-10</v>
          </cell>
        </row>
        <row r="7469">
          <cell r="A7469" t="str">
            <v>33.561.853/0001-51</v>
          </cell>
        </row>
        <row r="7470">
          <cell r="A7470" t="str">
            <v>33.563.172/0001-22</v>
          </cell>
        </row>
        <row r="7471">
          <cell r="A7471" t="str">
            <v>33.570.797/0001-11</v>
          </cell>
        </row>
        <row r="7472">
          <cell r="A7472" t="str">
            <v>33.578.873/0001-35</v>
          </cell>
        </row>
        <row r="7473">
          <cell r="A7473" t="str">
            <v>33.605.585/0001-22</v>
          </cell>
        </row>
        <row r="7474">
          <cell r="A7474" t="str">
            <v>33.606.435/0001-33</v>
          </cell>
        </row>
        <row r="7475">
          <cell r="A7475" t="str">
            <v>33.611.500/0066-64</v>
          </cell>
        </row>
        <row r="7476">
          <cell r="A7476" t="str">
            <v>33.611.500/0099-22</v>
          </cell>
        </row>
        <row r="7477">
          <cell r="A7477" t="str">
            <v>33.611.500/0103-43</v>
          </cell>
        </row>
        <row r="7478">
          <cell r="A7478" t="str">
            <v>33.611.500/0109-39</v>
          </cell>
        </row>
        <row r="7479">
          <cell r="A7479" t="str">
            <v>33.611.500/0144-11</v>
          </cell>
        </row>
        <row r="7480">
          <cell r="A7480" t="str">
            <v>33.611.500/0148-45</v>
          </cell>
        </row>
        <row r="7481">
          <cell r="A7481" t="str">
            <v>33.611.500/0175-18</v>
          </cell>
        </row>
        <row r="7482">
          <cell r="A7482" t="str">
            <v>33.613.886/0001-06</v>
          </cell>
        </row>
        <row r="7483">
          <cell r="A7483" t="str">
            <v>33.627.555/0001-17</v>
          </cell>
        </row>
        <row r="7484">
          <cell r="A7484" t="str">
            <v>33.628.850/0008-64</v>
          </cell>
        </row>
        <row r="7485">
          <cell r="A7485" t="str">
            <v>33.644.402/0001-88</v>
          </cell>
        </row>
        <row r="7486">
          <cell r="A7486" t="str">
            <v>33.660.994/0001-21</v>
          </cell>
        </row>
        <row r="7487">
          <cell r="A7487" t="str">
            <v>33.661.745/0001-50</v>
          </cell>
        </row>
        <row r="7488">
          <cell r="A7488" t="str">
            <v>33.667.429/0001-96</v>
          </cell>
        </row>
        <row r="7489">
          <cell r="A7489" t="str">
            <v>33.668.369/0001-26</v>
          </cell>
        </row>
        <row r="7490">
          <cell r="A7490" t="str">
            <v>33.672.528/0001-66</v>
          </cell>
        </row>
        <row r="7491">
          <cell r="A7491" t="str">
            <v>33.709.023/0001-29</v>
          </cell>
        </row>
        <row r="7492">
          <cell r="A7492" t="str">
            <v>33.709.908/0001-28</v>
          </cell>
        </row>
        <row r="7493">
          <cell r="A7493" t="str">
            <v>33.715.897/0001-99</v>
          </cell>
        </row>
        <row r="7494">
          <cell r="A7494" t="str">
            <v>33.733.023/0001-64</v>
          </cell>
        </row>
        <row r="7495">
          <cell r="A7495" t="str">
            <v>33.747.288/0002-00</v>
          </cell>
        </row>
        <row r="7496">
          <cell r="A7496" t="str">
            <v>33.748.716/0001-20</v>
          </cell>
        </row>
        <row r="7497">
          <cell r="A7497" t="str">
            <v>33.760.711/0001-13</v>
          </cell>
        </row>
        <row r="7498">
          <cell r="A7498" t="str">
            <v>33.762.477/0001-63</v>
          </cell>
        </row>
        <row r="7499">
          <cell r="A7499" t="str">
            <v>33.767.260/0001-46</v>
          </cell>
        </row>
        <row r="7500">
          <cell r="A7500" t="str">
            <v>33.770.207/0002-85</v>
          </cell>
        </row>
        <row r="7501">
          <cell r="A7501" t="str">
            <v>33.772.039/0001-86</v>
          </cell>
        </row>
        <row r="7502">
          <cell r="A7502" t="str">
            <v>33.775.495/0001-80</v>
          </cell>
        </row>
        <row r="7503">
          <cell r="A7503" t="str">
            <v>33.783.937/0001-30</v>
          </cell>
        </row>
        <row r="7504">
          <cell r="A7504" t="str">
            <v>33.793.050/0001-22</v>
          </cell>
        </row>
        <row r="7505">
          <cell r="A7505" t="str">
            <v>33.798.836/0001-32</v>
          </cell>
        </row>
        <row r="7506">
          <cell r="A7506" t="str">
            <v>33.801.911/0001-77</v>
          </cell>
        </row>
        <row r="7507">
          <cell r="A7507" t="str">
            <v>33.815.580/0002-05</v>
          </cell>
        </row>
        <row r="7508">
          <cell r="A7508" t="str">
            <v>33.815.580/0054-36</v>
          </cell>
        </row>
        <row r="7509">
          <cell r="A7509" t="str">
            <v>33.815.853/0001-30</v>
          </cell>
        </row>
        <row r="7510">
          <cell r="A7510" t="str">
            <v>33.844.630/0001-00</v>
          </cell>
        </row>
        <row r="7511">
          <cell r="A7511" t="str">
            <v>33.845.322/0001-90</v>
          </cell>
        </row>
        <row r="7512">
          <cell r="A7512" t="str">
            <v>33.847.179/0001-76</v>
          </cell>
        </row>
        <row r="7513">
          <cell r="A7513" t="str">
            <v>33.854.563/0001-04</v>
          </cell>
        </row>
        <row r="7514">
          <cell r="A7514" t="str">
            <v>33.861.865/0001-00</v>
          </cell>
        </row>
        <row r="7515">
          <cell r="A7515" t="str">
            <v>33.885.112/0001-26</v>
          </cell>
        </row>
        <row r="7516">
          <cell r="A7516" t="str">
            <v>33.885.112/0002-07</v>
          </cell>
        </row>
        <row r="7517">
          <cell r="A7517" t="str">
            <v>33.885.112/0004-79</v>
          </cell>
        </row>
        <row r="7518">
          <cell r="A7518" t="str">
            <v>33.885.617/0001-90</v>
          </cell>
        </row>
        <row r="7519">
          <cell r="A7519" t="str">
            <v>33.906.629/0001-54</v>
          </cell>
        </row>
        <row r="7520">
          <cell r="A7520" t="str">
            <v>33.917.568/0001-20</v>
          </cell>
        </row>
        <row r="7521">
          <cell r="A7521" t="str">
            <v>33.938.119/0002-40</v>
          </cell>
        </row>
        <row r="7522">
          <cell r="A7522" t="str">
            <v>33.943.770/0001-27</v>
          </cell>
        </row>
        <row r="7523">
          <cell r="A7523" t="str">
            <v>33.945.841/0001-20</v>
          </cell>
        </row>
        <row r="7524">
          <cell r="A7524" t="str">
            <v>33.949.066/0001-81</v>
          </cell>
        </row>
        <row r="7525">
          <cell r="A7525" t="str">
            <v>33.962.747/0001-80</v>
          </cell>
        </row>
        <row r="7526">
          <cell r="A7526" t="str">
            <v>33.963.273/0001-90</v>
          </cell>
        </row>
        <row r="7527">
          <cell r="A7527" t="str">
            <v>33.970.393/0001-15</v>
          </cell>
        </row>
        <row r="7528">
          <cell r="A7528" t="str">
            <v>33.975.798/0001-46</v>
          </cell>
        </row>
        <row r="7529">
          <cell r="A7529" t="str">
            <v>33.979.964/0001-82</v>
          </cell>
        </row>
        <row r="7530">
          <cell r="A7530" t="str">
            <v xml:space="preserve">336.539.417-68    </v>
          </cell>
        </row>
        <row r="7531">
          <cell r="A7531" t="str">
            <v>34.014.373/0001-33</v>
          </cell>
        </row>
        <row r="7532">
          <cell r="A7532" t="str">
            <v>34.020.230/0001-34</v>
          </cell>
        </row>
        <row r="7533">
          <cell r="A7533" t="str">
            <v>34.023.887/0001-55</v>
          </cell>
        </row>
        <row r="7534">
          <cell r="A7534" t="str">
            <v>34.024.166/0001-60</v>
          </cell>
        </row>
        <row r="7535">
          <cell r="A7535" t="str">
            <v>34.043.232/0001-49</v>
          </cell>
        </row>
        <row r="7536">
          <cell r="A7536" t="str">
            <v>34.051.243/0001-70</v>
          </cell>
        </row>
        <row r="7537">
          <cell r="A7537" t="str">
            <v>34.058.586/0001-67</v>
          </cell>
        </row>
        <row r="7538">
          <cell r="A7538" t="str">
            <v>34.089.656/0001-44</v>
          </cell>
        </row>
        <row r="7539">
          <cell r="A7539" t="str">
            <v>34.101.766/0002-65</v>
          </cell>
        </row>
        <row r="7540">
          <cell r="A7540" t="str">
            <v>34.102.640/0001-24</v>
          </cell>
        </row>
        <row r="7541">
          <cell r="A7541" t="str">
            <v>34.113.191/0001-10</v>
          </cell>
        </row>
        <row r="7542">
          <cell r="A7542" t="str">
            <v>34.146.175/0001-23</v>
          </cell>
        </row>
        <row r="7543">
          <cell r="A7543" t="str">
            <v>34.169.086/0002-83</v>
          </cell>
        </row>
        <row r="7544">
          <cell r="A7544" t="str">
            <v>34.172.379/0001-39</v>
          </cell>
        </row>
        <row r="7545">
          <cell r="A7545" t="str">
            <v>34.177.816/0001-07</v>
          </cell>
        </row>
        <row r="7546">
          <cell r="A7546" t="str">
            <v>34.177.816/0005-30</v>
          </cell>
        </row>
        <row r="7547">
          <cell r="A7547" t="str">
            <v>34.187.344/0001-73</v>
          </cell>
        </row>
        <row r="7548">
          <cell r="A7548" t="str">
            <v>34.216.614/0001-27</v>
          </cell>
        </row>
        <row r="7549">
          <cell r="A7549" t="str">
            <v>34.230.979/0005-30</v>
          </cell>
        </row>
        <row r="7550">
          <cell r="A7550" t="str">
            <v>34.230.979/0014-20</v>
          </cell>
        </row>
        <row r="7551">
          <cell r="A7551" t="str">
            <v>34.230.979/0017-73</v>
          </cell>
        </row>
        <row r="7552">
          <cell r="A7552" t="str">
            <v>34.230.979/0018-54</v>
          </cell>
        </row>
        <row r="7553">
          <cell r="A7553" t="str">
            <v>34.230.979/0020-79</v>
          </cell>
        </row>
        <row r="7554">
          <cell r="A7554" t="str">
            <v>34.230.979/0026-64</v>
          </cell>
        </row>
        <row r="7555">
          <cell r="A7555" t="str">
            <v>34.230.979/0034-74</v>
          </cell>
        </row>
        <row r="7556">
          <cell r="A7556" t="str">
            <v>34.230.979/0038-06</v>
          </cell>
        </row>
        <row r="7557">
          <cell r="A7557" t="str">
            <v>34.230.979/0040-12</v>
          </cell>
        </row>
        <row r="7558">
          <cell r="A7558" t="str">
            <v>34.230.979/0049-50</v>
          </cell>
        </row>
        <row r="7559">
          <cell r="A7559" t="str">
            <v>34.230.979/0073-80</v>
          </cell>
        </row>
        <row r="7560">
          <cell r="A7560" t="str">
            <v>34.230.979/0077-04</v>
          </cell>
        </row>
        <row r="7561">
          <cell r="A7561" t="str">
            <v>34.230.979/0091-62</v>
          </cell>
        </row>
        <row r="7562">
          <cell r="A7562" t="str">
            <v>34.230.979/0092-43</v>
          </cell>
        </row>
        <row r="7563">
          <cell r="A7563" t="str">
            <v>34.270.777/0001-98</v>
          </cell>
        </row>
        <row r="7564">
          <cell r="A7564" t="str">
            <v>34.270.942/0001-01</v>
          </cell>
        </row>
        <row r="7565">
          <cell r="A7565" t="str">
            <v>34.274.233/0025-71</v>
          </cell>
        </row>
        <row r="7566">
          <cell r="A7566" t="str">
            <v>34.274.233/0029-03</v>
          </cell>
        </row>
        <row r="7567">
          <cell r="A7567" t="str">
            <v>34.274.233/0080-06</v>
          </cell>
        </row>
        <row r="7568">
          <cell r="A7568" t="str">
            <v>34.274.233/0095-84</v>
          </cell>
        </row>
        <row r="7569">
          <cell r="A7569" t="str">
            <v>34.274.233/0230-64</v>
          </cell>
        </row>
        <row r="7570">
          <cell r="A7570" t="str">
            <v>34.274.233/0255-12</v>
          </cell>
        </row>
        <row r="7571">
          <cell r="A7571" t="str">
            <v>34.274.233/0266-75</v>
          </cell>
        </row>
        <row r="7572">
          <cell r="A7572" t="str">
            <v>34.274.233/0272-13</v>
          </cell>
        </row>
        <row r="7573">
          <cell r="A7573" t="str">
            <v>34.274.233/0280-23</v>
          </cell>
        </row>
        <row r="7574">
          <cell r="A7574" t="str">
            <v>34.274.233/0291-86</v>
          </cell>
        </row>
        <row r="7575">
          <cell r="A7575" t="str">
            <v>34.274.233/0361-23</v>
          </cell>
        </row>
        <row r="7576">
          <cell r="A7576" t="str">
            <v>34.274.233/0362-04</v>
          </cell>
        </row>
        <row r="7577">
          <cell r="A7577" t="str">
            <v>34.274.233/0365-57</v>
          </cell>
        </row>
        <row r="7578">
          <cell r="A7578" t="str">
            <v>34.274.233/0381-77</v>
          </cell>
        </row>
        <row r="7579">
          <cell r="A7579" t="str">
            <v>34.275.057/0001-15</v>
          </cell>
        </row>
        <row r="7580">
          <cell r="A7580" t="str">
            <v>34.276.766/0001-15</v>
          </cell>
        </row>
        <row r="7581">
          <cell r="A7581" t="str">
            <v>34.318.501/0001-32</v>
          </cell>
        </row>
        <row r="7582">
          <cell r="A7582" t="str">
            <v>34.320.044/0001-10</v>
          </cell>
        </row>
        <row r="7583">
          <cell r="A7583" t="str">
            <v>34.399.584/0001-31</v>
          </cell>
        </row>
        <row r="7584">
          <cell r="A7584" t="str">
            <v>34.538.850/0006-74</v>
          </cell>
        </row>
        <row r="7585">
          <cell r="A7585" t="str">
            <v>34.560.391/0001-10</v>
          </cell>
        </row>
        <row r="7586">
          <cell r="A7586" t="str">
            <v>34.590.752/0001-71</v>
          </cell>
        </row>
        <row r="7587">
          <cell r="A7587" t="str">
            <v>34.590.752/0003-33</v>
          </cell>
        </row>
        <row r="7588">
          <cell r="A7588" t="str">
            <v>34.590.752/0004-14</v>
          </cell>
        </row>
        <row r="7589">
          <cell r="A7589" t="str">
            <v>34.590.752/0006-86</v>
          </cell>
        </row>
        <row r="7590">
          <cell r="A7590" t="str">
            <v>34.593.806/0001-52</v>
          </cell>
        </row>
        <row r="7591">
          <cell r="A7591" t="str">
            <v>34.597.955/0023-03</v>
          </cell>
        </row>
        <row r="7592">
          <cell r="A7592" t="str">
            <v>34.612.325/0001-47</v>
          </cell>
        </row>
        <row r="7593">
          <cell r="A7593" t="str">
            <v>34.631.705/0001-29</v>
          </cell>
        </row>
        <row r="7594">
          <cell r="A7594" t="str">
            <v>34.642.322/0001-56</v>
          </cell>
        </row>
        <row r="7595">
          <cell r="A7595" t="str">
            <v>34.693.309/0001-26</v>
          </cell>
        </row>
        <row r="7596">
          <cell r="A7596" t="str">
            <v>34.967.794/0001-89</v>
          </cell>
        </row>
        <row r="7597">
          <cell r="A7597" t="str">
            <v xml:space="preserve">348.259.247-00    </v>
          </cell>
        </row>
        <row r="7598">
          <cell r="A7598" t="str">
            <v xml:space="preserve">348.612.037.-91   </v>
          </cell>
        </row>
        <row r="7599">
          <cell r="A7599" t="str">
            <v>35.0.0.07./247--04</v>
          </cell>
        </row>
        <row r="7600">
          <cell r="A7600" t="str">
            <v>35.009.752/0001-06</v>
          </cell>
        </row>
        <row r="7601">
          <cell r="A7601" t="str">
            <v>35.009.778/0001-46</v>
          </cell>
        </row>
        <row r="7602">
          <cell r="A7602" t="str">
            <v>35.020.395/0001-79</v>
          </cell>
        </row>
        <row r="7603">
          <cell r="A7603" t="str">
            <v>35.044.403/0001-17</v>
          </cell>
        </row>
        <row r="7604">
          <cell r="A7604" t="str">
            <v>35.080.845/0001-19</v>
          </cell>
        </row>
        <row r="7605">
          <cell r="A7605" t="str">
            <v>35.085.521/0001-73</v>
          </cell>
        </row>
        <row r="7606">
          <cell r="A7606" t="str">
            <v>35.087.741/0001-36</v>
          </cell>
        </row>
        <row r="7607">
          <cell r="A7607" t="str">
            <v>35.088.657/0001-37</v>
          </cell>
        </row>
        <row r="7608">
          <cell r="A7608" t="str">
            <v>35.137.207/0001-97</v>
          </cell>
        </row>
        <row r="7609">
          <cell r="A7609" t="str">
            <v>35.219.492/0001-95</v>
          </cell>
        </row>
        <row r="7610">
          <cell r="A7610" t="str">
            <v>35.224.823/0001-85</v>
          </cell>
        </row>
        <row r="7611">
          <cell r="A7611" t="str">
            <v>35.240.225/0001-08</v>
          </cell>
        </row>
        <row r="7612">
          <cell r="A7612" t="str">
            <v>35.246.560/0001-05</v>
          </cell>
        </row>
        <row r="7613">
          <cell r="A7613" t="str">
            <v>35.273.697/0008-25</v>
          </cell>
        </row>
        <row r="7614">
          <cell r="A7614" t="str">
            <v>35.275.726/0001-11</v>
          </cell>
        </row>
        <row r="7615">
          <cell r="A7615" t="str">
            <v>35.304.542/0007-28</v>
          </cell>
        </row>
        <row r="7616">
          <cell r="A7616" t="str">
            <v>35.324.623/0001-02</v>
          </cell>
        </row>
        <row r="7617">
          <cell r="A7617" t="str">
            <v>35.326.032/0001-66</v>
          </cell>
        </row>
        <row r="7618">
          <cell r="A7618" t="str">
            <v>35.343.425/0001-88</v>
          </cell>
        </row>
        <row r="7619">
          <cell r="A7619" t="str">
            <v>35.349.752/0001-47</v>
          </cell>
        </row>
        <row r="7620">
          <cell r="A7620" t="str">
            <v>35.356.393/0001-55</v>
          </cell>
        </row>
        <row r="7621">
          <cell r="A7621" t="str">
            <v>35.398.247/0001-92</v>
          </cell>
        </row>
        <row r="7622">
          <cell r="A7622" t="str">
            <v>35.398.569/0001-31</v>
          </cell>
        </row>
        <row r="7623">
          <cell r="A7623" t="str">
            <v>35.399.146/0001-36</v>
          </cell>
        </row>
        <row r="7624">
          <cell r="A7624" t="str">
            <v>35.401.280/0001-24</v>
          </cell>
        </row>
        <row r="7625">
          <cell r="A7625" t="str">
            <v>35.401.736/0001-56</v>
          </cell>
        </row>
        <row r="7626">
          <cell r="A7626" t="str">
            <v>35.403.799/0001-41</v>
          </cell>
        </row>
        <row r="7627">
          <cell r="A7627" t="str">
            <v>35.404.425/0001-40</v>
          </cell>
        </row>
        <row r="7628">
          <cell r="A7628" t="str">
            <v>35.409.259/0001-75</v>
          </cell>
        </row>
        <row r="7629">
          <cell r="A7629" t="str">
            <v>35.410.240/0004-91</v>
          </cell>
        </row>
        <row r="7630">
          <cell r="A7630" t="str">
            <v>35.465.129/0001-50</v>
          </cell>
        </row>
        <row r="7631">
          <cell r="A7631" t="str">
            <v>35.476.548/0001-97</v>
          </cell>
        </row>
        <row r="7632">
          <cell r="A7632" t="str">
            <v>35.512.722/0001-00</v>
          </cell>
        </row>
        <row r="7633">
          <cell r="A7633" t="str">
            <v>35.513.704/0001-42</v>
          </cell>
        </row>
        <row r="7634">
          <cell r="A7634" t="str">
            <v>35.519.206/0001-07</v>
          </cell>
        </row>
        <row r="7635">
          <cell r="A7635" t="str">
            <v>35.519.404/0001-70</v>
          </cell>
        </row>
        <row r="7636">
          <cell r="A7636" t="str">
            <v>35.524.065/0001-10</v>
          </cell>
        </row>
        <row r="7637">
          <cell r="A7637" t="str">
            <v>35.537.059/0001-06</v>
          </cell>
        </row>
        <row r="7638">
          <cell r="A7638" t="str">
            <v>35.604.339/0001-81</v>
          </cell>
        </row>
        <row r="7639">
          <cell r="A7639" t="str">
            <v>35.607.241/0001-88</v>
          </cell>
        </row>
        <row r="7640">
          <cell r="A7640" t="str">
            <v>35.613.777/0001-06</v>
          </cell>
        </row>
        <row r="7641">
          <cell r="A7641" t="str">
            <v>35.619.618/0001-19</v>
          </cell>
        </row>
        <row r="7642">
          <cell r="A7642" t="str">
            <v>35.628.346/0001-13</v>
          </cell>
        </row>
        <row r="7643">
          <cell r="A7643" t="str">
            <v>35.725.449/0001-00</v>
          </cell>
        </row>
        <row r="7644">
          <cell r="A7644" t="str">
            <v>35.728.310/0001-01</v>
          </cell>
        </row>
        <row r="7645">
          <cell r="A7645" t="str">
            <v>35.736.818/0001-51</v>
          </cell>
        </row>
        <row r="7646">
          <cell r="A7646" t="str">
            <v>35.751.247/0001-24</v>
          </cell>
        </row>
        <row r="7647">
          <cell r="A7647" t="str">
            <v>35.754.761/0001-13</v>
          </cell>
        </row>
        <row r="7648">
          <cell r="A7648" t="str">
            <v>35.755.941/0001-10</v>
          </cell>
        </row>
        <row r="7649">
          <cell r="A7649" t="str">
            <v>35.757.392/0001-12</v>
          </cell>
        </row>
        <row r="7650">
          <cell r="A7650" t="str">
            <v>35.757.830/0001-42</v>
          </cell>
        </row>
        <row r="7651">
          <cell r="A7651" t="str">
            <v>35.759.190/0001-00</v>
          </cell>
        </row>
        <row r="7652">
          <cell r="A7652" t="str">
            <v>35.768.134/0001-31</v>
          </cell>
        </row>
        <row r="7653">
          <cell r="A7653" t="str">
            <v>35.782.051/0001-05</v>
          </cell>
        </row>
        <row r="7654">
          <cell r="A7654" t="str">
            <v>35.783.877/0001-80</v>
          </cell>
        </row>
        <row r="7655">
          <cell r="A7655" t="str">
            <v>35.787.787/0001-68</v>
          </cell>
        </row>
        <row r="7656">
          <cell r="A7656" t="str">
            <v>35.788.272/0001-82</v>
          </cell>
        </row>
        <row r="7657">
          <cell r="A7657" t="str">
            <v>35.789.676/0001-90</v>
          </cell>
        </row>
        <row r="7658">
          <cell r="A7658" t="str">
            <v>35.792.308/0001-00</v>
          </cell>
        </row>
        <row r="7659">
          <cell r="A7659" t="str">
            <v>35.794.460/0001-13</v>
          </cell>
        </row>
        <row r="7660">
          <cell r="A7660" t="str">
            <v>35.794.635/0001-92</v>
          </cell>
        </row>
        <row r="7661">
          <cell r="A7661" t="str">
            <v>35.8.5.02./807--15</v>
          </cell>
        </row>
        <row r="7662">
          <cell r="A7662" t="str">
            <v>35.808.088/0001-57</v>
          </cell>
        </row>
        <row r="7663">
          <cell r="A7663" t="str">
            <v>35.808.179/0001-92</v>
          </cell>
        </row>
        <row r="7664">
          <cell r="A7664" t="str">
            <v>35.812.247/0001-97</v>
          </cell>
        </row>
        <row r="7665">
          <cell r="A7665" t="str">
            <v>35.820.133/0001-99</v>
          </cell>
        </row>
        <row r="7666">
          <cell r="A7666" t="str">
            <v>35.820.448/0012-99</v>
          </cell>
        </row>
        <row r="7667">
          <cell r="A7667" t="str">
            <v>35.827.344/0001-53</v>
          </cell>
        </row>
        <row r="7668">
          <cell r="A7668" t="str">
            <v>35.830.504/0001-13</v>
          </cell>
        </row>
        <row r="7669">
          <cell r="A7669" t="str">
            <v>35.834.282/0001-07</v>
          </cell>
        </row>
        <row r="7670">
          <cell r="A7670" t="str">
            <v>35.837.152/0001-28</v>
          </cell>
        </row>
        <row r="7671">
          <cell r="A7671" t="str">
            <v>35.842.574/0001-91</v>
          </cell>
        </row>
        <row r="7672">
          <cell r="A7672" t="str">
            <v>35.846.468/0001-86</v>
          </cell>
        </row>
        <row r="7673">
          <cell r="A7673" t="str">
            <v>35.848.712/0001-40</v>
          </cell>
        </row>
        <row r="7674">
          <cell r="A7674" t="str">
            <v>35.864.628/0001-10</v>
          </cell>
        </row>
        <row r="7675">
          <cell r="A7675" t="str">
            <v>35.868.330/0001-88</v>
          </cell>
        </row>
        <row r="7676">
          <cell r="A7676" t="str">
            <v>35.870.195/0001-05</v>
          </cell>
        </row>
        <row r="7677">
          <cell r="A7677" t="str">
            <v>35.870.427/0001-25</v>
          </cell>
        </row>
        <row r="7678">
          <cell r="A7678" t="str">
            <v>35.873.041/0001-77</v>
          </cell>
        </row>
        <row r="7679">
          <cell r="A7679" t="str">
            <v>35.874.924/0001-00</v>
          </cell>
        </row>
        <row r="7680">
          <cell r="A7680" t="str">
            <v>35.885.441/0001-00</v>
          </cell>
        </row>
        <row r="7681">
          <cell r="A7681" t="str">
            <v>35.896.646/0001-83</v>
          </cell>
        </row>
        <row r="7682">
          <cell r="A7682" t="str">
            <v>35.897.974/0001-02</v>
          </cell>
        </row>
        <row r="7683">
          <cell r="A7683" t="str">
            <v>35.917.152/0001-38</v>
          </cell>
        </row>
        <row r="7684">
          <cell r="A7684" t="str">
            <v>35.917.426/0001-99</v>
          </cell>
        </row>
        <row r="7685">
          <cell r="A7685" t="str">
            <v>35.919.398/0001-49</v>
          </cell>
        </row>
        <row r="7686">
          <cell r="A7686" t="str">
            <v>35.920.784/0001-50</v>
          </cell>
        </row>
        <row r="7687">
          <cell r="A7687" t="str">
            <v>35.922.079/0001-92</v>
          </cell>
        </row>
        <row r="7688">
          <cell r="A7688" t="str">
            <v>35.930.130/0001-08</v>
          </cell>
        </row>
        <row r="7689">
          <cell r="A7689" t="str">
            <v>35.931.559/0001-10</v>
          </cell>
        </row>
        <row r="7690">
          <cell r="A7690" t="str">
            <v>35.934.504/0001-63</v>
          </cell>
        </row>
        <row r="7691">
          <cell r="A7691" t="str">
            <v>35.934.843/0001-40</v>
          </cell>
        </row>
        <row r="7692">
          <cell r="A7692" t="str">
            <v>35.938.588/0001-03</v>
          </cell>
        </row>
        <row r="7693">
          <cell r="A7693" t="str">
            <v>35.939.461/0001-09</v>
          </cell>
        </row>
        <row r="7694">
          <cell r="A7694" t="str">
            <v>35.941.608/0001-03</v>
          </cell>
        </row>
        <row r="7695">
          <cell r="A7695" t="str">
            <v>35.948.926/0001-98</v>
          </cell>
        </row>
        <row r="7696">
          <cell r="A7696" t="str">
            <v>35.949.288/0001-20</v>
          </cell>
        </row>
        <row r="7697">
          <cell r="A7697" t="str">
            <v>35.965.714/0001-19</v>
          </cell>
        </row>
        <row r="7698">
          <cell r="A7698" t="str">
            <v>35.978.246/0001-17</v>
          </cell>
        </row>
        <row r="7699">
          <cell r="A7699" t="str">
            <v xml:space="preserve">357.436.207-25    </v>
          </cell>
        </row>
        <row r="7700">
          <cell r="A7700" t="str">
            <v>36.020.683/0001-96</v>
          </cell>
        </row>
        <row r="7701">
          <cell r="A7701" t="str">
            <v>36.054.534/0001-48</v>
          </cell>
        </row>
        <row r="7702">
          <cell r="A7702" t="str">
            <v>36.055.275/0001-70</v>
          </cell>
        </row>
        <row r="7703">
          <cell r="A7703" t="str">
            <v>36.060.036/0001-08</v>
          </cell>
        </row>
        <row r="7704">
          <cell r="A7704" t="str">
            <v>36.065.779/0001-70</v>
          </cell>
        </row>
        <row r="7705">
          <cell r="A7705" t="str">
            <v>36.066.637/0001-28</v>
          </cell>
        </row>
        <row r="7706">
          <cell r="A7706" t="str">
            <v>36.069.128/0001-59</v>
          </cell>
        </row>
        <row r="7707">
          <cell r="A7707" t="str">
            <v>36.070.134/0001-26</v>
          </cell>
        </row>
        <row r="7708">
          <cell r="A7708" t="str">
            <v>36.070.381/0001-22</v>
          </cell>
        </row>
        <row r="7709">
          <cell r="A7709" t="str">
            <v>36.072.635/0001-41</v>
          </cell>
        </row>
        <row r="7710">
          <cell r="A7710" t="str">
            <v>36.073.567/0001-35</v>
          </cell>
        </row>
        <row r="7711">
          <cell r="A7711" t="str">
            <v>36.080.091/0001-60</v>
          </cell>
        </row>
        <row r="7712">
          <cell r="A7712" t="str">
            <v>36.084.457/0001-79</v>
          </cell>
        </row>
        <row r="7713">
          <cell r="A7713" t="str">
            <v>36.084.705/0001-81</v>
          </cell>
        </row>
        <row r="7714">
          <cell r="A7714" t="str">
            <v>36.085.165/0001-50</v>
          </cell>
        </row>
        <row r="7715">
          <cell r="A7715" t="str">
            <v>36.085.553/0001-31</v>
          </cell>
        </row>
        <row r="7716">
          <cell r="A7716" t="str">
            <v>36.091.346/0001-90</v>
          </cell>
        </row>
        <row r="7717">
          <cell r="A7717" t="str">
            <v>36.102.853/0001-81</v>
          </cell>
        </row>
        <row r="7718">
          <cell r="A7718" t="str">
            <v>36.107.787/0001-32</v>
          </cell>
        </row>
        <row r="7719">
          <cell r="A7719" t="str">
            <v>36.108.793/0001-04</v>
          </cell>
        </row>
        <row r="7720">
          <cell r="A7720" t="str">
            <v>36.110.955/0001-49</v>
          </cell>
        </row>
        <row r="7721">
          <cell r="A7721" t="str">
            <v>36.112.720/0001-96</v>
          </cell>
        </row>
        <row r="7722">
          <cell r="A7722" t="str">
            <v>36.116.341/0001-74</v>
          </cell>
        </row>
        <row r="7723">
          <cell r="A7723" t="str">
            <v>36.117.950/0001-48</v>
          </cell>
        </row>
        <row r="7724">
          <cell r="A7724" t="str">
            <v>36.142.560/0001-28</v>
          </cell>
        </row>
        <row r="7725">
          <cell r="A7725" t="str">
            <v>36.143.535/0001-69</v>
          </cell>
        </row>
        <row r="7726">
          <cell r="A7726" t="str">
            <v>36.151.561/0001-39</v>
          </cell>
        </row>
        <row r="7727">
          <cell r="A7727" t="str">
            <v>36.160.224/0001-08</v>
          </cell>
        </row>
        <row r="7728">
          <cell r="A7728" t="str">
            <v>36.161.784/0001-87</v>
          </cell>
        </row>
        <row r="7729">
          <cell r="A7729" t="str">
            <v>36.163.228/0001-40</v>
          </cell>
        </row>
        <row r="7730">
          <cell r="A7730" t="str">
            <v>36.163.590/0001-10</v>
          </cell>
        </row>
        <row r="7731">
          <cell r="A7731" t="str">
            <v>36.164.440/0001-21</v>
          </cell>
        </row>
        <row r="7732">
          <cell r="A7732" t="str">
            <v>36.171.270/0001-02</v>
          </cell>
        </row>
        <row r="7733">
          <cell r="A7733" t="str">
            <v>36.173.094/0001-48</v>
          </cell>
        </row>
        <row r="7734">
          <cell r="A7734" t="str">
            <v>36.173.250/0001-70</v>
          </cell>
        </row>
        <row r="7735">
          <cell r="A7735" t="str">
            <v>36.182.772/0001-39</v>
          </cell>
        </row>
        <row r="7736">
          <cell r="A7736" t="str">
            <v>36.186.252/0001-02</v>
          </cell>
        </row>
        <row r="7737">
          <cell r="A7737" t="str">
            <v>36.191.013/0001-32</v>
          </cell>
        </row>
        <row r="7738">
          <cell r="A7738" t="str">
            <v>36.192.433/0001-33</v>
          </cell>
        </row>
        <row r="7739">
          <cell r="A7739" t="str">
            <v>36.195.352/0001-97</v>
          </cell>
        </row>
        <row r="7740">
          <cell r="A7740" t="str">
            <v>36.195.824/0001-01</v>
          </cell>
        </row>
        <row r="7741">
          <cell r="A7741" t="str">
            <v>36.198.125/0001-15</v>
          </cell>
        </row>
        <row r="7742">
          <cell r="A7742" t="str">
            <v>36.199.776/0001-20</v>
          </cell>
        </row>
        <row r="7743">
          <cell r="A7743" t="str">
            <v>36.200.137/0001-37</v>
          </cell>
        </row>
        <row r="7744">
          <cell r="A7744" t="str">
            <v>36.204.923/0001-02</v>
          </cell>
        </row>
        <row r="7745">
          <cell r="A7745" t="str">
            <v>36.210.169/0001-13</v>
          </cell>
        </row>
        <row r="7746">
          <cell r="A7746" t="str">
            <v>36.211.852/0001-75</v>
          </cell>
        </row>
        <row r="7747">
          <cell r="A7747" t="str">
            <v>36.220.515/0001-44</v>
          </cell>
        </row>
        <row r="7748">
          <cell r="A7748" t="str">
            <v>36.221.414/0001-98</v>
          </cell>
        </row>
        <row r="7749">
          <cell r="A7749" t="str">
            <v>36.221.935/0001-45</v>
          </cell>
        </row>
        <row r="7750">
          <cell r="A7750" t="str">
            <v>36.223.972/0001-92</v>
          </cell>
        </row>
        <row r="7751">
          <cell r="A7751" t="str">
            <v>36.225.381/0001-54</v>
          </cell>
        </row>
        <row r="7752">
          <cell r="A7752" t="str">
            <v>36.227.007/0001-98</v>
          </cell>
        </row>
        <row r="7753">
          <cell r="A7753" t="str">
            <v>36.228.906/0001-05</v>
          </cell>
        </row>
        <row r="7754">
          <cell r="A7754" t="str">
            <v>36.247.211/0001-70</v>
          </cell>
        </row>
        <row r="7755">
          <cell r="A7755" t="str">
            <v>36.247.435/0001-82</v>
          </cell>
        </row>
        <row r="7756">
          <cell r="A7756" t="str">
            <v>36.251.460/0001-30</v>
          </cell>
        </row>
        <row r="7757">
          <cell r="A7757" t="str">
            <v>36.282.580/0001-02</v>
          </cell>
        </row>
        <row r="7758">
          <cell r="A7758" t="str">
            <v>36.282.796/0001-60</v>
          </cell>
        </row>
        <row r="7759">
          <cell r="A7759" t="str">
            <v>36.284.305/0001-10</v>
          </cell>
        </row>
        <row r="7760">
          <cell r="A7760" t="str">
            <v>36.290.815/0001-08</v>
          </cell>
        </row>
        <row r="7761">
          <cell r="A7761" t="str">
            <v>36.293.264/0001-28</v>
          </cell>
        </row>
        <row r="7762">
          <cell r="A7762" t="str">
            <v>36.293.678/0001-57</v>
          </cell>
        </row>
        <row r="7763">
          <cell r="A7763" t="str">
            <v>36.307.106/0001-80</v>
          </cell>
        </row>
        <row r="7764">
          <cell r="A7764" t="str">
            <v>36.312.239/0001-44</v>
          </cell>
        </row>
        <row r="7765">
          <cell r="A7765" t="str">
            <v>36.315.232/0001-86</v>
          </cell>
        </row>
        <row r="7766">
          <cell r="A7766" t="str">
            <v>36.338.028/0001-80</v>
          </cell>
        </row>
        <row r="7767">
          <cell r="A7767" t="str">
            <v>36.365.617/0001-58</v>
          </cell>
        </row>
        <row r="7768">
          <cell r="A7768" t="str">
            <v>36.392.074/0001-68</v>
          </cell>
        </row>
        <row r="7769">
          <cell r="A7769" t="str">
            <v>36.394.005/0001-93</v>
          </cell>
        </row>
        <row r="7770">
          <cell r="A7770" t="str">
            <v>36.396.984/0001-19</v>
          </cell>
        </row>
        <row r="7771">
          <cell r="A7771" t="str">
            <v>36.400.331/0001-66</v>
          </cell>
        </row>
        <row r="7772">
          <cell r="A7772" t="str">
            <v>36.413.995/0001-60</v>
          </cell>
        </row>
        <row r="7773">
          <cell r="A7773" t="str">
            <v>36.424.513/0001-77</v>
          </cell>
        </row>
        <row r="7774">
          <cell r="A7774" t="str">
            <v>36.435.402/0001-66</v>
          </cell>
        </row>
        <row r="7775">
          <cell r="A7775" t="str">
            <v>36.436.475/0001-72</v>
          </cell>
        </row>
        <row r="7776">
          <cell r="A7776" t="str">
            <v>36.437.192/0001-45</v>
          </cell>
        </row>
        <row r="7777">
          <cell r="A7777" t="str">
            <v>36.450.328/0001-57</v>
          </cell>
        </row>
        <row r="7778">
          <cell r="A7778" t="str">
            <v>36.452.530/0001-18</v>
          </cell>
        </row>
        <row r="7779">
          <cell r="A7779" t="str">
            <v>36.453.132/0001-16</v>
          </cell>
        </row>
        <row r="7780">
          <cell r="A7780" t="str">
            <v>36.456.002/0001-37</v>
          </cell>
        </row>
        <row r="7781">
          <cell r="A7781" t="str">
            <v>36.475.895/0001-68</v>
          </cell>
        </row>
        <row r="7782">
          <cell r="A7782" t="str">
            <v>36.497.675/0001-35</v>
          </cell>
        </row>
        <row r="7783">
          <cell r="A7783" t="str">
            <v>36.512.044/0001-48</v>
          </cell>
        </row>
        <row r="7784">
          <cell r="A7784" t="str">
            <v>36.512.218/0001-72</v>
          </cell>
        </row>
        <row r="7785">
          <cell r="A7785" t="str">
            <v>36.514.198/0001-79</v>
          </cell>
        </row>
        <row r="7786">
          <cell r="A7786" t="str">
            <v>36.517.688/0001-29</v>
          </cell>
        </row>
        <row r="7787">
          <cell r="A7787" t="str">
            <v>36.529.253/0001-02</v>
          </cell>
        </row>
        <row r="7788">
          <cell r="A7788" t="str">
            <v>36.529.469/0001-60</v>
          </cell>
        </row>
        <row r="7789">
          <cell r="A7789" t="str">
            <v>36.530.103/0001-00</v>
          </cell>
        </row>
        <row r="7790">
          <cell r="A7790" t="str">
            <v>36.533.578/0001-50</v>
          </cell>
        </row>
        <row r="7791">
          <cell r="A7791" t="str">
            <v>36.535.714/0001-41</v>
          </cell>
        </row>
        <row r="7792">
          <cell r="A7792" t="str">
            <v>36.539.716/0001-09</v>
          </cell>
        </row>
        <row r="7793">
          <cell r="A7793" t="str">
            <v>36.541.241/0001-95</v>
          </cell>
        </row>
        <row r="7794">
          <cell r="A7794" t="str">
            <v>36.541.464/0001-52</v>
          </cell>
        </row>
        <row r="7795">
          <cell r="A7795" t="str">
            <v>36.546.190/0001-94</v>
          </cell>
        </row>
        <row r="7796">
          <cell r="A7796" t="str">
            <v>36.553.261/0001-86</v>
          </cell>
        </row>
        <row r="7797">
          <cell r="A7797" t="str">
            <v>36.554.202/0001-22</v>
          </cell>
        </row>
        <row r="7798">
          <cell r="A7798" t="str">
            <v>36.556.033/0001-60</v>
          </cell>
        </row>
        <row r="7799">
          <cell r="A7799" t="str">
            <v>36.558.955/0001-06</v>
          </cell>
        </row>
        <row r="7800">
          <cell r="A7800" t="str">
            <v>36.561.090/0001-37</v>
          </cell>
        </row>
        <row r="7801">
          <cell r="A7801" t="str">
            <v>36.563.732/0001-37</v>
          </cell>
        </row>
        <row r="7802">
          <cell r="A7802" t="str">
            <v>36.563.799/0001-71</v>
          </cell>
        </row>
        <row r="7803">
          <cell r="A7803" t="str">
            <v>36.565.794/0001-88</v>
          </cell>
        </row>
        <row r="7804">
          <cell r="A7804" t="str">
            <v>36.567.972/0001-00</v>
          </cell>
        </row>
        <row r="7805">
          <cell r="A7805" t="str">
            <v>36.572.501/0001-90</v>
          </cell>
        </row>
        <row r="7806">
          <cell r="A7806" t="str">
            <v>36.572.899/0001-64</v>
          </cell>
        </row>
        <row r="7807">
          <cell r="A7807" t="str">
            <v>36.573.319/0001-53</v>
          </cell>
        </row>
        <row r="7808">
          <cell r="A7808" t="str">
            <v>36.574.424/0001-07</v>
          </cell>
        </row>
        <row r="7809">
          <cell r="A7809" t="str">
            <v>36.575.298/0001-05</v>
          </cell>
        </row>
        <row r="7810">
          <cell r="A7810" t="str">
            <v>36.578.458/0001-70</v>
          </cell>
        </row>
        <row r="7811">
          <cell r="A7811" t="str">
            <v>36.578.458/0002-50</v>
          </cell>
        </row>
        <row r="7812">
          <cell r="A7812" t="str">
            <v>36.6.2.34./907--87</v>
          </cell>
        </row>
        <row r="7813">
          <cell r="A7813" t="str">
            <v>36.761.633/0004-02</v>
          </cell>
        </row>
        <row r="7814">
          <cell r="A7814" t="str">
            <v>36.772.283/0001-37</v>
          </cell>
        </row>
        <row r="7815">
          <cell r="A7815" t="str">
            <v>36.790.319/0001-05</v>
          </cell>
        </row>
        <row r="7816">
          <cell r="A7816" t="str">
            <v>36.868.198/0001-77</v>
          </cell>
        </row>
        <row r="7817">
          <cell r="A7817" t="str">
            <v>36.957.298/0002-50</v>
          </cell>
        </row>
        <row r="7818">
          <cell r="A7818" t="str">
            <v>36.988.111/0001-03</v>
          </cell>
        </row>
        <row r="7819">
          <cell r="A7819" t="str">
            <v>36.990.505/0001-98</v>
          </cell>
        </row>
        <row r="7820">
          <cell r="A7820" t="str">
            <v>37.010.303/0003-67</v>
          </cell>
        </row>
        <row r="7821">
          <cell r="A7821" t="str">
            <v>37.223.708/0001-11</v>
          </cell>
        </row>
        <row r="7822">
          <cell r="A7822" t="str">
            <v>37.323.334/0001-06</v>
          </cell>
        </row>
        <row r="7823">
          <cell r="A7823" t="str">
            <v>37.331.170/0001-69</v>
          </cell>
        </row>
        <row r="7824">
          <cell r="A7824" t="str">
            <v>37.397.213/0001-09</v>
          </cell>
        </row>
        <row r="7825">
          <cell r="A7825" t="str">
            <v>37.415.544/0001-24</v>
          </cell>
        </row>
        <row r="7826">
          <cell r="A7826" t="str">
            <v>37.548.880/0001-45</v>
          </cell>
        </row>
        <row r="7827">
          <cell r="A7827" t="str">
            <v>37.561.453/0001-05</v>
          </cell>
        </row>
        <row r="7828">
          <cell r="A7828" t="str">
            <v>37.620.432/0001-05</v>
          </cell>
        </row>
        <row r="7829">
          <cell r="A7829" t="str">
            <v>37.662.137/0001-11</v>
          </cell>
        </row>
        <row r="7830">
          <cell r="A7830" t="str">
            <v>37.667.870/0001-29</v>
          </cell>
        </row>
        <row r="7831">
          <cell r="A7831" t="str">
            <v>37.878.162/0001-37</v>
          </cell>
        </row>
        <row r="7832">
          <cell r="A7832" t="str">
            <v>37.895.174/0001-70</v>
          </cell>
        </row>
        <row r="7833">
          <cell r="A7833" t="str">
            <v xml:space="preserve">372.868.708-15    </v>
          </cell>
        </row>
        <row r="7834">
          <cell r="A7834" t="str">
            <v xml:space="preserve">379.401.807-97    </v>
          </cell>
        </row>
        <row r="7835">
          <cell r="A7835" t="str">
            <v>38.028.460/0001-09</v>
          </cell>
        </row>
        <row r="7836">
          <cell r="A7836" t="str">
            <v>38.053.989/0001-74</v>
          </cell>
        </row>
        <row r="7837">
          <cell r="A7837" t="str">
            <v>38.132.932/0002-41</v>
          </cell>
        </row>
        <row r="7838">
          <cell r="A7838" t="str">
            <v>38.143.806/0001-01</v>
          </cell>
        </row>
        <row r="7839">
          <cell r="A7839" t="str">
            <v>38.524.609/0001-32</v>
          </cell>
        </row>
        <row r="7840">
          <cell r="A7840" t="str">
            <v>38.587.309/0002-83</v>
          </cell>
        </row>
        <row r="7841">
          <cell r="A7841" t="str">
            <v>38.683.371/0001-98</v>
          </cell>
        </row>
        <row r="7842">
          <cell r="A7842" t="str">
            <v>38.740.106/0001-02</v>
          </cell>
        </row>
        <row r="7843">
          <cell r="A7843" t="str">
            <v>38.743.357/0001-32</v>
          </cell>
        </row>
        <row r="7844">
          <cell r="A7844" t="str">
            <v>38.844.783/0001-62</v>
          </cell>
        </row>
        <row r="7845">
          <cell r="A7845" t="str">
            <v>38.890.786/0001-32</v>
          </cell>
        </row>
        <row r="7846">
          <cell r="A7846" t="str">
            <v>38.894.804/0002-35</v>
          </cell>
        </row>
        <row r="7847">
          <cell r="A7847" t="str">
            <v>38.924.551/0001-14</v>
          </cell>
        </row>
        <row r="7848">
          <cell r="A7848" t="str">
            <v>38.932.273/0001-47</v>
          </cell>
        </row>
        <row r="7849">
          <cell r="A7849" t="str">
            <v>38.983.466/0001-27</v>
          </cell>
        </row>
        <row r="7850">
          <cell r="A7850" t="str">
            <v xml:space="preserve">381.139.101-15    </v>
          </cell>
        </row>
        <row r="7851">
          <cell r="A7851" t="str">
            <v xml:space="preserve">385.642.387-72    </v>
          </cell>
        </row>
        <row r="7852">
          <cell r="A7852" t="str">
            <v>39.057.450/0001-56</v>
          </cell>
        </row>
        <row r="7853">
          <cell r="A7853" t="str">
            <v>39.062.740/0001-98</v>
          </cell>
        </row>
        <row r="7854">
          <cell r="A7854" t="str">
            <v>39.063.771/0001-63</v>
          </cell>
        </row>
        <row r="7855">
          <cell r="A7855" t="str">
            <v>39.065.701/0001-44</v>
          </cell>
        </row>
        <row r="7856">
          <cell r="A7856" t="str">
            <v>39.078.886/0001-21</v>
          </cell>
        </row>
        <row r="7857">
          <cell r="A7857" t="str">
            <v>39.090.428/0001-08</v>
          </cell>
        </row>
        <row r="7858">
          <cell r="A7858" t="str">
            <v>39.113.634/0001-96</v>
          </cell>
        </row>
        <row r="7859">
          <cell r="A7859" t="str">
            <v>39.120.555/0001-02</v>
          </cell>
        </row>
        <row r="7860">
          <cell r="A7860" t="str">
            <v>39.123.989/0001-66</v>
          </cell>
        </row>
        <row r="7861">
          <cell r="A7861" t="str">
            <v>39.134.390/0001-28</v>
          </cell>
        </row>
        <row r="7862">
          <cell r="A7862" t="str">
            <v>39.138.573/0001-11</v>
          </cell>
        </row>
        <row r="7863">
          <cell r="A7863" t="str">
            <v>39.160.601/0001-05</v>
          </cell>
        </row>
        <row r="7864">
          <cell r="A7864" t="str">
            <v>39.163.738/0001-05</v>
          </cell>
        </row>
        <row r="7865">
          <cell r="A7865" t="str">
            <v>39.163.985/0001-01</v>
          </cell>
        </row>
        <row r="7866">
          <cell r="A7866" t="str">
            <v>39.165.592/0001-37</v>
          </cell>
        </row>
        <row r="7867">
          <cell r="A7867" t="str">
            <v>39.165.907/0001-46</v>
          </cell>
        </row>
        <row r="7868">
          <cell r="A7868" t="str">
            <v>39.172.671/0001-75</v>
          </cell>
        </row>
        <row r="7869">
          <cell r="A7869" t="str">
            <v>39.175.575/0001-80</v>
          </cell>
        </row>
        <row r="7870">
          <cell r="A7870" t="str">
            <v>39.187.083/0001-05</v>
          </cell>
        </row>
        <row r="7871">
          <cell r="A7871" t="str">
            <v>39.190.988/0001-34</v>
          </cell>
        </row>
        <row r="7872">
          <cell r="A7872" t="str">
            <v>39.194.139/0001-59</v>
          </cell>
        </row>
        <row r="7873">
          <cell r="A7873" t="str">
            <v>39.195.631/0001-49</v>
          </cell>
        </row>
        <row r="7874">
          <cell r="A7874" t="str">
            <v>39.196.126/0001-19</v>
          </cell>
        </row>
        <row r="7875">
          <cell r="A7875" t="str">
            <v>39.198.577/0001-95</v>
          </cell>
        </row>
        <row r="7876">
          <cell r="A7876" t="str">
            <v>39.199.922/0001-05</v>
          </cell>
        </row>
        <row r="7877">
          <cell r="A7877" t="str">
            <v>39.201.843/0001-91</v>
          </cell>
        </row>
        <row r="7878">
          <cell r="A7878" t="str">
            <v>39.207.857/0001-12</v>
          </cell>
        </row>
        <row r="7879">
          <cell r="A7879" t="str">
            <v>39.209.853/0001-73</v>
          </cell>
        </row>
        <row r="7880">
          <cell r="A7880" t="str">
            <v>39.214.200/0001-82</v>
          </cell>
        </row>
        <row r="7881">
          <cell r="A7881" t="str">
            <v>39.214.416/0001-48</v>
          </cell>
        </row>
        <row r="7882">
          <cell r="A7882" t="str">
            <v>39.214.952/0002-24</v>
          </cell>
        </row>
        <row r="7883">
          <cell r="A7883" t="str">
            <v>39.217.062/0001-95</v>
          </cell>
        </row>
        <row r="7884">
          <cell r="A7884" t="str">
            <v>39.222.617/0001-97</v>
          </cell>
        </row>
        <row r="7885">
          <cell r="A7885" t="str">
            <v>39.224.472/0001-63</v>
          </cell>
        </row>
        <row r="7886">
          <cell r="A7886" t="str">
            <v>39.225.768/0001-07</v>
          </cell>
        </row>
        <row r="7887">
          <cell r="A7887" t="str">
            <v>39.227.426/0001-18</v>
          </cell>
        </row>
        <row r="7888">
          <cell r="A7888" t="str">
            <v>39.227.509/0001-07</v>
          </cell>
        </row>
        <row r="7889">
          <cell r="A7889" t="str">
            <v>39.231.725/0001-26</v>
          </cell>
        </row>
        <row r="7890">
          <cell r="A7890" t="str">
            <v>39.233.184/0001-75</v>
          </cell>
        </row>
        <row r="7891">
          <cell r="A7891" t="str">
            <v>39.233.457/0001-81</v>
          </cell>
        </row>
        <row r="7892">
          <cell r="A7892" t="str">
            <v>39.234.075/0001-72</v>
          </cell>
        </row>
        <row r="7893">
          <cell r="A7893" t="str">
            <v>39.234.604/0001-38</v>
          </cell>
        </row>
        <row r="7894">
          <cell r="A7894" t="str">
            <v>39.236.781/0001-53</v>
          </cell>
        </row>
        <row r="7895">
          <cell r="A7895" t="str">
            <v>39.237.920/0001-63</v>
          </cell>
        </row>
        <row r="7896">
          <cell r="A7896" t="str">
            <v>39.238.100/0001-96</v>
          </cell>
        </row>
        <row r="7897">
          <cell r="A7897" t="str">
            <v>39.240.346/0001-00</v>
          </cell>
        </row>
        <row r="7898">
          <cell r="A7898" t="str">
            <v>39.244.694/0001-48</v>
          </cell>
        </row>
        <row r="7899">
          <cell r="A7899" t="str">
            <v>39.246.277/0002-15</v>
          </cell>
        </row>
        <row r="7900">
          <cell r="A7900" t="str">
            <v>39.247.812/0001-71</v>
          </cell>
        </row>
        <row r="7901">
          <cell r="A7901" t="str">
            <v>39.260.187/0001-06</v>
          </cell>
        </row>
        <row r="7902">
          <cell r="A7902" t="str">
            <v>39.276.548/0001-02</v>
          </cell>
        </row>
        <row r="7903">
          <cell r="A7903" t="str">
            <v>39.284.443/0001-97</v>
          </cell>
        </row>
        <row r="7904">
          <cell r="A7904" t="str">
            <v>39.285.911/0001-48</v>
          </cell>
        </row>
        <row r="7905">
          <cell r="A7905" t="str">
            <v>39.287.750/0001-21</v>
          </cell>
        </row>
        <row r="7906">
          <cell r="A7906" t="str">
            <v>39.316.963/0002-15</v>
          </cell>
        </row>
        <row r="7907">
          <cell r="A7907" t="str">
            <v>39.319.470/0001-58</v>
          </cell>
        </row>
        <row r="7908">
          <cell r="A7908" t="str">
            <v>39.330.410/0001-36</v>
          </cell>
        </row>
        <row r="7909">
          <cell r="A7909" t="str">
            <v>39.336.458/0001-51</v>
          </cell>
        </row>
        <row r="7910">
          <cell r="A7910" t="str">
            <v>39.346.861/0023-77</v>
          </cell>
        </row>
        <row r="7911">
          <cell r="A7911" t="str">
            <v>39.363.569/0001-57</v>
          </cell>
        </row>
        <row r="7912">
          <cell r="A7912" t="str">
            <v>39.365.176/0001-82</v>
          </cell>
        </row>
        <row r="7913">
          <cell r="A7913" t="str">
            <v>39.412.200/0001-97</v>
          </cell>
        </row>
        <row r="7914">
          <cell r="A7914" t="str">
            <v>39.412.572/0001-13</v>
          </cell>
        </row>
        <row r="7915">
          <cell r="A7915" t="str">
            <v>39.415.773/0001-74</v>
          </cell>
        </row>
        <row r="7916">
          <cell r="A7916" t="str">
            <v>39.418.421/0001-72</v>
          </cell>
        </row>
        <row r="7917">
          <cell r="A7917" t="str">
            <v>39.419.270/0001-77</v>
          </cell>
        </row>
        <row r="7918">
          <cell r="A7918" t="str">
            <v>39.421.086/0001-61</v>
          </cell>
        </row>
        <row r="7919">
          <cell r="A7919" t="str">
            <v>39.454.269/0002-64</v>
          </cell>
        </row>
        <row r="7920">
          <cell r="A7920" t="str">
            <v>39.454.376/0001-01</v>
          </cell>
        </row>
        <row r="7921">
          <cell r="A7921" t="str">
            <v>39.460.571/0001-44</v>
          </cell>
        </row>
        <row r="7922">
          <cell r="A7922" t="str">
            <v>39.464.235/0001-70</v>
          </cell>
        </row>
        <row r="7923">
          <cell r="A7923" t="str">
            <v>39.468.574/0001-24</v>
          </cell>
        </row>
        <row r="7924">
          <cell r="A7924" t="str">
            <v>39.469.010/0001-06</v>
          </cell>
        </row>
        <row r="7925">
          <cell r="A7925" t="str">
            <v>39.481.593/0001-90</v>
          </cell>
        </row>
        <row r="7926">
          <cell r="A7926" t="str">
            <v>39.485.636/0001-06</v>
          </cell>
        </row>
        <row r="7927">
          <cell r="A7927" t="str">
            <v>39.491.246/0001-49</v>
          </cell>
        </row>
        <row r="7928">
          <cell r="A7928" t="str">
            <v>39.506.910/0001-86</v>
          </cell>
        </row>
        <row r="7929">
          <cell r="A7929" t="str">
            <v>39.508.536/0001-58</v>
          </cell>
        </row>
        <row r="7930">
          <cell r="A7930" t="str">
            <v>39.509.963/0001-50</v>
          </cell>
        </row>
        <row r="7931">
          <cell r="A7931" t="str">
            <v>39.515.093/0001-22</v>
          </cell>
        </row>
        <row r="7932">
          <cell r="A7932" t="str">
            <v>39.515.614/0001-41</v>
          </cell>
        </row>
        <row r="7933">
          <cell r="A7933" t="str">
            <v>39.516.778/0001-93</v>
          </cell>
        </row>
        <row r="7934">
          <cell r="A7934" t="str">
            <v>39.523.600/0001-70</v>
          </cell>
        </row>
        <row r="7935">
          <cell r="A7935" t="str">
            <v>39.528.617/0001-10</v>
          </cell>
        </row>
        <row r="7936">
          <cell r="A7936" t="str">
            <v>39.528.732/0001-94</v>
          </cell>
        </row>
        <row r="7937">
          <cell r="A7937" t="str">
            <v>39.528.757/0001-98</v>
          </cell>
        </row>
        <row r="7938">
          <cell r="A7938" t="str">
            <v>39.530.803/0001-93</v>
          </cell>
        </row>
        <row r="7939">
          <cell r="A7939" t="str">
            <v>39.532.353/0001-78</v>
          </cell>
        </row>
        <row r="7940">
          <cell r="A7940" t="str">
            <v>39.533.583/0001-51</v>
          </cell>
        </row>
        <row r="7941">
          <cell r="A7941" t="str">
            <v>39.535.323/0001-15</v>
          </cell>
        </row>
        <row r="7942">
          <cell r="A7942" t="str">
            <v>39.535.323/0004-68</v>
          </cell>
        </row>
        <row r="7943">
          <cell r="A7943" t="str">
            <v>39.537.329/0001-21</v>
          </cell>
        </row>
        <row r="7944">
          <cell r="A7944" t="str">
            <v>39.539.069/0001-23</v>
          </cell>
        </row>
        <row r="7945">
          <cell r="A7945" t="str">
            <v>39.543.905/0001-43</v>
          </cell>
        </row>
        <row r="7946">
          <cell r="A7946" t="str">
            <v>39.544.077/0001-68</v>
          </cell>
        </row>
        <row r="7947">
          <cell r="A7947" t="str">
            <v>39.556.071/0001-00</v>
          </cell>
        </row>
        <row r="7948">
          <cell r="A7948" t="str">
            <v>39.556.501/0001-94</v>
          </cell>
        </row>
        <row r="7949">
          <cell r="A7949" t="str">
            <v>39.556.543/0001-25</v>
          </cell>
        </row>
        <row r="7950">
          <cell r="A7950" t="str">
            <v>39.557.350/0001-99</v>
          </cell>
        </row>
        <row r="7951">
          <cell r="A7951" t="str">
            <v>39.561.774/0002-08</v>
          </cell>
        </row>
        <row r="7952">
          <cell r="A7952" t="str">
            <v>39.561.949/0001-04</v>
          </cell>
        </row>
        <row r="7953">
          <cell r="A7953" t="str">
            <v>39.563.127/0001-54</v>
          </cell>
        </row>
        <row r="7954">
          <cell r="A7954" t="str">
            <v>39.563.671/0001-04</v>
          </cell>
        </row>
        <row r="7955">
          <cell r="A7955" t="str">
            <v>39.621.867/0001-08</v>
          </cell>
        </row>
        <row r="7956">
          <cell r="A7956" t="str">
            <v>39.621.867/0004-42</v>
          </cell>
        </row>
        <row r="7957">
          <cell r="A7957" t="str">
            <v>39.623.905/0001-53</v>
          </cell>
        </row>
        <row r="7958">
          <cell r="A7958" t="str">
            <v>39.624.242/0001-91</v>
          </cell>
        </row>
        <row r="7959">
          <cell r="A7959" t="str">
            <v>39.626.874/0001-94</v>
          </cell>
        </row>
        <row r="7960">
          <cell r="A7960" t="str">
            <v>39.640.636/0001-33</v>
          </cell>
        </row>
        <row r="7961">
          <cell r="A7961" t="str">
            <v>39.677.836/0001-60</v>
          </cell>
        </row>
        <row r="7962">
          <cell r="A7962" t="str">
            <v>39.689.443/0001-77</v>
          </cell>
        </row>
        <row r="7963">
          <cell r="A7963" t="str">
            <v>39.692.785/0001-46</v>
          </cell>
        </row>
        <row r="7964">
          <cell r="A7964" t="str">
            <v>39.693.809/0003-43</v>
          </cell>
        </row>
        <row r="7965">
          <cell r="A7965" t="str">
            <v>39.694.062/0001-86</v>
          </cell>
        </row>
        <row r="7966">
          <cell r="A7966" t="str">
            <v>39.694.492/0001-06</v>
          </cell>
        </row>
        <row r="7967">
          <cell r="A7967" t="str">
            <v>39.695.549/0001-83</v>
          </cell>
        </row>
        <row r="7968">
          <cell r="A7968" t="str">
            <v>39.697.297/0001-21</v>
          </cell>
        </row>
        <row r="7969">
          <cell r="A7969" t="str">
            <v>39.697.370/0001-65</v>
          </cell>
        </row>
        <row r="7970">
          <cell r="A7970" t="str">
            <v>39.698.501/0001-29</v>
          </cell>
        </row>
        <row r="7971">
          <cell r="A7971" t="str">
            <v>39.700.208/0001-59</v>
          </cell>
        </row>
        <row r="7972">
          <cell r="A7972" t="str">
            <v>39.700.539/0001-99</v>
          </cell>
        </row>
        <row r="7973">
          <cell r="A7973" t="str">
            <v>39.700.653/0001-19</v>
          </cell>
        </row>
        <row r="7974">
          <cell r="A7974" t="str">
            <v>39.701.297/0001-58</v>
          </cell>
        </row>
        <row r="7975">
          <cell r="A7975" t="str">
            <v>39.701.628/0001-50</v>
          </cell>
        </row>
        <row r="7976">
          <cell r="A7976" t="str">
            <v>39.701.644/0001-42</v>
          </cell>
        </row>
        <row r="7977">
          <cell r="A7977" t="str">
            <v>39.703.335/0001-01</v>
          </cell>
        </row>
        <row r="7978">
          <cell r="A7978" t="str">
            <v>39.708.011/0001-66</v>
          </cell>
        </row>
        <row r="7979">
          <cell r="A7979" t="str">
            <v>39.708.284/0001-00</v>
          </cell>
        </row>
        <row r="7980">
          <cell r="A7980" t="str">
            <v>39.708.292/0001-57</v>
          </cell>
        </row>
        <row r="7981">
          <cell r="A7981" t="str">
            <v>39.709.316/0001-92</v>
          </cell>
        </row>
        <row r="7982">
          <cell r="A7982" t="str">
            <v>39.729.538/0001-77</v>
          </cell>
        </row>
        <row r="7983">
          <cell r="A7983" t="str">
            <v>39.731.229/0001-31</v>
          </cell>
        </row>
        <row r="7984">
          <cell r="A7984" t="str">
            <v>39.750.641/0001-07</v>
          </cell>
        </row>
        <row r="7985">
          <cell r="A7985" t="str">
            <v>39.751.169/0001-19</v>
          </cell>
        </row>
        <row r="7986">
          <cell r="A7986" t="str">
            <v>39.751.433/0001-14</v>
          </cell>
        </row>
        <row r="7987">
          <cell r="A7987" t="str">
            <v>39.758.842/0001-42</v>
          </cell>
        </row>
        <row r="7988">
          <cell r="A7988" t="str">
            <v>39.761.952/0001-63</v>
          </cell>
        </row>
        <row r="7989">
          <cell r="A7989" t="str">
            <v>39.762.000/0001-64</v>
          </cell>
        </row>
        <row r="7990">
          <cell r="A7990" t="str">
            <v>39.780.416/0001-05</v>
          </cell>
        </row>
        <row r="7991">
          <cell r="A7991" t="str">
            <v>39.783.105/0001-08</v>
          </cell>
        </row>
        <row r="7992">
          <cell r="A7992" t="str">
            <v>39.791.025/0001-96</v>
          </cell>
        </row>
        <row r="7993">
          <cell r="A7993" t="str">
            <v>39.792.247/0001-23</v>
          </cell>
        </row>
        <row r="7994">
          <cell r="A7994" t="str">
            <v>39.807.433/0001-99</v>
          </cell>
        </row>
        <row r="7995">
          <cell r="A7995" t="str">
            <v>39.826.516/0001-25</v>
          </cell>
        </row>
        <row r="7996">
          <cell r="A7996" t="str">
            <v>39.828.231/0001-23</v>
          </cell>
        </row>
        <row r="7997">
          <cell r="A7997" t="str">
            <v>39.831.771/0003-28</v>
          </cell>
        </row>
        <row r="7998">
          <cell r="A7998" t="str">
            <v>39.845.656/0001-40</v>
          </cell>
        </row>
        <row r="7999">
          <cell r="A7999" t="str">
            <v>39.896.725/0003-07</v>
          </cell>
        </row>
        <row r="8000">
          <cell r="A8000" t="str">
            <v>39.990.791/0001-80</v>
          </cell>
        </row>
        <row r="8001">
          <cell r="A8001" t="str">
            <v>39.991.070/0001-94</v>
          </cell>
        </row>
        <row r="8002">
          <cell r="A8002" t="str">
            <v>39.991.773/0001-12</v>
          </cell>
        </row>
        <row r="8003">
          <cell r="A8003" t="str">
            <v xml:space="preserve">396.440.657-00    </v>
          </cell>
        </row>
        <row r="8004">
          <cell r="A8004" t="str">
            <v xml:space="preserve">397.709.237-53    </v>
          </cell>
        </row>
        <row r="8005">
          <cell r="A8005" t="str">
            <v>40.161.820/0001-80</v>
          </cell>
        </row>
        <row r="8006">
          <cell r="A8006" t="str">
            <v>40.170.532/0001-91</v>
          </cell>
        </row>
        <row r="8007">
          <cell r="A8007" t="str">
            <v>40.170.862/0001-87</v>
          </cell>
        </row>
        <row r="8008">
          <cell r="A8008" t="str">
            <v>40.172.884/0001-86</v>
          </cell>
        </row>
        <row r="8009">
          <cell r="A8009" t="str">
            <v>40.173.155/0001-44</v>
          </cell>
        </row>
        <row r="8010">
          <cell r="A8010" t="str">
            <v>40.175.044/0001-77</v>
          </cell>
        </row>
        <row r="8011">
          <cell r="A8011" t="str">
            <v>40.181.869/0001-02</v>
          </cell>
        </row>
        <row r="8012">
          <cell r="A8012" t="str">
            <v>40.194.664/0001-53</v>
          </cell>
        </row>
        <row r="8013">
          <cell r="A8013" t="str">
            <v>40.195.182/0001-18</v>
          </cell>
        </row>
        <row r="8014">
          <cell r="A8014" t="str">
            <v>40.197.782/0001-15</v>
          </cell>
        </row>
        <row r="8015">
          <cell r="A8015" t="str">
            <v>40.200.305/0001-61</v>
          </cell>
        </row>
        <row r="8016">
          <cell r="A8016" t="str">
            <v>40.225.138/0001-03</v>
          </cell>
        </row>
        <row r="8017">
          <cell r="A8017" t="str">
            <v>40.228.405/0001-04</v>
          </cell>
        </row>
        <row r="8018">
          <cell r="A8018" t="str">
            <v>40.232.258/0001-38</v>
          </cell>
        </row>
        <row r="8019">
          <cell r="A8019" t="str">
            <v>40.232.720/0001-05</v>
          </cell>
        </row>
        <row r="8020">
          <cell r="A8020" t="str">
            <v>40.233.074/0001-92</v>
          </cell>
        </row>
        <row r="8021">
          <cell r="A8021" t="str">
            <v>40.234.726/0001-03</v>
          </cell>
        </row>
        <row r="8022">
          <cell r="A8022" t="str">
            <v>40.248.312/0001-33</v>
          </cell>
        </row>
        <row r="8023">
          <cell r="A8023" t="str">
            <v>40.251.860/0001-12</v>
          </cell>
        </row>
        <row r="8024">
          <cell r="A8024" t="str">
            <v>40.254.534/0001-69</v>
          </cell>
        </row>
        <row r="8025">
          <cell r="A8025" t="str">
            <v>40.258.303/0001-23</v>
          </cell>
        </row>
        <row r="8026">
          <cell r="A8026" t="str">
            <v>40.262.602/0001-31</v>
          </cell>
        </row>
        <row r="8027">
          <cell r="A8027" t="str">
            <v>40.263.220/0001-22</v>
          </cell>
        </row>
        <row r="8028">
          <cell r="A8028" t="str">
            <v>40.270.076/0001-51</v>
          </cell>
        </row>
        <row r="8029">
          <cell r="A8029" t="str">
            <v>40.272.759/0001-48</v>
          </cell>
        </row>
        <row r="8030">
          <cell r="A8030" t="str">
            <v>40.276.081/0001-71</v>
          </cell>
        </row>
        <row r="8031">
          <cell r="A8031" t="str">
            <v>40.286.189/0001-45</v>
          </cell>
        </row>
        <row r="8032">
          <cell r="A8032" t="str">
            <v>40.288.813/0001-43</v>
          </cell>
        </row>
        <row r="8033">
          <cell r="A8033" t="str">
            <v>40.292.021/0001-42</v>
          </cell>
        </row>
        <row r="8034">
          <cell r="A8034" t="str">
            <v>40.292.153/0001-74</v>
          </cell>
        </row>
        <row r="8035">
          <cell r="A8035" t="str">
            <v>40.294.985/0001-20</v>
          </cell>
        </row>
        <row r="8036">
          <cell r="A8036" t="str">
            <v>40.295.909/0001-39</v>
          </cell>
        </row>
        <row r="8037">
          <cell r="A8037" t="str">
            <v>40.297.277/0001-42</v>
          </cell>
        </row>
        <row r="8038">
          <cell r="A8038" t="str">
            <v>40.302.622/0001-99</v>
          </cell>
        </row>
        <row r="8039">
          <cell r="A8039" t="str">
            <v>40.303.505/0001-40</v>
          </cell>
        </row>
        <row r="8040">
          <cell r="A8040" t="str">
            <v>40.307.399/0001-72</v>
          </cell>
        </row>
        <row r="8041">
          <cell r="A8041" t="str">
            <v>40.324.162/0001-08</v>
          </cell>
        </row>
        <row r="8042">
          <cell r="A8042" t="str">
            <v>40.329.047/0001-18</v>
          </cell>
        </row>
        <row r="8043">
          <cell r="A8043" t="str">
            <v>40.329.377/0001-03</v>
          </cell>
        </row>
        <row r="8044">
          <cell r="A8044" t="str">
            <v>40.342.230/0001-53</v>
          </cell>
        </row>
        <row r="8045">
          <cell r="A8045" t="str">
            <v>40.346.520/0001-75</v>
          </cell>
        </row>
        <row r="8046">
          <cell r="A8046" t="str">
            <v>40.351.058/0001-02</v>
          </cell>
        </row>
        <row r="8047">
          <cell r="A8047" t="str">
            <v>40.357.220/0001-91</v>
          </cell>
        </row>
        <row r="8048">
          <cell r="A8048" t="str">
            <v>40.357.642/0001-67</v>
          </cell>
        </row>
        <row r="8049">
          <cell r="A8049" t="str">
            <v>40.359.929/0001-26</v>
          </cell>
        </row>
        <row r="8050">
          <cell r="A8050" t="str">
            <v>40.371.395/0001-53</v>
          </cell>
        </row>
        <row r="8051">
          <cell r="A8051" t="str">
            <v>40.373.060/0001-74</v>
          </cell>
        </row>
        <row r="8052">
          <cell r="A8052" t="str">
            <v>40.374.852/0001-63</v>
          </cell>
        </row>
        <row r="8053">
          <cell r="A8053" t="str">
            <v>40.374.951/0001-45</v>
          </cell>
        </row>
        <row r="8054">
          <cell r="A8054" t="str">
            <v>40.384.653/0001-36</v>
          </cell>
        </row>
        <row r="8055">
          <cell r="A8055" t="str">
            <v>40.386.971/0001-36</v>
          </cell>
        </row>
        <row r="8056">
          <cell r="A8056" t="str">
            <v>40.387.235/0001-00</v>
          </cell>
        </row>
        <row r="8057">
          <cell r="A8057" t="str">
            <v>40.387.268/0001-42</v>
          </cell>
        </row>
        <row r="8058">
          <cell r="A8058" t="str">
            <v>40.387.656/0001-23</v>
          </cell>
        </row>
        <row r="8059">
          <cell r="A8059" t="str">
            <v>40.389.603/0001-41</v>
          </cell>
        </row>
        <row r="8060">
          <cell r="A8060" t="str">
            <v>40.401.606/0001-53</v>
          </cell>
        </row>
        <row r="8061">
          <cell r="A8061" t="str">
            <v>40.402.471/0001-40</v>
          </cell>
        </row>
        <row r="8062">
          <cell r="A8062" t="str">
            <v>40.409.666/0001-12</v>
          </cell>
        </row>
        <row r="8063">
          <cell r="A8063" t="str">
            <v>40.416.489/0001-00</v>
          </cell>
        </row>
        <row r="8064">
          <cell r="A8064" t="str">
            <v>40.422.537/0001-64</v>
          </cell>
        </row>
        <row r="8065">
          <cell r="A8065" t="str">
            <v>40.430.217/0001-56</v>
          </cell>
        </row>
        <row r="8066">
          <cell r="A8066" t="str">
            <v>40.432.544/0001-47</v>
          </cell>
        </row>
        <row r="8067">
          <cell r="A8067" t="str">
            <v>40.432.544/0043-04</v>
          </cell>
        </row>
        <row r="8068">
          <cell r="A8068" t="str">
            <v>40.432.544/0062-69</v>
          </cell>
        </row>
        <row r="8069">
          <cell r="A8069" t="str">
            <v>40.432.544/0081-21</v>
          </cell>
        </row>
        <row r="8070">
          <cell r="A8070" t="str">
            <v>40.435.398/0001-03</v>
          </cell>
        </row>
        <row r="8071">
          <cell r="A8071" t="str">
            <v>40.441.073/0001-33</v>
          </cell>
        </row>
        <row r="8072">
          <cell r="A8072" t="str">
            <v>40.445.587/0001-67</v>
          </cell>
        </row>
        <row r="8073">
          <cell r="A8073" t="str">
            <v>40.449.704/0001-60</v>
          </cell>
        </row>
        <row r="8074">
          <cell r="A8074" t="str">
            <v>40.449.738/0001-55</v>
          </cell>
        </row>
        <row r="8075">
          <cell r="A8075" t="str">
            <v>40.452.005/0001-70</v>
          </cell>
        </row>
        <row r="8076">
          <cell r="A8076" t="str">
            <v>40.452.682/0001-98</v>
          </cell>
        </row>
        <row r="8077">
          <cell r="A8077" t="str">
            <v>40.453.417/0001-24</v>
          </cell>
        </row>
        <row r="8078">
          <cell r="A8078" t="str">
            <v>40.453.862/0001-94</v>
          </cell>
        </row>
        <row r="8079">
          <cell r="A8079" t="str">
            <v>40.530.602/0002-56</v>
          </cell>
        </row>
        <row r="8080">
          <cell r="A8080" t="str">
            <v>40.572.315/0001-28</v>
          </cell>
        </row>
        <row r="8081">
          <cell r="A8081" t="str">
            <v>40.766.826/0001-80</v>
          </cell>
        </row>
        <row r="8082">
          <cell r="A8082" t="str">
            <v>40.778.342/0001-51</v>
          </cell>
        </row>
        <row r="8083">
          <cell r="A8083" t="str">
            <v>40.780.702/0001-50</v>
          </cell>
        </row>
        <row r="8084">
          <cell r="A8084" t="str">
            <v>40.802.167/0012-43</v>
          </cell>
        </row>
        <row r="8085">
          <cell r="A8085" t="str">
            <v>40.805.822/0002-45</v>
          </cell>
        </row>
        <row r="8086">
          <cell r="A8086" t="str">
            <v>40.830.572/0001-12</v>
          </cell>
        </row>
        <row r="8087">
          <cell r="A8087" t="str">
            <v>40.832.636/0002-03</v>
          </cell>
        </row>
        <row r="8088">
          <cell r="A8088" t="str">
            <v>40.835.902/0001-62</v>
          </cell>
        </row>
        <row r="8089">
          <cell r="A8089" t="str">
            <v>40.849.697/0001-94</v>
          </cell>
        </row>
        <row r="8090">
          <cell r="A8090" t="str">
            <v>40.858.433/0001-05</v>
          </cell>
        </row>
        <row r="8091">
          <cell r="A8091" t="str">
            <v>40.868.937/0001-06</v>
          </cell>
        </row>
        <row r="8092">
          <cell r="A8092" t="str">
            <v>40.869.463/0001-09</v>
          </cell>
        </row>
        <row r="8093">
          <cell r="A8093" t="str">
            <v>40.870.248/0001-28</v>
          </cell>
        </row>
        <row r="8094">
          <cell r="A8094" t="str">
            <v>40.880.882/0001-41</v>
          </cell>
        </row>
        <row r="8095">
          <cell r="A8095" t="str">
            <v>40.882.060/0001-08</v>
          </cell>
        </row>
        <row r="8096">
          <cell r="A8096" t="str">
            <v>40.883.233/0001-02</v>
          </cell>
        </row>
        <row r="8097">
          <cell r="A8097" t="str">
            <v>40.887.960/0001-30</v>
          </cell>
        </row>
        <row r="8098">
          <cell r="A8098" t="str">
            <v>40.892.101/0001-39</v>
          </cell>
        </row>
        <row r="8099">
          <cell r="A8099" t="str">
            <v>40.892.127/0001-87</v>
          </cell>
        </row>
        <row r="8100">
          <cell r="A8100" t="str">
            <v>40.909.459/0002-08</v>
          </cell>
        </row>
        <row r="8101">
          <cell r="A8101" t="str">
            <v>40.928.053/0001-91</v>
          </cell>
        </row>
        <row r="8102">
          <cell r="A8102" t="str">
            <v xml:space="preserve">402.679.971-91    </v>
          </cell>
        </row>
        <row r="8103">
          <cell r="A8103" t="str">
            <v>41.019.936/0001-41</v>
          </cell>
        </row>
        <row r="8104">
          <cell r="A8104" t="str">
            <v>41.023.755/0001-99</v>
          </cell>
        </row>
        <row r="8105">
          <cell r="A8105" t="str">
            <v>41.025.917/0001-28</v>
          </cell>
        </row>
        <row r="8106">
          <cell r="A8106" t="str">
            <v>41.029.125/0002-02</v>
          </cell>
        </row>
        <row r="8107">
          <cell r="A8107" t="str">
            <v>41.043.761/0001-08</v>
          </cell>
        </row>
        <row r="8108">
          <cell r="A8108" t="str">
            <v>41.057.399/0003-96</v>
          </cell>
        </row>
        <row r="8109">
          <cell r="A8109" t="str">
            <v>41.057.571/0001-40</v>
          </cell>
        </row>
        <row r="8110">
          <cell r="A8110" t="str">
            <v>41.064.254/0001-50</v>
          </cell>
        </row>
        <row r="8111">
          <cell r="A8111" t="str">
            <v>41.081.134/0001-61</v>
          </cell>
        </row>
        <row r="8112">
          <cell r="A8112" t="str">
            <v>41.086.893/0001-17</v>
          </cell>
        </row>
        <row r="8113">
          <cell r="A8113" t="str">
            <v>41.088.287/0001-30</v>
          </cell>
        </row>
        <row r="8114">
          <cell r="A8114" t="str">
            <v>41.093.055/0001-70</v>
          </cell>
        </row>
        <row r="8115">
          <cell r="A8115" t="str">
            <v>41.095.084/0001-71</v>
          </cell>
        </row>
        <row r="8116">
          <cell r="A8116" t="str">
            <v>41.096.520/0001-27</v>
          </cell>
        </row>
        <row r="8117">
          <cell r="A8117" t="str">
            <v>41.097.379/0001-87</v>
          </cell>
        </row>
        <row r="8118">
          <cell r="A8118" t="str">
            <v>41.105.859/0001-42</v>
          </cell>
        </row>
        <row r="8119">
          <cell r="A8119" t="str">
            <v>41.106.865/0001-14</v>
          </cell>
        </row>
        <row r="8120">
          <cell r="A8120" t="str">
            <v>41.159.567/0001-92</v>
          </cell>
        </row>
        <row r="8121">
          <cell r="A8121" t="str">
            <v>41.233.297/0001-12</v>
          </cell>
        </row>
        <row r="8122">
          <cell r="A8122" t="str">
            <v>41.245.796/0001-20</v>
          </cell>
        </row>
        <row r="8123">
          <cell r="A8123" t="str">
            <v>41.246.125/0001-83</v>
          </cell>
        </row>
        <row r="8124">
          <cell r="A8124" t="str">
            <v>41.249.111/0001-13</v>
          </cell>
        </row>
        <row r="8125">
          <cell r="A8125" t="str">
            <v>41.277.880/0001-25</v>
          </cell>
        </row>
        <row r="8126">
          <cell r="A8126" t="str">
            <v>41.296.898/0001-74</v>
          </cell>
        </row>
        <row r="8127">
          <cell r="A8127" t="str">
            <v>41.330.861/0001-15</v>
          </cell>
        </row>
        <row r="8128">
          <cell r="A8128" t="str">
            <v>41.392.309/0001-51</v>
          </cell>
        </row>
        <row r="8129">
          <cell r="A8129" t="str">
            <v>41.413.543/0001-18</v>
          </cell>
        </row>
        <row r="8130">
          <cell r="A8130" t="str">
            <v>41.424.276/0001-84</v>
          </cell>
        </row>
        <row r="8131">
          <cell r="A8131" t="str">
            <v>41.436.015/0001-84</v>
          </cell>
        </row>
        <row r="8132">
          <cell r="A8132" t="str">
            <v>41.452.442/0001-56</v>
          </cell>
        </row>
        <row r="8133">
          <cell r="A8133" t="str">
            <v>41.528.266/0001-99</v>
          </cell>
        </row>
        <row r="8134">
          <cell r="A8134" t="str">
            <v>41.533.837/0001-83</v>
          </cell>
        </row>
        <row r="8135">
          <cell r="A8135" t="str">
            <v>41.550.112/0029-02</v>
          </cell>
        </row>
        <row r="8136">
          <cell r="A8136" t="str">
            <v>41.550.112/0030-38</v>
          </cell>
        </row>
        <row r="8137">
          <cell r="A8137" t="str">
            <v>41.551.631/0001-86</v>
          </cell>
        </row>
        <row r="8138">
          <cell r="A8138" t="str">
            <v>41.552.886/0001-63</v>
          </cell>
        </row>
        <row r="8139">
          <cell r="A8139" t="str">
            <v>41.562.331/0001-00</v>
          </cell>
        </row>
        <row r="8140">
          <cell r="A8140" t="str">
            <v>41.569.062/0001-04</v>
          </cell>
        </row>
        <row r="8141">
          <cell r="A8141" t="str">
            <v>41.594.714/0001-52</v>
          </cell>
        </row>
        <row r="8142">
          <cell r="A8142" t="str">
            <v>41.630.401/0001-02</v>
          </cell>
        </row>
        <row r="8143">
          <cell r="A8143" t="str">
            <v>41.635.335/0001-63</v>
          </cell>
        </row>
        <row r="8144">
          <cell r="A8144" t="str">
            <v>41.639.659/0001-70</v>
          </cell>
        </row>
        <row r="8145">
          <cell r="A8145" t="str">
            <v>41.654.740/0001-29</v>
          </cell>
        </row>
        <row r="8146">
          <cell r="A8146" t="str">
            <v>41.676.545/0002-80</v>
          </cell>
        </row>
        <row r="8147">
          <cell r="A8147" t="str">
            <v>41.739.244/0001-78</v>
          </cell>
        </row>
        <row r="8148">
          <cell r="A8148" t="str">
            <v>41.938.259/0001-65</v>
          </cell>
        </row>
        <row r="8149">
          <cell r="A8149" t="str">
            <v>41.938.408/0001-96</v>
          </cell>
        </row>
        <row r="8150">
          <cell r="A8150" t="str">
            <v>41.985.011/0001-55</v>
          </cell>
        </row>
        <row r="8151">
          <cell r="A8151" t="str">
            <v xml:space="preserve">412.552.247-20    </v>
          </cell>
        </row>
        <row r="8152">
          <cell r="A8152" t="str">
            <v xml:space="preserve">415.980.247-87    </v>
          </cell>
        </row>
        <row r="8153">
          <cell r="A8153" t="str">
            <v xml:space="preserve">416.912.294-15    </v>
          </cell>
        </row>
        <row r="8154">
          <cell r="A8154" t="str">
            <v>42.013.276/0001-54</v>
          </cell>
        </row>
        <row r="8155">
          <cell r="A8155" t="str">
            <v>42.018.846/0001-07</v>
          </cell>
        </row>
        <row r="8156">
          <cell r="A8156" t="str">
            <v>42.018.846/0002-80</v>
          </cell>
        </row>
        <row r="8157">
          <cell r="A8157" t="str">
            <v>42.100.248/0001-74</v>
          </cell>
        </row>
        <row r="8158">
          <cell r="A8158" t="str">
            <v>42.101.436/0001-17</v>
          </cell>
        </row>
        <row r="8159">
          <cell r="A8159" t="str">
            <v>42.101.436/0005-40</v>
          </cell>
        </row>
        <row r="8160">
          <cell r="A8160" t="str">
            <v>42.108.647/0001-81</v>
          </cell>
        </row>
        <row r="8161">
          <cell r="A8161" t="str">
            <v>42.112.474/0001-75</v>
          </cell>
        </row>
        <row r="8162">
          <cell r="A8162" t="str">
            <v>42.114.611/0002-91</v>
          </cell>
        </row>
        <row r="8163">
          <cell r="A8163" t="str">
            <v>42.116.400/0001-07</v>
          </cell>
        </row>
        <row r="8164">
          <cell r="A8164" t="str">
            <v>42.116.400/0002-98</v>
          </cell>
        </row>
        <row r="8165">
          <cell r="A8165" t="str">
            <v>42.123.208/0001-48</v>
          </cell>
        </row>
        <row r="8166">
          <cell r="A8166" t="str">
            <v>42.137.679/0001-05</v>
          </cell>
        </row>
        <row r="8167">
          <cell r="A8167" t="str">
            <v>42.146.621/0001-28</v>
          </cell>
        </row>
        <row r="8168">
          <cell r="A8168" t="str">
            <v>42.159.970/0001-84</v>
          </cell>
        </row>
        <row r="8169">
          <cell r="A8169" t="str">
            <v>42.161.257/0001-75</v>
          </cell>
        </row>
        <row r="8170">
          <cell r="A8170" t="str">
            <v>42.163.485/0001-84</v>
          </cell>
        </row>
        <row r="8171">
          <cell r="A8171" t="str">
            <v>42.163.881/0001-01</v>
          </cell>
        </row>
        <row r="8172">
          <cell r="A8172" t="str">
            <v>42.168.989/0001-97</v>
          </cell>
        </row>
        <row r="8173">
          <cell r="A8173" t="str">
            <v>42.169.003/0001-01</v>
          </cell>
        </row>
        <row r="8174">
          <cell r="A8174" t="str">
            <v>42.189.050/0009-66</v>
          </cell>
        </row>
        <row r="8175">
          <cell r="A8175" t="str">
            <v>42.192.237/0001-61</v>
          </cell>
        </row>
        <row r="8176">
          <cell r="A8176" t="str">
            <v>42.196.964/0001-05</v>
          </cell>
        </row>
        <row r="8177">
          <cell r="A8177" t="str">
            <v>42.198.358/0001-10</v>
          </cell>
        </row>
        <row r="8178">
          <cell r="A8178" t="str">
            <v>42.202.622/0001-42</v>
          </cell>
        </row>
        <row r="8179">
          <cell r="A8179" t="str">
            <v>42.202.705/0001-31</v>
          </cell>
        </row>
        <row r="8180">
          <cell r="A8180" t="str">
            <v>42.204.644/0001-41</v>
          </cell>
        </row>
        <row r="8181">
          <cell r="A8181" t="str">
            <v>42.213.702/0001-01</v>
          </cell>
        </row>
        <row r="8182">
          <cell r="A8182" t="str">
            <v>42.243.063/0001-19</v>
          </cell>
        </row>
        <row r="8183">
          <cell r="A8183" t="str">
            <v>42.253.518/0001-87</v>
          </cell>
        </row>
        <row r="8184">
          <cell r="A8184" t="str">
            <v>42.257.618/0001-81</v>
          </cell>
        </row>
        <row r="8185">
          <cell r="A8185" t="str">
            <v>42.263.210/0001-12</v>
          </cell>
        </row>
        <row r="8186">
          <cell r="A8186" t="str">
            <v>42.270.058/0001-03</v>
          </cell>
        </row>
        <row r="8187">
          <cell r="A8187" t="str">
            <v>42.281.485/0001-89</v>
          </cell>
        </row>
        <row r="8188">
          <cell r="A8188" t="str">
            <v>42.288.563/0001-77</v>
          </cell>
        </row>
        <row r="8189">
          <cell r="A8189" t="str">
            <v>42.292.292/0003-95</v>
          </cell>
        </row>
        <row r="8190">
          <cell r="A8190" t="str">
            <v>42.299.263/0001-93</v>
          </cell>
        </row>
        <row r="8191">
          <cell r="A8191" t="str">
            <v>42.300.160/0001-04</v>
          </cell>
        </row>
        <row r="8192">
          <cell r="A8192" t="str">
            <v>42.307.884/0001-71</v>
          </cell>
        </row>
        <row r="8193">
          <cell r="A8193" t="str">
            <v>42.310.177/0061-75</v>
          </cell>
        </row>
        <row r="8194">
          <cell r="A8194" t="str">
            <v>42.314.534/0001-32</v>
          </cell>
        </row>
        <row r="8195">
          <cell r="A8195" t="str">
            <v>42.329.995/0001-89</v>
          </cell>
        </row>
        <row r="8196">
          <cell r="A8196" t="str">
            <v>42.332.023/0001-43</v>
          </cell>
        </row>
        <row r="8197">
          <cell r="A8197" t="str">
            <v>42.335.141/0001-05</v>
          </cell>
        </row>
        <row r="8198">
          <cell r="A8198" t="str">
            <v>42.338.517/0001-35</v>
          </cell>
        </row>
        <row r="8199">
          <cell r="A8199" t="str">
            <v>42.338.707/0016-39</v>
          </cell>
        </row>
        <row r="8200">
          <cell r="A8200" t="str">
            <v>42.340.935/0001-67</v>
          </cell>
        </row>
        <row r="8201">
          <cell r="A8201" t="str">
            <v>42.345.074/0001-00</v>
          </cell>
        </row>
        <row r="8202">
          <cell r="A8202" t="str">
            <v>42.348.912/0001-07</v>
          </cell>
        </row>
        <row r="8203">
          <cell r="A8203" t="str">
            <v>42.382.002/0001-32</v>
          </cell>
        </row>
        <row r="8204">
          <cell r="A8204" t="str">
            <v>42.391.599/0001-81</v>
          </cell>
        </row>
        <row r="8205">
          <cell r="A8205" t="str">
            <v>42.4.0.39./797--91</v>
          </cell>
        </row>
        <row r="8206">
          <cell r="A8206" t="str">
            <v>42.402.750/0001-30</v>
          </cell>
        </row>
        <row r="8207">
          <cell r="A8207" t="str">
            <v>42.415.810/0001-59</v>
          </cell>
        </row>
        <row r="8208">
          <cell r="A8208" t="str">
            <v>42.417.493/0001-00</v>
          </cell>
        </row>
        <row r="8209">
          <cell r="A8209" t="str">
            <v>42.418.533/0001-38</v>
          </cell>
        </row>
        <row r="8210">
          <cell r="A8210" t="str">
            <v>42.420.539/0001-40</v>
          </cell>
        </row>
        <row r="8211">
          <cell r="A8211" t="str">
            <v>42.433.698/0001-89</v>
          </cell>
        </row>
        <row r="8212">
          <cell r="A8212" t="str">
            <v>42.434.985/0001-03</v>
          </cell>
        </row>
        <row r="8213">
          <cell r="A8213" t="str">
            <v>42.438.655/0001-96</v>
          </cell>
        </row>
        <row r="8214">
          <cell r="A8214" t="str">
            <v>42.443.531/0001-07</v>
          </cell>
        </row>
        <row r="8215">
          <cell r="A8215" t="str">
            <v>42.449.017/0001-70</v>
          </cell>
        </row>
        <row r="8216">
          <cell r="A8216" t="str">
            <v>42.458.257/0001-31</v>
          </cell>
        </row>
        <row r="8217">
          <cell r="A8217" t="str">
            <v>42.462.242/0001-47</v>
          </cell>
        </row>
        <row r="8218">
          <cell r="A8218" t="str">
            <v>42.464.479/0001-67</v>
          </cell>
        </row>
        <row r="8219">
          <cell r="A8219" t="str">
            <v>42.470.088/0001-55</v>
          </cell>
        </row>
        <row r="8220">
          <cell r="A8220" t="str">
            <v>42.472.431/0001-09</v>
          </cell>
        </row>
        <row r="8221">
          <cell r="A8221" t="str">
            <v>42.477.992/0001-92</v>
          </cell>
        </row>
        <row r="8222">
          <cell r="A8222" t="str">
            <v>42.478.438/0001-20</v>
          </cell>
        </row>
        <row r="8223">
          <cell r="A8223" t="str">
            <v>42.480.285/0001-55</v>
          </cell>
        </row>
        <row r="8224">
          <cell r="A8224" t="str">
            <v>42.493.940/0002-90</v>
          </cell>
        </row>
        <row r="8225">
          <cell r="A8225" t="str">
            <v>42.493.940/0004-52</v>
          </cell>
        </row>
        <row r="8226">
          <cell r="A8226" t="str">
            <v>42.493.940/0010-09</v>
          </cell>
        </row>
        <row r="8227">
          <cell r="A8227" t="str">
            <v>42.500.298/0001-49</v>
          </cell>
        </row>
        <row r="8228">
          <cell r="A8228" t="str">
            <v>42.502.203/0001-26</v>
          </cell>
        </row>
        <row r="8229">
          <cell r="A8229" t="str">
            <v>42.519.157/0001-78</v>
          </cell>
        </row>
        <row r="8230">
          <cell r="A8230" t="str">
            <v>42.526.996/0001-13</v>
          </cell>
        </row>
        <row r="8231">
          <cell r="A8231" t="str">
            <v>42.527.200/0001-47</v>
          </cell>
        </row>
        <row r="8232">
          <cell r="A8232" t="str">
            <v>42.533.042/0001-38</v>
          </cell>
        </row>
        <row r="8233">
          <cell r="A8233" t="str">
            <v>42.538.215/0001-00</v>
          </cell>
        </row>
        <row r="8234">
          <cell r="A8234" t="str">
            <v>42.545.475/0006-18</v>
          </cell>
        </row>
        <row r="8235">
          <cell r="A8235" t="str">
            <v>42.546.291/0001-68</v>
          </cell>
        </row>
        <row r="8236">
          <cell r="A8236" t="str">
            <v>42.558.361/0001-06</v>
          </cell>
        </row>
        <row r="8237">
          <cell r="A8237" t="str">
            <v>42.561.167/0001-71</v>
          </cell>
        </row>
        <row r="8238">
          <cell r="A8238" t="str">
            <v>42.563.650/0001-95</v>
          </cell>
        </row>
        <row r="8239">
          <cell r="A8239" t="str">
            <v>42.564.609/0001-33</v>
          </cell>
        </row>
        <row r="8240">
          <cell r="A8240" t="str">
            <v>42.584.839/0001-64</v>
          </cell>
        </row>
        <row r="8241">
          <cell r="A8241" t="str">
            <v>42.588.871/0001-18</v>
          </cell>
        </row>
        <row r="8242">
          <cell r="A8242" t="str">
            <v>42.589.804/0001-18</v>
          </cell>
        </row>
        <row r="8243">
          <cell r="A8243" t="str">
            <v>42.590.893/0001-12</v>
          </cell>
        </row>
        <row r="8244">
          <cell r="A8244" t="str">
            <v>42.6.1.47./167--15</v>
          </cell>
        </row>
        <row r="8245">
          <cell r="A8245" t="str">
            <v>42.604.694/0001-16</v>
          </cell>
        </row>
        <row r="8246">
          <cell r="A8246" t="str">
            <v>42.610.477/0001-39</v>
          </cell>
        </row>
        <row r="8247">
          <cell r="A8247" t="str">
            <v>42.615.351/0001-57</v>
          </cell>
        </row>
        <row r="8248">
          <cell r="A8248" t="str">
            <v>42.798.603/0001-20</v>
          </cell>
        </row>
        <row r="8249">
          <cell r="A8249" t="str">
            <v>42.805.853/0001-40</v>
          </cell>
        </row>
        <row r="8250">
          <cell r="A8250" t="str">
            <v>42.9.6.43./777--15</v>
          </cell>
        </row>
        <row r="8251">
          <cell r="A8251" t="str">
            <v>42.9.7.83./437--53</v>
          </cell>
        </row>
        <row r="8252">
          <cell r="A8252" t="str">
            <v>42.941.328/0001-52</v>
          </cell>
        </row>
        <row r="8253">
          <cell r="A8253" t="str">
            <v xml:space="preserve">429.643.777-15    </v>
          </cell>
        </row>
        <row r="8254">
          <cell r="A8254" t="str">
            <v>43.017.532/0001-44</v>
          </cell>
        </row>
        <row r="8255">
          <cell r="A8255" t="str">
            <v>43.025.774/0002-60</v>
          </cell>
        </row>
        <row r="8256">
          <cell r="A8256" t="str">
            <v>43.047.984/0001-79</v>
          </cell>
        </row>
        <row r="8257">
          <cell r="A8257" t="str">
            <v>43.073.873/0003-07</v>
          </cell>
        </row>
        <row r="8258">
          <cell r="A8258" t="str">
            <v>43.077.528/0001-71</v>
          </cell>
        </row>
        <row r="8259">
          <cell r="A8259" t="str">
            <v>43.106.061/0001-40</v>
          </cell>
        </row>
        <row r="8260">
          <cell r="A8260" t="str">
            <v>43.163.310/0001-30</v>
          </cell>
        </row>
        <row r="8261">
          <cell r="A8261" t="str">
            <v>43.217.850/0001-59</v>
          </cell>
        </row>
        <row r="8262">
          <cell r="A8262" t="str">
            <v>43.217.850/0003-10</v>
          </cell>
        </row>
        <row r="8263">
          <cell r="A8263" t="str">
            <v>43.225.192/0005-70</v>
          </cell>
        </row>
        <row r="8264">
          <cell r="A8264" t="str">
            <v>43.225.192/0006-51</v>
          </cell>
        </row>
        <row r="8265">
          <cell r="A8265" t="str">
            <v>43.229.327/0001-42</v>
          </cell>
        </row>
        <row r="8266">
          <cell r="A8266" t="str">
            <v>43.235.001/0001-28</v>
          </cell>
        </row>
        <row r="8267">
          <cell r="A8267" t="str">
            <v>43.238.138/0001-36</v>
          </cell>
        </row>
        <row r="8268">
          <cell r="A8268" t="str">
            <v>43.283.811/0006-64</v>
          </cell>
        </row>
        <row r="8269">
          <cell r="A8269" t="str">
            <v>43.283.811/0008-26</v>
          </cell>
        </row>
        <row r="8270">
          <cell r="A8270" t="str">
            <v>43.283.811/0016-36</v>
          </cell>
        </row>
        <row r="8271">
          <cell r="A8271" t="str">
            <v>43.283.811/0018-06</v>
          </cell>
        </row>
        <row r="8272">
          <cell r="A8272" t="str">
            <v>43.283.811/0019-89</v>
          </cell>
        </row>
        <row r="8273">
          <cell r="A8273" t="str">
            <v>43.283.811/0020-12</v>
          </cell>
        </row>
        <row r="8274">
          <cell r="A8274" t="str">
            <v>43.283.811/0028-70</v>
          </cell>
        </row>
        <row r="8275">
          <cell r="A8275" t="str">
            <v>43.283.811/0041-47</v>
          </cell>
        </row>
        <row r="8276">
          <cell r="A8276" t="str">
            <v>43.289.131/0001-43</v>
          </cell>
        </row>
        <row r="8277">
          <cell r="A8277" t="str">
            <v>43.322.858/0002-66</v>
          </cell>
        </row>
        <row r="8278">
          <cell r="A8278" t="str">
            <v>43.344.779/0001-75</v>
          </cell>
        </row>
        <row r="8279">
          <cell r="A8279" t="str">
            <v>43.398.932/0001-47</v>
          </cell>
        </row>
        <row r="8280">
          <cell r="A8280" t="str">
            <v>43.427.517/0001-74</v>
          </cell>
        </row>
        <row r="8281">
          <cell r="A8281" t="str">
            <v>43.443.761/0008-05</v>
          </cell>
        </row>
        <row r="8282">
          <cell r="A8282" t="str">
            <v>43.443.761/0010-11</v>
          </cell>
        </row>
        <row r="8283">
          <cell r="A8283" t="str">
            <v>43.443.761/0021-74</v>
          </cell>
        </row>
        <row r="8284">
          <cell r="A8284" t="str">
            <v>43.443.761/0029-21</v>
          </cell>
        </row>
        <row r="8285">
          <cell r="A8285" t="str">
            <v>43.443.761/0031-46</v>
          </cell>
        </row>
        <row r="8286">
          <cell r="A8286" t="str">
            <v>43.443.761/0034-99</v>
          </cell>
        </row>
        <row r="8287">
          <cell r="A8287" t="str">
            <v>43.480.573/0001-72</v>
          </cell>
        </row>
        <row r="8288">
          <cell r="A8288" t="str">
            <v>43.481.787/0003-25</v>
          </cell>
        </row>
        <row r="8289">
          <cell r="A8289" t="str">
            <v>43.519.347/0001-58</v>
          </cell>
        </row>
        <row r="8290">
          <cell r="A8290" t="str">
            <v>43.525.419/0001-70</v>
          </cell>
        </row>
        <row r="8291">
          <cell r="A8291" t="str">
            <v>43.550.946/0003-04</v>
          </cell>
        </row>
        <row r="8292">
          <cell r="A8292" t="str">
            <v>43.566.686/0001-95</v>
          </cell>
        </row>
        <row r="8293">
          <cell r="A8293" t="str">
            <v>43.579.895/0001-73</v>
          </cell>
        </row>
        <row r="8294">
          <cell r="A8294" t="str">
            <v>43.588.821/0001-01</v>
          </cell>
        </row>
        <row r="8295">
          <cell r="A8295" t="str">
            <v>43.603.109/0001-26</v>
          </cell>
        </row>
        <row r="8296">
          <cell r="A8296" t="str">
            <v>43.648.971/0001-55</v>
          </cell>
        </row>
        <row r="8297">
          <cell r="A8297" t="str">
            <v>43.691.252/0001-17</v>
          </cell>
        </row>
        <row r="8298">
          <cell r="A8298" t="str">
            <v>43.708.379/0005-25</v>
          </cell>
        </row>
        <row r="8299">
          <cell r="A8299" t="str">
            <v>43.776.517/0001-80</v>
          </cell>
        </row>
        <row r="8300">
          <cell r="A8300" t="str">
            <v>43.816.990/0001-43</v>
          </cell>
        </row>
        <row r="8301">
          <cell r="A8301" t="str">
            <v>43.821.040/0001-07</v>
          </cell>
        </row>
        <row r="8302">
          <cell r="A8302" t="str">
            <v>43.830.462/0001-49</v>
          </cell>
        </row>
        <row r="8303">
          <cell r="A8303" t="str">
            <v>43.876.960/0001-22</v>
          </cell>
        </row>
        <row r="8304">
          <cell r="A8304" t="str">
            <v>43.876.960/0005-56</v>
          </cell>
        </row>
        <row r="8305">
          <cell r="A8305" t="str">
            <v>43.876.960/0007-18</v>
          </cell>
        </row>
        <row r="8306">
          <cell r="A8306" t="str">
            <v>43.880.731/0001-81</v>
          </cell>
        </row>
        <row r="8307">
          <cell r="A8307" t="str">
            <v>43.919.968/0001-29</v>
          </cell>
        </row>
        <row r="8308">
          <cell r="A8308" t="str">
            <v>43.919.968/0009-86</v>
          </cell>
        </row>
        <row r="8309">
          <cell r="A8309" t="str">
            <v>43.939.271/0001-10</v>
          </cell>
        </row>
        <row r="8310">
          <cell r="A8310" t="str">
            <v>43.942.598/0001-40</v>
          </cell>
        </row>
        <row r="8311">
          <cell r="A8311" t="str">
            <v>43.944.131/0001-30</v>
          </cell>
        </row>
        <row r="8312">
          <cell r="A8312" t="str">
            <v>43.998.509/0005-01</v>
          </cell>
        </row>
        <row r="8313">
          <cell r="A8313" t="str">
            <v>43.998.509/0007-73</v>
          </cell>
        </row>
        <row r="8314">
          <cell r="A8314" t="str">
            <v>43.998.509/0008-54</v>
          </cell>
        </row>
        <row r="8315">
          <cell r="A8315" t="str">
            <v>43.998.509/0010-79</v>
          </cell>
        </row>
        <row r="8316">
          <cell r="A8316" t="str">
            <v>43.998.509/0021-21</v>
          </cell>
        </row>
        <row r="8317">
          <cell r="A8317" t="str">
            <v>44.006.245/0001-00</v>
          </cell>
        </row>
        <row r="8318">
          <cell r="A8318" t="str">
            <v>44.020.998/0001-61</v>
          </cell>
        </row>
        <row r="8319">
          <cell r="A8319" t="str">
            <v>44.061.083/0001-02</v>
          </cell>
        </row>
        <row r="8320">
          <cell r="A8320" t="str">
            <v>44.181.634/0001-63</v>
          </cell>
        </row>
        <row r="8321">
          <cell r="A8321" t="str">
            <v>44.184.182/0001-73</v>
          </cell>
        </row>
        <row r="8322">
          <cell r="A8322" t="str">
            <v>44.191.880/0001-04</v>
          </cell>
        </row>
        <row r="8323">
          <cell r="A8323" t="str">
            <v>44.216.844/0001-40</v>
          </cell>
        </row>
        <row r="8324">
          <cell r="A8324" t="str">
            <v>44.239.135/0001-80</v>
          </cell>
        </row>
        <row r="8325">
          <cell r="A8325" t="str">
            <v>44.3.6.63./457--49</v>
          </cell>
        </row>
        <row r="8326">
          <cell r="A8326" t="str">
            <v>44.302.875/0001-13</v>
          </cell>
        </row>
        <row r="8327">
          <cell r="A8327" t="str">
            <v>44.306.843/0001-96</v>
          </cell>
        </row>
        <row r="8328">
          <cell r="A8328" t="str">
            <v>44.393.825/0001-99</v>
          </cell>
        </row>
        <row r="8329">
          <cell r="A8329" t="str">
            <v>44.413.441/0001-90</v>
          </cell>
        </row>
        <row r="8330">
          <cell r="A8330" t="str">
            <v>44.471.407/0001-72</v>
          </cell>
        </row>
        <row r="8331">
          <cell r="A8331" t="str">
            <v>44.510.808/0001-94</v>
          </cell>
        </row>
        <row r="8332">
          <cell r="A8332" t="str">
            <v>44.586.964/0001-39</v>
          </cell>
        </row>
        <row r="8333">
          <cell r="A8333" t="str">
            <v>44.623.163/0001-04</v>
          </cell>
        </row>
        <row r="8334">
          <cell r="A8334" t="str">
            <v>44.629.707/0001-37</v>
          </cell>
        </row>
        <row r="8335">
          <cell r="A8335" t="str">
            <v>44.676.633/0001-90</v>
          </cell>
        </row>
        <row r="8336">
          <cell r="A8336" t="str">
            <v>44.743.565/0001-34</v>
          </cell>
        </row>
        <row r="8337">
          <cell r="A8337" t="str">
            <v>44.759.520/0001-58</v>
          </cell>
        </row>
        <row r="8338">
          <cell r="A8338" t="str">
            <v>44.772.937/0002-31</v>
          </cell>
        </row>
        <row r="8339">
          <cell r="A8339" t="str">
            <v>44.777.951/0001-47</v>
          </cell>
        </row>
        <row r="8340">
          <cell r="A8340" t="str">
            <v>44.8.6.22./377--20</v>
          </cell>
        </row>
        <row r="8341">
          <cell r="A8341" t="str">
            <v>44.900.629/0001-63</v>
          </cell>
        </row>
        <row r="8342">
          <cell r="A8342" t="str">
            <v xml:space="preserve">443.906.887-15    </v>
          </cell>
        </row>
        <row r="8343">
          <cell r="A8343" t="str">
            <v>45.092.632/0002-41</v>
          </cell>
        </row>
        <row r="8344">
          <cell r="A8344" t="str">
            <v>45.100.658/0001-03</v>
          </cell>
        </row>
        <row r="8345">
          <cell r="A8345" t="str">
            <v>45.110.319/0012-60</v>
          </cell>
        </row>
        <row r="8346">
          <cell r="A8346" t="str">
            <v>45.147.402/0001-51</v>
          </cell>
        </row>
        <row r="8347">
          <cell r="A8347" t="str">
            <v>45.171.923/0002-25</v>
          </cell>
        </row>
        <row r="8348">
          <cell r="A8348" t="str">
            <v>45.3.4.91./187--49</v>
          </cell>
        </row>
        <row r="8349">
          <cell r="A8349" t="str">
            <v>45.349.495/0001-05</v>
          </cell>
        </row>
        <row r="8350">
          <cell r="A8350" t="str">
            <v>45.358.967/0001-88</v>
          </cell>
        </row>
        <row r="8351">
          <cell r="A8351" t="str">
            <v>45.436.383/0001-83</v>
          </cell>
        </row>
        <row r="8352">
          <cell r="A8352" t="str">
            <v>45.543.915/0053-02</v>
          </cell>
        </row>
        <row r="8353">
          <cell r="A8353" t="str">
            <v>45.552.676/0001-26</v>
          </cell>
        </row>
        <row r="8354">
          <cell r="A8354" t="str">
            <v>45.564.804/0001-51</v>
          </cell>
        </row>
        <row r="8355">
          <cell r="A8355" t="str">
            <v>45.656.568/0001-01</v>
          </cell>
        </row>
        <row r="8356">
          <cell r="A8356" t="str">
            <v>45.668.464/0001-09</v>
          </cell>
        </row>
        <row r="8357">
          <cell r="A8357" t="str">
            <v>45.706.082/0001-22</v>
          </cell>
        </row>
        <row r="8358">
          <cell r="A8358" t="str">
            <v>45.721.370/0001-56</v>
          </cell>
        </row>
        <row r="8359">
          <cell r="A8359" t="str">
            <v>45.750.411/0001-32</v>
          </cell>
        </row>
        <row r="8360">
          <cell r="A8360" t="str">
            <v>45.828.654/0001-46</v>
          </cell>
        </row>
        <row r="8361">
          <cell r="A8361" t="str">
            <v>45.897.832/0001-90</v>
          </cell>
        </row>
        <row r="8362">
          <cell r="A8362" t="str">
            <v>45.985.371/0033-95</v>
          </cell>
        </row>
        <row r="8363">
          <cell r="A8363" t="str">
            <v>45.987.005/0090-63</v>
          </cell>
        </row>
        <row r="8364">
          <cell r="A8364" t="str">
            <v>45.987.005/0138-42</v>
          </cell>
        </row>
        <row r="8365">
          <cell r="A8365" t="str">
            <v>45.987.005/0160-00</v>
          </cell>
        </row>
        <row r="8366">
          <cell r="A8366" t="str">
            <v>45.987.005/0184-88</v>
          </cell>
        </row>
        <row r="8367">
          <cell r="A8367" t="str">
            <v>45.987.005/0206-28</v>
          </cell>
        </row>
        <row r="8368">
          <cell r="A8368" t="str">
            <v>45.987.005/0222-48</v>
          </cell>
        </row>
        <row r="8369">
          <cell r="A8369" t="str">
            <v>45.995.073/0001-07</v>
          </cell>
        </row>
        <row r="8370">
          <cell r="A8370" t="str">
            <v>46.014.635/0004-91</v>
          </cell>
        </row>
        <row r="8371">
          <cell r="A8371" t="str">
            <v>46.048.641/0001-17</v>
          </cell>
        </row>
        <row r="8372">
          <cell r="A8372" t="str">
            <v>46.050.464/0004-56</v>
          </cell>
        </row>
        <row r="8373">
          <cell r="A8373" t="str">
            <v>46.107.264/0001-40</v>
          </cell>
        </row>
        <row r="8374">
          <cell r="A8374" t="str">
            <v>46.114.088/0001-73</v>
          </cell>
        </row>
        <row r="8375">
          <cell r="A8375" t="str">
            <v>46.128.344/0001-81</v>
          </cell>
        </row>
        <row r="8376">
          <cell r="A8376" t="str">
            <v>46.151.130/0001-26</v>
          </cell>
        </row>
        <row r="8377">
          <cell r="A8377" t="str">
            <v>46.188.199/0001-24</v>
          </cell>
        </row>
        <row r="8378">
          <cell r="A8378" t="str">
            <v>46.231.320/0001-53</v>
          </cell>
        </row>
        <row r="8379">
          <cell r="A8379" t="str">
            <v>46.231.668/0001-40</v>
          </cell>
        </row>
        <row r="8380">
          <cell r="A8380" t="str">
            <v>46.244.919/0018-70</v>
          </cell>
        </row>
        <row r="8381">
          <cell r="A8381" t="str">
            <v>46.244.919/0027-60</v>
          </cell>
        </row>
        <row r="8382">
          <cell r="A8382" t="str">
            <v>46.244.919/0042-08</v>
          </cell>
        </row>
        <row r="8383">
          <cell r="A8383" t="str">
            <v>46.375.531/0001-60</v>
          </cell>
        </row>
        <row r="8384">
          <cell r="A8384" t="str">
            <v>46.392.585/0001-33</v>
          </cell>
        </row>
        <row r="8385">
          <cell r="A8385" t="str">
            <v>46.402.848/0001-48</v>
          </cell>
        </row>
        <row r="8386">
          <cell r="A8386" t="str">
            <v>46.450.714/0006-07</v>
          </cell>
        </row>
        <row r="8387">
          <cell r="A8387" t="str">
            <v>46.482.717/0001-18</v>
          </cell>
        </row>
        <row r="8388">
          <cell r="A8388" t="str">
            <v>46.516.308/0001-95</v>
          </cell>
        </row>
        <row r="8389">
          <cell r="A8389" t="str">
            <v>46.583.605/0001-53</v>
          </cell>
        </row>
        <row r="8390">
          <cell r="A8390" t="str">
            <v>46.760.864/0001-02</v>
          </cell>
        </row>
        <row r="8391">
          <cell r="A8391" t="str">
            <v>46.760.930/0001-44</v>
          </cell>
        </row>
        <row r="8392">
          <cell r="A8392" t="str">
            <v>46.795.282/0001-61</v>
          </cell>
        </row>
        <row r="8393">
          <cell r="A8393" t="str">
            <v>46.820.866/0001-40</v>
          </cell>
        </row>
        <row r="8394">
          <cell r="A8394" t="str">
            <v>46.856.951/0001-68</v>
          </cell>
        </row>
        <row r="8395">
          <cell r="A8395" t="str">
            <v>46.869.418/0001-30</v>
          </cell>
        </row>
        <row r="8396">
          <cell r="A8396" t="str">
            <v>46.889.200/0001-48</v>
          </cell>
        </row>
        <row r="8397">
          <cell r="A8397" t="str">
            <v>46.920.195/0001-99</v>
          </cell>
        </row>
        <row r="8398">
          <cell r="A8398" t="str">
            <v>47.096.581/0001-70</v>
          </cell>
        </row>
        <row r="8399">
          <cell r="A8399" t="str">
            <v>47.162.037/0001-80</v>
          </cell>
        </row>
        <row r="8400">
          <cell r="A8400" t="str">
            <v>47.178.942/0001-28</v>
          </cell>
        </row>
        <row r="8401">
          <cell r="A8401" t="str">
            <v>47.208.368/0001-03</v>
          </cell>
        </row>
        <row r="8402">
          <cell r="A8402" t="str">
            <v>47.235.049/0001-97</v>
          </cell>
        </row>
        <row r="8403">
          <cell r="A8403" t="str">
            <v>47.275.060/0001-80</v>
          </cell>
        </row>
        <row r="8404">
          <cell r="A8404" t="str">
            <v>47.300.629/0001-10</v>
          </cell>
        </row>
        <row r="8405">
          <cell r="A8405" t="str">
            <v>47.348.180/0001-60</v>
          </cell>
        </row>
        <row r="8406">
          <cell r="A8406" t="str">
            <v>47.350.335/0001-01</v>
          </cell>
        </row>
        <row r="8407">
          <cell r="A8407" t="str">
            <v>47.351.655/0001-78</v>
          </cell>
        </row>
        <row r="8408">
          <cell r="A8408" t="str">
            <v>47.389.879/0001-79</v>
          </cell>
        </row>
        <row r="8409">
          <cell r="A8409" t="str">
            <v>47.400.817/0001-10</v>
          </cell>
        </row>
        <row r="8410">
          <cell r="A8410" t="str">
            <v>47.422.373/0001-14</v>
          </cell>
        </row>
        <row r="8411">
          <cell r="A8411" t="str">
            <v>47.427.539/0001-95</v>
          </cell>
        </row>
        <row r="8412">
          <cell r="A8412" t="str">
            <v>47.458.229/0001-38</v>
          </cell>
        </row>
        <row r="8413">
          <cell r="A8413" t="str">
            <v>47.488.093/0001-09</v>
          </cell>
        </row>
        <row r="8414">
          <cell r="A8414" t="str">
            <v>47.508.411/0952-70</v>
          </cell>
        </row>
        <row r="8415">
          <cell r="A8415" t="str">
            <v>47.524.913/0001-70</v>
          </cell>
        </row>
        <row r="8416">
          <cell r="A8416" t="str">
            <v>47.586.383/0006-08</v>
          </cell>
        </row>
        <row r="8417">
          <cell r="A8417" t="str">
            <v>47.6.1.92./107--25</v>
          </cell>
        </row>
        <row r="8418">
          <cell r="A8418" t="str">
            <v>47.631.239/0001-23</v>
          </cell>
        </row>
        <row r="8419">
          <cell r="A8419" t="str">
            <v>47.658.356/0001-80</v>
          </cell>
        </row>
        <row r="8420">
          <cell r="A8420" t="str">
            <v>47.7.8.56./914--87</v>
          </cell>
        </row>
        <row r="8421">
          <cell r="A8421" t="str">
            <v>47.840.434/0001-63</v>
          </cell>
        </row>
        <row r="8422">
          <cell r="A8422" t="str">
            <v>47.865.670/0001-34</v>
          </cell>
        </row>
        <row r="8423">
          <cell r="A8423" t="str">
            <v>47.960.950/0106-07</v>
          </cell>
        </row>
        <row r="8424">
          <cell r="A8424" t="str">
            <v>47.967.229/0002-44</v>
          </cell>
        </row>
        <row r="8425">
          <cell r="A8425" t="str">
            <v>47.980.156/0001-40</v>
          </cell>
        </row>
        <row r="8426">
          <cell r="A8426" t="str">
            <v xml:space="preserve">473.093.697-34    </v>
          </cell>
        </row>
        <row r="8427">
          <cell r="A8427" t="str">
            <v xml:space="preserve">473.758.687-00    </v>
          </cell>
        </row>
        <row r="8428">
          <cell r="A8428" t="str">
            <v>48.155.162/0001-25</v>
          </cell>
        </row>
        <row r="8429">
          <cell r="A8429" t="str">
            <v>48.165.518/0001-01</v>
          </cell>
        </row>
        <row r="8430">
          <cell r="A8430" t="str">
            <v>48.173.223/0001-87</v>
          </cell>
        </row>
        <row r="8431">
          <cell r="A8431" t="str">
            <v>48.174.973/0001-73</v>
          </cell>
        </row>
        <row r="8432">
          <cell r="A8432" t="str">
            <v>48.218.317/0001-25</v>
          </cell>
        </row>
        <row r="8433">
          <cell r="A8433" t="str">
            <v>48.223.713/0001-40</v>
          </cell>
        </row>
        <row r="8434">
          <cell r="A8434" t="str">
            <v>48.298.061/0001-03</v>
          </cell>
        </row>
        <row r="8435">
          <cell r="A8435" t="str">
            <v>48.302.640/0005-06</v>
          </cell>
        </row>
        <row r="8436">
          <cell r="A8436" t="str">
            <v>48.302.640/0007-78</v>
          </cell>
        </row>
        <row r="8437">
          <cell r="A8437" t="str">
            <v>48.302.640/0009-30</v>
          </cell>
        </row>
        <row r="8438">
          <cell r="A8438" t="str">
            <v>48.302.640/0011-54</v>
          </cell>
        </row>
        <row r="8439">
          <cell r="A8439" t="str">
            <v>48.315.857/0001-27</v>
          </cell>
        </row>
        <row r="8440">
          <cell r="A8440" t="str">
            <v>48.325.989/0001-30</v>
          </cell>
        </row>
        <row r="8441">
          <cell r="A8441" t="str">
            <v>48.386.981/0001-83</v>
          </cell>
        </row>
        <row r="8442">
          <cell r="A8442" t="str">
            <v>48.500.938/0001-05</v>
          </cell>
        </row>
        <row r="8443">
          <cell r="A8443" t="str">
            <v>48.517.999/0001-77</v>
          </cell>
        </row>
        <row r="8444">
          <cell r="A8444" t="str">
            <v>48.539.407/0074-73</v>
          </cell>
        </row>
        <row r="8445">
          <cell r="A8445" t="str">
            <v>48.539.548/0001-30</v>
          </cell>
        </row>
        <row r="8446">
          <cell r="A8446" t="str">
            <v>48.540.421/0010-22</v>
          </cell>
        </row>
        <row r="8447">
          <cell r="A8447" t="str">
            <v>48.559.124/0001-38</v>
          </cell>
        </row>
        <row r="8448">
          <cell r="A8448" t="str">
            <v>48.581.565/0001-36</v>
          </cell>
        </row>
        <row r="8449">
          <cell r="A8449" t="str">
            <v>48.597.074/0001-83</v>
          </cell>
        </row>
        <row r="8450">
          <cell r="A8450" t="str">
            <v>48.632.939/0001-03</v>
          </cell>
        </row>
        <row r="8451">
          <cell r="A8451" t="str">
            <v>48.658.108/0001-00</v>
          </cell>
        </row>
        <row r="8452">
          <cell r="A8452" t="str">
            <v>48.675.623/0001-90</v>
          </cell>
        </row>
        <row r="8453">
          <cell r="A8453" t="str">
            <v>48.740.351/0004-08</v>
          </cell>
        </row>
        <row r="8454">
          <cell r="A8454" t="str">
            <v>48.775.225/0001-46</v>
          </cell>
        </row>
        <row r="8455">
          <cell r="A8455" t="str">
            <v>48.822.837/0002-23</v>
          </cell>
        </row>
        <row r="8456">
          <cell r="A8456" t="str">
            <v>48.877.427/0001-07</v>
          </cell>
        </row>
        <row r="8457">
          <cell r="A8457" t="str">
            <v>48.930.457/0001-21</v>
          </cell>
        </row>
        <row r="8458">
          <cell r="A8458" t="str">
            <v>49.051.667/0005-36</v>
          </cell>
        </row>
        <row r="8459">
          <cell r="A8459" t="str">
            <v>49.059.686/0001-85</v>
          </cell>
        </row>
        <row r="8460">
          <cell r="A8460" t="str">
            <v>49.1.7.64./637--53</v>
          </cell>
        </row>
        <row r="8461">
          <cell r="A8461" t="str">
            <v>49.102.361/0001-38</v>
          </cell>
        </row>
        <row r="8462">
          <cell r="A8462" t="str">
            <v>49.177.520/0002-44</v>
          </cell>
        </row>
        <row r="8463">
          <cell r="A8463" t="str">
            <v>49.251.374/0001-79</v>
          </cell>
        </row>
        <row r="8464">
          <cell r="A8464" t="str">
            <v>49.295.801/0001-10</v>
          </cell>
        </row>
        <row r="8465">
          <cell r="A8465" t="str">
            <v>49.327.943/0014-37</v>
          </cell>
        </row>
        <row r="8466">
          <cell r="A8466" t="str">
            <v>49.523.921/0001-28</v>
          </cell>
        </row>
        <row r="8467">
          <cell r="A8467" t="str">
            <v>49.563.646/0001-76</v>
          </cell>
        </row>
        <row r="8468">
          <cell r="A8468" t="str">
            <v>49.606.437/0003-24</v>
          </cell>
        </row>
        <row r="8469">
          <cell r="A8469" t="str">
            <v>49.681.778/0002-83</v>
          </cell>
        </row>
        <row r="8470">
          <cell r="A8470" t="str">
            <v>49.732.175/0001-82</v>
          </cell>
        </row>
        <row r="8471">
          <cell r="A8471" t="str">
            <v>49.732.175/0036-02</v>
          </cell>
        </row>
        <row r="8472">
          <cell r="A8472" t="str">
            <v>49.795.800/0001-35</v>
          </cell>
        </row>
        <row r="8473">
          <cell r="A8473" t="str">
            <v>49.795.800/0014-50</v>
          </cell>
        </row>
        <row r="8474">
          <cell r="A8474" t="str">
            <v>49.803.158/0001-99</v>
          </cell>
        </row>
        <row r="8475">
          <cell r="A8475" t="str">
            <v>49.832.884/0001-30</v>
          </cell>
        </row>
        <row r="8476">
          <cell r="A8476" t="str">
            <v>49.841.588/0040-01</v>
          </cell>
        </row>
        <row r="8477">
          <cell r="A8477" t="str">
            <v>49.866.320/0001-18</v>
          </cell>
        </row>
        <row r="8478">
          <cell r="A8478" t="str">
            <v>49.985.955/0001-34</v>
          </cell>
        </row>
        <row r="8479">
          <cell r="A8479" t="str">
            <v>49.988.298/0001-89</v>
          </cell>
        </row>
        <row r="8480">
          <cell r="A8480" t="str">
            <v xml:space="preserve">495.839.057-04    </v>
          </cell>
        </row>
        <row r="8481">
          <cell r="A8481" t="str">
            <v xml:space="preserve">50-009-17.933/79  </v>
          </cell>
        </row>
        <row r="8482">
          <cell r="A8482" t="str">
            <v>50.006.360/0001-79</v>
          </cell>
        </row>
        <row r="8483">
          <cell r="A8483" t="str">
            <v>50.155.134/0001-50</v>
          </cell>
        </row>
        <row r="8484">
          <cell r="A8484" t="str">
            <v>50.155.134/0004-00</v>
          </cell>
        </row>
        <row r="8485">
          <cell r="A8485" t="str">
            <v>50.170.281/0006-03</v>
          </cell>
        </row>
        <row r="8486">
          <cell r="A8486" t="str">
            <v>50.170.281/0007-94</v>
          </cell>
        </row>
        <row r="8487">
          <cell r="A8487" t="str">
            <v>50.170.281/0008-75</v>
          </cell>
        </row>
        <row r="8488">
          <cell r="A8488" t="str">
            <v>50.170.281/0014-13</v>
          </cell>
        </row>
        <row r="8489">
          <cell r="A8489" t="str">
            <v>50.2.1.88./247--34</v>
          </cell>
        </row>
        <row r="8490">
          <cell r="A8490" t="str">
            <v>50.310.101/0001-37</v>
          </cell>
        </row>
        <row r="8491">
          <cell r="A8491" t="str">
            <v>50.344.902/0001-13</v>
          </cell>
        </row>
        <row r="8492">
          <cell r="A8492" t="str">
            <v>50.351.014/0003-90</v>
          </cell>
        </row>
        <row r="8493">
          <cell r="A8493" t="str">
            <v>50.366.855/0001-09</v>
          </cell>
        </row>
        <row r="8494">
          <cell r="A8494" t="str">
            <v>50.384.247/0001-27</v>
          </cell>
        </row>
        <row r="8495">
          <cell r="A8495" t="str">
            <v>50.442.870/0001-99</v>
          </cell>
        </row>
        <row r="8496">
          <cell r="A8496" t="str">
            <v>50.536.044/0001-09</v>
          </cell>
        </row>
        <row r="8497">
          <cell r="A8497" t="str">
            <v>50.536.960/0001-49</v>
          </cell>
        </row>
        <row r="8498">
          <cell r="A8498" t="str">
            <v>50.537.380/0001-76</v>
          </cell>
        </row>
        <row r="8499">
          <cell r="A8499" t="str">
            <v>50.537.653/0001-82</v>
          </cell>
        </row>
        <row r="8500">
          <cell r="A8500" t="str">
            <v>50.631.209/0001-21</v>
          </cell>
        </row>
        <row r="8501">
          <cell r="A8501" t="str">
            <v>50.657.014/0001-50</v>
          </cell>
        </row>
        <row r="8502">
          <cell r="A8502" t="str">
            <v>50.683.705/0001-29</v>
          </cell>
        </row>
        <row r="8503">
          <cell r="A8503" t="str">
            <v>50.750.298/0001-25</v>
          </cell>
        </row>
        <row r="8504">
          <cell r="A8504" t="str">
            <v>50.773.357/0001-80</v>
          </cell>
        </row>
        <row r="8505">
          <cell r="A8505" t="str">
            <v>50.935.436/0001-40</v>
          </cell>
        </row>
        <row r="8506">
          <cell r="A8506" t="str">
            <v>50.949.528/0010-70</v>
          </cell>
        </row>
        <row r="8507">
          <cell r="A8507" t="str">
            <v>51.123.040/0006-76</v>
          </cell>
        </row>
        <row r="8508">
          <cell r="A8508" t="str">
            <v>51.212.348/0005-07</v>
          </cell>
        </row>
        <row r="8509">
          <cell r="A8509" t="str">
            <v>51.304.772/0001-58</v>
          </cell>
        </row>
        <row r="8510">
          <cell r="A8510" t="str">
            <v>51.377.828/0001-02</v>
          </cell>
        </row>
        <row r="8511">
          <cell r="A8511" t="str">
            <v>51.463.941/0001-00</v>
          </cell>
        </row>
        <row r="8512">
          <cell r="A8512" t="str">
            <v>51.572.931/0001-03</v>
          </cell>
        </row>
        <row r="8513">
          <cell r="A8513" t="str">
            <v>51.7.0.48./377--00</v>
          </cell>
        </row>
        <row r="8514">
          <cell r="A8514" t="str">
            <v>51.731.339/0001-07</v>
          </cell>
        </row>
        <row r="8515">
          <cell r="A8515" t="str">
            <v>51.771.459/0001-20</v>
          </cell>
        </row>
        <row r="8516">
          <cell r="A8516" t="str">
            <v>51.776.284/0001-43</v>
          </cell>
        </row>
        <row r="8517">
          <cell r="A8517" t="str">
            <v>51.958.452/0009-79</v>
          </cell>
        </row>
        <row r="8518">
          <cell r="A8518" t="str">
            <v>51.973.873/0001-11</v>
          </cell>
        </row>
        <row r="8519">
          <cell r="A8519" t="str">
            <v xml:space="preserve">512.648.704-34    </v>
          </cell>
        </row>
        <row r="8520">
          <cell r="A8520" t="str">
            <v>52.016.532/0001-10</v>
          </cell>
        </row>
        <row r="8521">
          <cell r="A8521" t="str">
            <v>52.068.491/0001-06</v>
          </cell>
        </row>
        <row r="8522">
          <cell r="A8522" t="str">
            <v>52.162.005/0001-14</v>
          </cell>
        </row>
        <row r="8523">
          <cell r="A8523" t="str">
            <v>52.177.805/0001-09</v>
          </cell>
        </row>
        <row r="8524">
          <cell r="A8524" t="str">
            <v>52.206.349/0001-88</v>
          </cell>
        </row>
        <row r="8525">
          <cell r="A8525" t="str">
            <v>52.226.073/0007-95</v>
          </cell>
        </row>
        <row r="8526">
          <cell r="A8526" t="str">
            <v>52.226.073/0013-33</v>
          </cell>
        </row>
        <row r="8527">
          <cell r="A8527" t="str">
            <v>52.240.751/0001-89</v>
          </cell>
        </row>
        <row r="8528">
          <cell r="A8528" t="str">
            <v>52.267.879/0002-17</v>
          </cell>
        </row>
        <row r="8529">
          <cell r="A8529" t="str">
            <v>52.283.488/0001-05</v>
          </cell>
        </row>
        <row r="8530">
          <cell r="A8530" t="str">
            <v>52.335.973/0001-85</v>
          </cell>
        </row>
        <row r="8531">
          <cell r="A8531" t="str">
            <v>52.336.799/0001-95</v>
          </cell>
        </row>
        <row r="8532">
          <cell r="A8532" t="str">
            <v>52.413.515/0001-17</v>
          </cell>
        </row>
        <row r="8533">
          <cell r="A8533" t="str">
            <v>52.469.558/0001-14</v>
          </cell>
        </row>
        <row r="8534">
          <cell r="A8534" t="str">
            <v>52.476.850/0001-64</v>
          </cell>
        </row>
        <row r="8535">
          <cell r="A8535" t="str">
            <v>52.476.850/0002-45</v>
          </cell>
        </row>
        <row r="8536">
          <cell r="A8536" t="str">
            <v>52.514.627/0001-64</v>
          </cell>
        </row>
        <row r="8537">
          <cell r="A8537" t="str">
            <v>52.553.351/0001-23</v>
          </cell>
        </row>
        <row r="8538">
          <cell r="A8538" t="str">
            <v>52.573.623/0001-57</v>
          </cell>
        </row>
        <row r="8539">
          <cell r="A8539" t="str">
            <v>52.614.864/0001-05</v>
          </cell>
        </row>
        <row r="8540">
          <cell r="A8540" t="str">
            <v>52.639.234/0001-87</v>
          </cell>
        </row>
        <row r="8541">
          <cell r="A8541" t="str">
            <v>52.719.069/0001-73</v>
          </cell>
        </row>
        <row r="8542">
          <cell r="A8542" t="str">
            <v>52.823.986/0001-01</v>
          </cell>
        </row>
        <row r="8543">
          <cell r="A8543" t="str">
            <v>52.848.868/0001-40</v>
          </cell>
        </row>
        <row r="8544">
          <cell r="A8544" t="str">
            <v>52.940.533/0001-57</v>
          </cell>
        </row>
        <row r="8545">
          <cell r="A8545" t="str">
            <v>52.961.612/0001-44</v>
          </cell>
        </row>
        <row r="8546">
          <cell r="A8546" t="str">
            <v>52.963.683/0001-86</v>
          </cell>
        </row>
        <row r="8547">
          <cell r="A8547" t="str">
            <v xml:space="preserve">520.498.841-68    </v>
          </cell>
        </row>
        <row r="8548">
          <cell r="A8548" t="str">
            <v xml:space="preserve">523.792.807-20    </v>
          </cell>
        </row>
        <row r="8549">
          <cell r="A8549" t="str">
            <v>53.020.152/0004-65</v>
          </cell>
        </row>
        <row r="8550">
          <cell r="A8550" t="str">
            <v>53.020.152/0005-46</v>
          </cell>
        </row>
        <row r="8551">
          <cell r="A8551" t="str">
            <v>53.103.248/0001-44</v>
          </cell>
        </row>
        <row r="8552">
          <cell r="A8552" t="str">
            <v>53.139.648/0001-00</v>
          </cell>
        </row>
        <row r="8553">
          <cell r="A8553" t="str">
            <v>53.202.768/0001-04</v>
          </cell>
        </row>
        <row r="8554">
          <cell r="A8554" t="str">
            <v>53.343.984/0001-70</v>
          </cell>
        </row>
        <row r="8555">
          <cell r="A8555" t="str">
            <v>53.349.908/0001-71</v>
          </cell>
        </row>
        <row r="8556">
          <cell r="A8556" t="str">
            <v>53.399.507/0001-26</v>
          </cell>
        </row>
        <row r="8557">
          <cell r="A8557" t="str">
            <v>53.577.961/0002-00</v>
          </cell>
        </row>
        <row r="8558">
          <cell r="A8558" t="str">
            <v>53.577.961/0003-91</v>
          </cell>
        </row>
        <row r="8559">
          <cell r="A8559" t="str">
            <v>53.577.961/0005-53</v>
          </cell>
        </row>
        <row r="8560">
          <cell r="A8560" t="str">
            <v>53.577.961/0033-07</v>
          </cell>
        </row>
        <row r="8561">
          <cell r="A8561" t="str">
            <v>53.580.080/0001-68</v>
          </cell>
        </row>
        <row r="8562">
          <cell r="A8562" t="str">
            <v>53.584.165/0001-14</v>
          </cell>
        </row>
        <row r="8563">
          <cell r="A8563" t="str">
            <v>53.585.766/0001-41</v>
          </cell>
        </row>
        <row r="8564">
          <cell r="A8564" t="str">
            <v>53.595.823/0001-73</v>
          </cell>
        </row>
        <row r="8565">
          <cell r="A8565" t="str">
            <v>53.658.050/0001-27</v>
          </cell>
        </row>
        <row r="8566">
          <cell r="A8566" t="str">
            <v>53.683.124/0001-85</v>
          </cell>
        </row>
        <row r="8567">
          <cell r="A8567" t="str">
            <v>53.712.535/0001-51</v>
          </cell>
        </row>
        <row r="8568">
          <cell r="A8568" t="str">
            <v>53.712.535/0003-13</v>
          </cell>
        </row>
        <row r="8569">
          <cell r="A8569" t="str">
            <v>53.765.657/0001-06</v>
          </cell>
        </row>
        <row r="8570">
          <cell r="A8570" t="str">
            <v>53.779.534/0001-24</v>
          </cell>
        </row>
        <row r="8571">
          <cell r="A8571" t="str">
            <v>53.811.790/0001-51</v>
          </cell>
        </row>
        <row r="8572">
          <cell r="A8572" t="str">
            <v>53.855.540/0001-13</v>
          </cell>
        </row>
        <row r="8573">
          <cell r="A8573" t="str">
            <v>53.953.543/0001-90</v>
          </cell>
        </row>
        <row r="8574">
          <cell r="A8574" t="str">
            <v>54.050.869/0001-70</v>
          </cell>
        </row>
        <row r="8575">
          <cell r="A8575" t="str">
            <v>54.091.004/0001-51</v>
          </cell>
        </row>
        <row r="8576">
          <cell r="A8576" t="str">
            <v>54.102.785/0001-32</v>
          </cell>
        </row>
        <row r="8577">
          <cell r="A8577" t="str">
            <v>54.139.050/0001-83</v>
          </cell>
        </row>
        <row r="8578">
          <cell r="A8578" t="str">
            <v>54.139.977/0001-13</v>
          </cell>
        </row>
        <row r="8579">
          <cell r="A8579" t="str">
            <v>54.178.611/0001-53</v>
          </cell>
        </row>
        <row r="8580">
          <cell r="A8580" t="str">
            <v>54.319.082/0001-60</v>
          </cell>
        </row>
        <row r="8581">
          <cell r="A8581" t="str">
            <v>54.364.849/0002-54</v>
          </cell>
        </row>
        <row r="8582">
          <cell r="A8582" t="str">
            <v>54.374.491/0001-60</v>
          </cell>
        </row>
        <row r="8583">
          <cell r="A8583" t="str">
            <v>54.404.496/0001-98</v>
          </cell>
        </row>
        <row r="8584">
          <cell r="A8584" t="str">
            <v>54.423.025/0001-27</v>
          </cell>
        </row>
        <row r="8585">
          <cell r="A8585" t="str">
            <v>54.439.609/0001-90</v>
          </cell>
        </row>
        <row r="8586">
          <cell r="A8586" t="str">
            <v>54.447.438/0001-41</v>
          </cell>
        </row>
        <row r="8587">
          <cell r="A8587" t="str">
            <v>54.481.502/0001-00</v>
          </cell>
        </row>
        <row r="8588">
          <cell r="A8588" t="str">
            <v>54.481.502/0002-91</v>
          </cell>
        </row>
        <row r="8589">
          <cell r="A8589" t="str">
            <v>54.549.159/0001-99</v>
          </cell>
        </row>
        <row r="8590">
          <cell r="A8590" t="str">
            <v>54.651.716/0011-50</v>
          </cell>
        </row>
        <row r="8591">
          <cell r="A8591" t="str">
            <v>54.656.319/0001-07</v>
          </cell>
        </row>
        <row r="8592">
          <cell r="A8592" t="str">
            <v>54.765.516/0001-56</v>
          </cell>
        </row>
        <row r="8593">
          <cell r="A8593" t="str">
            <v>54.777.628/0001-27</v>
          </cell>
        </row>
        <row r="8594">
          <cell r="A8594" t="str">
            <v>54.948.153/0001-94</v>
          </cell>
        </row>
        <row r="8595">
          <cell r="A8595" t="str">
            <v>54.963.863/0001-93</v>
          </cell>
        </row>
        <row r="8596">
          <cell r="A8596" t="str">
            <v>54.968.094/0001-16</v>
          </cell>
        </row>
        <row r="8597">
          <cell r="A8597" t="str">
            <v xml:space="preserve">546.685.067-53    </v>
          </cell>
        </row>
        <row r="8598">
          <cell r="A8598" t="str">
            <v xml:space="preserve">546.685.067-53    </v>
          </cell>
        </row>
        <row r="8599">
          <cell r="A8599" t="str">
            <v xml:space="preserve">546.685.067-53    </v>
          </cell>
        </row>
        <row r="8600">
          <cell r="A8600" t="str">
            <v xml:space="preserve">547.565.107-87    </v>
          </cell>
        </row>
        <row r="8601">
          <cell r="A8601" t="str">
            <v>55.028.823/0001-17</v>
          </cell>
        </row>
        <row r="8602">
          <cell r="A8602" t="str">
            <v>55.092.100/0001-87</v>
          </cell>
        </row>
        <row r="8603">
          <cell r="A8603" t="str">
            <v>55.095.566/0001-36</v>
          </cell>
        </row>
        <row r="8604">
          <cell r="A8604" t="str">
            <v>55.096.598/0001-56</v>
          </cell>
        </row>
        <row r="8605">
          <cell r="A8605" t="str">
            <v>55.1.7.68./792--00</v>
          </cell>
        </row>
        <row r="8606">
          <cell r="A8606" t="str">
            <v>55.147.961/0001-15</v>
          </cell>
        </row>
        <row r="8607">
          <cell r="A8607" t="str">
            <v>55.156.046/0001-96</v>
          </cell>
        </row>
        <row r="8608">
          <cell r="A8608" t="str">
            <v>55.194.369/0001-74</v>
          </cell>
        </row>
        <row r="8609">
          <cell r="A8609" t="str">
            <v>55.227.250/0008-27</v>
          </cell>
        </row>
        <row r="8610">
          <cell r="A8610" t="str">
            <v>55.313.936/0001-64</v>
          </cell>
        </row>
        <row r="8611">
          <cell r="A8611" t="str">
            <v>55.384.887/0001-50</v>
          </cell>
        </row>
        <row r="8612">
          <cell r="A8612" t="str">
            <v>55.423.420/0001-72</v>
          </cell>
        </row>
        <row r="8613">
          <cell r="A8613" t="str">
            <v>55.535.504/0001-06</v>
          </cell>
        </row>
        <row r="8614">
          <cell r="A8614" t="str">
            <v>55.582.951/0001-08</v>
          </cell>
        </row>
        <row r="8615">
          <cell r="A8615" t="str">
            <v>55.585.392/0001-90</v>
          </cell>
        </row>
        <row r="8616">
          <cell r="A8616" t="str">
            <v>55.661.748/0001-27</v>
          </cell>
        </row>
        <row r="8617">
          <cell r="A8617" t="str">
            <v>55.728.133/0001-70</v>
          </cell>
        </row>
        <row r="8618">
          <cell r="A8618" t="str">
            <v>55.773.006/0001-93</v>
          </cell>
        </row>
        <row r="8619">
          <cell r="A8619" t="str">
            <v>55.824.320/0001-58</v>
          </cell>
        </row>
        <row r="8620">
          <cell r="A8620" t="str">
            <v>55.838.387/0001-41</v>
          </cell>
        </row>
        <row r="8621">
          <cell r="A8621" t="str">
            <v>55.851.356/0001-20</v>
          </cell>
        </row>
        <row r="8622">
          <cell r="A8622" t="str">
            <v>55.885.495/0001-75</v>
          </cell>
        </row>
        <row r="8623">
          <cell r="A8623" t="str">
            <v>55.948.020/0001-80</v>
          </cell>
        </row>
        <row r="8624">
          <cell r="A8624" t="str">
            <v>55.980.858/0001-51</v>
          </cell>
        </row>
        <row r="8625">
          <cell r="A8625" t="str">
            <v xml:space="preserve">555.108.097-87    </v>
          </cell>
        </row>
        <row r="8626">
          <cell r="A8626" t="str">
            <v>56.037.922/0001-28</v>
          </cell>
        </row>
        <row r="8627">
          <cell r="A8627" t="str">
            <v>56.065.790/0001-48</v>
          </cell>
        </row>
        <row r="8628">
          <cell r="A8628" t="str">
            <v>56.158.678/0001-51</v>
          </cell>
        </row>
        <row r="8629">
          <cell r="A8629" t="str">
            <v>56.210.792/0001-83</v>
          </cell>
        </row>
        <row r="8630">
          <cell r="A8630" t="str">
            <v>56.241.938/0001-58</v>
          </cell>
        </row>
        <row r="8631">
          <cell r="A8631" t="str">
            <v>56.251.143/0001-20</v>
          </cell>
        </row>
        <row r="8632">
          <cell r="A8632" t="str">
            <v>56.260.243/0001-13</v>
          </cell>
        </row>
        <row r="8633">
          <cell r="A8633" t="str">
            <v>56.260.862/0002-99</v>
          </cell>
        </row>
        <row r="8634">
          <cell r="A8634" t="str">
            <v>56.323.637/0001-73</v>
          </cell>
        </row>
        <row r="8635">
          <cell r="A8635" t="str">
            <v>56.372.741/0001-58</v>
          </cell>
        </row>
        <row r="8636">
          <cell r="A8636" t="str">
            <v>56.385.834/0001-17</v>
          </cell>
        </row>
        <row r="8637">
          <cell r="A8637" t="str">
            <v>56.386.477/0001-01</v>
          </cell>
        </row>
        <row r="8638">
          <cell r="A8638" t="str">
            <v>56.428.188/0001-28</v>
          </cell>
        </row>
        <row r="8639">
          <cell r="A8639" t="str">
            <v>56.431.521/0001-58</v>
          </cell>
        </row>
        <row r="8640">
          <cell r="A8640" t="str">
            <v>56.465.255/0001-84</v>
          </cell>
        </row>
        <row r="8641">
          <cell r="A8641" t="str">
            <v>56.490.907/0001-30</v>
          </cell>
        </row>
        <row r="8642">
          <cell r="A8642" t="str">
            <v>56.502.974/0001-28</v>
          </cell>
        </row>
        <row r="8643">
          <cell r="A8643" t="str">
            <v>56.516.743/0001-73</v>
          </cell>
        </row>
        <row r="8644">
          <cell r="A8644" t="str">
            <v>56.611.056/0001-37</v>
          </cell>
        </row>
        <row r="8645">
          <cell r="A8645" t="str">
            <v>56.613.300/0001-09</v>
          </cell>
        </row>
        <row r="8646">
          <cell r="A8646" t="str">
            <v>56.643.018/0105-52</v>
          </cell>
        </row>
        <row r="8647">
          <cell r="A8647" t="str">
            <v>56.645.625/0001-65</v>
          </cell>
        </row>
        <row r="8648">
          <cell r="A8648" t="str">
            <v>56.674.906/0001-46</v>
          </cell>
        </row>
        <row r="8649">
          <cell r="A8649" t="str">
            <v>56.674.922/0001-39</v>
          </cell>
        </row>
        <row r="8650">
          <cell r="A8650" t="str">
            <v>56.727.795/0001-99</v>
          </cell>
        </row>
        <row r="8651">
          <cell r="A8651" t="str">
            <v>56.734.619/0001-84</v>
          </cell>
        </row>
        <row r="8652">
          <cell r="A8652" t="str">
            <v>56.795.362/0001-70</v>
          </cell>
        </row>
        <row r="8653">
          <cell r="A8653" t="str">
            <v>56.795.362/0007-66</v>
          </cell>
        </row>
        <row r="8654">
          <cell r="A8654" t="str">
            <v>56.8.1.13./227--72</v>
          </cell>
        </row>
        <row r="8655">
          <cell r="A8655" t="str">
            <v>56.899.602/0002-68</v>
          </cell>
        </row>
        <row r="8656">
          <cell r="A8656" t="str">
            <v>56.9.6.56./137--34</v>
          </cell>
        </row>
        <row r="8657">
          <cell r="A8657" t="str">
            <v>56.908.569/0001-04</v>
          </cell>
        </row>
        <row r="8658">
          <cell r="A8658" t="str">
            <v>56.917.651/0001-03</v>
          </cell>
        </row>
        <row r="8659">
          <cell r="A8659" t="str">
            <v>56.992.902/0001-06</v>
          </cell>
        </row>
        <row r="8660">
          <cell r="A8660" t="str">
            <v>56.996.085/0001-64</v>
          </cell>
        </row>
        <row r="8661">
          <cell r="A8661" t="str">
            <v>57.008.138/0001-54</v>
          </cell>
        </row>
        <row r="8662">
          <cell r="A8662" t="str">
            <v>57.014.789/0001-57</v>
          </cell>
        </row>
        <row r="8663">
          <cell r="A8663" t="str">
            <v>57.039.802/0001-22</v>
          </cell>
        </row>
        <row r="8664">
          <cell r="A8664" t="str">
            <v>57.061.475/0001-05</v>
          </cell>
        </row>
        <row r="8665">
          <cell r="A8665" t="str">
            <v>57.132.284/0001-97</v>
          </cell>
        </row>
        <row r="8666">
          <cell r="A8666" t="str">
            <v>57.313.439/0001-91</v>
          </cell>
        </row>
        <row r="8667">
          <cell r="A8667" t="str">
            <v>57.314.031/0001-34</v>
          </cell>
        </row>
        <row r="8668">
          <cell r="A8668" t="str">
            <v>57.363.939/0001-38</v>
          </cell>
        </row>
        <row r="8669">
          <cell r="A8669" t="str">
            <v>57.366.528/0001-04</v>
          </cell>
        </row>
        <row r="8670">
          <cell r="A8670" t="str">
            <v>57.394.769/0001-59</v>
          </cell>
        </row>
        <row r="8671">
          <cell r="A8671" t="str">
            <v>57.483.034/0001-00</v>
          </cell>
        </row>
        <row r="8672">
          <cell r="A8672" t="str">
            <v>57.562.191/0001-00</v>
          </cell>
        </row>
        <row r="8673">
          <cell r="A8673" t="str">
            <v>57.590.655/0001-84</v>
          </cell>
        </row>
        <row r="8674">
          <cell r="A8674" t="str">
            <v>57.592.487/0001-66</v>
          </cell>
        </row>
        <row r="8675">
          <cell r="A8675" t="str">
            <v>57.607.764/0001-67</v>
          </cell>
        </row>
        <row r="8676">
          <cell r="A8676" t="str">
            <v>57.642.886/0001-94</v>
          </cell>
        </row>
        <row r="8677">
          <cell r="A8677" t="str">
            <v>57.669.426/0001-50</v>
          </cell>
        </row>
        <row r="8678">
          <cell r="A8678" t="str">
            <v>57.680.720/0002-43</v>
          </cell>
        </row>
        <row r="8679">
          <cell r="A8679" t="str">
            <v>57.764.763/0001-26</v>
          </cell>
        </row>
        <row r="8680">
          <cell r="A8680" t="str">
            <v>57.764.763/0002-07</v>
          </cell>
        </row>
        <row r="8681">
          <cell r="A8681" t="str">
            <v>57.773.848/0001-70</v>
          </cell>
        </row>
        <row r="8682">
          <cell r="A8682" t="str">
            <v>57.777.054/0001-85</v>
          </cell>
        </row>
        <row r="8683">
          <cell r="A8683" t="str">
            <v>57.906.299/0001-65</v>
          </cell>
        </row>
        <row r="8684">
          <cell r="A8684" t="str">
            <v>57.923.039/0001-06</v>
          </cell>
        </row>
        <row r="8685">
          <cell r="A8685" t="str">
            <v>57.952.277/0001-31</v>
          </cell>
        </row>
        <row r="8686">
          <cell r="A8686" t="str">
            <v>57.985.822/0001-96</v>
          </cell>
        </row>
        <row r="8687">
          <cell r="A8687" t="str">
            <v>57.990.186/0001-90</v>
          </cell>
        </row>
        <row r="8688">
          <cell r="A8688" t="str">
            <v>57.992.406/0001-15</v>
          </cell>
        </row>
        <row r="8689">
          <cell r="A8689" t="str">
            <v>58.028.275/0001-13</v>
          </cell>
        </row>
        <row r="8690">
          <cell r="A8690" t="str">
            <v>58.076.332/0001-30</v>
          </cell>
        </row>
        <row r="8691">
          <cell r="A8691" t="str">
            <v>58.088.568/0001-96</v>
          </cell>
        </row>
        <row r="8692">
          <cell r="A8692" t="str">
            <v>58.108.283/0001-70</v>
          </cell>
        </row>
        <row r="8693">
          <cell r="A8693" t="str">
            <v>58.119.199/0001-51</v>
          </cell>
        </row>
        <row r="8694">
          <cell r="A8694" t="str">
            <v>58.168.600/0006-58</v>
          </cell>
        </row>
        <row r="8695">
          <cell r="A8695" t="str">
            <v>58.241.795/0001-00</v>
          </cell>
        </row>
        <row r="8696">
          <cell r="A8696" t="str">
            <v>58.242.645/0004-63</v>
          </cell>
        </row>
        <row r="8697">
          <cell r="A8697" t="str">
            <v>58.299.876/0001-60</v>
          </cell>
        </row>
        <row r="8698">
          <cell r="A8698" t="str">
            <v>58.480.898/0001-22</v>
          </cell>
        </row>
        <row r="8699">
          <cell r="A8699" t="str">
            <v>58.514.928/0001-74</v>
          </cell>
        </row>
        <row r="8700">
          <cell r="A8700" t="str">
            <v>58.514.928/0020-37</v>
          </cell>
        </row>
        <row r="8701">
          <cell r="A8701" t="str">
            <v>58.514.928/0033-51</v>
          </cell>
        </row>
        <row r="8702">
          <cell r="A8702" t="str">
            <v>58.525.486/0001-61</v>
          </cell>
        </row>
        <row r="8703">
          <cell r="A8703" t="str">
            <v>58.534.215/0001-72</v>
          </cell>
        </row>
        <row r="8704">
          <cell r="A8704" t="str">
            <v>58.603.739/0001-78</v>
          </cell>
        </row>
        <row r="8705">
          <cell r="A8705" t="str">
            <v>58.633.728/0001-30</v>
          </cell>
        </row>
        <row r="8706">
          <cell r="A8706" t="str">
            <v>58.647.942/0001-46</v>
          </cell>
        </row>
        <row r="8707">
          <cell r="A8707" t="str">
            <v>58.650.664/0001-86</v>
          </cell>
        </row>
        <row r="8708">
          <cell r="A8708" t="str">
            <v>58.681.867/0001-30</v>
          </cell>
        </row>
        <row r="8709">
          <cell r="A8709" t="str">
            <v>58.762.691/0001-40</v>
          </cell>
        </row>
        <row r="8710">
          <cell r="A8710" t="str">
            <v>58.772.955/0001-47</v>
          </cell>
        </row>
        <row r="8711">
          <cell r="A8711" t="str">
            <v>58.804.238/0001-50</v>
          </cell>
        </row>
        <row r="8712">
          <cell r="A8712" t="str">
            <v>58.834.912/0001-49</v>
          </cell>
        </row>
        <row r="8713">
          <cell r="A8713" t="str">
            <v>58.858.895/0001-80</v>
          </cell>
        </row>
        <row r="8714">
          <cell r="A8714" t="str">
            <v>58.953.480/0001-95</v>
          </cell>
        </row>
        <row r="8715">
          <cell r="A8715" t="str">
            <v>59.104.216/0001-40</v>
          </cell>
        </row>
        <row r="8716">
          <cell r="A8716" t="str">
            <v>59.104.273/0001-29</v>
          </cell>
        </row>
        <row r="8717">
          <cell r="A8717" t="str">
            <v>59.104.422/0057-04</v>
          </cell>
        </row>
        <row r="8718">
          <cell r="A8718" t="str">
            <v>59.104.422/0099-63</v>
          </cell>
        </row>
        <row r="8719">
          <cell r="A8719" t="str">
            <v>59.128.553/0001-77</v>
          </cell>
        </row>
        <row r="8720">
          <cell r="A8720" t="str">
            <v>59.128.553/0004-10</v>
          </cell>
        </row>
        <row r="8721">
          <cell r="A8721" t="str">
            <v>59.128.553/0005-09</v>
          </cell>
        </row>
        <row r="8722">
          <cell r="A8722" t="str">
            <v>59.128.553/0008-43</v>
          </cell>
        </row>
        <row r="8723">
          <cell r="A8723" t="str">
            <v>59.128.553/0015-72</v>
          </cell>
        </row>
        <row r="8724">
          <cell r="A8724" t="str">
            <v>59.128.553/0018-15</v>
          </cell>
        </row>
        <row r="8725">
          <cell r="A8725" t="str">
            <v>59.128.553/0021-10</v>
          </cell>
        </row>
        <row r="8726">
          <cell r="A8726" t="str">
            <v>59.128.553/0023-82</v>
          </cell>
        </row>
        <row r="8727">
          <cell r="A8727" t="str">
            <v>59.128.553/0025-44</v>
          </cell>
        </row>
        <row r="8728">
          <cell r="A8728" t="str">
            <v>59.128.553/0029-78</v>
          </cell>
        </row>
        <row r="8729">
          <cell r="A8729" t="str">
            <v>59.154.575/0001-01</v>
          </cell>
        </row>
        <row r="8730">
          <cell r="A8730" t="str">
            <v>59.157.578/0001-07</v>
          </cell>
        </row>
        <row r="8731">
          <cell r="A8731" t="str">
            <v>59.157.974/0001-26</v>
          </cell>
        </row>
        <row r="8732">
          <cell r="A8732" t="str">
            <v>59.158.725/0001-55</v>
          </cell>
        </row>
        <row r="8733">
          <cell r="A8733" t="str">
            <v>59.164.467/0001-10</v>
          </cell>
        </row>
        <row r="8734">
          <cell r="A8734" t="str">
            <v>59.194.936/0001-43</v>
          </cell>
        </row>
        <row r="8735">
          <cell r="A8735" t="str">
            <v>59.201.764/0001-98</v>
          </cell>
        </row>
        <row r="8736">
          <cell r="A8736" t="str">
            <v>59.275.594/0007-81</v>
          </cell>
        </row>
        <row r="8737">
          <cell r="A8737" t="str">
            <v>59.339.408/0001-35</v>
          </cell>
        </row>
        <row r="8738">
          <cell r="A8738" t="str">
            <v>59.340.547/0001-89</v>
          </cell>
        </row>
        <row r="8739">
          <cell r="A8739" t="str">
            <v>59.343.095/0001-99</v>
          </cell>
        </row>
        <row r="8740">
          <cell r="A8740" t="str">
            <v>59.363.903/0002-60</v>
          </cell>
        </row>
        <row r="8741">
          <cell r="A8741" t="str">
            <v>59.420.349/0001-25</v>
          </cell>
        </row>
        <row r="8742">
          <cell r="A8742" t="str">
            <v>59.431.387/0001-83</v>
          </cell>
        </row>
        <row r="8743">
          <cell r="A8743" t="str">
            <v>59.468.496/0001-75</v>
          </cell>
        </row>
        <row r="8744">
          <cell r="A8744" t="str">
            <v>59.527.911/0002-03</v>
          </cell>
        </row>
        <row r="8745">
          <cell r="A8745" t="str">
            <v>59.530.832/0001-62</v>
          </cell>
        </row>
        <row r="8746">
          <cell r="A8746" t="str">
            <v>59.541.656/0001-64</v>
          </cell>
        </row>
        <row r="8747">
          <cell r="A8747" t="str">
            <v>59.597.542/0001-36</v>
          </cell>
        </row>
        <row r="8748">
          <cell r="A8748" t="str">
            <v>59.605.022/0001-28</v>
          </cell>
        </row>
        <row r="8749">
          <cell r="A8749" t="str">
            <v>59.609.123/0001-77</v>
          </cell>
        </row>
        <row r="8750">
          <cell r="A8750" t="str">
            <v>59.704.510/0001-92</v>
          </cell>
        </row>
        <row r="8751">
          <cell r="A8751" t="str">
            <v>59.717.553/0001-02</v>
          </cell>
        </row>
        <row r="8752">
          <cell r="A8752" t="str">
            <v>59.725.739/0001-03</v>
          </cell>
        </row>
        <row r="8753">
          <cell r="A8753" t="str">
            <v>59.726.208/0001-35</v>
          </cell>
        </row>
        <row r="8754">
          <cell r="A8754" t="str">
            <v>59.750.737/0003-36</v>
          </cell>
        </row>
        <row r="8755">
          <cell r="A8755" t="str">
            <v>59.772.855/0001-83</v>
          </cell>
        </row>
        <row r="8756">
          <cell r="A8756" t="str">
            <v>59.773.424/0002-12</v>
          </cell>
        </row>
        <row r="8757">
          <cell r="A8757" t="str">
            <v>59.799.676/0001-30</v>
          </cell>
        </row>
        <row r="8758">
          <cell r="A8758" t="str">
            <v>59.860.957/0001-50</v>
          </cell>
        </row>
        <row r="8759">
          <cell r="A8759" t="str">
            <v>59.971.283/0002-42</v>
          </cell>
        </row>
        <row r="8760">
          <cell r="A8760" t="str">
            <v xml:space="preserve">596.339.806-15    </v>
          </cell>
        </row>
        <row r="8761">
          <cell r="A8761" t="str">
            <v>60.039.401/0001-87</v>
          </cell>
        </row>
        <row r="8762">
          <cell r="A8762" t="str">
            <v>60.101.300/0001-99</v>
          </cell>
        </row>
        <row r="8763">
          <cell r="A8763" t="str">
            <v>60.157.377/0001-80</v>
          </cell>
        </row>
        <row r="8764">
          <cell r="A8764" t="str">
            <v>60.157.377/0003-42</v>
          </cell>
        </row>
        <row r="8765">
          <cell r="A8765" t="str">
            <v>60.196.987/0001-93</v>
          </cell>
        </row>
        <row r="8766">
          <cell r="A8766" t="str">
            <v>60.232.675/0001-98</v>
          </cell>
        </row>
        <row r="8767">
          <cell r="A8767" t="str">
            <v>60.281.854/0001-15</v>
          </cell>
        </row>
        <row r="8768">
          <cell r="A8768" t="str">
            <v>60.351.533/0001-40</v>
          </cell>
        </row>
        <row r="8769">
          <cell r="A8769" t="str">
            <v>60.357.399/0001-94</v>
          </cell>
        </row>
        <row r="8770">
          <cell r="A8770" t="str">
            <v>60.370.814/0001-40</v>
          </cell>
        </row>
        <row r="8771">
          <cell r="A8771" t="str">
            <v>60.372.489/0001-54</v>
          </cell>
        </row>
        <row r="8772">
          <cell r="A8772" t="str">
            <v>60.373.735/0001-92</v>
          </cell>
        </row>
        <row r="8773">
          <cell r="A8773" t="str">
            <v>60.386.398/0001-78</v>
          </cell>
        </row>
        <row r="8774">
          <cell r="A8774" t="str">
            <v>60.387.636/0001-60</v>
          </cell>
        </row>
        <row r="8775">
          <cell r="A8775" t="str">
            <v>60.390.887/0001-01</v>
          </cell>
        </row>
        <row r="8776">
          <cell r="A8776" t="str">
            <v>60.401.361/0044-01</v>
          </cell>
        </row>
        <row r="8777">
          <cell r="A8777" t="str">
            <v>60.401.361/0132-30</v>
          </cell>
        </row>
        <row r="8778">
          <cell r="A8778" t="str">
            <v>60.405.446/0010-19</v>
          </cell>
        </row>
        <row r="8779">
          <cell r="A8779" t="str">
            <v>60.405.446/0022-52</v>
          </cell>
        </row>
        <row r="8780">
          <cell r="A8780" t="str">
            <v>60.405.446/0043-87</v>
          </cell>
        </row>
        <row r="8781">
          <cell r="A8781" t="str">
            <v>60.405.446/0056-00</v>
          </cell>
        </row>
        <row r="8782">
          <cell r="A8782" t="str">
            <v>60.405.446/0075-64</v>
          </cell>
        </row>
        <row r="8783">
          <cell r="A8783" t="str">
            <v>60.405.446/0077-26</v>
          </cell>
        </row>
        <row r="8784">
          <cell r="A8784" t="str">
            <v>60.405.446/0102-71</v>
          </cell>
        </row>
        <row r="8785">
          <cell r="A8785" t="str">
            <v>60.405.446/0106-03</v>
          </cell>
        </row>
        <row r="8786">
          <cell r="A8786" t="str">
            <v>60.419.645/0001-95</v>
          </cell>
        </row>
        <row r="8787">
          <cell r="A8787" t="str">
            <v>60.433.877/0001-06</v>
          </cell>
        </row>
        <row r="8788">
          <cell r="A8788" t="str">
            <v>60.444.437/0001-46</v>
          </cell>
        </row>
        <row r="8789">
          <cell r="A8789" t="str">
            <v>60.510.120/0001-60</v>
          </cell>
        </row>
        <row r="8790">
          <cell r="A8790" t="str">
            <v>60.511.557/0001-19</v>
          </cell>
        </row>
        <row r="8791">
          <cell r="A8791" t="str">
            <v>60.546.801/0002-60</v>
          </cell>
        </row>
        <row r="8792">
          <cell r="A8792" t="str">
            <v>60.546.801/0003-40</v>
          </cell>
        </row>
        <row r="8793">
          <cell r="A8793" t="str">
            <v>60.546.801/0004-21</v>
          </cell>
        </row>
        <row r="8794">
          <cell r="A8794" t="str">
            <v>60.546.801/0005-02</v>
          </cell>
        </row>
        <row r="8795">
          <cell r="A8795" t="str">
            <v>60.546.801/0006-93</v>
          </cell>
        </row>
        <row r="8796">
          <cell r="A8796" t="str">
            <v>60.546.801/0011-50</v>
          </cell>
        </row>
        <row r="8797">
          <cell r="A8797" t="str">
            <v>60.546.801/0012-31</v>
          </cell>
        </row>
        <row r="8798">
          <cell r="A8798" t="str">
            <v>60.546.801/0015-84</v>
          </cell>
        </row>
        <row r="8799">
          <cell r="A8799" t="str">
            <v>60.546.801/0019-08</v>
          </cell>
        </row>
        <row r="8800">
          <cell r="A8800" t="str">
            <v>60.546.801/0025-56</v>
          </cell>
        </row>
        <row r="8801">
          <cell r="A8801" t="str">
            <v>60.546.801/0027-18</v>
          </cell>
        </row>
        <row r="8802">
          <cell r="A8802" t="str">
            <v>60.561.719/0005-57</v>
          </cell>
        </row>
        <row r="8803">
          <cell r="A8803" t="str">
            <v>60.567.138/0001-07</v>
          </cell>
        </row>
        <row r="8804">
          <cell r="A8804" t="str">
            <v>60.580.263/0001-49</v>
          </cell>
        </row>
        <row r="8805">
          <cell r="A8805" t="str">
            <v>60.613.445/0001-79</v>
          </cell>
        </row>
        <row r="8806">
          <cell r="A8806" t="str">
            <v>60.613.445/0003-30</v>
          </cell>
        </row>
        <row r="8807">
          <cell r="A8807" t="str">
            <v>60.625.829/0001-01</v>
          </cell>
        </row>
        <row r="8808">
          <cell r="A8808" t="str">
            <v>60.642.774/0001-48</v>
          </cell>
        </row>
        <row r="8809">
          <cell r="A8809" t="str">
            <v>60.646.577/0001-05</v>
          </cell>
        </row>
        <row r="8810">
          <cell r="A8810" t="str">
            <v>60.651.676/0001-77</v>
          </cell>
        </row>
        <row r="8811">
          <cell r="A8811" t="str">
            <v>60.661.584/0001-78</v>
          </cell>
        </row>
        <row r="8812">
          <cell r="A8812" t="str">
            <v>60.664.828/0001-76</v>
          </cell>
        </row>
        <row r="8813">
          <cell r="A8813" t="str">
            <v>60.664.828/0058-01</v>
          </cell>
        </row>
        <row r="8814">
          <cell r="A8814" t="str">
            <v>60.680.873/0001-14</v>
          </cell>
        </row>
        <row r="8815">
          <cell r="A8815" t="str">
            <v>60.681.749/0001-73</v>
          </cell>
        </row>
        <row r="8816">
          <cell r="A8816" t="str">
            <v>60.700.093/0001-99</v>
          </cell>
        </row>
        <row r="8817">
          <cell r="A8817" t="str">
            <v>60.700.135/0001-91</v>
          </cell>
        </row>
        <row r="8818">
          <cell r="A8818" t="str">
            <v>60.703.923/0001-31</v>
          </cell>
        </row>
        <row r="8819">
          <cell r="A8819" t="str">
            <v>60.717.469/0001-78</v>
          </cell>
        </row>
        <row r="8820">
          <cell r="A8820" t="str">
            <v>60.729.795/0012-58</v>
          </cell>
        </row>
        <row r="8821">
          <cell r="A8821" t="str">
            <v>60.740.651/0016-26</v>
          </cell>
        </row>
        <row r="8822">
          <cell r="A8822" t="str">
            <v>60.740.651/0017-07</v>
          </cell>
        </row>
        <row r="8823">
          <cell r="A8823" t="str">
            <v>60.756.640/0001-58</v>
          </cell>
        </row>
        <row r="8824">
          <cell r="A8824" t="str">
            <v>60.761.889/0007-47</v>
          </cell>
        </row>
        <row r="8825">
          <cell r="A8825" t="str">
            <v>60.810.611/0001-27</v>
          </cell>
        </row>
        <row r="8826">
          <cell r="A8826" t="str">
            <v>60.820.321/0001-64</v>
          </cell>
        </row>
        <row r="8827">
          <cell r="A8827" t="str">
            <v>60.829.215/0001-41</v>
          </cell>
        </row>
        <row r="8828">
          <cell r="A8828" t="str">
            <v>60.831.344/0002-55</v>
          </cell>
        </row>
        <row r="8829">
          <cell r="A8829" t="str">
            <v>60.832.581/0001-50</v>
          </cell>
        </row>
        <row r="8830">
          <cell r="A8830" t="str">
            <v>60.855.806/0001-93</v>
          </cell>
        </row>
        <row r="8831">
          <cell r="A8831" t="str">
            <v>60.855.806/0003-55</v>
          </cell>
        </row>
        <row r="8832">
          <cell r="A8832" t="str">
            <v>60.855.806/0004-36</v>
          </cell>
        </row>
        <row r="8833">
          <cell r="A8833" t="str">
            <v>60.855.806/0009-40</v>
          </cell>
        </row>
        <row r="8834">
          <cell r="A8834" t="str">
            <v>60.859.519/0001-51</v>
          </cell>
        </row>
        <row r="8835">
          <cell r="A8835" t="str">
            <v>60.869.336/0003-89</v>
          </cell>
        </row>
        <row r="8836">
          <cell r="A8836" t="str">
            <v>60.869.336/0004-60</v>
          </cell>
        </row>
        <row r="8837">
          <cell r="A8837" t="str">
            <v>60.869.336/0044-57</v>
          </cell>
        </row>
        <row r="8838">
          <cell r="A8838" t="str">
            <v>60.869.336/0060-77</v>
          </cell>
        </row>
        <row r="8839">
          <cell r="A8839" t="str">
            <v>60.869.336/0081-00</v>
          </cell>
        </row>
        <row r="8840">
          <cell r="A8840" t="str">
            <v>60.869.336/0088-78</v>
          </cell>
        </row>
        <row r="8841">
          <cell r="A8841" t="str">
            <v>60.869.336/0104-22</v>
          </cell>
        </row>
        <row r="8842">
          <cell r="A8842" t="str">
            <v>60.869.336/0110-70</v>
          </cell>
        </row>
        <row r="8843">
          <cell r="A8843" t="str">
            <v>60.869.336/0117-47</v>
          </cell>
        </row>
        <row r="8844">
          <cell r="A8844" t="str">
            <v>60.869.336/0119-09</v>
          </cell>
        </row>
        <row r="8845">
          <cell r="A8845" t="str">
            <v>60.869.336/0127-19</v>
          </cell>
        </row>
        <row r="8846">
          <cell r="A8846" t="str">
            <v>60.869.336/0136-00</v>
          </cell>
        </row>
        <row r="8847">
          <cell r="A8847" t="str">
            <v>60.869.336/0137-90</v>
          </cell>
        </row>
        <row r="8848">
          <cell r="A8848" t="str">
            <v>60.869.336/0186-79</v>
          </cell>
        </row>
        <row r="8849">
          <cell r="A8849" t="str">
            <v>60.872.306/0035-09</v>
          </cell>
        </row>
        <row r="8850">
          <cell r="A8850" t="str">
            <v>60.872.306/0054-71</v>
          </cell>
        </row>
        <row r="8851">
          <cell r="A8851" t="str">
            <v>60.880.093/0001-18</v>
          </cell>
        </row>
        <row r="8852">
          <cell r="A8852" t="str">
            <v>60.881.968/0003-68</v>
          </cell>
        </row>
        <row r="8853">
          <cell r="A8853" t="str">
            <v>60.890.142/0001-01</v>
          </cell>
        </row>
        <row r="8854">
          <cell r="A8854" t="str">
            <v>60.902.798/0001-99</v>
          </cell>
        </row>
        <row r="8855">
          <cell r="A8855" t="str">
            <v>60.920.543/0001-59</v>
          </cell>
        </row>
        <row r="8856">
          <cell r="A8856" t="str">
            <v>60.927.290/0001-45</v>
          </cell>
        </row>
        <row r="8857">
          <cell r="A8857" t="str">
            <v>60.930.880/0002-08</v>
          </cell>
        </row>
        <row r="8858">
          <cell r="A8858" t="str">
            <v>60.950.433/0001-30</v>
          </cell>
        </row>
        <row r="8859">
          <cell r="A8859" t="str">
            <v>60.957.784/0033-50</v>
          </cell>
        </row>
        <row r="8860">
          <cell r="A8860" t="str">
            <v>60.957.784/0039-45</v>
          </cell>
        </row>
        <row r="8861">
          <cell r="A8861" t="str">
            <v>61.012.746/0001-00</v>
          </cell>
        </row>
        <row r="8862">
          <cell r="A8862" t="str">
            <v>61.018.099/0001-43</v>
          </cell>
        </row>
        <row r="8863">
          <cell r="A8863" t="str">
            <v>61.047.155/0001-78</v>
          </cell>
        </row>
        <row r="8864">
          <cell r="A8864" t="str">
            <v>61.061.552/0001-02</v>
          </cell>
        </row>
        <row r="8865">
          <cell r="A8865" t="str">
            <v>61.064.689/0001-02</v>
          </cell>
        </row>
        <row r="8866">
          <cell r="A8866" t="str">
            <v>61.064.689/0005-36</v>
          </cell>
        </row>
        <row r="8867">
          <cell r="A8867" t="str">
            <v>61.064.689/0006-17</v>
          </cell>
        </row>
        <row r="8868">
          <cell r="A8868" t="str">
            <v>61.064.689/0013-46</v>
          </cell>
        </row>
        <row r="8869">
          <cell r="A8869" t="str">
            <v>61.064.689/0018-50</v>
          </cell>
        </row>
        <row r="8870">
          <cell r="A8870" t="str">
            <v>61.064.689/0021-56</v>
          </cell>
        </row>
        <row r="8871">
          <cell r="A8871" t="str">
            <v>61.064.689/0034-70</v>
          </cell>
        </row>
        <row r="8872">
          <cell r="A8872" t="str">
            <v>61.064.689/0040-19</v>
          </cell>
        </row>
        <row r="8873">
          <cell r="A8873" t="str">
            <v>61.064.689/0043-61</v>
          </cell>
        </row>
        <row r="8874">
          <cell r="A8874" t="str">
            <v>61.064.689/0047-95</v>
          </cell>
        </row>
        <row r="8875">
          <cell r="A8875" t="str">
            <v>61.064.689/0050-90</v>
          </cell>
        </row>
        <row r="8876">
          <cell r="A8876" t="str">
            <v>61.073.334/0001-80</v>
          </cell>
        </row>
        <row r="8877">
          <cell r="A8877" t="str">
            <v>61.074.506/0001-30</v>
          </cell>
        </row>
        <row r="8878">
          <cell r="A8878" t="str">
            <v>61.074.506/0007-25</v>
          </cell>
        </row>
        <row r="8879">
          <cell r="A8879" t="str">
            <v>61.074.506/0016-16</v>
          </cell>
        </row>
        <row r="8880">
          <cell r="A8880" t="str">
            <v>61.075.057/0001-44</v>
          </cell>
        </row>
        <row r="8881">
          <cell r="A8881" t="str">
            <v>61.077.889/0001-08</v>
          </cell>
        </row>
        <row r="8882">
          <cell r="A8882" t="str">
            <v>61.081.758/0001-96</v>
          </cell>
        </row>
        <row r="8883">
          <cell r="A8883" t="str">
            <v>61.086.336/0004-56</v>
          </cell>
        </row>
        <row r="8884">
          <cell r="A8884" t="str">
            <v>61.091.906/0003-15</v>
          </cell>
        </row>
        <row r="8885">
          <cell r="A8885" t="str">
            <v>61.091.906/0027-92</v>
          </cell>
        </row>
        <row r="8886">
          <cell r="A8886" t="str">
            <v>61.096.178/0001-72</v>
          </cell>
        </row>
        <row r="8887">
          <cell r="A8887" t="str">
            <v>61.099.008/0001-41</v>
          </cell>
        </row>
        <row r="8888">
          <cell r="A8888" t="str">
            <v>61.103.669/0001-01</v>
          </cell>
        </row>
        <row r="8889">
          <cell r="A8889" t="str">
            <v>61.106.159/0001-80</v>
          </cell>
        </row>
        <row r="8890">
          <cell r="A8890" t="str">
            <v>61.114.617/0001-22</v>
          </cell>
        </row>
        <row r="8891">
          <cell r="A8891" t="str">
            <v>61.116.265/0003-06</v>
          </cell>
        </row>
        <row r="8892">
          <cell r="A8892" t="str">
            <v>61.119.814/0001-34</v>
          </cell>
        </row>
        <row r="8893">
          <cell r="A8893" t="str">
            <v>61.134.904/0001-02</v>
          </cell>
        </row>
        <row r="8894">
          <cell r="A8894" t="str">
            <v>61.135.711/0005-91</v>
          </cell>
        </row>
        <row r="8895">
          <cell r="A8895" t="str">
            <v>61.139.432/0013-06</v>
          </cell>
        </row>
        <row r="8896">
          <cell r="A8896" t="str">
            <v>61.148.375/0001-98</v>
          </cell>
        </row>
        <row r="8897">
          <cell r="A8897" t="str">
            <v>61.150.751/0005-02</v>
          </cell>
        </row>
        <row r="8898">
          <cell r="A8898" t="str">
            <v>61.150.777/0001-27</v>
          </cell>
        </row>
        <row r="8899">
          <cell r="A8899" t="str">
            <v>61.153.888/0001-97</v>
          </cell>
        </row>
        <row r="8900">
          <cell r="A8900" t="str">
            <v>61.183.836/0001-63</v>
          </cell>
        </row>
        <row r="8901">
          <cell r="A8901" t="str">
            <v>61.189.528/0001-45</v>
          </cell>
        </row>
        <row r="8902">
          <cell r="A8902" t="str">
            <v>61.192.308/0001-70</v>
          </cell>
        </row>
        <row r="8903">
          <cell r="A8903" t="str">
            <v>61.194.080/0004-09</v>
          </cell>
        </row>
        <row r="8904">
          <cell r="A8904" t="str">
            <v>61.194.080/0085-66</v>
          </cell>
        </row>
        <row r="8905">
          <cell r="A8905" t="str">
            <v>61.204.657/0001-65</v>
          </cell>
        </row>
        <row r="8906">
          <cell r="A8906" t="str">
            <v>61.205.142/0002-60</v>
          </cell>
        </row>
        <row r="8907">
          <cell r="A8907" t="str">
            <v>61.218.137/0001-01</v>
          </cell>
        </row>
        <row r="8908">
          <cell r="A8908" t="str">
            <v>61.234.985/0021-58</v>
          </cell>
        </row>
        <row r="8909">
          <cell r="A8909" t="str">
            <v>61.234.985/0025-81</v>
          </cell>
        </row>
        <row r="8910">
          <cell r="A8910" t="str">
            <v>61.244.174/0001-94</v>
          </cell>
        </row>
        <row r="8911">
          <cell r="A8911" t="str">
            <v>61.276.226/0001-04</v>
          </cell>
        </row>
        <row r="8912">
          <cell r="A8912" t="str">
            <v>61.286.571/0001-29</v>
          </cell>
        </row>
        <row r="8913">
          <cell r="A8913" t="str">
            <v>61.292.066/0001-97</v>
          </cell>
        </row>
        <row r="8914">
          <cell r="A8914" t="str">
            <v>61.295.473/0018-04</v>
          </cell>
        </row>
        <row r="8915">
          <cell r="A8915" t="str">
            <v>61.322.558/0002-69</v>
          </cell>
        </row>
        <row r="8916">
          <cell r="A8916" t="str">
            <v>61.322.558/0003-40</v>
          </cell>
        </row>
        <row r="8917">
          <cell r="A8917" t="str">
            <v>61.354.841/0001-91</v>
          </cell>
        </row>
        <row r="8918">
          <cell r="A8918" t="str">
            <v>61.354.841/0005-15</v>
          </cell>
        </row>
        <row r="8919">
          <cell r="A8919" t="str">
            <v>61.358.172/0001-26</v>
          </cell>
        </row>
        <row r="8920">
          <cell r="A8920" t="str">
            <v>61.359.634/0002-00</v>
          </cell>
        </row>
        <row r="8921">
          <cell r="A8921" t="str">
            <v>61.360.483/0001-20</v>
          </cell>
        </row>
        <row r="8922">
          <cell r="A8922" t="str">
            <v>61.367.645/0001-51</v>
          </cell>
        </row>
        <row r="8923">
          <cell r="A8923" t="str">
            <v>61.372.983/0001-81</v>
          </cell>
        </row>
        <row r="8924">
          <cell r="A8924" t="str">
            <v>61.374.963/0001-40</v>
          </cell>
        </row>
        <row r="8925">
          <cell r="A8925" t="str">
            <v>61.381.265/0001-71</v>
          </cell>
        </row>
        <row r="8926">
          <cell r="A8926" t="str">
            <v>61.400.453/0001-08</v>
          </cell>
        </row>
        <row r="8927">
          <cell r="A8927" t="str">
            <v>61.400.453/0003-61</v>
          </cell>
        </row>
        <row r="8928">
          <cell r="A8928" t="str">
            <v>61.403.127/0001-46</v>
          </cell>
        </row>
        <row r="8929">
          <cell r="A8929" t="str">
            <v>61.403.127/0068-53</v>
          </cell>
        </row>
        <row r="8930">
          <cell r="A8930" t="str">
            <v>61.403.127/0077-44</v>
          </cell>
        </row>
        <row r="8931">
          <cell r="A8931" t="str">
            <v>61.403.127/0078-25</v>
          </cell>
        </row>
        <row r="8932">
          <cell r="A8932" t="str">
            <v>61.403.127/0079-06</v>
          </cell>
        </row>
        <row r="8933">
          <cell r="A8933" t="str">
            <v>61.403.127/0080-40</v>
          </cell>
        </row>
        <row r="8934">
          <cell r="A8934" t="str">
            <v>61.403.127/0084-73</v>
          </cell>
        </row>
        <row r="8935">
          <cell r="A8935" t="str">
            <v>61.403.127/0114-23</v>
          </cell>
        </row>
        <row r="8936">
          <cell r="A8936" t="str">
            <v>61.403.176/0001-89</v>
          </cell>
        </row>
        <row r="8937">
          <cell r="A8937" t="str">
            <v>61.409.355/0001-23</v>
          </cell>
        </row>
        <row r="8938">
          <cell r="A8938" t="str">
            <v>61.415.824/0001-17</v>
          </cell>
        </row>
        <row r="8939">
          <cell r="A8939" t="str">
            <v>61.451.654/0001-26</v>
          </cell>
        </row>
        <row r="8940">
          <cell r="A8940" t="str">
            <v>61.457.941/0001-43</v>
          </cell>
        </row>
        <row r="8941">
          <cell r="A8941" t="str">
            <v>61.467.379/0089-70</v>
          </cell>
        </row>
        <row r="8942">
          <cell r="A8942" t="str">
            <v>61.467.817/0001-69</v>
          </cell>
        </row>
        <row r="8943">
          <cell r="A8943" t="str">
            <v>61.470.555/0001-91</v>
          </cell>
        </row>
        <row r="8944">
          <cell r="A8944" t="str">
            <v>61.478.897/0001-58</v>
          </cell>
        </row>
        <row r="8945">
          <cell r="A8945" t="str">
            <v>61.479.002/0004-42</v>
          </cell>
        </row>
        <row r="8946">
          <cell r="A8946" t="str">
            <v>61.490.561/0050-99</v>
          </cell>
        </row>
        <row r="8947">
          <cell r="A8947" t="str">
            <v>61.550.141/0001-72</v>
          </cell>
        </row>
        <row r="8948">
          <cell r="A8948" t="str">
            <v>61.574.448/0001-03</v>
          </cell>
        </row>
        <row r="8949">
          <cell r="A8949" t="str">
            <v>61.584.124/0001-56</v>
          </cell>
        </row>
        <row r="8950">
          <cell r="A8950" t="str">
            <v>61.584.124/0002-37</v>
          </cell>
        </row>
        <row r="8951">
          <cell r="A8951" t="str">
            <v>61.586.129/0002-07</v>
          </cell>
        </row>
        <row r="8952">
          <cell r="A8952" t="str">
            <v>61.598.934/0001-61</v>
          </cell>
        </row>
        <row r="8953">
          <cell r="A8953" t="str">
            <v>61.604.781/0001-18</v>
          </cell>
        </row>
        <row r="8954">
          <cell r="A8954" t="str">
            <v>61.619.482/0001-57</v>
          </cell>
        </row>
        <row r="8955">
          <cell r="A8955" t="str">
            <v>61.620.381/0001-04</v>
          </cell>
        </row>
        <row r="8956">
          <cell r="A8956" t="str">
            <v>61.629.218/0018-42</v>
          </cell>
        </row>
        <row r="8957">
          <cell r="A8957" t="str">
            <v>61.642.963/0001-83</v>
          </cell>
        </row>
        <row r="8958">
          <cell r="A8958" t="str">
            <v>61.657.102/0001-79</v>
          </cell>
        </row>
        <row r="8959">
          <cell r="A8959" t="str">
            <v>61.658.654/0001-00</v>
          </cell>
        </row>
        <row r="8960">
          <cell r="A8960" t="str">
            <v>61.666.533/0001-00</v>
          </cell>
        </row>
        <row r="8961">
          <cell r="A8961" t="str">
            <v>61.686.960/0001-41</v>
          </cell>
        </row>
        <row r="8962">
          <cell r="A8962" t="str">
            <v>61.687.117/0001-80</v>
          </cell>
        </row>
        <row r="8963">
          <cell r="A8963" t="str">
            <v>61.695.227/0001-93</v>
          </cell>
        </row>
        <row r="8964">
          <cell r="A8964" t="str">
            <v>61.696.001/0001-07</v>
          </cell>
        </row>
        <row r="8965">
          <cell r="A8965" t="str">
            <v>61.711.594/0001-33</v>
          </cell>
        </row>
        <row r="8966">
          <cell r="A8966" t="str">
            <v>61.721.320/0002-06</v>
          </cell>
        </row>
        <row r="8967">
          <cell r="A8967" t="str">
            <v>61.758.447/0001-19</v>
          </cell>
        </row>
        <row r="8968">
          <cell r="A8968" t="str">
            <v>61.780.615/0001-72</v>
          </cell>
        </row>
        <row r="8969">
          <cell r="A8969" t="str">
            <v>61.780.615/0002-53</v>
          </cell>
        </row>
        <row r="8970">
          <cell r="A8970" t="str">
            <v>61.794.939/0002-40</v>
          </cell>
        </row>
        <row r="8971">
          <cell r="A8971" t="str">
            <v>61.871.547/0001-57</v>
          </cell>
        </row>
        <row r="8972">
          <cell r="A8972" t="str">
            <v>61.874.244/0001-98</v>
          </cell>
        </row>
        <row r="8973">
          <cell r="A8973" t="str">
            <v>61.9.6.85./607--34</v>
          </cell>
        </row>
        <row r="8974">
          <cell r="A8974" t="str">
            <v>61.922.126/0001-08</v>
          </cell>
        </row>
        <row r="8975">
          <cell r="A8975" t="str">
            <v>61.941.928/0001-65</v>
          </cell>
        </row>
        <row r="8976">
          <cell r="A8976" t="str">
            <v>61.955.761/0001-91</v>
          </cell>
        </row>
        <row r="8977">
          <cell r="A8977" t="str">
            <v>61.998.027/0001-00</v>
          </cell>
        </row>
        <row r="8978">
          <cell r="A8978" t="str">
            <v xml:space="preserve">612.076.597-20    </v>
          </cell>
        </row>
        <row r="8979">
          <cell r="A8979" t="str">
            <v xml:space="preserve">619.089.917-04    </v>
          </cell>
        </row>
        <row r="8980">
          <cell r="A8980" t="str">
            <v xml:space="preserve">619.972.187-04    </v>
          </cell>
        </row>
        <row r="8981">
          <cell r="A8981" t="str">
            <v>62.011.929/0001-73</v>
          </cell>
        </row>
        <row r="8982">
          <cell r="A8982" t="str">
            <v>62.013.313/0001-31</v>
          </cell>
        </row>
        <row r="8983">
          <cell r="A8983" t="str">
            <v>62.035.829/0001-87</v>
          </cell>
        </row>
        <row r="8984">
          <cell r="A8984" t="str">
            <v>62.051.412/0001-08</v>
          </cell>
        </row>
        <row r="8985">
          <cell r="A8985" t="str">
            <v>62.071.196/0001-62</v>
          </cell>
        </row>
        <row r="8986">
          <cell r="A8986" t="str">
            <v>62.092.754/0001-76</v>
          </cell>
        </row>
        <row r="8987">
          <cell r="A8987" t="str">
            <v>62.108.253/0001-30</v>
          </cell>
        </row>
        <row r="8988">
          <cell r="A8988" t="str">
            <v>62.140.835/0003-66</v>
          </cell>
        </row>
        <row r="8989">
          <cell r="A8989" t="str">
            <v>62.158.480/0001-70</v>
          </cell>
        </row>
        <row r="8990">
          <cell r="A8990" t="str">
            <v>62.162.847/0001-20</v>
          </cell>
        </row>
        <row r="8991">
          <cell r="A8991" t="str">
            <v>62.173.620/0002-60</v>
          </cell>
        </row>
        <row r="8992">
          <cell r="A8992" t="str">
            <v>62.176.011/0002-65</v>
          </cell>
        </row>
        <row r="8993">
          <cell r="A8993" t="str">
            <v>62.184.254/0001-64</v>
          </cell>
        </row>
        <row r="8994">
          <cell r="A8994" t="str">
            <v>62.243.498/0001-70</v>
          </cell>
        </row>
        <row r="8995">
          <cell r="A8995" t="str">
            <v>62.326.137/0001-98</v>
          </cell>
        </row>
        <row r="8996">
          <cell r="A8996" t="str">
            <v>62.340.682/0001-39</v>
          </cell>
        </row>
        <row r="8997">
          <cell r="A8997" t="str">
            <v>62.376.306/0001-02</v>
          </cell>
        </row>
        <row r="8998">
          <cell r="A8998" t="str">
            <v>62.413.877/0020-24</v>
          </cell>
        </row>
        <row r="8999">
          <cell r="A8999" t="str">
            <v>62.422.894/0001-65</v>
          </cell>
        </row>
        <row r="9000">
          <cell r="A9000" t="str">
            <v>62.450.564/0001-83</v>
          </cell>
        </row>
        <row r="9001">
          <cell r="A9001" t="str">
            <v>62.464.607/0001-80</v>
          </cell>
        </row>
        <row r="9002">
          <cell r="A9002" t="str">
            <v>62.528.567/0001-92</v>
          </cell>
        </row>
        <row r="9003">
          <cell r="A9003" t="str">
            <v>62.609.128/0001-04</v>
          </cell>
        </row>
        <row r="9004">
          <cell r="A9004" t="str">
            <v>62.612.965/0001-92</v>
          </cell>
        </row>
        <row r="9005">
          <cell r="A9005" t="str">
            <v>62.708.862/0001-20</v>
          </cell>
        </row>
        <row r="9006">
          <cell r="A9006" t="str">
            <v>62.756.465/0001-24</v>
          </cell>
        </row>
        <row r="9007">
          <cell r="A9007" t="str">
            <v>62.807.540/0001-39</v>
          </cell>
        </row>
        <row r="9008">
          <cell r="A9008" t="str">
            <v>62.824.834/0001-79</v>
          </cell>
        </row>
        <row r="9009">
          <cell r="A9009" t="str">
            <v>62.875.778/0001-00</v>
          </cell>
        </row>
        <row r="9010">
          <cell r="A9010" t="str">
            <v>62.978.978/0001-80</v>
          </cell>
        </row>
        <row r="9011">
          <cell r="A9011" t="str">
            <v>62.985.767/0002-55</v>
          </cell>
        </row>
        <row r="9012">
          <cell r="A9012" t="str">
            <v xml:space="preserve">623.520.757-34    </v>
          </cell>
        </row>
        <row r="9013">
          <cell r="A9013" t="str">
            <v>63.016.513/0001-00</v>
          </cell>
        </row>
        <row r="9014">
          <cell r="A9014" t="str">
            <v>63.041.479/0002-05</v>
          </cell>
        </row>
        <row r="9015">
          <cell r="A9015" t="str">
            <v>63.057.830/0001-75</v>
          </cell>
        </row>
        <row r="9016">
          <cell r="A9016" t="str">
            <v>63.220.974/0001-09</v>
          </cell>
        </row>
        <row r="9017">
          <cell r="A9017" t="str">
            <v>63.248.504/0001-45</v>
          </cell>
        </row>
        <row r="9018">
          <cell r="A9018" t="str">
            <v>63.320.246/0001-60</v>
          </cell>
        </row>
        <row r="9019">
          <cell r="A9019" t="str">
            <v>63.322.234/0001-75</v>
          </cell>
        </row>
        <row r="9020">
          <cell r="A9020" t="str">
            <v>63.341.770/0001-18</v>
          </cell>
        </row>
        <row r="9021">
          <cell r="A9021" t="str">
            <v>63.361.380/0001-00</v>
          </cell>
        </row>
        <row r="9022">
          <cell r="A9022" t="str">
            <v>63.362.347/0001-02</v>
          </cell>
        </row>
        <row r="9023">
          <cell r="A9023" t="str">
            <v>63.372.007/0001-54</v>
          </cell>
        </row>
        <row r="9024">
          <cell r="A9024" t="str">
            <v>63.388.441/0001-22</v>
          </cell>
        </row>
        <row r="9025">
          <cell r="A9025" t="str">
            <v>63.388.441/0004-75</v>
          </cell>
        </row>
        <row r="9026">
          <cell r="A9026" t="str">
            <v>63.391.148/0001-14</v>
          </cell>
        </row>
        <row r="9027">
          <cell r="A9027" t="str">
            <v>63.396.568/0001-93</v>
          </cell>
        </row>
        <row r="9028">
          <cell r="A9028" t="str">
            <v>63.411.623/0001-77</v>
          </cell>
        </row>
        <row r="9029">
          <cell r="A9029" t="str">
            <v>63.453.252/0001-96</v>
          </cell>
        </row>
        <row r="9030">
          <cell r="A9030" t="str">
            <v>63.455.976/0001-79</v>
          </cell>
        </row>
        <row r="9031">
          <cell r="A9031" t="str">
            <v>63.466.841/0001-09</v>
          </cell>
        </row>
        <row r="9032">
          <cell r="A9032" t="str">
            <v>63.478.119/0001-94</v>
          </cell>
        </row>
        <row r="9033">
          <cell r="A9033" t="str">
            <v>63.479.562/0001-80</v>
          </cell>
        </row>
        <row r="9034">
          <cell r="A9034" t="str">
            <v>63.5.3.13./647--15</v>
          </cell>
        </row>
        <row r="9035">
          <cell r="A9035" t="str">
            <v>63.509.806/0002-00</v>
          </cell>
        </row>
        <row r="9036">
          <cell r="A9036" t="str">
            <v>63.510.291/0001-88</v>
          </cell>
        </row>
        <row r="9037">
          <cell r="A9037" t="str">
            <v>63.510.291/0002-69</v>
          </cell>
        </row>
        <row r="9038">
          <cell r="A9038" t="str">
            <v>63.510.291/0005-01</v>
          </cell>
        </row>
        <row r="9039">
          <cell r="A9039" t="str">
            <v>63.521.058/0001-09</v>
          </cell>
        </row>
        <row r="9040">
          <cell r="A9040" t="str">
            <v>63.562.672/0001-00</v>
          </cell>
        </row>
        <row r="9041">
          <cell r="A9041" t="str">
            <v>63.792.592/0001-41</v>
          </cell>
        </row>
        <row r="9042">
          <cell r="A9042" t="str">
            <v>63.853.741/0001-35</v>
          </cell>
        </row>
        <row r="9043">
          <cell r="A9043" t="str">
            <v>63.860.373/0001-52</v>
          </cell>
        </row>
        <row r="9044">
          <cell r="A9044" t="str">
            <v>63.887.699/0001-73</v>
          </cell>
        </row>
        <row r="9045">
          <cell r="A9045" t="str">
            <v>63.914.824/0001-97</v>
          </cell>
        </row>
        <row r="9046">
          <cell r="A9046" t="str">
            <v>63.926.430/0001-59</v>
          </cell>
        </row>
        <row r="9047">
          <cell r="A9047" t="str">
            <v>63.949.507/0001-06</v>
          </cell>
        </row>
        <row r="9048">
          <cell r="A9048" t="str">
            <v>63.959.530/0001-81</v>
          </cell>
        </row>
        <row r="9049">
          <cell r="A9049" t="str">
            <v>63.964.159/0001-46</v>
          </cell>
        </row>
        <row r="9050">
          <cell r="A9050" t="str">
            <v>63.998.421/0001-73</v>
          </cell>
        </row>
        <row r="9051">
          <cell r="A9051" t="str">
            <v>64.085.152/0002-06</v>
          </cell>
        </row>
        <row r="9052">
          <cell r="A9052" t="str">
            <v>64.109.499/0001-52</v>
          </cell>
        </row>
        <row r="9053">
          <cell r="A9053" t="str">
            <v>64.132.236/0043-13</v>
          </cell>
        </row>
        <row r="9054">
          <cell r="A9054" t="str">
            <v>64.132.236/0053-95</v>
          </cell>
        </row>
        <row r="9055">
          <cell r="A9055" t="str">
            <v>64.132.236/0059-80</v>
          </cell>
        </row>
        <row r="9056">
          <cell r="A9056" t="str">
            <v>64.132.236/0062-86</v>
          </cell>
        </row>
        <row r="9057">
          <cell r="A9057" t="str">
            <v>64.132.236/0091-10</v>
          </cell>
        </row>
        <row r="9058">
          <cell r="A9058" t="str">
            <v>64.141.526/0001-74</v>
          </cell>
        </row>
        <row r="9059">
          <cell r="A9059" t="str">
            <v>64.179.575/0001-04</v>
          </cell>
        </row>
        <row r="9060">
          <cell r="A9060" t="str">
            <v>64.2.4.47./177.-49</v>
          </cell>
        </row>
        <row r="9061">
          <cell r="A9061" t="str">
            <v>64.267.040/0001-87</v>
          </cell>
        </row>
        <row r="9062">
          <cell r="A9062" t="str">
            <v>64.270.036/0001-78</v>
          </cell>
        </row>
        <row r="9063">
          <cell r="A9063" t="str">
            <v>64.282.734/0001-93</v>
          </cell>
        </row>
        <row r="9064">
          <cell r="A9064" t="str">
            <v>64.311.343/0001-50</v>
          </cell>
        </row>
        <row r="9065">
          <cell r="A9065" t="str">
            <v>64.418.510/0001-66</v>
          </cell>
        </row>
        <row r="9066">
          <cell r="A9066" t="str">
            <v>64.494.123/0001-09</v>
          </cell>
        </row>
        <row r="9067">
          <cell r="A9067" t="str">
            <v>64.5.3.92./107--34</v>
          </cell>
        </row>
        <row r="9068">
          <cell r="A9068" t="str">
            <v>64.503.022/0001-57</v>
          </cell>
        </row>
        <row r="9069">
          <cell r="A9069" t="str">
            <v>64.533.631/0001-59</v>
          </cell>
        </row>
        <row r="9070">
          <cell r="A9070" t="str">
            <v>64.547.649/0001-00</v>
          </cell>
        </row>
        <row r="9071">
          <cell r="A9071" t="str">
            <v>64.550.932/0001-90</v>
          </cell>
        </row>
        <row r="9072">
          <cell r="A9072" t="str">
            <v>64.609.217/0001-86</v>
          </cell>
        </row>
        <row r="9073">
          <cell r="A9073" t="str">
            <v>64.632.003/0001-20</v>
          </cell>
        </row>
        <row r="9074">
          <cell r="A9074" t="str">
            <v>64.661.259/0001-66</v>
          </cell>
        </row>
        <row r="9075">
          <cell r="A9075" t="str">
            <v>64.689.276/0002-92</v>
          </cell>
        </row>
        <row r="9076">
          <cell r="A9076" t="str">
            <v>64.750.979/0001-06</v>
          </cell>
        </row>
        <row r="9077">
          <cell r="A9077" t="str">
            <v>64.777.295/0001-90</v>
          </cell>
        </row>
        <row r="9078">
          <cell r="A9078" t="str">
            <v>64.788.334/0001-54</v>
          </cell>
        </row>
        <row r="9079">
          <cell r="A9079" t="str">
            <v>64.826.902/0001-64</v>
          </cell>
        </row>
        <row r="9080">
          <cell r="A9080" t="str">
            <v>64.835.705/0001-01</v>
          </cell>
        </row>
        <row r="9081">
          <cell r="A9081" t="str">
            <v>64.851.538/0001-92</v>
          </cell>
        </row>
        <row r="9082">
          <cell r="A9082" t="str">
            <v>64.900.657/0001-98</v>
          </cell>
        </row>
        <row r="9083">
          <cell r="A9083" t="str">
            <v>64.917.362/0001-24</v>
          </cell>
        </row>
        <row r="9084">
          <cell r="A9084" t="str">
            <v>64.931.405/0001-26</v>
          </cell>
        </row>
        <row r="9085">
          <cell r="A9085" t="str">
            <v>64.972.318/0001-17</v>
          </cell>
        </row>
        <row r="9086">
          <cell r="A9086" t="str">
            <v>64.984.925/0001-05</v>
          </cell>
        </row>
        <row r="9087">
          <cell r="A9087" t="str">
            <v>65.000.655/0004-58</v>
          </cell>
        </row>
        <row r="9088">
          <cell r="A9088" t="str">
            <v>65.000.655/0007-09</v>
          </cell>
        </row>
        <row r="9089">
          <cell r="A9089" t="str">
            <v>65.097.743/0001-77</v>
          </cell>
        </row>
        <row r="9090">
          <cell r="A9090" t="str">
            <v>65.172.629/0001-64</v>
          </cell>
        </row>
        <row r="9091">
          <cell r="A9091" t="str">
            <v>65.199.911/0001-35</v>
          </cell>
        </row>
        <row r="9092">
          <cell r="A9092" t="str">
            <v>65.218.737/0001-20</v>
          </cell>
        </row>
        <row r="9093">
          <cell r="A9093" t="str">
            <v>65.218.737/0005-54</v>
          </cell>
        </row>
        <row r="9094">
          <cell r="A9094" t="str">
            <v>65.218.737/0007-16</v>
          </cell>
        </row>
        <row r="9095">
          <cell r="A9095" t="str">
            <v>65.228.694/0001-64</v>
          </cell>
        </row>
        <row r="9096">
          <cell r="A9096" t="str">
            <v>65.229.601/0001-16</v>
          </cell>
        </row>
        <row r="9097">
          <cell r="A9097" t="str">
            <v>65.271.314/0002-55</v>
          </cell>
        </row>
        <row r="9098">
          <cell r="A9098" t="str">
            <v>65.361.818/0001-85</v>
          </cell>
        </row>
        <row r="9099">
          <cell r="A9099" t="str">
            <v>65.414.765/0001-13</v>
          </cell>
        </row>
        <row r="9100">
          <cell r="A9100" t="str">
            <v>65.492.878/0001-37</v>
          </cell>
        </row>
        <row r="9101">
          <cell r="A9101" t="str">
            <v>65.526.006/0001-42</v>
          </cell>
        </row>
        <row r="9102">
          <cell r="A9102" t="str">
            <v>65.685.018/0001-10</v>
          </cell>
        </row>
        <row r="9103">
          <cell r="A9103" t="str">
            <v>65.685.257/0001-70</v>
          </cell>
        </row>
        <row r="9104">
          <cell r="A9104" t="str">
            <v>65.789.117/0001-41</v>
          </cell>
        </row>
        <row r="9105">
          <cell r="A9105" t="str">
            <v>65.793.192/0001-86</v>
          </cell>
        </row>
        <row r="9106">
          <cell r="A9106" t="str">
            <v>65.859.159/0001-01</v>
          </cell>
        </row>
        <row r="9107">
          <cell r="A9107" t="str">
            <v>65.908.667/0001-32</v>
          </cell>
        </row>
        <row r="9108">
          <cell r="A9108" t="str">
            <v>65.956.617/0001-20</v>
          </cell>
        </row>
        <row r="9109">
          <cell r="A9109" t="str">
            <v>65.969.354/0001-94</v>
          </cell>
        </row>
        <row r="9110">
          <cell r="A9110" t="str">
            <v>65.993.453/0008-88</v>
          </cell>
        </row>
        <row r="9111">
          <cell r="A9111" t="str">
            <v xml:space="preserve">657.338.519-53    </v>
          </cell>
        </row>
        <row r="9112">
          <cell r="A9112" t="str">
            <v>66.007.360/0001-23</v>
          </cell>
        </row>
        <row r="9113">
          <cell r="A9113" t="str">
            <v>66.063.256/0001-56</v>
          </cell>
        </row>
        <row r="9114">
          <cell r="A9114" t="str">
            <v>66.082.546/0001-47</v>
          </cell>
        </row>
        <row r="9115">
          <cell r="A9115" t="str">
            <v>66.108.804/0002-06</v>
          </cell>
        </row>
        <row r="9116">
          <cell r="A9116" t="str">
            <v>66.124.314/0001-04</v>
          </cell>
        </row>
        <row r="9117">
          <cell r="A9117" t="str">
            <v>66.252.743/0001-67</v>
          </cell>
        </row>
        <row r="9118">
          <cell r="A9118" t="str">
            <v>66.357.740/0001-98</v>
          </cell>
        </row>
        <row r="9119">
          <cell r="A9119" t="str">
            <v>66.362.328/0001-66</v>
          </cell>
        </row>
        <row r="9120">
          <cell r="A9120" t="str">
            <v>66.521.717/0002-78</v>
          </cell>
        </row>
        <row r="9121">
          <cell r="A9121" t="str">
            <v>66.541.590/0001-78</v>
          </cell>
        </row>
        <row r="9122">
          <cell r="A9122" t="str">
            <v>66.542.002/0019-40</v>
          </cell>
        </row>
        <row r="9123">
          <cell r="A9123" t="str">
            <v>66.607.219/0001-61</v>
          </cell>
        </row>
        <row r="9124">
          <cell r="A9124" t="str">
            <v>66.613.712/0001-94</v>
          </cell>
        </row>
        <row r="9125">
          <cell r="A9125" t="str">
            <v>66.629.627/0002-03</v>
          </cell>
        </row>
        <row r="9126">
          <cell r="A9126" t="str">
            <v>66.651.464/0001-76</v>
          </cell>
        </row>
        <row r="9127">
          <cell r="A9127" t="str">
            <v>66.822.982/0001-05</v>
          </cell>
        </row>
        <row r="9128">
          <cell r="A9128" t="str">
            <v>66.834.656/0001-18</v>
          </cell>
        </row>
        <row r="9129">
          <cell r="A9129" t="str">
            <v>66.839.564/0001-20</v>
          </cell>
        </row>
        <row r="9130">
          <cell r="A9130" t="str">
            <v>66.864.976/0001-10</v>
          </cell>
        </row>
        <row r="9131">
          <cell r="A9131" t="str">
            <v>66.865.965/0001-55</v>
          </cell>
        </row>
        <row r="9132">
          <cell r="A9132" t="str">
            <v>66.886.417/0001-01</v>
          </cell>
        </row>
        <row r="9133">
          <cell r="A9133" t="str">
            <v>66.939.992/0001-25</v>
          </cell>
        </row>
        <row r="9134">
          <cell r="A9134" t="str">
            <v>66.941.675/0001-43</v>
          </cell>
        </row>
        <row r="9135">
          <cell r="A9135" t="str">
            <v>66.970.229/0001-67</v>
          </cell>
        </row>
        <row r="9136">
          <cell r="A9136" t="str">
            <v>66.970.229/0011-39</v>
          </cell>
        </row>
        <row r="9137">
          <cell r="A9137" t="str">
            <v>66.970.229/0018-05</v>
          </cell>
        </row>
        <row r="9138">
          <cell r="A9138" t="str">
            <v>66.970.229/0027-04</v>
          </cell>
        </row>
        <row r="9139">
          <cell r="A9139" t="str">
            <v xml:space="preserve">663.116.597-00    </v>
          </cell>
        </row>
        <row r="9140">
          <cell r="A9140" t="str">
            <v>67.003.913/0001-32</v>
          </cell>
        </row>
        <row r="9141">
          <cell r="A9141" t="str">
            <v>67.005.942/0001-33</v>
          </cell>
        </row>
        <row r="9142">
          <cell r="A9142" t="str">
            <v>67.082.818/0001-71</v>
          </cell>
        </row>
        <row r="9143">
          <cell r="A9143" t="str">
            <v>67.122.747/0001-93</v>
          </cell>
        </row>
        <row r="9144">
          <cell r="A9144" t="str">
            <v>67.233.635/0001-00</v>
          </cell>
        </row>
        <row r="9145">
          <cell r="A9145" t="str">
            <v>67.392.308/0001-09</v>
          </cell>
        </row>
        <row r="9146">
          <cell r="A9146" t="str">
            <v>67.434.506/0001-80</v>
          </cell>
        </row>
        <row r="9147">
          <cell r="A9147" t="str">
            <v>67.464.545/0001-20</v>
          </cell>
        </row>
        <row r="9148">
          <cell r="A9148" t="str">
            <v>67.464.545/0002-00</v>
          </cell>
        </row>
        <row r="9149">
          <cell r="A9149" t="str">
            <v>67.491.290/0001-94</v>
          </cell>
        </row>
        <row r="9150">
          <cell r="A9150" t="str">
            <v>67.534.818/0001-65</v>
          </cell>
        </row>
        <row r="9151">
          <cell r="A9151" t="str">
            <v>67.599.837/0001-70</v>
          </cell>
        </row>
        <row r="9152">
          <cell r="A9152" t="str">
            <v>67.623.314/0001-11</v>
          </cell>
        </row>
        <row r="9153">
          <cell r="A9153" t="str">
            <v>67.633.586/0001-00</v>
          </cell>
        </row>
        <row r="9154">
          <cell r="A9154" t="str">
            <v>67.647.412/0001-99</v>
          </cell>
        </row>
        <row r="9155">
          <cell r="A9155" t="str">
            <v>67.652.586/0001-40</v>
          </cell>
        </row>
        <row r="9156">
          <cell r="A9156" t="str">
            <v>67.658.443/0001-45</v>
          </cell>
        </row>
        <row r="9157">
          <cell r="A9157" t="str">
            <v>67.686.097/0001-09</v>
          </cell>
        </row>
        <row r="9158">
          <cell r="A9158" t="str">
            <v>67.689.489/0001-21</v>
          </cell>
        </row>
        <row r="9159">
          <cell r="A9159" t="str">
            <v>67.718.726/0001-35</v>
          </cell>
        </row>
        <row r="9160">
          <cell r="A9160" t="str">
            <v>67.731.091/0001-06</v>
          </cell>
        </row>
        <row r="9161">
          <cell r="A9161" t="str">
            <v>67.859.413/0001-05</v>
          </cell>
        </row>
        <row r="9162">
          <cell r="A9162" t="str">
            <v>67.872.044/0001-82</v>
          </cell>
        </row>
        <row r="9163">
          <cell r="A9163" t="str">
            <v>67.872.671/0001-13</v>
          </cell>
        </row>
        <row r="9164">
          <cell r="A9164" t="str">
            <v>67.894.378/0001-57</v>
          </cell>
        </row>
        <row r="9165">
          <cell r="A9165" t="str">
            <v>67.9.7.87./977--91</v>
          </cell>
        </row>
        <row r="9166">
          <cell r="A9166" t="str">
            <v>67.928.523/0001-73</v>
          </cell>
        </row>
        <row r="9167">
          <cell r="A9167" t="str">
            <v>67.967.794/0001-38</v>
          </cell>
        </row>
        <row r="9168">
          <cell r="A9168" t="str">
            <v>67.969.535/0001-46</v>
          </cell>
        </row>
        <row r="9169">
          <cell r="A9169" t="str">
            <v>67.981.522/0001-92</v>
          </cell>
        </row>
        <row r="9170">
          <cell r="A9170" t="str">
            <v>68.033.620/0004-03</v>
          </cell>
        </row>
        <row r="9171">
          <cell r="A9171" t="str">
            <v>68.033.620/0005-94</v>
          </cell>
        </row>
        <row r="9172">
          <cell r="A9172" t="str">
            <v>68.150.853/0001-43</v>
          </cell>
        </row>
        <row r="9173">
          <cell r="A9173" t="str">
            <v>68.235.464/0001-10</v>
          </cell>
        </row>
        <row r="9174">
          <cell r="A9174" t="str">
            <v>68.253.657/0001-02</v>
          </cell>
        </row>
        <row r="9175">
          <cell r="A9175" t="str">
            <v>68.317.650/0001-07</v>
          </cell>
        </row>
        <row r="9176">
          <cell r="A9176" t="str">
            <v>68.361.435/0001-03</v>
          </cell>
        </row>
        <row r="9177">
          <cell r="A9177" t="str">
            <v>68.388.099/0018-22</v>
          </cell>
        </row>
        <row r="9178">
          <cell r="A9178" t="str">
            <v>68.402.072/0001-07</v>
          </cell>
        </row>
        <row r="9179">
          <cell r="A9179" t="str">
            <v>68.408.640/0001-79</v>
          </cell>
        </row>
        <row r="9180">
          <cell r="A9180" t="str">
            <v>68.449.701/0001-46</v>
          </cell>
        </row>
        <row r="9181">
          <cell r="A9181" t="str">
            <v>68.5.4.80./017--04</v>
          </cell>
        </row>
        <row r="9182">
          <cell r="A9182" t="str">
            <v>68.5.6.49./297--91</v>
          </cell>
        </row>
        <row r="9183">
          <cell r="A9183" t="str">
            <v>68.554.047/0001-30</v>
          </cell>
        </row>
        <row r="9184">
          <cell r="A9184" t="str">
            <v>68.554.047/0003-00</v>
          </cell>
        </row>
        <row r="9185">
          <cell r="A9185" t="str">
            <v>68.554.104/0001-81</v>
          </cell>
        </row>
        <row r="9186">
          <cell r="A9186" t="str">
            <v>68.555.135/0001-57</v>
          </cell>
        </row>
        <row r="9187">
          <cell r="A9187" t="str">
            <v>68.560.564/0001-12</v>
          </cell>
        </row>
        <row r="9188">
          <cell r="A9188" t="str">
            <v>68.566.736/0001-65</v>
          </cell>
        </row>
        <row r="9189">
          <cell r="A9189" t="str">
            <v>68.571.074/0001-11</v>
          </cell>
        </row>
        <row r="9190">
          <cell r="A9190" t="str">
            <v>68.574.854/0001-15</v>
          </cell>
        </row>
        <row r="9191">
          <cell r="A9191" t="str">
            <v>68.574.854/0002-04</v>
          </cell>
        </row>
        <row r="9192">
          <cell r="A9192" t="str">
            <v>68.574.979/0001-45</v>
          </cell>
        </row>
        <row r="9193">
          <cell r="A9193" t="str">
            <v>68.578.004/0001-95</v>
          </cell>
        </row>
        <row r="9194">
          <cell r="A9194" t="str">
            <v>68.582.303/0001-01</v>
          </cell>
        </row>
        <row r="9195">
          <cell r="A9195" t="str">
            <v>68.584.242/0001-03</v>
          </cell>
        </row>
        <row r="9196">
          <cell r="A9196" t="str">
            <v>68.584.770/0001-62</v>
          </cell>
        </row>
        <row r="9197">
          <cell r="A9197" t="str">
            <v>68.586.221/0001-27</v>
          </cell>
        </row>
        <row r="9198">
          <cell r="A9198" t="str">
            <v>68.588.995/0001-97</v>
          </cell>
        </row>
        <row r="9199">
          <cell r="A9199" t="str">
            <v>68.589.019/0001-59</v>
          </cell>
        </row>
        <row r="9200">
          <cell r="A9200" t="str">
            <v>68.595.222/0001-38</v>
          </cell>
        </row>
        <row r="9201">
          <cell r="A9201" t="str">
            <v>68.595.503/0001-90</v>
          </cell>
        </row>
        <row r="9202">
          <cell r="A9202" t="str">
            <v>68.604.347/0001-87</v>
          </cell>
        </row>
        <row r="9203">
          <cell r="A9203" t="str">
            <v>68.607.258/0001-94</v>
          </cell>
        </row>
        <row r="9204">
          <cell r="A9204" t="str">
            <v>68.609.700/0001-11</v>
          </cell>
        </row>
        <row r="9205">
          <cell r="A9205" t="str">
            <v>68.613.413/0001-85</v>
          </cell>
        </row>
        <row r="9206">
          <cell r="A9206" t="str">
            <v>68.620.905/0001-06</v>
          </cell>
        </row>
        <row r="9207">
          <cell r="A9207" t="str">
            <v>68.625.474/0001-62</v>
          </cell>
        </row>
        <row r="9208">
          <cell r="A9208" t="str">
            <v>68.632.496/0001-50</v>
          </cell>
        </row>
        <row r="9209">
          <cell r="A9209" t="str">
            <v>68.642.461/0001-00</v>
          </cell>
        </row>
        <row r="9210">
          <cell r="A9210" t="str">
            <v>68.647.247/0001-38</v>
          </cell>
        </row>
        <row r="9211">
          <cell r="A9211" t="str">
            <v>68.648.468/0001-20</v>
          </cell>
        </row>
        <row r="9212">
          <cell r="A9212" t="str">
            <v>68.651.652/0001-20</v>
          </cell>
        </row>
        <row r="9213">
          <cell r="A9213" t="str">
            <v>68.656.065/0001-23</v>
          </cell>
        </row>
        <row r="9214">
          <cell r="A9214" t="str">
            <v>68.656.503/0001-53</v>
          </cell>
        </row>
        <row r="9215">
          <cell r="A9215" t="str">
            <v>68.657.238/0001-28</v>
          </cell>
        </row>
        <row r="9216">
          <cell r="A9216" t="str">
            <v>68.657.980/0001-33</v>
          </cell>
        </row>
        <row r="9217">
          <cell r="A9217" t="str">
            <v>68.660.760/0001-69</v>
          </cell>
        </row>
        <row r="9218">
          <cell r="A9218" t="str">
            <v>68.661.925/0001-17</v>
          </cell>
        </row>
        <row r="9219">
          <cell r="A9219" t="str">
            <v>68.662.279/0001-02</v>
          </cell>
        </row>
        <row r="9220">
          <cell r="A9220" t="str">
            <v>68.665.520/0001-57</v>
          </cell>
        </row>
        <row r="9221">
          <cell r="A9221" t="str">
            <v>68.666.254/0001-87</v>
          </cell>
        </row>
        <row r="9222">
          <cell r="A9222" t="str">
            <v>68.668.870/0001-77</v>
          </cell>
        </row>
        <row r="9223">
          <cell r="A9223" t="str">
            <v>68.669.753/0001-28</v>
          </cell>
        </row>
        <row r="9224">
          <cell r="A9224" t="str">
            <v>68.671.163/0001-30</v>
          </cell>
        </row>
        <row r="9225">
          <cell r="A9225" t="str">
            <v>68.671.650/0001-00</v>
          </cell>
        </row>
        <row r="9226">
          <cell r="A9226" t="str">
            <v>68.673.037/0001-14</v>
          </cell>
        </row>
        <row r="9227">
          <cell r="A9227" t="str">
            <v>68.673.508/0001-94</v>
          </cell>
        </row>
        <row r="9228">
          <cell r="A9228" t="str">
            <v>68.675.321/0001-20</v>
          </cell>
        </row>
        <row r="9229">
          <cell r="A9229" t="str">
            <v>68.676.519/0001-28</v>
          </cell>
        </row>
        <row r="9230">
          <cell r="A9230" t="str">
            <v>68.679.729/0001-70</v>
          </cell>
        </row>
        <row r="9231">
          <cell r="A9231" t="str">
            <v>68.680.057/0001-12</v>
          </cell>
        </row>
        <row r="9232">
          <cell r="A9232" t="str">
            <v>68.683.952/0002-71</v>
          </cell>
        </row>
        <row r="9233">
          <cell r="A9233" t="str">
            <v>68.685.924/0001-02</v>
          </cell>
        </row>
        <row r="9234">
          <cell r="A9234" t="str">
            <v>68.686.245/0001-58</v>
          </cell>
        </row>
        <row r="9235">
          <cell r="A9235" t="str">
            <v>68.687.326/0001-72</v>
          </cell>
        </row>
        <row r="9236">
          <cell r="A9236" t="str">
            <v>68.690.940/0001-93</v>
          </cell>
        </row>
        <row r="9237">
          <cell r="A9237" t="str">
            <v>68.693.761/0001-00</v>
          </cell>
        </row>
        <row r="9238">
          <cell r="A9238" t="str">
            <v>68.695.915/0002-83</v>
          </cell>
        </row>
        <row r="9239">
          <cell r="A9239" t="str">
            <v>68.708.072/0001-21</v>
          </cell>
        </row>
        <row r="9240">
          <cell r="A9240" t="str">
            <v>68.709.419/0001-50</v>
          </cell>
        </row>
        <row r="9241">
          <cell r="A9241" t="str">
            <v>68.710.961/0001-23</v>
          </cell>
        </row>
        <row r="9242">
          <cell r="A9242" t="str">
            <v>68.714.609/0001-66</v>
          </cell>
        </row>
        <row r="9243">
          <cell r="A9243" t="str">
            <v>68.719.376/0001-94</v>
          </cell>
        </row>
        <row r="9244">
          <cell r="A9244" t="str">
            <v>68.722.701/0001-78</v>
          </cell>
        </row>
        <row r="9245">
          <cell r="A9245" t="str">
            <v>68.724.186/0001-65</v>
          </cell>
        </row>
        <row r="9246">
          <cell r="A9246" t="str">
            <v>68.724.624/0001-95</v>
          </cell>
        </row>
        <row r="9247">
          <cell r="A9247" t="str">
            <v>68.734.664/0001-18</v>
          </cell>
        </row>
        <row r="9248">
          <cell r="A9248" t="str">
            <v>68.736.966/0001-25</v>
          </cell>
        </row>
        <row r="9249">
          <cell r="A9249" t="str">
            <v>68.740.240/0001-66</v>
          </cell>
        </row>
        <row r="9250">
          <cell r="A9250" t="str">
            <v>68.740.679/0001-99</v>
          </cell>
        </row>
        <row r="9251">
          <cell r="A9251" t="str">
            <v>68.742.071/0001-01</v>
          </cell>
        </row>
        <row r="9252">
          <cell r="A9252" t="str">
            <v>68.746.247/0001-95</v>
          </cell>
        </row>
        <row r="9253">
          <cell r="A9253" t="str">
            <v>68.746.312/0001-82</v>
          </cell>
        </row>
        <row r="9254">
          <cell r="A9254" t="str">
            <v>68.753.987/0001-59</v>
          </cell>
        </row>
        <row r="9255">
          <cell r="A9255" t="str">
            <v>68.756.923/0001-01</v>
          </cell>
        </row>
        <row r="9256">
          <cell r="A9256" t="str">
            <v>68.758.028/0001-26</v>
          </cell>
        </row>
        <row r="9257">
          <cell r="A9257" t="str">
            <v>68.758.499/0001-34</v>
          </cell>
        </row>
        <row r="9258">
          <cell r="A9258" t="str">
            <v>68.765.148/0001-50</v>
          </cell>
        </row>
        <row r="9259">
          <cell r="A9259" t="str">
            <v>68.772.045/0001-18</v>
          </cell>
        </row>
        <row r="9260">
          <cell r="A9260" t="str">
            <v>68.774.991/0001-01</v>
          </cell>
        </row>
        <row r="9261">
          <cell r="A9261" t="str">
            <v>68.804.624/0001-03</v>
          </cell>
        </row>
        <row r="9262">
          <cell r="A9262" t="str">
            <v>68.805.365/0001-27</v>
          </cell>
        </row>
        <row r="9263">
          <cell r="A9263" t="str">
            <v>68.813.336/0001-07</v>
          </cell>
        </row>
        <row r="9264">
          <cell r="A9264" t="str">
            <v>68.817.147/0001-02</v>
          </cell>
        </row>
        <row r="9265">
          <cell r="A9265" t="str">
            <v>68.822.576/0001-78</v>
          </cell>
        </row>
        <row r="9266">
          <cell r="A9266" t="str">
            <v>68.830.900/0001-08</v>
          </cell>
        </row>
        <row r="9267">
          <cell r="A9267" t="str">
            <v>68.859.016/0001-98</v>
          </cell>
        </row>
        <row r="9268">
          <cell r="A9268" t="str">
            <v>68.876.606/0001-29</v>
          </cell>
        </row>
        <row r="9269">
          <cell r="A9269" t="str">
            <v>68.876.606/0006-33</v>
          </cell>
        </row>
        <row r="9270">
          <cell r="A9270" t="str">
            <v>68.876.606/0007-14</v>
          </cell>
        </row>
        <row r="9271">
          <cell r="A9271" t="str">
            <v>68.881.358/0001-04</v>
          </cell>
        </row>
        <row r="9272">
          <cell r="A9272" t="str">
            <v>68.894.344/0001-25</v>
          </cell>
        </row>
        <row r="9273">
          <cell r="A9273" t="str">
            <v>68.917.061/0001-51</v>
          </cell>
        </row>
        <row r="9274">
          <cell r="A9274" t="str">
            <v>68.955.103/0001-49</v>
          </cell>
        </row>
        <row r="9275">
          <cell r="A9275" t="str">
            <v>68.972.645/0001-20</v>
          </cell>
        </row>
        <row r="9276">
          <cell r="A9276" t="str">
            <v>68.994.763/0001-39</v>
          </cell>
        </row>
        <row r="9277">
          <cell r="A9277" t="str">
            <v>68.999.572/0003-21</v>
          </cell>
        </row>
        <row r="9278">
          <cell r="A9278" t="str">
            <v>69.034.668/0003-18</v>
          </cell>
        </row>
        <row r="9279">
          <cell r="A9279" t="str">
            <v>69.034.668/0009-03</v>
          </cell>
        </row>
        <row r="9280">
          <cell r="A9280" t="str">
            <v>69.070.647/0001-96</v>
          </cell>
        </row>
        <row r="9281">
          <cell r="A9281" t="str">
            <v>69.149.086/0001-15</v>
          </cell>
        </row>
        <row r="9282">
          <cell r="A9282" t="str">
            <v>69.168.870/0001-70</v>
          </cell>
        </row>
        <row r="9283">
          <cell r="A9283" t="str">
            <v>69.172.963/0001-79</v>
          </cell>
        </row>
        <row r="9284">
          <cell r="A9284" t="str">
            <v>69.179.448/0001-10</v>
          </cell>
        </row>
        <row r="9285">
          <cell r="A9285" t="str">
            <v>69.183.143/0001-82</v>
          </cell>
        </row>
        <row r="9286">
          <cell r="A9286" t="str">
            <v>69.291.367/0002-99</v>
          </cell>
        </row>
        <row r="9287">
          <cell r="A9287" t="str">
            <v>69.296.630/0001-51</v>
          </cell>
        </row>
        <row r="9288">
          <cell r="A9288" t="str">
            <v>69.345.254/0001-48</v>
          </cell>
        </row>
        <row r="9289">
          <cell r="A9289" t="str">
            <v>69.364.602/0001-24</v>
          </cell>
        </row>
        <row r="9290">
          <cell r="A9290" t="str">
            <v>69.366.094/0001-13</v>
          </cell>
        </row>
        <row r="9291">
          <cell r="A9291" t="str">
            <v>69.372.688/0001-37</v>
          </cell>
        </row>
        <row r="9292">
          <cell r="A9292" t="str">
            <v>69.577.492/0003-40</v>
          </cell>
        </row>
        <row r="9293">
          <cell r="A9293" t="str">
            <v>69.627.727/0002-80</v>
          </cell>
        </row>
        <row r="9294">
          <cell r="A9294" t="str">
            <v>69.708.766/0001-21</v>
          </cell>
        </row>
        <row r="9295">
          <cell r="A9295" t="str">
            <v>69.717.825/0001-28</v>
          </cell>
        </row>
        <row r="9296">
          <cell r="A9296" t="str">
            <v>69.896.967/0001-08</v>
          </cell>
        </row>
        <row r="9297">
          <cell r="A9297" t="str">
            <v>69.910.701/0001-64</v>
          </cell>
        </row>
        <row r="9298">
          <cell r="A9298" t="str">
            <v>69.936.730/0001-03</v>
          </cell>
        </row>
        <row r="9299">
          <cell r="A9299" t="str">
            <v>69.952.646/0001-75</v>
          </cell>
        </row>
        <row r="9300">
          <cell r="A9300" t="str">
            <v>69.975.902/0001-40</v>
          </cell>
        </row>
        <row r="9301">
          <cell r="A9301" t="str">
            <v>69.983.971/0001-03</v>
          </cell>
        </row>
        <row r="9302">
          <cell r="A9302" t="str">
            <v>70.013.297/0001-05</v>
          </cell>
        </row>
        <row r="9303">
          <cell r="A9303" t="str">
            <v>70.013.297/0002-96</v>
          </cell>
        </row>
        <row r="9304">
          <cell r="A9304" t="str">
            <v>70.023.254/0001-00</v>
          </cell>
        </row>
        <row r="9305">
          <cell r="A9305" t="str">
            <v>70.035.670/0001-29</v>
          </cell>
        </row>
        <row r="9306">
          <cell r="A9306" t="str">
            <v>70.064.597/0001-13</v>
          </cell>
        </row>
        <row r="9307">
          <cell r="A9307" t="str">
            <v>70.073.275/0001-30</v>
          </cell>
        </row>
        <row r="9308">
          <cell r="A9308" t="str">
            <v>70.074.448/0001-35</v>
          </cell>
        </row>
        <row r="9309">
          <cell r="A9309" t="str">
            <v>70.077.391/0001-28</v>
          </cell>
        </row>
        <row r="9310">
          <cell r="A9310" t="str">
            <v>70.077.904/0001-09</v>
          </cell>
        </row>
        <row r="9311">
          <cell r="A9311" t="str">
            <v>70.081.203/0001-35</v>
          </cell>
        </row>
        <row r="9312">
          <cell r="A9312" t="str">
            <v>70.081.518/0002-63</v>
          </cell>
        </row>
        <row r="9313">
          <cell r="A9313" t="str">
            <v>70.082.243/0002-82</v>
          </cell>
        </row>
        <row r="9314">
          <cell r="A9314" t="str">
            <v>70.086.442/0001-88</v>
          </cell>
        </row>
        <row r="9315">
          <cell r="A9315" t="str">
            <v>70.086.921/0001-02</v>
          </cell>
        </row>
        <row r="9316">
          <cell r="A9316" t="str">
            <v>70.131.974/0001-90</v>
          </cell>
        </row>
        <row r="9317">
          <cell r="A9317" t="str">
            <v>70.188.917/0001-47</v>
          </cell>
        </row>
        <row r="9318">
          <cell r="A9318" t="str">
            <v>70.204.763/0001-30</v>
          </cell>
        </row>
        <row r="9319">
          <cell r="A9319" t="str">
            <v>70.224.936/0002-62</v>
          </cell>
        </row>
        <row r="9320">
          <cell r="A9320" t="str">
            <v>70.232.392/0001-08</v>
          </cell>
        </row>
        <row r="9321">
          <cell r="A9321" t="str">
            <v>70.358.858/0001-08</v>
          </cell>
        </row>
        <row r="9322">
          <cell r="A9322" t="str">
            <v>70.361.126/0001-77</v>
          </cell>
        </row>
        <row r="9323">
          <cell r="A9323" t="str">
            <v>70.5.6.24./697--04</v>
          </cell>
        </row>
        <row r="9324">
          <cell r="A9324" t="str">
            <v>70.9.3.82./887--68</v>
          </cell>
        </row>
        <row r="9325">
          <cell r="A9325" t="str">
            <v>70.952.601/0001-80</v>
          </cell>
        </row>
        <row r="9326">
          <cell r="A9326" t="str">
            <v>70.973.078/0001-78</v>
          </cell>
        </row>
        <row r="9327">
          <cell r="A9327" t="str">
            <v>71.002.125/0001-07</v>
          </cell>
        </row>
        <row r="9328">
          <cell r="A9328" t="str">
            <v>71.085.328/0001-04</v>
          </cell>
        </row>
        <row r="9329">
          <cell r="A9329" t="str">
            <v>71.139.471/0001-23</v>
          </cell>
        </row>
        <row r="9330">
          <cell r="A9330" t="str">
            <v>71.208.516/0001-74</v>
          </cell>
        </row>
        <row r="9331">
          <cell r="A9331" t="str">
            <v>71.235.238/0001-44</v>
          </cell>
        </row>
        <row r="9332">
          <cell r="A9332" t="str">
            <v>71.259.097/0002-80</v>
          </cell>
        </row>
        <row r="9333">
          <cell r="A9333" t="str">
            <v>71.344.063/0001-03</v>
          </cell>
        </row>
        <row r="9334">
          <cell r="A9334" t="str">
            <v>71.353.072/0001-60</v>
          </cell>
        </row>
        <row r="9335">
          <cell r="A9335" t="str">
            <v>71.353.874/0001-70</v>
          </cell>
        </row>
        <row r="9336">
          <cell r="A9336" t="str">
            <v>71.395.701/0001-15</v>
          </cell>
        </row>
        <row r="9337">
          <cell r="A9337" t="str">
            <v>71.433.767/0001-52</v>
          </cell>
        </row>
        <row r="9338">
          <cell r="A9338" t="str">
            <v>71.468.417/0002-02</v>
          </cell>
        </row>
        <row r="9339">
          <cell r="A9339" t="str">
            <v>71.468.417/0013-65</v>
          </cell>
        </row>
        <row r="9340">
          <cell r="A9340" t="str">
            <v>71.468.417/0027-60</v>
          </cell>
        </row>
        <row r="9341">
          <cell r="A9341" t="str">
            <v>71.468.425/0001-78</v>
          </cell>
        </row>
        <row r="9342">
          <cell r="A9342" t="str">
            <v>71.505.051/0001-13</v>
          </cell>
        </row>
        <row r="9343">
          <cell r="A9343" t="str">
            <v>71.522.460/0001-28</v>
          </cell>
        </row>
        <row r="9344">
          <cell r="A9344" t="str">
            <v>71.619.712/0001-31</v>
          </cell>
        </row>
        <row r="9345">
          <cell r="A9345" t="str">
            <v>71.647.440/0001-83</v>
          </cell>
        </row>
        <row r="9346">
          <cell r="A9346" t="str">
            <v>71.674.014/0001-39</v>
          </cell>
        </row>
        <row r="9347">
          <cell r="A9347" t="str">
            <v>71.676.670/0001-70</v>
          </cell>
        </row>
        <row r="9348">
          <cell r="A9348" t="str">
            <v>71.686.778/0001-44</v>
          </cell>
        </row>
        <row r="9349">
          <cell r="A9349" t="str">
            <v>71.702.716/0004-21</v>
          </cell>
        </row>
        <row r="9350">
          <cell r="A9350" t="str">
            <v>71.720.080/0001-06</v>
          </cell>
        </row>
        <row r="9351">
          <cell r="A9351" t="str">
            <v>71.722.805/0001-97</v>
          </cell>
        </row>
        <row r="9352">
          <cell r="A9352" t="str">
            <v>71.769.525/0001-34</v>
          </cell>
        </row>
        <row r="9353">
          <cell r="A9353" t="str">
            <v>71.796.478/0001-18</v>
          </cell>
        </row>
        <row r="9354">
          <cell r="A9354" t="str">
            <v>71.811.673/0001-70</v>
          </cell>
        </row>
        <row r="9355">
          <cell r="A9355" t="str">
            <v>71.836.696/0001-39</v>
          </cell>
        </row>
        <row r="9356">
          <cell r="A9356" t="str">
            <v>71.930.226/0002-10</v>
          </cell>
        </row>
        <row r="9357">
          <cell r="A9357" t="str">
            <v>71.960.421/0001-02</v>
          </cell>
        </row>
        <row r="9358">
          <cell r="A9358" t="str">
            <v>71.966.600/0001-57</v>
          </cell>
        </row>
        <row r="9359">
          <cell r="A9359" t="str">
            <v>71.977.706/0001-56</v>
          </cell>
        </row>
        <row r="9360">
          <cell r="A9360" t="str">
            <v>71.982.920/0001-09</v>
          </cell>
        </row>
        <row r="9361">
          <cell r="A9361" t="str">
            <v>72.030.927/0001-85</v>
          </cell>
        </row>
        <row r="9362">
          <cell r="A9362" t="str">
            <v>72.035.637/0001-24</v>
          </cell>
        </row>
        <row r="9363">
          <cell r="A9363" t="str">
            <v>72.035.983/0001-02</v>
          </cell>
        </row>
        <row r="9364">
          <cell r="A9364" t="str">
            <v>72.045.800/0001-30</v>
          </cell>
        </row>
        <row r="9365">
          <cell r="A9365" t="str">
            <v>72.050.636/0001-59</v>
          </cell>
        </row>
        <row r="9366">
          <cell r="A9366" t="str">
            <v>72.050.685/0001-91</v>
          </cell>
        </row>
        <row r="9367">
          <cell r="A9367" t="str">
            <v>72.060.668/0001-35</v>
          </cell>
        </row>
        <row r="9368">
          <cell r="A9368" t="str">
            <v>72.063.191/0001-41</v>
          </cell>
        </row>
        <row r="9369">
          <cell r="A9369" t="str">
            <v>72.063.514/0001-05</v>
          </cell>
        </row>
        <row r="9370">
          <cell r="A9370" t="str">
            <v>72.085.178/0001-93</v>
          </cell>
        </row>
        <row r="9371">
          <cell r="A9371" t="str">
            <v>72.116.908/0001-76</v>
          </cell>
        </row>
        <row r="9372">
          <cell r="A9372" t="str">
            <v>72.125.206/0001-59</v>
          </cell>
        </row>
        <row r="9373">
          <cell r="A9373" t="str">
            <v>72.128.408/0001-54</v>
          </cell>
        </row>
        <row r="9374">
          <cell r="A9374" t="str">
            <v>72.141.161/0001-06</v>
          </cell>
        </row>
        <row r="9375">
          <cell r="A9375" t="str">
            <v>72.179.237/0001-92</v>
          </cell>
        </row>
        <row r="9376">
          <cell r="A9376" t="str">
            <v>72.179.799/0001-36</v>
          </cell>
        </row>
        <row r="9377">
          <cell r="A9377" t="str">
            <v>72.195.357/0001-83</v>
          </cell>
        </row>
        <row r="9378">
          <cell r="A9378" t="str">
            <v>72.207.475/0001-64</v>
          </cell>
        </row>
        <row r="9379">
          <cell r="A9379" t="str">
            <v>72.273.436/0001-65</v>
          </cell>
        </row>
        <row r="9380">
          <cell r="A9380" t="str">
            <v>72.279.821/0001-10</v>
          </cell>
        </row>
        <row r="9381">
          <cell r="A9381" t="str">
            <v>72.288.772/0001-81</v>
          </cell>
        </row>
        <row r="9382">
          <cell r="A9382" t="str">
            <v>72.333.164/0001-41</v>
          </cell>
        </row>
        <row r="9383">
          <cell r="A9383" t="str">
            <v>72.335.276/0001-31</v>
          </cell>
        </row>
        <row r="9384">
          <cell r="A9384" t="str">
            <v>72.343.882/0001-07</v>
          </cell>
        </row>
        <row r="9385">
          <cell r="A9385" t="str">
            <v>72.344.013/0001-99</v>
          </cell>
        </row>
        <row r="9386">
          <cell r="A9386" t="str">
            <v>72.359.722/0001-48</v>
          </cell>
        </row>
        <row r="9387">
          <cell r="A9387" t="str">
            <v>72.362.650/0001-98</v>
          </cell>
        </row>
        <row r="9388">
          <cell r="A9388" t="str">
            <v>72.399.413/0001-00</v>
          </cell>
        </row>
        <row r="9389">
          <cell r="A9389" t="str">
            <v>72.402.092/0001-47</v>
          </cell>
        </row>
        <row r="9390">
          <cell r="A9390" t="str">
            <v>72.410.244/0001-53</v>
          </cell>
        </row>
        <row r="9391">
          <cell r="A9391" t="str">
            <v>72.414.543/0001-66</v>
          </cell>
        </row>
        <row r="9392">
          <cell r="A9392" t="str">
            <v xml:space="preserve">72.422.983/000165 </v>
          </cell>
        </row>
        <row r="9393">
          <cell r="A9393" t="str">
            <v>72.434.228/0001-09</v>
          </cell>
        </row>
        <row r="9394">
          <cell r="A9394" t="str">
            <v>72.491.905/0001-12</v>
          </cell>
        </row>
        <row r="9395">
          <cell r="A9395" t="str">
            <v>72.493.984/0001-09</v>
          </cell>
        </row>
        <row r="9396">
          <cell r="A9396" t="str">
            <v>72.497.084/0001-21</v>
          </cell>
        </row>
        <row r="9397">
          <cell r="A9397" t="str">
            <v>72.500.531/0001-54</v>
          </cell>
        </row>
        <row r="9398">
          <cell r="A9398" t="str">
            <v>72.500.689/0001-24</v>
          </cell>
        </row>
        <row r="9399">
          <cell r="A9399" t="str">
            <v>72.505.910/0001-37</v>
          </cell>
        </row>
        <row r="9400">
          <cell r="A9400" t="str">
            <v>72.540.255/0001-58</v>
          </cell>
        </row>
        <row r="9401">
          <cell r="A9401" t="str">
            <v>72.555.220/0001-92</v>
          </cell>
        </row>
        <row r="9402">
          <cell r="A9402" t="str">
            <v>72.561.178/0001-12</v>
          </cell>
        </row>
        <row r="9403">
          <cell r="A9403" t="str">
            <v>72.563.406/0001-93</v>
          </cell>
        </row>
        <row r="9404">
          <cell r="A9404" t="str">
            <v>72.568.967/0001-85</v>
          </cell>
        </row>
        <row r="9405">
          <cell r="A9405" t="str">
            <v>72.595.309/0012-35</v>
          </cell>
        </row>
        <row r="9406">
          <cell r="A9406" t="str">
            <v>72.726.805/0001-28</v>
          </cell>
        </row>
        <row r="9407">
          <cell r="A9407" t="str">
            <v>72.786.213/0001-00</v>
          </cell>
        </row>
        <row r="9408">
          <cell r="A9408" t="str">
            <v>72.797.913/0001-91</v>
          </cell>
        </row>
        <row r="9409">
          <cell r="A9409" t="str">
            <v>72.804.057/0001-54</v>
          </cell>
        </row>
        <row r="9410">
          <cell r="A9410" t="str">
            <v>72.823.461/0001-75</v>
          </cell>
        </row>
        <row r="9411">
          <cell r="A9411" t="str">
            <v>72.863.459/0001-20</v>
          </cell>
        </row>
        <row r="9412">
          <cell r="A9412" t="str">
            <v>72.932.361/0001-87</v>
          </cell>
        </row>
        <row r="9413">
          <cell r="A9413" t="str">
            <v>72.948.037/0001-57</v>
          </cell>
        </row>
        <row r="9414">
          <cell r="A9414" t="str">
            <v>72.974.264/0001-57</v>
          </cell>
        </row>
        <row r="9415">
          <cell r="A9415" t="str">
            <v>73.034.852/0001-73</v>
          </cell>
        </row>
        <row r="9416">
          <cell r="A9416" t="str">
            <v>73.085.375/0002-56</v>
          </cell>
        </row>
        <row r="9417">
          <cell r="A9417" t="str">
            <v>73.141.152/0001-88</v>
          </cell>
        </row>
        <row r="9418">
          <cell r="A9418" t="str">
            <v>73.163.800/0001-05</v>
          </cell>
        </row>
        <row r="9419">
          <cell r="A9419" t="str">
            <v>73.2.9.46./327--20</v>
          </cell>
        </row>
        <row r="9420">
          <cell r="A9420" t="str">
            <v>73.211.765/0001-44</v>
          </cell>
        </row>
        <row r="9421">
          <cell r="A9421" t="str">
            <v>73.235.509/0002-78</v>
          </cell>
        </row>
        <row r="9422">
          <cell r="A9422" t="str">
            <v>73.253.429/0002-45</v>
          </cell>
        </row>
        <row r="9423">
          <cell r="A9423" t="str">
            <v>73.267.882/0001-20</v>
          </cell>
        </row>
        <row r="9424">
          <cell r="A9424" t="str">
            <v>73.280.984/0001-85</v>
          </cell>
        </row>
        <row r="9425">
          <cell r="A9425" t="str">
            <v>73.285.959/0001-94</v>
          </cell>
        </row>
        <row r="9426">
          <cell r="A9426" t="str">
            <v>73.306.235/0001-80</v>
          </cell>
        </row>
        <row r="9427">
          <cell r="A9427" t="str">
            <v>73.312.225/0001-57</v>
          </cell>
        </row>
        <row r="9428">
          <cell r="A9428" t="str">
            <v>73.313.900/0001-62</v>
          </cell>
        </row>
        <row r="9429">
          <cell r="A9429" t="str">
            <v>73.315.939/0001-19</v>
          </cell>
        </row>
        <row r="9430">
          <cell r="A9430" t="str">
            <v>73.319.345/0001-86</v>
          </cell>
        </row>
        <row r="9431">
          <cell r="A9431" t="str">
            <v>73.348.518/0001-94</v>
          </cell>
        </row>
        <row r="9432">
          <cell r="A9432" t="str">
            <v>73.377.541/0001-07</v>
          </cell>
        </row>
        <row r="9433">
          <cell r="A9433" t="str">
            <v>73.392.680/0001-00</v>
          </cell>
        </row>
        <row r="9434">
          <cell r="A9434" t="str">
            <v>73.396.079/0002-76</v>
          </cell>
        </row>
        <row r="9435">
          <cell r="A9435" t="str">
            <v>73.441.776/0001-10</v>
          </cell>
        </row>
        <row r="9436">
          <cell r="A9436" t="str">
            <v>73.442.782/0001-92</v>
          </cell>
        </row>
        <row r="9437">
          <cell r="A9437" t="str">
            <v>73.473.415/0001-56</v>
          </cell>
        </row>
        <row r="9438">
          <cell r="A9438" t="str">
            <v>73.474.553/0001-50</v>
          </cell>
        </row>
        <row r="9439">
          <cell r="A9439" t="str">
            <v>73.485.328/0001-19</v>
          </cell>
        </row>
        <row r="9440">
          <cell r="A9440" t="str">
            <v>73.489.379/0001-19</v>
          </cell>
        </row>
        <row r="9441">
          <cell r="A9441" t="str">
            <v>73.490.922/0001-06</v>
          </cell>
        </row>
        <row r="9442">
          <cell r="A9442" t="str">
            <v>73.509.713/0002-30</v>
          </cell>
        </row>
        <row r="9443">
          <cell r="A9443" t="str">
            <v>73.511.024/0001-89</v>
          </cell>
        </row>
        <row r="9444">
          <cell r="A9444" t="str">
            <v>73.514.523/0001-20</v>
          </cell>
        </row>
        <row r="9445">
          <cell r="A9445" t="str">
            <v>73.533.127/0001-40</v>
          </cell>
        </row>
        <row r="9446">
          <cell r="A9446" t="str">
            <v>73.537.037/0001-27</v>
          </cell>
        </row>
        <row r="9447">
          <cell r="A9447" t="str">
            <v>73.537.045/0001-73</v>
          </cell>
        </row>
        <row r="9448">
          <cell r="A9448" t="str">
            <v>73.539.538/0001-42</v>
          </cell>
        </row>
        <row r="9449">
          <cell r="A9449" t="str">
            <v>73.548.737/0001-17</v>
          </cell>
        </row>
        <row r="9450">
          <cell r="A9450" t="str">
            <v>73.575.771/0001-80</v>
          </cell>
        </row>
        <row r="9451">
          <cell r="A9451" t="str">
            <v>73.597.668/0001-31</v>
          </cell>
        </row>
        <row r="9452">
          <cell r="A9452" t="str">
            <v>73.604.738/0001-31</v>
          </cell>
        </row>
        <row r="9453">
          <cell r="A9453" t="str">
            <v>73.604.993/0001-84</v>
          </cell>
        </row>
        <row r="9454">
          <cell r="A9454" t="str">
            <v>73.612.053/0001-37</v>
          </cell>
        </row>
        <row r="9455">
          <cell r="A9455" t="str">
            <v>73.652.448/0003-25</v>
          </cell>
        </row>
        <row r="9456">
          <cell r="A9456" t="str">
            <v>73.655.896/0001-10</v>
          </cell>
        </row>
        <row r="9457">
          <cell r="A9457" t="str">
            <v>73.673.691/0001-68</v>
          </cell>
        </row>
        <row r="9458">
          <cell r="A9458" t="str">
            <v>73.705.444/0001-04</v>
          </cell>
        </row>
        <row r="9459">
          <cell r="A9459" t="str">
            <v>73.705.444/0005-20</v>
          </cell>
        </row>
        <row r="9460">
          <cell r="A9460" t="str">
            <v>73.705.444/0007-91</v>
          </cell>
        </row>
        <row r="9461">
          <cell r="A9461" t="str">
            <v>73.736.159/0001-42</v>
          </cell>
        </row>
        <row r="9462">
          <cell r="A9462" t="str">
            <v>73.737.678/0008-00</v>
          </cell>
        </row>
        <row r="9463">
          <cell r="A9463" t="str">
            <v>73.742.686/0001-60</v>
          </cell>
        </row>
        <row r="9464">
          <cell r="A9464" t="str">
            <v>73.742.934/0001-72</v>
          </cell>
        </row>
        <row r="9465">
          <cell r="A9465" t="str">
            <v>73.758.815/0001-08</v>
          </cell>
        </row>
        <row r="9466">
          <cell r="A9466" t="str">
            <v>73.773.665/0001-01</v>
          </cell>
        </row>
        <row r="9467">
          <cell r="A9467" t="str">
            <v>73.805.731/0001-88</v>
          </cell>
        </row>
        <row r="9468">
          <cell r="A9468" t="str">
            <v>73.818.007/0001-99</v>
          </cell>
        </row>
        <row r="9469">
          <cell r="A9469" t="str">
            <v>73.830.077/0001-62</v>
          </cell>
        </row>
        <row r="9470">
          <cell r="A9470" t="str">
            <v>73.830.226/0001-93</v>
          </cell>
        </row>
        <row r="9471">
          <cell r="A9471" t="str">
            <v>73.839.524/0001-44</v>
          </cell>
        </row>
        <row r="9472">
          <cell r="A9472" t="str">
            <v>73.842.817/0001-80</v>
          </cell>
        </row>
        <row r="9473">
          <cell r="A9473" t="str">
            <v>73.843.187/0001-69</v>
          </cell>
        </row>
        <row r="9474">
          <cell r="A9474" t="str">
            <v>73.847.113/0001-09</v>
          </cell>
        </row>
        <row r="9475">
          <cell r="A9475" t="str">
            <v>73.857.369/0001-99</v>
          </cell>
        </row>
        <row r="9476">
          <cell r="A9476" t="str">
            <v>73.868.473/0001-89</v>
          </cell>
        </row>
        <row r="9477">
          <cell r="A9477" t="str">
            <v>73.874.869/0001-39</v>
          </cell>
        </row>
        <row r="9478">
          <cell r="A9478" t="str">
            <v>73.901.035/0001-75</v>
          </cell>
        </row>
        <row r="9479">
          <cell r="A9479" t="str">
            <v>73.914.772/0001-02</v>
          </cell>
        </row>
        <row r="9480">
          <cell r="A9480" t="str">
            <v>73.935.314/0001-50</v>
          </cell>
        </row>
        <row r="9481">
          <cell r="A9481" t="str">
            <v>73.940.439/0001-78</v>
          </cell>
        </row>
        <row r="9482">
          <cell r="A9482" t="str">
            <v>73.987.471/0001-09</v>
          </cell>
        </row>
        <row r="9483">
          <cell r="A9483" t="str">
            <v xml:space="preserve">738.440.557-20    </v>
          </cell>
        </row>
        <row r="9484">
          <cell r="A9484" t="str">
            <v>74.002.155/0001-01</v>
          </cell>
        </row>
        <row r="9485">
          <cell r="A9485" t="str">
            <v>74.007.014/0001-73</v>
          </cell>
        </row>
        <row r="9486">
          <cell r="A9486" t="str">
            <v>74.038.555/0001-69</v>
          </cell>
        </row>
        <row r="9487">
          <cell r="A9487" t="str">
            <v>74.046.137/0001-13</v>
          </cell>
        </row>
        <row r="9488">
          <cell r="A9488" t="str">
            <v>74.054.602/0001-68</v>
          </cell>
        </row>
        <row r="9489">
          <cell r="A9489" t="str">
            <v>74.057.738/0001-21</v>
          </cell>
        </row>
        <row r="9490">
          <cell r="A9490" t="str">
            <v>74.060.161/0001-07</v>
          </cell>
        </row>
        <row r="9491">
          <cell r="A9491" t="str">
            <v>74.091.455/0001-04</v>
          </cell>
        </row>
        <row r="9492">
          <cell r="A9492" t="str">
            <v>74.102.187/0001-70</v>
          </cell>
        </row>
        <row r="9493">
          <cell r="A9493" t="str">
            <v>74.145.574/0001-94</v>
          </cell>
        </row>
        <row r="9494">
          <cell r="A9494" t="str">
            <v>74.148.925/0001-10</v>
          </cell>
        </row>
        <row r="9495">
          <cell r="A9495" t="str">
            <v>74.171.059/0001-89</v>
          </cell>
        </row>
        <row r="9496">
          <cell r="A9496" t="str">
            <v>74.186.115/0001-59</v>
          </cell>
        </row>
        <row r="9497">
          <cell r="A9497" t="str">
            <v>74.186.420/0001-40</v>
          </cell>
        </row>
        <row r="9498">
          <cell r="A9498" t="str">
            <v>74.188.046/0001-12</v>
          </cell>
        </row>
        <row r="9499">
          <cell r="A9499" t="str">
            <v>74.190.620/0001-77</v>
          </cell>
        </row>
        <row r="9500">
          <cell r="A9500" t="str">
            <v>74.194.945/0001-28</v>
          </cell>
        </row>
        <row r="9501">
          <cell r="A9501" t="str">
            <v>74.212.200/0001-44</v>
          </cell>
        </row>
        <row r="9502">
          <cell r="A9502" t="str">
            <v>74.216.755/0001-64</v>
          </cell>
        </row>
        <row r="9503">
          <cell r="A9503" t="str">
            <v>74.280.256/0001-36</v>
          </cell>
        </row>
        <row r="9504">
          <cell r="A9504" t="str">
            <v>74.305.582/0001-50</v>
          </cell>
        </row>
        <row r="9505">
          <cell r="A9505" t="str">
            <v>74.370.149/0002-80</v>
          </cell>
        </row>
        <row r="9506">
          <cell r="A9506" t="str">
            <v>74.4.9.45./894--20</v>
          </cell>
        </row>
        <row r="9507">
          <cell r="A9507" t="str">
            <v>74.411.323/0001-04</v>
          </cell>
        </row>
        <row r="9508">
          <cell r="A9508" t="str">
            <v>74.508.458/0001-92</v>
          </cell>
        </row>
        <row r="9509">
          <cell r="A9509" t="str">
            <v>74.510.785/0001-89</v>
          </cell>
        </row>
        <row r="9510">
          <cell r="A9510" t="str">
            <v>74.518.895/0001-97</v>
          </cell>
        </row>
        <row r="9511">
          <cell r="A9511" t="str">
            <v>74.523.606/0001-48</v>
          </cell>
        </row>
        <row r="9512">
          <cell r="A9512" t="str">
            <v>74.602.616/0001-79</v>
          </cell>
        </row>
        <row r="9513">
          <cell r="A9513" t="str">
            <v>74.614.538/0001-22</v>
          </cell>
        </row>
        <row r="9514">
          <cell r="A9514" t="str">
            <v>74.686.452/0001-05</v>
          </cell>
        </row>
        <row r="9515">
          <cell r="A9515" t="str">
            <v>75.091.074/0001-80</v>
          </cell>
        </row>
        <row r="9516">
          <cell r="A9516" t="str">
            <v>75.154.385/0001-40</v>
          </cell>
        </row>
        <row r="9517">
          <cell r="A9517" t="str">
            <v>75.313.031/0001-00</v>
          </cell>
        </row>
        <row r="9518">
          <cell r="A9518" t="str">
            <v>75.4.3.03./477--87</v>
          </cell>
        </row>
        <row r="9519">
          <cell r="A9519" t="str">
            <v xml:space="preserve">758.684.747-91    </v>
          </cell>
        </row>
        <row r="9520">
          <cell r="A9520" t="str">
            <v>76.492.552/0011-06</v>
          </cell>
        </row>
        <row r="9521">
          <cell r="A9521" t="str">
            <v>76.500.180/0010-23</v>
          </cell>
        </row>
        <row r="9522">
          <cell r="A9522" t="str">
            <v>76.501.956/0005-62</v>
          </cell>
        </row>
        <row r="9523">
          <cell r="A9523" t="str">
            <v>76.535.764/0328-51</v>
          </cell>
        </row>
        <row r="9524">
          <cell r="A9524" t="str">
            <v>76.618.024/0006-85</v>
          </cell>
        </row>
        <row r="9525">
          <cell r="A9525" t="str">
            <v>76.680.404/0001-35</v>
          </cell>
        </row>
        <row r="9526">
          <cell r="A9526" t="str">
            <v>76.731.280/0001-70</v>
          </cell>
        </row>
        <row r="9527">
          <cell r="A9527" t="str">
            <v>76.942.614/0001-54</v>
          </cell>
        </row>
        <row r="9528">
          <cell r="A9528" t="str">
            <v xml:space="preserve">766.302.268-87    </v>
          </cell>
        </row>
        <row r="9529">
          <cell r="A9529" t="str">
            <v>77.1.4.16./877--34</v>
          </cell>
        </row>
        <row r="9530">
          <cell r="A9530" t="str">
            <v>77.153.260/0001-21</v>
          </cell>
        </row>
        <row r="9531">
          <cell r="A9531" t="str">
            <v>77.477.834/0001-17</v>
          </cell>
        </row>
        <row r="9532">
          <cell r="A9532" t="str">
            <v>77.477.834/0002-06</v>
          </cell>
        </row>
        <row r="9533">
          <cell r="A9533" t="str">
            <v>77.506.301/0001-16</v>
          </cell>
        </row>
        <row r="9534">
          <cell r="A9534" t="str">
            <v>77.550.259/0006-45</v>
          </cell>
        </row>
        <row r="9535">
          <cell r="A9535" t="str">
            <v>77.662.146/0001-27</v>
          </cell>
        </row>
        <row r="9536">
          <cell r="A9536" t="str">
            <v>77.941.490/0026-03</v>
          </cell>
        </row>
        <row r="9537">
          <cell r="A9537" t="str">
            <v xml:space="preserve">770.737.207-78    </v>
          </cell>
        </row>
        <row r="9538">
          <cell r="A9538" t="str">
            <v>78.331.899/0001-12</v>
          </cell>
        </row>
        <row r="9539">
          <cell r="A9539" t="str">
            <v>78.365.541/0001-00</v>
          </cell>
        </row>
        <row r="9540">
          <cell r="A9540" t="str">
            <v>78.400.967/0001-58</v>
          </cell>
        </row>
        <row r="9541">
          <cell r="A9541" t="str">
            <v>78.611.522/0001-17</v>
          </cell>
        </row>
        <row r="9542">
          <cell r="A9542" t="str">
            <v>78.704.087/0001-75</v>
          </cell>
        </row>
        <row r="9543">
          <cell r="A9543" t="str">
            <v>78.860.376/0001-63</v>
          </cell>
        </row>
        <row r="9544">
          <cell r="A9544" t="str">
            <v>78.929.213/0001-90</v>
          </cell>
        </row>
        <row r="9545">
          <cell r="A9545" t="str">
            <v xml:space="preserve">785.820.597-87    </v>
          </cell>
        </row>
        <row r="9546">
          <cell r="A9546" t="str">
            <v>79.048.955/0001-79</v>
          </cell>
        </row>
        <row r="9547">
          <cell r="A9547" t="str">
            <v>79.146.742/0001-80</v>
          </cell>
        </row>
        <row r="9548">
          <cell r="A9548" t="str">
            <v>79.195.699/0040-59</v>
          </cell>
        </row>
        <row r="9549">
          <cell r="A9549" t="str">
            <v>79.568.416/0001-60</v>
          </cell>
        </row>
        <row r="9550">
          <cell r="A9550" t="str">
            <v>79.670.501/0003-05</v>
          </cell>
        </row>
        <row r="9551">
          <cell r="A9551" t="str">
            <v>79.747.507/0001-63</v>
          </cell>
        </row>
        <row r="9552">
          <cell r="A9552" t="str">
            <v xml:space="preserve">794.053.987-68    </v>
          </cell>
        </row>
        <row r="9553">
          <cell r="A9553" t="str">
            <v>80.342.686/0001-38</v>
          </cell>
        </row>
        <row r="9554">
          <cell r="A9554" t="str">
            <v>80.537.392/0001-61</v>
          </cell>
        </row>
        <row r="9555">
          <cell r="A9555" t="str">
            <v>80.563.554/0001-36</v>
          </cell>
        </row>
        <row r="9556">
          <cell r="A9556" t="str">
            <v>80.577.232/0001-46</v>
          </cell>
        </row>
        <row r="9557">
          <cell r="A9557" t="str">
            <v>80.827.694/0001-74</v>
          </cell>
        </row>
        <row r="9558">
          <cell r="A9558" t="str">
            <v xml:space="preserve">801.716.057-72    </v>
          </cell>
        </row>
        <row r="9559">
          <cell r="A9559" t="str">
            <v>81.107.112/0001-48</v>
          </cell>
        </row>
        <row r="9560">
          <cell r="A9560" t="str">
            <v>81.428.187/0001-20</v>
          </cell>
        </row>
        <row r="9561">
          <cell r="A9561" t="str">
            <v>81.433.765/0028-37</v>
          </cell>
        </row>
        <row r="9562">
          <cell r="A9562" t="str">
            <v>81.522.690/0001-40</v>
          </cell>
        </row>
        <row r="9563">
          <cell r="A9563" t="str">
            <v>81.614.950/0001-08</v>
          </cell>
        </row>
        <row r="9564">
          <cell r="A9564" t="str">
            <v>81.662.462/0001-76</v>
          </cell>
        </row>
        <row r="9565">
          <cell r="A9565" t="str">
            <v>81.771.669/0008-55</v>
          </cell>
        </row>
        <row r="9566">
          <cell r="A9566" t="str">
            <v>82.101.189/0001-73</v>
          </cell>
        </row>
        <row r="9567">
          <cell r="A9567" t="str">
            <v>82.743.287/0012-67</v>
          </cell>
        </row>
        <row r="9568">
          <cell r="A9568" t="str">
            <v>82.845.249/0001-62</v>
          </cell>
        </row>
        <row r="9569">
          <cell r="A9569" t="str">
            <v>82.889.619/0001-63</v>
          </cell>
        </row>
        <row r="9570">
          <cell r="A9570" t="str">
            <v>82.988.205/0002-72</v>
          </cell>
        </row>
        <row r="9571">
          <cell r="A9571" t="str">
            <v xml:space="preserve">821.444.867-00    </v>
          </cell>
        </row>
        <row r="9572">
          <cell r="A9572" t="str">
            <v xml:space="preserve">823.043.787-49    </v>
          </cell>
        </row>
        <row r="9573">
          <cell r="A9573" t="str">
            <v xml:space="preserve">825.526.227-04    </v>
          </cell>
        </row>
        <row r="9574">
          <cell r="A9574" t="str">
            <v>83.059.899/0003-07</v>
          </cell>
        </row>
        <row r="9575">
          <cell r="A9575" t="str">
            <v>83.325.910/0001-71</v>
          </cell>
        </row>
        <row r="9576">
          <cell r="A9576" t="str">
            <v>83.333.237/0001-11</v>
          </cell>
        </row>
        <row r="9577">
          <cell r="A9577" t="str">
            <v>83.383.950/0001-70</v>
          </cell>
        </row>
        <row r="9578">
          <cell r="A9578" t="str">
            <v>83.475.913/0002-72</v>
          </cell>
        </row>
        <row r="9579">
          <cell r="A9579" t="str">
            <v>83.673.939/0001-44</v>
          </cell>
        </row>
        <row r="9580">
          <cell r="A9580" t="str">
            <v>83.720.060/0001-06</v>
          </cell>
        </row>
        <row r="9581">
          <cell r="A9581" t="str">
            <v>83.753.095/0001-41</v>
          </cell>
        </row>
        <row r="9582">
          <cell r="A9582" t="str">
            <v>83.753.095/0002-22</v>
          </cell>
        </row>
        <row r="9583">
          <cell r="A9583" t="str">
            <v xml:space="preserve">830.072.457-53    </v>
          </cell>
        </row>
        <row r="9584">
          <cell r="A9584" t="str">
            <v>84.1.4.63./707--87</v>
          </cell>
        </row>
        <row r="9585">
          <cell r="A9585" t="str">
            <v>84.137.421/0001-59</v>
          </cell>
        </row>
        <row r="9586">
          <cell r="A9586" t="str">
            <v>84.140.607/0001-67</v>
          </cell>
        </row>
        <row r="9587">
          <cell r="A9587" t="str">
            <v>84.208.271/0001-27</v>
          </cell>
        </row>
        <row r="9588">
          <cell r="A9588" t="str">
            <v>84.300.540/0023-96</v>
          </cell>
        </row>
        <row r="9589">
          <cell r="A9589" t="str">
            <v>84.550.243/0001-93</v>
          </cell>
        </row>
        <row r="9590">
          <cell r="A9590" t="str">
            <v>84.555.945/0001-60</v>
          </cell>
        </row>
        <row r="9591">
          <cell r="A9591" t="str">
            <v>84.579.564/0001-10</v>
          </cell>
        </row>
        <row r="9592">
          <cell r="A9592" t="str">
            <v>84.6.5.19./547--15</v>
          </cell>
        </row>
        <row r="9593">
          <cell r="A9593" t="str">
            <v>84.616.622/0001-39</v>
          </cell>
        </row>
        <row r="9594">
          <cell r="A9594" t="str">
            <v>84.684.455/0070-95</v>
          </cell>
        </row>
        <row r="9595">
          <cell r="A9595" t="str">
            <v>84.684.455/0071-76</v>
          </cell>
        </row>
        <row r="9596">
          <cell r="A9596" t="str">
            <v>84.894.252/0001-00</v>
          </cell>
        </row>
        <row r="9597">
          <cell r="A9597" t="str">
            <v>84.943.067/0013-93</v>
          </cell>
        </row>
        <row r="9598">
          <cell r="A9598" t="str">
            <v>84.968.593/0001-74</v>
          </cell>
        </row>
        <row r="9599">
          <cell r="A9599" t="str">
            <v>85.127.983/0001-84</v>
          </cell>
        </row>
        <row r="9600">
          <cell r="A9600" t="str">
            <v>85.127.983/0005-08</v>
          </cell>
        </row>
        <row r="9601">
          <cell r="A9601" t="str">
            <v>85.127.983/0013-18</v>
          </cell>
        </row>
        <row r="9602">
          <cell r="A9602" t="str">
            <v>85.177.814/0001-59</v>
          </cell>
        </row>
        <row r="9603">
          <cell r="A9603" t="str">
            <v>85.485.258/0001-88</v>
          </cell>
        </row>
        <row r="9604">
          <cell r="A9604" t="str">
            <v xml:space="preserve">852.342.907-78    </v>
          </cell>
        </row>
        <row r="9605">
          <cell r="A9605" t="str">
            <v>86.183.449/0010-49</v>
          </cell>
        </row>
        <row r="9606">
          <cell r="A9606" t="str">
            <v>86.4.4.54./487--40</v>
          </cell>
        </row>
        <row r="9607">
          <cell r="A9607" t="str">
            <v>86.4.9.88./867--49</v>
          </cell>
        </row>
        <row r="9608">
          <cell r="A9608" t="str">
            <v>86.448.107/0001-12</v>
          </cell>
        </row>
        <row r="9609">
          <cell r="A9609" t="str">
            <v>86.532.538/0032-69</v>
          </cell>
        </row>
        <row r="9610">
          <cell r="A9610" t="str">
            <v>86.564.994/0001-94</v>
          </cell>
        </row>
        <row r="9611">
          <cell r="A9611" t="str">
            <v>86.620.044/0001-30</v>
          </cell>
        </row>
        <row r="9612">
          <cell r="A9612" t="str">
            <v>86.640.976/0001-44</v>
          </cell>
        </row>
        <row r="9613">
          <cell r="A9613" t="str">
            <v>86.643.863/0001-00</v>
          </cell>
        </row>
        <row r="9614">
          <cell r="A9614" t="str">
            <v>86.7.0.98./797--04</v>
          </cell>
        </row>
        <row r="9615">
          <cell r="A9615" t="str">
            <v>86.721.487/0001-17</v>
          </cell>
        </row>
        <row r="9616">
          <cell r="A9616" t="str">
            <v>86.744.166/0001-38</v>
          </cell>
        </row>
        <row r="9617">
          <cell r="A9617" t="str">
            <v>86.747.995/0001-74</v>
          </cell>
        </row>
        <row r="9618">
          <cell r="A9618" t="str">
            <v>86.753.217/0001-98</v>
          </cell>
        </row>
        <row r="9619">
          <cell r="A9619" t="str">
            <v>86.773.942/0002-09</v>
          </cell>
        </row>
        <row r="9620">
          <cell r="A9620" t="str">
            <v>86.777.711/0001-92</v>
          </cell>
        </row>
        <row r="9621">
          <cell r="A9621" t="str">
            <v>86.781.069/0001-15</v>
          </cell>
        </row>
        <row r="9622">
          <cell r="A9622" t="str">
            <v>86.792.009/0001-06</v>
          </cell>
        </row>
        <row r="9623">
          <cell r="A9623" t="str">
            <v>86.800.745/0001-50</v>
          </cell>
        </row>
        <row r="9624">
          <cell r="A9624" t="str">
            <v>86.801.958/0001-05</v>
          </cell>
        </row>
        <row r="9625">
          <cell r="A9625" t="str">
            <v>86.819.653/0001-12</v>
          </cell>
        </row>
        <row r="9626">
          <cell r="A9626" t="str">
            <v>86.837.846/0001-04</v>
          </cell>
        </row>
        <row r="9627">
          <cell r="A9627" t="str">
            <v>86.866.522/0001-96</v>
          </cell>
        </row>
        <row r="9628">
          <cell r="A9628" t="str">
            <v>86.891.066/0001-34</v>
          </cell>
        </row>
        <row r="9629">
          <cell r="A9629" t="str">
            <v>86.898.376/0001-80</v>
          </cell>
        </row>
        <row r="9630">
          <cell r="A9630" t="str">
            <v>86.9.4.58./157--49</v>
          </cell>
        </row>
        <row r="9631">
          <cell r="A9631" t="str">
            <v>86.945.938/0001-08</v>
          </cell>
        </row>
        <row r="9632">
          <cell r="A9632" t="str">
            <v>86.958.154/0001-06</v>
          </cell>
        </row>
        <row r="9633">
          <cell r="A9633" t="str">
            <v>86.986.486/0001-02</v>
          </cell>
        </row>
        <row r="9634">
          <cell r="A9634" t="str">
            <v>86.986.924/0001-24</v>
          </cell>
        </row>
        <row r="9635">
          <cell r="A9635" t="str">
            <v xml:space="preserve">861.593.647-15    </v>
          </cell>
        </row>
        <row r="9636">
          <cell r="A9636" t="str">
            <v xml:space="preserve">869.939.847-68    </v>
          </cell>
        </row>
        <row r="9637">
          <cell r="A9637" t="str">
            <v>87.175.824/0001-80</v>
          </cell>
        </row>
        <row r="9638">
          <cell r="A9638" t="str">
            <v>87.550.281/0001-34</v>
          </cell>
        </row>
        <row r="9639">
          <cell r="A9639" t="str">
            <v>87.960.167/0001-82</v>
          </cell>
        </row>
        <row r="9640">
          <cell r="A9640" t="str">
            <v xml:space="preserve">870.347.358-91    </v>
          </cell>
        </row>
        <row r="9641">
          <cell r="A9641" t="str">
            <v>88.028.873/0015-59</v>
          </cell>
        </row>
        <row r="9642">
          <cell r="A9642" t="str">
            <v>88.028.873/0027-92</v>
          </cell>
        </row>
        <row r="9643">
          <cell r="A9643" t="str">
            <v>88.1.5.33./397--53</v>
          </cell>
        </row>
        <row r="9644">
          <cell r="A9644" t="str">
            <v>88.610.266/0005-20</v>
          </cell>
        </row>
        <row r="9645">
          <cell r="A9645" t="str">
            <v>88.612.049/0001-46</v>
          </cell>
        </row>
        <row r="9646">
          <cell r="A9646" t="str">
            <v>88.613.856/0001-83</v>
          </cell>
        </row>
        <row r="9647">
          <cell r="A9647" t="str">
            <v>88.634.977/0015-07</v>
          </cell>
        </row>
        <row r="9648">
          <cell r="A9648" t="str">
            <v>88.658.984/0001-43</v>
          </cell>
        </row>
        <row r="9649">
          <cell r="A9649" t="str">
            <v>88.658.984/0002-24</v>
          </cell>
        </row>
        <row r="9650">
          <cell r="A9650" t="str">
            <v>88.658.984/0010-34</v>
          </cell>
        </row>
        <row r="9651">
          <cell r="A9651" t="str">
            <v>89.066.179/0001-93</v>
          </cell>
        </row>
        <row r="9652">
          <cell r="A9652" t="str">
            <v>89.611.909/0001-90</v>
          </cell>
        </row>
        <row r="9653">
          <cell r="A9653" t="str">
            <v>90.347.840/0003-80</v>
          </cell>
        </row>
        <row r="9654">
          <cell r="A9654" t="str">
            <v>90.347.840/0004-60</v>
          </cell>
        </row>
        <row r="9655">
          <cell r="A9655" t="str">
            <v>90.347.840/0014-32</v>
          </cell>
        </row>
        <row r="9656">
          <cell r="A9656" t="str">
            <v>90.528.530/0003-61</v>
          </cell>
        </row>
        <row r="9657">
          <cell r="A9657" t="str">
            <v>91.010.744/0001-42</v>
          </cell>
        </row>
        <row r="9658">
          <cell r="A9658" t="str">
            <v>91.088.328/0001-67</v>
          </cell>
        </row>
        <row r="9659">
          <cell r="A9659" t="str">
            <v>91.802.629/0001-00</v>
          </cell>
        </row>
        <row r="9660">
          <cell r="A9660" t="str">
            <v xml:space="preserve">913.936.557-34    </v>
          </cell>
        </row>
        <row r="9661">
          <cell r="A9661" t="str">
            <v>92.197.250/0001-81</v>
          </cell>
        </row>
        <row r="9662">
          <cell r="A9662" t="str">
            <v>92.644.483/0008-51</v>
          </cell>
        </row>
        <row r="9663">
          <cell r="A9663" t="str">
            <v>92.644.483/0010-76</v>
          </cell>
        </row>
        <row r="9664">
          <cell r="A9664" t="str">
            <v>92.660.240/0001-30</v>
          </cell>
        </row>
        <row r="9665">
          <cell r="A9665" t="str">
            <v>92.674.928/0001-70</v>
          </cell>
        </row>
        <row r="9666">
          <cell r="A9666" t="str">
            <v>92.678.093/0001-26</v>
          </cell>
        </row>
        <row r="9667">
          <cell r="A9667" t="str">
            <v>92.691.161/0006-00</v>
          </cell>
        </row>
        <row r="9668">
          <cell r="A9668" t="str">
            <v>92.7.3.30./427--34</v>
          </cell>
        </row>
        <row r="9669">
          <cell r="A9669" t="str">
            <v>92.753.268/0001-12</v>
          </cell>
        </row>
        <row r="9670">
          <cell r="A9670" t="str">
            <v>92.772.821/0001-64</v>
          </cell>
        </row>
        <row r="9671">
          <cell r="A9671" t="str">
            <v>92.779.156/0004-83</v>
          </cell>
        </row>
        <row r="9672">
          <cell r="A9672" t="str">
            <v>92.779.156/0005-64</v>
          </cell>
        </row>
        <row r="9673">
          <cell r="A9673" t="str">
            <v>93.248.318/0001-77</v>
          </cell>
        </row>
        <row r="9674">
          <cell r="A9674" t="str">
            <v>93.4.0.62./657--49</v>
          </cell>
        </row>
        <row r="9675">
          <cell r="A9675" t="str">
            <v>93.7.8.92./827--20</v>
          </cell>
        </row>
        <row r="9676">
          <cell r="A9676" t="str">
            <v>93.919.884/0001-63</v>
          </cell>
        </row>
        <row r="9677">
          <cell r="A9677" t="str">
            <v xml:space="preserve">937.283.797-00    </v>
          </cell>
        </row>
        <row r="9678">
          <cell r="A9678" t="str">
            <v xml:space="preserve">946.774.686-72    </v>
          </cell>
        </row>
        <row r="9679">
          <cell r="A9679" t="str">
            <v>95.376.026/0001-45</v>
          </cell>
        </row>
        <row r="9680">
          <cell r="A9680" t="str">
            <v>95.591.723/0001-19</v>
          </cell>
        </row>
        <row r="9681">
          <cell r="A9681" t="str">
            <v>95.764.684/0001-04</v>
          </cell>
        </row>
        <row r="9682">
          <cell r="A9682" t="str">
            <v>95.795.043/0004-60</v>
          </cell>
        </row>
        <row r="9683">
          <cell r="A9683" t="str">
            <v>95.803.839/0002-55</v>
          </cell>
        </row>
        <row r="9684">
          <cell r="A9684" t="str">
            <v>95.9.5.00./957--15</v>
          </cell>
        </row>
        <row r="9685">
          <cell r="A9685" t="str">
            <v>95.948.618/0001-94</v>
          </cell>
        </row>
        <row r="9686">
          <cell r="A9686" t="str">
            <v xml:space="preserve">953.422.497-91    </v>
          </cell>
        </row>
        <row r="9687">
          <cell r="A9687" t="str">
            <v xml:space="preserve">954.909.917-20    </v>
          </cell>
        </row>
        <row r="9688">
          <cell r="A9688" t="str">
            <v xml:space="preserve">96+3153327-68     </v>
          </cell>
        </row>
        <row r="9689">
          <cell r="A9689" t="str">
            <v>96.260.112/0001-50</v>
          </cell>
        </row>
        <row r="9690">
          <cell r="A9690" t="str">
            <v>96.398.706/0002-03</v>
          </cell>
        </row>
        <row r="9691">
          <cell r="A9691" t="str">
            <v>96.4.1.27./987--49</v>
          </cell>
        </row>
        <row r="9692">
          <cell r="A9692" t="str">
            <v>96.428.784/0001-22</v>
          </cell>
        </row>
        <row r="9693">
          <cell r="A9693" t="str">
            <v>96.433.859/0001-63</v>
          </cell>
        </row>
        <row r="9694">
          <cell r="A9694" t="str">
            <v>96.462.718/0001-79</v>
          </cell>
        </row>
        <row r="9695">
          <cell r="A9695" t="str">
            <v>96.584.701/0001-94</v>
          </cell>
        </row>
        <row r="9696">
          <cell r="A9696" t="str">
            <v>96.613.302/0001-04</v>
          </cell>
        </row>
        <row r="9697">
          <cell r="A9697" t="str">
            <v>96.653.381/0001-87</v>
          </cell>
        </row>
        <row r="9698">
          <cell r="A9698" t="str">
            <v>96.783.824/0001-54</v>
          </cell>
        </row>
        <row r="9699">
          <cell r="A9699" t="str">
            <v>96.802.525/0001-10</v>
          </cell>
        </row>
        <row r="9700">
          <cell r="A9700" t="str">
            <v>96.802.780/0001-62</v>
          </cell>
        </row>
        <row r="9701">
          <cell r="A9701" t="str">
            <v>96.824.594/0078-03</v>
          </cell>
        </row>
        <row r="9702">
          <cell r="A9702" t="str">
            <v>96.828.827/0001-67</v>
          </cell>
        </row>
        <row r="9703">
          <cell r="A9703" t="str">
            <v>96.832.365/0001-51</v>
          </cell>
        </row>
        <row r="9704">
          <cell r="A9704" t="str">
            <v>96.832.365/0003-13</v>
          </cell>
        </row>
        <row r="9705">
          <cell r="A9705" t="str">
            <v>96.832.365/0008-28</v>
          </cell>
        </row>
        <row r="9706">
          <cell r="A9706" t="str">
            <v>96.832.365/0010-42</v>
          </cell>
        </row>
        <row r="9707">
          <cell r="A9707" t="str">
            <v>96.832.365/0015-57</v>
          </cell>
        </row>
        <row r="9708">
          <cell r="A9708" t="str">
            <v>96.845.482/0001-50</v>
          </cell>
        </row>
        <row r="9709">
          <cell r="A9709" t="str">
            <v xml:space="preserve">965.292.377-04    </v>
          </cell>
        </row>
        <row r="9710">
          <cell r="A9710" t="str">
            <v xml:space="preserve">965.526.628-15    </v>
          </cell>
        </row>
        <row r="9711">
          <cell r="A9711" t="str">
            <v>97.3.6.27./497--20</v>
          </cell>
        </row>
        <row r="9712">
          <cell r="A9712" t="str">
            <v>97.339.030/0001-69</v>
          </cell>
        </row>
        <row r="9713">
          <cell r="A9713" t="str">
            <v>97.349.807/0001-76</v>
          </cell>
        </row>
        <row r="9714">
          <cell r="A9714" t="str">
            <v>97.359.889/0001-30</v>
          </cell>
        </row>
        <row r="9715">
          <cell r="A9715" t="str">
            <v>97.364.954/0001-15</v>
          </cell>
        </row>
        <row r="9716">
          <cell r="A9716" t="str">
            <v>97.413.025/0001-59</v>
          </cell>
        </row>
        <row r="9717">
          <cell r="A9717" t="str">
            <v>97.416.622/0001-37</v>
          </cell>
        </row>
        <row r="9718">
          <cell r="A9718" t="str">
            <v>97.418.735/0001-71</v>
          </cell>
        </row>
        <row r="9719">
          <cell r="A9719" t="str">
            <v>97.455.190/0001-73</v>
          </cell>
        </row>
        <row r="9720">
          <cell r="A9720" t="str">
            <v>97.461.917/0001-25</v>
          </cell>
        </row>
        <row r="9721">
          <cell r="A9721" t="str">
            <v>97.467.856/0004-56</v>
          </cell>
        </row>
        <row r="9722">
          <cell r="A9722" t="str">
            <v>97.494.819/0001-94</v>
          </cell>
        </row>
        <row r="9723">
          <cell r="A9723" t="str">
            <v>97.496.483/0001-07</v>
          </cell>
        </row>
        <row r="9724">
          <cell r="A9724" t="str">
            <v>97.510.747/0001-21</v>
          </cell>
        </row>
        <row r="9725">
          <cell r="A9725" t="str">
            <v>98.1.5.07./667--15</v>
          </cell>
        </row>
        <row r="9726">
          <cell r="A9726" t="str">
            <v>99.9.5.81./397--15</v>
          </cell>
        </row>
        <row r="9727">
          <cell r="A9727" t="str">
            <v>99.999.999/0001-91</v>
          </cell>
        </row>
        <row r="9728">
          <cell r="A9728" t="str">
            <v>99.999.999/0001-91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PU-MARÇO_2002"/>
      <sheetName val="CUSTO H-UTIL.-EQIP."/>
      <sheetName val="CÓD.-SERVIÇO"/>
      <sheetName val="PROD-EQUIPE"/>
      <sheetName val="01.100.00"/>
      <sheetName val="BONIFICAÇÃO"/>
      <sheetName val="TPU_MARÇO_2002"/>
      <sheetName val="Página 16"/>
      <sheetName val="Sheet6"/>
      <sheetName val="38"/>
    </sheetNames>
    <sheetDataSet>
      <sheetData sheetId="0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  <cell r="L2" t="str">
            <v>K</v>
          </cell>
        </row>
        <row r="3">
          <cell r="H3" t="str">
            <v>TER</v>
          </cell>
          <cell r="L3">
            <v>0</v>
          </cell>
        </row>
        <row r="4">
          <cell r="H4" t="str">
            <v>PAV</v>
          </cell>
          <cell r="L4">
            <v>0</v>
          </cell>
        </row>
        <row r="5">
          <cell r="D5" t="str">
            <v xml:space="preserve">FASE 21 - SERVIÇOS PRELIMINARES :  </v>
          </cell>
          <cell r="H5" t="str">
            <v>PAV1</v>
          </cell>
          <cell r="L5">
            <v>0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  <cell r="L6">
            <v>0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  <cell r="L7">
            <v>0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  <cell r="L8">
            <v>0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  <cell r="L9">
            <v>0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  <cell r="L10">
            <v>0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  <cell r="L11">
            <v>0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  <cell r="L12">
            <v>0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  <cell r="L13">
            <v>0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  <cell r="L14">
            <v>0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. MED.08"/>
      <sheetName val="PROG. MED.08 (2)"/>
      <sheetName val="CAPA"/>
      <sheetName val="PATO - Ano 1"/>
      <sheetName val="TRANSP-Ano 1"/>
      <sheetName val="listagem 1"/>
      <sheetName val="LISTAGEM1 ARRUMADA"/>
      <sheetName val="RESUMO LIST 1"/>
      <sheetName val="PATO - Ano 2"/>
      <sheetName val="TRANSP-Ano 2"/>
      <sheetName val="listagem 2"/>
      <sheetName val="LISTAGEM2 ARRUMADA"/>
      <sheetName val="RESUMO LIST 2"/>
      <sheetName val="QuantPreços_2anos"/>
      <sheetName val="Plan1"/>
      <sheetName val="Cronograma"/>
      <sheetName val="Cronograma (2)"/>
      <sheetName val="ÍNDICES REAJUSTAMENTO"/>
      <sheetName val="DIAGRAMA"/>
      <sheetName val="MATERIALBETUMINOSO-Ano 1"/>
      <sheetName val="MATERIALBETUMINOSO-Ano 2"/>
      <sheetName val="MATERIALBETUMINOSO-Total"/>
      <sheetName val="TARIFATRANSPASF"/>
      <sheetName val="InstCanteiro"/>
      <sheetName val="InstCanteiro (TCU) - Modelo"/>
      <sheetName val="MobiDesmob (TCU)"/>
      <sheetName val="MobiDesmob"/>
      <sheetName val="MobiDesmob (TCU) - Modelo"/>
      <sheetName val="MO"/>
      <sheetName val="InstCanteiro (TCU)-ASTEP"/>
      <sheetName val="InstCanteiro (TCU)-BRUNO"/>
      <sheetName val="Layout Canteiro(TCU)"/>
      <sheetName val="CavaloMec"/>
      <sheetName val="Montagem da Usina"/>
      <sheetName val="Manutenção Canteiro"/>
      <sheetName val="Canteiro"/>
      <sheetName val="Aluguel Container"/>
      <sheetName val="Aluguel Canteiro"/>
      <sheetName val="VeiculoLeve"/>
      <sheetName val="QuantPreços_2anos(2)"/>
      <sheetName val="LayOut"/>
      <sheetName val="PROG. MED."/>
      <sheetName val="indices de reajustes"/>
      <sheetName val="Fórmula de transporte"/>
      <sheetName val="Memor calculo trans lig quente"/>
      <sheetName val="CAP 20 MBUQ"/>
      <sheetName val="Transp CAP 20 MBUQ"/>
      <sheetName val="Memor calculo transp lig frio"/>
      <sheetName val="RR1C PL"/>
      <sheetName val="Transp RR1C PL"/>
      <sheetName val="RM 1C - MBUF"/>
      <sheetName val="Transp RM 1C - MBUF"/>
      <sheetName val="RM 1C - S.Trincas"/>
      <sheetName val="Transp RM 1C - S.Trincas"/>
      <sheetName val="CM-30 T. BURACO (2)"/>
      <sheetName val="Transp CM-30 T. BURACO (2)"/>
      <sheetName val="CM 30 - R.Pofundo (2)"/>
      <sheetName val="Transp CM 30 - R. Profundo (2)"/>
      <sheetName val="Apicoamento"/>
      <sheetName val="Sikadur"/>
      <sheetName val="Pingadeira"/>
      <sheetName val="Apoio Freyssinet"/>
      <sheetName val="ComparativaPreços"/>
      <sheetName val="Acabamento"/>
      <sheetName val="Corte de Concreto"/>
      <sheetName val="Licitação"/>
      <sheetName val="SE"/>
      <sheetName val="SE_SicroPE_201511"/>
      <sheetName val="MO_SicroPE_201511"/>
      <sheetName val="EQ_SicroPE_201511"/>
      <sheetName val="MA_SICROPE_201511"/>
      <sheetName val="Composições_TR"/>
      <sheetName val="Composições"/>
      <sheetName val="SERVIÇOS COMPOR 2015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4">
          <cell r="F74" t="str">
            <v>CANTEIRO</v>
          </cell>
          <cell r="G74" t="str">
            <v>PISTA</v>
          </cell>
          <cell r="H74" t="str">
            <v>km 18,8 ao 146,2</v>
          </cell>
          <cell r="I74" t="str">
            <v>km 67,7 ao 119,0</v>
          </cell>
          <cell r="J74" t="str">
            <v>km 67,7 ao 143,0</v>
          </cell>
          <cell r="K74" t="str">
            <v>km 121,5 ao 143,0</v>
          </cell>
          <cell r="L74" t="str">
            <v>km 62,10 ao 66,40</v>
          </cell>
          <cell r="M74" t="str">
            <v>KM 69</v>
          </cell>
          <cell r="N74" t="str">
            <v>KM 70,6</v>
          </cell>
          <cell r="O74" t="str">
            <v>KM 75,72</v>
          </cell>
          <cell r="P74" t="str">
            <v>km 92,17 ao 146,02</v>
          </cell>
          <cell r="Q74" t="str">
            <v>km 115,02 ao 115,4</v>
          </cell>
          <cell r="R74" t="str">
            <v>km 134,2 ao 134,38</v>
          </cell>
          <cell r="S74" t="str">
            <v>km 134,38 ao 134,52</v>
          </cell>
          <cell r="T74" t="str">
            <v>BOTA-FORA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6">
          <cell r="A6" t="str">
            <v>T000</v>
          </cell>
          <cell r="B6" t="str">
            <v>Salário Mínimo</v>
          </cell>
          <cell r="C6">
            <v>0</v>
          </cell>
          <cell r="D6" t="str">
            <v>788,00</v>
          </cell>
          <cell r="E6" t="str">
            <v>717,31</v>
          </cell>
          <cell r="F6">
            <v>0</v>
          </cell>
          <cell r="G6" t="str">
            <v>6,8423</v>
          </cell>
          <cell r="I6">
            <v>788</v>
          </cell>
          <cell r="J6">
            <v>717.31</v>
          </cell>
          <cell r="K6">
            <v>6.8422999999999998</v>
          </cell>
        </row>
        <row r="7">
          <cell r="A7" t="str">
            <v>T301</v>
          </cell>
          <cell r="B7" t="str">
            <v>Motorista de veículo leve</v>
          </cell>
          <cell r="C7">
            <v>0</v>
          </cell>
          <cell r="D7" t="str">
            <v>1.363,24</v>
          </cell>
          <cell r="E7" t="str">
            <v>1.240,95</v>
          </cell>
          <cell r="F7">
            <v>0</v>
          </cell>
          <cell r="G7" t="str">
            <v>11,8373</v>
          </cell>
          <cell r="I7">
            <v>1363.24</v>
          </cell>
          <cell r="J7">
            <v>1240.95</v>
          </cell>
          <cell r="K7">
            <v>11.837300000000001</v>
          </cell>
        </row>
        <row r="8">
          <cell r="A8" t="str">
            <v>T302</v>
          </cell>
          <cell r="B8" t="str">
            <v>Motorista de caminhão</v>
          </cell>
          <cell r="C8">
            <v>0</v>
          </cell>
          <cell r="D8" t="str">
            <v>1.583,88</v>
          </cell>
          <cell r="E8" t="str">
            <v>1.441,80</v>
          </cell>
          <cell r="F8">
            <v>0</v>
          </cell>
          <cell r="G8" t="str">
            <v>13,7531</v>
          </cell>
          <cell r="I8">
            <v>1583.88</v>
          </cell>
          <cell r="J8">
            <v>1441.8</v>
          </cell>
          <cell r="K8">
            <v>13.7531</v>
          </cell>
        </row>
        <row r="9">
          <cell r="A9" t="str">
            <v>T303</v>
          </cell>
          <cell r="B9" t="str">
            <v>Motorista de veículo especial</v>
          </cell>
          <cell r="C9">
            <v>0</v>
          </cell>
          <cell r="D9" t="str">
            <v>1.977,88</v>
          </cell>
          <cell r="E9" t="str">
            <v>1.800,46</v>
          </cell>
          <cell r="F9">
            <v>0</v>
          </cell>
          <cell r="G9" t="str">
            <v>17,1743</v>
          </cell>
          <cell r="I9">
            <v>1977.88</v>
          </cell>
          <cell r="J9">
            <v>1800.46</v>
          </cell>
          <cell r="K9">
            <v>17.174299999999999</v>
          </cell>
        </row>
        <row r="10">
          <cell r="A10" t="str">
            <v>T311</v>
          </cell>
          <cell r="B10" t="str">
            <v>Operador de equipamento leve 1</v>
          </cell>
          <cell r="C10">
            <v>0</v>
          </cell>
          <cell r="D10" t="str">
            <v>1.237,16</v>
          </cell>
          <cell r="E10" t="str">
            <v>1.126,18</v>
          </cell>
          <cell r="F10">
            <v>0</v>
          </cell>
          <cell r="G10" t="str">
            <v>10,7425</v>
          </cell>
          <cell r="I10">
            <v>1237.1600000000001</v>
          </cell>
          <cell r="J10">
            <v>1126.18</v>
          </cell>
          <cell r="K10">
            <v>10.7425</v>
          </cell>
        </row>
        <row r="11">
          <cell r="A11" t="str">
            <v>T312</v>
          </cell>
          <cell r="B11" t="str">
            <v>Operador de equipamento leve 2</v>
          </cell>
          <cell r="C11">
            <v>0</v>
          </cell>
          <cell r="D11" t="str">
            <v>1.733,60</v>
          </cell>
          <cell r="E11" t="str">
            <v>1.578,09</v>
          </cell>
          <cell r="F11">
            <v>0</v>
          </cell>
          <cell r="G11" t="str">
            <v>15,0532</v>
          </cell>
          <cell r="I11">
            <v>1733.6</v>
          </cell>
          <cell r="J11">
            <v>1578.09</v>
          </cell>
          <cell r="K11">
            <v>15.0532</v>
          </cell>
        </row>
        <row r="12">
          <cell r="A12" t="str">
            <v>T313</v>
          </cell>
          <cell r="B12" t="str">
            <v>Operador de equip. pesado</v>
          </cell>
          <cell r="C12">
            <v>0</v>
          </cell>
          <cell r="D12" t="str">
            <v>2.111,84</v>
          </cell>
          <cell r="E12" t="str">
            <v>1.922,40</v>
          </cell>
          <cell r="F12">
            <v>0</v>
          </cell>
          <cell r="G12" t="str">
            <v>18,3375</v>
          </cell>
          <cell r="I12">
            <v>2111.84</v>
          </cell>
          <cell r="J12">
            <v>1922.4</v>
          </cell>
          <cell r="K12">
            <v>18.337499999999999</v>
          </cell>
        </row>
        <row r="13">
          <cell r="A13" t="str">
            <v>T314</v>
          </cell>
          <cell r="B13" t="str">
            <v>Operador de equip. especial</v>
          </cell>
          <cell r="C13">
            <v>0</v>
          </cell>
          <cell r="D13" t="str">
            <v>2.356,12</v>
          </cell>
          <cell r="E13" t="str">
            <v>2.144,77</v>
          </cell>
          <cell r="F13">
            <v>0</v>
          </cell>
          <cell r="G13" t="str">
            <v>20,4586</v>
          </cell>
          <cell r="I13">
            <v>2356.12</v>
          </cell>
          <cell r="J13">
            <v>2144.77</v>
          </cell>
          <cell r="K13">
            <v>20.458600000000001</v>
          </cell>
        </row>
        <row r="14">
          <cell r="A14" t="str">
            <v>T401</v>
          </cell>
          <cell r="B14" t="str">
            <v>Pré-marcador</v>
          </cell>
          <cell r="C14">
            <v>0</v>
          </cell>
          <cell r="D14" t="str">
            <v>1.449,92</v>
          </cell>
          <cell r="E14" t="str">
            <v>1.319,86</v>
          </cell>
          <cell r="F14">
            <v>0</v>
          </cell>
          <cell r="G14" t="str">
            <v>12,5899</v>
          </cell>
          <cell r="I14">
            <v>1449.92</v>
          </cell>
          <cell r="J14">
            <v>1319.86</v>
          </cell>
          <cell r="K14">
            <v>12.5899</v>
          </cell>
        </row>
        <row r="15">
          <cell r="A15" t="str">
            <v>T501</v>
          </cell>
          <cell r="B15" t="str">
            <v>Encarregado de turma</v>
          </cell>
          <cell r="C15">
            <v>0</v>
          </cell>
          <cell r="D15" t="str">
            <v>2.356,12</v>
          </cell>
          <cell r="E15" t="str">
            <v>2.144,77</v>
          </cell>
          <cell r="F15">
            <v>0</v>
          </cell>
          <cell r="G15" t="str">
            <v>20,4586</v>
          </cell>
          <cell r="I15">
            <v>2356.12</v>
          </cell>
          <cell r="J15">
            <v>2144.77</v>
          </cell>
          <cell r="K15">
            <v>20.458600000000001</v>
          </cell>
        </row>
        <row r="16">
          <cell r="A16" t="str">
            <v>T511</v>
          </cell>
          <cell r="B16" t="str">
            <v>Encarreg. de pavimentação</v>
          </cell>
          <cell r="C16">
            <v>0</v>
          </cell>
          <cell r="D16" t="str">
            <v>4.247,32</v>
          </cell>
          <cell r="E16" t="str">
            <v>3.866,33</v>
          </cell>
          <cell r="F16">
            <v>0</v>
          </cell>
          <cell r="G16" t="str">
            <v>36,8803</v>
          </cell>
          <cell r="I16">
            <v>4247.32</v>
          </cell>
          <cell r="J16">
            <v>3866.33</v>
          </cell>
          <cell r="K16">
            <v>36.880299999999998</v>
          </cell>
        </row>
        <row r="17">
          <cell r="A17" t="str">
            <v>T512</v>
          </cell>
          <cell r="B17" t="str">
            <v>Encarregado de britagem</v>
          </cell>
          <cell r="C17">
            <v>0</v>
          </cell>
          <cell r="D17" t="str">
            <v>4.247,32</v>
          </cell>
          <cell r="E17" t="str">
            <v>3.866,33</v>
          </cell>
          <cell r="F17">
            <v>0</v>
          </cell>
          <cell r="G17" t="str">
            <v>36,8803</v>
          </cell>
          <cell r="I17">
            <v>4247.32</v>
          </cell>
          <cell r="J17">
            <v>3866.33</v>
          </cell>
          <cell r="K17">
            <v>36.880299999999998</v>
          </cell>
        </row>
        <row r="18">
          <cell r="A18" t="str">
            <v>T601</v>
          </cell>
          <cell r="B18" t="str">
            <v>Blaster</v>
          </cell>
          <cell r="C18">
            <v>0</v>
          </cell>
          <cell r="D18" t="str">
            <v>2.356,12</v>
          </cell>
          <cell r="E18" t="str">
            <v>2.144,77</v>
          </cell>
          <cell r="F18">
            <v>0</v>
          </cell>
          <cell r="G18" t="str">
            <v>20,4586</v>
          </cell>
          <cell r="I18">
            <v>2356.12</v>
          </cell>
          <cell r="J18">
            <v>2144.77</v>
          </cell>
          <cell r="K18">
            <v>20.458600000000001</v>
          </cell>
        </row>
        <row r="19">
          <cell r="A19" t="str">
            <v>T602</v>
          </cell>
          <cell r="B19" t="str">
            <v>Montador</v>
          </cell>
          <cell r="C19">
            <v>0</v>
          </cell>
          <cell r="D19" t="str">
            <v>1.851,80</v>
          </cell>
          <cell r="E19" t="str">
            <v>1.685,69</v>
          </cell>
          <cell r="F19">
            <v>0</v>
          </cell>
          <cell r="G19" t="str">
            <v>16,0795</v>
          </cell>
          <cell r="I19">
            <v>1851.8</v>
          </cell>
          <cell r="J19">
            <v>1685.69</v>
          </cell>
          <cell r="K19">
            <v>16.079499999999999</v>
          </cell>
        </row>
        <row r="20">
          <cell r="A20" t="str">
            <v>T603</v>
          </cell>
          <cell r="B20" t="str">
            <v>Carpinteiro</v>
          </cell>
          <cell r="C20">
            <v>0</v>
          </cell>
          <cell r="D20" t="str">
            <v>1.449,92</v>
          </cell>
          <cell r="E20" t="str">
            <v>1.319,86</v>
          </cell>
          <cell r="F20">
            <v>0</v>
          </cell>
          <cell r="G20" t="str">
            <v>12,5899</v>
          </cell>
          <cell r="I20">
            <v>1449.92</v>
          </cell>
          <cell r="J20">
            <v>1319.86</v>
          </cell>
          <cell r="K20">
            <v>12.5899</v>
          </cell>
        </row>
        <row r="21">
          <cell r="A21" t="str">
            <v>T604</v>
          </cell>
          <cell r="B21" t="str">
            <v>Pedreiro</v>
          </cell>
          <cell r="C21">
            <v>0</v>
          </cell>
          <cell r="D21" t="str">
            <v>1.449,92</v>
          </cell>
          <cell r="E21" t="str">
            <v>1.319,86</v>
          </cell>
          <cell r="F21">
            <v>0</v>
          </cell>
          <cell r="G21" t="str">
            <v>12,5899</v>
          </cell>
          <cell r="I21">
            <v>1449.92</v>
          </cell>
          <cell r="J21">
            <v>1319.86</v>
          </cell>
          <cell r="K21">
            <v>12.5899</v>
          </cell>
        </row>
        <row r="22">
          <cell r="A22" t="str">
            <v>T605</v>
          </cell>
          <cell r="B22" t="str">
            <v>Armador</v>
          </cell>
          <cell r="C22">
            <v>0</v>
          </cell>
          <cell r="D22" t="str">
            <v>1.449,92</v>
          </cell>
          <cell r="E22" t="str">
            <v>1.319,86</v>
          </cell>
          <cell r="F22">
            <v>0</v>
          </cell>
          <cell r="G22" t="str">
            <v>12,5899</v>
          </cell>
          <cell r="I22">
            <v>1449.92</v>
          </cell>
          <cell r="J22">
            <v>1319.86</v>
          </cell>
          <cell r="K22">
            <v>12.5899</v>
          </cell>
        </row>
        <row r="23">
          <cell r="A23" t="str">
            <v>T606</v>
          </cell>
          <cell r="B23" t="str">
            <v>Ferreiro</v>
          </cell>
          <cell r="C23">
            <v>0</v>
          </cell>
          <cell r="D23" t="str">
            <v>1.449,92</v>
          </cell>
          <cell r="E23" t="str">
            <v>1.319,86</v>
          </cell>
          <cell r="F23">
            <v>0</v>
          </cell>
          <cell r="G23" t="str">
            <v>12,5899</v>
          </cell>
          <cell r="I23">
            <v>1449.92</v>
          </cell>
          <cell r="J23">
            <v>1319.86</v>
          </cell>
          <cell r="K23">
            <v>12.5899</v>
          </cell>
        </row>
        <row r="24">
          <cell r="A24" t="str">
            <v>T607</v>
          </cell>
          <cell r="B24" t="str">
            <v>Pintor</v>
          </cell>
          <cell r="C24">
            <v>0</v>
          </cell>
          <cell r="D24" t="str">
            <v>1.449,92</v>
          </cell>
          <cell r="E24" t="str">
            <v>1.319,86</v>
          </cell>
          <cell r="F24">
            <v>0</v>
          </cell>
          <cell r="G24" t="str">
            <v>12,5899</v>
          </cell>
          <cell r="I24">
            <v>1449.92</v>
          </cell>
          <cell r="J24">
            <v>1319.86</v>
          </cell>
          <cell r="K24">
            <v>12.5899</v>
          </cell>
        </row>
        <row r="25">
          <cell r="A25" t="str">
            <v>T608</v>
          </cell>
          <cell r="B25" t="str">
            <v>Soldador</v>
          </cell>
          <cell r="C25">
            <v>0</v>
          </cell>
          <cell r="D25" t="str">
            <v>2.419,16</v>
          </cell>
          <cell r="E25" t="str">
            <v>2.202,16</v>
          </cell>
          <cell r="F25">
            <v>0</v>
          </cell>
          <cell r="G25" t="str">
            <v>21,0060</v>
          </cell>
          <cell r="I25">
            <v>2419.16</v>
          </cell>
          <cell r="J25">
            <v>2202.16</v>
          </cell>
          <cell r="K25">
            <v>21.006</v>
          </cell>
        </row>
        <row r="26">
          <cell r="A26" t="str">
            <v>T609</v>
          </cell>
          <cell r="B26" t="str">
            <v>Jardineiro</v>
          </cell>
          <cell r="C26">
            <v>0</v>
          </cell>
          <cell r="D26" t="str">
            <v>1.449,92</v>
          </cell>
          <cell r="E26" t="str">
            <v>1.319,86</v>
          </cell>
          <cell r="F26">
            <v>0</v>
          </cell>
          <cell r="G26" t="str">
            <v>12,5899</v>
          </cell>
          <cell r="I26">
            <v>1449.92</v>
          </cell>
          <cell r="J26">
            <v>1319.86</v>
          </cell>
          <cell r="K26">
            <v>12.5899</v>
          </cell>
        </row>
        <row r="27">
          <cell r="A27" t="str">
            <v>T610</v>
          </cell>
          <cell r="B27" t="str">
            <v>Serralheiro</v>
          </cell>
          <cell r="C27">
            <v>0</v>
          </cell>
          <cell r="D27" t="str">
            <v>1.449,92</v>
          </cell>
          <cell r="E27" t="str">
            <v>1.319,86</v>
          </cell>
          <cell r="F27">
            <v>0</v>
          </cell>
          <cell r="G27" t="str">
            <v>12,5899</v>
          </cell>
          <cell r="I27">
            <v>1449.92</v>
          </cell>
          <cell r="J27">
            <v>1319.86</v>
          </cell>
          <cell r="K27">
            <v>12.5899</v>
          </cell>
        </row>
        <row r="28">
          <cell r="A28" t="str">
            <v>T701</v>
          </cell>
          <cell r="B28" t="str">
            <v>Servente</v>
          </cell>
          <cell r="C28">
            <v>0</v>
          </cell>
          <cell r="D28" t="str">
            <v>969,24</v>
          </cell>
          <cell r="E28" t="str">
            <v>882,29</v>
          </cell>
          <cell r="F28">
            <v>0</v>
          </cell>
          <cell r="G28" t="str">
            <v>8,4161</v>
          </cell>
          <cell r="I28">
            <v>969.24</v>
          </cell>
          <cell r="J28">
            <v>882.29</v>
          </cell>
          <cell r="K28">
            <v>8.4161000000000001</v>
          </cell>
        </row>
        <row r="29">
          <cell r="A29" t="str">
            <v>T702</v>
          </cell>
          <cell r="B29" t="str">
            <v>Ajudante</v>
          </cell>
          <cell r="C29">
            <v>0</v>
          </cell>
          <cell r="D29" t="str">
            <v>1.150,48</v>
          </cell>
          <cell r="E29" t="str">
            <v>1.047,28</v>
          </cell>
          <cell r="F29">
            <v>0</v>
          </cell>
          <cell r="G29" t="str">
            <v>9,9898</v>
          </cell>
          <cell r="I29">
            <v>1150.48</v>
          </cell>
          <cell r="J29">
            <v>1047.28</v>
          </cell>
          <cell r="K29">
            <v>9.9898000000000007</v>
          </cell>
        </row>
        <row r="30">
          <cell r="A30" t="str">
            <v>T801</v>
          </cell>
          <cell r="B30" t="str">
            <v>Perfurador de tubulão</v>
          </cell>
          <cell r="C30">
            <v>0</v>
          </cell>
          <cell r="D30" t="str">
            <v>1.449,92</v>
          </cell>
          <cell r="E30" t="str">
            <v>1.319,86</v>
          </cell>
          <cell r="F30">
            <v>0</v>
          </cell>
          <cell r="G30" t="str">
            <v>12,5899</v>
          </cell>
          <cell r="I30">
            <v>1449.92</v>
          </cell>
          <cell r="J30">
            <v>1319.86</v>
          </cell>
          <cell r="K30">
            <v>12.5899</v>
          </cell>
        </row>
      </sheetData>
      <sheetData sheetId="69">
        <row r="3">
          <cell r="A3" t="str">
            <v>A001</v>
          </cell>
          <cell r="B3" t="str">
            <v>Componente para equipamento : Caterpillar : D8T - trator de esteiras</v>
          </cell>
          <cell r="C3" t="str">
            <v>1.920.237,08</v>
          </cell>
          <cell r="D3" t="str">
            <v>18,3375</v>
          </cell>
          <cell r="E3" t="str">
            <v>379,3752</v>
          </cell>
          <cell r="G3">
            <v>1920237.08</v>
          </cell>
          <cell r="H3">
            <v>18.337499999999999</v>
          </cell>
          <cell r="I3">
            <v>379.37520000000001</v>
          </cell>
        </row>
        <row r="4">
          <cell r="A4" t="str">
            <v>A002</v>
          </cell>
          <cell r="B4" t="str">
            <v>Componente para equipamento : Caterpillar : R-8 - escarificador</v>
          </cell>
          <cell r="C4" t="str">
            <v>152.472,54</v>
          </cell>
          <cell r="D4" t="str">
            <v>0,0000</v>
          </cell>
          <cell r="E4" t="str">
            <v>15,6708</v>
          </cell>
          <cell r="G4">
            <v>152472.54</v>
          </cell>
          <cell r="H4">
            <v>0</v>
          </cell>
          <cell r="I4">
            <v>15.6708</v>
          </cell>
        </row>
        <row r="5">
          <cell r="A5" t="str">
            <v>A003</v>
          </cell>
          <cell r="B5" t="str">
            <v>Componente para veículos : Mercedes Benz : ATEGO 1319 -  chassis 7,1 t (p/ caminhão)</v>
          </cell>
          <cell r="C5" t="str">
            <v>187.643,76</v>
          </cell>
          <cell r="D5" t="str">
            <v>13,7531</v>
          </cell>
          <cell r="E5" t="str">
            <v>88,8010</v>
          </cell>
          <cell r="G5">
            <v>187643.76</v>
          </cell>
          <cell r="H5">
            <v>13.7531</v>
          </cell>
          <cell r="I5">
            <v>88.801000000000002</v>
          </cell>
        </row>
        <row r="6">
          <cell r="A6" t="str">
            <v>A004</v>
          </cell>
          <cell r="B6" t="str">
            <v>Componente para veículos : Mercedes Benz : ATEGO 1419 -  chassis 9,4 t (p/ caminhão)</v>
          </cell>
          <cell r="C6" t="str">
            <v>188.473,33</v>
          </cell>
          <cell r="D6" t="str">
            <v>13,7531</v>
          </cell>
          <cell r="E6" t="str">
            <v>92,6106</v>
          </cell>
          <cell r="G6">
            <v>188473.33</v>
          </cell>
          <cell r="H6">
            <v>13.7531</v>
          </cell>
          <cell r="I6">
            <v>92.610600000000005</v>
          </cell>
        </row>
        <row r="7">
          <cell r="A7" t="str">
            <v>A005</v>
          </cell>
          <cell r="B7" t="str">
            <v>Componente para veículos : Mercedes Benz : ATRON 2324 6x2 - chassis 10,5 t (p/ caminhão)</v>
          </cell>
          <cell r="C7" t="str">
            <v>220.955,85</v>
          </cell>
          <cell r="D7" t="str">
            <v>13,7531</v>
          </cell>
          <cell r="E7" t="str">
            <v>112,2109</v>
          </cell>
          <cell r="G7">
            <v>220955.85</v>
          </cell>
          <cell r="H7">
            <v>13.7531</v>
          </cell>
          <cell r="I7">
            <v>112.2109</v>
          </cell>
        </row>
        <row r="8">
          <cell r="A8" t="str">
            <v>A007</v>
          </cell>
          <cell r="B8" t="str">
            <v>Componente para veículos : Mercedes Benz : 815/37 - chassis 4,0 t (p/ caminhão)</v>
          </cell>
          <cell r="C8" t="str">
            <v>141.262,08</v>
          </cell>
          <cell r="D8" t="str">
            <v>13,7531</v>
          </cell>
          <cell r="E8" t="str">
            <v>65,9526</v>
          </cell>
          <cell r="G8">
            <v>141262.07999999999</v>
          </cell>
          <cell r="H8">
            <v>13.7531</v>
          </cell>
          <cell r="I8">
            <v>65.952600000000004</v>
          </cell>
        </row>
        <row r="9">
          <cell r="A9" t="str">
            <v>A009</v>
          </cell>
          <cell r="B9" t="str">
            <v>Componente para veículos : Mercedes Benz : ATRON 1635 S/45 - chassis 4,0 t (p/ caminhão)</v>
          </cell>
          <cell r="C9" t="str">
            <v>294.330,25</v>
          </cell>
          <cell r="D9" t="str">
            <v>17,1743</v>
          </cell>
          <cell r="E9" t="str">
            <v>161,8568</v>
          </cell>
          <cell r="G9">
            <v>294330.25</v>
          </cell>
          <cell r="H9">
            <v>17.174299999999999</v>
          </cell>
          <cell r="I9">
            <v>161.85679999999999</v>
          </cell>
        </row>
        <row r="10">
          <cell r="A10" t="str">
            <v>A010</v>
          </cell>
          <cell r="B10" t="str">
            <v>Componente para veículos : Randon : carrega tudo - semi-reboque p/ cavalo mec. 35,0 t</v>
          </cell>
          <cell r="C10" t="str">
            <v>188.094,00</v>
          </cell>
          <cell r="D10" t="str">
            <v>0,0000</v>
          </cell>
          <cell r="E10" t="str">
            <v>29,1938</v>
          </cell>
          <cell r="G10">
            <v>188094</v>
          </cell>
          <cell r="H10">
            <v>0</v>
          </cell>
          <cell r="I10">
            <v>29.1938</v>
          </cell>
        </row>
        <row r="11">
          <cell r="A11" t="str">
            <v>A011</v>
          </cell>
          <cell r="B11" t="str">
            <v>Componente para veículos : Rossetti : 4 m3 - caçamba basculante 4 m3</v>
          </cell>
          <cell r="C11" t="str">
            <v>26.168,70</v>
          </cell>
          <cell r="D11" t="str">
            <v>0,0000</v>
          </cell>
          <cell r="E11" t="str">
            <v>4,3913</v>
          </cell>
          <cell r="G11">
            <v>26168.7</v>
          </cell>
          <cell r="H11">
            <v>0</v>
          </cell>
          <cell r="I11">
            <v>4.3913000000000002</v>
          </cell>
        </row>
        <row r="12">
          <cell r="A12" t="str">
            <v>A012</v>
          </cell>
          <cell r="B12" t="str">
            <v>Componente para veículos : Rossetti : 6 m3 - caçamba basculante 6 m3</v>
          </cell>
          <cell r="C12" t="str">
            <v>33.503,65</v>
          </cell>
          <cell r="D12" t="str">
            <v>0,0000</v>
          </cell>
          <cell r="E12" t="str">
            <v>5,6221</v>
          </cell>
          <cell r="G12">
            <v>33503.65</v>
          </cell>
          <cell r="H12">
            <v>0</v>
          </cell>
          <cell r="I12">
            <v>5.6220999999999997</v>
          </cell>
        </row>
        <row r="13">
          <cell r="A13" t="str">
            <v>A013</v>
          </cell>
          <cell r="B13" t="str">
            <v>Componente para veículos : Rossetti : 10 m3 - caçamba basculante 10 m3</v>
          </cell>
          <cell r="C13" t="str">
            <v>35.664,90</v>
          </cell>
          <cell r="D13" t="str">
            <v>0,0000</v>
          </cell>
          <cell r="E13" t="str">
            <v>5,9849</v>
          </cell>
          <cell r="G13">
            <v>35664.9</v>
          </cell>
          <cell r="H13">
            <v>0</v>
          </cell>
          <cell r="I13">
            <v>5.9848999999999997</v>
          </cell>
        </row>
        <row r="14">
          <cell r="A14" t="str">
            <v>A014</v>
          </cell>
          <cell r="B14" t="str">
            <v>Componente para veículos : Rossetti : 5 m3 - caçamba basculante</v>
          </cell>
          <cell r="C14" t="str">
            <v>26.904,00</v>
          </cell>
          <cell r="D14" t="str">
            <v>0,0000</v>
          </cell>
          <cell r="E14" t="str">
            <v>4,5147</v>
          </cell>
          <cell r="G14">
            <v>26904</v>
          </cell>
          <cell r="H14">
            <v>0</v>
          </cell>
          <cell r="I14">
            <v>4.5147000000000004</v>
          </cell>
        </row>
        <row r="15">
          <cell r="A15" t="str">
            <v>A015</v>
          </cell>
          <cell r="B15" t="str">
            <v>Componente para veículos : diversos : Standart 6,0 m3 - caçamba térmica</v>
          </cell>
          <cell r="C15" t="str">
            <v>87.780,00</v>
          </cell>
          <cell r="D15" t="str">
            <v>0,0000</v>
          </cell>
          <cell r="E15" t="str">
            <v>14,7300</v>
          </cell>
          <cell r="G15">
            <v>87780</v>
          </cell>
          <cell r="H15">
            <v>0</v>
          </cell>
          <cell r="I15">
            <v>14.73</v>
          </cell>
        </row>
        <row r="16">
          <cell r="A16" t="str">
            <v>A016</v>
          </cell>
          <cell r="B16" t="str">
            <v>Componente para veículos : diversos : 6.000 l - tanque de água p/ chassis caminhão</v>
          </cell>
          <cell r="C16" t="str">
            <v>42.980,00</v>
          </cell>
          <cell r="D16" t="str">
            <v>0,0000</v>
          </cell>
          <cell r="E16" t="str">
            <v>6,2431</v>
          </cell>
          <cell r="G16">
            <v>42980</v>
          </cell>
          <cell r="H16">
            <v>0</v>
          </cell>
          <cell r="I16">
            <v>6.2431000000000001</v>
          </cell>
        </row>
        <row r="17">
          <cell r="A17" t="str">
            <v>A017</v>
          </cell>
          <cell r="B17" t="str">
            <v>Componente para veículos : diversos : 10.000 l - tanque de água p/ chassis caminhão</v>
          </cell>
          <cell r="C17" t="str">
            <v>55.000,00</v>
          </cell>
          <cell r="D17" t="str">
            <v>0,0000</v>
          </cell>
          <cell r="E17" t="str">
            <v>7,9892</v>
          </cell>
          <cell r="G17">
            <v>55000</v>
          </cell>
          <cell r="H17">
            <v>0</v>
          </cell>
          <cell r="I17">
            <v>7.9892000000000003</v>
          </cell>
        </row>
        <row r="18">
          <cell r="A18" t="str">
            <v>A018</v>
          </cell>
          <cell r="B18" t="str">
            <v>Componente para veículos : Cifali : 6.000 L / HE-C - tanque de asf. p/ chassis caminhão</v>
          </cell>
          <cell r="C18" t="str">
            <v>140.600,00</v>
          </cell>
          <cell r="D18" t="str">
            <v>0,0000</v>
          </cell>
          <cell r="E18" t="str">
            <v>12,0389</v>
          </cell>
          <cell r="G18">
            <v>140600</v>
          </cell>
          <cell r="H18">
            <v>0</v>
          </cell>
          <cell r="I18">
            <v>12.0389</v>
          </cell>
        </row>
        <row r="19">
          <cell r="A19" t="str">
            <v>A020</v>
          </cell>
          <cell r="B19" t="str">
            <v>Componente para veículos : Mambrini : - carroc. madeira 7,0 m - 15 t</v>
          </cell>
          <cell r="C19" t="str">
            <v>14.870,50</v>
          </cell>
          <cell r="D19" t="str">
            <v>0,0000</v>
          </cell>
          <cell r="E19" t="str">
            <v>2,1602</v>
          </cell>
          <cell r="G19">
            <v>14870.5</v>
          </cell>
          <cell r="H19">
            <v>0</v>
          </cell>
          <cell r="I19">
            <v>2.1602000000000001</v>
          </cell>
        </row>
        <row r="20">
          <cell r="A20" t="str">
            <v>A021</v>
          </cell>
          <cell r="B20" t="str">
            <v>Componente para veículos : Mambrini : 709/37 - carroc. madeira 4,5 m - 4 t</v>
          </cell>
          <cell r="C20" t="str">
            <v>6.762,00</v>
          </cell>
          <cell r="D20" t="str">
            <v>0,0000</v>
          </cell>
          <cell r="E20" t="str">
            <v>0,9821</v>
          </cell>
          <cell r="G20">
            <v>6762</v>
          </cell>
          <cell r="H20">
            <v>0</v>
          </cell>
          <cell r="I20">
            <v>0.98209999999999997</v>
          </cell>
        </row>
        <row r="21">
          <cell r="A21" t="str">
            <v>A023</v>
          </cell>
          <cell r="B21" t="str">
            <v>Componente para equipamento : Cifali : - usina de asfalto 40/80 T/H fixa</v>
          </cell>
          <cell r="C21" t="str">
            <v>1.783.873,20</v>
          </cell>
          <cell r="D21" t="str">
            <v>0,0000</v>
          </cell>
          <cell r="E21" t="str">
            <v>229,3552</v>
          </cell>
          <cell r="G21">
            <v>1783873.2</v>
          </cell>
          <cell r="H21">
            <v>0</v>
          </cell>
          <cell r="I21">
            <v>229.3552</v>
          </cell>
        </row>
        <row r="22">
          <cell r="A22" t="str">
            <v>A024</v>
          </cell>
          <cell r="B22" t="str">
            <v>Componente para equipamento : diversos : - vibrador de imersão para concreto</v>
          </cell>
          <cell r="C22" t="str">
            <v>1.158,24</v>
          </cell>
          <cell r="D22" t="str">
            <v>10,7425</v>
          </cell>
          <cell r="E22" t="str">
            <v>10,9824</v>
          </cell>
          <cell r="G22">
            <v>1158.24</v>
          </cell>
          <cell r="H22">
            <v>10.7425</v>
          </cell>
          <cell r="I22">
            <v>10.9824</v>
          </cell>
        </row>
        <row r="23">
          <cell r="A23" t="str">
            <v>A025</v>
          </cell>
          <cell r="B23" t="str">
            <v>Componente para equipamento : diversos : VIP-MT2 - motor para acionamento de vibrador</v>
          </cell>
          <cell r="C23" t="str">
            <v>765,24</v>
          </cell>
          <cell r="D23" t="str">
            <v>0,0000</v>
          </cell>
          <cell r="E23" t="str">
            <v>1,1106</v>
          </cell>
          <cell r="G23">
            <v>765.24</v>
          </cell>
          <cell r="H23">
            <v>0</v>
          </cell>
          <cell r="I23">
            <v>1.1106</v>
          </cell>
        </row>
        <row r="24">
          <cell r="A24" t="str">
            <v>A026</v>
          </cell>
          <cell r="B24" t="str">
            <v>Componente para veículos : Consmaq : HS-06 - equip. p/ hidrossemeadura</v>
          </cell>
          <cell r="C24" t="str">
            <v>280.000,00</v>
          </cell>
          <cell r="D24" t="str">
            <v>0,0000</v>
          </cell>
          <cell r="E24" t="str">
            <v>46,9859</v>
          </cell>
          <cell r="G24">
            <v>280000</v>
          </cell>
          <cell r="H24">
            <v>0</v>
          </cell>
          <cell r="I24">
            <v>46.985900000000001</v>
          </cell>
        </row>
        <row r="25">
          <cell r="A25" t="str">
            <v>A029</v>
          </cell>
          <cell r="B25" t="str">
            <v>Componente para equipamento : Maquesonda : MACH/850 -  sonda rotativa com motor</v>
          </cell>
          <cell r="C25" t="str">
            <v>118.590,59</v>
          </cell>
          <cell r="D25" t="str">
            <v>0,0000</v>
          </cell>
          <cell r="E25" t="str">
            <v>30,7204</v>
          </cell>
          <cell r="G25">
            <v>118590.59</v>
          </cell>
          <cell r="H25">
            <v>0</v>
          </cell>
          <cell r="I25">
            <v>30.720400000000001</v>
          </cell>
        </row>
        <row r="26">
          <cell r="A26" t="str">
            <v>A030</v>
          </cell>
          <cell r="B26" t="str">
            <v>Componente para equipamento : Maquesonda : 361.01 nº 0007 - tripé para sonda rotativa</v>
          </cell>
          <cell r="C26" t="str">
            <v>7.250,97</v>
          </cell>
          <cell r="D26" t="str">
            <v>0,0000</v>
          </cell>
          <cell r="E26" t="str">
            <v>1,2327</v>
          </cell>
          <cell r="G26">
            <v>7250.97</v>
          </cell>
          <cell r="H26">
            <v>0</v>
          </cell>
          <cell r="I26">
            <v>1.2326999999999999</v>
          </cell>
        </row>
        <row r="27">
          <cell r="A27" t="str">
            <v>A031</v>
          </cell>
          <cell r="B27" t="str">
            <v>Componente para veículos : Randon : - eixo tandem (balancim)</v>
          </cell>
          <cell r="C27" t="str">
            <v>20.253,94</v>
          </cell>
          <cell r="D27" t="str">
            <v>0,0000</v>
          </cell>
          <cell r="E27" t="str">
            <v>3,3988</v>
          </cell>
          <cell r="G27">
            <v>20253.939999999999</v>
          </cell>
          <cell r="H27">
            <v>0</v>
          </cell>
          <cell r="I27">
            <v>3.3988</v>
          </cell>
        </row>
        <row r="28">
          <cell r="A28" t="str">
            <v>A032</v>
          </cell>
          <cell r="B28" t="str">
            <v>Componente para veículos : Mercedes Benz : ATRON 2729/36 K 6x4 - chassis 15 t (p/ caminhão)</v>
          </cell>
          <cell r="C28" t="str">
            <v>264.854,15</v>
          </cell>
          <cell r="D28" t="str">
            <v>13,7531</v>
          </cell>
          <cell r="E28" t="str">
            <v>134,7574</v>
          </cell>
          <cell r="G28">
            <v>264854.15000000002</v>
          </cell>
          <cell r="H28">
            <v>13.7531</v>
          </cell>
          <cell r="I28">
            <v>134.75739999999999</v>
          </cell>
        </row>
        <row r="29">
          <cell r="A29" t="str">
            <v>A033</v>
          </cell>
          <cell r="B29" t="str">
            <v>Componente para veículos : Mercedes Benz : ATEGO 1719/36 - chassis 17t (p/ caminhão)</v>
          </cell>
          <cell r="C29" t="str">
            <v>199.639,41</v>
          </cell>
          <cell r="D29" t="str">
            <v>13,7531</v>
          </cell>
          <cell r="E29" t="str">
            <v>84,8950</v>
          </cell>
          <cell r="G29">
            <v>199639.41</v>
          </cell>
          <cell r="H29">
            <v>13.7531</v>
          </cell>
          <cell r="I29">
            <v>84.894999999999996</v>
          </cell>
        </row>
        <row r="30">
          <cell r="A30" t="str">
            <v>A036</v>
          </cell>
          <cell r="B30" t="str">
            <v>Componente para equipamento : Bhemel : P/ 3 m3 - campânula de ar comprimido compl.</v>
          </cell>
          <cell r="C30" t="str">
            <v>37.637,14</v>
          </cell>
          <cell r="D30" t="str">
            <v>0,0000</v>
          </cell>
          <cell r="E30" t="str">
            <v>3,8321</v>
          </cell>
          <cell r="G30">
            <v>37637.14</v>
          </cell>
          <cell r="H30">
            <v>0</v>
          </cell>
          <cell r="I30">
            <v>3.8321000000000001</v>
          </cell>
        </row>
        <row r="31">
          <cell r="A31" t="str">
            <v>A037</v>
          </cell>
          <cell r="B31" t="str">
            <v>Componente para equipamento : Bhemel : P/ 3 m3 - reservatório de ar 3 m3</v>
          </cell>
          <cell r="C31" t="str">
            <v>21.506,93</v>
          </cell>
          <cell r="D31" t="str">
            <v>0,0000</v>
          </cell>
          <cell r="E31" t="str">
            <v>2,1898</v>
          </cell>
          <cell r="G31">
            <v>21506.93</v>
          </cell>
          <cell r="H31">
            <v>0</v>
          </cell>
          <cell r="I31">
            <v>2.1898</v>
          </cell>
        </row>
        <row r="32">
          <cell r="A32" t="str">
            <v>A038</v>
          </cell>
          <cell r="B32" t="str">
            <v>Componente para equipamento : Bhemel : P/ 3m3 -  câmara de descomp. e oxig.</v>
          </cell>
          <cell r="C32" t="str">
            <v>27.959,02</v>
          </cell>
          <cell r="D32" t="str">
            <v>0,0000</v>
          </cell>
          <cell r="E32" t="str">
            <v>2,8467</v>
          </cell>
          <cell r="G32">
            <v>27959.02</v>
          </cell>
          <cell r="H32">
            <v>0</v>
          </cell>
          <cell r="I32">
            <v>2.8466999999999998</v>
          </cell>
        </row>
        <row r="33">
          <cell r="A33" t="str">
            <v>A057</v>
          </cell>
          <cell r="B33" t="str">
            <v>Componente para veículos : diversos : RAC 2 1700 Baldan - roçadeira de arrasto</v>
          </cell>
          <cell r="C33" t="str">
            <v>12.074,51</v>
          </cell>
          <cell r="D33" t="str">
            <v>0,0000</v>
          </cell>
          <cell r="E33" t="str">
            <v>1,9470</v>
          </cell>
          <cell r="G33">
            <v>12074.51</v>
          </cell>
          <cell r="H33">
            <v>0</v>
          </cell>
          <cell r="I33">
            <v>1.9470000000000001</v>
          </cell>
        </row>
        <row r="34">
          <cell r="A34" t="str">
            <v>A059</v>
          </cell>
          <cell r="B34" t="str">
            <v>Componente para veículos : Consmaq : LA-6 - equip. p/ lama asfaltica 6m3</v>
          </cell>
          <cell r="C34" t="str">
            <v>300.000,00</v>
          </cell>
          <cell r="D34" t="str">
            <v>0,0000</v>
          </cell>
          <cell r="E34" t="str">
            <v>47,5118</v>
          </cell>
          <cell r="G34">
            <v>300000</v>
          </cell>
          <cell r="H34">
            <v>0</v>
          </cell>
          <cell r="I34">
            <v>47.511800000000001</v>
          </cell>
        </row>
        <row r="35">
          <cell r="A35" t="str">
            <v>A063</v>
          </cell>
          <cell r="B35" t="str">
            <v>Componente para veículos : Mambrini : - carroceria de madeira 7 t-tipo TOCO</v>
          </cell>
          <cell r="C35" t="str">
            <v>8.275,00</v>
          </cell>
          <cell r="D35" t="str">
            <v>0,0000</v>
          </cell>
          <cell r="E35" t="str">
            <v>1,2020</v>
          </cell>
          <cell r="G35">
            <v>8275</v>
          </cell>
          <cell r="H35">
            <v>0</v>
          </cell>
          <cell r="I35">
            <v>1.202</v>
          </cell>
        </row>
        <row r="36">
          <cell r="A36" t="str">
            <v>A065</v>
          </cell>
          <cell r="B36" t="str">
            <v>Componente para veículos : Mambrini : - carroc. madeira 5,4 m - 10 t</v>
          </cell>
          <cell r="C36" t="str">
            <v>11.888,33</v>
          </cell>
          <cell r="D36" t="str">
            <v>0,0000</v>
          </cell>
          <cell r="E36" t="str">
            <v>1,7269</v>
          </cell>
          <cell r="G36">
            <v>11888.33</v>
          </cell>
          <cell r="H36">
            <v>0</v>
          </cell>
          <cell r="I36">
            <v>1.7269000000000001</v>
          </cell>
        </row>
        <row r="37">
          <cell r="A37" t="str">
            <v>A067</v>
          </cell>
          <cell r="B37" t="str">
            <v>Componente para equipamento : Caterpillar : 8 SU - lâmina p/ trator D8T</v>
          </cell>
          <cell r="C37" t="str">
            <v>166.010,53</v>
          </cell>
          <cell r="D37" t="str">
            <v>0,0000</v>
          </cell>
          <cell r="E37" t="str">
            <v>17,0622</v>
          </cell>
          <cell r="G37">
            <v>166010.53</v>
          </cell>
          <cell r="H37">
            <v>0</v>
          </cell>
          <cell r="I37">
            <v>17.062200000000001</v>
          </cell>
        </row>
        <row r="38">
          <cell r="A38" t="str">
            <v>A070</v>
          </cell>
          <cell r="B38" t="str">
            <v>Componente para equipamento : Servimaq : - mesa vibr. 2x1 m com motor de 3 cv</v>
          </cell>
          <cell r="C38" t="str">
            <v>9.606,46</v>
          </cell>
          <cell r="D38" t="str">
            <v>0,0000</v>
          </cell>
          <cell r="E38" t="str">
            <v>2,4016</v>
          </cell>
          <cell r="G38">
            <v>9606.4599999999991</v>
          </cell>
          <cell r="H38">
            <v>0</v>
          </cell>
          <cell r="I38">
            <v>2.4016000000000002</v>
          </cell>
        </row>
        <row r="39">
          <cell r="A39" t="str">
            <v>A073</v>
          </cell>
          <cell r="B39" t="str">
            <v>Componente para equipamento : Servimaq : reto - forma p/ mourão quadrado P.V</v>
          </cell>
          <cell r="C39" t="str">
            <v>683,64</v>
          </cell>
          <cell r="D39" t="str">
            <v>0,0000</v>
          </cell>
          <cell r="E39" t="str">
            <v>0,1709</v>
          </cell>
          <cell r="G39">
            <v>683.64</v>
          </cell>
          <cell r="H39">
            <v>0</v>
          </cell>
          <cell r="I39">
            <v>0.1709</v>
          </cell>
        </row>
        <row r="40">
          <cell r="A40" t="str">
            <v>A075</v>
          </cell>
          <cell r="B40" t="str">
            <v>Componente para equipamento : Servimaq : - forma para placas pré-mold. de pav.</v>
          </cell>
          <cell r="C40" t="str">
            <v>918,54</v>
          </cell>
          <cell r="D40" t="str">
            <v>0,0000</v>
          </cell>
          <cell r="E40" t="str">
            <v>0,2297</v>
          </cell>
          <cell r="G40">
            <v>918.54</v>
          </cell>
          <cell r="H40">
            <v>0</v>
          </cell>
          <cell r="I40">
            <v>0.22969999999999999</v>
          </cell>
        </row>
        <row r="41">
          <cell r="A41" t="str">
            <v>A083</v>
          </cell>
          <cell r="B41" t="str">
            <v>Componente para equipamento : Servimaq : - carro p/ transp de pré-moldado de c</v>
          </cell>
          <cell r="C41" t="str">
            <v>1.551,38</v>
          </cell>
          <cell r="D41" t="str">
            <v>0,0000</v>
          </cell>
          <cell r="E41" t="str">
            <v>0,3878</v>
          </cell>
          <cell r="G41">
            <v>1551.38</v>
          </cell>
          <cell r="H41">
            <v>0</v>
          </cell>
          <cell r="I41">
            <v>0.38779999999999998</v>
          </cell>
        </row>
        <row r="42">
          <cell r="A42" t="str">
            <v>A084</v>
          </cell>
          <cell r="B42" t="str">
            <v>Componente para equipamento : Servimaq : - cavalete móvel (manual)</v>
          </cell>
          <cell r="C42" t="str">
            <v>4.654,14</v>
          </cell>
          <cell r="D42" t="str">
            <v>0,0000</v>
          </cell>
          <cell r="E42" t="str">
            <v>1,1635</v>
          </cell>
          <cell r="G42">
            <v>4654.1400000000003</v>
          </cell>
          <cell r="H42">
            <v>0</v>
          </cell>
          <cell r="I42">
            <v>1.1635</v>
          </cell>
        </row>
        <row r="43">
          <cell r="A43" t="str">
            <v>A088</v>
          </cell>
          <cell r="B43" t="str">
            <v>Componente para equipamento : Servimaq : C/ 30 ANÉIS - forma para fabr. tubo vibr. D=0,20m</v>
          </cell>
          <cell r="C43" t="str">
            <v>9.908,16</v>
          </cell>
          <cell r="D43" t="str">
            <v>0,0000</v>
          </cell>
          <cell r="E43" t="str">
            <v>3,4290</v>
          </cell>
          <cell r="G43">
            <v>9908.16</v>
          </cell>
          <cell r="H43">
            <v>0</v>
          </cell>
          <cell r="I43">
            <v>3.4289999999999998</v>
          </cell>
        </row>
        <row r="44">
          <cell r="A44" t="str">
            <v>A089</v>
          </cell>
          <cell r="B44" t="str">
            <v>Componente para equipamento : Servimaq : C/ 30 ANÉIS - forma para fabr. tubo vibr. D=0,30m</v>
          </cell>
          <cell r="C44" t="str">
            <v>11.635,45</v>
          </cell>
          <cell r="D44" t="str">
            <v>0,0000</v>
          </cell>
          <cell r="E44" t="str">
            <v>3,8608</v>
          </cell>
          <cell r="G44">
            <v>11635.45</v>
          </cell>
          <cell r="H44">
            <v>0</v>
          </cell>
          <cell r="I44">
            <v>3.8607999999999998</v>
          </cell>
        </row>
        <row r="45">
          <cell r="A45" t="str">
            <v>A090</v>
          </cell>
          <cell r="B45" t="str">
            <v>Componente para equipamento : Servimaq : C/ 30 ANÉIS - forma para fabr. tubo vibr. D=0,40m</v>
          </cell>
          <cell r="C45" t="str">
            <v>12.860,60</v>
          </cell>
          <cell r="D45" t="str">
            <v>0,0000</v>
          </cell>
          <cell r="E45" t="str">
            <v>4,1672</v>
          </cell>
          <cell r="G45">
            <v>12860.6</v>
          </cell>
          <cell r="H45">
            <v>0</v>
          </cell>
          <cell r="I45">
            <v>4.1672000000000002</v>
          </cell>
        </row>
        <row r="46">
          <cell r="A46" t="str">
            <v>A091</v>
          </cell>
          <cell r="B46" t="str">
            <v>Componente para equipamento : Servimaq : C/ 30 ANÉIS - forma para fabr. tubo vibr. D=0,60m</v>
          </cell>
          <cell r="C46" t="str">
            <v>16.881,30</v>
          </cell>
          <cell r="D46" t="str">
            <v>0,0000</v>
          </cell>
          <cell r="E46" t="str">
            <v>5,1723</v>
          </cell>
          <cell r="G46">
            <v>16881.3</v>
          </cell>
          <cell r="H46">
            <v>0</v>
          </cell>
          <cell r="I46">
            <v>5.1722999999999999</v>
          </cell>
        </row>
        <row r="47">
          <cell r="A47" t="str">
            <v>A092</v>
          </cell>
          <cell r="B47" t="str">
            <v>Componente para equipamento : Servimaq : C/ 20 ANÉIS - forma para fabr. tubo vibr. D=0,80m</v>
          </cell>
          <cell r="C47" t="str">
            <v>18.681,80</v>
          </cell>
          <cell r="D47" t="str">
            <v>0,0000</v>
          </cell>
          <cell r="E47" t="str">
            <v>5,6225</v>
          </cell>
          <cell r="G47">
            <v>18681.8</v>
          </cell>
          <cell r="H47">
            <v>0</v>
          </cell>
          <cell r="I47">
            <v>5.6224999999999996</v>
          </cell>
        </row>
        <row r="48">
          <cell r="A48" t="str">
            <v>A093</v>
          </cell>
          <cell r="B48" t="str">
            <v>Componente para equipamento : Servimaq : C/ 15 ANÉIS - forma para fabr. tubo vibr. D=1,00m</v>
          </cell>
          <cell r="C48" t="str">
            <v>20.461,77</v>
          </cell>
          <cell r="D48" t="str">
            <v>0,0000</v>
          </cell>
          <cell r="E48" t="str">
            <v>6,0675</v>
          </cell>
          <cell r="G48">
            <v>20461.77</v>
          </cell>
          <cell r="H48">
            <v>0</v>
          </cell>
          <cell r="I48">
            <v>6.0674999999999999</v>
          </cell>
        </row>
        <row r="49">
          <cell r="A49" t="str">
            <v>A094</v>
          </cell>
          <cell r="B49" t="str">
            <v>Componente para equipamento : Servimaq : C/ 10 ANÉIS - forma para fabr. tubo vibr. D=1,20m</v>
          </cell>
          <cell r="C49" t="str">
            <v>20.091,43</v>
          </cell>
          <cell r="D49" t="str">
            <v>0,0000</v>
          </cell>
          <cell r="E49" t="str">
            <v>5,9748</v>
          </cell>
          <cell r="G49">
            <v>20091.43</v>
          </cell>
          <cell r="H49">
            <v>0</v>
          </cell>
          <cell r="I49">
            <v>5.9748000000000001</v>
          </cell>
        </row>
        <row r="50">
          <cell r="A50" t="str">
            <v>A095</v>
          </cell>
          <cell r="B50" t="str">
            <v>Componente para equipamento : Servimaq : C/ 5 ANÉIS - forma para fabr. tubo vibr. D=1,50m</v>
          </cell>
          <cell r="C50" t="str">
            <v>18.760,01</v>
          </cell>
          <cell r="D50" t="str">
            <v>0,0000</v>
          </cell>
          <cell r="E50" t="str">
            <v>5,6420</v>
          </cell>
          <cell r="G50">
            <v>18760.009999999998</v>
          </cell>
          <cell r="H50">
            <v>0</v>
          </cell>
          <cell r="I50">
            <v>5.6420000000000003</v>
          </cell>
        </row>
        <row r="51">
          <cell r="A51" t="str">
            <v>A096</v>
          </cell>
          <cell r="B51" t="str">
            <v>Componente para veículos : diversos : 13000 l -  tanque de água p/ chassis</v>
          </cell>
          <cell r="C51" t="str">
            <v>62.000,00</v>
          </cell>
          <cell r="D51" t="str">
            <v>0,0000</v>
          </cell>
          <cell r="E51" t="str">
            <v>9,0061</v>
          </cell>
          <cell r="G51">
            <v>62000</v>
          </cell>
          <cell r="H51">
            <v>0</v>
          </cell>
          <cell r="I51">
            <v>9.0061</v>
          </cell>
        </row>
        <row r="52">
          <cell r="A52" t="str">
            <v>A097</v>
          </cell>
          <cell r="B52" t="str">
            <v>Componente para veículos : diversos : 8000 l - tanque de água p/ chassis</v>
          </cell>
          <cell r="C52" t="str">
            <v>47.835,00</v>
          </cell>
          <cell r="D52" t="str">
            <v>0,0000</v>
          </cell>
          <cell r="E52" t="str">
            <v>6,9485</v>
          </cell>
          <cell r="G52">
            <v>47835</v>
          </cell>
          <cell r="H52">
            <v>0</v>
          </cell>
          <cell r="I52">
            <v>6.9485000000000001</v>
          </cell>
        </row>
        <row r="53">
          <cell r="A53" t="str">
            <v>A098</v>
          </cell>
          <cell r="B53" t="str">
            <v>Componente para veículos : Volkswagen : Constellation 26-280 6x4 - chassis p/ caminhão</v>
          </cell>
          <cell r="C53" t="str">
            <v>267.647,78</v>
          </cell>
          <cell r="D53" t="str">
            <v>13,7531</v>
          </cell>
          <cell r="E53" t="str">
            <v>135,2261</v>
          </cell>
          <cell r="G53">
            <v>267647.78000000003</v>
          </cell>
          <cell r="H53">
            <v>13.7531</v>
          </cell>
          <cell r="I53">
            <v>135.2261</v>
          </cell>
        </row>
        <row r="54">
          <cell r="A54" t="str">
            <v>A099</v>
          </cell>
          <cell r="B54" t="str">
            <v>Componente para veículos : CIBI : 5m3 - betoneira 5m3 p/ caminhão</v>
          </cell>
          <cell r="C54" t="str">
            <v>69.000,00</v>
          </cell>
          <cell r="D54" t="str">
            <v>0,0000</v>
          </cell>
          <cell r="E54" t="str">
            <v>11,5786</v>
          </cell>
          <cell r="G54">
            <v>69000</v>
          </cell>
          <cell r="H54">
            <v>0</v>
          </cell>
          <cell r="I54">
            <v>11.5786</v>
          </cell>
        </row>
        <row r="55">
          <cell r="A55" t="str">
            <v>A100</v>
          </cell>
          <cell r="B55" t="str">
            <v>Componente para veículos : Volvo : FMX 6X4R -  chassis p/ caminhão 40 t</v>
          </cell>
          <cell r="C55" t="str">
            <v>413.941,65</v>
          </cell>
          <cell r="D55" t="str">
            <v>13,7531</v>
          </cell>
          <cell r="E55" t="str">
            <v>199,6393</v>
          </cell>
          <cell r="G55">
            <v>413941.65</v>
          </cell>
          <cell r="H55">
            <v>13.7531</v>
          </cell>
          <cell r="I55">
            <v>199.63929999999999</v>
          </cell>
        </row>
        <row r="56">
          <cell r="A56" t="str">
            <v>A101</v>
          </cell>
          <cell r="B56" t="str">
            <v>Componente para veículos : Rossetti : 12m3/14m3 - caçamba basculante 14m3</v>
          </cell>
          <cell r="C56" t="str">
            <v>37.370,00</v>
          </cell>
          <cell r="D56" t="str">
            <v>0,0000</v>
          </cell>
          <cell r="E56" t="str">
            <v>6,2709</v>
          </cell>
          <cell r="G56">
            <v>37370</v>
          </cell>
          <cell r="H56">
            <v>0</v>
          </cell>
          <cell r="I56">
            <v>6.2709000000000001</v>
          </cell>
        </row>
        <row r="57">
          <cell r="A57" t="str">
            <v>A102</v>
          </cell>
          <cell r="B57" t="str">
            <v>Componente para veículos : Rossetti : 12m3 - caçamba basculante p/ rocha</v>
          </cell>
          <cell r="C57" t="str">
            <v>81.890,00</v>
          </cell>
          <cell r="D57" t="str">
            <v>0,0000</v>
          </cell>
          <cell r="E57" t="str">
            <v>13,7417</v>
          </cell>
          <cell r="G57">
            <v>81890</v>
          </cell>
          <cell r="H57">
            <v>0</v>
          </cell>
          <cell r="I57">
            <v>13.7417</v>
          </cell>
        </row>
        <row r="58">
          <cell r="A58" t="str">
            <v>A103</v>
          </cell>
          <cell r="B58" t="str">
            <v>Componente para veículos : Madal-Palfinger : PKK-12500 AV2A -  guindaste 5t</v>
          </cell>
          <cell r="C58" t="str">
            <v>63.800,00</v>
          </cell>
          <cell r="D58" t="str">
            <v>0,0000</v>
          </cell>
          <cell r="E58" t="str">
            <v>9,2675</v>
          </cell>
          <cell r="G58">
            <v>63800</v>
          </cell>
          <cell r="H58">
            <v>0</v>
          </cell>
          <cell r="I58">
            <v>9.2675000000000001</v>
          </cell>
        </row>
        <row r="59">
          <cell r="A59" t="str">
            <v>A105</v>
          </cell>
          <cell r="B59" t="str">
            <v>Componente para veículos : Randon : 10m3 - caçamba basculante p/ rocha</v>
          </cell>
          <cell r="C59" t="str">
            <v>62.012,20</v>
          </cell>
          <cell r="D59" t="str">
            <v>0,0000</v>
          </cell>
          <cell r="E59" t="str">
            <v>10,4061</v>
          </cell>
          <cell r="G59">
            <v>62012.2</v>
          </cell>
          <cell r="H59">
            <v>0</v>
          </cell>
          <cell r="I59">
            <v>10.4061</v>
          </cell>
        </row>
        <row r="60">
          <cell r="A60" t="str">
            <v>A106</v>
          </cell>
          <cell r="B60" t="str">
            <v>Máquina para Pintura : Elgimaq : EGM-CAF-800L - Pintura a frio</v>
          </cell>
          <cell r="C60" t="str">
            <v>574.603,95</v>
          </cell>
          <cell r="D60" t="str">
            <v>0,0000</v>
          </cell>
          <cell r="E60" t="str">
            <v>45,9684</v>
          </cell>
          <cell r="G60">
            <v>574603.94999999995</v>
          </cell>
          <cell r="H60">
            <v>0</v>
          </cell>
          <cell r="I60">
            <v>45.968400000000003</v>
          </cell>
        </row>
        <row r="61">
          <cell r="A61" t="str">
            <v>A107</v>
          </cell>
          <cell r="B61" t="str">
            <v>Máquina para Pintura : Elgimaq : EGM-FA 1500 L -  para demarcações com termoplasticos</v>
          </cell>
          <cell r="C61" t="str">
            <v>994.565,68</v>
          </cell>
          <cell r="D61" t="str">
            <v>0,0000</v>
          </cell>
          <cell r="E61" t="str">
            <v>79,5652</v>
          </cell>
          <cell r="G61">
            <v>994565.68</v>
          </cell>
          <cell r="H61">
            <v>0</v>
          </cell>
          <cell r="I61">
            <v>79.565200000000004</v>
          </cell>
        </row>
        <row r="62">
          <cell r="A62" t="str">
            <v>A108</v>
          </cell>
          <cell r="B62" t="str">
            <v>Componente para equipamento : Terex : MULTIFLEX p/ 8m3 - semi-reboque</v>
          </cell>
          <cell r="C62" t="str">
            <v>674.920,00</v>
          </cell>
          <cell r="D62" t="str">
            <v>0,0000</v>
          </cell>
          <cell r="E62" t="str">
            <v>141,0217</v>
          </cell>
          <cell r="G62">
            <v>674920</v>
          </cell>
          <cell r="H62">
            <v>0</v>
          </cell>
          <cell r="I62">
            <v>141.02170000000001</v>
          </cell>
        </row>
        <row r="63">
          <cell r="A63" t="str">
            <v>A109</v>
          </cell>
          <cell r="B63" t="str">
            <v>Componente para equipamento : Servimaq : - forma p/ balizador</v>
          </cell>
          <cell r="C63" t="str">
            <v>2.656,10</v>
          </cell>
          <cell r="D63" t="str">
            <v>0,0000</v>
          </cell>
          <cell r="E63" t="str">
            <v>0,6640</v>
          </cell>
          <cell r="G63">
            <v>2656.1</v>
          </cell>
          <cell r="H63">
            <v>0</v>
          </cell>
          <cell r="I63">
            <v>0.66400000000000003</v>
          </cell>
        </row>
        <row r="64">
          <cell r="A64" t="str">
            <v>A110</v>
          </cell>
          <cell r="B64" t="str">
            <v>Componente para equipamento : Servimaq : - forma p/ guarda-corpo</v>
          </cell>
          <cell r="C64" t="str">
            <v>5.535,73</v>
          </cell>
          <cell r="D64" t="str">
            <v>0,0000</v>
          </cell>
          <cell r="E64" t="str">
            <v>1,3840</v>
          </cell>
          <cell r="G64">
            <v>5535.73</v>
          </cell>
          <cell r="H64">
            <v>0</v>
          </cell>
          <cell r="I64">
            <v>1.3839999999999999</v>
          </cell>
        </row>
        <row r="65">
          <cell r="A65" t="str">
            <v>E001</v>
          </cell>
          <cell r="B65" t="str">
            <v>Trator de Esteiras : New Holland : 7D - com lâmina</v>
          </cell>
          <cell r="C65" t="str">
            <v>390.441,22</v>
          </cell>
          <cell r="D65" t="str">
            <v>18,3375</v>
          </cell>
          <cell r="E65" t="str">
            <v>123,2593</v>
          </cell>
          <cell r="G65">
            <v>390441.22</v>
          </cell>
          <cell r="H65">
            <v>18.337499999999999</v>
          </cell>
          <cell r="I65">
            <v>123.2593</v>
          </cell>
        </row>
        <row r="66">
          <cell r="A66" t="str">
            <v>E002</v>
          </cell>
          <cell r="B66" t="str">
            <v>Trator de Esteiras : Caterpillar : D6N - com lâmina</v>
          </cell>
          <cell r="C66" t="str">
            <v>752.859,12</v>
          </cell>
          <cell r="D66" t="str">
            <v>18,3375</v>
          </cell>
          <cell r="E66" t="str">
            <v>207,4349</v>
          </cell>
          <cell r="G66">
            <v>752859.12</v>
          </cell>
          <cell r="H66">
            <v>18.337499999999999</v>
          </cell>
          <cell r="I66">
            <v>207.4349</v>
          </cell>
        </row>
        <row r="67">
          <cell r="A67" t="str">
            <v>E003</v>
          </cell>
          <cell r="B67" t="str">
            <v>Trator de Esteiras : Caterpillar : D8T - com lâmina</v>
          </cell>
          <cell r="C67" t="str">
            <v>2.086.247,61</v>
          </cell>
          <cell r="D67" t="str">
            <v>18,3375</v>
          </cell>
          <cell r="E67" t="str">
            <v>396,4374</v>
          </cell>
          <cell r="G67">
            <v>2086247.61</v>
          </cell>
          <cell r="H67">
            <v>18.337499999999999</v>
          </cell>
          <cell r="I67">
            <v>396.43740000000003</v>
          </cell>
        </row>
        <row r="68">
          <cell r="A68" t="str">
            <v>E005</v>
          </cell>
          <cell r="B68" t="str">
            <v>Motoscraper : Caterpillar : 621H -</v>
          </cell>
          <cell r="C68" t="str">
            <v>4.048.360,94</v>
          </cell>
          <cell r="D68" t="str">
            <v>18,3375</v>
          </cell>
          <cell r="E68" t="str">
            <v>622,5205</v>
          </cell>
          <cell r="G68">
            <v>4048360.94</v>
          </cell>
          <cell r="H68">
            <v>18.337499999999999</v>
          </cell>
          <cell r="I68">
            <v>622.52049999999997</v>
          </cell>
        </row>
        <row r="69">
          <cell r="A69" t="str">
            <v>E006</v>
          </cell>
          <cell r="B69" t="str">
            <v>Motoniveladora : Caterpillar : 120K -</v>
          </cell>
          <cell r="C69" t="str">
            <v>704.937,25</v>
          </cell>
          <cell r="D69" t="str">
            <v>18,3375</v>
          </cell>
          <cell r="E69" t="str">
            <v>164,2304</v>
          </cell>
          <cell r="G69">
            <v>704937.25</v>
          </cell>
          <cell r="H69">
            <v>18.337499999999999</v>
          </cell>
          <cell r="I69">
            <v>164.2304</v>
          </cell>
        </row>
        <row r="70">
          <cell r="A70" t="str">
            <v>E007</v>
          </cell>
          <cell r="B70" t="str">
            <v>Trator Agrícola : Massey Ferguson : MF 4291/4 449A -</v>
          </cell>
          <cell r="C70" t="str">
            <v>126.879,39</v>
          </cell>
          <cell r="D70" t="str">
            <v>15,0532</v>
          </cell>
          <cell r="E70" t="str">
            <v>73,6852</v>
          </cell>
          <cell r="G70">
            <v>126879.39</v>
          </cell>
          <cell r="H70">
            <v>15.0532</v>
          </cell>
          <cell r="I70">
            <v>73.685199999999995</v>
          </cell>
        </row>
        <row r="71">
          <cell r="A71" t="str">
            <v>E009</v>
          </cell>
          <cell r="B71" t="str">
            <v xml:space="preserve">Carregadeira de Pneus : Caterpillar : 924H - 1,80 m3 </v>
          </cell>
          <cell r="C71" t="str">
            <v>396.645,12</v>
          </cell>
          <cell r="D71" t="str">
            <v>18,3375</v>
          </cell>
          <cell r="E71" t="str">
            <v>127,9943</v>
          </cell>
          <cell r="G71">
            <v>396645.12</v>
          </cell>
          <cell r="H71">
            <v>18.337499999999999</v>
          </cell>
          <cell r="I71">
            <v>127.9943</v>
          </cell>
        </row>
        <row r="72">
          <cell r="A72" t="str">
            <v>E010</v>
          </cell>
          <cell r="B72" t="str">
            <v>Carregadeira de Pneus : Caterpillar : 950H - 3,3 m3</v>
          </cell>
          <cell r="C72" t="str">
            <v>795.788,12</v>
          </cell>
          <cell r="D72" t="str">
            <v>18,3375</v>
          </cell>
          <cell r="E72" t="str">
            <v>216,9057</v>
          </cell>
          <cell r="G72">
            <v>795788.12</v>
          </cell>
          <cell r="H72">
            <v>18.337499999999999</v>
          </cell>
          <cell r="I72">
            <v>216.9057</v>
          </cell>
        </row>
        <row r="73">
          <cell r="A73" t="str">
            <v>E011</v>
          </cell>
          <cell r="B73" t="str">
            <v>Retroescavadeira : Massey Ferguson : MF-86HS - de pneus</v>
          </cell>
          <cell r="C73" t="str">
            <v>174.213,03</v>
          </cell>
          <cell r="D73" t="str">
            <v>18,3375</v>
          </cell>
          <cell r="E73" t="str">
            <v>80,6374</v>
          </cell>
          <cell r="G73">
            <v>174213.03</v>
          </cell>
          <cell r="H73">
            <v>18.337499999999999</v>
          </cell>
          <cell r="I73">
            <v>80.6374</v>
          </cell>
        </row>
        <row r="74">
          <cell r="A74" t="str">
            <v>E013</v>
          </cell>
          <cell r="B74" t="str">
            <v>Rolo Compactador : Dynapac : CA-250-P - pé de carneiro autop. 11,25t vibrat</v>
          </cell>
          <cell r="C74" t="str">
            <v>360.165,12</v>
          </cell>
          <cell r="D74" t="str">
            <v>15,0532</v>
          </cell>
          <cell r="E74" t="str">
            <v>116,6617</v>
          </cell>
          <cell r="G74">
            <v>360165.12</v>
          </cell>
          <cell r="H74">
            <v>15.0532</v>
          </cell>
          <cell r="I74">
            <v>116.6617</v>
          </cell>
        </row>
        <row r="75">
          <cell r="A75" t="str">
            <v>E014</v>
          </cell>
          <cell r="B75" t="str">
            <v>Trator de Esteiras : Caterpillar : D8T - com escarificador</v>
          </cell>
          <cell r="C75" t="str">
            <v>2.072.709,62</v>
          </cell>
          <cell r="D75" t="str">
            <v>18,3375</v>
          </cell>
          <cell r="E75" t="str">
            <v>395,0460</v>
          </cell>
          <cell r="G75">
            <v>2072709.62</v>
          </cell>
          <cell r="H75">
            <v>18.337499999999999</v>
          </cell>
          <cell r="I75">
            <v>395.04599999999999</v>
          </cell>
        </row>
        <row r="76">
          <cell r="A76" t="str">
            <v>E016</v>
          </cell>
          <cell r="B76" t="str">
            <v>Carregadeira de Pneus : Case : W-20 E - 1,91 m3</v>
          </cell>
          <cell r="C76" t="str">
            <v>343.640,12</v>
          </cell>
          <cell r="D76" t="str">
            <v>18,3375</v>
          </cell>
          <cell r="E76" t="str">
            <v>129,5475</v>
          </cell>
          <cell r="G76">
            <v>343640.12</v>
          </cell>
          <cell r="H76">
            <v>18.337499999999999</v>
          </cell>
          <cell r="I76">
            <v>129.54750000000001</v>
          </cell>
        </row>
        <row r="77">
          <cell r="A77" t="str">
            <v>E062</v>
          </cell>
          <cell r="B77" t="str">
            <v>Escavadeira Hidráulica : Caterpillar : 336DL - com esteira</v>
          </cell>
          <cell r="C77" t="str">
            <v>998.030,25</v>
          </cell>
          <cell r="D77" t="str">
            <v>20,4586</v>
          </cell>
          <cell r="E77" t="str">
            <v>275,7631</v>
          </cell>
          <cell r="G77">
            <v>998030.25</v>
          </cell>
          <cell r="H77">
            <v>20.458600000000001</v>
          </cell>
          <cell r="I77">
            <v>275.76310000000001</v>
          </cell>
        </row>
        <row r="78">
          <cell r="A78" t="str">
            <v>E063</v>
          </cell>
          <cell r="B78" t="str">
            <v>Escavadeira Hidráulica : Caterpillar : 320DL - c/ est. - cap 600l p/ longo alcance</v>
          </cell>
          <cell r="C78" t="str">
            <v>922.211,22</v>
          </cell>
          <cell r="D78" t="str">
            <v>20,4586</v>
          </cell>
          <cell r="E78" t="str">
            <v>213,1743</v>
          </cell>
          <cell r="G78">
            <v>922211.22</v>
          </cell>
          <cell r="H78">
            <v>20.458600000000001</v>
          </cell>
          <cell r="I78">
            <v>213.17429999999999</v>
          </cell>
        </row>
        <row r="79">
          <cell r="A79" t="str">
            <v>E065</v>
          </cell>
          <cell r="B79" t="str">
            <v>Draga de Sucção : diversos : - p/ extração de Areia 6"</v>
          </cell>
          <cell r="C79" t="str">
            <v>381.317,77</v>
          </cell>
          <cell r="D79" t="str">
            <v>0,0000</v>
          </cell>
          <cell r="E79" t="str">
            <v>115,7174</v>
          </cell>
          <cell r="G79">
            <v>381317.77</v>
          </cell>
          <cell r="H79">
            <v>0</v>
          </cell>
          <cell r="I79">
            <v>115.7174</v>
          </cell>
        </row>
        <row r="80">
          <cell r="A80" t="str">
            <v>E066</v>
          </cell>
          <cell r="B80" t="str">
            <v>Chata - 25m3 : diversos :  - com rebocador</v>
          </cell>
          <cell r="C80" t="str">
            <v>559.278,47</v>
          </cell>
          <cell r="D80" t="str">
            <v>17,1743</v>
          </cell>
          <cell r="E80" t="str">
            <v>162,2553</v>
          </cell>
          <cell r="G80">
            <v>559278.47</v>
          </cell>
          <cell r="H80">
            <v>17.174299999999999</v>
          </cell>
          <cell r="I80">
            <v>162.25530000000001</v>
          </cell>
        </row>
        <row r="81">
          <cell r="A81" t="str">
            <v>E101</v>
          </cell>
          <cell r="B81" t="str">
            <v>Grade de Discos : Marchesan :  -  GA 24 x 24</v>
          </cell>
          <cell r="C81" t="str">
            <v>21.746,79</v>
          </cell>
          <cell r="D81" t="str">
            <v>0,0000</v>
          </cell>
          <cell r="E81" t="str">
            <v>3,3707</v>
          </cell>
          <cell r="G81">
            <v>21746.79</v>
          </cell>
          <cell r="H81">
            <v>0</v>
          </cell>
          <cell r="I81">
            <v>3.3706999999999998</v>
          </cell>
        </row>
        <row r="82">
          <cell r="A82" t="str">
            <v>E102</v>
          </cell>
          <cell r="B82" t="str">
            <v>Rolo Compactador : Dynapac : CC-424HF -  Tanden vibrat. autoprop. 10,2 t</v>
          </cell>
          <cell r="C82" t="str">
            <v>353.165,12</v>
          </cell>
          <cell r="D82" t="str">
            <v>15,0532</v>
          </cell>
          <cell r="E82" t="str">
            <v>115,5283</v>
          </cell>
          <cell r="G82">
            <v>353165.12</v>
          </cell>
          <cell r="H82">
            <v>15.0532</v>
          </cell>
          <cell r="I82">
            <v>115.5283</v>
          </cell>
        </row>
        <row r="83">
          <cell r="A83" t="str">
            <v>E104</v>
          </cell>
          <cell r="B83" t="str">
            <v>Rolo Compactador : Dynapac : CC-224HF -  liso, tanden vibrat. autoprop. 7,7t</v>
          </cell>
          <cell r="C83" t="str">
            <v>943.687,82</v>
          </cell>
          <cell r="D83" t="str">
            <v>15,0532</v>
          </cell>
          <cell r="E83" t="str">
            <v>199,5207</v>
          </cell>
          <cell r="G83">
            <v>943687.82</v>
          </cell>
          <cell r="H83">
            <v>15.0532</v>
          </cell>
          <cell r="I83">
            <v>199.52070000000001</v>
          </cell>
        </row>
        <row r="84">
          <cell r="A84" t="str">
            <v>E105</v>
          </cell>
          <cell r="B84" t="str">
            <v>Rolo Compactador : Caterpillar : PS-360 C - de pneus autoprop. 25 t</v>
          </cell>
          <cell r="C84" t="str">
            <v>545.850,06</v>
          </cell>
          <cell r="D84" t="str">
            <v>15,0532</v>
          </cell>
          <cell r="E84" t="str">
            <v>137,8953</v>
          </cell>
          <cell r="G84">
            <v>545850.06000000006</v>
          </cell>
          <cell r="H84">
            <v>15.0532</v>
          </cell>
          <cell r="I84">
            <v>137.89529999999999</v>
          </cell>
        </row>
        <row r="85">
          <cell r="A85" t="str">
            <v>E106</v>
          </cell>
          <cell r="B85" t="str">
            <v>Usina Misturadora : Cifali : - de solos 300 t/h</v>
          </cell>
          <cell r="C85" t="str">
            <v>772.330,25</v>
          </cell>
          <cell r="D85" t="str">
            <v>20,4586</v>
          </cell>
          <cell r="E85" t="str">
            <v>108,7249</v>
          </cell>
          <cell r="G85">
            <v>772330.25</v>
          </cell>
          <cell r="H85">
            <v>20.458600000000001</v>
          </cell>
          <cell r="I85">
            <v>108.72490000000001</v>
          </cell>
        </row>
        <row r="86">
          <cell r="A86" t="str">
            <v>E107</v>
          </cell>
          <cell r="B86" t="str">
            <v>Vassoura Mecânica : CMV : VM 2440 - rebocável</v>
          </cell>
          <cell r="C86" t="str">
            <v>30.200,76</v>
          </cell>
          <cell r="D86" t="str">
            <v>0,0000</v>
          </cell>
          <cell r="E86" t="str">
            <v>4,5301</v>
          </cell>
          <cell r="G86">
            <v>30200.76</v>
          </cell>
          <cell r="H86">
            <v>0</v>
          </cell>
          <cell r="I86">
            <v>4.5301</v>
          </cell>
        </row>
        <row r="87">
          <cell r="A87" t="str">
            <v>E108</v>
          </cell>
          <cell r="B87" t="str">
            <v>Distribuidor de Agregados : CMV : - rebocável</v>
          </cell>
          <cell r="C87" t="str">
            <v>35.438,99</v>
          </cell>
          <cell r="D87" t="str">
            <v>0,0000</v>
          </cell>
          <cell r="E87" t="str">
            <v>3,9692</v>
          </cell>
          <cell r="G87">
            <v>35438.99</v>
          </cell>
          <cell r="H87">
            <v>0</v>
          </cell>
          <cell r="I87">
            <v>3.9691999999999998</v>
          </cell>
        </row>
        <row r="88">
          <cell r="A88" t="str">
            <v>E109</v>
          </cell>
          <cell r="B88" t="str">
            <v>Distribuidor de Agregados : Romanelli : DAR-5000 - autopropelido</v>
          </cell>
          <cell r="C88" t="str">
            <v>804.522,04</v>
          </cell>
          <cell r="D88" t="str">
            <v>18,3375</v>
          </cell>
          <cell r="E88" t="str">
            <v>165,7229</v>
          </cell>
          <cell r="G88">
            <v>804522.04</v>
          </cell>
          <cell r="H88">
            <v>18.337499999999999</v>
          </cell>
          <cell r="I88">
            <v>165.72290000000001</v>
          </cell>
        </row>
        <row r="89">
          <cell r="A89" t="str">
            <v>E110</v>
          </cell>
          <cell r="B89" t="str">
            <v>Tanque de Estocagem de Asfalto : Cifali :  - 30.000 l</v>
          </cell>
          <cell r="C89" t="str">
            <v>289.600,39</v>
          </cell>
          <cell r="D89" t="str">
            <v>0,0000</v>
          </cell>
          <cell r="E89" t="str">
            <v>20,2720</v>
          </cell>
          <cell r="G89">
            <v>289600.39</v>
          </cell>
          <cell r="H89">
            <v>0</v>
          </cell>
          <cell r="I89">
            <v>20.271999999999998</v>
          </cell>
        </row>
        <row r="90">
          <cell r="A90" t="str">
            <v>E111</v>
          </cell>
          <cell r="B90" t="str">
            <v>Equip. Distribuição de Asfalto : Ferlex :  - montado em caminhão</v>
          </cell>
          <cell r="C90" t="str">
            <v>361.555,85</v>
          </cell>
          <cell r="D90" t="str">
            <v>13,7531</v>
          </cell>
          <cell r="E90" t="str">
            <v>124,2498</v>
          </cell>
          <cell r="G90">
            <v>361555.85</v>
          </cell>
          <cell r="H90">
            <v>13.7531</v>
          </cell>
          <cell r="I90">
            <v>124.24979999999999</v>
          </cell>
        </row>
        <row r="91">
          <cell r="A91" t="str">
            <v>E112</v>
          </cell>
          <cell r="B91" t="str">
            <v>Aquecedor de Fluido Térmico : Tenge : TH III -</v>
          </cell>
          <cell r="C91" t="str">
            <v>196.645,99</v>
          </cell>
          <cell r="D91" t="str">
            <v>0,0000</v>
          </cell>
          <cell r="E91" t="str">
            <v>107,1485</v>
          </cell>
          <cell r="G91">
            <v>196645.99</v>
          </cell>
          <cell r="H91">
            <v>0</v>
          </cell>
          <cell r="I91">
            <v>107.1485</v>
          </cell>
        </row>
        <row r="92">
          <cell r="A92" t="str">
            <v>E113</v>
          </cell>
          <cell r="B92" t="str">
            <v>Usina de Asfalto a Quente : Cifali : DMC-2 -  40 / 60 t/h</v>
          </cell>
          <cell r="C92" t="str">
            <v>1.783.873,20</v>
          </cell>
          <cell r="D92" t="str">
            <v>0,0000</v>
          </cell>
          <cell r="E92" t="str">
            <v>229,3552</v>
          </cell>
          <cell r="G92">
            <v>1783873.2</v>
          </cell>
          <cell r="H92">
            <v>0</v>
          </cell>
          <cell r="I92">
            <v>229.3552</v>
          </cell>
        </row>
        <row r="93">
          <cell r="A93" t="str">
            <v>E114</v>
          </cell>
          <cell r="B93" t="str">
            <v>Vibro-acabadora de Asfalto : Cifali : VDA-421 - sobre pneus</v>
          </cell>
          <cell r="C93" t="str">
            <v>610.330,25</v>
          </cell>
          <cell r="D93" t="str">
            <v>20,4586</v>
          </cell>
          <cell r="E93" t="str">
            <v>138,0016</v>
          </cell>
          <cell r="G93">
            <v>610330.25</v>
          </cell>
          <cell r="H93">
            <v>20.458600000000001</v>
          </cell>
          <cell r="I93">
            <v>138.0016</v>
          </cell>
        </row>
        <row r="94">
          <cell r="A94" t="str">
            <v>E115</v>
          </cell>
          <cell r="B94" t="str">
            <v>Usina Misturadora : Terex : UPM F 60 - pré mist. a frio 60 t/h</v>
          </cell>
          <cell r="C94" t="str">
            <v>119.833,11</v>
          </cell>
          <cell r="D94" t="str">
            <v>20,4586</v>
          </cell>
          <cell r="E94" t="str">
            <v>34,1539</v>
          </cell>
          <cell r="G94">
            <v>119833.11</v>
          </cell>
          <cell r="H94">
            <v>20.458600000000001</v>
          </cell>
          <cell r="I94">
            <v>34.1539</v>
          </cell>
        </row>
        <row r="95">
          <cell r="A95" t="str">
            <v>E116</v>
          </cell>
          <cell r="B95" t="str">
            <v>Usina Misturadora : Cifali : - pré mist. a frio 30/60 t/h</v>
          </cell>
          <cell r="C95" t="str">
            <v>100.049,27</v>
          </cell>
          <cell r="D95" t="str">
            <v>20,4586</v>
          </cell>
          <cell r="E95" t="str">
            <v>31,8928</v>
          </cell>
          <cell r="G95">
            <v>100049.27</v>
          </cell>
          <cell r="H95">
            <v>20.458600000000001</v>
          </cell>
          <cell r="I95">
            <v>31.892800000000001</v>
          </cell>
        </row>
        <row r="96">
          <cell r="A96" t="str">
            <v>E117</v>
          </cell>
          <cell r="B96" t="str">
            <v>Rolo Compactador : Muller : RT82H - estático Tanden autoprop. 8,9 t</v>
          </cell>
          <cell r="C96" t="str">
            <v>175.225,91</v>
          </cell>
          <cell r="D96" t="str">
            <v>15,0532</v>
          </cell>
          <cell r="E96" t="str">
            <v>61,6367</v>
          </cell>
          <cell r="G96">
            <v>175225.91</v>
          </cell>
          <cell r="H96">
            <v>15.0532</v>
          </cell>
          <cell r="I96">
            <v>61.636699999999998</v>
          </cell>
        </row>
        <row r="97">
          <cell r="A97" t="str">
            <v>E118</v>
          </cell>
          <cell r="B97" t="str">
            <v>Rolo Compactador : Dynapac : CC900 - Tanden vibrat. 1,6 t</v>
          </cell>
          <cell r="C97" t="str">
            <v>108.491,74</v>
          </cell>
          <cell r="D97" t="str">
            <v>15,0532</v>
          </cell>
          <cell r="E97" t="str">
            <v>41,5945</v>
          </cell>
          <cell r="G97">
            <v>108491.74</v>
          </cell>
          <cell r="H97">
            <v>15.0532</v>
          </cell>
          <cell r="I97">
            <v>41.594499999999996</v>
          </cell>
        </row>
        <row r="98">
          <cell r="A98" t="str">
            <v>E119</v>
          </cell>
          <cell r="B98" t="str">
            <v>Rolo Compactador : Dynapac : CP 224 - de pneus estat. autoprop. 21,00 t</v>
          </cell>
          <cell r="C98" t="str">
            <v>391.830,25</v>
          </cell>
          <cell r="D98" t="str">
            <v>15,0532</v>
          </cell>
          <cell r="E98" t="str">
            <v>105,1619</v>
          </cell>
          <cell r="G98">
            <v>391830.25</v>
          </cell>
          <cell r="H98">
            <v>15.0532</v>
          </cell>
          <cell r="I98">
            <v>105.1619</v>
          </cell>
        </row>
        <row r="99">
          <cell r="A99" t="str">
            <v>E121</v>
          </cell>
          <cell r="B99" t="str">
            <v>Rolo Compactador : Dynapac : CA150 std -  liso vibrat.autoprop. 7,0 t</v>
          </cell>
          <cell r="C99" t="str">
            <v>228.188,98</v>
          </cell>
          <cell r="D99" t="str">
            <v>15,0532</v>
          </cell>
          <cell r="E99" t="str">
            <v>83,6781</v>
          </cell>
          <cell r="G99">
            <v>228188.98</v>
          </cell>
          <cell r="H99">
            <v>15.0532</v>
          </cell>
          <cell r="I99">
            <v>83.678100000000001</v>
          </cell>
        </row>
        <row r="100">
          <cell r="A100" t="str">
            <v>E122</v>
          </cell>
          <cell r="B100" t="str">
            <v>Equip. Distribuição Lama Asfáltica : M. Benz/Consmaq : 2726 K - montado em caminhão</v>
          </cell>
          <cell r="C100" t="str">
            <v>564.854,15</v>
          </cell>
          <cell r="D100" t="str">
            <v>13,7531</v>
          </cell>
          <cell r="E100" t="str">
            <v>182,2692</v>
          </cell>
          <cell r="G100">
            <v>564854.15</v>
          </cell>
          <cell r="H100">
            <v>13.7531</v>
          </cell>
          <cell r="I100">
            <v>182.26920000000001</v>
          </cell>
        </row>
        <row r="101">
          <cell r="A101" t="str">
            <v>E123</v>
          </cell>
          <cell r="B101" t="str">
            <v>Caldeira de Asfalto Rebocável : ALMEIDA : CAD 1500 - 1200 l</v>
          </cell>
          <cell r="C101" t="str">
            <v>76.857,99</v>
          </cell>
          <cell r="D101" t="str">
            <v>0,0000</v>
          </cell>
          <cell r="E101" t="str">
            <v>12,7334</v>
          </cell>
          <cell r="G101">
            <v>76857.990000000005</v>
          </cell>
          <cell r="H101">
            <v>0</v>
          </cell>
          <cell r="I101">
            <v>12.7334</v>
          </cell>
        </row>
        <row r="102">
          <cell r="A102" t="str">
            <v>E126</v>
          </cell>
          <cell r="B102" t="str">
            <v>Fresadora a Frio : Wirtgen : W 100 -</v>
          </cell>
          <cell r="C102" t="str">
            <v>1.057.356,79</v>
          </cell>
          <cell r="D102" t="str">
            <v>20,4586</v>
          </cell>
          <cell r="E102" t="str">
            <v>405,7776</v>
          </cell>
          <cell r="G102">
            <v>1057356.79</v>
          </cell>
          <cell r="H102">
            <v>20.458600000000001</v>
          </cell>
          <cell r="I102">
            <v>405.77760000000001</v>
          </cell>
        </row>
        <row r="103">
          <cell r="A103" t="str">
            <v>E127</v>
          </cell>
          <cell r="B103" t="str">
            <v>Fresadora a Frio : Wirtgen : W 200 -</v>
          </cell>
          <cell r="C103" t="str">
            <v>2.683.670,79</v>
          </cell>
          <cell r="D103" t="str">
            <v>20,4586</v>
          </cell>
          <cell r="E103" t="str">
            <v>1.005,0799</v>
          </cell>
          <cell r="G103">
            <v>2683670.79</v>
          </cell>
          <cell r="H103">
            <v>20.458600000000001</v>
          </cell>
          <cell r="I103">
            <v>1005.0799</v>
          </cell>
        </row>
        <row r="104">
          <cell r="A104" t="str">
            <v>E129</v>
          </cell>
          <cell r="B104" t="str">
            <v>Recicladora de Pavimento : Wirtgen : WR 240 - A frio</v>
          </cell>
          <cell r="C104" t="str">
            <v>2.233.090,36</v>
          </cell>
          <cell r="D104" t="str">
            <v>20,4586</v>
          </cell>
          <cell r="E104" t="str">
            <v>662,6548</v>
          </cell>
          <cell r="G104">
            <v>2233090.36</v>
          </cell>
          <cell r="H104">
            <v>20.458600000000001</v>
          </cell>
          <cell r="I104">
            <v>662.65480000000002</v>
          </cell>
        </row>
        <row r="105">
          <cell r="A105" t="str">
            <v>E138</v>
          </cell>
          <cell r="B105" t="str">
            <v>Estabilizador/Recicladora a Frio : Caterpillar : RM-500 -</v>
          </cell>
          <cell r="C105" t="str">
            <v>3.478.349,18</v>
          </cell>
          <cell r="D105" t="str">
            <v>20,4586</v>
          </cell>
          <cell r="E105" t="str">
            <v>860,4014</v>
          </cell>
          <cell r="G105">
            <v>3478349.18</v>
          </cell>
          <cell r="H105">
            <v>20.458600000000001</v>
          </cell>
          <cell r="I105">
            <v>860.40139999999997</v>
          </cell>
        </row>
        <row r="106">
          <cell r="A106" t="str">
            <v>E139</v>
          </cell>
          <cell r="B106" t="str">
            <v>Rolo Compactador : Dynapac : CA250 - liso auto. vibrat.</v>
          </cell>
          <cell r="C106" t="str">
            <v>342.655,12</v>
          </cell>
          <cell r="D106" t="str">
            <v>15,0532</v>
          </cell>
          <cell r="E106" t="str">
            <v>113,8267</v>
          </cell>
          <cell r="G106">
            <v>342655.12</v>
          </cell>
          <cell r="H106">
            <v>15.0532</v>
          </cell>
          <cell r="I106">
            <v>113.8267</v>
          </cell>
        </row>
        <row r="107">
          <cell r="A107" t="str">
            <v>E142</v>
          </cell>
          <cell r="B107" t="str">
            <v>Rolo Compactador : Dynapac : CP274 - de pneus</v>
          </cell>
          <cell r="C107" t="str">
            <v>410.830,25</v>
          </cell>
          <cell r="D107" t="str">
            <v>15,0532</v>
          </cell>
          <cell r="E107" t="str">
            <v>108,1647</v>
          </cell>
          <cell r="G107">
            <v>410830.25</v>
          </cell>
          <cell r="H107">
            <v>15.0532</v>
          </cell>
          <cell r="I107">
            <v>108.1647</v>
          </cell>
        </row>
        <row r="108">
          <cell r="A108" t="str">
            <v>E147</v>
          </cell>
          <cell r="B108" t="str">
            <v>Usina de Asfalto a Quente : Cifali : Cifali Magnum 120 - 90/120 t/h com filtro de manga</v>
          </cell>
          <cell r="C108" t="str">
            <v>1.465.320,99</v>
          </cell>
          <cell r="D108" t="str">
            <v>20,4586</v>
          </cell>
          <cell r="E108" t="str">
            <v>208,8570</v>
          </cell>
          <cell r="G108">
            <v>1465320.99</v>
          </cell>
          <cell r="H108">
            <v>20.458600000000001</v>
          </cell>
          <cell r="I108">
            <v>208.857</v>
          </cell>
        </row>
        <row r="109">
          <cell r="A109" t="str">
            <v>E149</v>
          </cell>
          <cell r="B109" t="str">
            <v>Vibro-acabadora de Asfalto : Terex : TEREX VDA 600 - sobre esteiras</v>
          </cell>
          <cell r="C109" t="str">
            <v>699.330,25</v>
          </cell>
          <cell r="D109" t="str">
            <v>20,4586</v>
          </cell>
          <cell r="E109" t="str">
            <v>153,6684</v>
          </cell>
          <cell r="G109">
            <v>699330.25</v>
          </cell>
          <cell r="H109">
            <v>20.458600000000001</v>
          </cell>
          <cell r="I109">
            <v>153.66839999999999</v>
          </cell>
        </row>
        <row r="110">
          <cell r="A110" t="str">
            <v>E156</v>
          </cell>
          <cell r="B110" t="str">
            <v>Carregadeira de Pneus : Case : SR 175 - c/ vassoura SPS 155 DA AGF</v>
          </cell>
          <cell r="C110" t="str">
            <v>93.665,12</v>
          </cell>
          <cell r="D110" t="str">
            <v>18,3375</v>
          </cell>
          <cell r="E110" t="str">
            <v>56,1473</v>
          </cell>
          <cell r="G110">
            <v>93665.12</v>
          </cell>
          <cell r="H110">
            <v>18.337499999999999</v>
          </cell>
          <cell r="I110">
            <v>56.147300000000001</v>
          </cell>
        </row>
        <row r="111">
          <cell r="A111" t="str">
            <v>E160</v>
          </cell>
          <cell r="B111" t="str">
            <v>Fresadora e Distribuidora de solo : Gomaco : 9500 - para regular sub leito</v>
          </cell>
          <cell r="C111" t="str">
            <v>1.782.720,26</v>
          </cell>
          <cell r="D111" t="str">
            <v>20,4586</v>
          </cell>
          <cell r="E111" t="str">
            <v>470,7082</v>
          </cell>
          <cell r="G111">
            <v>1782720.26</v>
          </cell>
          <cell r="H111">
            <v>20.458600000000001</v>
          </cell>
          <cell r="I111">
            <v>470.70819999999998</v>
          </cell>
        </row>
        <row r="112">
          <cell r="A112" t="str">
            <v>E161</v>
          </cell>
          <cell r="B112" t="str">
            <v>Equip. Distr. de L.A. Rupt. Contr. : M. Benz/Cifali : MICROFLEX -  acoplado a cavalo mecânico</v>
          </cell>
          <cell r="C112" t="str">
            <v>969.250,25</v>
          </cell>
          <cell r="D112" t="str">
            <v>17,1743</v>
          </cell>
          <cell r="E112" t="str">
            <v>302,8785</v>
          </cell>
          <cell r="G112">
            <v>969250.25</v>
          </cell>
          <cell r="H112">
            <v>17.174299999999999</v>
          </cell>
          <cell r="I112">
            <v>302.87849999999997</v>
          </cell>
        </row>
        <row r="113">
          <cell r="A113" t="str">
            <v>E201</v>
          </cell>
          <cell r="B113" t="str">
            <v>Compressor de Ar : Atlas Copco : XAHS 157Pd - 295 PCM</v>
          </cell>
          <cell r="C113" t="str">
            <v>115.153,99</v>
          </cell>
          <cell r="D113" t="str">
            <v>15,0532</v>
          </cell>
          <cell r="E113" t="str">
            <v>77,5558</v>
          </cell>
          <cell r="G113">
            <v>115153.99</v>
          </cell>
          <cell r="H113">
            <v>15.0532</v>
          </cell>
          <cell r="I113">
            <v>77.555800000000005</v>
          </cell>
        </row>
        <row r="114">
          <cell r="A114" t="str">
            <v>E202</v>
          </cell>
          <cell r="B114" t="str">
            <v>Compressor de Ar : Atlas Copco : XAS 187Pd - 400 PCM</v>
          </cell>
          <cell r="C114" t="str">
            <v>107.150,99</v>
          </cell>
          <cell r="D114" t="str">
            <v>15,0532</v>
          </cell>
          <cell r="E114" t="str">
            <v>82,2858</v>
          </cell>
          <cell r="G114">
            <v>107150.99</v>
          </cell>
          <cell r="H114">
            <v>15.0532</v>
          </cell>
          <cell r="I114">
            <v>82.285799999999995</v>
          </cell>
        </row>
        <row r="115">
          <cell r="A115" t="str">
            <v>E203</v>
          </cell>
          <cell r="B115" t="str">
            <v>Compressor de Ar : Atlas Copco : XAS 360 CUD - 762 PCM</v>
          </cell>
          <cell r="C115" t="str">
            <v>255.996,78</v>
          </cell>
          <cell r="D115" t="str">
            <v>15,0532</v>
          </cell>
          <cell r="E115" t="str">
            <v>139,5584</v>
          </cell>
          <cell r="G115">
            <v>255996.78</v>
          </cell>
          <cell r="H115">
            <v>15.0532</v>
          </cell>
          <cell r="I115">
            <v>139.55840000000001</v>
          </cell>
        </row>
        <row r="116">
          <cell r="A116" t="str">
            <v>E204</v>
          </cell>
          <cell r="B116" t="str">
            <v>Martelete : Atlas Copco : RH658-6L - perfuratriz manual</v>
          </cell>
          <cell r="C116" t="str">
            <v>7.595,08</v>
          </cell>
          <cell r="D116" t="str">
            <v>10,7425</v>
          </cell>
          <cell r="E116" t="str">
            <v>12,0084</v>
          </cell>
          <cell r="G116">
            <v>7595.08</v>
          </cell>
          <cell r="H116">
            <v>10.7425</v>
          </cell>
          <cell r="I116">
            <v>12.0084</v>
          </cell>
        </row>
        <row r="117">
          <cell r="A117" t="str">
            <v>E205</v>
          </cell>
          <cell r="B117" t="str">
            <v>Perfuratriz sobre Esteiras : Atlas Copco : ROC 442PC - Crawler Drill</v>
          </cell>
          <cell r="C117" t="str">
            <v>123.525,12</v>
          </cell>
          <cell r="D117" t="str">
            <v>15,0532</v>
          </cell>
          <cell r="E117" t="str">
            <v>35,6407</v>
          </cell>
          <cell r="G117">
            <v>123525.12</v>
          </cell>
          <cell r="H117">
            <v>15.0532</v>
          </cell>
          <cell r="I117">
            <v>35.640700000000002</v>
          </cell>
        </row>
        <row r="118">
          <cell r="A118" t="str">
            <v>E208</v>
          </cell>
          <cell r="B118" t="str">
            <v>Compressor de Ar : Atlas Copco : XAHS 107Pd - 200 PCM</v>
          </cell>
          <cell r="C118" t="str">
            <v>99.828,99</v>
          </cell>
          <cell r="D118" t="str">
            <v>15,0532</v>
          </cell>
          <cell r="E118" t="str">
            <v>60,1795</v>
          </cell>
          <cell r="G118">
            <v>99828.99</v>
          </cell>
          <cell r="H118">
            <v>15.0532</v>
          </cell>
          <cell r="I118">
            <v>60.179499999999997</v>
          </cell>
        </row>
        <row r="119">
          <cell r="A119" t="str">
            <v>E209</v>
          </cell>
          <cell r="B119" t="str">
            <v>Martelete : Atlas Copco : TEX270 PS - rompedor 28 kg</v>
          </cell>
          <cell r="C119" t="str">
            <v>7.290,89</v>
          </cell>
          <cell r="D119" t="str">
            <v>10,7425</v>
          </cell>
          <cell r="E119" t="str">
            <v>11,9577</v>
          </cell>
          <cell r="G119">
            <v>7290.89</v>
          </cell>
          <cell r="H119">
            <v>10.7425</v>
          </cell>
          <cell r="I119">
            <v>11.957700000000001</v>
          </cell>
        </row>
        <row r="120">
          <cell r="A120" t="str">
            <v>E210</v>
          </cell>
          <cell r="B120" t="str">
            <v>Martelete : Atlas Copco : TEX32 PS -  rompedor 33 kg</v>
          </cell>
          <cell r="C120" t="str">
            <v>7.606,43</v>
          </cell>
          <cell r="D120" t="str">
            <v>10,7425</v>
          </cell>
          <cell r="E120" t="str">
            <v>12,0102</v>
          </cell>
          <cell r="G120">
            <v>7606.43</v>
          </cell>
          <cell r="H120">
            <v>10.7425</v>
          </cell>
          <cell r="I120">
            <v>12.010199999999999</v>
          </cell>
        </row>
        <row r="121">
          <cell r="A121" t="str">
            <v>E211</v>
          </cell>
          <cell r="B121" t="str">
            <v>Máquina para Pintura : Shulz : CSL 10/100 L - compres. de ar p/ pintura c/ filtro</v>
          </cell>
          <cell r="C121" t="str">
            <v>2.556,17</v>
          </cell>
          <cell r="D121" t="str">
            <v>0,0000</v>
          </cell>
          <cell r="E121" t="str">
            <v>1,3537</v>
          </cell>
          <cell r="G121">
            <v>2556.17</v>
          </cell>
          <cell r="H121">
            <v>0</v>
          </cell>
          <cell r="I121">
            <v>1.3536999999999999</v>
          </cell>
        </row>
        <row r="122">
          <cell r="A122" t="str">
            <v>E223</v>
          </cell>
          <cell r="B122" t="str">
            <v>Compressor de Ar : Atlas Copco : XATS 167Pd - 360 PCM</v>
          </cell>
          <cell r="C122" t="str">
            <v>112.785,80</v>
          </cell>
          <cell r="D122" t="str">
            <v>15,0532</v>
          </cell>
          <cell r="E122" t="str">
            <v>77,7648</v>
          </cell>
          <cell r="G122">
            <v>112785.8</v>
          </cell>
          <cell r="H122">
            <v>15.0532</v>
          </cell>
          <cell r="I122">
            <v>77.764799999999994</v>
          </cell>
        </row>
        <row r="123">
          <cell r="A123" t="str">
            <v>E225</v>
          </cell>
          <cell r="B123" t="str">
            <v>Conjunto de Britagem : Metso Svedala : C96/HP-200 -  80 m3/h</v>
          </cell>
          <cell r="C123" t="str">
            <v>3.986.660,50</v>
          </cell>
          <cell r="D123" t="str">
            <v>18,3375</v>
          </cell>
          <cell r="E123" t="str">
            <v>576,8557</v>
          </cell>
          <cell r="G123">
            <v>3986660.5</v>
          </cell>
          <cell r="H123">
            <v>18.337499999999999</v>
          </cell>
          <cell r="I123">
            <v>576.85569999999996</v>
          </cell>
        </row>
        <row r="124">
          <cell r="A124" t="str">
            <v>E226</v>
          </cell>
          <cell r="B124" t="str">
            <v>Conjunto de Britagem - p/ rachão : Metso Svedala : DS-96 - 80 m3/h</v>
          </cell>
          <cell r="C124" t="str">
            <v>1.217.330,25</v>
          </cell>
          <cell r="D124" t="str">
            <v>18,3375</v>
          </cell>
          <cell r="E124" t="str">
            <v>205,8857</v>
          </cell>
          <cell r="G124">
            <v>1217330.25</v>
          </cell>
          <cell r="H124">
            <v>18.337499999999999</v>
          </cell>
          <cell r="I124">
            <v>205.88570000000001</v>
          </cell>
        </row>
        <row r="125">
          <cell r="A125" t="str">
            <v>E301</v>
          </cell>
          <cell r="B125" t="str">
            <v>Betoneira : Menegotti : - 400 l</v>
          </cell>
          <cell r="C125" t="str">
            <v>4.774,99</v>
          </cell>
          <cell r="D125" t="str">
            <v>15,0532</v>
          </cell>
          <cell r="E125" t="str">
            <v>18,3754</v>
          </cell>
          <cell r="G125">
            <v>4774.99</v>
          </cell>
          <cell r="H125">
            <v>15.0532</v>
          </cell>
          <cell r="I125">
            <v>18.375399999999999</v>
          </cell>
        </row>
        <row r="126">
          <cell r="A126" t="str">
            <v>E302</v>
          </cell>
          <cell r="B126" t="str">
            <v>Betoneira : Menegotti : - 400 l</v>
          </cell>
          <cell r="C126" t="str">
            <v>4.429,27</v>
          </cell>
          <cell r="D126" t="str">
            <v>15,0532</v>
          </cell>
          <cell r="E126" t="str">
            <v>17,5900</v>
          </cell>
          <cell r="G126">
            <v>4429.2700000000004</v>
          </cell>
          <cell r="H126">
            <v>15.0532</v>
          </cell>
          <cell r="I126">
            <v>17.59</v>
          </cell>
        </row>
        <row r="127">
          <cell r="A127" t="str">
            <v>E303</v>
          </cell>
          <cell r="B127" t="str">
            <v>Betoneira : Alfa :  -  750 l</v>
          </cell>
          <cell r="C127" t="str">
            <v>38.593,14</v>
          </cell>
          <cell r="D127" t="str">
            <v>15,0532</v>
          </cell>
          <cell r="E127" t="str">
            <v>25,0465</v>
          </cell>
          <cell r="G127">
            <v>38593.14</v>
          </cell>
          <cell r="H127">
            <v>15.0532</v>
          </cell>
          <cell r="I127">
            <v>25.046500000000002</v>
          </cell>
        </row>
        <row r="128">
          <cell r="A128" t="str">
            <v>E304</v>
          </cell>
          <cell r="B128" t="str">
            <v>Transportador Manual : AJS : - carrinho de mão 80 l</v>
          </cell>
          <cell r="C128" t="str">
            <v>131,28</v>
          </cell>
          <cell r="D128" t="str">
            <v>0,0000</v>
          </cell>
          <cell r="E128" t="str">
            <v>0,1903</v>
          </cell>
          <cell r="G128">
            <v>131.28</v>
          </cell>
          <cell r="H128">
            <v>0</v>
          </cell>
          <cell r="I128">
            <v>0.1903</v>
          </cell>
        </row>
        <row r="129">
          <cell r="A129" t="str">
            <v>E305</v>
          </cell>
          <cell r="B129" t="str">
            <v>Transportador Manual : AJS : A-15 - gerica 180 l</v>
          </cell>
          <cell r="C129" t="str">
            <v>455,51</v>
          </cell>
          <cell r="D129" t="str">
            <v>0,0000</v>
          </cell>
          <cell r="E129" t="str">
            <v>0,6605</v>
          </cell>
          <cell r="G129">
            <v>455.51</v>
          </cell>
          <cell r="H129">
            <v>0</v>
          </cell>
          <cell r="I129">
            <v>0.66049999999999998</v>
          </cell>
        </row>
        <row r="130">
          <cell r="A130" t="str">
            <v>E306</v>
          </cell>
          <cell r="B130" t="str">
            <v>Vibrador de Concreto : diversos : VIP-MT2 - de imersão</v>
          </cell>
          <cell r="C130" t="str">
            <v>1.923,48</v>
          </cell>
          <cell r="D130" t="str">
            <v>10,7425</v>
          </cell>
          <cell r="E130" t="str">
            <v>12,0930</v>
          </cell>
          <cell r="G130">
            <v>1923.48</v>
          </cell>
          <cell r="H130">
            <v>10.7425</v>
          </cell>
          <cell r="I130">
            <v>12.093</v>
          </cell>
        </row>
        <row r="131">
          <cell r="A131" t="str">
            <v>E307</v>
          </cell>
          <cell r="B131" t="str">
            <v xml:space="preserve">Fábric. Pré-Moldado Concreto : Servimaq : - tubos D=0,2m M / F </v>
          </cell>
          <cell r="C131" t="str">
            <v>16.113,68</v>
          </cell>
          <cell r="D131" t="str">
            <v>0,0000</v>
          </cell>
          <cell r="E131" t="str">
            <v>4,9803</v>
          </cell>
          <cell r="G131">
            <v>16113.68</v>
          </cell>
          <cell r="H131">
            <v>0</v>
          </cell>
          <cell r="I131">
            <v>4.9802999999999997</v>
          </cell>
        </row>
        <row r="132">
          <cell r="A132" t="str">
            <v>E308</v>
          </cell>
          <cell r="B132" t="str">
            <v>Fábric. Pré-Moldado Concreto : Servimaq : - tubos D=0,3m M / F</v>
          </cell>
          <cell r="C132" t="str">
            <v>17.840,97</v>
          </cell>
          <cell r="D132" t="str">
            <v>0,0000</v>
          </cell>
          <cell r="E132" t="str">
            <v>5,4121</v>
          </cell>
          <cell r="G132">
            <v>17840.97</v>
          </cell>
          <cell r="H132">
            <v>0</v>
          </cell>
          <cell r="I132">
            <v>5.4120999999999997</v>
          </cell>
        </row>
        <row r="133">
          <cell r="A133" t="str">
            <v>E309</v>
          </cell>
          <cell r="B133" t="str">
            <v>Fábric. Pré-Moldado Concreto : Servimaq : - tubos D=0,4m M / F</v>
          </cell>
          <cell r="C133" t="str">
            <v>19.066,12</v>
          </cell>
          <cell r="D133" t="str">
            <v>0,0000</v>
          </cell>
          <cell r="E133" t="str">
            <v>5,7185</v>
          </cell>
          <cell r="G133">
            <v>19066.12</v>
          </cell>
          <cell r="H133">
            <v>0</v>
          </cell>
          <cell r="I133">
            <v>5.7184999999999997</v>
          </cell>
        </row>
        <row r="134">
          <cell r="A134" t="str">
            <v>E310</v>
          </cell>
          <cell r="B134" t="str">
            <v>Fábric. Pré-Moldado Concreto : Servimaq : - tubos D=0,6m M / F</v>
          </cell>
          <cell r="C134" t="str">
            <v>23.086,82</v>
          </cell>
          <cell r="D134" t="str">
            <v>0,0000</v>
          </cell>
          <cell r="E134" t="str">
            <v>6,7236</v>
          </cell>
          <cell r="G134">
            <v>23086.82</v>
          </cell>
          <cell r="H134">
            <v>0</v>
          </cell>
          <cell r="I134">
            <v>6.7236000000000002</v>
          </cell>
        </row>
        <row r="135">
          <cell r="A135" t="str">
            <v>E311</v>
          </cell>
          <cell r="B135" t="str">
            <v>Fábric. Pré-Moldado Concreto : Servimaq : - tubos D=0,8m M / F</v>
          </cell>
          <cell r="C135" t="str">
            <v>24.887,32</v>
          </cell>
          <cell r="D135" t="str">
            <v>0,0000</v>
          </cell>
          <cell r="E135" t="str">
            <v>7,1738</v>
          </cell>
          <cell r="G135">
            <v>24887.32</v>
          </cell>
          <cell r="H135">
            <v>0</v>
          </cell>
          <cell r="I135">
            <v>7.1738</v>
          </cell>
        </row>
        <row r="136">
          <cell r="A136" t="str">
            <v>E312</v>
          </cell>
          <cell r="B136" t="str">
            <v>Fábric. Pré-Moldado Concreto : Servimaq : - tubos D=1,0m M / F</v>
          </cell>
          <cell r="C136" t="str">
            <v>26.667,29</v>
          </cell>
          <cell r="D136" t="str">
            <v>0,0000</v>
          </cell>
          <cell r="E136" t="str">
            <v>7,6188</v>
          </cell>
          <cell r="G136">
            <v>26667.29</v>
          </cell>
          <cell r="H136">
            <v>0</v>
          </cell>
          <cell r="I136">
            <v>7.6188000000000002</v>
          </cell>
        </row>
        <row r="137">
          <cell r="A137" t="str">
            <v>E313</v>
          </cell>
          <cell r="B137" t="str">
            <v>Fábric. Pré-Moldado Concreto : Servimaq : - tubos D=1,2m M / F</v>
          </cell>
          <cell r="C137" t="str">
            <v>26.296,95</v>
          </cell>
          <cell r="D137" t="str">
            <v>0,0000</v>
          </cell>
          <cell r="E137" t="str">
            <v>7,5261</v>
          </cell>
          <cell r="G137">
            <v>26296.95</v>
          </cell>
          <cell r="H137">
            <v>0</v>
          </cell>
          <cell r="I137">
            <v>7.5260999999999996</v>
          </cell>
        </row>
        <row r="138">
          <cell r="A138" t="str">
            <v>E314</v>
          </cell>
          <cell r="B138" t="str">
            <v>Fábric. Pré-Moldado Concreto : Servimaq : - tubos D=1,5m M / F</v>
          </cell>
          <cell r="C138" t="str">
            <v>24.965,53</v>
          </cell>
          <cell r="D138" t="str">
            <v>0,0000</v>
          </cell>
          <cell r="E138" t="str">
            <v>7,1933</v>
          </cell>
          <cell r="G138">
            <v>24965.53</v>
          </cell>
          <cell r="H138">
            <v>0</v>
          </cell>
          <cell r="I138">
            <v>7.1932999999999998</v>
          </cell>
        </row>
        <row r="139">
          <cell r="A139" t="str">
            <v>E316</v>
          </cell>
          <cell r="B139" t="str">
            <v xml:space="preserve">Fábric. Pré-Moldado Concreto : Servimaq : - inst. compl. - mourão </v>
          </cell>
          <cell r="C139" t="str">
            <v>10.290,10</v>
          </cell>
          <cell r="D139" t="str">
            <v>0,0000</v>
          </cell>
          <cell r="E139" t="str">
            <v>2,5725</v>
          </cell>
          <cell r="G139">
            <v>10290.1</v>
          </cell>
          <cell r="H139">
            <v>0</v>
          </cell>
          <cell r="I139">
            <v>2.5724999999999998</v>
          </cell>
        </row>
        <row r="140">
          <cell r="A140" t="str">
            <v>E317</v>
          </cell>
          <cell r="B140" t="str">
            <v xml:space="preserve">Fábric. Pré-Moldado Concreto : Servimaq : - inst. compl. - balizador </v>
          </cell>
          <cell r="C140" t="str">
            <v>12.262,56</v>
          </cell>
          <cell r="D140" t="str">
            <v>0,0000</v>
          </cell>
          <cell r="E140" t="str">
            <v>3,0656</v>
          </cell>
          <cell r="G140">
            <v>12262.56</v>
          </cell>
          <cell r="H140">
            <v>0</v>
          </cell>
          <cell r="I140">
            <v>3.0655999999999999</v>
          </cell>
        </row>
        <row r="141">
          <cell r="A141" t="str">
            <v>E318</v>
          </cell>
          <cell r="B141" t="str">
            <v xml:space="preserve">Fábric. Pré-Moldado Concreto : Servimaq : - inst. compl. - guarda-corpo </v>
          </cell>
          <cell r="C141" t="str">
            <v>15.142,19</v>
          </cell>
          <cell r="D141" t="str">
            <v>0,0000</v>
          </cell>
          <cell r="E141" t="str">
            <v>3,7856</v>
          </cell>
          <cell r="G141">
            <v>15142.19</v>
          </cell>
          <cell r="H141">
            <v>0</v>
          </cell>
          <cell r="I141">
            <v>3.7856000000000001</v>
          </cell>
        </row>
        <row r="142">
          <cell r="A142" t="str">
            <v>E330</v>
          </cell>
          <cell r="B142" t="str">
            <v>Espalhadora de concreto : Gomaco : PS 2600 -</v>
          </cell>
          <cell r="C142" t="str">
            <v>1.949.230,25</v>
          </cell>
          <cell r="D142" t="str">
            <v>20,4586</v>
          </cell>
          <cell r="E142" t="str">
            <v>423,1514</v>
          </cell>
          <cell r="G142">
            <v>1949230.25</v>
          </cell>
          <cell r="H142">
            <v>20.458600000000001</v>
          </cell>
          <cell r="I142">
            <v>423.15140000000002</v>
          </cell>
        </row>
        <row r="143">
          <cell r="A143" t="str">
            <v>E331</v>
          </cell>
          <cell r="B143" t="str">
            <v>Acabadora de concreto : Gomaco : GP-2600 -  com forma deslizante</v>
          </cell>
          <cell r="C143" t="str">
            <v>2.534.747,69</v>
          </cell>
          <cell r="D143" t="str">
            <v>20,4586</v>
          </cell>
          <cell r="E143" t="str">
            <v>534,2582</v>
          </cell>
          <cell r="G143">
            <v>2534747.69</v>
          </cell>
          <cell r="H143">
            <v>20.458600000000001</v>
          </cell>
          <cell r="I143">
            <v>534.25819999999999</v>
          </cell>
        </row>
        <row r="144">
          <cell r="A144" t="str">
            <v>E332</v>
          </cell>
          <cell r="B144" t="str">
            <v>Texturizadora e Lançadora : Gomaco : TC 400 - sem estação meteorológica</v>
          </cell>
          <cell r="C144" t="str">
            <v>628.445,60</v>
          </cell>
          <cell r="D144" t="str">
            <v>15,0532</v>
          </cell>
          <cell r="E144" t="str">
            <v>145,7005</v>
          </cell>
          <cell r="G144">
            <v>628445.6</v>
          </cell>
          <cell r="H144">
            <v>15.0532</v>
          </cell>
          <cell r="I144">
            <v>145.70050000000001</v>
          </cell>
        </row>
        <row r="145">
          <cell r="A145" t="str">
            <v>E333</v>
          </cell>
          <cell r="B145" t="str">
            <v>Serra de Disco Diamantado : Norton : C13-E - para concreto</v>
          </cell>
          <cell r="C145" t="str">
            <v>5.340,34</v>
          </cell>
          <cell r="D145" t="str">
            <v>10,7425</v>
          </cell>
          <cell r="E145" t="str">
            <v>28,7329</v>
          </cell>
          <cell r="G145">
            <v>5340.34</v>
          </cell>
          <cell r="H145">
            <v>10.7425</v>
          </cell>
          <cell r="I145">
            <v>28.732900000000001</v>
          </cell>
        </row>
        <row r="146">
          <cell r="A146" t="str">
            <v>E334</v>
          </cell>
          <cell r="B146" t="str">
            <v>Seladora de Juntas : Crafco : EZ Serie ll 500 -</v>
          </cell>
          <cell r="C146" t="str">
            <v>894.218,90</v>
          </cell>
          <cell r="D146" t="str">
            <v>10,7425</v>
          </cell>
          <cell r="E146" t="str">
            <v>160,9575</v>
          </cell>
          <cell r="G146">
            <v>894218.9</v>
          </cell>
          <cell r="H146">
            <v>10.7425</v>
          </cell>
          <cell r="I146">
            <v>160.95750000000001</v>
          </cell>
        </row>
        <row r="147">
          <cell r="A147" t="str">
            <v>E335</v>
          </cell>
          <cell r="B147" t="str">
            <v>Central de Concreto : CIBI : UNI-5 - 180m3 / h - dosadora e misturadora.</v>
          </cell>
          <cell r="C147" t="str">
            <v>3.469.142,74</v>
          </cell>
          <cell r="D147" t="str">
            <v>20,4586</v>
          </cell>
          <cell r="E147" t="str">
            <v>461,6205</v>
          </cell>
          <cell r="G147">
            <v>3469142.74</v>
          </cell>
          <cell r="H147">
            <v>20.458600000000001</v>
          </cell>
          <cell r="I147">
            <v>461.62049999999999</v>
          </cell>
        </row>
        <row r="148">
          <cell r="A148" t="str">
            <v>E336</v>
          </cell>
          <cell r="B148" t="str">
            <v>Serra de Disco Diamantado : CSM - Maq. e Equip. para Construção : SP-8 (gasolina) - serra para cortar piso/asfalto</v>
          </cell>
          <cell r="C148" t="str">
            <v>5.819,01</v>
          </cell>
          <cell r="D148" t="str">
            <v>0,0000</v>
          </cell>
          <cell r="E148" t="str">
            <v>5,2150</v>
          </cell>
          <cell r="G148">
            <v>5819.01</v>
          </cell>
          <cell r="H148">
            <v>0</v>
          </cell>
          <cell r="I148">
            <v>5.2149999999999999</v>
          </cell>
        </row>
        <row r="149">
          <cell r="A149" t="str">
            <v>E337</v>
          </cell>
          <cell r="B149" t="str">
            <v>Régua vibratória : Weber : RV 4 -  4,25m</v>
          </cell>
          <cell r="C149" t="str">
            <v>3.227,90</v>
          </cell>
          <cell r="D149" t="str">
            <v>10,7425</v>
          </cell>
          <cell r="E149" t="str">
            <v>14,1312</v>
          </cell>
          <cell r="G149">
            <v>3227.9</v>
          </cell>
          <cell r="H149">
            <v>10.7425</v>
          </cell>
          <cell r="I149">
            <v>14.1312</v>
          </cell>
        </row>
        <row r="150">
          <cell r="A150" t="str">
            <v>E338</v>
          </cell>
          <cell r="B150" t="str">
            <v>Serra de Juntas : Clipper : DRW Clipper C 13 E - para concreto</v>
          </cell>
          <cell r="C150" t="str">
            <v>9.317,42</v>
          </cell>
          <cell r="D150" t="str">
            <v>10,7425</v>
          </cell>
          <cell r="E150" t="str">
            <v>22,9433</v>
          </cell>
          <cell r="G150">
            <v>9317.42</v>
          </cell>
          <cell r="H150">
            <v>10.7425</v>
          </cell>
          <cell r="I150">
            <v>22.943300000000001</v>
          </cell>
        </row>
        <row r="151">
          <cell r="A151" t="str">
            <v>E339</v>
          </cell>
          <cell r="B151" t="str">
            <v>Fábric. Pré-Moldado Concreto : Servimaq : - placas p/ pavimento</v>
          </cell>
          <cell r="C151" t="str">
            <v>16.730,52</v>
          </cell>
          <cell r="D151" t="str">
            <v>0,0000</v>
          </cell>
          <cell r="E151" t="str">
            <v>4,1826</v>
          </cell>
          <cell r="G151">
            <v>16730.52</v>
          </cell>
          <cell r="H151">
            <v>0</v>
          </cell>
          <cell r="I151">
            <v>4.1825999999999999</v>
          </cell>
        </row>
        <row r="152">
          <cell r="A152" t="str">
            <v>E340</v>
          </cell>
          <cell r="B152" t="str">
            <v>Jateadora de Areia : Anco : Anco Blast CSS270 - pressurizado</v>
          </cell>
          <cell r="C152" t="str">
            <v>11.479,72</v>
          </cell>
          <cell r="D152" t="str">
            <v>10,7425</v>
          </cell>
          <cell r="E152" t="str">
            <v>14,2821</v>
          </cell>
          <cell r="G152">
            <v>11479.72</v>
          </cell>
          <cell r="H152">
            <v>10.7425</v>
          </cell>
          <cell r="I152">
            <v>14.2821</v>
          </cell>
        </row>
        <row r="153">
          <cell r="A153" t="str">
            <v>E343</v>
          </cell>
          <cell r="B153" t="str">
            <v>Betoneira : Menegotti : CSN CS -  600 l</v>
          </cell>
          <cell r="C153" t="str">
            <v>10.808,45</v>
          </cell>
          <cell r="D153" t="str">
            <v>15,0532</v>
          </cell>
          <cell r="E153" t="str">
            <v>27,3072</v>
          </cell>
          <cell r="G153">
            <v>10808.45</v>
          </cell>
          <cell r="H153">
            <v>15.0532</v>
          </cell>
          <cell r="I153">
            <v>27.307200000000002</v>
          </cell>
        </row>
        <row r="154">
          <cell r="A154" t="str">
            <v>E400</v>
          </cell>
          <cell r="B154" t="str">
            <v>Caminhão Basculante : Mercedes Benz : ATEGO 1518/36 - 5 m3 - 8,8 t</v>
          </cell>
          <cell r="C154" t="str">
            <v>226.543,41</v>
          </cell>
          <cell r="D154" t="str">
            <v>13,7531</v>
          </cell>
          <cell r="E154" t="str">
            <v>89,4097</v>
          </cell>
          <cell r="G154">
            <v>226543.41</v>
          </cell>
          <cell r="H154">
            <v>13.7531</v>
          </cell>
          <cell r="I154">
            <v>89.409700000000001</v>
          </cell>
        </row>
        <row r="155">
          <cell r="A155" t="str">
            <v>E401</v>
          </cell>
          <cell r="B155" t="str">
            <v>Caminhão Carroceria : M. Benz / Rodoeixo : Standart p/ 5,50 m3 - caminhão c/ caçamba termica</v>
          </cell>
          <cell r="C155" t="str">
            <v>287.419,41</v>
          </cell>
          <cell r="D155" t="str">
            <v>13,7531</v>
          </cell>
          <cell r="E155" t="str">
            <v>99,6250</v>
          </cell>
          <cell r="G155">
            <v>287419.40999999997</v>
          </cell>
          <cell r="H155">
            <v>13.7531</v>
          </cell>
          <cell r="I155">
            <v>99.625</v>
          </cell>
        </row>
        <row r="156">
          <cell r="A156" t="str">
            <v>E402</v>
          </cell>
          <cell r="B156" t="str">
            <v>Caminhão Carroceria : Mercedes Benz : 2726 K - de madeira 15 t</v>
          </cell>
          <cell r="C156" t="str">
            <v>279.724,65</v>
          </cell>
          <cell r="D156" t="str">
            <v>13,7531</v>
          </cell>
          <cell r="E156" t="str">
            <v>136,9176</v>
          </cell>
          <cell r="G156">
            <v>279724.65000000002</v>
          </cell>
          <cell r="H156">
            <v>13.7531</v>
          </cell>
          <cell r="I156">
            <v>136.91759999999999</v>
          </cell>
        </row>
        <row r="157">
          <cell r="A157" t="str">
            <v>E403</v>
          </cell>
          <cell r="B157" t="str">
            <v>Caminhão Basculante : Mercedes Benz : LK 1620 - 6 m3 - 10,5 t</v>
          </cell>
          <cell r="C157" t="str">
            <v>254.459,50</v>
          </cell>
          <cell r="D157" t="str">
            <v>13,7531</v>
          </cell>
          <cell r="E157" t="str">
            <v>117,8330</v>
          </cell>
          <cell r="G157">
            <v>254459.5</v>
          </cell>
          <cell r="H157">
            <v>13.7531</v>
          </cell>
          <cell r="I157">
            <v>117.833</v>
          </cell>
        </row>
        <row r="158">
          <cell r="A158" t="str">
            <v>E404</v>
          </cell>
          <cell r="B158" t="str">
            <v>Caminhão Basculante : Mercedes Benz : 2726 K - 10 m3 - 15 t</v>
          </cell>
          <cell r="C158" t="str">
            <v>300.519,05</v>
          </cell>
          <cell r="D158" t="str">
            <v>13,7531</v>
          </cell>
          <cell r="E158" t="str">
            <v>140,7423</v>
          </cell>
          <cell r="G158">
            <v>300519.05</v>
          </cell>
          <cell r="H158">
            <v>13.7531</v>
          </cell>
          <cell r="I158">
            <v>140.7423</v>
          </cell>
        </row>
        <row r="159">
          <cell r="A159" t="str">
            <v>E405</v>
          </cell>
          <cell r="B159" t="str">
            <v>Caminhão Basculante : Mercedes Benz : 2726 K - p/ rocha 8 m3 - 13 t</v>
          </cell>
          <cell r="C159" t="str">
            <v>326.866,35</v>
          </cell>
          <cell r="D159" t="str">
            <v>13,7531</v>
          </cell>
          <cell r="E159" t="str">
            <v>145,1635</v>
          </cell>
          <cell r="G159">
            <v>326866.34999999998</v>
          </cell>
          <cell r="H159">
            <v>13.7531</v>
          </cell>
          <cell r="I159">
            <v>145.1635</v>
          </cell>
        </row>
        <row r="160">
          <cell r="A160" t="str">
            <v>E406</v>
          </cell>
          <cell r="B160" t="str">
            <v>Caminhão Tanque : Mercedes Benz : ATEGO 1418/42 - 6.000 l</v>
          </cell>
          <cell r="C160" t="str">
            <v>231.453,33</v>
          </cell>
          <cell r="D160" t="str">
            <v>13,7531</v>
          </cell>
          <cell r="E160" t="str">
            <v>98,8537</v>
          </cell>
          <cell r="G160">
            <v>231453.33</v>
          </cell>
          <cell r="H160">
            <v>13.7531</v>
          </cell>
          <cell r="I160">
            <v>98.853700000000003</v>
          </cell>
        </row>
        <row r="161">
          <cell r="A161" t="str">
            <v>E407</v>
          </cell>
          <cell r="B161" t="str">
            <v>Caminhão Tanque : Mercedes Benz : 2726 K - 10.000 l</v>
          </cell>
          <cell r="C161" t="str">
            <v>319.854,15</v>
          </cell>
          <cell r="D161" t="str">
            <v>13,7531</v>
          </cell>
          <cell r="E161" t="str">
            <v>142,7466</v>
          </cell>
          <cell r="G161">
            <v>319854.15000000002</v>
          </cell>
          <cell r="H161">
            <v>13.7531</v>
          </cell>
          <cell r="I161">
            <v>142.7466</v>
          </cell>
        </row>
        <row r="162">
          <cell r="A162" t="str">
            <v>E408</v>
          </cell>
          <cell r="B162" t="str">
            <v>Caminhão Carroceria : Mercedes Benz : 710 / 37 -  4 t</v>
          </cell>
          <cell r="C162" t="str">
            <v>148.024,08</v>
          </cell>
          <cell r="D162" t="str">
            <v>13,7531</v>
          </cell>
          <cell r="E162" t="str">
            <v>66,9347</v>
          </cell>
          <cell r="G162">
            <v>148024.07999999999</v>
          </cell>
          <cell r="H162">
            <v>13.7531</v>
          </cell>
          <cell r="I162">
            <v>66.934700000000007</v>
          </cell>
        </row>
        <row r="163">
          <cell r="A163" t="str">
            <v>E409</v>
          </cell>
          <cell r="B163" t="str">
            <v>Caminhão Carroceria : Mercedes Benz : ATEGO 1418/42 - fixa 9 t</v>
          </cell>
          <cell r="C163" t="str">
            <v>200.361,66</v>
          </cell>
          <cell r="D163" t="str">
            <v>13,7531</v>
          </cell>
          <cell r="E163" t="str">
            <v>94,3375</v>
          </cell>
          <cell r="G163">
            <v>200361.66</v>
          </cell>
          <cell r="H163">
            <v>13.7531</v>
          </cell>
          <cell r="I163">
            <v>94.337500000000006</v>
          </cell>
        </row>
        <row r="164">
          <cell r="A164" t="str">
            <v>E410</v>
          </cell>
          <cell r="B164" t="str">
            <v>Caminhão Basculante : Mercedes Benz : 1215 C - 4 m3 - 7,1 t</v>
          </cell>
          <cell r="C164" t="str">
            <v>213.812,46</v>
          </cell>
          <cell r="D164" t="str">
            <v>13,7531</v>
          </cell>
          <cell r="E164" t="str">
            <v>93,1923</v>
          </cell>
          <cell r="G164">
            <v>213812.46</v>
          </cell>
          <cell r="H164">
            <v>13.7531</v>
          </cell>
          <cell r="I164">
            <v>93.192300000000003</v>
          </cell>
        </row>
        <row r="165">
          <cell r="A165" t="str">
            <v>E411</v>
          </cell>
          <cell r="B165" t="str">
            <v>Cavalo Mecânico com Reboque : M. Benz/Randon : LS-1634/45 -  29,5 t</v>
          </cell>
          <cell r="C165" t="str">
            <v>482.424,25</v>
          </cell>
          <cell r="D165" t="str">
            <v>17,1743</v>
          </cell>
          <cell r="E165" t="str">
            <v>191,0506</v>
          </cell>
          <cell r="G165">
            <v>482424.25</v>
          </cell>
          <cell r="H165">
            <v>17.174299999999999</v>
          </cell>
          <cell r="I165">
            <v>191.0506</v>
          </cell>
        </row>
        <row r="166">
          <cell r="A166" t="str">
            <v>E412</v>
          </cell>
          <cell r="B166" t="str">
            <v>Veículo Leve : Volkswagen : GOL 1000 - automóvel até 100 hp</v>
          </cell>
          <cell r="C166" t="str">
            <v>39.481,98</v>
          </cell>
          <cell r="D166" t="str">
            <v>11,8373</v>
          </cell>
          <cell r="E166" t="str">
            <v>58,2337</v>
          </cell>
          <cell r="G166">
            <v>39481.980000000003</v>
          </cell>
          <cell r="H166">
            <v>11.837300000000001</v>
          </cell>
          <cell r="I166">
            <v>58.233699999999999</v>
          </cell>
        </row>
        <row r="167">
          <cell r="A167" t="str">
            <v>E416</v>
          </cell>
          <cell r="B167" t="str">
            <v>Veículo Leve : Chevrolet : S10 - pick up (4X4)</v>
          </cell>
          <cell r="C167" t="str">
            <v>105.076,79</v>
          </cell>
          <cell r="D167" t="str">
            <v>11,8373</v>
          </cell>
          <cell r="E167" t="str">
            <v>69,8323</v>
          </cell>
          <cell r="G167">
            <v>105076.79</v>
          </cell>
          <cell r="H167">
            <v>11.837300000000001</v>
          </cell>
          <cell r="I167">
            <v>69.832300000000004</v>
          </cell>
        </row>
        <row r="168">
          <cell r="A168" t="str">
            <v>E421</v>
          </cell>
          <cell r="B168" t="str">
            <v>Caminhão Tanque : Mercedes Benz : 2726 K - 13.000 l</v>
          </cell>
          <cell r="C168" t="str">
            <v>326.854,15</v>
          </cell>
          <cell r="D168" t="str">
            <v>13,7531</v>
          </cell>
          <cell r="E168" t="str">
            <v>143,7635</v>
          </cell>
          <cell r="G168">
            <v>326854.15000000002</v>
          </cell>
          <cell r="H168">
            <v>13.7531</v>
          </cell>
          <cell r="I168">
            <v>143.76349999999999</v>
          </cell>
        </row>
        <row r="169">
          <cell r="A169" t="str">
            <v>E422</v>
          </cell>
          <cell r="B169" t="str">
            <v>Caminhão Tanque : Mercedes Benz : L1620/51 - 8.000 l</v>
          </cell>
          <cell r="C169" t="str">
            <v>236.308,33</v>
          </cell>
          <cell r="D169" t="str">
            <v>13,7531</v>
          </cell>
          <cell r="E169" t="str">
            <v>99,5591</v>
          </cell>
          <cell r="G169">
            <v>236308.33</v>
          </cell>
          <cell r="H169">
            <v>13.7531</v>
          </cell>
          <cell r="I169">
            <v>99.559100000000001</v>
          </cell>
        </row>
        <row r="170">
          <cell r="A170" t="str">
            <v>E427</v>
          </cell>
          <cell r="B170" t="str">
            <v>Caminhão Betoneira : Volkswagen : Constellation 26-260 - 11,5t  5m3</v>
          </cell>
          <cell r="C170" t="str">
            <v>336.647,78</v>
          </cell>
          <cell r="D170" t="str">
            <v>13,7531</v>
          </cell>
          <cell r="E170" t="str">
            <v>146,8047</v>
          </cell>
          <cell r="G170">
            <v>336647.78</v>
          </cell>
          <cell r="H170">
            <v>13.7531</v>
          </cell>
          <cell r="I170">
            <v>146.8047</v>
          </cell>
        </row>
        <row r="171">
          <cell r="A171" t="str">
            <v>E432</v>
          </cell>
          <cell r="B171" t="str">
            <v>Caminhão Basculante : Volvo : FMX 6X4R - 40 t</v>
          </cell>
          <cell r="C171" t="str">
            <v>451.311,65</v>
          </cell>
          <cell r="D171" t="str">
            <v>13,7531</v>
          </cell>
          <cell r="E171" t="str">
            <v>205,9102</v>
          </cell>
          <cell r="G171">
            <v>451311.65</v>
          </cell>
          <cell r="H171">
            <v>13.7531</v>
          </cell>
          <cell r="I171">
            <v>205.9102</v>
          </cell>
        </row>
        <row r="172">
          <cell r="A172" t="str">
            <v>E433</v>
          </cell>
          <cell r="B172" t="str">
            <v>Caminhão Basculante : Mercedes Benz : 2726 - para rocha 18 t</v>
          </cell>
          <cell r="C172" t="str">
            <v>495.831,65</v>
          </cell>
          <cell r="D172" t="str">
            <v>13,7531</v>
          </cell>
          <cell r="E172" t="str">
            <v>213,3810</v>
          </cell>
          <cell r="G172">
            <v>495831.65</v>
          </cell>
          <cell r="H172">
            <v>13.7531</v>
          </cell>
          <cell r="I172">
            <v>213.381</v>
          </cell>
        </row>
        <row r="173">
          <cell r="A173" t="str">
            <v>E434</v>
          </cell>
          <cell r="B173" t="str">
            <v>Caminhão Carroceria : Mercedes Benz : L 1620/51 - c/ guindauto  6 t x m</v>
          </cell>
          <cell r="C173" t="str">
            <v>271.714,41</v>
          </cell>
          <cell r="D173" t="str">
            <v>13,7531</v>
          </cell>
          <cell r="E173" t="str">
            <v>95,3645</v>
          </cell>
          <cell r="G173">
            <v>271714.40999999997</v>
          </cell>
          <cell r="H173">
            <v>13.7531</v>
          </cell>
          <cell r="I173">
            <v>95.364500000000007</v>
          </cell>
        </row>
        <row r="174">
          <cell r="A174" t="str">
            <v>E501</v>
          </cell>
          <cell r="B174" t="str">
            <v>Grupo Gerador : Heimer : GEHM-40 -  36/40 KVA</v>
          </cell>
          <cell r="C174" t="str">
            <v>38.100,89</v>
          </cell>
          <cell r="D174" t="str">
            <v>0,0000</v>
          </cell>
          <cell r="E174" t="str">
            <v>22,2596</v>
          </cell>
          <cell r="G174">
            <v>38100.89</v>
          </cell>
          <cell r="H174">
            <v>0</v>
          </cell>
          <cell r="I174">
            <v>22.259599999999999</v>
          </cell>
        </row>
        <row r="175">
          <cell r="A175" t="str">
            <v>E502</v>
          </cell>
          <cell r="B175" t="str">
            <v>Grupo Gerador : Heimer : GEHM-150 - 136 / 150 KVA</v>
          </cell>
          <cell r="C175" t="str">
            <v>93.257,76</v>
          </cell>
          <cell r="D175" t="str">
            <v>0,0000</v>
          </cell>
          <cell r="E175" t="str">
            <v>78,6887</v>
          </cell>
          <cell r="G175">
            <v>93257.76</v>
          </cell>
          <cell r="H175">
            <v>0</v>
          </cell>
          <cell r="I175">
            <v>78.688699999999997</v>
          </cell>
        </row>
        <row r="176">
          <cell r="A176" t="str">
            <v>E503</v>
          </cell>
          <cell r="B176" t="str">
            <v>Grupo Gerador : Heimer : GEHM-180 - 164 / 180 KVA</v>
          </cell>
          <cell r="C176" t="str">
            <v>100.501,78</v>
          </cell>
          <cell r="D176" t="str">
            <v>0,0000</v>
          </cell>
          <cell r="E176" t="str">
            <v>94,1712</v>
          </cell>
          <cell r="G176">
            <v>100501.78</v>
          </cell>
          <cell r="H176">
            <v>0</v>
          </cell>
          <cell r="I176">
            <v>94.171199999999999</v>
          </cell>
        </row>
        <row r="177">
          <cell r="A177" t="str">
            <v>E504</v>
          </cell>
          <cell r="B177" t="str">
            <v>Grupo Gerador : Heimer : GEHMB-360 -  288 KVA</v>
          </cell>
          <cell r="C177" t="str">
            <v>131.528,05</v>
          </cell>
          <cell r="D177" t="str">
            <v>0,0000</v>
          </cell>
          <cell r="E177" t="str">
            <v>144,6830</v>
          </cell>
          <cell r="G177">
            <v>131528.04999999999</v>
          </cell>
          <cell r="H177">
            <v>0</v>
          </cell>
          <cell r="I177">
            <v>144.68299999999999</v>
          </cell>
        </row>
        <row r="178">
          <cell r="A178" t="str">
            <v>E505</v>
          </cell>
          <cell r="B178" t="str">
            <v>Grupo Gerador : Heimer : GEHB-17 KVA - 17,0 / 15,5 KVA</v>
          </cell>
          <cell r="C178" t="str">
            <v>34.023,84</v>
          </cell>
          <cell r="D178" t="str">
            <v>0,0000</v>
          </cell>
          <cell r="E178" t="str">
            <v>11,2008</v>
          </cell>
          <cell r="G178">
            <v>34023.839999999997</v>
          </cell>
          <cell r="H178">
            <v>0</v>
          </cell>
          <cell r="I178">
            <v>11.200799999999999</v>
          </cell>
        </row>
        <row r="179">
          <cell r="A179" t="str">
            <v>E507</v>
          </cell>
          <cell r="B179" t="str">
            <v>Grupo Gerador : Heimer : GEHP-110 - 100 / 110 KVA</v>
          </cell>
          <cell r="C179" t="str">
            <v>70.858,83</v>
          </cell>
          <cell r="D179" t="str">
            <v>0,0000</v>
          </cell>
          <cell r="E179" t="str">
            <v>57,9432</v>
          </cell>
          <cell r="G179">
            <v>70858.83</v>
          </cell>
          <cell r="H179">
            <v>0</v>
          </cell>
          <cell r="I179">
            <v>57.943199999999997</v>
          </cell>
        </row>
        <row r="180">
          <cell r="A180" t="str">
            <v>E508</v>
          </cell>
          <cell r="B180" t="str">
            <v>Grupo Gerador : Pramac : BL 6500 E - Manual/eletrico</v>
          </cell>
          <cell r="C180" t="str">
            <v>3.174,19</v>
          </cell>
          <cell r="D180" t="str">
            <v>0,0000</v>
          </cell>
          <cell r="E180" t="str">
            <v>8,2261</v>
          </cell>
          <cell r="G180">
            <v>3174.19</v>
          </cell>
          <cell r="H180">
            <v>0</v>
          </cell>
          <cell r="I180">
            <v>8.2261000000000006</v>
          </cell>
        </row>
        <row r="181">
          <cell r="A181" t="str">
            <v>E509</v>
          </cell>
          <cell r="B181" t="str">
            <v>Grupo Gerador : Heimer : GEHMI-40 - 32,0 KVA</v>
          </cell>
          <cell r="C181" t="str">
            <v>47.066,20</v>
          </cell>
          <cell r="D181" t="str">
            <v>0,0000</v>
          </cell>
          <cell r="E181" t="str">
            <v>20,3785</v>
          </cell>
          <cell r="G181">
            <v>47066.2</v>
          </cell>
          <cell r="H181">
            <v>0</v>
          </cell>
          <cell r="I181">
            <v>20.378499999999999</v>
          </cell>
        </row>
        <row r="182">
          <cell r="A182" t="str">
            <v>E601</v>
          </cell>
          <cell r="B182" t="str">
            <v>Roçadeira : M. Ferguson / Marchesan : RAC 2 1700 Baldan -  em trator de pneus</v>
          </cell>
          <cell r="C182" t="str">
            <v>138.953,90</v>
          </cell>
          <cell r="D182" t="str">
            <v>15,0532</v>
          </cell>
          <cell r="E182" t="str">
            <v>75,6322</v>
          </cell>
          <cell r="G182">
            <v>138953.9</v>
          </cell>
          <cell r="H182">
            <v>15.0532</v>
          </cell>
          <cell r="I182">
            <v>75.632199999999997</v>
          </cell>
        </row>
        <row r="183">
          <cell r="A183" t="str">
            <v>E602</v>
          </cell>
          <cell r="B183" t="str">
            <v>Roçadeira : Yanmar : XTA-TC145 - em micro trator</v>
          </cell>
          <cell r="C183" t="str">
            <v>25.629,02</v>
          </cell>
          <cell r="D183" t="str">
            <v>15,0532</v>
          </cell>
          <cell r="E183" t="str">
            <v>27,1676</v>
          </cell>
          <cell r="G183">
            <v>25629.02</v>
          </cell>
          <cell r="H183">
            <v>15.0532</v>
          </cell>
          <cell r="I183">
            <v>27.1676</v>
          </cell>
        </row>
        <row r="184">
          <cell r="A184" t="str">
            <v>E901</v>
          </cell>
          <cell r="B184" t="str">
            <v>Campânula de Ar Comprimido : Bhemel : - 3 m3</v>
          </cell>
          <cell r="C184" t="str">
            <v>87.103,09</v>
          </cell>
          <cell r="D184" t="str">
            <v>0,0000</v>
          </cell>
          <cell r="E184" t="str">
            <v>8,8686</v>
          </cell>
          <cell r="G184">
            <v>87103.09</v>
          </cell>
          <cell r="H184">
            <v>0</v>
          </cell>
          <cell r="I184">
            <v>8.8686000000000007</v>
          </cell>
        </row>
        <row r="185">
          <cell r="A185" t="str">
            <v>E903</v>
          </cell>
          <cell r="B185" t="str">
            <v>Bate-Estacas : Magam : IM -1450 PM/E - de gravidade p/ 3.500 a 4000 kg</v>
          </cell>
          <cell r="C185" t="str">
            <v>494.221,33</v>
          </cell>
          <cell r="D185" t="str">
            <v>15,0532</v>
          </cell>
          <cell r="E185" t="str">
            <v>162,3456</v>
          </cell>
          <cell r="G185">
            <v>494221.33</v>
          </cell>
          <cell r="H185">
            <v>15.0532</v>
          </cell>
          <cell r="I185">
            <v>162.34559999999999</v>
          </cell>
        </row>
        <row r="186">
          <cell r="A186" t="str">
            <v>E904</v>
          </cell>
          <cell r="B186" t="str">
            <v>Máquina de Bancada : Maksiwa : SCMA - serra circular de 12"</v>
          </cell>
          <cell r="C186" t="str">
            <v>2.837,82</v>
          </cell>
          <cell r="D186" t="str">
            <v>0,0000</v>
          </cell>
          <cell r="E186" t="str">
            <v>2,1612</v>
          </cell>
          <cell r="G186">
            <v>2837.82</v>
          </cell>
          <cell r="H186">
            <v>0</v>
          </cell>
          <cell r="I186">
            <v>2.1612</v>
          </cell>
        </row>
        <row r="187">
          <cell r="A187" t="str">
            <v>E905</v>
          </cell>
          <cell r="B187" t="str">
            <v>Máquina Manual : Tirfor : TU-L 30 - talha guincho para 3 t</v>
          </cell>
          <cell r="C187" t="str">
            <v>3.469,91</v>
          </cell>
          <cell r="D187" t="str">
            <v>0,0000</v>
          </cell>
          <cell r="E187" t="str">
            <v>0,3659</v>
          </cell>
          <cell r="G187">
            <v>3469.91</v>
          </cell>
          <cell r="H187">
            <v>0</v>
          </cell>
          <cell r="I187">
            <v>0.3659</v>
          </cell>
        </row>
        <row r="188">
          <cell r="A188" t="str">
            <v>E906</v>
          </cell>
          <cell r="B188" t="str">
            <v>Compactador Manual : Wacker : ES 60 - soquete vibratório</v>
          </cell>
          <cell r="C188" t="str">
            <v>18.995,44</v>
          </cell>
          <cell r="D188" t="str">
            <v>10,7425</v>
          </cell>
          <cell r="E188" t="str">
            <v>15,3881</v>
          </cell>
          <cell r="G188">
            <v>18995.439999999999</v>
          </cell>
          <cell r="H188">
            <v>10.7425</v>
          </cell>
          <cell r="I188">
            <v>15.3881</v>
          </cell>
        </row>
        <row r="189">
          <cell r="A189" t="str">
            <v>E907</v>
          </cell>
          <cell r="B189" t="str">
            <v>Conjunto Moto-Bomba : Hero : 180-SH-75 - com motor</v>
          </cell>
          <cell r="C189" t="str">
            <v>48.352,16</v>
          </cell>
          <cell r="D189" t="str">
            <v>0,0000</v>
          </cell>
          <cell r="E189" t="str">
            <v>18,7921</v>
          </cell>
          <cell r="G189">
            <v>48352.160000000003</v>
          </cell>
          <cell r="H189">
            <v>0</v>
          </cell>
          <cell r="I189">
            <v>18.792100000000001</v>
          </cell>
        </row>
        <row r="190">
          <cell r="A190" t="str">
            <v>E908</v>
          </cell>
          <cell r="B190" t="str">
            <v>Máquina para Pintura : Consmaq : -  Pintura a frio</v>
          </cell>
          <cell r="C190" t="str">
            <v>774.243,36</v>
          </cell>
          <cell r="D190" t="str">
            <v>13,7531</v>
          </cell>
          <cell r="E190" t="str">
            <v>130,8634</v>
          </cell>
          <cell r="G190">
            <v>774243.36</v>
          </cell>
          <cell r="H190">
            <v>13.7531</v>
          </cell>
          <cell r="I190">
            <v>130.86340000000001</v>
          </cell>
        </row>
        <row r="191">
          <cell r="A191" t="str">
            <v>E909</v>
          </cell>
          <cell r="B191" t="str">
            <v>Equip. para Hidrosemeadura : M. Benz/Consmaq : 1420 - 5500 l</v>
          </cell>
          <cell r="C191" t="str">
            <v>479.639,41</v>
          </cell>
          <cell r="D191" t="str">
            <v>13,7531</v>
          </cell>
          <cell r="E191" t="str">
            <v>131,8809</v>
          </cell>
          <cell r="G191">
            <v>479639.41</v>
          </cell>
          <cell r="H191">
            <v>13.7531</v>
          </cell>
          <cell r="I191">
            <v>131.8809</v>
          </cell>
        </row>
        <row r="192">
          <cell r="A192" t="str">
            <v>E911</v>
          </cell>
          <cell r="B192" t="str">
            <v>Tripé-Sonda : Maquesonda : MACH 850 - Tripé-Sonda com motor</v>
          </cell>
          <cell r="C192" t="str">
            <v>125.841,56</v>
          </cell>
          <cell r="D192" t="str">
            <v>0,0000</v>
          </cell>
          <cell r="E192" t="str">
            <v>31,9531</v>
          </cell>
          <cell r="G192">
            <v>125841.56</v>
          </cell>
          <cell r="H192">
            <v>0</v>
          </cell>
          <cell r="I192">
            <v>31.953099999999999</v>
          </cell>
        </row>
        <row r="193">
          <cell r="A193" t="str">
            <v>E912</v>
          </cell>
          <cell r="B193" t="str">
            <v>Máquina Manual : Bosch : GBS 20-2 -  furadeira elétrica de Impacto</v>
          </cell>
          <cell r="C193" t="str">
            <v>842,56</v>
          </cell>
          <cell r="D193" t="str">
            <v>0,0000</v>
          </cell>
          <cell r="E193" t="str">
            <v>0,5981</v>
          </cell>
          <cell r="G193">
            <v>842.56</v>
          </cell>
          <cell r="H193">
            <v>0</v>
          </cell>
          <cell r="I193">
            <v>0.59809999999999997</v>
          </cell>
        </row>
        <row r="194">
          <cell r="A194" t="str">
            <v>E914</v>
          </cell>
          <cell r="B194" t="str">
            <v>Compactador Manual : Wacker : VP-2050 Y -  placa vibratória c/ motor</v>
          </cell>
          <cell r="C194" t="str">
            <v>13.030,47</v>
          </cell>
          <cell r="D194" t="str">
            <v>10,7425</v>
          </cell>
          <cell r="E194" t="str">
            <v>14,2159</v>
          </cell>
          <cell r="G194">
            <v>13030.47</v>
          </cell>
          <cell r="H194">
            <v>10.7425</v>
          </cell>
          <cell r="I194">
            <v>14.2159</v>
          </cell>
        </row>
        <row r="195">
          <cell r="A195" t="str">
            <v>E916</v>
          </cell>
          <cell r="B195" t="str">
            <v>Máquina Manual : Stihl : MS-381 - moto serra nº 8</v>
          </cell>
          <cell r="C195" t="str">
            <v>1.981,71</v>
          </cell>
          <cell r="D195" t="str">
            <v>10,7425</v>
          </cell>
          <cell r="E195" t="str">
            <v>18,0817</v>
          </cell>
          <cell r="G195">
            <v>1981.71</v>
          </cell>
          <cell r="H195">
            <v>10.7425</v>
          </cell>
          <cell r="I195">
            <v>18.081700000000001</v>
          </cell>
        </row>
        <row r="196">
          <cell r="A196" t="str">
            <v>E917</v>
          </cell>
          <cell r="B196" t="str">
            <v>Máquina de Bancada : Franho : - C-6A universal de corte p/ chapa</v>
          </cell>
          <cell r="C196" t="str">
            <v>31.928,99</v>
          </cell>
          <cell r="D196" t="str">
            <v>10,7425</v>
          </cell>
          <cell r="E196" t="str">
            <v>15,9534</v>
          </cell>
          <cell r="G196">
            <v>31928.99</v>
          </cell>
          <cell r="H196">
            <v>10.7425</v>
          </cell>
          <cell r="I196">
            <v>15.9534</v>
          </cell>
        </row>
        <row r="197">
          <cell r="A197" t="str">
            <v>E918</v>
          </cell>
          <cell r="B197" t="str">
            <v>Máquina de Bancada : Harlo : VF-8 - prensa excêntrica</v>
          </cell>
          <cell r="C197" t="str">
            <v>51.828,99</v>
          </cell>
          <cell r="D197" t="str">
            <v>0,0000</v>
          </cell>
          <cell r="E197" t="str">
            <v>5,4738</v>
          </cell>
          <cell r="G197">
            <v>51828.99</v>
          </cell>
          <cell r="H197">
            <v>0</v>
          </cell>
          <cell r="I197">
            <v>5.4737999999999998</v>
          </cell>
        </row>
        <row r="198">
          <cell r="A198" t="str">
            <v>E919</v>
          </cell>
          <cell r="B198" t="str">
            <v>Máquina de Bancada : Cor Dob Ind. e Com. de Máquinas : GHP 2.5X2030mm - guilhotina</v>
          </cell>
          <cell r="C198" t="str">
            <v>54.857,99</v>
          </cell>
          <cell r="D198" t="str">
            <v>0,0000</v>
          </cell>
          <cell r="E198" t="str">
            <v>7,5858</v>
          </cell>
          <cell r="G198">
            <v>54857.99</v>
          </cell>
          <cell r="H198">
            <v>0</v>
          </cell>
          <cell r="I198">
            <v>7.5857999999999999</v>
          </cell>
        </row>
        <row r="199">
          <cell r="A199" t="str">
            <v>E920</v>
          </cell>
          <cell r="B199" t="str">
            <v>Máquina para Pintura : Elgimaq : com aspersão/extrusão - para aplicação de termoplastico</v>
          </cell>
          <cell r="C199" t="str">
            <v>1.194.205,09</v>
          </cell>
          <cell r="D199" t="str">
            <v>13,7531</v>
          </cell>
          <cell r="E199" t="str">
            <v>164,4602</v>
          </cell>
          <cell r="G199">
            <v>1194205.0900000001</v>
          </cell>
          <cell r="H199">
            <v>13.7531</v>
          </cell>
          <cell r="I199">
            <v>164.46019999999999</v>
          </cell>
        </row>
        <row r="200">
          <cell r="A200" t="str">
            <v>E922</v>
          </cell>
          <cell r="B200" t="str">
            <v>Martelete : Bosch : GBH 5-40 DCE - perfurador/ rompedor elétrico</v>
          </cell>
          <cell r="C200" t="str">
            <v>2.602,55</v>
          </cell>
          <cell r="D200" t="str">
            <v>10,7425</v>
          </cell>
          <cell r="E200" t="str">
            <v>11,6798</v>
          </cell>
          <cell r="G200">
            <v>2602.5500000000002</v>
          </cell>
          <cell r="H200">
            <v>10.7425</v>
          </cell>
          <cell r="I200">
            <v>11.6798</v>
          </cell>
        </row>
        <row r="201">
          <cell r="A201" t="str">
            <v>E923</v>
          </cell>
          <cell r="B201" t="str">
            <v>Máquina Manual : Bosch : GWS 22U 7" - lixadeira eletrica angular</v>
          </cell>
          <cell r="C201" t="str">
            <v>737,72</v>
          </cell>
          <cell r="D201" t="str">
            <v>0,0000</v>
          </cell>
          <cell r="E201" t="str">
            <v>1,2270</v>
          </cell>
          <cell r="G201">
            <v>737.72</v>
          </cell>
          <cell r="H201">
            <v>0</v>
          </cell>
          <cell r="I201">
            <v>1.2270000000000001</v>
          </cell>
        </row>
        <row r="202">
          <cell r="A202" t="str">
            <v>E924</v>
          </cell>
          <cell r="B202" t="str">
            <v>Equip. para Solda : Max Bantam : Bantam 250 Serralheiro - transformador solda elétr. 250 amp</v>
          </cell>
          <cell r="C202" t="str">
            <v>339,06</v>
          </cell>
          <cell r="D202" t="str">
            <v>0,0000</v>
          </cell>
          <cell r="E202" t="str">
            <v>3,9551</v>
          </cell>
          <cell r="G202">
            <v>339.06</v>
          </cell>
          <cell r="H202">
            <v>0</v>
          </cell>
          <cell r="I202">
            <v>3.9550999999999998</v>
          </cell>
        </row>
        <row r="203">
          <cell r="A203" t="str">
            <v>E925</v>
          </cell>
          <cell r="B203" t="str">
            <v>Aplicador de Material Termoplástico : Elgimaq : - Kit para aplicação em alto relevo</v>
          </cell>
          <cell r="C203" t="str">
            <v>217.225,91</v>
          </cell>
          <cell r="D203" t="str">
            <v>0,0000</v>
          </cell>
          <cell r="E203" t="str">
            <v>31,3139</v>
          </cell>
          <cell r="G203">
            <v>217225.91</v>
          </cell>
          <cell r="H203">
            <v>0</v>
          </cell>
          <cell r="I203">
            <v>31.3139</v>
          </cell>
        </row>
      </sheetData>
      <sheetData sheetId="70">
        <row r="3">
          <cell r="A3" t="str">
            <v>AM01</v>
          </cell>
          <cell r="B3" t="str">
            <v>Aço D=4,2 mm CA 25</v>
          </cell>
          <cell r="C3" t="str">
            <v>kg</v>
          </cell>
          <cell r="D3" t="str">
            <v>3,61</v>
          </cell>
          <cell r="E3">
            <v>0</v>
          </cell>
          <cell r="F3" t="str">
            <v>kg</v>
          </cell>
          <cell r="G3" t="str">
            <v>3,6100</v>
          </cell>
          <cell r="I3">
            <v>3.61</v>
          </cell>
          <cell r="J3">
            <v>3.61</v>
          </cell>
        </row>
        <row r="4">
          <cell r="A4" t="str">
            <v>AM02</v>
          </cell>
          <cell r="B4" t="str">
            <v>Aço D=6,3 mm CA 25</v>
          </cell>
          <cell r="C4" t="str">
            <v>kg</v>
          </cell>
          <cell r="D4" t="str">
            <v>3,43</v>
          </cell>
          <cell r="E4">
            <v>0</v>
          </cell>
          <cell r="F4" t="str">
            <v>kg</v>
          </cell>
          <cell r="G4" t="str">
            <v>3,4300</v>
          </cell>
          <cell r="I4">
            <v>3.43</v>
          </cell>
          <cell r="J4">
            <v>3.43</v>
          </cell>
        </row>
        <row r="5">
          <cell r="A5" t="str">
            <v>AM03</v>
          </cell>
          <cell r="B5" t="str">
            <v>Aço D=10 mm CA 25</v>
          </cell>
          <cell r="C5" t="str">
            <v>kg</v>
          </cell>
          <cell r="D5" t="str">
            <v>3,43</v>
          </cell>
          <cell r="E5">
            <v>0</v>
          </cell>
          <cell r="F5" t="str">
            <v>kg</v>
          </cell>
          <cell r="G5" t="str">
            <v>3,4300</v>
          </cell>
          <cell r="I5">
            <v>3.43</v>
          </cell>
          <cell r="J5">
            <v>3.43</v>
          </cell>
        </row>
        <row r="6">
          <cell r="A6" t="str">
            <v>AM04</v>
          </cell>
          <cell r="B6" t="str">
            <v>Aço D=6,3 mm CA 50</v>
          </cell>
          <cell r="C6" t="str">
            <v>kg</v>
          </cell>
          <cell r="D6" t="str">
            <v>3,22</v>
          </cell>
          <cell r="E6">
            <v>0</v>
          </cell>
          <cell r="F6" t="str">
            <v>kg</v>
          </cell>
          <cell r="G6" t="str">
            <v>3,2200</v>
          </cell>
          <cell r="I6">
            <v>3.22</v>
          </cell>
          <cell r="J6">
            <v>3.22</v>
          </cell>
        </row>
        <row r="7">
          <cell r="A7" t="str">
            <v>AM05</v>
          </cell>
          <cell r="B7" t="str">
            <v>Aço D=10 mm CA 50</v>
          </cell>
          <cell r="C7" t="str">
            <v>kg</v>
          </cell>
          <cell r="D7" t="str">
            <v>3,46</v>
          </cell>
          <cell r="E7">
            <v>0</v>
          </cell>
          <cell r="F7" t="str">
            <v>kg</v>
          </cell>
          <cell r="G7" t="str">
            <v>3,4600</v>
          </cell>
          <cell r="I7">
            <v>3.46</v>
          </cell>
          <cell r="J7">
            <v>3.46</v>
          </cell>
        </row>
        <row r="8">
          <cell r="A8" t="str">
            <v>AM06</v>
          </cell>
          <cell r="B8" t="str">
            <v>Aço D=4,2 mm CA 60</v>
          </cell>
          <cell r="C8" t="str">
            <v>kg</v>
          </cell>
          <cell r="D8" t="str">
            <v>3,43</v>
          </cell>
          <cell r="E8">
            <v>0</v>
          </cell>
          <cell r="F8" t="str">
            <v>kg</v>
          </cell>
          <cell r="G8" t="str">
            <v>3,4300</v>
          </cell>
          <cell r="I8">
            <v>3.43</v>
          </cell>
          <cell r="J8">
            <v>3.43</v>
          </cell>
        </row>
        <row r="9">
          <cell r="A9" t="str">
            <v>AM07</v>
          </cell>
          <cell r="B9" t="str">
            <v>Aço D=5,0 mm CA 60</v>
          </cell>
          <cell r="C9" t="str">
            <v>kg</v>
          </cell>
          <cell r="D9" t="str">
            <v>3,61</v>
          </cell>
          <cell r="E9">
            <v>0</v>
          </cell>
          <cell r="F9" t="str">
            <v>kg</v>
          </cell>
          <cell r="G9" t="str">
            <v>3,6100</v>
          </cell>
          <cell r="I9">
            <v>3.61</v>
          </cell>
          <cell r="J9">
            <v>3.61</v>
          </cell>
        </row>
        <row r="10">
          <cell r="A10" t="str">
            <v>AM08</v>
          </cell>
          <cell r="B10" t="str">
            <v>Aço D=6,0 mm CA 60</v>
          </cell>
          <cell r="C10" t="str">
            <v>kg</v>
          </cell>
          <cell r="D10" t="str">
            <v>3,45</v>
          </cell>
          <cell r="E10">
            <v>0</v>
          </cell>
          <cell r="F10" t="str">
            <v>kg</v>
          </cell>
          <cell r="G10" t="str">
            <v>3,4500</v>
          </cell>
          <cell r="I10">
            <v>3.45</v>
          </cell>
          <cell r="J10">
            <v>3.45</v>
          </cell>
        </row>
        <row r="11">
          <cell r="A11" t="str">
            <v>AM09</v>
          </cell>
          <cell r="B11" t="str">
            <v>Mandíbula móvel p/ britador 6240C</v>
          </cell>
          <cell r="C11" t="str">
            <v>un</v>
          </cell>
          <cell r="D11" t="str">
            <v>7.823,54</v>
          </cell>
          <cell r="E11">
            <v>0</v>
          </cell>
          <cell r="F11" t="str">
            <v>u/h</v>
          </cell>
          <cell r="G11" t="str">
            <v>36,2201</v>
          </cell>
          <cell r="I11">
            <v>7823.54</v>
          </cell>
          <cell r="J11">
            <v>36.220100000000002</v>
          </cell>
        </row>
        <row r="12">
          <cell r="A12" t="str">
            <v>AM10</v>
          </cell>
          <cell r="B12" t="str">
            <v>Mandíbula fixa p/ britador 6240C</v>
          </cell>
          <cell r="C12" t="str">
            <v>un</v>
          </cell>
          <cell r="D12" t="str">
            <v>8.041,11</v>
          </cell>
          <cell r="E12">
            <v>0</v>
          </cell>
          <cell r="F12" t="str">
            <v>u/h</v>
          </cell>
          <cell r="G12" t="str">
            <v>60,4595</v>
          </cell>
          <cell r="I12">
            <v>8041.11</v>
          </cell>
          <cell r="J12">
            <v>60.459499999999998</v>
          </cell>
        </row>
        <row r="13">
          <cell r="A13" t="str">
            <v>AM11</v>
          </cell>
          <cell r="B13" t="str">
            <v>Revestimento móvel p/ britador 60TS</v>
          </cell>
          <cell r="C13" t="str">
            <v>un</v>
          </cell>
          <cell r="D13" t="str">
            <v>3.325,25</v>
          </cell>
          <cell r="E13">
            <v>0</v>
          </cell>
          <cell r="F13" t="str">
            <v>u/h</v>
          </cell>
          <cell r="G13" t="str">
            <v>8,7277</v>
          </cell>
          <cell r="I13">
            <v>3325.25</v>
          </cell>
          <cell r="J13">
            <v>8.7277000000000005</v>
          </cell>
        </row>
        <row r="14">
          <cell r="A14" t="str">
            <v>AM12</v>
          </cell>
          <cell r="B14" t="str">
            <v>Revestimento fixo p/ britador 60TS</v>
          </cell>
          <cell r="C14" t="str">
            <v>un</v>
          </cell>
          <cell r="D14" t="str">
            <v>3.604,69</v>
          </cell>
          <cell r="E14">
            <v>0</v>
          </cell>
          <cell r="F14" t="str">
            <v>u/h</v>
          </cell>
          <cell r="G14" t="str">
            <v>9,1258</v>
          </cell>
          <cell r="I14">
            <v>3604.69</v>
          </cell>
          <cell r="J14">
            <v>9.1257999999999999</v>
          </cell>
        </row>
        <row r="15">
          <cell r="A15" t="str">
            <v>AM13</v>
          </cell>
          <cell r="B15" t="str">
            <v>Aço CA 50 D=12,5mm (1/2")</v>
          </cell>
          <cell r="C15" t="str">
            <v>kg</v>
          </cell>
          <cell r="D15" t="str">
            <v>3,36</v>
          </cell>
          <cell r="E15">
            <v>0</v>
          </cell>
          <cell r="F15" t="str">
            <v>kg</v>
          </cell>
          <cell r="G15" t="str">
            <v>3,3600</v>
          </cell>
          <cell r="I15">
            <v>3.36</v>
          </cell>
          <cell r="J15">
            <v>3.36</v>
          </cell>
        </row>
        <row r="16">
          <cell r="A16" t="str">
            <v>AM25</v>
          </cell>
          <cell r="B16" t="str">
            <v>Mandíbula móvel C96 Standart</v>
          </cell>
          <cell r="C16" t="str">
            <v>un</v>
          </cell>
          <cell r="D16" t="str">
            <v>9.266,05</v>
          </cell>
          <cell r="E16">
            <v>0</v>
          </cell>
          <cell r="F16" t="str">
            <v>u/h</v>
          </cell>
          <cell r="G16" t="str">
            <v>37,0642</v>
          </cell>
          <cell r="I16">
            <v>9266.0499999999993</v>
          </cell>
          <cell r="J16">
            <v>37.0642</v>
          </cell>
        </row>
        <row r="17">
          <cell r="A17" t="str">
            <v>AM26</v>
          </cell>
          <cell r="B17" t="str">
            <v>Mandíbula fixa C96 Standart</v>
          </cell>
          <cell r="C17" t="str">
            <v>un</v>
          </cell>
          <cell r="D17" t="str">
            <v>11.869,44</v>
          </cell>
          <cell r="E17">
            <v>0</v>
          </cell>
          <cell r="F17" t="str">
            <v>u/h</v>
          </cell>
          <cell r="G17" t="str">
            <v>27,1612</v>
          </cell>
          <cell r="I17">
            <v>11869.44</v>
          </cell>
          <cell r="J17">
            <v>27.161200000000001</v>
          </cell>
        </row>
        <row r="18">
          <cell r="A18" t="str">
            <v>AM27</v>
          </cell>
          <cell r="B18" t="str">
            <v>Manta HP200</v>
          </cell>
          <cell r="C18" t="str">
            <v>un</v>
          </cell>
          <cell r="D18" t="str">
            <v>9.459,78</v>
          </cell>
          <cell r="E18">
            <v>0</v>
          </cell>
          <cell r="F18" t="str">
            <v>u/h</v>
          </cell>
          <cell r="G18" t="str">
            <v>27,9875</v>
          </cell>
          <cell r="I18">
            <v>9459.7800000000007</v>
          </cell>
          <cell r="J18">
            <v>27.987500000000001</v>
          </cell>
        </row>
        <row r="19">
          <cell r="A19" t="str">
            <v>AM28</v>
          </cell>
          <cell r="B19" t="str">
            <v>Revestimento bojo STD HP200</v>
          </cell>
          <cell r="C19" t="str">
            <v>un</v>
          </cell>
          <cell r="D19" t="str">
            <v>10.543,50</v>
          </cell>
          <cell r="E19">
            <v>0</v>
          </cell>
          <cell r="F19" t="str">
            <v>u/h</v>
          </cell>
          <cell r="G19" t="str">
            <v>23,9625</v>
          </cell>
          <cell r="I19">
            <v>10543.5</v>
          </cell>
          <cell r="J19">
            <v>23.962499999999999</v>
          </cell>
        </row>
        <row r="20">
          <cell r="A20" t="str">
            <v>AM29</v>
          </cell>
          <cell r="B20" t="str">
            <v>Cunha lateral superior C96</v>
          </cell>
          <cell r="C20" t="str">
            <v>un</v>
          </cell>
          <cell r="D20" t="str">
            <v>1.691,07</v>
          </cell>
          <cell r="E20">
            <v>0</v>
          </cell>
          <cell r="F20" t="str">
            <v>u/h</v>
          </cell>
          <cell r="G20" t="str">
            <v>17,0815</v>
          </cell>
          <cell r="I20">
            <v>1691.07</v>
          </cell>
          <cell r="J20">
            <v>17.081499999999998</v>
          </cell>
        </row>
        <row r="21">
          <cell r="A21" t="str">
            <v>AM30</v>
          </cell>
          <cell r="B21" t="str">
            <v>Cunha lateral inferior C96</v>
          </cell>
          <cell r="C21" t="str">
            <v>un</v>
          </cell>
          <cell r="D21" t="str">
            <v>2.637,94</v>
          </cell>
          <cell r="E21">
            <v>0</v>
          </cell>
          <cell r="F21" t="str">
            <v>u/h</v>
          </cell>
          <cell r="G21" t="str">
            <v>21,1035</v>
          </cell>
          <cell r="I21">
            <v>2637.94</v>
          </cell>
          <cell r="J21">
            <v>21.1035</v>
          </cell>
        </row>
        <row r="22">
          <cell r="A22" t="str">
            <v>AM35</v>
          </cell>
          <cell r="B22" t="str">
            <v>Brita 1</v>
          </cell>
          <cell r="C22" t="str">
            <v>m3</v>
          </cell>
          <cell r="D22" t="str">
            <v>63,08</v>
          </cell>
          <cell r="E22">
            <v>0</v>
          </cell>
          <cell r="F22" t="str">
            <v>m3</v>
          </cell>
          <cell r="G22" t="str">
            <v>63,0800</v>
          </cell>
          <cell r="I22">
            <v>63.08</v>
          </cell>
          <cell r="J22">
            <v>63.08</v>
          </cell>
        </row>
        <row r="23">
          <cell r="A23" t="str">
            <v>AM36</v>
          </cell>
          <cell r="B23" t="str">
            <v>Brita 2</v>
          </cell>
          <cell r="C23" t="str">
            <v>m3</v>
          </cell>
          <cell r="D23" t="str">
            <v>59,87</v>
          </cell>
          <cell r="E23">
            <v>0</v>
          </cell>
          <cell r="F23" t="str">
            <v>m3</v>
          </cell>
          <cell r="G23" t="str">
            <v>59,8700</v>
          </cell>
          <cell r="I23">
            <v>59.87</v>
          </cell>
          <cell r="J23">
            <v>59.87</v>
          </cell>
        </row>
        <row r="24">
          <cell r="A24" t="str">
            <v>AM37</v>
          </cell>
          <cell r="B24" t="str">
            <v>Brita 3</v>
          </cell>
          <cell r="C24" t="str">
            <v>m3</v>
          </cell>
          <cell r="D24" t="str">
            <v>55,01</v>
          </cell>
          <cell r="E24">
            <v>0</v>
          </cell>
          <cell r="F24" t="str">
            <v>m3</v>
          </cell>
          <cell r="G24" t="str">
            <v>55,0100</v>
          </cell>
          <cell r="I24">
            <v>55.01</v>
          </cell>
          <cell r="J24">
            <v>55.01</v>
          </cell>
        </row>
        <row r="25">
          <cell r="A25" t="str">
            <v>AM35-A</v>
          </cell>
          <cell r="B25" t="str">
            <v>Brita 1 (Cotação)</v>
          </cell>
          <cell r="C25" t="str">
            <v>m3</v>
          </cell>
          <cell r="D25">
            <v>45</v>
          </cell>
          <cell r="E25">
            <v>0</v>
          </cell>
          <cell r="F25" t="str">
            <v>m3</v>
          </cell>
          <cell r="G25">
            <v>45</v>
          </cell>
          <cell r="H25">
            <v>0</v>
          </cell>
          <cell r="I25">
            <v>45</v>
          </cell>
          <cell r="J25">
            <v>45</v>
          </cell>
        </row>
        <row r="26">
          <cell r="A26" t="str">
            <v>AM36-A</v>
          </cell>
          <cell r="B26" t="str">
            <v>Brita 2 (Cotação)</v>
          </cell>
          <cell r="C26" t="str">
            <v>m3</v>
          </cell>
          <cell r="D26">
            <v>45</v>
          </cell>
          <cell r="E26">
            <v>0</v>
          </cell>
          <cell r="F26" t="str">
            <v>m3</v>
          </cell>
          <cell r="G26">
            <v>45</v>
          </cell>
          <cell r="H26">
            <v>0</v>
          </cell>
          <cell r="I26">
            <v>45</v>
          </cell>
          <cell r="J26">
            <v>45</v>
          </cell>
        </row>
        <row r="27">
          <cell r="A27" t="str">
            <v>AM37-A</v>
          </cell>
          <cell r="B27" t="str">
            <v>Brita 3 (Cotação)</v>
          </cell>
          <cell r="C27" t="str">
            <v>m3</v>
          </cell>
          <cell r="D27">
            <v>45</v>
          </cell>
          <cell r="E27">
            <v>0</v>
          </cell>
          <cell r="F27" t="str">
            <v>m3</v>
          </cell>
          <cell r="G27">
            <v>45</v>
          </cell>
          <cell r="H27">
            <v>0</v>
          </cell>
          <cell r="I27">
            <v>45</v>
          </cell>
          <cell r="J27">
            <v>45</v>
          </cell>
        </row>
        <row r="28">
          <cell r="A28" t="str">
            <v>F801</v>
          </cell>
          <cell r="B28" t="str">
            <v>Bomba hidráulica alta pressão MAC</v>
          </cell>
          <cell r="C28" t="str">
            <v>dia</v>
          </cell>
          <cell r="D28" t="str">
            <v>48,00</v>
          </cell>
          <cell r="E28">
            <v>0</v>
          </cell>
          <cell r="F28" t="str">
            <v>h</v>
          </cell>
          <cell r="G28" t="str">
            <v>6,0000</v>
          </cell>
          <cell r="I28">
            <v>48</v>
          </cell>
          <cell r="J28">
            <v>6</v>
          </cell>
        </row>
        <row r="29">
          <cell r="A29" t="str">
            <v>F802</v>
          </cell>
          <cell r="B29" t="str">
            <v>Bomba eletr p/ injeção de nata MAC</v>
          </cell>
          <cell r="C29" t="str">
            <v>dia</v>
          </cell>
          <cell r="D29" t="str">
            <v>88,00</v>
          </cell>
          <cell r="E29">
            <v>0</v>
          </cell>
          <cell r="F29" t="str">
            <v>h</v>
          </cell>
          <cell r="G29" t="str">
            <v>11,0000</v>
          </cell>
          <cell r="I29">
            <v>88</v>
          </cell>
          <cell r="J29">
            <v>11</v>
          </cell>
        </row>
        <row r="30">
          <cell r="A30" t="str">
            <v>F803</v>
          </cell>
          <cell r="B30" t="str">
            <v>Macaco p/ protensão MAC 7</v>
          </cell>
          <cell r="C30" t="str">
            <v>dia</v>
          </cell>
          <cell r="D30" t="str">
            <v>48,00</v>
          </cell>
          <cell r="E30">
            <v>0</v>
          </cell>
          <cell r="F30" t="str">
            <v>h</v>
          </cell>
          <cell r="G30" t="str">
            <v>6,0000</v>
          </cell>
          <cell r="I30">
            <v>48</v>
          </cell>
          <cell r="J30">
            <v>6</v>
          </cell>
        </row>
        <row r="31">
          <cell r="A31" t="str">
            <v>F804</v>
          </cell>
          <cell r="B31" t="str">
            <v>Macaco p/ protensão MAC 12</v>
          </cell>
          <cell r="C31" t="str">
            <v>dia</v>
          </cell>
          <cell r="D31" t="str">
            <v>70,00</v>
          </cell>
          <cell r="E31">
            <v>0</v>
          </cell>
          <cell r="F31" t="str">
            <v>h</v>
          </cell>
          <cell r="G31" t="str">
            <v>8,7500</v>
          </cell>
          <cell r="I31">
            <v>70</v>
          </cell>
          <cell r="J31">
            <v>8.75</v>
          </cell>
        </row>
        <row r="32">
          <cell r="A32" t="str">
            <v>F805</v>
          </cell>
          <cell r="B32" t="str">
            <v>Macaco p/ protensão MAC 4</v>
          </cell>
          <cell r="C32" t="str">
            <v>dia</v>
          </cell>
          <cell r="D32" t="str">
            <v>35,00</v>
          </cell>
          <cell r="E32">
            <v>0</v>
          </cell>
          <cell r="F32" t="str">
            <v>h</v>
          </cell>
          <cell r="G32" t="str">
            <v>4,3750</v>
          </cell>
          <cell r="I32">
            <v>35</v>
          </cell>
          <cell r="J32">
            <v>4.375</v>
          </cell>
        </row>
        <row r="33">
          <cell r="A33" t="str">
            <v>F807</v>
          </cell>
          <cell r="B33" t="str">
            <v>Bomba hidr. alta pressão STUP</v>
          </cell>
          <cell r="C33" t="str">
            <v>dia</v>
          </cell>
          <cell r="D33" t="str">
            <v>465,00</v>
          </cell>
          <cell r="E33">
            <v>0</v>
          </cell>
          <cell r="F33" t="str">
            <v>h</v>
          </cell>
          <cell r="G33" t="str">
            <v>58,1250</v>
          </cell>
          <cell r="I33">
            <v>465</v>
          </cell>
          <cell r="J33">
            <v>58.125</v>
          </cell>
        </row>
        <row r="34">
          <cell r="A34" t="str">
            <v>F808</v>
          </cell>
          <cell r="B34" t="str">
            <v>Bomba eletr. injeção de nata STUP</v>
          </cell>
          <cell r="C34" t="str">
            <v>dia</v>
          </cell>
          <cell r="D34" t="str">
            <v>481,00</v>
          </cell>
          <cell r="E34">
            <v>0</v>
          </cell>
          <cell r="F34" t="str">
            <v>h</v>
          </cell>
          <cell r="G34" t="str">
            <v>60,1250</v>
          </cell>
          <cell r="I34">
            <v>481</v>
          </cell>
          <cell r="J34">
            <v>60.125</v>
          </cell>
        </row>
        <row r="35">
          <cell r="A35" t="str">
            <v>F809</v>
          </cell>
          <cell r="B35" t="str">
            <v>Macaco p/ protensão STUP</v>
          </cell>
          <cell r="C35" t="str">
            <v>dia</v>
          </cell>
          <cell r="D35" t="str">
            <v>459,00</v>
          </cell>
          <cell r="E35">
            <v>0</v>
          </cell>
          <cell r="F35" t="str">
            <v>h</v>
          </cell>
          <cell r="G35" t="str">
            <v>57,3750</v>
          </cell>
          <cell r="I35">
            <v>459</v>
          </cell>
          <cell r="J35">
            <v>57.375</v>
          </cell>
        </row>
        <row r="36">
          <cell r="A36" t="str">
            <v>F810</v>
          </cell>
          <cell r="B36" t="str">
            <v>Macaco p/ protensão STUP</v>
          </cell>
          <cell r="C36" t="str">
            <v>dia</v>
          </cell>
          <cell r="D36" t="str">
            <v>529,00</v>
          </cell>
          <cell r="E36">
            <v>0</v>
          </cell>
          <cell r="F36" t="str">
            <v>h</v>
          </cell>
          <cell r="G36" t="str">
            <v>66,1250</v>
          </cell>
          <cell r="I36">
            <v>529</v>
          </cell>
          <cell r="J36">
            <v>66.125</v>
          </cell>
        </row>
        <row r="37">
          <cell r="A37" t="str">
            <v>F811</v>
          </cell>
          <cell r="B37" t="str">
            <v>Macaco p/ protensão STUP</v>
          </cell>
          <cell r="C37" t="str">
            <v>dia</v>
          </cell>
          <cell r="D37" t="str">
            <v>502,00</v>
          </cell>
          <cell r="E37">
            <v>0</v>
          </cell>
          <cell r="F37" t="str">
            <v>h</v>
          </cell>
          <cell r="G37" t="str">
            <v>62,7500</v>
          </cell>
          <cell r="I37">
            <v>502</v>
          </cell>
          <cell r="J37">
            <v>62.75</v>
          </cell>
        </row>
        <row r="38">
          <cell r="A38" t="str">
            <v>F812</v>
          </cell>
          <cell r="B38" t="str">
            <v>Macaco p/ protensão STUP</v>
          </cell>
          <cell r="C38" t="str">
            <v>dia</v>
          </cell>
          <cell r="D38" t="str">
            <v>443,00</v>
          </cell>
          <cell r="E38">
            <v>0</v>
          </cell>
          <cell r="F38" t="str">
            <v>h</v>
          </cell>
          <cell r="G38" t="str">
            <v>55,3750</v>
          </cell>
          <cell r="I38">
            <v>443</v>
          </cell>
          <cell r="J38">
            <v>55.375</v>
          </cell>
        </row>
        <row r="39">
          <cell r="A39" t="str">
            <v>F813</v>
          </cell>
          <cell r="B39" t="str">
            <v>Macaco p/ prot. de tirante D=32mm</v>
          </cell>
          <cell r="C39" t="str">
            <v>dia</v>
          </cell>
          <cell r="D39" t="str">
            <v>200,00</v>
          </cell>
          <cell r="E39">
            <v>0</v>
          </cell>
          <cell r="F39" t="str">
            <v>h</v>
          </cell>
          <cell r="G39" t="str">
            <v>25,0000</v>
          </cell>
          <cell r="I39">
            <v>200</v>
          </cell>
          <cell r="J39">
            <v>25</v>
          </cell>
        </row>
        <row r="40">
          <cell r="A40" t="str">
            <v>F814</v>
          </cell>
          <cell r="B40" t="str">
            <v>Injeção de nata de cimento</v>
          </cell>
          <cell r="C40" t="str">
            <v>m</v>
          </cell>
          <cell r="D40" t="str">
            <v>13,37</v>
          </cell>
          <cell r="E40">
            <v>0</v>
          </cell>
          <cell r="F40" t="str">
            <v>m</v>
          </cell>
          <cell r="G40" t="str">
            <v>13,3700</v>
          </cell>
          <cell r="I40">
            <v>13.37</v>
          </cell>
          <cell r="J40">
            <v>13.37</v>
          </cell>
        </row>
        <row r="41">
          <cell r="A41" t="str">
            <v>F943</v>
          </cell>
          <cell r="B41" t="str">
            <v>Terra Armada - moldes metálicos</v>
          </cell>
          <cell r="C41" t="str">
            <v>cj</v>
          </cell>
          <cell r="D41" t="str">
            <v>0,00</v>
          </cell>
          <cell r="E41">
            <v>0</v>
          </cell>
          <cell r="F41" t="str">
            <v>m3</v>
          </cell>
          <cell r="G41" t="str">
            <v>0,0000</v>
          </cell>
          <cell r="I41">
            <v>0</v>
          </cell>
          <cell r="J41">
            <v>0</v>
          </cell>
        </row>
        <row r="42">
          <cell r="A42" t="str">
            <v>M001</v>
          </cell>
          <cell r="B42" t="str">
            <v>Gasolina</v>
          </cell>
          <cell r="C42" t="str">
            <v>l</v>
          </cell>
          <cell r="D42" t="str">
            <v>3,57</v>
          </cell>
          <cell r="E42">
            <v>0</v>
          </cell>
          <cell r="F42" t="str">
            <v>l</v>
          </cell>
          <cell r="G42" t="str">
            <v>3,5700</v>
          </cell>
          <cell r="I42">
            <v>3.57</v>
          </cell>
          <cell r="J42">
            <v>3.57</v>
          </cell>
        </row>
        <row r="43">
          <cell r="A43" t="str">
            <v>M002</v>
          </cell>
          <cell r="B43" t="str">
            <v>Óleo diesel</v>
          </cell>
          <cell r="C43" t="str">
            <v>l</v>
          </cell>
          <cell r="D43" t="str">
            <v>2,64</v>
          </cell>
          <cell r="E43">
            <v>0</v>
          </cell>
          <cell r="F43" t="str">
            <v>l</v>
          </cell>
          <cell r="G43" t="str">
            <v>2,6400</v>
          </cell>
          <cell r="I43">
            <v>2.64</v>
          </cell>
          <cell r="J43">
            <v>2.64</v>
          </cell>
        </row>
        <row r="44">
          <cell r="A44" t="str">
            <v>M003</v>
          </cell>
          <cell r="B44" t="str">
            <v>Óleo combustível 1A</v>
          </cell>
          <cell r="C44" t="str">
            <v>l</v>
          </cell>
          <cell r="D44" t="str">
            <v>2,28</v>
          </cell>
          <cell r="E44">
            <v>0</v>
          </cell>
          <cell r="F44" t="str">
            <v>l</v>
          </cell>
          <cell r="G44" t="str">
            <v>2,2800</v>
          </cell>
          <cell r="I44">
            <v>2.2799999999999998</v>
          </cell>
          <cell r="J44">
            <v>2.2799999999999998</v>
          </cell>
        </row>
        <row r="45">
          <cell r="A45" t="str">
            <v>M004</v>
          </cell>
          <cell r="B45" t="str">
            <v>Álcool</v>
          </cell>
          <cell r="C45" t="str">
            <v>l</v>
          </cell>
          <cell r="D45" t="str">
            <v>2,64</v>
          </cell>
          <cell r="E45">
            <v>0</v>
          </cell>
          <cell r="F45" t="str">
            <v>l</v>
          </cell>
          <cell r="G45" t="str">
            <v>2,6400</v>
          </cell>
          <cell r="I45">
            <v>2.64</v>
          </cell>
          <cell r="J45">
            <v>2.64</v>
          </cell>
        </row>
        <row r="46">
          <cell r="A46" t="str">
            <v>M005</v>
          </cell>
          <cell r="B46" t="str">
            <v>Energia elétrica</v>
          </cell>
          <cell r="C46" t="str">
            <v>kwh</v>
          </cell>
          <cell r="D46" t="str">
            <v>0,56</v>
          </cell>
          <cell r="E46">
            <v>0</v>
          </cell>
          <cell r="F46" t="str">
            <v>kwh</v>
          </cell>
          <cell r="G46" t="str">
            <v>0,5600</v>
          </cell>
          <cell r="I46">
            <v>0.56000000000000005</v>
          </cell>
          <cell r="J46">
            <v>0.56000000000000005</v>
          </cell>
        </row>
        <row r="47">
          <cell r="A47" t="str">
            <v>M101</v>
          </cell>
          <cell r="B47" t="str">
            <v>Cimento asfáltico CAP 50/70</v>
          </cell>
          <cell r="C47" t="str">
            <v>t</v>
          </cell>
          <cell r="D47" t="str">
            <v>0,00</v>
          </cell>
          <cell r="E47">
            <v>0</v>
          </cell>
          <cell r="F47" t="str">
            <v>t</v>
          </cell>
          <cell r="G47" t="str">
            <v>0,0000</v>
          </cell>
          <cell r="I47">
            <v>0</v>
          </cell>
          <cell r="J47">
            <v>0</v>
          </cell>
        </row>
        <row r="48">
          <cell r="A48" t="str">
            <v>M102</v>
          </cell>
          <cell r="B48" t="str">
            <v>Cimento asfáltico CAP 30/45</v>
          </cell>
          <cell r="C48" t="str">
            <v>t</v>
          </cell>
          <cell r="D48" t="str">
            <v>0,00</v>
          </cell>
          <cell r="E48">
            <v>0</v>
          </cell>
          <cell r="F48" t="str">
            <v>t</v>
          </cell>
          <cell r="G48" t="str">
            <v>0,0000</v>
          </cell>
          <cell r="I48">
            <v>0</v>
          </cell>
          <cell r="J48">
            <v>0</v>
          </cell>
        </row>
        <row r="49">
          <cell r="A49" t="str">
            <v>M103</v>
          </cell>
          <cell r="B49" t="str">
            <v>Asfalto diluído CM-30</v>
          </cell>
          <cell r="C49" t="str">
            <v>t</v>
          </cell>
          <cell r="D49" t="str">
            <v>0,00</v>
          </cell>
          <cell r="E49">
            <v>0</v>
          </cell>
          <cell r="F49" t="str">
            <v>t</v>
          </cell>
          <cell r="G49" t="str">
            <v>0,0000</v>
          </cell>
          <cell r="I49">
            <v>0</v>
          </cell>
          <cell r="J49">
            <v>0</v>
          </cell>
        </row>
        <row r="50">
          <cell r="A50" t="str">
            <v>M104</v>
          </cell>
          <cell r="B50" t="str">
            <v>Emulsão asfáltica RR-1C</v>
          </cell>
          <cell r="C50" t="str">
            <v>t</v>
          </cell>
          <cell r="D50" t="str">
            <v>0,00</v>
          </cell>
          <cell r="E50">
            <v>0</v>
          </cell>
          <cell r="F50" t="str">
            <v>t</v>
          </cell>
          <cell r="G50" t="str">
            <v>0,0000</v>
          </cell>
          <cell r="I50">
            <v>0</v>
          </cell>
          <cell r="J50">
            <v>0</v>
          </cell>
        </row>
        <row r="51">
          <cell r="A51" t="str">
            <v>M105</v>
          </cell>
          <cell r="B51" t="str">
            <v>Emulsão asfáltica RR-2C</v>
          </cell>
          <cell r="C51" t="str">
            <v>t</v>
          </cell>
          <cell r="D51" t="str">
            <v>0,00</v>
          </cell>
          <cell r="E51">
            <v>0</v>
          </cell>
          <cell r="F51" t="str">
            <v>t</v>
          </cell>
          <cell r="G51" t="str">
            <v>0,0000</v>
          </cell>
          <cell r="I51">
            <v>0</v>
          </cell>
          <cell r="J51">
            <v>0</v>
          </cell>
        </row>
        <row r="52">
          <cell r="A52" t="str">
            <v>M107</v>
          </cell>
          <cell r="B52" t="str">
            <v>Emulsão asfáltica RM-1C</v>
          </cell>
          <cell r="C52" t="str">
            <v>t</v>
          </cell>
          <cell r="D52" t="str">
            <v>0,00</v>
          </cell>
          <cell r="E52">
            <v>0</v>
          </cell>
          <cell r="F52" t="str">
            <v>t</v>
          </cell>
          <cell r="G52" t="str">
            <v>0,0000</v>
          </cell>
          <cell r="I52">
            <v>0</v>
          </cell>
          <cell r="J52">
            <v>0</v>
          </cell>
        </row>
        <row r="53">
          <cell r="A53" t="str">
            <v>M108</v>
          </cell>
          <cell r="B53" t="str">
            <v>Emulsão asfáltica RM1C c/ polímero</v>
          </cell>
          <cell r="C53" t="str">
            <v>t</v>
          </cell>
          <cell r="D53" t="str">
            <v>0,00</v>
          </cell>
          <cell r="E53">
            <v>0</v>
          </cell>
          <cell r="F53" t="str">
            <v>t</v>
          </cell>
          <cell r="G53" t="str">
            <v>0,0000</v>
          </cell>
          <cell r="I53">
            <v>0</v>
          </cell>
          <cell r="J53">
            <v>0</v>
          </cell>
        </row>
        <row r="54">
          <cell r="A54" t="str">
            <v>M109</v>
          </cell>
          <cell r="B54" t="str">
            <v>Emulsão asfáltica RL-1C</v>
          </cell>
          <cell r="C54" t="str">
            <v>t</v>
          </cell>
          <cell r="D54" t="str">
            <v>0,00</v>
          </cell>
          <cell r="E54">
            <v>0</v>
          </cell>
          <cell r="F54" t="str">
            <v>t</v>
          </cell>
          <cell r="G54" t="str">
            <v>0,0000</v>
          </cell>
          <cell r="I54">
            <v>0</v>
          </cell>
          <cell r="J54">
            <v>0</v>
          </cell>
        </row>
        <row r="55">
          <cell r="A55" t="str">
            <v>M110</v>
          </cell>
          <cell r="B55" t="str">
            <v>Emulsão polim. p/ micro-rev. a frio</v>
          </cell>
          <cell r="C55" t="str">
            <v>t</v>
          </cell>
          <cell r="D55" t="str">
            <v>0,00</v>
          </cell>
          <cell r="E55">
            <v>0</v>
          </cell>
          <cell r="F55" t="str">
            <v>t</v>
          </cell>
          <cell r="G55" t="str">
            <v>0,0000</v>
          </cell>
          <cell r="I55">
            <v>0</v>
          </cell>
          <cell r="J55">
            <v>0</v>
          </cell>
        </row>
        <row r="56">
          <cell r="A56" t="str">
            <v>M115</v>
          </cell>
          <cell r="B56" t="str">
            <v>Adiflex</v>
          </cell>
          <cell r="C56" t="str">
            <v>t</v>
          </cell>
          <cell r="D56" t="str">
            <v>0,00</v>
          </cell>
          <cell r="E56">
            <v>0</v>
          </cell>
          <cell r="F56" t="str">
            <v>t</v>
          </cell>
          <cell r="G56" t="str">
            <v>0,0000</v>
          </cell>
          <cell r="I56">
            <v>0</v>
          </cell>
          <cell r="J56">
            <v>0</v>
          </cell>
        </row>
        <row r="57">
          <cell r="A57" t="str">
            <v>M116</v>
          </cell>
          <cell r="B57" t="str">
            <v>Adisol</v>
          </cell>
          <cell r="C57" t="str">
            <v>t</v>
          </cell>
          <cell r="D57" t="str">
            <v>0,00</v>
          </cell>
          <cell r="E57">
            <v>0</v>
          </cell>
          <cell r="F57" t="str">
            <v>t</v>
          </cell>
          <cell r="G57" t="str">
            <v>0,0000</v>
          </cell>
          <cell r="I57">
            <v>0</v>
          </cell>
          <cell r="J57">
            <v>0</v>
          </cell>
        </row>
        <row r="58">
          <cell r="A58" t="str">
            <v>M118</v>
          </cell>
          <cell r="B58" t="str">
            <v>Cap 50/70 - asfalto borracha</v>
          </cell>
          <cell r="C58" t="str">
            <v>t</v>
          </cell>
          <cell r="D58" t="str">
            <v>0,00</v>
          </cell>
          <cell r="E58">
            <v>0</v>
          </cell>
          <cell r="F58" t="str">
            <v>t</v>
          </cell>
          <cell r="G58" t="str">
            <v>0,0000</v>
          </cell>
          <cell r="I58">
            <v>0</v>
          </cell>
          <cell r="J58">
            <v>0</v>
          </cell>
        </row>
        <row r="59">
          <cell r="A59" t="str">
            <v>M201</v>
          </cell>
          <cell r="B59" t="str">
            <v>Cimento portland CP II-32(a granel)</v>
          </cell>
          <cell r="C59" t="str">
            <v>kg</v>
          </cell>
          <cell r="D59" t="str">
            <v>0,38</v>
          </cell>
          <cell r="E59">
            <v>0</v>
          </cell>
          <cell r="F59" t="str">
            <v>kg</v>
          </cell>
          <cell r="G59" t="str">
            <v>0,3800</v>
          </cell>
          <cell r="I59">
            <v>0.38</v>
          </cell>
          <cell r="J59">
            <v>0.38</v>
          </cell>
        </row>
        <row r="60">
          <cell r="A60" t="str">
            <v>M202</v>
          </cell>
          <cell r="B60" t="str">
            <v>Cimento portland CP II-32</v>
          </cell>
          <cell r="C60" t="str">
            <v>sc</v>
          </cell>
          <cell r="D60" t="str">
            <v>21,80</v>
          </cell>
          <cell r="E60">
            <v>0</v>
          </cell>
          <cell r="F60" t="str">
            <v>kg</v>
          </cell>
          <cell r="G60" t="str">
            <v>0,4360</v>
          </cell>
          <cell r="I60">
            <v>21.8</v>
          </cell>
          <cell r="J60">
            <v>0.436</v>
          </cell>
        </row>
        <row r="61">
          <cell r="A61" t="str">
            <v>M203</v>
          </cell>
          <cell r="B61" t="str">
            <v>Tubo de concr armado D=0,60m PA-1</v>
          </cell>
          <cell r="C61" t="str">
            <v>m</v>
          </cell>
          <cell r="D61" t="str">
            <v>102,50</v>
          </cell>
          <cell r="E61">
            <v>0</v>
          </cell>
          <cell r="F61" t="str">
            <v>m</v>
          </cell>
          <cell r="G61" t="str">
            <v>102,5000</v>
          </cell>
          <cell r="I61">
            <v>102.5</v>
          </cell>
          <cell r="J61">
            <v>102.5</v>
          </cell>
        </row>
        <row r="62">
          <cell r="A62" t="str">
            <v>M204</v>
          </cell>
          <cell r="B62" t="str">
            <v>Tubo de concr armado D=0,80m PA-1</v>
          </cell>
          <cell r="C62" t="str">
            <v>m</v>
          </cell>
          <cell r="D62" t="str">
            <v>291,56</v>
          </cell>
          <cell r="E62">
            <v>0</v>
          </cell>
          <cell r="F62" t="str">
            <v>m</v>
          </cell>
          <cell r="G62" t="str">
            <v>291,5600</v>
          </cell>
          <cell r="I62">
            <v>291.56</v>
          </cell>
          <cell r="J62">
            <v>291.56</v>
          </cell>
        </row>
        <row r="63">
          <cell r="A63" t="str">
            <v>M205</v>
          </cell>
          <cell r="B63" t="str">
            <v>Tubo de concr armado D=1,00m PA-1</v>
          </cell>
          <cell r="C63" t="str">
            <v>m</v>
          </cell>
          <cell r="D63" t="str">
            <v>401,95</v>
          </cell>
          <cell r="E63">
            <v>0</v>
          </cell>
          <cell r="F63" t="str">
            <v>m</v>
          </cell>
          <cell r="G63" t="str">
            <v>401,9500</v>
          </cell>
          <cell r="I63">
            <v>401.95</v>
          </cell>
          <cell r="J63">
            <v>401.95</v>
          </cell>
        </row>
        <row r="64">
          <cell r="A64" t="str">
            <v>M206</v>
          </cell>
          <cell r="B64" t="str">
            <v>Tubo de concr armado D=1,20m PA-1</v>
          </cell>
          <cell r="C64" t="str">
            <v>m</v>
          </cell>
          <cell r="D64" t="str">
            <v>531,93</v>
          </cell>
          <cell r="E64">
            <v>0</v>
          </cell>
          <cell r="F64" t="str">
            <v>m</v>
          </cell>
          <cell r="G64" t="str">
            <v>531,9300</v>
          </cell>
          <cell r="I64">
            <v>531.92999999999995</v>
          </cell>
          <cell r="J64">
            <v>531.92999999999995</v>
          </cell>
        </row>
        <row r="65">
          <cell r="A65" t="str">
            <v>M207</v>
          </cell>
          <cell r="B65" t="str">
            <v>Tubo de concr armado D=1,50m PA-1</v>
          </cell>
          <cell r="C65" t="str">
            <v>m</v>
          </cell>
          <cell r="D65" t="str">
            <v>870,79</v>
          </cell>
          <cell r="E65">
            <v>0</v>
          </cell>
          <cell r="F65" t="str">
            <v>m</v>
          </cell>
          <cell r="G65" t="str">
            <v>870,7900</v>
          </cell>
          <cell r="I65">
            <v>870.79</v>
          </cell>
          <cell r="J65">
            <v>870.79</v>
          </cell>
        </row>
        <row r="66">
          <cell r="A66" t="str">
            <v>M208</v>
          </cell>
          <cell r="B66" t="str">
            <v>Tubo de concr armado D=0,60m PA-2</v>
          </cell>
          <cell r="C66" t="str">
            <v>m</v>
          </cell>
          <cell r="D66" t="str">
            <v>172,87</v>
          </cell>
          <cell r="E66">
            <v>0</v>
          </cell>
          <cell r="F66" t="str">
            <v>m</v>
          </cell>
          <cell r="G66" t="str">
            <v>172,8700</v>
          </cell>
          <cell r="I66">
            <v>172.87</v>
          </cell>
          <cell r="J66">
            <v>172.87</v>
          </cell>
        </row>
        <row r="67">
          <cell r="A67" t="str">
            <v>M209</v>
          </cell>
          <cell r="B67" t="str">
            <v>Tubo de concr armado D=0,80m PA-2</v>
          </cell>
          <cell r="C67" t="str">
            <v>m</v>
          </cell>
          <cell r="D67" t="str">
            <v>320,92</v>
          </cell>
          <cell r="E67">
            <v>0</v>
          </cell>
          <cell r="F67" t="str">
            <v>m</v>
          </cell>
          <cell r="G67" t="str">
            <v>320,9200</v>
          </cell>
          <cell r="I67">
            <v>320.92</v>
          </cell>
          <cell r="J67">
            <v>320.92</v>
          </cell>
        </row>
        <row r="68">
          <cell r="A68" t="str">
            <v>M210</v>
          </cell>
          <cell r="B68" t="str">
            <v>Tubo de concr armado D=1,00m PA-2</v>
          </cell>
          <cell r="C68" t="str">
            <v>m</v>
          </cell>
          <cell r="D68" t="str">
            <v>448,18</v>
          </cell>
          <cell r="E68">
            <v>0</v>
          </cell>
          <cell r="F68" t="str">
            <v>m</v>
          </cell>
          <cell r="G68" t="str">
            <v>448,1800</v>
          </cell>
          <cell r="I68">
            <v>448.18</v>
          </cell>
          <cell r="J68">
            <v>448.18</v>
          </cell>
        </row>
        <row r="69">
          <cell r="A69" t="str">
            <v>M211</v>
          </cell>
          <cell r="B69" t="str">
            <v>Tubo de concr armado D=1,20m PA-2</v>
          </cell>
          <cell r="C69" t="str">
            <v>m</v>
          </cell>
          <cell r="D69" t="str">
            <v>545,67</v>
          </cell>
          <cell r="E69">
            <v>0</v>
          </cell>
          <cell r="F69" t="str">
            <v>m</v>
          </cell>
          <cell r="G69" t="str">
            <v>545,6700</v>
          </cell>
          <cell r="I69">
            <v>545.66999999999996</v>
          </cell>
          <cell r="J69">
            <v>545.66999999999996</v>
          </cell>
        </row>
        <row r="70">
          <cell r="A70" t="str">
            <v>M212</v>
          </cell>
          <cell r="B70" t="str">
            <v>Tubo de concr armado D=1,50m PA-2</v>
          </cell>
          <cell r="C70" t="str">
            <v>m</v>
          </cell>
          <cell r="D70" t="str">
            <v>910,44</v>
          </cell>
          <cell r="E70">
            <v>0</v>
          </cell>
          <cell r="F70" t="str">
            <v>m</v>
          </cell>
          <cell r="G70" t="str">
            <v>910,4400</v>
          </cell>
          <cell r="I70">
            <v>910.44</v>
          </cell>
          <cell r="J70">
            <v>910.44</v>
          </cell>
        </row>
        <row r="71">
          <cell r="A71" t="str">
            <v>M213</v>
          </cell>
          <cell r="B71" t="str">
            <v>Tubo de concr armado D=0,60m PA-3</v>
          </cell>
          <cell r="C71" t="str">
            <v>m</v>
          </cell>
          <cell r="D71" t="str">
            <v>196,60</v>
          </cell>
          <cell r="E71">
            <v>0</v>
          </cell>
          <cell r="F71" t="str">
            <v>m</v>
          </cell>
          <cell r="G71" t="str">
            <v>196,6000</v>
          </cell>
          <cell r="I71">
            <v>196.6</v>
          </cell>
          <cell r="J71">
            <v>196.6</v>
          </cell>
        </row>
        <row r="72">
          <cell r="A72" t="str">
            <v>M214</v>
          </cell>
          <cell r="B72" t="str">
            <v>Tubo de concr armado D=0,80m PA-3</v>
          </cell>
          <cell r="C72" t="str">
            <v>m</v>
          </cell>
          <cell r="D72" t="str">
            <v>343,39</v>
          </cell>
          <cell r="E72">
            <v>0</v>
          </cell>
          <cell r="F72" t="str">
            <v>m</v>
          </cell>
          <cell r="G72" t="str">
            <v>343,3900</v>
          </cell>
          <cell r="I72">
            <v>343.39</v>
          </cell>
          <cell r="J72">
            <v>343.39</v>
          </cell>
        </row>
        <row r="73">
          <cell r="A73" t="str">
            <v>M215</v>
          </cell>
          <cell r="B73" t="str">
            <v>Tubo de concr armado D=1,00m PA-3</v>
          </cell>
          <cell r="C73" t="str">
            <v>m</v>
          </cell>
          <cell r="D73" t="str">
            <v>516,59</v>
          </cell>
          <cell r="E73">
            <v>0</v>
          </cell>
          <cell r="F73" t="str">
            <v>m</v>
          </cell>
          <cell r="G73" t="str">
            <v>516,5900</v>
          </cell>
          <cell r="I73">
            <v>516.59</v>
          </cell>
          <cell r="J73">
            <v>516.59</v>
          </cell>
        </row>
        <row r="74">
          <cell r="A74" t="str">
            <v>M216</v>
          </cell>
          <cell r="B74" t="str">
            <v>Tubo de concr armado D=1,20m PA-3</v>
          </cell>
          <cell r="C74" t="str">
            <v>m</v>
          </cell>
          <cell r="D74" t="str">
            <v>643,13</v>
          </cell>
          <cell r="E74">
            <v>0</v>
          </cell>
          <cell r="F74" t="str">
            <v>m</v>
          </cell>
          <cell r="G74" t="str">
            <v>643,1300</v>
          </cell>
          <cell r="I74">
            <v>643.13</v>
          </cell>
          <cell r="J74">
            <v>643.13</v>
          </cell>
        </row>
        <row r="75">
          <cell r="A75" t="str">
            <v>M217</v>
          </cell>
          <cell r="B75" t="str">
            <v>Tubo de concr armado D=1,50m PA-3</v>
          </cell>
          <cell r="C75" t="str">
            <v>m</v>
          </cell>
          <cell r="D75" t="str">
            <v>1.035,54</v>
          </cell>
          <cell r="E75">
            <v>0</v>
          </cell>
          <cell r="F75" t="str">
            <v>m</v>
          </cell>
          <cell r="G75" t="str">
            <v>1.035,5400</v>
          </cell>
          <cell r="I75">
            <v>1035.54</v>
          </cell>
          <cell r="J75">
            <v>1035.54</v>
          </cell>
        </row>
        <row r="76">
          <cell r="A76" t="str">
            <v>M218</v>
          </cell>
          <cell r="B76" t="str">
            <v>Tubo de concr armado D=0,60m PA-4</v>
          </cell>
          <cell r="C76" t="str">
            <v>m</v>
          </cell>
          <cell r="D76" t="str">
            <v>260,38</v>
          </cell>
          <cell r="E76">
            <v>0</v>
          </cell>
          <cell r="F76" t="str">
            <v>m</v>
          </cell>
          <cell r="G76" t="str">
            <v>260,3800</v>
          </cell>
          <cell r="I76">
            <v>260.38</v>
          </cell>
          <cell r="J76">
            <v>260.38</v>
          </cell>
        </row>
        <row r="77">
          <cell r="A77" t="str">
            <v>M219</v>
          </cell>
          <cell r="B77" t="str">
            <v>Tubo de concr armado D=0,80m PA-4</v>
          </cell>
          <cell r="C77" t="str">
            <v>m</v>
          </cell>
          <cell r="D77" t="str">
            <v>379,83</v>
          </cell>
          <cell r="E77">
            <v>0</v>
          </cell>
          <cell r="F77" t="str">
            <v>m</v>
          </cell>
          <cell r="G77" t="str">
            <v>379,8300</v>
          </cell>
          <cell r="I77">
            <v>379.83</v>
          </cell>
          <cell r="J77">
            <v>379.83</v>
          </cell>
        </row>
        <row r="78">
          <cell r="A78" t="str">
            <v>M220</v>
          </cell>
          <cell r="B78" t="str">
            <v>Tubo de concr armado D=1,00m PA-4</v>
          </cell>
          <cell r="C78" t="str">
            <v>m</v>
          </cell>
          <cell r="D78" t="str">
            <v>527,02</v>
          </cell>
          <cell r="E78">
            <v>0</v>
          </cell>
          <cell r="F78" t="str">
            <v>m</v>
          </cell>
          <cell r="G78" t="str">
            <v>527,0200</v>
          </cell>
          <cell r="I78">
            <v>527.02</v>
          </cell>
          <cell r="J78">
            <v>527.02</v>
          </cell>
        </row>
        <row r="79">
          <cell r="A79" t="str">
            <v>M221</v>
          </cell>
          <cell r="B79" t="str">
            <v>Tubo de concr armado D=1,20m PA-4</v>
          </cell>
          <cell r="C79" t="str">
            <v>m</v>
          </cell>
          <cell r="D79" t="str">
            <v>760,43</v>
          </cell>
          <cell r="E79">
            <v>0</v>
          </cell>
          <cell r="F79" t="str">
            <v>m</v>
          </cell>
          <cell r="G79" t="str">
            <v>760,4300</v>
          </cell>
          <cell r="I79">
            <v>760.43</v>
          </cell>
          <cell r="J79">
            <v>760.43</v>
          </cell>
        </row>
        <row r="80">
          <cell r="A80" t="str">
            <v>M222</v>
          </cell>
          <cell r="B80" t="str">
            <v>Tubo de concr armado D=1,50m PA-4</v>
          </cell>
          <cell r="C80" t="str">
            <v>m</v>
          </cell>
          <cell r="D80" t="str">
            <v>1.086,40</v>
          </cell>
          <cell r="E80">
            <v>0</v>
          </cell>
          <cell r="F80" t="str">
            <v>m</v>
          </cell>
          <cell r="G80" t="str">
            <v>1.086,4000</v>
          </cell>
          <cell r="I80">
            <v>1086.4000000000001</v>
          </cell>
          <cell r="J80">
            <v>1086.4000000000001</v>
          </cell>
        </row>
        <row r="81">
          <cell r="A81" t="str">
            <v>M307</v>
          </cell>
          <cell r="B81" t="str">
            <v>Cordoalha CP-190 RB D=12,7mm</v>
          </cell>
          <cell r="C81" t="str">
            <v>kg</v>
          </cell>
          <cell r="D81" t="str">
            <v>6,21</v>
          </cell>
          <cell r="E81">
            <v>0</v>
          </cell>
          <cell r="F81" t="str">
            <v>kg</v>
          </cell>
          <cell r="G81" t="str">
            <v>6,2100</v>
          </cell>
          <cell r="I81">
            <v>6.21</v>
          </cell>
          <cell r="J81">
            <v>6.21</v>
          </cell>
        </row>
        <row r="82">
          <cell r="A82" t="str">
            <v>M319</v>
          </cell>
          <cell r="B82" t="str">
            <v>Arame recozido nº. 18</v>
          </cell>
          <cell r="C82" t="str">
            <v>kg</v>
          </cell>
          <cell r="D82" t="str">
            <v>5,55</v>
          </cell>
          <cell r="E82">
            <v>0</v>
          </cell>
          <cell r="F82" t="str">
            <v>kg</v>
          </cell>
          <cell r="G82" t="str">
            <v>5,5500</v>
          </cell>
          <cell r="I82">
            <v>5.55</v>
          </cell>
          <cell r="J82">
            <v>5.55</v>
          </cell>
        </row>
        <row r="83">
          <cell r="A83" t="str">
            <v>M320</v>
          </cell>
          <cell r="B83" t="str">
            <v>Pregos de ferro 18x30</v>
          </cell>
          <cell r="C83" t="str">
            <v>kg</v>
          </cell>
          <cell r="D83" t="str">
            <v>5,88</v>
          </cell>
          <cell r="E83">
            <v>0</v>
          </cell>
          <cell r="F83" t="str">
            <v>kg</v>
          </cell>
          <cell r="G83" t="str">
            <v>5,8800</v>
          </cell>
          <cell r="I83">
            <v>5.88</v>
          </cell>
          <cell r="J83">
            <v>5.88</v>
          </cell>
        </row>
        <row r="84">
          <cell r="A84" t="str">
            <v>M321</v>
          </cell>
          <cell r="B84" t="str">
            <v>Arame farpado nº. 16 galv. simples</v>
          </cell>
          <cell r="C84" t="str">
            <v>rl</v>
          </cell>
          <cell r="D84" t="str">
            <v>87,13</v>
          </cell>
          <cell r="E84">
            <v>0</v>
          </cell>
          <cell r="F84" t="str">
            <v>m</v>
          </cell>
          <cell r="G84" t="str">
            <v>0,3485</v>
          </cell>
          <cell r="I84">
            <v>87.13</v>
          </cell>
          <cell r="J84">
            <v>0.34849999999999998</v>
          </cell>
        </row>
        <row r="85">
          <cell r="A85" t="str">
            <v>M322</v>
          </cell>
          <cell r="B85" t="str">
            <v>Grampo para cerca galvanizado 1 x 9</v>
          </cell>
          <cell r="C85" t="str">
            <v>kg</v>
          </cell>
          <cell r="D85" t="str">
            <v>4,36</v>
          </cell>
          <cell r="E85">
            <v>0</v>
          </cell>
          <cell r="F85" t="str">
            <v>kg</v>
          </cell>
          <cell r="G85" t="str">
            <v>4,3600</v>
          </cell>
          <cell r="I85">
            <v>4.3600000000000003</v>
          </cell>
          <cell r="J85">
            <v>4.3600000000000003</v>
          </cell>
        </row>
        <row r="86">
          <cell r="A86" t="str">
            <v>M324</v>
          </cell>
          <cell r="B86" t="str">
            <v>Pórtico metálico (15 a 17m de vão)</v>
          </cell>
          <cell r="C86" t="str">
            <v>un</v>
          </cell>
          <cell r="D86" t="str">
            <v>33.017,50</v>
          </cell>
          <cell r="E86">
            <v>0</v>
          </cell>
          <cell r="F86" t="str">
            <v>un</v>
          </cell>
          <cell r="G86" t="str">
            <v>33.017,5000</v>
          </cell>
          <cell r="I86">
            <v>33017.5</v>
          </cell>
          <cell r="J86">
            <v>33017.5</v>
          </cell>
        </row>
        <row r="87">
          <cell r="A87" t="str">
            <v>M325</v>
          </cell>
          <cell r="B87" t="str">
            <v>Trilho metálico TR-37 (usado)</v>
          </cell>
          <cell r="C87" t="str">
            <v>kg</v>
          </cell>
          <cell r="D87" t="str">
            <v>3,27</v>
          </cell>
          <cell r="E87">
            <v>0</v>
          </cell>
          <cell r="F87" t="str">
            <v>kg</v>
          </cell>
          <cell r="G87" t="str">
            <v>3,2700</v>
          </cell>
          <cell r="I87">
            <v>3.27</v>
          </cell>
          <cell r="J87">
            <v>3.27</v>
          </cell>
        </row>
        <row r="88">
          <cell r="A88" t="str">
            <v>M326</v>
          </cell>
          <cell r="B88" t="str">
            <v>Série de brocas S-12 D=22 mm</v>
          </cell>
          <cell r="C88" t="str">
            <v>un</v>
          </cell>
          <cell r="D88" t="str">
            <v>402,06</v>
          </cell>
          <cell r="E88">
            <v>0</v>
          </cell>
          <cell r="F88" t="str">
            <v>un</v>
          </cell>
          <cell r="G88" t="str">
            <v>402,0600</v>
          </cell>
          <cell r="I88">
            <v>402.06</v>
          </cell>
          <cell r="J88">
            <v>402.06</v>
          </cell>
        </row>
        <row r="89">
          <cell r="A89" t="str">
            <v>M328</v>
          </cell>
          <cell r="B89" t="str">
            <v>Luva de emenda D=32mm</v>
          </cell>
          <cell r="C89" t="str">
            <v>un</v>
          </cell>
          <cell r="D89" t="str">
            <v>84,35</v>
          </cell>
          <cell r="E89">
            <v>0</v>
          </cell>
          <cell r="F89" t="str">
            <v>un</v>
          </cell>
          <cell r="G89" t="str">
            <v>84,3500</v>
          </cell>
          <cell r="I89">
            <v>84.35</v>
          </cell>
          <cell r="J89">
            <v>84.35</v>
          </cell>
        </row>
        <row r="90">
          <cell r="A90" t="str">
            <v>M330</v>
          </cell>
          <cell r="B90" t="str">
            <v>Calha met. semicircular D=40 cm</v>
          </cell>
          <cell r="C90" t="str">
            <v>m</v>
          </cell>
          <cell r="D90" t="str">
            <v>188,59</v>
          </cell>
          <cell r="E90">
            <v>0</v>
          </cell>
          <cell r="F90" t="str">
            <v>m</v>
          </cell>
          <cell r="G90" t="str">
            <v>188,5900</v>
          </cell>
          <cell r="I90">
            <v>188.59</v>
          </cell>
          <cell r="J90">
            <v>188.59</v>
          </cell>
        </row>
        <row r="91">
          <cell r="A91" t="str">
            <v>M331</v>
          </cell>
          <cell r="B91" t="str">
            <v>Paraf. fixação calha met. (1/2"x1")</v>
          </cell>
          <cell r="C91" t="str">
            <v>un</v>
          </cell>
          <cell r="D91" t="str">
            <v>3,22</v>
          </cell>
          <cell r="E91">
            <v>0</v>
          </cell>
          <cell r="F91" t="str">
            <v>un</v>
          </cell>
          <cell r="G91" t="str">
            <v>3,2200</v>
          </cell>
          <cell r="I91">
            <v>3.22</v>
          </cell>
          <cell r="J91">
            <v>3.22</v>
          </cell>
        </row>
        <row r="92">
          <cell r="A92" t="str">
            <v>M332</v>
          </cell>
          <cell r="B92" t="str">
            <v>Parafuso 1/2" x 3" com porca,</v>
          </cell>
          <cell r="C92" t="str">
            <v>kg</v>
          </cell>
          <cell r="D92" t="str">
            <v>15,98</v>
          </cell>
          <cell r="E92">
            <v>0</v>
          </cell>
          <cell r="F92" t="str">
            <v>kg</v>
          </cell>
          <cell r="G92" t="str">
            <v>15,9800</v>
          </cell>
          <cell r="I92">
            <v>15.98</v>
          </cell>
          <cell r="J92">
            <v>15.98</v>
          </cell>
        </row>
        <row r="93">
          <cell r="A93" t="str">
            <v>M334</v>
          </cell>
          <cell r="B93" t="str">
            <v>Paraf. zinc. c/ fenda 1 1/2"x3/16"</v>
          </cell>
          <cell r="C93" t="str">
            <v>un</v>
          </cell>
          <cell r="D93" t="str">
            <v>0,09</v>
          </cell>
          <cell r="E93">
            <v>0</v>
          </cell>
          <cell r="F93" t="str">
            <v>un</v>
          </cell>
          <cell r="G93" t="str">
            <v>0,0900</v>
          </cell>
          <cell r="I93">
            <v>0.09</v>
          </cell>
          <cell r="J93">
            <v>0.09</v>
          </cell>
        </row>
        <row r="94">
          <cell r="A94" t="str">
            <v>M335</v>
          </cell>
          <cell r="B94" t="str">
            <v>Paraf. zincado francês 4" x 5/16"</v>
          </cell>
          <cell r="C94" t="str">
            <v>un</v>
          </cell>
          <cell r="D94" t="str">
            <v>0,79</v>
          </cell>
          <cell r="E94">
            <v>0</v>
          </cell>
          <cell r="F94" t="str">
            <v>un</v>
          </cell>
          <cell r="G94" t="str">
            <v>0,7900</v>
          </cell>
          <cell r="I94">
            <v>0.79</v>
          </cell>
          <cell r="J94">
            <v>0.79</v>
          </cell>
        </row>
        <row r="95">
          <cell r="A95" t="str">
            <v>M338</v>
          </cell>
          <cell r="B95" t="str">
            <v>Tubo de ferro galvanizado D=3/4"</v>
          </cell>
          <cell r="C95" t="str">
            <v>pç</v>
          </cell>
          <cell r="D95" t="str">
            <v>72,00</v>
          </cell>
          <cell r="E95">
            <v>0</v>
          </cell>
          <cell r="F95" t="str">
            <v>m</v>
          </cell>
          <cell r="G95" t="str">
            <v>12,0000</v>
          </cell>
          <cell r="I95">
            <v>72</v>
          </cell>
          <cell r="J95">
            <v>12</v>
          </cell>
        </row>
        <row r="96">
          <cell r="A96" t="str">
            <v>M339</v>
          </cell>
          <cell r="B96" t="str">
            <v>Cantoneira ferro 2 1/2"x2 1/2"x3/8"</v>
          </cell>
          <cell r="C96" t="str">
            <v>kg</v>
          </cell>
          <cell r="D96" t="str">
            <v>3,66</v>
          </cell>
          <cell r="E96">
            <v>0</v>
          </cell>
          <cell r="F96" t="str">
            <v>kg</v>
          </cell>
          <cell r="G96" t="str">
            <v>3,6600</v>
          </cell>
          <cell r="I96">
            <v>3.66</v>
          </cell>
          <cell r="J96">
            <v>3.66</v>
          </cell>
        </row>
        <row r="97">
          <cell r="A97" t="str">
            <v>M340</v>
          </cell>
          <cell r="B97" t="str">
            <v>Tampão de ferro fundido</v>
          </cell>
          <cell r="C97" t="str">
            <v>un</v>
          </cell>
          <cell r="D97" t="str">
            <v>338,17</v>
          </cell>
          <cell r="E97">
            <v>0</v>
          </cell>
          <cell r="F97" t="str">
            <v>un</v>
          </cell>
          <cell r="G97" t="str">
            <v>338,1700</v>
          </cell>
          <cell r="I97">
            <v>338.17</v>
          </cell>
          <cell r="J97">
            <v>338.17</v>
          </cell>
        </row>
        <row r="98">
          <cell r="A98" t="str">
            <v>M341</v>
          </cell>
          <cell r="B98" t="str">
            <v>Defensa met. maleável simples</v>
          </cell>
          <cell r="C98" t="str">
            <v>mod</v>
          </cell>
          <cell r="D98" t="str">
            <v>963,11</v>
          </cell>
          <cell r="E98">
            <v>0</v>
          </cell>
          <cell r="F98" t="str">
            <v>mod</v>
          </cell>
          <cell r="G98" t="str">
            <v>963,1100</v>
          </cell>
          <cell r="I98">
            <v>963.11</v>
          </cell>
          <cell r="J98">
            <v>963.11</v>
          </cell>
        </row>
        <row r="99">
          <cell r="A99" t="str">
            <v>M342</v>
          </cell>
          <cell r="B99" t="str">
            <v>Defensa met. maleável dupla</v>
          </cell>
          <cell r="C99" t="str">
            <v>mod</v>
          </cell>
          <cell r="D99" t="str">
            <v>1.540,24</v>
          </cell>
          <cell r="E99">
            <v>0</v>
          </cell>
          <cell r="F99" t="str">
            <v>mod</v>
          </cell>
          <cell r="G99" t="str">
            <v>1.540,2400</v>
          </cell>
          <cell r="I99">
            <v>1540.24</v>
          </cell>
          <cell r="J99">
            <v>1540.24</v>
          </cell>
        </row>
        <row r="100">
          <cell r="A100" t="str">
            <v>M343</v>
          </cell>
          <cell r="B100" t="str">
            <v>Defensa met. semi-maleável simples</v>
          </cell>
          <cell r="C100" t="str">
            <v>mod</v>
          </cell>
          <cell r="D100" t="str">
            <v>626,02</v>
          </cell>
          <cell r="E100">
            <v>0</v>
          </cell>
          <cell r="F100" t="str">
            <v>mod</v>
          </cell>
          <cell r="G100" t="str">
            <v>626,0200</v>
          </cell>
          <cell r="I100">
            <v>626.02</v>
          </cell>
          <cell r="J100">
            <v>626.02</v>
          </cell>
        </row>
        <row r="101">
          <cell r="A101" t="str">
            <v>M344</v>
          </cell>
          <cell r="B101" t="str">
            <v>Defensa met. semi-maleável dupla</v>
          </cell>
          <cell r="C101" t="str">
            <v>mod</v>
          </cell>
          <cell r="D101" t="str">
            <v>1.242,46</v>
          </cell>
          <cell r="E101">
            <v>0</v>
          </cell>
          <cell r="F101" t="str">
            <v>mod</v>
          </cell>
          <cell r="G101" t="str">
            <v>1.242,4600</v>
          </cell>
          <cell r="I101">
            <v>1242.46</v>
          </cell>
          <cell r="J101">
            <v>1242.46</v>
          </cell>
        </row>
        <row r="102">
          <cell r="A102" t="str">
            <v>M345</v>
          </cell>
          <cell r="B102" t="str">
            <v>Chapa de aço n. 28 fina galvanizada</v>
          </cell>
          <cell r="C102" t="str">
            <v>kg</v>
          </cell>
          <cell r="D102" t="str">
            <v>3,83</v>
          </cell>
          <cell r="E102">
            <v>0</v>
          </cell>
          <cell r="F102" t="str">
            <v>kg</v>
          </cell>
          <cell r="G102" t="str">
            <v>3,8300</v>
          </cell>
          <cell r="I102">
            <v>3.83</v>
          </cell>
          <cell r="J102">
            <v>3.83</v>
          </cell>
        </row>
        <row r="103">
          <cell r="A103" t="str">
            <v>M346</v>
          </cell>
          <cell r="B103" t="str">
            <v>Chapa de aço n. 16 (tratada)</v>
          </cell>
          <cell r="C103" t="str">
            <v>m2</v>
          </cell>
          <cell r="D103" t="str">
            <v>42,38</v>
          </cell>
          <cell r="E103">
            <v>0</v>
          </cell>
          <cell r="F103" t="str">
            <v>m2</v>
          </cell>
          <cell r="G103" t="str">
            <v>42,3800</v>
          </cell>
          <cell r="I103">
            <v>42.38</v>
          </cell>
          <cell r="J103">
            <v>42.38</v>
          </cell>
        </row>
        <row r="104">
          <cell r="A104" t="str">
            <v>M347</v>
          </cell>
          <cell r="B104" t="str">
            <v>Dente p/ fresadora W-1000 L</v>
          </cell>
          <cell r="C104" t="str">
            <v>un</v>
          </cell>
          <cell r="D104" t="str">
            <v>20,50</v>
          </cell>
          <cell r="E104">
            <v>0</v>
          </cell>
          <cell r="F104" t="str">
            <v>un</v>
          </cell>
          <cell r="G104" t="str">
            <v>20,5000</v>
          </cell>
          <cell r="I104">
            <v>20.5</v>
          </cell>
          <cell r="J104">
            <v>20.5</v>
          </cell>
        </row>
        <row r="105">
          <cell r="A105" t="str">
            <v>M348</v>
          </cell>
          <cell r="B105" t="str">
            <v>Porta dente p/ fresadora W-1000 L</v>
          </cell>
          <cell r="C105" t="str">
            <v>un</v>
          </cell>
          <cell r="D105" t="str">
            <v>194,51</v>
          </cell>
          <cell r="E105">
            <v>0</v>
          </cell>
          <cell r="F105" t="str">
            <v>un</v>
          </cell>
          <cell r="G105" t="str">
            <v>194,5100</v>
          </cell>
          <cell r="I105">
            <v>194.51</v>
          </cell>
          <cell r="J105">
            <v>194.51</v>
          </cell>
        </row>
        <row r="106">
          <cell r="A106" t="str">
            <v>M349</v>
          </cell>
          <cell r="B106" t="str">
            <v>Dente p/ fresadora W-1900</v>
          </cell>
          <cell r="C106" t="str">
            <v>un</v>
          </cell>
          <cell r="D106" t="str">
            <v>23,42</v>
          </cell>
          <cell r="E106">
            <v>0</v>
          </cell>
          <cell r="F106" t="str">
            <v>un</v>
          </cell>
          <cell r="G106" t="str">
            <v>23,4200</v>
          </cell>
          <cell r="I106">
            <v>23.42</v>
          </cell>
          <cell r="J106">
            <v>23.42</v>
          </cell>
        </row>
        <row r="107">
          <cell r="A107" t="str">
            <v>M350</v>
          </cell>
          <cell r="B107" t="str">
            <v>Porta dente p/ fresadora W-1900</v>
          </cell>
          <cell r="C107" t="str">
            <v>un</v>
          </cell>
          <cell r="D107" t="str">
            <v>217,20</v>
          </cell>
          <cell r="E107">
            <v>0</v>
          </cell>
          <cell r="F107" t="str">
            <v>un</v>
          </cell>
          <cell r="G107" t="str">
            <v>217,2000</v>
          </cell>
          <cell r="I107">
            <v>217.2</v>
          </cell>
          <cell r="J107">
            <v>217.2</v>
          </cell>
        </row>
        <row r="108">
          <cell r="A108" t="str">
            <v>M351</v>
          </cell>
          <cell r="B108" t="str">
            <v>Estrut. (tunnel liner) D=1,6m galv.</v>
          </cell>
          <cell r="C108" t="str">
            <v>m</v>
          </cell>
          <cell r="D108" t="str">
            <v>1.877,70</v>
          </cell>
          <cell r="E108">
            <v>0</v>
          </cell>
          <cell r="F108" t="str">
            <v>m</v>
          </cell>
          <cell r="G108" t="str">
            <v>1.877,7000</v>
          </cell>
          <cell r="I108">
            <v>1877.7</v>
          </cell>
          <cell r="J108">
            <v>1877.7</v>
          </cell>
        </row>
        <row r="109">
          <cell r="A109" t="str">
            <v>M352</v>
          </cell>
          <cell r="B109" t="str">
            <v>Estrut. (tunnel liner) D=2,0m galv.</v>
          </cell>
          <cell r="C109" t="str">
            <v>m</v>
          </cell>
          <cell r="D109" t="str">
            <v>2.773,36</v>
          </cell>
          <cell r="E109">
            <v>0</v>
          </cell>
          <cell r="F109" t="str">
            <v>m</v>
          </cell>
          <cell r="G109" t="str">
            <v>2.773,3600</v>
          </cell>
          <cell r="I109">
            <v>2773.36</v>
          </cell>
          <cell r="J109">
            <v>2773.36</v>
          </cell>
        </row>
        <row r="110">
          <cell r="A110" t="str">
            <v>M353</v>
          </cell>
          <cell r="B110" t="str">
            <v>Estrut. (tunnel liner) D=1,6m epoxy</v>
          </cell>
          <cell r="C110" t="str">
            <v>m</v>
          </cell>
          <cell r="D110" t="str">
            <v>1.965,77</v>
          </cell>
          <cell r="E110">
            <v>0</v>
          </cell>
          <cell r="F110" t="str">
            <v>m</v>
          </cell>
          <cell r="G110" t="str">
            <v>1.965,7700</v>
          </cell>
          <cell r="I110">
            <v>1965.77</v>
          </cell>
          <cell r="J110">
            <v>1965.77</v>
          </cell>
        </row>
        <row r="111">
          <cell r="A111" t="str">
            <v>M354</v>
          </cell>
          <cell r="B111" t="str">
            <v>Estrut, (tunnel liner) D=2,0m epoxy</v>
          </cell>
          <cell r="C111" t="str">
            <v>m</v>
          </cell>
          <cell r="D111" t="str">
            <v>2.881,54</v>
          </cell>
          <cell r="E111">
            <v>0</v>
          </cell>
          <cell r="F111" t="str">
            <v>m</v>
          </cell>
          <cell r="G111" t="str">
            <v>2.881,5400</v>
          </cell>
          <cell r="I111">
            <v>2881.54</v>
          </cell>
          <cell r="J111">
            <v>2881.54</v>
          </cell>
        </row>
        <row r="112">
          <cell r="A112" t="str">
            <v>M355</v>
          </cell>
          <cell r="B112" t="str">
            <v>Chapa mult. D=1,60 m rev. galv.</v>
          </cell>
          <cell r="C112" t="str">
            <v>m</v>
          </cell>
          <cell r="D112" t="str">
            <v>1.121,53</v>
          </cell>
          <cell r="E112">
            <v>0</v>
          </cell>
          <cell r="F112" t="str">
            <v>m</v>
          </cell>
          <cell r="G112" t="str">
            <v>1.121,5300</v>
          </cell>
          <cell r="I112">
            <v>1121.53</v>
          </cell>
          <cell r="J112">
            <v>1121.53</v>
          </cell>
        </row>
        <row r="113">
          <cell r="A113" t="str">
            <v>M356</v>
          </cell>
          <cell r="B113" t="str">
            <v>Chapa mult. D=2,00 m rev. galv.</v>
          </cell>
          <cell r="C113" t="str">
            <v>m</v>
          </cell>
          <cell r="D113" t="str">
            <v>1.546,09</v>
          </cell>
          <cell r="E113">
            <v>0</v>
          </cell>
          <cell r="F113" t="str">
            <v>m</v>
          </cell>
          <cell r="G113" t="str">
            <v>1.546,0900</v>
          </cell>
          <cell r="I113">
            <v>1546.09</v>
          </cell>
          <cell r="J113">
            <v>1546.09</v>
          </cell>
        </row>
        <row r="114">
          <cell r="A114" t="str">
            <v>M357</v>
          </cell>
          <cell r="B114" t="str">
            <v>Chapa mult. D=1,60 m rev. epoxy</v>
          </cell>
          <cell r="C114" t="str">
            <v>m</v>
          </cell>
          <cell r="D114" t="str">
            <v>1.410,02</v>
          </cell>
          <cell r="E114">
            <v>0</v>
          </cell>
          <cell r="F114" t="str">
            <v>m</v>
          </cell>
          <cell r="G114" t="str">
            <v>1.410,0200</v>
          </cell>
          <cell r="I114">
            <v>1410.02</v>
          </cell>
          <cell r="J114">
            <v>1410.02</v>
          </cell>
        </row>
        <row r="115">
          <cell r="A115" t="str">
            <v>M358</v>
          </cell>
          <cell r="B115" t="str">
            <v>Chapa mult. D=2,00 m rev. epoxy</v>
          </cell>
          <cell r="C115" t="str">
            <v>m</v>
          </cell>
          <cell r="D115" t="str">
            <v>1.735,80</v>
          </cell>
          <cell r="E115">
            <v>0</v>
          </cell>
          <cell r="F115" t="str">
            <v>m</v>
          </cell>
          <cell r="G115" t="str">
            <v>1.735,8000</v>
          </cell>
          <cell r="I115">
            <v>1735.8</v>
          </cell>
          <cell r="J115">
            <v>1735.8</v>
          </cell>
        </row>
        <row r="116">
          <cell r="A116" t="str">
            <v>M359</v>
          </cell>
          <cell r="B116" t="str">
            <v>Perfil " I " W 254mm X 37,80 kg/m</v>
          </cell>
          <cell r="C116" t="str">
            <v>kg</v>
          </cell>
          <cell r="D116" t="str">
            <v>3,60</v>
          </cell>
          <cell r="E116">
            <v>0</v>
          </cell>
          <cell r="F116" t="str">
            <v>kg</v>
          </cell>
          <cell r="G116" t="str">
            <v>3,6000</v>
          </cell>
          <cell r="I116">
            <v>3.6</v>
          </cell>
          <cell r="J116">
            <v>3.6</v>
          </cell>
        </row>
        <row r="117">
          <cell r="A117" t="str">
            <v>M360</v>
          </cell>
          <cell r="B117" t="str">
            <v>Bueiro chapa múlt. D=3,05m E=2,70mm</v>
          </cell>
          <cell r="C117" t="str">
            <v>m</v>
          </cell>
          <cell r="D117" t="str">
            <v>4.447,63</v>
          </cell>
          <cell r="E117">
            <v>0</v>
          </cell>
          <cell r="F117" t="str">
            <v>m</v>
          </cell>
          <cell r="G117" t="str">
            <v>4.447,6300</v>
          </cell>
          <cell r="I117">
            <v>4447.63</v>
          </cell>
          <cell r="J117">
            <v>4447.63</v>
          </cell>
        </row>
        <row r="118">
          <cell r="A118" t="str">
            <v>M361</v>
          </cell>
          <cell r="B118" t="str">
            <v>Estrut.(tunnel liner) D=1,2m galv.</v>
          </cell>
          <cell r="C118" t="str">
            <v>m</v>
          </cell>
          <cell r="D118" t="str">
            <v>1.397,35</v>
          </cell>
          <cell r="E118">
            <v>0</v>
          </cell>
          <cell r="F118" t="str">
            <v>m</v>
          </cell>
          <cell r="G118" t="str">
            <v>1.397,3500</v>
          </cell>
          <cell r="I118">
            <v>1397.35</v>
          </cell>
          <cell r="J118">
            <v>1397.35</v>
          </cell>
        </row>
        <row r="119">
          <cell r="A119" t="str">
            <v>M362</v>
          </cell>
          <cell r="B119" t="str">
            <v>Estrut. (tunnel liner) D=1,2m epoxy</v>
          </cell>
          <cell r="C119" t="str">
            <v>m</v>
          </cell>
          <cell r="D119" t="str">
            <v>1.462,90</v>
          </cell>
          <cell r="E119">
            <v>0</v>
          </cell>
          <cell r="F119" t="str">
            <v>m</v>
          </cell>
          <cell r="G119" t="str">
            <v>1.462,9000</v>
          </cell>
          <cell r="I119">
            <v>1462.9</v>
          </cell>
          <cell r="J119">
            <v>1462.9</v>
          </cell>
        </row>
        <row r="120">
          <cell r="A120" t="str">
            <v>M363</v>
          </cell>
          <cell r="B120" t="str">
            <v>Bloco de desgaste p/ recicladoras</v>
          </cell>
          <cell r="C120" t="str">
            <v>un</v>
          </cell>
          <cell r="D120" t="str">
            <v>1.886,72</v>
          </cell>
          <cell r="E120">
            <v>0</v>
          </cell>
          <cell r="F120" t="str">
            <v>un</v>
          </cell>
          <cell r="G120" t="str">
            <v>1.886,7200</v>
          </cell>
          <cell r="I120">
            <v>1886.72</v>
          </cell>
          <cell r="J120">
            <v>1886.72</v>
          </cell>
        </row>
        <row r="121">
          <cell r="A121" t="str">
            <v>M364</v>
          </cell>
          <cell r="B121" t="str">
            <v>Porta dentes p/recicladoras</v>
          </cell>
          <cell r="C121" t="str">
            <v>un</v>
          </cell>
          <cell r="D121" t="str">
            <v>229,17</v>
          </cell>
          <cell r="E121">
            <v>0</v>
          </cell>
          <cell r="F121" t="str">
            <v>un</v>
          </cell>
          <cell r="G121" t="str">
            <v>229,1700</v>
          </cell>
          <cell r="I121">
            <v>229.17</v>
          </cell>
          <cell r="J121">
            <v>229.17</v>
          </cell>
        </row>
        <row r="122">
          <cell r="A122" t="str">
            <v>M365</v>
          </cell>
          <cell r="B122" t="str">
            <v>Dente de corte (W6/22) p/ reciclad.</v>
          </cell>
          <cell r="C122" t="str">
            <v>un</v>
          </cell>
          <cell r="D122" t="str">
            <v>23,42</v>
          </cell>
          <cell r="E122">
            <v>0</v>
          </cell>
          <cell r="F122" t="str">
            <v>un</v>
          </cell>
          <cell r="G122" t="str">
            <v>23,4200</v>
          </cell>
          <cell r="I122">
            <v>23.42</v>
          </cell>
          <cell r="J122">
            <v>23.42</v>
          </cell>
        </row>
        <row r="123">
          <cell r="A123" t="str">
            <v>M366</v>
          </cell>
          <cell r="B123" t="str">
            <v>Dente de Corte (W7/22) p/ reciclad.</v>
          </cell>
          <cell r="C123" t="str">
            <v>un</v>
          </cell>
          <cell r="D123" t="str">
            <v>28,00</v>
          </cell>
          <cell r="E123">
            <v>0</v>
          </cell>
          <cell r="F123" t="str">
            <v>un</v>
          </cell>
          <cell r="G123" t="str">
            <v>28,0000</v>
          </cell>
          <cell r="I123">
            <v>28</v>
          </cell>
          <cell r="J123">
            <v>28</v>
          </cell>
        </row>
        <row r="124">
          <cell r="A124" t="str">
            <v>M370</v>
          </cell>
          <cell r="B124" t="str">
            <v>Bainha metálica diam. int.=45mm MAC</v>
          </cell>
          <cell r="C124" t="str">
            <v>m</v>
          </cell>
          <cell r="D124" t="str">
            <v>18,21</v>
          </cell>
          <cell r="E124">
            <v>0</v>
          </cell>
          <cell r="F124" t="str">
            <v>m</v>
          </cell>
          <cell r="G124" t="str">
            <v>18,2100</v>
          </cell>
          <cell r="I124">
            <v>18.21</v>
          </cell>
          <cell r="J124">
            <v>18.21</v>
          </cell>
        </row>
        <row r="125">
          <cell r="A125" t="str">
            <v>M371</v>
          </cell>
          <cell r="B125" t="str">
            <v>Bainha metálica diam. int.=60mm MAC</v>
          </cell>
          <cell r="C125" t="str">
            <v>m</v>
          </cell>
          <cell r="D125" t="str">
            <v>25,38</v>
          </cell>
          <cell r="E125">
            <v>0</v>
          </cell>
          <cell r="F125" t="str">
            <v>m</v>
          </cell>
          <cell r="G125" t="str">
            <v>25,3800</v>
          </cell>
          <cell r="I125">
            <v>25.38</v>
          </cell>
          <cell r="J125">
            <v>25.38</v>
          </cell>
        </row>
        <row r="126">
          <cell r="A126" t="str">
            <v>M372</v>
          </cell>
          <cell r="B126" t="str">
            <v>Bainha metálica diam. int.=55mm MAC</v>
          </cell>
          <cell r="C126" t="str">
            <v>m</v>
          </cell>
          <cell r="D126" t="str">
            <v>21,14</v>
          </cell>
          <cell r="E126">
            <v>0</v>
          </cell>
          <cell r="F126" t="str">
            <v>m</v>
          </cell>
          <cell r="G126" t="str">
            <v>21,1400</v>
          </cell>
          <cell r="I126">
            <v>21.14</v>
          </cell>
          <cell r="J126">
            <v>21.14</v>
          </cell>
        </row>
        <row r="127">
          <cell r="A127" t="str">
            <v>M373</v>
          </cell>
          <cell r="B127" t="str">
            <v>Bainha metálica diam. int.=70mm MAC</v>
          </cell>
          <cell r="C127" t="str">
            <v>m</v>
          </cell>
          <cell r="D127" t="str">
            <v>43,67</v>
          </cell>
          <cell r="E127">
            <v>0</v>
          </cell>
          <cell r="F127" t="str">
            <v>m</v>
          </cell>
          <cell r="G127" t="str">
            <v>43,6700</v>
          </cell>
          <cell r="I127">
            <v>43.67</v>
          </cell>
          <cell r="J127">
            <v>43.67</v>
          </cell>
        </row>
        <row r="128">
          <cell r="A128" t="str">
            <v>M374</v>
          </cell>
          <cell r="B128" t="str">
            <v>Ancoragem p/ cabo 4V D=1/2" MAC</v>
          </cell>
          <cell r="C128" t="str">
            <v>cj</v>
          </cell>
          <cell r="D128" t="str">
            <v>417,71</v>
          </cell>
          <cell r="E128">
            <v>0</v>
          </cell>
          <cell r="F128" t="str">
            <v>cj</v>
          </cell>
          <cell r="G128" t="str">
            <v>417,7100</v>
          </cell>
          <cell r="I128">
            <v>417.71</v>
          </cell>
          <cell r="J128">
            <v>417.71</v>
          </cell>
        </row>
        <row r="129">
          <cell r="A129" t="str">
            <v>M375</v>
          </cell>
          <cell r="B129" t="str">
            <v>Ancoragem p/ cabo 6V D=1/2" MAC</v>
          </cell>
          <cell r="C129" t="str">
            <v>cj</v>
          </cell>
          <cell r="D129" t="str">
            <v>622,40</v>
          </cell>
          <cell r="E129">
            <v>0</v>
          </cell>
          <cell r="F129" t="str">
            <v>cj</v>
          </cell>
          <cell r="G129" t="str">
            <v>622,4000</v>
          </cell>
          <cell r="I129">
            <v>622.4</v>
          </cell>
          <cell r="J129">
            <v>622.4</v>
          </cell>
        </row>
        <row r="130">
          <cell r="A130" t="str">
            <v>M376</v>
          </cell>
          <cell r="B130" t="str">
            <v>Ancoragem p/ cabo 7V D=1/2" MAC</v>
          </cell>
          <cell r="C130" t="str">
            <v>cj</v>
          </cell>
          <cell r="D130" t="str">
            <v>728,23</v>
          </cell>
          <cell r="E130">
            <v>0</v>
          </cell>
          <cell r="F130" t="str">
            <v>cj</v>
          </cell>
          <cell r="G130" t="str">
            <v>728,2300</v>
          </cell>
          <cell r="I130">
            <v>728.23</v>
          </cell>
          <cell r="J130">
            <v>728.23</v>
          </cell>
        </row>
        <row r="131">
          <cell r="A131" t="str">
            <v>M377</v>
          </cell>
          <cell r="B131" t="str">
            <v>Ancoragem p/ cabo 12V D=1/2" MAC</v>
          </cell>
          <cell r="C131" t="str">
            <v>cj</v>
          </cell>
          <cell r="D131" t="str">
            <v>1.068,11</v>
          </cell>
          <cell r="E131">
            <v>0</v>
          </cell>
          <cell r="F131" t="str">
            <v>cj</v>
          </cell>
          <cell r="G131" t="str">
            <v>1.068,1100</v>
          </cell>
          <cell r="I131">
            <v>1068.1099999999999</v>
          </cell>
          <cell r="J131">
            <v>1068.1099999999999</v>
          </cell>
        </row>
        <row r="132">
          <cell r="A132" t="str">
            <v>M378</v>
          </cell>
          <cell r="B132" t="str">
            <v>Apoio do porta dente frezad. W 200</v>
          </cell>
          <cell r="C132" t="str">
            <v>un</v>
          </cell>
          <cell r="D132" t="str">
            <v>951,62</v>
          </cell>
          <cell r="E132">
            <v>0</v>
          </cell>
          <cell r="F132" t="str">
            <v>un</v>
          </cell>
          <cell r="G132" t="str">
            <v>951,6200</v>
          </cell>
          <cell r="I132">
            <v>951.62</v>
          </cell>
          <cell r="J132">
            <v>951.62</v>
          </cell>
        </row>
        <row r="133">
          <cell r="A133" t="str">
            <v>M380</v>
          </cell>
          <cell r="B133" t="str">
            <v>Bainha metálica D=45mm STUP</v>
          </cell>
          <cell r="C133" t="str">
            <v>m</v>
          </cell>
          <cell r="D133" t="str">
            <v>18,51</v>
          </cell>
          <cell r="E133">
            <v>0</v>
          </cell>
          <cell r="F133" t="str">
            <v>m</v>
          </cell>
          <cell r="G133" t="str">
            <v>18,5100</v>
          </cell>
          <cell r="I133">
            <v>18.510000000000002</v>
          </cell>
          <cell r="J133">
            <v>18.510000000000002</v>
          </cell>
        </row>
        <row r="134">
          <cell r="A134" t="str">
            <v>M381</v>
          </cell>
          <cell r="B134" t="str">
            <v>Bainha metálica D=60mm STUP</v>
          </cell>
          <cell r="C134" t="str">
            <v>m</v>
          </cell>
          <cell r="D134" t="str">
            <v>29,03</v>
          </cell>
          <cell r="E134">
            <v>0</v>
          </cell>
          <cell r="F134" t="str">
            <v>m</v>
          </cell>
          <cell r="G134" t="str">
            <v>29,0300</v>
          </cell>
          <cell r="I134">
            <v>29.03</v>
          </cell>
          <cell r="J134">
            <v>29.03</v>
          </cell>
        </row>
        <row r="135">
          <cell r="A135" t="str">
            <v>M382</v>
          </cell>
          <cell r="B135" t="str">
            <v>Bainha metálica D=55mm STUP</v>
          </cell>
          <cell r="C135" t="str">
            <v>m</v>
          </cell>
          <cell r="D135" t="str">
            <v>24,46</v>
          </cell>
          <cell r="E135">
            <v>0</v>
          </cell>
          <cell r="F135" t="str">
            <v>m</v>
          </cell>
          <cell r="G135" t="str">
            <v>24,4600</v>
          </cell>
          <cell r="I135">
            <v>24.46</v>
          </cell>
          <cell r="J135">
            <v>24.46</v>
          </cell>
        </row>
        <row r="136">
          <cell r="A136" t="str">
            <v>M383</v>
          </cell>
          <cell r="B136" t="str">
            <v>Bainha metálica D=70mm STUP</v>
          </cell>
          <cell r="C136" t="str">
            <v>m</v>
          </cell>
          <cell r="D136" t="str">
            <v>33,12</v>
          </cell>
          <cell r="E136">
            <v>0</v>
          </cell>
          <cell r="F136" t="str">
            <v>m</v>
          </cell>
          <cell r="G136" t="str">
            <v>33,1200</v>
          </cell>
          <cell r="I136">
            <v>33.119999999999997</v>
          </cell>
          <cell r="J136">
            <v>33.119999999999997</v>
          </cell>
        </row>
        <row r="137">
          <cell r="A137" t="str">
            <v>M384</v>
          </cell>
          <cell r="B137" t="str">
            <v>Ancoragem p/ cabo 4V D=1/2" STUP</v>
          </cell>
          <cell r="C137" t="str">
            <v>cj</v>
          </cell>
          <cell r="D137" t="str">
            <v>369,45</v>
          </cell>
          <cell r="E137">
            <v>0</v>
          </cell>
          <cell r="F137" t="str">
            <v>cj</v>
          </cell>
          <cell r="G137" t="str">
            <v>369,4500</v>
          </cell>
          <cell r="I137">
            <v>369.45</v>
          </cell>
          <cell r="J137">
            <v>369.45</v>
          </cell>
        </row>
        <row r="138">
          <cell r="A138" t="str">
            <v>M385</v>
          </cell>
          <cell r="B138" t="str">
            <v>Ancoragem p/ cabo 6V D=1/2" STUP</v>
          </cell>
          <cell r="C138" t="str">
            <v>cj</v>
          </cell>
          <cell r="D138" t="str">
            <v>541,98</v>
          </cell>
          <cell r="E138">
            <v>0</v>
          </cell>
          <cell r="F138" t="str">
            <v>cj</v>
          </cell>
          <cell r="G138" t="str">
            <v>541,9800</v>
          </cell>
          <cell r="I138">
            <v>541.98</v>
          </cell>
          <cell r="J138">
            <v>541.98</v>
          </cell>
        </row>
        <row r="139">
          <cell r="A139" t="str">
            <v>M386</v>
          </cell>
          <cell r="B139" t="str">
            <v>Ancoragem p/ cabo 7V D=1/2" STUP</v>
          </cell>
          <cell r="C139" t="str">
            <v>cj</v>
          </cell>
          <cell r="D139" t="str">
            <v>611,96</v>
          </cell>
          <cell r="E139">
            <v>0</v>
          </cell>
          <cell r="F139" t="str">
            <v>cj</v>
          </cell>
          <cell r="G139" t="str">
            <v>611,9600</v>
          </cell>
          <cell r="I139">
            <v>611.96</v>
          </cell>
          <cell r="J139">
            <v>611.96</v>
          </cell>
        </row>
        <row r="140">
          <cell r="A140" t="str">
            <v>M387</v>
          </cell>
          <cell r="B140" t="str">
            <v>Ancoragem p/ cabo 12V D=1/2" STUP</v>
          </cell>
          <cell r="C140" t="str">
            <v>cj</v>
          </cell>
          <cell r="D140" t="str">
            <v>1.003,91</v>
          </cell>
          <cell r="E140">
            <v>0</v>
          </cell>
          <cell r="F140" t="str">
            <v>cj</v>
          </cell>
          <cell r="G140" t="str">
            <v>1.003,9100</v>
          </cell>
          <cell r="I140">
            <v>1003.91</v>
          </cell>
          <cell r="J140">
            <v>1003.91</v>
          </cell>
        </row>
        <row r="141">
          <cell r="A141" t="str">
            <v>M390</v>
          </cell>
          <cell r="B141" t="str">
            <v>Porca de ancoragem D=32mm</v>
          </cell>
          <cell r="C141" t="str">
            <v>un</v>
          </cell>
          <cell r="D141" t="str">
            <v>25,58</v>
          </cell>
          <cell r="E141">
            <v>0</v>
          </cell>
          <cell r="F141" t="str">
            <v>un</v>
          </cell>
          <cell r="G141" t="str">
            <v>25,5800</v>
          </cell>
          <cell r="I141">
            <v>25.58</v>
          </cell>
          <cell r="J141">
            <v>25.58</v>
          </cell>
        </row>
        <row r="142">
          <cell r="A142" t="str">
            <v>M391</v>
          </cell>
          <cell r="B142" t="str">
            <v>Contra porca h=35mm D=32mm</v>
          </cell>
          <cell r="C142" t="str">
            <v>un</v>
          </cell>
          <cell r="D142" t="str">
            <v>28,57</v>
          </cell>
          <cell r="E142">
            <v>0</v>
          </cell>
          <cell r="F142" t="str">
            <v>un</v>
          </cell>
          <cell r="G142" t="str">
            <v>28,5700</v>
          </cell>
          <cell r="I142">
            <v>28.57</v>
          </cell>
          <cell r="J142">
            <v>28.57</v>
          </cell>
        </row>
        <row r="143">
          <cell r="A143" t="str">
            <v>M392</v>
          </cell>
          <cell r="B143" t="str">
            <v>Aço ST 85/105 D=32mm</v>
          </cell>
          <cell r="C143" t="str">
            <v>m</v>
          </cell>
          <cell r="D143" t="str">
            <v>75,61</v>
          </cell>
          <cell r="E143">
            <v>0</v>
          </cell>
          <cell r="F143" t="str">
            <v>m</v>
          </cell>
          <cell r="G143" t="str">
            <v>75,6100</v>
          </cell>
          <cell r="I143">
            <v>75.61</v>
          </cell>
          <cell r="J143">
            <v>75.61</v>
          </cell>
        </row>
        <row r="144">
          <cell r="A144" t="str">
            <v>M393</v>
          </cell>
          <cell r="B144" t="str">
            <v>Placa de ancoragem - 200x200x38mm</v>
          </cell>
          <cell r="C144" t="str">
            <v>un</v>
          </cell>
          <cell r="D144" t="str">
            <v>87,76</v>
          </cell>
          <cell r="E144">
            <v>0</v>
          </cell>
          <cell r="F144" t="str">
            <v>un</v>
          </cell>
          <cell r="G144" t="str">
            <v>87,7600</v>
          </cell>
          <cell r="I144">
            <v>87.76</v>
          </cell>
          <cell r="J144">
            <v>87.76</v>
          </cell>
        </row>
        <row r="145">
          <cell r="A145" t="str">
            <v>M394</v>
          </cell>
          <cell r="B145" t="str">
            <v>Bainha metálica D=40mm</v>
          </cell>
          <cell r="C145" t="str">
            <v>m</v>
          </cell>
          <cell r="D145" t="str">
            <v>17,97</v>
          </cell>
          <cell r="E145">
            <v>0</v>
          </cell>
          <cell r="F145" t="str">
            <v>m</v>
          </cell>
          <cell r="G145" t="str">
            <v>17,9700</v>
          </cell>
          <cell r="I145">
            <v>17.97</v>
          </cell>
          <cell r="J145">
            <v>17.97</v>
          </cell>
        </row>
        <row r="146">
          <cell r="A146" t="str">
            <v>M401</v>
          </cell>
          <cell r="B146" t="str">
            <v>Pontaletes D=15 cm (tronco p/ esc.)</v>
          </cell>
          <cell r="C146" t="str">
            <v>m</v>
          </cell>
          <cell r="D146" t="str">
            <v>9,79</v>
          </cell>
          <cell r="E146">
            <v>0</v>
          </cell>
          <cell r="F146" t="str">
            <v>m</v>
          </cell>
          <cell r="G146" t="str">
            <v>9,7900</v>
          </cell>
          <cell r="I146">
            <v>9.7899999999999991</v>
          </cell>
          <cell r="J146">
            <v>9.7899999999999991</v>
          </cell>
        </row>
        <row r="147">
          <cell r="A147" t="str">
            <v>M402</v>
          </cell>
          <cell r="B147" t="str">
            <v>Pontaletes D=20 cm (tronco p/ esc.)</v>
          </cell>
          <cell r="C147" t="str">
            <v>m</v>
          </cell>
          <cell r="D147" t="str">
            <v>10,85</v>
          </cell>
          <cell r="E147">
            <v>0</v>
          </cell>
          <cell r="F147" t="str">
            <v>m</v>
          </cell>
          <cell r="G147" t="str">
            <v>10,8500</v>
          </cell>
          <cell r="I147">
            <v>10.85</v>
          </cell>
          <cell r="J147">
            <v>10.85</v>
          </cell>
        </row>
        <row r="148">
          <cell r="A148" t="str">
            <v>M403</v>
          </cell>
          <cell r="B148" t="str">
            <v>Mourão madeira H=2,10 m D=0,10 m</v>
          </cell>
          <cell r="C148" t="str">
            <v>un</v>
          </cell>
          <cell r="D148" t="str">
            <v>18,91</v>
          </cell>
          <cell r="E148">
            <v>0</v>
          </cell>
          <cell r="F148" t="str">
            <v>un</v>
          </cell>
          <cell r="G148" t="str">
            <v>18,9100</v>
          </cell>
          <cell r="I148">
            <v>18.91</v>
          </cell>
          <cell r="J148">
            <v>18.91</v>
          </cell>
        </row>
        <row r="149">
          <cell r="A149" t="str">
            <v>M404</v>
          </cell>
          <cell r="B149" t="str">
            <v>Mourão madeira H=2,20 m D=0,15 m</v>
          </cell>
          <cell r="C149" t="str">
            <v>un</v>
          </cell>
          <cell r="D149" t="str">
            <v>23,32</v>
          </cell>
          <cell r="E149">
            <v>0</v>
          </cell>
          <cell r="F149" t="str">
            <v>un</v>
          </cell>
          <cell r="G149" t="str">
            <v>23,3200</v>
          </cell>
          <cell r="I149">
            <v>23.32</v>
          </cell>
          <cell r="J149">
            <v>23.32</v>
          </cell>
        </row>
        <row r="150">
          <cell r="A150" t="str">
            <v>M406</v>
          </cell>
          <cell r="B150" t="str">
            <v>Caibros de 7,5 cm x 7,5 cm</v>
          </cell>
          <cell r="C150" t="str">
            <v>m</v>
          </cell>
          <cell r="D150" t="str">
            <v>18,77</v>
          </cell>
          <cell r="E150">
            <v>0</v>
          </cell>
          <cell r="F150" t="str">
            <v>m</v>
          </cell>
          <cell r="G150" t="str">
            <v>18,7700</v>
          </cell>
          <cell r="I150">
            <v>18.77</v>
          </cell>
          <cell r="J150">
            <v>18.77</v>
          </cell>
        </row>
        <row r="151">
          <cell r="A151" t="str">
            <v>M407</v>
          </cell>
          <cell r="B151" t="str">
            <v>Tábua de 1ª 2,5 cm x 15,0 cm</v>
          </cell>
          <cell r="C151" t="str">
            <v>m</v>
          </cell>
          <cell r="D151" t="str">
            <v>15,75</v>
          </cell>
          <cell r="E151">
            <v>0</v>
          </cell>
          <cell r="F151" t="str">
            <v>m</v>
          </cell>
          <cell r="G151" t="str">
            <v>15,7500</v>
          </cell>
          <cell r="I151">
            <v>15.75</v>
          </cell>
          <cell r="J151">
            <v>15.75</v>
          </cell>
        </row>
        <row r="152">
          <cell r="A152" t="str">
            <v>M408</v>
          </cell>
          <cell r="B152" t="str">
            <v>Tábua de 3ª 2,5 cm x 30,0 cm</v>
          </cell>
          <cell r="C152" t="str">
            <v>m</v>
          </cell>
          <cell r="D152" t="str">
            <v>9,11</v>
          </cell>
          <cell r="E152">
            <v>0</v>
          </cell>
          <cell r="F152" t="str">
            <v>m</v>
          </cell>
          <cell r="G152" t="str">
            <v>9,1100</v>
          </cell>
          <cell r="I152">
            <v>9.11</v>
          </cell>
          <cell r="J152">
            <v>9.11</v>
          </cell>
        </row>
        <row r="153">
          <cell r="A153" t="str">
            <v>M410</v>
          </cell>
          <cell r="B153" t="str">
            <v>Compensado resinado de 17 mm</v>
          </cell>
          <cell r="C153" t="str">
            <v>un</v>
          </cell>
          <cell r="D153" t="str">
            <v>38,80</v>
          </cell>
          <cell r="E153">
            <v>0</v>
          </cell>
          <cell r="F153" t="str">
            <v>m2</v>
          </cell>
          <cell r="G153" t="str">
            <v>16,0331</v>
          </cell>
          <cell r="I153">
            <v>38.799999999999997</v>
          </cell>
          <cell r="J153">
            <v>16.033100000000001</v>
          </cell>
        </row>
        <row r="154">
          <cell r="A154" t="str">
            <v>M411</v>
          </cell>
          <cell r="B154" t="str">
            <v>Compensado plastificado de 17 mm</v>
          </cell>
          <cell r="C154" t="str">
            <v>un</v>
          </cell>
          <cell r="D154" t="str">
            <v>78,51</v>
          </cell>
          <cell r="E154">
            <v>0</v>
          </cell>
          <cell r="F154" t="str">
            <v>m2</v>
          </cell>
          <cell r="G154" t="str">
            <v>26,4343</v>
          </cell>
          <cell r="I154">
            <v>78.510000000000005</v>
          </cell>
          <cell r="J154">
            <v>26.4343</v>
          </cell>
        </row>
        <row r="155">
          <cell r="A155" t="str">
            <v>M412</v>
          </cell>
          <cell r="B155" t="str">
            <v>Gastalho 10 x 2,0 cm</v>
          </cell>
          <cell r="C155" t="str">
            <v>m</v>
          </cell>
          <cell r="D155" t="str">
            <v>2,48</v>
          </cell>
          <cell r="E155">
            <v>0</v>
          </cell>
          <cell r="F155" t="str">
            <v>m</v>
          </cell>
          <cell r="G155" t="str">
            <v>2,4800</v>
          </cell>
          <cell r="I155">
            <v>2.48</v>
          </cell>
          <cell r="J155">
            <v>2.48</v>
          </cell>
        </row>
        <row r="156">
          <cell r="A156" t="str">
            <v>M413</v>
          </cell>
          <cell r="B156" t="str">
            <v>Gastalho 10 x 2,5 cm</v>
          </cell>
          <cell r="C156" t="str">
            <v>m</v>
          </cell>
          <cell r="D156" t="str">
            <v>2,64</v>
          </cell>
          <cell r="E156">
            <v>0</v>
          </cell>
          <cell r="F156" t="str">
            <v>m</v>
          </cell>
          <cell r="G156" t="str">
            <v>2,6400</v>
          </cell>
          <cell r="I156">
            <v>2.64</v>
          </cell>
          <cell r="J156">
            <v>2.64</v>
          </cell>
        </row>
        <row r="157">
          <cell r="A157" t="str">
            <v>M414</v>
          </cell>
          <cell r="B157" t="str">
            <v>Pranchão 7,5 x 30,0 cm</v>
          </cell>
          <cell r="C157" t="str">
            <v>m</v>
          </cell>
          <cell r="D157" t="str">
            <v>41,20</v>
          </cell>
          <cell r="E157">
            <v>0</v>
          </cell>
          <cell r="F157" t="str">
            <v>m</v>
          </cell>
          <cell r="G157" t="str">
            <v>41,2000</v>
          </cell>
          <cell r="I157">
            <v>41.2</v>
          </cell>
          <cell r="J157">
            <v>41.2</v>
          </cell>
        </row>
        <row r="158">
          <cell r="A158" t="str">
            <v>M415</v>
          </cell>
          <cell r="B158" t="str">
            <v>Tábua 2,5 x 22,5 cm</v>
          </cell>
          <cell r="C158" t="str">
            <v>m</v>
          </cell>
          <cell r="D158" t="str">
            <v>7,46</v>
          </cell>
          <cell r="E158">
            <v>0</v>
          </cell>
          <cell r="F158" t="str">
            <v>m</v>
          </cell>
          <cell r="G158" t="str">
            <v>7,4600</v>
          </cell>
          <cell r="I158">
            <v>7.46</v>
          </cell>
          <cell r="J158">
            <v>7.46</v>
          </cell>
        </row>
        <row r="159">
          <cell r="A159" t="str">
            <v>M417</v>
          </cell>
          <cell r="B159" t="str">
            <v>Suporte Ecol. sinaliz. quadrado 8cm</v>
          </cell>
          <cell r="C159" t="str">
            <v>m</v>
          </cell>
          <cell r="D159" t="str">
            <v>28,06</v>
          </cell>
          <cell r="E159">
            <v>0</v>
          </cell>
          <cell r="F159" t="str">
            <v>m</v>
          </cell>
          <cell r="G159" t="str">
            <v>28,0600</v>
          </cell>
          <cell r="I159">
            <v>28.06</v>
          </cell>
          <cell r="J159">
            <v>28.06</v>
          </cell>
        </row>
        <row r="160">
          <cell r="A160" t="str">
            <v>M418</v>
          </cell>
          <cell r="B160" t="str">
            <v>Suporte Ecol. sinaliz. D=6,5cm</v>
          </cell>
          <cell r="C160" t="str">
            <v>m</v>
          </cell>
          <cell r="D160" t="str">
            <v>24,61</v>
          </cell>
          <cell r="E160">
            <v>0</v>
          </cell>
          <cell r="F160" t="str">
            <v>m</v>
          </cell>
          <cell r="G160" t="str">
            <v>24,6100</v>
          </cell>
          <cell r="I160">
            <v>24.61</v>
          </cell>
          <cell r="J160">
            <v>24.61</v>
          </cell>
        </row>
        <row r="161">
          <cell r="A161" t="str">
            <v>M501</v>
          </cell>
          <cell r="B161" t="str">
            <v>Dinamite a 60% (gelatina especial)</v>
          </cell>
          <cell r="C161" t="str">
            <v>kg</v>
          </cell>
          <cell r="D161" t="str">
            <v>4,91</v>
          </cell>
          <cell r="E161">
            <v>0</v>
          </cell>
          <cell r="F161" t="str">
            <v>kg</v>
          </cell>
          <cell r="G161" t="str">
            <v>4,9100</v>
          </cell>
          <cell r="I161">
            <v>4.91</v>
          </cell>
          <cell r="J161">
            <v>4.91</v>
          </cell>
        </row>
        <row r="162">
          <cell r="A162" t="str">
            <v>M503</v>
          </cell>
          <cell r="B162" t="str">
            <v>Espoleta comum n. 8</v>
          </cell>
          <cell r="C162" t="str">
            <v>un</v>
          </cell>
          <cell r="D162" t="str">
            <v>1,77</v>
          </cell>
          <cell r="E162">
            <v>0</v>
          </cell>
          <cell r="F162" t="str">
            <v>un</v>
          </cell>
          <cell r="G162" t="str">
            <v>1,7700</v>
          </cell>
          <cell r="I162">
            <v>1.77</v>
          </cell>
          <cell r="J162">
            <v>1.77</v>
          </cell>
        </row>
        <row r="163">
          <cell r="A163" t="str">
            <v>M505</v>
          </cell>
          <cell r="B163" t="str">
            <v>Cordel detonante  NP 10</v>
          </cell>
          <cell r="C163" t="str">
            <v>m</v>
          </cell>
          <cell r="D163" t="str">
            <v>1,09</v>
          </cell>
          <cell r="E163">
            <v>0</v>
          </cell>
          <cell r="F163" t="str">
            <v>m</v>
          </cell>
          <cell r="G163" t="str">
            <v>1,0900</v>
          </cell>
          <cell r="I163">
            <v>1.0900000000000001</v>
          </cell>
          <cell r="J163">
            <v>1.0900000000000001</v>
          </cell>
        </row>
        <row r="164">
          <cell r="A164" t="str">
            <v>M507</v>
          </cell>
          <cell r="B164" t="str">
            <v>Retardador de cordel</v>
          </cell>
          <cell r="C164" t="str">
            <v>un</v>
          </cell>
          <cell r="D164" t="str">
            <v>16,00</v>
          </cell>
          <cell r="E164">
            <v>0</v>
          </cell>
          <cell r="F164" t="str">
            <v>un</v>
          </cell>
          <cell r="G164" t="str">
            <v>16,0000</v>
          </cell>
          <cell r="I164">
            <v>16</v>
          </cell>
          <cell r="J164">
            <v>16</v>
          </cell>
        </row>
        <row r="165">
          <cell r="A165" t="str">
            <v>M508</v>
          </cell>
          <cell r="B165" t="str">
            <v>Estopim</v>
          </cell>
          <cell r="C165" t="str">
            <v>m</v>
          </cell>
          <cell r="D165" t="str">
            <v>0,86</v>
          </cell>
          <cell r="E165">
            <v>0</v>
          </cell>
          <cell r="F165" t="str">
            <v>m</v>
          </cell>
          <cell r="G165" t="str">
            <v>0,8600</v>
          </cell>
          <cell r="I165">
            <v>0.86</v>
          </cell>
          <cell r="J165">
            <v>0.86</v>
          </cell>
        </row>
        <row r="166">
          <cell r="A166" t="str">
            <v>M601</v>
          </cell>
          <cell r="B166" t="str">
            <v>Tinta refletiva acrílica</v>
          </cell>
          <cell r="C166" t="str">
            <v>ba</v>
          </cell>
          <cell r="D166" t="str">
            <v>294,40</v>
          </cell>
          <cell r="E166">
            <v>0</v>
          </cell>
          <cell r="F166" t="str">
            <v>l</v>
          </cell>
          <cell r="G166" t="str">
            <v>16,3556</v>
          </cell>
          <cell r="I166">
            <v>294.39999999999998</v>
          </cell>
          <cell r="J166">
            <v>16.355599999999999</v>
          </cell>
        </row>
        <row r="167">
          <cell r="A167" t="str">
            <v>M602</v>
          </cell>
          <cell r="B167" t="str">
            <v>Adubo NPK (4.14.8)</v>
          </cell>
          <cell r="C167" t="str">
            <v>kg</v>
          </cell>
          <cell r="D167" t="str">
            <v>0,94</v>
          </cell>
          <cell r="E167">
            <v>0</v>
          </cell>
          <cell r="F167" t="str">
            <v>kg</v>
          </cell>
          <cell r="G167" t="str">
            <v>0,9400</v>
          </cell>
          <cell r="I167">
            <v>0.94</v>
          </cell>
          <cell r="J167">
            <v>0.94</v>
          </cell>
        </row>
        <row r="168">
          <cell r="A168" t="str">
            <v>M603</v>
          </cell>
          <cell r="B168" t="str">
            <v>Inseticida</v>
          </cell>
          <cell r="C168" t="str">
            <v>l</v>
          </cell>
          <cell r="D168" t="str">
            <v>0,00</v>
          </cell>
          <cell r="E168">
            <v>0</v>
          </cell>
          <cell r="F168" t="str">
            <v>l</v>
          </cell>
          <cell r="G168" t="str">
            <v>0,0000</v>
          </cell>
          <cell r="I168">
            <v>0</v>
          </cell>
          <cell r="J168">
            <v>0</v>
          </cell>
        </row>
        <row r="169">
          <cell r="A169" t="str">
            <v>M604</v>
          </cell>
          <cell r="B169" t="str">
            <v>Aditivo plastiment BV-40</v>
          </cell>
          <cell r="C169" t="str">
            <v>tam</v>
          </cell>
          <cell r="D169" t="str">
            <v>719,84</v>
          </cell>
          <cell r="E169">
            <v>0</v>
          </cell>
          <cell r="F169" t="str">
            <v>kg</v>
          </cell>
          <cell r="G169" t="str">
            <v>3,5992</v>
          </cell>
          <cell r="I169">
            <v>719.84</v>
          </cell>
          <cell r="J169">
            <v>3.5992000000000002</v>
          </cell>
        </row>
        <row r="170">
          <cell r="A170" t="str">
            <v>M605</v>
          </cell>
          <cell r="B170" t="str">
            <v>Cola para tubo PVC</v>
          </cell>
          <cell r="C170" t="str">
            <v>tb</v>
          </cell>
          <cell r="D170" t="str">
            <v>3,30</v>
          </cell>
          <cell r="E170">
            <v>0</v>
          </cell>
          <cell r="F170" t="str">
            <v>gr</v>
          </cell>
          <cell r="G170" t="str">
            <v>0,0440</v>
          </cell>
          <cell r="I170">
            <v>3.3</v>
          </cell>
          <cell r="J170">
            <v>4.3999999999999997E-2</v>
          </cell>
        </row>
        <row r="171">
          <cell r="A171" t="str">
            <v>M606</v>
          </cell>
          <cell r="B171" t="str">
            <v>Tinta anti-corrosiva</v>
          </cell>
          <cell r="C171" t="str">
            <v>ba</v>
          </cell>
          <cell r="D171" t="str">
            <v>328,65</v>
          </cell>
          <cell r="E171">
            <v>0</v>
          </cell>
          <cell r="F171" t="str">
            <v>l</v>
          </cell>
          <cell r="G171" t="str">
            <v>18,2583</v>
          </cell>
          <cell r="I171">
            <v>328.65</v>
          </cell>
          <cell r="J171">
            <v>18.258299999999998</v>
          </cell>
        </row>
        <row r="172">
          <cell r="A172" t="str">
            <v>M607</v>
          </cell>
          <cell r="B172" t="str">
            <v>Óleo de linhaça</v>
          </cell>
          <cell r="C172" t="str">
            <v>tam</v>
          </cell>
          <cell r="D172" t="str">
            <v>1.631,08</v>
          </cell>
          <cell r="E172">
            <v>0</v>
          </cell>
          <cell r="F172" t="str">
            <v>l</v>
          </cell>
          <cell r="G172" t="str">
            <v>8,1554</v>
          </cell>
          <cell r="I172">
            <v>1631.08</v>
          </cell>
          <cell r="J172">
            <v>8.1554000000000002</v>
          </cell>
        </row>
        <row r="173">
          <cell r="A173" t="str">
            <v>M608</v>
          </cell>
          <cell r="B173" t="str">
            <v>Detergente</v>
          </cell>
          <cell r="C173" t="str">
            <v>ba</v>
          </cell>
          <cell r="D173" t="str">
            <v>46,32</v>
          </cell>
          <cell r="E173">
            <v>0</v>
          </cell>
          <cell r="F173" t="str">
            <v>l</v>
          </cell>
          <cell r="G173" t="str">
            <v>2,5733</v>
          </cell>
          <cell r="I173">
            <v>46.32</v>
          </cell>
          <cell r="J173">
            <v>2.5733000000000001</v>
          </cell>
        </row>
        <row r="174">
          <cell r="A174" t="str">
            <v>M609</v>
          </cell>
          <cell r="B174" t="str">
            <v>Tinta esmalte sintético semi-fosco</v>
          </cell>
          <cell r="C174" t="str">
            <v>ba</v>
          </cell>
          <cell r="D174" t="str">
            <v>255,55</v>
          </cell>
          <cell r="E174">
            <v>0</v>
          </cell>
          <cell r="F174" t="str">
            <v>l</v>
          </cell>
          <cell r="G174" t="str">
            <v>14,1972</v>
          </cell>
          <cell r="I174">
            <v>255.55</v>
          </cell>
          <cell r="J174">
            <v>14.1972</v>
          </cell>
        </row>
        <row r="175">
          <cell r="A175" t="str">
            <v>M611</v>
          </cell>
          <cell r="B175" t="str">
            <v>Redutor tipo 2002 prim. qualidade</v>
          </cell>
          <cell r="C175" t="str">
            <v>ba</v>
          </cell>
          <cell r="D175" t="str">
            <v>100,38</v>
          </cell>
          <cell r="E175">
            <v>0</v>
          </cell>
          <cell r="F175" t="str">
            <v>l</v>
          </cell>
          <cell r="G175" t="str">
            <v>5,5767</v>
          </cell>
          <cell r="I175">
            <v>100.38</v>
          </cell>
          <cell r="J175">
            <v>5.5766999999999998</v>
          </cell>
        </row>
        <row r="176">
          <cell r="A176" t="str">
            <v>M612</v>
          </cell>
          <cell r="B176" t="str">
            <v>Lixa para ferro n. 100</v>
          </cell>
          <cell r="C176" t="str">
            <v>un</v>
          </cell>
          <cell r="D176" t="str">
            <v>1,29</v>
          </cell>
          <cell r="E176">
            <v>0</v>
          </cell>
          <cell r="F176" t="str">
            <v>un</v>
          </cell>
          <cell r="G176" t="str">
            <v>1,2900</v>
          </cell>
          <cell r="I176">
            <v>1.29</v>
          </cell>
          <cell r="J176">
            <v>1.29</v>
          </cell>
        </row>
        <row r="177">
          <cell r="A177" t="str">
            <v>M614</v>
          </cell>
          <cell r="B177" t="str">
            <v>Tinta base res. acrilica emul. agua</v>
          </cell>
          <cell r="C177" t="str">
            <v>ba</v>
          </cell>
          <cell r="D177" t="str">
            <v>217,61</v>
          </cell>
          <cell r="E177">
            <v>0</v>
          </cell>
          <cell r="F177" t="str">
            <v>l</v>
          </cell>
          <cell r="G177" t="str">
            <v>12,0894</v>
          </cell>
          <cell r="I177">
            <v>217.61</v>
          </cell>
          <cell r="J177">
            <v>12.089399999999999</v>
          </cell>
        </row>
        <row r="178">
          <cell r="A178" t="str">
            <v>M615</v>
          </cell>
          <cell r="B178" t="str">
            <v>Microesferas PRE-MIX</v>
          </cell>
          <cell r="C178" t="str">
            <v>kg</v>
          </cell>
          <cell r="D178" t="str">
            <v>6,42</v>
          </cell>
          <cell r="E178">
            <v>0</v>
          </cell>
          <cell r="F178" t="str">
            <v>kg</v>
          </cell>
          <cell r="G178" t="str">
            <v>6,4200</v>
          </cell>
          <cell r="I178">
            <v>6.42</v>
          </cell>
          <cell r="J178">
            <v>6.42</v>
          </cell>
        </row>
        <row r="179">
          <cell r="A179" t="str">
            <v>M616</v>
          </cell>
          <cell r="B179" t="str">
            <v>Microesferas DROP-ON</v>
          </cell>
          <cell r="C179" t="str">
            <v>kg</v>
          </cell>
          <cell r="D179" t="str">
            <v>7,23</v>
          </cell>
          <cell r="E179">
            <v>0</v>
          </cell>
          <cell r="F179" t="str">
            <v>kg</v>
          </cell>
          <cell r="G179" t="str">
            <v>7,2300</v>
          </cell>
          <cell r="I179">
            <v>7.23</v>
          </cell>
          <cell r="J179">
            <v>7.23</v>
          </cell>
        </row>
        <row r="180">
          <cell r="A180" t="str">
            <v>M617</v>
          </cell>
          <cell r="B180" t="str">
            <v>Massa termoplástica para extrusão</v>
          </cell>
          <cell r="C180" t="str">
            <v>sc</v>
          </cell>
          <cell r="D180" t="str">
            <v>150,52</v>
          </cell>
          <cell r="E180">
            <v>0</v>
          </cell>
          <cell r="F180" t="str">
            <v>kg</v>
          </cell>
          <cell r="G180" t="str">
            <v>6,0208</v>
          </cell>
          <cell r="I180">
            <v>150.52000000000001</v>
          </cell>
          <cell r="J180">
            <v>6.0208000000000004</v>
          </cell>
        </row>
        <row r="181">
          <cell r="A181" t="str">
            <v>M618</v>
          </cell>
          <cell r="B181" t="str">
            <v>Massa termoplástica para aspersão</v>
          </cell>
          <cell r="C181" t="str">
            <v>sc</v>
          </cell>
          <cell r="D181" t="str">
            <v>205,00</v>
          </cell>
          <cell r="E181">
            <v>0</v>
          </cell>
          <cell r="F181" t="str">
            <v>kg</v>
          </cell>
          <cell r="G181" t="str">
            <v>8,2000</v>
          </cell>
          <cell r="I181">
            <v>205</v>
          </cell>
          <cell r="J181">
            <v>8.1999999999999993</v>
          </cell>
        </row>
        <row r="182">
          <cell r="A182" t="str">
            <v>M619</v>
          </cell>
          <cell r="B182" t="str">
            <v>Cola poliester</v>
          </cell>
          <cell r="C182" t="str">
            <v>kg</v>
          </cell>
          <cell r="D182" t="str">
            <v>16,01</v>
          </cell>
          <cell r="E182">
            <v>0</v>
          </cell>
          <cell r="F182" t="str">
            <v>kg</v>
          </cell>
          <cell r="G182" t="str">
            <v>16,0100</v>
          </cell>
          <cell r="I182">
            <v>16.010000000000002</v>
          </cell>
          <cell r="J182">
            <v>16.010000000000002</v>
          </cell>
        </row>
        <row r="183">
          <cell r="A183" t="str">
            <v>M620</v>
          </cell>
          <cell r="B183" t="str">
            <v>Protetor de cura do concreto</v>
          </cell>
          <cell r="C183" t="str">
            <v>tam</v>
          </cell>
          <cell r="D183" t="str">
            <v>959,99</v>
          </cell>
          <cell r="E183">
            <v>0</v>
          </cell>
          <cell r="F183" t="str">
            <v>kg</v>
          </cell>
          <cell r="G183" t="str">
            <v>5,3333</v>
          </cell>
          <cell r="I183">
            <v>959.99</v>
          </cell>
          <cell r="J183">
            <v>5.3333000000000004</v>
          </cell>
        </row>
        <row r="184">
          <cell r="A184" t="str">
            <v>M621</v>
          </cell>
          <cell r="B184" t="str">
            <v>Desmoldante</v>
          </cell>
          <cell r="C184" t="str">
            <v>tam</v>
          </cell>
          <cell r="D184" t="str">
            <v>1.617,88</v>
          </cell>
          <cell r="E184">
            <v>0</v>
          </cell>
          <cell r="F184" t="str">
            <v>l</v>
          </cell>
          <cell r="G184" t="str">
            <v>8,0894</v>
          </cell>
          <cell r="I184">
            <v>1617.88</v>
          </cell>
          <cell r="J184">
            <v>8.0893999999999995</v>
          </cell>
        </row>
        <row r="185">
          <cell r="A185" t="str">
            <v>M622</v>
          </cell>
          <cell r="B185" t="str">
            <v>Interplast N</v>
          </cell>
          <cell r="C185" t="str">
            <v>sc</v>
          </cell>
          <cell r="D185" t="str">
            <v>182,71</v>
          </cell>
          <cell r="E185">
            <v>0</v>
          </cell>
          <cell r="F185" t="str">
            <v>kg</v>
          </cell>
          <cell r="G185" t="str">
            <v>9,1355</v>
          </cell>
          <cell r="I185">
            <v>182.71</v>
          </cell>
          <cell r="J185">
            <v>9.1355000000000004</v>
          </cell>
        </row>
        <row r="186">
          <cell r="A186" t="str">
            <v>M623</v>
          </cell>
          <cell r="B186" t="str">
            <v>Gás propano</v>
          </cell>
          <cell r="C186" t="str">
            <v>kg</v>
          </cell>
          <cell r="D186" t="str">
            <v>2,79</v>
          </cell>
          <cell r="E186">
            <v>0</v>
          </cell>
          <cell r="F186" t="str">
            <v>kg</v>
          </cell>
          <cell r="G186" t="str">
            <v>2,7900</v>
          </cell>
          <cell r="I186">
            <v>2.79</v>
          </cell>
          <cell r="J186">
            <v>2.79</v>
          </cell>
        </row>
        <row r="187">
          <cell r="A187" t="str">
            <v>M624</v>
          </cell>
          <cell r="B187" t="str">
            <v>Tinta para pré-marcação</v>
          </cell>
          <cell r="C187" t="str">
            <v>ba</v>
          </cell>
          <cell r="D187" t="str">
            <v>216,37</v>
          </cell>
          <cell r="E187">
            <v>0</v>
          </cell>
          <cell r="F187" t="str">
            <v>l</v>
          </cell>
          <cell r="G187" t="str">
            <v>12,0206</v>
          </cell>
          <cell r="I187">
            <v>216.37</v>
          </cell>
          <cell r="J187">
            <v>12.0206</v>
          </cell>
        </row>
        <row r="188">
          <cell r="A188" t="str">
            <v>M625</v>
          </cell>
          <cell r="B188" t="str">
            <v>Acetileno</v>
          </cell>
          <cell r="C188" t="str">
            <v>kg</v>
          </cell>
          <cell r="D188" t="str">
            <v>57,60</v>
          </cell>
          <cell r="E188">
            <v>0</v>
          </cell>
          <cell r="F188" t="str">
            <v>kg</v>
          </cell>
          <cell r="G188" t="str">
            <v>57,6000</v>
          </cell>
          <cell r="I188">
            <v>57.6</v>
          </cell>
          <cell r="J188">
            <v>57.6</v>
          </cell>
        </row>
        <row r="189">
          <cell r="A189" t="str">
            <v>M630</v>
          </cell>
          <cell r="B189" t="str">
            <v>Termoplástico pré-formado</v>
          </cell>
          <cell r="C189" t="str">
            <v>m2</v>
          </cell>
          <cell r="D189" t="str">
            <v>73,03</v>
          </cell>
          <cell r="E189">
            <v>0</v>
          </cell>
          <cell r="F189" t="str">
            <v>m2</v>
          </cell>
          <cell r="G189" t="str">
            <v>73,0300</v>
          </cell>
          <cell r="I189">
            <v>73.03</v>
          </cell>
          <cell r="J189">
            <v>73.03</v>
          </cell>
        </row>
        <row r="190">
          <cell r="A190" t="str">
            <v>M700</v>
          </cell>
          <cell r="B190" t="str">
            <v>Tijolo comum (5,5x10x20) cm</v>
          </cell>
          <cell r="C190" t="str">
            <v>mlh</v>
          </cell>
          <cell r="D190" t="str">
            <v>537,50</v>
          </cell>
          <cell r="E190">
            <v>0</v>
          </cell>
          <cell r="F190" t="str">
            <v>un</v>
          </cell>
          <cell r="G190" t="str">
            <v>0,5375</v>
          </cell>
          <cell r="I190">
            <v>537.5</v>
          </cell>
          <cell r="J190">
            <v>0.53749999999999998</v>
          </cell>
        </row>
        <row r="191">
          <cell r="A191" t="str">
            <v>M702</v>
          </cell>
          <cell r="B191" t="str">
            <v>Cal hidratada</v>
          </cell>
          <cell r="C191" t="str">
            <v>sc</v>
          </cell>
          <cell r="D191" t="str">
            <v>8,45</v>
          </cell>
          <cell r="E191">
            <v>0</v>
          </cell>
          <cell r="F191" t="str">
            <v>kg</v>
          </cell>
          <cell r="G191" t="str">
            <v>0,4225</v>
          </cell>
          <cell r="I191">
            <v>8.4499999999999993</v>
          </cell>
          <cell r="J191">
            <v>0.42249999999999999</v>
          </cell>
        </row>
        <row r="192">
          <cell r="A192" t="str">
            <v>M703</v>
          </cell>
          <cell r="B192" t="str">
            <v>Tijolo 20 x 30 cm</v>
          </cell>
          <cell r="C192" t="str">
            <v>mlh</v>
          </cell>
          <cell r="D192" t="str">
            <v>752,00</v>
          </cell>
          <cell r="E192">
            <v>0</v>
          </cell>
          <cell r="F192" t="str">
            <v>un</v>
          </cell>
          <cell r="G192" t="str">
            <v>0,7520</v>
          </cell>
          <cell r="I192">
            <v>752</v>
          </cell>
          <cell r="J192">
            <v>0.752</v>
          </cell>
        </row>
        <row r="193">
          <cell r="A193" t="str">
            <v>M704</v>
          </cell>
          <cell r="B193" t="str">
            <v>Areia lavada</v>
          </cell>
          <cell r="C193" t="str">
            <v>m3</v>
          </cell>
          <cell r="D193" t="str">
            <v>58,75</v>
          </cell>
          <cell r="E193">
            <v>0</v>
          </cell>
          <cell r="F193" t="str">
            <v>m3</v>
          </cell>
          <cell r="G193" t="str">
            <v>58,7500</v>
          </cell>
          <cell r="I193">
            <v>58.75</v>
          </cell>
          <cell r="J193">
            <v>58.75</v>
          </cell>
        </row>
        <row r="194">
          <cell r="A194" t="str">
            <v>M704-A</v>
          </cell>
          <cell r="B194" t="str">
            <v>Areia lavada (Cotação)</v>
          </cell>
          <cell r="C194" t="str">
            <v>m3</v>
          </cell>
          <cell r="D194">
            <v>20</v>
          </cell>
          <cell r="E194">
            <v>0</v>
          </cell>
          <cell r="F194" t="str">
            <v>m3</v>
          </cell>
          <cell r="G194">
            <v>20</v>
          </cell>
          <cell r="H194">
            <v>0</v>
          </cell>
          <cell r="I194">
            <v>20</v>
          </cell>
          <cell r="J194">
            <v>20</v>
          </cell>
        </row>
        <row r="195">
          <cell r="A195" t="str">
            <v>M705</v>
          </cell>
          <cell r="B195" t="str">
            <v>Pó de pedra</v>
          </cell>
          <cell r="C195" t="str">
            <v>m3</v>
          </cell>
          <cell r="D195" t="str">
            <v>47,63</v>
          </cell>
          <cell r="E195">
            <v>0</v>
          </cell>
          <cell r="F195" t="str">
            <v>m3</v>
          </cell>
          <cell r="G195" t="str">
            <v>47,6300</v>
          </cell>
          <cell r="I195">
            <v>47.63</v>
          </cell>
          <cell r="J195">
            <v>47.63</v>
          </cell>
        </row>
        <row r="196">
          <cell r="A196" t="str">
            <v>M709</v>
          </cell>
          <cell r="B196" t="str">
            <v>Brita corrida</v>
          </cell>
          <cell r="C196" t="str">
            <v>m3</v>
          </cell>
          <cell r="D196" t="str">
            <v>51,38</v>
          </cell>
          <cell r="E196">
            <v>0</v>
          </cell>
          <cell r="F196" t="str">
            <v>m3</v>
          </cell>
          <cell r="G196" t="str">
            <v>51,3800</v>
          </cell>
          <cell r="I196">
            <v>51.38</v>
          </cell>
          <cell r="J196">
            <v>51.38</v>
          </cell>
        </row>
        <row r="197">
          <cell r="A197" t="str">
            <v>M710</v>
          </cell>
          <cell r="B197" t="str">
            <v>Pedra de mão</v>
          </cell>
          <cell r="C197" t="str">
            <v>m3</v>
          </cell>
          <cell r="D197" t="str">
            <v>53,74</v>
          </cell>
          <cell r="E197">
            <v>0</v>
          </cell>
          <cell r="F197" t="str">
            <v>m3</v>
          </cell>
          <cell r="G197" t="str">
            <v>53,7400</v>
          </cell>
          <cell r="I197">
            <v>53.74</v>
          </cell>
          <cell r="J197">
            <v>53.74</v>
          </cell>
        </row>
        <row r="198">
          <cell r="A198" t="str">
            <v>M715</v>
          </cell>
          <cell r="B198" t="str">
            <v>Pó calcário dolomítico</v>
          </cell>
          <cell r="C198" t="str">
            <v>kg</v>
          </cell>
          <cell r="D198" t="str">
            <v>0,07</v>
          </cell>
          <cell r="E198">
            <v>0</v>
          </cell>
          <cell r="F198" t="str">
            <v>kg</v>
          </cell>
          <cell r="G198" t="str">
            <v>0,0700</v>
          </cell>
          <cell r="I198">
            <v>7.0000000000000007E-2</v>
          </cell>
          <cell r="J198">
            <v>7.0000000000000007E-2</v>
          </cell>
        </row>
        <row r="199">
          <cell r="A199" t="str">
            <v>M801</v>
          </cell>
          <cell r="B199" t="str">
            <v>Mourão de concreto curvo p/cercas</v>
          </cell>
          <cell r="C199" t="str">
            <v>un</v>
          </cell>
          <cell r="D199" t="str">
            <v>51,07</v>
          </cell>
          <cell r="E199">
            <v>0</v>
          </cell>
          <cell r="F199" t="str">
            <v>un</v>
          </cell>
          <cell r="G199" t="str">
            <v>51,0700</v>
          </cell>
          <cell r="I199">
            <v>51.07</v>
          </cell>
          <cell r="J199">
            <v>51.07</v>
          </cell>
        </row>
        <row r="200">
          <cell r="A200" t="str">
            <v>M802</v>
          </cell>
          <cell r="B200" t="str">
            <v>Mourão de concreto reto p/cercas</v>
          </cell>
          <cell r="C200" t="str">
            <v>un</v>
          </cell>
          <cell r="D200" t="str">
            <v>48,01</v>
          </cell>
          <cell r="E200">
            <v>0</v>
          </cell>
          <cell r="F200" t="str">
            <v>un</v>
          </cell>
          <cell r="G200" t="str">
            <v>48,0100</v>
          </cell>
          <cell r="I200">
            <v>48.01</v>
          </cell>
          <cell r="J200">
            <v>48.01</v>
          </cell>
        </row>
        <row r="201">
          <cell r="A201" t="str">
            <v>M901</v>
          </cell>
          <cell r="B201" t="str">
            <v>Aparelho de apoio neoprene fretado</v>
          </cell>
          <cell r="C201" t="str">
            <v>dm3</v>
          </cell>
          <cell r="D201" t="str">
            <v>63,98</v>
          </cell>
          <cell r="E201">
            <v>0</v>
          </cell>
          <cell r="F201" t="str">
            <v>dm3</v>
          </cell>
          <cell r="G201" t="str">
            <v>63,9800</v>
          </cell>
          <cell r="I201">
            <v>63.98</v>
          </cell>
          <cell r="J201">
            <v>63.98</v>
          </cell>
        </row>
        <row r="202">
          <cell r="A202" t="str">
            <v>M902</v>
          </cell>
          <cell r="B202" t="str">
            <v>Tubo de PVC D=75 mm</v>
          </cell>
          <cell r="C202" t="str">
            <v>vr</v>
          </cell>
          <cell r="D202" t="str">
            <v>54,67</v>
          </cell>
          <cell r="E202">
            <v>0</v>
          </cell>
          <cell r="F202" t="str">
            <v>m</v>
          </cell>
          <cell r="G202" t="str">
            <v>9,1117</v>
          </cell>
          <cell r="I202">
            <v>54.67</v>
          </cell>
          <cell r="J202">
            <v>9.1117000000000008</v>
          </cell>
        </row>
        <row r="203">
          <cell r="A203" t="str">
            <v>M903</v>
          </cell>
          <cell r="B203" t="str">
            <v>Geotêxtil não tecido agulhado RT-09</v>
          </cell>
          <cell r="C203" t="str">
            <v>m2</v>
          </cell>
          <cell r="D203" t="str">
            <v>3,80</v>
          </cell>
          <cell r="E203">
            <v>0</v>
          </cell>
          <cell r="F203" t="str">
            <v>m2</v>
          </cell>
          <cell r="G203" t="str">
            <v>3,8000</v>
          </cell>
          <cell r="I203">
            <v>3.8</v>
          </cell>
          <cell r="J203">
            <v>3.8</v>
          </cell>
        </row>
        <row r="204">
          <cell r="A204" t="str">
            <v>M904</v>
          </cell>
          <cell r="B204" t="str">
            <v>Geotêxtil não tecido agulhado RT-14</v>
          </cell>
          <cell r="C204" t="str">
            <v>m2</v>
          </cell>
          <cell r="D204" t="str">
            <v>4,91</v>
          </cell>
          <cell r="E204">
            <v>0</v>
          </cell>
          <cell r="F204" t="str">
            <v>m2</v>
          </cell>
          <cell r="G204" t="str">
            <v>4,9100</v>
          </cell>
          <cell r="I204">
            <v>4.91</v>
          </cell>
          <cell r="J204">
            <v>4.91</v>
          </cell>
        </row>
        <row r="205">
          <cell r="A205" t="str">
            <v>M905</v>
          </cell>
          <cell r="B205" t="str">
            <v>Filler</v>
          </cell>
          <cell r="C205" t="str">
            <v>kg</v>
          </cell>
          <cell r="D205" t="str">
            <v>0,16</v>
          </cell>
          <cell r="E205">
            <v>0</v>
          </cell>
          <cell r="F205" t="str">
            <v>kg</v>
          </cell>
          <cell r="G205" t="str">
            <v>0,1600</v>
          </cell>
          <cell r="I205">
            <v>0.16</v>
          </cell>
          <cell r="J205">
            <v>0.16</v>
          </cell>
        </row>
        <row r="206">
          <cell r="A206" t="str">
            <v>M906</v>
          </cell>
          <cell r="B206" t="str">
            <v>Sementes p/ hidrossemeadura</v>
          </cell>
          <cell r="C206" t="str">
            <v>kg</v>
          </cell>
          <cell r="D206" t="str">
            <v>6,64</v>
          </cell>
          <cell r="E206">
            <v>0</v>
          </cell>
          <cell r="F206" t="str">
            <v>kg</v>
          </cell>
          <cell r="G206" t="str">
            <v>6,6400</v>
          </cell>
          <cell r="I206">
            <v>6.64</v>
          </cell>
          <cell r="J206">
            <v>6.64</v>
          </cell>
        </row>
        <row r="207">
          <cell r="A207" t="str">
            <v>M907</v>
          </cell>
          <cell r="B207" t="str">
            <v>Adubo Orgânico</v>
          </cell>
          <cell r="C207" t="str">
            <v>t</v>
          </cell>
          <cell r="D207" t="str">
            <v>174,50</v>
          </cell>
          <cell r="E207">
            <v>0</v>
          </cell>
          <cell r="F207" t="str">
            <v>kg</v>
          </cell>
          <cell r="G207" t="str">
            <v>0,1745</v>
          </cell>
          <cell r="I207">
            <v>174.5</v>
          </cell>
          <cell r="J207">
            <v>0.17449999999999999</v>
          </cell>
        </row>
        <row r="208">
          <cell r="A208" t="str">
            <v>M908</v>
          </cell>
          <cell r="B208" t="str">
            <v>Eletrodo E7018</v>
          </cell>
          <cell r="C208" t="str">
            <v>kg</v>
          </cell>
          <cell r="D208" t="str">
            <v>20,17</v>
          </cell>
          <cell r="E208">
            <v>0</v>
          </cell>
          <cell r="F208" t="str">
            <v>kg</v>
          </cell>
          <cell r="G208" t="str">
            <v>20,1700</v>
          </cell>
          <cell r="I208">
            <v>20.170000000000002</v>
          </cell>
          <cell r="J208">
            <v>20.170000000000002</v>
          </cell>
        </row>
        <row r="209">
          <cell r="A209" t="str">
            <v>M909</v>
          </cell>
          <cell r="B209" t="str">
            <v>Tubo de PVC perfurado D= 150 mm</v>
          </cell>
          <cell r="C209" t="str">
            <v>vr</v>
          </cell>
          <cell r="D209" t="str">
            <v>199,02</v>
          </cell>
          <cell r="E209">
            <v>0</v>
          </cell>
          <cell r="F209" t="str">
            <v>m</v>
          </cell>
          <cell r="G209" t="str">
            <v>33,1700</v>
          </cell>
          <cell r="I209">
            <v>199.02</v>
          </cell>
          <cell r="J209">
            <v>33.17</v>
          </cell>
        </row>
        <row r="210">
          <cell r="A210" t="str">
            <v>M910</v>
          </cell>
          <cell r="B210" t="str">
            <v>Tubo de PVC rígido D=50 mm</v>
          </cell>
          <cell r="C210" t="str">
            <v>vr</v>
          </cell>
          <cell r="D210" t="str">
            <v>31,01</v>
          </cell>
          <cell r="E210">
            <v>0</v>
          </cell>
          <cell r="F210" t="str">
            <v>m</v>
          </cell>
          <cell r="G210" t="str">
            <v>5,1683</v>
          </cell>
          <cell r="I210">
            <v>31.01</v>
          </cell>
          <cell r="J210">
            <v>5.1683000000000003</v>
          </cell>
        </row>
        <row r="211">
          <cell r="A211" t="str">
            <v>M911</v>
          </cell>
          <cell r="B211" t="str">
            <v>Tubo de PVC D=100 mm</v>
          </cell>
          <cell r="C211" t="str">
            <v>vr</v>
          </cell>
          <cell r="D211" t="str">
            <v>68,87</v>
          </cell>
          <cell r="E211">
            <v>0</v>
          </cell>
          <cell r="F211" t="str">
            <v>m</v>
          </cell>
          <cell r="G211" t="str">
            <v>11,4783</v>
          </cell>
          <cell r="I211">
            <v>68.87</v>
          </cell>
          <cell r="J211">
            <v>11.478300000000001</v>
          </cell>
        </row>
        <row r="212">
          <cell r="A212" t="str">
            <v>M912</v>
          </cell>
          <cell r="B212" t="str">
            <v>Tubo dreno PEAD espiralado D=80mm</v>
          </cell>
          <cell r="C212" t="str">
            <v>rls</v>
          </cell>
          <cell r="D212" t="str">
            <v>707,90</v>
          </cell>
          <cell r="E212">
            <v>0</v>
          </cell>
          <cell r="F212" t="str">
            <v>m</v>
          </cell>
          <cell r="G212" t="str">
            <v>14,1580</v>
          </cell>
          <cell r="I212">
            <v>707.9</v>
          </cell>
          <cell r="J212">
            <v>14.157999999999999</v>
          </cell>
        </row>
        <row r="213">
          <cell r="A213" t="str">
            <v>M913</v>
          </cell>
          <cell r="B213" t="str">
            <v>Tubo dreno PEAD espiralado D=100mm</v>
          </cell>
          <cell r="C213" t="str">
            <v>rls</v>
          </cell>
          <cell r="D213" t="str">
            <v>933,45</v>
          </cell>
          <cell r="E213">
            <v>0</v>
          </cell>
          <cell r="F213" t="str">
            <v>m</v>
          </cell>
          <cell r="G213" t="str">
            <v>18,6690</v>
          </cell>
          <cell r="I213">
            <v>933.45</v>
          </cell>
          <cell r="J213">
            <v>18.669</v>
          </cell>
        </row>
        <row r="214">
          <cell r="A214" t="str">
            <v>M914</v>
          </cell>
          <cell r="B214" t="str">
            <v>Tubo dreno PEAD espiralado D= 170mm</v>
          </cell>
          <cell r="C214" t="str">
            <v>br</v>
          </cell>
          <cell r="D214" t="str">
            <v>260,69</v>
          </cell>
          <cell r="E214">
            <v>0</v>
          </cell>
          <cell r="F214" t="str">
            <v>m</v>
          </cell>
          <cell r="G214" t="str">
            <v>43,4483</v>
          </cell>
          <cell r="I214">
            <v>260.69</v>
          </cell>
          <cell r="J214">
            <v>43.448300000000003</v>
          </cell>
        </row>
        <row r="215">
          <cell r="A215" t="str">
            <v>M915</v>
          </cell>
          <cell r="B215" t="str">
            <v>Tubo dreno PEAD espiralado D= 230mm</v>
          </cell>
          <cell r="C215" t="str">
            <v>br</v>
          </cell>
          <cell r="D215" t="str">
            <v>434,61</v>
          </cell>
          <cell r="E215">
            <v>0</v>
          </cell>
          <cell r="F215" t="str">
            <v>m</v>
          </cell>
          <cell r="G215" t="str">
            <v>72,4350</v>
          </cell>
          <cell r="I215">
            <v>434.61</v>
          </cell>
          <cell r="J215">
            <v>72.435000000000002</v>
          </cell>
        </row>
        <row r="216">
          <cell r="A216" t="str">
            <v>M920</v>
          </cell>
          <cell r="B216" t="str">
            <v>Meio tubo de concreto D=40 cm</v>
          </cell>
          <cell r="C216" t="str">
            <v>m</v>
          </cell>
          <cell r="D216" t="str">
            <v>34,68</v>
          </cell>
          <cell r="E216">
            <v>0</v>
          </cell>
          <cell r="F216" t="str">
            <v>m</v>
          </cell>
          <cell r="G216" t="str">
            <v>34,6800</v>
          </cell>
          <cell r="I216">
            <v>34.68</v>
          </cell>
          <cell r="J216">
            <v>34.68</v>
          </cell>
        </row>
        <row r="217">
          <cell r="A217" t="str">
            <v>M921</v>
          </cell>
          <cell r="B217" t="str">
            <v>Gabião caixa 2X1X0,50m ZN/AL</v>
          </cell>
          <cell r="C217" t="str">
            <v>un</v>
          </cell>
          <cell r="D217" t="str">
            <v>184,60</v>
          </cell>
          <cell r="E217">
            <v>0</v>
          </cell>
          <cell r="F217" t="str">
            <v>un</v>
          </cell>
          <cell r="G217" t="str">
            <v>184,6000</v>
          </cell>
          <cell r="I217">
            <v>184.6</v>
          </cell>
          <cell r="J217">
            <v>184.6</v>
          </cell>
        </row>
        <row r="218">
          <cell r="A218" t="str">
            <v>M922</v>
          </cell>
          <cell r="B218" t="str">
            <v>Gabião caixa 2X1X1m ZN/AL</v>
          </cell>
          <cell r="C218" t="str">
            <v>un</v>
          </cell>
          <cell r="D218" t="str">
            <v>289,75</v>
          </cell>
          <cell r="E218">
            <v>0</v>
          </cell>
          <cell r="F218" t="str">
            <v>un</v>
          </cell>
          <cell r="G218" t="str">
            <v>289,7500</v>
          </cell>
          <cell r="I218">
            <v>289.75</v>
          </cell>
          <cell r="J218">
            <v>289.75</v>
          </cell>
        </row>
        <row r="219">
          <cell r="A219" t="str">
            <v>M923</v>
          </cell>
          <cell r="B219" t="str">
            <v>Gabião caixa 2X1X1m ZN/AL+PVC</v>
          </cell>
          <cell r="C219" t="str">
            <v>un</v>
          </cell>
          <cell r="D219" t="str">
            <v>321,68</v>
          </cell>
          <cell r="E219">
            <v>0</v>
          </cell>
          <cell r="F219" t="str">
            <v>un</v>
          </cell>
          <cell r="G219" t="str">
            <v>321,6800</v>
          </cell>
          <cell r="I219">
            <v>321.68</v>
          </cell>
          <cell r="J219">
            <v>321.68</v>
          </cell>
        </row>
        <row r="220">
          <cell r="A220" t="str">
            <v>M924</v>
          </cell>
          <cell r="B220" t="str">
            <v>Gabião caixa 2X1X0,50m ZN/AL+PVC</v>
          </cell>
          <cell r="C220" t="str">
            <v>un</v>
          </cell>
          <cell r="D220" t="str">
            <v>295,01</v>
          </cell>
          <cell r="E220">
            <v>0</v>
          </cell>
          <cell r="F220" t="str">
            <v>un</v>
          </cell>
          <cell r="G220" t="str">
            <v>295,0100</v>
          </cell>
          <cell r="I220">
            <v>295.01</v>
          </cell>
          <cell r="J220">
            <v>295.01</v>
          </cell>
        </row>
        <row r="221">
          <cell r="A221" t="str">
            <v>M925</v>
          </cell>
          <cell r="B221" t="str">
            <v>Gabião saco ZN/AL+PVC</v>
          </cell>
          <cell r="C221" t="str">
            <v>un</v>
          </cell>
          <cell r="D221" t="str">
            <v>177,47</v>
          </cell>
          <cell r="E221">
            <v>0</v>
          </cell>
          <cell r="F221" t="str">
            <v>un</v>
          </cell>
          <cell r="G221" t="str">
            <v>177,4700</v>
          </cell>
          <cell r="I221">
            <v>177.47</v>
          </cell>
          <cell r="J221">
            <v>177.47</v>
          </cell>
        </row>
        <row r="222">
          <cell r="A222" t="str">
            <v>M926</v>
          </cell>
          <cell r="B222" t="str">
            <v>Gabião colchão ZN/AL+PVC 4X2X0,23m</v>
          </cell>
          <cell r="C222" t="str">
            <v>un</v>
          </cell>
          <cell r="D222" t="str">
            <v>557,29</v>
          </cell>
          <cell r="E222">
            <v>0</v>
          </cell>
          <cell r="F222" t="str">
            <v>un</v>
          </cell>
          <cell r="G222" t="str">
            <v>557,2900</v>
          </cell>
          <cell r="I222">
            <v>557.29</v>
          </cell>
          <cell r="J222">
            <v>557.29</v>
          </cell>
        </row>
        <row r="223">
          <cell r="A223" t="str">
            <v>M927</v>
          </cell>
          <cell r="B223" t="str">
            <v>Gabião colchão ZN/AL+PVC 4X2X0,30m</v>
          </cell>
          <cell r="C223" t="str">
            <v>un</v>
          </cell>
          <cell r="D223" t="str">
            <v>629,44</v>
          </cell>
          <cell r="E223">
            <v>0</v>
          </cell>
          <cell r="F223" t="str">
            <v>un</v>
          </cell>
          <cell r="G223" t="str">
            <v>629,4400</v>
          </cell>
          <cell r="I223">
            <v>629.44000000000005</v>
          </cell>
          <cell r="J223">
            <v>629.44000000000005</v>
          </cell>
        </row>
        <row r="224">
          <cell r="A224" t="str">
            <v>M935</v>
          </cell>
          <cell r="B224" t="str">
            <v>Terra arm. ECE - greide 0&lt;h&lt;6m</v>
          </cell>
          <cell r="C224" t="str">
            <v>m2</v>
          </cell>
          <cell r="D224" t="str">
            <v>0,00</v>
          </cell>
          <cell r="E224">
            <v>0</v>
          </cell>
          <cell r="F224" t="str">
            <v>m2</v>
          </cell>
          <cell r="G224" t="str">
            <v>0,0000</v>
          </cell>
          <cell r="I224">
            <v>0</v>
          </cell>
          <cell r="J224">
            <v>0</v>
          </cell>
        </row>
        <row r="225">
          <cell r="A225" t="str">
            <v>M936</v>
          </cell>
          <cell r="B225" t="str">
            <v>Terra arm. ECE - greide 6&lt;h&lt;9m</v>
          </cell>
          <cell r="C225" t="str">
            <v>m2</v>
          </cell>
          <cell r="D225" t="str">
            <v>0,00</v>
          </cell>
          <cell r="E225">
            <v>0</v>
          </cell>
          <cell r="F225" t="str">
            <v>m2</v>
          </cell>
          <cell r="G225" t="str">
            <v>0,0000</v>
          </cell>
          <cell r="I225">
            <v>0</v>
          </cell>
          <cell r="J225">
            <v>0</v>
          </cell>
        </row>
        <row r="226">
          <cell r="A226" t="str">
            <v>M937</v>
          </cell>
          <cell r="B226" t="str">
            <v>Terra arm. ECE - greide 9&lt;h&lt;12m</v>
          </cell>
          <cell r="C226" t="str">
            <v>m2</v>
          </cell>
          <cell r="D226" t="str">
            <v>0,00</v>
          </cell>
          <cell r="E226">
            <v>0</v>
          </cell>
          <cell r="F226" t="str">
            <v>m2</v>
          </cell>
          <cell r="G226" t="str">
            <v>0,0000</v>
          </cell>
          <cell r="I226">
            <v>0</v>
          </cell>
          <cell r="J226">
            <v>0</v>
          </cell>
        </row>
        <row r="227">
          <cell r="A227" t="str">
            <v>M938</v>
          </cell>
          <cell r="B227" t="str">
            <v>Terra arm. ECE- pé talude 0&lt;h&lt;6m</v>
          </cell>
          <cell r="C227" t="str">
            <v>m2</v>
          </cell>
          <cell r="D227" t="str">
            <v>0,00</v>
          </cell>
          <cell r="E227">
            <v>0</v>
          </cell>
          <cell r="F227" t="str">
            <v>m2</v>
          </cell>
          <cell r="G227" t="str">
            <v>0,0000</v>
          </cell>
          <cell r="I227">
            <v>0</v>
          </cell>
          <cell r="J227">
            <v>0</v>
          </cell>
        </row>
        <row r="228">
          <cell r="A228" t="str">
            <v>M939</v>
          </cell>
          <cell r="B228" t="str">
            <v>Terra arm. ECE- pé talude 6&lt;h&lt;9m</v>
          </cell>
          <cell r="C228" t="str">
            <v>m2</v>
          </cell>
          <cell r="D228" t="str">
            <v>0,00</v>
          </cell>
          <cell r="E228">
            <v>0</v>
          </cell>
          <cell r="F228" t="str">
            <v>m2</v>
          </cell>
          <cell r="G228" t="str">
            <v>0,0000</v>
          </cell>
          <cell r="I228">
            <v>0</v>
          </cell>
          <cell r="J228">
            <v>0</v>
          </cell>
        </row>
        <row r="229">
          <cell r="A229" t="str">
            <v>M940</v>
          </cell>
          <cell r="B229" t="str">
            <v>Terra arm. ECE- pé talude 9&lt;h&lt;12m</v>
          </cell>
          <cell r="C229" t="str">
            <v>m2</v>
          </cell>
          <cell r="D229" t="str">
            <v>0,00</v>
          </cell>
          <cell r="E229">
            <v>0</v>
          </cell>
          <cell r="F229" t="str">
            <v>m2</v>
          </cell>
          <cell r="G229" t="str">
            <v>0,0000</v>
          </cell>
          <cell r="I229">
            <v>0</v>
          </cell>
          <cell r="J229">
            <v>0</v>
          </cell>
        </row>
        <row r="230">
          <cell r="A230" t="str">
            <v>M941</v>
          </cell>
          <cell r="B230" t="str">
            <v>Terra arm. ECE-enc. portante 0&lt;h&lt;6m</v>
          </cell>
          <cell r="C230" t="str">
            <v>m2</v>
          </cell>
          <cell r="D230" t="str">
            <v>0,00</v>
          </cell>
          <cell r="E230">
            <v>0</v>
          </cell>
          <cell r="F230" t="str">
            <v>m2</v>
          </cell>
          <cell r="G230" t="str">
            <v>0,0000</v>
          </cell>
          <cell r="I230">
            <v>0</v>
          </cell>
          <cell r="J230">
            <v>0</v>
          </cell>
        </row>
        <row r="231">
          <cell r="A231" t="str">
            <v>M942</v>
          </cell>
          <cell r="B231" t="str">
            <v>Terra arm. ECE-enc. portante 6&lt;h&lt;9m</v>
          </cell>
          <cell r="C231" t="str">
            <v>m2</v>
          </cell>
          <cell r="D231" t="str">
            <v>0,00</v>
          </cell>
          <cell r="E231">
            <v>0</v>
          </cell>
          <cell r="F231" t="str">
            <v>m2</v>
          </cell>
          <cell r="G231" t="str">
            <v>0,0000</v>
          </cell>
          <cell r="I231">
            <v>0</v>
          </cell>
          <cell r="J231">
            <v>0</v>
          </cell>
        </row>
        <row r="232">
          <cell r="A232" t="str">
            <v>M945</v>
          </cell>
          <cell r="B232" t="str">
            <v>Haste para perfuratriz de esteira</v>
          </cell>
          <cell r="C232" t="str">
            <v>un</v>
          </cell>
          <cell r="D232" t="str">
            <v>628,45</v>
          </cell>
          <cell r="E232">
            <v>0</v>
          </cell>
          <cell r="F232" t="str">
            <v>un</v>
          </cell>
          <cell r="G232" t="str">
            <v>628,4500</v>
          </cell>
          <cell r="I232">
            <v>628.45000000000005</v>
          </cell>
          <cell r="J232">
            <v>628.45000000000005</v>
          </cell>
        </row>
        <row r="233">
          <cell r="A233" t="str">
            <v>M946</v>
          </cell>
          <cell r="B233" t="str">
            <v>Luva para perfuratriz de esteira</v>
          </cell>
          <cell r="C233" t="str">
            <v>un</v>
          </cell>
          <cell r="D233" t="str">
            <v>190,71</v>
          </cell>
          <cell r="E233">
            <v>0</v>
          </cell>
          <cell r="F233" t="str">
            <v>un</v>
          </cell>
          <cell r="G233" t="str">
            <v>190,7100</v>
          </cell>
          <cell r="I233">
            <v>190.71</v>
          </cell>
          <cell r="J233">
            <v>190.71</v>
          </cell>
        </row>
        <row r="234">
          <cell r="A234" t="str">
            <v>M947</v>
          </cell>
          <cell r="B234" t="str">
            <v>Punho para perfuratriz de esteira</v>
          </cell>
          <cell r="C234" t="str">
            <v>un</v>
          </cell>
          <cell r="D234" t="str">
            <v>660,87</v>
          </cell>
          <cell r="E234">
            <v>0</v>
          </cell>
          <cell r="F234" t="str">
            <v>un</v>
          </cell>
          <cell r="G234" t="str">
            <v>660,8700</v>
          </cell>
          <cell r="I234">
            <v>660.87</v>
          </cell>
          <cell r="J234">
            <v>660.87</v>
          </cell>
        </row>
        <row r="235">
          <cell r="A235" t="str">
            <v>M948</v>
          </cell>
          <cell r="B235" t="str">
            <v>Coroa para perfuratriz de esteira</v>
          </cell>
          <cell r="C235" t="str">
            <v>un</v>
          </cell>
          <cell r="D235" t="str">
            <v>417,25</v>
          </cell>
          <cell r="E235">
            <v>0</v>
          </cell>
          <cell r="F235" t="str">
            <v>un</v>
          </cell>
          <cell r="G235" t="str">
            <v>417,2500</v>
          </cell>
          <cell r="I235">
            <v>417.25</v>
          </cell>
          <cell r="J235">
            <v>417.25</v>
          </cell>
        </row>
        <row r="236">
          <cell r="A236" t="str">
            <v>M949</v>
          </cell>
          <cell r="B236" t="str">
            <v>Disco diam. serra asfalto SD8-034</v>
          </cell>
          <cell r="C236" t="str">
            <v>un</v>
          </cell>
          <cell r="D236" t="str">
            <v>350,08</v>
          </cell>
          <cell r="E236">
            <v>0</v>
          </cell>
          <cell r="F236" t="str">
            <v>un</v>
          </cell>
          <cell r="G236" t="str">
            <v>350,0800</v>
          </cell>
          <cell r="I236">
            <v>350.08</v>
          </cell>
          <cell r="J236">
            <v>350.08</v>
          </cell>
        </row>
        <row r="237">
          <cell r="A237" t="str">
            <v>M950</v>
          </cell>
          <cell r="B237" t="str">
            <v>Coroa impregnada NWG</v>
          </cell>
          <cell r="C237" t="str">
            <v>un</v>
          </cell>
          <cell r="D237" t="str">
            <v>535,18</v>
          </cell>
          <cell r="E237">
            <v>0</v>
          </cell>
          <cell r="F237" t="str">
            <v>un</v>
          </cell>
          <cell r="G237" t="str">
            <v>535,1800</v>
          </cell>
          <cell r="I237">
            <v>535.17999999999995</v>
          </cell>
          <cell r="J237">
            <v>535.17999999999995</v>
          </cell>
        </row>
        <row r="238">
          <cell r="A238" t="str">
            <v>M951</v>
          </cell>
          <cell r="B238" t="str">
            <v>Calibrador diamantado NWG</v>
          </cell>
          <cell r="C238" t="str">
            <v>un</v>
          </cell>
          <cell r="D238" t="str">
            <v>670,11</v>
          </cell>
          <cell r="E238">
            <v>0</v>
          </cell>
          <cell r="F238" t="str">
            <v>un</v>
          </cell>
          <cell r="G238" t="str">
            <v>670,1100</v>
          </cell>
          <cell r="I238">
            <v>670.11</v>
          </cell>
          <cell r="J238">
            <v>670.11</v>
          </cell>
        </row>
        <row r="239">
          <cell r="A239" t="str">
            <v>M952</v>
          </cell>
          <cell r="B239" t="str">
            <v>Mola retentora NWG</v>
          </cell>
          <cell r="C239" t="str">
            <v>un</v>
          </cell>
          <cell r="D239" t="str">
            <v>39,98</v>
          </cell>
          <cell r="E239">
            <v>0</v>
          </cell>
          <cell r="F239" t="str">
            <v>un</v>
          </cell>
          <cell r="G239" t="str">
            <v>39,9800</v>
          </cell>
          <cell r="I239">
            <v>39.979999999999997</v>
          </cell>
          <cell r="J239">
            <v>39.979999999999997</v>
          </cell>
        </row>
        <row r="240">
          <cell r="A240" t="str">
            <v>M953</v>
          </cell>
          <cell r="B240" t="str">
            <v>Barrilete simples NGW5</v>
          </cell>
          <cell r="C240" t="str">
            <v>un</v>
          </cell>
          <cell r="D240" t="str">
            <v>532,81</v>
          </cell>
          <cell r="E240">
            <v>0</v>
          </cell>
          <cell r="F240" t="str">
            <v>un</v>
          </cell>
          <cell r="G240" t="str">
            <v>532,8100</v>
          </cell>
          <cell r="I240">
            <v>532.80999999999995</v>
          </cell>
          <cell r="J240">
            <v>532.80999999999995</v>
          </cell>
        </row>
        <row r="241">
          <cell r="A241" t="str">
            <v>M954</v>
          </cell>
          <cell r="B241" t="str">
            <v>Haste paredes paralelas c/ niples</v>
          </cell>
          <cell r="C241" t="str">
            <v>un</v>
          </cell>
          <cell r="D241" t="str">
            <v>419,92</v>
          </cell>
          <cell r="E241">
            <v>0</v>
          </cell>
          <cell r="F241" t="str">
            <v>un</v>
          </cell>
          <cell r="G241" t="str">
            <v>419,9200</v>
          </cell>
          <cell r="I241">
            <v>419.92</v>
          </cell>
          <cell r="J241">
            <v>419.92</v>
          </cell>
        </row>
        <row r="242">
          <cell r="A242" t="str">
            <v>M955</v>
          </cell>
          <cell r="B242" t="str">
            <v>Coroa pastilha NWG</v>
          </cell>
          <cell r="C242" t="str">
            <v>un</v>
          </cell>
          <cell r="D242" t="str">
            <v>265,81</v>
          </cell>
          <cell r="E242">
            <v>0</v>
          </cell>
          <cell r="F242" t="str">
            <v>un</v>
          </cell>
          <cell r="G242" t="str">
            <v>265,8100</v>
          </cell>
          <cell r="I242">
            <v>265.81</v>
          </cell>
          <cell r="J242">
            <v>265.81</v>
          </cell>
        </row>
        <row r="243">
          <cell r="A243" t="str">
            <v>M956</v>
          </cell>
          <cell r="B243" t="str">
            <v>Sapata pastilha NW</v>
          </cell>
          <cell r="C243" t="str">
            <v>un</v>
          </cell>
          <cell r="D243" t="str">
            <v>261,69</v>
          </cell>
          <cell r="E243">
            <v>0</v>
          </cell>
          <cell r="F243" t="str">
            <v>un</v>
          </cell>
          <cell r="G243" t="str">
            <v>261,6900</v>
          </cell>
          <cell r="I243">
            <v>261.69</v>
          </cell>
          <cell r="J243">
            <v>261.69</v>
          </cell>
        </row>
        <row r="244">
          <cell r="A244" t="str">
            <v>M957</v>
          </cell>
          <cell r="B244" t="str">
            <v>Revestimento NW10</v>
          </cell>
          <cell r="C244" t="str">
            <v>un</v>
          </cell>
          <cell r="D244" t="str">
            <v>424,06</v>
          </cell>
          <cell r="E244">
            <v>0</v>
          </cell>
          <cell r="F244" t="str">
            <v>un</v>
          </cell>
          <cell r="G244" t="str">
            <v>424,0600</v>
          </cell>
          <cell r="I244">
            <v>424.06</v>
          </cell>
          <cell r="J244">
            <v>424.06</v>
          </cell>
        </row>
        <row r="245">
          <cell r="A245" t="str">
            <v>M958</v>
          </cell>
          <cell r="B245" t="str">
            <v>Calibrador pastilha NWG</v>
          </cell>
          <cell r="C245" t="str">
            <v>un</v>
          </cell>
          <cell r="D245" t="str">
            <v>269,72</v>
          </cell>
          <cell r="E245">
            <v>0</v>
          </cell>
          <cell r="F245" t="str">
            <v>un</v>
          </cell>
          <cell r="G245" t="str">
            <v>269,7200</v>
          </cell>
          <cell r="I245">
            <v>269.72000000000003</v>
          </cell>
          <cell r="J245">
            <v>269.72000000000003</v>
          </cell>
        </row>
        <row r="246">
          <cell r="A246" t="str">
            <v>M960</v>
          </cell>
          <cell r="B246" t="str">
            <v>Fio de nylon n. 040</v>
          </cell>
          <cell r="C246" t="str">
            <v>rl</v>
          </cell>
          <cell r="D246" t="str">
            <v>3,30</v>
          </cell>
          <cell r="E246">
            <v>0</v>
          </cell>
          <cell r="F246" t="str">
            <v>m</v>
          </cell>
          <cell r="G246" t="str">
            <v>0,0132</v>
          </cell>
          <cell r="I246">
            <v>3.3</v>
          </cell>
          <cell r="J246">
            <v>1.32E-2</v>
          </cell>
        </row>
        <row r="247">
          <cell r="A247" t="str">
            <v>M961</v>
          </cell>
          <cell r="B247" t="str">
            <v>Geocomposto Drenante Vertical</v>
          </cell>
          <cell r="C247" t="str">
            <v>m2</v>
          </cell>
          <cell r="D247" t="str">
            <v>15,60</v>
          </cell>
          <cell r="E247">
            <v>0</v>
          </cell>
          <cell r="F247" t="str">
            <v>m2</v>
          </cell>
          <cell r="G247" t="str">
            <v>15,6000</v>
          </cell>
          <cell r="I247">
            <v>15.6</v>
          </cell>
          <cell r="J247">
            <v>15.6</v>
          </cell>
        </row>
        <row r="248">
          <cell r="A248" t="str">
            <v>M962</v>
          </cell>
          <cell r="B248" t="str">
            <v>Dreno Fibroquímico (geodreno)</v>
          </cell>
          <cell r="C248" t="str">
            <v>m</v>
          </cell>
          <cell r="D248" t="str">
            <v>4,21</v>
          </cell>
          <cell r="E248">
            <v>0</v>
          </cell>
          <cell r="F248" t="str">
            <v>m</v>
          </cell>
          <cell r="G248" t="str">
            <v>4,2100</v>
          </cell>
          <cell r="I248">
            <v>4.21</v>
          </cell>
          <cell r="J248">
            <v>4.21</v>
          </cell>
        </row>
        <row r="249">
          <cell r="A249" t="str">
            <v>M963</v>
          </cell>
          <cell r="B249" t="str">
            <v>Tela p/ cont. de erosão superficial</v>
          </cell>
          <cell r="C249" t="str">
            <v>m2</v>
          </cell>
          <cell r="D249" t="str">
            <v>23,10</v>
          </cell>
          <cell r="E249">
            <v>0</v>
          </cell>
          <cell r="F249" t="str">
            <v>m2</v>
          </cell>
          <cell r="G249" t="str">
            <v>23,1000</v>
          </cell>
          <cell r="I249">
            <v>23.1</v>
          </cell>
          <cell r="J249">
            <v>23.1</v>
          </cell>
        </row>
        <row r="250">
          <cell r="A250" t="str">
            <v>M968</v>
          </cell>
          <cell r="B250" t="str">
            <v>Coroa p/ perfuratriz 4"</v>
          </cell>
          <cell r="C250" t="str">
            <v>un</v>
          </cell>
          <cell r="D250" t="str">
            <v>0,00</v>
          </cell>
          <cell r="E250">
            <v>0</v>
          </cell>
          <cell r="F250" t="str">
            <v>un</v>
          </cell>
          <cell r="G250" t="str">
            <v>0,0000</v>
          </cell>
          <cell r="I250">
            <v>0</v>
          </cell>
          <cell r="J250">
            <v>0</v>
          </cell>
        </row>
        <row r="251">
          <cell r="A251" t="str">
            <v>M969</v>
          </cell>
          <cell r="B251" t="str">
            <v>Película refletiva lentes expostas</v>
          </cell>
          <cell r="C251" t="str">
            <v>m2</v>
          </cell>
          <cell r="D251" t="str">
            <v>92,81</v>
          </cell>
          <cell r="E251">
            <v>0</v>
          </cell>
          <cell r="F251" t="str">
            <v>m2</v>
          </cell>
          <cell r="G251" t="str">
            <v>92,8100</v>
          </cell>
          <cell r="I251">
            <v>92.81</v>
          </cell>
          <cell r="J251">
            <v>92.81</v>
          </cell>
        </row>
        <row r="252">
          <cell r="A252" t="str">
            <v>M970</v>
          </cell>
          <cell r="B252" t="str">
            <v>Película refletiva lentes inclusas</v>
          </cell>
          <cell r="C252" t="str">
            <v>m2</v>
          </cell>
          <cell r="D252" t="str">
            <v>98,05</v>
          </cell>
          <cell r="E252">
            <v>0</v>
          </cell>
          <cell r="F252" t="str">
            <v>m2</v>
          </cell>
          <cell r="G252" t="str">
            <v>98,0500</v>
          </cell>
          <cell r="I252">
            <v>98.05</v>
          </cell>
          <cell r="J252">
            <v>98.05</v>
          </cell>
        </row>
        <row r="253">
          <cell r="A253" t="str">
            <v>M972</v>
          </cell>
          <cell r="B253" t="str">
            <v>Tacha refletiva monodirecional</v>
          </cell>
          <cell r="C253" t="str">
            <v>un</v>
          </cell>
          <cell r="D253" t="str">
            <v>6,60</v>
          </cell>
          <cell r="E253">
            <v>0</v>
          </cell>
          <cell r="F253" t="str">
            <v>un</v>
          </cell>
          <cell r="G253" t="str">
            <v>6,6000</v>
          </cell>
          <cell r="I253">
            <v>6.6</v>
          </cell>
          <cell r="J253">
            <v>6.6</v>
          </cell>
        </row>
        <row r="254">
          <cell r="A254" t="str">
            <v>M973</v>
          </cell>
          <cell r="B254" t="str">
            <v>Tacha refletiva bidirecional</v>
          </cell>
          <cell r="C254" t="str">
            <v>un</v>
          </cell>
          <cell r="D254" t="str">
            <v>12,15</v>
          </cell>
          <cell r="E254">
            <v>0</v>
          </cell>
          <cell r="F254" t="str">
            <v>un</v>
          </cell>
          <cell r="G254" t="str">
            <v>12,1500</v>
          </cell>
          <cell r="I254">
            <v>12.15</v>
          </cell>
          <cell r="J254">
            <v>12.15</v>
          </cell>
        </row>
        <row r="255">
          <cell r="A255" t="str">
            <v>M974</v>
          </cell>
          <cell r="B255" t="str">
            <v>Tachão refletivo monodirecional</v>
          </cell>
          <cell r="C255" t="str">
            <v>un</v>
          </cell>
          <cell r="D255" t="str">
            <v>30,70</v>
          </cell>
          <cell r="E255">
            <v>0</v>
          </cell>
          <cell r="F255" t="str">
            <v>un</v>
          </cell>
          <cell r="G255" t="str">
            <v>30,7000</v>
          </cell>
          <cell r="I255">
            <v>30.7</v>
          </cell>
          <cell r="J255">
            <v>30.7</v>
          </cell>
        </row>
        <row r="256">
          <cell r="A256" t="str">
            <v>M975</v>
          </cell>
          <cell r="B256" t="str">
            <v>Tachão refletivo bidirecional</v>
          </cell>
          <cell r="C256" t="str">
            <v>un</v>
          </cell>
          <cell r="D256" t="str">
            <v>31,90</v>
          </cell>
          <cell r="E256">
            <v>0</v>
          </cell>
          <cell r="F256" t="str">
            <v>un</v>
          </cell>
          <cell r="G256" t="str">
            <v>31,9000</v>
          </cell>
          <cell r="I256">
            <v>31.9</v>
          </cell>
          <cell r="J256">
            <v>31.9</v>
          </cell>
        </row>
        <row r="257">
          <cell r="A257" t="str">
            <v>M976</v>
          </cell>
          <cell r="B257" t="str">
            <v>Baguete limitador de polietileno</v>
          </cell>
          <cell r="C257" t="str">
            <v>m</v>
          </cell>
          <cell r="D257" t="str">
            <v>1,21</v>
          </cell>
          <cell r="E257">
            <v>0</v>
          </cell>
          <cell r="F257" t="str">
            <v>m</v>
          </cell>
          <cell r="G257" t="str">
            <v>1,2100</v>
          </cell>
          <cell r="I257">
            <v>1.21</v>
          </cell>
          <cell r="J257">
            <v>1.21</v>
          </cell>
        </row>
        <row r="258">
          <cell r="A258" t="str">
            <v>M977</v>
          </cell>
          <cell r="B258" t="str">
            <v>Selante asfáltico polimerizado</v>
          </cell>
          <cell r="C258" t="str">
            <v>l</v>
          </cell>
          <cell r="D258" t="str">
            <v>2,46</v>
          </cell>
          <cell r="E258">
            <v>0</v>
          </cell>
          <cell r="F258" t="str">
            <v>l</v>
          </cell>
          <cell r="G258" t="str">
            <v>2,4600</v>
          </cell>
          <cell r="I258">
            <v>2.46</v>
          </cell>
          <cell r="J258">
            <v>2.46</v>
          </cell>
        </row>
        <row r="259">
          <cell r="A259" t="str">
            <v>M980</v>
          </cell>
          <cell r="B259" t="str">
            <v>Indenização de jazida</v>
          </cell>
          <cell r="C259" t="str">
            <v>m3</v>
          </cell>
          <cell r="D259" t="str">
            <v>0,01</v>
          </cell>
          <cell r="E259">
            <v>0</v>
          </cell>
          <cell r="F259" t="str">
            <v>m3</v>
          </cell>
          <cell r="G259" t="str">
            <v>0,0100</v>
          </cell>
          <cell r="I259">
            <v>0.01</v>
          </cell>
          <cell r="J259">
            <v>0.01</v>
          </cell>
        </row>
        <row r="260">
          <cell r="A260" t="str">
            <v>M982</v>
          </cell>
          <cell r="B260" t="str">
            <v>Isopor de 5cm de espessura</v>
          </cell>
          <cell r="C260" t="str">
            <v>m2</v>
          </cell>
          <cell r="D260" t="str">
            <v>12,50</v>
          </cell>
          <cell r="E260">
            <v>0</v>
          </cell>
          <cell r="F260" t="str">
            <v>m2</v>
          </cell>
          <cell r="G260" t="str">
            <v>12,5000</v>
          </cell>
          <cell r="I260">
            <v>12.5</v>
          </cell>
          <cell r="J260">
            <v>12.5</v>
          </cell>
        </row>
        <row r="261">
          <cell r="A261" t="str">
            <v>M983</v>
          </cell>
          <cell r="B261" t="str">
            <v>Disco diam. p/ máq. de disco 6kW</v>
          </cell>
          <cell r="C261" t="str">
            <v>un</v>
          </cell>
          <cell r="D261" t="str">
            <v>297,60</v>
          </cell>
          <cell r="E261">
            <v>0</v>
          </cell>
          <cell r="F261" t="str">
            <v>un</v>
          </cell>
          <cell r="G261" t="str">
            <v>297,6000</v>
          </cell>
          <cell r="I261">
            <v>297.60000000000002</v>
          </cell>
          <cell r="J261">
            <v>297.60000000000002</v>
          </cell>
        </row>
        <row r="262">
          <cell r="A262" t="str">
            <v>M985</v>
          </cell>
          <cell r="B262" t="str">
            <v>Tubo plástico para purgadores</v>
          </cell>
          <cell r="C262" t="str">
            <v>m</v>
          </cell>
          <cell r="D262" t="str">
            <v>3,23</v>
          </cell>
          <cell r="E262">
            <v>0</v>
          </cell>
          <cell r="F262" t="str">
            <v>m</v>
          </cell>
          <cell r="G262" t="str">
            <v>3,2300</v>
          </cell>
          <cell r="I262">
            <v>3.23</v>
          </cell>
          <cell r="J262">
            <v>3.23</v>
          </cell>
        </row>
        <row r="263">
          <cell r="A263" t="str">
            <v>M986</v>
          </cell>
          <cell r="B263" t="str">
            <v>Tacha Refl. vidro temp. 180º brca</v>
          </cell>
          <cell r="C263" t="str">
            <v>un</v>
          </cell>
          <cell r="D263" t="str">
            <v>15,70</v>
          </cell>
          <cell r="E263">
            <v>0</v>
          </cell>
          <cell r="F263" t="str">
            <v>un</v>
          </cell>
          <cell r="G263" t="str">
            <v>15,7000</v>
          </cell>
          <cell r="I263">
            <v>15.7</v>
          </cell>
          <cell r="J263">
            <v>15.7</v>
          </cell>
        </row>
        <row r="264">
          <cell r="A264" t="str">
            <v>M987</v>
          </cell>
          <cell r="B264" t="str">
            <v>Tacha Refl. vidro temp. 360° brca</v>
          </cell>
          <cell r="C264" t="str">
            <v>un</v>
          </cell>
          <cell r="D264" t="str">
            <v>15,70</v>
          </cell>
          <cell r="E264">
            <v>0</v>
          </cell>
          <cell r="F264" t="str">
            <v>un</v>
          </cell>
          <cell r="G264" t="str">
            <v>15,7000</v>
          </cell>
          <cell r="I264">
            <v>15.7</v>
          </cell>
          <cell r="J264">
            <v>15.7</v>
          </cell>
        </row>
        <row r="265">
          <cell r="A265" t="str">
            <v>M988</v>
          </cell>
          <cell r="B265" t="str">
            <v>Tacha Refl. vidro temp. 360º amarel</v>
          </cell>
          <cell r="C265" t="str">
            <v>un</v>
          </cell>
          <cell r="D265" t="str">
            <v>18,05</v>
          </cell>
          <cell r="E265">
            <v>0</v>
          </cell>
          <cell r="F265" t="str">
            <v>un</v>
          </cell>
          <cell r="G265" t="str">
            <v>18,0500</v>
          </cell>
          <cell r="I265">
            <v>18.05</v>
          </cell>
          <cell r="J265">
            <v>18.05</v>
          </cell>
        </row>
        <row r="266">
          <cell r="A266" t="str">
            <v>M996</v>
          </cell>
          <cell r="B266" t="str">
            <v>Material Demolido</v>
          </cell>
          <cell r="C266" t="str">
            <v>t</v>
          </cell>
          <cell r="D266" t="str">
            <v>0,00</v>
          </cell>
          <cell r="E266">
            <v>0</v>
          </cell>
          <cell r="F266" t="str">
            <v>t</v>
          </cell>
          <cell r="G266" t="str">
            <v>0,0000</v>
          </cell>
          <cell r="I266">
            <v>0</v>
          </cell>
          <cell r="J266">
            <v>0</v>
          </cell>
        </row>
        <row r="267">
          <cell r="A267" t="str">
            <v>M997</v>
          </cell>
          <cell r="B267" t="str">
            <v>Material Fresado</v>
          </cell>
          <cell r="C267" t="str">
            <v>t</v>
          </cell>
          <cell r="D267" t="str">
            <v>0,00</v>
          </cell>
          <cell r="E267">
            <v>0</v>
          </cell>
          <cell r="F267" t="str">
            <v>t</v>
          </cell>
          <cell r="G267" t="str">
            <v>0,0000</v>
          </cell>
          <cell r="I267">
            <v>0</v>
          </cell>
          <cell r="J267">
            <v>0</v>
          </cell>
        </row>
        <row r="268">
          <cell r="A268" t="str">
            <v>M998</v>
          </cell>
          <cell r="B268" t="str">
            <v>Madeira</v>
          </cell>
          <cell r="C268" t="str">
            <v>t</v>
          </cell>
          <cell r="D268" t="str">
            <v>0,00</v>
          </cell>
          <cell r="E268">
            <v>0</v>
          </cell>
          <cell r="F268" t="str">
            <v>t</v>
          </cell>
          <cell r="G268" t="str">
            <v>0,0000</v>
          </cell>
          <cell r="I268">
            <v>0</v>
          </cell>
          <cell r="J268">
            <v>0</v>
          </cell>
        </row>
        <row r="269">
          <cell r="A269" t="str">
            <v>M999</v>
          </cell>
          <cell r="B269" t="str">
            <v>Material retirado da pista</v>
          </cell>
          <cell r="C269" t="str">
            <v>t</v>
          </cell>
          <cell r="D269" t="str">
            <v>0,00</v>
          </cell>
          <cell r="E269">
            <v>0</v>
          </cell>
          <cell r="F269" t="str">
            <v>t</v>
          </cell>
          <cell r="G269" t="str">
            <v>0,0000</v>
          </cell>
          <cell r="I269">
            <v>0</v>
          </cell>
          <cell r="J269">
            <v>0</v>
          </cell>
        </row>
      </sheetData>
      <sheetData sheetId="71"/>
      <sheetData sheetId="72">
        <row r="6">
          <cell r="A6" t="str">
            <v>3 S 08 200 50</v>
          </cell>
          <cell r="B6" t="str">
            <v>Recomp. de guarda corpo AC/BC</v>
          </cell>
          <cell r="C6" t="str">
            <v>m</v>
          </cell>
          <cell r="D6">
            <v>2</v>
          </cell>
          <cell r="E6" t="str">
            <v>E208</v>
          </cell>
          <cell r="F6" t="str">
            <v>Compressor de Ar : Atlas Copco : XAHS 107Pd - 200 PCM</v>
          </cell>
          <cell r="G6">
            <v>1</v>
          </cell>
          <cell r="H6">
            <v>0.5</v>
          </cell>
          <cell r="I6">
            <v>0.5</v>
          </cell>
          <cell r="J6">
            <v>60.179499999999997</v>
          </cell>
          <cell r="K6">
            <v>15.0532</v>
          </cell>
          <cell r="L6">
            <v>37.616349999999997</v>
          </cell>
          <cell r="M6" t="str">
            <v>E209</v>
          </cell>
          <cell r="N6" t="str">
            <v>Martelete : Atlas Copco : TEX270 PS - rompedor 28 kg</v>
          </cell>
          <cell r="O6">
            <v>1</v>
          </cell>
          <cell r="P6">
            <v>0.5</v>
          </cell>
          <cell r="Q6">
            <v>0.5</v>
          </cell>
          <cell r="R6">
            <v>11.957700000000001</v>
          </cell>
          <cell r="S6">
            <v>10.7425</v>
          </cell>
          <cell r="T6">
            <v>11.350100000000001</v>
          </cell>
          <cell r="U6" t="str">
            <v>E402</v>
          </cell>
          <cell r="V6" t="str">
            <v>Caminhão Carroceria : Mercedes Benz : 2726 K - de madeira 15 t</v>
          </cell>
          <cell r="W6">
            <v>0.01</v>
          </cell>
          <cell r="X6">
            <v>1</v>
          </cell>
          <cell r="Y6">
            <v>0</v>
          </cell>
          <cell r="Z6">
            <v>136.91759999999999</v>
          </cell>
          <cell r="AA6">
            <v>13.7531</v>
          </cell>
          <cell r="AB6">
            <v>1.3691759999999999</v>
          </cell>
          <cell r="AC6">
            <v>0</v>
          </cell>
          <cell r="AD6">
            <v>0</v>
          </cell>
          <cell r="AE6">
            <v>1</v>
          </cell>
          <cell r="AF6">
            <v>0.5</v>
          </cell>
          <cell r="AG6">
            <v>0.5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1</v>
          </cell>
          <cell r="AN6">
            <v>0.5</v>
          </cell>
          <cell r="AO6">
            <v>0.5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1</v>
          </cell>
          <cell r="AV6">
            <v>0.5</v>
          </cell>
          <cell r="AW6">
            <v>0.5</v>
          </cell>
          <cell r="AX6">
            <v>0</v>
          </cell>
          <cell r="AY6">
            <v>0</v>
          </cell>
          <cell r="AZ6">
            <v>0</v>
          </cell>
          <cell r="BA6">
            <v>50.335625999999998</v>
          </cell>
          <cell r="BB6" t="str">
            <v>T604</v>
          </cell>
          <cell r="BC6" t="str">
            <v>Pedreiro</v>
          </cell>
          <cell r="BD6">
            <v>1</v>
          </cell>
          <cell r="BE6">
            <v>12.5899</v>
          </cell>
          <cell r="BF6">
            <v>12.5899</v>
          </cell>
          <cell r="BG6" t="str">
            <v>T701</v>
          </cell>
          <cell r="BH6" t="str">
            <v>Servente</v>
          </cell>
          <cell r="BI6">
            <v>4</v>
          </cell>
          <cell r="BJ6">
            <v>8.4161000000000001</v>
          </cell>
          <cell r="BK6">
            <v>33.664400000000001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46.254300000000001</v>
          </cell>
          <cell r="CG6">
            <v>0.15509999999999999</v>
          </cell>
          <cell r="CH6">
            <v>7.1740419299999996</v>
          </cell>
          <cell r="CI6">
            <v>103.76396793000001</v>
          </cell>
          <cell r="CJ6">
            <v>51.881983965000003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 t="str">
            <v>1 A 01 418 51</v>
          </cell>
          <cell r="DW6" t="str">
            <v>Concr.estr fck=18MPa c.raz uso ger conf/lanç AC/BC</v>
          </cell>
          <cell r="DX6">
            <v>5.5999999999999999E-3</v>
          </cell>
          <cell r="DY6" t="str">
            <v>m3</v>
          </cell>
          <cell r="DZ6">
            <v>305.69</v>
          </cell>
          <cell r="EA6">
            <v>1.7118640000000001</v>
          </cell>
          <cell r="EB6" t="str">
            <v>1 A 01 720 02</v>
          </cell>
          <cell r="EC6" t="str">
            <v>Fabricação de Guarda-corpo</v>
          </cell>
          <cell r="ED6">
            <v>1</v>
          </cell>
          <cell r="EE6" t="str">
            <v>m</v>
          </cell>
          <cell r="EF6">
            <v>42.74</v>
          </cell>
          <cell r="EG6">
            <v>42.74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>
            <v>0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>
            <v>0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44.451864</v>
          </cell>
          <cell r="FG6">
            <v>96.33</v>
          </cell>
          <cell r="FH6">
            <v>33.06</v>
          </cell>
          <cell r="FI6">
            <v>129.38999999999999</v>
          </cell>
        </row>
        <row r="7">
          <cell r="A7" t="str">
            <v>3 S 08 200 50-A</v>
          </cell>
          <cell r="B7" t="str">
            <v>Recomp. de guarda corpo AC/BC (Fabricação de Guarda-corpo AC/BC)</v>
          </cell>
          <cell r="C7" t="str">
            <v>m</v>
          </cell>
          <cell r="D7">
            <v>2</v>
          </cell>
          <cell r="E7" t="str">
            <v>E208</v>
          </cell>
          <cell r="F7" t="str">
            <v>Compressor de Ar : Atlas Copco : XAHS 107Pd - 200 PCM</v>
          </cell>
          <cell r="G7">
            <v>1</v>
          </cell>
          <cell r="H7">
            <v>0.5</v>
          </cell>
          <cell r="I7">
            <v>0.5</v>
          </cell>
          <cell r="J7">
            <v>60.179499999999997</v>
          </cell>
          <cell r="K7">
            <v>15.0532</v>
          </cell>
          <cell r="L7">
            <v>37.616349999999997</v>
          </cell>
          <cell r="M7" t="str">
            <v>E209</v>
          </cell>
          <cell r="N7" t="str">
            <v>Martelete : Atlas Copco : TEX270 PS - rompedor 28 kg</v>
          </cell>
          <cell r="O7">
            <v>1</v>
          </cell>
          <cell r="P7">
            <v>0.5</v>
          </cell>
          <cell r="Q7">
            <v>0.5</v>
          </cell>
          <cell r="R7">
            <v>11.957700000000001</v>
          </cell>
          <cell r="S7">
            <v>10.7425</v>
          </cell>
          <cell r="T7">
            <v>11.350100000000001</v>
          </cell>
          <cell r="U7" t="str">
            <v>E402</v>
          </cell>
          <cell r="V7" t="str">
            <v>Caminhão Carroceria : Mercedes Benz : 2726 K - de madeira 15 t</v>
          </cell>
          <cell r="W7">
            <v>0.01</v>
          </cell>
          <cell r="X7">
            <v>1</v>
          </cell>
          <cell r="Y7">
            <v>0</v>
          </cell>
          <cell r="Z7">
            <v>136.91759999999999</v>
          </cell>
          <cell r="AA7">
            <v>13.7531</v>
          </cell>
          <cell r="AB7">
            <v>1.3691759999999999</v>
          </cell>
          <cell r="AC7">
            <v>0</v>
          </cell>
          <cell r="AD7">
            <v>0</v>
          </cell>
          <cell r="AE7">
            <v>1</v>
          </cell>
          <cell r="AF7">
            <v>0.5</v>
          </cell>
          <cell r="AG7">
            <v>0.5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1</v>
          </cell>
          <cell r="AN7">
            <v>0.5</v>
          </cell>
          <cell r="AO7">
            <v>0.5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1</v>
          </cell>
          <cell r="AV7">
            <v>0.5</v>
          </cell>
          <cell r="AW7">
            <v>0.5</v>
          </cell>
          <cell r="AX7">
            <v>0</v>
          </cell>
          <cell r="AY7">
            <v>0</v>
          </cell>
          <cell r="AZ7">
            <v>0</v>
          </cell>
          <cell r="BA7">
            <v>50.335625999999998</v>
          </cell>
          <cell r="BB7" t="str">
            <v>T604</v>
          </cell>
          <cell r="BC7" t="str">
            <v>Pedreiro</v>
          </cell>
          <cell r="BD7">
            <v>1</v>
          </cell>
          <cell r="BE7">
            <v>12.5899</v>
          </cell>
          <cell r="BF7">
            <v>12.5899</v>
          </cell>
          <cell r="BG7" t="str">
            <v>T701</v>
          </cell>
          <cell r="BH7" t="str">
            <v>Servente</v>
          </cell>
          <cell r="BI7">
            <v>4</v>
          </cell>
          <cell r="BJ7">
            <v>8.4161000000000001</v>
          </cell>
          <cell r="BK7">
            <v>33.664400000000001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46.254300000000001</v>
          </cell>
          <cell r="CG7">
            <v>0.15509999999999999</v>
          </cell>
          <cell r="CH7">
            <v>7.1740419299999996</v>
          </cell>
          <cell r="CI7">
            <v>103.76396793000001</v>
          </cell>
          <cell r="CJ7">
            <v>51.881983965000003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 t="str">
            <v>1 A 01 418 51</v>
          </cell>
          <cell r="DW7" t="str">
            <v>Concr.estr fck=18MPa c.raz uso ger conf/lanç AC/BC</v>
          </cell>
          <cell r="DX7">
            <v>5.5999999999999999E-3</v>
          </cell>
          <cell r="DY7" t="str">
            <v>m3</v>
          </cell>
          <cell r="DZ7">
            <v>305.69</v>
          </cell>
          <cell r="EA7">
            <v>1.7118640000000001</v>
          </cell>
          <cell r="EB7" t="str">
            <v>1 A 01 720 52</v>
          </cell>
          <cell r="EC7" t="str">
            <v>Fabricação de guarda - corpo AC/BC</v>
          </cell>
          <cell r="ED7">
            <v>1</v>
          </cell>
          <cell r="EE7" t="str">
            <v>m</v>
          </cell>
          <cell r="EF7">
            <v>44.93</v>
          </cell>
          <cell r="EG7">
            <v>44.93</v>
          </cell>
          <cell r="EH7">
            <v>0</v>
          </cell>
          <cell r="EI7">
            <v>0</v>
          </cell>
          <cell r="EJ7">
            <v>0</v>
          </cell>
          <cell r="EK7">
            <v>0</v>
          </cell>
          <cell r="EL7">
            <v>0</v>
          </cell>
          <cell r="EM7">
            <v>0</v>
          </cell>
          <cell r="EN7">
            <v>0</v>
          </cell>
          <cell r="EO7">
            <v>0</v>
          </cell>
          <cell r="EP7">
            <v>0</v>
          </cell>
          <cell r="EQ7">
            <v>0</v>
          </cell>
          <cell r="ER7">
            <v>0</v>
          </cell>
          <cell r="ES7">
            <v>0</v>
          </cell>
          <cell r="ET7">
            <v>0</v>
          </cell>
          <cell r="EU7">
            <v>0</v>
          </cell>
          <cell r="EV7">
            <v>0</v>
          </cell>
          <cell r="EW7">
            <v>0</v>
          </cell>
          <cell r="EX7">
            <v>0</v>
          </cell>
          <cell r="EY7">
            <v>0</v>
          </cell>
          <cell r="EZ7">
            <v>0</v>
          </cell>
          <cell r="FA7">
            <v>0</v>
          </cell>
          <cell r="FB7">
            <v>0</v>
          </cell>
          <cell r="FC7">
            <v>0</v>
          </cell>
          <cell r="FD7">
            <v>0</v>
          </cell>
          <cell r="FE7">
            <v>0</v>
          </cell>
          <cell r="FF7">
            <v>46.641863999999998</v>
          </cell>
          <cell r="FG7">
            <v>98.52</v>
          </cell>
          <cell r="FH7">
            <v>33.81</v>
          </cell>
          <cell r="FI7">
            <v>132.33000000000001</v>
          </cell>
        </row>
        <row r="8">
          <cell r="A8" t="str">
            <v>1 A 00 716 00</v>
          </cell>
          <cell r="B8" t="str">
            <v>Areia comercial</v>
          </cell>
          <cell r="C8" t="str">
            <v>m3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1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1</v>
          </cell>
          <cell r="P8">
            <v>0.5</v>
          </cell>
          <cell r="Q8">
            <v>0.5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1</v>
          </cell>
          <cell r="X8">
            <v>0.5</v>
          </cell>
          <cell r="Y8">
            <v>0.5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1</v>
          </cell>
          <cell r="AF8">
            <v>0.5</v>
          </cell>
          <cell r="AG8">
            <v>0.5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1</v>
          </cell>
          <cell r="AN8">
            <v>0.5</v>
          </cell>
          <cell r="AO8">
            <v>0.5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1</v>
          </cell>
          <cell r="AV8">
            <v>0.5</v>
          </cell>
          <cell r="AW8">
            <v>0.5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 t="str">
            <v>M704</v>
          </cell>
          <cell r="CL8" t="str">
            <v>Areia lavada</v>
          </cell>
          <cell r="CM8">
            <v>1</v>
          </cell>
          <cell r="CN8" t="str">
            <v>m3</v>
          </cell>
          <cell r="CO8">
            <v>58.75</v>
          </cell>
          <cell r="CP8">
            <v>58.75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58.75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58.75</v>
          </cell>
          <cell r="FH8">
            <v>20.16</v>
          </cell>
          <cell r="FI8">
            <v>78.91</v>
          </cell>
        </row>
        <row r="9">
          <cell r="A9" t="str">
            <v>1 A 00 716 00-A</v>
          </cell>
          <cell r="B9" t="str">
            <v>Areia comercial (Cotação)</v>
          </cell>
          <cell r="C9" t="str">
            <v>m3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1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</v>
          </cell>
          <cell r="P9">
            <v>0.5</v>
          </cell>
          <cell r="Q9">
            <v>0.5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1</v>
          </cell>
          <cell r="X9">
            <v>0.5</v>
          </cell>
          <cell r="Y9">
            <v>0.5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1</v>
          </cell>
          <cell r="AF9">
            <v>0.5</v>
          </cell>
          <cell r="AG9">
            <v>0.5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1</v>
          </cell>
          <cell r="AN9">
            <v>0.5</v>
          </cell>
          <cell r="AO9">
            <v>0.5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1</v>
          </cell>
          <cell r="AV9">
            <v>0.5</v>
          </cell>
          <cell r="AW9">
            <v>0.5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 t="str">
            <v>M704-A</v>
          </cell>
          <cell r="CL9" t="str">
            <v>Areia lavada (Cotação)</v>
          </cell>
          <cell r="CM9">
            <v>1</v>
          </cell>
          <cell r="CN9" t="str">
            <v>m3</v>
          </cell>
          <cell r="CO9">
            <v>20</v>
          </cell>
          <cell r="CP9">
            <v>20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20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>
            <v>20</v>
          </cell>
          <cell r="FH9">
            <v>6.86</v>
          </cell>
          <cell r="FI9">
            <v>26.86</v>
          </cell>
        </row>
        <row r="10">
          <cell r="A10" t="str">
            <v>1 A 00 717 00-A</v>
          </cell>
          <cell r="B10" t="str">
            <v>Brita Comercial (Cotação)</v>
          </cell>
          <cell r="C10" t="str">
            <v>m3</v>
          </cell>
          <cell r="D10">
            <v>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1</v>
          </cell>
          <cell r="P10">
            <v>0.5</v>
          </cell>
          <cell r="Q10">
            <v>0.5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1</v>
          </cell>
          <cell r="X10">
            <v>0.5</v>
          </cell>
          <cell r="Y10">
            <v>0.5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1</v>
          </cell>
          <cell r="AF10">
            <v>0.5</v>
          </cell>
          <cell r="AG10">
            <v>0.5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1</v>
          </cell>
          <cell r="AN10">
            <v>0.5</v>
          </cell>
          <cell r="AO10">
            <v>0.5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1</v>
          </cell>
          <cell r="AV10">
            <v>0.5</v>
          </cell>
          <cell r="AW10">
            <v>0.5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 t="str">
            <v>AM35-A</v>
          </cell>
          <cell r="CL10" t="str">
            <v>Brita 1 (Cotação)</v>
          </cell>
          <cell r="CM10">
            <v>0.33329999999999999</v>
          </cell>
          <cell r="CN10" t="str">
            <v>m3</v>
          </cell>
          <cell r="CO10">
            <v>45</v>
          </cell>
          <cell r="CP10">
            <v>14.9985</v>
          </cell>
          <cell r="CQ10" t="str">
            <v>AM36-A</v>
          </cell>
          <cell r="CR10" t="str">
            <v>Brita 2 (Cotação)</v>
          </cell>
          <cell r="CS10">
            <v>0.33329999999999999</v>
          </cell>
          <cell r="CT10" t="str">
            <v>m3</v>
          </cell>
          <cell r="CU10">
            <v>45</v>
          </cell>
          <cell r="CV10">
            <v>14.9985</v>
          </cell>
          <cell r="CW10" t="str">
            <v>AM37-A</v>
          </cell>
          <cell r="CX10" t="str">
            <v>Brita 3 (Cotação)</v>
          </cell>
          <cell r="CY10">
            <v>0.33339999999999997</v>
          </cell>
          <cell r="CZ10" t="str">
            <v>m3</v>
          </cell>
          <cell r="DA10">
            <v>45</v>
          </cell>
          <cell r="DB10">
            <v>15.002999999999998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>
            <v>0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45</v>
          </cell>
          <cell r="DV10">
            <v>0</v>
          </cell>
          <cell r="DW10">
            <v>0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>
            <v>0</v>
          </cell>
          <cell r="EG10">
            <v>0</v>
          </cell>
          <cell r="EH10">
            <v>0</v>
          </cell>
          <cell r="EI10">
            <v>0</v>
          </cell>
          <cell r="EJ10">
            <v>0</v>
          </cell>
          <cell r="EK10">
            <v>0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0</v>
          </cell>
          <cell r="FA10">
            <v>0</v>
          </cell>
          <cell r="FB10">
            <v>0</v>
          </cell>
          <cell r="FC10">
            <v>0</v>
          </cell>
          <cell r="FD10">
            <v>0</v>
          </cell>
          <cell r="FE10">
            <v>0</v>
          </cell>
          <cell r="FF10">
            <v>0</v>
          </cell>
          <cell r="FG10">
            <v>45</v>
          </cell>
          <cell r="FH10">
            <v>15.44</v>
          </cell>
          <cell r="FI10">
            <v>60.44</v>
          </cell>
        </row>
        <row r="11">
          <cell r="A11" t="str">
            <v>1 A 00 717 00</v>
          </cell>
          <cell r="B11" t="str">
            <v>Brita Comercial</v>
          </cell>
          <cell r="C11" t="str">
            <v>m3</v>
          </cell>
          <cell r="D11">
            <v>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1</v>
          </cell>
          <cell r="P11">
            <v>0.5</v>
          </cell>
          <cell r="Q11">
            <v>0.5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1</v>
          </cell>
          <cell r="X11">
            <v>0.5</v>
          </cell>
          <cell r="Y11">
            <v>0.5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1</v>
          </cell>
          <cell r="AF11">
            <v>0.5</v>
          </cell>
          <cell r="AG11">
            <v>0.5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1</v>
          </cell>
          <cell r="AN11">
            <v>0.5</v>
          </cell>
          <cell r="AO11">
            <v>0.5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1</v>
          </cell>
          <cell r="AV11">
            <v>0.5</v>
          </cell>
          <cell r="AW11">
            <v>0.5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 t="str">
            <v>AM35</v>
          </cell>
          <cell r="CL11" t="str">
            <v>Brita 1</v>
          </cell>
          <cell r="CM11">
            <v>0.33329999999999999</v>
          </cell>
          <cell r="CN11" t="str">
            <v>m3</v>
          </cell>
          <cell r="CO11">
            <v>63.08</v>
          </cell>
          <cell r="CP11">
            <v>21.024563999999998</v>
          </cell>
          <cell r="CQ11" t="str">
            <v>AM36</v>
          </cell>
          <cell r="CR11" t="str">
            <v>Brita 2</v>
          </cell>
          <cell r="CS11">
            <v>0.33329999999999999</v>
          </cell>
          <cell r="CT11" t="str">
            <v>m3</v>
          </cell>
          <cell r="CU11">
            <v>59.87</v>
          </cell>
          <cell r="CV11">
            <v>19.954670999999998</v>
          </cell>
          <cell r="CW11" t="str">
            <v>AM37</v>
          </cell>
          <cell r="CX11" t="str">
            <v>Brita 3</v>
          </cell>
          <cell r="CY11">
            <v>0.33339999999999997</v>
          </cell>
          <cell r="CZ11" t="str">
            <v>m3</v>
          </cell>
          <cell r="DA11">
            <v>55.01</v>
          </cell>
          <cell r="DB11">
            <v>18.340333999999999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59.319568999999994</v>
          </cell>
          <cell r="DV11">
            <v>0</v>
          </cell>
          <cell r="DW11">
            <v>0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H11">
            <v>0</v>
          </cell>
          <cell r="EI11">
            <v>0</v>
          </cell>
          <cell r="EJ11">
            <v>0</v>
          </cell>
          <cell r="EK11">
            <v>0</v>
          </cell>
          <cell r="EL11">
            <v>0</v>
          </cell>
          <cell r="EM11">
            <v>0</v>
          </cell>
          <cell r="EN11">
            <v>0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0</v>
          </cell>
          <cell r="FA11">
            <v>0</v>
          </cell>
          <cell r="FB11">
            <v>0</v>
          </cell>
          <cell r="FC11">
            <v>0</v>
          </cell>
          <cell r="FD11">
            <v>0</v>
          </cell>
          <cell r="FE11">
            <v>0</v>
          </cell>
          <cell r="FF11">
            <v>0</v>
          </cell>
          <cell r="FG11">
            <v>59.32</v>
          </cell>
          <cell r="FH11">
            <v>20.36</v>
          </cell>
          <cell r="FI11">
            <v>79.680000000000007</v>
          </cell>
        </row>
        <row r="12">
          <cell r="A12" t="str">
            <v>2 S 03 326 50</v>
          </cell>
          <cell r="B12" t="str">
            <v>Concr.estr.fck=20MPa-c.raz.uso ger.conf.lanç AC/BC</v>
          </cell>
          <cell r="C12" t="str">
            <v>m3</v>
          </cell>
          <cell r="D12">
            <v>2.5</v>
          </cell>
          <cell r="E12" t="str">
            <v>E302</v>
          </cell>
          <cell r="F12" t="str">
            <v>Betoneira : Menegotti : - 400 l</v>
          </cell>
          <cell r="G12">
            <v>1</v>
          </cell>
          <cell r="H12">
            <v>1</v>
          </cell>
          <cell r="I12">
            <v>0</v>
          </cell>
          <cell r="J12">
            <v>17.59</v>
          </cell>
          <cell r="K12">
            <v>15.0532</v>
          </cell>
          <cell r="L12">
            <v>17.59</v>
          </cell>
          <cell r="M12" t="str">
            <v>E304</v>
          </cell>
          <cell r="N12" t="str">
            <v>Transportador Manual : AJS : - carrinho de mão 80 l</v>
          </cell>
          <cell r="O12">
            <v>3</v>
          </cell>
          <cell r="P12">
            <v>0.69</v>
          </cell>
          <cell r="Q12">
            <v>0.31000000000000005</v>
          </cell>
          <cell r="R12">
            <v>0.1903</v>
          </cell>
          <cell r="S12">
            <v>0</v>
          </cell>
          <cell r="T12">
            <v>0.39392099999999997</v>
          </cell>
          <cell r="U12" t="str">
            <v>E306</v>
          </cell>
          <cell r="V12" t="str">
            <v>Vibrador de Concreto : diversos : VIP-MT2 - de imersão</v>
          </cell>
          <cell r="W12">
            <v>2</v>
          </cell>
          <cell r="X12">
            <v>1</v>
          </cell>
          <cell r="Y12">
            <v>0</v>
          </cell>
          <cell r="Z12">
            <v>12.093</v>
          </cell>
          <cell r="AA12">
            <v>10.7425</v>
          </cell>
          <cell r="AB12">
            <v>24.186</v>
          </cell>
          <cell r="AC12" t="str">
            <v>E402</v>
          </cell>
          <cell r="AD12" t="str">
            <v>Caminhão Carroceria : Mercedes Benz : 2726 K - de madeira 15 t</v>
          </cell>
          <cell r="AE12">
            <v>0.06</v>
          </cell>
          <cell r="AF12">
            <v>1</v>
          </cell>
          <cell r="AG12">
            <v>0</v>
          </cell>
          <cell r="AH12">
            <v>136.91759999999999</v>
          </cell>
          <cell r="AI12">
            <v>13.7531</v>
          </cell>
          <cell r="AJ12">
            <v>8.2150559999999988</v>
          </cell>
          <cell r="AK12" t="str">
            <v>E404</v>
          </cell>
          <cell r="AL12" t="str">
            <v>Caminhão Basculante : Mercedes Benz : 2726 K - 10 m3 - 15 t</v>
          </cell>
          <cell r="AM12">
            <v>0.02</v>
          </cell>
          <cell r="AN12">
            <v>1</v>
          </cell>
          <cell r="AO12">
            <v>0</v>
          </cell>
          <cell r="AP12">
            <v>140.7423</v>
          </cell>
          <cell r="AQ12">
            <v>13.7531</v>
          </cell>
          <cell r="AR12">
            <v>2.8148460000000002</v>
          </cell>
          <cell r="AS12" t="str">
            <v>E509</v>
          </cell>
          <cell r="AT12" t="str">
            <v>Grupo Gerador : Heimer : GEHMI-40 - 32,0 KVA</v>
          </cell>
          <cell r="AU12">
            <v>1</v>
          </cell>
          <cell r="AV12">
            <v>1</v>
          </cell>
          <cell r="AW12">
            <v>0</v>
          </cell>
          <cell r="AX12">
            <v>20.378499999999999</v>
          </cell>
          <cell r="AY12">
            <v>0</v>
          </cell>
          <cell r="AZ12">
            <v>20.378499999999999</v>
          </cell>
          <cell r="BA12">
            <v>73.578322999999997</v>
          </cell>
          <cell r="BB12" t="str">
            <v>T604</v>
          </cell>
          <cell r="BC12" t="str">
            <v>Pedreiro</v>
          </cell>
          <cell r="BD12">
            <v>1</v>
          </cell>
          <cell r="BE12">
            <v>12.5899</v>
          </cell>
          <cell r="BF12">
            <v>12.5899</v>
          </cell>
          <cell r="BG12" t="str">
            <v>T701</v>
          </cell>
          <cell r="BH12" t="str">
            <v>Servente</v>
          </cell>
          <cell r="BI12">
            <v>14</v>
          </cell>
          <cell r="BJ12">
            <v>8.4161000000000001</v>
          </cell>
          <cell r="BK12">
            <v>117.8254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130.4153</v>
          </cell>
          <cell r="CG12">
            <v>0.2051</v>
          </cell>
          <cell r="CH12">
            <v>26.748178030000002</v>
          </cell>
          <cell r="CI12">
            <v>230.74180102999998</v>
          </cell>
          <cell r="CJ12">
            <v>92.296720411999985</v>
          </cell>
          <cell r="CK12" t="str">
            <v>M202</v>
          </cell>
          <cell r="CL12" t="str">
            <v>Cimento portland CP II-32</v>
          </cell>
          <cell r="CM12">
            <v>331.22789999999998</v>
          </cell>
          <cell r="CN12" t="str">
            <v>kg</v>
          </cell>
          <cell r="CO12">
            <v>0.436</v>
          </cell>
          <cell r="CP12">
            <v>144.41536439999999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144.41536439999999</v>
          </cell>
          <cell r="DV12" t="str">
            <v>1 A 00 716 00</v>
          </cell>
          <cell r="DW12" t="str">
            <v>Areia comercial</v>
          </cell>
          <cell r="DX12">
            <v>0.60550000000000004</v>
          </cell>
          <cell r="DY12" t="str">
            <v>m3</v>
          </cell>
          <cell r="DZ12">
            <v>58.75</v>
          </cell>
          <cell r="EA12">
            <v>35.573125000000005</v>
          </cell>
          <cell r="EB12" t="str">
            <v>1 A 00 717 00</v>
          </cell>
          <cell r="EC12" t="str">
            <v>Brita Comercial</v>
          </cell>
          <cell r="ED12">
            <v>0.73509999999999998</v>
          </cell>
          <cell r="EE12" t="str">
            <v>m3</v>
          </cell>
          <cell r="EF12">
            <v>59.32</v>
          </cell>
          <cell r="EG12">
            <v>43.606131999999995</v>
          </cell>
          <cell r="EH12">
            <v>0</v>
          </cell>
          <cell r="EI12">
            <v>0</v>
          </cell>
          <cell r="EJ12">
            <v>0</v>
          </cell>
          <cell r="EK12">
            <v>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0</v>
          </cell>
          <cell r="FA12">
            <v>0</v>
          </cell>
          <cell r="FB12">
            <v>0</v>
          </cell>
          <cell r="FC12">
            <v>0</v>
          </cell>
          <cell r="FD12">
            <v>0</v>
          </cell>
          <cell r="FE12">
            <v>0</v>
          </cell>
          <cell r="FF12">
            <v>79.179257000000007</v>
          </cell>
          <cell r="FG12">
            <v>315.89</v>
          </cell>
          <cell r="FH12">
            <v>108.41</v>
          </cell>
          <cell r="FI12">
            <v>424.3</v>
          </cell>
        </row>
        <row r="13">
          <cell r="A13" t="str">
            <v>2 S 03 326 50-A</v>
          </cell>
          <cell r="B13" t="str">
            <v>ncr.estr.fck=20MPa-c.raz.uso ger.conf.lanç AC/BC</v>
          </cell>
          <cell r="C13" t="str">
            <v>m3</v>
          </cell>
          <cell r="D13">
            <v>2.5</v>
          </cell>
          <cell r="E13" t="str">
            <v>E302</v>
          </cell>
          <cell r="F13" t="str">
            <v>Betoneira : Menegotti : - 400 l</v>
          </cell>
          <cell r="G13">
            <v>1</v>
          </cell>
          <cell r="H13">
            <v>1</v>
          </cell>
          <cell r="I13">
            <v>0</v>
          </cell>
          <cell r="J13">
            <v>17.59</v>
          </cell>
          <cell r="K13">
            <v>15.0532</v>
          </cell>
          <cell r="L13">
            <v>17.59</v>
          </cell>
          <cell r="M13" t="str">
            <v>E304</v>
          </cell>
          <cell r="N13" t="str">
            <v>Transportador Manual : AJS : - carrinho de mão 80 l</v>
          </cell>
          <cell r="O13">
            <v>3</v>
          </cell>
          <cell r="P13">
            <v>0.69</v>
          </cell>
          <cell r="Q13">
            <v>0.31000000000000005</v>
          </cell>
          <cell r="R13">
            <v>0.1903</v>
          </cell>
          <cell r="S13">
            <v>0</v>
          </cell>
          <cell r="T13">
            <v>0.39392099999999997</v>
          </cell>
          <cell r="U13" t="str">
            <v>E306</v>
          </cell>
          <cell r="V13" t="str">
            <v>Vibrador de Concreto : diversos : VIP-MT2 - de imersão</v>
          </cell>
          <cell r="W13">
            <v>2</v>
          </cell>
          <cell r="X13">
            <v>1</v>
          </cell>
          <cell r="Y13">
            <v>0</v>
          </cell>
          <cell r="Z13">
            <v>12.093</v>
          </cell>
          <cell r="AA13">
            <v>10.7425</v>
          </cell>
          <cell r="AB13">
            <v>24.186</v>
          </cell>
          <cell r="AC13" t="str">
            <v>E402</v>
          </cell>
          <cell r="AD13" t="str">
            <v>Caminhão Carroceria : Mercedes Benz : 2726 K - de madeira 15 t</v>
          </cell>
          <cell r="AE13">
            <v>0.06</v>
          </cell>
          <cell r="AF13">
            <v>1</v>
          </cell>
          <cell r="AG13">
            <v>0</v>
          </cell>
          <cell r="AH13">
            <v>136.91759999999999</v>
          </cell>
          <cell r="AI13">
            <v>13.7531</v>
          </cell>
          <cell r="AJ13">
            <v>8.2150559999999988</v>
          </cell>
          <cell r="AK13" t="str">
            <v>E404</v>
          </cell>
          <cell r="AL13" t="str">
            <v>Caminhão Basculante : Mercedes Benz : 2726 K - 10 m3 - 15 t</v>
          </cell>
          <cell r="AM13">
            <v>0.02</v>
          </cell>
          <cell r="AN13">
            <v>1</v>
          </cell>
          <cell r="AO13">
            <v>0</v>
          </cell>
          <cell r="AP13">
            <v>140.7423</v>
          </cell>
          <cell r="AQ13">
            <v>13.7531</v>
          </cell>
          <cell r="AR13">
            <v>2.8148460000000002</v>
          </cell>
          <cell r="AS13" t="str">
            <v>E509</v>
          </cell>
          <cell r="AT13" t="str">
            <v>Grupo Gerador : Heimer : GEHMI-40 - 32,0 KVA</v>
          </cell>
          <cell r="AU13">
            <v>1</v>
          </cell>
          <cell r="AV13">
            <v>1</v>
          </cell>
          <cell r="AW13">
            <v>0</v>
          </cell>
          <cell r="AX13">
            <v>20.378499999999999</v>
          </cell>
          <cell r="AY13">
            <v>0</v>
          </cell>
          <cell r="AZ13">
            <v>20.378499999999999</v>
          </cell>
          <cell r="BA13">
            <v>73.578322999999997</v>
          </cell>
          <cell r="BB13" t="str">
            <v>T604</v>
          </cell>
          <cell r="BC13" t="str">
            <v>Pedreiro</v>
          </cell>
          <cell r="BD13">
            <v>1</v>
          </cell>
          <cell r="BE13">
            <v>12.5899</v>
          </cell>
          <cell r="BF13">
            <v>12.5899</v>
          </cell>
          <cell r="BG13" t="str">
            <v>T701</v>
          </cell>
          <cell r="BH13" t="str">
            <v>Servente</v>
          </cell>
          <cell r="BI13">
            <v>14</v>
          </cell>
          <cell r="BJ13">
            <v>8.4161000000000001</v>
          </cell>
          <cell r="BK13">
            <v>117.8254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130.4153</v>
          </cell>
          <cell r="CG13">
            <v>0.2051</v>
          </cell>
          <cell r="CH13">
            <v>26.748178030000002</v>
          </cell>
          <cell r="CI13">
            <v>230.74180102999998</v>
          </cell>
          <cell r="CJ13">
            <v>92.296720411999985</v>
          </cell>
          <cell r="CK13" t="str">
            <v>M202</v>
          </cell>
          <cell r="CL13" t="str">
            <v>Cimento portland CP II-32</v>
          </cell>
          <cell r="CM13">
            <v>331.22789999999998</v>
          </cell>
          <cell r="CN13" t="str">
            <v>kg</v>
          </cell>
          <cell r="CO13">
            <v>0.436</v>
          </cell>
          <cell r="CP13">
            <v>144.41536439999999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0</v>
          </cell>
          <cell r="DT13">
            <v>0</v>
          </cell>
          <cell r="DU13">
            <v>144.41536439999999</v>
          </cell>
          <cell r="DV13" t="str">
            <v>1 A 00 716 00-A</v>
          </cell>
          <cell r="DW13" t="str">
            <v>Areia comercial (Cotação)</v>
          </cell>
          <cell r="DX13">
            <v>0.60550000000000004</v>
          </cell>
          <cell r="DY13" t="str">
            <v>m3</v>
          </cell>
          <cell r="DZ13">
            <v>20</v>
          </cell>
          <cell r="EA13">
            <v>12.110000000000001</v>
          </cell>
          <cell r="EB13" t="str">
            <v>1 A 00 717 00-A</v>
          </cell>
          <cell r="EC13" t="str">
            <v>Brita Comercial (Cotação)</v>
          </cell>
          <cell r="ED13">
            <v>0.73509999999999998</v>
          </cell>
          <cell r="EE13" t="str">
            <v>m3</v>
          </cell>
          <cell r="EF13">
            <v>45</v>
          </cell>
          <cell r="EG13">
            <v>33.079499999999996</v>
          </cell>
          <cell r="EH13">
            <v>0</v>
          </cell>
          <cell r="EI13">
            <v>0</v>
          </cell>
          <cell r="EJ13">
            <v>0</v>
          </cell>
          <cell r="EK13">
            <v>0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0</v>
          </cell>
          <cell r="FA13">
            <v>0</v>
          </cell>
          <cell r="FB13">
            <v>0</v>
          </cell>
          <cell r="FC13">
            <v>0</v>
          </cell>
          <cell r="FD13">
            <v>0</v>
          </cell>
          <cell r="FE13">
            <v>0</v>
          </cell>
          <cell r="FF13">
            <v>45.189499999999995</v>
          </cell>
          <cell r="FG13">
            <v>281.89999999999998</v>
          </cell>
          <cell r="FH13">
            <v>96.75</v>
          </cell>
          <cell r="FI13">
            <v>378.65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1</v>
          </cell>
          <cell r="P14">
            <v>0.5</v>
          </cell>
          <cell r="Q14">
            <v>0.5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1</v>
          </cell>
          <cell r="X14">
            <v>0.5</v>
          </cell>
          <cell r="Y14">
            <v>0.5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</v>
          </cell>
          <cell r="AF14">
            <v>0.5</v>
          </cell>
          <cell r="AG14">
            <v>0.5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1</v>
          </cell>
          <cell r="AN14">
            <v>0.5</v>
          </cell>
          <cell r="AO14">
            <v>0.5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1</v>
          </cell>
          <cell r="AV14">
            <v>0.5</v>
          </cell>
          <cell r="AW14">
            <v>0.5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0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  <cell r="EI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0</v>
          </cell>
          <cell r="FA14">
            <v>0</v>
          </cell>
          <cell r="FB14">
            <v>0</v>
          </cell>
          <cell r="FC14">
            <v>0</v>
          </cell>
          <cell r="FD14">
            <v>0</v>
          </cell>
          <cell r="FE14">
            <v>0</v>
          </cell>
          <cell r="FF14">
            <v>0</v>
          </cell>
          <cell r="FG14">
            <v>0</v>
          </cell>
          <cell r="FH14">
            <v>0</v>
          </cell>
          <cell r="FI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1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</v>
          </cell>
          <cell r="P15">
            <v>0.5</v>
          </cell>
          <cell r="Q15">
            <v>0.5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1</v>
          </cell>
          <cell r="X15">
            <v>0.5</v>
          </cell>
          <cell r="Y15">
            <v>0.5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1</v>
          </cell>
          <cell r="AF15">
            <v>0.5</v>
          </cell>
          <cell r="AG15">
            <v>0.5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1</v>
          </cell>
          <cell r="AN15">
            <v>0.5</v>
          </cell>
          <cell r="AO15">
            <v>0.5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0.5</v>
          </cell>
          <cell r="AW15">
            <v>0.5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H15">
            <v>0</v>
          </cell>
          <cell r="EI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0</v>
          </cell>
          <cell r="EN15">
            <v>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0</v>
          </cell>
          <cell r="FA15">
            <v>0</v>
          </cell>
          <cell r="FB15">
            <v>0</v>
          </cell>
          <cell r="FC15">
            <v>0</v>
          </cell>
          <cell r="FD15">
            <v>0</v>
          </cell>
          <cell r="FE15">
            <v>0</v>
          </cell>
          <cell r="FF15">
            <v>0</v>
          </cell>
          <cell r="FG15">
            <v>0</v>
          </cell>
          <cell r="FH15">
            <v>0</v>
          </cell>
          <cell r="FI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1</v>
          </cell>
          <cell r="P16">
            <v>0.5</v>
          </cell>
          <cell r="Q16">
            <v>0.5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1</v>
          </cell>
          <cell r="X16">
            <v>0.5</v>
          </cell>
          <cell r="Y16">
            <v>0.5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1</v>
          </cell>
          <cell r="AF16">
            <v>0.5</v>
          </cell>
          <cell r="AG16">
            <v>0.5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1</v>
          </cell>
          <cell r="AN16">
            <v>0.5</v>
          </cell>
          <cell r="AO16">
            <v>0.5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1</v>
          </cell>
          <cell r="AV16">
            <v>0.5</v>
          </cell>
          <cell r="AW16">
            <v>0.5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H16">
            <v>0</v>
          </cell>
          <cell r="EI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0</v>
          </cell>
          <cell r="EN16">
            <v>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  <cell r="FF16">
            <v>0</v>
          </cell>
          <cell r="FG16">
            <v>0</v>
          </cell>
          <cell r="FH16">
            <v>0</v>
          </cell>
          <cell r="FI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1</v>
          </cell>
          <cell r="P17">
            <v>0.5</v>
          </cell>
          <cell r="Q17">
            <v>0.5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</v>
          </cell>
          <cell r="X17">
            <v>0.5</v>
          </cell>
          <cell r="Y17">
            <v>0.5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1</v>
          </cell>
          <cell r="AF17">
            <v>0.5</v>
          </cell>
          <cell r="AG17">
            <v>0.5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1</v>
          </cell>
          <cell r="AN17">
            <v>0.5</v>
          </cell>
          <cell r="AO17">
            <v>0.5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1</v>
          </cell>
          <cell r="AV17">
            <v>0.5</v>
          </cell>
          <cell r="AW17">
            <v>0.5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0</v>
          </cell>
          <cell r="FA17">
            <v>0</v>
          </cell>
          <cell r="FB17">
            <v>0</v>
          </cell>
          <cell r="FC17">
            <v>0</v>
          </cell>
          <cell r="FD17">
            <v>0</v>
          </cell>
          <cell r="FE17">
            <v>0</v>
          </cell>
          <cell r="FF17">
            <v>0</v>
          </cell>
          <cell r="FG17">
            <v>0</v>
          </cell>
          <cell r="FH17">
            <v>0</v>
          </cell>
          <cell r="FI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1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</v>
          </cell>
          <cell r="P18">
            <v>0.5</v>
          </cell>
          <cell r="Q18">
            <v>0.5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1</v>
          </cell>
          <cell r="X18">
            <v>0.5</v>
          </cell>
          <cell r="Y18">
            <v>0.5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1</v>
          </cell>
          <cell r="AF18">
            <v>0.5</v>
          </cell>
          <cell r="AG18">
            <v>0.5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1</v>
          </cell>
          <cell r="AN18">
            <v>0.5</v>
          </cell>
          <cell r="AO18">
            <v>0.5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0.5</v>
          </cell>
          <cell r="AW18">
            <v>0.5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H18">
            <v>0</v>
          </cell>
          <cell r="EI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0</v>
          </cell>
          <cell r="FA18">
            <v>0</v>
          </cell>
          <cell r="FB18">
            <v>0</v>
          </cell>
          <cell r="FC18">
            <v>0</v>
          </cell>
          <cell r="FD18">
            <v>0</v>
          </cell>
          <cell r="FE18">
            <v>0</v>
          </cell>
          <cell r="FF18">
            <v>0</v>
          </cell>
          <cell r="FG18">
            <v>0</v>
          </cell>
          <cell r="FH18">
            <v>0</v>
          </cell>
          <cell r="FI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1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1</v>
          </cell>
          <cell r="P19">
            <v>0.5</v>
          </cell>
          <cell r="Q19">
            <v>0.5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1</v>
          </cell>
          <cell r="X19">
            <v>0.5</v>
          </cell>
          <cell r="Y19">
            <v>0.5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1</v>
          </cell>
          <cell r="AF19">
            <v>0.5</v>
          </cell>
          <cell r="AG19">
            <v>0.5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1</v>
          </cell>
          <cell r="AN19">
            <v>0.5</v>
          </cell>
          <cell r="AO19">
            <v>0.5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1</v>
          </cell>
          <cell r="AV19">
            <v>0.5</v>
          </cell>
          <cell r="AW19">
            <v>0.5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0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0</v>
          </cell>
          <cell r="FA19">
            <v>0</v>
          </cell>
          <cell r="FB19">
            <v>0</v>
          </cell>
          <cell r="FC19">
            <v>0</v>
          </cell>
          <cell r="FD19">
            <v>0</v>
          </cell>
          <cell r="FE19">
            <v>0</v>
          </cell>
          <cell r="FF19">
            <v>0</v>
          </cell>
          <cell r="FG19">
            <v>0</v>
          </cell>
          <cell r="FH19">
            <v>0</v>
          </cell>
          <cell r="FI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1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1</v>
          </cell>
          <cell r="P20">
            <v>0.5</v>
          </cell>
          <cell r="Q20">
            <v>0.5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1</v>
          </cell>
          <cell r="X20">
            <v>0.5</v>
          </cell>
          <cell r="Y20">
            <v>0.5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1</v>
          </cell>
          <cell r="AF20">
            <v>0.5</v>
          </cell>
          <cell r="AG20">
            <v>0.5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1</v>
          </cell>
          <cell r="AN20">
            <v>0.5</v>
          </cell>
          <cell r="AO20">
            <v>0.5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1</v>
          </cell>
          <cell r="AV20">
            <v>0.5</v>
          </cell>
          <cell r="AW20">
            <v>0.5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0</v>
          </cell>
          <cell r="FA20">
            <v>0</v>
          </cell>
          <cell r="FB20">
            <v>0</v>
          </cell>
          <cell r="FC20">
            <v>0</v>
          </cell>
          <cell r="FD20">
            <v>0</v>
          </cell>
          <cell r="FE20">
            <v>0</v>
          </cell>
          <cell r="FF20">
            <v>0</v>
          </cell>
          <cell r="FG20">
            <v>0</v>
          </cell>
          <cell r="FH20">
            <v>0</v>
          </cell>
          <cell r="FI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1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</v>
          </cell>
          <cell r="P21">
            <v>0.5</v>
          </cell>
          <cell r="Q21">
            <v>0.5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1</v>
          </cell>
          <cell r="X21">
            <v>0.5</v>
          </cell>
          <cell r="Y21">
            <v>0.5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1</v>
          </cell>
          <cell r="AF21">
            <v>0.5</v>
          </cell>
          <cell r="AG21">
            <v>0.5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1</v>
          </cell>
          <cell r="AN21">
            <v>0.5</v>
          </cell>
          <cell r="AO21">
            <v>0.5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1</v>
          </cell>
          <cell r="AV21">
            <v>0.5</v>
          </cell>
          <cell r="AW21">
            <v>0.5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1</v>
          </cell>
          <cell r="P22">
            <v>0.5</v>
          </cell>
          <cell r="Q22">
            <v>0.5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1</v>
          </cell>
          <cell r="X22">
            <v>0.5</v>
          </cell>
          <cell r="Y22">
            <v>0.5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1</v>
          </cell>
          <cell r="AF22">
            <v>0.5</v>
          </cell>
          <cell r="AG22">
            <v>0.5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1</v>
          </cell>
          <cell r="AN22">
            <v>0.5</v>
          </cell>
          <cell r="AO22">
            <v>0.5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1</v>
          </cell>
          <cell r="AV22">
            <v>0.5</v>
          </cell>
          <cell r="AW22">
            <v>0.5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H22">
            <v>0</v>
          </cell>
          <cell r="EI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0</v>
          </cell>
          <cell r="FA22">
            <v>0</v>
          </cell>
          <cell r="FB22">
            <v>0</v>
          </cell>
          <cell r="FC22">
            <v>0</v>
          </cell>
          <cell r="FD22">
            <v>0</v>
          </cell>
          <cell r="FE22">
            <v>0</v>
          </cell>
          <cell r="FF22">
            <v>0</v>
          </cell>
          <cell r="FG22">
            <v>0</v>
          </cell>
          <cell r="FH22">
            <v>0</v>
          </cell>
          <cell r="FI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1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1</v>
          </cell>
          <cell r="P23">
            <v>0.5</v>
          </cell>
          <cell r="Q23">
            <v>0.5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1</v>
          </cell>
          <cell r="X23">
            <v>0.5</v>
          </cell>
          <cell r="Y23">
            <v>0.5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</v>
          </cell>
          <cell r="AF23">
            <v>0.5</v>
          </cell>
          <cell r="AG23">
            <v>0.5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1</v>
          </cell>
          <cell r="AN23">
            <v>0.5</v>
          </cell>
          <cell r="AO23">
            <v>0.5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1</v>
          </cell>
          <cell r="AV23">
            <v>0.5</v>
          </cell>
          <cell r="AW23">
            <v>0.5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0</v>
          </cell>
          <cell r="FA23">
            <v>0</v>
          </cell>
          <cell r="FB23">
            <v>0</v>
          </cell>
          <cell r="FC23">
            <v>0</v>
          </cell>
          <cell r="FD23">
            <v>0</v>
          </cell>
          <cell r="FE23">
            <v>0</v>
          </cell>
          <cell r="FF23">
            <v>0</v>
          </cell>
          <cell r="FG23">
            <v>0</v>
          </cell>
          <cell r="FH23">
            <v>0</v>
          </cell>
          <cell r="FI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1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1</v>
          </cell>
          <cell r="P24">
            <v>0.5</v>
          </cell>
          <cell r="Q24">
            <v>0.5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1</v>
          </cell>
          <cell r="X24">
            <v>0.5</v>
          </cell>
          <cell r="Y24">
            <v>0.5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1</v>
          </cell>
          <cell r="AF24">
            <v>0.5</v>
          </cell>
          <cell r="AG24">
            <v>0.5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1</v>
          </cell>
          <cell r="AN24">
            <v>0.5</v>
          </cell>
          <cell r="AO24">
            <v>0.5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1</v>
          </cell>
          <cell r="AV24">
            <v>0.5</v>
          </cell>
          <cell r="AW24">
            <v>0.5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0</v>
          </cell>
          <cell r="FA24">
            <v>0</v>
          </cell>
          <cell r="FB24">
            <v>0</v>
          </cell>
          <cell r="FC24">
            <v>0</v>
          </cell>
          <cell r="FD24">
            <v>0</v>
          </cell>
          <cell r="FE24">
            <v>0</v>
          </cell>
          <cell r="FF24">
            <v>0</v>
          </cell>
          <cell r="FG24">
            <v>0</v>
          </cell>
          <cell r="FH24">
            <v>0</v>
          </cell>
          <cell r="FI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1</v>
          </cell>
          <cell r="P25">
            <v>0.5</v>
          </cell>
          <cell r="Q25">
            <v>0.5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1</v>
          </cell>
          <cell r="X25">
            <v>0.5</v>
          </cell>
          <cell r="Y25">
            <v>0.5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</v>
          </cell>
          <cell r="AF25">
            <v>0.5</v>
          </cell>
          <cell r="AG25">
            <v>0.5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1</v>
          </cell>
          <cell r="AN25">
            <v>0.5</v>
          </cell>
          <cell r="AO25">
            <v>0.5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1</v>
          </cell>
          <cell r="AV25">
            <v>0.5</v>
          </cell>
          <cell r="AW25">
            <v>0.5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>
            <v>0</v>
          </cell>
          <cell r="FH25">
            <v>0</v>
          </cell>
          <cell r="FI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1</v>
          </cell>
          <cell r="P26">
            <v>0.5</v>
          </cell>
          <cell r="Q26">
            <v>0.5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1</v>
          </cell>
          <cell r="X26">
            <v>0.5</v>
          </cell>
          <cell r="Y26">
            <v>0.5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1</v>
          </cell>
          <cell r="AF26">
            <v>0.5</v>
          </cell>
          <cell r="AG26">
            <v>0.5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1</v>
          </cell>
          <cell r="AN26">
            <v>0.5</v>
          </cell>
          <cell r="AO26">
            <v>0.5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1</v>
          </cell>
          <cell r="AV26">
            <v>0.5</v>
          </cell>
          <cell r="AW26">
            <v>0.5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>
            <v>0</v>
          </cell>
          <cell r="FH26">
            <v>0</v>
          </cell>
          <cell r="FI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1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1</v>
          </cell>
          <cell r="P27">
            <v>0.5</v>
          </cell>
          <cell r="Q27">
            <v>0.5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1</v>
          </cell>
          <cell r="X27">
            <v>0.5</v>
          </cell>
          <cell r="Y27">
            <v>0.5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1</v>
          </cell>
          <cell r="AF27">
            <v>0.5</v>
          </cell>
          <cell r="AG27">
            <v>0.5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1</v>
          </cell>
          <cell r="AN27">
            <v>0.5</v>
          </cell>
          <cell r="AO27">
            <v>0.5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1</v>
          </cell>
          <cell r="AV27">
            <v>0.5</v>
          </cell>
          <cell r="AW27">
            <v>0.5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>
            <v>0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>
            <v>0</v>
          </cell>
          <cell r="FH27">
            <v>0</v>
          </cell>
          <cell r="FI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  <cell r="P28">
            <v>0.5</v>
          </cell>
          <cell r="Q28">
            <v>0.5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1</v>
          </cell>
          <cell r="X28">
            <v>0.5</v>
          </cell>
          <cell r="Y28">
            <v>0.5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1</v>
          </cell>
          <cell r="AF28">
            <v>0.5</v>
          </cell>
          <cell r="AG28">
            <v>0.5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1</v>
          </cell>
          <cell r="AN28">
            <v>0.5</v>
          </cell>
          <cell r="AO28">
            <v>0.5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1</v>
          </cell>
          <cell r="AV28">
            <v>0.5</v>
          </cell>
          <cell r="AW28">
            <v>0.5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>
            <v>0</v>
          </cell>
          <cell r="FH28">
            <v>0</v>
          </cell>
          <cell r="FI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1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1</v>
          </cell>
          <cell r="P29">
            <v>0.5</v>
          </cell>
          <cell r="Q29">
            <v>0.5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1</v>
          </cell>
          <cell r="X29">
            <v>0.5</v>
          </cell>
          <cell r="Y29">
            <v>0.5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1</v>
          </cell>
          <cell r="AF29">
            <v>0.5</v>
          </cell>
          <cell r="AG29">
            <v>0.5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1</v>
          </cell>
          <cell r="AN29">
            <v>0.5</v>
          </cell>
          <cell r="AO29">
            <v>0.5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1</v>
          </cell>
          <cell r="AV29">
            <v>0.5</v>
          </cell>
          <cell r="AW29">
            <v>0.5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0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>
            <v>0</v>
          </cell>
          <cell r="FH29">
            <v>0</v>
          </cell>
          <cell r="FI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</v>
          </cell>
          <cell r="P30">
            <v>0.5</v>
          </cell>
          <cell r="Q30">
            <v>0.5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</v>
          </cell>
          <cell r="X30">
            <v>0.5</v>
          </cell>
          <cell r="Y30">
            <v>0.5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1</v>
          </cell>
          <cell r="AF30">
            <v>0.5</v>
          </cell>
          <cell r="AG30">
            <v>0.5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1</v>
          </cell>
          <cell r="AN30">
            <v>0.5</v>
          </cell>
          <cell r="AO30">
            <v>0.5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1</v>
          </cell>
          <cell r="AV30">
            <v>0.5</v>
          </cell>
          <cell r="AW30">
            <v>0.5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</v>
          </cell>
          <cell r="P31">
            <v>0.5</v>
          </cell>
          <cell r="Q31">
            <v>0.5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1</v>
          </cell>
          <cell r="X31">
            <v>0.5</v>
          </cell>
          <cell r="Y31">
            <v>0.5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1</v>
          </cell>
          <cell r="AF31">
            <v>0.5</v>
          </cell>
          <cell r="AG31">
            <v>0.5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1</v>
          </cell>
          <cell r="AN31">
            <v>0.5</v>
          </cell>
          <cell r="AO31">
            <v>0.5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1</v>
          </cell>
          <cell r="AV31">
            <v>0.5</v>
          </cell>
          <cell r="AW31">
            <v>0.5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1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</v>
          </cell>
          <cell r="P32">
            <v>0.5</v>
          </cell>
          <cell r="Q32">
            <v>0.5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1</v>
          </cell>
          <cell r="X32">
            <v>0.5</v>
          </cell>
          <cell r="Y32">
            <v>0.5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1</v>
          </cell>
          <cell r="AF32">
            <v>0.5</v>
          </cell>
          <cell r="AG32">
            <v>0.5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1</v>
          </cell>
          <cell r="AN32">
            <v>0.5</v>
          </cell>
          <cell r="AO32">
            <v>0.5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1</v>
          </cell>
          <cell r="AV32">
            <v>0.5</v>
          </cell>
          <cell r="AW32">
            <v>0.5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1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1</v>
          </cell>
          <cell r="P33">
            <v>0.5</v>
          </cell>
          <cell r="Q33">
            <v>0.5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1</v>
          </cell>
          <cell r="X33">
            <v>0.5</v>
          </cell>
          <cell r="Y33">
            <v>0.5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1</v>
          </cell>
          <cell r="AF33">
            <v>0.5</v>
          </cell>
          <cell r="AG33">
            <v>0.5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1</v>
          </cell>
          <cell r="AN33">
            <v>0.5</v>
          </cell>
          <cell r="AO33">
            <v>0.5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1</v>
          </cell>
          <cell r="AV33">
            <v>0.5</v>
          </cell>
          <cell r="AW33">
            <v>0.5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1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1</v>
          </cell>
          <cell r="P34">
            <v>0.5</v>
          </cell>
          <cell r="Q34">
            <v>0.5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1</v>
          </cell>
          <cell r="X34">
            <v>0.5</v>
          </cell>
          <cell r="Y34">
            <v>0.5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0.5</v>
          </cell>
          <cell r="AG34">
            <v>0.5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1</v>
          </cell>
          <cell r="AN34">
            <v>0.5</v>
          </cell>
          <cell r="AO34">
            <v>0.5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1</v>
          </cell>
          <cell r="AV34">
            <v>0.5</v>
          </cell>
          <cell r="AW34">
            <v>0.5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1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1</v>
          </cell>
          <cell r="P35">
            <v>0.5</v>
          </cell>
          <cell r="Q35">
            <v>0.5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1</v>
          </cell>
          <cell r="X35">
            <v>0.5</v>
          </cell>
          <cell r="Y35">
            <v>0.5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1</v>
          </cell>
          <cell r="AF35">
            <v>0.5</v>
          </cell>
          <cell r="AG35">
            <v>0.5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1</v>
          </cell>
          <cell r="AN35">
            <v>0.5</v>
          </cell>
          <cell r="AO35">
            <v>0.5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1</v>
          </cell>
          <cell r="AV35">
            <v>0.5</v>
          </cell>
          <cell r="AW35">
            <v>0.5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1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1</v>
          </cell>
          <cell r="P36">
            <v>0.5</v>
          </cell>
          <cell r="Q36">
            <v>0.5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1</v>
          </cell>
          <cell r="X36">
            <v>0.5</v>
          </cell>
          <cell r="Y36">
            <v>0.5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1</v>
          </cell>
          <cell r="AF36">
            <v>0.5</v>
          </cell>
          <cell r="AG36">
            <v>0.5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1</v>
          </cell>
          <cell r="AN36">
            <v>0.5</v>
          </cell>
          <cell r="AO36">
            <v>0.5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1</v>
          </cell>
          <cell r="AV36">
            <v>0.5</v>
          </cell>
          <cell r="AW36">
            <v>0.5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</v>
          </cell>
          <cell r="P37">
            <v>0.5</v>
          </cell>
          <cell r="Q37">
            <v>0.5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1</v>
          </cell>
          <cell r="X37">
            <v>0.5</v>
          </cell>
          <cell r="Y37">
            <v>0.5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1</v>
          </cell>
          <cell r="AF37">
            <v>0.5</v>
          </cell>
          <cell r="AG37">
            <v>0.5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1</v>
          </cell>
          <cell r="AN37">
            <v>0.5</v>
          </cell>
          <cell r="AO37">
            <v>0.5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1</v>
          </cell>
          <cell r="AV37">
            <v>0.5</v>
          </cell>
          <cell r="AW37">
            <v>0.5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1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1</v>
          </cell>
          <cell r="P38">
            <v>0.5</v>
          </cell>
          <cell r="Q38">
            <v>0.5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1</v>
          </cell>
          <cell r="X38">
            <v>0.5</v>
          </cell>
          <cell r="Y38">
            <v>0.5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1</v>
          </cell>
          <cell r="AF38">
            <v>0.5</v>
          </cell>
          <cell r="AG38">
            <v>0.5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1</v>
          </cell>
          <cell r="AN38">
            <v>0.5</v>
          </cell>
          <cell r="AO38">
            <v>0.5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1</v>
          </cell>
          <cell r="AV38">
            <v>0.5</v>
          </cell>
          <cell r="AW38">
            <v>0.5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1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1</v>
          </cell>
          <cell r="P39">
            <v>0.5</v>
          </cell>
          <cell r="Q39">
            <v>0.5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</v>
          </cell>
          <cell r="X39">
            <v>0.5</v>
          </cell>
          <cell r="Y39">
            <v>0.5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1</v>
          </cell>
          <cell r="AF39">
            <v>0.5</v>
          </cell>
          <cell r="AG39">
            <v>0.5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1</v>
          </cell>
          <cell r="AN39">
            <v>0.5</v>
          </cell>
          <cell r="AO39">
            <v>0.5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1</v>
          </cell>
          <cell r="AV39">
            <v>0.5</v>
          </cell>
          <cell r="AW39">
            <v>0.5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1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1</v>
          </cell>
          <cell r="P40">
            <v>0.5</v>
          </cell>
          <cell r="Q40">
            <v>0.5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1</v>
          </cell>
          <cell r="X40">
            <v>0.5</v>
          </cell>
          <cell r="Y40">
            <v>0.5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1</v>
          </cell>
          <cell r="AF40">
            <v>0.5</v>
          </cell>
          <cell r="AG40">
            <v>0.5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1</v>
          </cell>
          <cell r="AN40">
            <v>0.5</v>
          </cell>
          <cell r="AO40">
            <v>0.5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1</v>
          </cell>
          <cell r="AV40">
            <v>0.5</v>
          </cell>
          <cell r="AW40">
            <v>0.5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1</v>
          </cell>
          <cell r="P41">
            <v>0.5</v>
          </cell>
          <cell r="Q41">
            <v>0.5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1</v>
          </cell>
          <cell r="X41">
            <v>0.5</v>
          </cell>
          <cell r="Y41">
            <v>0.5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1</v>
          </cell>
          <cell r="AF41">
            <v>0.5</v>
          </cell>
          <cell r="AG41">
            <v>0.5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1</v>
          </cell>
          <cell r="AN41">
            <v>0.5</v>
          </cell>
          <cell r="AO41">
            <v>0.5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1</v>
          </cell>
          <cell r="AV41">
            <v>0.5</v>
          </cell>
          <cell r="AW41">
            <v>0.5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1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1</v>
          </cell>
          <cell r="P42">
            <v>0.5</v>
          </cell>
          <cell r="Q42">
            <v>0.5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1</v>
          </cell>
          <cell r="X42">
            <v>0.5</v>
          </cell>
          <cell r="Y42">
            <v>0.5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1</v>
          </cell>
          <cell r="AF42">
            <v>0.5</v>
          </cell>
          <cell r="AG42">
            <v>0.5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1</v>
          </cell>
          <cell r="AN42">
            <v>0.5</v>
          </cell>
          <cell r="AO42">
            <v>0.5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1</v>
          </cell>
          <cell r="AV42">
            <v>0.5</v>
          </cell>
          <cell r="AW42">
            <v>0.5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1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1</v>
          </cell>
          <cell r="P43">
            <v>0.5</v>
          </cell>
          <cell r="Q43">
            <v>0.5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</v>
          </cell>
          <cell r="X43">
            <v>0.5</v>
          </cell>
          <cell r="Y43">
            <v>0.5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1</v>
          </cell>
          <cell r="AF43">
            <v>0.5</v>
          </cell>
          <cell r="AG43">
            <v>0.5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1</v>
          </cell>
          <cell r="AN43">
            <v>0.5</v>
          </cell>
          <cell r="AO43">
            <v>0.5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0.5</v>
          </cell>
          <cell r="AW43">
            <v>0.5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1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1</v>
          </cell>
          <cell r="P44">
            <v>0.5</v>
          </cell>
          <cell r="Q44">
            <v>0.5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1</v>
          </cell>
          <cell r="X44">
            <v>0.5</v>
          </cell>
          <cell r="Y44">
            <v>0.5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0.5</v>
          </cell>
          <cell r="AG44">
            <v>0.5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1</v>
          </cell>
          <cell r="AN44">
            <v>0.5</v>
          </cell>
          <cell r="AO44">
            <v>0.5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1</v>
          </cell>
          <cell r="AV44">
            <v>0.5</v>
          </cell>
          <cell r="AW44">
            <v>0.5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1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</v>
          </cell>
          <cell r="P45">
            <v>0.5</v>
          </cell>
          <cell r="Q45">
            <v>0.5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</v>
          </cell>
          <cell r="X45">
            <v>0.5</v>
          </cell>
          <cell r="Y45">
            <v>0.5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1</v>
          </cell>
          <cell r="AF45">
            <v>0.5</v>
          </cell>
          <cell r="AG45">
            <v>0.5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1</v>
          </cell>
          <cell r="AN45">
            <v>0.5</v>
          </cell>
          <cell r="AO45">
            <v>0.5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1</v>
          </cell>
          <cell r="AV45">
            <v>0.5</v>
          </cell>
          <cell r="AW45">
            <v>0.5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1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1</v>
          </cell>
          <cell r="P46">
            <v>0.5</v>
          </cell>
          <cell r="Q46">
            <v>0.5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1</v>
          </cell>
          <cell r="X46">
            <v>0.5</v>
          </cell>
          <cell r="Y46">
            <v>0.5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1</v>
          </cell>
          <cell r="AF46">
            <v>0.5</v>
          </cell>
          <cell r="AG46">
            <v>0.5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0.5</v>
          </cell>
          <cell r="AO46">
            <v>0.5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1</v>
          </cell>
          <cell r="AV46">
            <v>0.5</v>
          </cell>
          <cell r="AW46">
            <v>0.5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1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1</v>
          </cell>
          <cell r="P47">
            <v>0.5</v>
          </cell>
          <cell r="Q47">
            <v>0.5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1</v>
          </cell>
          <cell r="X47">
            <v>0.5</v>
          </cell>
          <cell r="Y47">
            <v>0.5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1</v>
          </cell>
          <cell r="AF47">
            <v>0.5</v>
          </cell>
          <cell r="AG47">
            <v>0.5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1</v>
          </cell>
          <cell r="AN47">
            <v>0.5</v>
          </cell>
          <cell r="AO47">
            <v>0.5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1</v>
          </cell>
          <cell r="AV47">
            <v>0.5</v>
          </cell>
          <cell r="AW47">
            <v>0.5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1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1</v>
          </cell>
          <cell r="P48">
            <v>0.5</v>
          </cell>
          <cell r="Q48">
            <v>0.5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1</v>
          </cell>
          <cell r="X48">
            <v>0.5</v>
          </cell>
          <cell r="Y48">
            <v>0.5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1</v>
          </cell>
          <cell r="AF48">
            <v>0.5</v>
          </cell>
          <cell r="AG48">
            <v>0.5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1</v>
          </cell>
          <cell r="AN48">
            <v>0.5</v>
          </cell>
          <cell r="AO48">
            <v>0.5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1</v>
          </cell>
          <cell r="AV48">
            <v>0.5</v>
          </cell>
          <cell r="AW48">
            <v>0.5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1</v>
          </cell>
          <cell r="P49">
            <v>0.5</v>
          </cell>
          <cell r="Q49">
            <v>0.5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1</v>
          </cell>
          <cell r="X49">
            <v>0.5</v>
          </cell>
          <cell r="Y49">
            <v>0.5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1</v>
          </cell>
          <cell r="AF49">
            <v>0.5</v>
          </cell>
          <cell r="AG49">
            <v>0.5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1</v>
          </cell>
          <cell r="AN49">
            <v>0.5</v>
          </cell>
          <cell r="AO49">
            <v>0.5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1</v>
          </cell>
          <cell r="AV49">
            <v>0.5</v>
          </cell>
          <cell r="AW49">
            <v>0.5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1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  <cell r="P50">
            <v>0.5</v>
          </cell>
          <cell r="Q50">
            <v>0.5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</v>
          </cell>
          <cell r="X50">
            <v>0.5</v>
          </cell>
          <cell r="Y50">
            <v>0.5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1</v>
          </cell>
          <cell r="AF50">
            <v>0.5</v>
          </cell>
          <cell r="AG50">
            <v>0.5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1</v>
          </cell>
          <cell r="AN50">
            <v>0.5</v>
          </cell>
          <cell r="AO50">
            <v>0.5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1</v>
          </cell>
          <cell r="AV50">
            <v>0.5</v>
          </cell>
          <cell r="AW50">
            <v>0.5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1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</v>
          </cell>
          <cell r="P51">
            <v>0.5</v>
          </cell>
          <cell r="Q51">
            <v>0.5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1</v>
          </cell>
          <cell r="X51">
            <v>0.5</v>
          </cell>
          <cell r="Y51">
            <v>0.5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1</v>
          </cell>
          <cell r="AF51">
            <v>0.5</v>
          </cell>
          <cell r="AG51">
            <v>0.5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1</v>
          </cell>
          <cell r="AN51">
            <v>0.5</v>
          </cell>
          <cell r="AO51">
            <v>0.5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1</v>
          </cell>
          <cell r="AV51">
            <v>0.5</v>
          </cell>
          <cell r="AW51">
            <v>0.5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  <cell r="P52">
            <v>0.5</v>
          </cell>
          <cell r="Q52">
            <v>0.5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1</v>
          </cell>
          <cell r="X52">
            <v>0.5</v>
          </cell>
          <cell r="Y52">
            <v>0.5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1</v>
          </cell>
          <cell r="AF52">
            <v>0.5</v>
          </cell>
          <cell r="AG52">
            <v>0.5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1</v>
          </cell>
          <cell r="AN52">
            <v>0.5</v>
          </cell>
          <cell r="AO52">
            <v>0.5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1</v>
          </cell>
          <cell r="AV52">
            <v>0.5</v>
          </cell>
          <cell r="AW52">
            <v>0.5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1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1</v>
          </cell>
          <cell r="P53">
            <v>0.5</v>
          </cell>
          <cell r="Q53">
            <v>0.5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1</v>
          </cell>
          <cell r="X53">
            <v>0.5</v>
          </cell>
          <cell r="Y53">
            <v>0.5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1</v>
          </cell>
          <cell r="AF53">
            <v>0.5</v>
          </cell>
          <cell r="AG53">
            <v>0.5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1</v>
          </cell>
          <cell r="AN53">
            <v>0.5</v>
          </cell>
          <cell r="AO53">
            <v>0.5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1</v>
          </cell>
          <cell r="AV53">
            <v>0.5</v>
          </cell>
          <cell r="AW53">
            <v>0.5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1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</v>
          </cell>
          <cell r="P54">
            <v>0.5</v>
          </cell>
          <cell r="Q54">
            <v>0.5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1</v>
          </cell>
          <cell r="X54">
            <v>0.5</v>
          </cell>
          <cell r="Y54">
            <v>0.5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1</v>
          </cell>
          <cell r="AF54">
            <v>0.5</v>
          </cell>
          <cell r="AG54">
            <v>0.5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1</v>
          </cell>
          <cell r="AN54">
            <v>0.5</v>
          </cell>
          <cell r="AO54">
            <v>0.5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1</v>
          </cell>
          <cell r="AV54">
            <v>0.5</v>
          </cell>
          <cell r="AW54">
            <v>0.5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1</v>
          </cell>
          <cell r="P55">
            <v>0.5</v>
          </cell>
          <cell r="Q55">
            <v>0.5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1</v>
          </cell>
          <cell r="X55">
            <v>0.5</v>
          </cell>
          <cell r="Y55">
            <v>0.5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1</v>
          </cell>
          <cell r="AF55">
            <v>0.5</v>
          </cell>
          <cell r="AG55">
            <v>0.5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1</v>
          </cell>
          <cell r="AN55">
            <v>0.5</v>
          </cell>
          <cell r="AO55">
            <v>0.5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1</v>
          </cell>
          <cell r="AV55">
            <v>0.5</v>
          </cell>
          <cell r="AW55">
            <v>0.5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1</v>
          </cell>
          <cell r="P56">
            <v>0.5</v>
          </cell>
          <cell r="Q56">
            <v>0.5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1</v>
          </cell>
          <cell r="X56">
            <v>0.5</v>
          </cell>
          <cell r="Y56">
            <v>0.5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1</v>
          </cell>
          <cell r="AF56">
            <v>0.5</v>
          </cell>
          <cell r="AG56">
            <v>0.5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1</v>
          </cell>
          <cell r="AN56">
            <v>0.5</v>
          </cell>
          <cell r="AO56">
            <v>0.5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1</v>
          </cell>
          <cell r="AV56">
            <v>0.5</v>
          </cell>
          <cell r="AW56">
            <v>0.5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1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1</v>
          </cell>
          <cell r="P57">
            <v>0.5</v>
          </cell>
          <cell r="Q57">
            <v>0.5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1</v>
          </cell>
          <cell r="X57">
            <v>0.5</v>
          </cell>
          <cell r="Y57">
            <v>0.5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1</v>
          </cell>
          <cell r="AF57">
            <v>0.5</v>
          </cell>
          <cell r="AG57">
            <v>0.5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1</v>
          </cell>
          <cell r="AN57">
            <v>0.5</v>
          </cell>
          <cell r="AO57">
            <v>0.5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1</v>
          </cell>
          <cell r="AV57">
            <v>0.5</v>
          </cell>
          <cell r="AW57">
            <v>0.5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1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1</v>
          </cell>
          <cell r="P58">
            <v>0.5</v>
          </cell>
          <cell r="Q58">
            <v>0.5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1</v>
          </cell>
          <cell r="X58">
            <v>0.5</v>
          </cell>
          <cell r="Y58">
            <v>0.5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1</v>
          </cell>
          <cell r="AF58">
            <v>0.5</v>
          </cell>
          <cell r="AG58">
            <v>0.5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1</v>
          </cell>
          <cell r="AN58">
            <v>0.5</v>
          </cell>
          <cell r="AO58">
            <v>0.5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1</v>
          </cell>
          <cell r="AV58">
            <v>0.5</v>
          </cell>
          <cell r="AW58">
            <v>0.5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0</v>
          </cell>
          <cell r="FA58">
            <v>0</v>
          </cell>
          <cell r="FB58">
            <v>0</v>
          </cell>
          <cell r="FC58">
            <v>0</v>
          </cell>
          <cell r="FD58">
            <v>0</v>
          </cell>
          <cell r="FE58">
            <v>0</v>
          </cell>
          <cell r="FF58">
            <v>0</v>
          </cell>
          <cell r="FG58">
            <v>0</v>
          </cell>
          <cell r="FH58">
            <v>0</v>
          </cell>
          <cell r="FI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1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1</v>
          </cell>
          <cell r="P59">
            <v>0.5</v>
          </cell>
          <cell r="Q59">
            <v>0.5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1</v>
          </cell>
          <cell r="X59">
            <v>0.5</v>
          </cell>
          <cell r="Y59">
            <v>0.5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1</v>
          </cell>
          <cell r="AF59">
            <v>0.5</v>
          </cell>
          <cell r="AG59">
            <v>0.5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1</v>
          </cell>
          <cell r="AN59">
            <v>0.5</v>
          </cell>
          <cell r="AO59">
            <v>0.5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1</v>
          </cell>
          <cell r="AV59">
            <v>0.5</v>
          </cell>
          <cell r="AW59">
            <v>0.5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  <cell r="EJ59">
            <v>0</v>
          </cell>
          <cell r="EK59">
            <v>0</v>
          </cell>
          <cell r="EL59">
            <v>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0</v>
          </cell>
          <cell r="FA59">
            <v>0</v>
          </cell>
          <cell r="FB59">
            <v>0</v>
          </cell>
          <cell r="FC59">
            <v>0</v>
          </cell>
          <cell r="FD59">
            <v>0</v>
          </cell>
          <cell r="FE59">
            <v>0</v>
          </cell>
          <cell r="FF59">
            <v>0</v>
          </cell>
          <cell r="FG59">
            <v>0</v>
          </cell>
          <cell r="FH59">
            <v>0</v>
          </cell>
          <cell r="FI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1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1</v>
          </cell>
          <cell r="P60">
            <v>0.5</v>
          </cell>
          <cell r="Q60">
            <v>0.5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1</v>
          </cell>
          <cell r="X60">
            <v>0.5</v>
          </cell>
          <cell r="Y60">
            <v>0.5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1</v>
          </cell>
          <cell r="AF60">
            <v>0.5</v>
          </cell>
          <cell r="AG60">
            <v>0.5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1</v>
          </cell>
          <cell r="AN60">
            <v>0.5</v>
          </cell>
          <cell r="AO60">
            <v>0.5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1</v>
          </cell>
          <cell r="AV60">
            <v>0.5</v>
          </cell>
          <cell r="AW60">
            <v>0.5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  <cell r="EJ60">
            <v>0</v>
          </cell>
          <cell r="EK60">
            <v>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0</v>
          </cell>
          <cell r="FA60">
            <v>0</v>
          </cell>
          <cell r="FB60">
            <v>0</v>
          </cell>
          <cell r="FC60">
            <v>0</v>
          </cell>
          <cell r="FD60">
            <v>0</v>
          </cell>
          <cell r="FE60">
            <v>0</v>
          </cell>
          <cell r="FF60">
            <v>0</v>
          </cell>
          <cell r="FG60">
            <v>0</v>
          </cell>
          <cell r="FH60">
            <v>0</v>
          </cell>
          <cell r="FI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1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1</v>
          </cell>
          <cell r="P61">
            <v>0.5</v>
          </cell>
          <cell r="Q61">
            <v>0.5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1</v>
          </cell>
          <cell r="X61">
            <v>0.5</v>
          </cell>
          <cell r="Y61">
            <v>0.5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1</v>
          </cell>
          <cell r="AF61">
            <v>0.5</v>
          </cell>
          <cell r="AG61">
            <v>0.5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1</v>
          </cell>
          <cell r="AN61">
            <v>0.5</v>
          </cell>
          <cell r="AO61">
            <v>0.5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1</v>
          </cell>
          <cell r="AV61">
            <v>0.5</v>
          </cell>
          <cell r="AW61">
            <v>0.5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  <cell r="EJ61">
            <v>0</v>
          </cell>
          <cell r="EK61">
            <v>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0</v>
          </cell>
          <cell r="FA61">
            <v>0</v>
          </cell>
          <cell r="FB61">
            <v>0</v>
          </cell>
          <cell r="FC61">
            <v>0</v>
          </cell>
          <cell r="FD61">
            <v>0</v>
          </cell>
          <cell r="FE61">
            <v>0</v>
          </cell>
          <cell r="FF61">
            <v>0</v>
          </cell>
          <cell r="FG61">
            <v>0</v>
          </cell>
          <cell r="FH61">
            <v>0</v>
          </cell>
          <cell r="FI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1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1</v>
          </cell>
          <cell r="P62">
            <v>0.5</v>
          </cell>
          <cell r="Q62">
            <v>0.5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1</v>
          </cell>
          <cell r="X62">
            <v>0.5</v>
          </cell>
          <cell r="Y62">
            <v>0.5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1</v>
          </cell>
          <cell r="AF62">
            <v>0.5</v>
          </cell>
          <cell r="AG62">
            <v>0.5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1</v>
          </cell>
          <cell r="AN62">
            <v>0.5</v>
          </cell>
          <cell r="AO62">
            <v>0.5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1</v>
          </cell>
          <cell r="AV62">
            <v>0.5</v>
          </cell>
          <cell r="AW62">
            <v>0.5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0</v>
          </cell>
          <cell r="EJ62">
            <v>0</v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>
            <v>0</v>
          </cell>
          <cell r="FA62">
            <v>0</v>
          </cell>
          <cell r="FB62">
            <v>0</v>
          </cell>
          <cell r="FC62">
            <v>0</v>
          </cell>
          <cell r="FD62">
            <v>0</v>
          </cell>
          <cell r="FE62">
            <v>0</v>
          </cell>
          <cell r="FF62">
            <v>0</v>
          </cell>
          <cell r="FG62">
            <v>0</v>
          </cell>
          <cell r="FH62">
            <v>0</v>
          </cell>
          <cell r="FI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1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1</v>
          </cell>
          <cell r="P63">
            <v>0.5</v>
          </cell>
          <cell r="Q63">
            <v>0.5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1</v>
          </cell>
          <cell r="X63">
            <v>0.5</v>
          </cell>
          <cell r="Y63">
            <v>0.5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1</v>
          </cell>
          <cell r="AF63">
            <v>0.5</v>
          </cell>
          <cell r="AG63">
            <v>0.5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1</v>
          </cell>
          <cell r="AN63">
            <v>0.5</v>
          </cell>
          <cell r="AO63">
            <v>0.5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1</v>
          </cell>
          <cell r="AV63">
            <v>0.5</v>
          </cell>
          <cell r="AW63">
            <v>0.5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0</v>
          </cell>
          <cell r="DY63">
            <v>0</v>
          </cell>
          <cell r="DZ63">
            <v>0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>
            <v>0</v>
          </cell>
          <cell r="FA63">
            <v>0</v>
          </cell>
          <cell r="FB63">
            <v>0</v>
          </cell>
          <cell r="FC63">
            <v>0</v>
          </cell>
          <cell r="FD63">
            <v>0</v>
          </cell>
          <cell r="FE63">
            <v>0</v>
          </cell>
          <cell r="FF63">
            <v>0</v>
          </cell>
          <cell r="FG63">
            <v>0</v>
          </cell>
          <cell r="FH63">
            <v>0</v>
          </cell>
          <cell r="FI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1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1</v>
          </cell>
          <cell r="P64">
            <v>0.5</v>
          </cell>
          <cell r="Q64">
            <v>0.5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1</v>
          </cell>
          <cell r="X64">
            <v>0.5</v>
          </cell>
          <cell r="Y64">
            <v>0.5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1</v>
          </cell>
          <cell r="AF64">
            <v>0.5</v>
          </cell>
          <cell r="AG64">
            <v>0.5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1</v>
          </cell>
          <cell r="AN64">
            <v>0.5</v>
          </cell>
          <cell r="AO64">
            <v>0.5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1</v>
          </cell>
          <cell r="AV64">
            <v>0.5</v>
          </cell>
          <cell r="AW64">
            <v>0.5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  <cell r="EB64">
            <v>0</v>
          </cell>
          <cell r="EC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  <cell r="EJ64">
            <v>0</v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>
            <v>0</v>
          </cell>
          <cell r="FA64">
            <v>0</v>
          </cell>
          <cell r="FB64">
            <v>0</v>
          </cell>
          <cell r="FC64">
            <v>0</v>
          </cell>
          <cell r="FD64">
            <v>0</v>
          </cell>
          <cell r="FE64">
            <v>0</v>
          </cell>
          <cell r="FF64">
            <v>0</v>
          </cell>
          <cell r="FG64">
            <v>0</v>
          </cell>
          <cell r="FH64">
            <v>0</v>
          </cell>
          <cell r="FI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1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1</v>
          </cell>
          <cell r="P65">
            <v>0.5</v>
          </cell>
          <cell r="Q65">
            <v>0.5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1</v>
          </cell>
          <cell r="X65">
            <v>0.5</v>
          </cell>
          <cell r="Y65">
            <v>0.5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1</v>
          </cell>
          <cell r="AF65">
            <v>0.5</v>
          </cell>
          <cell r="AG65">
            <v>0.5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1</v>
          </cell>
          <cell r="AN65">
            <v>0.5</v>
          </cell>
          <cell r="AO65">
            <v>0.5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0.5</v>
          </cell>
          <cell r="AW65">
            <v>0.5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  <cell r="EJ65">
            <v>0</v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>
            <v>0</v>
          </cell>
          <cell r="FA65">
            <v>0</v>
          </cell>
          <cell r="FB65">
            <v>0</v>
          </cell>
          <cell r="FC65">
            <v>0</v>
          </cell>
          <cell r="FD65">
            <v>0</v>
          </cell>
          <cell r="FE65">
            <v>0</v>
          </cell>
          <cell r="FF65">
            <v>0</v>
          </cell>
          <cell r="FG65">
            <v>0</v>
          </cell>
          <cell r="FH65">
            <v>0</v>
          </cell>
          <cell r="FI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1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1</v>
          </cell>
          <cell r="P66">
            <v>0.5</v>
          </cell>
          <cell r="Q66">
            <v>0.5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1</v>
          </cell>
          <cell r="X66">
            <v>0.5</v>
          </cell>
          <cell r="Y66">
            <v>0.5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1</v>
          </cell>
          <cell r="AF66">
            <v>0.5</v>
          </cell>
          <cell r="AG66">
            <v>0.5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1</v>
          </cell>
          <cell r="AN66">
            <v>0.5</v>
          </cell>
          <cell r="AO66">
            <v>0.5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1</v>
          </cell>
          <cell r="AV66">
            <v>0.5</v>
          </cell>
          <cell r="AW66">
            <v>0.5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  <cell r="EJ66">
            <v>0</v>
          </cell>
          <cell r="EK66">
            <v>0</v>
          </cell>
          <cell r="EL66">
            <v>0</v>
          </cell>
          <cell r="EM66">
            <v>0</v>
          </cell>
          <cell r="EN66">
            <v>0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0</v>
          </cell>
          <cell r="FA66">
            <v>0</v>
          </cell>
          <cell r="FB66">
            <v>0</v>
          </cell>
          <cell r="FC66">
            <v>0</v>
          </cell>
          <cell r="FD66">
            <v>0</v>
          </cell>
          <cell r="FE66">
            <v>0</v>
          </cell>
          <cell r="FF66">
            <v>0</v>
          </cell>
          <cell r="FG66">
            <v>0</v>
          </cell>
          <cell r="FH66">
            <v>0</v>
          </cell>
          <cell r="FI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1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1</v>
          </cell>
          <cell r="P67">
            <v>0.5</v>
          </cell>
          <cell r="Q67">
            <v>0.5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1</v>
          </cell>
          <cell r="X67">
            <v>0.5</v>
          </cell>
          <cell r="Y67">
            <v>0.5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1</v>
          </cell>
          <cell r="AF67">
            <v>0.5</v>
          </cell>
          <cell r="AG67">
            <v>0.5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1</v>
          </cell>
          <cell r="AN67">
            <v>0.5</v>
          </cell>
          <cell r="AO67">
            <v>0.5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1</v>
          </cell>
          <cell r="AV67">
            <v>0.5</v>
          </cell>
          <cell r="AW67">
            <v>0.5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  <cell r="EJ67">
            <v>0</v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>
            <v>0</v>
          </cell>
          <cell r="FA67">
            <v>0</v>
          </cell>
          <cell r="FB67">
            <v>0</v>
          </cell>
          <cell r="FC67">
            <v>0</v>
          </cell>
          <cell r="FD67">
            <v>0</v>
          </cell>
          <cell r="FE67">
            <v>0</v>
          </cell>
          <cell r="FF67">
            <v>0</v>
          </cell>
          <cell r="FG67">
            <v>0</v>
          </cell>
          <cell r="FH67">
            <v>0</v>
          </cell>
          <cell r="FI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1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1</v>
          </cell>
          <cell r="P68">
            <v>0.5</v>
          </cell>
          <cell r="Q68">
            <v>0.5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1</v>
          </cell>
          <cell r="X68">
            <v>0.5</v>
          </cell>
          <cell r="Y68">
            <v>0.5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1</v>
          </cell>
          <cell r="AF68">
            <v>0.5</v>
          </cell>
          <cell r="AG68">
            <v>0.5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1</v>
          </cell>
          <cell r="AN68">
            <v>0.5</v>
          </cell>
          <cell r="AO68">
            <v>0.5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1</v>
          </cell>
          <cell r="AV68">
            <v>0.5</v>
          </cell>
          <cell r="AW68">
            <v>0.5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  <cell r="EJ68">
            <v>0</v>
          </cell>
          <cell r="EK68">
            <v>0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0</v>
          </cell>
          <cell r="FA68">
            <v>0</v>
          </cell>
          <cell r="FB68">
            <v>0</v>
          </cell>
          <cell r="FC68">
            <v>0</v>
          </cell>
          <cell r="FD68">
            <v>0</v>
          </cell>
          <cell r="FE68">
            <v>0</v>
          </cell>
          <cell r="FF68">
            <v>0</v>
          </cell>
          <cell r="FG68">
            <v>0</v>
          </cell>
          <cell r="FH68">
            <v>0</v>
          </cell>
          <cell r="FI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1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1</v>
          </cell>
          <cell r="P69">
            <v>0.5</v>
          </cell>
          <cell r="Q69">
            <v>0.5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1</v>
          </cell>
          <cell r="X69">
            <v>0.5</v>
          </cell>
          <cell r="Y69">
            <v>0.5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1</v>
          </cell>
          <cell r="AF69">
            <v>0.5</v>
          </cell>
          <cell r="AG69">
            <v>0.5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1</v>
          </cell>
          <cell r="AN69">
            <v>0.5</v>
          </cell>
          <cell r="AO69">
            <v>0.5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1</v>
          </cell>
          <cell r="AV69">
            <v>0.5</v>
          </cell>
          <cell r="AW69">
            <v>0.5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  <cell r="EJ69">
            <v>0</v>
          </cell>
          <cell r="EK69">
            <v>0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0</v>
          </cell>
          <cell r="FA69">
            <v>0</v>
          </cell>
          <cell r="FB69">
            <v>0</v>
          </cell>
          <cell r="FC69">
            <v>0</v>
          </cell>
          <cell r="FD69">
            <v>0</v>
          </cell>
          <cell r="FE69">
            <v>0</v>
          </cell>
          <cell r="FF69">
            <v>0</v>
          </cell>
          <cell r="FG69">
            <v>0</v>
          </cell>
          <cell r="FH69">
            <v>0</v>
          </cell>
          <cell r="FI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1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1</v>
          </cell>
          <cell r="P70">
            <v>0.5</v>
          </cell>
          <cell r="Q70">
            <v>0.5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1</v>
          </cell>
          <cell r="X70">
            <v>0.5</v>
          </cell>
          <cell r="Y70">
            <v>0.5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1</v>
          </cell>
          <cell r="AF70">
            <v>0.5</v>
          </cell>
          <cell r="AG70">
            <v>0.5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1</v>
          </cell>
          <cell r="AN70">
            <v>0.5</v>
          </cell>
          <cell r="AO70">
            <v>0.5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1</v>
          </cell>
          <cell r="AV70">
            <v>0.5</v>
          </cell>
          <cell r="AW70">
            <v>0.5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  <cell r="EJ70">
            <v>0</v>
          </cell>
          <cell r="EK70">
            <v>0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0</v>
          </cell>
          <cell r="FA70">
            <v>0</v>
          </cell>
          <cell r="FB70">
            <v>0</v>
          </cell>
          <cell r="FC70">
            <v>0</v>
          </cell>
          <cell r="FD70">
            <v>0</v>
          </cell>
          <cell r="FE70">
            <v>0</v>
          </cell>
          <cell r="FF70">
            <v>0</v>
          </cell>
          <cell r="FG70">
            <v>0</v>
          </cell>
          <cell r="FH70">
            <v>0</v>
          </cell>
          <cell r="FI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1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1</v>
          </cell>
          <cell r="P71">
            <v>0.5</v>
          </cell>
          <cell r="Q71">
            <v>0.5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1</v>
          </cell>
          <cell r="X71">
            <v>0.5</v>
          </cell>
          <cell r="Y71">
            <v>0.5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1</v>
          </cell>
          <cell r="AF71">
            <v>0.5</v>
          </cell>
          <cell r="AG71">
            <v>0.5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1</v>
          </cell>
          <cell r="AN71">
            <v>0.5</v>
          </cell>
          <cell r="AO71">
            <v>0.5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1</v>
          </cell>
          <cell r="AV71">
            <v>0.5</v>
          </cell>
          <cell r="AW71">
            <v>0.5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  <cell r="EJ71">
            <v>0</v>
          </cell>
          <cell r="EK71">
            <v>0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0</v>
          </cell>
          <cell r="FA71">
            <v>0</v>
          </cell>
          <cell r="FB71">
            <v>0</v>
          </cell>
          <cell r="FC71">
            <v>0</v>
          </cell>
          <cell r="FD71">
            <v>0</v>
          </cell>
          <cell r="FE71">
            <v>0</v>
          </cell>
          <cell r="FF71">
            <v>0</v>
          </cell>
          <cell r="FG71">
            <v>0</v>
          </cell>
          <cell r="FH71">
            <v>0</v>
          </cell>
          <cell r="FI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1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1</v>
          </cell>
          <cell r="P72">
            <v>0.5</v>
          </cell>
          <cell r="Q72">
            <v>0.5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1</v>
          </cell>
          <cell r="X72">
            <v>0.5</v>
          </cell>
          <cell r="Y72">
            <v>0.5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1</v>
          </cell>
          <cell r="AF72">
            <v>0.5</v>
          </cell>
          <cell r="AG72">
            <v>0.5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1</v>
          </cell>
          <cell r="AN72">
            <v>0.5</v>
          </cell>
          <cell r="AO72">
            <v>0.5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1</v>
          </cell>
          <cell r="AV72">
            <v>0.5</v>
          </cell>
          <cell r="AW72">
            <v>0.5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  <cell r="EJ72">
            <v>0</v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>
            <v>0</v>
          </cell>
          <cell r="FA72">
            <v>0</v>
          </cell>
          <cell r="FB72">
            <v>0</v>
          </cell>
          <cell r="FC72">
            <v>0</v>
          </cell>
          <cell r="FD72">
            <v>0</v>
          </cell>
          <cell r="FE72">
            <v>0</v>
          </cell>
          <cell r="FF72">
            <v>0</v>
          </cell>
          <cell r="FG72">
            <v>0</v>
          </cell>
          <cell r="FH72">
            <v>0</v>
          </cell>
          <cell r="FI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1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  <cell r="P73">
            <v>0.5</v>
          </cell>
          <cell r="Q73">
            <v>0.5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1</v>
          </cell>
          <cell r="X73">
            <v>0.5</v>
          </cell>
          <cell r="Y73">
            <v>0.5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1</v>
          </cell>
          <cell r="AF73">
            <v>0.5</v>
          </cell>
          <cell r="AG73">
            <v>0.5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1</v>
          </cell>
          <cell r="AN73">
            <v>0.5</v>
          </cell>
          <cell r="AO73">
            <v>0.5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1</v>
          </cell>
          <cell r="AV73">
            <v>0.5</v>
          </cell>
          <cell r="AW73">
            <v>0.5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  <cell r="EI73">
            <v>0</v>
          </cell>
          <cell r="EJ73">
            <v>0</v>
          </cell>
          <cell r="EK73">
            <v>0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0</v>
          </cell>
          <cell r="FA73">
            <v>0</v>
          </cell>
          <cell r="FB73">
            <v>0</v>
          </cell>
          <cell r="FC73">
            <v>0</v>
          </cell>
          <cell r="FD73">
            <v>0</v>
          </cell>
          <cell r="FE73">
            <v>0</v>
          </cell>
          <cell r="FF73">
            <v>0</v>
          </cell>
          <cell r="FG73">
            <v>0</v>
          </cell>
          <cell r="FH73">
            <v>0</v>
          </cell>
          <cell r="FI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1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1</v>
          </cell>
          <cell r="P74">
            <v>0.5</v>
          </cell>
          <cell r="Q74">
            <v>0.5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1</v>
          </cell>
          <cell r="X74">
            <v>0.5</v>
          </cell>
          <cell r="Y74">
            <v>0.5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</v>
          </cell>
          <cell r="AF74">
            <v>0.5</v>
          </cell>
          <cell r="AG74">
            <v>0.5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1</v>
          </cell>
          <cell r="AN74">
            <v>0.5</v>
          </cell>
          <cell r="AO74">
            <v>0.5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1</v>
          </cell>
          <cell r="AV74">
            <v>0.5</v>
          </cell>
          <cell r="AW74">
            <v>0.5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  <cell r="EI74">
            <v>0</v>
          </cell>
          <cell r="EJ74">
            <v>0</v>
          </cell>
          <cell r="EK74">
            <v>0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0</v>
          </cell>
          <cell r="FA74">
            <v>0</v>
          </cell>
          <cell r="FB74">
            <v>0</v>
          </cell>
          <cell r="FC74">
            <v>0</v>
          </cell>
          <cell r="FD74">
            <v>0</v>
          </cell>
          <cell r="FE74">
            <v>0</v>
          </cell>
          <cell r="FF74">
            <v>0</v>
          </cell>
          <cell r="FG74">
            <v>0</v>
          </cell>
          <cell r="FH74">
            <v>0</v>
          </cell>
          <cell r="FI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1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1</v>
          </cell>
          <cell r="P75">
            <v>0.5</v>
          </cell>
          <cell r="Q75">
            <v>0.5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1</v>
          </cell>
          <cell r="X75">
            <v>0.5</v>
          </cell>
          <cell r="Y75">
            <v>0.5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1</v>
          </cell>
          <cell r="AF75">
            <v>0.5</v>
          </cell>
          <cell r="AG75">
            <v>0.5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1</v>
          </cell>
          <cell r="AN75">
            <v>0.5</v>
          </cell>
          <cell r="AO75">
            <v>0.5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1</v>
          </cell>
          <cell r="AV75">
            <v>0.5</v>
          </cell>
          <cell r="AW75">
            <v>0.5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  <cell r="EJ75">
            <v>0</v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>
            <v>0</v>
          </cell>
          <cell r="FA75">
            <v>0</v>
          </cell>
          <cell r="FB75">
            <v>0</v>
          </cell>
          <cell r="FC75">
            <v>0</v>
          </cell>
          <cell r="FD75">
            <v>0</v>
          </cell>
          <cell r="FE75">
            <v>0</v>
          </cell>
          <cell r="FF75">
            <v>0</v>
          </cell>
          <cell r="FG75">
            <v>0</v>
          </cell>
          <cell r="FH75">
            <v>0</v>
          </cell>
          <cell r="FI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1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  <cell r="P76">
            <v>0.5</v>
          </cell>
          <cell r="Q76">
            <v>0.5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1</v>
          </cell>
          <cell r="X76">
            <v>0.5</v>
          </cell>
          <cell r="Y76">
            <v>0.5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1</v>
          </cell>
          <cell r="AF76">
            <v>0.5</v>
          </cell>
          <cell r="AG76">
            <v>0.5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1</v>
          </cell>
          <cell r="AN76">
            <v>0.5</v>
          </cell>
          <cell r="AO76">
            <v>0.5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1</v>
          </cell>
          <cell r="AV76">
            <v>0.5</v>
          </cell>
          <cell r="AW76">
            <v>0.5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  <cell r="EJ76">
            <v>0</v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>
            <v>0</v>
          </cell>
          <cell r="FA76">
            <v>0</v>
          </cell>
          <cell r="FB76">
            <v>0</v>
          </cell>
          <cell r="FC76">
            <v>0</v>
          </cell>
          <cell r="FD76">
            <v>0</v>
          </cell>
          <cell r="FE76">
            <v>0</v>
          </cell>
          <cell r="FF76">
            <v>0</v>
          </cell>
          <cell r="FG76">
            <v>0</v>
          </cell>
          <cell r="FH76">
            <v>0</v>
          </cell>
          <cell r="FI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1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1</v>
          </cell>
          <cell r="P77">
            <v>0.5</v>
          </cell>
          <cell r="Q77">
            <v>0.5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1</v>
          </cell>
          <cell r="X77">
            <v>0.5</v>
          </cell>
          <cell r="Y77">
            <v>0.5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1</v>
          </cell>
          <cell r="AF77">
            <v>0.5</v>
          </cell>
          <cell r="AG77">
            <v>0.5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1</v>
          </cell>
          <cell r="AN77">
            <v>0.5</v>
          </cell>
          <cell r="AO77">
            <v>0.5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1</v>
          </cell>
          <cell r="AV77">
            <v>0.5</v>
          </cell>
          <cell r="AW77">
            <v>0.5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  <cell r="EJ77">
            <v>0</v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>
            <v>0</v>
          </cell>
          <cell r="FA77">
            <v>0</v>
          </cell>
          <cell r="FB77">
            <v>0</v>
          </cell>
          <cell r="FC77">
            <v>0</v>
          </cell>
          <cell r="FD77">
            <v>0</v>
          </cell>
          <cell r="FE77">
            <v>0</v>
          </cell>
          <cell r="FF77">
            <v>0</v>
          </cell>
          <cell r="FG77">
            <v>0</v>
          </cell>
          <cell r="FH77">
            <v>0</v>
          </cell>
          <cell r="FI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1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1</v>
          </cell>
          <cell r="P78">
            <v>0.5</v>
          </cell>
          <cell r="Q78">
            <v>0.5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1</v>
          </cell>
          <cell r="X78">
            <v>0.5</v>
          </cell>
          <cell r="Y78">
            <v>0.5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1</v>
          </cell>
          <cell r="AF78">
            <v>0.5</v>
          </cell>
          <cell r="AG78">
            <v>0.5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1</v>
          </cell>
          <cell r="AN78">
            <v>0.5</v>
          </cell>
          <cell r="AO78">
            <v>0.5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1</v>
          </cell>
          <cell r="AV78">
            <v>0.5</v>
          </cell>
          <cell r="AW78">
            <v>0.5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  <cell r="EJ78">
            <v>0</v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>
            <v>0</v>
          </cell>
          <cell r="FA78">
            <v>0</v>
          </cell>
          <cell r="FB78">
            <v>0</v>
          </cell>
          <cell r="FC78">
            <v>0</v>
          </cell>
          <cell r="FD78">
            <v>0</v>
          </cell>
          <cell r="FE78">
            <v>0</v>
          </cell>
          <cell r="FF78">
            <v>0</v>
          </cell>
          <cell r="FG78">
            <v>0</v>
          </cell>
          <cell r="FH78">
            <v>0</v>
          </cell>
          <cell r="FI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1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1</v>
          </cell>
          <cell r="P79">
            <v>0.5</v>
          </cell>
          <cell r="Q79">
            <v>0.5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1</v>
          </cell>
          <cell r="X79">
            <v>0.5</v>
          </cell>
          <cell r="Y79">
            <v>0.5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1</v>
          </cell>
          <cell r="AF79">
            <v>0.5</v>
          </cell>
          <cell r="AG79">
            <v>0.5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1</v>
          </cell>
          <cell r="AN79">
            <v>0.5</v>
          </cell>
          <cell r="AO79">
            <v>0.5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1</v>
          </cell>
          <cell r="AV79">
            <v>0.5</v>
          </cell>
          <cell r="AW79">
            <v>0.5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  <cell r="EJ79">
            <v>0</v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>
            <v>0</v>
          </cell>
          <cell r="FA79">
            <v>0</v>
          </cell>
          <cell r="FB79">
            <v>0</v>
          </cell>
          <cell r="FC79">
            <v>0</v>
          </cell>
          <cell r="FD79">
            <v>0</v>
          </cell>
          <cell r="FE79">
            <v>0</v>
          </cell>
          <cell r="FF79">
            <v>0</v>
          </cell>
          <cell r="FG79">
            <v>0</v>
          </cell>
          <cell r="FH79">
            <v>0</v>
          </cell>
          <cell r="FI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1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1</v>
          </cell>
          <cell r="P80">
            <v>0.5</v>
          </cell>
          <cell r="Q80">
            <v>0.5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1</v>
          </cell>
          <cell r="X80">
            <v>0.5</v>
          </cell>
          <cell r="Y80">
            <v>0.5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1</v>
          </cell>
          <cell r="AF80">
            <v>0.5</v>
          </cell>
          <cell r="AG80">
            <v>0.5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1</v>
          </cell>
          <cell r="AN80">
            <v>0.5</v>
          </cell>
          <cell r="AO80">
            <v>0.5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1</v>
          </cell>
          <cell r="AV80">
            <v>0.5</v>
          </cell>
          <cell r="AW80">
            <v>0.5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  <cell r="EJ80">
            <v>0</v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>
            <v>0</v>
          </cell>
          <cell r="FA80">
            <v>0</v>
          </cell>
          <cell r="FB80">
            <v>0</v>
          </cell>
          <cell r="FC80">
            <v>0</v>
          </cell>
          <cell r="FD80">
            <v>0</v>
          </cell>
          <cell r="FE80">
            <v>0</v>
          </cell>
          <cell r="FF80">
            <v>0</v>
          </cell>
          <cell r="FG80">
            <v>0</v>
          </cell>
          <cell r="FH80">
            <v>0</v>
          </cell>
          <cell r="FI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1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1</v>
          </cell>
          <cell r="P81">
            <v>0.5</v>
          </cell>
          <cell r="Q81">
            <v>0.5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1</v>
          </cell>
          <cell r="X81">
            <v>0.5</v>
          </cell>
          <cell r="Y81">
            <v>0.5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1</v>
          </cell>
          <cell r="AF81">
            <v>0.5</v>
          </cell>
          <cell r="AG81">
            <v>0.5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1</v>
          </cell>
          <cell r="AN81">
            <v>0.5</v>
          </cell>
          <cell r="AO81">
            <v>0.5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1</v>
          </cell>
          <cell r="AV81">
            <v>0.5</v>
          </cell>
          <cell r="AW81">
            <v>0.5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0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0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0</v>
          </cell>
          <cell r="EB81">
            <v>0</v>
          </cell>
          <cell r="EC81">
            <v>0</v>
          </cell>
          <cell r="ED81">
            <v>0</v>
          </cell>
          <cell r="EE81">
            <v>0</v>
          </cell>
          <cell r="EF81">
            <v>0</v>
          </cell>
          <cell r="EG81">
            <v>0</v>
          </cell>
          <cell r="EH81">
            <v>0</v>
          </cell>
          <cell r="EI81">
            <v>0</v>
          </cell>
          <cell r="EJ81">
            <v>0</v>
          </cell>
          <cell r="EK81">
            <v>0</v>
          </cell>
          <cell r="EL81">
            <v>0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0</v>
          </cell>
          <cell r="FA81">
            <v>0</v>
          </cell>
          <cell r="FB81">
            <v>0</v>
          </cell>
          <cell r="FC81">
            <v>0</v>
          </cell>
          <cell r="FD81">
            <v>0</v>
          </cell>
          <cell r="FE81">
            <v>0</v>
          </cell>
          <cell r="FF81">
            <v>0</v>
          </cell>
          <cell r="FG81">
            <v>0</v>
          </cell>
          <cell r="FH81">
            <v>0</v>
          </cell>
          <cell r="FI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1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1</v>
          </cell>
          <cell r="P82">
            <v>0.5</v>
          </cell>
          <cell r="Q82">
            <v>0.5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1</v>
          </cell>
          <cell r="X82">
            <v>0.5</v>
          </cell>
          <cell r="Y82">
            <v>0.5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1</v>
          </cell>
          <cell r="AF82">
            <v>0.5</v>
          </cell>
          <cell r="AG82">
            <v>0.5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1</v>
          </cell>
          <cell r="AN82">
            <v>0.5</v>
          </cell>
          <cell r="AO82">
            <v>0.5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1</v>
          </cell>
          <cell r="AV82">
            <v>0.5</v>
          </cell>
          <cell r="AW82">
            <v>0.5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  <cell r="EJ82">
            <v>0</v>
          </cell>
          <cell r="EK82">
            <v>0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0</v>
          </cell>
          <cell r="FA82">
            <v>0</v>
          </cell>
          <cell r="FB82">
            <v>0</v>
          </cell>
          <cell r="FC82">
            <v>0</v>
          </cell>
          <cell r="FD82">
            <v>0</v>
          </cell>
          <cell r="FE82">
            <v>0</v>
          </cell>
          <cell r="FF82">
            <v>0</v>
          </cell>
          <cell r="FG82">
            <v>0</v>
          </cell>
          <cell r="FH82">
            <v>0</v>
          </cell>
          <cell r="FI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1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1</v>
          </cell>
          <cell r="P83">
            <v>0.5</v>
          </cell>
          <cell r="Q83">
            <v>0.5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1</v>
          </cell>
          <cell r="X83">
            <v>0.5</v>
          </cell>
          <cell r="Y83">
            <v>0.5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1</v>
          </cell>
          <cell r="AF83">
            <v>0.5</v>
          </cell>
          <cell r="AG83">
            <v>0.5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1</v>
          </cell>
          <cell r="AN83">
            <v>0.5</v>
          </cell>
          <cell r="AO83">
            <v>0.5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1</v>
          </cell>
          <cell r="AV83">
            <v>0.5</v>
          </cell>
          <cell r="AW83">
            <v>0.5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0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0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0</v>
          </cell>
          <cell r="EB83">
            <v>0</v>
          </cell>
          <cell r="EC83">
            <v>0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0</v>
          </cell>
          <cell r="EJ83">
            <v>0</v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>
            <v>0</v>
          </cell>
          <cell r="FA83">
            <v>0</v>
          </cell>
          <cell r="FB83">
            <v>0</v>
          </cell>
          <cell r="FC83">
            <v>0</v>
          </cell>
          <cell r="FD83">
            <v>0</v>
          </cell>
          <cell r="FE83">
            <v>0</v>
          </cell>
          <cell r="FF83">
            <v>0</v>
          </cell>
          <cell r="FG83">
            <v>0</v>
          </cell>
          <cell r="FH83">
            <v>0</v>
          </cell>
          <cell r="FI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1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1</v>
          </cell>
          <cell r="P84">
            <v>0.5</v>
          </cell>
          <cell r="Q84">
            <v>0.5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1</v>
          </cell>
          <cell r="X84">
            <v>0.5</v>
          </cell>
          <cell r="Y84">
            <v>0.5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1</v>
          </cell>
          <cell r="AF84">
            <v>0.5</v>
          </cell>
          <cell r="AG84">
            <v>0.5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1</v>
          </cell>
          <cell r="AN84">
            <v>0.5</v>
          </cell>
          <cell r="AO84">
            <v>0.5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1</v>
          </cell>
          <cell r="AV84">
            <v>0.5</v>
          </cell>
          <cell r="AW84">
            <v>0.5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0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0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  <cell r="EI84">
            <v>0</v>
          </cell>
          <cell r="EJ84">
            <v>0</v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>
            <v>0</v>
          </cell>
          <cell r="FA84">
            <v>0</v>
          </cell>
          <cell r="FB84">
            <v>0</v>
          </cell>
          <cell r="FC84">
            <v>0</v>
          </cell>
          <cell r="FD84">
            <v>0</v>
          </cell>
          <cell r="FE84">
            <v>0</v>
          </cell>
          <cell r="FF84">
            <v>0</v>
          </cell>
          <cell r="FG84">
            <v>0</v>
          </cell>
          <cell r="FH84">
            <v>0</v>
          </cell>
          <cell r="FI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1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1</v>
          </cell>
          <cell r="P85">
            <v>0.5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1</v>
          </cell>
          <cell r="X85">
            <v>0.5</v>
          </cell>
          <cell r="Y85">
            <v>0.5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1</v>
          </cell>
          <cell r="AF85">
            <v>0.5</v>
          </cell>
          <cell r="AG85">
            <v>0.5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1</v>
          </cell>
          <cell r="AN85">
            <v>0.5</v>
          </cell>
          <cell r="AO85">
            <v>0.5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1</v>
          </cell>
          <cell r="AV85">
            <v>0.5</v>
          </cell>
          <cell r="AW85">
            <v>0.5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  <cell r="EJ85">
            <v>0</v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>
            <v>0</v>
          </cell>
          <cell r="FA85">
            <v>0</v>
          </cell>
          <cell r="FB85">
            <v>0</v>
          </cell>
          <cell r="FC85">
            <v>0</v>
          </cell>
          <cell r="FD85">
            <v>0</v>
          </cell>
          <cell r="FE85">
            <v>0</v>
          </cell>
          <cell r="FF85">
            <v>0</v>
          </cell>
          <cell r="FG85">
            <v>0</v>
          </cell>
          <cell r="FH85">
            <v>0</v>
          </cell>
          <cell r="FI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1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1</v>
          </cell>
          <cell r="P86">
            <v>0.5</v>
          </cell>
          <cell r="Q86">
            <v>0.5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1</v>
          </cell>
          <cell r="X86">
            <v>0.5</v>
          </cell>
          <cell r="Y86">
            <v>0.5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1</v>
          </cell>
          <cell r="AF86">
            <v>0.5</v>
          </cell>
          <cell r="AG86">
            <v>0.5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1</v>
          </cell>
          <cell r="AN86">
            <v>0.5</v>
          </cell>
          <cell r="AO86">
            <v>0.5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1</v>
          </cell>
          <cell r="AV86">
            <v>0.5</v>
          </cell>
          <cell r="AW86">
            <v>0.5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0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  <cell r="EJ86">
            <v>0</v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>
            <v>0</v>
          </cell>
          <cell r="FA86">
            <v>0</v>
          </cell>
          <cell r="FB86">
            <v>0</v>
          </cell>
          <cell r="FC86">
            <v>0</v>
          </cell>
          <cell r="FD86">
            <v>0</v>
          </cell>
          <cell r="FE86">
            <v>0</v>
          </cell>
          <cell r="FF86">
            <v>0</v>
          </cell>
          <cell r="FG86">
            <v>0</v>
          </cell>
          <cell r="FH86">
            <v>0</v>
          </cell>
          <cell r="FI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1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1</v>
          </cell>
          <cell r="P87">
            <v>0.5</v>
          </cell>
          <cell r="Q87">
            <v>0.5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1</v>
          </cell>
          <cell r="X87">
            <v>0.5</v>
          </cell>
          <cell r="Y87">
            <v>0.5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1</v>
          </cell>
          <cell r="AF87">
            <v>0.5</v>
          </cell>
          <cell r="AG87">
            <v>0.5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1</v>
          </cell>
          <cell r="AN87">
            <v>0.5</v>
          </cell>
          <cell r="AO87">
            <v>0.5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1</v>
          </cell>
          <cell r="AV87">
            <v>0.5</v>
          </cell>
          <cell r="AW87">
            <v>0.5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0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V87">
            <v>0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I87">
            <v>0</v>
          </cell>
          <cell r="EJ87">
            <v>0</v>
          </cell>
          <cell r="EK87">
            <v>0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0</v>
          </cell>
          <cell r="FA87">
            <v>0</v>
          </cell>
          <cell r="FB87">
            <v>0</v>
          </cell>
          <cell r="FC87">
            <v>0</v>
          </cell>
          <cell r="FD87">
            <v>0</v>
          </cell>
          <cell r="FE87">
            <v>0</v>
          </cell>
          <cell r="FF87">
            <v>0</v>
          </cell>
          <cell r="FG87">
            <v>0</v>
          </cell>
          <cell r="FH87">
            <v>0</v>
          </cell>
          <cell r="FI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1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1</v>
          </cell>
          <cell r="P88">
            <v>0.5</v>
          </cell>
          <cell r="Q88">
            <v>0.5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1</v>
          </cell>
          <cell r="X88">
            <v>0.5</v>
          </cell>
          <cell r="Y88">
            <v>0.5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1</v>
          </cell>
          <cell r="AF88">
            <v>0.5</v>
          </cell>
          <cell r="AG88">
            <v>0.5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1</v>
          </cell>
          <cell r="AN88">
            <v>0.5</v>
          </cell>
          <cell r="AO88">
            <v>0.5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1</v>
          </cell>
          <cell r="AV88">
            <v>0.5</v>
          </cell>
          <cell r="AW88">
            <v>0.5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0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V88">
            <v>0</v>
          </cell>
          <cell r="DW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C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I88">
            <v>0</v>
          </cell>
          <cell r="EJ88">
            <v>0</v>
          </cell>
          <cell r="EK88">
            <v>0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0</v>
          </cell>
          <cell r="FA88">
            <v>0</v>
          </cell>
          <cell r="FB88">
            <v>0</v>
          </cell>
          <cell r="FC88">
            <v>0</v>
          </cell>
          <cell r="FD88">
            <v>0</v>
          </cell>
          <cell r="FE88">
            <v>0</v>
          </cell>
          <cell r="FF88">
            <v>0</v>
          </cell>
          <cell r="FG88">
            <v>0</v>
          </cell>
          <cell r="FH88">
            <v>0</v>
          </cell>
          <cell r="FI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1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1</v>
          </cell>
          <cell r="P89">
            <v>0.5</v>
          </cell>
          <cell r="Q89">
            <v>0.5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1</v>
          </cell>
          <cell r="X89">
            <v>0.5</v>
          </cell>
          <cell r="Y89">
            <v>0.5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1</v>
          </cell>
          <cell r="AF89">
            <v>0.5</v>
          </cell>
          <cell r="AG89">
            <v>0.5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1</v>
          </cell>
          <cell r="AN89">
            <v>0.5</v>
          </cell>
          <cell r="AO89">
            <v>0.5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0.5</v>
          </cell>
          <cell r="AW89">
            <v>0.5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0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I89">
            <v>0</v>
          </cell>
          <cell r="EJ89">
            <v>0</v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>
            <v>0</v>
          </cell>
          <cell r="FA89">
            <v>0</v>
          </cell>
          <cell r="FB89">
            <v>0</v>
          </cell>
          <cell r="FC89">
            <v>0</v>
          </cell>
          <cell r="FD89">
            <v>0</v>
          </cell>
          <cell r="FE89">
            <v>0</v>
          </cell>
          <cell r="FF89">
            <v>0</v>
          </cell>
          <cell r="FG89">
            <v>0</v>
          </cell>
          <cell r="FH89">
            <v>0</v>
          </cell>
          <cell r="FI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1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1</v>
          </cell>
          <cell r="P90">
            <v>0.5</v>
          </cell>
          <cell r="Q90">
            <v>0.5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1</v>
          </cell>
          <cell r="X90">
            <v>0.5</v>
          </cell>
          <cell r="Y90">
            <v>0.5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1</v>
          </cell>
          <cell r="AF90">
            <v>0.5</v>
          </cell>
          <cell r="AG90">
            <v>0.5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1</v>
          </cell>
          <cell r="AN90">
            <v>0.5</v>
          </cell>
          <cell r="AO90">
            <v>0.5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1</v>
          </cell>
          <cell r="AV90">
            <v>0.5</v>
          </cell>
          <cell r="AW90">
            <v>0.5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V90">
            <v>0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0</v>
          </cell>
          <cell r="EI90">
            <v>0</v>
          </cell>
          <cell r="EJ90">
            <v>0</v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>
            <v>0</v>
          </cell>
          <cell r="FA90">
            <v>0</v>
          </cell>
          <cell r="FB90">
            <v>0</v>
          </cell>
          <cell r="FC90">
            <v>0</v>
          </cell>
          <cell r="FD90">
            <v>0</v>
          </cell>
          <cell r="FE90">
            <v>0</v>
          </cell>
          <cell r="FF90">
            <v>0</v>
          </cell>
          <cell r="FG90">
            <v>0</v>
          </cell>
          <cell r="FH90">
            <v>0</v>
          </cell>
          <cell r="FI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1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1</v>
          </cell>
          <cell r="P91">
            <v>0.5</v>
          </cell>
          <cell r="Q91">
            <v>0.5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1</v>
          </cell>
          <cell r="X91">
            <v>0.5</v>
          </cell>
          <cell r="Y91">
            <v>0.5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1</v>
          </cell>
          <cell r="AF91">
            <v>0.5</v>
          </cell>
          <cell r="AG91">
            <v>0.5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1</v>
          </cell>
          <cell r="AN91">
            <v>0.5</v>
          </cell>
          <cell r="AO91">
            <v>0.5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1</v>
          </cell>
          <cell r="AV91">
            <v>0.5</v>
          </cell>
          <cell r="AW91">
            <v>0.5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0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0</v>
          </cell>
          <cell r="EJ91">
            <v>0</v>
          </cell>
          <cell r="EK91">
            <v>0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0</v>
          </cell>
          <cell r="FA91">
            <v>0</v>
          </cell>
          <cell r="FB91">
            <v>0</v>
          </cell>
          <cell r="FC91">
            <v>0</v>
          </cell>
          <cell r="FD91">
            <v>0</v>
          </cell>
          <cell r="FE91">
            <v>0</v>
          </cell>
          <cell r="FF91">
            <v>0</v>
          </cell>
          <cell r="FG91">
            <v>0</v>
          </cell>
          <cell r="FH91">
            <v>0</v>
          </cell>
          <cell r="FI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1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1</v>
          </cell>
          <cell r="P92">
            <v>0.5</v>
          </cell>
          <cell r="Q92">
            <v>0.5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1</v>
          </cell>
          <cell r="X92">
            <v>0.5</v>
          </cell>
          <cell r="Y92">
            <v>0.5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1</v>
          </cell>
          <cell r="AF92">
            <v>0.5</v>
          </cell>
          <cell r="AG92">
            <v>0.5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1</v>
          </cell>
          <cell r="AN92">
            <v>0.5</v>
          </cell>
          <cell r="AO92">
            <v>0.5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1</v>
          </cell>
          <cell r="AV92">
            <v>0.5</v>
          </cell>
          <cell r="AW92">
            <v>0.5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  <cell r="EJ92">
            <v>0</v>
          </cell>
          <cell r="EK92">
            <v>0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0</v>
          </cell>
          <cell r="FA92">
            <v>0</v>
          </cell>
          <cell r="FB92">
            <v>0</v>
          </cell>
          <cell r="FC92">
            <v>0</v>
          </cell>
          <cell r="FD92">
            <v>0</v>
          </cell>
          <cell r="FE92">
            <v>0</v>
          </cell>
          <cell r="FF92">
            <v>0</v>
          </cell>
          <cell r="FG92">
            <v>0</v>
          </cell>
          <cell r="FH92">
            <v>0</v>
          </cell>
          <cell r="FI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1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1</v>
          </cell>
          <cell r="P93">
            <v>0.5</v>
          </cell>
          <cell r="Q93">
            <v>0.5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1</v>
          </cell>
          <cell r="X93">
            <v>0.5</v>
          </cell>
          <cell r="Y93">
            <v>0.5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1</v>
          </cell>
          <cell r="AF93">
            <v>0.5</v>
          </cell>
          <cell r="AG93">
            <v>0.5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1</v>
          </cell>
          <cell r="AN93">
            <v>0.5</v>
          </cell>
          <cell r="AO93">
            <v>0.5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1</v>
          </cell>
          <cell r="AV93">
            <v>0.5</v>
          </cell>
          <cell r="AW93">
            <v>0.5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  <cell r="DW93">
            <v>0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  <cell r="EJ93">
            <v>0</v>
          </cell>
          <cell r="EK93">
            <v>0</v>
          </cell>
          <cell r="EL93">
            <v>0</v>
          </cell>
          <cell r="EM93">
            <v>0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0</v>
          </cell>
          <cell r="FA93">
            <v>0</v>
          </cell>
          <cell r="FB93">
            <v>0</v>
          </cell>
          <cell r="FC93">
            <v>0</v>
          </cell>
          <cell r="FD93">
            <v>0</v>
          </cell>
          <cell r="FE93">
            <v>0</v>
          </cell>
          <cell r="FF93">
            <v>0</v>
          </cell>
          <cell r="FG93">
            <v>0</v>
          </cell>
          <cell r="FH93">
            <v>0</v>
          </cell>
          <cell r="FI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1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1</v>
          </cell>
          <cell r="P94">
            <v>0.5</v>
          </cell>
          <cell r="Q94">
            <v>0.5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1</v>
          </cell>
          <cell r="X94">
            <v>0.5</v>
          </cell>
          <cell r="Y94">
            <v>0.5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1</v>
          </cell>
          <cell r="AF94">
            <v>0.5</v>
          </cell>
          <cell r="AG94">
            <v>0.5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1</v>
          </cell>
          <cell r="AN94">
            <v>0.5</v>
          </cell>
          <cell r="AO94">
            <v>0.5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1</v>
          </cell>
          <cell r="AV94">
            <v>0.5</v>
          </cell>
          <cell r="AW94">
            <v>0.5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V94">
            <v>0</v>
          </cell>
          <cell r="DW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I94">
            <v>0</v>
          </cell>
          <cell r="EJ94">
            <v>0</v>
          </cell>
          <cell r="EK94">
            <v>0</v>
          </cell>
          <cell r="EL94">
            <v>0</v>
          </cell>
          <cell r="EM94">
            <v>0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0</v>
          </cell>
          <cell r="FA94">
            <v>0</v>
          </cell>
          <cell r="FB94">
            <v>0</v>
          </cell>
          <cell r="FC94">
            <v>0</v>
          </cell>
          <cell r="FD94">
            <v>0</v>
          </cell>
          <cell r="FE94">
            <v>0</v>
          </cell>
          <cell r="FF94">
            <v>0</v>
          </cell>
          <cell r="FG94">
            <v>0</v>
          </cell>
          <cell r="FH94">
            <v>0</v>
          </cell>
          <cell r="FI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1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1</v>
          </cell>
          <cell r="P95">
            <v>0.5</v>
          </cell>
          <cell r="Q95">
            <v>0.5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1</v>
          </cell>
          <cell r="X95">
            <v>0.5</v>
          </cell>
          <cell r="Y95">
            <v>0.5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1</v>
          </cell>
          <cell r="AF95">
            <v>0.5</v>
          </cell>
          <cell r="AG95">
            <v>0.5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1</v>
          </cell>
          <cell r="AN95">
            <v>0.5</v>
          </cell>
          <cell r="AO95">
            <v>0.5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1</v>
          </cell>
          <cell r="AV95">
            <v>0.5</v>
          </cell>
          <cell r="AW95">
            <v>0.5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  <cell r="EJ95">
            <v>0</v>
          </cell>
          <cell r="EK95">
            <v>0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0</v>
          </cell>
          <cell r="FA95">
            <v>0</v>
          </cell>
          <cell r="FB95">
            <v>0</v>
          </cell>
          <cell r="FC95">
            <v>0</v>
          </cell>
          <cell r="FD95">
            <v>0</v>
          </cell>
          <cell r="FE95">
            <v>0</v>
          </cell>
          <cell r="FF95">
            <v>0</v>
          </cell>
          <cell r="FG95">
            <v>0</v>
          </cell>
          <cell r="FH95">
            <v>0</v>
          </cell>
          <cell r="FI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  <cell r="P96">
            <v>0.5</v>
          </cell>
          <cell r="Q96">
            <v>0.5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1</v>
          </cell>
          <cell r="X96">
            <v>0.5</v>
          </cell>
          <cell r="Y96">
            <v>0.5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1</v>
          </cell>
          <cell r="AF96">
            <v>0.5</v>
          </cell>
          <cell r="AG96">
            <v>0.5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1</v>
          </cell>
          <cell r="AN96">
            <v>0.5</v>
          </cell>
          <cell r="AO96">
            <v>0.5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1</v>
          </cell>
          <cell r="AV96">
            <v>0.5</v>
          </cell>
          <cell r="AW96">
            <v>0.5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  <cell r="EJ96">
            <v>0</v>
          </cell>
          <cell r="EK96">
            <v>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0</v>
          </cell>
          <cell r="FA96">
            <v>0</v>
          </cell>
          <cell r="FB96">
            <v>0</v>
          </cell>
          <cell r="FC96">
            <v>0</v>
          </cell>
          <cell r="FD96">
            <v>0</v>
          </cell>
          <cell r="FE96">
            <v>0</v>
          </cell>
          <cell r="FF96">
            <v>0</v>
          </cell>
          <cell r="FG96">
            <v>0</v>
          </cell>
          <cell r="FH96">
            <v>0</v>
          </cell>
          <cell r="FI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1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1</v>
          </cell>
          <cell r="P97">
            <v>0.5</v>
          </cell>
          <cell r="Q97">
            <v>0.5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1</v>
          </cell>
          <cell r="X97">
            <v>0.5</v>
          </cell>
          <cell r="Y97">
            <v>0.5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1</v>
          </cell>
          <cell r="AF97">
            <v>0.5</v>
          </cell>
          <cell r="AG97">
            <v>0.5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1</v>
          </cell>
          <cell r="AN97">
            <v>0.5</v>
          </cell>
          <cell r="AO97">
            <v>0.5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1</v>
          </cell>
          <cell r="AV97">
            <v>0.5</v>
          </cell>
          <cell r="AW97">
            <v>0.5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  <cell r="EJ97">
            <v>0</v>
          </cell>
          <cell r="EK97">
            <v>0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0</v>
          </cell>
          <cell r="FA97">
            <v>0</v>
          </cell>
          <cell r="FB97">
            <v>0</v>
          </cell>
          <cell r="FC97">
            <v>0</v>
          </cell>
          <cell r="FD97">
            <v>0</v>
          </cell>
          <cell r="FE97">
            <v>0</v>
          </cell>
          <cell r="FF97">
            <v>0</v>
          </cell>
          <cell r="FG97">
            <v>0</v>
          </cell>
          <cell r="FH97">
            <v>0</v>
          </cell>
          <cell r="FI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1</v>
          </cell>
          <cell r="P98">
            <v>0.5</v>
          </cell>
          <cell r="Q98">
            <v>0.5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1</v>
          </cell>
          <cell r="X98">
            <v>0.5</v>
          </cell>
          <cell r="Y98">
            <v>0.5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1</v>
          </cell>
          <cell r="AF98">
            <v>0.5</v>
          </cell>
          <cell r="AG98">
            <v>0.5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1</v>
          </cell>
          <cell r="AN98">
            <v>0.5</v>
          </cell>
          <cell r="AO98">
            <v>0.5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1</v>
          </cell>
          <cell r="AV98">
            <v>0.5</v>
          </cell>
          <cell r="AW98">
            <v>0.5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0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0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0</v>
          </cell>
          <cell r="EJ98">
            <v>0</v>
          </cell>
          <cell r="EK98">
            <v>0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0</v>
          </cell>
          <cell r="FA98">
            <v>0</v>
          </cell>
          <cell r="FB98">
            <v>0</v>
          </cell>
          <cell r="FC98">
            <v>0</v>
          </cell>
          <cell r="FD98">
            <v>0</v>
          </cell>
          <cell r="FE98">
            <v>0</v>
          </cell>
          <cell r="FF98">
            <v>0</v>
          </cell>
          <cell r="FG98">
            <v>0</v>
          </cell>
          <cell r="FH98">
            <v>0</v>
          </cell>
          <cell r="FI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1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1</v>
          </cell>
          <cell r="P99">
            <v>0.5</v>
          </cell>
          <cell r="Q99">
            <v>0.5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1</v>
          </cell>
          <cell r="X99">
            <v>0.5</v>
          </cell>
          <cell r="Y99">
            <v>0.5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1</v>
          </cell>
          <cell r="AF99">
            <v>0.5</v>
          </cell>
          <cell r="AG99">
            <v>0.5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1</v>
          </cell>
          <cell r="AN99">
            <v>0.5</v>
          </cell>
          <cell r="AO99">
            <v>0.5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1</v>
          </cell>
          <cell r="AV99">
            <v>0.5</v>
          </cell>
          <cell r="AW99">
            <v>0.5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0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  <cell r="EI99">
            <v>0</v>
          </cell>
          <cell r="EJ99">
            <v>0</v>
          </cell>
          <cell r="EK99">
            <v>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0</v>
          </cell>
          <cell r="FA99">
            <v>0</v>
          </cell>
          <cell r="FB99">
            <v>0</v>
          </cell>
          <cell r="FC99">
            <v>0</v>
          </cell>
          <cell r="FD99">
            <v>0</v>
          </cell>
          <cell r="FE99">
            <v>0</v>
          </cell>
          <cell r="FF99">
            <v>0</v>
          </cell>
          <cell r="FG99">
            <v>0</v>
          </cell>
          <cell r="FH99">
            <v>0</v>
          </cell>
          <cell r="FI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1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</v>
          </cell>
          <cell r="P100">
            <v>0.5</v>
          </cell>
          <cell r="Q100">
            <v>0.5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1</v>
          </cell>
          <cell r="X100">
            <v>0.5</v>
          </cell>
          <cell r="Y100">
            <v>0.5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1</v>
          </cell>
          <cell r="AF100">
            <v>0.5</v>
          </cell>
          <cell r="AG100">
            <v>0.5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1</v>
          </cell>
          <cell r="AN100">
            <v>0.5</v>
          </cell>
          <cell r="AO100">
            <v>0.5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1</v>
          </cell>
          <cell r="AV100">
            <v>0.5</v>
          </cell>
          <cell r="AW100">
            <v>0.5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0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0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  <cell r="EI100">
            <v>0</v>
          </cell>
          <cell r="EJ100">
            <v>0</v>
          </cell>
          <cell r="EK100">
            <v>0</v>
          </cell>
          <cell r="EL100">
            <v>0</v>
          </cell>
          <cell r="EM100">
            <v>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0</v>
          </cell>
          <cell r="FA100">
            <v>0</v>
          </cell>
          <cell r="FB100">
            <v>0</v>
          </cell>
          <cell r="FC100">
            <v>0</v>
          </cell>
          <cell r="FD100">
            <v>0</v>
          </cell>
          <cell r="FE100">
            <v>0</v>
          </cell>
          <cell r="FF100">
            <v>0</v>
          </cell>
          <cell r="FG100">
            <v>0</v>
          </cell>
          <cell r="FH100">
            <v>0</v>
          </cell>
          <cell r="FI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1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1</v>
          </cell>
          <cell r="P101">
            <v>0.5</v>
          </cell>
          <cell r="Q101">
            <v>0.5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1</v>
          </cell>
          <cell r="X101">
            <v>0.5</v>
          </cell>
          <cell r="Y101">
            <v>0.5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1</v>
          </cell>
          <cell r="AF101">
            <v>0.5</v>
          </cell>
          <cell r="AG101">
            <v>0.5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1</v>
          </cell>
          <cell r="AN101">
            <v>0.5</v>
          </cell>
          <cell r="AO101">
            <v>0.5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1</v>
          </cell>
          <cell r="AV101">
            <v>0.5</v>
          </cell>
          <cell r="AW101">
            <v>0.5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0</v>
          </cell>
          <cell r="DR101">
            <v>0</v>
          </cell>
          <cell r="DS101">
            <v>0</v>
          </cell>
          <cell r="DT101">
            <v>0</v>
          </cell>
          <cell r="DU101">
            <v>0</v>
          </cell>
          <cell r="DV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  <cell r="EB101">
            <v>0</v>
          </cell>
          <cell r="EC101">
            <v>0</v>
          </cell>
          <cell r="ED101">
            <v>0</v>
          </cell>
          <cell r="EE101">
            <v>0</v>
          </cell>
          <cell r="EF101">
            <v>0</v>
          </cell>
          <cell r="EG101">
            <v>0</v>
          </cell>
          <cell r="EH101">
            <v>0</v>
          </cell>
          <cell r="EI101">
            <v>0</v>
          </cell>
          <cell r="EJ101">
            <v>0</v>
          </cell>
          <cell r="EK101">
            <v>0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0</v>
          </cell>
          <cell r="FA101">
            <v>0</v>
          </cell>
          <cell r="FB101">
            <v>0</v>
          </cell>
          <cell r="FC101">
            <v>0</v>
          </cell>
          <cell r="FD101">
            <v>0</v>
          </cell>
          <cell r="FE101">
            <v>0</v>
          </cell>
          <cell r="FF101">
            <v>0</v>
          </cell>
          <cell r="FG101">
            <v>0</v>
          </cell>
          <cell r="FH101">
            <v>0</v>
          </cell>
          <cell r="FI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1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1</v>
          </cell>
          <cell r="P102">
            <v>0.5</v>
          </cell>
          <cell r="Q102">
            <v>0.5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1</v>
          </cell>
          <cell r="X102">
            <v>0.5</v>
          </cell>
          <cell r="Y102">
            <v>0.5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1</v>
          </cell>
          <cell r="AF102">
            <v>0.5</v>
          </cell>
          <cell r="AG102">
            <v>0.5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1</v>
          </cell>
          <cell r="AN102">
            <v>0.5</v>
          </cell>
          <cell r="AO102">
            <v>0.5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1</v>
          </cell>
          <cell r="AV102">
            <v>0.5</v>
          </cell>
          <cell r="AW102">
            <v>0.5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  <cell r="EJ102">
            <v>0</v>
          </cell>
          <cell r="EK102">
            <v>0</v>
          </cell>
          <cell r="EL102">
            <v>0</v>
          </cell>
          <cell r="EM102">
            <v>0</v>
          </cell>
          <cell r="EN102">
            <v>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0</v>
          </cell>
          <cell r="FA102">
            <v>0</v>
          </cell>
          <cell r="FB102">
            <v>0</v>
          </cell>
          <cell r="FC102">
            <v>0</v>
          </cell>
          <cell r="FD102">
            <v>0</v>
          </cell>
          <cell r="FE102">
            <v>0</v>
          </cell>
          <cell r="FF102">
            <v>0</v>
          </cell>
          <cell r="FG102">
            <v>0</v>
          </cell>
          <cell r="FH102">
            <v>0</v>
          </cell>
          <cell r="FI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1</v>
          </cell>
          <cell r="P103">
            <v>0.5</v>
          </cell>
          <cell r="Q103">
            <v>0.5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1</v>
          </cell>
          <cell r="X103">
            <v>0.5</v>
          </cell>
          <cell r="Y103">
            <v>0.5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1</v>
          </cell>
          <cell r="AF103">
            <v>0.5</v>
          </cell>
          <cell r="AG103">
            <v>0.5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1</v>
          </cell>
          <cell r="AN103">
            <v>0.5</v>
          </cell>
          <cell r="AO103">
            <v>0.5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1</v>
          </cell>
          <cell r="AV103">
            <v>0.5</v>
          </cell>
          <cell r="AW103">
            <v>0.5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  <cell r="EI103">
            <v>0</v>
          </cell>
          <cell r="EJ103">
            <v>0</v>
          </cell>
          <cell r="EK103">
            <v>0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0</v>
          </cell>
          <cell r="FA103">
            <v>0</v>
          </cell>
          <cell r="FB103">
            <v>0</v>
          </cell>
          <cell r="FC103">
            <v>0</v>
          </cell>
          <cell r="FD103">
            <v>0</v>
          </cell>
          <cell r="FE103">
            <v>0</v>
          </cell>
          <cell r="FF103">
            <v>0</v>
          </cell>
          <cell r="FG103">
            <v>0</v>
          </cell>
          <cell r="FH103">
            <v>0</v>
          </cell>
          <cell r="FI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1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1</v>
          </cell>
          <cell r="P104">
            <v>0.5</v>
          </cell>
          <cell r="Q104">
            <v>0.5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1</v>
          </cell>
          <cell r="X104">
            <v>0.5</v>
          </cell>
          <cell r="Y104">
            <v>0.5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1</v>
          </cell>
          <cell r="AF104">
            <v>0.5</v>
          </cell>
          <cell r="AG104">
            <v>0.5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1</v>
          </cell>
          <cell r="AN104">
            <v>0.5</v>
          </cell>
          <cell r="AO104">
            <v>0.5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1</v>
          </cell>
          <cell r="AV104">
            <v>0.5</v>
          </cell>
          <cell r="AW104">
            <v>0.5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0</v>
          </cell>
          <cell r="DR104">
            <v>0</v>
          </cell>
          <cell r="DS104">
            <v>0</v>
          </cell>
          <cell r="DT104">
            <v>0</v>
          </cell>
          <cell r="DU104">
            <v>0</v>
          </cell>
          <cell r="DV104">
            <v>0</v>
          </cell>
          <cell r="DW104">
            <v>0</v>
          </cell>
          <cell r="DX104">
            <v>0</v>
          </cell>
          <cell r="DY104">
            <v>0</v>
          </cell>
          <cell r="DZ104">
            <v>0</v>
          </cell>
          <cell r="EA104">
            <v>0</v>
          </cell>
          <cell r="EB104">
            <v>0</v>
          </cell>
          <cell r="EC104">
            <v>0</v>
          </cell>
          <cell r="ED104">
            <v>0</v>
          </cell>
          <cell r="EE104">
            <v>0</v>
          </cell>
          <cell r="EF104">
            <v>0</v>
          </cell>
          <cell r="EG104">
            <v>0</v>
          </cell>
          <cell r="EH104">
            <v>0</v>
          </cell>
          <cell r="EI104">
            <v>0</v>
          </cell>
          <cell r="EJ104">
            <v>0</v>
          </cell>
          <cell r="EK104">
            <v>0</v>
          </cell>
          <cell r="EL104">
            <v>0</v>
          </cell>
          <cell r="EM104">
            <v>0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0</v>
          </cell>
          <cell r="FA104">
            <v>0</v>
          </cell>
          <cell r="FB104">
            <v>0</v>
          </cell>
          <cell r="FC104">
            <v>0</v>
          </cell>
          <cell r="FD104">
            <v>0</v>
          </cell>
          <cell r="FE104">
            <v>0</v>
          </cell>
          <cell r="FF104">
            <v>0</v>
          </cell>
          <cell r="FG104">
            <v>0</v>
          </cell>
          <cell r="FH104">
            <v>0</v>
          </cell>
          <cell r="FI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1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1</v>
          </cell>
          <cell r="P105">
            <v>0.5</v>
          </cell>
          <cell r="Q105">
            <v>0.5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1</v>
          </cell>
          <cell r="X105">
            <v>0.5</v>
          </cell>
          <cell r="Y105">
            <v>0.5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1</v>
          </cell>
          <cell r="AF105">
            <v>0.5</v>
          </cell>
          <cell r="AG105">
            <v>0.5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1</v>
          </cell>
          <cell r="AN105">
            <v>0.5</v>
          </cell>
          <cell r="AO105">
            <v>0.5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1</v>
          </cell>
          <cell r="AV105">
            <v>0.5</v>
          </cell>
          <cell r="AW105">
            <v>0.5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0</v>
          </cell>
          <cell r="DP105">
            <v>0</v>
          </cell>
          <cell r="DQ105">
            <v>0</v>
          </cell>
          <cell r="DR105">
            <v>0</v>
          </cell>
          <cell r="DS105">
            <v>0</v>
          </cell>
          <cell r="DT105">
            <v>0</v>
          </cell>
          <cell r="DU105">
            <v>0</v>
          </cell>
          <cell r="DV105">
            <v>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  <cell r="EB105">
            <v>0</v>
          </cell>
          <cell r="EC105">
            <v>0</v>
          </cell>
          <cell r="ED105">
            <v>0</v>
          </cell>
          <cell r="EE105">
            <v>0</v>
          </cell>
          <cell r="EF105">
            <v>0</v>
          </cell>
          <cell r="EG105">
            <v>0</v>
          </cell>
          <cell r="EH105">
            <v>0</v>
          </cell>
          <cell r="EI105">
            <v>0</v>
          </cell>
          <cell r="EJ105">
            <v>0</v>
          </cell>
          <cell r="EK105">
            <v>0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0</v>
          </cell>
          <cell r="FA105">
            <v>0</v>
          </cell>
          <cell r="FB105">
            <v>0</v>
          </cell>
          <cell r="FC105">
            <v>0</v>
          </cell>
          <cell r="FD105">
            <v>0</v>
          </cell>
          <cell r="FE105">
            <v>0</v>
          </cell>
          <cell r="FF105">
            <v>0</v>
          </cell>
          <cell r="FG105">
            <v>0</v>
          </cell>
          <cell r="FH105">
            <v>0</v>
          </cell>
          <cell r="FI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1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1</v>
          </cell>
          <cell r="P106">
            <v>0.5</v>
          </cell>
          <cell r="Q106">
            <v>0.5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1</v>
          </cell>
          <cell r="X106">
            <v>0.5</v>
          </cell>
          <cell r="Y106">
            <v>0.5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1</v>
          </cell>
          <cell r="AF106">
            <v>0.5</v>
          </cell>
          <cell r="AG106">
            <v>0.5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1</v>
          </cell>
          <cell r="AN106">
            <v>0.5</v>
          </cell>
          <cell r="AO106">
            <v>0.5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1</v>
          </cell>
          <cell r="AV106">
            <v>0.5</v>
          </cell>
          <cell r="AW106">
            <v>0.5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0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  <cell r="EB106">
            <v>0</v>
          </cell>
          <cell r="EC106">
            <v>0</v>
          </cell>
          <cell r="ED106">
            <v>0</v>
          </cell>
          <cell r="EE106">
            <v>0</v>
          </cell>
          <cell r="EF106">
            <v>0</v>
          </cell>
          <cell r="EG106">
            <v>0</v>
          </cell>
          <cell r="EH106">
            <v>0</v>
          </cell>
          <cell r="EI106">
            <v>0</v>
          </cell>
          <cell r="EJ106">
            <v>0</v>
          </cell>
          <cell r="EK106">
            <v>0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0</v>
          </cell>
          <cell r="FA106">
            <v>0</v>
          </cell>
          <cell r="FB106">
            <v>0</v>
          </cell>
          <cell r="FC106">
            <v>0</v>
          </cell>
          <cell r="FD106">
            <v>0</v>
          </cell>
          <cell r="FE106">
            <v>0</v>
          </cell>
          <cell r="FF106">
            <v>0</v>
          </cell>
          <cell r="FG106">
            <v>0</v>
          </cell>
          <cell r="FH106">
            <v>0</v>
          </cell>
          <cell r="FI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1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1</v>
          </cell>
          <cell r="P107">
            <v>0.5</v>
          </cell>
          <cell r="Q107">
            <v>0.5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1</v>
          </cell>
          <cell r="X107">
            <v>0.5</v>
          </cell>
          <cell r="Y107">
            <v>0.5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1</v>
          </cell>
          <cell r="AF107">
            <v>0.5</v>
          </cell>
          <cell r="AG107">
            <v>0.5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1</v>
          </cell>
          <cell r="AN107">
            <v>0.5</v>
          </cell>
          <cell r="AO107">
            <v>0.5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1</v>
          </cell>
          <cell r="AV107">
            <v>0.5</v>
          </cell>
          <cell r="AW107">
            <v>0.5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0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  <cell r="EI107">
            <v>0</v>
          </cell>
          <cell r="EJ107">
            <v>0</v>
          </cell>
          <cell r="EK107">
            <v>0</v>
          </cell>
          <cell r="EL107">
            <v>0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0</v>
          </cell>
          <cell r="FA107">
            <v>0</v>
          </cell>
          <cell r="FB107">
            <v>0</v>
          </cell>
          <cell r="FC107">
            <v>0</v>
          </cell>
          <cell r="FD107">
            <v>0</v>
          </cell>
          <cell r="FE107">
            <v>0</v>
          </cell>
          <cell r="FF107">
            <v>0</v>
          </cell>
          <cell r="FG107">
            <v>0</v>
          </cell>
          <cell r="FH107">
            <v>0</v>
          </cell>
          <cell r="FI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1</v>
          </cell>
          <cell r="P108">
            <v>0.5</v>
          </cell>
          <cell r="Q108">
            <v>0.5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1</v>
          </cell>
          <cell r="X108">
            <v>0.5</v>
          </cell>
          <cell r="Y108">
            <v>0.5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1</v>
          </cell>
          <cell r="AF108">
            <v>0.5</v>
          </cell>
          <cell r="AG108">
            <v>0.5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1</v>
          </cell>
          <cell r="AN108">
            <v>0.5</v>
          </cell>
          <cell r="AO108">
            <v>0.5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1</v>
          </cell>
          <cell r="AV108">
            <v>0.5</v>
          </cell>
          <cell r="AW108">
            <v>0.5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  <cell r="DR108">
            <v>0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  <cell r="EI108">
            <v>0</v>
          </cell>
          <cell r="EJ108">
            <v>0</v>
          </cell>
          <cell r="EK108">
            <v>0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0</v>
          </cell>
          <cell r="FA108">
            <v>0</v>
          </cell>
          <cell r="FB108">
            <v>0</v>
          </cell>
          <cell r="FC108">
            <v>0</v>
          </cell>
          <cell r="FD108">
            <v>0</v>
          </cell>
          <cell r="FE108">
            <v>0</v>
          </cell>
          <cell r="FF108">
            <v>0</v>
          </cell>
          <cell r="FG108">
            <v>0</v>
          </cell>
          <cell r="FH108">
            <v>0</v>
          </cell>
          <cell r="FI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1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1</v>
          </cell>
          <cell r="P109">
            <v>0.5</v>
          </cell>
          <cell r="Q109">
            <v>0.5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1</v>
          </cell>
          <cell r="X109">
            <v>0.5</v>
          </cell>
          <cell r="Y109">
            <v>0.5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1</v>
          </cell>
          <cell r="AF109">
            <v>0.5</v>
          </cell>
          <cell r="AG109">
            <v>0.5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1</v>
          </cell>
          <cell r="AN109">
            <v>0.5</v>
          </cell>
          <cell r="AO109">
            <v>0.5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1</v>
          </cell>
          <cell r="AV109">
            <v>0.5</v>
          </cell>
          <cell r="AW109">
            <v>0.5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  <cell r="EI109">
            <v>0</v>
          </cell>
          <cell r="EJ109">
            <v>0</v>
          </cell>
          <cell r="EK109">
            <v>0</v>
          </cell>
          <cell r="EL109">
            <v>0</v>
          </cell>
          <cell r="EM109">
            <v>0</v>
          </cell>
          <cell r="EN109">
            <v>0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0</v>
          </cell>
          <cell r="FA109">
            <v>0</v>
          </cell>
          <cell r="FB109">
            <v>0</v>
          </cell>
          <cell r="FC109">
            <v>0</v>
          </cell>
          <cell r="FD109">
            <v>0</v>
          </cell>
          <cell r="FE109">
            <v>0</v>
          </cell>
          <cell r="FF109">
            <v>0</v>
          </cell>
          <cell r="FG109">
            <v>0</v>
          </cell>
          <cell r="FH109">
            <v>0</v>
          </cell>
          <cell r="FI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1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1</v>
          </cell>
          <cell r="P110">
            <v>0.5</v>
          </cell>
          <cell r="Q110">
            <v>0.5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1</v>
          </cell>
          <cell r="X110">
            <v>0.5</v>
          </cell>
          <cell r="Y110">
            <v>0.5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1</v>
          </cell>
          <cell r="AF110">
            <v>0.5</v>
          </cell>
          <cell r="AG110">
            <v>0.5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1</v>
          </cell>
          <cell r="AN110">
            <v>0.5</v>
          </cell>
          <cell r="AO110">
            <v>0.5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1</v>
          </cell>
          <cell r="AV110">
            <v>0.5</v>
          </cell>
          <cell r="AW110">
            <v>0.5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C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I110">
            <v>0</v>
          </cell>
          <cell r="EJ110">
            <v>0</v>
          </cell>
          <cell r="EK110">
            <v>0</v>
          </cell>
          <cell r="EL110">
            <v>0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0</v>
          </cell>
          <cell r="FA110">
            <v>0</v>
          </cell>
          <cell r="FB110">
            <v>0</v>
          </cell>
          <cell r="FC110">
            <v>0</v>
          </cell>
          <cell r="FD110">
            <v>0</v>
          </cell>
          <cell r="FE110">
            <v>0</v>
          </cell>
          <cell r="FF110">
            <v>0</v>
          </cell>
          <cell r="FG110">
            <v>0</v>
          </cell>
          <cell r="FH110">
            <v>0</v>
          </cell>
          <cell r="FI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1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1</v>
          </cell>
          <cell r="P111">
            <v>0.5</v>
          </cell>
          <cell r="Q111">
            <v>0.5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</v>
          </cell>
          <cell r="X111">
            <v>0.5</v>
          </cell>
          <cell r="Y111">
            <v>0.5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1</v>
          </cell>
          <cell r="AF111">
            <v>0.5</v>
          </cell>
          <cell r="AG111">
            <v>0.5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1</v>
          </cell>
          <cell r="AN111">
            <v>0.5</v>
          </cell>
          <cell r="AO111">
            <v>0.5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1</v>
          </cell>
          <cell r="AV111">
            <v>0.5</v>
          </cell>
          <cell r="AW111">
            <v>0.5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  <cell r="DW111">
            <v>0</v>
          </cell>
          <cell r="DX111">
            <v>0</v>
          </cell>
          <cell r="DY111">
            <v>0</v>
          </cell>
          <cell r="DZ111">
            <v>0</v>
          </cell>
          <cell r="EA111">
            <v>0</v>
          </cell>
          <cell r="EB111">
            <v>0</v>
          </cell>
          <cell r="EC111">
            <v>0</v>
          </cell>
          <cell r="ED111">
            <v>0</v>
          </cell>
          <cell r="EE111">
            <v>0</v>
          </cell>
          <cell r="EF111">
            <v>0</v>
          </cell>
          <cell r="EG111">
            <v>0</v>
          </cell>
          <cell r="EH111">
            <v>0</v>
          </cell>
          <cell r="EI111">
            <v>0</v>
          </cell>
          <cell r="EJ111">
            <v>0</v>
          </cell>
          <cell r="EK111">
            <v>0</v>
          </cell>
          <cell r="EL111">
            <v>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0</v>
          </cell>
          <cell r="FA111">
            <v>0</v>
          </cell>
          <cell r="FB111">
            <v>0</v>
          </cell>
          <cell r="FC111">
            <v>0</v>
          </cell>
          <cell r="FD111">
            <v>0</v>
          </cell>
          <cell r="FE111">
            <v>0</v>
          </cell>
          <cell r="FF111">
            <v>0</v>
          </cell>
          <cell r="FG111">
            <v>0</v>
          </cell>
          <cell r="FH111">
            <v>0</v>
          </cell>
          <cell r="FI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1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1</v>
          </cell>
          <cell r="P112">
            <v>0.5</v>
          </cell>
          <cell r="Q112">
            <v>0.5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1</v>
          </cell>
          <cell r="X112">
            <v>0.5</v>
          </cell>
          <cell r="Y112">
            <v>0.5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1</v>
          </cell>
          <cell r="AF112">
            <v>0.5</v>
          </cell>
          <cell r="AG112">
            <v>0.5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1</v>
          </cell>
          <cell r="AN112">
            <v>0.5</v>
          </cell>
          <cell r="AO112">
            <v>0.5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1</v>
          </cell>
          <cell r="AV112">
            <v>0.5</v>
          </cell>
          <cell r="AW112">
            <v>0.5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  <cell r="EI112">
            <v>0</v>
          </cell>
          <cell r="EJ112">
            <v>0</v>
          </cell>
          <cell r="EK112">
            <v>0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0</v>
          </cell>
          <cell r="FA112">
            <v>0</v>
          </cell>
          <cell r="FB112">
            <v>0</v>
          </cell>
          <cell r="FC112">
            <v>0</v>
          </cell>
          <cell r="FD112">
            <v>0</v>
          </cell>
          <cell r="FE112">
            <v>0</v>
          </cell>
          <cell r="FF112">
            <v>0</v>
          </cell>
          <cell r="FG112">
            <v>0</v>
          </cell>
          <cell r="FH112">
            <v>0</v>
          </cell>
          <cell r="FI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1</v>
          </cell>
          <cell r="P113">
            <v>0.5</v>
          </cell>
          <cell r="Q113">
            <v>0.5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1</v>
          </cell>
          <cell r="X113">
            <v>0.5</v>
          </cell>
          <cell r="Y113">
            <v>0.5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</v>
          </cell>
          <cell r="AF113">
            <v>0.5</v>
          </cell>
          <cell r="AG113">
            <v>0.5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1</v>
          </cell>
          <cell r="AN113">
            <v>0.5</v>
          </cell>
          <cell r="AO113">
            <v>0.5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1</v>
          </cell>
          <cell r="AV113">
            <v>0.5</v>
          </cell>
          <cell r="AW113">
            <v>0.5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0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0</v>
          </cell>
          <cell r="EH113">
            <v>0</v>
          </cell>
          <cell r="EI113">
            <v>0</v>
          </cell>
          <cell r="EJ113">
            <v>0</v>
          </cell>
          <cell r="EK113">
            <v>0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0</v>
          </cell>
          <cell r="FA113">
            <v>0</v>
          </cell>
          <cell r="FB113">
            <v>0</v>
          </cell>
          <cell r="FC113">
            <v>0</v>
          </cell>
          <cell r="FD113">
            <v>0</v>
          </cell>
          <cell r="FE113">
            <v>0</v>
          </cell>
          <cell r="FF113">
            <v>0</v>
          </cell>
          <cell r="FG113">
            <v>0</v>
          </cell>
          <cell r="FH113">
            <v>0</v>
          </cell>
          <cell r="FI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1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1</v>
          </cell>
          <cell r="P114">
            <v>0.5</v>
          </cell>
          <cell r="Q114">
            <v>0.5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</v>
          </cell>
          <cell r="X114">
            <v>0.5</v>
          </cell>
          <cell r="Y114">
            <v>0.5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1</v>
          </cell>
          <cell r="AF114">
            <v>0.5</v>
          </cell>
          <cell r="AG114">
            <v>0.5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1</v>
          </cell>
          <cell r="AN114">
            <v>0.5</v>
          </cell>
          <cell r="AO114">
            <v>0.5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1</v>
          </cell>
          <cell r="AV114">
            <v>0.5</v>
          </cell>
          <cell r="AW114">
            <v>0.5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0</v>
          </cell>
          <cell r="EI114">
            <v>0</v>
          </cell>
          <cell r="EJ114">
            <v>0</v>
          </cell>
          <cell r="EK114">
            <v>0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0</v>
          </cell>
          <cell r="FA114">
            <v>0</v>
          </cell>
          <cell r="FB114">
            <v>0</v>
          </cell>
          <cell r="FC114">
            <v>0</v>
          </cell>
          <cell r="FD114">
            <v>0</v>
          </cell>
          <cell r="FE114">
            <v>0</v>
          </cell>
          <cell r="FF114">
            <v>0</v>
          </cell>
          <cell r="FG114">
            <v>0</v>
          </cell>
          <cell r="FH114">
            <v>0</v>
          </cell>
          <cell r="FI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1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</v>
          </cell>
          <cell r="P115">
            <v>0.5</v>
          </cell>
          <cell r="Q115">
            <v>0.5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</v>
          </cell>
          <cell r="X115">
            <v>0.5</v>
          </cell>
          <cell r="Y115">
            <v>0.5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1</v>
          </cell>
          <cell r="AF115">
            <v>0.5</v>
          </cell>
          <cell r="AG115">
            <v>0.5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1</v>
          </cell>
          <cell r="AN115">
            <v>0.5</v>
          </cell>
          <cell r="AO115">
            <v>0.5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1</v>
          </cell>
          <cell r="AV115">
            <v>0.5</v>
          </cell>
          <cell r="AW115">
            <v>0.5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V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0</v>
          </cell>
          <cell r="EA115">
            <v>0</v>
          </cell>
          <cell r="EB115">
            <v>0</v>
          </cell>
          <cell r="EC115">
            <v>0</v>
          </cell>
          <cell r="ED115">
            <v>0</v>
          </cell>
          <cell r="EE115">
            <v>0</v>
          </cell>
          <cell r="EF115">
            <v>0</v>
          </cell>
          <cell r="EG115">
            <v>0</v>
          </cell>
          <cell r="EH115">
            <v>0</v>
          </cell>
          <cell r="EI115">
            <v>0</v>
          </cell>
          <cell r="EJ115">
            <v>0</v>
          </cell>
          <cell r="EK115">
            <v>0</v>
          </cell>
          <cell r="EL115">
            <v>0</v>
          </cell>
          <cell r="EM115">
            <v>0</v>
          </cell>
          <cell r="EN115">
            <v>0</v>
          </cell>
          <cell r="EO115">
            <v>0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0</v>
          </cell>
          <cell r="FA115">
            <v>0</v>
          </cell>
          <cell r="FB115">
            <v>0</v>
          </cell>
          <cell r="FC115">
            <v>0</v>
          </cell>
          <cell r="FD115">
            <v>0</v>
          </cell>
          <cell r="FE115">
            <v>0</v>
          </cell>
          <cell r="FF115">
            <v>0</v>
          </cell>
          <cell r="FG115">
            <v>0</v>
          </cell>
          <cell r="FH115">
            <v>0</v>
          </cell>
          <cell r="FI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1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1</v>
          </cell>
          <cell r="P116">
            <v>0.5</v>
          </cell>
          <cell r="Q116">
            <v>0.5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1</v>
          </cell>
          <cell r="X116">
            <v>0.5</v>
          </cell>
          <cell r="Y116">
            <v>0.5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</v>
          </cell>
          <cell r="AF116">
            <v>0.5</v>
          </cell>
          <cell r="AG116">
            <v>0.5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1</v>
          </cell>
          <cell r="AN116">
            <v>0.5</v>
          </cell>
          <cell r="AO116">
            <v>0.5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1</v>
          </cell>
          <cell r="AV116">
            <v>0.5</v>
          </cell>
          <cell r="AW116">
            <v>0.5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  <cell r="EG116">
            <v>0</v>
          </cell>
          <cell r="EH116">
            <v>0</v>
          </cell>
          <cell r="EI116">
            <v>0</v>
          </cell>
          <cell r="EJ116">
            <v>0</v>
          </cell>
          <cell r="EK116">
            <v>0</v>
          </cell>
          <cell r="EL116">
            <v>0</v>
          </cell>
          <cell r="EM116">
            <v>0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0</v>
          </cell>
          <cell r="FA116">
            <v>0</v>
          </cell>
          <cell r="FB116">
            <v>0</v>
          </cell>
          <cell r="FC116">
            <v>0</v>
          </cell>
          <cell r="FD116">
            <v>0</v>
          </cell>
          <cell r="FE116">
            <v>0</v>
          </cell>
          <cell r="FF116">
            <v>0</v>
          </cell>
          <cell r="FG116">
            <v>0</v>
          </cell>
          <cell r="FH116">
            <v>0</v>
          </cell>
          <cell r="FI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1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1</v>
          </cell>
          <cell r="P117">
            <v>0.5</v>
          </cell>
          <cell r="Q117">
            <v>0.5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1</v>
          </cell>
          <cell r="X117">
            <v>0.5</v>
          </cell>
          <cell r="Y117">
            <v>0.5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1</v>
          </cell>
          <cell r="AF117">
            <v>0.5</v>
          </cell>
          <cell r="AG117">
            <v>0.5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1</v>
          </cell>
          <cell r="AN117">
            <v>0.5</v>
          </cell>
          <cell r="AO117">
            <v>0.5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1</v>
          </cell>
          <cell r="AV117">
            <v>0.5</v>
          </cell>
          <cell r="AW117">
            <v>0.5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  <cell r="EG117">
            <v>0</v>
          </cell>
          <cell r="EH117">
            <v>0</v>
          </cell>
          <cell r="EI117">
            <v>0</v>
          </cell>
          <cell r="EJ117">
            <v>0</v>
          </cell>
          <cell r="EK117">
            <v>0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0</v>
          </cell>
          <cell r="FA117">
            <v>0</v>
          </cell>
          <cell r="FB117">
            <v>0</v>
          </cell>
          <cell r="FC117">
            <v>0</v>
          </cell>
          <cell r="FD117">
            <v>0</v>
          </cell>
          <cell r="FE117">
            <v>0</v>
          </cell>
          <cell r="FF117">
            <v>0</v>
          </cell>
          <cell r="FG117">
            <v>0</v>
          </cell>
          <cell r="FH117">
            <v>0</v>
          </cell>
          <cell r="FI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1</v>
          </cell>
          <cell r="P118">
            <v>0.5</v>
          </cell>
          <cell r="Q118">
            <v>0.5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1</v>
          </cell>
          <cell r="X118">
            <v>0.5</v>
          </cell>
          <cell r="Y118">
            <v>0.5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1</v>
          </cell>
          <cell r="AF118">
            <v>0.5</v>
          </cell>
          <cell r="AG118">
            <v>0.5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1</v>
          </cell>
          <cell r="AN118">
            <v>0.5</v>
          </cell>
          <cell r="AO118">
            <v>0.5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1</v>
          </cell>
          <cell r="AV118">
            <v>0.5</v>
          </cell>
          <cell r="AW118">
            <v>0.5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  <cell r="EI118">
            <v>0</v>
          </cell>
          <cell r="EJ118">
            <v>0</v>
          </cell>
          <cell r="EK118">
            <v>0</v>
          </cell>
          <cell r="EL118">
            <v>0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0</v>
          </cell>
          <cell r="FA118">
            <v>0</v>
          </cell>
          <cell r="FB118">
            <v>0</v>
          </cell>
          <cell r="FC118">
            <v>0</v>
          </cell>
          <cell r="FD118">
            <v>0</v>
          </cell>
          <cell r="FE118">
            <v>0</v>
          </cell>
          <cell r="FF118">
            <v>0</v>
          </cell>
          <cell r="FG118">
            <v>0</v>
          </cell>
          <cell r="FH118">
            <v>0</v>
          </cell>
          <cell r="FI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1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1</v>
          </cell>
          <cell r="P119">
            <v>0.5</v>
          </cell>
          <cell r="Q119">
            <v>0.5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1</v>
          </cell>
          <cell r="X119">
            <v>0.5</v>
          </cell>
          <cell r="Y119">
            <v>0.5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1</v>
          </cell>
          <cell r="AF119">
            <v>0.5</v>
          </cell>
          <cell r="AG119">
            <v>0.5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1</v>
          </cell>
          <cell r="AN119">
            <v>0.5</v>
          </cell>
          <cell r="AO119">
            <v>0.5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1</v>
          </cell>
          <cell r="AV119">
            <v>0.5</v>
          </cell>
          <cell r="AW119">
            <v>0.5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  <cell r="EG119">
            <v>0</v>
          </cell>
          <cell r="EH119">
            <v>0</v>
          </cell>
          <cell r="EI119">
            <v>0</v>
          </cell>
          <cell r="EJ119">
            <v>0</v>
          </cell>
          <cell r="EK119">
            <v>0</v>
          </cell>
          <cell r="EL119">
            <v>0</v>
          </cell>
          <cell r="EM119">
            <v>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0</v>
          </cell>
          <cell r="FA119">
            <v>0</v>
          </cell>
          <cell r="FB119">
            <v>0</v>
          </cell>
          <cell r="FC119">
            <v>0</v>
          </cell>
          <cell r="FD119">
            <v>0</v>
          </cell>
          <cell r="FE119">
            <v>0</v>
          </cell>
          <cell r="FF119">
            <v>0</v>
          </cell>
          <cell r="FG119">
            <v>0</v>
          </cell>
          <cell r="FH119">
            <v>0</v>
          </cell>
          <cell r="FI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1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1</v>
          </cell>
          <cell r="P120">
            <v>0.5</v>
          </cell>
          <cell r="Q120">
            <v>0.5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1</v>
          </cell>
          <cell r="X120">
            <v>0.5</v>
          </cell>
          <cell r="Y120">
            <v>0.5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1</v>
          </cell>
          <cell r="AF120">
            <v>0.5</v>
          </cell>
          <cell r="AG120">
            <v>0.5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1</v>
          </cell>
          <cell r="AN120">
            <v>0.5</v>
          </cell>
          <cell r="AO120">
            <v>0.5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1</v>
          </cell>
          <cell r="AV120">
            <v>0.5</v>
          </cell>
          <cell r="AW120">
            <v>0.5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  <cell r="EG120">
            <v>0</v>
          </cell>
          <cell r="EH120">
            <v>0</v>
          </cell>
          <cell r="EI120">
            <v>0</v>
          </cell>
          <cell r="EJ120">
            <v>0</v>
          </cell>
          <cell r="EK120">
            <v>0</v>
          </cell>
          <cell r="EL120">
            <v>0</v>
          </cell>
          <cell r="EM120">
            <v>0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0</v>
          </cell>
          <cell r="FA120">
            <v>0</v>
          </cell>
          <cell r="FB120">
            <v>0</v>
          </cell>
          <cell r="FC120">
            <v>0</v>
          </cell>
          <cell r="FD120">
            <v>0</v>
          </cell>
          <cell r="FE120">
            <v>0</v>
          </cell>
          <cell r="FF120">
            <v>0</v>
          </cell>
          <cell r="FG120">
            <v>0</v>
          </cell>
          <cell r="FH120">
            <v>0</v>
          </cell>
          <cell r="FI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1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1</v>
          </cell>
          <cell r="P121">
            <v>0.5</v>
          </cell>
          <cell r="Q121">
            <v>0.5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1</v>
          </cell>
          <cell r="X121">
            <v>0.5</v>
          </cell>
          <cell r="Y121">
            <v>0.5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1</v>
          </cell>
          <cell r="AF121">
            <v>0.5</v>
          </cell>
          <cell r="AG121">
            <v>0.5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1</v>
          </cell>
          <cell r="AN121">
            <v>0.5</v>
          </cell>
          <cell r="AO121">
            <v>0.5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1</v>
          </cell>
          <cell r="AV121">
            <v>0.5</v>
          </cell>
          <cell r="AW121">
            <v>0.5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  <cell r="EG121">
            <v>0</v>
          </cell>
          <cell r="EH121">
            <v>0</v>
          </cell>
          <cell r="EI121">
            <v>0</v>
          </cell>
          <cell r="EJ121">
            <v>0</v>
          </cell>
          <cell r="EK121">
            <v>0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0</v>
          </cell>
          <cell r="FA121">
            <v>0</v>
          </cell>
          <cell r="FB121">
            <v>0</v>
          </cell>
          <cell r="FC121">
            <v>0</v>
          </cell>
          <cell r="FD121">
            <v>0</v>
          </cell>
          <cell r="FE121">
            <v>0</v>
          </cell>
          <cell r="FF121">
            <v>0</v>
          </cell>
          <cell r="FG121">
            <v>0</v>
          </cell>
          <cell r="FH121">
            <v>0</v>
          </cell>
          <cell r="FI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1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1</v>
          </cell>
          <cell r="P122">
            <v>0.5</v>
          </cell>
          <cell r="Q122">
            <v>0.5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1</v>
          </cell>
          <cell r="X122">
            <v>0.5</v>
          </cell>
          <cell r="Y122">
            <v>0.5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1</v>
          </cell>
          <cell r="AF122">
            <v>0.5</v>
          </cell>
          <cell r="AG122">
            <v>0.5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1</v>
          </cell>
          <cell r="AN122">
            <v>0.5</v>
          </cell>
          <cell r="AO122">
            <v>0.5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1</v>
          </cell>
          <cell r="AV122">
            <v>0.5</v>
          </cell>
          <cell r="AW122">
            <v>0.5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  <cell r="EJ122">
            <v>0</v>
          </cell>
          <cell r="EK122">
            <v>0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0</v>
          </cell>
          <cell r="FA122">
            <v>0</v>
          </cell>
          <cell r="FB122">
            <v>0</v>
          </cell>
          <cell r="FC122">
            <v>0</v>
          </cell>
          <cell r="FD122">
            <v>0</v>
          </cell>
          <cell r="FE122">
            <v>0</v>
          </cell>
          <cell r="FF122">
            <v>0</v>
          </cell>
          <cell r="FG122">
            <v>0</v>
          </cell>
          <cell r="FH122">
            <v>0</v>
          </cell>
          <cell r="FI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1</v>
          </cell>
          <cell r="P123">
            <v>0.5</v>
          </cell>
          <cell r="Q123">
            <v>0.5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1</v>
          </cell>
          <cell r="X123">
            <v>0.5</v>
          </cell>
          <cell r="Y123">
            <v>0.5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1</v>
          </cell>
          <cell r="AF123">
            <v>0.5</v>
          </cell>
          <cell r="AG123">
            <v>0.5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1</v>
          </cell>
          <cell r="AN123">
            <v>0.5</v>
          </cell>
          <cell r="AO123">
            <v>0.5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1</v>
          </cell>
          <cell r="AV123">
            <v>0.5</v>
          </cell>
          <cell r="AW123">
            <v>0.5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  <cell r="EG123">
            <v>0</v>
          </cell>
          <cell r="EH123">
            <v>0</v>
          </cell>
          <cell r="EI123">
            <v>0</v>
          </cell>
          <cell r="EJ123">
            <v>0</v>
          </cell>
          <cell r="EK123">
            <v>0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0</v>
          </cell>
          <cell r="FA123">
            <v>0</v>
          </cell>
          <cell r="FB123">
            <v>0</v>
          </cell>
          <cell r="FC123">
            <v>0</v>
          </cell>
          <cell r="FD123">
            <v>0</v>
          </cell>
          <cell r="FE123">
            <v>0</v>
          </cell>
          <cell r="FF123">
            <v>0</v>
          </cell>
          <cell r="FG123">
            <v>0</v>
          </cell>
          <cell r="FH123">
            <v>0</v>
          </cell>
          <cell r="FI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1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  <cell r="P124">
            <v>0.5</v>
          </cell>
          <cell r="Q124">
            <v>0.5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1</v>
          </cell>
          <cell r="X124">
            <v>0.5</v>
          </cell>
          <cell r="Y124">
            <v>0.5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1</v>
          </cell>
          <cell r="AF124">
            <v>0.5</v>
          </cell>
          <cell r="AG124">
            <v>0.5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1</v>
          </cell>
          <cell r="AN124">
            <v>0.5</v>
          </cell>
          <cell r="AO124">
            <v>0.5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1</v>
          </cell>
          <cell r="AV124">
            <v>0.5</v>
          </cell>
          <cell r="AW124">
            <v>0.5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  <cell r="DW124">
            <v>0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  <cell r="EB124">
            <v>0</v>
          </cell>
          <cell r="EC124">
            <v>0</v>
          </cell>
          <cell r="ED124">
            <v>0</v>
          </cell>
          <cell r="EE124">
            <v>0</v>
          </cell>
          <cell r="EF124">
            <v>0</v>
          </cell>
          <cell r="EG124">
            <v>0</v>
          </cell>
          <cell r="EH124">
            <v>0</v>
          </cell>
          <cell r="EI124">
            <v>0</v>
          </cell>
          <cell r="EJ124">
            <v>0</v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>
            <v>0</v>
          </cell>
          <cell r="FA124">
            <v>0</v>
          </cell>
          <cell r="FB124">
            <v>0</v>
          </cell>
          <cell r="FC124">
            <v>0</v>
          </cell>
          <cell r="FD124">
            <v>0</v>
          </cell>
          <cell r="FE124">
            <v>0</v>
          </cell>
          <cell r="FF124">
            <v>0</v>
          </cell>
          <cell r="FG124">
            <v>0</v>
          </cell>
          <cell r="FH124">
            <v>0</v>
          </cell>
          <cell r="FI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1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1</v>
          </cell>
          <cell r="P125">
            <v>0.5</v>
          </cell>
          <cell r="Q125">
            <v>0.5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1</v>
          </cell>
          <cell r="X125">
            <v>0.5</v>
          </cell>
          <cell r="Y125">
            <v>0.5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1</v>
          </cell>
          <cell r="AF125">
            <v>0.5</v>
          </cell>
          <cell r="AG125">
            <v>0.5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1</v>
          </cell>
          <cell r="AN125">
            <v>0.5</v>
          </cell>
          <cell r="AO125">
            <v>0.5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1</v>
          </cell>
          <cell r="AV125">
            <v>0.5</v>
          </cell>
          <cell r="AW125">
            <v>0.5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0</v>
          </cell>
          <cell r="EH125">
            <v>0</v>
          </cell>
          <cell r="EI125">
            <v>0</v>
          </cell>
          <cell r="EJ125">
            <v>0</v>
          </cell>
          <cell r="EK125">
            <v>0</v>
          </cell>
          <cell r="EL125">
            <v>0</v>
          </cell>
          <cell r="EM125">
            <v>0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0</v>
          </cell>
          <cell r="FA125">
            <v>0</v>
          </cell>
          <cell r="FB125">
            <v>0</v>
          </cell>
          <cell r="FC125">
            <v>0</v>
          </cell>
          <cell r="FD125">
            <v>0</v>
          </cell>
          <cell r="FE125">
            <v>0</v>
          </cell>
          <cell r="FF125">
            <v>0</v>
          </cell>
          <cell r="FG125">
            <v>0</v>
          </cell>
          <cell r="FH125">
            <v>0</v>
          </cell>
          <cell r="FI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1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1</v>
          </cell>
          <cell r="P126">
            <v>0.5</v>
          </cell>
          <cell r="Q126">
            <v>0.5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1</v>
          </cell>
          <cell r="X126">
            <v>0.5</v>
          </cell>
          <cell r="Y126">
            <v>0.5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1</v>
          </cell>
          <cell r="AF126">
            <v>0.5</v>
          </cell>
          <cell r="AG126">
            <v>0.5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1</v>
          </cell>
          <cell r="AN126">
            <v>0.5</v>
          </cell>
          <cell r="AO126">
            <v>0.5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1</v>
          </cell>
          <cell r="AV126">
            <v>0.5</v>
          </cell>
          <cell r="AW126">
            <v>0.5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0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I126">
            <v>0</v>
          </cell>
          <cell r="EJ126">
            <v>0</v>
          </cell>
          <cell r="EK126">
            <v>0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0</v>
          </cell>
          <cell r="FA126">
            <v>0</v>
          </cell>
          <cell r="FB126">
            <v>0</v>
          </cell>
          <cell r="FC126">
            <v>0</v>
          </cell>
          <cell r="FD126">
            <v>0</v>
          </cell>
          <cell r="FE126">
            <v>0</v>
          </cell>
          <cell r="FF126">
            <v>0</v>
          </cell>
          <cell r="FG126">
            <v>0</v>
          </cell>
          <cell r="FH126">
            <v>0</v>
          </cell>
          <cell r="FI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1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1</v>
          </cell>
          <cell r="P127">
            <v>0.5</v>
          </cell>
          <cell r="Q127">
            <v>0.5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1</v>
          </cell>
          <cell r="X127">
            <v>0.5</v>
          </cell>
          <cell r="Y127">
            <v>0.5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1</v>
          </cell>
          <cell r="AF127">
            <v>0.5</v>
          </cell>
          <cell r="AG127">
            <v>0.5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1</v>
          </cell>
          <cell r="AN127">
            <v>0.5</v>
          </cell>
          <cell r="AO127">
            <v>0.5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1</v>
          </cell>
          <cell r="AV127">
            <v>0.5</v>
          </cell>
          <cell r="AW127">
            <v>0.5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  <cell r="EB127">
            <v>0</v>
          </cell>
          <cell r="EC127">
            <v>0</v>
          </cell>
          <cell r="ED127">
            <v>0</v>
          </cell>
          <cell r="EE127">
            <v>0</v>
          </cell>
          <cell r="EF127">
            <v>0</v>
          </cell>
          <cell r="EG127">
            <v>0</v>
          </cell>
          <cell r="EH127">
            <v>0</v>
          </cell>
          <cell r="EI127">
            <v>0</v>
          </cell>
          <cell r="EJ127">
            <v>0</v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>
            <v>0</v>
          </cell>
          <cell r="FA127">
            <v>0</v>
          </cell>
          <cell r="FB127">
            <v>0</v>
          </cell>
          <cell r="FC127">
            <v>0</v>
          </cell>
          <cell r="FD127">
            <v>0</v>
          </cell>
          <cell r="FE127">
            <v>0</v>
          </cell>
          <cell r="FF127">
            <v>0</v>
          </cell>
          <cell r="FG127">
            <v>0</v>
          </cell>
          <cell r="FH127">
            <v>0</v>
          </cell>
          <cell r="FI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1</v>
          </cell>
          <cell r="P128">
            <v>0.5</v>
          </cell>
          <cell r="Q128">
            <v>0.5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1</v>
          </cell>
          <cell r="X128">
            <v>0.5</v>
          </cell>
          <cell r="Y128">
            <v>0.5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1</v>
          </cell>
          <cell r="AF128">
            <v>0.5</v>
          </cell>
          <cell r="AG128">
            <v>0.5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1</v>
          </cell>
          <cell r="AN128">
            <v>0.5</v>
          </cell>
          <cell r="AO128">
            <v>0.5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1</v>
          </cell>
          <cell r="AV128">
            <v>0.5</v>
          </cell>
          <cell r="AW128">
            <v>0.5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  <cell r="DW128">
            <v>0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  <cell r="EB128">
            <v>0</v>
          </cell>
          <cell r="EC128">
            <v>0</v>
          </cell>
          <cell r="ED128">
            <v>0</v>
          </cell>
          <cell r="EE128">
            <v>0</v>
          </cell>
          <cell r="EF128">
            <v>0</v>
          </cell>
          <cell r="EG128">
            <v>0</v>
          </cell>
          <cell r="EH128">
            <v>0</v>
          </cell>
          <cell r="EI128">
            <v>0</v>
          </cell>
          <cell r="EJ128">
            <v>0</v>
          </cell>
          <cell r="EK128">
            <v>0</v>
          </cell>
          <cell r="EL128">
            <v>0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0</v>
          </cell>
          <cell r="FA128">
            <v>0</v>
          </cell>
          <cell r="FB128">
            <v>0</v>
          </cell>
          <cell r="FC128">
            <v>0</v>
          </cell>
          <cell r="FD128">
            <v>0</v>
          </cell>
          <cell r="FE128">
            <v>0</v>
          </cell>
          <cell r="FF128">
            <v>0</v>
          </cell>
          <cell r="FG128">
            <v>0</v>
          </cell>
          <cell r="FH128">
            <v>0</v>
          </cell>
          <cell r="FI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1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1</v>
          </cell>
          <cell r="P129">
            <v>0.5</v>
          </cell>
          <cell r="Q129">
            <v>0.5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1</v>
          </cell>
          <cell r="X129">
            <v>0.5</v>
          </cell>
          <cell r="Y129">
            <v>0.5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1</v>
          </cell>
          <cell r="AF129">
            <v>0.5</v>
          </cell>
          <cell r="AG129">
            <v>0.5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1</v>
          </cell>
          <cell r="AN129">
            <v>0.5</v>
          </cell>
          <cell r="AO129">
            <v>0.5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1</v>
          </cell>
          <cell r="AV129">
            <v>0.5</v>
          </cell>
          <cell r="AW129">
            <v>0.5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  <cell r="EB129">
            <v>0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  <cell r="EI129">
            <v>0</v>
          </cell>
          <cell r="EJ129">
            <v>0</v>
          </cell>
          <cell r="EK129">
            <v>0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0</v>
          </cell>
          <cell r="FA129">
            <v>0</v>
          </cell>
          <cell r="FB129">
            <v>0</v>
          </cell>
          <cell r="FC129">
            <v>0</v>
          </cell>
          <cell r="FD129">
            <v>0</v>
          </cell>
          <cell r="FE129">
            <v>0</v>
          </cell>
          <cell r="FF129">
            <v>0</v>
          </cell>
          <cell r="FG129">
            <v>0</v>
          </cell>
          <cell r="FH129">
            <v>0</v>
          </cell>
          <cell r="FI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1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1</v>
          </cell>
          <cell r="P130">
            <v>0.5</v>
          </cell>
          <cell r="Q130">
            <v>0.5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1</v>
          </cell>
          <cell r="X130">
            <v>0.5</v>
          </cell>
          <cell r="Y130">
            <v>0.5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1</v>
          </cell>
          <cell r="AF130">
            <v>0.5</v>
          </cell>
          <cell r="AG130">
            <v>0.5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1</v>
          </cell>
          <cell r="AN130">
            <v>0.5</v>
          </cell>
          <cell r="AO130">
            <v>0.5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1</v>
          </cell>
          <cell r="AV130">
            <v>0.5</v>
          </cell>
          <cell r="AW130">
            <v>0.5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  <cell r="EJ130">
            <v>0</v>
          </cell>
          <cell r="EK130">
            <v>0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0</v>
          </cell>
          <cell r="FA130">
            <v>0</v>
          </cell>
          <cell r="FB130">
            <v>0</v>
          </cell>
          <cell r="FC130">
            <v>0</v>
          </cell>
          <cell r="FD130">
            <v>0</v>
          </cell>
          <cell r="FE130">
            <v>0</v>
          </cell>
          <cell r="FF130">
            <v>0</v>
          </cell>
          <cell r="FG130">
            <v>0</v>
          </cell>
          <cell r="FH130">
            <v>0</v>
          </cell>
          <cell r="FI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1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1</v>
          </cell>
          <cell r="P131">
            <v>0.5</v>
          </cell>
          <cell r="Q131">
            <v>0.5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1</v>
          </cell>
          <cell r="X131">
            <v>0.5</v>
          </cell>
          <cell r="Y131">
            <v>0.5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1</v>
          </cell>
          <cell r="AF131">
            <v>0.5</v>
          </cell>
          <cell r="AG131">
            <v>0.5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1</v>
          </cell>
          <cell r="AN131">
            <v>0.5</v>
          </cell>
          <cell r="AO131">
            <v>0.5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1</v>
          </cell>
          <cell r="AV131">
            <v>0.5</v>
          </cell>
          <cell r="AW131">
            <v>0.5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  <cell r="EB131">
            <v>0</v>
          </cell>
          <cell r="EC131">
            <v>0</v>
          </cell>
          <cell r="ED131">
            <v>0</v>
          </cell>
          <cell r="EE131">
            <v>0</v>
          </cell>
          <cell r="EF131">
            <v>0</v>
          </cell>
          <cell r="EG131">
            <v>0</v>
          </cell>
          <cell r="EH131">
            <v>0</v>
          </cell>
          <cell r="EI131">
            <v>0</v>
          </cell>
          <cell r="EJ131">
            <v>0</v>
          </cell>
          <cell r="EK131">
            <v>0</v>
          </cell>
          <cell r="EL131">
            <v>0</v>
          </cell>
          <cell r="EM131">
            <v>0</v>
          </cell>
          <cell r="EN131">
            <v>0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0</v>
          </cell>
          <cell r="FA131">
            <v>0</v>
          </cell>
          <cell r="FB131">
            <v>0</v>
          </cell>
          <cell r="FC131">
            <v>0</v>
          </cell>
          <cell r="FD131">
            <v>0</v>
          </cell>
          <cell r="FE131">
            <v>0</v>
          </cell>
          <cell r="FF131">
            <v>0</v>
          </cell>
          <cell r="FG131">
            <v>0</v>
          </cell>
          <cell r="FH131">
            <v>0</v>
          </cell>
          <cell r="FI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1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1</v>
          </cell>
          <cell r="P132">
            <v>0.5</v>
          </cell>
          <cell r="Q132">
            <v>0.5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1</v>
          </cell>
          <cell r="X132">
            <v>0.5</v>
          </cell>
          <cell r="Y132">
            <v>0.5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1</v>
          </cell>
          <cell r="AF132">
            <v>0.5</v>
          </cell>
          <cell r="AG132">
            <v>0.5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1</v>
          </cell>
          <cell r="AN132">
            <v>0.5</v>
          </cell>
          <cell r="AO132">
            <v>0.5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1</v>
          </cell>
          <cell r="AV132">
            <v>0.5</v>
          </cell>
          <cell r="AW132">
            <v>0.5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0</v>
          </cell>
          <cell r="DM132">
            <v>0</v>
          </cell>
          <cell r="DN132">
            <v>0</v>
          </cell>
          <cell r="DO132">
            <v>0</v>
          </cell>
          <cell r="DP132">
            <v>0</v>
          </cell>
          <cell r="DQ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V132">
            <v>0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  <cell r="EB132">
            <v>0</v>
          </cell>
          <cell r="EC132">
            <v>0</v>
          </cell>
          <cell r="ED132">
            <v>0</v>
          </cell>
          <cell r="EE132">
            <v>0</v>
          </cell>
          <cell r="EF132">
            <v>0</v>
          </cell>
          <cell r="EG132">
            <v>0</v>
          </cell>
          <cell r="EH132">
            <v>0</v>
          </cell>
          <cell r="EI132">
            <v>0</v>
          </cell>
          <cell r="EJ132">
            <v>0</v>
          </cell>
          <cell r="EK132">
            <v>0</v>
          </cell>
          <cell r="EL132">
            <v>0</v>
          </cell>
          <cell r="EM132">
            <v>0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0</v>
          </cell>
          <cell r="FA132">
            <v>0</v>
          </cell>
          <cell r="FB132">
            <v>0</v>
          </cell>
          <cell r="FC132">
            <v>0</v>
          </cell>
          <cell r="FD132">
            <v>0</v>
          </cell>
          <cell r="FE132">
            <v>0</v>
          </cell>
          <cell r="FF132">
            <v>0</v>
          </cell>
          <cell r="FG132">
            <v>0</v>
          </cell>
          <cell r="FH132">
            <v>0</v>
          </cell>
          <cell r="FI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1</v>
          </cell>
          <cell r="P133">
            <v>0.5</v>
          </cell>
          <cell r="Q133">
            <v>0.5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1</v>
          </cell>
          <cell r="X133">
            <v>0.5</v>
          </cell>
          <cell r="Y133">
            <v>0.5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1</v>
          </cell>
          <cell r="AF133">
            <v>0.5</v>
          </cell>
          <cell r="AG133">
            <v>0.5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1</v>
          </cell>
          <cell r="AN133">
            <v>0.5</v>
          </cell>
          <cell r="AO133">
            <v>0.5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1</v>
          </cell>
          <cell r="AV133">
            <v>0.5</v>
          </cell>
          <cell r="AW133">
            <v>0.5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0</v>
          </cell>
          <cell r="EE133">
            <v>0</v>
          </cell>
          <cell r="EF133">
            <v>0</v>
          </cell>
          <cell r="EG133">
            <v>0</v>
          </cell>
          <cell r="EH133">
            <v>0</v>
          </cell>
          <cell r="EI133">
            <v>0</v>
          </cell>
          <cell r="EJ133">
            <v>0</v>
          </cell>
          <cell r="EK133">
            <v>0</v>
          </cell>
          <cell r="EL133">
            <v>0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0</v>
          </cell>
          <cell r="FA133">
            <v>0</v>
          </cell>
          <cell r="FB133">
            <v>0</v>
          </cell>
          <cell r="FC133">
            <v>0</v>
          </cell>
          <cell r="FD133">
            <v>0</v>
          </cell>
          <cell r="FE133">
            <v>0</v>
          </cell>
          <cell r="FF133">
            <v>0</v>
          </cell>
          <cell r="FG133">
            <v>0</v>
          </cell>
          <cell r="FH133">
            <v>0</v>
          </cell>
          <cell r="FI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1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1</v>
          </cell>
          <cell r="P134">
            <v>0.5</v>
          </cell>
          <cell r="Q134">
            <v>0.5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1</v>
          </cell>
          <cell r="X134">
            <v>0.5</v>
          </cell>
          <cell r="Y134">
            <v>0.5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1</v>
          </cell>
          <cell r="AF134">
            <v>0.5</v>
          </cell>
          <cell r="AG134">
            <v>0.5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1</v>
          </cell>
          <cell r="AN134">
            <v>0.5</v>
          </cell>
          <cell r="AO134">
            <v>0.5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1</v>
          </cell>
          <cell r="AV134">
            <v>0.5</v>
          </cell>
          <cell r="AW134">
            <v>0.5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0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  <cell r="EB134">
            <v>0</v>
          </cell>
          <cell r="EC134">
            <v>0</v>
          </cell>
          <cell r="ED134">
            <v>0</v>
          </cell>
          <cell r="EE134">
            <v>0</v>
          </cell>
          <cell r="EF134">
            <v>0</v>
          </cell>
          <cell r="EG134">
            <v>0</v>
          </cell>
          <cell r="EH134">
            <v>0</v>
          </cell>
          <cell r="EI134">
            <v>0</v>
          </cell>
          <cell r="EJ134">
            <v>0</v>
          </cell>
          <cell r="EK134">
            <v>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0</v>
          </cell>
          <cell r="FA134">
            <v>0</v>
          </cell>
          <cell r="FB134">
            <v>0</v>
          </cell>
          <cell r="FC134">
            <v>0</v>
          </cell>
          <cell r="FD134">
            <v>0</v>
          </cell>
          <cell r="FE134">
            <v>0</v>
          </cell>
          <cell r="FF134">
            <v>0</v>
          </cell>
          <cell r="FG134">
            <v>0</v>
          </cell>
          <cell r="FH134">
            <v>0</v>
          </cell>
          <cell r="FI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1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1</v>
          </cell>
          <cell r="P135">
            <v>0.5</v>
          </cell>
          <cell r="Q135">
            <v>0.5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1</v>
          </cell>
          <cell r="X135">
            <v>0.5</v>
          </cell>
          <cell r="Y135">
            <v>0.5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1</v>
          </cell>
          <cell r="AF135">
            <v>0.5</v>
          </cell>
          <cell r="AG135">
            <v>0.5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1</v>
          </cell>
          <cell r="AN135">
            <v>0.5</v>
          </cell>
          <cell r="AO135">
            <v>0.5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1</v>
          </cell>
          <cell r="AV135">
            <v>0.5</v>
          </cell>
          <cell r="AW135">
            <v>0.5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  <cell r="EG135">
            <v>0</v>
          </cell>
          <cell r="EH135">
            <v>0</v>
          </cell>
          <cell r="EI135">
            <v>0</v>
          </cell>
          <cell r="EJ135">
            <v>0</v>
          </cell>
          <cell r="EK135">
            <v>0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0</v>
          </cell>
          <cell r="FA135">
            <v>0</v>
          </cell>
          <cell r="FB135">
            <v>0</v>
          </cell>
          <cell r="FC135">
            <v>0</v>
          </cell>
          <cell r="FD135">
            <v>0</v>
          </cell>
          <cell r="FE135">
            <v>0</v>
          </cell>
          <cell r="FF135">
            <v>0</v>
          </cell>
          <cell r="FG135">
            <v>0</v>
          </cell>
          <cell r="FH135">
            <v>0</v>
          </cell>
          <cell r="FI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1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1</v>
          </cell>
          <cell r="P136">
            <v>0.5</v>
          </cell>
          <cell r="Q136">
            <v>0.5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1</v>
          </cell>
          <cell r="X136">
            <v>0.5</v>
          </cell>
          <cell r="Y136">
            <v>0.5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1</v>
          </cell>
          <cell r="AF136">
            <v>0.5</v>
          </cell>
          <cell r="AG136">
            <v>0.5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1</v>
          </cell>
          <cell r="AN136">
            <v>0.5</v>
          </cell>
          <cell r="AO136">
            <v>0.5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1</v>
          </cell>
          <cell r="AV136">
            <v>0.5</v>
          </cell>
          <cell r="AW136">
            <v>0.5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0</v>
          </cell>
          <cell r="EI136">
            <v>0</v>
          </cell>
          <cell r="EJ136">
            <v>0</v>
          </cell>
          <cell r="EK136">
            <v>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0</v>
          </cell>
          <cell r="FA136">
            <v>0</v>
          </cell>
          <cell r="FB136">
            <v>0</v>
          </cell>
          <cell r="FC136">
            <v>0</v>
          </cell>
          <cell r="FD136">
            <v>0</v>
          </cell>
          <cell r="FE136">
            <v>0</v>
          </cell>
          <cell r="FF136">
            <v>0</v>
          </cell>
          <cell r="FG136">
            <v>0</v>
          </cell>
          <cell r="FH136">
            <v>0</v>
          </cell>
          <cell r="FI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1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1</v>
          </cell>
          <cell r="P137">
            <v>0.5</v>
          </cell>
          <cell r="Q137">
            <v>0.5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1</v>
          </cell>
          <cell r="X137">
            <v>0.5</v>
          </cell>
          <cell r="Y137">
            <v>0.5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1</v>
          </cell>
          <cell r="AF137">
            <v>0.5</v>
          </cell>
          <cell r="AG137">
            <v>0.5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1</v>
          </cell>
          <cell r="AN137">
            <v>0.5</v>
          </cell>
          <cell r="AO137">
            <v>0.5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1</v>
          </cell>
          <cell r="AV137">
            <v>0.5</v>
          </cell>
          <cell r="AW137">
            <v>0.5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  <cell r="EB137">
            <v>0</v>
          </cell>
          <cell r="EC137">
            <v>0</v>
          </cell>
          <cell r="ED137">
            <v>0</v>
          </cell>
          <cell r="EE137">
            <v>0</v>
          </cell>
          <cell r="EF137">
            <v>0</v>
          </cell>
          <cell r="EG137">
            <v>0</v>
          </cell>
          <cell r="EH137">
            <v>0</v>
          </cell>
          <cell r="EI137">
            <v>0</v>
          </cell>
          <cell r="EJ137">
            <v>0</v>
          </cell>
          <cell r="EK137">
            <v>0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0</v>
          </cell>
          <cell r="FA137">
            <v>0</v>
          </cell>
          <cell r="FB137">
            <v>0</v>
          </cell>
          <cell r="FC137">
            <v>0</v>
          </cell>
          <cell r="FD137">
            <v>0</v>
          </cell>
          <cell r="FE137">
            <v>0</v>
          </cell>
          <cell r="FF137">
            <v>0</v>
          </cell>
          <cell r="FG137">
            <v>0</v>
          </cell>
          <cell r="FH137">
            <v>0</v>
          </cell>
          <cell r="FI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1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1</v>
          </cell>
          <cell r="P138">
            <v>0.5</v>
          </cell>
          <cell r="Q138">
            <v>0.5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1</v>
          </cell>
          <cell r="X138">
            <v>0.5</v>
          </cell>
          <cell r="Y138">
            <v>0.5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1</v>
          </cell>
          <cell r="AF138">
            <v>0.5</v>
          </cell>
          <cell r="AG138">
            <v>0.5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1</v>
          </cell>
          <cell r="AN138">
            <v>0.5</v>
          </cell>
          <cell r="AO138">
            <v>0.5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1</v>
          </cell>
          <cell r="AV138">
            <v>0.5</v>
          </cell>
          <cell r="AW138">
            <v>0.5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  <cell r="EJ138">
            <v>0</v>
          </cell>
          <cell r="EK138">
            <v>0</v>
          </cell>
          <cell r="EL138">
            <v>0</v>
          </cell>
          <cell r="EM138">
            <v>0</v>
          </cell>
          <cell r="EN138">
            <v>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0</v>
          </cell>
          <cell r="FA138">
            <v>0</v>
          </cell>
          <cell r="FB138">
            <v>0</v>
          </cell>
          <cell r="FC138">
            <v>0</v>
          </cell>
          <cell r="FD138">
            <v>0</v>
          </cell>
          <cell r="FE138">
            <v>0</v>
          </cell>
          <cell r="FF138">
            <v>0</v>
          </cell>
          <cell r="FG138">
            <v>0</v>
          </cell>
          <cell r="FH138">
            <v>0</v>
          </cell>
          <cell r="FI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1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1</v>
          </cell>
          <cell r="P139">
            <v>0.5</v>
          </cell>
          <cell r="Q139">
            <v>0.5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1</v>
          </cell>
          <cell r="X139">
            <v>0.5</v>
          </cell>
          <cell r="Y139">
            <v>0.5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1</v>
          </cell>
          <cell r="AF139">
            <v>0.5</v>
          </cell>
          <cell r="AG139">
            <v>0.5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1</v>
          </cell>
          <cell r="AN139">
            <v>0.5</v>
          </cell>
          <cell r="AO139">
            <v>0.5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1</v>
          </cell>
          <cell r="AV139">
            <v>0.5</v>
          </cell>
          <cell r="AW139">
            <v>0.5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  <cell r="EJ139">
            <v>0</v>
          </cell>
          <cell r="EK139">
            <v>0</v>
          </cell>
          <cell r="EL139">
            <v>0</v>
          </cell>
          <cell r="EM139">
            <v>0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0</v>
          </cell>
          <cell r="FA139">
            <v>0</v>
          </cell>
          <cell r="FB139">
            <v>0</v>
          </cell>
          <cell r="FC139">
            <v>0</v>
          </cell>
          <cell r="FD139">
            <v>0</v>
          </cell>
          <cell r="FE139">
            <v>0</v>
          </cell>
          <cell r="FF139">
            <v>0</v>
          </cell>
          <cell r="FG139">
            <v>0</v>
          </cell>
          <cell r="FH139">
            <v>0</v>
          </cell>
          <cell r="FI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1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1</v>
          </cell>
          <cell r="P140">
            <v>0.5</v>
          </cell>
          <cell r="Q140">
            <v>0.5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1</v>
          </cell>
          <cell r="X140">
            <v>0.5</v>
          </cell>
          <cell r="Y140">
            <v>0.5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1</v>
          </cell>
          <cell r="AF140">
            <v>0.5</v>
          </cell>
          <cell r="AG140">
            <v>0.5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1</v>
          </cell>
          <cell r="AN140">
            <v>0.5</v>
          </cell>
          <cell r="AO140">
            <v>0.5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1</v>
          </cell>
          <cell r="AV140">
            <v>0.5</v>
          </cell>
          <cell r="AW140">
            <v>0.5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  <cell r="EJ140">
            <v>0</v>
          </cell>
          <cell r="EK140">
            <v>0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0</v>
          </cell>
          <cell r="FA140">
            <v>0</v>
          </cell>
          <cell r="FB140">
            <v>0</v>
          </cell>
          <cell r="FC140">
            <v>0</v>
          </cell>
          <cell r="FD140">
            <v>0</v>
          </cell>
          <cell r="FE140">
            <v>0</v>
          </cell>
          <cell r="FF140">
            <v>0</v>
          </cell>
          <cell r="FG140">
            <v>0</v>
          </cell>
          <cell r="FH140">
            <v>0</v>
          </cell>
          <cell r="FI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1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1</v>
          </cell>
          <cell r="P141">
            <v>0.5</v>
          </cell>
          <cell r="Q141">
            <v>0.5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1</v>
          </cell>
          <cell r="X141">
            <v>0.5</v>
          </cell>
          <cell r="Y141">
            <v>0.5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1</v>
          </cell>
          <cell r="AF141">
            <v>0.5</v>
          </cell>
          <cell r="AG141">
            <v>0.5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1</v>
          </cell>
          <cell r="AN141">
            <v>0.5</v>
          </cell>
          <cell r="AO141">
            <v>0.5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1</v>
          </cell>
          <cell r="AV141">
            <v>0.5</v>
          </cell>
          <cell r="AW141">
            <v>0.5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0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  <cell r="EG141">
            <v>0</v>
          </cell>
          <cell r="EH141">
            <v>0</v>
          </cell>
          <cell r="EI141">
            <v>0</v>
          </cell>
          <cell r="EJ141">
            <v>0</v>
          </cell>
          <cell r="EK141">
            <v>0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0</v>
          </cell>
          <cell r="FA141">
            <v>0</v>
          </cell>
          <cell r="FB141">
            <v>0</v>
          </cell>
          <cell r="FC141">
            <v>0</v>
          </cell>
          <cell r="FD141">
            <v>0</v>
          </cell>
          <cell r="FE141">
            <v>0</v>
          </cell>
          <cell r="FF141">
            <v>0</v>
          </cell>
          <cell r="FG141">
            <v>0</v>
          </cell>
          <cell r="FH141">
            <v>0</v>
          </cell>
          <cell r="FI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1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1</v>
          </cell>
          <cell r="P142">
            <v>0.5</v>
          </cell>
          <cell r="Q142">
            <v>0.5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1</v>
          </cell>
          <cell r="X142">
            <v>0.5</v>
          </cell>
          <cell r="Y142">
            <v>0.5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1</v>
          </cell>
          <cell r="AF142">
            <v>0.5</v>
          </cell>
          <cell r="AG142">
            <v>0.5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1</v>
          </cell>
          <cell r="AN142">
            <v>0.5</v>
          </cell>
          <cell r="AO142">
            <v>0.5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1</v>
          </cell>
          <cell r="AV142">
            <v>0.5</v>
          </cell>
          <cell r="AW142">
            <v>0.5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  <cell r="EG142">
            <v>0</v>
          </cell>
          <cell r="EH142">
            <v>0</v>
          </cell>
          <cell r="EI142">
            <v>0</v>
          </cell>
          <cell r="EJ142">
            <v>0</v>
          </cell>
          <cell r="EK142">
            <v>0</v>
          </cell>
          <cell r="EL142">
            <v>0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0</v>
          </cell>
          <cell r="FA142">
            <v>0</v>
          </cell>
          <cell r="FB142">
            <v>0</v>
          </cell>
          <cell r="FC142">
            <v>0</v>
          </cell>
          <cell r="FD142">
            <v>0</v>
          </cell>
          <cell r="FE142">
            <v>0</v>
          </cell>
          <cell r="FF142">
            <v>0</v>
          </cell>
          <cell r="FG142">
            <v>0</v>
          </cell>
          <cell r="FH142">
            <v>0</v>
          </cell>
          <cell r="FI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1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1</v>
          </cell>
          <cell r="P143">
            <v>0.5</v>
          </cell>
          <cell r="Q143">
            <v>0.5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1</v>
          </cell>
          <cell r="X143">
            <v>0.5</v>
          </cell>
          <cell r="Y143">
            <v>0.5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1</v>
          </cell>
          <cell r="AF143">
            <v>0.5</v>
          </cell>
          <cell r="AG143">
            <v>0.5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1</v>
          </cell>
          <cell r="AN143">
            <v>0.5</v>
          </cell>
          <cell r="AO143">
            <v>0.5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1</v>
          </cell>
          <cell r="AV143">
            <v>0.5</v>
          </cell>
          <cell r="AW143">
            <v>0.5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  <cell r="EI143">
            <v>0</v>
          </cell>
          <cell r="EJ143">
            <v>0</v>
          </cell>
          <cell r="EK143">
            <v>0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0</v>
          </cell>
          <cell r="FA143">
            <v>0</v>
          </cell>
          <cell r="FB143">
            <v>0</v>
          </cell>
          <cell r="FC143">
            <v>0</v>
          </cell>
          <cell r="FD143">
            <v>0</v>
          </cell>
          <cell r="FE143">
            <v>0</v>
          </cell>
          <cell r="FF143">
            <v>0</v>
          </cell>
          <cell r="FG143">
            <v>0</v>
          </cell>
          <cell r="FH143">
            <v>0</v>
          </cell>
          <cell r="FI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1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1</v>
          </cell>
          <cell r="P144">
            <v>0.5</v>
          </cell>
          <cell r="Q144">
            <v>0.5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1</v>
          </cell>
          <cell r="X144">
            <v>0.5</v>
          </cell>
          <cell r="Y144">
            <v>0.5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1</v>
          </cell>
          <cell r="AF144">
            <v>0.5</v>
          </cell>
          <cell r="AG144">
            <v>0.5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1</v>
          </cell>
          <cell r="AN144">
            <v>0.5</v>
          </cell>
          <cell r="AO144">
            <v>0.5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1</v>
          </cell>
          <cell r="AV144">
            <v>0.5</v>
          </cell>
          <cell r="AW144">
            <v>0.5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0</v>
          </cell>
          <cell r="EH144">
            <v>0</v>
          </cell>
          <cell r="EI144">
            <v>0</v>
          </cell>
          <cell r="EJ144">
            <v>0</v>
          </cell>
          <cell r="EK144">
            <v>0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0</v>
          </cell>
          <cell r="FA144">
            <v>0</v>
          </cell>
          <cell r="FB144">
            <v>0</v>
          </cell>
          <cell r="FC144">
            <v>0</v>
          </cell>
          <cell r="FD144">
            <v>0</v>
          </cell>
          <cell r="FE144">
            <v>0</v>
          </cell>
          <cell r="FF144">
            <v>0</v>
          </cell>
          <cell r="FG144">
            <v>0</v>
          </cell>
          <cell r="FH144">
            <v>0</v>
          </cell>
          <cell r="FI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1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1</v>
          </cell>
          <cell r="P145">
            <v>0.5</v>
          </cell>
          <cell r="Q145">
            <v>0.5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1</v>
          </cell>
          <cell r="X145">
            <v>0.5</v>
          </cell>
          <cell r="Y145">
            <v>0.5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1</v>
          </cell>
          <cell r="AF145">
            <v>0.5</v>
          </cell>
          <cell r="AG145">
            <v>0.5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1</v>
          </cell>
          <cell r="AN145">
            <v>0.5</v>
          </cell>
          <cell r="AO145">
            <v>0.5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1</v>
          </cell>
          <cell r="AV145">
            <v>0.5</v>
          </cell>
          <cell r="AW145">
            <v>0.5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  <cell r="EI145">
            <v>0</v>
          </cell>
          <cell r="EJ145">
            <v>0</v>
          </cell>
          <cell r="EK145">
            <v>0</v>
          </cell>
          <cell r="EL145">
            <v>0</v>
          </cell>
          <cell r="EM145">
            <v>0</v>
          </cell>
          <cell r="EN145">
            <v>0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0</v>
          </cell>
          <cell r="FA145">
            <v>0</v>
          </cell>
          <cell r="FB145">
            <v>0</v>
          </cell>
          <cell r="FC145">
            <v>0</v>
          </cell>
          <cell r="FD145">
            <v>0</v>
          </cell>
          <cell r="FE145">
            <v>0</v>
          </cell>
          <cell r="FF145">
            <v>0</v>
          </cell>
          <cell r="FG145">
            <v>0</v>
          </cell>
          <cell r="FH145">
            <v>0</v>
          </cell>
          <cell r="FI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1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1</v>
          </cell>
          <cell r="P146">
            <v>0.5</v>
          </cell>
          <cell r="Q146">
            <v>0.5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1</v>
          </cell>
          <cell r="X146">
            <v>0.5</v>
          </cell>
          <cell r="Y146">
            <v>0.5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1</v>
          </cell>
          <cell r="AF146">
            <v>0.5</v>
          </cell>
          <cell r="AG146">
            <v>0.5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1</v>
          </cell>
          <cell r="AN146">
            <v>0.5</v>
          </cell>
          <cell r="AO146">
            <v>0.5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1</v>
          </cell>
          <cell r="AV146">
            <v>0.5</v>
          </cell>
          <cell r="AW146">
            <v>0.5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  <cell r="EI146">
            <v>0</v>
          </cell>
          <cell r="EJ146">
            <v>0</v>
          </cell>
          <cell r="EK146">
            <v>0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0</v>
          </cell>
          <cell r="FA146">
            <v>0</v>
          </cell>
          <cell r="FB146">
            <v>0</v>
          </cell>
          <cell r="FC146">
            <v>0</v>
          </cell>
          <cell r="FD146">
            <v>0</v>
          </cell>
          <cell r="FE146">
            <v>0</v>
          </cell>
          <cell r="FF146">
            <v>0</v>
          </cell>
          <cell r="FG146">
            <v>0</v>
          </cell>
          <cell r="FH146">
            <v>0</v>
          </cell>
          <cell r="FI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1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1</v>
          </cell>
          <cell r="P147">
            <v>0.5</v>
          </cell>
          <cell r="Q147">
            <v>0.5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1</v>
          </cell>
          <cell r="X147">
            <v>0.5</v>
          </cell>
          <cell r="Y147">
            <v>0.5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1</v>
          </cell>
          <cell r="AF147">
            <v>0.5</v>
          </cell>
          <cell r="AG147">
            <v>0.5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1</v>
          </cell>
          <cell r="AN147">
            <v>0.5</v>
          </cell>
          <cell r="AO147">
            <v>0.5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1</v>
          </cell>
          <cell r="AV147">
            <v>0.5</v>
          </cell>
          <cell r="AW147">
            <v>0.5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  <cell r="EI147">
            <v>0</v>
          </cell>
          <cell r="EJ147">
            <v>0</v>
          </cell>
          <cell r="EK147">
            <v>0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0</v>
          </cell>
          <cell r="FA147">
            <v>0</v>
          </cell>
          <cell r="FB147">
            <v>0</v>
          </cell>
          <cell r="FC147">
            <v>0</v>
          </cell>
          <cell r="FD147">
            <v>0</v>
          </cell>
          <cell r="FE147">
            <v>0</v>
          </cell>
          <cell r="FF147">
            <v>0</v>
          </cell>
          <cell r="FG147">
            <v>0</v>
          </cell>
          <cell r="FH147">
            <v>0</v>
          </cell>
          <cell r="FI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1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  <cell r="P148">
            <v>0.5</v>
          </cell>
          <cell r="Q148">
            <v>0.5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1</v>
          </cell>
          <cell r="X148">
            <v>0.5</v>
          </cell>
          <cell r="Y148">
            <v>0.5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1</v>
          </cell>
          <cell r="AF148">
            <v>0.5</v>
          </cell>
          <cell r="AG148">
            <v>0.5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1</v>
          </cell>
          <cell r="AN148">
            <v>0.5</v>
          </cell>
          <cell r="AO148">
            <v>0.5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1</v>
          </cell>
          <cell r="AV148">
            <v>0.5</v>
          </cell>
          <cell r="AW148">
            <v>0.5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  <cell r="EJ148">
            <v>0</v>
          </cell>
          <cell r="EK148">
            <v>0</v>
          </cell>
          <cell r="EL148">
            <v>0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0</v>
          </cell>
          <cell r="FA148">
            <v>0</v>
          </cell>
          <cell r="FB148">
            <v>0</v>
          </cell>
          <cell r="FC148">
            <v>0</v>
          </cell>
          <cell r="FD148">
            <v>0</v>
          </cell>
          <cell r="FE148">
            <v>0</v>
          </cell>
          <cell r="FF148">
            <v>0</v>
          </cell>
          <cell r="FG148">
            <v>0</v>
          </cell>
          <cell r="FH148">
            <v>0</v>
          </cell>
          <cell r="FI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1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1</v>
          </cell>
          <cell r="P149">
            <v>0.5</v>
          </cell>
          <cell r="Q149">
            <v>0.5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1</v>
          </cell>
          <cell r="X149">
            <v>0.5</v>
          </cell>
          <cell r="Y149">
            <v>0.5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1</v>
          </cell>
          <cell r="AF149">
            <v>0.5</v>
          </cell>
          <cell r="AG149">
            <v>0.5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1</v>
          </cell>
          <cell r="AN149">
            <v>0.5</v>
          </cell>
          <cell r="AO149">
            <v>0.5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1</v>
          </cell>
          <cell r="AV149">
            <v>0.5</v>
          </cell>
          <cell r="AW149">
            <v>0.5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  <cell r="EG149">
            <v>0</v>
          </cell>
          <cell r="EH149">
            <v>0</v>
          </cell>
          <cell r="EI149">
            <v>0</v>
          </cell>
          <cell r="EJ149">
            <v>0</v>
          </cell>
          <cell r="EK149">
            <v>0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0</v>
          </cell>
          <cell r="FA149">
            <v>0</v>
          </cell>
          <cell r="FB149">
            <v>0</v>
          </cell>
          <cell r="FC149">
            <v>0</v>
          </cell>
          <cell r="FD149">
            <v>0</v>
          </cell>
          <cell r="FE149">
            <v>0</v>
          </cell>
          <cell r="FF149">
            <v>0</v>
          </cell>
          <cell r="FG149">
            <v>0</v>
          </cell>
          <cell r="FH149">
            <v>0</v>
          </cell>
          <cell r="FI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1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1</v>
          </cell>
          <cell r="P150">
            <v>0.5</v>
          </cell>
          <cell r="Q150">
            <v>0.5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1</v>
          </cell>
          <cell r="X150">
            <v>0.5</v>
          </cell>
          <cell r="Y150">
            <v>0.5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1</v>
          </cell>
          <cell r="AF150">
            <v>0.5</v>
          </cell>
          <cell r="AG150">
            <v>0.5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1</v>
          </cell>
          <cell r="AN150">
            <v>0.5</v>
          </cell>
          <cell r="AO150">
            <v>0.5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1</v>
          </cell>
          <cell r="AV150">
            <v>0.5</v>
          </cell>
          <cell r="AW150">
            <v>0.5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  <cell r="EJ150">
            <v>0</v>
          </cell>
          <cell r="EK150">
            <v>0</v>
          </cell>
          <cell r="EL150">
            <v>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0</v>
          </cell>
          <cell r="FA150">
            <v>0</v>
          </cell>
          <cell r="FB150">
            <v>0</v>
          </cell>
          <cell r="FC150">
            <v>0</v>
          </cell>
          <cell r="FD150">
            <v>0</v>
          </cell>
          <cell r="FE150">
            <v>0</v>
          </cell>
          <cell r="FF150">
            <v>0</v>
          </cell>
          <cell r="FG150">
            <v>0</v>
          </cell>
          <cell r="FH150">
            <v>0</v>
          </cell>
          <cell r="FI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1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1</v>
          </cell>
          <cell r="P151">
            <v>0.5</v>
          </cell>
          <cell r="Q151">
            <v>0.5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1</v>
          </cell>
          <cell r="X151">
            <v>0.5</v>
          </cell>
          <cell r="Y151">
            <v>0.5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1</v>
          </cell>
          <cell r="AF151">
            <v>0.5</v>
          </cell>
          <cell r="AG151">
            <v>0.5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1</v>
          </cell>
          <cell r="AN151">
            <v>0.5</v>
          </cell>
          <cell r="AO151">
            <v>0.5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1</v>
          </cell>
          <cell r="AV151">
            <v>0.5</v>
          </cell>
          <cell r="AW151">
            <v>0.5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0</v>
          </cell>
          <cell r="EH151">
            <v>0</v>
          </cell>
          <cell r="EI151">
            <v>0</v>
          </cell>
          <cell r="EJ151">
            <v>0</v>
          </cell>
          <cell r="EK151">
            <v>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0</v>
          </cell>
          <cell r="FA151">
            <v>0</v>
          </cell>
          <cell r="FB151">
            <v>0</v>
          </cell>
          <cell r="FC151">
            <v>0</v>
          </cell>
          <cell r="FD151">
            <v>0</v>
          </cell>
          <cell r="FE151">
            <v>0</v>
          </cell>
          <cell r="FF151">
            <v>0</v>
          </cell>
          <cell r="FG151">
            <v>0</v>
          </cell>
          <cell r="FH151">
            <v>0</v>
          </cell>
          <cell r="FI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1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1</v>
          </cell>
          <cell r="P152">
            <v>0.5</v>
          </cell>
          <cell r="Q152">
            <v>0.5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1</v>
          </cell>
          <cell r="X152">
            <v>0.5</v>
          </cell>
          <cell r="Y152">
            <v>0.5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1</v>
          </cell>
          <cell r="AF152">
            <v>0.5</v>
          </cell>
          <cell r="AG152">
            <v>0.5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1</v>
          </cell>
          <cell r="AN152">
            <v>0.5</v>
          </cell>
          <cell r="AO152">
            <v>0.5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1</v>
          </cell>
          <cell r="AV152">
            <v>0.5</v>
          </cell>
          <cell r="AW152">
            <v>0.5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  <cell r="EG152">
            <v>0</v>
          </cell>
          <cell r="EH152">
            <v>0</v>
          </cell>
          <cell r="EI152">
            <v>0</v>
          </cell>
          <cell r="EJ152">
            <v>0</v>
          </cell>
          <cell r="EK152">
            <v>0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0</v>
          </cell>
          <cell r="FA152">
            <v>0</v>
          </cell>
          <cell r="FB152">
            <v>0</v>
          </cell>
          <cell r="FC152">
            <v>0</v>
          </cell>
          <cell r="FD152">
            <v>0</v>
          </cell>
          <cell r="FE152">
            <v>0</v>
          </cell>
          <cell r="FF152">
            <v>0</v>
          </cell>
          <cell r="FG152">
            <v>0</v>
          </cell>
          <cell r="FH152">
            <v>0</v>
          </cell>
          <cell r="FI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1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1</v>
          </cell>
          <cell r="P153">
            <v>0.5</v>
          </cell>
          <cell r="Q153">
            <v>0.5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1</v>
          </cell>
          <cell r="X153">
            <v>0.5</v>
          </cell>
          <cell r="Y153">
            <v>0.5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1</v>
          </cell>
          <cell r="AF153">
            <v>0.5</v>
          </cell>
          <cell r="AG153">
            <v>0.5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1</v>
          </cell>
          <cell r="AN153">
            <v>0.5</v>
          </cell>
          <cell r="AO153">
            <v>0.5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1</v>
          </cell>
          <cell r="AV153">
            <v>0.5</v>
          </cell>
          <cell r="AW153">
            <v>0.5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  <cell r="EG153">
            <v>0</v>
          </cell>
          <cell r="EH153">
            <v>0</v>
          </cell>
          <cell r="EI153">
            <v>0</v>
          </cell>
          <cell r="EJ153">
            <v>0</v>
          </cell>
          <cell r="EK153">
            <v>0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0</v>
          </cell>
          <cell r="FA153">
            <v>0</v>
          </cell>
          <cell r="FB153">
            <v>0</v>
          </cell>
          <cell r="FC153">
            <v>0</v>
          </cell>
          <cell r="FD153">
            <v>0</v>
          </cell>
          <cell r="FE153">
            <v>0</v>
          </cell>
          <cell r="FF153">
            <v>0</v>
          </cell>
          <cell r="FG153">
            <v>0</v>
          </cell>
          <cell r="FH153">
            <v>0</v>
          </cell>
          <cell r="FI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1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1</v>
          </cell>
          <cell r="P154">
            <v>0.5</v>
          </cell>
          <cell r="Q154">
            <v>0.5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1</v>
          </cell>
          <cell r="X154">
            <v>0.5</v>
          </cell>
          <cell r="Y154">
            <v>0.5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1</v>
          </cell>
          <cell r="AF154">
            <v>0.5</v>
          </cell>
          <cell r="AG154">
            <v>0.5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1</v>
          </cell>
          <cell r="AN154">
            <v>0.5</v>
          </cell>
          <cell r="AO154">
            <v>0.5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1</v>
          </cell>
          <cell r="AV154">
            <v>0.5</v>
          </cell>
          <cell r="AW154">
            <v>0.5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  <cell r="EG154">
            <v>0</v>
          </cell>
          <cell r="EH154">
            <v>0</v>
          </cell>
          <cell r="EI154">
            <v>0</v>
          </cell>
          <cell r="EJ154">
            <v>0</v>
          </cell>
          <cell r="EK154">
            <v>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0</v>
          </cell>
          <cell r="FA154">
            <v>0</v>
          </cell>
          <cell r="FB154">
            <v>0</v>
          </cell>
          <cell r="FC154">
            <v>0</v>
          </cell>
          <cell r="FD154">
            <v>0</v>
          </cell>
          <cell r="FE154">
            <v>0</v>
          </cell>
          <cell r="FF154">
            <v>0</v>
          </cell>
          <cell r="FG154">
            <v>0</v>
          </cell>
          <cell r="FH154">
            <v>0</v>
          </cell>
          <cell r="FI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1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</v>
          </cell>
          <cell r="P155">
            <v>0.5</v>
          </cell>
          <cell r="Q155">
            <v>0.5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1</v>
          </cell>
          <cell r="X155">
            <v>0.5</v>
          </cell>
          <cell r="Y155">
            <v>0.5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1</v>
          </cell>
          <cell r="AF155">
            <v>0.5</v>
          </cell>
          <cell r="AG155">
            <v>0.5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1</v>
          </cell>
          <cell r="AN155">
            <v>0.5</v>
          </cell>
          <cell r="AO155">
            <v>0.5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1</v>
          </cell>
          <cell r="AV155">
            <v>0.5</v>
          </cell>
          <cell r="AW155">
            <v>0.5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  <cell r="EG155">
            <v>0</v>
          </cell>
          <cell r="EH155">
            <v>0</v>
          </cell>
          <cell r="EI155">
            <v>0</v>
          </cell>
          <cell r="EJ155">
            <v>0</v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>
            <v>0</v>
          </cell>
          <cell r="FA155">
            <v>0</v>
          </cell>
          <cell r="FB155">
            <v>0</v>
          </cell>
          <cell r="FC155">
            <v>0</v>
          </cell>
          <cell r="FD155">
            <v>0</v>
          </cell>
          <cell r="FE155">
            <v>0</v>
          </cell>
          <cell r="FF155">
            <v>0</v>
          </cell>
          <cell r="FG155">
            <v>0</v>
          </cell>
          <cell r="FH155">
            <v>0</v>
          </cell>
          <cell r="FI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1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1</v>
          </cell>
          <cell r="P156">
            <v>0.5</v>
          </cell>
          <cell r="Q156">
            <v>0.5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1</v>
          </cell>
          <cell r="X156">
            <v>0.5</v>
          </cell>
          <cell r="Y156">
            <v>0.5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1</v>
          </cell>
          <cell r="AF156">
            <v>0.5</v>
          </cell>
          <cell r="AG156">
            <v>0.5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1</v>
          </cell>
          <cell r="AN156">
            <v>0.5</v>
          </cell>
          <cell r="AO156">
            <v>0.5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1</v>
          </cell>
          <cell r="AV156">
            <v>0.5</v>
          </cell>
          <cell r="AW156">
            <v>0.5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  <cell r="EG156">
            <v>0</v>
          </cell>
          <cell r="EH156">
            <v>0</v>
          </cell>
          <cell r="EI156">
            <v>0</v>
          </cell>
          <cell r="EJ156">
            <v>0</v>
          </cell>
          <cell r="EK156">
            <v>0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0</v>
          </cell>
          <cell r="FA156">
            <v>0</v>
          </cell>
          <cell r="FB156">
            <v>0</v>
          </cell>
          <cell r="FC156">
            <v>0</v>
          </cell>
          <cell r="FD156">
            <v>0</v>
          </cell>
          <cell r="FE156">
            <v>0</v>
          </cell>
          <cell r="FF156">
            <v>0</v>
          </cell>
          <cell r="FG156">
            <v>0</v>
          </cell>
          <cell r="FH156">
            <v>0</v>
          </cell>
          <cell r="FI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1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1</v>
          </cell>
          <cell r="P157">
            <v>0.5</v>
          </cell>
          <cell r="Q157">
            <v>0.5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1</v>
          </cell>
          <cell r="X157">
            <v>0.5</v>
          </cell>
          <cell r="Y157">
            <v>0.5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1</v>
          </cell>
          <cell r="AF157">
            <v>0.5</v>
          </cell>
          <cell r="AG157">
            <v>0.5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1</v>
          </cell>
          <cell r="AN157">
            <v>0.5</v>
          </cell>
          <cell r="AO157">
            <v>0.5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1</v>
          </cell>
          <cell r="AV157">
            <v>0.5</v>
          </cell>
          <cell r="AW157">
            <v>0.5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0</v>
          </cell>
          <cell r="EE157">
            <v>0</v>
          </cell>
          <cell r="EF157">
            <v>0</v>
          </cell>
          <cell r="EG157">
            <v>0</v>
          </cell>
          <cell r="EH157">
            <v>0</v>
          </cell>
          <cell r="EI157">
            <v>0</v>
          </cell>
          <cell r="EJ157">
            <v>0</v>
          </cell>
          <cell r="EK157">
            <v>0</v>
          </cell>
          <cell r="EL157">
            <v>0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0</v>
          </cell>
          <cell r="FA157">
            <v>0</v>
          </cell>
          <cell r="FB157">
            <v>0</v>
          </cell>
          <cell r="FC157">
            <v>0</v>
          </cell>
          <cell r="FD157">
            <v>0</v>
          </cell>
          <cell r="FE157">
            <v>0</v>
          </cell>
          <cell r="FF157">
            <v>0</v>
          </cell>
          <cell r="FG157">
            <v>0</v>
          </cell>
          <cell r="FH157">
            <v>0</v>
          </cell>
          <cell r="FI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1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1</v>
          </cell>
          <cell r="P158">
            <v>0.5</v>
          </cell>
          <cell r="Q158">
            <v>0.5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1</v>
          </cell>
          <cell r="X158">
            <v>0.5</v>
          </cell>
          <cell r="Y158">
            <v>0.5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1</v>
          </cell>
          <cell r="AF158">
            <v>0.5</v>
          </cell>
          <cell r="AG158">
            <v>0.5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1</v>
          </cell>
          <cell r="AN158">
            <v>0.5</v>
          </cell>
          <cell r="AO158">
            <v>0.5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1</v>
          </cell>
          <cell r="AV158">
            <v>0.5</v>
          </cell>
          <cell r="AW158">
            <v>0.5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0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  <cell r="EG158">
            <v>0</v>
          </cell>
          <cell r="EH158">
            <v>0</v>
          </cell>
          <cell r="EI158">
            <v>0</v>
          </cell>
          <cell r="EJ158">
            <v>0</v>
          </cell>
          <cell r="EK158">
            <v>0</v>
          </cell>
          <cell r="EL158">
            <v>0</v>
          </cell>
          <cell r="EM158">
            <v>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0</v>
          </cell>
          <cell r="FA158">
            <v>0</v>
          </cell>
          <cell r="FB158">
            <v>0</v>
          </cell>
          <cell r="FC158">
            <v>0</v>
          </cell>
          <cell r="FD158">
            <v>0</v>
          </cell>
          <cell r="FE158">
            <v>0</v>
          </cell>
          <cell r="FF158">
            <v>0</v>
          </cell>
          <cell r="FG158">
            <v>0</v>
          </cell>
          <cell r="FH158">
            <v>0</v>
          </cell>
          <cell r="FI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1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1</v>
          </cell>
          <cell r="P159">
            <v>0.5</v>
          </cell>
          <cell r="Q159">
            <v>0.5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1</v>
          </cell>
          <cell r="X159">
            <v>0.5</v>
          </cell>
          <cell r="Y159">
            <v>0.5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1</v>
          </cell>
          <cell r="AF159">
            <v>0.5</v>
          </cell>
          <cell r="AG159">
            <v>0.5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1</v>
          </cell>
          <cell r="AN159">
            <v>0.5</v>
          </cell>
          <cell r="AO159">
            <v>0.5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1</v>
          </cell>
          <cell r="AV159">
            <v>0.5</v>
          </cell>
          <cell r="AW159">
            <v>0.5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0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  <cell r="EG159">
            <v>0</v>
          </cell>
          <cell r="EH159">
            <v>0</v>
          </cell>
          <cell r="EI159">
            <v>0</v>
          </cell>
          <cell r="EJ159">
            <v>0</v>
          </cell>
          <cell r="EK159">
            <v>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0</v>
          </cell>
          <cell r="FA159">
            <v>0</v>
          </cell>
          <cell r="FB159">
            <v>0</v>
          </cell>
          <cell r="FC159">
            <v>0</v>
          </cell>
          <cell r="FD159">
            <v>0</v>
          </cell>
          <cell r="FE159">
            <v>0</v>
          </cell>
          <cell r="FF159">
            <v>0</v>
          </cell>
          <cell r="FG159">
            <v>0</v>
          </cell>
          <cell r="FH159">
            <v>0</v>
          </cell>
          <cell r="FI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1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1</v>
          </cell>
          <cell r="P160">
            <v>0.5</v>
          </cell>
          <cell r="Q160">
            <v>0.5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1</v>
          </cell>
          <cell r="X160">
            <v>0.5</v>
          </cell>
          <cell r="Y160">
            <v>0.5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1</v>
          </cell>
          <cell r="AF160">
            <v>0.5</v>
          </cell>
          <cell r="AG160">
            <v>0.5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1</v>
          </cell>
          <cell r="AN160">
            <v>0.5</v>
          </cell>
          <cell r="AO160">
            <v>0.5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1</v>
          </cell>
          <cell r="AV160">
            <v>0.5</v>
          </cell>
          <cell r="AW160">
            <v>0.5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  <cell r="EG160">
            <v>0</v>
          </cell>
          <cell r="EH160">
            <v>0</v>
          </cell>
          <cell r="EI160">
            <v>0</v>
          </cell>
          <cell r="EJ160">
            <v>0</v>
          </cell>
          <cell r="EK160">
            <v>0</v>
          </cell>
          <cell r="EL160">
            <v>0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0</v>
          </cell>
          <cell r="FA160">
            <v>0</v>
          </cell>
          <cell r="FB160">
            <v>0</v>
          </cell>
          <cell r="FC160">
            <v>0</v>
          </cell>
          <cell r="FD160">
            <v>0</v>
          </cell>
          <cell r="FE160">
            <v>0</v>
          </cell>
          <cell r="FF160">
            <v>0</v>
          </cell>
          <cell r="FG160">
            <v>0</v>
          </cell>
          <cell r="FH160">
            <v>0</v>
          </cell>
          <cell r="FI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1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1</v>
          </cell>
          <cell r="P161">
            <v>0.5</v>
          </cell>
          <cell r="Q161">
            <v>0.5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1</v>
          </cell>
          <cell r="X161">
            <v>0.5</v>
          </cell>
          <cell r="Y161">
            <v>0.5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1</v>
          </cell>
          <cell r="AF161">
            <v>0.5</v>
          </cell>
          <cell r="AG161">
            <v>0.5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1</v>
          </cell>
          <cell r="AN161">
            <v>0.5</v>
          </cell>
          <cell r="AO161">
            <v>0.5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1</v>
          </cell>
          <cell r="AV161">
            <v>0.5</v>
          </cell>
          <cell r="AW161">
            <v>0.5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  <cell r="DW161">
            <v>0</v>
          </cell>
          <cell r="DX161">
            <v>0</v>
          </cell>
          <cell r="DY161">
            <v>0</v>
          </cell>
          <cell r="DZ161">
            <v>0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  <cell r="EG161">
            <v>0</v>
          </cell>
          <cell r="EH161">
            <v>0</v>
          </cell>
          <cell r="EI161">
            <v>0</v>
          </cell>
          <cell r="EJ161">
            <v>0</v>
          </cell>
          <cell r="EK161">
            <v>0</v>
          </cell>
          <cell r="EL161">
            <v>0</v>
          </cell>
          <cell r="EM161">
            <v>0</v>
          </cell>
          <cell r="EN161">
            <v>0</v>
          </cell>
          <cell r="EO161">
            <v>0</v>
          </cell>
          <cell r="EP161">
            <v>0</v>
          </cell>
          <cell r="EQ161">
            <v>0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0</v>
          </cell>
          <cell r="FA161">
            <v>0</v>
          </cell>
          <cell r="FB161">
            <v>0</v>
          </cell>
          <cell r="FC161">
            <v>0</v>
          </cell>
          <cell r="FD161">
            <v>0</v>
          </cell>
          <cell r="FE161">
            <v>0</v>
          </cell>
          <cell r="FF161">
            <v>0</v>
          </cell>
          <cell r="FG161">
            <v>0</v>
          </cell>
          <cell r="FH161">
            <v>0</v>
          </cell>
          <cell r="FI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1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1</v>
          </cell>
          <cell r="P162">
            <v>0.5</v>
          </cell>
          <cell r="Q162">
            <v>0.5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1</v>
          </cell>
          <cell r="X162">
            <v>0.5</v>
          </cell>
          <cell r="Y162">
            <v>0.5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1</v>
          </cell>
          <cell r="AF162">
            <v>0.5</v>
          </cell>
          <cell r="AG162">
            <v>0.5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1</v>
          </cell>
          <cell r="AN162">
            <v>0.5</v>
          </cell>
          <cell r="AO162">
            <v>0.5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1</v>
          </cell>
          <cell r="AV162">
            <v>0.5</v>
          </cell>
          <cell r="AW162">
            <v>0.5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  <cell r="DW162">
            <v>0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0</v>
          </cell>
          <cell r="EG162">
            <v>0</v>
          </cell>
          <cell r="EH162">
            <v>0</v>
          </cell>
          <cell r="EI162">
            <v>0</v>
          </cell>
          <cell r="EJ162">
            <v>0</v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>
            <v>0</v>
          </cell>
          <cell r="FA162">
            <v>0</v>
          </cell>
          <cell r="FB162">
            <v>0</v>
          </cell>
          <cell r="FC162">
            <v>0</v>
          </cell>
          <cell r="FD162">
            <v>0</v>
          </cell>
          <cell r="FE162">
            <v>0</v>
          </cell>
          <cell r="FF162">
            <v>0</v>
          </cell>
          <cell r="FG162">
            <v>0</v>
          </cell>
          <cell r="FH162">
            <v>0</v>
          </cell>
          <cell r="FI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1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1</v>
          </cell>
          <cell r="P163">
            <v>0.5</v>
          </cell>
          <cell r="Q163">
            <v>0.5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1</v>
          </cell>
          <cell r="X163">
            <v>0.5</v>
          </cell>
          <cell r="Y163">
            <v>0.5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1</v>
          </cell>
          <cell r="AF163">
            <v>0.5</v>
          </cell>
          <cell r="AG163">
            <v>0.5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1</v>
          </cell>
          <cell r="AN163">
            <v>0.5</v>
          </cell>
          <cell r="AO163">
            <v>0.5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1</v>
          </cell>
          <cell r="AV163">
            <v>0.5</v>
          </cell>
          <cell r="AW163">
            <v>0.5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  <cell r="EG163">
            <v>0</v>
          </cell>
          <cell r="EH163">
            <v>0</v>
          </cell>
          <cell r="EI163">
            <v>0</v>
          </cell>
          <cell r="EJ163">
            <v>0</v>
          </cell>
          <cell r="EK163">
            <v>0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0</v>
          </cell>
          <cell r="FA163">
            <v>0</v>
          </cell>
          <cell r="FB163">
            <v>0</v>
          </cell>
          <cell r="FC163">
            <v>0</v>
          </cell>
          <cell r="FD163">
            <v>0</v>
          </cell>
          <cell r="FE163">
            <v>0</v>
          </cell>
          <cell r="FF163">
            <v>0</v>
          </cell>
          <cell r="FG163">
            <v>0</v>
          </cell>
          <cell r="FH163">
            <v>0</v>
          </cell>
          <cell r="FI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1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1</v>
          </cell>
          <cell r="P164">
            <v>0.5</v>
          </cell>
          <cell r="Q164">
            <v>0.5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1</v>
          </cell>
          <cell r="X164">
            <v>0.5</v>
          </cell>
          <cell r="Y164">
            <v>0.5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1</v>
          </cell>
          <cell r="AF164">
            <v>0.5</v>
          </cell>
          <cell r="AG164">
            <v>0.5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1</v>
          </cell>
          <cell r="AN164">
            <v>0.5</v>
          </cell>
          <cell r="AO164">
            <v>0.5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1</v>
          </cell>
          <cell r="AV164">
            <v>0.5</v>
          </cell>
          <cell r="AW164">
            <v>0.5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0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  <cell r="EG164">
            <v>0</v>
          </cell>
          <cell r="EH164">
            <v>0</v>
          </cell>
          <cell r="EI164">
            <v>0</v>
          </cell>
          <cell r="EJ164">
            <v>0</v>
          </cell>
          <cell r="EK164">
            <v>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0</v>
          </cell>
          <cell r="FA164">
            <v>0</v>
          </cell>
          <cell r="FB164">
            <v>0</v>
          </cell>
          <cell r="FC164">
            <v>0</v>
          </cell>
          <cell r="FD164">
            <v>0</v>
          </cell>
          <cell r="FE164">
            <v>0</v>
          </cell>
          <cell r="FF164">
            <v>0</v>
          </cell>
          <cell r="FG164">
            <v>0</v>
          </cell>
          <cell r="FH164">
            <v>0</v>
          </cell>
          <cell r="FI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1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1</v>
          </cell>
          <cell r="P165">
            <v>0.5</v>
          </cell>
          <cell r="Q165">
            <v>0.5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1</v>
          </cell>
          <cell r="X165">
            <v>0.5</v>
          </cell>
          <cell r="Y165">
            <v>0.5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1</v>
          </cell>
          <cell r="AF165">
            <v>0.5</v>
          </cell>
          <cell r="AG165">
            <v>0.5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1</v>
          </cell>
          <cell r="AN165">
            <v>0.5</v>
          </cell>
          <cell r="AO165">
            <v>0.5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1</v>
          </cell>
          <cell r="AV165">
            <v>0.5</v>
          </cell>
          <cell r="AW165">
            <v>0.5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  <cell r="EG165">
            <v>0</v>
          </cell>
          <cell r="EH165">
            <v>0</v>
          </cell>
          <cell r="EI165">
            <v>0</v>
          </cell>
          <cell r="EJ165">
            <v>0</v>
          </cell>
          <cell r="EK165">
            <v>0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0</v>
          </cell>
          <cell r="FA165">
            <v>0</v>
          </cell>
          <cell r="FB165">
            <v>0</v>
          </cell>
          <cell r="FC165">
            <v>0</v>
          </cell>
          <cell r="FD165">
            <v>0</v>
          </cell>
          <cell r="FE165">
            <v>0</v>
          </cell>
          <cell r="FF165">
            <v>0</v>
          </cell>
          <cell r="FG165">
            <v>0</v>
          </cell>
          <cell r="FH165">
            <v>0</v>
          </cell>
          <cell r="FI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1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</v>
          </cell>
          <cell r="P166">
            <v>0.5</v>
          </cell>
          <cell r="Q166">
            <v>0.5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1</v>
          </cell>
          <cell r="X166">
            <v>0.5</v>
          </cell>
          <cell r="Y166">
            <v>0.5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1</v>
          </cell>
          <cell r="AF166">
            <v>0.5</v>
          </cell>
          <cell r="AG166">
            <v>0.5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1</v>
          </cell>
          <cell r="AN166">
            <v>0.5</v>
          </cell>
          <cell r="AO166">
            <v>0.5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1</v>
          </cell>
          <cell r="AV166">
            <v>0.5</v>
          </cell>
          <cell r="AW166">
            <v>0.5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0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  <cell r="DW166">
            <v>0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  <cell r="EG166">
            <v>0</v>
          </cell>
          <cell r="EH166">
            <v>0</v>
          </cell>
          <cell r="EI166">
            <v>0</v>
          </cell>
          <cell r="EJ166">
            <v>0</v>
          </cell>
          <cell r="EK166">
            <v>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0</v>
          </cell>
          <cell r="FA166">
            <v>0</v>
          </cell>
          <cell r="FB166">
            <v>0</v>
          </cell>
          <cell r="FC166">
            <v>0</v>
          </cell>
          <cell r="FD166">
            <v>0</v>
          </cell>
          <cell r="FE166">
            <v>0</v>
          </cell>
          <cell r="FF166">
            <v>0</v>
          </cell>
          <cell r="FG166">
            <v>0</v>
          </cell>
          <cell r="FH166">
            <v>0</v>
          </cell>
          <cell r="FI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1</v>
          </cell>
          <cell r="P167">
            <v>0.5</v>
          </cell>
          <cell r="Q167">
            <v>0.5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1</v>
          </cell>
          <cell r="X167">
            <v>0.5</v>
          </cell>
          <cell r="Y167">
            <v>0.5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1</v>
          </cell>
          <cell r="AF167">
            <v>0.5</v>
          </cell>
          <cell r="AG167">
            <v>0.5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1</v>
          </cell>
          <cell r="AN167">
            <v>0.5</v>
          </cell>
          <cell r="AO167">
            <v>0.5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1</v>
          </cell>
          <cell r="AV167">
            <v>0.5</v>
          </cell>
          <cell r="AW167">
            <v>0.5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  <cell r="EB167">
            <v>0</v>
          </cell>
          <cell r="EC167">
            <v>0</v>
          </cell>
          <cell r="ED167">
            <v>0</v>
          </cell>
          <cell r="EE167">
            <v>0</v>
          </cell>
          <cell r="EF167">
            <v>0</v>
          </cell>
          <cell r="EG167">
            <v>0</v>
          </cell>
          <cell r="EH167">
            <v>0</v>
          </cell>
          <cell r="EI167">
            <v>0</v>
          </cell>
          <cell r="EJ167">
            <v>0</v>
          </cell>
          <cell r="EK167">
            <v>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0</v>
          </cell>
          <cell r="FA167">
            <v>0</v>
          </cell>
          <cell r="FB167">
            <v>0</v>
          </cell>
          <cell r="FC167">
            <v>0</v>
          </cell>
          <cell r="FD167">
            <v>0</v>
          </cell>
          <cell r="FE167">
            <v>0</v>
          </cell>
          <cell r="FF167">
            <v>0</v>
          </cell>
          <cell r="FG167">
            <v>0</v>
          </cell>
          <cell r="FH167">
            <v>0</v>
          </cell>
          <cell r="FI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1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1</v>
          </cell>
          <cell r="P168">
            <v>0.5</v>
          </cell>
          <cell r="Q168">
            <v>0.5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1</v>
          </cell>
          <cell r="X168">
            <v>0.5</v>
          </cell>
          <cell r="Y168">
            <v>0.5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1</v>
          </cell>
          <cell r="AF168">
            <v>0.5</v>
          </cell>
          <cell r="AG168">
            <v>0.5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1</v>
          </cell>
          <cell r="AN168">
            <v>0.5</v>
          </cell>
          <cell r="AO168">
            <v>0.5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1</v>
          </cell>
          <cell r="AV168">
            <v>0.5</v>
          </cell>
          <cell r="AW168">
            <v>0.5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0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  <cell r="EG168">
            <v>0</v>
          </cell>
          <cell r="EH168">
            <v>0</v>
          </cell>
          <cell r="EI168">
            <v>0</v>
          </cell>
          <cell r="EJ168">
            <v>0</v>
          </cell>
          <cell r="EK168">
            <v>0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0</v>
          </cell>
          <cell r="FA168">
            <v>0</v>
          </cell>
          <cell r="FB168">
            <v>0</v>
          </cell>
          <cell r="FC168">
            <v>0</v>
          </cell>
          <cell r="FD168">
            <v>0</v>
          </cell>
          <cell r="FE168">
            <v>0</v>
          </cell>
          <cell r="FF168">
            <v>0</v>
          </cell>
          <cell r="FG168">
            <v>0</v>
          </cell>
          <cell r="FH168">
            <v>0</v>
          </cell>
          <cell r="FI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1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1</v>
          </cell>
          <cell r="P169">
            <v>0.5</v>
          </cell>
          <cell r="Q169">
            <v>0.5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1</v>
          </cell>
          <cell r="X169">
            <v>0.5</v>
          </cell>
          <cell r="Y169">
            <v>0.5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1</v>
          </cell>
          <cell r="AF169">
            <v>0.5</v>
          </cell>
          <cell r="AG169">
            <v>0.5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1</v>
          </cell>
          <cell r="AN169">
            <v>0.5</v>
          </cell>
          <cell r="AO169">
            <v>0.5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1</v>
          </cell>
          <cell r="AV169">
            <v>0.5</v>
          </cell>
          <cell r="AW169">
            <v>0.5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0</v>
          </cell>
          <cell r="DM169">
            <v>0</v>
          </cell>
          <cell r="DN169">
            <v>0</v>
          </cell>
          <cell r="DO169">
            <v>0</v>
          </cell>
          <cell r="DP169">
            <v>0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V169">
            <v>0</v>
          </cell>
          <cell r="DW169">
            <v>0</v>
          </cell>
          <cell r="DX169">
            <v>0</v>
          </cell>
          <cell r="DY169">
            <v>0</v>
          </cell>
          <cell r="DZ169">
            <v>0</v>
          </cell>
          <cell r="EA169">
            <v>0</v>
          </cell>
          <cell r="EB169">
            <v>0</v>
          </cell>
          <cell r="EC169">
            <v>0</v>
          </cell>
          <cell r="ED169">
            <v>0</v>
          </cell>
          <cell r="EE169">
            <v>0</v>
          </cell>
          <cell r="EF169">
            <v>0</v>
          </cell>
          <cell r="EG169">
            <v>0</v>
          </cell>
          <cell r="EH169">
            <v>0</v>
          </cell>
          <cell r="EI169">
            <v>0</v>
          </cell>
          <cell r="EJ169">
            <v>0</v>
          </cell>
          <cell r="EK169">
            <v>0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0</v>
          </cell>
          <cell r="FA169">
            <v>0</v>
          </cell>
          <cell r="FB169">
            <v>0</v>
          </cell>
          <cell r="FC169">
            <v>0</v>
          </cell>
          <cell r="FD169">
            <v>0</v>
          </cell>
          <cell r="FE169">
            <v>0</v>
          </cell>
          <cell r="FF169">
            <v>0</v>
          </cell>
          <cell r="FG169">
            <v>0</v>
          </cell>
          <cell r="FH169">
            <v>0</v>
          </cell>
          <cell r="FI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1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1</v>
          </cell>
          <cell r="P170">
            <v>0.5</v>
          </cell>
          <cell r="Q170">
            <v>0.5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1</v>
          </cell>
          <cell r="X170">
            <v>0.5</v>
          </cell>
          <cell r="Y170">
            <v>0.5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1</v>
          </cell>
          <cell r="AF170">
            <v>0.5</v>
          </cell>
          <cell r="AG170">
            <v>0.5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1</v>
          </cell>
          <cell r="AN170">
            <v>0.5</v>
          </cell>
          <cell r="AO170">
            <v>0.5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1</v>
          </cell>
          <cell r="AV170">
            <v>0.5</v>
          </cell>
          <cell r="AW170">
            <v>0.5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0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V170">
            <v>0</v>
          </cell>
          <cell r="DW170">
            <v>0</v>
          </cell>
          <cell r="DX170">
            <v>0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0</v>
          </cell>
          <cell r="EE170">
            <v>0</v>
          </cell>
          <cell r="EF170">
            <v>0</v>
          </cell>
          <cell r="EG170">
            <v>0</v>
          </cell>
          <cell r="EH170">
            <v>0</v>
          </cell>
          <cell r="EI170">
            <v>0</v>
          </cell>
          <cell r="EJ170">
            <v>0</v>
          </cell>
          <cell r="EK170">
            <v>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0</v>
          </cell>
          <cell r="FA170">
            <v>0</v>
          </cell>
          <cell r="FB170">
            <v>0</v>
          </cell>
          <cell r="FC170">
            <v>0</v>
          </cell>
          <cell r="FD170">
            <v>0</v>
          </cell>
          <cell r="FE170">
            <v>0</v>
          </cell>
          <cell r="FF170">
            <v>0</v>
          </cell>
          <cell r="FG170">
            <v>0</v>
          </cell>
          <cell r="FH170">
            <v>0</v>
          </cell>
          <cell r="FI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1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1</v>
          </cell>
          <cell r="P171">
            <v>0.5</v>
          </cell>
          <cell r="Q171">
            <v>0.5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1</v>
          </cell>
          <cell r="X171">
            <v>0.5</v>
          </cell>
          <cell r="Y171">
            <v>0.5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1</v>
          </cell>
          <cell r="AF171">
            <v>0.5</v>
          </cell>
          <cell r="AG171">
            <v>0.5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1</v>
          </cell>
          <cell r="AN171">
            <v>0.5</v>
          </cell>
          <cell r="AO171">
            <v>0.5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1</v>
          </cell>
          <cell r="AV171">
            <v>0.5</v>
          </cell>
          <cell r="AW171">
            <v>0.5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0</v>
          </cell>
          <cell r="CP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0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0</v>
          </cell>
          <cell r="DW171">
            <v>0</v>
          </cell>
          <cell r="DX171">
            <v>0</v>
          </cell>
          <cell r="DY171">
            <v>0</v>
          </cell>
          <cell r="DZ171">
            <v>0</v>
          </cell>
          <cell r="EA171">
            <v>0</v>
          </cell>
          <cell r="EB171">
            <v>0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  <cell r="EG171">
            <v>0</v>
          </cell>
          <cell r="EH171">
            <v>0</v>
          </cell>
          <cell r="EI171">
            <v>0</v>
          </cell>
          <cell r="EJ171">
            <v>0</v>
          </cell>
          <cell r="EK171">
            <v>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0</v>
          </cell>
          <cell r="FA171">
            <v>0</v>
          </cell>
          <cell r="FB171">
            <v>0</v>
          </cell>
          <cell r="FC171">
            <v>0</v>
          </cell>
          <cell r="FD171">
            <v>0</v>
          </cell>
          <cell r="FE171">
            <v>0</v>
          </cell>
          <cell r="FF171">
            <v>0</v>
          </cell>
          <cell r="FG171">
            <v>0</v>
          </cell>
          <cell r="FH171">
            <v>0</v>
          </cell>
          <cell r="FI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1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1</v>
          </cell>
          <cell r="P172">
            <v>0.5</v>
          </cell>
          <cell r="Q172">
            <v>0.5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1</v>
          </cell>
          <cell r="X172">
            <v>0.5</v>
          </cell>
          <cell r="Y172">
            <v>0.5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1</v>
          </cell>
          <cell r="AF172">
            <v>0.5</v>
          </cell>
          <cell r="AG172">
            <v>0.5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1</v>
          </cell>
          <cell r="AN172">
            <v>0.5</v>
          </cell>
          <cell r="AO172">
            <v>0.5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1</v>
          </cell>
          <cell r="AV172">
            <v>0.5</v>
          </cell>
          <cell r="AW172">
            <v>0.5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0</v>
          </cell>
          <cell r="DM172">
            <v>0</v>
          </cell>
          <cell r="DN172">
            <v>0</v>
          </cell>
          <cell r="DO172">
            <v>0</v>
          </cell>
          <cell r="DP172">
            <v>0</v>
          </cell>
          <cell r="DQ172">
            <v>0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0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  <cell r="EB172">
            <v>0</v>
          </cell>
          <cell r="EC172">
            <v>0</v>
          </cell>
          <cell r="ED172">
            <v>0</v>
          </cell>
          <cell r="EE172">
            <v>0</v>
          </cell>
          <cell r="EF172">
            <v>0</v>
          </cell>
          <cell r="EG172">
            <v>0</v>
          </cell>
          <cell r="EH172">
            <v>0</v>
          </cell>
          <cell r="EI172">
            <v>0</v>
          </cell>
          <cell r="EJ172">
            <v>0</v>
          </cell>
          <cell r="EK172">
            <v>0</v>
          </cell>
          <cell r="EL172">
            <v>0</v>
          </cell>
          <cell r="EM172">
            <v>0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0</v>
          </cell>
          <cell r="FA172">
            <v>0</v>
          </cell>
          <cell r="FB172">
            <v>0</v>
          </cell>
          <cell r="FC172">
            <v>0</v>
          </cell>
          <cell r="FD172">
            <v>0</v>
          </cell>
          <cell r="FE172">
            <v>0</v>
          </cell>
          <cell r="FF172">
            <v>0</v>
          </cell>
          <cell r="FG172">
            <v>0</v>
          </cell>
          <cell r="FH172">
            <v>0</v>
          </cell>
          <cell r="FI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1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1</v>
          </cell>
          <cell r="P173">
            <v>0.5</v>
          </cell>
          <cell r="Q173">
            <v>0.5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1</v>
          </cell>
          <cell r="X173">
            <v>0.5</v>
          </cell>
          <cell r="Y173">
            <v>0.5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1</v>
          </cell>
          <cell r="AF173">
            <v>0.5</v>
          </cell>
          <cell r="AG173">
            <v>0.5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1</v>
          </cell>
          <cell r="AN173">
            <v>0.5</v>
          </cell>
          <cell r="AO173">
            <v>0.5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1</v>
          </cell>
          <cell r="AV173">
            <v>0.5</v>
          </cell>
          <cell r="AW173">
            <v>0.5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0</v>
          </cell>
          <cell r="DN173">
            <v>0</v>
          </cell>
          <cell r="DO173">
            <v>0</v>
          </cell>
          <cell r="DP173">
            <v>0</v>
          </cell>
          <cell r="DQ173">
            <v>0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0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  <cell r="EB173">
            <v>0</v>
          </cell>
          <cell r="EC173">
            <v>0</v>
          </cell>
          <cell r="ED173">
            <v>0</v>
          </cell>
          <cell r="EE173">
            <v>0</v>
          </cell>
          <cell r="EF173">
            <v>0</v>
          </cell>
          <cell r="EG173">
            <v>0</v>
          </cell>
          <cell r="EH173">
            <v>0</v>
          </cell>
          <cell r="EI173">
            <v>0</v>
          </cell>
          <cell r="EJ173">
            <v>0</v>
          </cell>
          <cell r="EK173">
            <v>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0</v>
          </cell>
          <cell r="FA173">
            <v>0</v>
          </cell>
          <cell r="FB173">
            <v>0</v>
          </cell>
          <cell r="FC173">
            <v>0</v>
          </cell>
          <cell r="FD173">
            <v>0</v>
          </cell>
          <cell r="FE173">
            <v>0</v>
          </cell>
          <cell r="FF173">
            <v>0</v>
          </cell>
          <cell r="FG173">
            <v>0</v>
          </cell>
          <cell r="FH173">
            <v>0</v>
          </cell>
          <cell r="FI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1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1</v>
          </cell>
          <cell r="P174">
            <v>0.5</v>
          </cell>
          <cell r="Q174">
            <v>0.5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1</v>
          </cell>
          <cell r="X174">
            <v>0.5</v>
          </cell>
          <cell r="Y174">
            <v>0.5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1</v>
          </cell>
          <cell r="AF174">
            <v>0.5</v>
          </cell>
          <cell r="AG174">
            <v>0.5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1</v>
          </cell>
          <cell r="AN174">
            <v>0.5</v>
          </cell>
          <cell r="AO174">
            <v>0.5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1</v>
          </cell>
          <cell r="AV174">
            <v>0.5</v>
          </cell>
          <cell r="AW174">
            <v>0.5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0</v>
          </cell>
          <cell r="DX174">
            <v>0</v>
          </cell>
          <cell r="DY174">
            <v>0</v>
          </cell>
          <cell r="DZ174">
            <v>0</v>
          </cell>
          <cell r="EA174">
            <v>0</v>
          </cell>
          <cell r="EB174">
            <v>0</v>
          </cell>
          <cell r="EC174">
            <v>0</v>
          </cell>
          <cell r="ED174">
            <v>0</v>
          </cell>
          <cell r="EE174">
            <v>0</v>
          </cell>
          <cell r="EF174">
            <v>0</v>
          </cell>
          <cell r="EG174">
            <v>0</v>
          </cell>
          <cell r="EH174">
            <v>0</v>
          </cell>
          <cell r="EI174">
            <v>0</v>
          </cell>
          <cell r="EJ174">
            <v>0</v>
          </cell>
          <cell r="EK174">
            <v>0</v>
          </cell>
          <cell r="EL174">
            <v>0</v>
          </cell>
          <cell r="EM174">
            <v>0</v>
          </cell>
          <cell r="EN174">
            <v>0</v>
          </cell>
          <cell r="EO174">
            <v>0</v>
          </cell>
          <cell r="EP174">
            <v>0</v>
          </cell>
          <cell r="EQ174">
            <v>0</v>
          </cell>
          <cell r="ER174">
            <v>0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0</v>
          </cell>
          <cell r="FA174">
            <v>0</v>
          </cell>
          <cell r="FB174">
            <v>0</v>
          </cell>
          <cell r="FC174">
            <v>0</v>
          </cell>
          <cell r="FD174">
            <v>0</v>
          </cell>
          <cell r="FE174">
            <v>0</v>
          </cell>
          <cell r="FF174">
            <v>0</v>
          </cell>
          <cell r="FG174">
            <v>0</v>
          </cell>
          <cell r="FH174">
            <v>0</v>
          </cell>
          <cell r="FI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1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1</v>
          </cell>
          <cell r="P175">
            <v>0.5</v>
          </cell>
          <cell r="Q175">
            <v>0.5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</v>
          </cell>
          <cell r="X175">
            <v>0.5</v>
          </cell>
          <cell r="Y175">
            <v>0.5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1</v>
          </cell>
          <cell r="AF175">
            <v>0.5</v>
          </cell>
          <cell r="AG175">
            <v>0.5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1</v>
          </cell>
          <cell r="AN175">
            <v>0.5</v>
          </cell>
          <cell r="AO175">
            <v>0.5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1</v>
          </cell>
          <cell r="AV175">
            <v>0.5</v>
          </cell>
          <cell r="AW175">
            <v>0.5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0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  <cell r="EG175">
            <v>0</v>
          </cell>
          <cell r="EH175">
            <v>0</v>
          </cell>
          <cell r="EI175">
            <v>0</v>
          </cell>
          <cell r="EJ175">
            <v>0</v>
          </cell>
          <cell r="EK175">
            <v>0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0</v>
          </cell>
          <cell r="FA175">
            <v>0</v>
          </cell>
          <cell r="FB175">
            <v>0</v>
          </cell>
          <cell r="FC175">
            <v>0</v>
          </cell>
          <cell r="FD175">
            <v>0</v>
          </cell>
          <cell r="FE175">
            <v>0</v>
          </cell>
          <cell r="FF175">
            <v>0</v>
          </cell>
          <cell r="FG175">
            <v>0</v>
          </cell>
          <cell r="FH175">
            <v>0</v>
          </cell>
          <cell r="FI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1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1</v>
          </cell>
          <cell r="P176">
            <v>0.5</v>
          </cell>
          <cell r="Q176">
            <v>0.5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1</v>
          </cell>
          <cell r="X176">
            <v>0.5</v>
          </cell>
          <cell r="Y176">
            <v>0.5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1</v>
          </cell>
          <cell r="AF176">
            <v>0.5</v>
          </cell>
          <cell r="AG176">
            <v>0.5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1</v>
          </cell>
          <cell r="AN176">
            <v>0.5</v>
          </cell>
          <cell r="AO176">
            <v>0.5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1</v>
          </cell>
          <cell r="AV176">
            <v>0.5</v>
          </cell>
          <cell r="AW176">
            <v>0.5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  <cell r="EG176">
            <v>0</v>
          </cell>
          <cell r="EH176">
            <v>0</v>
          </cell>
          <cell r="EI176">
            <v>0</v>
          </cell>
          <cell r="EJ176">
            <v>0</v>
          </cell>
          <cell r="EK176">
            <v>0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0</v>
          </cell>
          <cell r="FA176">
            <v>0</v>
          </cell>
          <cell r="FB176">
            <v>0</v>
          </cell>
          <cell r="FC176">
            <v>0</v>
          </cell>
          <cell r="FD176">
            <v>0</v>
          </cell>
          <cell r="FE176">
            <v>0</v>
          </cell>
          <cell r="FF176">
            <v>0</v>
          </cell>
          <cell r="FG176">
            <v>0</v>
          </cell>
          <cell r="FH176">
            <v>0</v>
          </cell>
          <cell r="FI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1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1</v>
          </cell>
          <cell r="P177">
            <v>0.5</v>
          </cell>
          <cell r="Q177">
            <v>0.5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1</v>
          </cell>
          <cell r="X177">
            <v>0.5</v>
          </cell>
          <cell r="Y177">
            <v>0.5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1</v>
          </cell>
          <cell r="AF177">
            <v>0.5</v>
          </cell>
          <cell r="AG177">
            <v>0.5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1</v>
          </cell>
          <cell r="AN177">
            <v>0.5</v>
          </cell>
          <cell r="AO177">
            <v>0.5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1</v>
          </cell>
          <cell r="AV177">
            <v>0.5</v>
          </cell>
          <cell r="AW177">
            <v>0.5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0</v>
          </cell>
          <cell r="DM177">
            <v>0</v>
          </cell>
          <cell r="DN177">
            <v>0</v>
          </cell>
          <cell r="DO177">
            <v>0</v>
          </cell>
          <cell r="DP177">
            <v>0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V177">
            <v>0</v>
          </cell>
          <cell r="DW177">
            <v>0</v>
          </cell>
          <cell r="DX177">
            <v>0</v>
          </cell>
          <cell r="DY177">
            <v>0</v>
          </cell>
          <cell r="DZ177">
            <v>0</v>
          </cell>
          <cell r="EA177">
            <v>0</v>
          </cell>
          <cell r="EB177">
            <v>0</v>
          </cell>
          <cell r="EC177">
            <v>0</v>
          </cell>
          <cell r="ED177">
            <v>0</v>
          </cell>
          <cell r="EE177">
            <v>0</v>
          </cell>
          <cell r="EF177">
            <v>0</v>
          </cell>
          <cell r="EG177">
            <v>0</v>
          </cell>
          <cell r="EH177">
            <v>0</v>
          </cell>
          <cell r="EI177">
            <v>0</v>
          </cell>
          <cell r="EJ177">
            <v>0</v>
          </cell>
          <cell r="EK177">
            <v>0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0</v>
          </cell>
          <cell r="FA177">
            <v>0</v>
          </cell>
          <cell r="FB177">
            <v>0</v>
          </cell>
          <cell r="FC177">
            <v>0</v>
          </cell>
          <cell r="FD177">
            <v>0</v>
          </cell>
          <cell r="FE177">
            <v>0</v>
          </cell>
          <cell r="FF177">
            <v>0</v>
          </cell>
          <cell r="FG177">
            <v>0</v>
          </cell>
          <cell r="FH177">
            <v>0</v>
          </cell>
          <cell r="FI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1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1</v>
          </cell>
          <cell r="P178">
            <v>0.5</v>
          </cell>
          <cell r="Q178">
            <v>0.5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1</v>
          </cell>
          <cell r="X178">
            <v>0.5</v>
          </cell>
          <cell r="Y178">
            <v>0.5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1</v>
          </cell>
          <cell r="AF178">
            <v>0.5</v>
          </cell>
          <cell r="AG178">
            <v>0.5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1</v>
          </cell>
          <cell r="AN178">
            <v>0.5</v>
          </cell>
          <cell r="AO178">
            <v>0.5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1</v>
          </cell>
          <cell r="AV178">
            <v>0.5</v>
          </cell>
          <cell r="AW178">
            <v>0.5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0</v>
          </cell>
          <cell r="DM178">
            <v>0</v>
          </cell>
          <cell r="DN178">
            <v>0</v>
          </cell>
          <cell r="DO178">
            <v>0</v>
          </cell>
          <cell r="DP178">
            <v>0</v>
          </cell>
          <cell r="DQ178">
            <v>0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0</v>
          </cell>
          <cell r="DW178">
            <v>0</v>
          </cell>
          <cell r="DX178">
            <v>0</v>
          </cell>
          <cell r="DY178">
            <v>0</v>
          </cell>
          <cell r="DZ178">
            <v>0</v>
          </cell>
          <cell r="EA178">
            <v>0</v>
          </cell>
          <cell r="EB178">
            <v>0</v>
          </cell>
          <cell r="EC178">
            <v>0</v>
          </cell>
          <cell r="ED178">
            <v>0</v>
          </cell>
          <cell r="EE178">
            <v>0</v>
          </cell>
          <cell r="EF178">
            <v>0</v>
          </cell>
          <cell r="EG178">
            <v>0</v>
          </cell>
          <cell r="EH178">
            <v>0</v>
          </cell>
          <cell r="EI178">
            <v>0</v>
          </cell>
          <cell r="EJ178">
            <v>0</v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>
            <v>0</v>
          </cell>
          <cell r="FA178">
            <v>0</v>
          </cell>
          <cell r="FB178">
            <v>0</v>
          </cell>
          <cell r="FC178">
            <v>0</v>
          </cell>
          <cell r="FD178">
            <v>0</v>
          </cell>
          <cell r="FE178">
            <v>0</v>
          </cell>
          <cell r="FF178">
            <v>0</v>
          </cell>
          <cell r="FG178">
            <v>0</v>
          </cell>
          <cell r="FH178">
            <v>0</v>
          </cell>
          <cell r="FI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1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1</v>
          </cell>
          <cell r="P179">
            <v>0.5</v>
          </cell>
          <cell r="Q179">
            <v>0.5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1</v>
          </cell>
          <cell r="X179">
            <v>0.5</v>
          </cell>
          <cell r="Y179">
            <v>0.5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1</v>
          </cell>
          <cell r="AF179">
            <v>0.5</v>
          </cell>
          <cell r="AG179">
            <v>0.5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1</v>
          </cell>
          <cell r="AN179">
            <v>0.5</v>
          </cell>
          <cell r="AO179">
            <v>0.5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1</v>
          </cell>
          <cell r="AV179">
            <v>0.5</v>
          </cell>
          <cell r="AW179">
            <v>0.5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0</v>
          </cell>
          <cell r="DN179">
            <v>0</v>
          </cell>
          <cell r="DO179">
            <v>0</v>
          </cell>
          <cell r="DP179">
            <v>0</v>
          </cell>
          <cell r="DQ179">
            <v>0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V179">
            <v>0</v>
          </cell>
          <cell r="DW179">
            <v>0</v>
          </cell>
          <cell r="DX179">
            <v>0</v>
          </cell>
          <cell r="DY179">
            <v>0</v>
          </cell>
          <cell r="DZ179">
            <v>0</v>
          </cell>
          <cell r="EA179">
            <v>0</v>
          </cell>
          <cell r="EB179">
            <v>0</v>
          </cell>
          <cell r="EC179">
            <v>0</v>
          </cell>
          <cell r="ED179">
            <v>0</v>
          </cell>
          <cell r="EE179">
            <v>0</v>
          </cell>
          <cell r="EF179">
            <v>0</v>
          </cell>
          <cell r="EG179">
            <v>0</v>
          </cell>
          <cell r="EH179">
            <v>0</v>
          </cell>
          <cell r="EI179">
            <v>0</v>
          </cell>
          <cell r="EJ179">
            <v>0</v>
          </cell>
          <cell r="EK179">
            <v>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0</v>
          </cell>
          <cell r="FA179">
            <v>0</v>
          </cell>
          <cell r="FB179">
            <v>0</v>
          </cell>
          <cell r="FC179">
            <v>0</v>
          </cell>
          <cell r="FD179">
            <v>0</v>
          </cell>
          <cell r="FE179">
            <v>0</v>
          </cell>
          <cell r="FF179">
            <v>0</v>
          </cell>
          <cell r="FG179">
            <v>0</v>
          </cell>
          <cell r="FH179">
            <v>0</v>
          </cell>
          <cell r="FI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1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1</v>
          </cell>
          <cell r="P180">
            <v>0.5</v>
          </cell>
          <cell r="Q180">
            <v>0.5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1</v>
          </cell>
          <cell r="X180">
            <v>0.5</v>
          </cell>
          <cell r="Y180">
            <v>0.5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1</v>
          </cell>
          <cell r="AF180">
            <v>0.5</v>
          </cell>
          <cell r="AG180">
            <v>0.5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1</v>
          </cell>
          <cell r="AN180">
            <v>0.5</v>
          </cell>
          <cell r="AO180">
            <v>0.5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1</v>
          </cell>
          <cell r="AV180">
            <v>0.5</v>
          </cell>
          <cell r="AW180">
            <v>0.5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0</v>
          </cell>
          <cell r="CP180">
            <v>0</v>
          </cell>
          <cell r="CQ180">
            <v>0</v>
          </cell>
          <cell r="CR180">
            <v>0</v>
          </cell>
          <cell r="CS180">
            <v>0</v>
          </cell>
          <cell r="CT180">
            <v>0</v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0</v>
          </cell>
          <cell r="DM180">
            <v>0</v>
          </cell>
          <cell r="DN180">
            <v>0</v>
          </cell>
          <cell r="DO180">
            <v>0</v>
          </cell>
          <cell r="DP180">
            <v>0</v>
          </cell>
          <cell r="DQ180">
            <v>0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0</v>
          </cell>
          <cell r="DW180">
            <v>0</v>
          </cell>
          <cell r="DX180">
            <v>0</v>
          </cell>
          <cell r="DY180">
            <v>0</v>
          </cell>
          <cell r="DZ180">
            <v>0</v>
          </cell>
          <cell r="EA180">
            <v>0</v>
          </cell>
          <cell r="EB180">
            <v>0</v>
          </cell>
          <cell r="EC180">
            <v>0</v>
          </cell>
          <cell r="ED180">
            <v>0</v>
          </cell>
          <cell r="EE180">
            <v>0</v>
          </cell>
          <cell r="EF180">
            <v>0</v>
          </cell>
          <cell r="EG180">
            <v>0</v>
          </cell>
          <cell r="EH180">
            <v>0</v>
          </cell>
          <cell r="EI180">
            <v>0</v>
          </cell>
          <cell r="EJ180">
            <v>0</v>
          </cell>
          <cell r="EK180">
            <v>0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0</v>
          </cell>
          <cell r="FA180">
            <v>0</v>
          </cell>
          <cell r="FB180">
            <v>0</v>
          </cell>
          <cell r="FC180">
            <v>0</v>
          </cell>
          <cell r="FD180">
            <v>0</v>
          </cell>
          <cell r="FE180">
            <v>0</v>
          </cell>
          <cell r="FF180">
            <v>0</v>
          </cell>
          <cell r="FG180">
            <v>0</v>
          </cell>
          <cell r="FH180">
            <v>0</v>
          </cell>
          <cell r="FI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1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1</v>
          </cell>
          <cell r="P181">
            <v>0.5</v>
          </cell>
          <cell r="Q181">
            <v>0.5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1</v>
          </cell>
          <cell r="X181">
            <v>0.5</v>
          </cell>
          <cell r="Y181">
            <v>0.5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1</v>
          </cell>
          <cell r="AF181">
            <v>0.5</v>
          </cell>
          <cell r="AG181">
            <v>0.5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1</v>
          </cell>
          <cell r="AN181">
            <v>0.5</v>
          </cell>
          <cell r="AO181">
            <v>0.5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1</v>
          </cell>
          <cell r="AV181">
            <v>0.5</v>
          </cell>
          <cell r="AW181">
            <v>0.5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0</v>
          </cell>
          <cell r="EG181">
            <v>0</v>
          </cell>
          <cell r="EH181">
            <v>0</v>
          </cell>
          <cell r="EI181">
            <v>0</v>
          </cell>
          <cell r="EJ181">
            <v>0</v>
          </cell>
          <cell r="EK181">
            <v>0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0</v>
          </cell>
          <cell r="FA181">
            <v>0</v>
          </cell>
          <cell r="FB181">
            <v>0</v>
          </cell>
          <cell r="FC181">
            <v>0</v>
          </cell>
          <cell r="FD181">
            <v>0</v>
          </cell>
          <cell r="FE181">
            <v>0</v>
          </cell>
          <cell r="FF181">
            <v>0</v>
          </cell>
          <cell r="FG181">
            <v>0</v>
          </cell>
          <cell r="FH181">
            <v>0</v>
          </cell>
          <cell r="FI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1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1</v>
          </cell>
          <cell r="P182">
            <v>0.5</v>
          </cell>
          <cell r="Q182">
            <v>0.5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1</v>
          </cell>
          <cell r="X182">
            <v>0.5</v>
          </cell>
          <cell r="Y182">
            <v>0.5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1</v>
          </cell>
          <cell r="AF182">
            <v>0.5</v>
          </cell>
          <cell r="AG182">
            <v>0.5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1</v>
          </cell>
          <cell r="AN182">
            <v>0.5</v>
          </cell>
          <cell r="AO182">
            <v>0.5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1</v>
          </cell>
          <cell r="AV182">
            <v>0.5</v>
          </cell>
          <cell r="AW182">
            <v>0.5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0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0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  <cell r="EB182">
            <v>0</v>
          </cell>
          <cell r="EC182">
            <v>0</v>
          </cell>
          <cell r="ED182">
            <v>0</v>
          </cell>
          <cell r="EE182">
            <v>0</v>
          </cell>
          <cell r="EF182">
            <v>0</v>
          </cell>
          <cell r="EG182">
            <v>0</v>
          </cell>
          <cell r="EH182">
            <v>0</v>
          </cell>
          <cell r="EI182">
            <v>0</v>
          </cell>
          <cell r="EJ182">
            <v>0</v>
          </cell>
          <cell r="EK182">
            <v>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0</v>
          </cell>
          <cell r="FA182">
            <v>0</v>
          </cell>
          <cell r="FB182">
            <v>0</v>
          </cell>
          <cell r="FC182">
            <v>0</v>
          </cell>
          <cell r="FD182">
            <v>0</v>
          </cell>
          <cell r="FE182">
            <v>0</v>
          </cell>
          <cell r="FF182">
            <v>0</v>
          </cell>
          <cell r="FG182">
            <v>0</v>
          </cell>
          <cell r="FH182">
            <v>0</v>
          </cell>
          <cell r="FI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1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1</v>
          </cell>
          <cell r="P183">
            <v>0.5</v>
          </cell>
          <cell r="Q183">
            <v>0.5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1</v>
          </cell>
          <cell r="X183">
            <v>0.5</v>
          </cell>
          <cell r="Y183">
            <v>0.5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1</v>
          </cell>
          <cell r="AF183">
            <v>0.5</v>
          </cell>
          <cell r="AG183">
            <v>0.5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1</v>
          </cell>
          <cell r="AN183">
            <v>0.5</v>
          </cell>
          <cell r="AO183">
            <v>0.5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1</v>
          </cell>
          <cell r="AV183">
            <v>0.5</v>
          </cell>
          <cell r="AW183">
            <v>0.5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0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0</v>
          </cell>
          <cell r="DM183">
            <v>0</v>
          </cell>
          <cell r="DN183">
            <v>0</v>
          </cell>
          <cell r="DO183">
            <v>0</v>
          </cell>
          <cell r="DP183">
            <v>0</v>
          </cell>
          <cell r="DQ183">
            <v>0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0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  <cell r="EB183">
            <v>0</v>
          </cell>
          <cell r="EC183">
            <v>0</v>
          </cell>
          <cell r="ED183">
            <v>0</v>
          </cell>
          <cell r="EE183">
            <v>0</v>
          </cell>
          <cell r="EF183">
            <v>0</v>
          </cell>
          <cell r="EG183">
            <v>0</v>
          </cell>
          <cell r="EH183">
            <v>0</v>
          </cell>
          <cell r="EI183">
            <v>0</v>
          </cell>
          <cell r="EJ183">
            <v>0</v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>
            <v>0</v>
          </cell>
          <cell r="FA183">
            <v>0</v>
          </cell>
          <cell r="FB183">
            <v>0</v>
          </cell>
          <cell r="FC183">
            <v>0</v>
          </cell>
          <cell r="FD183">
            <v>0</v>
          </cell>
          <cell r="FE183">
            <v>0</v>
          </cell>
          <cell r="FF183">
            <v>0</v>
          </cell>
          <cell r="FG183">
            <v>0</v>
          </cell>
          <cell r="FH183">
            <v>0</v>
          </cell>
          <cell r="FI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1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1</v>
          </cell>
          <cell r="P184">
            <v>0.5</v>
          </cell>
          <cell r="Q184">
            <v>0.5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1</v>
          </cell>
          <cell r="X184">
            <v>0.5</v>
          </cell>
          <cell r="Y184">
            <v>0.5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1</v>
          </cell>
          <cell r="AF184">
            <v>0.5</v>
          </cell>
          <cell r="AG184">
            <v>0.5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1</v>
          </cell>
          <cell r="AN184">
            <v>0.5</v>
          </cell>
          <cell r="AO184">
            <v>0.5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1</v>
          </cell>
          <cell r="AV184">
            <v>0.5</v>
          </cell>
          <cell r="AW184">
            <v>0.5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P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  <cell r="DB184">
            <v>0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0</v>
          </cell>
          <cell r="DN184">
            <v>0</v>
          </cell>
          <cell r="DO184">
            <v>0</v>
          </cell>
          <cell r="DP184">
            <v>0</v>
          </cell>
          <cell r="DQ184">
            <v>0</v>
          </cell>
          <cell r="DR184">
            <v>0</v>
          </cell>
          <cell r="DS184">
            <v>0</v>
          </cell>
          <cell r="DT184">
            <v>0</v>
          </cell>
          <cell r="DU184">
            <v>0</v>
          </cell>
          <cell r="DV184">
            <v>0</v>
          </cell>
          <cell r="DW184">
            <v>0</v>
          </cell>
          <cell r="DX184">
            <v>0</v>
          </cell>
          <cell r="DY184">
            <v>0</v>
          </cell>
          <cell r="DZ184">
            <v>0</v>
          </cell>
          <cell r="EA184">
            <v>0</v>
          </cell>
          <cell r="EB184">
            <v>0</v>
          </cell>
          <cell r="EC184">
            <v>0</v>
          </cell>
          <cell r="ED184">
            <v>0</v>
          </cell>
          <cell r="EE184">
            <v>0</v>
          </cell>
          <cell r="EF184">
            <v>0</v>
          </cell>
          <cell r="EG184">
            <v>0</v>
          </cell>
          <cell r="EH184">
            <v>0</v>
          </cell>
          <cell r="EI184">
            <v>0</v>
          </cell>
          <cell r="EJ184">
            <v>0</v>
          </cell>
          <cell r="EK184">
            <v>0</v>
          </cell>
          <cell r="EL184">
            <v>0</v>
          </cell>
          <cell r="EM184">
            <v>0</v>
          </cell>
          <cell r="EN184">
            <v>0</v>
          </cell>
          <cell r="EO184">
            <v>0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0</v>
          </cell>
          <cell r="FA184">
            <v>0</v>
          </cell>
          <cell r="FB184">
            <v>0</v>
          </cell>
          <cell r="FC184">
            <v>0</v>
          </cell>
          <cell r="FD184">
            <v>0</v>
          </cell>
          <cell r="FE184">
            <v>0</v>
          </cell>
          <cell r="FF184">
            <v>0</v>
          </cell>
          <cell r="FG184">
            <v>0</v>
          </cell>
          <cell r="FH184">
            <v>0</v>
          </cell>
          <cell r="FI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1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1</v>
          </cell>
          <cell r="P185">
            <v>0.5</v>
          </cell>
          <cell r="Q185">
            <v>0.5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1</v>
          </cell>
          <cell r="X185">
            <v>0.5</v>
          </cell>
          <cell r="Y185">
            <v>0.5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1</v>
          </cell>
          <cell r="AF185">
            <v>0.5</v>
          </cell>
          <cell r="AG185">
            <v>0.5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1</v>
          </cell>
          <cell r="AN185">
            <v>0.5</v>
          </cell>
          <cell r="AO185">
            <v>0.5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1</v>
          </cell>
          <cell r="AV185">
            <v>0.5</v>
          </cell>
          <cell r="AW185">
            <v>0.5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0</v>
          </cell>
          <cell r="CB185">
            <v>0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P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V185">
            <v>0</v>
          </cell>
          <cell r="DW185">
            <v>0</v>
          </cell>
          <cell r="DX185">
            <v>0</v>
          </cell>
          <cell r="DY185">
            <v>0</v>
          </cell>
          <cell r="DZ185">
            <v>0</v>
          </cell>
          <cell r="EA185">
            <v>0</v>
          </cell>
          <cell r="EB185">
            <v>0</v>
          </cell>
          <cell r="EC185">
            <v>0</v>
          </cell>
          <cell r="ED185">
            <v>0</v>
          </cell>
          <cell r="EE185">
            <v>0</v>
          </cell>
          <cell r="EF185">
            <v>0</v>
          </cell>
          <cell r="EG185">
            <v>0</v>
          </cell>
          <cell r="EH185">
            <v>0</v>
          </cell>
          <cell r="EI185">
            <v>0</v>
          </cell>
          <cell r="EJ185">
            <v>0</v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>
            <v>0</v>
          </cell>
          <cell r="FA185">
            <v>0</v>
          </cell>
          <cell r="FB185">
            <v>0</v>
          </cell>
          <cell r="FC185">
            <v>0</v>
          </cell>
          <cell r="FD185">
            <v>0</v>
          </cell>
          <cell r="FE185">
            <v>0</v>
          </cell>
          <cell r="FF185">
            <v>0</v>
          </cell>
          <cell r="FG185">
            <v>0</v>
          </cell>
          <cell r="FH185">
            <v>0</v>
          </cell>
          <cell r="FI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1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1</v>
          </cell>
          <cell r="P186">
            <v>0.5</v>
          </cell>
          <cell r="Q186">
            <v>0.5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1</v>
          </cell>
          <cell r="X186">
            <v>0.5</v>
          </cell>
          <cell r="Y186">
            <v>0.5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1</v>
          </cell>
          <cell r="AF186">
            <v>0.5</v>
          </cell>
          <cell r="AG186">
            <v>0.5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1</v>
          </cell>
          <cell r="AN186">
            <v>0.5</v>
          </cell>
          <cell r="AO186">
            <v>0.5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1</v>
          </cell>
          <cell r="AV186">
            <v>0.5</v>
          </cell>
          <cell r="AW186">
            <v>0.5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0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V186">
            <v>0</v>
          </cell>
          <cell r="DW186">
            <v>0</v>
          </cell>
          <cell r="DX186">
            <v>0</v>
          </cell>
          <cell r="DY186">
            <v>0</v>
          </cell>
          <cell r="DZ186">
            <v>0</v>
          </cell>
          <cell r="EA186">
            <v>0</v>
          </cell>
          <cell r="EB186">
            <v>0</v>
          </cell>
          <cell r="EC186">
            <v>0</v>
          </cell>
          <cell r="ED186">
            <v>0</v>
          </cell>
          <cell r="EE186">
            <v>0</v>
          </cell>
          <cell r="EF186">
            <v>0</v>
          </cell>
          <cell r="EG186">
            <v>0</v>
          </cell>
          <cell r="EH186">
            <v>0</v>
          </cell>
          <cell r="EI186">
            <v>0</v>
          </cell>
          <cell r="EJ186">
            <v>0</v>
          </cell>
          <cell r="EK186">
            <v>0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0</v>
          </cell>
          <cell r="FA186">
            <v>0</v>
          </cell>
          <cell r="FB186">
            <v>0</v>
          </cell>
          <cell r="FC186">
            <v>0</v>
          </cell>
          <cell r="FD186">
            <v>0</v>
          </cell>
          <cell r="FE186">
            <v>0</v>
          </cell>
          <cell r="FF186">
            <v>0</v>
          </cell>
          <cell r="FG186">
            <v>0</v>
          </cell>
          <cell r="FH186">
            <v>0</v>
          </cell>
          <cell r="FI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1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1</v>
          </cell>
          <cell r="P187">
            <v>0.5</v>
          </cell>
          <cell r="Q187">
            <v>0.5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1</v>
          </cell>
          <cell r="X187">
            <v>0.5</v>
          </cell>
          <cell r="Y187">
            <v>0.5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1</v>
          </cell>
          <cell r="AF187">
            <v>0.5</v>
          </cell>
          <cell r="AG187">
            <v>0.5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1</v>
          </cell>
          <cell r="AN187">
            <v>0.5</v>
          </cell>
          <cell r="AO187">
            <v>0.5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1</v>
          </cell>
          <cell r="AV187">
            <v>0.5</v>
          </cell>
          <cell r="AW187">
            <v>0.5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  <cell r="DO187">
            <v>0</v>
          </cell>
          <cell r="DP187">
            <v>0</v>
          </cell>
          <cell r="DQ187">
            <v>0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0</v>
          </cell>
          <cell r="DW187">
            <v>0</v>
          </cell>
          <cell r="DX187">
            <v>0</v>
          </cell>
          <cell r="DY187">
            <v>0</v>
          </cell>
          <cell r="DZ187">
            <v>0</v>
          </cell>
          <cell r="EA187">
            <v>0</v>
          </cell>
          <cell r="EB187">
            <v>0</v>
          </cell>
          <cell r="EC187">
            <v>0</v>
          </cell>
          <cell r="ED187">
            <v>0</v>
          </cell>
          <cell r="EE187">
            <v>0</v>
          </cell>
          <cell r="EF187">
            <v>0</v>
          </cell>
          <cell r="EG187">
            <v>0</v>
          </cell>
          <cell r="EH187">
            <v>0</v>
          </cell>
          <cell r="EI187">
            <v>0</v>
          </cell>
          <cell r="EJ187">
            <v>0</v>
          </cell>
          <cell r="EK187">
            <v>0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0</v>
          </cell>
          <cell r="FA187">
            <v>0</v>
          </cell>
          <cell r="FB187">
            <v>0</v>
          </cell>
          <cell r="FC187">
            <v>0</v>
          </cell>
          <cell r="FD187">
            <v>0</v>
          </cell>
          <cell r="FE187">
            <v>0</v>
          </cell>
          <cell r="FF187">
            <v>0</v>
          </cell>
          <cell r="FG187">
            <v>0</v>
          </cell>
          <cell r="FH187">
            <v>0</v>
          </cell>
          <cell r="FI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</v>
          </cell>
          <cell r="P188">
            <v>0.5</v>
          </cell>
          <cell r="Q188">
            <v>0.5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1</v>
          </cell>
          <cell r="X188">
            <v>0.5</v>
          </cell>
          <cell r="Y188">
            <v>0.5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1</v>
          </cell>
          <cell r="AF188">
            <v>0.5</v>
          </cell>
          <cell r="AG188">
            <v>0.5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1</v>
          </cell>
          <cell r="AN188">
            <v>0.5</v>
          </cell>
          <cell r="AO188">
            <v>0.5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1</v>
          </cell>
          <cell r="AV188">
            <v>0.5</v>
          </cell>
          <cell r="AW188">
            <v>0.5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P188">
            <v>0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0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  <cell r="EB188">
            <v>0</v>
          </cell>
          <cell r="EC188">
            <v>0</v>
          </cell>
          <cell r="ED188">
            <v>0</v>
          </cell>
          <cell r="EE188">
            <v>0</v>
          </cell>
          <cell r="EF188">
            <v>0</v>
          </cell>
          <cell r="EG188">
            <v>0</v>
          </cell>
          <cell r="EH188">
            <v>0</v>
          </cell>
          <cell r="EI188">
            <v>0</v>
          </cell>
          <cell r="EJ188">
            <v>0</v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>
            <v>0</v>
          </cell>
          <cell r="FA188">
            <v>0</v>
          </cell>
          <cell r="FB188">
            <v>0</v>
          </cell>
          <cell r="FC188">
            <v>0</v>
          </cell>
          <cell r="FD188">
            <v>0</v>
          </cell>
          <cell r="FE188">
            <v>0</v>
          </cell>
          <cell r="FF188">
            <v>0</v>
          </cell>
          <cell r="FG188">
            <v>0</v>
          </cell>
          <cell r="FH188">
            <v>0</v>
          </cell>
          <cell r="FI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1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1</v>
          </cell>
          <cell r="P189">
            <v>0.5</v>
          </cell>
          <cell r="Q189">
            <v>0.5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1</v>
          </cell>
          <cell r="X189">
            <v>0.5</v>
          </cell>
          <cell r="Y189">
            <v>0.5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1</v>
          </cell>
          <cell r="AF189">
            <v>0.5</v>
          </cell>
          <cell r="AG189">
            <v>0.5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1</v>
          </cell>
          <cell r="AN189">
            <v>0.5</v>
          </cell>
          <cell r="AO189">
            <v>0.5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1</v>
          </cell>
          <cell r="AV189">
            <v>0.5</v>
          </cell>
          <cell r="AW189">
            <v>0.5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0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0</v>
          </cell>
          <cell r="DM189">
            <v>0</v>
          </cell>
          <cell r="DN189">
            <v>0</v>
          </cell>
          <cell r="DO189">
            <v>0</v>
          </cell>
          <cell r="DP189">
            <v>0</v>
          </cell>
          <cell r="DQ189">
            <v>0</v>
          </cell>
          <cell r="DR189">
            <v>0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  <cell r="DW189">
            <v>0</v>
          </cell>
          <cell r="DX189">
            <v>0</v>
          </cell>
          <cell r="DY189">
            <v>0</v>
          </cell>
          <cell r="DZ189">
            <v>0</v>
          </cell>
          <cell r="EA189">
            <v>0</v>
          </cell>
          <cell r="EB189">
            <v>0</v>
          </cell>
          <cell r="EC189">
            <v>0</v>
          </cell>
          <cell r="ED189">
            <v>0</v>
          </cell>
          <cell r="EE189">
            <v>0</v>
          </cell>
          <cell r="EF189">
            <v>0</v>
          </cell>
          <cell r="EG189">
            <v>0</v>
          </cell>
          <cell r="EH189">
            <v>0</v>
          </cell>
          <cell r="EI189">
            <v>0</v>
          </cell>
          <cell r="EJ189">
            <v>0</v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>
            <v>0</v>
          </cell>
          <cell r="FA189">
            <v>0</v>
          </cell>
          <cell r="FB189">
            <v>0</v>
          </cell>
          <cell r="FC189">
            <v>0</v>
          </cell>
          <cell r="FD189">
            <v>0</v>
          </cell>
          <cell r="FE189">
            <v>0</v>
          </cell>
          <cell r="FF189">
            <v>0</v>
          </cell>
          <cell r="FG189">
            <v>0</v>
          </cell>
          <cell r="FH189">
            <v>0</v>
          </cell>
          <cell r="FI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1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1</v>
          </cell>
          <cell r="P190">
            <v>0.5</v>
          </cell>
          <cell r="Q190">
            <v>0.5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1</v>
          </cell>
          <cell r="X190">
            <v>0.5</v>
          </cell>
          <cell r="Y190">
            <v>0.5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1</v>
          </cell>
          <cell r="AF190">
            <v>0.5</v>
          </cell>
          <cell r="AG190">
            <v>0.5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1</v>
          </cell>
          <cell r="AN190">
            <v>0.5</v>
          </cell>
          <cell r="AO190">
            <v>0.5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1</v>
          </cell>
          <cell r="AV190">
            <v>0.5</v>
          </cell>
          <cell r="AW190">
            <v>0.5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>
            <v>0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0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0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0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0</v>
          </cell>
          <cell r="CY190">
            <v>0</v>
          </cell>
          <cell r="CZ190">
            <v>0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0</v>
          </cell>
          <cell r="DM190">
            <v>0</v>
          </cell>
          <cell r="DN190">
            <v>0</v>
          </cell>
          <cell r="DO190">
            <v>0</v>
          </cell>
          <cell r="DP190">
            <v>0</v>
          </cell>
          <cell r="DQ190">
            <v>0</v>
          </cell>
          <cell r="DR190">
            <v>0</v>
          </cell>
          <cell r="DS190">
            <v>0</v>
          </cell>
          <cell r="DT190">
            <v>0</v>
          </cell>
          <cell r="DU190">
            <v>0</v>
          </cell>
          <cell r="DV190">
            <v>0</v>
          </cell>
          <cell r="DW190">
            <v>0</v>
          </cell>
          <cell r="DX190">
            <v>0</v>
          </cell>
          <cell r="DY190">
            <v>0</v>
          </cell>
          <cell r="DZ190">
            <v>0</v>
          </cell>
          <cell r="EA190">
            <v>0</v>
          </cell>
          <cell r="EB190">
            <v>0</v>
          </cell>
          <cell r="EC190">
            <v>0</v>
          </cell>
          <cell r="ED190">
            <v>0</v>
          </cell>
          <cell r="EE190">
            <v>0</v>
          </cell>
          <cell r="EF190">
            <v>0</v>
          </cell>
          <cell r="EG190">
            <v>0</v>
          </cell>
          <cell r="EH190">
            <v>0</v>
          </cell>
          <cell r="EI190">
            <v>0</v>
          </cell>
          <cell r="EJ190">
            <v>0</v>
          </cell>
          <cell r="EK190">
            <v>0</v>
          </cell>
          <cell r="EL190">
            <v>0</v>
          </cell>
          <cell r="EM190">
            <v>0</v>
          </cell>
          <cell r="EN190">
            <v>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0</v>
          </cell>
          <cell r="FA190">
            <v>0</v>
          </cell>
          <cell r="FB190">
            <v>0</v>
          </cell>
          <cell r="FC190">
            <v>0</v>
          </cell>
          <cell r="FD190">
            <v>0</v>
          </cell>
          <cell r="FE190">
            <v>0</v>
          </cell>
          <cell r="FF190">
            <v>0</v>
          </cell>
          <cell r="FG190">
            <v>0</v>
          </cell>
          <cell r="FH190">
            <v>0</v>
          </cell>
          <cell r="FI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1</v>
          </cell>
          <cell r="P191">
            <v>0.5</v>
          </cell>
          <cell r="Q191">
            <v>0.5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1</v>
          </cell>
          <cell r="X191">
            <v>0.5</v>
          </cell>
          <cell r="Y191">
            <v>0.5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1</v>
          </cell>
          <cell r="AF191">
            <v>0.5</v>
          </cell>
          <cell r="AG191">
            <v>0.5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1</v>
          </cell>
          <cell r="AN191">
            <v>0.5</v>
          </cell>
          <cell r="AO191">
            <v>0.5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1</v>
          </cell>
          <cell r="AV191">
            <v>0.5</v>
          </cell>
          <cell r="AW191">
            <v>0.5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  <cell r="CR191">
            <v>0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0</v>
          </cell>
          <cell r="DM191">
            <v>0</v>
          </cell>
          <cell r="DN191">
            <v>0</v>
          </cell>
          <cell r="DO191">
            <v>0</v>
          </cell>
          <cell r="DP191">
            <v>0</v>
          </cell>
          <cell r="DQ191">
            <v>0</v>
          </cell>
          <cell r="DR191">
            <v>0</v>
          </cell>
          <cell r="DS191">
            <v>0</v>
          </cell>
          <cell r="DT191">
            <v>0</v>
          </cell>
          <cell r="DU191">
            <v>0</v>
          </cell>
          <cell r="DV191">
            <v>0</v>
          </cell>
          <cell r="DW191">
            <v>0</v>
          </cell>
          <cell r="DX191">
            <v>0</v>
          </cell>
          <cell r="DY191">
            <v>0</v>
          </cell>
          <cell r="DZ191">
            <v>0</v>
          </cell>
          <cell r="EA191">
            <v>0</v>
          </cell>
          <cell r="EB191">
            <v>0</v>
          </cell>
          <cell r="EC191">
            <v>0</v>
          </cell>
          <cell r="ED191">
            <v>0</v>
          </cell>
          <cell r="EE191">
            <v>0</v>
          </cell>
          <cell r="EF191">
            <v>0</v>
          </cell>
          <cell r="EG191">
            <v>0</v>
          </cell>
          <cell r="EH191">
            <v>0</v>
          </cell>
          <cell r="EI191">
            <v>0</v>
          </cell>
          <cell r="EJ191">
            <v>0</v>
          </cell>
          <cell r="EK191">
            <v>0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0</v>
          </cell>
          <cell r="FA191">
            <v>0</v>
          </cell>
          <cell r="FB191">
            <v>0</v>
          </cell>
          <cell r="FC191">
            <v>0</v>
          </cell>
          <cell r="FD191">
            <v>0</v>
          </cell>
          <cell r="FE191">
            <v>0</v>
          </cell>
          <cell r="FF191">
            <v>0</v>
          </cell>
          <cell r="FG191">
            <v>0</v>
          </cell>
          <cell r="FH191">
            <v>0</v>
          </cell>
          <cell r="FI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1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1</v>
          </cell>
          <cell r="P192">
            <v>0.5</v>
          </cell>
          <cell r="Q192">
            <v>0.5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1</v>
          </cell>
          <cell r="X192">
            <v>0.5</v>
          </cell>
          <cell r="Y192">
            <v>0.5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1</v>
          </cell>
          <cell r="AF192">
            <v>0.5</v>
          </cell>
          <cell r="AG192">
            <v>0.5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1</v>
          </cell>
          <cell r="AN192">
            <v>0.5</v>
          </cell>
          <cell r="AO192">
            <v>0.5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1</v>
          </cell>
          <cell r="AV192">
            <v>0.5</v>
          </cell>
          <cell r="AW192">
            <v>0.5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0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0</v>
          </cell>
          <cell r="CN192">
            <v>0</v>
          </cell>
          <cell r="CO192">
            <v>0</v>
          </cell>
          <cell r="CP192">
            <v>0</v>
          </cell>
          <cell r="CQ192">
            <v>0</v>
          </cell>
          <cell r="CR192">
            <v>0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0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0</v>
          </cell>
          <cell r="DQ192">
            <v>0</v>
          </cell>
          <cell r="DR192">
            <v>0</v>
          </cell>
          <cell r="DS192">
            <v>0</v>
          </cell>
          <cell r="DT192">
            <v>0</v>
          </cell>
          <cell r="DU192">
            <v>0</v>
          </cell>
          <cell r="DV192">
            <v>0</v>
          </cell>
          <cell r="DW192">
            <v>0</v>
          </cell>
          <cell r="DX192">
            <v>0</v>
          </cell>
          <cell r="DY192">
            <v>0</v>
          </cell>
          <cell r="DZ192">
            <v>0</v>
          </cell>
          <cell r="EA192">
            <v>0</v>
          </cell>
          <cell r="EB192">
            <v>0</v>
          </cell>
          <cell r="EC192">
            <v>0</v>
          </cell>
          <cell r="ED192">
            <v>0</v>
          </cell>
          <cell r="EE192">
            <v>0</v>
          </cell>
          <cell r="EF192">
            <v>0</v>
          </cell>
          <cell r="EG192">
            <v>0</v>
          </cell>
          <cell r="EH192">
            <v>0</v>
          </cell>
          <cell r="EI192">
            <v>0</v>
          </cell>
          <cell r="EJ192">
            <v>0</v>
          </cell>
          <cell r="EK192">
            <v>0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0</v>
          </cell>
          <cell r="FA192">
            <v>0</v>
          </cell>
          <cell r="FB192">
            <v>0</v>
          </cell>
          <cell r="FC192">
            <v>0</v>
          </cell>
          <cell r="FD192">
            <v>0</v>
          </cell>
          <cell r="FE192">
            <v>0</v>
          </cell>
          <cell r="FF192">
            <v>0</v>
          </cell>
          <cell r="FG192">
            <v>0</v>
          </cell>
          <cell r="FH192">
            <v>0</v>
          </cell>
          <cell r="FI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1</v>
          </cell>
          <cell r="P193">
            <v>0.5</v>
          </cell>
          <cell r="Q193">
            <v>0.5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1</v>
          </cell>
          <cell r="X193">
            <v>0.5</v>
          </cell>
          <cell r="Y193">
            <v>0.5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1</v>
          </cell>
          <cell r="AF193">
            <v>0.5</v>
          </cell>
          <cell r="AG193">
            <v>0.5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1</v>
          </cell>
          <cell r="AN193">
            <v>0.5</v>
          </cell>
          <cell r="AO193">
            <v>0.5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1</v>
          </cell>
          <cell r="AV193">
            <v>0.5</v>
          </cell>
          <cell r="AW193">
            <v>0.5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0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0</v>
          </cell>
          <cell r="DN193">
            <v>0</v>
          </cell>
          <cell r="DO193">
            <v>0</v>
          </cell>
          <cell r="DP193">
            <v>0</v>
          </cell>
          <cell r="DQ193">
            <v>0</v>
          </cell>
          <cell r="DR193">
            <v>0</v>
          </cell>
          <cell r="DS193">
            <v>0</v>
          </cell>
          <cell r="DT193">
            <v>0</v>
          </cell>
          <cell r="DU193">
            <v>0</v>
          </cell>
          <cell r="DV193">
            <v>0</v>
          </cell>
          <cell r="DW193">
            <v>0</v>
          </cell>
          <cell r="DX193">
            <v>0</v>
          </cell>
          <cell r="DY193">
            <v>0</v>
          </cell>
          <cell r="DZ193">
            <v>0</v>
          </cell>
          <cell r="EA193">
            <v>0</v>
          </cell>
          <cell r="EB193">
            <v>0</v>
          </cell>
          <cell r="EC193">
            <v>0</v>
          </cell>
          <cell r="ED193">
            <v>0</v>
          </cell>
          <cell r="EE193">
            <v>0</v>
          </cell>
          <cell r="EF193">
            <v>0</v>
          </cell>
          <cell r="EG193">
            <v>0</v>
          </cell>
          <cell r="EH193">
            <v>0</v>
          </cell>
          <cell r="EI193">
            <v>0</v>
          </cell>
          <cell r="EJ193">
            <v>0</v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>
            <v>0</v>
          </cell>
          <cell r="FA193">
            <v>0</v>
          </cell>
          <cell r="FB193">
            <v>0</v>
          </cell>
          <cell r="FC193">
            <v>0</v>
          </cell>
          <cell r="FD193">
            <v>0</v>
          </cell>
          <cell r="FE193">
            <v>0</v>
          </cell>
          <cell r="FF193">
            <v>0</v>
          </cell>
          <cell r="FG193">
            <v>0</v>
          </cell>
          <cell r="FH193">
            <v>0</v>
          </cell>
          <cell r="FI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1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1</v>
          </cell>
          <cell r="P194">
            <v>0.5</v>
          </cell>
          <cell r="Q194">
            <v>0.5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1</v>
          </cell>
          <cell r="X194">
            <v>0.5</v>
          </cell>
          <cell r="Y194">
            <v>0.5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1</v>
          </cell>
          <cell r="AF194">
            <v>0.5</v>
          </cell>
          <cell r="AG194">
            <v>0.5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1</v>
          </cell>
          <cell r="AN194">
            <v>0.5</v>
          </cell>
          <cell r="AO194">
            <v>0.5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1</v>
          </cell>
          <cell r="AV194">
            <v>0.5</v>
          </cell>
          <cell r="AW194">
            <v>0.5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0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0</v>
          </cell>
          <cell r="CN194">
            <v>0</v>
          </cell>
          <cell r="CO194">
            <v>0</v>
          </cell>
          <cell r="CP194">
            <v>0</v>
          </cell>
          <cell r="CQ194">
            <v>0</v>
          </cell>
          <cell r="CR194">
            <v>0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0</v>
          </cell>
          <cell r="DP194">
            <v>0</v>
          </cell>
          <cell r="DQ194">
            <v>0</v>
          </cell>
          <cell r="DR194">
            <v>0</v>
          </cell>
          <cell r="DS194">
            <v>0</v>
          </cell>
          <cell r="DT194">
            <v>0</v>
          </cell>
          <cell r="DU194">
            <v>0</v>
          </cell>
          <cell r="DV194">
            <v>0</v>
          </cell>
          <cell r="DW194">
            <v>0</v>
          </cell>
          <cell r="DX194">
            <v>0</v>
          </cell>
          <cell r="DY194">
            <v>0</v>
          </cell>
          <cell r="DZ194">
            <v>0</v>
          </cell>
          <cell r="EA194">
            <v>0</v>
          </cell>
          <cell r="EB194">
            <v>0</v>
          </cell>
          <cell r="EC194">
            <v>0</v>
          </cell>
          <cell r="ED194">
            <v>0</v>
          </cell>
          <cell r="EE194">
            <v>0</v>
          </cell>
          <cell r="EF194">
            <v>0</v>
          </cell>
          <cell r="EG194">
            <v>0</v>
          </cell>
          <cell r="EH194">
            <v>0</v>
          </cell>
          <cell r="EI194">
            <v>0</v>
          </cell>
          <cell r="EJ194">
            <v>0</v>
          </cell>
          <cell r="EK194">
            <v>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0</v>
          </cell>
          <cell r="FA194">
            <v>0</v>
          </cell>
          <cell r="FB194">
            <v>0</v>
          </cell>
          <cell r="FC194">
            <v>0</v>
          </cell>
          <cell r="FD194">
            <v>0</v>
          </cell>
          <cell r="FE194">
            <v>0</v>
          </cell>
          <cell r="FF194">
            <v>0</v>
          </cell>
          <cell r="FG194">
            <v>0</v>
          </cell>
          <cell r="FH194">
            <v>0</v>
          </cell>
          <cell r="FI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1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1</v>
          </cell>
          <cell r="P195">
            <v>0.5</v>
          </cell>
          <cell r="Q195">
            <v>0.5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1</v>
          </cell>
          <cell r="X195">
            <v>0.5</v>
          </cell>
          <cell r="Y195">
            <v>0.5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1</v>
          </cell>
          <cell r="AF195">
            <v>0.5</v>
          </cell>
          <cell r="AG195">
            <v>0.5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1</v>
          </cell>
          <cell r="AN195">
            <v>0.5</v>
          </cell>
          <cell r="AO195">
            <v>0.5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1</v>
          </cell>
          <cell r="AV195">
            <v>0.5</v>
          </cell>
          <cell r="AW195">
            <v>0.5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0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0</v>
          </cell>
          <cell r="CO195">
            <v>0</v>
          </cell>
          <cell r="CP195">
            <v>0</v>
          </cell>
          <cell r="CQ195">
            <v>0</v>
          </cell>
          <cell r="CR195">
            <v>0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0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0</v>
          </cell>
          <cell r="DQ195">
            <v>0</v>
          </cell>
          <cell r="DR195">
            <v>0</v>
          </cell>
          <cell r="DS195">
            <v>0</v>
          </cell>
          <cell r="DT195">
            <v>0</v>
          </cell>
          <cell r="DU195">
            <v>0</v>
          </cell>
          <cell r="DV195">
            <v>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  <cell r="EB195">
            <v>0</v>
          </cell>
          <cell r="EC195">
            <v>0</v>
          </cell>
          <cell r="ED195">
            <v>0</v>
          </cell>
          <cell r="EE195">
            <v>0</v>
          </cell>
          <cell r="EF195">
            <v>0</v>
          </cell>
          <cell r="EG195">
            <v>0</v>
          </cell>
          <cell r="EH195">
            <v>0</v>
          </cell>
          <cell r="EI195">
            <v>0</v>
          </cell>
          <cell r="EJ195">
            <v>0</v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>
            <v>0</v>
          </cell>
          <cell r="FA195">
            <v>0</v>
          </cell>
          <cell r="FB195">
            <v>0</v>
          </cell>
          <cell r="FC195">
            <v>0</v>
          </cell>
          <cell r="FD195">
            <v>0</v>
          </cell>
          <cell r="FE195">
            <v>0</v>
          </cell>
          <cell r="FF195">
            <v>0</v>
          </cell>
          <cell r="FG195">
            <v>0</v>
          </cell>
          <cell r="FH195">
            <v>0</v>
          </cell>
          <cell r="FI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1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1</v>
          </cell>
          <cell r="P196">
            <v>0.5</v>
          </cell>
          <cell r="Q196">
            <v>0.5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1</v>
          </cell>
          <cell r="X196">
            <v>0.5</v>
          </cell>
          <cell r="Y196">
            <v>0.5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1</v>
          </cell>
          <cell r="AF196">
            <v>0.5</v>
          </cell>
          <cell r="AG196">
            <v>0.5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1</v>
          </cell>
          <cell r="AN196">
            <v>0.5</v>
          </cell>
          <cell r="AO196">
            <v>0.5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1</v>
          </cell>
          <cell r="AV196">
            <v>0.5</v>
          </cell>
          <cell r="AW196">
            <v>0.5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0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0</v>
          </cell>
          <cell r="DO196">
            <v>0</v>
          </cell>
          <cell r="DP196">
            <v>0</v>
          </cell>
          <cell r="DQ196">
            <v>0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0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0</v>
          </cell>
          <cell r="EB196">
            <v>0</v>
          </cell>
          <cell r="EC196">
            <v>0</v>
          </cell>
          <cell r="ED196">
            <v>0</v>
          </cell>
          <cell r="EE196">
            <v>0</v>
          </cell>
          <cell r="EF196">
            <v>0</v>
          </cell>
          <cell r="EG196">
            <v>0</v>
          </cell>
          <cell r="EH196">
            <v>0</v>
          </cell>
          <cell r="EI196">
            <v>0</v>
          </cell>
          <cell r="EJ196">
            <v>0</v>
          </cell>
          <cell r="EK196">
            <v>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0</v>
          </cell>
          <cell r="FA196">
            <v>0</v>
          </cell>
          <cell r="FB196">
            <v>0</v>
          </cell>
          <cell r="FC196">
            <v>0</v>
          </cell>
          <cell r="FD196">
            <v>0</v>
          </cell>
          <cell r="FE196">
            <v>0</v>
          </cell>
          <cell r="FF196">
            <v>0</v>
          </cell>
          <cell r="FG196">
            <v>0</v>
          </cell>
          <cell r="FH196">
            <v>0</v>
          </cell>
          <cell r="FI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1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1</v>
          </cell>
          <cell r="P197">
            <v>0.5</v>
          </cell>
          <cell r="Q197">
            <v>0.5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1</v>
          </cell>
          <cell r="X197">
            <v>0.5</v>
          </cell>
          <cell r="Y197">
            <v>0.5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1</v>
          </cell>
          <cell r="AF197">
            <v>0.5</v>
          </cell>
          <cell r="AG197">
            <v>0.5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1</v>
          </cell>
          <cell r="AN197">
            <v>0.5</v>
          </cell>
          <cell r="AO197">
            <v>0.5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1</v>
          </cell>
          <cell r="AV197">
            <v>0.5</v>
          </cell>
          <cell r="AW197">
            <v>0.5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0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0</v>
          </cell>
          <cell r="DM197">
            <v>0</v>
          </cell>
          <cell r="DN197">
            <v>0</v>
          </cell>
          <cell r="DO197">
            <v>0</v>
          </cell>
          <cell r="DP197">
            <v>0</v>
          </cell>
          <cell r="DQ197">
            <v>0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V197">
            <v>0</v>
          </cell>
          <cell r="DW197">
            <v>0</v>
          </cell>
          <cell r="DX197">
            <v>0</v>
          </cell>
          <cell r="DY197">
            <v>0</v>
          </cell>
          <cell r="DZ197">
            <v>0</v>
          </cell>
          <cell r="EA197">
            <v>0</v>
          </cell>
          <cell r="EB197">
            <v>0</v>
          </cell>
          <cell r="EC197">
            <v>0</v>
          </cell>
          <cell r="ED197">
            <v>0</v>
          </cell>
          <cell r="EE197">
            <v>0</v>
          </cell>
          <cell r="EF197">
            <v>0</v>
          </cell>
          <cell r="EG197">
            <v>0</v>
          </cell>
          <cell r="EH197">
            <v>0</v>
          </cell>
          <cell r="EI197">
            <v>0</v>
          </cell>
          <cell r="EJ197">
            <v>0</v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>
            <v>0</v>
          </cell>
          <cell r="FA197">
            <v>0</v>
          </cell>
          <cell r="FB197">
            <v>0</v>
          </cell>
          <cell r="FC197">
            <v>0</v>
          </cell>
          <cell r="FD197">
            <v>0</v>
          </cell>
          <cell r="FE197">
            <v>0</v>
          </cell>
          <cell r="FF197">
            <v>0</v>
          </cell>
          <cell r="FG197">
            <v>0</v>
          </cell>
          <cell r="FH197">
            <v>0</v>
          </cell>
          <cell r="FI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1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1</v>
          </cell>
          <cell r="P198">
            <v>0.5</v>
          </cell>
          <cell r="Q198">
            <v>0.5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1</v>
          </cell>
          <cell r="X198">
            <v>0.5</v>
          </cell>
          <cell r="Y198">
            <v>0.5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1</v>
          </cell>
          <cell r="AF198">
            <v>0.5</v>
          </cell>
          <cell r="AG198">
            <v>0.5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1</v>
          </cell>
          <cell r="AN198">
            <v>0.5</v>
          </cell>
          <cell r="AO198">
            <v>0.5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1</v>
          </cell>
          <cell r="AV198">
            <v>0.5</v>
          </cell>
          <cell r="AW198">
            <v>0.5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0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0</v>
          </cell>
          <cell r="CN198">
            <v>0</v>
          </cell>
          <cell r="CO198">
            <v>0</v>
          </cell>
          <cell r="CP198">
            <v>0</v>
          </cell>
          <cell r="CQ198">
            <v>0</v>
          </cell>
          <cell r="CR198">
            <v>0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0</v>
          </cell>
          <cell r="DQ198">
            <v>0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V198">
            <v>0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  <cell r="EB198">
            <v>0</v>
          </cell>
          <cell r="EC198">
            <v>0</v>
          </cell>
          <cell r="ED198">
            <v>0</v>
          </cell>
          <cell r="EE198">
            <v>0</v>
          </cell>
          <cell r="EF198">
            <v>0</v>
          </cell>
          <cell r="EG198">
            <v>0</v>
          </cell>
          <cell r="EH198">
            <v>0</v>
          </cell>
          <cell r="EI198">
            <v>0</v>
          </cell>
          <cell r="EJ198">
            <v>0</v>
          </cell>
          <cell r="EK198">
            <v>0</v>
          </cell>
          <cell r="EL198">
            <v>0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0</v>
          </cell>
          <cell r="FA198">
            <v>0</v>
          </cell>
          <cell r="FB198">
            <v>0</v>
          </cell>
          <cell r="FC198">
            <v>0</v>
          </cell>
          <cell r="FD198">
            <v>0</v>
          </cell>
          <cell r="FE198">
            <v>0</v>
          </cell>
          <cell r="FF198">
            <v>0</v>
          </cell>
          <cell r="FG198">
            <v>0</v>
          </cell>
          <cell r="FH198">
            <v>0</v>
          </cell>
          <cell r="FI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1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1</v>
          </cell>
          <cell r="P199">
            <v>0.5</v>
          </cell>
          <cell r="Q199">
            <v>0.5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1</v>
          </cell>
          <cell r="X199">
            <v>0.5</v>
          </cell>
          <cell r="Y199">
            <v>0.5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1</v>
          </cell>
          <cell r="AF199">
            <v>0.5</v>
          </cell>
          <cell r="AG199">
            <v>0.5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1</v>
          </cell>
          <cell r="AN199">
            <v>0.5</v>
          </cell>
          <cell r="AO199">
            <v>0.5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1</v>
          </cell>
          <cell r="AV199">
            <v>0.5</v>
          </cell>
          <cell r="AW199">
            <v>0.5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0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  <cell r="CR199">
            <v>0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0</v>
          </cell>
          <cell r="DQ199">
            <v>0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V199">
            <v>0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  <cell r="EB199">
            <v>0</v>
          </cell>
          <cell r="EC199">
            <v>0</v>
          </cell>
          <cell r="ED199">
            <v>0</v>
          </cell>
          <cell r="EE199">
            <v>0</v>
          </cell>
          <cell r="EF199">
            <v>0</v>
          </cell>
          <cell r="EG199">
            <v>0</v>
          </cell>
          <cell r="EH199">
            <v>0</v>
          </cell>
          <cell r="EI199">
            <v>0</v>
          </cell>
          <cell r="EJ199">
            <v>0</v>
          </cell>
          <cell r="EK199">
            <v>0</v>
          </cell>
          <cell r="EL199">
            <v>0</v>
          </cell>
          <cell r="EM199">
            <v>0</v>
          </cell>
          <cell r="EN199">
            <v>0</v>
          </cell>
          <cell r="EO199">
            <v>0</v>
          </cell>
          <cell r="EP199">
            <v>0</v>
          </cell>
          <cell r="EQ199">
            <v>0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0</v>
          </cell>
          <cell r="FA199">
            <v>0</v>
          </cell>
          <cell r="FB199">
            <v>0</v>
          </cell>
          <cell r="FC199">
            <v>0</v>
          </cell>
          <cell r="FD199">
            <v>0</v>
          </cell>
          <cell r="FE199">
            <v>0</v>
          </cell>
          <cell r="FF199">
            <v>0</v>
          </cell>
          <cell r="FG199">
            <v>0</v>
          </cell>
          <cell r="FH199">
            <v>0</v>
          </cell>
          <cell r="FI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1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1</v>
          </cell>
          <cell r="P200">
            <v>0.5</v>
          </cell>
          <cell r="Q200">
            <v>0.5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1</v>
          </cell>
          <cell r="X200">
            <v>0.5</v>
          </cell>
          <cell r="Y200">
            <v>0.5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1</v>
          </cell>
          <cell r="AF200">
            <v>0.5</v>
          </cell>
          <cell r="AG200">
            <v>0.5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1</v>
          </cell>
          <cell r="AN200">
            <v>0.5</v>
          </cell>
          <cell r="AO200">
            <v>0.5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1</v>
          </cell>
          <cell r="AV200">
            <v>0.5</v>
          </cell>
          <cell r="AW200">
            <v>0.5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0</v>
          </cell>
          <cell r="EF200">
            <v>0</v>
          </cell>
          <cell r="EG200">
            <v>0</v>
          </cell>
          <cell r="EH200">
            <v>0</v>
          </cell>
          <cell r="EI200">
            <v>0</v>
          </cell>
          <cell r="EJ200">
            <v>0</v>
          </cell>
          <cell r="EK200">
            <v>0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0</v>
          </cell>
          <cell r="FA200">
            <v>0</v>
          </cell>
          <cell r="FB200">
            <v>0</v>
          </cell>
          <cell r="FC200">
            <v>0</v>
          </cell>
          <cell r="FD200">
            <v>0</v>
          </cell>
          <cell r="FE200">
            <v>0</v>
          </cell>
          <cell r="FF200">
            <v>0</v>
          </cell>
          <cell r="FG200">
            <v>0</v>
          </cell>
          <cell r="FH200">
            <v>0</v>
          </cell>
          <cell r="FI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1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1</v>
          </cell>
          <cell r="P201">
            <v>0.5</v>
          </cell>
          <cell r="Q201">
            <v>0.5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1</v>
          </cell>
          <cell r="X201">
            <v>0.5</v>
          </cell>
          <cell r="Y201">
            <v>0.5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1</v>
          </cell>
          <cell r="AF201">
            <v>0.5</v>
          </cell>
          <cell r="AG201">
            <v>0.5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1</v>
          </cell>
          <cell r="AN201">
            <v>0.5</v>
          </cell>
          <cell r="AO201">
            <v>0.5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1</v>
          </cell>
          <cell r="AV201">
            <v>0.5</v>
          </cell>
          <cell r="AW201">
            <v>0.5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P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0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  <cell r="EB201">
            <v>0</v>
          </cell>
          <cell r="EC201">
            <v>0</v>
          </cell>
          <cell r="ED201">
            <v>0</v>
          </cell>
          <cell r="EE201">
            <v>0</v>
          </cell>
          <cell r="EF201">
            <v>0</v>
          </cell>
          <cell r="EG201">
            <v>0</v>
          </cell>
          <cell r="EH201">
            <v>0</v>
          </cell>
          <cell r="EI201">
            <v>0</v>
          </cell>
          <cell r="EJ201">
            <v>0</v>
          </cell>
          <cell r="EK201">
            <v>0</v>
          </cell>
          <cell r="EL201">
            <v>0</v>
          </cell>
          <cell r="EM201">
            <v>0</v>
          </cell>
          <cell r="EN201">
            <v>0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0</v>
          </cell>
          <cell r="FA201">
            <v>0</v>
          </cell>
          <cell r="FB201">
            <v>0</v>
          </cell>
          <cell r="FC201">
            <v>0</v>
          </cell>
          <cell r="FD201">
            <v>0</v>
          </cell>
          <cell r="FE201">
            <v>0</v>
          </cell>
          <cell r="FF201">
            <v>0</v>
          </cell>
          <cell r="FG201">
            <v>0</v>
          </cell>
          <cell r="FH201">
            <v>0</v>
          </cell>
          <cell r="FI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1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1</v>
          </cell>
          <cell r="P202">
            <v>0.5</v>
          </cell>
          <cell r="Q202">
            <v>0.5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1</v>
          </cell>
          <cell r="X202">
            <v>0.5</v>
          </cell>
          <cell r="Y202">
            <v>0.5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1</v>
          </cell>
          <cell r="AF202">
            <v>0.5</v>
          </cell>
          <cell r="AG202">
            <v>0.5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1</v>
          </cell>
          <cell r="AN202">
            <v>0.5</v>
          </cell>
          <cell r="AO202">
            <v>0.5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1</v>
          </cell>
          <cell r="AV202">
            <v>0.5</v>
          </cell>
          <cell r="AW202">
            <v>0.5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  <cell r="EB202">
            <v>0</v>
          </cell>
          <cell r="EC202">
            <v>0</v>
          </cell>
          <cell r="ED202">
            <v>0</v>
          </cell>
          <cell r="EE202">
            <v>0</v>
          </cell>
          <cell r="EF202">
            <v>0</v>
          </cell>
          <cell r="EG202">
            <v>0</v>
          </cell>
          <cell r="EH202">
            <v>0</v>
          </cell>
          <cell r="EI202">
            <v>0</v>
          </cell>
          <cell r="EJ202">
            <v>0</v>
          </cell>
          <cell r="EK202">
            <v>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0</v>
          </cell>
          <cell r="FA202">
            <v>0</v>
          </cell>
          <cell r="FB202">
            <v>0</v>
          </cell>
          <cell r="FC202">
            <v>0</v>
          </cell>
          <cell r="FD202">
            <v>0</v>
          </cell>
          <cell r="FE202">
            <v>0</v>
          </cell>
          <cell r="FF202">
            <v>0</v>
          </cell>
          <cell r="FG202">
            <v>0</v>
          </cell>
          <cell r="FH202">
            <v>0</v>
          </cell>
          <cell r="FI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1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1</v>
          </cell>
          <cell r="P203">
            <v>0.5</v>
          </cell>
          <cell r="Q203">
            <v>0.5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1</v>
          </cell>
          <cell r="X203">
            <v>0.5</v>
          </cell>
          <cell r="Y203">
            <v>0.5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1</v>
          </cell>
          <cell r="AF203">
            <v>0.5</v>
          </cell>
          <cell r="AG203">
            <v>0.5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1</v>
          </cell>
          <cell r="AN203">
            <v>0.5</v>
          </cell>
          <cell r="AO203">
            <v>0.5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1</v>
          </cell>
          <cell r="AV203">
            <v>0.5</v>
          </cell>
          <cell r="AW203">
            <v>0.5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P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0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  <cell r="EB203">
            <v>0</v>
          </cell>
          <cell r="EC203">
            <v>0</v>
          </cell>
          <cell r="ED203">
            <v>0</v>
          </cell>
          <cell r="EE203">
            <v>0</v>
          </cell>
          <cell r="EF203">
            <v>0</v>
          </cell>
          <cell r="EG203">
            <v>0</v>
          </cell>
          <cell r="EH203">
            <v>0</v>
          </cell>
          <cell r="EI203">
            <v>0</v>
          </cell>
          <cell r="EJ203">
            <v>0</v>
          </cell>
          <cell r="EK203">
            <v>0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0</v>
          </cell>
          <cell r="FA203">
            <v>0</v>
          </cell>
          <cell r="FB203">
            <v>0</v>
          </cell>
          <cell r="FC203">
            <v>0</v>
          </cell>
          <cell r="FD203">
            <v>0</v>
          </cell>
          <cell r="FE203">
            <v>0</v>
          </cell>
          <cell r="FF203">
            <v>0</v>
          </cell>
          <cell r="FG203">
            <v>0</v>
          </cell>
          <cell r="FH203">
            <v>0</v>
          </cell>
          <cell r="FI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1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1</v>
          </cell>
          <cell r="P204">
            <v>0.5</v>
          </cell>
          <cell r="Q204">
            <v>0.5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1</v>
          </cell>
          <cell r="X204">
            <v>0.5</v>
          </cell>
          <cell r="Y204">
            <v>0.5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1</v>
          </cell>
          <cell r="AF204">
            <v>0.5</v>
          </cell>
          <cell r="AG204">
            <v>0.5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1</v>
          </cell>
          <cell r="AN204">
            <v>0.5</v>
          </cell>
          <cell r="AO204">
            <v>0.5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1</v>
          </cell>
          <cell r="AV204">
            <v>0.5</v>
          </cell>
          <cell r="AW204">
            <v>0.5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P204">
            <v>0</v>
          </cell>
          <cell r="CQ204">
            <v>0</v>
          </cell>
          <cell r="CR204">
            <v>0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0</v>
          </cell>
          <cell r="DN204">
            <v>0</v>
          </cell>
          <cell r="DO204">
            <v>0</v>
          </cell>
          <cell r="DP204">
            <v>0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  <cell r="EB204">
            <v>0</v>
          </cell>
          <cell r="EC204">
            <v>0</v>
          </cell>
          <cell r="ED204">
            <v>0</v>
          </cell>
          <cell r="EE204">
            <v>0</v>
          </cell>
          <cell r="EF204">
            <v>0</v>
          </cell>
          <cell r="EG204">
            <v>0</v>
          </cell>
          <cell r="EH204">
            <v>0</v>
          </cell>
          <cell r="EI204">
            <v>0</v>
          </cell>
          <cell r="EJ204">
            <v>0</v>
          </cell>
          <cell r="EK204">
            <v>0</v>
          </cell>
          <cell r="EL204">
            <v>0</v>
          </cell>
          <cell r="EM204">
            <v>0</v>
          </cell>
          <cell r="EN204">
            <v>0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0</v>
          </cell>
          <cell r="FA204">
            <v>0</v>
          </cell>
          <cell r="FB204">
            <v>0</v>
          </cell>
          <cell r="FC204">
            <v>0</v>
          </cell>
          <cell r="FD204">
            <v>0</v>
          </cell>
          <cell r="FE204">
            <v>0</v>
          </cell>
          <cell r="FF204">
            <v>0</v>
          </cell>
          <cell r="FG204">
            <v>0</v>
          </cell>
          <cell r="FH204">
            <v>0</v>
          </cell>
          <cell r="FI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1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1</v>
          </cell>
          <cell r="P205">
            <v>0.5</v>
          </cell>
          <cell r="Q205">
            <v>0.5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1</v>
          </cell>
          <cell r="X205">
            <v>0.5</v>
          </cell>
          <cell r="Y205">
            <v>0.5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1</v>
          </cell>
          <cell r="AF205">
            <v>0.5</v>
          </cell>
          <cell r="AG205">
            <v>0.5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1</v>
          </cell>
          <cell r="AN205">
            <v>0.5</v>
          </cell>
          <cell r="AO205">
            <v>0.5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1</v>
          </cell>
          <cell r="AV205">
            <v>0.5</v>
          </cell>
          <cell r="AW205">
            <v>0.5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0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  <cell r="EB205">
            <v>0</v>
          </cell>
          <cell r="EC205">
            <v>0</v>
          </cell>
          <cell r="ED205">
            <v>0</v>
          </cell>
          <cell r="EE205">
            <v>0</v>
          </cell>
          <cell r="EF205">
            <v>0</v>
          </cell>
          <cell r="EG205">
            <v>0</v>
          </cell>
          <cell r="EH205">
            <v>0</v>
          </cell>
          <cell r="EI205">
            <v>0</v>
          </cell>
          <cell r="EJ205">
            <v>0</v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>
            <v>0</v>
          </cell>
          <cell r="FA205">
            <v>0</v>
          </cell>
          <cell r="FB205">
            <v>0</v>
          </cell>
          <cell r="FC205">
            <v>0</v>
          </cell>
          <cell r="FD205">
            <v>0</v>
          </cell>
          <cell r="FE205">
            <v>0</v>
          </cell>
          <cell r="FF205">
            <v>0</v>
          </cell>
          <cell r="FG205">
            <v>0</v>
          </cell>
          <cell r="FH205">
            <v>0</v>
          </cell>
          <cell r="FI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1</v>
          </cell>
          <cell r="P206">
            <v>0.5</v>
          </cell>
          <cell r="Q206">
            <v>0.5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1</v>
          </cell>
          <cell r="X206">
            <v>0.5</v>
          </cell>
          <cell r="Y206">
            <v>0.5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1</v>
          </cell>
          <cell r="AF206">
            <v>0.5</v>
          </cell>
          <cell r="AG206">
            <v>0.5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1</v>
          </cell>
          <cell r="AN206">
            <v>0.5</v>
          </cell>
          <cell r="AO206">
            <v>0.5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1</v>
          </cell>
          <cell r="AV206">
            <v>0.5</v>
          </cell>
          <cell r="AW206">
            <v>0.5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P206">
            <v>0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0</v>
          </cell>
          <cell r="DQ206">
            <v>0</v>
          </cell>
          <cell r="DR206">
            <v>0</v>
          </cell>
          <cell r="DS206">
            <v>0</v>
          </cell>
          <cell r="DT206">
            <v>0</v>
          </cell>
          <cell r="DU206">
            <v>0</v>
          </cell>
          <cell r="DV206">
            <v>0</v>
          </cell>
          <cell r="DW206">
            <v>0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  <cell r="EB206">
            <v>0</v>
          </cell>
          <cell r="EC206">
            <v>0</v>
          </cell>
          <cell r="ED206">
            <v>0</v>
          </cell>
          <cell r="EE206">
            <v>0</v>
          </cell>
          <cell r="EF206">
            <v>0</v>
          </cell>
          <cell r="EG206">
            <v>0</v>
          </cell>
          <cell r="EH206">
            <v>0</v>
          </cell>
          <cell r="EI206">
            <v>0</v>
          </cell>
          <cell r="EJ206">
            <v>0</v>
          </cell>
          <cell r="EK206">
            <v>0</v>
          </cell>
          <cell r="EL206">
            <v>0</v>
          </cell>
          <cell r="EM206">
            <v>0</v>
          </cell>
          <cell r="EN206">
            <v>0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0</v>
          </cell>
          <cell r="FA206">
            <v>0</v>
          </cell>
          <cell r="FB206">
            <v>0</v>
          </cell>
          <cell r="FC206">
            <v>0</v>
          </cell>
          <cell r="FD206">
            <v>0</v>
          </cell>
          <cell r="FE206">
            <v>0</v>
          </cell>
          <cell r="FF206">
            <v>0</v>
          </cell>
          <cell r="FG206">
            <v>0</v>
          </cell>
          <cell r="FH206">
            <v>0</v>
          </cell>
          <cell r="FI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1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1</v>
          </cell>
          <cell r="P207">
            <v>0.5</v>
          </cell>
          <cell r="Q207">
            <v>0.5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1</v>
          </cell>
          <cell r="X207">
            <v>0.5</v>
          </cell>
          <cell r="Y207">
            <v>0.5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1</v>
          </cell>
          <cell r="AF207">
            <v>0.5</v>
          </cell>
          <cell r="AG207">
            <v>0.5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1</v>
          </cell>
          <cell r="AN207">
            <v>0.5</v>
          </cell>
          <cell r="AO207">
            <v>0.5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1</v>
          </cell>
          <cell r="AV207">
            <v>0.5</v>
          </cell>
          <cell r="AW207">
            <v>0.5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P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0</v>
          </cell>
          <cell r="DP207">
            <v>0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  <cell r="DW207">
            <v>0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  <cell r="EB207">
            <v>0</v>
          </cell>
          <cell r="EC207">
            <v>0</v>
          </cell>
          <cell r="ED207">
            <v>0</v>
          </cell>
          <cell r="EE207">
            <v>0</v>
          </cell>
          <cell r="EF207">
            <v>0</v>
          </cell>
          <cell r="EG207">
            <v>0</v>
          </cell>
          <cell r="EH207">
            <v>0</v>
          </cell>
          <cell r="EI207">
            <v>0</v>
          </cell>
          <cell r="EJ207">
            <v>0</v>
          </cell>
          <cell r="EK207">
            <v>0</v>
          </cell>
          <cell r="EL207">
            <v>0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0</v>
          </cell>
          <cell r="FA207">
            <v>0</v>
          </cell>
          <cell r="FB207">
            <v>0</v>
          </cell>
          <cell r="FC207">
            <v>0</v>
          </cell>
          <cell r="FD207">
            <v>0</v>
          </cell>
          <cell r="FE207">
            <v>0</v>
          </cell>
          <cell r="FF207">
            <v>0</v>
          </cell>
          <cell r="FG207">
            <v>0</v>
          </cell>
          <cell r="FH207">
            <v>0</v>
          </cell>
          <cell r="FI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1</v>
          </cell>
          <cell r="P208">
            <v>0.5</v>
          </cell>
          <cell r="Q208">
            <v>0.5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1</v>
          </cell>
          <cell r="X208">
            <v>0.5</v>
          </cell>
          <cell r="Y208">
            <v>0.5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1</v>
          </cell>
          <cell r="AF208">
            <v>0.5</v>
          </cell>
          <cell r="AG208">
            <v>0.5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1</v>
          </cell>
          <cell r="AN208">
            <v>0.5</v>
          </cell>
          <cell r="AO208">
            <v>0.5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1</v>
          </cell>
          <cell r="AV208">
            <v>0.5</v>
          </cell>
          <cell r="AW208">
            <v>0.5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0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  <cell r="EB208">
            <v>0</v>
          </cell>
          <cell r="EC208">
            <v>0</v>
          </cell>
          <cell r="ED208">
            <v>0</v>
          </cell>
          <cell r="EE208">
            <v>0</v>
          </cell>
          <cell r="EF208">
            <v>0</v>
          </cell>
          <cell r="EG208">
            <v>0</v>
          </cell>
          <cell r="EH208">
            <v>0</v>
          </cell>
          <cell r="EI208">
            <v>0</v>
          </cell>
          <cell r="EJ208">
            <v>0</v>
          </cell>
          <cell r="EK208">
            <v>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0</v>
          </cell>
          <cell r="FA208">
            <v>0</v>
          </cell>
          <cell r="FB208">
            <v>0</v>
          </cell>
          <cell r="FC208">
            <v>0</v>
          </cell>
          <cell r="FD208">
            <v>0</v>
          </cell>
          <cell r="FE208">
            <v>0</v>
          </cell>
          <cell r="FF208">
            <v>0</v>
          </cell>
          <cell r="FG208">
            <v>0</v>
          </cell>
          <cell r="FH208">
            <v>0</v>
          </cell>
          <cell r="FI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1</v>
          </cell>
          <cell r="P209">
            <v>0.5</v>
          </cell>
          <cell r="Q209">
            <v>0.5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1</v>
          </cell>
          <cell r="X209">
            <v>0.5</v>
          </cell>
          <cell r="Y209">
            <v>0.5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1</v>
          </cell>
          <cell r="AF209">
            <v>0.5</v>
          </cell>
          <cell r="AG209">
            <v>0.5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1</v>
          </cell>
          <cell r="AN209">
            <v>0.5</v>
          </cell>
          <cell r="AO209">
            <v>0.5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1</v>
          </cell>
          <cell r="AV209">
            <v>0.5</v>
          </cell>
          <cell r="AW209">
            <v>0.5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P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  <cell r="DB209">
            <v>0</v>
          </cell>
          <cell r="DC209">
            <v>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0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  <cell r="EB209">
            <v>0</v>
          </cell>
          <cell r="EC209">
            <v>0</v>
          </cell>
          <cell r="ED209">
            <v>0</v>
          </cell>
          <cell r="EE209">
            <v>0</v>
          </cell>
          <cell r="EF209">
            <v>0</v>
          </cell>
          <cell r="EG209">
            <v>0</v>
          </cell>
          <cell r="EH209">
            <v>0</v>
          </cell>
          <cell r="EI209">
            <v>0</v>
          </cell>
          <cell r="EJ209">
            <v>0</v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>
            <v>0</v>
          </cell>
          <cell r="FA209">
            <v>0</v>
          </cell>
          <cell r="FB209">
            <v>0</v>
          </cell>
          <cell r="FC209">
            <v>0</v>
          </cell>
          <cell r="FD209">
            <v>0</v>
          </cell>
          <cell r="FE209">
            <v>0</v>
          </cell>
          <cell r="FF209">
            <v>0</v>
          </cell>
          <cell r="FG209">
            <v>0</v>
          </cell>
          <cell r="FH209">
            <v>0</v>
          </cell>
          <cell r="FI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1</v>
          </cell>
          <cell r="P210">
            <v>0.5</v>
          </cell>
          <cell r="Q210">
            <v>0.5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1</v>
          </cell>
          <cell r="X210">
            <v>0.5</v>
          </cell>
          <cell r="Y210">
            <v>0.5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1</v>
          </cell>
          <cell r="AF210">
            <v>0.5</v>
          </cell>
          <cell r="AG210">
            <v>0.5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1</v>
          </cell>
          <cell r="AN210">
            <v>0.5</v>
          </cell>
          <cell r="AO210">
            <v>0.5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1</v>
          </cell>
          <cell r="AV210">
            <v>0.5</v>
          </cell>
          <cell r="AW210">
            <v>0.5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P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0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  <cell r="DW210">
            <v>0</v>
          </cell>
          <cell r="DX210">
            <v>0</v>
          </cell>
          <cell r="DY210">
            <v>0</v>
          </cell>
          <cell r="DZ210">
            <v>0</v>
          </cell>
          <cell r="EA210">
            <v>0</v>
          </cell>
          <cell r="EB210">
            <v>0</v>
          </cell>
          <cell r="EC210">
            <v>0</v>
          </cell>
          <cell r="ED210">
            <v>0</v>
          </cell>
          <cell r="EE210">
            <v>0</v>
          </cell>
          <cell r="EF210">
            <v>0</v>
          </cell>
          <cell r="EG210">
            <v>0</v>
          </cell>
          <cell r="EH210">
            <v>0</v>
          </cell>
          <cell r="EI210">
            <v>0</v>
          </cell>
          <cell r="EJ210">
            <v>0</v>
          </cell>
          <cell r="EK210">
            <v>0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0</v>
          </cell>
          <cell r="FA210">
            <v>0</v>
          </cell>
          <cell r="FB210">
            <v>0</v>
          </cell>
          <cell r="FC210">
            <v>0</v>
          </cell>
          <cell r="FD210">
            <v>0</v>
          </cell>
          <cell r="FE210">
            <v>0</v>
          </cell>
          <cell r="FF210">
            <v>0</v>
          </cell>
          <cell r="FG210">
            <v>0</v>
          </cell>
          <cell r="FH210">
            <v>0</v>
          </cell>
          <cell r="FI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1</v>
          </cell>
          <cell r="P211">
            <v>0.5</v>
          </cell>
          <cell r="Q211">
            <v>0.5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1</v>
          </cell>
          <cell r="X211">
            <v>0.5</v>
          </cell>
          <cell r="Y211">
            <v>0.5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1</v>
          </cell>
          <cell r="AF211">
            <v>0.5</v>
          </cell>
          <cell r="AG211">
            <v>0.5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1</v>
          </cell>
          <cell r="AN211">
            <v>0.5</v>
          </cell>
          <cell r="AO211">
            <v>0.5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1</v>
          </cell>
          <cell r="AV211">
            <v>0.5</v>
          </cell>
          <cell r="AW211">
            <v>0.5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0</v>
          </cell>
          <cell r="EH211">
            <v>0</v>
          </cell>
          <cell r="EI211">
            <v>0</v>
          </cell>
          <cell r="EJ211">
            <v>0</v>
          </cell>
          <cell r="EK211">
            <v>0</v>
          </cell>
          <cell r="EL211">
            <v>0</v>
          </cell>
          <cell r="EM211">
            <v>0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0</v>
          </cell>
          <cell r="FA211">
            <v>0</v>
          </cell>
          <cell r="FB211">
            <v>0</v>
          </cell>
          <cell r="FC211">
            <v>0</v>
          </cell>
          <cell r="FD211">
            <v>0</v>
          </cell>
          <cell r="FE211">
            <v>0</v>
          </cell>
          <cell r="FF211">
            <v>0</v>
          </cell>
          <cell r="FG211">
            <v>0</v>
          </cell>
          <cell r="FH211">
            <v>0</v>
          </cell>
          <cell r="FI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1</v>
          </cell>
          <cell r="P212">
            <v>0.5</v>
          </cell>
          <cell r="Q212">
            <v>0.5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1</v>
          </cell>
          <cell r="X212">
            <v>0.5</v>
          </cell>
          <cell r="Y212">
            <v>0.5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1</v>
          </cell>
          <cell r="AF212">
            <v>0.5</v>
          </cell>
          <cell r="AG212">
            <v>0.5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1</v>
          </cell>
          <cell r="AN212">
            <v>0.5</v>
          </cell>
          <cell r="AO212">
            <v>0.5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1</v>
          </cell>
          <cell r="AV212">
            <v>0.5</v>
          </cell>
          <cell r="AW212">
            <v>0.5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0</v>
          </cell>
          <cell r="CP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0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  <cell r="EB212">
            <v>0</v>
          </cell>
          <cell r="EC212">
            <v>0</v>
          </cell>
          <cell r="ED212">
            <v>0</v>
          </cell>
          <cell r="EE212">
            <v>0</v>
          </cell>
          <cell r="EF212">
            <v>0</v>
          </cell>
          <cell r="EG212">
            <v>0</v>
          </cell>
          <cell r="EH212">
            <v>0</v>
          </cell>
          <cell r="EI212">
            <v>0</v>
          </cell>
          <cell r="EJ212">
            <v>0</v>
          </cell>
          <cell r="EK212">
            <v>0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0</v>
          </cell>
          <cell r="FA212">
            <v>0</v>
          </cell>
          <cell r="FB212">
            <v>0</v>
          </cell>
          <cell r="FC212">
            <v>0</v>
          </cell>
          <cell r="FD212">
            <v>0</v>
          </cell>
          <cell r="FE212">
            <v>0</v>
          </cell>
          <cell r="FF212">
            <v>0</v>
          </cell>
          <cell r="FG212">
            <v>0</v>
          </cell>
          <cell r="FH212">
            <v>0</v>
          </cell>
          <cell r="FI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1</v>
          </cell>
          <cell r="P213">
            <v>0.5</v>
          </cell>
          <cell r="Q213">
            <v>0.5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1</v>
          </cell>
          <cell r="X213">
            <v>0.5</v>
          </cell>
          <cell r="Y213">
            <v>0.5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1</v>
          </cell>
          <cell r="AF213">
            <v>0.5</v>
          </cell>
          <cell r="AG213">
            <v>0.5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1</v>
          </cell>
          <cell r="AN213">
            <v>0.5</v>
          </cell>
          <cell r="AO213">
            <v>0.5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1</v>
          </cell>
          <cell r="AV213">
            <v>0.5</v>
          </cell>
          <cell r="AW213">
            <v>0.5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0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P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0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  <cell r="EB213">
            <v>0</v>
          </cell>
          <cell r="EC213">
            <v>0</v>
          </cell>
          <cell r="ED213">
            <v>0</v>
          </cell>
          <cell r="EE213">
            <v>0</v>
          </cell>
          <cell r="EF213">
            <v>0</v>
          </cell>
          <cell r="EG213">
            <v>0</v>
          </cell>
          <cell r="EH213">
            <v>0</v>
          </cell>
          <cell r="EI213">
            <v>0</v>
          </cell>
          <cell r="EJ213">
            <v>0</v>
          </cell>
          <cell r="EK213">
            <v>0</v>
          </cell>
          <cell r="EL213">
            <v>0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0</v>
          </cell>
          <cell r="FA213">
            <v>0</v>
          </cell>
          <cell r="FB213">
            <v>0</v>
          </cell>
          <cell r="FC213">
            <v>0</v>
          </cell>
          <cell r="FD213">
            <v>0</v>
          </cell>
          <cell r="FE213">
            <v>0</v>
          </cell>
          <cell r="FF213">
            <v>0</v>
          </cell>
          <cell r="FG213">
            <v>0</v>
          </cell>
          <cell r="FH213">
            <v>0</v>
          </cell>
          <cell r="FI213">
            <v>0</v>
          </cell>
        </row>
      </sheetData>
      <sheetData sheetId="73">
        <row r="1">
          <cell r="C1">
            <v>0</v>
          </cell>
          <cell r="D1" t="str">
            <v>DISCRIMINAÇÃO</v>
          </cell>
          <cell r="E1" t="str">
            <v>ESPECIFICAÇÃO</v>
          </cell>
          <cell r="F1" t="str">
            <v>UND.</v>
          </cell>
          <cell r="G1" t="str">
            <v>QUANTIDADE</v>
          </cell>
          <cell r="H1" t="str">
            <v>PREÇO ( R$ )</v>
          </cell>
        </row>
        <row r="2"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</row>
        <row r="3"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UNITÁRIO</v>
          </cell>
        </row>
        <row r="4"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</row>
        <row r="6"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</row>
        <row r="7"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</row>
        <row r="8"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C10">
            <v>0</v>
          </cell>
          <cell r="D10" t="str">
            <v xml:space="preserve">CONSERVAÇÃO CORRETIVA ROTINEIR A                             </v>
          </cell>
          <cell r="E10" t="str">
            <v xml:space="preserve">                                                                                </v>
          </cell>
          <cell r="F10" t="str">
            <v xml:space="preserve">      </v>
          </cell>
          <cell r="G10">
            <v>0</v>
          </cell>
          <cell r="H10">
            <v>0</v>
          </cell>
        </row>
        <row r="11">
          <cell r="C11" t="str">
            <v>3 S 08 101 04</v>
          </cell>
          <cell r="D11" t="str">
            <v xml:space="preserve">TAPA BURACO COM SERRA CORTA PISO                             </v>
          </cell>
          <cell r="E11" t="str">
            <v xml:space="preserve">                                                                                </v>
          </cell>
          <cell r="F11" t="str">
            <v xml:space="preserve">M3    </v>
          </cell>
          <cell r="G11">
            <v>0</v>
          </cell>
          <cell r="H11">
            <v>243.18</v>
          </cell>
        </row>
        <row r="12">
          <cell r="C12" t="str">
            <v>3 S 02 540 50</v>
          </cell>
          <cell r="D12" t="str">
            <v xml:space="preserve">MISTURA BETUMINOSA USINADA A QUENTE AC/BC                    </v>
          </cell>
          <cell r="E12" t="str">
            <v xml:space="preserve">DNER-313                                                                        </v>
          </cell>
          <cell r="F12" t="str">
            <v xml:space="preserve">M3    </v>
          </cell>
          <cell r="G12">
            <v>0</v>
          </cell>
          <cell r="H12">
            <v>216.28</v>
          </cell>
        </row>
        <row r="13">
          <cell r="C13" t="str">
            <v>3 S 02 400 00</v>
          </cell>
          <cell r="D13" t="str">
            <v xml:space="preserve">PINTURA DE LIGAÇÃO                                           </v>
          </cell>
          <cell r="E13" t="str">
            <v xml:space="preserve">DNER-307                                                                        </v>
          </cell>
          <cell r="F13" t="str">
            <v xml:space="preserve">M2    </v>
          </cell>
          <cell r="G13">
            <v>0</v>
          </cell>
          <cell r="H13">
            <v>0.23</v>
          </cell>
        </row>
        <row r="14">
          <cell r="C14" t="str">
            <v>3 S 08 101 01</v>
          </cell>
          <cell r="D14" t="str">
            <v xml:space="preserve">REMENDO PROFUNDO COM DEMOLIÇÃO MANUAL                        </v>
          </cell>
          <cell r="E14" t="str">
            <v xml:space="preserve">                                                                                </v>
          </cell>
          <cell r="F14" t="str">
            <v xml:space="preserve">M3    </v>
          </cell>
          <cell r="G14">
            <v>0</v>
          </cell>
          <cell r="H14">
            <v>292.3</v>
          </cell>
        </row>
        <row r="15">
          <cell r="C15" t="str">
            <v>3 S 02 230 50</v>
          </cell>
          <cell r="D15" t="str">
            <v xml:space="preserve">BRITA PARA BASE DE REMENDO PROFUNDO BC                       </v>
          </cell>
          <cell r="E15" t="str">
            <v xml:space="preserve">                                                                                </v>
          </cell>
          <cell r="F15" t="str">
            <v xml:space="preserve">M3    </v>
          </cell>
          <cell r="G15">
            <v>0</v>
          </cell>
          <cell r="H15">
            <v>80.39</v>
          </cell>
        </row>
        <row r="16">
          <cell r="C16" t="str">
            <v>3 S 02 300 00</v>
          </cell>
          <cell r="D16" t="str">
            <v xml:space="preserve">IMPRIMAÇÃO                                                   </v>
          </cell>
          <cell r="E16" t="str">
            <v xml:space="preserve">DNER-306.                                                                       </v>
          </cell>
          <cell r="F16" t="str">
            <v xml:space="preserve">M2    </v>
          </cell>
          <cell r="G16">
            <v>0</v>
          </cell>
          <cell r="H16">
            <v>0.33</v>
          </cell>
        </row>
        <row r="17">
          <cell r="C17" t="str">
            <v>3 S 08 109 00</v>
          </cell>
          <cell r="D17" t="str">
            <v xml:space="preserve">CORREÇÃO DE DEFEITOS COM MISTURA BETUMINOSA                  </v>
          </cell>
          <cell r="E17" t="str">
            <v xml:space="preserve">                                                                                </v>
          </cell>
          <cell r="F17" t="str">
            <v xml:space="preserve">M3    </v>
          </cell>
          <cell r="G17">
            <v>0</v>
          </cell>
          <cell r="H17">
            <v>145.94999999999999</v>
          </cell>
        </row>
        <row r="18">
          <cell r="C18" t="str">
            <v>3 S 04 000 00</v>
          </cell>
          <cell r="D18" t="str">
            <v xml:space="preserve">ESCAVAÇÃO MANUAL EM MATERIAL DE 1A CATEGORIA                 </v>
          </cell>
          <cell r="E18" t="str">
            <v xml:space="preserve">                                                                                </v>
          </cell>
          <cell r="F18" t="str">
            <v xml:space="preserve">M3    </v>
          </cell>
          <cell r="G18">
            <v>0</v>
          </cell>
          <cell r="H18">
            <v>45</v>
          </cell>
        </row>
        <row r="19">
          <cell r="C19" t="str">
            <v>1 A 01 415 51</v>
          </cell>
          <cell r="D19" t="str">
            <v xml:space="preserve">CONCR ESTR FCK=15MPA C.RAZ USO GER CONF/LANÇ AC/BC           </v>
          </cell>
          <cell r="E19" t="str">
            <v xml:space="preserve">ES-330                                                                          </v>
          </cell>
          <cell r="F19" t="str">
            <v xml:space="preserve">M3    </v>
          </cell>
          <cell r="G19">
            <v>0</v>
          </cell>
          <cell r="H19">
            <v>363.47</v>
          </cell>
        </row>
        <row r="20">
          <cell r="C20" t="str">
            <v>3 S 03 370 00</v>
          </cell>
          <cell r="D20" t="str">
            <v xml:space="preserve">FORMA COMUM DE MADEIRA                                       </v>
          </cell>
          <cell r="E20" t="str">
            <v xml:space="preserve">DNER-333                                                                        </v>
          </cell>
          <cell r="F20" t="str">
            <v xml:space="preserve">M2    </v>
          </cell>
          <cell r="G20">
            <v>0</v>
          </cell>
          <cell r="H20">
            <v>99.48</v>
          </cell>
        </row>
        <row r="21">
          <cell r="C21" t="str">
            <v>3 S 04 000 00</v>
          </cell>
          <cell r="D21" t="str">
            <v xml:space="preserve">ESCAVAÇÃO MANUAL EM MATERIAL DE 1A CATEGORIA                 </v>
          </cell>
          <cell r="E21" t="str">
            <v xml:space="preserve">                                                                                </v>
          </cell>
          <cell r="F21" t="str">
            <v xml:space="preserve">M3    </v>
          </cell>
          <cell r="G21">
            <v>0</v>
          </cell>
          <cell r="H21">
            <v>45</v>
          </cell>
        </row>
        <row r="22">
          <cell r="C22" t="str">
            <v>3 S 08 200 50</v>
          </cell>
          <cell r="D22" t="str">
            <v xml:space="preserve">RECOMP. DE GUARDA CORPO AC/BC                                </v>
          </cell>
          <cell r="E22" t="str">
            <v xml:space="preserve">                                                                                </v>
          </cell>
          <cell r="F22" t="str">
            <v xml:space="preserve">M     </v>
          </cell>
          <cell r="G22">
            <v>0</v>
          </cell>
          <cell r="H22">
            <v>129.22</v>
          </cell>
        </row>
        <row r="23">
          <cell r="C23" t="str">
            <v>3 S 08 300 01</v>
          </cell>
          <cell r="D23" t="str">
            <v xml:space="preserve">LIMPEZA DE SARJETA E MEIO FIO                                </v>
          </cell>
          <cell r="E23" t="str">
            <v xml:space="preserve">                                                                                </v>
          </cell>
          <cell r="F23" t="str">
            <v xml:space="preserve">M     </v>
          </cell>
          <cell r="G23">
            <v>0</v>
          </cell>
          <cell r="H23">
            <v>0.5</v>
          </cell>
        </row>
        <row r="24">
          <cell r="C24" t="str">
            <v>3 S 08 301 01</v>
          </cell>
          <cell r="D24" t="str">
            <v xml:space="preserve">LIMPEZA DE VALETA DE CORTE                                   </v>
          </cell>
          <cell r="E24" t="str">
            <v xml:space="preserve">                                                                                </v>
          </cell>
          <cell r="F24" t="str">
            <v xml:space="preserve">M     </v>
          </cell>
          <cell r="G24">
            <v>0</v>
          </cell>
          <cell r="H24">
            <v>0.76</v>
          </cell>
        </row>
        <row r="25">
          <cell r="C25" t="str">
            <v>3 S 08 301 03</v>
          </cell>
          <cell r="D25" t="str">
            <v xml:space="preserve">LIMPEZA DE DESCIDA D'ÁGUA                                    </v>
          </cell>
          <cell r="E25" t="str">
            <v xml:space="preserve">                                                                                </v>
          </cell>
          <cell r="F25" t="str">
            <v xml:space="preserve">M     </v>
          </cell>
          <cell r="G25">
            <v>0</v>
          </cell>
          <cell r="H25">
            <v>1.01</v>
          </cell>
        </row>
        <row r="26">
          <cell r="C26" t="str">
            <v>3 S 08 302 01</v>
          </cell>
          <cell r="D26" t="str">
            <v xml:space="preserve">LIMPEZA DE BUEIRO                                            </v>
          </cell>
          <cell r="E26" t="str">
            <v xml:space="preserve">                                                                                </v>
          </cell>
          <cell r="F26" t="str">
            <v xml:space="preserve">M3    </v>
          </cell>
          <cell r="G26">
            <v>0</v>
          </cell>
          <cell r="H26">
            <v>16.93</v>
          </cell>
        </row>
        <row r="27">
          <cell r="C27" t="str">
            <v>3 S 08 302 02</v>
          </cell>
          <cell r="D27" t="str">
            <v xml:space="preserve">DESOBSTRUÇÃO DE BUEIRO                                       </v>
          </cell>
          <cell r="E27" t="str">
            <v xml:space="preserve">                                                                                </v>
          </cell>
          <cell r="F27" t="str">
            <v xml:space="preserve">M3    </v>
          </cell>
          <cell r="G27">
            <v>0</v>
          </cell>
          <cell r="H27">
            <v>49.14</v>
          </cell>
        </row>
        <row r="28">
          <cell r="C28" t="str">
            <v>3 S 08 402 00</v>
          </cell>
          <cell r="D28" t="str">
            <v xml:space="preserve">CAIAÇÃO                                                      </v>
          </cell>
          <cell r="E28" t="str">
            <v xml:space="preserve">DNER-ES                                                                         </v>
          </cell>
          <cell r="F28" t="str">
            <v xml:space="preserve">M2    </v>
          </cell>
          <cell r="G28">
            <v>0</v>
          </cell>
          <cell r="H28">
            <v>2.08</v>
          </cell>
        </row>
        <row r="29">
          <cell r="C29" t="str">
            <v>3 S 08 900 00</v>
          </cell>
          <cell r="D29" t="str">
            <v xml:space="preserve">ROÇADA MANUAL                                                </v>
          </cell>
          <cell r="E29" t="str">
            <v xml:space="preserve">                                                                                </v>
          </cell>
          <cell r="F29" t="str">
            <v xml:space="preserve">HA    </v>
          </cell>
          <cell r="G29">
            <v>0</v>
          </cell>
          <cell r="H29">
            <v>1411.22</v>
          </cell>
        </row>
        <row r="30">
          <cell r="C30" t="str">
            <v>3 S 08 901 00</v>
          </cell>
          <cell r="D30" t="str">
            <v xml:space="preserve">ROÇADA MECANIZADA                                            </v>
          </cell>
          <cell r="E30" t="str">
            <v xml:space="preserve">                                                                                </v>
          </cell>
          <cell r="F30" t="str">
            <v xml:space="preserve">HA    </v>
          </cell>
          <cell r="G30">
            <v>0</v>
          </cell>
          <cell r="H30">
            <v>330.36</v>
          </cell>
        </row>
        <row r="31">
          <cell r="C31" t="str">
            <v>3 S 08 910 00</v>
          </cell>
          <cell r="D31" t="str">
            <v xml:space="preserve">CAPINA MANUAL                                                </v>
          </cell>
          <cell r="E31" t="str">
            <v xml:space="preserve">                                                                                </v>
          </cell>
          <cell r="F31" t="str">
            <v xml:space="preserve">M2    </v>
          </cell>
          <cell r="G31">
            <v>0</v>
          </cell>
          <cell r="H31">
            <v>0.56000000000000005</v>
          </cell>
        </row>
        <row r="32">
          <cell r="C32" t="str">
            <v>3 S 08 501 00</v>
          </cell>
          <cell r="D32" t="str">
            <v xml:space="preserve">RECOMPOSIÇÃO MECANIZADA DE ATERRO                            </v>
          </cell>
          <cell r="E32" t="str">
            <v xml:space="preserve">DNER-282                                                                        </v>
          </cell>
          <cell r="F32" t="str">
            <v xml:space="preserve">M3    </v>
          </cell>
          <cell r="G32">
            <v>0</v>
          </cell>
          <cell r="H32">
            <v>25.25</v>
          </cell>
        </row>
        <row r="33">
          <cell r="C33" t="str">
            <v>1 A 01 580 02</v>
          </cell>
          <cell r="D33" t="str">
            <v xml:space="preserve">FORNECIMENTO, PREPARO E COLOCAÇÃO FORMAS AÇO CA 50           </v>
          </cell>
          <cell r="E33" t="str">
            <v xml:space="preserve">ES-331                                                                          </v>
          </cell>
          <cell r="F33" t="str">
            <v xml:space="preserve">KG    </v>
          </cell>
          <cell r="G33">
            <v>0</v>
          </cell>
          <cell r="H33">
            <v>9.1999999999999993</v>
          </cell>
        </row>
        <row r="34">
          <cell r="C34" t="str">
            <v>5 S 01 011 00</v>
          </cell>
          <cell r="D34" t="str">
            <v xml:space="preserve">DESTOCAMENTO DE ÁRVORES C/ DIÂM. &gt; 0,30M                     </v>
          </cell>
          <cell r="E34" t="str">
            <v xml:space="preserve">DNER-ES-278                                                                     </v>
          </cell>
          <cell r="F34" t="str">
            <v xml:space="preserve">UND   </v>
          </cell>
          <cell r="G34">
            <v>0</v>
          </cell>
          <cell r="H34">
            <v>95.74</v>
          </cell>
        </row>
        <row r="35">
          <cell r="C35" t="str">
            <v>3 S 08 404 53</v>
          </cell>
          <cell r="D35" t="str">
            <v xml:space="preserve">RECOMP.TOT.CERCA C/MOURÃO CONC.SEÇÃO TRIANG. AC/BC           </v>
          </cell>
          <cell r="E35" t="str">
            <v xml:space="preserve">DNER-ES 338                                                                     </v>
          </cell>
          <cell r="F35" t="str">
            <v xml:space="preserve">M     </v>
          </cell>
          <cell r="G35">
            <v>0</v>
          </cell>
          <cell r="H35">
            <v>24.95</v>
          </cell>
        </row>
        <row r="36">
          <cell r="C36" t="str">
            <v>3 S 08 500 00</v>
          </cell>
          <cell r="D36" t="str">
            <v xml:space="preserve">RECOMPOSIÇÃO MANUAL DE ATERRO                                </v>
          </cell>
          <cell r="E36" t="str">
            <v xml:space="preserve">                                                                                </v>
          </cell>
          <cell r="F36" t="str">
            <v xml:space="preserve">M3    </v>
          </cell>
          <cell r="G36">
            <v>0</v>
          </cell>
          <cell r="H36">
            <v>99.07</v>
          </cell>
        </row>
        <row r="37">
          <cell r="C37" t="str">
            <v>3 S 08 510 00</v>
          </cell>
          <cell r="D37" t="str">
            <v xml:space="preserve">REMOÇÃO MANUAL DE BARREIRA EM SOLO                           </v>
          </cell>
          <cell r="E37" t="str">
            <v xml:space="preserve">                                                                                </v>
          </cell>
          <cell r="F37" t="str">
            <v xml:space="preserve">M3    </v>
          </cell>
          <cell r="G37">
            <v>0</v>
          </cell>
          <cell r="H37">
            <v>25.34</v>
          </cell>
        </row>
        <row r="38">
          <cell r="C38" t="str">
            <v>3 S 08 511 00</v>
          </cell>
          <cell r="D38" t="str">
            <v xml:space="preserve">REMOÇÃO MECANIZADA DE BARREIRA - SOLO                        </v>
          </cell>
          <cell r="E38" t="str">
            <v xml:space="preserve">                                                                                </v>
          </cell>
          <cell r="F38" t="str">
            <v xml:space="preserve">M3    </v>
          </cell>
          <cell r="G38">
            <v>0</v>
          </cell>
          <cell r="H38">
            <v>5.61</v>
          </cell>
        </row>
        <row r="39">
          <cell r="C39" t="str">
            <v>3 S 05 101 01</v>
          </cell>
          <cell r="D39" t="str">
            <v xml:space="preserve">REVESTIMENTO VEGETAL COM MUDAS                               </v>
          </cell>
          <cell r="E39" t="str">
            <v xml:space="preserve">DNER-341                                                                        </v>
          </cell>
          <cell r="F39" t="str">
            <v xml:space="preserve">M2    </v>
          </cell>
          <cell r="G39">
            <v>0</v>
          </cell>
          <cell r="H39">
            <v>7.47</v>
          </cell>
        </row>
        <row r="40">
          <cell r="C40" t="str">
            <v>5 S 05 102 00</v>
          </cell>
          <cell r="D40" t="str">
            <v xml:space="preserve">HIDROSSEMEADURA                                              </v>
          </cell>
          <cell r="E40" t="str">
            <v xml:space="preserve">DNER-ES-341                                                                     </v>
          </cell>
          <cell r="F40" t="str">
            <v xml:space="preserve">M2    </v>
          </cell>
          <cell r="G40">
            <v>0</v>
          </cell>
          <cell r="H40">
            <v>1.08</v>
          </cell>
        </row>
        <row r="41">
          <cell r="C41" t="str">
            <v>3 S 03 329 50</v>
          </cell>
          <cell r="D41" t="str">
            <v xml:space="preserve">CONCRETO DE CIMENTO (CONFECÇÃO E LANÇAMENTO) AC/BC           </v>
          </cell>
          <cell r="E41" t="str">
            <v xml:space="preserve">DNER-327, 328 E
 323                                                            </v>
          </cell>
          <cell r="F41" t="str">
            <v xml:space="preserve">M3    </v>
          </cell>
          <cell r="G41">
            <v>0</v>
          </cell>
          <cell r="H41">
            <v>353.59</v>
          </cell>
        </row>
        <row r="42">
          <cell r="C42" t="str">
            <v>1 A 01 422 51</v>
          </cell>
          <cell r="D42" t="str">
            <v xml:space="preserve">CONCR.ESTR.FCK=25MPA C.RAZ USO GER CONF/LANÇ AC/BC           </v>
          </cell>
          <cell r="E42" t="str">
            <v xml:space="preserve">ES-330                                                                          </v>
          </cell>
          <cell r="F42" t="str">
            <v xml:space="preserve">M3    </v>
          </cell>
          <cell r="G42">
            <v>0</v>
          </cell>
          <cell r="H42">
            <v>383.62</v>
          </cell>
        </row>
        <row r="43">
          <cell r="C43" t="str">
            <v>5 S 02 511 55</v>
          </cell>
          <cell r="D43" t="str">
            <v xml:space="preserve">MICRO-REVEST.A FRIO - MICROFLEX 0,8CM BC C/ CAL  </v>
          </cell>
          <cell r="E43" t="str">
            <v xml:space="preserve">                                                                                </v>
          </cell>
          <cell r="F43" t="str">
            <v xml:space="preserve">M2    </v>
          </cell>
          <cell r="G43">
            <v>0</v>
          </cell>
          <cell r="H43">
            <v>1.26</v>
          </cell>
        </row>
        <row r="44">
          <cell r="C44" t="str">
            <v/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C45" t="str">
            <v/>
          </cell>
          <cell r="D45" t="str">
            <v>TOTAL ITEM:   1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</row>
        <row r="46">
          <cell r="C46" t="str">
            <v/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C47" t="str">
            <v/>
          </cell>
          <cell r="D47" t="str">
            <v xml:space="preserve">CONSERVAÇÃO PREVENTIVA PERIÓDI CA                            </v>
          </cell>
          <cell r="E47" t="str">
            <v xml:space="preserve">                                                                                </v>
          </cell>
          <cell r="F47" t="str">
            <v xml:space="preserve">      </v>
          </cell>
          <cell r="G47">
            <v>0</v>
          </cell>
          <cell r="H47">
            <v>0</v>
          </cell>
        </row>
        <row r="48">
          <cell r="C48" t="str">
            <v/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</row>
        <row r="49">
          <cell r="C49" t="str">
            <v/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</row>
        <row r="50">
          <cell r="C50" t="str">
            <v/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C51" t="str">
            <v/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</row>
        <row r="52">
          <cell r="C52" t="str">
            <v/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</row>
        <row r="53">
          <cell r="C53" t="str">
            <v/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</row>
        <row r="54">
          <cell r="C54" t="str">
            <v/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</row>
        <row r="55">
          <cell r="C55" t="str">
            <v>3 S 08 103 50</v>
          </cell>
          <cell r="D55" t="str">
            <v xml:space="preserve">SELAGEM DE TRINCA AC                                         </v>
          </cell>
          <cell r="E55" t="str">
            <v xml:space="preserve">                                                                                </v>
          </cell>
          <cell r="F55" t="str">
            <v xml:space="preserve">L     </v>
          </cell>
          <cell r="G55">
            <v>0</v>
          </cell>
          <cell r="H55">
            <v>2.02</v>
          </cell>
        </row>
        <row r="56">
          <cell r="C56" t="str">
            <v>2 S 04 401 53</v>
          </cell>
          <cell r="D56" t="str">
            <v xml:space="preserve">VALETA PROT.DE ATERRO C/REVEST.CONCR.VPA 03 AC/BC            </v>
          </cell>
          <cell r="E56" t="str">
            <v xml:space="preserve">DNER-ES-288.                                                                    </v>
          </cell>
          <cell r="F56" t="str">
            <v xml:space="preserve">M     </v>
          </cell>
          <cell r="G56">
            <v>0</v>
          </cell>
          <cell r="H56">
            <v>116.94</v>
          </cell>
        </row>
        <row r="57">
          <cell r="C57" t="str">
            <v>2 S 04 900 52</v>
          </cell>
          <cell r="D57" t="str">
            <v xml:space="preserve">SARJETA TRIANGULAR DE CONCRETO - STC 02 AC/BC                </v>
          </cell>
          <cell r="E57" t="str">
            <v xml:space="preserve">DNER-ES-288.                                                                    </v>
          </cell>
          <cell r="F57" t="str">
            <v xml:space="preserve">M     </v>
          </cell>
          <cell r="G57">
            <v>0</v>
          </cell>
          <cell r="H57">
            <v>44.85</v>
          </cell>
        </row>
        <row r="58">
          <cell r="C58" t="str">
            <v>2 S 04 501 57</v>
          </cell>
          <cell r="D58" t="str">
            <v xml:space="preserve">DRENO PEAD LONG.PROF.P/CORTE EM ROCHA-DPR 02 AC/BC           </v>
          </cell>
          <cell r="E58" t="str">
            <v xml:space="preserve">DNIT-ES-015/200
6                                                               </v>
          </cell>
          <cell r="F58" t="str">
            <v xml:space="preserve">M     </v>
          </cell>
          <cell r="G58">
            <v>0</v>
          </cell>
          <cell r="H58">
            <v>65.260000000000005</v>
          </cell>
        </row>
        <row r="59">
          <cell r="C59" t="str">
            <v>2 S 04 502 52</v>
          </cell>
          <cell r="D59" t="str">
            <v xml:space="preserve">BOCA DE SAÍDA P/DRENO LONGIT. PROF. - BSD 02 AC/BC           </v>
          </cell>
          <cell r="E59" t="str">
            <v xml:space="preserve">DNER-ES-292                                                                     </v>
          </cell>
          <cell r="F59" t="str">
            <v xml:space="preserve">M     </v>
          </cell>
          <cell r="G59">
            <v>0</v>
          </cell>
          <cell r="H59">
            <v>316.39</v>
          </cell>
        </row>
        <row r="60">
          <cell r="C60" t="str">
            <v>2 S 04 942 51</v>
          </cell>
          <cell r="D60" t="str">
            <v xml:space="preserve">ENTRADA D'ÁGUA - EDA 01 AC/BC                                </v>
          </cell>
          <cell r="E60" t="str">
            <v xml:space="preserve">DNER-ES-291                                                                     </v>
          </cell>
          <cell r="F60" t="str">
            <v xml:space="preserve">UND   </v>
          </cell>
          <cell r="G60">
            <v>0</v>
          </cell>
          <cell r="H60">
            <v>47.38</v>
          </cell>
        </row>
        <row r="61">
          <cell r="C61" t="str">
            <v>2 S 04 940 51</v>
          </cell>
          <cell r="D61" t="str">
            <v xml:space="preserve">DESCIDA D'ÁGUA TIPO RAP.CALHA CONCRETO-DAR 01AC/BC           </v>
          </cell>
          <cell r="E61" t="str">
            <v xml:space="preserve">DNER-ES-291                                                                     </v>
          </cell>
          <cell r="F61" t="str">
            <v xml:space="preserve">M     </v>
          </cell>
          <cell r="G61">
            <v>0</v>
          </cell>
          <cell r="H61">
            <v>180.55</v>
          </cell>
        </row>
        <row r="62">
          <cell r="C62" t="str">
            <v>5 S 04 999 07</v>
          </cell>
          <cell r="D62" t="str">
            <v xml:space="preserve">DEMOLIÇÃO DE DISPOSITIVOS DE CONCRETO SIMPLES                </v>
          </cell>
          <cell r="E62" t="str">
            <v xml:space="preserve">                                                                                </v>
          </cell>
          <cell r="F62" t="str">
            <v xml:space="preserve">M3    </v>
          </cell>
          <cell r="G62">
            <v>0</v>
          </cell>
          <cell r="H62">
            <v>161</v>
          </cell>
        </row>
        <row r="63">
          <cell r="C63" t="str">
            <v>5 S 04 999 08</v>
          </cell>
          <cell r="D63" t="str">
            <v xml:space="preserve">DEMOLIÇÃO DE DISPOSITIVOS DE CONCRETO ARMADO                 </v>
          </cell>
          <cell r="E63" t="str">
            <v xml:space="preserve">DNER-ES-296                                                                     </v>
          </cell>
          <cell r="F63" t="str">
            <v xml:space="preserve">M3    </v>
          </cell>
          <cell r="G63">
            <v>0</v>
          </cell>
          <cell r="H63">
            <v>537.78</v>
          </cell>
        </row>
        <row r="64">
          <cell r="C64" t="str">
            <v>2 S 03 940 01</v>
          </cell>
          <cell r="D64" t="str">
            <v xml:space="preserve">REATERRO E COMPACTAÇÃO                                       </v>
          </cell>
          <cell r="E64" t="str">
            <v xml:space="preserve">                                                                                </v>
          </cell>
          <cell r="F64" t="str">
            <v xml:space="preserve">M3    </v>
          </cell>
          <cell r="G64">
            <v>0</v>
          </cell>
          <cell r="H64">
            <v>29.61</v>
          </cell>
        </row>
        <row r="65">
          <cell r="C65" t="str">
            <v>5 S 01 100 09</v>
          </cell>
          <cell r="D65" t="str">
            <v xml:space="preserve">ESC. CARGA TR. MAT 1A C. DMT 50 A 200M C/CARREG              </v>
          </cell>
          <cell r="E65" t="str">
            <v xml:space="preserve">DNER-ES-280 E  
DNER-ES-281.                                                    </v>
          </cell>
          <cell r="F65" t="str">
            <v xml:space="preserve">M3    </v>
          </cell>
          <cell r="G65">
            <v>0</v>
          </cell>
          <cell r="H65">
            <v>8.77</v>
          </cell>
        </row>
        <row r="66">
          <cell r="C66" t="str">
            <v/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</row>
        <row r="67">
          <cell r="C67" t="str">
            <v/>
          </cell>
          <cell r="D67" t="str">
            <v>TOTAL ITEM:   2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C68" t="str">
            <v/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</row>
        <row r="69">
          <cell r="C69" t="str">
            <v/>
          </cell>
          <cell r="D69" t="str">
            <v xml:space="preserve">CONSERVAÇÃO EMERGENCIAL                                      </v>
          </cell>
          <cell r="E69" t="str">
            <v xml:space="preserve">                                                                                </v>
          </cell>
          <cell r="F69" t="str">
            <v xml:space="preserve">      </v>
          </cell>
          <cell r="G69">
            <v>0</v>
          </cell>
          <cell r="H69">
            <v>0</v>
          </cell>
        </row>
        <row r="70">
          <cell r="C70" t="str">
            <v>3 S 08 510 00</v>
          </cell>
          <cell r="D70" t="str">
            <v xml:space="preserve">REMOÇÃO MANUAL DE BARREIRA EM SOLO                           </v>
          </cell>
          <cell r="E70" t="str">
            <v xml:space="preserve">                                                                                </v>
          </cell>
          <cell r="F70" t="str">
            <v xml:space="preserve">M3    </v>
          </cell>
          <cell r="G70">
            <v>0</v>
          </cell>
          <cell r="H70">
            <v>25.34</v>
          </cell>
        </row>
        <row r="71">
          <cell r="C71" t="str">
            <v>3 S 08 500 00</v>
          </cell>
          <cell r="D71" t="str">
            <v xml:space="preserve">RECOMPOSIÇÃO MANUAL DE ATERRO                                </v>
          </cell>
          <cell r="E71" t="str">
            <v xml:space="preserve">                                                                                </v>
          </cell>
          <cell r="F71" t="str">
            <v xml:space="preserve">M3    </v>
          </cell>
          <cell r="G71">
            <v>0</v>
          </cell>
          <cell r="H71">
            <v>99.07</v>
          </cell>
        </row>
        <row r="72">
          <cell r="C72" t="str">
            <v>3 S 05 101 01</v>
          </cell>
          <cell r="D72" t="str">
            <v xml:space="preserve">REVESTIMENTO VEGETAL COM MUDAS                               </v>
          </cell>
          <cell r="E72" t="str">
            <v xml:space="preserve">DNER-341                                                                        </v>
          </cell>
          <cell r="F72" t="str">
            <v xml:space="preserve">M2    </v>
          </cell>
          <cell r="G72">
            <v>0</v>
          </cell>
          <cell r="H72">
            <v>7.47</v>
          </cell>
        </row>
        <row r="73">
          <cell r="C73" t="str">
            <v>3 S 08 510 00</v>
          </cell>
          <cell r="D73" t="str">
            <v xml:space="preserve">REMOÇÃO MANUAL DE BARREIRA EM SOLO                           </v>
          </cell>
          <cell r="E73" t="str">
            <v xml:space="preserve">                                                                                </v>
          </cell>
          <cell r="F73" t="str">
            <v xml:space="preserve">M3    </v>
          </cell>
          <cell r="G73">
            <v>0</v>
          </cell>
          <cell r="H73">
            <v>25.34</v>
          </cell>
        </row>
        <row r="74">
          <cell r="C74" t="str">
            <v>3 S 08 511 00</v>
          </cell>
          <cell r="D74" t="str">
            <v xml:space="preserve">REMOÇÃO MECANIZADA DE BARREIRA - SOLO                        </v>
          </cell>
          <cell r="E74" t="str">
            <v xml:space="preserve">                                                                                </v>
          </cell>
          <cell r="F74" t="str">
            <v xml:space="preserve">M3    </v>
          </cell>
          <cell r="G74">
            <v>0</v>
          </cell>
          <cell r="H74">
            <v>5.61</v>
          </cell>
        </row>
        <row r="75">
          <cell r="C75" t="str">
            <v/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</row>
        <row r="76">
          <cell r="C76" t="str">
            <v/>
          </cell>
          <cell r="D76" t="str">
            <v>TOTAL ITEM:   3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</row>
        <row r="77">
          <cell r="C77" t="str">
            <v/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</row>
        <row r="78">
          <cell r="C78" t="str">
            <v/>
          </cell>
          <cell r="D78" t="str">
            <v xml:space="preserve">TRANSPORTES MATERIAIS DE CONST RUÇÃO                         </v>
          </cell>
          <cell r="E78" t="str">
            <v xml:space="preserve">                                                                                </v>
          </cell>
          <cell r="F78" t="str">
            <v xml:space="preserve">      </v>
          </cell>
          <cell r="G78">
            <v>0</v>
          </cell>
          <cell r="H78">
            <v>0</v>
          </cell>
        </row>
        <row r="79">
          <cell r="C79" t="str">
            <v>1 A 00 102 00</v>
          </cell>
          <cell r="D79" t="str">
            <v xml:space="preserve">TRANSPORTE LOCAL DE MATERIAL BETUMINOSO                      </v>
          </cell>
          <cell r="E79" t="str">
            <v xml:space="preserve">                                                                                </v>
          </cell>
          <cell r="F79" t="str">
            <v xml:space="preserve">TKM   </v>
          </cell>
          <cell r="G79">
            <v>0</v>
          </cell>
          <cell r="H79">
            <v>1.85</v>
          </cell>
        </row>
        <row r="80">
          <cell r="C80" t="str">
            <v>3 S 09 002 91</v>
          </cell>
          <cell r="D80" t="str">
            <v xml:space="preserve">TRANSPORTE COMERCIAL C/ BASC. 10M3 ROD. PAV.                 </v>
          </cell>
          <cell r="E80" t="str">
            <v xml:space="preserve">                                                                                </v>
          </cell>
          <cell r="F80" t="str">
            <v xml:space="preserve">TKM   </v>
          </cell>
          <cell r="G80">
            <v>0</v>
          </cell>
          <cell r="H80">
            <v>0.51</v>
          </cell>
        </row>
        <row r="81">
          <cell r="C81" t="str">
            <v>3 S 09 002 00</v>
          </cell>
          <cell r="D81" t="str">
            <v xml:space="preserve">TRANSPORTE LOCAL BASC. 5M3 EM RODOV. PAV.                    </v>
          </cell>
          <cell r="E81" t="str">
            <v xml:space="preserve">                                                                                </v>
          </cell>
          <cell r="F81" t="str">
            <v xml:space="preserve">TKM   </v>
          </cell>
          <cell r="G81">
            <v>0</v>
          </cell>
          <cell r="H81">
            <v>0.71</v>
          </cell>
        </row>
        <row r="82">
          <cell r="C82" t="str">
            <v>3 S 09 002 90</v>
          </cell>
          <cell r="D82" t="str">
            <v xml:space="preserve">TRANSPORTE COMERCIAL C/ CARROCERIA RODOV. PAV.               </v>
          </cell>
          <cell r="E82" t="str">
            <v xml:space="preserve">                                                                                </v>
          </cell>
          <cell r="F82" t="str">
            <v xml:space="preserve">TKM   </v>
          </cell>
          <cell r="G82">
            <v>0</v>
          </cell>
          <cell r="H82">
            <v>0.49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</row>
        <row r="84">
          <cell r="C84">
            <v>0</v>
          </cell>
          <cell r="D84" t="str">
            <v>TOTAL ITEM:   4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C87">
            <v>0</v>
          </cell>
          <cell r="D87" t="str">
            <v xml:space="preserve">TOTAL PLANILHA:    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</row>
        <row r="95"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</row>
        <row r="104"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</row>
        <row r="105"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</row>
        <row r="137"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</row>
        <row r="143"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</row>
        <row r="155"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</row>
        <row r="184"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</row>
        <row r="185"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</row>
        <row r="187"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</row>
        <row r="193"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</row>
        <row r="207"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</row>
        <row r="214"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H215">
            <v>0</v>
          </cell>
        </row>
        <row r="216"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  <cell r="H216">
            <v>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>
            <v>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>
            <v>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>
            <v>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>
            <v>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>
            <v>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>
            <v>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>
            <v>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>
            <v>0</v>
          </cell>
        </row>
        <row r="225"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>
            <v>0</v>
          </cell>
        </row>
        <row r="226"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0</v>
          </cell>
        </row>
        <row r="227"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</row>
        <row r="228"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</row>
        <row r="229"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</row>
        <row r="230">
          <cell r="H230">
            <v>0</v>
          </cell>
        </row>
        <row r="231">
          <cell r="H231" t="str">
            <v>CANTEIRO</v>
          </cell>
        </row>
        <row r="232">
          <cell r="H232">
            <v>0</v>
          </cell>
        </row>
        <row r="233">
          <cell r="H233" t="str">
            <v>MOB E DESMOB</v>
          </cell>
        </row>
        <row r="234">
          <cell r="H234">
            <v>0</v>
          </cell>
        </row>
        <row r="235">
          <cell r="H235" t="str">
            <v>ADM LOCAL</v>
          </cell>
        </row>
        <row r="236">
          <cell r="H236">
            <v>0</v>
          </cell>
        </row>
        <row r="237">
          <cell r="H237" t="str">
            <v>ADM LOCAL / MÊS</v>
          </cell>
        </row>
      </sheetData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. MED.08"/>
      <sheetName val="PROG. MED.08 (2)"/>
      <sheetName val="CAPA"/>
      <sheetName val="PATO - Ano 1"/>
      <sheetName val="TRANSP-Ano 1"/>
      <sheetName val="listagem 1"/>
      <sheetName val="LISTAGEM1 ARRUMADA"/>
      <sheetName val="RESUMO LIST 1"/>
      <sheetName val="PATO - Ano 2"/>
      <sheetName val="TRANSP-Ano 2"/>
      <sheetName val="listagem 2"/>
      <sheetName val="LISTAGEM2 ARRUMADA"/>
      <sheetName val="RESUMO LIST 2"/>
      <sheetName val="QuantPreços_2anos"/>
      <sheetName val="Plan1"/>
      <sheetName val="Cronograma"/>
      <sheetName val="Cronograma (2)"/>
      <sheetName val="ÍNDICES REAJUSTAMENTO"/>
      <sheetName val="DIAGRAMA"/>
      <sheetName val="MATERIALBETUMINOSO-Ano 1"/>
      <sheetName val="MATERIALBETUMINOSO-Ano 2"/>
      <sheetName val="MATERIALBETUMINOSO-Total"/>
      <sheetName val="TARIFATRANSPASF"/>
      <sheetName val="InstCanteiro"/>
      <sheetName val="InstCanteiro (TCU) - Modelo"/>
      <sheetName val="MobiDesmob (TCU)"/>
      <sheetName val="MobiDesmob"/>
      <sheetName val="MobiDesmob (TCU) - Modelo"/>
      <sheetName val="MO"/>
      <sheetName val="InstCanteiro (TCU)-ASTEP"/>
      <sheetName val="InstCanteiro (TCU)-BRUNO"/>
      <sheetName val="Layout Canteiro(TCU)"/>
      <sheetName val="CavaloMec"/>
      <sheetName val="Montagem da Usina"/>
      <sheetName val="Manutenção Canteiro"/>
      <sheetName val="Canteiro"/>
      <sheetName val="Aluguel Container"/>
      <sheetName val="Aluguel Canteiro"/>
      <sheetName val="VeiculoLeve"/>
      <sheetName val="QuantPreços_2anos(2)"/>
      <sheetName val="LayOut"/>
      <sheetName val="PROG. MED."/>
      <sheetName val="indices de reajustes"/>
      <sheetName val="Fórmula de transporte"/>
      <sheetName val="Memor calculo trans lig quente"/>
      <sheetName val="CAP 20 MBUQ"/>
      <sheetName val="Transp CAP 20 MBUQ"/>
      <sheetName val="Memor calculo transp lig frio"/>
      <sheetName val="RR1C PL"/>
      <sheetName val="Transp RR1C PL"/>
      <sheetName val="RM 1C - MBUF"/>
      <sheetName val="Transp RM 1C - MBUF"/>
      <sheetName val="RM 1C - S.Trincas"/>
      <sheetName val="Transp RM 1C - S.Trincas"/>
      <sheetName val="CM-30 T. BURACO (2)"/>
      <sheetName val="Transp CM-30 T. BURACO (2)"/>
      <sheetName val="CM 30 - R.Pofundo (2)"/>
      <sheetName val="Transp CM 30 - R. Profundo (2)"/>
      <sheetName val="Apicoamento"/>
      <sheetName val="Sikadur"/>
      <sheetName val="Pingadeira"/>
      <sheetName val="Apoio Freyssinet"/>
      <sheetName val="ComparativaPreços"/>
      <sheetName val="Acabamento"/>
      <sheetName val="Corte de Concreto"/>
      <sheetName val="Licitação"/>
      <sheetName val="SE"/>
      <sheetName val="SE_SicroPE_201511_ONER"/>
      <sheetName val="MO_SicroPE_201511_ONER"/>
      <sheetName val="MA_SICROPE_201511_ONER"/>
      <sheetName val="EQ_SicroPE_201511_ONER"/>
      <sheetName val="Composições_ONER"/>
      <sheetName val="SE_SicroPE_201511_DES"/>
      <sheetName val="MO_SicroPE_201511_DES"/>
      <sheetName val="EQ_SicroPE_201511_DES"/>
      <sheetName val="MA_SICROPE_201511_DES"/>
      <sheetName val="Composições_TR"/>
      <sheetName val="Composições_DESON"/>
      <sheetName val="SERVIÇOS COMPOR 201511_des"/>
      <sheetName val="SERVIÇOS COMPOR 201511_one"/>
      <sheetName val="Composições"/>
      <sheetName val="EQ_SicroPE_201511"/>
      <sheetName val="MA_SICROPE_201511"/>
      <sheetName val="MO_SicroPE_201511"/>
      <sheetName val="SE_SicroPE_201511"/>
      <sheetName val="SERVIÇOS COMPOR 201511"/>
      <sheetName val="Teor"/>
      <sheetName val="Equipamentos"/>
      <sheetName val="20160510-PATO_BR-104_km 0,00 -k"/>
      <sheetName val="alphaville"/>
      <sheetName val="PROJETO"/>
      <sheetName val="D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  <cell r="AJ1">
            <v>36</v>
          </cell>
          <cell r="AK1">
            <v>37</v>
          </cell>
          <cell r="AL1">
            <v>38</v>
          </cell>
          <cell r="AM1">
            <v>39</v>
          </cell>
          <cell r="AN1">
            <v>40</v>
          </cell>
          <cell r="AO1">
            <v>41</v>
          </cell>
          <cell r="AP1">
            <v>42</v>
          </cell>
          <cell r="AQ1">
            <v>43</v>
          </cell>
          <cell r="AR1">
            <v>44</v>
          </cell>
          <cell r="AS1">
            <v>45</v>
          </cell>
          <cell r="AT1">
            <v>46</v>
          </cell>
          <cell r="AU1">
            <v>47</v>
          </cell>
          <cell r="AV1">
            <v>48</v>
          </cell>
          <cell r="AW1">
            <v>49</v>
          </cell>
          <cell r="AX1">
            <v>50</v>
          </cell>
          <cell r="AY1">
            <v>51</v>
          </cell>
          <cell r="AZ1">
            <v>52</v>
          </cell>
          <cell r="BA1">
            <v>53</v>
          </cell>
          <cell r="BB1">
            <v>54</v>
          </cell>
          <cell r="BC1">
            <v>55</v>
          </cell>
          <cell r="BD1">
            <v>56</v>
          </cell>
          <cell r="BE1">
            <v>57</v>
          </cell>
          <cell r="BF1">
            <v>58</v>
          </cell>
          <cell r="BG1">
            <v>59</v>
          </cell>
          <cell r="BH1">
            <v>60</v>
          </cell>
          <cell r="BI1">
            <v>61</v>
          </cell>
          <cell r="BJ1">
            <v>62</v>
          </cell>
          <cell r="BK1">
            <v>63</v>
          </cell>
          <cell r="BL1">
            <v>64</v>
          </cell>
          <cell r="BM1">
            <v>65</v>
          </cell>
          <cell r="BN1">
            <v>66</v>
          </cell>
          <cell r="BO1">
            <v>67</v>
          </cell>
          <cell r="BP1">
            <v>68</v>
          </cell>
          <cell r="BQ1">
            <v>69</v>
          </cell>
          <cell r="BR1">
            <v>70</v>
          </cell>
          <cell r="BS1">
            <v>71</v>
          </cell>
          <cell r="BT1">
            <v>72</v>
          </cell>
          <cell r="BU1">
            <v>73</v>
          </cell>
          <cell r="BV1">
            <v>74</v>
          </cell>
          <cell r="BW1">
            <v>75</v>
          </cell>
          <cell r="BX1">
            <v>76</v>
          </cell>
          <cell r="BY1">
            <v>77</v>
          </cell>
          <cell r="BZ1">
            <v>78</v>
          </cell>
          <cell r="CA1">
            <v>79</v>
          </cell>
          <cell r="CB1">
            <v>80</v>
          </cell>
          <cell r="CC1">
            <v>81</v>
          </cell>
          <cell r="CD1">
            <v>82</v>
          </cell>
          <cell r="CE1">
            <v>83</v>
          </cell>
          <cell r="CF1">
            <v>84</v>
          </cell>
          <cell r="CG1">
            <v>85</v>
          </cell>
          <cell r="CH1">
            <v>86</v>
          </cell>
          <cell r="CI1">
            <v>87</v>
          </cell>
          <cell r="CJ1">
            <v>88</v>
          </cell>
          <cell r="CK1">
            <v>89</v>
          </cell>
          <cell r="CL1">
            <v>90</v>
          </cell>
          <cell r="CM1">
            <v>91</v>
          </cell>
          <cell r="CN1">
            <v>92</v>
          </cell>
          <cell r="CO1">
            <v>93</v>
          </cell>
          <cell r="CP1">
            <v>94</v>
          </cell>
          <cell r="CQ1">
            <v>95</v>
          </cell>
          <cell r="CR1">
            <v>96</v>
          </cell>
          <cell r="CS1">
            <v>97</v>
          </cell>
          <cell r="CT1">
            <v>98</v>
          </cell>
          <cell r="CU1">
            <v>99</v>
          </cell>
          <cell r="CV1">
            <v>100</v>
          </cell>
          <cell r="CW1">
            <v>101</v>
          </cell>
          <cell r="CX1">
            <v>102</v>
          </cell>
          <cell r="CY1">
            <v>103</v>
          </cell>
          <cell r="CZ1">
            <v>104</v>
          </cell>
          <cell r="DA1">
            <v>105</v>
          </cell>
          <cell r="DB1">
            <v>106</v>
          </cell>
          <cell r="DC1">
            <v>107</v>
          </cell>
          <cell r="DD1">
            <v>108</v>
          </cell>
          <cell r="DE1">
            <v>109</v>
          </cell>
          <cell r="DF1">
            <v>110</v>
          </cell>
          <cell r="DG1">
            <v>111</v>
          </cell>
          <cell r="DH1">
            <v>112</v>
          </cell>
          <cell r="DI1">
            <v>113</v>
          </cell>
          <cell r="DJ1">
            <v>114</v>
          </cell>
          <cell r="DK1">
            <v>115</v>
          </cell>
          <cell r="DL1">
            <v>116</v>
          </cell>
          <cell r="DM1">
            <v>117</v>
          </cell>
          <cell r="DN1">
            <v>118</v>
          </cell>
          <cell r="DO1">
            <v>119</v>
          </cell>
          <cell r="DP1">
            <v>120</v>
          </cell>
          <cell r="DQ1">
            <v>121</v>
          </cell>
          <cell r="DR1">
            <v>122</v>
          </cell>
          <cell r="DS1">
            <v>123</v>
          </cell>
          <cell r="DT1">
            <v>124</v>
          </cell>
          <cell r="DU1">
            <v>125</v>
          </cell>
          <cell r="DV1">
            <v>126</v>
          </cell>
          <cell r="DW1">
            <v>127</v>
          </cell>
          <cell r="DX1">
            <v>128</v>
          </cell>
          <cell r="DY1">
            <v>129</v>
          </cell>
          <cell r="DZ1">
            <v>130</v>
          </cell>
          <cell r="EA1">
            <v>131</v>
          </cell>
          <cell r="EB1">
            <v>132</v>
          </cell>
          <cell r="EC1">
            <v>133</v>
          </cell>
          <cell r="ED1">
            <v>134</v>
          </cell>
          <cell r="EE1">
            <v>135</v>
          </cell>
          <cell r="EF1">
            <v>136</v>
          </cell>
          <cell r="EG1">
            <v>137</v>
          </cell>
          <cell r="EH1">
            <v>138</v>
          </cell>
          <cell r="EI1">
            <v>139</v>
          </cell>
          <cell r="EJ1">
            <v>140</v>
          </cell>
          <cell r="EK1">
            <v>141</v>
          </cell>
          <cell r="EL1">
            <v>142</v>
          </cell>
          <cell r="EM1">
            <v>143</v>
          </cell>
          <cell r="EN1">
            <v>144</v>
          </cell>
          <cell r="EO1">
            <v>145</v>
          </cell>
          <cell r="EP1">
            <v>146</v>
          </cell>
          <cell r="EQ1">
            <v>147</v>
          </cell>
          <cell r="ER1">
            <v>148</v>
          </cell>
          <cell r="ES1">
            <v>149</v>
          </cell>
          <cell r="ET1">
            <v>150</v>
          </cell>
          <cell r="EU1">
            <v>151</v>
          </cell>
          <cell r="EV1">
            <v>152</v>
          </cell>
          <cell r="EW1">
            <v>153</v>
          </cell>
          <cell r="EX1">
            <v>154</v>
          </cell>
          <cell r="EY1">
            <v>155</v>
          </cell>
          <cell r="EZ1">
            <v>156</v>
          </cell>
          <cell r="FA1">
            <v>157</v>
          </cell>
          <cell r="FB1">
            <v>158</v>
          </cell>
          <cell r="FC1">
            <v>159</v>
          </cell>
          <cell r="FD1">
            <v>160</v>
          </cell>
          <cell r="FE1">
            <v>161</v>
          </cell>
          <cell r="FF1">
            <v>162</v>
          </cell>
          <cell r="FG1">
            <v>163</v>
          </cell>
          <cell r="FH1">
            <v>164</v>
          </cell>
          <cell r="FI1">
            <v>165</v>
          </cell>
        </row>
        <row r="2">
          <cell r="CK2" t="str">
            <v>MATERIAL</v>
          </cell>
          <cell r="DV2" t="str">
            <v>Atividades Auxiliares</v>
          </cell>
        </row>
        <row r="3">
          <cell r="E3">
            <v>1</v>
          </cell>
          <cell r="F3">
            <v>1</v>
          </cell>
          <cell r="G3">
            <v>1</v>
          </cell>
          <cell r="H3">
            <v>1</v>
          </cell>
          <cell r="I3">
            <v>1</v>
          </cell>
          <cell r="J3">
            <v>1</v>
          </cell>
          <cell r="K3">
            <v>1</v>
          </cell>
          <cell r="L3">
            <v>1</v>
          </cell>
          <cell r="M3">
            <v>2</v>
          </cell>
          <cell r="N3">
            <v>2</v>
          </cell>
          <cell r="O3">
            <v>2</v>
          </cell>
          <cell r="P3">
            <v>2</v>
          </cell>
          <cell r="Q3">
            <v>2</v>
          </cell>
          <cell r="R3">
            <v>2</v>
          </cell>
          <cell r="S3">
            <v>2</v>
          </cell>
          <cell r="T3">
            <v>2</v>
          </cell>
          <cell r="U3">
            <v>3</v>
          </cell>
          <cell r="V3">
            <v>3</v>
          </cell>
          <cell r="W3">
            <v>3</v>
          </cell>
          <cell r="X3">
            <v>3</v>
          </cell>
          <cell r="Y3">
            <v>3</v>
          </cell>
          <cell r="Z3">
            <v>3</v>
          </cell>
          <cell r="AA3">
            <v>3</v>
          </cell>
          <cell r="AB3">
            <v>3</v>
          </cell>
          <cell r="AC3">
            <v>4</v>
          </cell>
          <cell r="AD3">
            <v>4</v>
          </cell>
          <cell r="AE3">
            <v>4</v>
          </cell>
          <cell r="AF3">
            <v>4</v>
          </cell>
          <cell r="AG3">
            <v>4</v>
          </cell>
          <cell r="AH3">
            <v>4</v>
          </cell>
          <cell r="AI3">
            <v>4</v>
          </cell>
          <cell r="AJ3">
            <v>4</v>
          </cell>
          <cell r="AK3">
            <v>5</v>
          </cell>
          <cell r="AL3">
            <v>5</v>
          </cell>
          <cell r="AM3">
            <v>5</v>
          </cell>
          <cell r="AN3">
            <v>5</v>
          </cell>
          <cell r="AO3">
            <v>5</v>
          </cell>
          <cell r="AP3">
            <v>5</v>
          </cell>
          <cell r="AQ3">
            <v>5</v>
          </cell>
          <cell r="AR3">
            <v>5</v>
          </cell>
          <cell r="AS3">
            <v>6</v>
          </cell>
          <cell r="AT3">
            <v>6</v>
          </cell>
          <cell r="AU3">
            <v>6</v>
          </cell>
          <cell r="AV3">
            <v>6</v>
          </cell>
          <cell r="AW3">
            <v>6</v>
          </cell>
          <cell r="AX3">
            <v>6</v>
          </cell>
          <cell r="AY3">
            <v>6</v>
          </cell>
          <cell r="AZ3">
            <v>6</v>
          </cell>
          <cell r="BB3">
            <v>1</v>
          </cell>
          <cell r="BC3">
            <v>1</v>
          </cell>
          <cell r="BD3">
            <v>1</v>
          </cell>
          <cell r="BE3">
            <v>1</v>
          </cell>
          <cell r="BF3">
            <v>1</v>
          </cell>
          <cell r="BG3">
            <v>2</v>
          </cell>
          <cell r="BH3">
            <v>2</v>
          </cell>
          <cell r="BI3">
            <v>2</v>
          </cell>
          <cell r="BJ3">
            <v>2</v>
          </cell>
          <cell r="BK3">
            <v>2</v>
          </cell>
          <cell r="BL3">
            <v>3</v>
          </cell>
          <cell r="BM3">
            <v>3</v>
          </cell>
          <cell r="BN3">
            <v>3</v>
          </cell>
          <cell r="BO3">
            <v>3</v>
          </cell>
          <cell r="BP3">
            <v>3</v>
          </cell>
          <cell r="BQ3">
            <v>4</v>
          </cell>
          <cell r="BR3">
            <v>4</v>
          </cell>
          <cell r="BS3">
            <v>4</v>
          </cell>
          <cell r="BT3">
            <v>4</v>
          </cell>
          <cell r="BU3">
            <v>4</v>
          </cell>
          <cell r="BV3">
            <v>5</v>
          </cell>
          <cell r="BW3">
            <v>5</v>
          </cell>
          <cell r="BX3">
            <v>5</v>
          </cell>
          <cell r="BY3">
            <v>5</v>
          </cell>
          <cell r="BZ3">
            <v>5</v>
          </cell>
          <cell r="CA3">
            <v>6</v>
          </cell>
          <cell r="CB3">
            <v>6</v>
          </cell>
          <cell r="CC3">
            <v>6</v>
          </cell>
          <cell r="CD3">
            <v>6</v>
          </cell>
          <cell r="CE3">
            <v>6</v>
          </cell>
          <cell r="CK3">
            <v>1</v>
          </cell>
          <cell r="CL3">
            <v>1</v>
          </cell>
          <cell r="CM3">
            <v>1</v>
          </cell>
          <cell r="CN3">
            <v>1</v>
          </cell>
          <cell r="CO3">
            <v>1</v>
          </cell>
          <cell r="CP3">
            <v>1</v>
          </cell>
          <cell r="CQ3">
            <v>2</v>
          </cell>
          <cell r="CR3">
            <v>2</v>
          </cell>
          <cell r="CS3">
            <v>2</v>
          </cell>
          <cell r="CT3">
            <v>2</v>
          </cell>
          <cell r="CU3">
            <v>2</v>
          </cell>
          <cell r="CV3">
            <v>2</v>
          </cell>
          <cell r="CW3">
            <v>3</v>
          </cell>
          <cell r="CX3">
            <v>3</v>
          </cell>
          <cell r="CY3">
            <v>3</v>
          </cell>
          <cell r="CZ3">
            <v>3</v>
          </cell>
          <cell r="DA3">
            <v>3</v>
          </cell>
          <cell r="DB3">
            <v>3</v>
          </cell>
          <cell r="DC3">
            <v>4</v>
          </cell>
          <cell r="DD3">
            <v>4</v>
          </cell>
          <cell r="DE3">
            <v>4</v>
          </cell>
          <cell r="DF3">
            <v>4</v>
          </cell>
          <cell r="DG3">
            <v>4</v>
          </cell>
          <cell r="DH3">
            <v>4</v>
          </cell>
          <cell r="DI3">
            <v>5</v>
          </cell>
          <cell r="DJ3">
            <v>5</v>
          </cell>
          <cell r="DK3">
            <v>5</v>
          </cell>
          <cell r="DL3">
            <v>5</v>
          </cell>
          <cell r="DM3">
            <v>5</v>
          </cell>
          <cell r="DN3">
            <v>5</v>
          </cell>
          <cell r="DO3">
            <v>6</v>
          </cell>
          <cell r="DP3">
            <v>6</v>
          </cell>
          <cell r="DQ3">
            <v>6</v>
          </cell>
          <cell r="DR3">
            <v>6</v>
          </cell>
          <cell r="DS3">
            <v>6</v>
          </cell>
          <cell r="DT3">
            <v>6</v>
          </cell>
          <cell r="DV3">
            <v>1</v>
          </cell>
          <cell r="DW3">
            <v>1</v>
          </cell>
          <cell r="DX3">
            <v>1</v>
          </cell>
          <cell r="DY3">
            <v>1</v>
          </cell>
          <cell r="DZ3">
            <v>1</v>
          </cell>
          <cell r="EA3">
            <v>1</v>
          </cell>
          <cell r="EB3">
            <v>2</v>
          </cell>
          <cell r="EC3">
            <v>2</v>
          </cell>
          <cell r="ED3">
            <v>2</v>
          </cell>
          <cell r="EE3">
            <v>2</v>
          </cell>
          <cell r="EF3">
            <v>2</v>
          </cell>
          <cell r="EG3">
            <v>2</v>
          </cell>
          <cell r="EH3">
            <v>3</v>
          </cell>
          <cell r="EI3">
            <v>3</v>
          </cell>
          <cell r="EJ3">
            <v>3</v>
          </cell>
          <cell r="EK3">
            <v>3</v>
          </cell>
          <cell r="EL3">
            <v>3</v>
          </cell>
          <cell r="EM3">
            <v>3</v>
          </cell>
          <cell r="EN3">
            <v>4</v>
          </cell>
          <cell r="EO3">
            <v>4</v>
          </cell>
          <cell r="EP3">
            <v>4</v>
          </cell>
          <cell r="EQ3">
            <v>4</v>
          </cell>
          <cell r="ER3">
            <v>4</v>
          </cell>
          <cell r="ES3">
            <v>4</v>
          </cell>
          <cell r="ET3">
            <v>5</v>
          </cell>
          <cell r="EU3">
            <v>5</v>
          </cell>
          <cell r="EV3">
            <v>5</v>
          </cell>
          <cell r="EW3">
            <v>5</v>
          </cell>
          <cell r="EX3">
            <v>5</v>
          </cell>
          <cell r="EY3">
            <v>5</v>
          </cell>
          <cell r="EZ3">
            <v>6</v>
          </cell>
          <cell r="FA3">
            <v>6</v>
          </cell>
          <cell r="FB3">
            <v>6</v>
          </cell>
          <cell r="FC3">
            <v>6</v>
          </cell>
          <cell r="FD3">
            <v>6</v>
          </cell>
          <cell r="FE3">
            <v>6</v>
          </cell>
          <cell r="FH3" t="str">
            <v>BDI</v>
          </cell>
        </row>
        <row r="4">
          <cell r="E4" t="str">
            <v>EQ-1</v>
          </cell>
          <cell r="F4" t="str">
            <v>EQ-1</v>
          </cell>
          <cell r="G4" t="str">
            <v>EQ-1</v>
          </cell>
          <cell r="H4" t="str">
            <v>EQ-1</v>
          </cell>
          <cell r="I4" t="str">
            <v>EQ-1</v>
          </cell>
          <cell r="J4" t="str">
            <v>EQ-1</v>
          </cell>
          <cell r="K4" t="str">
            <v>EQ-1</v>
          </cell>
          <cell r="L4" t="str">
            <v>EQ-1</v>
          </cell>
          <cell r="M4" t="str">
            <v>EQ-2</v>
          </cell>
          <cell r="N4" t="str">
            <v>EQ-2</v>
          </cell>
          <cell r="O4" t="str">
            <v>EQ-2</v>
          </cell>
          <cell r="P4" t="str">
            <v>EQ-2</v>
          </cell>
          <cell r="Q4" t="str">
            <v>EQ-2</v>
          </cell>
          <cell r="R4" t="str">
            <v>EQ-2</v>
          </cell>
          <cell r="S4" t="str">
            <v>EQ-2</v>
          </cell>
          <cell r="T4" t="str">
            <v>EQ-2</v>
          </cell>
          <cell r="U4" t="str">
            <v>EQ-3</v>
          </cell>
          <cell r="V4" t="str">
            <v>EQ-3</v>
          </cell>
          <cell r="W4" t="str">
            <v>EQ-3</v>
          </cell>
          <cell r="X4" t="str">
            <v>EQ-3</v>
          </cell>
          <cell r="Y4" t="str">
            <v>EQ-3</v>
          </cell>
          <cell r="Z4" t="str">
            <v>EQ-3</v>
          </cell>
          <cell r="AA4" t="str">
            <v>EQ-3</v>
          </cell>
          <cell r="AB4" t="str">
            <v>EQ-3</v>
          </cell>
          <cell r="AC4" t="str">
            <v>EQ-4</v>
          </cell>
          <cell r="AD4" t="str">
            <v>EQ-4</v>
          </cell>
          <cell r="AE4" t="str">
            <v>EQ-4</v>
          </cell>
          <cell r="AF4" t="str">
            <v>EQ-4</v>
          </cell>
          <cell r="AG4" t="str">
            <v>EQ-4</v>
          </cell>
          <cell r="AH4" t="str">
            <v>EQ-4</v>
          </cell>
          <cell r="AI4" t="str">
            <v>EQ-4</v>
          </cell>
          <cell r="AJ4" t="str">
            <v>EQ-4</v>
          </cell>
          <cell r="AK4" t="str">
            <v>EQ-5</v>
          </cell>
          <cell r="AL4" t="str">
            <v>EQ-5</v>
          </cell>
          <cell r="AM4" t="str">
            <v>EQ-5</v>
          </cell>
          <cell r="AN4" t="str">
            <v>EQ-5</v>
          </cell>
          <cell r="AO4" t="str">
            <v>EQ-5</v>
          </cell>
          <cell r="AP4" t="str">
            <v>EQ-5</v>
          </cell>
          <cell r="AQ4" t="str">
            <v>EQ-5</v>
          </cell>
          <cell r="AR4" t="str">
            <v>EQ-5</v>
          </cell>
          <cell r="AS4" t="str">
            <v>EQ-6</v>
          </cell>
          <cell r="AT4" t="str">
            <v>EQ-6</v>
          </cell>
          <cell r="AU4" t="str">
            <v>EQ-6</v>
          </cell>
          <cell r="AV4" t="str">
            <v>EQ-6</v>
          </cell>
          <cell r="AW4" t="str">
            <v>EQ-6</v>
          </cell>
          <cell r="AX4" t="str">
            <v>EQ-6</v>
          </cell>
          <cell r="AY4" t="str">
            <v>EQ-6</v>
          </cell>
          <cell r="AZ4" t="str">
            <v>EQ-6</v>
          </cell>
          <cell r="BA4" t="str">
            <v>EQ</v>
          </cell>
          <cell r="BB4" t="str">
            <v>MO-1</v>
          </cell>
          <cell r="BC4" t="str">
            <v>MO-1</v>
          </cell>
          <cell r="BD4" t="str">
            <v>MO-1</v>
          </cell>
          <cell r="BE4" t="str">
            <v>MO-1</v>
          </cell>
          <cell r="BF4" t="str">
            <v>MO-1</v>
          </cell>
          <cell r="BG4" t="str">
            <v>MO-2</v>
          </cell>
          <cell r="BH4" t="str">
            <v>MO-2</v>
          </cell>
          <cell r="BI4" t="str">
            <v>MO-2</v>
          </cell>
          <cell r="BJ4" t="str">
            <v>MO-2</v>
          </cell>
          <cell r="BK4" t="str">
            <v>MO-2</v>
          </cell>
          <cell r="BL4" t="str">
            <v>MO-3</v>
          </cell>
          <cell r="BM4" t="str">
            <v>MO-3</v>
          </cell>
          <cell r="BN4" t="str">
            <v>MO-3</v>
          </cell>
          <cell r="BO4" t="str">
            <v>MO-3</v>
          </cell>
          <cell r="BP4" t="str">
            <v>MO-3</v>
          </cell>
          <cell r="BQ4" t="str">
            <v>MO-4</v>
          </cell>
          <cell r="BR4" t="str">
            <v>MO-4</v>
          </cell>
          <cell r="BS4" t="str">
            <v>MO-4</v>
          </cell>
          <cell r="BT4" t="str">
            <v>MO-4</v>
          </cell>
          <cell r="BU4" t="str">
            <v>MO-4</v>
          </cell>
          <cell r="BV4" t="str">
            <v>MO-5</v>
          </cell>
          <cell r="BW4" t="str">
            <v>MO-5</v>
          </cell>
          <cell r="BX4" t="str">
            <v>MO-5</v>
          </cell>
          <cell r="BY4" t="str">
            <v>MO-5</v>
          </cell>
          <cell r="BZ4" t="str">
            <v>MO-5</v>
          </cell>
          <cell r="CA4" t="str">
            <v>MO-6</v>
          </cell>
          <cell r="CB4" t="str">
            <v>MO-6</v>
          </cell>
          <cell r="CC4" t="str">
            <v>MO-6</v>
          </cell>
          <cell r="CD4" t="str">
            <v>MO-6</v>
          </cell>
          <cell r="CE4" t="str">
            <v>MO-6</v>
          </cell>
          <cell r="CF4" t="str">
            <v>MO</v>
          </cell>
          <cell r="CK4" t="str">
            <v>MA-1</v>
          </cell>
          <cell r="CL4" t="str">
            <v>MA-1</v>
          </cell>
          <cell r="CM4" t="str">
            <v>MA-1</v>
          </cell>
          <cell r="CN4" t="str">
            <v>MA-1</v>
          </cell>
          <cell r="CO4" t="str">
            <v>MA-1</v>
          </cell>
          <cell r="CP4" t="str">
            <v>MA-1</v>
          </cell>
          <cell r="CQ4" t="str">
            <v>MA-2</v>
          </cell>
          <cell r="CR4" t="str">
            <v>MA-2</v>
          </cell>
          <cell r="CS4" t="str">
            <v>MA-2</v>
          </cell>
          <cell r="CT4" t="str">
            <v>MA-2</v>
          </cell>
          <cell r="CU4" t="str">
            <v>MA-2</v>
          </cell>
          <cell r="CV4" t="str">
            <v>MA-2</v>
          </cell>
          <cell r="CW4" t="str">
            <v>MA-3</v>
          </cell>
          <cell r="CX4" t="str">
            <v>MA-3</v>
          </cell>
          <cell r="CY4" t="str">
            <v>MA-3</v>
          </cell>
          <cell r="CZ4" t="str">
            <v>MA-3</v>
          </cell>
          <cell r="DA4" t="str">
            <v>MA-3</v>
          </cell>
          <cell r="DB4" t="str">
            <v>MA-3</v>
          </cell>
          <cell r="DC4" t="str">
            <v>MA-4</v>
          </cell>
          <cell r="DD4" t="str">
            <v>MA-4</v>
          </cell>
          <cell r="DE4" t="str">
            <v>MA-4</v>
          </cell>
          <cell r="DF4" t="str">
            <v>MA-4</v>
          </cell>
          <cell r="DG4" t="str">
            <v>MA-4</v>
          </cell>
          <cell r="DH4" t="str">
            <v>MA-4</v>
          </cell>
          <cell r="DI4" t="str">
            <v>MA-5</v>
          </cell>
          <cell r="DJ4" t="str">
            <v>MA-5</v>
          </cell>
          <cell r="DK4" t="str">
            <v>MA-5</v>
          </cell>
          <cell r="DL4" t="str">
            <v>MA-5</v>
          </cell>
          <cell r="DM4" t="str">
            <v>MA-5</v>
          </cell>
          <cell r="DN4" t="str">
            <v>MA-5</v>
          </cell>
          <cell r="DO4" t="str">
            <v>MA-6</v>
          </cell>
          <cell r="DP4" t="str">
            <v>MA-6</v>
          </cell>
          <cell r="DQ4" t="str">
            <v>MA-6</v>
          </cell>
          <cell r="DR4" t="str">
            <v>MA-6</v>
          </cell>
          <cell r="DS4" t="str">
            <v>MA-6</v>
          </cell>
          <cell r="DT4" t="str">
            <v>MA-6</v>
          </cell>
          <cell r="DU4" t="str">
            <v>MA</v>
          </cell>
          <cell r="DV4" t="str">
            <v>AT-1</v>
          </cell>
          <cell r="DW4" t="str">
            <v>AT-1</v>
          </cell>
          <cell r="DX4" t="str">
            <v>AT-1</v>
          </cell>
          <cell r="DY4" t="str">
            <v>AT-1</v>
          </cell>
          <cell r="DZ4" t="str">
            <v>AT-1</v>
          </cell>
          <cell r="EA4" t="str">
            <v>AT-1</v>
          </cell>
          <cell r="EB4" t="str">
            <v>AT-2</v>
          </cell>
          <cell r="EC4" t="str">
            <v>AT-2</v>
          </cell>
          <cell r="ED4" t="str">
            <v>AT-2</v>
          </cell>
          <cell r="EE4" t="str">
            <v>AT-2</v>
          </cell>
          <cell r="EF4" t="str">
            <v>AT-2</v>
          </cell>
          <cell r="EG4" t="str">
            <v>AT-2</v>
          </cell>
          <cell r="EH4" t="str">
            <v>AT-3</v>
          </cell>
          <cell r="EI4" t="str">
            <v>AT-3</v>
          </cell>
          <cell r="EJ4" t="str">
            <v>AT-3</v>
          </cell>
          <cell r="EK4" t="str">
            <v>AT-3</v>
          </cell>
          <cell r="EL4" t="str">
            <v>AT-3</v>
          </cell>
          <cell r="EM4" t="str">
            <v>AT-3</v>
          </cell>
          <cell r="EN4" t="str">
            <v>AT-4</v>
          </cell>
          <cell r="EO4" t="str">
            <v>AT-4</v>
          </cell>
          <cell r="EP4" t="str">
            <v>AT-4</v>
          </cell>
          <cell r="EQ4" t="str">
            <v>AT-4</v>
          </cell>
          <cell r="ER4" t="str">
            <v>AT-4</v>
          </cell>
          <cell r="ES4" t="str">
            <v>AT-4</v>
          </cell>
          <cell r="ET4" t="str">
            <v>AT-5</v>
          </cell>
          <cell r="EU4" t="str">
            <v>AT-5</v>
          </cell>
          <cell r="EV4" t="str">
            <v>AT-5</v>
          </cell>
          <cell r="EW4" t="str">
            <v>AT-5</v>
          </cell>
          <cell r="EX4" t="str">
            <v>AT-5</v>
          </cell>
          <cell r="EY4" t="str">
            <v>AT-5</v>
          </cell>
          <cell r="EZ4" t="str">
            <v>AT-6</v>
          </cell>
          <cell r="FA4" t="str">
            <v>AT-6</v>
          </cell>
          <cell r="FB4" t="str">
            <v>AT-6</v>
          </cell>
          <cell r="FC4" t="str">
            <v>AT-6</v>
          </cell>
          <cell r="FD4" t="str">
            <v>AT-6</v>
          </cell>
          <cell r="FE4" t="str">
            <v>AT-6</v>
          </cell>
          <cell r="FF4" t="str">
            <v>AT</v>
          </cell>
          <cell r="FH4">
            <v>0.26700000000000002</v>
          </cell>
        </row>
        <row r="5">
          <cell r="A5" t="str">
            <v>Cód Serviço</v>
          </cell>
          <cell r="B5" t="str">
            <v>Descr Serviço</v>
          </cell>
          <cell r="C5" t="str">
            <v>Unidade</v>
          </cell>
          <cell r="D5" t="str">
            <v>Produtividade</v>
          </cell>
          <cell r="E5" t="str">
            <v>Cód.EQ-1</v>
          </cell>
          <cell r="F5" t="str">
            <v>Descr.EQ-1</v>
          </cell>
          <cell r="G5" t="str">
            <v>Quant.EQ-1</v>
          </cell>
          <cell r="H5" t="str">
            <v>UtilOp.-EQ-1</v>
          </cell>
          <cell r="I5" t="str">
            <v>UtilImp.EQ-1</v>
          </cell>
          <cell r="J5" t="str">
            <v>CustOp.-EQ-1</v>
          </cell>
          <cell r="K5" t="str">
            <v>CustImp.EQ-1</v>
          </cell>
          <cell r="L5" t="str">
            <v>CustHor.EQ-1</v>
          </cell>
          <cell r="M5" t="str">
            <v>Cód.EQ-2</v>
          </cell>
          <cell r="N5" t="str">
            <v>Descr.EQ-2</v>
          </cell>
          <cell r="O5" t="str">
            <v>Quant.EQ-2</v>
          </cell>
          <cell r="P5" t="str">
            <v>UtilOp.-EQ-2</v>
          </cell>
          <cell r="Q5" t="str">
            <v>UtilImp.EQ-2</v>
          </cell>
          <cell r="R5" t="str">
            <v>CustOp.-EQ-2</v>
          </cell>
          <cell r="S5" t="str">
            <v>CustImp.EQ-2</v>
          </cell>
          <cell r="T5" t="str">
            <v>CustHor.EQ-2</v>
          </cell>
          <cell r="U5" t="str">
            <v>Cód.EQ-3</v>
          </cell>
          <cell r="V5" t="str">
            <v>Descr.EQ-3</v>
          </cell>
          <cell r="W5" t="str">
            <v>Quant.EQ-3</v>
          </cell>
          <cell r="X5" t="str">
            <v>UtilOp.-EQ-3</v>
          </cell>
          <cell r="Y5" t="str">
            <v>UtilImp.EQ-3</v>
          </cell>
          <cell r="Z5" t="str">
            <v>CustOp.-EQ-3</v>
          </cell>
          <cell r="AA5" t="str">
            <v>CustImp.EQ-3</v>
          </cell>
          <cell r="AB5" t="str">
            <v>CustHor.EQ-3</v>
          </cell>
          <cell r="AC5" t="str">
            <v>Cód.EQ-4</v>
          </cell>
          <cell r="AD5" t="str">
            <v>Descr.EQ-4</v>
          </cell>
          <cell r="AE5" t="str">
            <v>Quant.EQ-4</v>
          </cell>
          <cell r="AF5" t="str">
            <v>UtilOp.-EQ-4</v>
          </cell>
          <cell r="AG5" t="str">
            <v>UtilImp.EQ-4</v>
          </cell>
          <cell r="AH5" t="str">
            <v>CustOp.-EQ-4</v>
          </cell>
          <cell r="AI5" t="str">
            <v>CustImp.EQ-4</v>
          </cell>
          <cell r="AJ5" t="str">
            <v>CustHor.EQ-4</v>
          </cell>
          <cell r="AK5" t="str">
            <v>Cód.EQ-5</v>
          </cell>
          <cell r="AL5" t="str">
            <v>Descr.EQ-5</v>
          </cell>
          <cell r="AM5" t="str">
            <v>Quant.EQ-5</v>
          </cell>
          <cell r="AN5" t="str">
            <v>UtilOp.-EQ-5</v>
          </cell>
          <cell r="AO5" t="str">
            <v>UtilImp.EQ-5</v>
          </cell>
          <cell r="AP5" t="str">
            <v>CustOp.-EQ-5</v>
          </cell>
          <cell r="AQ5" t="str">
            <v>CustImp.EQ-5</v>
          </cell>
          <cell r="AR5" t="str">
            <v>CustHor.EQ-5</v>
          </cell>
          <cell r="AS5" t="str">
            <v>Cód.EQ-6</v>
          </cell>
          <cell r="AT5" t="str">
            <v>Descr.EQ-6</v>
          </cell>
          <cell r="AU5" t="str">
            <v>Quant.EQ-6</v>
          </cell>
          <cell r="AV5" t="str">
            <v>UtilOp.-EQ-6</v>
          </cell>
          <cell r="AW5" t="str">
            <v>UtilImp.EQ-6</v>
          </cell>
          <cell r="AX5" t="str">
            <v>CustOp.-EQ-6</v>
          </cell>
          <cell r="AY5" t="str">
            <v>CustImp.EQ-6</v>
          </cell>
          <cell r="AZ5" t="str">
            <v>CustHor.EQ-6</v>
          </cell>
          <cell r="BA5" t="str">
            <v>Custo Horário Equip</v>
          </cell>
          <cell r="BB5" t="str">
            <v>Cód.MO-1</v>
          </cell>
          <cell r="BC5" t="str">
            <v>Descr.MO-1</v>
          </cell>
          <cell r="BD5" t="str">
            <v>Quant.MO-1</v>
          </cell>
          <cell r="BE5" t="str">
            <v>SalHor.MO-1</v>
          </cell>
          <cell r="BF5" t="str">
            <v>CustHor.MO-1</v>
          </cell>
          <cell r="BG5" t="str">
            <v>Cód.MO-2</v>
          </cell>
          <cell r="BH5" t="str">
            <v>Descr.MO-2</v>
          </cell>
          <cell r="BI5" t="str">
            <v>Quant.MO-2</v>
          </cell>
          <cell r="BJ5" t="str">
            <v>SalHor.MO-2</v>
          </cell>
          <cell r="BK5" t="str">
            <v>CustHor.MO-2</v>
          </cell>
          <cell r="BL5" t="str">
            <v>Cód.MO-3</v>
          </cell>
          <cell r="BM5" t="str">
            <v>Descr.MO-3</v>
          </cell>
          <cell r="BN5" t="str">
            <v>Quant.MO-3</v>
          </cell>
          <cell r="BO5" t="str">
            <v>SalHor.MO-3</v>
          </cell>
          <cell r="BP5" t="str">
            <v>CustHor.MO-3</v>
          </cell>
          <cell r="BQ5" t="str">
            <v>Cód.MO-4</v>
          </cell>
          <cell r="BR5" t="str">
            <v>Descr.MO-4</v>
          </cell>
          <cell r="BS5" t="str">
            <v>Quant.MO-4</v>
          </cell>
          <cell r="BT5" t="str">
            <v>SalHor.MO-4</v>
          </cell>
          <cell r="BU5" t="str">
            <v>CustHor.MO-4</v>
          </cell>
          <cell r="BV5" t="str">
            <v>Cód.MO-5</v>
          </cell>
          <cell r="BW5" t="str">
            <v>Descr.MO-5</v>
          </cell>
          <cell r="BX5" t="str">
            <v>Quant.MO-5</v>
          </cell>
          <cell r="BY5" t="str">
            <v>SalHor.MO-5</v>
          </cell>
          <cell r="BZ5" t="str">
            <v>CustHor.MO-5</v>
          </cell>
          <cell r="CA5" t="str">
            <v>Cód.MO-6</v>
          </cell>
          <cell r="CB5" t="str">
            <v>Descr.MO-6</v>
          </cell>
          <cell r="CC5" t="str">
            <v>Quant.MO-6</v>
          </cell>
          <cell r="CD5" t="str">
            <v>SalHor.MO-6</v>
          </cell>
          <cell r="CE5" t="str">
            <v>CustHor.MO-6</v>
          </cell>
          <cell r="CF5" t="str">
            <v>Custo Horário MO</v>
          </cell>
          <cell r="CG5" t="str">
            <v>%Ferram</v>
          </cell>
          <cell r="CH5" t="str">
            <v>Valor Adic. Ferramentas</v>
          </cell>
          <cell r="CI5" t="str">
            <v>Custo Horário Execução</v>
          </cell>
          <cell r="CJ5" t="str">
            <v>Custo Unitário Execução</v>
          </cell>
          <cell r="CK5" t="str">
            <v>Cód.MA-1</v>
          </cell>
          <cell r="CL5" t="str">
            <v>Descr.MA-1</v>
          </cell>
          <cell r="CM5" t="str">
            <v>Quant.MA-1</v>
          </cell>
          <cell r="CN5" t="str">
            <v>UNID.MA-1</v>
          </cell>
          <cell r="CO5" t="str">
            <v>PreçoUnit.MA-1</v>
          </cell>
          <cell r="CP5" t="str">
            <v>CustUnit.MA-1</v>
          </cell>
          <cell r="CQ5" t="str">
            <v>Cód.MA-2</v>
          </cell>
          <cell r="CR5" t="str">
            <v>Descr.MA-2</v>
          </cell>
          <cell r="CS5" t="str">
            <v>Quant.MA-2</v>
          </cell>
          <cell r="CT5" t="str">
            <v>UNID.MA-2</v>
          </cell>
          <cell r="CU5" t="str">
            <v>PreçoUnit.MA-2</v>
          </cell>
          <cell r="CV5" t="str">
            <v>CustUnit.MA-2</v>
          </cell>
          <cell r="CW5" t="str">
            <v>Cód.MA-3</v>
          </cell>
          <cell r="CX5" t="str">
            <v>Descr.MA-3</v>
          </cell>
          <cell r="CY5" t="str">
            <v>Quant.MA-3</v>
          </cell>
          <cell r="CZ5" t="str">
            <v>UNID.MA-3</v>
          </cell>
          <cell r="DA5" t="str">
            <v>PreçoUnit.MA-3</v>
          </cell>
          <cell r="DB5" t="str">
            <v>CustUnit.MA-3</v>
          </cell>
          <cell r="DC5" t="str">
            <v>Cód.MA-4</v>
          </cell>
          <cell r="DD5" t="str">
            <v>Descr.MA-4</v>
          </cell>
          <cell r="DE5" t="str">
            <v>Quant.MA-4</v>
          </cell>
          <cell r="DF5" t="str">
            <v>UNID.MA-4</v>
          </cell>
          <cell r="DG5" t="str">
            <v>PreçoUnit.MA-4</v>
          </cell>
          <cell r="DH5" t="str">
            <v>CustUnit.MA-4</v>
          </cell>
          <cell r="DI5" t="str">
            <v>Cód.MA-5</v>
          </cell>
          <cell r="DJ5" t="str">
            <v>Descr.MA-5</v>
          </cell>
          <cell r="DK5" t="str">
            <v>Quant.MA-5</v>
          </cell>
          <cell r="DL5" t="str">
            <v>UNID.MA-5</v>
          </cell>
          <cell r="DM5" t="str">
            <v>PreçoUnit.MA-5</v>
          </cell>
          <cell r="DN5" t="str">
            <v>CustUnit.MA-5</v>
          </cell>
          <cell r="DO5" t="str">
            <v>Cód.MA-6</v>
          </cell>
          <cell r="DP5" t="str">
            <v>Descr.MA-6</v>
          </cell>
          <cell r="DQ5" t="str">
            <v>Quant.MA-6</v>
          </cell>
          <cell r="DR5" t="str">
            <v>UNID.MA-6</v>
          </cell>
          <cell r="DS5" t="str">
            <v>PreçoUnit.MA-6</v>
          </cell>
          <cell r="DT5" t="str">
            <v>CustUnit.MA-6</v>
          </cell>
          <cell r="DU5" t="str">
            <v>Custo Total Material</v>
          </cell>
          <cell r="DV5" t="str">
            <v>Cód.AT-1</v>
          </cell>
          <cell r="DW5" t="str">
            <v>Descr.AT-1</v>
          </cell>
          <cell r="DX5" t="str">
            <v>Quant.AT-1</v>
          </cell>
          <cell r="DY5" t="str">
            <v>UNID.AT-1</v>
          </cell>
          <cell r="DZ5" t="str">
            <v>PreçoUnit.AT-1</v>
          </cell>
          <cell r="EA5" t="str">
            <v>CustUnit.AT-1</v>
          </cell>
          <cell r="EB5" t="str">
            <v>Cód.AT-2</v>
          </cell>
          <cell r="EC5" t="str">
            <v>Descr.AT-2</v>
          </cell>
          <cell r="ED5" t="str">
            <v>Quant.AT-2</v>
          </cell>
          <cell r="EE5" t="str">
            <v>UNID.AT-2</v>
          </cell>
          <cell r="EF5" t="str">
            <v>PreçoUnit.AT-2</v>
          </cell>
          <cell r="EG5" t="str">
            <v>CustUnit.AT-2</v>
          </cell>
          <cell r="EH5" t="str">
            <v>Cód.AT-3</v>
          </cell>
          <cell r="EI5" t="str">
            <v>Descr.AT-3</v>
          </cell>
          <cell r="EJ5" t="str">
            <v>Quant.AT-3</v>
          </cell>
          <cell r="EK5" t="str">
            <v>UNID.AT-3</v>
          </cell>
          <cell r="EL5" t="str">
            <v>PreçoUnit.AT-3</v>
          </cell>
          <cell r="EM5" t="str">
            <v>CustUnit.AT-3</v>
          </cell>
          <cell r="EN5" t="str">
            <v>Cód.AT-4</v>
          </cell>
          <cell r="EO5" t="str">
            <v>Descr.AT-4</v>
          </cell>
          <cell r="EP5" t="str">
            <v>Quant.AT-4</v>
          </cell>
          <cell r="EQ5" t="str">
            <v>UNID.AT-4</v>
          </cell>
          <cell r="ER5" t="str">
            <v>PreçoUnit.AT-4</v>
          </cell>
          <cell r="ES5" t="str">
            <v>CustUnit.AT-4</v>
          </cell>
          <cell r="ET5" t="str">
            <v>Cód.AT-5</v>
          </cell>
          <cell r="EU5" t="str">
            <v>Descr.AT-5</v>
          </cell>
          <cell r="EV5" t="str">
            <v>Quant.AT-5</v>
          </cell>
          <cell r="EW5" t="str">
            <v>UNID.AT-5</v>
          </cell>
          <cell r="EX5" t="str">
            <v>PreçoUnit.AT-5</v>
          </cell>
          <cell r="EY5" t="str">
            <v>CustUnit.AT-5</v>
          </cell>
          <cell r="EZ5" t="str">
            <v>Cód.AT-6</v>
          </cell>
          <cell r="FA5" t="str">
            <v>Descr.AT-6</v>
          </cell>
          <cell r="FB5" t="str">
            <v>Quant.AT-6</v>
          </cell>
          <cell r="FC5" t="str">
            <v>UNID.AT-6</v>
          </cell>
          <cell r="FD5" t="str">
            <v>PreçoUnit.AT-6</v>
          </cell>
          <cell r="FE5" t="str">
            <v>CustUnit.AT-6</v>
          </cell>
          <cell r="FF5" t="str">
            <v>Custo Total Ativid Aux</v>
          </cell>
          <cell r="FG5" t="str">
            <v>Custo Unit Direto Total</v>
          </cell>
          <cell r="FH5" t="str">
            <v>Valor BDI</v>
          </cell>
          <cell r="FI5" t="str">
            <v>Preço Unitário Total</v>
          </cell>
        </row>
        <row r="6">
          <cell r="A6" t="str">
            <v>3 S 08 200 50</v>
          </cell>
          <cell r="B6" t="str">
            <v>Recomp. de guarda corpo AC/BC</v>
          </cell>
          <cell r="C6" t="str">
            <v>m</v>
          </cell>
          <cell r="D6">
            <v>2</v>
          </cell>
          <cell r="E6" t="str">
            <v>E208</v>
          </cell>
          <cell r="F6" t="str">
            <v>Compressor de Ar : Atlas Copco : XAHS 107Pd - 200 PCM</v>
          </cell>
          <cell r="G6">
            <v>1</v>
          </cell>
          <cell r="H6">
            <v>0.5</v>
          </cell>
          <cell r="I6">
            <v>0.5</v>
          </cell>
          <cell r="J6">
            <v>60.179499999999997</v>
          </cell>
          <cell r="K6">
            <v>15.0532</v>
          </cell>
          <cell r="L6">
            <v>37.616349999999997</v>
          </cell>
          <cell r="M6" t="str">
            <v>E209</v>
          </cell>
          <cell r="N6" t="str">
            <v>Martelete : Atlas Copco : TEX270 PS - rompedor 28 kg</v>
          </cell>
          <cell r="O6">
            <v>1</v>
          </cell>
          <cell r="P6">
            <v>0.5</v>
          </cell>
          <cell r="Q6">
            <v>0.5</v>
          </cell>
          <cell r="R6">
            <v>11.957700000000001</v>
          </cell>
          <cell r="S6">
            <v>10.7425</v>
          </cell>
          <cell r="T6">
            <v>11.350100000000001</v>
          </cell>
          <cell r="U6" t="str">
            <v>E402</v>
          </cell>
          <cell r="V6" t="str">
            <v>Caminhão Carroceria : Mercedes Benz : 2726 K - de madeira 15 t</v>
          </cell>
          <cell r="W6">
            <v>0.01</v>
          </cell>
          <cell r="X6">
            <v>1</v>
          </cell>
          <cell r="Y6">
            <v>0</v>
          </cell>
          <cell r="Z6">
            <v>136.91759999999999</v>
          </cell>
          <cell r="AA6">
            <v>13.7531</v>
          </cell>
          <cell r="AB6">
            <v>1.3691759999999999</v>
          </cell>
          <cell r="AC6">
            <v>0</v>
          </cell>
          <cell r="AD6">
            <v>0</v>
          </cell>
          <cell r="AE6">
            <v>1</v>
          </cell>
          <cell r="AF6">
            <v>0.5</v>
          </cell>
          <cell r="AG6">
            <v>0.5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1</v>
          </cell>
          <cell r="AN6">
            <v>0.5</v>
          </cell>
          <cell r="AO6">
            <v>0.5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1</v>
          </cell>
          <cell r="AV6">
            <v>0.5</v>
          </cell>
          <cell r="AW6">
            <v>0.5</v>
          </cell>
          <cell r="AX6">
            <v>0</v>
          </cell>
          <cell r="AY6">
            <v>0</v>
          </cell>
          <cell r="AZ6">
            <v>0</v>
          </cell>
          <cell r="BA6">
            <v>50.335625999999998</v>
          </cell>
          <cell r="BB6" t="str">
            <v>T604</v>
          </cell>
          <cell r="BC6" t="str">
            <v>Pedreiro</v>
          </cell>
          <cell r="BD6">
            <v>1</v>
          </cell>
          <cell r="BE6">
            <v>12.5899</v>
          </cell>
          <cell r="BF6">
            <v>12.5899</v>
          </cell>
          <cell r="BG6" t="str">
            <v>T701</v>
          </cell>
          <cell r="BH6" t="str">
            <v>Servente</v>
          </cell>
          <cell r="BI6">
            <v>4</v>
          </cell>
          <cell r="BJ6">
            <v>8.4161000000000001</v>
          </cell>
          <cell r="BK6">
            <v>33.664400000000001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46.254300000000001</v>
          </cell>
          <cell r="CG6">
            <v>0.15509999999999999</v>
          </cell>
          <cell r="CH6">
            <v>7.1740419299999996</v>
          </cell>
          <cell r="CI6">
            <v>103.76396793000001</v>
          </cell>
          <cell r="CJ6">
            <v>51.881983965000003</v>
          </cell>
          <cell r="CK6">
            <v>0</v>
          </cell>
          <cell r="CL6">
            <v>0</v>
          </cell>
          <cell r="CM6">
            <v>0</v>
          </cell>
          <cell r="CN6">
            <v>0</v>
          </cell>
          <cell r="CO6">
            <v>0</v>
          </cell>
          <cell r="CP6">
            <v>0</v>
          </cell>
          <cell r="CQ6">
            <v>0</v>
          </cell>
          <cell r="CR6">
            <v>0</v>
          </cell>
          <cell r="CS6">
            <v>0</v>
          </cell>
          <cell r="CT6">
            <v>0</v>
          </cell>
          <cell r="CU6">
            <v>0</v>
          </cell>
          <cell r="CV6">
            <v>0</v>
          </cell>
          <cell r="CW6">
            <v>0</v>
          </cell>
          <cell r="CX6">
            <v>0</v>
          </cell>
          <cell r="CY6">
            <v>0</v>
          </cell>
          <cell r="CZ6">
            <v>0</v>
          </cell>
          <cell r="DA6">
            <v>0</v>
          </cell>
          <cell r="DB6">
            <v>0</v>
          </cell>
          <cell r="DC6">
            <v>0</v>
          </cell>
          <cell r="DD6">
            <v>0</v>
          </cell>
          <cell r="DE6">
            <v>0</v>
          </cell>
          <cell r="DF6">
            <v>0</v>
          </cell>
          <cell r="DG6">
            <v>0</v>
          </cell>
          <cell r="DH6">
            <v>0</v>
          </cell>
          <cell r="DI6">
            <v>0</v>
          </cell>
          <cell r="DJ6">
            <v>0</v>
          </cell>
          <cell r="DK6">
            <v>0</v>
          </cell>
          <cell r="DL6">
            <v>0</v>
          </cell>
          <cell r="DM6">
            <v>0</v>
          </cell>
          <cell r="DN6">
            <v>0</v>
          </cell>
          <cell r="DO6">
            <v>0</v>
          </cell>
          <cell r="DP6">
            <v>0</v>
          </cell>
          <cell r="DQ6">
            <v>0</v>
          </cell>
          <cell r="DR6">
            <v>0</v>
          </cell>
          <cell r="DS6">
            <v>0</v>
          </cell>
          <cell r="DT6">
            <v>0</v>
          </cell>
          <cell r="DU6">
            <v>0</v>
          </cell>
          <cell r="DV6" t="str">
            <v>1 A 01 418 51</v>
          </cell>
          <cell r="DW6" t="str">
            <v>Concr.estr fck=18MPa c.raz uso ger conf/lanç AC/BC</v>
          </cell>
          <cell r="DX6">
            <v>5.5999999999999999E-3</v>
          </cell>
          <cell r="DY6" t="str">
            <v>m3</v>
          </cell>
          <cell r="DZ6">
            <v>305.69</v>
          </cell>
          <cell r="EA6">
            <v>1.7118640000000001</v>
          </cell>
          <cell r="EB6" t="str">
            <v>1 A 01 720 02</v>
          </cell>
          <cell r="EC6" t="str">
            <v>Fabricação de Guarda-corpo</v>
          </cell>
          <cell r="ED6">
            <v>1</v>
          </cell>
          <cell r="EE6" t="str">
            <v>m</v>
          </cell>
          <cell r="EF6">
            <v>42.74</v>
          </cell>
          <cell r="EG6">
            <v>42.74</v>
          </cell>
          <cell r="EH6">
            <v>0</v>
          </cell>
          <cell r="EI6">
            <v>0</v>
          </cell>
          <cell r="EJ6">
            <v>0</v>
          </cell>
          <cell r="EK6">
            <v>0</v>
          </cell>
          <cell r="EL6">
            <v>0</v>
          </cell>
          <cell r="EM6">
            <v>0</v>
          </cell>
          <cell r="EN6">
            <v>0</v>
          </cell>
          <cell r="EO6">
            <v>0</v>
          </cell>
          <cell r="EP6">
            <v>0</v>
          </cell>
          <cell r="EQ6">
            <v>0</v>
          </cell>
          <cell r="ER6">
            <v>0</v>
          </cell>
          <cell r="ES6">
            <v>0</v>
          </cell>
          <cell r="ET6">
            <v>0</v>
          </cell>
          <cell r="EU6">
            <v>0</v>
          </cell>
          <cell r="EV6">
            <v>0</v>
          </cell>
          <cell r="EW6">
            <v>0</v>
          </cell>
          <cell r="EX6">
            <v>0</v>
          </cell>
          <cell r="EY6">
            <v>0</v>
          </cell>
          <cell r="EZ6">
            <v>0</v>
          </cell>
          <cell r="FA6">
            <v>0</v>
          </cell>
          <cell r="FB6">
            <v>0</v>
          </cell>
          <cell r="FC6">
            <v>0</v>
          </cell>
          <cell r="FD6">
            <v>0</v>
          </cell>
          <cell r="FE6">
            <v>0</v>
          </cell>
          <cell r="FF6">
            <v>44.451864</v>
          </cell>
          <cell r="FG6">
            <v>96.33</v>
          </cell>
          <cell r="FH6">
            <v>25.72</v>
          </cell>
          <cell r="FI6">
            <v>122.05</v>
          </cell>
        </row>
        <row r="7">
          <cell r="A7" t="str">
            <v>3 S 08 200 50-A</v>
          </cell>
          <cell r="B7" t="str">
            <v>Recomp. de guarda corpo AC/BC (Fabricação de Guarda-corpo AC/BC)</v>
          </cell>
          <cell r="C7" t="str">
            <v>m</v>
          </cell>
          <cell r="D7">
            <v>2</v>
          </cell>
          <cell r="E7" t="str">
            <v>E208</v>
          </cell>
          <cell r="F7" t="str">
            <v>Compressor de Ar : Atlas Copco : XAHS 107Pd - 200 PCM</v>
          </cell>
          <cell r="G7">
            <v>1</v>
          </cell>
          <cell r="H7">
            <v>0.5</v>
          </cell>
          <cell r="I7">
            <v>0.5</v>
          </cell>
          <cell r="J7">
            <v>60.179499999999997</v>
          </cell>
          <cell r="K7">
            <v>15.0532</v>
          </cell>
          <cell r="L7">
            <v>37.616349999999997</v>
          </cell>
          <cell r="M7" t="str">
            <v>E209</v>
          </cell>
          <cell r="N7" t="str">
            <v>Martelete : Atlas Copco : TEX270 PS - rompedor 28 kg</v>
          </cell>
          <cell r="O7">
            <v>1</v>
          </cell>
          <cell r="P7">
            <v>0.5</v>
          </cell>
          <cell r="Q7">
            <v>0.5</v>
          </cell>
          <cell r="R7">
            <v>11.957700000000001</v>
          </cell>
          <cell r="S7">
            <v>10.7425</v>
          </cell>
          <cell r="T7">
            <v>11.350100000000001</v>
          </cell>
          <cell r="U7" t="str">
            <v>E402</v>
          </cell>
          <cell r="V7" t="str">
            <v>Caminhão Carroceria : Mercedes Benz : 2726 K - de madeira 15 t</v>
          </cell>
          <cell r="W7">
            <v>0.01</v>
          </cell>
          <cell r="X7">
            <v>1</v>
          </cell>
          <cell r="Y7">
            <v>0</v>
          </cell>
          <cell r="Z7">
            <v>136.91759999999999</v>
          </cell>
          <cell r="AA7">
            <v>13.7531</v>
          </cell>
          <cell r="AB7">
            <v>1.3691759999999999</v>
          </cell>
          <cell r="AC7">
            <v>0</v>
          </cell>
          <cell r="AD7">
            <v>0</v>
          </cell>
          <cell r="AE7">
            <v>1</v>
          </cell>
          <cell r="AF7">
            <v>0.5</v>
          </cell>
          <cell r="AG7">
            <v>0.5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1</v>
          </cell>
          <cell r="AN7">
            <v>0.5</v>
          </cell>
          <cell r="AO7">
            <v>0.5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1</v>
          </cell>
          <cell r="AV7">
            <v>0.5</v>
          </cell>
          <cell r="AW7">
            <v>0.5</v>
          </cell>
          <cell r="AX7">
            <v>0</v>
          </cell>
          <cell r="AY7">
            <v>0</v>
          </cell>
          <cell r="AZ7">
            <v>0</v>
          </cell>
          <cell r="BA7">
            <v>50.335625999999998</v>
          </cell>
          <cell r="BB7" t="str">
            <v>T604</v>
          </cell>
          <cell r="BC7" t="str">
            <v>Pedreiro</v>
          </cell>
          <cell r="BD7">
            <v>1</v>
          </cell>
          <cell r="BE7">
            <v>12.5899</v>
          </cell>
          <cell r="BF7">
            <v>12.5899</v>
          </cell>
          <cell r="BG7" t="str">
            <v>T701</v>
          </cell>
          <cell r="BH7" t="str">
            <v>Servente</v>
          </cell>
          <cell r="BI7">
            <v>4</v>
          </cell>
          <cell r="BJ7">
            <v>8.4161000000000001</v>
          </cell>
          <cell r="BK7">
            <v>33.664400000000001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46.254300000000001</v>
          </cell>
          <cell r="CG7">
            <v>0.15509999999999999</v>
          </cell>
          <cell r="CH7">
            <v>7.1740419299999996</v>
          </cell>
          <cell r="CI7">
            <v>103.76396793000001</v>
          </cell>
          <cell r="CJ7">
            <v>51.881983965000003</v>
          </cell>
          <cell r="CK7">
            <v>0</v>
          </cell>
          <cell r="CL7">
            <v>0</v>
          </cell>
          <cell r="CM7">
            <v>0</v>
          </cell>
          <cell r="CN7">
            <v>0</v>
          </cell>
          <cell r="CO7">
            <v>0</v>
          </cell>
          <cell r="CP7">
            <v>0</v>
          </cell>
          <cell r="CQ7">
            <v>0</v>
          </cell>
          <cell r="CR7">
            <v>0</v>
          </cell>
          <cell r="CS7">
            <v>0</v>
          </cell>
          <cell r="CT7">
            <v>0</v>
          </cell>
          <cell r="CU7">
            <v>0</v>
          </cell>
          <cell r="CV7">
            <v>0</v>
          </cell>
          <cell r="CW7">
            <v>0</v>
          </cell>
          <cell r="CX7">
            <v>0</v>
          </cell>
          <cell r="CY7">
            <v>0</v>
          </cell>
          <cell r="CZ7">
            <v>0</v>
          </cell>
          <cell r="DA7">
            <v>0</v>
          </cell>
          <cell r="DB7">
            <v>0</v>
          </cell>
          <cell r="DC7">
            <v>0</v>
          </cell>
          <cell r="DD7">
            <v>0</v>
          </cell>
          <cell r="DE7">
            <v>0</v>
          </cell>
          <cell r="DF7">
            <v>0</v>
          </cell>
          <cell r="DG7">
            <v>0</v>
          </cell>
          <cell r="DH7">
            <v>0</v>
          </cell>
          <cell r="DI7">
            <v>0</v>
          </cell>
          <cell r="DJ7">
            <v>0</v>
          </cell>
          <cell r="DK7">
            <v>0</v>
          </cell>
          <cell r="DL7">
            <v>0</v>
          </cell>
          <cell r="DM7">
            <v>0</v>
          </cell>
          <cell r="DN7">
            <v>0</v>
          </cell>
          <cell r="DO7">
            <v>0</v>
          </cell>
          <cell r="DP7">
            <v>0</v>
          </cell>
          <cell r="DQ7">
            <v>0</v>
          </cell>
          <cell r="DR7">
            <v>0</v>
          </cell>
          <cell r="DS7">
            <v>0</v>
          </cell>
          <cell r="DT7">
            <v>0</v>
          </cell>
          <cell r="DU7">
            <v>0</v>
          </cell>
          <cell r="DV7" t="str">
            <v>1 A 01 418 51</v>
          </cell>
          <cell r="DW7" t="str">
            <v>Concr.estr fck=18MPa c.raz uso ger conf/lanç AC/BC</v>
          </cell>
          <cell r="DX7">
            <v>5.5999999999999999E-3</v>
          </cell>
          <cell r="DY7" t="str">
            <v>m3</v>
          </cell>
          <cell r="DZ7">
            <v>305.69</v>
          </cell>
          <cell r="EA7">
            <v>1.7118640000000001</v>
          </cell>
          <cell r="EB7" t="str">
            <v>1 A 01 720 52</v>
          </cell>
          <cell r="EC7" t="str">
            <v>Fabricação de guarda - corpo AC/BC</v>
          </cell>
          <cell r="ED7">
            <v>1</v>
          </cell>
          <cell r="EE7" t="str">
            <v>m</v>
          </cell>
          <cell r="EF7">
            <v>44.93</v>
          </cell>
          <cell r="EG7">
            <v>44.93</v>
          </cell>
          <cell r="EH7">
            <v>0</v>
          </cell>
          <cell r="EI7">
            <v>0</v>
          </cell>
          <cell r="EJ7">
            <v>0</v>
          </cell>
          <cell r="EK7">
            <v>0</v>
          </cell>
          <cell r="EL7">
            <v>0</v>
          </cell>
          <cell r="EM7">
            <v>0</v>
          </cell>
          <cell r="EN7">
            <v>0</v>
          </cell>
          <cell r="EO7">
            <v>0</v>
          </cell>
          <cell r="EP7">
            <v>0</v>
          </cell>
          <cell r="EQ7">
            <v>0</v>
          </cell>
          <cell r="ER7">
            <v>0</v>
          </cell>
          <cell r="ES7">
            <v>0</v>
          </cell>
          <cell r="ET7">
            <v>0</v>
          </cell>
          <cell r="EU7">
            <v>0</v>
          </cell>
          <cell r="EV7">
            <v>0</v>
          </cell>
          <cell r="EW7">
            <v>0</v>
          </cell>
          <cell r="EX7">
            <v>0</v>
          </cell>
          <cell r="EY7">
            <v>0</v>
          </cell>
          <cell r="EZ7">
            <v>0</v>
          </cell>
          <cell r="FA7">
            <v>0</v>
          </cell>
          <cell r="FB7">
            <v>0</v>
          </cell>
          <cell r="FC7">
            <v>0</v>
          </cell>
          <cell r="FD7">
            <v>0</v>
          </cell>
          <cell r="FE7">
            <v>0</v>
          </cell>
          <cell r="FF7">
            <v>46.641863999999998</v>
          </cell>
          <cell r="FG7">
            <v>98.52</v>
          </cell>
          <cell r="FH7">
            <v>26.3</v>
          </cell>
          <cell r="FI7">
            <v>124.82</v>
          </cell>
        </row>
        <row r="8">
          <cell r="A8" t="str">
            <v>1 A 00 716 00</v>
          </cell>
          <cell r="B8" t="str">
            <v>Areia comercial</v>
          </cell>
          <cell r="C8" t="str">
            <v>m3</v>
          </cell>
          <cell r="D8">
            <v>1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1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1</v>
          </cell>
          <cell r="P8">
            <v>0.5</v>
          </cell>
          <cell r="Q8">
            <v>0.5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1</v>
          </cell>
          <cell r="X8">
            <v>0.5</v>
          </cell>
          <cell r="Y8">
            <v>0.5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1</v>
          </cell>
          <cell r="AF8">
            <v>0.5</v>
          </cell>
          <cell r="AG8">
            <v>0.5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1</v>
          </cell>
          <cell r="AN8">
            <v>0.5</v>
          </cell>
          <cell r="AO8">
            <v>0.5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1</v>
          </cell>
          <cell r="AV8">
            <v>0.5</v>
          </cell>
          <cell r="AW8">
            <v>0.5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 t="str">
            <v>M704</v>
          </cell>
          <cell r="CL8" t="str">
            <v>Areia lavada</v>
          </cell>
          <cell r="CM8">
            <v>1</v>
          </cell>
          <cell r="CN8" t="str">
            <v>m3</v>
          </cell>
          <cell r="CO8">
            <v>58.75</v>
          </cell>
          <cell r="CP8">
            <v>58.75</v>
          </cell>
          <cell r="CQ8">
            <v>0</v>
          </cell>
          <cell r="CR8">
            <v>0</v>
          </cell>
          <cell r="CS8">
            <v>0</v>
          </cell>
          <cell r="CT8">
            <v>0</v>
          </cell>
          <cell r="CU8">
            <v>0</v>
          </cell>
          <cell r="CV8">
            <v>0</v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>
            <v>0</v>
          </cell>
          <cell r="DM8">
            <v>0</v>
          </cell>
          <cell r="DN8">
            <v>0</v>
          </cell>
          <cell r="DO8">
            <v>0</v>
          </cell>
          <cell r="DP8">
            <v>0</v>
          </cell>
          <cell r="DQ8">
            <v>0</v>
          </cell>
          <cell r="DR8">
            <v>0</v>
          </cell>
          <cell r="DS8">
            <v>0</v>
          </cell>
          <cell r="DT8">
            <v>0</v>
          </cell>
          <cell r="DU8">
            <v>58.75</v>
          </cell>
          <cell r="DV8">
            <v>0</v>
          </cell>
          <cell r="DW8">
            <v>0</v>
          </cell>
          <cell r="DX8">
            <v>0</v>
          </cell>
          <cell r="DY8">
            <v>0</v>
          </cell>
          <cell r="DZ8">
            <v>0</v>
          </cell>
          <cell r="EA8">
            <v>0</v>
          </cell>
          <cell r="EB8">
            <v>0</v>
          </cell>
          <cell r="EC8">
            <v>0</v>
          </cell>
          <cell r="ED8">
            <v>0</v>
          </cell>
          <cell r="EE8">
            <v>0</v>
          </cell>
          <cell r="EF8">
            <v>0</v>
          </cell>
          <cell r="EG8">
            <v>0</v>
          </cell>
          <cell r="EH8">
            <v>0</v>
          </cell>
          <cell r="EI8">
            <v>0</v>
          </cell>
          <cell r="EJ8">
            <v>0</v>
          </cell>
          <cell r="EK8">
            <v>0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0</v>
          </cell>
          <cell r="FA8">
            <v>0</v>
          </cell>
          <cell r="FB8">
            <v>0</v>
          </cell>
          <cell r="FC8">
            <v>0</v>
          </cell>
          <cell r="FD8">
            <v>0</v>
          </cell>
          <cell r="FE8">
            <v>0</v>
          </cell>
          <cell r="FF8">
            <v>0</v>
          </cell>
          <cell r="FG8">
            <v>58.75</v>
          </cell>
          <cell r="FH8">
            <v>0</v>
          </cell>
          <cell r="FI8">
            <v>58.75</v>
          </cell>
        </row>
        <row r="9">
          <cell r="A9" t="str">
            <v>1 A 00 716 00-A</v>
          </cell>
          <cell r="B9" t="str">
            <v>Areia comercial (Cotação)</v>
          </cell>
          <cell r="C9" t="str">
            <v>m3</v>
          </cell>
          <cell r="D9">
            <v>1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1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1</v>
          </cell>
          <cell r="P9">
            <v>0.5</v>
          </cell>
          <cell r="Q9">
            <v>0.5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1</v>
          </cell>
          <cell r="X9">
            <v>0.5</v>
          </cell>
          <cell r="Y9">
            <v>0.5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1</v>
          </cell>
          <cell r="AF9">
            <v>0.5</v>
          </cell>
          <cell r="AG9">
            <v>0.5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1</v>
          </cell>
          <cell r="AN9">
            <v>0.5</v>
          </cell>
          <cell r="AO9">
            <v>0.5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1</v>
          </cell>
          <cell r="AV9">
            <v>0.5</v>
          </cell>
          <cell r="AW9">
            <v>0.5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 t="str">
            <v>M704-A</v>
          </cell>
          <cell r="CL9" t="str">
            <v>Areia lavada (Cotação)</v>
          </cell>
          <cell r="CM9">
            <v>1</v>
          </cell>
          <cell r="CN9" t="str">
            <v>m3</v>
          </cell>
          <cell r="CO9">
            <v>20</v>
          </cell>
          <cell r="CP9">
            <v>20</v>
          </cell>
          <cell r="CQ9">
            <v>0</v>
          </cell>
          <cell r="CR9">
            <v>0</v>
          </cell>
          <cell r="CS9">
            <v>0</v>
          </cell>
          <cell r="CT9">
            <v>0</v>
          </cell>
          <cell r="CU9">
            <v>0</v>
          </cell>
          <cell r="CV9">
            <v>0</v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0</v>
          </cell>
          <cell r="DM9">
            <v>0</v>
          </cell>
          <cell r="DN9">
            <v>0</v>
          </cell>
          <cell r="DO9">
            <v>0</v>
          </cell>
          <cell r="DP9">
            <v>0</v>
          </cell>
          <cell r="DQ9">
            <v>0</v>
          </cell>
          <cell r="DR9">
            <v>0</v>
          </cell>
          <cell r="DS9">
            <v>0</v>
          </cell>
          <cell r="DT9">
            <v>0</v>
          </cell>
          <cell r="DU9">
            <v>20</v>
          </cell>
          <cell r="DV9">
            <v>0</v>
          </cell>
          <cell r="DW9">
            <v>0</v>
          </cell>
          <cell r="DX9">
            <v>0</v>
          </cell>
          <cell r="DY9">
            <v>0</v>
          </cell>
          <cell r="DZ9">
            <v>0</v>
          </cell>
          <cell r="EA9">
            <v>0</v>
          </cell>
          <cell r="EB9">
            <v>0</v>
          </cell>
          <cell r="EC9">
            <v>0</v>
          </cell>
          <cell r="ED9">
            <v>0</v>
          </cell>
          <cell r="EE9">
            <v>0</v>
          </cell>
          <cell r="EF9">
            <v>0</v>
          </cell>
          <cell r="EG9">
            <v>0</v>
          </cell>
          <cell r="EH9">
            <v>0</v>
          </cell>
          <cell r="EI9">
            <v>0</v>
          </cell>
          <cell r="EJ9">
            <v>0</v>
          </cell>
          <cell r="EK9">
            <v>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0</v>
          </cell>
          <cell r="FA9">
            <v>0</v>
          </cell>
          <cell r="FB9">
            <v>0</v>
          </cell>
          <cell r="FC9">
            <v>0</v>
          </cell>
          <cell r="FD9">
            <v>0</v>
          </cell>
          <cell r="FE9">
            <v>0</v>
          </cell>
          <cell r="FF9">
            <v>0</v>
          </cell>
          <cell r="FG9">
            <v>20</v>
          </cell>
          <cell r="FH9">
            <v>0</v>
          </cell>
          <cell r="FI9">
            <v>20</v>
          </cell>
        </row>
        <row r="10">
          <cell r="A10" t="str">
            <v>1 A 00 717 00-A</v>
          </cell>
          <cell r="B10" t="str">
            <v>Brita Comercial (Cotação)</v>
          </cell>
          <cell r="C10" t="str">
            <v>m3</v>
          </cell>
          <cell r="D10">
            <v>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1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1</v>
          </cell>
          <cell r="P10">
            <v>0.5</v>
          </cell>
          <cell r="Q10">
            <v>0.5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1</v>
          </cell>
          <cell r="X10">
            <v>0.5</v>
          </cell>
          <cell r="Y10">
            <v>0.5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1</v>
          </cell>
          <cell r="AF10">
            <v>0.5</v>
          </cell>
          <cell r="AG10">
            <v>0.5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1</v>
          </cell>
          <cell r="AN10">
            <v>0.5</v>
          </cell>
          <cell r="AO10">
            <v>0.5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1</v>
          </cell>
          <cell r="AV10">
            <v>0.5</v>
          </cell>
          <cell r="AW10">
            <v>0.5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 t="str">
            <v>AM35-A</v>
          </cell>
          <cell r="CL10" t="str">
            <v>Brita 1 (Cotação)</v>
          </cell>
          <cell r="CM10">
            <v>0.33329999999999999</v>
          </cell>
          <cell r="CN10" t="str">
            <v>m3</v>
          </cell>
          <cell r="CO10">
            <v>45</v>
          </cell>
          <cell r="CP10">
            <v>14.9985</v>
          </cell>
          <cell r="CQ10" t="str">
            <v>AM36-A</v>
          </cell>
          <cell r="CR10" t="str">
            <v>Brita 2 (Cotação)</v>
          </cell>
          <cell r="CS10">
            <v>0.33329999999999999</v>
          </cell>
          <cell r="CT10" t="str">
            <v>m3</v>
          </cell>
          <cell r="CU10">
            <v>45</v>
          </cell>
          <cell r="CV10">
            <v>14.9985</v>
          </cell>
          <cell r="CW10" t="str">
            <v>AM37-A</v>
          </cell>
          <cell r="CX10" t="str">
            <v>Brita 3 (Cotação)</v>
          </cell>
          <cell r="CY10">
            <v>0.33339999999999997</v>
          </cell>
          <cell r="CZ10" t="str">
            <v>m3</v>
          </cell>
          <cell r="DA10">
            <v>45</v>
          </cell>
          <cell r="DB10">
            <v>15.002999999999998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0</v>
          </cell>
          <cell r="DM10">
            <v>0</v>
          </cell>
          <cell r="DN10">
            <v>0</v>
          </cell>
          <cell r="DO10">
            <v>0</v>
          </cell>
          <cell r="DP10">
            <v>0</v>
          </cell>
          <cell r="DQ10">
            <v>0</v>
          </cell>
          <cell r="DR10">
            <v>0</v>
          </cell>
          <cell r="DS10">
            <v>0</v>
          </cell>
          <cell r="DT10">
            <v>0</v>
          </cell>
          <cell r="DU10">
            <v>45</v>
          </cell>
          <cell r="DV10">
            <v>0</v>
          </cell>
          <cell r="DW10">
            <v>0</v>
          </cell>
          <cell r="DX10">
            <v>0</v>
          </cell>
          <cell r="DY10">
            <v>0</v>
          </cell>
          <cell r="DZ10">
            <v>0</v>
          </cell>
          <cell r="EA10">
            <v>0</v>
          </cell>
          <cell r="EB10">
            <v>0</v>
          </cell>
          <cell r="EC10">
            <v>0</v>
          </cell>
          <cell r="ED10">
            <v>0</v>
          </cell>
          <cell r="EE10">
            <v>0</v>
          </cell>
          <cell r="EF10">
            <v>0</v>
          </cell>
          <cell r="EG10">
            <v>0</v>
          </cell>
          <cell r="EH10">
            <v>0</v>
          </cell>
          <cell r="EI10">
            <v>0</v>
          </cell>
          <cell r="EJ10">
            <v>0</v>
          </cell>
          <cell r="EK10">
            <v>0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0</v>
          </cell>
          <cell r="FA10">
            <v>0</v>
          </cell>
          <cell r="FB10">
            <v>0</v>
          </cell>
          <cell r="FC10">
            <v>0</v>
          </cell>
          <cell r="FD10">
            <v>0</v>
          </cell>
          <cell r="FE10">
            <v>0</v>
          </cell>
          <cell r="FF10">
            <v>0</v>
          </cell>
          <cell r="FG10">
            <v>45</v>
          </cell>
          <cell r="FH10">
            <v>0</v>
          </cell>
          <cell r="FI10">
            <v>45</v>
          </cell>
        </row>
        <row r="11">
          <cell r="A11" t="str">
            <v>1 A 00 717 00</v>
          </cell>
          <cell r="B11" t="str">
            <v>Brita Comercial</v>
          </cell>
          <cell r="C11" t="str">
            <v>m3</v>
          </cell>
          <cell r="D11">
            <v>1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1</v>
          </cell>
          <cell r="P11">
            <v>0.5</v>
          </cell>
          <cell r="Q11">
            <v>0.5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1</v>
          </cell>
          <cell r="X11">
            <v>0.5</v>
          </cell>
          <cell r="Y11">
            <v>0.5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1</v>
          </cell>
          <cell r="AF11">
            <v>0.5</v>
          </cell>
          <cell r="AG11">
            <v>0.5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1</v>
          </cell>
          <cell r="AN11">
            <v>0.5</v>
          </cell>
          <cell r="AO11">
            <v>0.5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1</v>
          </cell>
          <cell r="AV11">
            <v>0.5</v>
          </cell>
          <cell r="AW11">
            <v>0.5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 t="str">
            <v>AM35</v>
          </cell>
          <cell r="CL11" t="str">
            <v>Brita 1</v>
          </cell>
          <cell r="CM11">
            <v>0.33329999999999999</v>
          </cell>
          <cell r="CN11" t="str">
            <v>m3</v>
          </cell>
          <cell r="CO11">
            <v>63.08</v>
          </cell>
          <cell r="CP11">
            <v>21.024563999999998</v>
          </cell>
          <cell r="CQ11" t="str">
            <v>AM36</v>
          </cell>
          <cell r="CR11" t="str">
            <v>Brita 2</v>
          </cell>
          <cell r="CS11">
            <v>0.33329999999999999</v>
          </cell>
          <cell r="CT11" t="str">
            <v>m3</v>
          </cell>
          <cell r="CU11">
            <v>59.87</v>
          </cell>
          <cell r="CV11">
            <v>19.954670999999998</v>
          </cell>
          <cell r="CW11" t="str">
            <v>AM37</v>
          </cell>
          <cell r="CX11" t="str">
            <v>Brita 3</v>
          </cell>
          <cell r="CY11">
            <v>0.33339999999999997</v>
          </cell>
          <cell r="CZ11" t="str">
            <v>m3</v>
          </cell>
          <cell r="DA11">
            <v>55.01</v>
          </cell>
          <cell r="DB11">
            <v>18.340333999999999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0</v>
          </cell>
          <cell r="DM11">
            <v>0</v>
          </cell>
          <cell r="DN11">
            <v>0</v>
          </cell>
          <cell r="DO11">
            <v>0</v>
          </cell>
          <cell r="DP11">
            <v>0</v>
          </cell>
          <cell r="DQ11">
            <v>0</v>
          </cell>
          <cell r="DR11">
            <v>0</v>
          </cell>
          <cell r="DS11">
            <v>0</v>
          </cell>
          <cell r="DT11">
            <v>0</v>
          </cell>
          <cell r="DU11">
            <v>59.319568999999994</v>
          </cell>
          <cell r="DV11">
            <v>0</v>
          </cell>
          <cell r="DW11">
            <v>0</v>
          </cell>
          <cell r="DX11">
            <v>0</v>
          </cell>
          <cell r="DY11">
            <v>0</v>
          </cell>
          <cell r="DZ11">
            <v>0</v>
          </cell>
          <cell r="EA11">
            <v>0</v>
          </cell>
          <cell r="EB11">
            <v>0</v>
          </cell>
          <cell r="EC11">
            <v>0</v>
          </cell>
          <cell r="ED11">
            <v>0</v>
          </cell>
          <cell r="EE11">
            <v>0</v>
          </cell>
          <cell r="EF11">
            <v>0</v>
          </cell>
          <cell r="EG11">
            <v>0</v>
          </cell>
          <cell r="EH11">
            <v>0</v>
          </cell>
          <cell r="EI11">
            <v>0</v>
          </cell>
          <cell r="EJ11">
            <v>0</v>
          </cell>
          <cell r="EK11">
            <v>0</v>
          </cell>
          <cell r="EL11">
            <v>0</v>
          </cell>
          <cell r="EM11">
            <v>0</v>
          </cell>
          <cell r="EN11">
            <v>0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0</v>
          </cell>
          <cell r="FA11">
            <v>0</v>
          </cell>
          <cell r="FB11">
            <v>0</v>
          </cell>
          <cell r="FC11">
            <v>0</v>
          </cell>
          <cell r="FD11">
            <v>0</v>
          </cell>
          <cell r="FE11">
            <v>0</v>
          </cell>
          <cell r="FF11">
            <v>0</v>
          </cell>
          <cell r="FG11">
            <v>59.32</v>
          </cell>
          <cell r="FH11">
            <v>0</v>
          </cell>
          <cell r="FI11">
            <v>59.32</v>
          </cell>
        </row>
        <row r="12">
          <cell r="A12" t="str">
            <v>2 S 03 326 50</v>
          </cell>
          <cell r="B12" t="str">
            <v>Concr.estr.fck=20MPa-c.raz.uso ger.conf.lanç AC/BC</v>
          </cell>
          <cell r="C12" t="str">
            <v>m3</v>
          </cell>
          <cell r="D12">
            <v>2.5</v>
          </cell>
          <cell r="E12" t="str">
            <v>E302</v>
          </cell>
          <cell r="F12" t="str">
            <v>Betoneira : Menegotti : - 400 l</v>
          </cell>
          <cell r="G12">
            <v>1</v>
          </cell>
          <cell r="H12">
            <v>1</v>
          </cell>
          <cell r="I12">
            <v>0</v>
          </cell>
          <cell r="J12">
            <v>17.59</v>
          </cell>
          <cell r="K12">
            <v>15.0532</v>
          </cell>
          <cell r="L12">
            <v>17.59</v>
          </cell>
          <cell r="M12" t="str">
            <v>E304</v>
          </cell>
          <cell r="N12" t="str">
            <v>Transportador Manual : AJS : - carrinho de mão 80 l</v>
          </cell>
          <cell r="O12">
            <v>3</v>
          </cell>
          <cell r="P12">
            <v>0.69</v>
          </cell>
          <cell r="Q12">
            <v>0.31000000000000005</v>
          </cell>
          <cell r="R12">
            <v>0.1903</v>
          </cell>
          <cell r="S12">
            <v>0</v>
          </cell>
          <cell r="T12">
            <v>0.39392099999999997</v>
          </cell>
          <cell r="U12" t="str">
            <v>E306</v>
          </cell>
          <cell r="V12" t="str">
            <v>Vibrador de Concreto : diversos : VIP-MT2 - de imersão</v>
          </cell>
          <cell r="W12">
            <v>2</v>
          </cell>
          <cell r="X12">
            <v>1</v>
          </cell>
          <cell r="Y12">
            <v>0</v>
          </cell>
          <cell r="Z12">
            <v>12.093</v>
          </cell>
          <cell r="AA12">
            <v>10.7425</v>
          </cell>
          <cell r="AB12">
            <v>24.186</v>
          </cell>
          <cell r="AC12" t="str">
            <v>E402</v>
          </cell>
          <cell r="AD12" t="str">
            <v>Caminhão Carroceria : Mercedes Benz : 2726 K - de madeira 15 t</v>
          </cell>
          <cell r="AE12">
            <v>0.06</v>
          </cell>
          <cell r="AF12">
            <v>1</v>
          </cell>
          <cell r="AG12">
            <v>0</v>
          </cell>
          <cell r="AH12">
            <v>136.91759999999999</v>
          </cell>
          <cell r="AI12">
            <v>13.7531</v>
          </cell>
          <cell r="AJ12">
            <v>8.2150559999999988</v>
          </cell>
          <cell r="AK12" t="str">
            <v>E404</v>
          </cell>
          <cell r="AL12" t="str">
            <v>Caminhão Basculante : Mercedes Benz : 2726 K - 10 m3 - 15 t</v>
          </cell>
          <cell r="AM12">
            <v>0.02</v>
          </cell>
          <cell r="AN12">
            <v>1</v>
          </cell>
          <cell r="AO12">
            <v>0</v>
          </cell>
          <cell r="AP12">
            <v>140.7423</v>
          </cell>
          <cell r="AQ12">
            <v>13.7531</v>
          </cell>
          <cell r="AR12">
            <v>2.8148460000000002</v>
          </cell>
          <cell r="AS12" t="str">
            <v>E509</v>
          </cell>
          <cell r="AT12" t="str">
            <v>Grupo Gerador : Heimer : GEHMI-40 - 32,0 KVA</v>
          </cell>
          <cell r="AU12">
            <v>1</v>
          </cell>
          <cell r="AV12">
            <v>1</v>
          </cell>
          <cell r="AW12">
            <v>0</v>
          </cell>
          <cell r="AX12">
            <v>20.378499999999999</v>
          </cell>
          <cell r="AY12">
            <v>0</v>
          </cell>
          <cell r="AZ12">
            <v>20.378499999999999</v>
          </cell>
          <cell r="BA12">
            <v>73.578322999999997</v>
          </cell>
          <cell r="BB12" t="str">
            <v>T604</v>
          </cell>
          <cell r="BC12" t="str">
            <v>Pedreiro</v>
          </cell>
          <cell r="BD12">
            <v>1</v>
          </cell>
          <cell r="BE12">
            <v>12.5899</v>
          </cell>
          <cell r="BF12">
            <v>12.5899</v>
          </cell>
          <cell r="BG12" t="str">
            <v>T701</v>
          </cell>
          <cell r="BH12" t="str">
            <v>Servente</v>
          </cell>
          <cell r="BI12">
            <v>14</v>
          </cell>
          <cell r="BJ12">
            <v>8.4161000000000001</v>
          </cell>
          <cell r="BK12">
            <v>117.8254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130.4153</v>
          </cell>
          <cell r="CG12">
            <v>0.2051</v>
          </cell>
          <cell r="CH12">
            <v>26.748178030000002</v>
          </cell>
          <cell r="CI12">
            <v>230.74180102999998</v>
          </cell>
          <cell r="CJ12">
            <v>92.296720411999985</v>
          </cell>
          <cell r="CK12" t="str">
            <v>M202</v>
          </cell>
          <cell r="CL12" t="str">
            <v>Cimento portland CP II-32</v>
          </cell>
          <cell r="CM12">
            <v>331.22789999999998</v>
          </cell>
          <cell r="CN12" t="str">
            <v>kg</v>
          </cell>
          <cell r="CO12">
            <v>0.436</v>
          </cell>
          <cell r="CP12">
            <v>144.41536439999999</v>
          </cell>
          <cell r="CQ12">
            <v>0</v>
          </cell>
          <cell r="CR12">
            <v>0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0</v>
          </cell>
          <cell r="DM12">
            <v>0</v>
          </cell>
          <cell r="DN12">
            <v>0</v>
          </cell>
          <cell r="DO12">
            <v>0</v>
          </cell>
          <cell r="DP12">
            <v>0</v>
          </cell>
          <cell r="DQ12">
            <v>0</v>
          </cell>
          <cell r="DR12">
            <v>0</v>
          </cell>
          <cell r="DS12">
            <v>0</v>
          </cell>
          <cell r="DT12">
            <v>0</v>
          </cell>
          <cell r="DU12">
            <v>144.41536439999999</v>
          </cell>
          <cell r="DV12" t="str">
            <v>1 A 00 716 00</v>
          </cell>
          <cell r="DW12" t="str">
            <v>Areia comercial</v>
          </cell>
          <cell r="DX12">
            <v>0.60550000000000004</v>
          </cell>
          <cell r="DY12" t="str">
            <v>m3</v>
          </cell>
          <cell r="DZ12">
            <v>58.75</v>
          </cell>
          <cell r="EA12">
            <v>35.573125000000005</v>
          </cell>
          <cell r="EB12" t="str">
            <v>1 A 00 717 00</v>
          </cell>
          <cell r="EC12" t="str">
            <v>Brita Comercial</v>
          </cell>
          <cell r="ED12">
            <v>0.73509999999999998</v>
          </cell>
          <cell r="EE12" t="str">
            <v>m3</v>
          </cell>
          <cell r="EF12">
            <v>59.32</v>
          </cell>
          <cell r="EG12">
            <v>43.606131999999995</v>
          </cell>
          <cell r="EH12">
            <v>0</v>
          </cell>
          <cell r="EI12">
            <v>0</v>
          </cell>
          <cell r="EJ12">
            <v>0</v>
          </cell>
          <cell r="EK12">
            <v>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0</v>
          </cell>
          <cell r="FA12">
            <v>0</v>
          </cell>
          <cell r="FB12">
            <v>0</v>
          </cell>
          <cell r="FC12">
            <v>0</v>
          </cell>
          <cell r="FD12">
            <v>0</v>
          </cell>
          <cell r="FE12">
            <v>0</v>
          </cell>
          <cell r="FF12">
            <v>79.179257000000007</v>
          </cell>
          <cell r="FG12">
            <v>315.89</v>
          </cell>
          <cell r="FH12">
            <v>84.34</v>
          </cell>
          <cell r="FI12">
            <v>400.23</v>
          </cell>
        </row>
        <row r="13">
          <cell r="A13" t="str">
            <v>2 S 03 326 50-A</v>
          </cell>
          <cell r="B13" t="str">
            <v>ncr.estr.fck=20MPa-c.raz.uso ger.conf.lanç AC/BC</v>
          </cell>
          <cell r="C13" t="str">
            <v>m3</v>
          </cell>
          <cell r="D13">
            <v>2.5</v>
          </cell>
          <cell r="E13" t="str">
            <v>E302</v>
          </cell>
          <cell r="F13" t="str">
            <v>Betoneira : Menegotti : - 400 l</v>
          </cell>
          <cell r="G13">
            <v>1</v>
          </cell>
          <cell r="H13">
            <v>1</v>
          </cell>
          <cell r="I13">
            <v>0</v>
          </cell>
          <cell r="J13">
            <v>17.59</v>
          </cell>
          <cell r="K13">
            <v>15.0532</v>
          </cell>
          <cell r="L13">
            <v>17.59</v>
          </cell>
          <cell r="M13" t="str">
            <v>E304</v>
          </cell>
          <cell r="N13" t="str">
            <v>Transportador Manual : AJS : - carrinho de mão 80 l</v>
          </cell>
          <cell r="O13">
            <v>3</v>
          </cell>
          <cell r="P13">
            <v>0.69</v>
          </cell>
          <cell r="Q13">
            <v>0.31000000000000005</v>
          </cell>
          <cell r="R13">
            <v>0.1903</v>
          </cell>
          <cell r="S13">
            <v>0</v>
          </cell>
          <cell r="T13">
            <v>0.39392099999999997</v>
          </cell>
          <cell r="U13" t="str">
            <v>E306</v>
          </cell>
          <cell r="V13" t="str">
            <v>Vibrador de Concreto : diversos : VIP-MT2 - de imersão</v>
          </cell>
          <cell r="W13">
            <v>2</v>
          </cell>
          <cell r="X13">
            <v>1</v>
          </cell>
          <cell r="Y13">
            <v>0</v>
          </cell>
          <cell r="Z13">
            <v>12.093</v>
          </cell>
          <cell r="AA13">
            <v>10.7425</v>
          </cell>
          <cell r="AB13">
            <v>24.186</v>
          </cell>
          <cell r="AC13" t="str">
            <v>E402</v>
          </cell>
          <cell r="AD13" t="str">
            <v>Caminhão Carroceria : Mercedes Benz : 2726 K - de madeira 15 t</v>
          </cell>
          <cell r="AE13">
            <v>0.06</v>
          </cell>
          <cell r="AF13">
            <v>1</v>
          </cell>
          <cell r="AG13">
            <v>0</v>
          </cell>
          <cell r="AH13">
            <v>136.91759999999999</v>
          </cell>
          <cell r="AI13">
            <v>13.7531</v>
          </cell>
          <cell r="AJ13">
            <v>8.2150559999999988</v>
          </cell>
          <cell r="AK13" t="str">
            <v>E404</v>
          </cell>
          <cell r="AL13" t="str">
            <v>Caminhão Basculante : Mercedes Benz : 2726 K - 10 m3 - 15 t</v>
          </cell>
          <cell r="AM13">
            <v>0.02</v>
          </cell>
          <cell r="AN13">
            <v>1</v>
          </cell>
          <cell r="AO13">
            <v>0</v>
          </cell>
          <cell r="AP13">
            <v>140.7423</v>
          </cell>
          <cell r="AQ13">
            <v>13.7531</v>
          </cell>
          <cell r="AR13">
            <v>2.8148460000000002</v>
          </cell>
          <cell r="AS13" t="str">
            <v>E509</v>
          </cell>
          <cell r="AT13" t="str">
            <v>Grupo Gerador : Heimer : GEHMI-40 - 32,0 KVA</v>
          </cell>
          <cell r="AU13">
            <v>1</v>
          </cell>
          <cell r="AV13">
            <v>1</v>
          </cell>
          <cell r="AW13">
            <v>0</v>
          </cell>
          <cell r="AX13">
            <v>20.378499999999999</v>
          </cell>
          <cell r="AY13">
            <v>0</v>
          </cell>
          <cell r="AZ13">
            <v>20.378499999999999</v>
          </cell>
          <cell r="BA13">
            <v>73.578322999999997</v>
          </cell>
          <cell r="BB13" t="str">
            <v>T604</v>
          </cell>
          <cell r="BC13" t="str">
            <v>Pedreiro</v>
          </cell>
          <cell r="BD13">
            <v>1</v>
          </cell>
          <cell r="BE13">
            <v>12.5899</v>
          </cell>
          <cell r="BF13">
            <v>12.5899</v>
          </cell>
          <cell r="BG13" t="str">
            <v>T701</v>
          </cell>
          <cell r="BH13" t="str">
            <v>Servente</v>
          </cell>
          <cell r="BI13">
            <v>14</v>
          </cell>
          <cell r="BJ13">
            <v>8.4161000000000001</v>
          </cell>
          <cell r="BK13">
            <v>117.8254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130.4153</v>
          </cell>
          <cell r="CG13">
            <v>0.2051</v>
          </cell>
          <cell r="CH13">
            <v>26.748178030000002</v>
          </cell>
          <cell r="CI13">
            <v>230.74180102999998</v>
          </cell>
          <cell r="CJ13">
            <v>92.296720411999985</v>
          </cell>
          <cell r="CK13" t="str">
            <v>M202</v>
          </cell>
          <cell r="CL13" t="str">
            <v>Cimento portland CP II-32</v>
          </cell>
          <cell r="CM13">
            <v>331.22789999999998</v>
          </cell>
          <cell r="CN13" t="str">
            <v>kg</v>
          </cell>
          <cell r="CO13">
            <v>0.436</v>
          </cell>
          <cell r="CP13">
            <v>144.41536439999999</v>
          </cell>
          <cell r="CQ13">
            <v>0</v>
          </cell>
          <cell r="CR13">
            <v>0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0</v>
          </cell>
          <cell r="DN13">
            <v>0</v>
          </cell>
          <cell r="DO13">
            <v>0</v>
          </cell>
          <cell r="DP13">
            <v>0</v>
          </cell>
          <cell r="DQ13">
            <v>0</v>
          </cell>
          <cell r="DR13">
            <v>0</v>
          </cell>
          <cell r="DS13">
            <v>0</v>
          </cell>
          <cell r="DT13">
            <v>0</v>
          </cell>
          <cell r="DU13">
            <v>144.41536439999999</v>
          </cell>
          <cell r="DV13" t="str">
            <v>1 A 00 716 00-A</v>
          </cell>
          <cell r="DW13" t="str">
            <v>Areia comercial (Cotação)</v>
          </cell>
          <cell r="DX13">
            <v>0.60550000000000004</v>
          </cell>
          <cell r="DY13" t="str">
            <v>m3</v>
          </cell>
          <cell r="DZ13">
            <v>20</v>
          </cell>
          <cell r="EA13">
            <v>12.110000000000001</v>
          </cell>
          <cell r="EB13" t="str">
            <v>1 A 00 717 00-A</v>
          </cell>
          <cell r="EC13" t="str">
            <v>Brita Comercial (Cotação)</v>
          </cell>
          <cell r="ED13">
            <v>0.73509999999999998</v>
          </cell>
          <cell r="EE13" t="str">
            <v>m3</v>
          </cell>
          <cell r="EF13">
            <v>45</v>
          </cell>
          <cell r="EG13">
            <v>33.079499999999996</v>
          </cell>
          <cell r="EH13">
            <v>0</v>
          </cell>
          <cell r="EI13">
            <v>0</v>
          </cell>
          <cell r="EJ13">
            <v>0</v>
          </cell>
          <cell r="EK13">
            <v>0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0</v>
          </cell>
          <cell r="FA13">
            <v>0</v>
          </cell>
          <cell r="FB13">
            <v>0</v>
          </cell>
          <cell r="FC13">
            <v>0</v>
          </cell>
          <cell r="FD13">
            <v>0</v>
          </cell>
          <cell r="FE13">
            <v>0</v>
          </cell>
          <cell r="FF13">
            <v>45.189499999999995</v>
          </cell>
          <cell r="FG13">
            <v>281.89999999999998</v>
          </cell>
          <cell r="FH13">
            <v>75.27</v>
          </cell>
          <cell r="FI13">
            <v>357.17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1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1</v>
          </cell>
          <cell r="P14">
            <v>0.5</v>
          </cell>
          <cell r="Q14">
            <v>0.5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1</v>
          </cell>
          <cell r="X14">
            <v>0.5</v>
          </cell>
          <cell r="Y14">
            <v>0.5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</v>
          </cell>
          <cell r="AF14">
            <v>0.5</v>
          </cell>
          <cell r="AG14">
            <v>0.5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1</v>
          </cell>
          <cell r="AN14">
            <v>0.5</v>
          </cell>
          <cell r="AO14">
            <v>0.5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1</v>
          </cell>
          <cell r="AV14">
            <v>0.5</v>
          </cell>
          <cell r="AW14">
            <v>0.5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  <cell r="CL14">
            <v>0</v>
          </cell>
          <cell r="CM14">
            <v>0</v>
          </cell>
          <cell r="CN14">
            <v>0</v>
          </cell>
          <cell r="CO14">
            <v>0</v>
          </cell>
          <cell r="CP14">
            <v>0</v>
          </cell>
          <cell r="CQ14">
            <v>0</v>
          </cell>
          <cell r="CR14">
            <v>0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0</v>
          </cell>
          <cell r="DN14">
            <v>0</v>
          </cell>
          <cell r="DO14">
            <v>0</v>
          </cell>
          <cell r="DP14">
            <v>0</v>
          </cell>
          <cell r="DQ14">
            <v>0</v>
          </cell>
          <cell r="DR14">
            <v>0</v>
          </cell>
          <cell r="DS14">
            <v>0</v>
          </cell>
          <cell r="DT14">
            <v>0</v>
          </cell>
          <cell r="DU14">
            <v>0</v>
          </cell>
          <cell r="DV14">
            <v>0</v>
          </cell>
          <cell r="DW14">
            <v>0</v>
          </cell>
          <cell r="DX14">
            <v>0</v>
          </cell>
          <cell r="DY14">
            <v>0</v>
          </cell>
          <cell r="DZ14">
            <v>0</v>
          </cell>
          <cell r="EA14">
            <v>0</v>
          </cell>
          <cell r="EB14">
            <v>0</v>
          </cell>
          <cell r="EC14">
            <v>0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  <cell r="EI14">
            <v>0</v>
          </cell>
          <cell r="EJ14">
            <v>0</v>
          </cell>
          <cell r="EK14">
            <v>0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0</v>
          </cell>
          <cell r="FA14">
            <v>0</v>
          </cell>
          <cell r="FB14">
            <v>0</v>
          </cell>
          <cell r="FC14">
            <v>0</v>
          </cell>
          <cell r="FD14">
            <v>0</v>
          </cell>
          <cell r="FE14">
            <v>0</v>
          </cell>
          <cell r="FF14">
            <v>0</v>
          </cell>
          <cell r="FG14">
            <v>0</v>
          </cell>
          <cell r="FH14">
            <v>0</v>
          </cell>
          <cell r="FI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1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1</v>
          </cell>
          <cell r="P15">
            <v>0.5</v>
          </cell>
          <cell r="Q15">
            <v>0.5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1</v>
          </cell>
          <cell r="X15">
            <v>0.5</v>
          </cell>
          <cell r="Y15">
            <v>0.5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1</v>
          </cell>
          <cell r="AF15">
            <v>0.5</v>
          </cell>
          <cell r="AG15">
            <v>0.5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1</v>
          </cell>
          <cell r="AN15">
            <v>0.5</v>
          </cell>
          <cell r="AO15">
            <v>0.5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1</v>
          </cell>
          <cell r="AV15">
            <v>0.5</v>
          </cell>
          <cell r="AW15">
            <v>0.5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  <cell r="CL15">
            <v>0</v>
          </cell>
          <cell r="CM15">
            <v>0</v>
          </cell>
          <cell r="CN15">
            <v>0</v>
          </cell>
          <cell r="CO15">
            <v>0</v>
          </cell>
          <cell r="CP15">
            <v>0</v>
          </cell>
          <cell r="CQ15">
            <v>0</v>
          </cell>
          <cell r="CR15">
            <v>0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0</v>
          </cell>
          <cell r="DN15">
            <v>0</v>
          </cell>
          <cell r="DO15">
            <v>0</v>
          </cell>
          <cell r="DP15">
            <v>0</v>
          </cell>
          <cell r="DQ15">
            <v>0</v>
          </cell>
          <cell r="DR15">
            <v>0</v>
          </cell>
          <cell r="DS15">
            <v>0</v>
          </cell>
          <cell r="DT15">
            <v>0</v>
          </cell>
          <cell r="DU15">
            <v>0</v>
          </cell>
          <cell r="DV15">
            <v>0</v>
          </cell>
          <cell r="DW15">
            <v>0</v>
          </cell>
          <cell r="DX15">
            <v>0</v>
          </cell>
          <cell r="DY15">
            <v>0</v>
          </cell>
          <cell r="DZ15">
            <v>0</v>
          </cell>
          <cell r="EA15">
            <v>0</v>
          </cell>
          <cell r="EB15">
            <v>0</v>
          </cell>
          <cell r="EC15">
            <v>0</v>
          </cell>
          <cell r="ED15">
            <v>0</v>
          </cell>
          <cell r="EE15">
            <v>0</v>
          </cell>
          <cell r="EF15">
            <v>0</v>
          </cell>
          <cell r="EG15">
            <v>0</v>
          </cell>
          <cell r="EH15">
            <v>0</v>
          </cell>
          <cell r="EI15">
            <v>0</v>
          </cell>
          <cell r="EJ15">
            <v>0</v>
          </cell>
          <cell r="EK15">
            <v>0</v>
          </cell>
          <cell r="EL15">
            <v>0</v>
          </cell>
          <cell r="EM15">
            <v>0</v>
          </cell>
          <cell r="EN15">
            <v>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0</v>
          </cell>
          <cell r="FA15">
            <v>0</v>
          </cell>
          <cell r="FB15">
            <v>0</v>
          </cell>
          <cell r="FC15">
            <v>0</v>
          </cell>
          <cell r="FD15">
            <v>0</v>
          </cell>
          <cell r="FE15">
            <v>0</v>
          </cell>
          <cell r="FF15">
            <v>0</v>
          </cell>
          <cell r="FG15">
            <v>0</v>
          </cell>
          <cell r="FH15">
            <v>0</v>
          </cell>
          <cell r="FI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1</v>
          </cell>
          <cell r="P16">
            <v>0.5</v>
          </cell>
          <cell r="Q16">
            <v>0.5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1</v>
          </cell>
          <cell r="X16">
            <v>0.5</v>
          </cell>
          <cell r="Y16">
            <v>0.5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1</v>
          </cell>
          <cell r="AF16">
            <v>0.5</v>
          </cell>
          <cell r="AG16">
            <v>0.5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1</v>
          </cell>
          <cell r="AN16">
            <v>0.5</v>
          </cell>
          <cell r="AO16">
            <v>0.5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1</v>
          </cell>
          <cell r="AV16">
            <v>0.5</v>
          </cell>
          <cell r="AW16">
            <v>0.5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0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0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0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0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0</v>
          </cell>
          <cell r="DW16">
            <v>0</v>
          </cell>
          <cell r="DX16">
            <v>0</v>
          </cell>
          <cell r="DY16">
            <v>0</v>
          </cell>
          <cell r="DZ16">
            <v>0</v>
          </cell>
          <cell r="EA16">
            <v>0</v>
          </cell>
          <cell r="EB16">
            <v>0</v>
          </cell>
          <cell r="EC16">
            <v>0</v>
          </cell>
          <cell r="ED16">
            <v>0</v>
          </cell>
          <cell r="EE16">
            <v>0</v>
          </cell>
          <cell r="EF16">
            <v>0</v>
          </cell>
          <cell r="EG16">
            <v>0</v>
          </cell>
          <cell r="EH16">
            <v>0</v>
          </cell>
          <cell r="EI16">
            <v>0</v>
          </cell>
          <cell r="EJ16">
            <v>0</v>
          </cell>
          <cell r="EK16">
            <v>0</v>
          </cell>
          <cell r="EL16">
            <v>0</v>
          </cell>
          <cell r="EM16">
            <v>0</v>
          </cell>
          <cell r="EN16">
            <v>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0</v>
          </cell>
          <cell r="FA16">
            <v>0</v>
          </cell>
          <cell r="FB16">
            <v>0</v>
          </cell>
          <cell r="FC16">
            <v>0</v>
          </cell>
          <cell r="FD16">
            <v>0</v>
          </cell>
          <cell r="FE16">
            <v>0</v>
          </cell>
          <cell r="FF16">
            <v>0</v>
          </cell>
          <cell r="FG16">
            <v>0</v>
          </cell>
          <cell r="FH16">
            <v>0</v>
          </cell>
          <cell r="FI16">
            <v>0</v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1</v>
          </cell>
          <cell r="P17">
            <v>0.5</v>
          </cell>
          <cell r="Q17">
            <v>0.5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1</v>
          </cell>
          <cell r="X17">
            <v>0.5</v>
          </cell>
          <cell r="Y17">
            <v>0.5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1</v>
          </cell>
          <cell r="AF17">
            <v>0.5</v>
          </cell>
          <cell r="AG17">
            <v>0.5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1</v>
          </cell>
          <cell r="AN17">
            <v>0.5</v>
          </cell>
          <cell r="AO17">
            <v>0.5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1</v>
          </cell>
          <cell r="AV17">
            <v>0.5</v>
          </cell>
          <cell r="AW17">
            <v>0.5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0</v>
          </cell>
          <cell r="BR17">
            <v>0</v>
          </cell>
          <cell r="BS17">
            <v>0</v>
          </cell>
          <cell r="BT17">
            <v>0</v>
          </cell>
          <cell r="BU17">
            <v>0</v>
          </cell>
          <cell r="BV17">
            <v>0</v>
          </cell>
          <cell r="BW17">
            <v>0</v>
          </cell>
          <cell r="BX17">
            <v>0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0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0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0</v>
          </cell>
          <cell r="DN17">
            <v>0</v>
          </cell>
          <cell r="DO17">
            <v>0</v>
          </cell>
          <cell r="DP17">
            <v>0</v>
          </cell>
          <cell r="DQ17">
            <v>0</v>
          </cell>
          <cell r="DR17">
            <v>0</v>
          </cell>
          <cell r="DS17">
            <v>0</v>
          </cell>
          <cell r="DT17">
            <v>0</v>
          </cell>
          <cell r="DU17">
            <v>0</v>
          </cell>
          <cell r="DV17">
            <v>0</v>
          </cell>
          <cell r="DW17">
            <v>0</v>
          </cell>
          <cell r="DX17">
            <v>0</v>
          </cell>
          <cell r="DY17">
            <v>0</v>
          </cell>
          <cell r="DZ17">
            <v>0</v>
          </cell>
          <cell r="EA17">
            <v>0</v>
          </cell>
          <cell r="EB17">
            <v>0</v>
          </cell>
          <cell r="EC17">
            <v>0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0</v>
          </cell>
          <cell r="EJ17">
            <v>0</v>
          </cell>
          <cell r="EK17">
            <v>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0</v>
          </cell>
          <cell r="FA17">
            <v>0</v>
          </cell>
          <cell r="FB17">
            <v>0</v>
          </cell>
          <cell r="FC17">
            <v>0</v>
          </cell>
          <cell r="FD17">
            <v>0</v>
          </cell>
          <cell r="FE17">
            <v>0</v>
          </cell>
          <cell r="FF17">
            <v>0</v>
          </cell>
          <cell r="FG17">
            <v>0</v>
          </cell>
          <cell r="FH17">
            <v>0</v>
          </cell>
          <cell r="FI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1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1</v>
          </cell>
          <cell r="P18">
            <v>0.5</v>
          </cell>
          <cell r="Q18">
            <v>0.5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1</v>
          </cell>
          <cell r="X18">
            <v>0.5</v>
          </cell>
          <cell r="Y18">
            <v>0.5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1</v>
          </cell>
          <cell r="AF18">
            <v>0.5</v>
          </cell>
          <cell r="AG18">
            <v>0.5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1</v>
          </cell>
          <cell r="AN18">
            <v>0.5</v>
          </cell>
          <cell r="AO18">
            <v>0.5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1</v>
          </cell>
          <cell r="AV18">
            <v>0.5</v>
          </cell>
          <cell r="AW18">
            <v>0.5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0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0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0</v>
          </cell>
          <cell r="DM18">
            <v>0</v>
          </cell>
          <cell r="DN18">
            <v>0</v>
          </cell>
          <cell r="DO18">
            <v>0</v>
          </cell>
          <cell r="DP18">
            <v>0</v>
          </cell>
          <cell r="DQ18">
            <v>0</v>
          </cell>
          <cell r="DR18">
            <v>0</v>
          </cell>
          <cell r="DS18">
            <v>0</v>
          </cell>
          <cell r="DT18">
            <v>0</v>
          </cell>
          <cell r="DU18">
            <v>0</v>
          </cell>
          <cell r="DV18">
            <v>0</v>
          </cell>
          <cell r="DW18">
            <v>0</v>
          </cell>
          <cell r="DX18">
            <v>0</v>
          </cell>
          <cell r="DY18">
            <v>0</v>
          </cell>
          <cell r="DZ18">
            <v>0</v>
          </cell>
          <cell r="EA18">
            <v>0</v>
          </cell>
          <cell r="EB18">
            <v>0</v>
          </cell>
          <cell r="EC18">
            <v>0</v>
          </cell>
          <cell r="ED18">
            <v>0</v>
          </cell>
          <cell r="EE18">
            <v>0</v>
          </cell>
          <cell r="EF18">
            <v>0</v>
          </cell>
          <cell r="EG18">
            <v>0</v>
          </cell>
          <cell r="EH18">
            <v>0</v>
          </cell>
          <cell r="EI18">
            <v>0</v>
          </cell>
          <cell r="EJ18">
            <v>0</v>
          </cell>
          <cell r="EK18">
            <v>0</v>
          </cell>
          <cell r="EL18">
            <v>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0</v>
          </cell>
          <cell r="FA18">
            <v>0</v>
          </cell>
          <cell r="FB18">
            <v>0</v>
          </cell>
          <cell r="FC18">
            <v>0</v>
          </cell>
          <cell r="FD18">
            <v>0</v>
          </cell>
          <cell r="FE18">
            <v>0</v>
          </cell>
          <cell r="FF18">
            <v>0</v>
          </cell>
          <cell r="FG18">
            <v>0</v>
          </cell>
          <cell r="FH18">
            <v>0</v>
          </cell>
          <cell r="FI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1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1</v>
          </cell>
          <cell r="P19">
            <v>0.5</v>
          </cell>
          <cell r="Q19">
            <v>0.5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1</v>
          </cell>
          <cell r="X19">
            <v>0.5</v>
          </cell>
          <cell r="Y19">
            <v>0.5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1</v>
          </cell>
          <cell r="AF19">
            <v>0.5</v>
          </cell>
          <cell r="AG19">
            <v>0.5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1</v>
          </cell>
          <cell r="AN19">
            <v>0.5</v>
          </cell>
          <cell r="AO19">
            <v>0.5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1</v>
          </cell>
          <cell r="AV19">
            <v>0.5</v>
          </cell>
          <cell r="AW19">
            <v>0.5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0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0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0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0</v>
          </cell>
          <cell r="DW19">
            <v>0</v>
          </cell>
          <cell r="DX19">
            <v>0</v>
          </cell>
          <cell r="DY19">
            <v>0</v>
          </cell>
          <cell r="DZ19">
            <v>0</v>
          </cell>
          <cell r="EA19">
            <v>0</v>
          </cell>
          <cell r="EB19">
            <v>0</v>
          </cell>
          <cell r="EC19">
            <v>0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0</v>
          </cell>
          <cell r="EJ19">
            <v>0</v>
          </cell>
          <cell r="EK19">
            <v>0</v>
          </cell>
          <cell r="EL19">
            <v>0</v>
          </cell>
          <cell r="EM19">
            <v>0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0</v>
          </cell>
          <cell r="FA19">
            <v>0</v>
          </cell>
          <cell r="FB19">
            <v>0</v>
          </cell>
          <cell r="FC19">
            <v>0</v>
          </cell>
          <cell r="FD19">
            <v>0</v>
          </cell>
          <cell r="FE19">
            <v>0</v>
          </cell>
          <cell r="FF19">
            <v>0</v>
          </cell>
          <cell r="FG19">
            <v>0</v>
          </cell>
          <cell r="FH19">
            <v>0</v>
          </cell>
          <cell r="FI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1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1</v>
          </cell>
          <cell r="P20">
            <v>0.5</v>
          </cell>
          <cell r="Q20">
            <v>0.5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1</v>
          </cell>
          <cell r="X20">
            <v>0.5</v>
          </cell>
          <cell r="Y20">
            <v>0.5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1</v>
          </cell>
          <cell r="AF20">
            <v>0.5</v>
          </cell>
          <cell r="AG20">
            <v>0.5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1</v>
          </cell>
          <cell r="AN20">
            <v>0.5</v>
          </cell>
          <cell r="AO20">
            <v>0.5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1</v>
          </cell>
          <cell r="AV20">
            <v>0.5</v>
          </cell>
          <cell r="AW20">
            <v>0.5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0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0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0</v>
          </cell>
          <cell r="DM20">
            <v>0</v>
          </cell>
          <cell r="DN20">
            <v>0</v>
          </cell>
          <cell r="DO20">
            <v>0</v>
          </cell>
          <cell r="DP20">
            <v>0</v>
          </cell>
          <cell r="DQ20">
            <v>0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0</v>
          </cell>
          <cell r="DW20">
            <v>0</v>
          </cell>
          <cell r="DX20">
            <v>0</v>
          </cell>
          <cell r="DY20">
            <v>0</v>
          </cell>
          <cell r="DZ20">
            <v>0</v>
          </cell>
          <cell r="EA20">
            <v>0</v>
          </cell>
          <cell r="EB20">
            <v>0</v>
          </cell>
          <cell r="EC20">
            <v>0</v>
          </cell>
          <cell r="ED20">
            <v>0</v>
          </cell>
          <cell r="EE20">
            <v>0</v>
          </cell>
          <cell r="EF20">
            <v>0</v>
          </cell>
          <cell r="EG20">
            <v>0</v>
          </cell>
          <cell r="EH20">
            <v>0</v>
          </cell>
          <cell r="EI20">
            <v>0</v>
          </cell>
          <cell r="EJ20">
            <v>0</v>
          </cell>
          <cell r="EK20">
            <v>0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0</v>
          </cell>
          <cell r="FA20">
            <v>0</v>
          </cell>
          <cell r="FB20">
            <v>0</v>
          </cell>
          <cell r="FC20">
            <v>0</v>
          </cell>
          <cell r="FD20">
            <v>0</v>
          </cell>
          <cell r="FE20">
            <v>0</v>
          </cell>
          <cell r="FF20">
            <v>0</v>
          </cell>
          <cell r="FG20">
            <v>0</v>
          </cell>
          <cell r="FH20">
            <v>0</v>
          </cell>
          <cell r="FI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1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1</v>
          </cell>
          <cell r="P21">
            <v>0.5</v>
          </cell>
          <cell r="Q21">
            <v>0.5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1</v>
          </cell>
          <cell r="X21">
            <v>0.5</v>
          </cell>
          <cell r="Y21">
            <v>0.5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1</v>
          </cell>
          <cell r="AF21">
            <v>0.5</v>
          </cell>
          <cell r="AG21">
            <v>0.5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1</v>
          </cell>
          <cell r="AN21">
            <v>0.5</v>
          </cell>
          <cell r="AO21">
            <v>0.5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1</v>
          </cell>
          <cell r="AV21">
            <v>0.5</v>
          </cell>
          <cell r="AW21">
            <v>0.5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0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0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0</v>
          </cell>
          <cell r="DN21">
            <v>0</v>
          </cell>
          <cell r="DO21">
            <v>0</v>
          </cell>
          <cell r="DP21">
            <v>0</v>
          </cell>
          <cell r="DQ21">
            <v>0</v>
          </cell>
          <cell r="DR21">
            <v>0</v>
          </cell>
          <cell r="DS21">
            <v>0</v>
          </cell>
          <cell r="DT21">
            <v>0</v>
          </cell>
          <cell r="DU21">
            <v>0</v>
          </cell>
          <cell r="DV21">
            <v>0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0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0</v>
          </cell>
          <cell r="EJ21">
            <v>0</v>
          </cell>
          <cell r="EK21">
            <v>0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0</v>
          </cell>
          <cell r="FA21">
            <v>0</v>
          </cell>
          <cell r="FB21">
            <v>0</v>
          </cell>
          <cell r="FC21">
            <v>0</v>
          </cell>
          <cell r="FD21">
            <v>0</v>
          </cell>
          <cell r="FE21">
            <v>0</v>
          </cell>
          <cell r="FF21">
            <v>0</v>
          </cell>
          <cell r="FG21">
            <v>0</v>
          </cell>
          <cell r="FH21">
            <v>0</v>
          </cell>
          <cell r="FI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1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1</v>
          </cell>
          <cell r="P22">
            <v>0.5</v>
          </cell>
          <cell r="Q22">
            <v>0.5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1</v>
          </cell>
          <cell r="X22">
            <v>0.5</v>
          </cell>
          <cell r="Y22">
            <v>0.5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1</v>
          </cell>
          <cell r="AF22">
            <v>0.5</v>
          </cell>
          <cell r="AG22">
            <v>0.5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1</v>
          </cell>
          <cell r="AN22">
            <v>0.5</v>
          </cell>
          <cell r="AO22">
            <v>0.5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1</v>
          </cell>
          <cell r="AV22">
            <v>0.5</v>
          </cell>
          <cell r="AW22">
            <v>0.5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0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0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0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0</v>
          </cell>
          <cell r="DW22">
            <v>0</v>
          </cell>
          <cell r="DX22">
            <v>0</v>
          </cell>
          <cell r="DY22">
            <v>0</v>
          </cell>
          <cell r="DZ22">
            <v>0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0</v>
          </cell>
          <cell r="EH22">
            <v>0</v>
          </cell>
          <cell r="EI22">
            <v>0</v>
          </cell>
          <cell r="EJ22">
            <v>0</v>
          </cell>
          <cell r="EK22">
            <v>0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0</v>
          </cell>
          <cell r="FA22">
            <v>0</v>
          </cell>
          <cell r="FB22">
            <v>0</v>
          </cell>
          <cell r="FC22">
            <v>0</v>
          </cell>
          <cell r="FD22">
            <v>0</v>
          </cell>
          <cell r="FE22">
            <v>0</v>
          </cell>
          <cell r="FF22">
            <v>0</v>
          </cell>
          <cell r="FG22">
            <v>0</v>
          </cell>
          <cell r="FH22">
            <v>0</v>
          </cell>
          <cell r="FI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1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1</v>
          </cell>
          <cell r="P23">
            <v>0.5</v>
          </cell>
          <cell r="Q23">
            <v>0.5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1</v>
          </cell>
          <cell r="X23">
            <v>0.5</v>
          </cell>
          <cell r="Y23">
            <v>0.5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1</v>
          </cell>
          <cell r="AF23">
            <v>0.5</v>
          </cell>
          <cell r="AG23">
            <v>0.5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1</v>
          </cell>
          <cell r="AN23">
            <v>0.5</v>
          </cell>
          <cell r="AO23">
            <v>0.5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1</v>
          </cell>
          <cell r="AV23">
            <v>0.5</v>
          </cell>
          <cell r="AW23">
            <v>0.5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0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0</v>
          </cell>
          <cell r="DN23">
            <v>0</v>
          </cell>
          <cell r="DO23">
            <v>0</v>
          </cell>
          <cell r="DP23">
            <v>0</v>
          </cell>
          <cell r="DQ23">
            <v>0</v>
          </cell>
          <cell r="DR23">
            <v>0</v>
          </cell>
          <cell r="DS23">
            <v>0</v>
          </cell>
          <cell r="DT23">
            <v>0</v>
          </cell>
          <cell r="DU23">
            <v>0</v>
          </cell>
          <cell r="DV23">
            <v>0</v>
          </cell>
          <cell r="DW23">
            <v>0</v>
          </cell>
          <cell r="DX23">
            <v>0</v>
          </cell>
          <cell r="DY23">
            <v>0</v>
          </cell>
          <cell r="DZ23">
            <v>0</v>
          </cell>
          <cell r="EA23">
            <v>0</v>
          </cell>
          <cell r="EB23">
            <v>0</v>
          </cell>
          <cell r="EC23">
            <v>0</v>
          </cell>
          <cell r="ED23">
            <v>0</v>
          </cell>
          <cell r="EE23">
            <v>0</v>
          </cell>
          <cell r="EF23">
            <v>0</v>
          </cell>
          <cell r="EG23">
            <v>0</v>
          </cell>
          <cell r="EH23">
            <v>0</v>
          </cell>
          <cell r="EI23">
            <v>0</v>
          </cell>
          <cell r="EJ23">
            <v>0</v>
          </cell>
          <cell r="EK23">
            <v>0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0</v>
          </cell>
          <cell r="FA23">
            <v>0</v>
          </cell>
          <cell r="FB23">
            <v>0</v>
          </cell>
          <cell r="FC23">
            <v>0</v>
          </cell>
          <cell r="FD23">
            <v>0</v>
          </cell>
          <cell r="FE23">
            <v>0</v>
          </cell>
          <cell r="FF23">
            <v>0</v>
          </cell>
          <cell r="FG23">
            <v>0</v>
          </cell>
          <cell r="FH23">
            <v>0</v>
          </cell>
          <cell r="FI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1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1</v>
          </cell>
          <cell r="P24">
            <v>0.5</v>
          </cell>
          <cell r="Q24">
            <v>0.5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1</v>
          </cell>
          <cell r="X24">
            <v>0.5</v>
          </cell>
          <cell r="Y24">
            <v>0.5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1</v>
          </cell>
          <cell r="AF24">
            <v>0.5</v>
          </cell>
          <cell r="AG24">
            <v>0.5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1</v>
          </cell>
          <cell r="AN24">
            <v>0.5</v>
          </cell>
          <cell r="AO24">
            <v>0.5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1</v>
          </cell>
          <cell r="AV24">
            <v>0.5</v>
          </cell>
          <cell r="AW24">
            <v>0.5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0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0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0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0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0</v>
          </cell>
          <cell r="ED24">
            <v>0</v>
          </cell>
          <cell r="EE24">
            <v>0</v>
          </cell>
          <cell r="EF24">
            <v>0</v>
          </cell>
          <cell r="EG24">
            <v>0</v>
          </cell>
          <cell r="EH24">
            <v>0</v>
          </cell>
          <cell r="EI24">
            <v>0</v>
          </cell>
          <cell r="EJ24">
            <v>0</v>
          </cell>
          <cell r="EK24">
            <v>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0</v>
          </cell>
          <cell r="FA24">
            <v>0</v>
          </cell>
          <cell r="FB24">
            <v>0</v>
          </cell>
          <cell r="FC24">
            <v>0</v>
          </cell>
          <cell r="FD24">
            <v>0</v>
          </cell>
          <cell r="FE24">
            <v>0</v>
          </cell>
          <cell r="FF24">
            <v>0</v>
          </cell>
          <cell r="FG24">
            <v>0</v>
          </cell>
          <cell r="FH24">
            <v>0</v>
          </cell>
          <cell r="FI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1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1</v>
          </cell>
          <cell r="P25">
            <v>0.5</v>
          </cell>
          <cell r="Q25">
            <v>0.5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1</v>
          </cell>
          <cell r="X25">
            <v>0.5</v>
          </cell>
          <cell r="Y25">
            <v>0.5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1</v>
          </cell>
          <cell r="AF25">
            <v>0.5</v>
          </cell>
          <cell r="AG25">
            <v>0.5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1</v>
          </cell>
          <cell r="AN25">
            <v>0.5</v>
          </cell>
          <cell r="AO25">
            <v>0.5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1</v>
          </cell>
          <cell r="AV25">
            <v>0.5</v>
          </cell>
          <cell r="AW25">
            <v>0.5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0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0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0</v>
          </cell>
          <cell r="DW25">
            <v>0</v>
          </cell>
          <cell r="DX25">
            <v>0</v>
          </cell>
          <cell r="DY25">
            <v>0</v>
          </cell>
          <cell r="DZ25">
            <v>0</v>
          </cell>
          <cell r="EA25">
            <v>0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0</v>
          </cell>
          <cell r="EJ25">
            <v>0</v>
          </cell>
          <cell r="EK25">
            <v>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0</v>
          </cell>
          <cell r="FA25">
            <v>0</v>
          </cell>
          <cell r="FB25">
            <v>0</v>
          </cell>
          <cell r="FC25">
            <v>0</v>
          </cell>
          <cell r="FD25">
            <v>0</v>
          </cell>
          <cell r="FE25">
            <v>0</v>
          </cell>
          <cell r="FF25">
            <v>0</v>
          </cell>
          <cell r="FG25">
            <v>0</v>
          </cell>
          <cell r="FH25">
            <v>0</v>
          </cell>
          <cell r="FI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1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1</v>
          </cell>
          <cell r="P26">
            <v>0.5</v>
          </cell>
          <cell r="Q26">
            <v>0.5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1</v>
          </cell>
          <cell r="X26">
            <v>0.5</v>
          </cell>
          <cell r="Y26">
            <v>0.5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1</v>
          </cell>
          <cell r="AF26">
            <v>0.5</v>
          </cell>
          <cell r="AG26">
            <v>0.5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1</v>
          </cell>
          <cell r="AN26">
            <v>0.5</v>
          </cell>
          <cell r="AO26">
            <v>0.5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1</v>
          </cell>
          <cell r="AV26">
            <v>0.5</v>
          </cell>
          <cell r="AW26">
            <v>0.5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0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0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0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0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  <cell r="EJ26">
            <v>0</v>
          </cell>
          <cell r="EK26">
            <v>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0</v>
          </cell>
          <cell r="FA26">
            <v>0</v>
          </cell>
          <cell r="FB26">
            <v>0</v>
          </cell>
          <cell r="FC26">
            <v>0</v>
          </cell>
          <cell r="FD26">
            <v>0</v>
          </cell>
          <cell r="FE26">
            <v>0</v>
          </cell>
          <cell r="FF26">
            <v>0</v>
          </cell>
          <cell r="FG26">
            <v>0</v>
          </cell>
          <cell r="FH26">
            <v>0</v>
          </cell>
          <cell r="FI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1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1</v>
          </cell>
          <cell r="P27">
            <v>0.5</v>
          </cell>
          <cell r="Q27">
            <v>0.5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1</v>
          </cell>
          <cell r="X27">
            <v>0.5</v>
          </cell>
          <cell r="Y27">
            <v>0.5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1</v>
          </cell>
          <cell r="AF27">
            <v>0.5</v>
          </cell>
          <cell r="AG27">
            <v>0.5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1</v>
          </cell>
          <cell r="AN27">
            <v>0.5</v>
          </cell>
          <cell r="AO27">
            <v>0.5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1</v>
          </cell>
          <cell r="AV27">
            <v>0.5</v>
          </cell>
          <cell r="AW27">
            <v>0.5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0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0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0</v>
          </cell>
          <cell r="DN27">
            <v>0</v>
          </cell>
          <cell r="DO27">
            <v>0</v>
          </cell>
          <cell r="DP27">
            <v>0</v>
          </cell>
          <cell r="DQ27">
            <v>0</v>
          </cell>
          <cell r="DR27">
            <v>0</v>
          </cell>
          <cell r="DS27">
            <v>0</v>
          </cell>
          <cell r="DT27">
            <v>0</v>
          </cell>
          <cell r="DU27">
            <v>0</v>
          </cell>
          <cell r="DV27">
            <v>0</v>
          </cell>
          <cell r="DW27">
            <v>0</v>
          </cell>
          <cell r="DX27">
            <v>0</v>
          </cell>
          <cell r="DY27">
            <v>0</v>
          </cell>
          <cell r="DZ27">
            <v>0</v>
          </cell>
          <cell r="EA27">
            <v>0</v>
          </cell>
          <cell r="EB27">
            <v>0</v>
          </cell>
          <cell r="EC27">
            <v>0</v>
          </cell>
          <cell r="ED27">
            <v>0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0</v>
          </cell>
          <cell r="EJ27">
            <v>0</v>
          </cell>
          <cell r="EK27">
            <v>0</v>
          </cell>
          <cell r="EL27">
            <v>0</v>
          </cell>
          <cell r="EM27">
            <v>0</v>
          </cell>
          <cell r="EN27">
            <v>0</v>
          </cell>
          <cell r="EO27">
            <v>0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0</v>
          </cell>
          <cell r="FA27">
            <v>0</v>
          </cell>
          <cell r="FB27">
            <v>0</v>
          </cell>
          <cell r="FC27">
            <v>0</v>
          </cell>
          <cell r="FD27">
            <v>0</v>
          </cell>
          <cell r="FE27">
            <v>0</v>
          </cell>
          <cell r="FF27">
            <v>0</v>
          </cell>
          <cell r="FG27">
            <v>0</v>
          </cell>
          <cell r="FH27">
            <v>0</v>
          </cell>
          <cell r="FI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1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1</v>
          </cell>
          <cell r="P28">
            <v>0.5</v>
          </cell>
          <cell r="Q28">
            <v>0.5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1</v>
          </cell>
          <cell r="X28">
            <v>0.5</v>
          </cell>
          <cell r="Y28">
            <v>0.5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1</v>
          </cell>
          <cell r="AF28">
            <v>0.5</v>
          </cell>
          <cell r="AG28">
            <v>0.5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1</v>
          </cell>
          <cell r="AN28">
            <v>0.5</v>
          </cell>
          <cell r="AO28">
            <v>0.5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1</v>
          </cell>
          <cell r="AV28">
            <v>0.5</v>
          </cell>
          <cell r="AW28">
            <v>0.5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0</v>
          </cell>
          <cell r="DP28">
            <v>0</v>
          </cell>
          <cell r="DQ28">
            <v>0</v>
          </cell>
          <cell r="DR28">
            <v>0</v>
          </cell>
          <cell r="DS28">
            <v>0</v>
          </cell>
          <cell r="DT28">
            <v>0</v>
          </cell>
          <cell r="DU28">
            <v>0</v>
          </cell>
          <cell r="DV28">
            <v>0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  <cell r="EJ28">
            <v>0</v>
          </cell>
          <cell r="EK28">
            <v>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0</v>
          </cell>
          <cell r="FA28">
            <v>0</v>
          </cell>
          <cell r="FB28">
            <v>0</v>
          </cell>
          <cell r="FC28">
            <v>0</v>
          </cell>
          <cell r="FD28">
            <v>0</v>
          </cell>
          <cell r="FE28">
            <v>0</v>
          </cell>
          <cell r="FF28">
            <v>0</v>
          </cell>
          <cell r="FG28">
            <v>0</v>
          </cell>
          <cell r="FH28">
            <v>0</v>
          </cell>
          <cell r="FI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1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1</v>
          </cell>
          <cell r="P29">
            <v>0.5</v>
          </cell>
          <cell r="Q29">
            <v>0.5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1</v>
          </cell>
          <cell r="X29">
            <v>0.5</v>
          </cell>
          <cell r="Y29">
            <v>0.5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1</v>
          </cell>
          <cell r="AF29">
            <v>0.5</v>
          </cell>
          <cell r="AG29">
            <v>0.5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1</v>
          </cell>
          <cell r="AN29">
            <v>0.5</v>
          </cell>
          <cell r="AO29">
            <v>0.5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1</v>
          </cell>
          <cell r="AV29">
            <v>0.5</v>
          </cell>
          <cell r="AW29">
            <v>0.5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0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0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0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0</v>
          </cell>
          <cell r="DW29">
            <v>0</v>
          </cell>
          <cell r="DX29">
            <v>0</v>
          </cell>
          <cell r="DY29">
            <v>0</v>
          </cell>
          <cell r="DZ29">
            <v>0</v>
          </cell>
          <cell r="EA29">
            <v>0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0</v>
          </cell>
          <cell r="EJ29">
            <v>0</v>
          </cell>
          <cell r="EK29">
            <v>0</v>
          </cell>
          <cell r="EL29">
            <v>0</v>
          </cell>
          <cell r="EM29">
            <v>0</v>
          </cell>
          <cell r="EN29">
            <v>0</v>
          </cell>
          <cell r="EO29">
            <v>0</v>
          </cell>
          <cell r="EP29">
            <v>0</v>
          </cell>
          <cell r="EQ29">
            <v>0</v>
          </cell>
          <cell r="ER29">
            <v>0</v>
          </cell>
          <cell r="ES29">
            <v>0</v>
          </cell>
          <cell r="ET29">
            <v>0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0</v>
          </cell>
          <cell r="FA29">
            <v>0</v>
          </cell>
          <cell r="FB29">
            <v>0</v>
          </cell>
          <cell r="FC29">
            <v>0</v>
          </cell>
          <cell r="FD29">
            <v>0</v>
          </cell>
          <cell r="FE29">
            <v>0</v>
          </cell>
          <cell r="FF29">
            <v>0</v>
          </cell>
          <cell r="FG29">
            <v>0</v>
          </cell>
          <cell r="FH29">
            <v>0</v>
          </cell>
          <cell r="FI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1</v>
          </cell>
          <cell r="P30">
            <v>0.5</v>
          </cell>
          <cell r="Q30">
            <v>0.5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1</v>
          </cell>
          <cell r="X30">
            <v>0.5</v>
          </cell>
          <cell r="Y30">
            <v>0.5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1</v>
          </cell>
          <cell r="AF30">
            <v>0.5</v>
          </cell>
          <cell r="AG30">
            <v>0.5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1</v>
          </cell>
          <cell r="AN30">
            <v>0.5</v>
          </cell>
          <cell r="AO30">
            <v>0.5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1</v>
          </cell>
          <cell r="AV30">
            <v>0.5</v>
          </cell>
          <cell r="AW30">
            <v>0.5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0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0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0</v>
          </cell>
          <cell r="DN30">
            <v>0</v>
          </cell>
          <cell r="DO30">
            <v>0</v>
          </cell>
          <cell r="DP30">
            <v>0</v>
          </cell>
          <cell r="DQ30">
            <v>0</v>
          </cell>
          <cell r="DR30">
            <v>0</v>
          </cell>
          <cell r="DS30">
            <v>0</v>
          </cell>
          <cell r="DT30">
            <v>0</v>
          </cell>
          <cell r="DU30">
            <v>0</v>
          </cell>
          <cell r="DV30">
            <v>0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  <cell r="EJ30">
            <v>0</v>
          </cell>
          <cell r="EK30">
            <v>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0</v>
          </cell>
          <cell r="FA30">
            <v>0</v>
          </cell>
          <cell r="FB30">
            <v>0</v>
          </cell>
          <cell r="FC30">
            <v>0</v>
          </cell>
          <cell r="FD30">
            <v>0</v>
          </cell>
          <cell r="FE30">
            <v>0</v>
          </cell>
          <cell r="FF30">
            <v>0</v>
          </cell>
          <cell r="FG30">
            <v>0</v>
          </cell>
          <cell r="FH30">
            <v>0</v>
          </cell>
          <cell r="FI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1</v>
          </cell>
          <cell r="P31">
            <v>0.5</v>
          </cell>
          <cell r="Q31">
            <v>0.5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1</v>
          </cell>
          <cell r="X31">
            <v>0.5</v>
          </cell>
          <cell r="Y31">
            <v>0.5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1</v>
          </cell>
          <cell r="AF31">
            <v>0.5</v>
          </cell>
          <cell r="AG31">
            <v>0.5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1</v>
          </cell>
          <cell r="AN31">
            <v>0.5</v>
          </cell>
          <cell r="AO31">
            <v>0.5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1</v>
          </cell>
          <cell r="AV31">
            <v>0.5</v>
          </cell>
          <cell r="AW31">
            <v>0.5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0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0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0</v>
          </cell>
          <cell r="DN31">
            <v>0</v>
          </cell>
          <cell r="DO31">
            <v>0</v>
          </cell>
          <cell r="DP31">
            <v>0</v>
          </cell>
          <cell r="DQ31">
            <v>0</v>
          </cell>
          <cell r="DR31">
            <v>0</v>
          </cell>
          <cell r="DS31">
            <v>0</v>
          </cell>
          <cell r="DT31">
            <v>0</v>
          </cell>
          <cell r="DU31">
            <v>0</v>
          </cell>
          <cell r="DV31">
            <v>0</v>
          </cell>
          <cell r="DW31">
            <v>0</v>
          </cell>
          <cell r="DX31">
            <v>0</v>
          </cell>
          <cell r="DY31">
            <v>0</v>
          </cell>
          <cell r="DZ31">
            <v>0</v>
          </cell>
          <cell r="EA31">
            <v>0</v>
          </cell>
          <cell r="EB31">
            <v>0</v>
          </cell>
          <cell r="EC31">
            <v>0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0</v>
          </cell>
          <cell r="EJ31">
            <v>0</v>
          </cell>
          <cell r="EK31">
            <v>0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0</v>
          </cell>
          <cell r="FA31">
            <v>0</v>
          </cell>
          <cell r="FB31">
            <v>0</v>
          </cell>
          <cell r="FC31">
            <v>0</v>
          </cell>
          <cell r="FD31">
            <v>0</v>
          </cell>
          <cell r="FE31">
            <v>0</v>
          </cell>
          <cell r="FF31">
            <v>0</v>
          </cell>
          <cell r="FG31">
            <v>0</v>
          </cell>
          <cell r="FH31">
            <v>0</v>
          </cell>
          <cell r="FI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1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1</v>
          </cell>
          <cell r="P32">
            <v>0.5</v>
          </cell>
          <cell r="Q32">
            <v>0.5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1</v>
          </cell>
          <cell r="X32">
            <v>0.5</v>
          </cell>
          <cell r="Y32">
            <v>0.5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1</v>
          </cell>
          <cell r="AF32">
            <v>0.5</v>
          </cell>
          <cell r="AG32">
            <v>0.5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1</v>
          </cell>
          <cell r="AN32">
            <v>0.5</v>
          </cell>
          <cell r="AO32">
            <v>0.5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1</v>
          </cell>
          <cell r="AV32">
            <v>0.5</v>
          </cell>
          <cell r="AW32">
            <v>0.5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0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  <cell r="EJ32">
            <v>0</v>
          </cell>
          <cell r="EK32">
            <v>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0</v>
          </cell>
          <cell r="FA32">
            <v>0</v>
          </cell>
          <cell r="FB32">
            <v>0</v>
          </cell>
          <cell r="FC32">
            <v>0</v>
          </cell>
          <cell r="FD32">
            <v>0</v>
          </cell>
          <cell r="FE32">
            <v>0</v>
          </cell>
          <cell r="FF32">
            <v>0</v>
          </cell>
          <cell r="FG32">
            <v>0</v>
          </cell>
          <cell r="FH32">
            <v>0</v>
          </cell>
          <cell r="FI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1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1</v>
          </cell>
          <cell r="P33">
            <v>0.5</v>
          </cell>
          <cell r="Q33">
            <v>0.5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1</v>
          </cell>
          <cell r="X33">
            <v>0.5</v>
          </cell>
          <cell r="Y33">
            <v>0.5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1</v>
          </cell>
          <cell r="AF33">
            <v>0.5</v>
          </cell>
          <cell r="AG33">
            <v>0.5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1</v>
          </cell>
          <cell r="AN33">
            <v>0.5</v>
          </cell>
          <cell r="AO33">
            <v>0.5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1</v>
          </cell>
          <cell r="AV33">
            <v>0.5</v>
          </cell>
          <cell r="AW33">
            <v>0.5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0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0</v>
          </cell>
          <cell r="DW33">
            <v>0</v>
          </cell>
          <cell r="DX33">
            <v>0</v>
          </cell>
          <cell r="DY33">
            <v>0</v>
          </cell>
          <cell r="DZ33">
            <v>0</v>
          </cell>
          <cell r="EA33">
            <v>0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0</v>
          </cell>
          <cell r="EG33">
            <v>0</v>
          </cell>
          <cell r="EH33">
            <v>0</v>
          </cell>
          <cell r="EI33">
            <v>0</v>
          </cell>
          <cell r="EJ33">
            <v>0</v>
          </cell>
          <cell r="EK33">
            <v>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0</v>
          </cell>
          <cell r="FA33">
            <v>0</v>
          </cell>
          <cell r="FB33">
            <v>0</v>
          </cell>
          <cell r="FC33">
            <v>0</v>
          </cell>
          <cell r="FD33">
            <v>0</v>
          </cell>
          <cell r="FE33">
            <v>0</v>
          </cell>
          <cell r="FF33">
            <v>0</v>
          </cell>
          <cell r="FG33">
            <v>0</v>
          </cell>
          <cell r="FH33">
            <v>0</v>
          </cell>
          <cell r="FI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1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1</v>
          </cell>
          <cell r="P34">
            <v>0.5</v>
          </cell>
          <cell r="Q34">
            <v>0.5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1</v>
          </cell>
          <cell r="X34">
            <v>0.5</v>
          </cell>
          <cell r="Y34">
            <v>0.5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0.5</v>
          </cell>
          <cell r="AG34">
            <v>0.5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1</v>
          </cell>
          <cell r="AN34">
            <v>0.5</v>
          </cell>
          <cell r="AO34">
            <v>0.5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1</v>
          </cell>
          <cell r="AV34">
            <v>0.5</v>
          </cell>
          <cell r="AW34">
            <v>0.5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0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0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0</v>
          </cell>
          <cell r="DN34">
            <v>0</v>
          </cell>
          <cell r="DO34">
            <v>0</v>
          </cell>
          <cell r="DP34">
            <v>0</v>
          </cell>
          <cell r="DQ34">
            <v>0</v>
          </cell>
          <cell r="DR34">
            <v>0</v>
          </cell>
          <cell r="DS34">
            <v>0</v>
          </cell>
          <cell r="DT34">
            <v>0</v>
          </cell>
          <cell r="DU34">
            <v>0</v>
          </cell>
          <cell r="DV34">
            <v>0</v>
          </cell>
          <cell r="DW34">
            <v>0</v>
          </cell>
          <cell r="DX34">
            <v>0</v>
          </cell>
          <cell r="DY34">
            <v>0</v>
          </cell>
          <cell r="DZ34">
            <v>0</v>
          </cell>
          <cell r="EA34">
            <v>0</v>
          </cell>
          <cell r="EB34">
            <v>0</v>
          </cell>
          <cell r="EC34">
            <v>0</v>
          </cell>
          <cell r="ED34">
            <v>0</v>
          </cell>
          <cell r="EE34">
            <v>0</v>
          </cell>
          <cell r="EF34">
            <v>0</v>
          </cell>
          <cell r="EG34">
            <v>0</v>
          </cell>
          <cell r="EH34">
            <v>0</v>
          </cell>
          <cell r="EI34">
            <v>0</v>
          </cell>
          <cell r="EJ34">
            <v>0</v>
          </cell>
          <cell r="EK34">
            <v>0</v>
          </cell>
          <cell r="EL34">
            <v>0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0</v>
          </cell>
          <cell r="FA34">
            <v>0</v>
          </cell>
          <cell r="FB34">
            <v>0</v>
          </cell>
          <cell r="FC34">
            <v>0</v>
          </cell>
          <cell r="FD34">
            <v>0</v>
          </cell>
          <cell r="FE34">
            <v>0</v>
          </cell>
          <cell r="FF34">
            <v>0</v>
          </cell>
          <cell r="FG34">
            <v>0</v>
          </cell>
          <cell r="FH34">
            <v>0</v>
          </cell>
          <cell r="FI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1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1</v>
          </cell>
          <cell r="P35">
            <v>0.5</v>
          </cell>
          <cell r="Q35">
            <v>0.5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1</v>
          </cell>
          <cell r="X35">
            <v>0.5</v>
          </cell>
          <cell r="Y35">
            <v>0.5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1</v>
          </cell>
          <cell r="AF35">
            <v>0.5</v>
          </cell>
          <cell r="AG35">
            <v>0.5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1</v>
          </cell>
          <cell r="AN35">
            <v>0.5</v>
          </cell>
          <cell r="AO35">
            <v>0.5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1</v>
          </cell>
          <cell r="AV35">
            <v>0.5</v>
          </cell>
          <cell r="AW35">
            <v>0.5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0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0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0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0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0</v>
          </cell>
          <cell r="EB35">
            <v>0</v>
          </cell>
          <cell r="EC35">
            <v>0</v>
          </cell>
          <cell r="ED35">
            <v>0</v>
          </cell>
          <cell r="EE35">
            <v>0</v>
          </cell>
          <cell r="EF35">
            <v>0</v>
          </cell>
          <cell r="EG35">
            <v>0</v>
          </cell>
          <cell r="EH35">
            <v>0</v>
          </cell>
          <cell r="EI35">
            <v>0</v>
          </cell>
          <cell r="EJ35">
            <v>0</v>
          </cell>
          <cell r="EK35">
            <v>0</v>
          </cell>
          <cell r="EL35">
            <v>0</v>
          </cell>
          <cell r="EM35">
            <v>0</v>
          </cell>
          <cell r="EN35">
            <v>0</v>
          </cell>
          <cell r="EO35">
            <v>0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0</v>
          </cell>
          <cell r="FA35">
            <v>0</v>
          </cell>
          <cell r="FB35">
            <v>0</v>
          </cell>
          <cell r="FC35">
            <v>0</v>
          </cell>
          <cell r="FD35">
            <v>0</v>
          </cell>
          <cell r="FE35">
            <v>0</v>
          </cell>
          <cell r="FF35">
            <v>0</v>
          </cell>
          <cell r="FG35">
            <v>0</v>
          </cell>
          <cell r="FH35">
            <v>0</v>
          </cell>
          <cell r="FI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1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1</v>
          </cell>
          <cell r="P36">
            <v>0.5</v>
          </cell>
          <cell r="Q36">
            <v>0.5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1</v>
          </cell>
          <cell r="X36">
            <v>0.5</v>
          </cell>
          <cell r="Y36">
            <v>0.5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1</v>
          </cell>
          <cell r="AF36">
            <v>0.5</v>
          </cell>
          <cell r="AG36">
            <v>0.5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1</v>
          </cell>
          <cell r="AN36">
            <v>0.5</v>
          </cell>
          <cell r="AO36">
            <v>0.5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1</v>
          </cell>
          <cell r="AV36">
            <v>0.5</v>
          </cell>
          <cell r="AW36">
            <v>0.5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0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0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0</v>
          </cell>
          <cell r="DN36">
            <v>0</v>
          </cell>
          <cell r="DO36">
            <v>0</v>
          </cell>
          <cell r="DP36">
            <v>0</v>
          </cell>
          <cell r="DQ36">
            <v>0</v>
          </cell>
          <cell r="DR36">
            <v>0</v>
          </cell>
          <cell r="DS36">
            <v>0</v>
          </cell>
          <cell r="DT36">
            <v>0</v>
          </cell>
          <cell r="DU36">
            <v>0</v>
          </cell>
          <cell r="DV36">
            <v>0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  <cell r="EJ36">
            <v>0</v>
          </cell>
          <cell r="EK36">
            <v>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0</v>
          </cell>
          <cell r="FA36">
            <v>0</v>
          </cell>
          <cell r="FB36">
            <v>0</v>
          </cell>
          <cell r="FC36">
            <v>0</v>
          </cell>
          <cell r="FD36">
            <v>0</v>
          </cell>
          <cell r="FE36">
            <v>0</v>
          </cell>
          <cell r="FF36">
            <v>0</v>
          </cell>
          <cell r="FG36">
            <v>0</v>
          </cell>
          <cell r="FH36">
            <v>0</v>
          </cell>
          <cell r="FI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1</v>
          </cell>
          <cell r="P37">
            <v>0.5</v>
          </cell>
          <cell r="Q37">
            <v>0.5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1</v>
          </cell>
          <cell r="X37">
            <v>0.5</v>
          </cell>
          <cell r="Y37">
            <v>0.5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1</v>
          </cell>
          <cell r="AF37">
            <v>0.5</v>
          </cell>
          <cell r="AG37">
            <v>0.5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1</v>
          </cell>
          <cell r="AN37">
            <v>0.5</v>
          </cell>
          <cell r="AO37">
            <v>0.5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1</v>
          </cell>
          <cell r="AV37">
            <v>0.5</v>
          </cell>
          <cell r="AW37">
            <v>0.5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  <cell r="EJ37">
            <v>0</v>
          </cell>
          <cell r="EK37">
            <v>0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0</v>
          </cell>
          <cell r="FA37">
            <v>0</v>
          </cell>
          <cell r="FB37">
            <v>0</v>
          </cell>
          <cell r="FC37">
            <v>0</v>
          </cell>
          <cell r="FD37">
            <v>0</v>
          </cell>
          <cell r="FE37">
            <v>0</v>
          </cell>
          <cell r="FF37">
            <v>0</v>
          </cell>
          <cell r="FG37">
            <v>0</v>
          </cell>
          <cell r="FH37">
            <v>0</v>
          </cell>
          <cell r="FI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1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1</v>
          </cell>
          <cell r="P38">
            <v>0.5</v>
          </cell>
          <cell r="Q38">
            <v>0.5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1</v>
          </cell>
          <cell r="X38">
            <v>0.5</v>
          </cell>
          <cell r="Y38">
            <v>0.5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1</v>
          </cell>
          <cell r="AF38">
            <v>0.5</v>
          </cell>
          <cell r="AG38">
            <v>0.5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1</v>
          </cell>
          <cell r="AN38">
            <v>0.5</v>
          </cell>
          <cell r="AO38">
            <v>0.5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1</v>
          </cell>
          <cell r="AV38">
            <v>0.5</v>
          </cell>
          <cell r="AW38">
            <v>0.5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0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0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0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0</v>
          </cell>
          <cell r="EG38">
            <v>0</v>
          </cell>
          <cell r="EH38">
            <v>0</v>
          </cell>
          <cell r="EI38">
            <v>0</v>
          </cell>
          <cell r="EJ38">
            <v>0</v>
          </cell>
          <cell r="EK38">
            <v>0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0</v>
          </cell>
          <cell r="FA38">
            <v>0</v>
          </cell>
          <cell r="FB38">
            <v>0</v>
          </cell>
          <cell r="FC38">
            <v>0</v>
          </cell>
          <cell r="FD38">
            <v>0</v>
          </cell>
          <cell r="FE38">
            <v>0</v>
          </cell>
          <cell r="FF38">
            <v>0</v>
          </cell>
          <cell r="FG38">
            <v>0</v>
          </cell>
          <cell r="FH38">
            <v>0</v>
          </cell>
          <cell r="FI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1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1</v>
          </cell>
          <cell r="P39">
            <v>0.5</v>
          </cell>
          <cell r="Q39">
            <v>0.5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1</v>
          </cell>
          <cell r="X39">
            <v>0.5</v>
          </cell>
          <cell r="Y39">
            <v>0.5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1</v>
          </cell>
          <cell r="AF39">
            <v>0.5</v>
          </cell>
          <cell r="AG39">
            <v>0.5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1</v>
          </cell>
          <cell r="AN39">
            <v>0.5</v>
          </cell>
          <cell r="AO39">
            <v>0.5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1</v>
          </cell>
          <cell r="AV39">
            <v>0.5</v>
          </cell>
          <cell r="AW39">
            <v>0.5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0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0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0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0</v>
          </cell>
          <cell r="EJ39">
            <v>0</v>
          </cell>
          <cell r="EK39">
            <v>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0</v>
          </cell>
          <cell r="FA39">
            <v>0</v>
          </cell>
          <cell r="FB39">
            <v>0</v>
          </cell>
          <cell r="FC39">
            <v>0</v>
          </cell>
          <cell r="FD39">
            <v>0</v>
          </cell>
          <cell r="FE39">
            <v>0</v>
          </cell>
          <cell r="FF39">
            <v>0</v>
          </cell>
          <cell r="FG39">
            <v>0</v>
          </cell>
          <cell r="FH39">
            <v>0</v>
          </cell>
          <cell r="FI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1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1</v>
          </cell>
          <cell r="P40">
            <v>0.5</v>
          </cell>
          <cell r="Q40">
            <v>0.5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1</v>
          </cell>
          <cell r="X40">
            <v>0.5</v>
          </cell>
          <cell r="Y40">
            <v>0.5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1</v>
          </cell>
          <cell r="AF40">
            <v>0.5</v>
          </cell>
          <cell r="AG40">
            <v>0.5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1</v>
          </cell>
          <cell r="AN40">
            <v>0.5</v>
          </cell>
          <cell r="AO40">
            <v>0.5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1</v>
          </cell>
          <cell r="AV40">
            <v>0.5</v>
          </cell>
          <cell r="AW40">
            <v>0.5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0</v>
          </cell>
          <cell r="CT40">
            <v>0</v>
          </cell>
          <cell r="CU40">
            <v>0</v>
          </cell>
          <cell r="CV40">
            <v>0</v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0</v>
          </cell>
          <cell r="DM40">
            <v>0</v>
          </cell>
          <cell r="DN40">
            <v>0</v>
          </cell>
          <cell r="DO40">
            <v>0</v>
          </cell>
          <cell r="DP40">
            <v>0</v>
          </cell>
          <cell r="DQ40">
            <v>0</v>
          </cell>
          <cell r="DR40">
            <v>0</v>
          </cell>
          <cell r="DS40">
            <v>0</v>
          </cell>
          <cell r="DT40">
            <v>0</v>
          </cell>
          <cell r="DU40">
            <v>0</v>
          </cell>
          <cell r="DV40">
            <v>0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0</v>
          </cell>
          <cell r="EB40">
            <v>0</v>
          </cell>
          <cell r="EC40">
            <v>0</v>
          </cell>
          <cell r="ED40">
            <v>0</v>
          </cell>
          <cell r="EE40">
            <v>0</v>
          </cell>
          <cell r="EF40">
            <v>0</v>
          </cell>
          <cell r="EG40">
            <v>0</v>
          </cell>
          <cell r="EH40">
            <v>0</v>
          </cell>
          <cell r="EI40">
            <v>0</v>
          </cell>
          <cell r="EJ40">
            <v>0</v>
          </cell>
          <cell r="EK40">
            <v>0</v>
          </cell>
          <cell r="EL40">
            <v>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0</v>
          </cell>
          <cell r="FA40">
            <v>0</v>
          </cell>
          <cell r="FB40">
            <v>0</v>
          </cell>
          <cell r="FC40">
            <v>0</v>
          </cell>
          <cell r="FD40">
            <v>0</v>
          </cell>
          <cell r="FE40">
            <v>0</v>
          </cell>
          <cell r="FF40">
            <v>0</v>
          </cell>
          <cell r="FG40">
            <v>0</v>
          </cell>
          <cell r="FH40">
            <v>0</v>
          </cell>
          <cell r="FI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1</v>
          </cell>
          <cell r="P41">
            <v>0.5</v>
          </cell>
          <cell r="Q41">
            <v>0.5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1</v>
          </cell>
          <cell r="X41">
            <v>0.5</v>
          </cell>
          <cell r="Y41">
            <v>0.5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1</v>
          </cell>
          <cell r="AF41">
            <v>0.5</v>
          </cell>
          <cell r="AG41">
            <v>0.5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1</v>
          </cell>
          <cell r="AN41">
            <v>0.5</v>
          </cell>
          <cell r="AO41">
            <v>0.5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1</v>
          </cell>
          <cell r="AV41">
            <v>0.5</v>
          </cell>
          <cell r="AW41">
            <v>0.5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0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0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0</v>
          </cell>
          <cell r="DN41">
            <v>0</v>
          </cell>
          <cell r="DO41">
            <v>0</v>
          </cell>
          <cell r="DP41">
            <v>0</v>
          </cell>
          <cell r="DQ41">
            <v>0</v>
          </cell>
          <cell r="DR41">
            <v>0</v>
          </cell>
          <cell r="DS41">
            <v>0</v>
          </cell>
          <cell r="DT41">
            <v>0</v>
          </cell>
          <cell r="DU41">
            <v>0</v>
          </cell>
          <cell r="DV41">
            <v>0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0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0</v>
          </cell>
          <cell r="EJ41">
            <v>0</v>
          </cell>
          <cell r="EK41">
            <v>0</v>
          </cell>
          <cell r="EL41">
            <v>0</v>
          </cell>
          <cell r="EM41">
            <v>0</v>
          </cell>
          <cell r="EN41">
            <v>0</v>
          </cell>
          <cell r="EO41">
            <v>0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0</v>
          </cell>
          <cell r="FA41">
            <v>0</v>
          </cell>
          <cell r="FB41">
            <v>0</v>
          </cell>
          <cell r="FC41">
            <v>0</v>
          </cell>
          <cell r="FD41">
            <v>0</v>
          </cell>
          <cell r="FE41">
            <v>0</v>
          </cell>
          <cell r="FF41">
            <v>0</v>
          </cell>
          <cell r="FG41">
            <v>0</v>
          </cell>
          <cell r="FH41">
            <v>0</v>
          </cell>
          <cell r="FI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1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1</v>
          </cell>
          <cell r="P42">
            <v>0.5</v>
          </cell>
          <cell r="Q42">
            <v>0.5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1</v>
          </cell>
          <cell r="X42">
            <v>0.5</v>
          </cell>
          <cell r="Y42">
            <v>0.5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1</v>
          </cell>
          <cell r="AF42">
            <v>0.5</v>
          </cell>
          <cell r="AG42">
            <v>0.5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1</v>
          </cell>
          <cell r="AN42">
            <v>0.5</v>
          </cell>
          <cell r="AO42">
            <v>0.5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1</v>
          </cell>
          <cell r="AV42">
            <v>0.5</v>
          </cell>
          <cell r="AW42">
            <v>0.5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0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0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0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0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0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0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0</v>
          </cell>
          <cell r="EB42">
            <v>0</v>
          </cell>
          <cell r="EC42">
            <v>0</v>
          </cell>
          <cell r="ED42">
            <v>0</v>
          </cell>
          <cell r="EE42">
            <v>0</v>
          </cell>
          <cell r="EF42">
            <v>0</v>
          </cell>
          <cell r="EG42">
            <v>0</v>
          </cell>
          <cell r="EH42">
            <v>0</v>
          </cell>
          <cell r="EI42">
            <v>0</v>
          </cell>
          <cell r="EJ42">
            <v>0</v>
          </cell>
          <cell r="EK42">
            <v>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0</v>
          </cell>
          <cell r="FA42">
            <v>0</v>
          </cell>
          <cell r="FB42">
            <v>0</v>
          </cell>
          <cell r="FC42">
            <v>0</v>
          </cell>
          <cell r="FD42">
            <v>0</v>
          </cell>
          <cell r="FE42">
            <v>0</v>
          </cell>
          <cell r="FF42">
            <v>0</v>
          </cell>
          <cell r="FG42">
            <v>0</v>
          </cell>
          <cell r="FH42">
            <v>0</v>
          </cell>
          <cell r="FI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1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1</v>
          </cell>
          <cell r="P43">
            <v>0.5</v>
          </cell>
          <cell r="Q43">
            <v>0.5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</v>
          </cell>
          <cell r="X43">
            <v>0.5</v>
          </cell>
          <cell r="Y43">
            <v>0.5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1</v>
          </cell>
          <cell r="AF43">
            <v>0.5</v>
          </cell>
          <cell r="AG43">
            <v>0.5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1</v>
          </cell>
          <cell r="AN43">
            <v>0.5</v>
          </cell>
          <cell r="AO43">
            <v>0.5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1</v>
          </cell>
          <cell r="AV43">
            <v>0.5</v>
          </cell>
          <cell r="AW43">
            <v>0.5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0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0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0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0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0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0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0</v>
          </cell>
          <cell r="EB43">
            <v>0</v>
          </cell>
          <cell r="EC43">
            <v>0</v>
          </cell>
          <cell r="ED43">
            <v>0</v>
          </cell>
          <cell r="EE43">
            <v>0</v>
          </cell>
          <cell r="EF43">
            <v>0</v>
          </cell>
          <cell r="EG43">
            <v>0</v>
          </cell>
          <cell r="EH43">
            <v>0</v>
          </cell>
          <cell r="EI43">
            <v>0</v>
          </cell>
          <cell r="EJ43">
            <v>0</v>
          </cell>
          <cell r="EK43">
            <v>0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0</v>
          </cell>
          <cell r="FA43">
            <v>0</v>
          </cell>
          <cell r="FB43">
            <v>0</v>
          </cell>
          <cell r="FC43">
            <v>0</v>
          </cell>
          <cell r="FD43">
            <v>0</v>
          </cell>
          <cell r="FE43">
            <v>0</v>
          </cell>
          <cell r="FF43">
            <v>0</v>
          </cell>
          <cell r="FG43">
            <v>0</v>
          </cell>
          <cell r="FH43">
            <v>0</v>
          </cell>
          <cell r="FI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1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1</v>
          </cell>
          <cell r="P44">
            <v>0.5</v>
          </cell>
          <cell r="Q44">
            <v>0.5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1</v>
          </cell>
          <cell r="X44">
            <v>0.5</v>
          </cell>
          <cell r="Y44">
            <v>0.5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0.5</v>
          </cell>
          <cell r="AG44">
            <v>0.5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1</v>
          </cell>
          <cell r="AN44">
            <v>0.5</v>
          </cell>
          <cell r="AO44">
            <v>0.5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1</v>
          </cell>
          <cell r="AV44">
            <v>0.5</v>
          </cell>
          <cell r="AW44">
            <v>0.5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0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0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0</v>
          </cell>
          <cell r="EB44">
            <v>0</v>
          </cell>
          <cell r="EC44">
            <v>0</v>
          </cell>
          <cell r="ED44">
            <v>0</v>
          </cell>
          <cell r="EE44">
            <v>0</v>
          </cell>
          <cell r="EF44">
            <v>0</v>
          </cell>
          <cell r="EG44">
            <v>0</v>
          </cell>
          <cell r="EH44">
            <v>0</v>
          </cell>
          <cell r="EI44">
            <v>0</v>
          </cell>
          <cell r="EJ44">
            <v>0</v>
          </cell>
          <cell r="EK44">
            <v>0</v>
          </cell>
          <cell r="EL44">
            <v>0</v>
          </cell>
          <cell r="EM44">
            <v>0</v>
          </cell>
          <cell r="EN44">
            <v>0</v>
          </cell>
          <cell r="EO44">
            <v>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0</v>
          </cell>
          <cell r="FA44">
            <v>0</v>
          </cell>
          <cell r="FB44">
            <v>0</v>
          </cell>
          <cell r="FC44">
            <v>0</v>
          </cell>
          <cell r="FD44">
            <v>0</v>
          </cell>
          <cell r="FE44">
            <v>0</v>
          </cell>
          <cell r="FF44">
            <v>0</v>
          </cell>
          <cell r="FG44">
            <v>0</v>
          </cell>
          <cell r="FH44">
            <v>0</v>
          </cell>
          <cell r="FI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1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1</v>
          </cell>
          <cell r="P45">
            <v>0.5</v>
          </cell>
          <cell r="Q45">
            <v>0.5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1</v>
          </cell>
          <cell r="X45">
            <v>0.5</v>
          </cell>
          <cell r="Y45">
            <v>0.5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1</v>
          </cell>
          <cell r="AF45">
            <v>0.5</v>
          </cell>
          <cell r="AG45">
            <v>0.5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1</v>
          </cell>
          <cell r="AN45">
            <v>0.5</v>
          </cell>
          <cell r="AO45">
            <v>0.5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1</v>
          </cell>
          <cell r="AV45">
            <v>0.5</v>
          </cell>
          <cell r="AW45">
            <v>0.5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0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0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0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0</v>
          </cell>
          <cell r="DW45">
            <v>0</v>
          </cell>
          <cell r="DX45">
            <v>0</v>
          </cell>
          <cell r="DY45">
            <v>0</v>
          </cell>
          <cell r="DZ45">
            <v>0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  <cell r="EJ45">
            <v>0</v>
          </cell>
          <cell r="EK45">
            <v>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0</v>
          </cell>
          <cell r="FA45">
            <v>0</v>
          </cell>
          <cell r="FB45">
            <v>0</v>
          </cell>
          <cell r="FC45">
            <v>0</v>
          </cell>
          <cell r="FD45">
            <v>0</v>
          </cell>
          <cell r="FE45">
            <v>0</v>
          </cell>
          <cell r="FF45">
            <v>0</v>
          </cell>
          <cell r="FG45">
            <v>0</v>
          </cell>
          <cell r="FH45">
            <v>0</v>
          </cell>
          <cell r="FI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1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1</v>
          </cell>
          <cell r="P46">
            <v>0.5</v>
          </cell>
          <cell r="Q46">
            <v>0.5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1</v>
          </cell>
          <cell r="X46">
            <v>0.5</v>
          </cell>
          <cell r="Y46">
            <v>0.5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1</v>
          </cell>
          <cell r="AF46">
            <v>0.5</v>
          </cell>
          <cell r="AG46">
            <v>0.5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1</v>
          </cell>
          <cell r="AN46">
            <v>0.5</v>
          </cell>
          <cell r="AO46">
            <v>0.5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1</v>
          </cell>
          <cell r="AV46">
            <v>0.5</v>
          </cell>
          <cell r="AW46">
            <v>0.5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0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0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  <cell r="EJ46">
            <v>0</v>
          </cell>
          <cell r="EK46">
            <v>0</v>
          </cell>
          <cell r="EL46">
            <v>0</v>
          </cell>
          <cell r="EM46">
            <v>0</v>
          </cell>
          <cell r="EN46">
            <v>0</v>
          </cell>
          <cell r="EO46">
            <v>0</v>
          </cell>
          <cell r="EP46">
            <v>0</v>
          </cell>
          <cell r="EQ46">
            <v>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0</v>
          </cell>
          <cell r="FA46">
            <v>0</v>
          </cell>
          <cell r="FB46">
            <v>0</v>
          </cell>
          <cell r="FC46">
            <v>0</v>
          </cell>
          <cell r="FD46">
            <v>0</v>
          </cell>
          <cell r="FE46">
            <v>0</v>
          </cell>
          <cell r="FF46">
            <v>0</v>
          </cell>
          <cell r="FG46">
            <v>0</v>
          </cell>
          <cell r="FH46">
            <v>0</v>
          </cell>
          <cell r="FI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1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1</v>
          </cell>
          <cell r="P47">
            <v>0.5</v>
          </cell>
          <cell r="Q47">
            <v>0.5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1</v>
          </cell>
          <cell r="X47">
            <v>0.5</v>
          </cell>
          <cell r="Y47">
            <v>0.5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1</v>
          </cell>
          <cell r="AF47">
            <v>0.5</v>
          </cell>
          <cell r="AG47">
            <v>0.5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1</v>
          </cell>
          <cell r="AN47">
            <v>0.5</v>
          </cell>
          <cell r="AO47">
            <v>0.5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1</v>
          </cell>
          <cell r="AV47">
            <v>0.5</v>
          </cell>
          <cell r="AW47">
            <v>0.5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  <cell r="EJ47">
            <v>0</v>
          </cell>
          <cell r="EK47">
            <v>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0</v>
          </cell>
          <cell r="FA47">
            <v>0</v>
          </cell>
          <cell r="FB47">
            <v>0</v>
          </cell>
          <cell r="FC47">
            <v>0</v>
          </cell>
          <cell r="FD47">
            <v>0</v>
          </cell>
          <cell r="FE47">
            <v>0</v>
          </cell>
          <cell r="FF47">
            <v>0</v>
          </cell>
          <cell r="FG47">
            <v>0</v>
          </cell>
          <cell r="FH47">
            <v>0</v>
          </cell>
          <cell r="FI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1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1</v>
          </cell>
          <cell r="P48">
            <v>0.5</v>
          </cell>
          <cell r="Q48">
            <v>0.5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1</v>
          </cell>
          <cell r="X48">
            <v>0.5</v>
          </cell>
          <cell r="Y48">
            <v>0.5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1</v>
          </cell>
          <cell r="AF48">
            <v>0.5</v>
          </cell>
          <cell r="AG48">
            <v>0.5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1</v>
          </cell>
          <cell r="AN48">
            <v>0.5</v>
          </cell>
          <cell r="AO48">
            <v>0.5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1</v>
          </cell>
          <cell r="AV48">
            <v>0.5</v>
          </cell>
          <cell r="AW48">
            <v>0.5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  <cell r="EJ48">
            <v>0</v>
          </cell>
          <cell r="EK48">
            <v>0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0</v>
          </cell>
          <cell r="FA48">
            <v>0</v>
          </cell>
          <cell r="FB48">
            <v>0</v>
          </cell>
          <cell r="FC48">
            <v>0</v>
          </cell>
          <cell r="FD48">
            <v>0</v>
          </cell>
          <cell r="FE48">
            <v>0</v>
          </cell>
          <cell r="FF48">
            <v>0</v>
          </cell>
          <cell r="FG48">
            <v>0</v>
          </cell>
          <cell r="FH48">
            <v>0</v>
          </cell>
          <cell r="FI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1</v>
          </cell>
          <cell r="P49">
            <v>0.5</v>
          </cell>
          <cell r="Q49">
            <v>0.5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1</v>
          </cell>
          <cell r="X49">
            <v>0.5</v>
          </cell>
          <cell r="Y49">
            <v>0.5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1</v>
          </cell>
          <cell r="AF49">
            <v>0.5</v>
          </cell>
          <cell r="AG49">
            <v>0.5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1</v>
          </cell>
          <cell r="AN49">
            <v>0.5</v>
          </cell>
          <cell r="AO49">
            <v>0.5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1</v>
          </cell>
          <cell r="AV49">
            <v>0.5</v>
          </cell>
          <cell r="AW49">
            <v>0.5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0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0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  <cell r="EJ49">
            <v>0</v>
          </cell>
          <cell r="EK49">
            <v>0</v>
          </cell>
          <cell r="EL49">
            <v>0</v>
          </cell>
          <cell r="EM49">
            <v>0</v>
          </cell>
          <cell r="EN49">
            <v>0</v>
          </cell>
          <cell r="EO49">
            <v>0</v>
          </cell>
          <cell r="EP49">
            <v>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0</v>
          </cell>
          <cell r="FA49">
            <v>0</v>
          </cell>
          <cell r="FB49">
            <v>0</v>
          </cell>
          <cell r="FC49">
            <v>0</v>
          </cell>
          <cell r="FD49">
            <v>0</v>
          </cell>
          <cell r="FE49">
            <v>0</v>
          </cell>
          <cell r="FF49">
            <v>0</v>
          </cell>
          <cell r="FG49">
            <v>0</v>
          </cell>
          <cell r="FH49">
            <v>0</v>
          </cell>
          <cell r="FI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1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1</v>
          </cell>
          <cell r="P50">
            <v>0.5</v>
          </cell>
          <cell r="Q50">
            <v>0.5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1</v>
          </cell>
          <cell r="X50">
            <v>0.5</v>
          </cell>
          <cell r="Y50">
            <v>0.5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1</v>
          </cell>
          <cell r="AF50">
            <v>0.5</v>
          </cell>
          <cell r="AG50">
            <v>0.5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1</v>
          </cell>
          <cell r="AN50">
            <v>0.5</v>
          </cell>
          <cell r="AO50">
            <v>0.5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1</v>
          </cell>
          <cell r="AV50">
            <v>0.5</v>
          </cell>
          <cell r="AW50">
            <v>0.5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  <cell r="EJ50">
            <v>0</v>
          </cell>
          <cell r="EK50">
            <v>0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0</v>
          </cell>
          <cell r="FA50">
            <v>0</v>
          </cell>
          <cell r="FB50">
            <v>0</v>
          </cell>
          <cell r="FC50">
            <v>0</v>
          </cell>
          <cell r="FD50">
            <v>0</v>
          </cell>
          <cell r="FE50">
            <v>0</v>
          </cell>
          <cell r="FF50">
            <v>0</v>
          </cell>
          <cell r="FG50">
            <v>0</v>
          </cell>
          <cell r="FH50">
            <v>0</v>
          </cell>
          <cell r="FI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1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1</v>
          </cell>
          <cell r="P51">
            <v>0.5</v>
          </cell>
          <cell r="Q51">
            <v>0.5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1</v>
          </cell>
          <cell r="X51">
            <v>0.5</v>
          </cell>
          <cell r="Y51">
            <v>0.5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1</v>
          </cell>
          <cell r="AF51">
            <v>0.5</v>
          </cell>
          <cell r="AG51">
            <v>0.5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1</v>
          </cell>
          <cell r="AN51">
            <v>0.5</v>
          </cell>
          <cell r="AO51">
            <v>0.5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1</v>
          </cell>
          <cell r="AV51">
            <v>0.5</v>
          </cell>
          <cell r="AW51">
            <v>0.5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  <cell r="EJ51">
            <v>0</v>
          </cell>
          <cell r="EK51">
            <v>0</v>
          </cell>
          <cell r="EL51">
            <v>0</v>
          </cell>
          <cell r="EM51">
            <v>0</v>
          </cell>
          <cell r="EN51">
            <v>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0</v>
          </cell>
          <cell r="FA51">
            <v>0</v>
          </cell>
          <cell r="FB51">
            <v>0</v>
          </cell>
          <cell r="FC51">
            <v>0</v>
          </cell>
          <cell r="FD51">
            <v>0</v>
          </cell>
          <cell r="FE51">
            <v>0</v>
          </cell>
          <cell r="FF51">
            <v>0</v>
          </cell>
          <cell r="FG51">
            <v>0</v>
          </cell>
          <cell r="FH51">
            <v>0</v>
          </cell>
          <cell r="FI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1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1</v>
          </cell>
          <cell r="P52">
            <v>0.5</v>
          </cell>
          <cell r="Q52">
            <v>0.5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1</v>
          </cell>
          <cell r="X52">
            <v>0.5</v>
          </cell>
          <cell r="Y52">
            <v>0.5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1</v>
          </cell>
          <cell r="AF52">
            <v>0.5</v>
          </cell>
          <cell r="AG52">
            <v>0.5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1</v>
          </cell>
          <cell r="AN52">
            <v>0.5</v>
          </cell>
          <cell r="AO52">
            <v>0.5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1</v>
          </cell>
          <cell r="AV52">
            <v>0.5</v>
          </cell>
          <cell r="AW52">
            <v>0.5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0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0</v>
          </cell>
          <cell r="DW52">
            <v>0</v>
          </cell>
          <cell r="DX52">
            <v>0</v>
          </cell>
          <cell r="DY52">
            <v>0</v>
          </cell>
          <cell r="DZ52">
            <v>0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  <cell r="EJ52">
            <v>0</v>
          </cell>
          <cell r="EK52">
            <v>0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0</v>
          </cell>
          <cell r="FA52">
            <v>0</v>
          </cell>
          <cell r="FB52">
            <v>0</v>
          </cell>
          <cell r="FC52">
            <v>0</v>
          </cell>
          <cell r="FD52">
            <v>0</v>
          </cell>
          <cell r="FE52">
            <v>0</v>
          </cell>
          <cell r="FF52">
            <v>0</v>
          </cell>
          <cell r="FG52">
            <v>0</v>
          </cell>
          <cell r="FH52">
            <v>0</v>
          </cell>
          <cell r="FI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1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1</v>
          </cell>
          <cell r="P53">
            <v>0.5</v>
          </cell>
          <cell r="Q53">
            <v>0.5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1</v>
          </cell>
          <cell r="X53">
            <v>0.5</v>
          </cell>
          <cell r="Y53">
            <v>0.5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1</v>
          </cell>
          <cell r="AF53">
            <v>0.5</v>
          </cell>
          <cell r="AG53">
            <v>0.5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1</v>
          </cell>
          <cell r="AN53">
            <v>0.5</v>
          </cell>
          <cell r="AO53">
            <v>0.5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1</v>
          </cell>
          <cell r="AV53">
            <v>0.5</v>
          </cell>
          <cell r="AW53">
            <v>0.5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  <cell r="EJ53">
            <v>0</v>
          </cell>
          <cell r="EK53">
            <v>0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0</v>
          </cell>
          <cell r="FA53">
            <v>0</v>
          </cell>
          <cell r="FB53">
            <v>0</v>
          </cell>
          <cell r="FC53">
            <v>0</v>
          </cell>
          <cell r="FD53">
            <v>0</v>
          </cell>
          <cell r="FE53">
            <v>0</v>
          </cell>
          <cell r="FF53">
            <v>0</v>
          </cell>
          <cell r="FG53">
            <v>0</v>
          </cell>
          <cell r="FH53">
            <v>0</v>
          </cell>
          <cell r="FI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1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1</v>
          </cell>
          <cell r="P54">
            <v>0.5</v>
          </cell>
          <cell r="Q54">
            <v>0.5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1</v>
          </cell>
          <cell r="X54">
            <v>0.5</v>
          </cell>
          <cell r="Y54">
            <v>0.5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1</v>
          </cell>
          <cell r="AF54">
            <v>0.5</v>
          </cell>
          <cell r="AG54">
            <v>0.5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1</v>
          </cell>
          <cell r="AN54">
            <v>0.5</v>
          </cell>
          <cell r="AO54">
            <v>0.5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1</v>
          </cell>
          <cell r="AV54">
            <v>0.5</v>
          </cell>
          <cell r="AW54">
            <v>0.5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0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0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0</v>
          </cell>
          <cell r="DN54">
            <v>0</v>
          </cell>
          <cell r="DO54">
            <v>0</v>
          </cell>
          <cell r="DP54">
            <v>0</v>
          </cell>
          <cell r="DQ54">
            <v>0</v>
          </cell>
          <cell r="DR54">
            <v>0</v>
          </cell>
          <cell r="DS54">
            <v>0</v>
          </cell>
          <cell r="DT54">
            <v>0</v>
          </cell>
          <cell r="DU54">
            <v>0</v>
          </cell>
          <cell r="DV54">
            <v>0</v>
          </cell>
          <cell r="DW54">
            <v>0</v>
          </cell>
          <cell r="DX54">
            <v>0</v>
          </cell>
          <cell r="DY54">
            <v>0</v>
          </cell>
          <cell r="DZ54">
            <v>0</v>
          </cell>
          <cell r="EA54">
            <v>0</v>
          </cell>
          <cell r="EB54">
            <v>0</v>
          </cell>
          <cell r="EC54">
            <v>0</v>
          </cell>
          <cell r="ED54">
            <v>0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0</v>
          </cell>
          <cell r="EJ54">
            <v>0</v>
          </cell>
          <cell r="EK54">
            <v>0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0</v>
          </cell>
          <cell r="FA54">
            <v>0</v>
          </cell>
          <cell r="FB54">
            <v>0</v>
          </cell>
          <cell r="FC54">
            <v>0</v>
          </cell>
          <cell r="FD54">
            <v>0</v>
          </cell>
          <cell r="FE54">
            <v>0</v>
          </cell>
          <cell r="FF54">
            <v>0</v>
          </cell>
          <cell r="FG54">
            <v>0</v>
          </cell>
          <cell r="FH54">
            <v>0</v>
          </cell>
          <cell r="FI54">
            <v>0</v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1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1</v>
          </cell>
          <cell r="P55">
            <v>0.5</v>
          </cell>
          <cell r="Q55">
            <v>0.5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1</v>
          </cell>
          <cell r="X55">
            <v>0.5</v>
          </cell>
          <cell r="Y55">
            <v>0.5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1</v>
          </cell>
          <cell r="AF55">
            <v>0.5</v>
          </cell>
          <cell r="AG55">
            <v>0.5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1</v>
          </cell>
          <cell r="AN55">
            <v>0.5</v>
          </cell>
          <cell r="AO55">
            <v>0.5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1</v>
          </cell>
          <cell r="AV55">
            <v>0.5</v>
          </cell>
          <cell r="AW55">
            <v>0.5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0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0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0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0</v>
          </cell>
          <cell r="EG55">
            <v>0</v>
          </cell>
          <cell r="EH55">
            <v>0</v>
          </cell>
          <cell r="EI55">
            <v>0</v>
          </cell>
          <cell r="EJ55">
            <v>0</v>
          </cell>
          <cell r="EK55">
            <v>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0</v>
          </cell>
          <cell r="FA55">
            <v>0</v>
          </cell>
          <cell r="FB55">
            <v>0</v>
          </cell>
          <cell r="FC55">
            <v>0</v>
          </cell>
          <cell r="FD55">
            <v>0</v>
          </cell>
          <cell r="FE55">
            <v>0</v>
          </cell>
          <cell r="FF55">
            <v>0</v>
          </cell>
          <cell r="FG55">
            <v>0</v>
          </cell>
          <cell r="FH55">
            <v>0</v>
          </cell>
          <cell r="FI55">
            <v>0</v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1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1</v>
          </cell>
          <cell r="P56">
            <v>0.5</v>
          </cell>
          <cell r="Q56">
            <v>0.5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1</v>
          </cell>
          <cell r="X56">
            <v>0.5</v>
          </cell>
          <cell r="Y56">
            <v>0.5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1</v>
          </cell>
          <cell r="AF56">
            <v>0.5</v>
          </cell>
          <cell r="AG56">
            <v>0.5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1</v>
          </cell>
          <cell r="AN56">
            <v>0.5</v>
          </cell>
          <cell r="AO56">
            <v>0.5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1</v>
          </cell>
          <cell r="AV56">
            <v>0.5</v>
          </cell>
          <cell r="AW56">
            <v>0.5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0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0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  <cell r="EJ56">
            <v>0</v>
          </cell>
          <cell r="EK56">
            <v>0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0</v>
          </cell>
          <cell r="FA56">
            <v>0</v>
          </cell>
          <cell r="FB56">
            <v>0</v>
          </cell>
          <cell r="FC56">
            <v>0</v>
          </cell>
          <cell r="FD56">
            <v>0</v>
          </cell>
          <cell r="FE56">
            <v>0</v>
          </cell>
          <cell r="FF56">
            <v>0</v>
          </cell>
          <cell r="FG56">
            <v>0</v>
          </cell>
          <cell r="FH56">
            <v>0</v>
          </cell>
          <cell r="FI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1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1</v>
          </cell>
          <cell r="P57">
            <v>0.5</v>
          </cell>
          <cell r="Q57">
            <v>0.5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1</v>
          </cell>
          <cell r="X57">
            <v>0.5</v>
          </cell>
          <cell r="Y57">
            <v>0.5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1</v>
          </cell>
          <cell r="AF57">
            <v>0.5</v>
          </cell>
          <cell r="AG57">
            <v>0.5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1</v>
          </cell>
          <cell r="AN57">
            <v>0.5</v>
          </cell>
          <cell r="AO57">
            <v>0.5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1</v>
          </cell>
          <cell r="AV57">
            <v>0.5</v>
          </cell>
          <cell r="AW57">
            <v>0.5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  <cell r="EJ57">
            <v>0</v>
          </cell>
          <cell r="EK57">
            <v>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0</v>
          </cell>
          <cell r="FA57">
            <v>0</v>
          </cell>
          <cell r="FB57">
            <v>0</v>
          </cell>
          <cell r="FC57">
            <v>0</v>
          </cell>
          <cell r="FD57">
            <v>0</v>
          </cell>
          <cell r="FE57">
            <v>0</v>
          </cell>
          <cell r="FF57">
            <v>0</v>
          </cell>
          <cell r="FG57">
            <v>0</v>
          </cell>
          <cell r="FH57">
            <v>0</v>
          </cell>
          <cell r="FI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1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1</v>
          </cell>
          <cell r="P58">
            <v>0.5</v>
          </cell>
          <cell r="Q58">
            <v>0.5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1</v>
          </cell>
          <cell r="X58">
            <v>0.5</v>
          </cell>
          <cell r="Y58">
            <v>0.5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1</v>
          </cell>
          <cell r="AF58">
            <v>0.5</v>
          </cell>
          <cell r="AG58">
            <v>0.5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1</v>
          </cell>
          <cell r="AN58">
            <v>0.5</v>
          </cell>
          <cell r="AO58">
            <v>0.5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1</v>
          </cell>
          <cell r="AV58">
            <v>0.5</v>
          </cell>
          <cell r="AW58">
            <v>0.5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  <cell r="EJ58">
            <v>0</v>
          </cell>
          <cell r="EK58">
            <v>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0</v>
          </cell>
          <cell r="FA58">
            <v>0</v>
          </cell>
          <cell r="FB58">
            <v>0</v>
          </cell>
          <cell r="FC58">
            <v>0</v>
          </cell>
          <cell r="FD58">
            <v>0</v>
          </cell>
          <cell r="FE58">
            <v>0</v>
          </cell>
          <cell r="FF58">
            <v>0</v>
          </cell>
          <cell r="FG58">
            <v>0</v>
          </cell>
          <cell r="FH58">
            <v>0</v>
          </cell>
          <cell r="FI58">
            <v>0</v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1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1</v>
          </cell>
          <cell r="P59">
            <v>0.5</v>
          </cell>
          <cell r="Q59">
            <v>0.5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1</v>
          </cell>
          <cell r="X59">
            <v>0.5</v>
          </cell>
          <cell r="Y59">
            <v>0.5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1</v>
          </cell>
          <cell r="AF59">
            <v>0.5</v>
          </cell>
          <cell r="AG59">
            <v>0.5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1</v>
          </cell>
          <cell r="AN59">
            <v>0.5</v>
          </cell>
          <cell r="AO59">
            <v>0.5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1</v>
          </cell>
          <cell r="AV59">
            <v>0.5</v>
          </cell>
          <cell r="AW59">
            <v>0.5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  <cell r="EJ59">
            <v>0</v>
          </cell>
          <cell r="EK59">
            <v>0</v>
          </cell>
          <cell r="EL59">
            <v>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0</v>
          </cell>
          <cell r="FA59">
            <v>0</v>
          </cell>
          <cell r="FB59">
            <v>0</v>
          </cell>
          <cell r="FC59">
            <v>0</v>
          </cell>
          <cell r="FD59">
            <v>0</v>
          </cell>
          <cell r="FE59">
            <v>0</v>
          </cell>
          <cell r="FF59">
            <v>0</v>
          </cell>
          <cell r="FG59">
            <v>0</v>
          </cell>
          <cell r="FH59">
            <v>0</v>
          </cell>
          <cell r="FI59">
            <v>0</v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1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1</v>
          </cell>
          <cell r="P60">
            <v>0.5</v>
          </cell>
          <cell r="Q60">
            <v>0.5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1</v>
          </cell>
          <cell r="X60">
            <v>0.5</v>
          </cell>
          <cell r="Y60">
            <v>0.5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1</v>
          </cell>
          <cell r="AF60">
            <v>0.5</v>
          </cell>
          <cell r="AG60">
            <v>0.5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1</v>
          </cell>
          <cell r="AN60">
            <v>0.5</v>
          </cell>
          <cell r="AO60">
            <v>0.5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1</v>
          </cell>
          <cell r="AV60">
            <v>0.5</v>
          </cell>
          <cell r="AW60">
            <v>0.5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  <cell r="EJ60">
            <v>0</v>
          </cell>
          <cell r="EK60">
            <v>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0</v>
          </cell>
          <cell r="FA60">
            <v>0</v>
          </cell>
          <cell r="FB60">
            <v>0</v>
          </cell>
          <cell r="FC60">
            <v>0</v>
          </cell>
          <cell r="FD60">
            <v>0</v>
          </cell>
          <cell r="FE60">
            <v>0</v>
          </cell>
          <cell r="FF60">
            <v>0</v>
          </cell>
          <cell r="FG60">
            <v>0</v>
          </cell>
          <cell r="FH60">
            <v>0</v>
          </cell>
          <cell r="FI60">
            <v>0</v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1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1</v>
          </cell>
          <cell r="P61">
            <v>0.5</v>
          </cell>
          <cell r="Q61">
            <v>0.5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1</v>
          </cell>
          <cell r="X61">
            <v>0.5</v>
          </cell>
          <cell r="Y61">
            <v>0.5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1</v>
          </cell>
          <cell r="AF61">
            <v>0.5</v>
          </cell>
          <cell r="AG61">
            <v>0.5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1</v>
          </cell>
          <cell r="AN61">
            <v>0.5</v>
          </cell>
          <cell r="AO61">
            <v>0.5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1</v>
          </cell>
          <cell r="AV61">
            <v>0.5</v>
          </cell>
          <cell r="AW61">
            <v>0.5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  <cell r="EJ61">
            <v>0</v>
          </cell>
          <cell r="EK61">
            <v>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0</v>
          </cell>
          <cell r="FA61">
            <v>0</v>
          </cell>
          <cell r="FB61">
            <v>0</v>
          </cell>
          <cell r="FC61">
            <v>0</v>
          </cell>
          <cell r="FD61">
            <v>0</v>
          </cell>
          <cell r="FE61">
            <v>0</v>
          </cell>
          <cell r="FF61">
            <v>0</v>
          </cell>
          <cell r="FG61">
            <v>0</v>
          </cell>
          <cell r="FH61">
            <v>0</v>
          </cell>
          <cell r="FI61">
            <v>0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1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1</v>
          </cell>
          <cell r="P62">
            <v>0.5</v>
          </cell>
          <cell r="Q62">
            <v>0.5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1</v>
          </cell>
          <cell r="X62">
            <v>0.5</v>
          </cell>
          <cell r="Y62">
            <v>0.5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1</v>
          </cell>
          <cell r="AF62">
            <v>0.5</v>
          </cell>
          <cell r="AG62">
            <v>0.5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1</v>
          </cell>
          <cell r="AN62">
            <v>0.5</v>
          </cell>
          <cell r="AO62">
            <v>0.5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1</v>
          </cell>
          <cell r="AV62">
            <v>0.5</v>
          </cell>
          <cell r="AW62">
            <v>0.5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0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0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0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0</v>
          </cell>
          <cell r="EJ62">
            <v>0</v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>
            <v>0</v>
          </cell>
          <cell r="FA62">
            <v>0</v>
          </cell>
          <cell r="FB62">
            <v>0</v>
          </cell>
          <cell r="FC62">
            <v>0</v>
          </cell>
          <cell r="FD62">
            <v>0</v>
          </cell>
          <cell r="FE62">
            <v>0</v>
          </cell>
          <cell r="FF62">
            <v>0</v>
          </cell>
          <cell r="FG62">
            <v>0</v>
          </cell>
          <cell r="FH62">
            <v>0</v>
          </cell>
          <cell r="FI62">
            <v>0</v>
          </cell>
        </row>
        <row r="63">
          <cell r="A63">
            <v>0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I63">
            <v>1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1</v>
          </cell>
          <cell r="P63">
            <v>0.5</v>
          </cell>
          <cell r="Q63">
            <v>0.5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1</v>
          </cell>
          <cell r="X63">
            <v>0.5</v>
          </cell>
          <cell r="Y63">
            <v>0.5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1</v>
          </cell>
          <cell r="AF63">
            <v>0.5</v>
          </cell>
          <cell r="AG63">
            <v>0.5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1</v>
          </cell>
          <cell r="AN63">
            <v>0.5</v>
          </cell>
          <cell r="AO63">
            <v>0.5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1</v>
          </cell>
          <cell r="AV63">
            <v>0.5</v>
          </cell>
          <cell r="AW63">
            <v>0.5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0</v>
          </cell>
          <cell r="DY63">
            <v>0</v>
          </cell>
          <cell r="DZ63">
            <v>0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  <cell r="EJ63">
            <v>0</v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>
            <v>0</v>
          </cell>
          <cell r="FA63">
            <v>0</v>
          </cell>
          <cell r="FB63">
            <v>0</v>
          </cell>
          <cell r="FC63">
            <v>0</v>
          </cell>
          <cell r="FD63">
            <v>0</v>
          </cell>
          <cell r="FE63">
            <v>0</v>
          </cell>
          <cell r="FF63">
            <v>0</v>
          </cell>
          <cell r="FG63">
            <v>0</v>
          </cell>
          <cell r="FH63">
            <v>0</v>
          </cell>
          <cell r="FI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1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1</v>
          </cell>
          <cell r="P64">
            <v>0.5</v>
          </cell>
          <cell r="Q64">
            <v>0.5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1</v>
          </cell>
          <cell r="X64">
            <v>0.5</v>
          </cell>
          <cell r="Y64">
            <v>0.5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1</v>
          </cell>
          <cell r="AF64">
            <v>0.5</v>
          </cell>
          <cell r="AG64">
            <v>0.5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1</v>
          </cell>
          <cell r="AN64">
            <v>0.5</v>
          </cell>
          <cell r="AO64">
            <v>0.5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1</v>
          </cell>
          <cell r="AV64">
            <v>0.5</v>
          </cell>
          <cell r="AW64">
            <v>0.5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  <cell r="EB64">
            <v>0</v>
          </cell>
          <cell r="EC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  <cell r="EJ64">
            <v>0</v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>
            <v>0</v>
          </cell>
          <cell r="FA64">
            <v>0</v>
          </cell>
          <cell r="FB64">
            <v>0</v>
          </cell>
          <cell r="FC64">
            <v>0</v>
          </cell>
          <cell r="FD64">
            <v>0</v>
          </cell>
          <cell r="FE64">
            <v>0</v>
          </cell>
          <cell r="FF64">
            <v>0</v>
          </cell>
          <cell r="FG64">
            <v>0</v>
          </cell>
          <cell r="FH64">
            <v>0</v>
          </cell>
          <cell r="FI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  <cell r="I65">
            <v>1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1</v>
          </cell>
          <cell r="P65">
            <v>0.5</v>
          </cell>
          <cell r="Q65">
            <v>0.5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1</v>
          </cell>
          <cell r="X65">
            <v>0.5</v>
          </cell>
          <cell r="Y65">
            <v>0.5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1</v>
          </cell>
          <cell r="AF65">
            <v>0.5</v>
          </cell>
          <cell r="AG65">
            <v>0.5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1</v>
          </cell>
          <cell r="AN65">
            <v>0.5</v>
          </cell>
          <cell r="AO65">
            <v>0.5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1</v>
          </cell>
          <cell r="AV65">
            <v>0.5</v>
          </cell>
          <cell r="AW65">
            <v>0.5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  <cell r="EJ65">
            <v>0</v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>
            <v>0</v>
          </cell>
          <cell r="FA65">
            <v>0</v>
          </cell>
          <cell r="FB65">
            <v>0</v>
          </cell>
          <cell r="FC65">
            <v>0</v>
          </cell>
          <cell r="FD65">
            <v>0</v>
          </cell>
          <cell r="FE65">
            <v>0</v>
          </cell>
          <cell r="FF65">
            <v>0</v>
          </cell>
          <cell r="FG65">
            <v>0</v>
          </cell>
          <cell r="FH65">
            <v>0</v>
          </cell>
          <cell r="FI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1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1</v>
          </cell>
          <cell r="P66">
            <v>0.5</v>
          </cell>
          <cell r="Q66">
            <v>0.5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1</v>
          </cell>
          <cell r="X66">
            <v>0.5</v>
          </cell>
          <cell r="Y66">
            <v>0.5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1</v>
          </cell>
          <cell r="AF66">
            <v>0.5</v>
          </cell>
          <cell r="AG66">
            <v>0.5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1</v>
          </cell>
          <cell r="AN66">
            <v>0.5</v>
          </cell>
          <cell r="AO66">
            <v>0.5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1</v>
          </cell>
          <cell r="AV66">
            <v>0.5</v>
          </cell>
          <cell r="AW66">
            <v>0.5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  <cell r="EJ66">
            <v>0</v>
          </cell>
          <cell r="EK66">
            <v>0</v>
          </cell>
          <cell r="EL66">
            <v>0</v>
          </cell>
          <cell r="EM66">
            <v>0</v>
          </cell>
          <cell r="EN66">
            <v>0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0</v>
          </cell>
          <cell r="FA66">
            <v>0</v>
          </cell>
          <cell r="FB66">
            <v>0</v>
          </cell>
          <cell r="FC66">
            <v>0</v>
          </cell>
          <cell r="FD66">
            <v>0</v>
          </cell>
          <cell r="FE66">
            <v>0</v>
          </cell>
          <cell r="FF66">
            <v>0</v>
          </cell>
          <cell r="FG66">
            <v>0</v>
          </cell>
          <cell r="FH66">
            <v>0</v>
          </cell>
          <cell r="FI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1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1</v>
          </cell>
          <cell r="P67">
            <v>0.5</v>
          </cell>
          <cell r="Q67">
            <v>0.5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1</v>
          </cell>
          <cell r="X67">
            <v>0.5</v>
          </cell>
          <cell r="Y67">
            <v>0.5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1</v>
          </cell>
          <cell r="AF67">
            <v>0.5</v>
          </cell>
          <cell r="AG67">
            <v>0.5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1</v>
          </cell>
          <cell r="AN67">
            <v>0.5</v>
          </cell>
          <cell r="AO67">
            <v>0.5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1</v>
          </cell>
          <cell r="AV67">
            <v>0.5</v>
          </cell>
          <cell r="AW67">
            <v>0.5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  <cell r="EJ67">
            <v>0</v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>
            <v>0</v>
          </cell>
          <cell r="FA67">
            <v>0</v>
          </cell>
          <cell r="FB67">
            <v>0</v>
          </cell>
          <cell r="FC67">
            <v>0</v>
          </cell>
          <cell r="FD67">
            <v>0</v>
          </cell>
          <cell r="FE67">
            <v>0</v>
          </cell>
          <cell r="FF67">
            <v>0</v>
          </cell>
          <cell r="FG67">
            <v>0</v>
          </cell>
          <cell r="FH67">
            <v>0</v>
          </cell>
          <cell r="FI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1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1</v>
          </cell>
          <cell r="P68">
            <v>0.5</v>
          </cell>
          <cell r="Q68">
            <v>0.5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1</v>
          </cell>
          <cell r="X68">
            <v>0.5</v>
          </cell>
          <cell r="Y68">
            <v>0.5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1</v>
          </cell>
          <cell r="AF68">
            <v>0.5</v>
          </cell>
          <cell r="AG68">
            <v>0.5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1</v>
          </cell>
          <cell r="AN68">
            <v>0.5</v>
          </cell>
          <cell r="AO68">
            <v>0.5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1</v>
          </cell>
          <cell r="AV68">
            <v>0.5</v>
          </cell>
          <cell r="AW68">
            <v>0.5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  <cell r="EJ68">
            <v>0</v>
          </cell>
          <cell r="EK68">
            <v>0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0</v>
          </cell>
          <cell r="FA68">
            <v>0</v>
          </cell>
          <cell r="FB68">
            <v>0</v>
          </cell>
          <cell r="FC68">
            <v>0</v>
          </cell>
          <cell r="FD68">
            <v>0</v>
          </cell>
          <cell r="FE68">
            <v>0</v>
          </cell>
          <cell r="FF68">
            <v>0</v>
          </cell>
          <cell r="FG68">
            <v>0</v>
          </cell>
          <cell r="FH68">
            <v>0</v>
          </cell>
          <cell r="FI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  <cell r="I69">
            <v>1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1</v>
          </cell>
          <cell r="P69">
            <v>0.5</v>
          </cell>
          <cell r="Q69">
            <v>0.5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1</v>
          </cell>
          <cell r="X69">
            <v>0.5</v>
          </cell>
          <cell r="Y69">
            <v>0.5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1</v>
          </cell>
          <cell r="AF69">
            <v>0.5</v>
          </cell>
          <cell r="AG69">
            <v>0.5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1</v>
          </cell>
          <cell r="AN69">
            <v>0.5</v>
          </cell>
          <cell r="AO69">
            <v>0.5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1</v>
          </cell>
          <cell r="AV69">
            <v>0.5</v>
          </cell>
          <cell r="AW69">
            <v>0.5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  <cell r="EJ69">
            <v>0</v>
          </cell>
          <cell r="EK69">
            <v>0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0</v>
          </cell>
          <cell r="FA69">
            <v>0</v>
          </cell>
          <cell r="FB69">
            <v>0</v>
          </cell>
          <cell r="FC69">
            <v>0</v>
          </cell>
          <cell r="FD69">
            <v>0</v>
          </cell>
          <cell r="FE69">
            <v>0</v>
          </cell>
          <cell r="FF69">
            <v>0</v>
          </cell>
          <cell r="FG69">
            <v>0</v>
          </cell>
          <cell r="FH69">
            <v>0</v>
          </cell>
          <cell r="FI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1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1</v>
          </cell>
          <cell r="P70">
            <v>0.5</v>
          </cell>
          <cell r="Q70">
            <v>0.5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1</v>
          </cell>
          <cell r="X70">
            <v>0.5</v>
          </cell>
          <cell r="Y70">
            <v>0.5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1</v>
          </cell>
          <cell r="AF70">
            <v>0.5</v>
          </cell>
          <cell r="AG70">
            <v>0.5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1</v>
          </cell>
          <cell r="AN70">
            <v>0.5</v>
          </cell>
          <cell r="AO70">
            <v>0.5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1</v>
          </cell>
          <cell r="AV70">
            <v>0.5</v>
          </cell>
          <cell r="AW70">
            <v>0.5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  <cell r="EJ70">
            <v>0</v>
          </cell>
          <cell r="EK70">
            <v>0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0</v>
          </cell>
          <cell r="FA70">
            <v>0</v>
          </cell>
          <cell r="FB70">
            <v>0</v>
          </cell>
          <cell r="FC70">
            <v>0</v>
          </cell>
          <cell r="FD70">
            <v>0</v>
          </cell>
          <cell r="FE70">
            <v>0</v>
          </cell>
          <cell r="FF70">
            <v>0</v>
          </cell>
          <cell r="FG70">
            <v>0</v>
          </cell>
          <cell r="FH70">
            <v>0</v>
          </cell>
          <cell r="FI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1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1</v>
          </cell>
          <cell r="P71">
            <v>0.5</v>
          </cell>
          <cell r="Q71">
            <v>0.5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1</v>
          </cell>
          <cell r="X71">
            <v>0.5</v>
          </cell>
          <cell r="Y71">
            <v>0.5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1</v>
          </cell>
          <cell r="AF71">
            <v>0.5</v>
          </cell>
          <cell r="AG71">
            <v>0.5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1</v>
          </cell>
          <cell r="AN71">
            <v>0.5</v>
          </cell>
          <cell r="AO71">
            <v>0.5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1</v>
          </cell>
          <cell r="AV71">
            <v>0.5</v>
          </cell>
          <cell r="AW71">
            <v>0.5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  <cell r="EJ71">
            <v>0</v>
          </cell>
          <cell r="EK71">
            <v>0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0</v>
          </cell>
          <cell r="FA71">
            <v>0</v>
          </cell>
          <cell r="FB71">
            <v>0</v>
          </cell>
          <cell r="FC71">
            <v>0</v>
          </cell>
          <cell r="FD71">
            <v>0</v>
          </cell>
          <cell r="FE71">
            <v>0</v>
          </cell>
          <cell r="FF71">
            <v>0</v>
          </cell>
          <cell r="FG71">
            <v>0</v>
          </cell>
          <cell r="FH71">
            <v>0</v>
          </cell>
          <cell r="FI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1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1</v>
          </cell>
          <cell r="P72">
            <v>0.5</v>
          </cell>
          <cell r="Q72">
            <v>0.5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1</v>
          </cell>
          <cell r="X72">
            <v>0.5</v>
          </cell>
          <cell r="Y72">
            <v>0.5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1</v>
          </cell>
          <cell r="AF72">
            <v>0.5</v>
          </cell>
          <cell r="AG72">
            <v>0.5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1</v>
          </cell>
          <cell r="AN72">
            <v>0.5</v>
          </cell>
          <cell r="AO72">
            <v>0.5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1</v>
          </cell>
          <cell r="AV72">
            <v>0.5</v>
          </cell>
          <cell r="AW72">
            <v>0.5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  <cell r="EJ72">
            <v>0</v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>
            <v>0</v>
          </cell>
          <cell r="FA72">
            <v>0</v>
          </cell>
          <cell r="FB72">
            <v>0</v>
          </cell>
          <cell r="FC72">
            <v>0</v>
          </cell>
          <cell r="FD72">
            <v>0</v>
          </cell>
          <cell r="FE72">
            <v>0</v>
          </cell>
          <cell r="FF72">
            <v>0</v>
          </cell>
          <cell r="FG72">
            <v>0</v>
          </cell>
          <cell r="FH72">
            <v>0</v>
          </cell>
          <cell r="FI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1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1</v>
          </cell>
          <cell r="P73">
            <v>0.5</v>
          </cell>
          <cell r="Q73">
            <v>0.5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1</v>
          </cell>
          <cell r="X73">
            <v>0.5</v>
          </cell>
          <cell r="Y73">
            <v>0.5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1</v>
          </cell>
          <cell r="AF73">
            <v>0.5</v>
          </cell>
          <cell r="AG73">
            <v>0.5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1</v>
          </cell>
          <cell r="AN73">
            <v>0.5</v>
          </cell>
          <cell r="AO73">
            <v>0.5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1</v>
          </cell>
          <cell r="AV73">
            <v>0.5</v>
          </cell>
          <cell r="AW73">
            <v>0.5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0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0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0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0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0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0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0</v>
          </cell>
          <cell r="ED73">
            <v>0</v>
          </cell>
          <cell r="EE73">
            <v>0</v>
          </cell>
          <cell r="EF73">
            <v>0</v>
          </cell>
          <cell r="EG73">
            <v>0</v>
          </cell>
          <cell r="EH73">
            <v>0</v>
          </cell>
          <cell r="EI73">
            <v>0</v>
          </cell>
          <cell r="EJ73">
            <v>0</v>
          </cell>
          <cell r="EK73">
            <v>0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0</v>
          </cell>
          <cell r="FA73">
            <v>0</v>
          </cell>
          <cell r="FB73">
            <v>0</v>
          </cell>
          <cell r="FC73">
            <v>0</v>
          </cell>
          <cell r="FD73">
            <v>0</v>
          </cell>
          <cell r="FE73">
            <v>0</v>
          </cell>
          <cell r="FF73">
            <v>0</v>
          </cell>
          <cell r="FG73">
            <v>0</v>
          </cell>
          <cell r="FH73">
            <v>0</v>
          </cell>
          <cell r="FI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1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1</v>
          </cell>
          <cell r="P74">
            <v>0.5</v>
          </cell>
          <cell r="Q74">
            <v>0.5</v>
          </cell>
          <cell r="R74">
            <v>0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1</v>
          </cell>
          <cell r="X74">
            <v>0.5</v>
          </cell>
          <cell r="Y74">
            <v>0.5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1</v>
          </cell>
          <cell r="AF74">
            <v>0.5</v>
          </cell>
          <cell r="AG74">
            <v>0.5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1</v>
          </cell>
          <cell r="AN74">
            <v>0.5</v>
          </cell>
          <cell r="AO74">
            <v>0.5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1</v>
          </cell>
          <cell r="AV74">
            <v>0.5</v>
          </cell>
          <cell r="AW74">
            <v>0.5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0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0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0</v>
          </cell>
          <cell r="EG74">
            <v>0</v>
          </cell>
          <cell r="EH74">
            <v>0</v>
          </cell>
          <cell r="EI74">
            <v>0</v>
          </cell>
          <cell r="EJ74">
            <v>0</v>
          </cell>
          <cell r="EK74">
            <v>0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0</v>
          </cell>
          <cell r="FA74">
            <v>0</v>
          </cell>
          <cell r="FB74">
            <v>0</v>
          </cell>
          <cell r="FC74">
            <v>0</v>
          </cell>
          <cell r="FD74">
            <v>0</v>
          </cell>
          <cell r="FE74">
            <v>0</v>
          </cell>
          <cell r="FF74">
            <v>0</v>
          </cell>
          <cell r="FG74">
            <v>0</v>
          </cell>
          <cell r="FH74">
            <v>0</v>
          </cell>
          <cell r="FI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1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>
            <v>1</v>
          </cell>
          <cell r="P75">
            <v>0.5</v>
          </cell>
          <cell r="Q75">
            <v>0.5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1</v>
          </cell>
          <cell r="X75">
            <v>0.5</v>
          </cell>
          <cell r="Y75">
            <v>0.5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1</v>
          </cell>
          <cell r="AF75">
            <v>0.5</v>
          </cell>
          <cell r="AG75">
            <v>0.5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1</v>
          </cell>
          <cell r="AN75">
            <v>0.5</v>
          </cell>
          <cell r="AO75">
            <v>0.5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1</v>
          </cell>
          <cell r="AV75">
            <v>0.5</v>
          </cell>
          <cell r="AW75">
            <v>0.5</v>
          </cell>
          <cell r="AX75">
            <v>0</v>
          </cell>
          <cell r="AY75">
            <v>0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0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0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0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0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0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  <cell r="EJ75">
            <v>0</v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>
            <v>0</v>
          </cell>
          <cell r="FA75">
            <v>0</v>
          </cell>
          <cell r="FB75">
            <v>0</v>
          </cell>
          <cell r="FC75">
            <v>0</v>
          </cell>
          <cell r="FD75">
            <v>0</v>
          </cell>
          <cell r="FE75">
            <v>0</v>
          </cell>
          <cell r="FF75">
            <v>0</v>
          </cell>
          <cell r="FG75">
            <v>0</v>
          </cell>
          <cell r="FH75">
            <v>0</v>
          </cell>
          <cell r="FI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  <cell r="I76">
            <v>1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1</v>
          </cell>
          <cell r="P76">
            <v>0.5</v>
          </cell>
          <cell r="Q76">
            <v>0.5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1</v>
          </cell>
          <cell r="X76">
            <v>0.5</v>
          </cell>
          <cell r="Y76">
            <v>0.5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1</v>
          </cell>
          <cell r="AF76">
            <v>0.5</v>
          </cell>
          <cell r="AG76">
            <v>0.5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1</v>
          </cell>
          <cell r="AN76">
            <v>0.5</v>
          </cell>
          <cell r="AO76">
            <v>0.5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1</v>
          </cell>
          <cell r="AV76">
            <v>0.5</v>
          </cell>
          <cell r="AW76">
            <v>0.5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  <cell r="EJ76">
            <v>0</v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>
            <v>0</v>
          </cell>
          <cell r="FA76">
            <v>0</v>
          </cell>
          <cell r="FB76">
            <v>0</v>
          </cell>
          <cell r="FC76">
            <v>0</v>
          </cell>
          <cell r="FD76">
            <v>0</v>
          </cell>
          <cell r="FE76">
            <v>0</v>
          </cell>
          <cell r="FF76">
            <v>0</v>
          </cell>
          <cell r="FG76">
            <v>0</v>
          </cell>
          <cell r="FH76">
            <v>0</v>
          </cell>
          <cell r="FI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  <cell r="I77">
            <v>1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1</v>
          </cell>
          <cell r="P77">
            <v>0.5</v>
          </cell>
          <cell r="Q77">
            <v>0.5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1</v>
          </cell>
          <cell r="X77">
            <v>0.5</v>
          </cell>
          <cell r="Y77">
            <v>0.5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1</v>
          </cell>
          <cell r="AF77">
            <v>0.5</v>
          </cell>
          <cell r="AG77">
            <v>0.5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1</v>
          </cell>
          <cell r="AN77">
            <v>0.5</v>
          </cell>
          <cell r="AO77">
            <v>0.5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1</v>
          </cell>
          <cell r="AV77">
            <v>0.5</v>
          </cell>
          <cell r="AW77">
            <v>0.5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  <cell r="EJ77">
            <v>0</v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>
            <v>0</v>
          </cell>
          <cell r="FA77">
            <v>0</v>
          </cell>
          <cell r="FB77">
            <v>0</v>
          </cell>
          <cell r="FC77">
            <v>0</v>
          </cell>
          <cell r="FD77">
            <v>0</v>
          </cell>
          <cell r="FE77">
            <v>0</v>
          </cell>
          <cell r="FF77">
            <v>0</v>
          </cell>
          <cell r="FG77">
            <v>0</v>
          </cell>
          <cell r="FH77">
            <v>0</v>
          </cell>
          <cell r="FI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1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1</v>
          </cell>
          <cell r="P78">
            <v>0.5</v>
          </cell>
          <cell r="Q78">
            <v>0.5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1</v>
          </cell>
          <cell r="X78">
            <v>0.5</v>
          </cell>
          <cell r="Y78">
            <v>0.5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1</v>
          </cell>
          <cell r="AF78">
            <v>0.5</v>
          </cell>
          <cell r="AG78">
            <v>0.5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1</v>
          </cell>
          <cell r="AN78">
            <v>0.5</v>
          </cell>
          <cell r="AO78">
            <v>0.5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1</v>
          </cell>
          <cell r="AV78">
            <v>0.5</v>
          </cell>
          <cell r="AW78">
            <v>0.5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  <cell r="EJ78">
            <v>0</v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>
            <v>0</v>
          </cell>
          <cell r="FA78">
            <v>0</v>
          </cell>
          <cell r="FB78">
            <v>0</v>
          </cell>
          <cell r="FC78">
            <v>0</v>
          </cell>
          <cell r="FD78">
            <v>0</v>
          </cell>
          <cell r="FE78">
            <v>0</v>
          </cell>
          <cell r="FF78">
            <v>0</v>
          </cell>
          <cell r="FG78">
            <v>0</v>
          </cell>
          <cell r="FH78">
            <v>0</v>
          </cell>
          <cell r="FI78">
            <v>0</v>
          </cell>
        </row>
        <row r="79">
          <cell r="A79">
            <v>0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  <cell r="I79">
            <v>1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>
            <v>1</v>
          </cell>
          <cell r="P79">
            <v>0.5</v>
          </cell>
          <cell r="Q79">
            <v>0.5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1</v>
          </cell>
          <cell r="X79">
            <v>0.5</v>
          </cell>
          <cell r="Y79">
            <v>0.5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1</v>
          </cell>
          <cell r="AF79">
            <v>0.5</v>
          </cell>
          <cell r="AG79">
            <v>0.5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1</v>
          </cell>
          <cell r="AN79">
            <v>0.5</v>
          </cell>
          <cell r="AO79">
            <v>0.5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1</v>
          </cell>
          <cell r="AV79">
            <v>0.5</v>
          </cell>
          <cell r="AW79">
            <v>0.5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0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0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  <cell r="EJ79">
            <v>0</v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>
            <v>0</v>
          </cell>
          <cell r="FA79">
            <v>0</v>
          </cell>
          <cell r="FB79">
            <v>0</v>
          </cell>
          <cell r="FC79">
            <v>0</v>
          </cell>
          <cell r="FD79">
            <v>0</v>
          </cell>
          <cell r="FE79">
            <v>0</v>
          </cell>
          <cell r="FF79">
            <v>0</v>
          </cell>
          <cell r="FG79">
            <v>0</v>
          </cell>
          <cell r="FH79">
            <v>0</v>
          </cell>
          <cell r="FI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1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1</v>
          </cell>
          <cell r="P80">
            <v>0.5</v>
          </cell>
          <cell r="Q80">
            <v>0.5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1</v>
          </cell>
          <cell r="X80">
            <v>0.5</v>
          </cell>
          <cell r="Y80">
            <v>0.5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1</v>
          </cell>
          <cell r="AF80">
            <v>0.5</v>
          </cell>
          <cell r="AG80">
            <v>0.5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1</v>
          </cell>
          <cell r="AN80">
            <v>0.5</v>
          </cell>
          <cell r="AO80">
            <v>0.5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1</v>
          </cell>
          <cell r="AV80">
            <v>0.5</v>
          </cell>
          <cell r="AW80">
            <v>0.5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  <cell r="EJ80">
            <v>0</v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>
            <v>0</v>
          </cell>
          <cell r="FA80">
            <v>0</v>
          </cell>
          <cell r="FB80">
            <v>0</v>
          </cell>
          <cell r="FC80">
            <v>0</v>
          </cell>
          <cell r="FD80">
            <v>0</v>
          </cell>
          <cell r="FE80">
            <v>0</v>
          </cell>
          <cell r="FF80">
            <v>0</v>
          </cell>
          <cell r="FG80">
            <v>0</v>
          </cell>
          <cell r="FH80">
            <v>0</v>
          </cell>
          <cell r="FI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  <cell r="I81">
            <v>1</v>
          </cell>
          <cell r="J81">
            <v>0</v>
          </cell>
          <cell r="K81">
            <v>0</v>
          </cell>
          <cell r="L81">
            <v>0</v>
          </cell>
          <cell r="M81">
            <v>0</v>
          </cell>
          <cell r="N81">
            <v>0</v>
          </cell>
          <cell r="O81">
            <v>1</v>
          </cell>
          <cell r="P81">
            <v>0.5</v>
          </cell>
          <cell r="Q81">
            <v>0.5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1</v>
          </cell>
          <cell r="X81">
            <v>0.5</v>
          </cell>
          <cell r="Y81">
            <v>0.5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1</v>
          </cell>
          <cell r="AF81">
            <v>0.5</v>
          </cell>
          <cell r="AG81">
            <v>0.5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1</v>
          </cell>
          <cell r="AN81">
            <v>0.5</v>
          </cell>
          <cell r="AO81">
            <v>0.5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1</v>
          </cell>
          <cell r="AV81">
            <v>0.5</v>
          </cell>
          <cell r="AW81">
            <v>0.5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0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0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0</v>
          </cell>
          <cell r="EB81">
            <v>0</v>
          </cell>
          <cell r="EC81">
            <v>0</v>
          </cell>
          <cell r="ED81">
            <v>0</v>
          </cell>
          <cell r="EE81">
            <v>0</v>
          </cell>
          <cell r="EF81">
            <v>0</v>
          </cell>
          <cell r="EG81">
            <v>0</v>
          </cell>
          <cell r="EH81">
            <v>0</v>
          </cell>
          <cell r="EI81">
            <v>0</v>
          </cell>
          <cell r="EJ81">
            <v>0</v>
          </cell>
          <cell r="EK81">
            <v>0</v>
          </cell>
          <cell r="EL81">
            <v>0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0</v>
          </cell>
          <cell r="FA81">
            <v>0</v>
          </cell>
          <cell r="FB81">
            <v>0</v>
          </cell>
          <cell r="FC81">
            <v>0</v>
          </cell>
          <cell r="FD81">
            <v>0</v>
          </cell>
          <cell r="FE81">
            <v>0</v>
          </cell>
          <cell r="FF81">
            <v>0</v>
          </cell>
          <cell r="FG81">
            <v>0</v>
          </cell>
          <cell r="FH81">
            <v>0</v>
          </cell>
          <cell r="FI81">
            <v>0</v>
          </cell>
        </row>
        <row r="82">
          <cell r="A82">
            <v>0</v>
          </cell>
          <cell r="B82">
            <v>0</v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  <cell r="I82">
            <v>1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1</v>
          </cell>
          <cell r="P82">
            <v>0.5</v>
          </cell>
          <cell r="Q82">
            <v>0.5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1</v>
          </cell>
          <cell r="X82">
            <v>0.5</v>
          </cell>
          <cell r="Y82">
            <v>0.5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1</v>
          </cell>
          <cell r="AF82">
            <v>0.5</v>
          </cell>
          <cell r="AG82">
            <v>0.5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1</v>
          </cell>
          <cell r="AN82">
            <v>0.5</v>
          </cell>
          <cell r="AO82">
            <v>0.5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1</v>
          </cell>
          <cell r="AV82">
            <v>0.5</v>
          </cell>
          <cell r="AW82">
            <v>0.5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  <cell r="EJ82">
            <v>0</v>
          </cell>
          <cell r="EK82">
            <v>0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0</v>
          </cell>
          <cell r="FA82">
            <v>0</v>
          </cell>
          <cell r="FB82">
            <v>0</v>
          </cell>
          <cell r="FC82">
            <v>0</v>
          </cell>
          <cell r="FD82">
            <v>0</v>
          </cell>
          <cell r="FE82">
            <v>0</v>
          </cell>
          <cell r="FF82">
            <v>0</v>
          </cell>
          <cell r="FG82">
            <v>0</v>
          </cell>
          <cell r="FH82">
            <v>0</v>
          </cell>
          <cell r="FI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1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1</v>
          </cell>
          <cell r="P83">
            <v>0.5</v>
          </cell>
          <cell r="Q83">
            <v>0.5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1</v>
          </cell>
          <cell r="X83">
            <v>0.5</v>
          </cell>
          <cell r="Y83">
            <v>0.5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1</v>
          </cell>
          <cell r="AF83">
            <v>0.5</v>
          </cell>
          <cell r="AG83">
            <v>0.5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1</v>
          </cell>
          <cell r="AN83">
            <v>0.5</v>
          </cell>
          <cell r="AO83">
            <v>0.5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1</v>
          </cell>
          <cell r="AV83">
            <v>0.5</v>
          </cell>
          <cell r="AW83">
            <v>0.5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0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0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0</v>
          </cell>
          <cell r="EB83">
            <v>0</v>
          </cell>
          <cell r="EC83">
            <v>0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0</v>
          </cell>
          <cell r="EJ83">
            <v>0</v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>
            <v>0</v>
          </cell>
          <cell r="FA83">
            <v>0</v>
          </cell>
          <cell r="FB83">
            <v>0</v>
          </cell>
          <cell r="FC83">
            <v>0</v>
          </cell>
          <cell r="FD83">
            <v>0</v>
          </cell>
          <cell r="FE83">
            <v>0</v>
          </cell>
          <cell r="FF83">
            <v>0</v>
          </cell>
          <cell r="FG83">
            <v>0</v>
          </cell>
          <cell r="FH83">
            <v>0</v>
          </cell>
          <cell r="FI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1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1</v>
          </cell>
          <cell r="P84">
            <v>0.5</v>
          </cell>
          <cell r="Q84">
            <v>0.5</v>
          </cell>
          <cell r="R84">
            <v>0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1</v>
          </cell>
          <cell r="X84">
            <v>0.5</v>
          </cell>
          <cell r="Y84">
            <v>0.5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1</v>
          </cell>
          <cell r="AF84">
            <v>0.5</v>
          </cell>
          <cell r="AG84">
            <v>0.5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1</v>
          </cell>
          <cell r="AN84">
            <v>0.5</v>
          </cell>
          <cell r="AO84">
            <v>0.5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1</v>
          </cell>
          <cell r="AV84">
            <v>0.5</v>
          </cell>
          <cell r="AW84">
            <v>0.5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0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0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0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  <cell r="EI84">
            <v>0</v>
          </cell>
          <cell r="EJ84">
            <v>0</v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>
            <v>0</v>
          </cell>
          <cell r="FA84">
            <v>0</v>
          </cell>
          <cell r="FB84">
            <v>0</v>
          </cell>
          <cell r="FC84">
            <v>0</v>
          </cell>
          <cell r="FD84">
            <v>0</v>
          </cell>
          <cell r="FE84">
            <v>0</v>
          </cell>
          <cell r="FF84">
            <v>0</v>
          </cell>
          <cell r="FG84">
            <v>0</v>
          </cell>
          <cell r="FH84">
            <v>0</v>
          </cell>
          <cell r="FI84">
            <v>0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  <cell r="I85">
            <v>1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1</v>
          </cell>
          <cell r="P85">
            <v>0.5</v>
          </cell>
          <cell r="Q85">
            <v>0.5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1</v>
          </cell>
          <cell r="X85">
            <v>0.5</v>
          </cell>
          <cell r="Y85">
            <v>0.5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1</v>
          </cell>
          <cell r="AF85">
            <v>0.5</v>
          </cell>
          <cell r="AG85">
            <v>0.5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1</v>
          </cell>
          <cell r="AN85">
            <v>0.5</v>
          </cell>
          <cell r="AO85">
            <v>0.5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1</v>
          </cell>
          <cell r="AV85">
            <v>0.5</v>
          </cell>
          <cell r="AW85">
            <v>0.5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  <cell r="EJ85">
            <v>0</v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>
            <v>0</v>
          </cell>
          <cell r="FA85">
            <v>0</v>
          </cell>
          <cell r="FB85">
            <v>0</v>
          </cell>
          <cell r="FC85">
            <v>0</v>
          </cell>
          <cell r="FD85">
            <v>0</v>
          </cell>
          <cell r="FE85">
            <v>0</v>
          </cell>
          <cell r="FF85">
            <v>0</v>
          </cell>
          <cell r="FG85">
            <v>0</v>
          </cell>
          <cell r="FH85">
            <v>0</v>
          </cell>
          <cell r="FI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1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>
            <v>1</v>
          </cell>
          <cell r="P86">
            <v>0.5</v>
          </cell>
          <cell r="Q86">
            <v>0.5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1</v>
          </cell>
          <cell r="X86">
            <v>0.5</v>
          </cell>
          <cell r="Y86">
            <v>0.5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1</v>
          </cell>
          <cell r="AF86">
            <v>0.5</v>
          </cell>
          <cell r="AG86">
            <v>0.5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1</v>
          </cell>
          <cell r="AN86">
            <v>0.5</v>
          </cell>
          <cell r="AO86">
            <v>0.5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1</v>
          </cell>
          <cell r="AV86">
            <v>0.5</v>
          </cell>
          <cell r="AW86">
            <v>0.5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0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0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  <cell r="EJ86">
            <v>0</v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>
            <v>0</v>
          </cell>
          <cell r="FA86">
            <v>0</v>
          </cell>
          <cell r="FB86">
            <v>0</v>
          </cell>
          <cell r="FC86">
            <v>0</v>
          </cell>
          <cell r="FD86">
            <v>0</v>
          </cell>
          <cell r="FE86">
            <v>0</v>
          </cell>
          <cell r="FF86">
            <v>0</v>
          </cell>
          <cell r="FG86">
            <v>0</v>
          </cell>
          <cell r="FH86">
            <v>0</v>
          </cell>
          <cell r="FI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  <cell r="I87">
            <v>1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1</v>
          </cell>
          <cell r="P87">
            <v>0.5</v>
          </cell>
          <cell r="Q87">
            <v>0.5</v>
          </cell>
          <cell r="R87">
            <v>0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1</v>
          </cell>
          <cell r="X87">
            <v>0.5</v>
          </cell>
          <cell r="Y87">
            <v>0.5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1</v>
          </cell>
          <cell r="AF87">
            <v>0.5</v>
          </cell>
          <cell r="AG87">
            <v>0.5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1</v>
          </cell>
          <cell r="AN87">
            <v>0.5</v>
          </cell>
          <cell r="AO87">
            <v>0.5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1</v>
          </cell>
          <cell r="AV87">
            <v>0.5</v>
          </cell>
          <cell r="AW87">
            <v>0.5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0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V87">
            <v>0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I87">
            <v>0</v>
          </cell>
          <cell r="EJ87">
            <v>0</v>
          </cell>
          <cell r="EK87">
            <v>0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0</v>
          </cell>
          <cell r="FA87">
            <v>0</v>
          </cell>
          <cell r="FB87">
            <v>0</v>
          </cell>
          <cell r="FC87">
            <v>0</v>
          </cell>
          <cell r="FD87">
            <v>0</v>
          </cell>
          <cell r="FE87">
            <v>0</v>
          </cell>
          <cell r="FF87">
            <v>0</v>
          </cell>
          <cell r="FG87">
            <v>0</v>
          </cell>
          <cell r="FH87">
            <v>0</v>
          </cell>
          <cell r="FI87">
            <v>0</v>
          </cell>
        </row>
        <row r="88">
          <cell r="A88">
            <v>0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1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1</v>
          </cell>
          <cell r="P88">
            <v>0.5</v>
          </cell>
          <cell r="Q88">
            <v>0.5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1</v>
          </cell>
          <cell r="X88">
            <v>0.5</v>
          </cell>
          <cell r="Y88">
            <v>0.5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1</v>
          </cell>
          <cell r="AF88">
            <v>0.5</v>
          </cell>
          <cell r="AG88">
            <v>0.5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1</v>
          </cell>
          <cell r="AN88">
            <v>0.5</v>
          </cell>
          <cell r="AO88">
            <v>0.5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1</v>
          </cell>
          <cell r="AV88">
            <v>0.5</v>
          </cell>
          <cell r="AW88">
            <v>0.5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0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0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0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V88">
            <v>0</v>
          </cell>
          <cell r="DW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C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I88">
            <v>0</v>
          </cell>
          <cell r="EJ88">
            <v>0</v>
          </cell>
          <cell r="EK88">
            <v>0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0</v>
          </cell>
          <cell r="FA88">
            <v>0</v>
          </cell>
          <cell r="FB88">
            <v>0</v>
          </cell>
          <cell r="FC88">
            <v>0</v>
          </cell>
          <cell r="FD88">
            <v>0</v>
          </cell>
          <cell r="FE88">
            <v>0</v>
          </cell>
          <cell r="FF88">
            <v>0</v>
          </cell>
          <cell r="FG88">
            <v>0</v>
          </cell>
          <cell r="FH88">
            <v>0</v>
          </cell>
          <cell r="FI88">
            <v>0</v>
          </cell>
        </row>
        <row r="89">
          <cell r="A89">
            <v>0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1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1</v>
          </cell>
          <cell r="P89">
            <v>0.5</v>
          </cell>
          <cell r="Q89">
            <v>0.5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1</v>
          </cell>
          <cell r="X89">
            <v>0.5</v>
          </cell>
          <cell r="Y89">
            <v>0.5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1</v>
          </cell>
          <cell r="AF89">
            <v>0.5</v>
          </cell>
          <cell r="AG89">
            <v>0.5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1</v>
          </cell>
          <cell r="AN89">
            <v>0.5</v>
          </cell>
          <cell r="AO89">
            <v>0.5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1</v>
          </cell>
          <cell r="AV89">
            <v>0.5</v>
          </cell>
          <cell r="AW89">
            <v>0.5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0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0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0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0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I89">
            <v>0</v>
          </cell>
          <cell r="EJ89">
            <v>0</v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>
            <v>0</v>
          </cell>
          <cell r="FA89">
            <v>0</v>
          </cell>
          <cell r="FB89">
            <v>0</v>
          </cell>
          <cell r="FC89">
            <v>0</v>
          </cell>
          <cell r="FD89">
            <v>0</v>
          </cell>
          <cell r="FE89">
            <v>0</v>
          </cell>
          <cell r="FF89">
            <v>0</v>
          </cell>
          <cell r="FG89">
            <v>0</v>
          </cell>
          <cell r="FH89">
            <v>0</v>
          </cell>
          <cell r="FI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H90">
            <v>0</v>
          </cell>
          <cell r="I90">
            <v>1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1</v>
          </cell>
          <cell r="P90">
            <v>0.5</v>
          </cell>
          <cell r="Q90">
            <v>0.5</v>
          </cell>
          <cell r="R90">
            <v>0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1</v>
          </cell>
          <cell r="X90">
            <v>0.5</v>
          </cell>
          <cell r="Y90">
            <v>0.5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1</v>
          </cell>
          <cell r="AF90">
            <v>0.5</v>
          </cell>
          <cell r="AG90">
            <v>0.5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1</v>
          </cell>
          <cell r="AN90">
            <v>0.5</v>
          </cell>
          <cell r="AO90">
            <v>0.5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1</v>
          </cell>
          <cell r="AV90">
            <v>0.5</v>
          </cell>
          <cell r="AW90">
            <v>0.5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0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V90">
            <v>0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0</v>
          </cell>
          <cell r="EI90">
            <v>0</v>
          </cell>
          <cell r="EJ90">
            <v>0</v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>
            <v>0</v>
          </cell>
          <cell r="FA90">
            <v>0</v>
          </cell>
          <cell r="FB90">
            <v>0</v>
          </cell>
          <cell r="FC90">
            <v>0</v>
          </cell>
          <cell r="FD90">
            <v>0</v>
          </cell>
          <cell r="FE90">
            <v>0</v>
          </cell>
          <cell r="FF90">
            <v>0</v>
          </cell>
          <cell r="FG90">
            <v>0</v>
          </cell>
          <cell r="FH90">
            <v>0</v>
          </cell>
          <cell r="FI90">
            <v>0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1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1</v>
          </cell>
          <cell r="P91">
            <v>0.5</v>
          </cell>
          <cell r="Q91">
            <v>0.5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1</v>
          </cell>
          <cell r="X91">
            <v>0.5</v>
          </cell>
          <cell r="Y91">
            <v>0.5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1</v>
          </cell>
          <cell r="AF91">
            <v>0.5</v>
          </cell>
          <cell r="AG91">
            <v>0.5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1</v>
          </cell>
          <cell r="AN91">
            <v>0.5</v>
          </cell>
          <cell r="AO91">
            <v>0.5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1</v>
          </cell>
          <cell r="AV91">
            <v>0.5</v>
          </cell>
          <cell r="AW91">
            <v>0.5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0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0</v>
          </cell>
          <cell r="EJ91">
            <v>0</v>
          </cell>
          <cell r="EK91">
            <v>0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0</v>
          </cell>
          <cell r="FA91">
            <v>0</v>
          </cell>
          <cell r="FB91">
            <v>0</v>
          </cell>
          <cell r="FC91">
            <v>0</v>
          </cell>
          <cell r="FD91">
            <v>0</v>
          </cell>
          <cell r="FE91">
            <v>0</v>
          </cell>
          <cell r="FF91">
            <v>0</v>
          </cell>
          <cell r="FG91">
            <v>0</v>
          </cell>
          <cell r="FH91">
            <v>0</v>
          </cell>
          <cell r="FI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0</v>
          </cell>
          <cell r="I92">
            <v>1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1</v>
          </cell>
          <cell r="P92">
            <v>0.5</v>
          </cell>
          <cell r="Q92">
            <v>0.5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1</v>
          </cell>
          <cell r="X92">
            <v>0.5</v>
          </cell>
          <cell r="Y92">
            <v>0.5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1</v>
          </cell>
          <cell r="AF92">
            <v>0.5</v>
          </cell>
          <cell r="AG92">
            <v>0.5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1</v>
          </cell>
          <cell r="AN92">
            <v>0.5</v>
          </cell>
          <cell r="AO92">
            <v>0.5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1</v>
          </cell>
          <cell r="AV92">
            <v>0.5</v>
          </cell>
          <cell r="AW92">
            <v>0.5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  <cell r="EJ92">
            <v>0</v>
          </cell>
          <cell r="EK92">
            <v>0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0</v>
          </cell>
          <cell r="FA92">
            <v>0</v>
          </cell>
          <cell r="FB92">
            <v>0</v>
          </cell>
          <cell r="FC92">
            <v>0</v>
          </cell>
          <cell r="FD92">
            <v>0</v>
          </cell>
          <cell r="FE92">
            <v>0</v>
          </cell>
          <cell r="FF92">
            <v>0</v>
          </cell>
          <cell r="FG92">
            <v>0</v>
          </cell>
          <cell r="FH92">
            <v>0</v>
          </cell>
          <cell r="FI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1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1</v>
          </cell>
          <cell r="P93">
            <v>0.5</v>
          </cell>
          <cell r="Q93">
            <v>0.5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1</v>
          </cell>
          <cell r="X93">
            <v>0.5</v>
          </cell>
          <cell r="Y93">
            <v>0.5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1</v>
          </cell>
          <cell r="AF93">
            <v>0.5</v>
          </cell>
          <cell r="AG93">
            <v>0.5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1</v>
          </cell>
          <cell r="AN93">
            <v>0.5</v>
          </cell>
          <cell r="AO93">
            <v>0.5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1</v>
          </cell>
          <cell r="AV93">
            <v>0.5</v>
          </cell>
          <cell r="AW93">
            <v>0.5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  <cell r="DW93">
            <v>0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  <cell r="EJ93">
            <v>0</v>
          </cell>
          <cell r="EK93">
            <v>0</v>
          </cell>
          <cell r="EL93">
            <v>0</v>
          </cell>
          <cell r="EM93">
            <v>0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0</v>
          </cell>
          <cell r="FA93">
            <v>0</v>
          </cell>
          <cell r="FB93">
            <v>0</v>
          </cell>
          <cell r="FC93">
            <v>0</v>
          </cell>
          <cell r="FD93">
            <v>0</v>
          </cell>
          <cell r="FE93">
            <v>0</v>
          </cell>
          <cell r="FF93">
            <v>0</v>
          </cell>
          <cell r="FG93">
            <v>0</v>
          </cell>
          <cell r="FH93">
            <v>0</v>
          </cell>
          <cell r="FI93">
            <v>0</v>
          </cell>
        </row>
        <row r="94">
          <cell r="A94">
            <v>0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1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1</v>
          </cell>
          <cell r="P94">
            <v>0.5</v>
          </cell>
          <cell r="Q94">
            <v>0.5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1</v>
          </cell>
          <cell r="X94">
            <v>0.5</v>
          </cell>
          <cell r="Y94">
            <v>0.5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1</v>
          </cell>
          <cell r="AF94">
            <v>0.5</v>
          </cell>
          <cell r="AG94">
            <v>0.5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1</v>
          </cell>
          <cell r="AN94">
            <v>0.5</v>
          </cell>
          <cell r="AO94">
            <v>0.5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1</v>
          </cell>
          <cell r="AV94">
            <v>0.5</v>
          </cell>
          <cell r="AW94">
            <v>0.5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V94">
            <v>0</v>
          </cell>
          <cell r="DW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I94">
            <v>0</v>
          </cell>
          <cell r="EJ94">
            <v>0</v>
          </cell>
          <cell r="EK94">
            <v>0</v>
          </cell>
          <cell r="EL94">
            <v>0</v>
          </cell>
          <cell r="EM94">
            <v>0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0</v>
          </cell>
          <cell r="FA94">
            <v>0</v>
          </cell>
          <cell r="FB94">
            <v>0</v>
          </cell>
          <cell r="FC94">
            <v>0</v>
          </cell>
          <cell r="FD94">
            <v>0</v>
          </cell>
          <cell r="FE94">
            <v>0</v>
          </cell>
          <cell r="FF94">
            <v>0</v>
          </cell>
          <cell r="FG94">
            <v>0</v>
          </cell>
          <cell r="FH94">
            <v>0</v>
          </cell>
          <cell r="FI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1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1</v>
          </cell>
          <cell r="P95">
            <v>0.5</v>
          </cell>
          <cell r="Q95">
            <v>0.5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1</v>
          </cell>
          <cell r="X95">
            <v>0.5</v>
          </cell>
          <cell r="Y95">
            <v>0.5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1</v>
          </cell>
          <cell r="AF95">
            <v>0.5</v>
          </cell>
          <cell r="AG95">
            <v>0.5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1</v>
          </cell>
          <cell r="AN95">
            <v>0.5</v>
          </cell>
          <cell r="AO95">
            <v>0.5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1</v>
          </cell>
          <cell r="AV95">
            <v>0.5</v>
          </cell>
          <cell r="AW95">
            <v>0.5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  <cell r="EJ95">
            <v>0</v>
          </cell>
          <cell r="EK95">
            <v>0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0</v>
          </cell>
          <cell r="FA95">
            <v>0</v>
          </cell>
          <cell r="FB95">
            <v>0</v>
          </cell>
          <cell r="FC95">
            <v>0</v>
          </cell>
          <cell r="FD95">
            <v>0</v>
          </cell>
          <cell r="FE95">
            <v>0</v>
          </cell>
          <cell r="FF95">
            <v>0</v>
          </cell>
          <cell r="FG95">
            <v>0</v>
          </cell>
          <cell r="FH95">
            <v>0</v>
          </cell>
          <cell r="FI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1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1</v>
          </cell>
          <cell r="P96">
            <v>0.5</v>
          </cell>
          <cell r="Q96">
            <v>0.5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1</v>
          </cell>
          <cell r="X96">
            <v>0.5</v>
          </cell>
          <cell r="Y96">
            <v>0.5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1</v>
          </cell>
          <cell r="AF96">
            <v>0.5</v>
          </cell>
          <cell r="AG96">
            <v>0.5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1</v>
          </cell>
          <cell r="AN96">
            <v>0.5</v>
          </cell>
          <cell r="AO96">
            <v>0.5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1</v>
          </cell>
          <cell r="AV96">
            <v>0.5</v>
          </cell>
          <cell r="AW96">
            <v>0.5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  <cell r="EJ96">
            <v>0</v>
          </cell>
          <cell r="EK96">
            <v>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0</v>
          </cell>
          <cell r="FA96">
            <v>0</v>
          </cell>
          <cell r="FB96">
            <v>0</v>
          </cell>
          <cell r="FC96">
            <v>0</v>
          </cell>
          <cell r="FD96">
            <v>0</v>
          </cell>
          <cell r="FE96">
            <v>0</v>
          </cell>
          <cell r="FF96">
            <v>0</v>
          </cell>
          <cell r="FG96">
            <v>0</v>
          </cell>
          <cell r="FH96">
            <v>0</v>
          </cell>
          <cell r="FI96">
            <v>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1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1</v>
          </cell>
          <cell r="P97">
            <v>0.5</v>
          </cell>
          <cell r="Q97">
            <v>0.5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1</v>
          </cell>
          <cell r="X97">
            <v>0.5</v>
          </cell>
          <cell r="Y97">
            <v>0.5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1</v>
          </cell>
          <cell r="AF97">
            <v>0.5</v>
          </cell>
          <cell r="AG97">
            <v>0.5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1</v>
          </cell>
          <cell r="AN97">
            <v>0.5</v>
          </cell>
          <cell r="AO97">
            <v>0.5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1</v>
          </cell>
          <cell r="AV97">
            <v>0.5</v>
          </cell>
          <cell r="AW97">
            <v>0.5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  <cell r="EJ97">
            <v>0</v>
          </cell>
          <cell r="EK97">
            <v>0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0</v>
          </cell>
          <cell r="FA97">
            <v>0</v>
          </cell>
          <cell r="FB97">
            <v>0</v>
          </cell>
          <cell r="FC97">
            <v>0</v>
          </cell>
          <cell r="FD97">
            <v>0</v>
          </cell>
          <cell r="FE97">
            <v>0</v>
          </cell>
          <cell r="FF97">
            <v>0</v>
          </cell>
          <cell r="FG97">
            <v>0</v>
          </cell>
          <cell r="FH97">
            <v>0</v>
          </cell>
          <cell r="FI97">
            <v>0</v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1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>
            <v>1</v>
          </cell>
          <cell r="P98">
            <v>0.5</v>
          </cell>
          <cell r="Q98">
            <v>0.5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1</v>
          </cell>
          <cell r="X98">
            <v>0.5</v>
          </cell>
          <cell r="Y98">
            <v>0.5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1</v>
          </cell>
          <cell r="AF98">
            <v>0.5</v>
          </cell>
          <cell r="AG98">
            <v>0.5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1</v>
          </cell>
          <cell r="AN98">
            <v>0.5</v>
          </cell>
          <cell r="AO98">
            <v>0.5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1</v>
          </cell>
          <cell r="AV98">
            <v>0.5</v>
          </cell>
          <cell r="AW98">
            <v>0.5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0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0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0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0</v>
          </cell>
          <cell r="EJ98">
            <v>0</v>
          </cell>
          <cell r="EK98">
            <v>0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0</v>
          </cell>
          <cell r="FA98">
            <v>0</v>
          </cell>
          <cell r="FB98">
            <v>0</v>
          </cell>
          <cell r="FC98">
            <v>0</v>
          </cell>
          <cell r="FD98">
            <v>0</v>
          </cell>
          <cell r="FE98">
            <v>0</v>
          </cell>
          <cell r="FF98">
            <v>0</v>
          </cell>
          <cell r="FG98">
            <v>0</v>
          </cell>
          <cell r="FH98">
            <v>0</v>
          </cell>
          <cell r="FI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1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1</v>
          </cell>
          <cell r="P99">
            <v>0.5</v>
          </cell>
          <cell r="Q99">
            <v>0.5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1</v>
          </cell>
          <cell r="X99">
            <v>0.5</v>
          </cell>
          <cell r="Y99">
            <v>0.5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1</v>
          </cell>
          <cell r="AF99">
            <v>0.5</v>
          </cell>
          <cell r="AG99">
            <v>0.5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1</v>
          </cell>
          <cell r="AN99">
            <v>0.5</v>
          </cell>
          <cell r="AO99">
            <v>0.5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1</v>
          </cell>
          <cell r="AV99">
            <v>0.5</v>
          </cell>
          <cell r="AW99">
            <v>0.5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0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  <cell r="EI99">
            <v>0</v>
          </cell>
          <cell r="EJ99">
            <v>0</v>
          </cell>
          <cell r="EK99">
            <v>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0</v>
          </cell>
          <cell r="FA99">
            <v>0</v>
          </cell>
          <cell r="FB99">
            <v>0</v>
          </cell>
          <cell r="FC99">
            <v>0</v>
          </cell>
          <cell r="FD99">
            <v>0</v>
          </cell>
          <cell r="FE99">
            <v>0</v>
          </cell>
          <cell r="FF99">
            <v>0</v>
          </cell>
          <cell r="FG99">
            <v>0</v>
          </cell>
          <cell r="FH99">
            <v>0</v>
          </cell>
          <cell r="FI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>
            <v>0</v>
          </cell>
          <cell r="I100">
            <v>1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1</v>
          </cell>
          <cell r="P100">
            <v>0.5</v>
          </cell>
          <cell r="Q100">
            <v>0.5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1</v>
          </cell>
          <cell r="X100">
            <v>0.5</v>
          </cell>
          <cell r="Y100">
            <v>0.5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1</v>
          </cell>
          <cell r="AF100">
            <v>0.5</v>
          </cell>
          <cell r="AG100">
            <v>0.5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1</v>
          </cell>
          <cell r="AN100">
            <v>0.5</v>
          </cell>
          <cell r="AO100">
            <v>0.5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1</v>
          </cell>
          <cell r="AV100">
            <v>0.5</v>
          </cell>
          <cell r="AW100">
            <v>0.5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0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0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  <cell r="EI100">
            <v>0</v>
          </cell>
          <cell r="EJ100">
            <v>0</v>
          </cell>
          <cell r="EK100">
            <v>0</v>
          </cell>
          <cell r="EL100">
            <v>0</v>
          </cell>
          <cell r="EM100">
            <v>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0</v>
          </cell>
          <cell r="FA100">
            <v>0</v>
          </cell>
          <cell r="FB100">
            <v>0</v>
          </cell>
          <cell r="FC100">
            <v>0</v>
          </cell>
          <cell r="FD100">
            <v>0</v>
          </cell>
          <cell r="FE100">
            <v>0</v>
          </cell>
          <cell r="FF100">
            <v>0</v>
          </cell>
          <cell r="FG100">
            <v>0</v>
          </cell>
          <cell r="FH100">
            <v>0</v>
          </cell>
          <cell r="FI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1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1</v>
          </cell>
          <cell r="P101">
            <v>0.5</v>
          </cell>
          <cell r="Q101">
            <v>0.5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1</v>
          </cell>
          <cell r="X101">
            <v>0.5</v>
          </cell>
          <cell r="Y101">
            <v>0.5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1</v>
          </cell>
          <cell r="AF101">
            <v>0.5</v>
          </cell>
          <cell r="AG101">
            <v>0.5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1</v>
          </cell>
          <cell r="AN101">
            <v>0.5</v>
          </cell>
          <cell r="AO101">
            <v>0.5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1</v>
          </cell>
          <cell r="AV101">
            <v>0.5</v>
          </cell>
          <cell r="AW101">
            <v>0.5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0</v>
          </cell>
          <cell r="DR101">
            <v>0</v>
          </cell>
          <cell r="DS101">
            <v>0</v>
          </cell>
          <cell r="DT101">
            <v>0</v>
          </cell>
          <cell r="DU101">
            <v>0</v>
          </cell>
          <cell r="DV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  <cell r="EB101">
            <v>0</v>
          </cell>
          <cell r="EC101">
            <v>0</v>
          </cell>
          <cell r="ED101">
            <v>0</v>
          </cell>
          <cell r="EE101">
            <v>0</v>
          </cell>
          <cell r="EF101">
            <v>0</v>
          </cell>
          <cell r="EG101">
            <v>0</v>
          </cell>
          <cell r="EH101">
            <v>0</v>
          </cell>
          <cell r="EI101">
            <v>0</v>
          </cell>
          <cell r="EJ101">
            <v>0</v>
          </cell>
          <cell r="EK101">
            <v>0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0</v>
          </cell>
          <cell r="FA101">
            <v>0</v>
          </cell>
          <cell r="FB101">
            <v>0</v>
          </cell>
          <cell r="FC101">
            <v>0</v>
          </cell>
          <cell r="FD101">
            <v>0</v>
          </cell>
          <cell r="FE101">
            <v>0</v>
          </cell>
          <cell r="FF101">
            <v>0</v>
          </cell>
          <cell r="FG101">
            <v>0</v>
          </cell>
          <cell r="FH101">
            <v>0</v>
          </cell>
          <cell r="FI101">
            <v>0</v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1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1</v>
          </cell>
          <cell r="P102">
            <v>0.5</v>
          </cell>
          <cell r="Q102">
            <v>0.5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1</v>
          </cell>
          <cell r="X102">
            <v>0.5</v>
          </cell>
          <cell r="Y102">
            <v>0.5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1</v>
          </cell>
          <cell r="AF102">
            <v>0.5</v>
          </cell>
          <cell r="AG102">
            <v>0.5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1</v>
          </cell>
          <cell r="AN102">
            <v>0.5</v>
          </cell>
          <cell r="AO102">
            <v>0.5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1</v>
          </cell>
          <cell r="AV102">
            <v>0.5</v>
          </cell>
          <cell r="AW102">
            <v>0.5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  <cell r="EJ102">
            <v>0</v>
          </cell>
          <cell r="EK102">
            <v>0</v>
          </cell>
          <cell r="EL102">
            <v>0</v>
          </cell>
          <cell r="EM102">
            <v>0</v>
          </cell>
          <cell r="EN102">
            <v>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0</v>
          </cell>
          <cell r="FA102">
            <v>0</v>
          </cell>
          <cell r="FB102">
            <v>0</v>
          </cell>
          <cell r="FC102">
            <v>0</v>
          </cell>
          <cell r="FD102">
            <v>0</v>
          </cell>
          <cell r="FE102">
            <v>0</v>
          </cell>
          <cell r="FF102">
            <v>0</v>
          </cell>
          <cell r="FG102">
            <v>0</v>
          </cell>
          <cell r="FH102">
            <v>0</v>
          </cell>
          <cell r="FI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1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1</v>
          </cell>
          <cell r="P103">
            <v>0.5</v>
          </cell>
          <cell r="Q103">
            <v>0.5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1</v>
          </cell>
          <cell r="X103">
            <v>0.5</v>
          </cell>
          <cell r="Y103">
            <v>0.5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1</v>
          </cell>
          <cell r="AF103">
            <v>0.5</v>
          </cell>
          <cell r="AG103">
            <v>0.5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1</v>
          </cell>
          <cell r="AN103">
            <v>0.5</v>
          </cell>
          <cell r="AO103">
            <v>0.5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1</v>
          </cell>
          <cell r="AV103">
            <v>0.5</v>
          </cell>
          <cell r="AW103">
            <v>0.5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0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0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0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  <cell r="EI103">
            <v>0</v>
          </cell>
          <cell r="EJ103">
            <v>0</v>
          </cell>
          <cell r="EK103">
            <v>0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0</v>
          </cell>
          <cell r="FA103">
            <v>0</v>
          </cell>
          <cell r="FB103">
            <v>0</v>
          </cell>
          <cell r="FC103">
            <v>0</v>
          </cell>
          <cell r="FD103">
            <v>0</v>
          </cell>
          <cell r="FE103">
            <v>0</v>
          </cell>
          <cell r="FF103">
            <v>0</v>
          </cell>
          <cell r="FG103">
            <v>0</v>
          </cell>
          <cell r="FH103">
            <v>0</v>
          </cell>
          <cell r="FI103">
            <v>0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1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>
            <v>1</v>
          </cell>
          <cell r="P104">
            <v>0.5</v>
          </cell>
          <cell r="Q104">
            <v>0.5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1</v>
          </cell>
          <cell r="X104">
            <v>0.5</v>
          </cell>
          <cell r="Y104">
            <v>0.5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1</v>
          </cell>
          <cell r="AF104">
            <v>0.5</v>
          </cell>
          <cell r="AG104">
            <v>0.5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1</v>
          </cell>
          <cell r="AN104">
            <v>0.5</v>
          </cell>
          <cell r="AO104">
            <v>0.5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1</v>
          </cell>
          <cell r="AV104">
            <v>0.5</v>
          </cell>
          <cell r="AW104">
            <v>0.5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0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0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0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0</v>
          </cell>
          <cell r="DR104">
            <v>0</v>
          </cell>
          <cell r="DS104">
            <v>0</v>
          </cell>
          <cell r="DT104">
            <v>0</v>
          </cell>
          <cell r="DU104">
            <v>0</v>
          </cell>
          <cell r="DV104">
            <v>0</v>
          </cell>
          <cell r="DW104">
            <v>0</v>
          </cell>
          <cell r="DX104">
            <v>0</v>
          </cell>
          <cell r="DY104">
            <v>0</v>
          </cell>
          <cell r="DZ104">
            <v>0</v>
          </cell>
          <cell r="EA104">
            <v>0</v>
          </cell>
          <cell r="EB104">
            <v>0</v>
          </cell>
          <cell r="EC104">
            <v>0</v>
          </cell>
          <cell r="ED104">
            <v>0</v>
          </cell>
          <cell r="EE104">
            <v>0</v>
          </cell>
          <cell r="EF104">
            <v>0</v>
          </cell>
          <cell r="EG104">
            <v>0</v>
          </cell>
          <cell r="EH104">
            <v>0</v>
          </cell>
          <cell r="EI104">
            <v>0</v>
          </cell>
          <cell r="EJ104">
            <v>0</v>
          </cell>
          <cell r="EK104">
            <v>0</v>
          </cell>
          <cell r="EL104">
            <v>0</v>
          </cell>
          <cell r="EM104">
            <v>0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0</v>
          </cell>
          <cell r="FA104">
            <v>0</v>
          </cell>
          <cell r="FB104">
            <v>0</v>
          </cell>
          <cell r="FC104">
            <v>0</v>
          </cell>
          <cell r="FD104">
            <v>0</v>
          </cell>
          <cell r="FE104">
            <v>0</v>
          </cell>
          <cell r="FF104">
            <v>0</v>
          </cell>
          <cell r="FG104">
            <v>0</v>
          </cell>
          <cell r="FH104">
            <v>0</v>
          </cell>
          <cell r="FI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1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1</v>
          </cell>
          <cell r="P105">
            <v>0.5</v>
          </cell>
          <cell r="Q105">
            <v>0.5</v>
          </cell>
          <cell r="R105">
            <v>0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1</v>
          </cell>
          <cell r="X105">
            <v>0.5</v>
          </cell>
          <cell r="Y105">
            <v>0.5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1</v>
          </cell>
          <cell r="AF105">
            <v>0.5</v>
          </cell>
          <cell r="AG105">
            <v>0.5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1</v>
          </cell>
          <cell r="AN105">
            <v>0.5</v>
          </cell>
          <cell r="AO105">
            <v>0.5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1</v>
          </cell>
          <cell r="AV105">
            <v>0.5</v>
          </cell>
          <cell r="AW105">
            <v>0.5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0</v>
          </cell>
          <cell r="DP105">
            <v>0</v>
          </cell>
          <cell r="DQ105">
            <v>0</v>
          </cell>
          <cell r="DR105">
            <v>0</v>
          </cell>
          <cell r="DS105">
            <v>0</v>
          </cell>
          <cell r="DT105">
            <v>0</v>
          </cell>
          <cell r="DU105">
            <v>0</v>
          </cell>
          <cell r="DV105">
            <v>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  <cell r="EB105">
            <v>0</v>
          </cell>
          <cell r="EC105">
            <v>0</v>
          </cell>
          <cell r="ED105">
            <v>0</v>
          </cell>
          <cell r="EE105">
            <v>0</v>
          </cell>
          <cell r="EF105">
            <v>0</v>
          </cell>
          <cell r="EG105">
            <v>0</v>
          </cell>
          <cell r="EH105">
            <v>0</v>
          </cell>
          <cell r="EI105">
            <v>0</v>
          </cell>
          <cell r="EJ105">
            <v>0</v>
          </cell>
          <cell r="EK105">
            <v>0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0</v>
          </cell>
          <cell r="FA105">
            <v>0</v>
          </cell>
          <cell r="FB105">
            <v>0</v>
          </cell>
          <cell r="FC105">
            <v>0</v>
          </cell>
          <cell r="FD105">
            <v>0</v>
          </cell>
          <cell r="FE105">
            <v>0</v>
          </cell>
          <cell r="FF105">
            <v>0</v>
          </cell>
          <cell r="FG105">
            <v>0</v>
          </cell>
          <cell r="FH105">
            <v>0</v>
          </cell>
          <cell r="FI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1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1</v>
          </cell>
          <cell r="P106">
            <v>0.5</v>
          </cell>
          <cell r="Q106">
            <v>0.5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1</v>
          </cell>
          <cell r="X106">
            <v>0.5</v>
          </cell>
          <cell r="Y106">
            <v>0.5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1</v>
          </cell>
          <cell r="AF106">
            <v>0.5</v>
          </cell>
          <cell r="AG106">
            <v>0.5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1</v>
          </cell>
          <cell r="AN106">
            <v>0.5</v>
          </cell>
          <cell r="AO106">
            <v>0.5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1</v>
          </cell>
          <cell r="AV106">
            <v>0.5</v>
          </cell>
          <cell r="AW106">
            <v>0.5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0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  <cell r="EB106">
            <v>0</v>
          </cell>
          <cell r="EC106">
            <v>0</v>
          </cell>
          <cell r="ED106">
            <v>0</v>
          </cell>
          <cell r="EE106">
            <v>0</v>
          </cell>
          <cell r="EF106">
            <v>0</v>
          </cell>
          <cell r="EG106">
            <v>0</v>
          </cell>
          <cell r="EH106">
            <v>0</v>
          </cell>
          <cell r="EI106">
            <v>0</v>
          </cell>
          <cell r="EJ106">
            <v>0</v>
          </cell>
          <cell r="EK106">
            <v>0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0</v>
          </cell>
          <cell r="FA106">
            <v>0</v>
          </cell>
          <cell r="FB106">
            <v>0</v>
          </cell>
          <cell r="FC106">
            <v>0</v>
          </cell>
          <cell r="FD106">
            <v>0</v>
          </cell>
          <cell r="FE106">
            <v>0</v>
          </cell>
          <cell r="FF106">
            <v>0</v>
          </cell>
          <cell r="FG106">
            <v>0</v>
          </cell>
          <cell r="FH106">
            <v>0</v>
          </cell>
          <cell r="FI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1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1</v>
          </cell>
          <cell r="P107">
            <v>0.5</v>
          </cell>
          <cell r="Q107">
            <v>0.5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1</v>
          </cell>
          <cell r="X107">
            <v>0.5</v>
          </cell>
          <cell r="Y107">
            <v>0.5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1</v>
          </cell>
          <cell r="AF107">
            <v>0.5</v>
          </cell>
          <cell r="AG107">
            <v>0.5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1</v>
          </cell>
          <cell r="AN107">
            <v>0.5</v>
          </cell>
          <cell r="AO107">
            <v>0.5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1</v>
          </cell>
          <cell r="AV107">
            <v>0.5</v>
          </cell>
          <cell r="AW107">
            <v>0.5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0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  <cell r="EI107">
            <v>0</v>
          </cell>
          <cell r="EJ107">
            <v>0</v>
          </cell>
          <cell r="EK107">
            <v>0</v>
          </cell>
          <cell r="EL107">
            <v>0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0</v>
          </cell>
          <cell r="FA107">
            <v>0</v>
          </cell>
          <cell r="FB107">
            <v>0</v>
          </cell>
          <cell r="FC107">
            <v>0</v>
          </cell>
          <cell r="FD107">
            <v>0</v>
          </cell>
          <cell r="FE107">
            <v>0</v>
          </cell>
          <cell r="FF107">
            <v>0</v>
          </cell>
          <cell r="FG107">
            <v>0</v>
          </cell>
          <cell r="FH107">
            <v>0</v>
          </cell>
          <cell r="FI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  <cell r="I108">
            <v>1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1</v>
          </cell>
          <cell r="P108">
            <v>0.5</v>
          </cell>
          <cell r="Q108">
            <v>0.5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1</v>
          </cell>
          <cell r="X108">
            <v>0.5</v>
          </cell>
          <cell r="Y108">
            <v>0.5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1</v>
          </cell>
          <cell r="AF108">
            <v>0.5</v>
          </cell>
          <cell r="AG108">
            <v>0.5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1</v>
          </cell>
          <cell r="AN108">
            <v>0.5</v>
          </cell>
          <cell r="AO108">
            <v>0.5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1</v>
          </cell>
          <cell r="AV108">
            <v>0.5</v>
          </cell>
          <cell r="AW108">
            <v>0.5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  <cell r="DR108">
            <v>0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  <cell r="EI108">
            <v>0</v>
          </cell>
          <cell r="EJ108">
            <v>0</v>
          </cell>
          <cell r="EK108">
            <v>0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0</v>
          </cell>
          <cell r="FA108">
            <v>0</v>
          </cell>
          <cell r="FB108">
            <v>0</v>
          </cell>
          <cell r="FC108">
            <v>0</v>
          </cell>
          <cell r="FD108">
            <v>0</v>
          </cell>
          <cell r="FE108">
            <v>0</v>
          </cell>
          <cell r="FF108">
            <v>0</v>
          </cell>
          <cell r="FG108">
            <v>0</v>
          </cell>
          <cell r="FH108">
            <v>0</v>
          </cell>
          <cell r="FI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  <cell r="I109">
            <v>1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1</v>
          </cell>
          <cell r="P109">
            <v>0.5</v>
          </cell>
          <cell r="Q109">
            <v>0.5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1</v>
          </cell>
          <cell r="X109">
            <v>0.5</v>
          </cell>
          <cell r="Y109">
            <v>0.5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1</v>
          </cell>
          <cell r="AF109">
            <v>0.5</v>
          </cell>
          <cell r="AG109">
            <v>0.5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1</v>
          </cell>
          <cell r="AN109">
            <v>0.5</v>
          </cell>
          <cell r="AO109">
            <v>0.5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1</v>
          </cell>
          <cell r="AV109">
            <v>0.5</v>
          </cell>
          <cell r="AW109">
            <v>0.5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  <cell r="EI109">
            <v>0</v>
          </cell>
          <cell r="EJ109">
            <v>0</v>
          </cell>
          <cell r="EK109">
            <v>0</v>
          </cell>
          <cell r="EL109">
            <v>0</v>
          </cell>
          <cell r="EM109">
            <v>0</v>
          </cell>
          <cell r="EN109">
            <v>0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0</v>
          </cell>
          <cell r="FA109">
            <v>0</v>
          </cell>
          <cell r="FB109">
            <v>0</v>
          </cell>
          <cell r="FC109">
            <v>0</v>
          </cell>
          <cell r="FD109">
            <v>0</v>
          </cell>
          <cell r="FE109">
            <v>0</v>
          </cell>
          <cell r="FF109">
            <v>0</v>
          </cell>
          <cell r="FG109">
            <v>0</v>
          </cell>
          <cell r="FH109">
            <v>0</v>
          </cell>
          <cell r="FI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1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1</v>
          </cell>
          <cell r="P110">
            <v>0.5</v>
          </cell>
          <cell r="Q110">
            <v>0.5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1</v>
          </cell>
          <cell r="X110">
            <v>0.5</v>
          </cell>
          <cell r="Y110">
            <v>0.5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1</v>
          </cell>
          <cell r="AF110">
            <v>0.5</v>
          </cell>
          <cell r="AG110">
            <v>0.5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1</v>
          </cell>
          <cell r="AN110">
            <v>0.5</v>
          </cell>
          <cell r="AO110">
            <v>0.5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1</v>
          </cell>
          <cell r="AV110">
            <v>0.5</v>
          </cell>
          <cell r="AW110">
            <v>0.5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C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I110">
            <v>0</v>
          </cell>
          <cell r="EJ110">
            <v>0</v>
          </cell>
          <cell r="EK110">
            <v>0</v>
          </cell>
          <cell r="EL110">
            <v>0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0</v>
          </cell>
          <cell r="FA110">
            <v>0</v>
          </cell>
          <cell r="FB110">
            <v>0</v>
          </cell>
          <cell r="FC110">
            <v>0</v>
          </cell>
          <cell r="FD110">
            <v>0</v>
          </cell>
          <cell r="FE110">
            <v>0</v>
          </cell>
          <cell r="FF110">
            <v>0</v>
          </cell>
          <cell r="FG110">
            <v>0</v>
          </cell>
          <cell r="FH110">
            <v>0</v>
          </cell>
          <cell r="FI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1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1</v>
          </cell>
          <cell r="P111">
            <v>0.5</v>
          </cell>
          <cell r="Q111">
            <v>0.5</v>
          </cell>
          <cell r="R111">
            <v>0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1</v>
          </cell>
          <cell r="X111">
            <v>0.5</v>
          </cell>
          <cell r="Y111">
            <v>0.5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1</v>
          </cell>
          <cell r="AF111">
            <v>0.5</v>
          </cell>
          <cell r="AG111">
            <v>0.5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1</v>
          </cell>
          <cell r="AN111">
            <v>0.5</v>
          </cell>
          <cell r="AO111">
            <v>0.5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1</v>
          </cell>
          <cell r="AV111">
            <v>0.5</v>
          </cell>
          <cell r="AW111">
            <v>0.5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0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0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0</v>
          </cell>
          <cell r="DW111">
            <v>0</v>
          </cell>
          <cell r="DX111">
            <v>0</v>
          </cell>
          <cell r="DY111">
            <v>0</v>
          </cell>
          <cell r="DZ111">
            <v>0</v>
          </cell>
          <cell r="EA111">
            <v>0</v>
          </cell>
          <cell r="EB111">
            <v>0</v>
          </cell>
          <cell r="EC111">
            <v>0</v>
          </cell>
          <cell r="ED111">
            <v>0</v>
          </cell>
          <cell r="EE111">
            <v>0</v>
          </cell>
          <cell r="EF111">
            <v>0</v>
          </cell>
          <cell r="EG111">
            <v>0</v>
          </cell>
          <cell r="EH111">
            <v>0</v>
          </cell>
          <cell r="EI111">
            <v>0</v>
          </cell>
          <cell r="EJ111">
            <v>0</v>
          </cell>
          <cell r="EK111">
            <v>0</v>
          </cell>
          <cell r="EL111">
            <v>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0</v>
          </cell>
          <cell r="FA111">
            <v>0</v>
          </cell>
          <cell r="FB111">
            <v>0</v>
          </cell>
          <cell r="FC111">
            <v>0</v>
          </cell>
          <cell r="FD111">
            <v>0</v>
          </cell>
          <cell r="FE111">
            <v>0</v>
          </cell>
          <cell r="FF111">
            <v>0</v>
          </cell>
          <cell r="FG111">
            <v>0</v>
          </cell>
          <cell r="FH111">
            <v>0</v>
          </cell>
          <cell r="FI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1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1</v>
          </cell>
          <cell r="P112">
            <v>0.5</v>
          </cell>
          <cell r="Q112">
            <v>0.5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1</v>
          </cell>
          <cell r="X112">
            <v>0.5</v>
          </cell>
          <cell r="Y112">
            <v>0.5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1</v>
          </cell>
          <cell r="AF112">
            <v>0.5</v>
          </cell>
          <cell r="AG112">
            <v>0.5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1</v>
          </cell>
          <cell r="AN112">
            <v>0.5</v>
          </cell>
          <cell r="AO112">
            <v>0.5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1</v>
          </cell>
          <cell r="AV112">
            <v>0.5</v>
          </cell>
          <cell r="AW112">
            <v>0.5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  <cell r="EI112">
            <v>0</v>
          </cell>
          <cell r="EJ112">
            <v>0</v>
          </cell>
          <cell r="EK112">
            <v>0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0</v>
          </cell>
          <cell r="FA112">
            <v>0</v>
          </cell>
          <cell r="FB112">
            <v>0</v>
          </cell>
          <cell r="FC112">
            <v>0</v>
          </cell>
          <cell r="FD112">
            <v>0</v>
          </cell>
          <cell r="FE112">
            <v>0</v>
          </cell>
          <cell r="FF112">
            <v>0</v>
          </cell>
          <cell r="FG112">
            <v>0</v>
          </cell>
          <cell r="FH112">
            <v>0</v>
          </cell>
          <cell r="FI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1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1</v>
          </cell>
          <cell r="P113">
            <v>0.5</v>
          </cell>
          <cell r="Q113">
            <v>0.5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1</v>
          </cell>
          <cell r="X113">
            <v>0.5</v>
          </cell>
          <cell r="Y113">
            <v>0.5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1</v>
          </cell>
          <cell r="AF113">
            <v>0.5</v>
          </cell>
          <cell r="AG113">
            <v>0.5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1</v>
          </cell>
          <cell r="AN113">
            <v>0.5</v>
          </cell>
          <cell r="AO113">
            <v>0.5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1</v>
          </cell>
          <cell r="AV113">
            <v>0.5</v>
          </cell>
          <cell r="AW113">
            <v>0.5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0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0</v>
          </cell>
          <cell r="EH113">
            <v>0</v>
          </cell>
          <cell r="EI113">
            <v>0</v>
          </cell>
          <cell r="EJ113">
            <v>0</v>
          </cell>
          <cell r="EK113">
            <v>0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0</v>
          </cell>
          <cell r="FA113">
            <v>0</v>
          </cell>
          <cell r="FB113">
            <v>0</v>
          </cell>
          <cell r="FC113">
            <v>0</v>
          </cell>
          <cell r="FD113">
            <v>0</v>
          </cell>
          <cell r="FE113">
            <v>0</v>
          </cell>
          <cell r="FF113">
            <v>0</v>
          </cell>
          <cell r="FG113">
            <v>0</v>
          </cell>
          <cell r="FH113">
            <v>0</v>
          </cell>
          <cell r="FI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1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1</v>
          </cell>
          <cell r="P114">
            <v>0.5</v>
          </cell>
          <cell r="Q114">
            <v>0.5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1</v>
          </cell>
          <cell r="X114">
            <v>0.5</v>
          </cell>
          <cell r="Y114">
            <v>0.5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1</v>
          </cell>
          <cell r="AF114">
            <v>0.5</v>
          </cell>
          <cell r="AG114">
            <v>0.5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1</v>
          </cell>
          <cell r="AN114">
            <v>0.5</v>
          </cell>
          <cell r="AO114">
            <v>0.5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1</v>
          </cell>
          <cell r="AV114">
            <v>0.5</v>
          </cell>
          <cell r="AW114">
            <v>0.5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0</v>
          </cell>
          <cell r="EI114">
            <v>0</v>
          </cell>
          <cell r="EJ114">
            <v>0</v>
          </cell>
          <cell r="EK114">
            <v>0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0</v>
          </cell>
          <cell r="FA114">
            <v>0</v>
          </cell>
          <cell r="FB114">
            <v>0</v>
          </cell>
          <cell r="FC114">
            <v>0</v>
          </cell>
          <cell r="FD114">
            <v>0</v>
          </cell>
          <cell r="FE114">
            <v>0</v>
          </cell>
          <cell r="FF114">
            <v>0</v>
          </cell>
          <cell r="FG114">
            <v>0</v>
          </cell>
          <cell r="FH114">
            <v>0</v>
          </cell>
          <cell r="FI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  <cell r="I115">
            <v>1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1</v>
          </cell>
          <cell r="P115">
            <v>0.5</v>
          </cell>
          <cell r="Q115">
            <v>0.5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1</v>
          </cell>
          <cell r="X115">
            <v>0.5</v>
          </cell>
          <cell r="Y115">
            <v>0.5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1</v>
          </cell>
          <cell r="AF115">
            <v>0.5</v>
          </cell>
          <cell r="AG115">
            <v>0.5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1</v>
          </cell>
          <cell r="AN115">
            <v>0.5</v>
          </cell>
          <cell r="AO115">
            <v>0.5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1</v>
          </cell>
          <cell r="AV115">
            <v>0.5</v>
          </cell>
          <cell r="AW115">
            <v>0.5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V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0</v>
          </cell>
          <cell r="EA115">
            <v>0</v>
          </cell>
          <cell r="EB115">
            <v>0</v>
          </cell>
          <cell r="EC115">
            <v>0</v>
          </cell>
          <cell r="ED115">
            <v>0</v>
          </cell>
          <cell r="EE115">
            <v>0</v>
          </cell>
          <cell r="EF115">
            <v>0</v>
          </cell>
          <cell r="EG115">
            <v>0</v>
          </cell>
          <cell r="EH115">
            <v>0</v>
          </cell>
          <cell r="EI115">
            <v>0</v>
          </cell>
          <cell r="EJ115">
            <v>0</v>
          </cell>
          <cell r="EK115">
            <v>0</v>
          </cell>
          <cell r="EL115">
            <v>0</v>
          </cell>
          <cell r="EM115">
            <v>0</v>
          </cell>
          <cell r="EN115">
            <v>0</v>
          </cell>
          <cell r="EO115">
            <v>0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0</v>
          </cell>
          <cell r="FA115">
            <v>0</v>
          </cell>
          <cell r="FB115">
            <v>0</v>
          </cell>
          <cell r="FC115">
            <v>0</v>
          </cell>
          <cell r="FD115">
            <v>0</v>
          </cell>
          <cell r="FE115">
            <v>0</v>
          </cell>
          <cell r="FF115">
            <v>0</v>
          </cell>
          <cell r="FG115">
            <v>0</v>
          </cell>
          <cell r="FH115">
            <v>0</v>
          </cell>
          <cell r="FI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1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1</v>
          </cell>
          <cell r="P116">
            <v>0.5</v>
          </cell>
          <cell r="Q116">
            <v>0.5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1</v>
          </cell>
          <cell r="X116">
            <v>0.5</v>
          </cell>
          <cell r="Y116">
            <v>0.5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1</v>
          </cell>
          <cell r="AF116">
            <v>0.5</v>
          </cell>
          <cell r="AG116">
            <v>0.5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1</v>
          </cell>
          <cell r="AN116">
            <v>0.5</v>
          </cell>
          <cell r="AO116">
            <v>0.5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1</v>
          </cell>
          <cell r="AV116">
            <v>0.5</v>
          </cell>
          <cell r="AW116">
            <v>0.5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0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0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0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0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  <cell r="EG116">
            <v>0</v>
          </cell>
          <cell r="EH116">
            <v>0</v>
          </cell>
          <cell r="EI116">
            <v>0</v>
          </cell>
          <cell r="EJ116">
            <v>0</v>
          </cell>
          <cell r="EK116">
            <v>0</v>
          </cell>
          <cell r="EL116">
            <v>0</v>
          </cell>
          <cell r="EM116">
            <v>0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0</v>
          </cell>
          <cell r="FA116">
            <v>0</v>
          </cell>
          <cell r="FB116">
            <v>0</v>
          </cell>
          <cell r="FC116">
            <v>0</v>
          </cell>
          <cell r="FD116">
            <v>0</v>
          </cell>
          <cell r="FE116">
            <v>0</v>
          </cell>
          <cell r="FF116">
            <v>0</v>
          </cell>
          <cell r="FG116">
            <v>0</v>
          </cell>
          <cell r="FH116">
            <v>0</v>
          </cell>
          <cell r="FI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1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1</v>
          </cell>
          <cell r="P117">
            <v>0.5</v>
          </cell>
          <cell r="Q117">
            <v>0.5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1</v>
          </cell>
          <cell r="X117">
            <v>0.5</v>
          </cell>
          <cell r="Y117">
            <v>0.5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1</v>
          </cell>
          <cell r="AF117">
            <v>0.5</v>
          </cell>
          <cell r="AG117">
            <v>0.5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1</v>
          </cell>
          <cell r="AN117">
            <v>0.5</v>
          </cell>
          <cell r="AO117">
            <v>0.5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1</v>
          </cell>
          <cell r="AV117">
            <v>0.5</v>
          </cell>
          <cell r="AW117">
            <v>0.5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  <cell r="EG117">
            <v>0</v>
          </cell>
          <cell r="EH117">
            <v>0</v>
          </cell>
          <cell r="EI117">
            <v>0</v>
          </cell>
          <cell r="EJ117">
            <v>0</v>
          </cell>
          <cell r="EK117">
            <v>0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0</v>
          </cell>
          <cell r="FA117">
            <v>0</v>
          </cell>
          <cell r="FB117">
            <v>0</v>
          </cell>
          <cell r="FC117">
            <v>0</v>
          </cell>
          <cell r="FD117">
            <v>0</v>
          </cell>
          <cell r="FE117">
            <v>0</v>
          </cell>
          <cell r="FF117">
            <v>0</v>
          </cell>
          <cell r="FG117">
            <v>0</v>
          </cell>
          <cell r="FH117">
            <v>0</v>
          </cell>
          <cell r="FI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1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1</v>
          </cell>
          <cell r="P118">
            <v>0.5</v>
          </cell>
          <cell r="Q118">
            <v>0.5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1</v>
          </cell>
          <cell r="X118">
            <v>0.5</v>
          </cell>
          <cell r="Y118">
            <v>0.5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1</v>
          </cell>
          <cell r="AF118">
            <v>0.5</v>
          </cell>
          <cell r="AG118">
            <v>0.5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1</v>
          </cell>
          <cell r="AN118">
            <v>0.5</v>
          </cell>
          <cell r="AO118">
            <v>0.5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1</v>
          </cell>
          <cell r="AV118">
            <v>0.5</v>
          </cell>
          <cell r="AW118">
            <v>0.5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  <cell r="EI118">
            <v>0</v>
          </cell>
          <cell r="EJ118">
            <v>0</v>
          </cell>
          <cell r="EK118">
            <v>0</v>
          </cell>
          <cell r="EL118">
            <v>0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0</v>
          </cell>
          <cell r="FA118">
            <v>0</v>
          </cell>
          <cell r="FB118">
            <v>0</v>
          </cell>
          <cell r="FC118">
            <v>0</v>
          </cell>
          <cell r="FD118">
            <v>0</v>
          </cell>
          <cell r="FE118">
            <v>0</v>
          </cell>
          <cell r="FF118">
            <v>0</v>
          </cell>
          <cell r="FG118">
            <v>0</v>
          </cell>
          <cell r="FH118">
            <v>0</v>
          </cell>
          <cell r="FI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1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1</v>
          </cell>
          <cell r="P119">
            <v>0.5</v>
          </cell>
          <cell r="Q119">
            <v>0.5</v>
          </cell>
          <cell r="R119">
            <v>0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1</v>
          </cell>
          <cell r="X119">
            <v>0.5</v>
          </cell>
          <cell r="Y119">
            <v>0.5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1</v>
          </cell>
          <cell r="AF119">
            <v>0.5</v>
          </cell>
          <cell r="AG119">
            <v>0.5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1</v>
          </cell>
          <cell r="AN119">
            <v>0.5</v>
          </cell>
          <cell r="AO119">
            <v>0.5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1</v>
          </cell>
          <cell r="AV119">
            <v>0.5</v>
          </cell>
          <cell r="AW119">
            <v>0.5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0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0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0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0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  <cell r="EG119">
            <v>0</v>
          </cell>
          <cell r="EH119">
            <v>0</v>
          </cell>
          <cell r="EI119">
            <v>0</v>
          </cell>
          <cell r="EJ119">
            <v>0</v>
          </cell>
          <cell r="EK119">
            <v>0</v>
          </cell>
          <cell r="EL119">
            <v>0</v>
          </cell>
          <cell r="EM119">
            <v>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0</v>
          </cell>
          <cell r="FA119">
            <v>0</v>
          </cell>
          <cell r="FB119">
            <v>0</v>
          </cell>
          <cell r="FC119">
            <v>0</v>
          </cell>
          <cell r="FD119">
            <v>0</v>
          </cell>
          <cell r="FE119">
            <v>0</v>
          </cell>
          <cell r="FF119">
            <v>0</v>
          </cell>
          <cell r="FG119">
            <v>0</v>
          </cell>
          <cell r="FH119">
            <v>0</v>
          </cell>
          <cell r="FI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1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1</v>
          </cell>
          <cell r="P120">
            <v>0.5</v>
          </cell>
          <cell r="Q120">
            <v>0.5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1</v>
          </cell>
          <cell r="X120">
            <v>0.5</v>
          </cell>
          <cell r="Y120">
            <v>0.5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1</v>
          </cell>
          <cell r="AF120">
            <v>0.5</v>
          </cell>
          <cell r="AG120">
            <v>0.5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1</v>
          </cell>
          <cell r="AN120">
            <v>0.5</v>
          </cell>
          <cell r="AO120">
            <v>0.5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1</v>
          </cell>
          <cell r="AV120">
            <v>0.5</v>
          </cell>
          <cell r="AW120">
            <v>0.5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  <cell r="EG120">
            <v>0</v>
          </cell>
          <cell r="EH120">
            <v>0</v>
          </cell>
          <cell r="EI120">
            <v>0</v>
          </cell>
          <cell r="EJ120">
            <v>0</v>
          </cell>
          <cell r="EK120">
            <v>0</v>
          </cell>
          <cell r="EL120">
            <v>0</v>
          </cell>
          <cell r="EM120">
            <v>0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0</v>
          </cell>
          <cell r="FA120">
            <v>0</v>
          </cell>
          <cell r="FB120">
            <v>0</v>
          </cell>
          <cell r="FC120">
            <v>0</v>
          </cell>
          <cell r="FD120">
            <v>0</v>
          </cell>
          <cell r="FE120">
            <v>0</v>
          </cell>
          <cell r="FF120">
            <v>0</v>
          </cell>
          <cell r="FG120">
            <v>0</v>
          </cell>
          <cell r="FH120">
            <v>0</v>
          </cell>
          <cell r="FI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1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1</v>
          </cell>
          <cell r="P121">
            <v>0.5</v>
          </cell>
          <cell r="Q121">
            <v>0.5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1</v>
          </cell>
          <cell r="X121">
            <v>0.5</v>
          </cell>
          <cell r="Y121">
            <v>0.5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1</v>
          </cell>
          <cell r="AF121">
            <v>0.5</v>
          </cell>
          <cell r="AG121">
            <v>0.5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1</v>
          </cell>
          <cell r="AN121">
            <v>0.5</v>
          </cell>
          <cell r="AO121">
            <v>0.5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1</v>
          </cell>
          <cell r="AV121">
            <v>0.5</v>
          </cell>
          <cell r="AW121">
            <v>0.5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  <cell r="EG121">
            <v>0</v>
          </cell>
          <cell r="EH121">
            <v>0</v>
          </cell>
          <cell r="EI121">
            <v>0</v>
          </cell>
          <cell r="EJ121">
            <v>0</v>
          </cell>
          <cell r="EK121">
            <v>0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0</v>
          </cell>
          <cell r="FA121">
            <v>0</v>
          </cell>
          <cell r="FB121">
            <v>0</v>
          </cell>
          <cell r="FC121">
            <v>0</v>
          </cell>
          <cell r="FD121">
            <v>0</v>
          </cell>
          <cell r="FE121">
            <v>0</v>
          </cell>
          <cell r="FF121">
            <v>0</v>
          </cell>
          <cell r="FG121">
            <v>0</v>
          </cell>
          <cell r="FH121">
            <v>0</v>
          </cell>
          <cell r="FI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1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1</v>
          </cell>
          <cell r="P122">
            <v>0.5</v>
          </cell>
          <cell r="Q122">
            <v>0.5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1</v>
          </cell>
          <cell r="X122">
            <v>0.5</v>
          </cell>
          <cell r="Y122">
            <v>0.5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1</v>
          </cell>
          <cell r="AF122">
            <v>0.5</v>
          </cell>
          <cell r="AG122">
            <v>0.5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1</v>
          </cell>
          <cell r="AN122">
            <v>0.5</v>
          </cell>
          <cell r="AO122">
            <v>0.5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1</v>
          </cell>
          <cell r="AV122">
            <v>0.5</v>
          </cell>
          <cell r="AW122">
            <v>0.5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  <cell r="EJ122">
            <v>0</v>
          </cell>
          <cell r="EK122">
            <v>0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0</v>
          </cell>
          <cell r="FA122">
            <v>0</v>
          </cell>
          <cell r="FB122">
            <v>0</v>
          </cell>
          <cell r="FC122">
            <v>0</v>
          </cell>
          <cell r="FD122">
            <v>0</v>
          </cell>
          <cell r="FE122">
            <v>0</v>
          </cell>
          <cell r="FF122">
            <v>0</v>
          </cell>
          <cell r="FG122">
            <v>0</v>
          </cell>
          <cell r="FH122">
            <v>0</v>
          </cell>
          <cell r="FI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1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1</v>
          </cell>
          <cell r="P123">
            <v>0.5</v>
          </cell>
          <cell r="Q123">
            <v>0.5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1</v>
          </cell>
          <cell r="X123">
            <v>0.5</v>
          </cell>
          <cell r="Y123">
            <v>0.5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1</v>
          </cell>
          <cell r="AF123">
            <v>0.5</v>
          </cell>
          <cell r="AG123">
            <v>0.5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1</v>
          </cell>
          <cell r="AN123">
            <v>0.5</v>
          </cell>
          <cell r="AO123">
            <v>0.5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1</v>
          </cell>
          <cell r="AV123">
            <v>0.5</v>
          </cell>
          <cell r="AW123">
            <v>0.5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  <cell r="EG123">
            <v>0</v>
          </cell>
          <cell r="EH123">
            <v>0</v>
          </cell>
          <cell r="EI123">
            <v>0</v>
          </cell>
          <cell r="EJ123">
            <v>0</v>
          </cell>
          <cell r="EK123">
            <v>0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0</v>
          </cell>
          <cell r="FA123">
            <v>0</v>
          </cell>
          <cell r="FB123">
            <v>0</v>
          </cell>
          <cell r="FC123">
            <v>0</v>
          </cell>
          <cell r="FD123">
            <v>0</v>
          </cell>
          <cell r="FE123">
            <v>0</v>
          </cell>
          <cell r="FF123">
            <v>0</v>
          </cell>
          <cell r="FG123">
            <v>0</v>
          </cell>
          <cell r="FH123">
            <v>0</v>
          </cell>
          <cell r="FI123">
            <v>0</v>
          </cell>
        </row>
        <row r="124">
          <cell r="A124">
            <v>0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1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1</v>
          </cell>
          <cell r="P124">
            <v>0.5</v>
          </cell>
          <cell r="Q124">
            <v>0.5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1</v>
          </cell>
          <cell r="X124">
            <v>0.5</v>
          </cell>
          <cell r="Y124">
            <v>0.5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1</v>
          </cell>
          <cell r="AF124">
            <v>0.5</v>
          </cell>
          <cell r="AG124">
            <v>0.5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1</v>
          </cell>
          <cell r="AN124">
            <v>0.5</v>
          </cell>
          <cell r="AO124">
            <v>0.5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1</v>
          </cell>
          <cell r="AV124">
            <v>0.5</v>
          </cell>
          <cell r="AW124">
            <v>0.5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  <cell r="DW124">
            <v>0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  <cell r="EB124">
            <v>0</v>
          </cell>
          <cell r="EC124">
            <v>0</v>
          </cell>
          <cell r="ED124">
            <v>0</v>
          </cell>
          <cell r="EE124">
            <v>0</v>
          </cell>
          <cell r="EF124">
            <v>0</v>
          </cell>
          <cell r="EG124">
            <v>0</v>
          </cell>
          <cell r="EH124">
            <v>0</v>
          </cell>
          <cell r="EI124">
            <v>0</v>
          </cell>
          <cell r="EJ124">
            <v>0</v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>
            <v>0</v>
          </cell>
          <cell r="FA124">
            <v>0</v>
          </cell>
          <cell r="FB124">
            <v>0</v>
          </cell>
          <cell r="FC124">
            <v>0</v>
          </cell>
          <cell r="FD124">
            <v>0</v>
          </cell>
          <cell r="FE124">
            <v>0</v>
          </cell>
          <cell r="FF124">
            <v>0</v>
          </cell>
          <cell r="FG124">
            <v>0</v>
          </cell>
          <cell r="FH124">
            <v>0</v>
          </cell>
          <cell r="FI124">
            <v>0</v>
          </cell>
        </row>
        <row r="125">
          <cell r="A125">
            <v>0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1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1</v>
          </cell>
          <cell r="P125">
            <v>0.5</v>
          </cell>
          <cell r="Q125">
            <v>0.5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1</v>
          </cell>
          <cell r="X125">
            <v>0.5</v>
          </cell>
          <cell r="Y125">
            <v>0.5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1</v>
          </cell>
          <cell r="AF125">
            <v>0.5</v>
          </cell>
          <cell r="AG125">
            <v>0.5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1</v>
          </cell>
          <cell r="AN125">
            <v>0.5</v>
          </cell>
          <cell r="AO125">
            <v>0.5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1</v>
          </cell>
          <cell r="AV125">
            <v>0.5</v>
          </cell>
          <cell r="AW125">
            <v>0.5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0</v>
          </cell>
          <cell r="EH125">
            <v>0</v>
          </cell>
          <cell r="EI125">
            <v>0</v>
          </cell>
          <cell r="EJ125">
            <v>0</v>
          </cell>
          <cell r="EK125">
            <v>0</v>
          </cell>
          <cell r="EL125">
            <v>0</v>
          </cell>
          <cell r="EM125">
            <v>0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0</v>
          </cell>
          <cell r="FA125">
            <v>0</v>
          </cell>
          <cell r="FB125">
            <v>0</v>
          </cell>
          <cell r="FC125">
            <v>0</v>
          </cell>
          <cell r="FD125">
            <v>0</v>
          </cell>
          <cell r="FE125">
            <v>0</v>
          </cell>
          <cell r="FF125">
            <v>0</v>
          </cell>
          <cell r="FG125">
            <v>0</v>
          </cell>
          <cell r="FH125">
            <v>0</v>
          </cell>
          <cell r="FI125">
            <v>0</v>
          </cell>
        </row>
        <row r="126">
          <cell r="A126">
            <v>0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1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>
            <v>1</v>
          </cell>
          <cell r="P126">
            <v>0.5</v>
          </cell>
          <cell r="Q126">
            <v>0.5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1</v>
          </cell>
          <cell r="X126">
            <v>0.5</v>
          </cell>
          <cell r="Y126">
            <v>0.5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1</v>
          </cell>
          <cell r="AF126">
            <v>0.5</v>
          </cell>
          <cell r="AG126">
            <v>0.5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1</v>
          </cell>
          <cell r="AN126">
            <v>0.5</v>
          </cell>
          <cell r="AO126">
            <v>0.5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1</v>
          </cell>
          <cell r="AV126">
            <v>0.5</v>
          </cell>
          <cell r="AW126">
            <v>0.5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0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0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0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0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0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I126">
            <v>0</v>
          </cell>
          <cell r="EJ126">
            <v>0</v>
          </cell>
          <cell r="EK126">
            <v>0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0</v>
          </cell>
          <cell r="FA126">
            <v>0</v>
          </cell>
          <cell r="FB126">
            <v>0</v>
          </cell>
          <cell r="FC126">
            <v>0</v>
          </cell>
          <cell r="FD126">
            <v>0</v>
          </cell>
          <cell r="FE126">
            <v>0</v>
          </cell>
          <cell r="FF126">
            <v>0</v>
          </cell>
          <cell r="FG126">
            <v>0</v>
          </cell>
          <cell r="FH126">
            <v>0</v>
          </cell>
          <cell r="FI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  <cell r="I127">
            <v>1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1</v>
          </cell>
          <cell r="P127">
            <v>0.5</v>
          </cell>
          <cell r="Q127">
            <v>0.5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1</v>
          </cell>
          <cell r="X127">
            <v>0.5</v>
          </cell>
          <cell r="Y127">
            <v>0.5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1</v>
          </cell>
          <cell r="AF127">
            <v>0.5</v>
          </cell>
          <cell r="AG127">
            <v>0.5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1</v>
          </cell>
          <cell r="AN127">
            <v>0.5</v>
          </cell>
          <cell r="AO127">
            <v>0.5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1</v>
          </cell>
          <cell r="AV127">
            <v>0.5</v>
          </cell>
          <cell r="AW127">
            <v>0.5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  <cell r="EB127">
            <v>0</v>
          </cell>
          <cell r="EC127">
            <v>0</v>
          </cell>
          <cell r="ED127">
            <v>0</v>
          </cell>
          <cell r="EE127">
            <v>0</v>
          </cell>
          <cell r="EF127">
            <v>0</v>
          </cell>
          <cell r="EG127">
            <v>0</v>
          </cell>
          <cell r="EH127">
            <v>0</v>
          </cell>
          <cell r="EI127">
            <v>0</v>
          </cell>
          <cell r="EJ127">
            <v>0</v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>
            <v>0</v>
          </cell>
          <cell r="FA127">
            <v>0</v>
          </cell>
          <cell r="FB127">
            <v>0</v>
          </cell>
          <cell r="FC127">
            <v>0</v>
          </cell>
          <cell r="FD127">
            <v>0</v>
          </cell>
          <cell r="FE127">
            <v>0</v>
          </cell>
          <cell r="FF127">
            <v>0</v>
          </cell>
          <cell r="FG127">
            <v>0</v>
          </cell>
          <cell r="FH127">
            <v>0</v>
          </cell>
          <cell r="FI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1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1</v>
          </cell>
          <cell r="P128">
            <v>0.5</v>
          </cell>
          <cell r="Q128">
            <v>0.5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1</v>
          </cell>
          <cell r="X128">
            <v>0.5</v>
          </cell>
          <cell r="Y128">
            <v>0.5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1</v>
          </cell>
          <cell r="AF128">
            <v>0.5</v>
          </cell>
          <cell r="AG128">
            <v>0.5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1</v>
          </cell>
          <cell r="AN128">
            <v>0.5</v>
          </cell>
          <cell r="AO128">
            <v>0.5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1</v>
          </cell>
          <cell r="AV128">
            <v>0.5</v>
          </cell>
          <cell r="AW128">
            <v>0.5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  <cell r="DW128">
            <v>0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  <cell r="EB128">
            <v>0</v>
          </cell>
          <cell r="EC128">
            <v>0</v>
          </cell>
          <cell r="ED128">
            <v>0</v>
          </cell>
          <cell r="EE128">
            <v>0</v>
          </cell>
          <cell r="EF128">
            <v>0</v>
          </cell>
          <cell r="EG128">
            <v>0</v>
          </cell>
          <cell r="EH128">
            <v>0</v>
          </cell>
          <cell r="EI128">
            <v>0</v>
          </cell>
          <cell r="EJ128">
            <v>0</v>
          </cell>
          <cell r="EK128">
            <v>0</v>
          </cell>
          <cell r="EL128">
            <v>0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0</v>
          </cell>
          <cell r="FA128">
            <v>0</v>
          </cell>
          <cell r="FB128">
            <v>0</v>
          </cell>
          <cell r="FC128">
            <v>0</v>
          </cell>
          <cell r="FD128">
            <v>0</v>
          </cell>
          <cell r="FE128">
            <v>0</v>
          </cell>
          <cell r="FF128">
            <v>0</v>
          </cell>
          <cell r="FG128">
            <v>0</v>
          </cell>
          <cell r="FH128">
            <v>0</v>
          </cell>
          <cell r="FI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1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1</v>
          </cell>
          <cell r="P129">
            <v>0.5</v>
          </cell>
          <cell r="Q129">
            <v>0.5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1</v>
          </cell>
          <cell r="X129">
            <v>0.5</v>
          </cell>
          <cell r="Y129">
            <v>0.5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1</v>
          </cell>
          <cell r="AF129">
            <v>0.5</v>
          </cell>
          <cell r="AG129">
            <v>0.5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1</v>
          </cell>
          <cell r="AN129">
            <v>0.5</v>
          </cell>
          <cell r="AO129">
            <v>0.5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1</v>
          </cell>
          <cell r="AV129">
            <v>0.5</v>
          </cell>
          <cell r="AW129">
            <v>0.5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  <cell r="EB129">
            <v>0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  <cell r="EI129">
            <v>0</v>
          </cell>
          <cell r="EJ129">
            <v>0</v>
          </cell>
          <cell r="EK129">
            <v>0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0</v>
          </cell>
          <cell r="FA129">
            <v>0</v>
          </cell>
          <cell r="FB129">
            <v>0</v>
          </cell>
          <cell r="FC129">
            <v>0</v>
          </cell>
          <cell r="FD129">
            <v>0</v>
          </cell>
          <cell r="FE129">
            <v>0</v>
          </cell>
          <cell r="FF129">
            <v>0</v>
          </cell>
          <cell r="FG129">
            <v>0</v>
          </cell>
          <cell r="FH129">
            <v>0</v>
          </cell>
          <cell r="FI129">
            <v>0</v>
          </cell>
        </row>
        <row r="130">
          <cell r="A130">
            <v>0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1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1</v>
          </cell>
          <cell r="P130">
            <v>0.5</v>
          </cell>
          <cell r="Q130">
            <v>0.5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1</v>
          </cell>
          <cell r="X130">
            <v>0.5</v>
          </cell>
          <cell r="Y130">
            <v>0.5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1</v>
          </cell>
          <cell r="AF130">
            <v>0.5</v>
          </cell>
          <cell r="AG130">
            <v>0.5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1</v>
          </cell>
          <cell r="AN130">
            <v>0.5</v>
          </cell>
          <cell r="AO130">
            <v>0.5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1</v>
          </cell>
          <cell r="AV130">
            <v>0.5</v>
          </cell>
          <cell r="AW130">
            <v>0.5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  <cell r="EJ130">
            <v>0</v>
          </cell>
          <cell r="EK130">
            <v>0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0</v>
          </cell>
          <cell r="FA130">
            <v>0</v>
          </cell>
          <cell r="FB130">
            <v>0</v>
          </cell>
          <cell r="FC130">
            <v>0</v>
          </cell>
          <cell r="FD130">
            <v>0</v>
          </cell>
          <cell r="FE130">
            <v>0</v>
          </cell>
          <cell r="FF130">
            <v>0</v>
          </cell>
          <cell r="FG130">
            <v>0</v>
          </cell>
          <cell r="FH130">
            <v>0</v>
          </cell>
          <cell r="FI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H131">
            <v>0</v>
          </cell>
          <cell r="I131">
            <v>1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1</v>
          </cell>
          <cell r="P131">
            <v>0.5</v>
          </cell>
          <cell r="Q131">
            <v>0.5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1</v>
          </cell>
          <cell r="X131">
            <v>0.5</v>
          </cell>
          <cell r="Y131">
            <v>0.5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1</v>
          </cell>
          <cell r="AF131">
            <v>0.5</v>
          </cell>
          <cell r="AG131">
            <v>0.5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1</v>
          </cell>
          <cell r="AN131">
            <v>0.5</v>
          </cell>
          <cell r="AO131">
            <v>0.5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1</v>
          </cell>
          <cell r="AV131">
            <v>0.5</v>
          </cell>
          <cell r="AW131">
            <v>0.5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  <cell r="EB131">
            <v>0</v>
          </cell>
          <cell r="EC131">
            <v>0</v>
          </cell>
          <cell r="ED131">
            <v>0</v>
          </cell>
          <cell r="EE131">
            <v>0</v>
          </cell>
          <cell r="EF131">
            <v>0</v>
          </cell>
          <cell r="EG131">
            <v>0</v>
          </cell>
          <cell r="EH131">
            <v>0</v>
          </cell>
          <cell r="EI131">
            <v>0</v>
          </cell>
          <cell r="EJ131">
            <v>0</v>
          </cell>
          <cell r="EK131">
            <v>0</v>
          </cell>
          <cell r="EL131">
            <v>0</v>
          </cell>
          <cell r="EM131">
            <v>0</v>
          </cell>
          <cell r="EN131">
            <v>0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0</v>
          </cell>
          <cell r="FA131">
            <v>0</v>
          </cell>
          <cell r="FB131">
            <v>0</v>
          </cell>
          <cell r="FC131">
            <v>0</v>
          </cell>
          <cell r="FD131">
            <v>0</v>
          </cell>
          <cell r="FE131">
            <v>0</v>
          </cell>
          <cell r="FF131">
            <v>0</v>
          </cell>
          <cell r="FG131">
            <v>0</v>
          </cell>
          <cell r="FH131">
            <v>0</v>
          </cell>
          <cell r="FI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1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1</v>
          </cell>
          <cell r="P132">
            <v>0.5</v>
          </cell>
          <cell r="Q132">
            <v>0.5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1</v>
          </cell>
          <cell r="X132">
            <v>0.5</v>
          </cell>
          <cell r="Y132">
            <v>0.5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1</v>
          </cell>
          <cell r="AF132">
            <v>0.5</v>
          </cell>
          <cell r="AG132">
            <v>0.5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1</v>
          </cell>
          <cell r="AN132">
            <v>0.5</v>
          </cell>
          <cell r="AO132">
            <v>0.5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1</v>
          </cell>
          <cell r="AV132">
            <v>0.5</v>
          </cell>
          <cell r="AW132">
            <v>0.5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0</v>
          </cell>
          <cell r="DM132">
            <v>0</v>
          </cell>
          <cell r="DN132">
            <v>0</v>
          </cell>
          <cell r="DO132">
            <v>0</v>
          </cell>
          <cell r="DP132">
            <v>0</v>
          </cell>
          <cell r="DQ132">
            <v>0</v>
          </cell>
          <cell r="DR132">
            <v>0</v>
          </cell>
          <cell r="DS132">
            <v>0</v>
          </cell>
          <cell r="DT132">
            <v>0</v>
          </cell>
          <cell r="DU132">
            <v>0</v>
          </cell>
          <cell r="DV132">
            <v>0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  <cell r="EB132">
            <v>0</v>
          </cell>
          <cell r="EC132">
            <v>0</v>
          </cell>
          <cell r="ED132">
            <v>0</v>
          </cell>
          <cell r="EE132">
            <v>0</v>
          </cell>
          <cell r="EF132">
            <v>0</v>
          </cell>
          <cell r="EG132">
            <v>0</v>
          </cell>
          <cell r="EH132">
            <v>0</v>
          </cell>
          <cell r="EI132">
            <v>0</v>
          </cell>
          <cell r="EJ132">
            <v>0</v>
          </cell>
          <cell r="EK132">
            <v>0</v>
          </cell>
          <cell r="EL132">
            <v>0</v>
          </cell>
          <cell r="EM132">
            <v>0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0</v>
          </cell>
          <cell r="FA132">
            <v>0</v>
          </cell>
          <cell r="FB132">
            <v>0</v>
          </cell>
          <cell r="FC132">
            <v>0</v>
          </cell>
          <cell r="FD132">
            <v>0</v>
          </cell>
          <cell r="FE132">
            <v>0</v>
          </cell>
          <cell r="FF132">
            <v>0</v>
          </cell>
          <cell r="FG132">
            <v>0</v>
          </cell>
          <cell r="FH132">
            <v>0</v>
          </cell>
          <cell r="FI132">
            <v>0</v>
          </cell>
        </row>
        <row r="133">
          <cell r="A133">
            <v>0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H133">
            <v>0</v>
          </cell>
          <cell r="I133">
            <v>1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1</v>
          </cell>
          <cell r="P133">
            <v>0.5</v>
          </cell>
          <cell r="Q133">
            <v>0.5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1</v>
          </cell>
          <cell r="X133">
            <v>0.5</v>
          </cell>
          <cell r="Y133">
            <v>0.5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1</v>
          </cell>
          <cell r="AF133">
            <v>0.5</v>
          </cell>
          <cell r="AG133">
            <v>0.5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1</v>
          </cell>
          <cell r="AN133">
            <v>0.5</v>
          </cell>
          <cell r="AO133">
            <v>0.5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1</v>
          </cell>
          <cell r="AV133">
            <v>0.5</v>
          </cell>
          <cell r="AW133">
            <v>0.5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0</v>
          </cell>
          <cell r="EE133">
            <v>0</v>
          </cell>
          <cell r="EF133">
            <v>0</v>
          </cell>
          <cell r="EG133">
            <v>0</v>
          </cell>
          <cell r="EH133">
            <v>0</v>
          </cell>
          <cell r="EI133">
            <v>0</v>
          </cell>
          <cell r="EJ133">
            <v>0</v>
          </cell>
          <cell r="EK133">
            <v>0</v>
          </cell>
          <cell r="EL133">
            <v>0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0</v>
          </cell>
          <cell r="FA133">
            <v>0</v>
          </cell>
          <cell r="FB133">
            <v>0</v>
          </cell>
          <cell r="FC133">
            <v>0</v>
          </cell>
          <cell r="FD133">
            <v>0</v>
          </cell>
          <cell r="FE133">
            <v>0</v>
          </cell>
          <cell r="FF133">
            <v>0</v>
          </cell>
          <cell r="FG133">
            <v>0</v>
          </cell>
          <cell r="FH133">
            <v>0</v>
          </cell>
          <cell r="FI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1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  <cell r="N134">
            <v>0</v>
          </cell>
          <cell r="O134">
            <v>1</v>
          </cell>
          <cell r="P134">
            <v>0.5</v>
          </cell>
          <cell r="Q134">
            <v>0.5</v>
          </cell>
          <cell r="R134">
            <v>0</v>
          </cell>
          <cell r="S134">
            <v>0</v>
          </cell>
          <cell r="T134">
            <v>0</v>
          </cell>
          <cell r="U134">
            <v>0</v>
          </cell>
          <cell r="V134">
            <v>0</v>
          </cell>
          <cell r="W134">
            <v>1</v>
          </cell>
          <cell r="X134">
            <v>0.5</v>
          </cell>
          <cell r="Y134">
            <v>0.5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1</v>
          </cell>
          <cell r="AF134">
            <v>0.5</v>
          </cell>
          <cell r="AG134">
            <v>0.5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1</v>
          </cell>
          <cell r="AN134">
            <v>0.5</v>
          </cell>
          <cell r="AO134">
            <v>0.5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1</v>
          </cell>
          <cell r="AV134">
            <v>0.5</v>
          </cell>
          <cell r="AW134">
            <v>0.5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0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0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0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0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0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  <cell r="EB134">
            <v>0</v>
          </cell>
          <cell r="EC134">
            <v>0</v>
          </cell>
          <cell r="ED134">
            <v>0</v>
          </cell>
          <cell r="EE134">
            <v>0</v>
          </cell>
          <cell r="EF134">
            <v>0</v>
          </cell>
          <cell r="EG134">
            <v>0</v>
          </cell>
          <cell r="EH134">
            <v>0</v>
          </cell>
          <cell r="EI134">
            <v>0</v>
          </cell>
          <cell r="EJ134">
            <v>0</v>
          </cell>
          <cell r="EK134">
            <v>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0</v>
          </cell>
          <cell r="FA134">
            <v>0</v>
          </cell>
          <cell r="FB134">
            <v>0</v>
          </cell>
          <cell r="FC134">
            <v>0</v>
          </cell>
          <cell r="FD134">
            <v>0</v>
          </cell>
          <cell r="FE134">
            <v>0</v>
          </cell>
          <cell r="FF134">
            <v>0</v>
          </cell>
          <cell r="FG134">
            <v>0</v>
          </cell>
          <cell r="FH134">
            <v>0</v>
          </cell>
          <cell r="FI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>
            <v>0</v>
          </cell>
          <cell r="I135">
            <v>1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1</v>
          </cell>
          <cell r="P135">
            <v>0.5</v>
          </cell>
          <cell r="Q135">
            <v>0.5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1</v>
          </cell>
          <cell r="X135">
            <v>0.5</v>
          </cell>
          <cell r="Y135">
            <v>0.5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1</v>
          </cell>
          <cell r="AF135">
            <v>0.5</v>
          </cell>
          <cell r="AG135">
            <v>0.5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1</v>
          </cell>
          <cell r="AN135">
            <v>0.5</v>
          </cell>
          <cell r="AO135">
            <v>0.5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1</v>
          </cell>
          <cell r="AV135">
            <v>0.5</v>
          </cell>
          <cell r="AW135">
            <v>0.5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  <cell r="EG135">
            <v>0</v>
          </cell>
          <cell r="EH135">
            <v>0</v>
          </cell>
          <cell r="EI135">
            <v>0</v>
          </cell>
          <cell r="EJ135">
            <v>0</v>
          </cell>
          <cell r="EK135">
            <v>0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0</v>
          </cell>
          <cell r="FA135">
            <v>0</v>
          </cell>
          <cell r="FB135">
            <v>0</v>
          </cell>
          <cell r="FC135">
            <v>0</v>
          </cell>
          <cell r="FD135">
            <v>0</v>
          </cell>
          <cell r="FE135">
            <v>0</v>
          </cell>
          <cell r="FF135">
            <v>0</v>
          </cell>
          <cell r="FG135">
            <v>0</v>
          </cell>
          <cell r="FH135">
            <v>0</v>
          </cell>
          <cell r="FI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1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1</v>
          </cell>
          <cell r="P136">
            <v>0.5</v>
          </cell>
          <cell r="Q136">
            <v>0.5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1</v>
          </cell>
          <cell r="X136">
            <v>0.5</v>
          </cell>
          <cell r="Y136">
            <v>0.5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1</v>
          </cell>
          <cell r="AF136">
            <v>0.5</v>
          </cell>
          <cell r="AG136">
            <v>0.5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1</v>
          </cell>
          <cell r="AN136">
            <v>0.5</v>
          </cell>
          <cell r="AO136">
            <v>0.5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1</v>
          </cell>
          <cell r="AV136">
            <v>0.5</v>
          </cell>
          <cell r="AW136">
            <v>0.5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0</v>
          </cell>
          <cell r="EI136">
            <v>0</v>
          </cell>
          <cell r="EJ136">
            <v>0</v>
          </cell>
          <cell r="EK136">
            <v>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0</v>
          </cell>
          <cell r="FA136">
            <v>0</v>
          </cell>
          <cell r="FB136">
            <v>0</v>
          </cell>
          <cell r="FC136">
            <v>0</v>
          </cell>
          <cell r="FD136">
            <v>0</v>
          </cell>
          <cell r="FE136">
            <v>0</v>
          </cell>
          <cell r="FF136">
            <v>0</v>
          </cell>
          <cell r="FG136">
            <v>0</v>
          </cell>
          <cell r="FH136">
            <v>0</v>
          </cell>
          <cell r="FI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1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1</v>
          </cell>
          <cell r="P137">
            <v>0.5</v>
          </cell>
          <cell r="Q137">
            <v>0.5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1</v>
          </cell>
          <cell r="X137">
            <v>0.5</v>
          </cell>
          <cell r="Y137">
            <v>0.5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1</v>
          </cell>
          <cell r="AF137">
            <v>0.5</v>
          </cell>
          <cell r="AG137">
            <v>0.5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1</v>
          </cell>
          <cell r="AN137">
            <v>0.5</v>
          </cell>
          <cell r="AO137">
            <v>0.5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1</v>
          </cell>
          <cell r="AV137">
            <v>0.5</v>
          </cell>
          <cell r="AW137">
            <v>0.5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  <cell r="EB137">
            <v>0</v>
          </cell>
          <cell r="EC137">
            <v>0</v>
          </cell>
          <cell r="ED137">
            <v>0</v>
          </cell>
          <cell r="EE137">
            <v>0</v>
          </cell>
          <cell r="EF137">
            <v>0</v>
          </cell>
          <cell r="EG137">
            <v>0</v>
          </cell>
          <cell r="EH137">
            <v>0</v>
          </cell>
          <cell r="EI137">
            <v>0</v>
          </cell>
          <cell r="EJ137">
            <v>0</v>
          </cell>
          <cell r="EK137">
            <v>0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0</v>
          </cell>
          <cell r="FA137">
            <v>0</v>
          </cell>
          <cell r="FB137">
            <v>0</v>
          </cell>
          <cell r="FC137">
            <v>0</v>
          </cell>
          <cell r="FD137">
            <v>0</v>
          </cell>
          <cell r="FE137">
            <v>0</v>
          </cell>
          <cell r="FF137">
            <v>0</v>
          </cell>
          <cell r="FG137">
            <v>0</v>
          </cell>
          <cell r="FH137">
            <v>0</v>
          </cell>
          <cell r="FI137">
            <v>0</v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1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1</v>
          </cell>
          <cell r="P138">
            <v>0.5</v>
          </cell>
          <cell r="Q138">
            <v>0.5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1</v>
          </cell>
          <cell r="X138">
            <v>0.5</v>
          </cell>
          <cell r="Y138">
            <v>0.5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1</v>
          </cell>
          <cell r="AF138">
            <v>0.5</v>
          </cell>
          <cell r="AG138">
            <v>0.5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1</v>
          </cell>
          <cell r="AN138">
            <v>0.5</v>
          </cell>
          <cell r="AO138">
            <v>0.5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1</v>
          </cell>
          <cell r="AV138">
            <v>0.5</v>
          </cell>
          <cell r="AW138">
            <v>0.5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  <cell r="EJ138">
            <v>0</v>
          </cell>
          <cell r="EK138">
            <v>0</v>
          </cell>
          <cell r="EL138">
            <v>0</v>
          </cell>
          <cell r="EM138">
            <v>0</v>
          </cell>
          <cell r="EN138">
            <v>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0</v>
          </cell>
          <cell r="FA138">
            <v>0</v>
          </cell>
          <cell r="FB138">
            <v>0</v>
          </cell>
          <cell r="FC138">
            <v>0</v>
          </cell>
          <cell r="FD138">
            <v>0</v>
          </cell>
          <cell r="FE138">
            <v>0</v>
          </cell>
          <cell r="FF138">
            <v>0</v>
          </cell>
          <cell r="FG138">
            <v>0</v>
          </cell>
          <cell r="FH138">
            <v>0</v>
          </cell>
          <cell r="FI138">
            <v>0</v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1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1</v>
          </cell>
          <cell r="P139">
            <v>0.5</v>
          </cell>
          <cell r="Q139">
            <v>0.5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1</v>
          </cell>
          <cell r="X139">
            <v>0.5</v>
          </cell>
          <cell r="Y139">
            <v>0.5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1</v>
          </cell>
          <cell r="AF139">
            <v>0.5</v>
          </cell>
          <cell r="AG139">
            <v>0.5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1</v>
          </cell>
          <cell r="AN139">
            <v>0.5</v>
          </cell>
          <cell r="AO139">
            <v>0.5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1</v>
          </cell>
          <cell r="AV139">
            <v>0.5</v>
          </cell>
          <cell r="AW139">
            <v>0.5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  <cell r="EJ139">
            <v>0</v>
          </cell>
          <cell r="EK139">
            <v>0</v>
          </cell>
          <cell r="EL139">
            <v>0</v>
          </cell>
          <cell r="EM139">
            <v>0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0</v>
          </cell>
          <cell r="FA139">
            <v>0</v>
          </cell>
          <cell r="FB139">
            <v>0</v>
          </cell>
          <cell r="FC139">
            <v>0</v>
          </cell>
          <cell r="FD139">
            <v>0</v>
          </cell>
          <cell r="FE139">
            <v>0</v>
          </cell>
          <cell r="FF139">
            <v>0</v>
          </cell>
          <cell r="FG139">
            <v>0</v>
          </cell>
          <cell r="FH139">
            <v>0</v>
          </cell>
          <cell r="FI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1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1</v>
          </cell>
          <cell r="P140">
            <v>0.5</v>
          </cell>
          <cell r="Q140">
            <v>0.5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1</v>
          </cell>
          <cell r="X140">
            <v>0.5</v>
          </cell>
          <cell r="Y140">
            <v>0.5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1</v>
          </cell>
          <cell r="AF140">
            <v>0.5</v>
          </cell>
          <cell r="AG140">
            <v>0.5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1</v>
          </cell>
          <cell r="AN140">
            <v>0.5</v>
          </cell>
          <cell r="AO140">
            <v>0.5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1</v>
          </cell>
          <cell r="AV140">
            <v>0.5</v>
          </cell>
          <cell r="AW140">
            <v>0.5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  <cell r="EJ140">
            <v>0</v>
          </cell>
          <cell r="EK140">
            <v>0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0</v>
          </cell>
          <cell r="FA140">
            <v>0</v>
          </cell>
          <cell r="FB140">
            <v>0</v>
          </cell>
          <cell r="FC140">
            <v>0</v>
          </cell>
          <cell r="FD140">
            <v>0</v>
          </cell>
          <cell r="FE140">
            <v>0</v>
          </cell>
          <cell r="FF140">
            <v>0</v>
          </cell>
          <cell r="FG140">
            <v>0</v>
          </cell>
          <cell r="FH140">
            <v>0</v>
          </cell>
          <cell r="FI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1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1</v>
          </cell>
          <cell r="P141">
            <v>0.5</v>
          </cell>
          <cell r="Q141">
            <v>0.5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1</v>
          </cell>
          <cell r="X141">
            <v>0.5</v>
          </cell>
          <cell r="Y141">
            <v>0.5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1</v>
          </cell>
          <cell r="AF141">
            <v>0.5</v>
          </cell>
          <cell r="AG141">
            <v>0.5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1</v>
          </cell>
          <cell r="AN141">
            <v>0.5</v>
          </cell>
          <cell r="AO141">
            <v>0.5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1</v>
          </cell>
          <cell r="AV141">
            <v>0.5</v>
          </cell>
          <cell r="AW141">
            <v>0.5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0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  <cell r="EG141">
            <v>0</v>
          </cell>
          <cell r="EH141">
            <v>0</v>
          </cell>
          <cell r="EI141">
            <v>0</v>
          </cell>
          <cell r="EJ141">
            <v>0</v>
          </cell>
          <cell r="EK141">
            <v>0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0</v>
          </cell>
          <cell r="FA141">
            <v>0</v>
          </cell>
          <cell r="FB141">
            <v>0</v>
          </cell>
          <cell r="FC141">
            <v>0</v>
          </cell>
          <cell r="FD141">
            <v>0</v>
          </cell>
          <cell r="FE141">
            <v>0</v>
          </cell>
          <cell r="FF141">
            <v>0</v>
          </cell>
          <cell r="FG141">
            <v>0</v>
          </cell>
          <cell r="FH141">
            <v>0</v>
          </cell>
          <cell r="FI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1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1</v>
          </cell>
          <cell r="P142">
            <v>0.5</v>
          </cell>
          <cell r="Q142">
            <v>0.5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1</v>
          </cell>
          <cell r="X142">
            <v>0.5</v>
          </cell>
          <cell r="Y142">
            <v>0.5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1</v>
          </cell>
          <cell r="AF142">
            <v>0.5</v>
          </cell>
          <cell r="AG142">
            <v>0.5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1</v>
          </cell>
          <cell r="AN142">
            <v>0.5</v>
          </cell>
          <cell r="AO142">
            <v>0.5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1</v>
          </cell>
          <cell r="AV142">
            <v>0.5</v>
          </cell>
          <cell r="AW142">
            <v>0.5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  <cell r="EG142">
            <v>0</v>
          </cell>
          <cell r="EH142">
            <v>0</v>
          </cell>
          <cell r="EI142">
            <v>0</v>
          </cell>
          <cell r="EJ142">
            <v>0</v>
          </cell>
          <cell r="EK142">
            <v>0</v>
          </cell>
          <cell r="EL142">
            <v>0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0</v>
          </cell>
          <cell r="FA142">
            <v>0</v>
          </cell>
          <cell r="FB142">
            <v>0</v>
          </cell>
          <cell r="FC142">
            <v>0</v>
          </cell>
          <cell r="FD142">
            <v>0</v>
          </cell>
          <cell r="FE142">
            <v>0</v>
          </cell>
          <cell r="FF142">
            <v>0</v>
          </cell>
          <cell r="FG142">
            <v>0</v>
          </cell>
          <cell r="FH142">
            <v>0</v>
          </cell>
          <cell r="FI142">
            <v>0</v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1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1</v>
          </cell>
          <cell r="P143">
            <v>0.5</v>
          </cell>
          <cell r="Q143">
            <v>0.5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1</v>
          </cell>
          <cell r="X143">
            <v>0.5</v>
          </cell>
          <cell r="Y143">
            <v>0.5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1</v>
          </cell>
          <cell r="AF143">
            <v>0.5</v>
          </cell>
          <cell r="AG143">
            <v>0.5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1</v>
          </cell>
          <cell r="AN143">
            <v>0.5</v>
          </cell>
          <cell r="AO143">
            <v>0.5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1</v>
          </cell>
          <cell r="AV143">
            <v>0.5</v>
          </cell>
          <cell r="AW143">
            <v>0.5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  <cell r="EI143">
            <v>0</v>
          </cell>
          <cell r="EJ143">
            <v>0</v>
          </cell>
          <cell r="EK143">
            <v>0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0</v>
          </cell>
          <cell r="FA143">
            <v>0</v>
          </cell>
          <cell r="FB143">
            <v>0</v>
          </cell>
          <cell r="FC143">
            <v>0</v>
          </cell>
          <cell r="FD143">
            <v>0</v>
          </cell>
          <cell r="FE143">
            <v>0</v>
          </cell>
          <cell r="FF143">
            <v>0</v>
          </cell>
          <cell r="FG143">
            <v>0</v>
          </cell>
          <cell r="FH143">
            <v>0</v>
          </cell>
          <cell r="FI143">
            <v>0</v>
          </cell>
        </row>
        <row r="144">
          <cell r="A144">
            <v>0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0</v>
          </cell>
          <cell r="I144">
            <v>1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1</v>
          </cell>
          <cell r="P144">
            <v>0.5</v>
          </cell>
          <cell r="Q144">
            <v>0.5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1</v>
          </cell>
          <cell r="X144">
            <v>0.5</v>
          </cell>
          <cell r="Y144">
            <v>0.5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1</v>
          </cell>
          <cell r="AF144">
            <v>0.5</v>
          </cell>
          <cell r="AG144">
            <v>0.5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1</v>
          </cell>
          <cell r="AN144">
            <v>0.5</v>
          </cell>
          <cell r="AO144">
            <v>0.5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1</v>
          </cell>
          <cell r="AV144">
            <v>0.5</v>
          </cell>
          <cell r="AW144">
            <v>0.5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0</v>
          </cell>
          <cell r="EH144">
            <v>0</v>
          </cell>
          <cell r="EI144">
            <v>0</v>
          </cell>
          <cell r="EJ144">
            <v>0</v>
          </cell>
          <cell r="EK144">
            <v>0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0</v>
          </cell>
          <cell r="FA144">
            <v>0</v>
          </cell>
          <cell r="FB144">
            <v>0</v>
          </cell>
          <cell r="FC144">
            <v>0</v>
          </cell>
          <cell r="FD144">
            <v>0</v>
          </cell>
          <cell r="FE144">
            <v>0</v>
          </cell>
          <cell r="FF144">
            <v>0</v>
          </cell>
          <cell r="FG144">
            <v>0</v>
          </cell>
          <cell r="FH144">
            <v>0</v>
          </cell>
          <cell r="FI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  <cell r="I145">
            <v>1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1</v>
          </cell>
          <cell r="P145">
            <v>0.5</v>
          </cell>
          <cell r="Q145">
            <v>0.5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1</v>
          </cell>
          <cell r="X145">
            <v>0.5</v>
          </cell>
          <cell r="Y145">
            <v>0.5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1</v>
          </cell>
          <cell r="AF145">
            <v>0.5</v>
          </cell>
          <cell r="AG145">
            <v>0.5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1</v>
          </cell>
          <cell r="AN145">
            <v>0.5</v>
          </cell>
          <cell r="AO145">
            <v>0.5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1</v>
          </cell>
          <cell r="AV145">
            <v>0.5</v>
          </cell>
          <cell r="AW145">
            <v>0.5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  <cell r="EI145">
            <v>0</v>
          </cell>
          <cell r="EJ145">
            <v>0</v>
          </cell>
          <cell r="EK145">
            <v>0</v>
          </cell>
          <cell r="EL145">
            <v>0</v>
          </cell>
          <cell r="EM145">
            <v>0</v>
          </cell>
          <cell r="EN145">
            <v>0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0</v>
          </cell>
          <cell r="FA145">
            <v>0</v>
          </cell>
          <cell r="FB145">
            <v>0</v>
          </cell>
          <cell r="FC145">
            <v>0</v>
          </cell>
          <cell r="FD145">
            <v>0</v>
          </cell>
          <cell r="FE145">
            <v>0</v>
          </cell>
          <cell r="FF145">
            <v>0</v>
          </cell>
          <cell r="FG145">
            <v>0</v>
          </cell>
          <cell r="FH145">
            <v>0</v>
          </cell>
          <cell r="FI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1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1</v>
          </cell>
          <cell r="P146">
            <v>0.5</v>
          </cell>
          <cell r="Q146">
            <v>0.5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1</v>
          </cell>
          <cell r="X146">
            <v>0.5</v>
          </cell>
          <cell r="Y146">
            <v>0.5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1</v>
          </cell>
          <cell r="AF146">
            <v>0.5</v>
          </cell>
          <cell r="AG146">
            <v>0.5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1</v>
          </cell>
          <cell r="AN146">
            <v>0.5</v>
          </cell>
          <cell r="AO146">
            <v>0.5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1</v>
          </cell>
          <cell r="AV146">
            <v>0.5</v>
          </cell>
          <cell r="AW146">
            <v>0.5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0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0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0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  <cell r="EI146">
            <v>0</v>
          </cell>
          <cell r="EJ146">
            <v>0</v>
          </cell>
          <cell r="EK146">
            <v>0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0</v>
          </cell>
          <cell r="FA146">
            <v>0</v>
          </cell>
          <cell r="FB146">
            <v>0</v>
          </cell>
          <cell r="FC146">
            <v>0</v>
          </cell>
          <cell r="FD146">
            <v>0</v>
          </cell>
          <cell r="FE146">
            <v>0</v>
          </cell>
          <cell r="FF146">
            <v>0</v>
          </cell>
          <cell r="FG146">
            <v>0</v>
          </cell>
          <cell r="FH146">
            <v>0</v>
          </cell>
          <cell r="FI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1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1</v>
          </cell>
          <cell r="P147">
            <v>0.5</v>
          </cell>
          <cell r="Q147">
            <v>0.5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1</v>
          </cell>
          <cell r="X147">
            <v>0.5</v>
          </cell>
          <cell r="Y147">
            <v>0.5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1</v>
          </cell>
          <cell r="AF147">
            <v>0.5</v>
          </cell>
          <cell r="AG147">
            <v>0.5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1</v>
          </cell>
          <cell r="AN147">
            <v>0.5</v>
          </cell>
          <cell r="AO147">
            <v>0.5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1</v>
          </cell>
          <cell r="AV147">
            <v>0.5</v>
          </cell>
          <cell r="AW147">
            <v>0.5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  <cell r="EI147">
            <v>0</v>
          </cell>
          <cell r="EJ147">
            <v>0</v>
          </cell>
          <cell r="EK147">
            <v>0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0</v>
          </cell>
          <cell r="FA147">
            <v>0</v>
          </cell>
          <cell r="FB147">
            <v>0</v>
          </cell>
          <cell r="FC147">
            <v>0</v>
          </cell>
          <cell r="FD147">
            <v>0</v>
          </cell>
          <cell r="FE147">
            <v>0</v>
          </cell>
          <cell r="FF147">
            <v>0</v>
          </cell>
          <cell r="FG147">
            <v>0</v>
          </cell>
          <cell r="FH147">
            <v>0</v>
          </cell>
          <cell r="FI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1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1</v>
          </cell>
          <cell r="P148">
            <v>0.5</v>
          </cell>
          <cell r="Q148">
            <v>0.5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1</v>
          </cell>
          <cell r="X148">
            <v>0.5</v>
          </cell>
          <cell r="Y148">
            <v>0.5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1</v>
          </cell>
          <cell r="AF148">
            <v>0.5</v>
          </cell>
          <cell r="AG148">
            <v>0.5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1</v>
          </cell>
          <cell r="AN148">
            <v>0.5</v>
          </cell>
          <cell r="AO148">
            <v>0.5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1</v>
          </cell>
          <cell r="AV148">
            <v>0.5</v>
          </cell>
          <cell r="AW148">
            <v>0.5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0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0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  <cell r="EJ148">
            <v>0</v>
          </cell>
          <cell r="EK148">
            <v>0</v>
          </cell>
          <cell r="EL148">
            <v>0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0</v>
          </cell>
          <cell r="FA148">
            <v>0</v>
          </cell>
          <cell r="FB148">
            <v>0</v>
          </cell>
          <cell r="FC148">
            <v>0</v>
          </cell>
          <cell r="FD148">
            <v>0</v>
          </cell>
          <cell r="FE148">
            <v>0</v>
          </cell>
          <cell r="FF148">
            <v>0</v>
          </cell>
          <cell r="FG148">
            <v>0</v>
          </cell>
          <cell r="FH148">
            <v>0</v>
          </cell>
          <cell r="FI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1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  <cell r="N149">
            <v>0</v>
          </cell>
          <cell r="O149">
            <v>1</v>
          </cell>
          <cell r="P149">
            <v>0.5</v>
          </cell>
          <cell r="Q149">
            <v>0.5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1</v>
          </cell>
          <cell r="X149">
            <v>0.5</v>
          </cell>
          <cell r="Y149">
            <v>0.5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1</v>
          </cell>
          <cell r="AF149">
            <v>0.5</v>
          </cell>
          <cell r="AG149">
            <v>0.5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1</v>
          </cell>
          <cell r="AN149">
            <v>0.5</v>
          </cell>
          <cell r="AO149">
            <v>0.5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1</v>
          </cell>
          <cell r="AV149">
            <v>0.5</v>
          </cell>
          <cell r="AW149">
            <v>0.5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0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0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0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0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0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0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0</v>
          </cell>
          <cell r="EG149">
            <v>0</v>
          </cell>
          <cell r="EH149">
            <v>0</v>
          </cell>
          <cell r="EI149">
            <v>0</v>
          </cell>
          <cell r="EJ149">
            <v>0</v>
          </cell>
          <cell r="EK149">
            <v>0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0</v>
          </cell>
          <cell r="FA149">
            <v>0</v>
          </cell>
          <cell r="FB149">
            <v>0</v>
          </cell>
          <cell r="FC149">
            <v>0</v>
          </cell>
          <cell r="FD149">
            <v>0</v>
          </cell>
          <cell r="FE149">
            <v>0</v>
          </cell>
          <cell r="FF149">
            <v>0</v>
          </cell>
          <cell r="FG149">
            <v>0</v>
          </cell>
          <cell r="FH149">
            <v>0</v>
          </cell>
          <cell r="FI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1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1</v>
          </cell>
          <cell r="P150">
            <v>0.5</v>
          </cell>
          <cell r="Q150">
            <v>0.5</v>
          </cell>
          <cell r="R150">
            <v>0</v>
          </cell>
          <cell r="S150">
            <v>0</v>
          </cell>
          <cell r="T150">
            <v>0</v>
          </cell>
          <cell r="U150">
            <v>0</v>
          </cell>
          <cell r="V150">
            <v>0</v>
          </cell>
          <cell r="W150">
            <v>1</v>
          </cell>
          <cell r="X150">
            <v>0.5</v>
          </cell>
          <cell r="Y150">
            <v>0.5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1</v>
          </cell>
          <cell r="AF150">
            <v>0.5</v>
          </cell>
          <cell r="AG150">
            <v>0.5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1</v>
          </cell>
          <cell r="AN150">
            <v>0.5</v>
          </cell>
          <cell r="AO150">
            <v>0.5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1</v>
          </cell>
          <cell r="AV150">
            <v>0.5</v>
          </cell>
          <cell r="AW150">
            <v>0.5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0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0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0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0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  <cell r="EJ150">
            <v>0</v>
          </cell>
          <cell r="EK150">
            <v>0</v>
          </cell>
          <cell r="EL150">
            <v>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0</v>
          </cell>
          <cell r="FA150">
            <v>0</v>
          </cell>
          <cell r="FB150">
            <v>0</v>
          </cell>
          <cell r="FC150">
            <v>0</v>
          </cell>
          <cell r="FD150">
            <v>0</v>
          </cell>
          <cell r="FE150">
            <v>0</v>
          </cell>
          <cell r="FF150">
            <v>0</v>
          </cell>
          <cell r="FG150">
            <v>0</v>
          </cell>
          <cell r="FH150">
            <v>0</v>
          </cell>
          <cell r="FI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1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1</v>
          </cell>
          <cell r="P151">
            <v>0.5</v>
          </cell>
          <cell r="Q151">
            <v>0.5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1</v>
          </cell>
          <cell r="X151">
            <v>0.5</v>
          </cell>
          <cell r="Y151">
            <v>0.5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1</v>
          </cell>
          <cell r="AF151">
            <v>0.5</v>
          </cell>
          <cell r="AG151">
            <v>0.5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1</v>
          </cell>
          <cell r="AN151">
            <v>0.5</v>
          </cell>
          <cell r="AO151">
            <v>0.5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1</v>
          </cell>
          <cell r="AV151">
            <v>0.5</v>
          </cell>
          <cell r="AW151">
            <v>0.5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0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0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0</v>
          </cell>
          <cell r="EH151">
            <v>0</v>
          </cell>
          <cell r="EI151">
            <v>0</v>
          </cell>
          <cell r="EJ151">
            <v>0</v>
          </cell>
          <cell r="EK151">
            <v>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0</v>
          </cell>
          <cell r="FA151">
            <v>0</v>
          </cell>
          <cell r="FB151">
            <v>0</v>
          </cell>
          <cell r="FC151">
            <v>0</v>
          </cell>
          <cell r="FD151">
            <v>0</v>
          </cell>
          <cell r="FE151">
            <v>0</v>
          </cell>
          <cell r="FF151">
            <v>0</v>
          </cell>
          <cell r="FG151">
            <v>0</v>
          </cell>
          <cell r="FH151">
            <v>0</v>
          </cell>
          <cell r="FI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1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1</v>
          </cell>
          <cell r="P152">
            <v>0.5</v>
          </cell>
          <cell r="Q152">
            <v>0.5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1</v>
          </cell>
          <cell r="X152">
            <v>0.5</v>
          </cell>
          <cell r="Y152">
            <v>0.5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1</v>
          </cell>
          <cell r="AF152">
            <v>0.5</v>
          </cell>
          <cell r="AG152">
            <v>0.5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1</v>
          </cell>
          <cell r="AN152">
            <v>0.5</v>
          </cell>
          <cell r="AO152">
            <v>0.5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1</v>
          </cell>
          <cell r="AV152">
            <v>0.5</v>
          </cell>
          <cell r="AW152">
            <v>0.5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0</v>
          </cell>
          <cell r="DN152">
            <v>0</v>
          </cell>
          <cell r="DO152">
            <v>0</v>
          </cell>
          <cell r="DP152">
            <v>0</v>
          </cell>
          <cell r="DQ152">
            <v>0</v>
          </cell>
          <cell r="DR152">
            <v>0</v>
          </cell>
          <cell r="DS152">
            <v>0</v>
          </cell>
          <cell r="DT152">
            <v>0</v>
          </cell>
          <cell r="DU152">
            <v>0</v>
          </cell>
          <cell r="DV152">
            <v>0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0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0</v>
          </cell>
          <cell r="EG152">
            <v>0</v>
          </cell>
          <cell r="EH152">
            <v>0</v>
          </cell>
          <cell r="EI152">
            <v>0</v>
          </cell>
          <cell r="EJ152">
            <v>0</v>
          </cell>
          <cell r="EK152">
            <v>0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0</v>
          </cell>
          <cell r="FA152">
            <v>0</v>
          </cell>
          <cell r="FB152">
            <v>0</v>
          </cell>
          <cell r="FC152">
            <v>0</v>
          </cell>
          <cell r="FD152">
            <v>0</v>
          </cell>
          <cell r="FE152">
            <v>0</v>
          </cell>
          <cell r="FF152">
            <v>0</v>
          </cell>
          <cell r="FG152">
            <v>0</v>
          </cell>
          <cell r="FH152">
            <v>0</v>
          </cell>
          <cell r="FI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1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1</v>
          </cell>
          <cell r="P153">
            <v>0.5</v>
          </cell>
          <cell r="Q153">
            <v>0.5</v>
          </cell>
          <cell r="R153">
            <v>0</v>
          </cell>
          <cell r="S153">
            <v>0</v>
          </cell>
          <cell r="T153">
            <v>0</v>
          </cell>
          <cell r="U153">
            <v>0</v>
          </cell>
          <cell r="V153">
            <v>0</v>
          </cell>
          <cell r="W153">
            <v>1</v>
          </cell>
          <cell r="X153">
            <v>0.5</v>
          </cell>
          <cell r="Y153">
            <v>0.5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1</v>
          </cell>
          <cell r="AF153">
            <v>0.5</v>
          </cell>
          <cell r="AG153">
            <v>0.5</v>
          </cell>
          <cell r="AH153">
            <v>0</v>
          </cell>
          <cell r="AI153">
            <v>0</v>
          </cell>
          <cell r="AJ153">
            <v>0</v>
          </cell>
          <cell r="AK153">
            <v>0</v>
          </cell>
          <cell r="AL153">
            <v>0</v>
          </cell>
          <cell r="AM153">
            <v>1</v>
          </cell>
          <cell r="AN153">
            <v>0.5</v>
          </cell>
          <cell r="AO153">
            <v>0.5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1</v>
          </cell>
          <cell r="AV153">
            <v>0.5</v>
          </cell>
          <cell r="AW153">
            <v>0.5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0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0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0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0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0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  <cell r="EG153">
            <v>0</v>
          </cell>
          <cell r="EH153">
            <v>0</v>
          </cell>
          <cell r="EI153">
            <v>0</v>
          </cell>
          <cell r="EJ153">
            <v>0</v>
          </cell>
          <cell r="EK153">
            <v>0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0</v>
          </cell>
          <cell r="FA153">
            <v>0</v>
          </cell>
          <cell r="FB153">
            <v>0</v>
          </cell>
          <cell r="FC153">
            <v>0</v>
          </cell>
          <cell r="FD153">
            <v>0</v>
          </cell>
          <cell r="FE153">
            <v>0</v>
          </cell>
          <cell r="FF153">
            <v>0</v>
          </cell>
          <cell r="FG153">
            <v>0</v>
          </cell>
          <cell r="FH153">
            <v>0</v>
          </cell>
          <cell r="FI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1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  <cell r="N154">
            <v>0</v>
          </cell>
          <cell r="O154">
            <v>1</v>
          </cell>
          <cell r="P154">
            <v>0.5</v>
          </cell>
          <cell r="Q154">
            <v>0.5</v>
          </cell>
          <cell r="R154">
            <v>0</v>
          </cell>
          <cell r="S154">
            <v>0</v>
          </cell>
          <cell r="T154">
            <v>0</v>
          </cell>
          <cell r="U154">
            <v>0</v>
          </cell>
          <cell r="V154">
            <v>0</v>
          </cell>
          <cell r="W154">
            <v>1</v>
          </cell>
          <cell r="X154">
            <v>0.5</v>
          </cell>
          <cell r="Y154">
            <v>0.5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1</v>
          </cell>
          <cell r="AF154">
            <v>0.5</v>
          </cell>
          <cell r="AG154">
            <v>0.5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1</v>
          </cell>
          <cell r="AN154">
            <v>0.5</v>
          </cell>
          <cell r="AO154">
            <v>0.5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1</v>
          </cell>
          <cell r="AV154">
            <v>0.5</v>
          </cell>
          <cell r="AW154">
            <v>0.5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0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0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0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0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  <cell r="EG154">
            <v>0</v>
          </cell>
          <cell r="EH154">
            <v>0</v>
          </cell>
          <cell r="EI154">
            <v>0</v>
          </cell>
          <cell r="EJ154">
            <v>0</v>
          </cell>
          <cell r="EK154">
            <v>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0</v>
          </cell>
          <cell r="FA154">
            <v>0</v>
          </cell>
          <cell r="FB154">
            <v>0</v>
          </cell>
          <cell r="FC154">
            <v>0</v>
          </cell>
          <cell r="FD154">
            <v>0</v>
          </cell>
          <cell r="FE154">
            <v>0</v>
          </cell>
          <cell r="FF154">
            <v>0</v>
          </cell>
          <cell r="FG154">
            <v>0</v>
          </cell>
          <cell r="FH154">
            <v>0</v>
          </cell>
          <cell r="FI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1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1</v>
          </cell>
          <cell r="P155">
            <v>0.5</v>
          </cell>
          <cell r="Q155">
            <v>0.5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1</v>
          </cell>
          <cell r="X155">
            <v>0.5</v>
          </cell>
          <cell r="Y155">
            <v>0.5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1</v>
          </cell>
          <cell r="AF155">
            <v>0.5</v>
          </cell>
          <cell r="AG155">
            <v>0.5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1</v>
          </cell>
          <cell r="AN155">
            <v>0.5</v>
          </cell>
          <cell r="AO155">
            <v>0.5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1</v>
          </cell>
          <cell r="AV155">
            <v>0.5</v>
          </cell>
          <cell r="AW155">
            <v>0.5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  <cell r="EG155">
            <v>0</v>
          </cell>
          <cell r="EH155">
            <v>0</v>
          </cell>
          <cell r="EI155">
            <v>0</v>
          </cell>
          <cell r="EJ155">
            <v>0</v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>
            <v>0</v>
          </cell>
          <cell r="FA155">
            <v>0</v>
          </cell>
          <cell r="FB155">
            <v>0</v>
          </cell>
          <cell r="FC155">
            <v>0</v>
          </cell>
          <cell r="FD155">
            <v>0</v>
          </cell>
          <cell r="FE155">
            <v>0</v>
          </cell>
          <cell r="FF155">
            <v>0</v>
          </cell>
          <cell r="FG155">
            <v>0</v>
          </cell>
          <cell r="FH155">
            <v>0</v>
          </cell>
          <cell r="FI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1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1</v>
          </cell>
          <cell r="P156">
            <v>0.5</v>
          </cell>
          <cell r="Q156">
            <v>0.5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1</v>
          </cell>
          <cell r="X156">
            <v>0.5</v>
          </cell>
          <cell r="Y156">
            <v>0.5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1</v>
          </cell>
          <cell r="AF156">
            <v>0.5</v>
          </cell>
          <cell r="AG156">
            <v>0.5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1</v>
          </cell>
          <cell r="AN156">
            <v>0.5</v>
          </cell>
          <cell r="AO156">
            <v>0.5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1</v>
          </cell>
          <cell r="AV156">
            <v>0.5</v>
          </cell>
          <cell r="AW156">
            <v>0.5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  <cell r="EG156">
            <v>0</v>
          </cell>
          <cell r="EH156">
            <v>0</v>
          </cell>
          <cell r="EI156">
            <v>0</v>
          </cell>
          <cell r="EJ156">
            <v>0</v>
          </cell>
          <cell r="EK156">
            <v>0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0</v>
          </cell>
          <cell r="FA156">
            <v>0</v>
          </cell>
          <cell r="FB156">
            <v>0</v>
          </cell>
          <cell r="FC156">
            <v>0</v>
          </cell>
          <cell r="FD156">
            <v>0</v>
          </cell>
          <cell r="FE156">
            <v>0</v>
          </cell>
          <cell r="FF156">
            <v>0</v>
          </cell>
          <cell r="FG156">
            <v>0</v>
          </cell>
          <cell r="FH156">
            <v>0</v>
          </cell>
          <cell r="FI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1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1</v>
          </cell>
          <cell r="P157">
            <v>0.5</v>
          </cell>
          <cell r="Q157">
            <v>0.5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1</v>
          </cell>
          <cell r="X157">
            <v>0.5</v>
          </cell>
          <cell r="Y157">
            <v>0.5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1</v>
          </cell>
          <cell r="AF157">
            <v>0.5</v>
          </cell>
          <cell r="AG157">
            <v>0.5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1</v>
          </cell>
          <cell r="AN157">
            <v>0.5</v>
          </cell>
          <cell r="AO157">
            <v>0.5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1</v>
          </cell>
          <cell r="AV157">
            <v>0.5</v>
          </cell>
          <cell r="AW157">
            <v>0.5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0</v>
          </cell>
          <cell r="ED157">
            <v>0</v>
          </cell>
          <cell r="EE157">
            <v>0</v>
          </cell>
          <cell r="EF157">
            <v>0</v>
          </cell>
          <cell r="EG157">
            <v>0</v>
          </cell>
          <cell r="EH157">
            <v>0</v>
          </cell>
          <cell r="EI157">
            <v>0</v>
          </cell>
          <cell r="EJ157">
            <v>0</v>
          </cell>
          <cell r="EK157">
            <v>0</v>
          </cell>
          <cell r="EL157">
            <v>0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0</v>
          </cell>
          <cell r="FA157">
            <v>0</v>
          </cell>
          <cell r="FB157">
            <v>0</v>
          </cell>
          <cell r="FC157">
            <v>0</v>
          </cell>
          <cell r="FD157">
            <v>0</v>
          </cell>
          <cell r="FE157">
            <v>0</v>
          </cell>
          <cell r="FF157">
            <v>0</v>
          </cell>
          <cell r="FG157">
            <v>0</v>
          </cell>
          <cell r="FH157">
            <v>0</v>
          </cell>
          <cell r="FI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1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1</v>
          </cell>
          <cell r="P158">
            <v>0.5</v>
          </cell>
          <cell r="Q158">
            <v>0.5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1</v>
          </cell>
          <cell r="X158">
            <v>0.5</v>
          </cell>
          <cell r="Y158">
            <v>0.5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1</v>
          </cell>
          <cell r="AF158">
            <v>0.5</v>
          </cell>
          <cell r="AG158">
            <v>0.5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1</v>
          </cell>
          <cell r="AN158">
            <v>0.5</v>
          </cell>
          <cell r="AO158">
            <v>0.5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1</v>
          </cell>
          <cell r="AV158">
            <v>0.5</v>
          </cell>
          <cell r="AW158">
            <v>0.5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0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  <cell r="EG158">
            <v>0</v>
          </cell>
          <cell r="EH158">
            <v>0</v>
          </cell>
          <cell r="EI158">
            <v>0</v>
          </cell>
          <cell r="EJ158">
            <v>0</v>
          </cell>
          <cell r="EK158">
            <v>0</v>
          </cell>
          <cell r="EL158">
            <v>0</v>
          </cell>
          <cell r="EM158">
            <v>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0</v>
          </cell>
          <cell r="FA158">
            <v>0</v>
          </cell>
          <cell r="FB158">
            <v>0</v>
          </cell>
          <cell r="FC158">
            <v>0</v>
          </cell>
          <cell r="FD158">
            <v>0</v>
          </cell>
          <cell r="FE158">
            <v>0</v>
          </cell>
          <cell r="FF158">
            <v>0</v>
          </cell>
          <cell r="FG158">
            <v>0</v>
          </cell>
          <cell r="FH158">
            <v>0</v>
          </cell>
          <cell r="FI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1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1</v>
          </cell>
          <cell r="P159">
            <v>0.5</v>
          </cell>
          <cell r="Q159">
            <v>0.5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1</v>
          </cell>
          <cell r="X159">
            <v>0.5</v>
          </cell>
          <cell r="Y159">
            <v>0.5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1</v>
          </cell>
          <cell r="AF159">
            <v>0.5</v>
          </cell>
          <cell r="AG159">
            <v>0.5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1</v>
          </cell>
          <cell r="AN159">
            <v>0.5</v>
          </cell>
          <cell r="AO159">
            <v>0.5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1</v>
          </cell>
          <cell r="AV159">
            <v>0.5</v>
          </cell>
          <cell r="AW159">
            <v>0.5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0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  <cell r="EG159">
            <v>0</v>
          </cell>
          <cell r="EH159">
            <v>0</v>
          </cell>
          <cell r="EI159">
            <v>0</v>
          </cell>
          <cell r="EJ159">
            <v>0</v>
          </cell>
          <cell r="EK159">
            <v>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0</v>
          </cell>
          <cell r="FA159">
            <v>0</v>
          </cell>
          <cell r="FB159">
            <v>0</v>
          </cell>
          <cell r="FC159">
            <v>0</v>
          </cell>
          <cell r="FD159">
            <v>0</v>
          </cell>
          <cell r="FE159">
            <v>0</v>
          </cell>
          <cell r="FF159">
            <v>0</v>
          </cell>
          <cell r="FG159">
            <v>0</v>
          </cell>
          <cell r="FH159">
            <v>0</v>
          </cell>
          <cell r="FI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1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1</v>
          </cell>
          <cell r="P160">
            <v>0.5</v>
          </cell>
          <cell r="Q160">
            <v>0.5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1</v>
          </cell>
          <cell r="X160">
            <v>0.5</v>
          </cell>
          <cell r="Y160">
            <v>0.5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1</v>
          </cell>
          <cell r="AF160">
            <v>0.5</v>
          </cell>
          <cell r="AG160">
            <v>0.5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1</v>
          </cell>
          <cell r="AN160">
            <v>0.5</v>
          </cell>
          <cell r="AO160">
            <v>0.5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1</v>
          </cell>
          <cell r="AV160">
            <v>0.5</v>
          </cell>
          <cell r="AW160">
            <v>0.5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0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0</v>
          </cell>
          <cell r="EG160">
            <v>0</v>
          </cell>
          <cell r="EH160">
            <v>0</v>
          </cell>
          <cell r="EI160">
            <v>0</v>
          </cell>
          <cell r="EJ160">
            <v>0</v>
          </cell>
          <cell r="EK160">
            <v>0</v>
          </cell>
          <cell r="EL160">
            <v>0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0</v>
          </cell>
          <cell r="FA160">
            <v>0</v>
          </cell>
          <cell r="FB160">
            <v>0</v>
          </cell>
          <cell r="FC160">
            <v>0</v>
          </cell>
          <cell r="FD160">
            <v>0</v>
          </cell>
          <cell r="FE160">
            <v>0</v>
          </cell>
          <cell r="FF160">
            <v>0</v>
          </cell>
          <cell r="FG160">
            <v>0</v>
          </cell>
          <cell r="FH160">
            <v>0</v>
          </cell>
          <cell r="FI160">
            <v>0</v>
          </cell>
        </row>
        <row r="161">
          <cell r="A161">
            <v>0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1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  <cell r="N161">
            <v>0</v>
          </cell>
          <cell r="O161">
            <v>1</v>
          </cell>
          <cell r="P161">
            <v>0.5</v>
          </cell>
          <cell r="Q161">
            <v>0.5</v>
          </cell>
          <cell r="R161">
            <v>0</v>
          </cell>
          <cell r="S161">
            <v>0</v>
          </cell>
          <cell r="T161">
            <v>0</v>
          </cell>
          <cell r="U161">
            <v>0</v>
          </cell>
          <cell r="V161">
            <v>0</v>
          </cell>
          <cell r="W161">
            <v>1</v>
          </cell>
          <cell r="X161">
            <v>0.5</v>
          </cell>
          <cell r="Y161">
            <v>0.5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1</v>
          </cell>
          <cell r="AF161">
            <v>0.5</v>
          </cell>
          <cell r="AG161">
            <v>0.5</v>
          </cell>
          <cell r="AH161">
            <v>0</v>
          </cell>
          <cell r="AI161">
            <v>0</v>
          </cell>
          <cell r="AJ161">
            <v>0</v>
          </cell>
          <cell r="AK161">
            <v>0</v>
          </cell>
          <cell r="AL161">
            <v>0</v>
          </cell>
          <cell r="AM161">
            <v>1</v>
          </cell>
          <cell r="AN161">
            <v>0.5</v>
          </cell>
          <cell r="AO161">
            <v>0.5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1</v>
          </cell>
          <cell r="AV161">
            <v>0.5</v>
          </cell>
          <cell r="AW161">
            <v>0.5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0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0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0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0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0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0</v>
          </cell>
          <cell r="DN161">
            <v>0</v>
          </cell>
          <cell r="DO161">
            <v>0</v>
          </cell>
          <cell r="DP161">
            <v>0</v>
          </cell>
          <cell r="DQ161">
            <v>0</v>
          </cell>
          <cell r="DR161">
            <v>0</v>
          </cell>
          <cell r="DS161">
            <v>0</v>
          </cell>
          <cell r="DT161">
            <v>0</v>
          </cell>
          <cell r="DU161">
            <v>0</v>
          </cell>
          <cell r="DV161">
            <v>0</v>
          </cell>
          <cell r="DW161">
            <v>0</v>
          </cell>
          <cell r="DX161">
            <v>0</v>
          </cell>
          <cell r="DY161">
            <v>0</v>
          </cell>
          <cell r="DZ161">
            <v>0</v>
          </cell>
          <cell r="EA161">
            <v>0</v>
          </cell>
          <cell r="EB161">
            <v>0</v>
          </cell>
          <cell r="EC161">
            <v>0</v>
          </cell>
          <cell r="ED161">
            <v>0</v>
          </cell>
          <cell r="EE161">
            <v>0</v>
          </cell>
          <cell r="EF161">
            <v>0</v>
          </cell>
          <cell r="EG161">
            <v>0</v>
          </cell>
          <cell r="EH161">
            <v>0</v>
          </cell>
          <cell r="EI161">
            <v>0</v>
          </cell>
          <cell r="EJ161">
            <v>0</v>
          </cell>
          <cell r="EK161">
            <v>0</v>
          </cell>
          <cell r="EL161">
            <v>0</v>
          </cell>
          <cell r="EM161">
            <v>0</v>
          </cell>
          <cell r="EN161">
            <v>0</v>
          </cell>
          <cell r="EO161">
            <v>0</v>
          </cell>
          <cell r="EP161">
            <v>0</v>
          </cell>
          <cell r="EQ161">
            <v>0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0</v>
          </cell>
          <cell r="FA161">
            <v>0</v>
          </cell>
          <cell r="FB161">
            <v>0</v>
          </cell>
          <cell r="FC161">
            <v>0</v>
          </cell>
          <cell r="FD161">
            <v>0</v>
          </cell>
          <cell r="FE161">
            <v>0</v>
          </cell>
          <cell r="FF161">
            <v>0</v>
          </cell>
          <cell r="FG161">
            <v>0</v>
          </cell>
          <cell r="FH161">
            <v>0</v>
          </cell>
          <cell r="FI161">
            <v>0</v>
          </cell>
        </row>
        <row r="162">
          <cell r="A162">
            <v>0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1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1</v>
          </cell>
          <cell r="P162">
            <v>0.5</v>
          </cell>
          <cell r="Q162">
            <v>0.5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1</v>
          </cell>
          <cell r="X162">
            <v>0.5</v>
          </cell>
          <cell r="Y162">
            <v>0.5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1</v>
          </cell>
          <cell r="AF162">
            <v>0.5</v>
          </cell>
          <cell r="AG162">
            <v>0.5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1</v>
          </cell>
          <cell r="AN162">
            <v>0.5</v>
          </cell>
          <cell r="AO162">
            <v>0.5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1</v>
          </cell>
          <cell r="AV162">
            <v>0.5</v>
          </cell>
          <cell r="AW162">
            <v>0.5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0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0</v>
          </cell>
          <cell r="DW162">
            <v>0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0</v>
          </cell>
          <cell r="EG162">
            <v>0</v>
          </cell>
          <cell r="EH162">
            <v>0</v>
          </cell>
          <cell r="EI162">
            <v>0</v>
          </cell>
          <cell r="EJ162">
            <v>0</v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>
            <v>0</v>
          </cell>
          <cell r="FA162">
            <v>0</v>
          </cell>
          <cell r="FB162">
            <v>0</v>
          </cell>
          <cell r="FC162">
            <v>0</v>
          </cell>
          <cell r="FD162">
            <v>0</v>
          </cell>
          <cell r="FE162">
            <v>0</v>
          </cell>
          <cell r="FF162">
            <v>0</v>
          </cell>
          <cell r="FG162">
            <v>0</v>
          </cell>
          <cell r="FH162">
            <v>0</v>
          </cell>
          <cell r="FI162">
            <v>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1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1</v>
          </cell>
          <cell r="P163">
            <v>0.5</v>
          </cell>
          <cell r="Q163">
            <v>0.5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1</v>
          </cell>
          <cell r="X163">
            <v>0.5</v>
          </cell>
          <cell r="Y163">
            <v>0.5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1</v>
          </cell>
          <cell r="AF163">
            <v>0.5</v>
          </cell>
          <cell r="AG163">
            <v>0.5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1</v>
          </cell>
          <cell r="AN163">
            <v>0.5</v>
          </cell>
          <cell r="AO163">
            <v>0.5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1</v>
          </cell>
          <cell r="AV163">
            <v>0.5</v>
          </cell>
          <cell r="AW163">
            <v>0.5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  <cell r="EG163">
            <v>0</v>
          </cell>
          <cell r="EH163">
            <v>0</v>
          </cell>
          <cell r="EI163">
            <v>0</v>
          </cell>
          <cell r="EJ163">
            <v>0</v>
          </cell>
          <cell r="EK163">
            <v>0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0</v>
          </cell>
          <cell r="FA163">
            <v>0</v>
          </cell>
          <cell r="FB163">
            <v>0</v>
          </cell>
          <cell r="FC163">
            <v>0</v>
          </cell>
          <cell r="FD163">
            <v>0</v>
          </cell>
          <cell r="FE163">
            <v>0</v>
          </cell>
          <cell r="FF163">
            <v>0</v>
          </cell>
          <cell r="FG163">
            <v>0</v>
          </cell>
          <cell r="FH163">
            <v>0</v>
          </cell>
          <cell r="FI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  <cell r="I164">
            <v>1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1</v>
          </cell>
          <cell r="P164">
            <v>0.5</v>
          </cell>
          <cell r="Q164">
            <v>0.5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1</v>
          </cell>
          <cell r="X164">
            <v>0.5</v>
          </cell>
          <cell r="Y164">
            <v>0.5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1</v>
          </cell>
          <cell r="AF164">
            <v>0.5</v>
          </cell>
          <cell r="AG164">
            <v>0.5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1</v>
          </cell>
          <cell r="AN164">
            <v>0.5</v>
          </cell>
          <cell r="AO164">
            <v>0.5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1</v>
          </cell>
          <cell r="AV164">
            <v>0.5</v>
          </cell>
          <cell r="AW164">
            <v>0.5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0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  <cell r="EG164">
            <v>0</v>
          </cell>
          <cell r="EH164">
            <v>0</v>
          </cell>
          <cell r="EI164">
            <v>0</v>
          </cell>
          <cell r="EJ164">
            <v>0</v>
          </cell>
          <cell r="EK164">
            <v>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0</v>
          </cell>
          <cell r="FA164">
            <v>0</v>
          </cell>
          <cell r="FB164">
            <v>0</v>
          </cell>
          <cell r="FC164">
            <v>0</v>
          </cell>
          <cell r="FD164">
            <v>0</v>
          </cell>
          <cell r="FE164">
            <v>0</v>
          </cell>
          <cell r="FF164">
            <v>0</v>
          </cell>
          <cell r="FG164">
            <v>0</v>
          </cell>
          <cell r="FH164">
            <v>0</v>
          </cell>
          <cell r="FI164">
            <v>0</v>
          </cell>
        </row>
        <row r="165">
          <cell r="A165">
            <v>0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  <cell r="I165">
            <v>1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1</v>
          </cell>
          <cell r="P165">
            <v>0.5</v>
          </cell>
          <cell r="Q165">
            <v>0.5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1</v>
          </cell>
          <cell r="X165">
            <v>0.5</v>
          </cell>
          <cell r="Y165">
            <v>0.5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1</v>
          </cell>
          <cell r="AF165">
            <v>0.5</v>
          </cell>
          <cell r="AG165">
            <v>0.5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1</v>
          </cell>
          <cell r="AN165">
            <v>0.5</v>
          </cell>
          <cell r="AO165">
            <v>0.5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1</v>
          </cell>
          <cell r="AV165">
            <v>0.5</v>
          </cell>
          <cell r="AW165">
            <v>0.5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0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0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0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0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  <cell r="EG165">
            <v>0</v>
          </cell>
          <cell r="EH165">
            <v>0</v>
          </cell>
          <cell r="EI165">
            <v>0</v>
          </cell>
          <cell r="EJ165">
            <v>0</v>
          </cell>
          <cell r="EK165">
            <v>0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0</v>
          </cell>
          <cell r="FA165">
            <v>0</v>
          </cell>
          <cell r="FB165">
            <v>0</v>
          </cell>
          <cell r="FC165">
            <v>0</v>
          </cell>
          <cell r="FD165">
            <v>0</v>
          </cell>
          <cell r="FE165">
            <v>0</v>
          </cell>
          <cell r="FF165">
            <v>0</v>
          </cell>
          <cell r="FG165">
            <v>0</v>
          </cell>
          <cell r="FH165">
            <v>0</v>
          </cell>
          <cell r="FI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1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1</v>
          </cell>
          <cell r="P166">
            <v>0.5</v>
          </cell>
          <cell r="Q166">
            <v>0.5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1</v>
          </cell>
          <cell r="X166">
            <v>0.5</v>
          </cell>
          <cell r="Y166">
            <v>0.5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1</v>
          </cell>
          <cell r="AF166">
            <v>0.5</v>
          </cell>
          <cell r="AG166">
            <v>0.5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1</v>
          </cell>
          <cell r="AN166">
            <v>0.5</v>
          </cell>
          <cell r="AO166">
            <v>0.5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1</v>
          </cell>
          <cell r="AV166">
            <v>0.5</v>
          </cell>
          <cell r="AW166">
            <v>0.5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0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0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0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0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0</v>
          </cell>
          <cell r="DW166">
            <v>0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  <cell r="EG166">
            <v>0</v>
          </cell>
          <cell r="EH166">
            <v>0</v>
          </cell>
          <cell r="EI166">
            <v>0</v>
          </cell>
          <cell r="EJ166">
            <v>0</v>
          </cell>
          <cell r="EK166">
            <v>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0</v>
          </cell>
          <cell r="FA166">
            <v>0</v>
          </cell>
          <cell r="FB166">
            <v>0</v>
          </cell>
          <cell r="FC166">
            <v>0</v>
          </cell>
          <cell r="FD166">
            <v>0</v>
          </cell>
          <cell r="FE166">
            <v>0</v>
          </cell>
          <cell r="FF166">
            <v>0</v>
          </cell>
          <cell r="FG166">
            <v>0</v>
          </cell>
          <cell r="FH166">
            <v>0</v>
          </cell>
          <cell r="FI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1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1</v>
          </cell>
          <cell r="P167">
            <v>0.5</v>
          </cell>
          <cell r="Q167">
            <v>0.5</v>
          </cell>
          <cell r="R167">
            <v>0</v>
          </cell>
          <cell r="S167">
            <v>0</v>
          </cell>
          <cell r="T167">
            <v>0</v>
          </cell>
          <cell r="U167">
            <v>0</v>
          </cell>
          <cell r="V167">
            <v>0</v>
          </cell>
          <cell r="W167">
            <v>1</v>
          </cell>
          <cell r="X167">
            <v>0.5</v>
          </cell>
          <cell r="Y167">
            <v>0.5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1</v>
          </cell>
          <cell r="AF167">
            <v>0.5</v>
          </cell>
          <cell r="AG167">
            <v>0.5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1</v>
          </cell>
          <cell r="AN167">
            <v>0.5</v>
          </cell>
          <cell r="AO167">
            <v>0.5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1</v>
          </cell>
          <cell r="AV167">
            <v>0.5</v>
          </cell>
          <cell r="AW167">
            <v>0.5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0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0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0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0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0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  <cell r="EB167">
            <v>0</v>
          </cell>
          <cell r="EC167">
            <v>0</v>
          </cell>
          <cell r="ED167">
            <v>0</v>
          </cell>
          <cell r="EE167">
            <v>0</v>
          </cell>
          <cell r="EF167">
            <v>0</v>
          </cell>
          <cell r="EG167">
            <v>0</v>
          </cell>
          <cell r="EH167">
            <v>0</v>
          </cell>
          <cell r="EI167">
            <v>0</v>
          </cell>
          <cell r="EJ167">
            <v>0</v>
          </cell>
          <cell r="EK167">
            <v>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0</v>
          </cell>
          <cell r="FA167">
            <v>0</v>
          </cell>
          <cell r="FB167">
            <v>0</v>
          </cell>
          <cell r="FC167">
            <v>0</v>
          </cell>
          <cell r="FD167">
            <v>0</v>
          </cell>
          <cell r="FE167">
            <v>0</v>
          </cell>
          <cell r="FF167">
            <v>0</v>
          </cell>
          <cell r="FG167">
            <v>0</v>
          </cell>
          <cell r="FH167">
            <v>0</v>
          </cell>
          <cell r="FI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1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1</v>
          </cell>
          <cell r="P168">
            <v>0.5</v>
          </cell>
          <cell r="Q168">
            <v>0.5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1</v>
          </cell>
          <cell r="X168">
            <v>0.5</v>
          </cell>
          <cell r="Y168">
            <v>0.5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1</v>
          </cell>
          <cell r="AF168">
            <v>0.5</v>
          </cell>
          <cell r="AG168">
            <v>0.5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1</v>
          </cell>
          <cell r="AN168">
            <v>0.5</v>
          </cell>
          <cell r="AO168">
            <v>0.5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1</v>
          </cell>
          <cell r="AV168">
            <v>0.5</v>
          </cell>
          <cell r="AW168">
            <v>0.5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0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  <cell r="EG168">
            <v>0</v>
          </cell>
          <cell r="EH168">
            <v>0</v>
          </cell>
          <cell r="EI168">
            <v>0</v>
          </cell>
          <cell r="EJ168">
            <v>0</v>
          </cell>
          <cell r="EK168">
            <v>0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0</v>
          </cell>
          <cell r="FA168">
            <v>0</v>
          </cell>
          <cell r="FB168">
            <v>0</v>
          </cell>
          <cell r="FC168">
            <v>0</v>
          </cell>
          <cell r="FD168">
            <v>0</v>
          </cell>
          <cell r="FE168">
            <v>0</v>
          </cell>
          <cell r="FF168">
            <v>0</v>
          </cell>
          <cell r="FG168">
            <v>0</v>
          </cell>
          <cell r="FH168">
            <v>0</v>
          </cell>
          <cell r="FI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1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1</v>
          </cell>
          <cell r="P169">
            <v>0.5</v>
          </cell>
          <cell r="Q169">
            <v>0.5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1</v>
          </cell>
          <cell r="X169">
            <v>0.5</v>
          </cell>
          <cell r="Y169">
            <v>0.5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1</v>
          </cell>
          <cell r="AF169">
            <v>0.5</v>
          </cell>
          <cell r="AG169">
            <v>0.5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1</v>
          </cell>
          <cell r="AN169">
            <v>0.5</v>
          </cell>
          <cell r="AO169">
            <v>0.5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1</v>
          </cell>
          <cell r="AV169">
            <v>0.5</v>
          </cell>
          <cell r="AW169">
            <v>0.5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0</v>
          </cell>
          <cell r="DM169">
            <v>0</v>
          </cell>
          <cell r="DN169">
            <v>0</v>
          </cell>
          <cell r="DO169">
            <v>0</v>
          </cell>
          <cell r="DP169">
            <v>0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V169">
            <v>0</v>
          </cell>
          <cell r="DW169">
            <v>0</v>
          </cell>
          <cell r="DX169">
            <v>0</v>
          </cell>
          <cell r="DY169">
            <v>0</v>
          </cell>
          <cell r="DZ169">
            <v>0</v>
          </cell>
          <cell r="EA169">
            <v>0</v>
          </cell>
          <cell r="EB169">
            <v>0</v>
          </cell>
          <cell r="EC169">
            <v>0</v>
          </cell>
          <cell r="ED169">
            <v>0</v>
          </cell>
          <cell r="EE169">
            <v>0</v>
          </cell>
          <cell r="EF169">
            <v>0</v>
          </cell>
          <cell r="EG169">
            <v>0</v>
          </cell>
          <cell r="EH169">
            <v>0</v>
          </cell>
          <cell r="EI169">
            <v>0</v>
          </cell>
          <cell r="EJ169">
            <v>0</v>
          </cell>
          <cell r="EK169">
            <v>0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0</v>
          </cell>
          <cell r="FA169">
            <v>0</v>
          </cell>
          <cell r="FB169">
            <v>0</v>
          </cell>
          <cell r="FC169">
            <v>0</v>
          </cell>
          <cell r="FD169">
            <v>0</v>
          </cell>
          <cell r="FE169">
            <v>0</v>
          </cell>
          <cell r="FF169">
            <v>0</v>
          </cell>
          <cell r="FG169">
            <v>0</v>
          </cell>
          <cell r="FH169">
            <v>0</v>
          </cell>
          <cell r="FI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1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1</v>
          </cell>
          <cell r="P170">
            <v>0.5</v>
          </cell>
          <cell r="Q170">
            <v>0.5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1</v>
          </cell>
          <cell r="X170">
            <v>0.5</v>
          </cell>
          <cell r="Y170">
            <v>0.5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1</v>
          </cell>
          <cell r="AF170">
            <v>0.5</v>
          </cell>
          <cell r="AG170">
            <v>0.5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1</v>
          </cell>
          <cell r="AN170">
            <v>0.5</v>
          </cell>
          <cell r="AO170">
            <v>0.5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1</v>
          </cell>
          <cell r="AV170">
            <v>0.5</v>
          </cell>
          <cell r="AW170">
            <v>0.5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0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V170">
            <v>0</v>
          </cell>
          <cell r="DW170">
            <v>0</v>
          </cell>
          <cell r="DX170">
            <v>0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0</v>
          </cell>
          <cell r="EE170">
            <v>0</v>
          </cell>
          <cell r="EF170">
            <v>0</v>
          </cell>
          <cell r="EG170">
            <v>0</v>
          </cell>
          <cell r="EH170">
            <v>0</v>
          </cell>
          <cell r="EI170">
            <v>0</v>
          </cell>
          <cell r="EJ170">
            <v>0</v>
          </cell>
          <cell r="EK170">
            <v>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0</v>
          </cell>
          <cell r="FA170">
            <v>0</v>
          </cell>
          <cell r="FB170">
            <v>0</v>
          </cell>
          <cell r="FC170">
            <v>0</v>
          </cell>
          <cell r="FD170">
            <v>0</v>
          </cell>
          <cell r="FE170">
            <v>0</v>
          </cell>
          <cell r="FF170">
            <v>0</v>
          </cell>
          <cell r="FG170">
            <v>0</v>
          </cell>
          <cell r="FH170">
            <v>0</v>
          </cell>
          <cell r="FI170">
            <v>0</v>
          </cell>
        </row>
        <row r="171">
          <cell r="A171">
            <v>0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1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1</v>
          </cell>
          <cell r="P171">
            <v>0.5</v>
          </cell>
          <cell r="Q171">
            <v>0.5</v>
          </cell>
          <cell r="R171">
            <v>0</v>
          </cell>
          <cell r="S171">
            <v>0</v>
          </cell>
          <cell r="T171">
            <v>0</v>
          </cell>
          <cell r="U171">
            <v>0</v>
          </cell>
          <cell r="V171">
            <v>0</v>
          </cell>
          <cell r="W171">
            <v>1</v>
          </cell>
          <cell r="X171">
            <v>0.5</v>
          </cell>
          <cell r="Y171">
            <v>0.5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1</v>
          </cell>
          <cell r="AF171">
            <v>0.5</v>
          </cell>
          <cell r="AG171">
            <v>0.5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1</v>
          </cell>
          <cell r="AN171">
            <v>0.5</v>
          </cell>
          <cell r="AO171">
            <v>0.5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1</v>
          </cell>
          <cell r="AV171">
            <v>0.5</v>
          </cell>
          <cell r="AW171">
            <v>0.5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0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0</v>
          </cell>
          <cell r="CN171">
            <v>0</v>
          </cell>
          <cell r="CO171">
            <v>0</v>
          </cell>
          <cell r="CP171">
            <v>0</v>
          </cell>
          <cell r="CQ171">
            <v>0</v>
          </cell>
          <cell r="CR171">
            <v>0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0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0</v>
          </cell>
          <cell r="DW171">
            <v>0</v>
          </cell>
          <cell r="DX171">
            <v>0</v>
          </cell>
          <cell r="DY171">
            <v>0</v>
          </cell>
          <cell r="DZ171">
            <v>0</v>
          </cell>
          <cell r="EA171">
            <v>0</v>
          </cell>
          <cell r="EB171">
            <v>0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  <cell r="EG171">
            <v>0</v>
          </cell>
          <cell r="EH171">
            <v>0</v>
          </cell>
          <cell r="EI171">
            <v>0</v>
          </cell>
          <cell r="EJ171">
            <v>0</v>
          </cell>
          <cell r="EK171">
            <v>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0</v>
          </cell>
          <cell r="FA171">
            <v>0</v>
          </cell>
          <cell r="FB171">
            <v>0</v>
          </cell>
          <cell r="FC171">
            <v>0</v>
          </cell>
          <cell r="FD171">
            <v>0</v>
          </cell>
          <cell r="FE171">
            <v>0</v>
          </cell>
          <cell r="FF171">
            <v>0</v>
          </cell>
          <cell r="FG171">
            <v>0</v>
          </cell>
          <cell r="FH171">
            <v>0</v>
          </cell>
          <cell r="FI171">
            <v>0</v>
          </cell>
        </row>
        <row r="172">
          <cell r="A172">
            <v>0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1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>
            <v>1</v>
          </cell>
          <cell r="P172">
            <v>0.5</v>
          </cell>
          <cell r="Q172">
            <v>0.5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1</v>
          </cell>
          <cell r="X172">
            <v>0.5</v>
          </cell>
          <cell r="Y172">
            <v>0.5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1</v>
          </cell>
          <cell r="AF172">
            <v>0.5</v>
          </cell>
          <cell r="AG172">
            <v>0.5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1</v>
          </cell>
          <cell r="AN172">
            <v>0.5</v>
          </cell>
          <cell r="AO172">
            <v>0.5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1</v>
          </cell>
          <cell r="AV172">
            <v>0.5</v>
          </cell>
          <cell r="AW172">
            <v>0.5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0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0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0</v>
          </cell>
          <cell r="DM172">
            <v>0</v>
          </cell>
          <cell r="DN172">
            <v>0</v>
          </cell>
          <cell r="DO172">
            <v>0</v>
          </cell>
          <cell r="DP172">
            <v>0</v>
          </cell>
          <cell r="DQ172">
            <v>0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0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  <cell r="EB172">
            <v>0</v>
          </cell>
          <cell r="EC172">
            <v>0</v>
          </cell>
          <cell r="ED172">
            <v>0</v>
          </cell>
          <cell r="EE172">
            <v>0</v>
          </cell>
          <cell r="EF172">
            <v>0</v>
          </cell>
          <cell r="EG172">
            <v>0</v>
          </cell>
          <cell r="EH172">
            <v>0</v>
          </cell>
          <cell r="EI172">
            <v>0</v>
          </cell>
          <cell r="EJ172">
            <v>0</v>
          </cell>
          <cell r="EK172">
            <v>0</v>
          </cell>
          <cell r="EL172">
            <v>0</v>
          </cell>
          <cell r="EM172">
            <v>0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0</v>
          </cell>
          <cell r="FA172">
            <v>0</v>
          </cell>
          <cell r="FB172">
            <v>0</v>
          </cell>
          <cell r="FC172">
            <v>0</v>
          </cell>
          <cell r="FD172">
            <v>0</v>
          </cell>
          <cell r="FE172">
            <v>0</v>
          </cell>
          <cell r="FF172">
            <v>0</v>
          </cell>
          <cell r="FG172">
            <v>0</v>
          </cell>
          <cell r="FH172">
            <v>0</v>
          </cell>
          <cell r="FI172">
            <v>0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1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>
            <v>1</v>
          </cell>
          <cell r="P173">
            <v>0.5</v>
          </cell>
          <cell r="Q173">
            <v>0.5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1</v>
          </cell>
          <cell r="X173">
            <v>0.5</v>
          </cell>
          <cell r="Y173">
            <v>0.5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1</v>
          </cell>
          <cell r="AF173">
            <v>0.5</v>
          </cell>
          <cell r="AG173">
            <v>0.5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1</v>
          </cell>
          <cell r="AN173">
            <v>0.5</v>
          </cell>
          <cell r="AO173">
            <v>0.5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1</v>
          </cell>
          <cell r="AV173">
            <v>0.5</v>
          </cell>
          <cell r="AW173">
            <v>0.5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0</v>
          </cell>
          <cell r="DN173">
            <v>0</v>
          </cell>
          <cell r="DO173">
            <v>0</v>
          </cell>
          <cell r="DP173">
            <v>0</v>
          </cell>
          <cell r="DQ173">
            <v>0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0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  <cell r="EB173">
            <v>0</v>
          </cell>
          <cell r="EC173">
            <v>0</v>
          </cell>
          <cell r="ED173">
            <v>0</v>
          </cell>
          <cell r="EE173">
            <v>0</v>
          </cell>
          <cell r="EF173">
            <v>0</v>
          </cell>
          <cell r="EG173">
            <v>0</v>
          </cell>
          <cell r="EH173">
            <v>0</v>
          </cell>
          <cell r="EI173">
            <v>0</v>
          </cell>
          <cell r="EJ173">
            <v>0</v>
          </cell>
          <cell r="EK173">
            <v>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0</v>
          </cell>
          <cell r="FA173">
            <v>0</v>
          </cell>
          <cell r="FB173">
            <v>0</v>
          </cell>
          <cell r="FC173">
            <v>0</v>
          </cell>
          <cell r="FD173">
            <v>0</v>
          </cell>
          <cell r="FE173">
            <v>0</v>
          </cell>
          <cell r="FF173">
            <v>0</v>
          </cell>
          <cell r="FG173">
            <v>0</v>
          </cell>
          <cell r="FH173">
            <v>0</v>
          </cell>
          <cell r="FI173">
            <v>0</v>
          </cell>
        </row>
        <row r="174">
          <cell r="A174">
            <v>0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1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1</v>
          </cell>
          <cell r="P174">
            <v>0.5</v>
          </cell>
          <cell r="Q174">
            <v>0.5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1</v>
          </cell>
          <cell r="X174">
            <v>0.5</v>
          </cell>
          <cell r="Y174">
            <v>0.5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1</v>
          </cell>
          <cell r="AF174">
            <v>0.5</v>
          </cell>
          <cell r="AG174">
            <v>0.5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1</v>
          </cell>
          <cell r="AN174">
            <v>0.5</v>
          </cell>
          <cell r="AO174">
            <v>0.5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1</v>
          </cell>
          <cell r="AV174">
            <v>0.5</v>
          </cell>
          <cell r="AW174">
            <v>0.5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0</v>
          </cell>
          <cell r="DX174">
            <v>0</v>
          </cell>
          <cell r="DY174">
            <v>0</v>
          </cell>
          <cell r="DZ174">
            <v>0</v>
          </cell>
          <cell r="EA174">
            <v>0</v>
          </cell>
          <cell r="EB174">
            <v>0</v>
          </cell>
          <cell r="EC174">
            <v>0</v>
          </cell>
          <cell r="ED174">
            <v>0</v>
          </cell>
          <cell r="EE174">
            <v>0</v>
          </cell>
          <cell r="EF174">
            <v>0</v>
          </cell>
          <cell r="EG174">
            <v>0</v>
          </cell>
          <cell r="EH174">
            <v>0</v>
          </cell>
          <cell r="EI174">
            <v>0</v>
          </cell>
          <cell r="EJ174">
            <v>0</v>
          </cell>
          <cell r="EK174">
            <v>0</v>
          </cell>
          <cell r="EL174">
            <v>0</v>
          </cell>
          <cell r="EM174">
            <v>0</v>
          </cell>
          <cell r="EN174">
            <v>0</v>
          </cell>
          <cell r="EO174">
            <v>0</v>
          </cell>
          <cell r="EP174">
            <v>0</v>
          </cell>
          <cell r="EQ174">
            <v>0</v>
          </cell>
          <cell r="ER174">
            <v>0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0</v>
          </cell>
          <cell r="FA174">
            <v>0</v>
          </cell>
          <cell r="FB174">
            <v>0</v>
          </cell>
          <cell r="FC174">
            <v>0</v>
          </cell>
          <cell r="FD174">
            <v>0</v>
          </cell>
          <cell r="FE174">
            <v>0</v>
          </cell>
          <cell r="FF174">
            <v>0</v>
          </cell>
          <cell r="FG174">
            <v>0</v>
          </cell>
          <cell r="FH174">
            <v>0</v>
          </cell>
          <cell r="FI174">
            <v>0</v>
          </cell>
        </row>
        <row r="175">
          <cell r="A175">
            <v>0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H175">
            <v>0</v>
          </cell>
          <cell r="I175">
            <v>1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>
            <v>1</v>
          </cell>
          <cell r="P175">
            <v>0.5</v>
          </cell>
          <cell r="Q175">
            <v>0.5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1</v>
          </cell>
          <cell r="X175">
            <v>0.5</v>
          </cell>
          <cell r="Y175">
            <v>0.5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1</v>
          </cell>
          <cell r="AF175">
            <v>0.5</v>
          </cell>
          <cell r="AG175">
            <v>0.5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1</v>
          </cell>
          <cell r="AN175">
            <v>0.5</v>
          </cell>
          <cell r="AO175">
            <v>0.5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1</v>
          </cell>
          <cell r="AV175">
            <v>0.5</v>
          </cell>
          <cell r="AW175">
            <v>0.5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0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0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0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0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0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0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  <cell r="EG175">
            <v>0</v>
          </cell>
          <cell r="EH175">
            <v>0</v>
          </cell>
          <cell r="EI175">
            <v>0</v>
          </cell>
          <cell r="EJ175">
            <v>0</v>
          </cell>
          <cell r="EK175">
            <v>0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0</v>
          </cell>
          <cell r="FA175">
            <v>0</v>
          </cell>
          <cell r="FB175">
            <v>0</v>
          </cell>
          <cell r="FC175">
            <v>0</v>
          </cell>
          <cell r="FD175">
            <v>0</v>
          </cell>
          <cell r="FE175">
            <v>0</v>
          </cell>
          <cell r="FF175">
            <v>0</v>
          </cell>
          <cell r="FG175">
            <v>0</v>
          </cell>
          <cell r="FH175">
            <v>0</v>
          </cell>
          <cell r="FI175">
            <v>0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1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>
            <v>1</v>
          </cell>
          <cell r="P176">
            <v>0.5</v>
          </cell>
          <cell r="Q176">
            <v>0.5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1</v>
          </cell>
          <cell r="X176">
            <v>0.5</v>
          </cell>
          <cell r="Y176">
            <v>0.5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1</v>
          </cell>
          <cell r="AF176">
            <v>0.5</v>
          </cell>
          <cell r="AG176">
            <v>0.5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1</v>
          </cell>
          <cell r="AN176">
            <v>0.5</v>
          </cell>
          <cell r="AO176">
            <v>0.5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1</v>
          </cell>
          <cell r="AV176">
            <v>0.5</v>
          </cell>
          <cell r="AW176">
            <v>0.5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0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0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0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0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V176">
            <v>0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  <cell r="EG176">
            <v>0</v>
          </cell>
          <cell r="EH176">
            <v>0</v>
          </cell>
          <cell r="EI176">
            <v>0</v>
          </cell>
          <cell r="EJ176">
            <v>0</v>
          </cell>
          <cell r="EK176">
            <v>0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0</v>
          </cell>
          <cell r="FA176">
            <v>0</v>
          </cell>
          <cell r="FB176">
            <v>0</v>
          </cell>
          <cell r="FC176">
            <v>0</v>
          </cell>
          <cell r="FD176">
            <v>0</v>
          </cell>
          <cell r="FE176">
            <v>0</v>
          </cell>
          <cell r="FF176">
            <v>0</v>
          </cell>
          <cell r="FG176">
            <v>0</v>
          </cell>
          <cell r="FH176">
            <v>0</v>
          </cell>
          <cell r="FI176">
            <v>0</v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1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1</v>
          </cell>
          <cell r="P177">
            <v>0.5</v>
          </cell>
          <cell r="Q177">
            <v>0.5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1</v>
          </cell>
          <cell r="X177">
            <v>0.5</v>
          </cell>
          <cell r="Y177">
            <v>0.5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1</v>
          </cell>
          <cell r="AF177">
            <v>0.5</v>
          </cell>
          <cell r="AG177">
            <v>0.5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1</v>
          </cell>
          <cell r="AN177">
            <v>0.5</v>
          </cell>
          <cell r="AO177">
            <v>0.5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1</v>
          </cell>
          <cell r="AV177">
            <v>0.5</v>
          </cell>
          <cell r="AW177">
            <v>0.5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0</v>
          </cell>
          <cell r="DM177">
            <v>0</v>
          </cell>
          <cell r="DN177">
            <v>0</v>
          </cell>
          <cell r="DO177">
            <v>0</v>
          </cell>
          <cell r="DP177">
            <v>0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V177">
            <v>0</v>
          </cell>
          <cell r="DW177">
            <v>0</v>
          </cell>
          <cell r="DX177">
            <v>0</v>
          </cell>
          <cell r="DY177">
            <v>0</v>
          </cell>
          <cell r="DZ177">
            <v>0</v>
          </cell>
          <cell r="EA177">
            <v>0</v>
          </cell>
          <cell r="EB177">
            <v>0</v>
          </cell>
          <cell r="EC177">
            <v>0</v>
          </cell>
          <cell r="ED177">
            <v>0</v>
          </cell>
          <cell r="EE177">
            <v>0</v>
          </cell>
          <cell r="EF177">
            <v>0</v>
          </cell>
          <cell r="EG177">
            <v>0</v>
          </cell>
          <cell r="EH177">
            <v>0</v>
          </cell>
          <cell r="EI177">
            <v>0</v>
          </cell>
          <cell r="EJ177">
            <v>0</v>
          </cell>
          <cell r="EK177">
            <v>0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0</v>
          </cell>
          <cell r="FA177">
            <v>0</v>
          </cell>
          <cell r="FB177">
            <v>0</v>
          </cell>
          <cell r="FC177">
            <v>0</v>
          </cell>
          <cell r="FD177">
            <v>0</v>
          </cell>
          <cell r="FE177">
            <v>0</v>
          </cell>
          <cell r="FF177">
            <v>0</v>
          </cell>
          <cell r="FG177">
            <v>0</v>
          </cell>
          <cell r="FH177">
            <v>0</v>
          </cell>
          <cell r="FI177">
            <v>0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1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>
            <v>1</v>
          </cell>
          <cell r="P178">
            <v>0.5</v>
          </cell>
          <cell r="Q178">
            <v>0.5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1</v>
          </cell>
          <cell r="X178">
            <v>0.5</v>
          </cell>
          <cell r="Y178">
            <v>0.5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1</v>
          </cell>
          <cell r="AF178">
            <v>0.5</v>
          </cell>
          <cell r="AG178">
            <v>0.5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1</v>
          </cell>
          <cell r="AN178">
            <v>0.5</v>
          </cell>
          <cell r="AO178">
            <v>0.5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1</v>
          </cell>
          <cell r="AV178">
            <v>0.5</v>
          </cell>
          <cell r="AW178">
            <v>0.5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0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0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0</v>
          </cell>
          <cell r="DM178">
            <v>0</v>
          </cell>
          <cell r="DN178">
            <v>0</v>
          </cell>
          <cell r="DO178">
            <v>0</v>
          </cell>
          <cell r="DP178">
            <v>0</v>
          </cell>
          <cell r="DQ178">
            <v>0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0</v>
          </cell>
          <cell r="DW178">
            <v>0</v>
          </cell>
          <cell r="DX178">
            <v>0</v>
          </cell>
          <cell r="DY178">
            <v>0</v>
          </cell>
          <cell r="DZ178">
            <v>0</v>
          </cell>
          <cell r="EA178">
            <v>0</v>
          </cell>
          <cell r="EB178">
            <v>0</v>
          </cell>
          <cell r="EC178">
            <v>0</v>
          </cell>
          <cell r="ED178">
            <v>0</v>
          </cell>
          <cell r="EE178">
            <v>0</v>
          </cell>
          <cell r="EF178">
            <v>0</v>
          </cell>
          <cell r="EG178">
            <v>0</v>
          </cell>
          <cell r="EH178">
            <v>0</v>
          </cell>
          <cell r="EI178">
            <v>0</v>
          </cell>
          <cell r="EJ178">
            <v>0</v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>
            <v>0</v>
          </cell>
          <cell r="FA178">
            <v>0</v>
          </cell>
          <cell r="FB178">
            <v>0</v>
          </cell>
          <cell r="FC178">
            <v>0</v>
          </cell>
          <cell r="FD178">
            <v>0</v>
          </cell>
          <cell r="FE178">
            <v>0</v>
          </cell>
          <cell r="FF178">
            <v>0</v>
          </cell>
          <cell r="FG178">
            <v>0</v>
          </cell>
          <cell r="FH178">
            <v>0</v>
          </cell>
          <cell r="FI178">
            <v>0</v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1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>
            <v>1</v>
          </cell>
          <cell r="P179">
            <v>0.5</v>
          </cell>
          <cell r="Q179">
            <v>0.5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1</v>
          </cell>
          <cell r="X179">
            <v>0.5</v>
          </cell>
          <cell r="Y179">
            <v>0.5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1</v>
          </cell>
          <cell r="AF179">
            <v>0.5</v>
          </cell>
          <cell r="AG179">
            <v>0.5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1</v>
          </cell>
          <cell r="AN179">
            <v>0.5</v>
          </cell>
          <cell r="AO179">
            <v>0.5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1</v>
          </cell>
          <cell r="AV179">
            <v>0.5</v>
          </cell>
          <cell r="AW179">
            <v>0.5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0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0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0</v>
          </cell>
          <cell r="DN179">
            <v>0</v>
          </cell>
          <cell r="DO179">
            <v>0</v>
          </cell>
          <cell r="DP179">
            <v>0</v>
          </cell>
          <cell r="DQ179">
            <v>0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V179">
            <v>0</v>
          </cell>
          <cell r="DW179">
            <v>0</v>
          </cell>
          <cell r="DX179">
            <v>0</v>
          </cell>
          <cell r="DY179">
            <v>0</v>
          </cell>
          <cell r="DZ179">
            <v>0</v>
          </cell>
          <cell r="EA179">
            <v>0</v>
          </cell>
          <cell r="EB179">
            <v>0</v>
          </cell>
          <cell r="EC179">
            <v>0</v>
          </cell>
          <cell r="ED179">
            <v>0</v>
          </cell>
          <cell r="EE179">
            <v>0</v>
          </cell>
          <cell r="EF179">
            <v>0</v>
          </cell>
          <cell r="EG179">
            <v>0</v>
          </cell>
          <cell r="EH179">
            <v>0</v>
          </cell>
          <cell r="EI179">
            <v>0</v>
          </cell>
          <cell r="EJ179">
            <v>0</v>
          </cell>
          <cell r="EK179">
            <v>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0</v>
          </cell>
          <cell r="FA179">
            <v>0</v>
          </cell>
          <cell r="FB179">
            <v>0</v>
          </cell>
          <cell r="FC179">
            <v>0</v>
          </cell>
          <cell r="FD179">
            <v>0</v>
          </cell>
          <cell r="FE179">
            <v>0</v>
          </cell>
          <cell r="FF179">
            <v>0</v>
          </cell>
          <cell r="FG179">
            <v>0</v>
          </cell>
          <cell r="FH179">
            <v>0</v>
          </cell>
          <cell r="FI179">
            <v>0</v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1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>
            <v>1</v>
          </cell>
          <cell r="P180">
            <v>0.5</v>
          </cell>
          <cell r="Q180">
            <v>0.5</v>
          </cell>
          <cell r="R180">
            <v>0</v>
          </cell>
          <cell r="S180">
            <v>0</v>
          </cell>
          <cell r="T180">
            <v>0</v>
          </cell>
          <cell r="U180">
            <v>0</v>
          </cell>
          <cell r="V180">
            <v>0</v>
          </cell>
          <cell r="W180">
            <v>1</v>
          </cell>
          <cell r="X180">
            <v>0.5</v>
          </cell>
          <cell r="Y180">
            <v>0.5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1</v>
          </cell>
          <cell r="AF180">
            <v>0.5</v>
          </cell>
          <cell r="AG180">
            <v>0.5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1</v>
          </cell>
          <cell r="AN180">
            <v>0.5</v>
          </cell>
          <cell r="AO180">
            <v>0.5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1</v>
          </cell>
          <cell r="AV180">
            <v>0.5</v>
          </cell>
          <cell r="AW180">
            <v>0.5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0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0</v>
          </cell>
          <cell r="CN180">
            <v>0</v>
          </cell>
          <cell r="CO180">
            <v>0</v>
          </cell>
          <cell r="CP180">
            <v>0</v>
          </cell>
          <cell r="CQ180">
            <v>0</v>
          </cell>
          <cell r="CR180">
            <v>0</v>
          </cell>
          <cell r="CS180">
            <v>0</v>
          </cell>
          <cell r="CT180">
            <v>0</v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0</v>
          </cell>
          <cell r="DM180">
            <v>0</v>
          </cell>
          <cell r="DN180">
            <v>0</v>
          </cell>
          <cell r="DO180">
            <v>0</v>
          </cell>
          <cell r="DP180">
            <v>0</v>
          </cell>
          <cell r="DQ180">
            <v>0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0</v>
          </cell>
          <cell r="DW180">
            <v>0</v>
          </cell>
          <cell r="DX180">
            <v>0</v>
          </cell>
          <cell r="DY180">
            <v>0</v>
          </cell>
          <cell r="DZ180">
            <v>0</v>
          </cell>
          <cell r="EA180">
            <v>0</v>
          </cell>
          <cell r="EB180">
            <v>0</v>
          </cell>
          <cell r="EC180">
            <v>0</v>
          </cell>
          <cell r="ED180">
            <v>0</v>
          </cell>
          <cell r="EE180">
            <v>0</v>
          </cell>
          <cell r="EF180">
            <v>0</v>
          </cell>
          <cell r="EG180">
            <v>0</v>
          </cell>
          <cell r="EH180">
            <v>0</v>
          </cell>
          <cell r="EI180">
            <v>0</v>
          </cell>
          <cell r="EJ180">
            <v>0</v>
          </cell>
          <cell r="EK180">
            <v>0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0</v>
          </cell>
          <cell r="FA180">
            <v>0</v>
          </cell>
          <cell r="FB180">
            <v>0</v>
          </cell>
          <cell r="FC180">
            <v>0</v>
          </cell>
          <cell r="FD180">
            <v>0</v>
          </cell>
          <cell r="FE180">
            <v>0</v>
          </cell>
          <cell r="FF180">
            <v>0</v>
          </cell>
          <cell r="FG180">
            <v>0</v>
          </cell>
          <cell r="FH180">
            <v>0</v>
          </cell>
          <cell r="FI180">
            <v>0</v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1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1</v>
          </cell>
          <cell r="P181">
            <v>0.5</v>
          </cell>
          <cell r="Q181">
            <v>0.5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1</v>
          </cell>
          <cell r="X181">
            <v>0.5</v>
          </cell>
          <cell r="Y181">
            <v>0.5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1</v>
          </cell>
          <cell r="AF181">
            <v>0.5</v>
          </cell>
          <cell r="AG181">
            <v>0.5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1</v>
          </cell>
          <cell r="AN181">
            <v>0.5</v>
          </cell>
          <cell r="AO181">
            <v>0.5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1</v>
          </cell>
          <cell r="AV181">
            <v>0.5</v>
          </cell>
          <cell r="AW181">
            <v>0.5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0</v>
          </cell>
          <cell r="EG181">
            <v>0</v>
          </cell>
          <cell r="EH181">
            <v>0</v>
          </cell>
          <cell r="EI181">
            <v>0</v>
          </cell>
          <cell r="EJ181">
            <v>0</v>
          </cell>
          <cell r="EK181">
            <v>0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0</v>
          </cell>
          <cell r="FA181">
            <v>0</v>
          </cell>
          <cell r="FB181">
            <v>0</v>
          </cell>
          <cell r="FC181">
            <v>0</v>
          </cell>
          <cell r="FD181">
            <v>0</v>
          </cell>
          <cell r="FE181">
            <v>0</v>
          </cell>
          <cell r="FF181">
            <v>0</v>
          </cell>
          <cell r="FG181">
            <v>0</v>
          </cell>
          <cell r="FH181">
            <v>0</v>
          </cell>
          <cell r="FI181">
            <v>0</v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1</v>
          </cell>
          <cell r="J182">
            <v>0</v>
          </cell>
          <cell r="K182">
            <v>0</v>
          </cell>
          <cell r="L182">
            <v>0</v>
          </cell>
          <cell r="M182">
            <v>0</v>
          </cell>
          <cell r="N182">
            <v>0</v>
          </cell>
          <cell r="O182">
            <v>1</v>
          </cell>
          <cell r="P182">
            <v>0.5</v>
          </cell>
          <cell r="Q182">
            <v>0.5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1</v>
          </cell>
          <cell r="X182">
            <v>0.5</v>
          </cell>
          <cell r="Y182">
            <v>0.5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1</v>
          </cell>
          <cell r="AF182">
            <v>0.5</v>
          </cell>
          <cell r="AG182">
            <v>0.5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1</v>
          </cell>
          <cell r="AN182">
            <v>0.5</v>
          </cell>
          <cell r="AO182">
            <v>0.5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1</v>
          </cell>
          <cell r="AV182">
            <v>0.5</v>
          </cell>
          <cell r="AW182">
            <v>0.5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0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0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0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0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0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0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  <cell r="EB182">
            <v>0</v>
          </cell>
          <cell r="EC182">
            <v>0</v>
          </cell>
          <cell r="ED182">
            <v>0</v>
          </cell>
          <cell r="EE182">
            <v>0</v>
          </cell>
          <cell r="EF182">
            <v>0</v>
          </cell>
          <cell r="EG182">
            <v>0</v>
          </cell>
          <cell r="EH182">
            <v>0</v>
          </cell>
          <cell r="EI182">
            <v>0</v>
          </cell>
          <cell r="EJ182">
            <v>0</v>
          </cell>
          <cell r="EK182">
            <v>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0</v>
          </cell>
          <cell r="FA182">
            <v>0</v>
          </cell>
          <cell r="FB182">
            <v>0</v>
          </cell>
          <cell r="FC182">
            <v>0</v>
          </cell>
          <cell r="FD182">
            <v>0</v>
          </cell>
          <cell r="FE182">
            <v>0</v>
          </cell>
          <cell r="FF182">
            <v>0</v>
          </cell>
          <cell r="FG182">
            <v>0</v>
          </cell>
          <cell r="FH182">
            <v>0</v>
          </cell>
          <cell r="FI182">
            <v>0</v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1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1</v>
          </cell>
          <cell r="P183">
            <v>0.5</v>
          </cell>
          <cell r="Q183">
            <v>0.5</v>
          </cell>
          <cell r="R183">
            <v>0</v>
          </cell>
          <cell r="S183">
            <v>0</v>
          </cell>
          <cell r="T183">
            <v>0</v>
          </cell>
          <cell r="U183">
            <v>0</v>
          </cell>
          <cell r="V183">
            <v>0</v>
          </cell>
          <cell r="W183">
            <v>1</v>
          </cell>
          <cell r="X183">
            <v>0.5</v>
          </cell>
          <cell r="Y183">
            <v>0.5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1</v>
          </cell>
          <cell r="AF183">
            <v>0.5</v>
          </cell>
          <cell r="AG183">
            <v>0.5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1</v>
          </cell>
          <cell r="AN183">
            <v>0.5</v>
          </cell>
          <cell r="AO183">
            <v>0.5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1</v>
          </cell>
          <cell r="AV183">
            <v>0.5</v>
          </cell>
          <cell r="AW183">
            <v>0.5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0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0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0</v>
          </cell>
          <cell r="DM183">
            <v>0</v>
          </cell>
          <cell r="DN183">
            <v>0</v>
          </cell>
          <cell r="DO183">
            <v>0</v>
          </cell>
          <cell r="DP183">
            <v>0</v>
          </cell>
          <cell r="DQ183">
            <v>0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0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  <cell r="EB183">
            <v>0</v>
          </cell>
          <cell r="EC183">
            <v>0</v>
          </cell>
          <cell r="ED183">
            <v>0</v>
          </cell>
          <cell r="EE183">
            <v>0</v>
          </cell>
          <cell r="EF183">
            <v>0</v>
          </cell>
          <cell r="EG183">
            <v>0</v>
          </cell>
          <cell r="EH183">
            <v>0</v>
          </cell>
          <cell r="EI183">
            <v>0</v>
          </cell>
          <cell r="EJ183">
            <v>0</v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>
            <v>0</v>
          </cell>
          <cell r="FA183">
            <v>0</v>
          </cell>
          <cell r="FB183">
            <v>0</v>
          </cell>
          <cell r="FC183">
            <v>0</v>
          </cell>
          <cell r="FD183">
            <v>0</v>
          </cell>
          <cell r="FE183">
            <v>0</v>
          </cell>
          <cell r="FF183">
            <v>0</v>
          </cell>
          <cell r="FG183">
            <v>0</v>
          </cell>
          <cell r="FH183">
            <v>0</v>
          </cell>
          <cell r="FI183">
            <v>0</v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1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1</v>
          </cell>
          <cell r="P184">
            <v>0.5</v>
          </cell>
          <cell r="Q184">
            <v>0.5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1</v>
          </cell>
          <cell r="X184">
            <v>0.5</v>
          </cell>
          <cell r="Y184">
            <v>0.5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1</v>
          </cell>
          <cell r="AF184">
            <v>0.5</v>
          </cell>
          <cell r="AG184">
            <v>0.5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1</v>
          </cell>
          <cell r="AN184">
            <v>0.5</v>
          </cell>
          <cell r="AO184">
            <v>0.5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1</v>
          </cell>
          <cell r="AV184">
            <v>0.5</v>
          </cell>
          <cell r="AW184">
            <v>0.5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P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  <cell r="DB184">
            <v>0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0</v>
          </cell>
          <cell r="DN184">
            <v>0</v>
          </cell>
          <cell r="DO184">
            <v>0</v>
          </cell>
          <cell r="DP184">
            <v>0</v>
          </cell>
          <cell r="DQ184">
            <v>0</v>
          </cell>
          <cell r="DR184">
            <v>0</v>
          </cell>
          <cell r="DS184">
            <v>0</v>
          </cell>
          <cell r="DT184">
            <v>0</v>
          </cell>
          <cell r="DU184">
            <v>0</v>
          </cell>
          <cell r="DV184">
            <v>0</v>
          </cell>
          <cell r="DW184">
            <v>0</v>
          </cell>
          <cell r="DX184">
            <v>0</v>
          </cell>
          <cell r="DY184">
            <v>0</v>
          </cell>
          <cell r="DZ184">
            <v>0</v>
          </cell>
          <cell r="EA184">
            <v>0</v>
          </cell>
          <cell r="EB184">
            <v>0</v>
          </cell>
          <cell r="EC184">
            <v>0</v>
          </cell>
          <cell r="ED184">
            <v>0</v>
          </cell>
          <cell r="EE184">
            <v>0</v>
          </cell>
          <cell r="EF184">
            <v>0</v>
          </cell>
          <cell r="EG184">
            <v>0</v>
          </cell>
          <cell r="EH184">
            <v>0</v>
          </cell>
          <cell r="EI184">
            <v>0</v>
          </cell>
          <cell r="EJ184">
            <v>0</v>
          </cell>
          <cell r="EK184">
            <v>0</v>
          </cell>
          <cell r="EL184">
            <v>0</v>
          </cell>
          <cell r="EM184">
            <v>0</v>
          </cell>
          <cell r="EN184">
            <v>0</v>
          </cell>
          <cell r="EO184">
            <v>0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0</v>
          </cell>
          <cell r="FA184">
            <v>0</v>
          </cell>
          <cell r="FB184">
            <v>0</v>
          </cell>
          <cell r="FC184">
            <v>0</v>
          </cell>
          <cell r="FD184">
            <v>0</v>
          </cell>
          <cell r="FE184">
            <v>0</v>
          </cell>
          <cell r="FF184">
            <v>0</v>
          </cell>
          <cell r="FG184">
            <v>0</v>
          </cell>
          <cell r="FH184">
            <v>0</v>
          </cell>
          <cell r="FI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1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1</v>
          </cell>
          <cell r="P185">
            <v>0.5</v>
          </cell>
          <cell r="Q185">
            <v>0.5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1</v>
          </cell>
          <cell r="X185">
            <v>0.5</v>
          </cell>
          <cell r="Y185">
            <v>0.5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1</v>
          </cell>
          <cell r="AF185">
            <v>0.5</v>
          </cell>
          <cell r="AG185">
            <v>0.5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1</v>
          </cell>
          <cell r="AN185">
            <v>0.5</v>
          </cell>
          <cell r="AO185">
            <v>0.5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1</v>
          </cell>
          <cell r="AV185">
            <v>0.5</v>
          </cell>
          <cell r="AW185">
            <v>0.5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0</v>
          </cell>
          <cell r="CB185">
            <v>0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P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V185">
            <v>0</v>
          </cell>
          <cell r="DW185">
            <v>0</v>
          </cell>
          <cell r="DX185">
            <v>0</v>
          </cell>
          <cell r="DY185">
            <v>0</v>
          </cell>
          <cell r="DZ185">
            <v>0</v>
          </cell>
          <cell r="EA185">
            <v>0</v>
          </cell>
          <cell r="EB185">
            <v>0</v>
          </cell>
          <cell r="EC185">
            <v>0</v>
          </cell>
          <cell r="ED185">
            <v>0</v>
          </cell>
          <cell r="EE185">
            <v>0</v>
          </cell>
          <cell r="EF185">
            <v>0</v>
          </cell>
          <cell r="EG185">
            <v>0</v>
          </cell>
          <cell r="EH185">
            <v>0</v>
          </cell>
          <cell r="EI185">
            <v>0</v>
          </cell>
          <cell r="EJ185">
            <v>0</v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>
            <v>0</v>
          </cell>
          <cell r="FA185">
            <v>0</v>
          </cell>
          <cell r="FB185">
            <v>0</v>
          </cell>
          <cell r="FC185">
            <v>0</v>
          </cell>
          <cell r="FD185">
            <v>0</v>
          </cell>
          <cell r="FE185">
            <v>0</v>
          </cell>
          <cell r="FF185">
            <v>0</v>
          </cell>
          <cell r="FG185">
            <v>0</v>
          </cell>
          <cell r="FH185">
            <v>0</v>
          </cell>
          <cell r="FI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1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  <cell r="N186">
            <v>0</v>
          </cell>
          <cell r="O186">
            <v>1</v>
          </cell>
          <cell r="P186">
            <v>0.5</v>
          </cell>
          <cell r="Q186">
            <v>0.5</v>
          </cell>
          <cell r="R186">
            <v>0</v>
          </cell>
          <cell r="S186">
            <v>0</v>
          </cell>
          <cell r="T186">
            <v>0</v>
          </cell>
          <cell r="U186">
            <v>0</v>
          </cell>
          <cell r="V186">
            <v>0</v>
          </cell>
          <cell r="W186">
            <v>1</v>
          </cell>
          <cell r="X186">
            <v>0.5</v>
          </cell>
          <cell r="Y186">
            <v>0.5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1</v>
          </cell>
          <cell r="AF186">
            <v>0.5</v>
          </cell>
          <cell r="AG186">
            <v>0.5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1</v>
          </cell>
          <cell r="AN186">
            <v>0.5</v>
          </cell>
          <cell r="AO186">
            <v>0.5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1</v>
          </cell>
          <cell r="AV186">
            <v>0.5</v>
          </cell>
          <cell r="AW186">
            <v>0.5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0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V186">
            <v>0</v>
          </cell>
          <cell r="DW186">
            <v>0</v>
          </cell>
          <cell r="DX186">
            <v>0</v>
          </cell>
          <cell r="DY186">
            <v>0</v>
          </cell>
          <cell r="DZ186">
            <v>0</v>
          </cell>
          <cell r="EA186">
            <v>0</v>
          </cell>
          <cell r="EB186">
            <v>0</v>
          </cell>
          <cell r="EC186">
            <v>0</v>
          </cell>
          <cell r="ED186">
            <v>0</v>
          </cell>
          <cell r="EE186">
            <v>0</v>
          </cell>
          <cell r="EF186">
            <v>0</v>
          </cell>
          <cell r="EG186">
            <v>0</v>
          </cell>
          <cell r="EH186">
            <v>0</v>
          </cell>
          <cell r="EI186">
            <v>0</v>
          </cell>
          <cell r="EJ186">
            <v>0</v>
          </cell>
          <cell r="EK186">
            <v>0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0</v>
          </cell>
          <cell r="FA186">
            <v>0</v>
          </cell>
          <cell r="FB186">
            <v>0</v>
          </cell>
          <cell r="FC186">
            <v>0</v>
          </cell>
          <cell r="FD186">
            <v>0</v>
          </cell>
          <cell r="FE186">
            <v>0</v>
          </cell>
          <cell r="FF186">
            <v>0</v>
          </cell>
          <cell r="FG186">
            <v>0</v>
          </cell>
          <cell r="FH186">
            <v>0</v>
          </cell>
          <cell r="FI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1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1</v>
          </cell>
          <cell r="P187">
            <v>0.5</v>
          </cell>
          <cell r="Q187">
            <v>0.5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1</v>
          </cell>
          <cell r="X187">
            <v>0.5</v>
          </cell>
          <cell r="Y187">
            <v>0.5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1</v>
          </cell>
          <cell r="AF187">
            <v>0.5</v>
          </cell>
          <cell r="AG187">
            <v>0.5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1</v>
          </cell>
          <cell r="AN187">
            <v>0.5</v>
          </cell>
          <cell r="AO187">
            <v>0.5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1</v>
          </cell>
          <cell r="AV187">
            <v>0.5</v>
          </cell>
          <cell r="AW187">
            <v>0.5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  <cell r="DO187">
            <v>0</v>
          </cell>
          <cell r="DP187">
            <v>0</v>
          </cell>
          <cell r="DQ187">
            <v>0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0</v>
          </cell>
          <cell r="DW187">
            <v>0</v>
          </cell>
          <cell r="DX187">
            <v>0</v>
          </cell>
          <cell r="DY187">
            <v>0</v>
          </cell>
          <cell r="DZ187">
            <v>0</v>
          </cell>
          <cell r="EA187">
            <v>0</v>
          </cell>
          <cell r="EB187">
            <v>0</v>
          </cell>
          <cell r="EC187">
            <v>0</v>
          </cell>
          <cell r="ED187">
            <v>0</v>
          </cell>
          <cell r="EE187">
            <v>0</v>
          </cell>
          <cell r="EF187">
            <v>0</v>
          </cell>
          <cell r="EG187">
            <v>0</v>
          </cell>
          <cell r="EH187">
            <v>0</v>
          </cell>
          <cell r="EI187">
            <v>0</v>
          </cell>
          <cell r="EJ187">
            <v>0</v>
          </cell>
          <cell r="EK187">
            <v>0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0</v>
          </cell>
          <cell r="FA187">
            <v>0</v>
          </cell>
          <cell r="FB187">
            <v>0</v>
          </cell>
          <cell r="FC187">
            <v>0</v>
          </cell>
          <cell r="FD187">
            <v>0</v>
          </cell>
          <cell r="FE187">
            <v>0</v>
          </cell>
          <cell r="FF187">
            <v>0</v>
          </cell>
          <cell r="FG187">
            <v>0</v>
          </cell>
          <cell r="FH187">
            <v>0</v>
          </cell>
          <cell r="FI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1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1</v>
          </cell>
          <cell r="P188">
            <v>0.5</v>
          </cell>
          <cell r="Q188">
            <v>0.5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1</v>
          </cell>
          <cell r="X188">
            <v>0.5</v>
          </cell>
          <cell r="Y188">
            <v>0.5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1</v>
          </cell>
          <cell r="AF188">
            <v>0.5</v>
          </cell>
          <cell r="AG188">
            <v>0.5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1</v>
          </cell>
          <cell r="AN188">
            <v>0.5</v>
          </cell>
          <cell r="AO188">
            <v>0.5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1</v>
          </cell>
          <cell r="AV188">
            <v>0.5</v>
          </cell>
          <cell r="AW188">
            <v>0.5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P188">
            <v>0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0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  <cell r="EB188">
            <v>0</v>
          </cell>
          <cell r="EC188">
            <v>0</v>
          </cell>
          <cell r="ED188">
            <v>0</v>
          </cell>
          <cell r="EE188">
            <v>0</v>
          </cell>
          <cell r="EF188">
            <v>0</v>
          </cell>
          <cell r="EG188">
            <v>0</v>
          </cell>
          <cell r="EH188">
            <v>0</v>
          </cell>
          <cell r="EI188">
            <v>0</v>
          </cell>
          <cell r="EJ188">
            <v>0</v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>
            <v>0</v>
          </cell>
          <cell r="FA188">
            <v>0</v>
          </cell>
          <cell r="FB188">
            <v>0</v>
          </cell>
          <cell r="FC188">
            <v>0</v>
          </cell>
          <cell r="FD188">
            <v>0</v>
          </cell>
          <cell r="FE188">
            <v>0</v>
          </cell>
          <cell r="FF188">
            <v>0</v>
          </cell>
          <cell r="FG188">
            <v>0</v>
          </cell>
          <cell r="FH188">
            <v>0</v>
          </cell>
          <cell r="FI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1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1</v>
          </cell>
          <cell r="P189">
            <v>0.5</v>
          </cell>
          <cell r="Q189">
            <v>0.5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1</v>
          </cell>
          <cell r="X189">
            <v>0.5</v>
          </cell>
          <cell r="Y189">
            <v>0.5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1</v>
          </cell>
          <cell r="AF189">
            <v>0.5</v>
          </cell>
          <cell r="AG189">
            <v>0.5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1</v>
          </cell>
          <cell r="AN189">
            <v>0.5</v>
          </cell>
          <cell r="AO189">
            <v>0.5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1</v>
          </cell>
          <cell r="AV189">
            <v>0.5</v>
          </cell>
          <cell r="AW189">
            <v>0.5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0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0</v>
          </cell>
          <cell r="DM189">
            <v>0</v>
          </cell>
          <cell r="DN189">
            <v>0</v>
          </cell>
          <cell r="DO189">
            <v>0</v>
          </cell>
          <cell r="DP189">
            <v>0</v>
          </cell>
          <cell r="DQ189">
            <v>0</v>
          </cell>
          <cell r="DR189">
            <v>0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  <cell r="DW189">
            <v>0</v>
          </cell>
          <cell r="DX189">
            <v>0</v>
          </cell>
          <cell r="DY189">
            <v>0</v>
          </cell>
          <cell r="DZ189">
            <v>0</v>
          </cell>
          <cell r="EA189">
            <v>0</v>
          </cell>
          <cell r="EB189">
            <v>0</v>
          </cell>
          <cell r="EC189">
            <v>0</v>
          </cell>
          <cell r="ED189">
            <v>0</v>
          </cell>
          <cell r="EE189">
            <v>0</v>
          </cell>
          <cell r="EF189">
            <v>0</v>
          </cell>
          <cell r="EG189">
            <v>0</v>
          </cell>
          <cell r="EH189">
            <v>0</v>
          </cell>
          <cell r="EI189">
            <v>0</v>
          </cell>
          <cell r="EJ189">
            <v>0</v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>
            <v>0</v>
          </cell>
          <cell r="FA189">
            <v>0</v>
          </cell>
          <cell r="FB189">
            <v>0</v>
          </cell>
          <cell r="FC189">
            <v>0</v>
          </cell>
          <cell r="FD189">
            <v>0</v>
          </cell>
          <cell r="FE189">
            <v>0</v>
          </cell>
          <cell r="FF189">
            <v>0</v>
          </cell>
          <cell r="FG189">
            <v>0</v>
          </cell>
          <cell r="FH189">
            <v>0</v>
          </cell>
          <cell r="FI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1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>
            <v>1</v>
          </cell>
          <cell r="P190">
            <v>0.5</v>
          </cell>
          <cell r="Q190">
            <v>0.5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1</v>
          </cell>
          <cell r="X190">
            <v>0.5</v>
          </cell>
          <cell r="Y190">
            <v>0.5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1</v>
          </cell>
          <cell r="AF190">
            <v>0.5</v>
          </cell>
          <cell r="AG190">
            <v>0.5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1</v>
          </cell>
          <cell r="AN190">
            <v>0.5</v>
          </cell>
          <cell r="AO190">
            <v>0.5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1</v>
          </cell>
          <cell r="AV190">
            <v>0.5</v>
          </cell>
          <cell r="AW190">
            <v>0.5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0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0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0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>
            <v>0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0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0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0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0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0</v>
          </cell>
          <cell r="CX190">
            <v>0</v>
          </cell>
          <cell r="CY190">
            <v>0</v>
          </cell>
          <cell r="CZ190">
            <v>0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0</v>
          </cell>
          <cell r="DM190">
            <v>0</v>
          </cell>
          <cell r="DN190">
            <v>0</v>
          </cell>
          <cell r="DO190">
            <v>0</v>
          </cell>
          <cell r="DP190">
            <v>0</v>
          </cell>
          <cell r="DQ190">
            <v>0</v>
          </cell>
          <cell r="DR190">
            <v>0</v>
          </cell>
          <cell r="DS190">
            <v>0</v>
          </cell>
          <cell r="DT190">
            <v>0</v>
          </cell>
          <cell r="DU190">
            <v>0</v>
          </cell>
          <cell r="DV190">
            <v>0</v>
          </cell>
          <cell r="DW190">
            <v>0</v>
          </cell>
          <cell r="DX190">
            <v>0</v>
          </cell>
          <cell r="DY190">
            <v>0</v>
          </cell>
          <cell r="DZ190">
            <v>0</v>
          </cell>
          <cell r="EA190">
            <v>0</v>
          </cell>
          <cell r="EB190">
            <v>0</v>
          </cell>
          <cell r="EC190">
            <v>0</v>
          </cell>
          <cell r="ED190">
            <v>0</v>
          </cell>
          <cell r="EE190">
            <v>0</v>
          </cell>
          <cell r="EF190">
            <v>0</v>
          </cell>
          <cell r="EG190">
            <v>0</v>
          </cell>
          <cell r="EH190">
            <v>0</v>
          </cell>
          <cell r="EI190">
            <v>0</v>
          </cell>
          <cell r="EJ190">
            <v>0</v>
          </cell>
          <cell r="EK190">
            <v>0</v>
          </cell>
          <cell r="EL190">
            <v>0</v>
          </cell>
          <cell r="EM190">
            <v>0</v>
          </cell>
          <cell r="EN190">
            <v>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0</v>
          </cell>
          <cell r="FA190">
            <v>0</v>
          </cell>
          <cell r="FB190">
            <v>0</v>
          </cell>
          <cell r="FC190">
            <v>0</v>
          </cell>
          <cell r="FD190">
            <v>0</v>
          </cell>
          <cell r="FE190">
            <v>0</v>
          </cell>
          <cell r="FF190">
            <v>0</v>
          </cell>
          <cell r="FG190">
            <v>0</v>
          </cell>
          <cell r="FH190">
            <v>0</v>
          </cell>
          <cell r="FI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1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>
            <v>1</v>
          </cell>
          <cell r="P191">
            <v>0.5</v>
          </cell>
          <cell r="Q191">
            <v>0.5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1</v>
          </cell>
          <cell r="X191">
            <v>0.5</v>
          </cell>
          <cell r="Y191">
            <v>0.5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1</v>
          </cell>
          <cell r="AF191">
            <v>0.5</v>
          </cell>
          <cell r="AG191">
            <v>0.5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1</v>
          </cell>
          <cell r="AN191">
            <v>0.5</v>
          </cell>
          <cell r="AO191">
            <v>0.5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1</v>
          </cell>
          <cell r="AV191">
            <v>0.5</v>
          </cell>
          <cell r="AW191">
            <v>0.5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0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0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0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0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0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  <cell r="CR191">
            <v>0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0</v>
          </cell>
          <cell r="DM191">
            <v>0</v>
          </cell>
          <cell r="DN191">
            <v>0</v>
          </cell>
          <cell r="DO191">
            <v>0</v>
          </cell>
          <cell r="DP191">
            <v>0</v>
          </cell>
          <cell r="DQ191">
            <v>0</v>
          </cell>
          <cell r="DR191">
            <v>0</v>
          </cell>
          <cell r="DS191">
            <v>0</v>
          </cell>
          <cell r="DT191">
            <v>0</v>
          </cell>
          <cell r="DU191">
            <v>0</v>
          </cell>
          <cell r="DV191">
            <v>0</v>
          </cell>
          <cell r="DW191">
            <v>0</v>
          </cell>
          <cell r="DX191">
            <v>0</v>
          </cell>
          <cell r="DY191">
            <v>0</v>
          </cell>
          <cell r="DZ191">
            <v>0</v>
          </cell>
          <cell r="EA191">
            <v>0</v>
          </cell>
          <cell r="EB191">
            <v>0</v>
          </cell>
          <cell r="EC191">
            <v>0</v>
          </cell>
          <cell r="ED191">
            <v>0</v>
          </cell>
          <cell r="EE191">
            <v>0</v>
          </cell>
          <cell r="EF191">
            <v>0</v>
          </cell>
          <cell r="EG191">
            <v>0</v>
          </cell>
          <cell r="EH191">
            <v>0</v>
          </cell>
          <cell r="EI191">
            <v>0</v>
          </cell>
          <cell r="EJ191">
            <v>0</v>
          </cell>
          <cell r="EK191">
            <v>0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0</v>
          </cell>
          <cell r="FA191">
            <v>0</v>
          </cell>
          <cell r="FB191">
            <v>0</v>
          </cell>
          <cell r="FC191">
            <v>0</v>
          </cell>
          <cell r="FD191">
            <v>0</v>
          </cell>
          <cell r="FE191">
            <v>0</v>
          </cell>
          <cell r="FF191">
            <v>0</v>
          </cell>
          <cell r="FG191">
            <v>0</v>
          </cell>
          <cell r="FH191">
            <v>0</v>
          </cell>
          <cell r="FI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1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  <cell r="N192">
            <v>0</v>
          </cell>
          <cell r="O192">
            <v>1</v>
          </cell>
          <cell r="P192">
            <v>0.5</v>
          </cell>
          <cell r="Q192">
            <v>0.5</v>
          </cell>
          <cell r="R192">
            <v>0</v>
          </cell>
          <cell r="S192">
            <v>0</v>
          </cell>
          <cell r="T192">
            <v>0</v>
          </cell>
          <cell r="U192">
            <v>0</v>
          </cell>
          <cell r="V192">
            <v>0</v>
          </cell>
          <cell r="W192">
            <v>1</v>
          </cell>
          <cell r="X192">
            <v>0.5</v>
          </cell>
          <cell r="Y192">
            <v>0.5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1</v>
          </cell>
          <cell r="AF192">
            <v>0.5</v>
          </cell>
          <cell r="AG192">
            <v>0.5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1</v>
          </cell>
          <cell r="AN192">
            <v>0.5</v>
          </cell>
          <cell r="AO192">
            <v>0.5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1</v>
          </cell>
          <cell r="AV192">
            <v>0.5</v>
          </cell>
          <cell r="AW192">
            <v>0.5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0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0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0</v>
          </cell>
          <cell r="CN192">
            <v>0</v>
          </cell>
          <cell r="CO192">
            <v>0</v>
          </cell>
          <cell r="CP192">
            <v>0</v>
          </cell>
          <cell r="CQ192">
            <v>0</v>
          </cell>
          <cell r="CR192">
            <v>0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0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0</v>
          </cell>
          <cell r="DQ192">
            <v>0</v>
          </cell>
          <cell r="DR192">
            <v>0</v>
          </cell>
          <cell r="DS192">
            <v>0</v>
          </cell>
          <cell r="DT192">
            <v>0</v>
          </cell>
          <cell r="DU192">
            <v>0</v>
          </cell>
          <cell r="DV192">
            <v>0</v>
          </cell>
          <cell r="DW192">
            <v>0</v>
          </cell>
          <cell r="DX192">
            <v>0</v>
          </cell>
          <cell r="DY192">
            <v>0</v>
          </cell>
          <cell r="DZ192">
            <v>0</v>
          </cell>
          <cell r="EA192">
            <v>0</v>
          </cell>
          <cell r="EB192">
            <v>0</v>
          </cell>
          <cell r="EC192">
            <v>0</v>
          </cell>
          <cell r="ED192">
            <v>0</v>
          </cell>
          <cell r="EE192">
            <v>0</v>
          </cell>
          <cell r="EF192">
            <v>0</v>
          </cell>
          <cell r="EG192">
            <v>0</v>
          </cell>
          <cell r="EH192">
            <v>0</v>
          </cell>
          <cell r="EI192">
            <v>0</v>
          </cell>
          <cell r="EJ192">
            <v>0</v>
          </cell>
          <cell r="EK192">
            <v>0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0</v>
          </cell>
          <cell r="FA192">
            <v>0</v>
          </cell>
          <cell r="FB192">
            <v>0</v>
          </cell>
          <cell r="FC192">
            <v>0</v>
          </cell>
          <cell r="FD192">
            <v>0</v>
          </cell>
          <cell r="FE192">
            <v>0</v>
          </cell>
          <cell r="FF192">
            <v>0</v>
          </cell>
          <cell r="FG192">
            <v>0</v>
          </cell>
          <cell r="FH192">
            <v>0</v>
          </cell>
          <cell r="FI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1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1</v>
          </cell>
          <cell r="P193">
            <v>0.5</v>
          </cell>
          <cell r="Q193">
            <v>0.5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1</v>
          </cell>
          <cell r="X193">
            <v>0.5</v>
          </cell>
          <cell r="Y193">
            <v>0.5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1</v>
          </cell>
          <cell r="AF193">
            <v>0.5</v>
          </cell>
          <cell r="AG193">
            <v>0.5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1</v>
          </cell>
          <cell r="AN193">
            <v>0.5</v>
          </cell>
          <cell r="AO193">
            <v>0.5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1</v>
          </cell>
          <cell r="AV193">
            <v>0.5</v>
          </cell>
          <cell r="AW193">
            <v>0.5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0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0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0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0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0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0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0</v>
          </cell>
          <cell r="DN193">
            <v>0</v>
          </cell>
          <cell r="DO193">
            <v>0</v>
          </cell>
          <cell r="DP193">
            <v>0</v>
          </cell>
          <cell r="DQ193">
            <v>0</v>
          </cell>
          <cell r="DR193">
            <v>0</v>
          </cell>
          <cell r="DS193">
            <v>0</v>
          </cell>
          <cell r="DT193">
            <v>0</v>
          </cell>
          <cell r="DU193">
            <v>0</v>
          </cell>
          <cell r="DV193">
            <v>0</v>
          </cell>
          <cell r="DW193">
            <v>0</v>
          </cell>
          <cell r="DX193">
            <v>0</v>
          </cell>
          <cell r="DY193">
            <v>0</v>
          </cell>
          <cell r="DZ193">
            <v>0</v>
          </cell>
          <cell r="EA193">
            <v>0</v>
          </cell>
          <cell r="EB193">
            <v>0</v>
          </cell>
          <cell r="EC193">
            <v>0</v>
          </cell>
          <cell r="ED193">
            <v>0</v>
          </cell>
          <cell r="EE193">
            <v>0</v>
          </cell>
          <cell r="EF193">
            <v>0</v>
          </cell>
          <cell r="EG193">
            <v>0</v>
          </cell>
          <cell r="EH193">
            <v>0</v>
          </cell>
          <cell r="EI193">
            <v>0</v>
          </cell>
          <cell r="EJ193">
            <v>0</v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>
            <v>0</v>
          </cell>
          <cell r="FA193">
            <v>0</v>
          </cell>
          <cell r="FB193">
            <v>0</v>
          </cell>
          <cell r="FC193">
            <v>0</v>
          </cell>
          <cell r="FD193">
            <v>0</v>
          </cell>
          <cell r="FE193">
            <v>0</v>
          </cell>
          <cell r="FF193">
            <v>0</v>
          </cell>
          <cell r="FG193">
            <v>0</v>
          </cell>
          <cell r="FH193">
            <v>0</v>
          </cell>
          <cell r="FI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1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1</v>
          </cell>
          <cell r="P194">
            <v>0.5</v>
          </cell>
          <cell r="Q194">
            <v>0.5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1</v>
          </cell>
          <cell r="X194">
            <v>0.5</v>
          </cell>
          <cell r="Y194">
            <v>0.5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1</v>
          </cell>
          <cell r="AF194">
            <v>0.5</v>
          </cell>
          <cell r="AG194">
            <v>0.5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1</v>
          </cell>
          <cell r="AN194">
            <v>0.5</v>
          </cell>
          <cell r="AO194">
            <v>0.5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1</v>
          </cell>
          <cell r="AV194">
            <v>0.5</v>
          </cell>
          <cell r="AW194">
            <v>0.5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0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0</v>
          </cell>
          <cell r="CN194">
            <v>0</v>
          </cell>
          <cell r="CO194">
            <v>0</v>
          </cell>
          <cell r="CP194">
            <v>0</v>
          </cell>
          <cell r="CQ194">
            <v>0</v>
          </cell>
          <cell r="CR194">
            <v>0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0</v>
          </cell>
          <cell r="DP194">
            <v>0</v>
          </cell>
          <cell r="DQ194">
            <v>0</v>
          </cell>
          <cell r="DR194">
            <v>0</v>
          </cell>
          <cell r="DS194">
            <v>0</v>
          </cell>
          <cell r="DT194">
            <v>0</v>
          </cell>
          <cell r="DU194">
            <v>0</v>
          </cell>
          <cell r="DV194">
            <v>0</v>
          </cell>
          <cell r="DW194">
            <v>0</v>
          </cell>
          <cell r="DX194">
            <v>0</v>
          </cell>
          <cell r="DY194">
            <v>0</v>
          </cell>
          <cell r="DZ194">
            <v>0</v>
          </cell>
          <cell r="EA194">
            <v>0</v>
          </cell>
          <cell r="EB194">
            <v>0</v>
          </cell>
          <cell r="EC194">
            <v>0</v>
          </cell>
          <cell r="ED194">
            <v>0</v>
          </cell>
          <cell r="EE194">
            <v>0</v>
          </cell>
          <cell r="EF194">
            <v>0</v>
          </cell>
          <cell r="EG194">
            <v>0</v>
          </cell>
          <cell r="EH194">
            <v>0</v>
          </cell>
          <cell r="EI194">
            <v>0</v>
          </cell>
          <cell r="EJ194">
            <v>0</v>
          </cell>
          <cell r="EK194">
            <v>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0</v>
          </cell>
          <cell r="FA194">
            <v>0</v>
          </cell>
          <cell r="FB194">
            <v>0</v>
          </cell>
          <cell r="FC194">
            <v>0</v>
          </cell>
          <cell r="FD194">
            <v>0</v>
          </cell>
          <cell r="FE194">
            <v>0</v>
          </cell>
          <cell r="FF194">
            <v>0</v>
          </cell>
          <cell r="FG194">
            <v>0</v>
          </cell>
          <cell r="FH194">
            <v>0</v>
          </cell>
          <cell r="FI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1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1</v>
          </cell>
          <cell r="P195">
            <v>0.5</v>
          </cell>
          <cell r="Q195">
            <v>0.5</v>
          </cell>
          <cell r="R195">
            <v>0</v>
          </cell>
          <cell r="S195">
            <v>0</v>
          </cell>
          <cell r="T195">
            <v>0</v>
          </cell>
          <cell r="U195">
            <v>0</v>
          </cell>
          <cell r="V195">
            <v>0</v>
          </cell>
          <cell r="W195">
            <v>1</v>
          </cell>
          <cell r="X195">
            <v>0.5</v>
          </cell>
          <cell r="Y195">
            <v>0.5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1</v>
          </cell>
          <cell r="AF195">
            <v>0.5</v>
          </cell>
          <cell r="AG195">
            <v>0.5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1</v>
          </cell>
          <cell r="AN195">
            <v>0.5</v>
          </cell>
          <cell r="AO195">
            <v>0.5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1</v>
          </cell>
          <cell r="AV195">
            <v>0.5</v>
          </cell>
          <cell r="AW195">
            <v>0.5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0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0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0</v>
          </cell>
          <cell r="CN195">
            <v>0</v>
          </cell>
          <cell r="CO195">
            <v>0</v>
          </cell>
          <cell r="CP195">
            <v>0</v>
          </cell>
          <cell r="CQ195">
            <v>0</v>
          </cell>
          <cell r="CR195">
            <v>0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0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0</v>
          </cell>
          <cell r="DQ195">
            <v>0</v>
          </cell>
          <cell r="DR195">
            <v>0</v>
          </cell>
          <cell r="DS195">
            <v>0</v>
          </cell>
          <cell r="DT195">
            <v>0</v>
          </cell>
          <cell r="DU195">
            <v>0</v>
          </cell>
          <cell r="DV195">
            <v>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  <cell r="EB195">
            <v>0</v>
          </cell>
          <cell r="EC195">
            <v>0</v>
          </cell>
          <cell r="ED195">
            <v>0</v>
          </cell>
          <cell r="EE195">
            <v>0</v>
          </cell>
          <cell r="EF195">
            <v>0</v>
          </cell>
          <cell r="EG195">
            <v>0</v>
          </cell>
          <cell r="EH195">
            <v>0</v>
          </cell>
          <cell r="EI195">
            <v>0</v>
          </cell>
          <cell r="EJ195">
            <v>0</v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>
            <v>0</v>
          </cell>
          <cell r="FA195">
            <v>0</v>
          </cell>
          <cell r="FB195">
            <v>0</v>
          </cell>
          <cell r="FC195">
            <v>0</v>
          </cell>
          <cell r="FD195">
            <v>0</v>
          </cell>
          <cell r="FE195">
            <v>0</v>
          </cell>
          <cell r="FF195">
            <v>0</v>
          </cell>
          <cell r="FG195">
            <v>0</v>
          </cell>
          <cell r="FH195">
            <v>0</v>
          </cell>
          <cell r="FI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  <cell r="I196">
            <v>1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1</v>
          </cell>
          <cell r="P196">
            <v>0.5</v>
          </cell>
          <cell r="Q196">
            <v>0.5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1</v>
          </cell>
          <cell r="X196">
            <v>0.5</v>
          </cell>
          <cell r="Y196">
            <v>0.5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1</v>
          </cell>
          <cell r="AF196">
            <v>0.5</v>
          </cell>
          <cell r="AG196">
            <v>0.5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1</v>
          </cell>
          <cell r="AN196">
            <v>0.5</v>
          </cell>
          <cell r="AO196">
            <v>0.5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1</v>
          </cell>
          <cell r="AV196">
            <v>0.5</v>
          </cell>
          <cell r="AW196">
            <v>0.5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0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0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0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0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0</v>
          </cell>
          <cell r="DO196">
            <v>0</v>
          </cell>
          <cell r="DP196">
            <v>0</v>
          </cell>
          <cell r="DQ196">
            <v>0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0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0</v>
          </cell>
          <cell r="EB196">
            <v>0</v>
          </cell>
          <cell r="EC196">
            <v>0</v>
          </cell>
          <cell r="ED196">
            <v>0</v>
          </cell>
          <cell r="EE196">
            <v>0</v>
          </cell>
          <cell r="EF196">
            <v>0</v>
          </cell>
          <cell r="EG196">
            <v>0</v>
          </cell>
          <cell r="EH196">
            <v>0</v>
          </cell>
          <cell r="EI196">
            <v>0</v>
          </cell>
          <cell r="EJ196">
            <v>0</v>
          </cell>
          <cell r="EK196">
            <v>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0</v>
          </cell>
          <cell r="FA196">
            <v>0</v>
          </cell>
          <cell r="FB196">
            <v>0</v>
          </cell>
          <cell r="FC196">
            <v>0</v>
          </cell>
          <cell r="FD196">
            <v>0</v>
          </cell>
          <cell r="FE196">
            <v>0</v>
          </cell>
          <cell r="FF196">
            <v>0</v>
          </cell>
          <cell r="FG196">
            <v>0</v>
          </cell>
          <cell r="FH196">
            <v>0</v>
          </cell>
          <cell r="FI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1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>
            <v>1</v>
          </cell>
          <cell r="P197">
            <v>0.5</v>
          </cell>
          <cell r="Q197">
            <v>0.5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1</v>
          </cell>
          <cell r="X197">
            <v>0.5</v>
          </cell>
          <cell r="Y197">
            <v>0.5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1</v>
          </cell>
          <cell r="AF197">
            <v>0.5</v>
          </cell>
          <cell r="AG197">
            <v>0.5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1</v>
          </cell>
          <cell r="AN197">
            <v>0.5</v>
          </cell>
          <cell r="AO197">
            <v>0.5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1</v>
          </cell>
          <cell r="AV197">
            <v>0.5</v>
          </cell>
          <cell r="AW197">
            <v>0.5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0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0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0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0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0</v>
          </cell>
          <cell r="DM197">
            <v>0</v>
          </cell>
          <cell r="DN197">
            <v>0</v>
          </cell>
          <cell r="DO197">
            <v>0</v>
          </cell>
          <cell r="DP197">
            <v>0</v>
          </cell>
          <cell r="DQ197">
            <v>0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V197">
            <v>0</v>
          </cell>
          <cell r="DW197">
            <v>0</v>
          </cell>
          <cell r="DX197">
            <v>0</v>
          </cell>
          <cell r="DY197">
            <v>0</v>
          </cell>
          <cell r="DZ197">
            <v>0</v>
          </cell>
          <cell r="EA197">
            <v>0</v>
          </cell>
          <cell r="EB197">
            <v>0</v>
          </cell>
          <cell r="EC197">
            <v>0</v>
          </cell>
          <cell r="ED197">
            <v>0</v>
          </cell>
          <cell r="EE197">
            <v>0</v>
          </cell>
          <cell r="EF197">
            <v>0</v>
          </cell>
          <cell r="EG197">
            <v>0</v>
          </cell>
          <cell r="EH197">
            <v>0</v>
          </cell>
          <cell r="EI197">
            <v>0</v>
          </cell>
          <cell r="EJ197">
            <v>0</v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>
            <v>0</v>
          </cell>
          <cell r="FA197">
            <v>0</v>
          </cell>
          <cell r="FB197">
            <v>0</v>
          </cell>
          <cell r="FC197">
            <v>0</v>
          </cell>
          <cell r="FD197">
            <v>0</v>
          </cell>
          <cell r="FE197">
            <v>0</v>
          </cell>
          <cell r="FF197">
            <v>0</v>
          </cell>
          <cell r="FG197">
            <v>0</v>
          </cell>
          <cell r="FH197">
            <v>0</v>
          </cell>
          <cell r="FI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1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>
            <v>1</v>
          </cell>
          <cell r="P198">
            <v>0.5</v>
          </cell>
          <cell r="Q198">
            <v>0.5</v>
          </cell>
          <cell r="R198">
            <v>0</v>
          </cell>
          <cell r="S198">
            <v>0</v>
          </cell>
          <cell r="T198">
            <v>0</v>
          </cell>
          <cell r="U198">
            <v>0</v>
          </cell>
          <cell r="V198">
            <v>0</v>
          </cell>
          <cell r="W198">
            <v>1</v>
          </cell>
          <cell r="X198">
            <v>0.5</v>
          </cell>
          <cell r="Y198">
            <v>0.5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1</v>
          </cell>
          <cell r="AF198">
            <v>0.5</v>
          </cell>
          <cell r="AG198">
            <v>0.5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1</v>
          </cell>
          <cell r="AN198">
            <v>0.5</v>
          </cell>
          <cell r="AO198">
            <v>0.5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1</v>
          </cell>
          <cell r="AV198">
            <v>0.5</v>
          </cell>
          <cell r="AW198">
            <v>0.5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0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0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0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0</v>
          </cell>
          <cell r="CN198">
            <v>0</v>
          </cell>
          <cell r="CO198">
            <v>0</v>
          </cell>
          <cell r="CP198">
            <v>0</v>
          </cell>
          <cell r="CQ198">
            <v>0</v>
          </cell>
          <cell r="CR198">
            <v>0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0</v>
          </cell>
          <cell r="DQ198">
            <v>0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V198">
            <v>0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  <cell r="EB198">
            <v>0</v>
          </cell>
          <cell r="EC198">
            <v>0</v>
          </cell>
          <cell r="ED198">
            <v>0</v>
          </cell>
          <cell r="EE198">
            <v>0</v>
          </cell>
          <cell r="EF198">
            <v>0</v>
          </cell>
          <cell r="EG198">
            <v>0</v>
          </cell>
          <cell r="EH198">
            <v>0</v>
          </cell>
          <cell r="EI198">
            <v>0</v>
          </cell>
          <cell r="EJ198">
            <v>0</v>
          </cell>
          <cell r="EK198">
            <v>0</v>
          </cell>
          <cell r="EL198">
            <v>0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0</v>
          </cell>
          <cell r="FA198">
            <v>0</v>
          </cell>
          <cell r="FB198">
            <v>0</v>
          </cell>
          <cell r="FC198">
            <v>0</v>
          </cell>
          <cell r="FD198">
            <v>0</v>
          </cell>
          <cell r="FE198">
            <v>0</v>
          </cell>
          <cell r="FF198">
            <v>0</v>
          </cell>
          <cell r="FG198">
            <v>0</v>
          </cell>
          <cell r="FH198">
            <v>0</v>
          </cell>
          <cell r="FI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  <cell r="I199">
            <v>1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>
            <v>1</v>
          </cell>
          <cell r="P199">
            <v>0.5</v>
          </cell>
          <cell r="Q199">
            <v>0.5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1</v>
          </cell>
          <cell r="X199">
            <v>0.5</v>
          </cell>
          <cell r="Y199">
            <v>0.5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1</v>
          </cell>
          <cell r="AF199">
            <v>0.5</v>
          </cell>
          <cell r="AG199">
            <v>0.5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1</v>
          </cell>
          <cell r="AN199">
            <v>0.5</v>
          </cell>
          <cell r="AO199">
            <v>0.5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1</v>
          </cell>
          <cell r="AV199">
            <v>0.5</v>
          </cell>
          <cell r="AW199">
            <v>0.5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0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0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0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  <cell r="CR199">
            <v>0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0</v>
          </cell>
          <cell r="DQ199">
            <v>0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V199">
            <v>0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  <cell r="EB199">
            <v>0</v>
          </cell>
          <cell r="EC199">
            <v>0</v>
          </cell>
          <cell r="ED199">
            <v>0</v>
          </cell>
          <cell r="EE199">
            <v>0</v>
          </cell>
          <cell r="EF199">
            <v>0</v>
          </cell>
          <cell r="EG199">
            <v>0</v>
          </cell>
          <cell r="EH199">
            <v>0</v>
          </cell>
          <cell r="EI199">
            <v>0</v>
          </cell>
          <cell r="EJ199">
            <v>0</v>
          </cell>
          <cell r="EK199">
            <v>0</v>
          </cell>
          <cell r="EL199">
            <v>0</v>
          </cell>
          <cell r="EM199">
            <v>0</v>
          </cell>
          <cell r="EN199">
            <v>0</v>
          </cell>
          <cell r="EO199">
            <v>0</v>
          </cell>
          <cell r="EP199">
            <v>0</v>
          </cell>
          <cell r="EQ199">
            <v>0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0</v>
          </cell>
          <cell r="FA199">
            <v>0</v>
          </cell>
          <cell r="FB199">
            <v>0</v>
          </cell>
          <cell r="FC199">
            <v>0</v>
          </cell>
          <cell r="FD199">
            <v>0</v>
          </cell>
          <cell r="FE199">
            <v>0</v>
          </cell>
          <cell r="FF199">
            <v>0</v>
          </cell>
          <cell r="FG199">
            <v>0</v>
          </cell>
          <cell r="FH199">
            <v>0</v>
          </cell>
          <cell r="FI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  <cell r="I200">
            <v>1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1</v>
          </cell>
          <cell r="P200">
            <v>0.5</v>
          </cell>
          <cell r="Q200">
            <v>0.5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1</v>
          </cell>
          <cell r="X200">
            <v>0.5</v>
          </cell>
          <cell r="Y200">
            <v>0.5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1</v>
          </cell>
          <cell r="AF200">
            <v>0.5</v>
          </cell>
          <cell r="AG200">
            <v>0.5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1</v>
          </cell>
          <cell r="AN200">
            <v>0.5</v>
          </cell>
          <cell r="AO200">
            <v>0.5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1</v>
          </cell>
          <cell r="AV200">
            <v>0.5</v>
          </cell>
          <cell r="AW200">
            <v>0.5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0</v>
          </cell>
          <cell r="EF200">
            <v>0</v>
          </cell>
          <cell r="EG200">
            <v>0</v>
          </cell>
          <cell r="EH200">
            <v>0</v>
          </cell>
          <cell r="EI200">
            <v>0</v>
          </cell>
          <cell r="EJ200">
            <v>0</v>
          </cell>
          <cell r="EK200">
            <v>0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0</v>
          </cell>
          <cell r="FA200">
            <v>0</v>
          </cell>
          <cell r="FB200">
            <v>0</v>
          </cell>
          <cell r="FC200">
            <v>0</v>
          </cell>
          <cell r="FD200">
            <v>0</v>
          </cell>
          <cell r="FE200">
            <v>0</v>
          </cell>
          <cell r="FF200">
            <v>0</v>
          </cell>
          <cell r="FG200">
            <v>0</v>
          </cell>
          <cell r="FH200">
            <v>0</v>
          </cell>
          <cell r="FI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  <cell r="I201">
            <v>1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1</v>
          </cell>
          <cell r="P201">
            <v>0.5</v>
          </cell>
          <cell r="Q201">
            <v>0.5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1</v>
          </cell>
          <cell r="X201">
            <v>0.5</v>
          </cell>
          <cell r="Y201">
            <v>0.5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1</v>
          </cell>
          <cell r="AF201">
            <v>0.5</v>
          </cell>
          <cell r="AG201">
            <v>0.5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1</v>
          </cell>
          <cell r="AN201">
            <v>0.5</v>
          </cell>
          <cell r="AO201">
            <v>0.5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1</v>
          </cell>
          <cell r="AV201">
            <v>0.5</v>
          </cell>
          <cell r="AW201">
            <v>0.5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P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0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  <cell r="EB201">
            <v>0</v>
          </cell>
          <cell r="EC201">
            <v>0</v>
          </cell>
          <cell r="ED201">
            <v>0</v>
          </cell>
          <cell r="EE201">
            <v>0</v>
          </cell>
          <cell r="EF201">
            <v>0</v>
          </cell>
          <cell r="EG201">
            <v>0</v>
          </cell>
          <cell r="EH201">
            <v>0</v>
          </cell>
          <cell r="EI201">
            <v>0</v>
          </cell>
          <cell r="EJ201">
            <v>0</v>
          </cell>
          <cell r="EK201">
            <v>0</v>
          </cell>
          <cell r="EL201">
            <v>0</v>
          </cell>
          <cell r="EM201">
            <v>0</v>
          </cell>
          <cell r="EN201">
            <v>0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0</v>
          </cell>
          <cell r="FA201">
            <v>0</v>
          </cell>
          <cell r="FB201">
            <v>0</v>
          </cell>
          <cell r="FC201">
            <v>0</v>
          </cell>
          <cell r="FD201">
            <v>0</v>
          </cell>
          <cell r="FE201">
            <v>0</v>
          </cell>
          <cell r="FF201">
            <v>0</v>
          </cell>
          <cell r="FG201">
            <v>0</v>
          </cell>
          <cell r="FH201">
            <v>0</v>
          </cell>
          <cell r="FI201">
            <v>0</v>
          </cell>
        </row>
        <row r="202">
          <cell r="A202">
            <v>0</v>
          </cell>
          <cell r="B202">
            <v>0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  <cell r="I202">
            <v>1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1</v>
          </cell>
          <cell r="P202">
            <v>0.5</v>
          </cell>
          <cell r="Q202">
            <v>0.5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1</v>
          </cell>
          <cell r="X202">
            <v>0.5</v>
          </cell>
          <cell r="Y202">
            <v>0.5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1</v>
          </cell>
          <cell r="AF202">
            <v>0.5</v>
          </cell>
          <cell r="AG202">
            <v>0.5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1</v>
          </cell>
          <cell r="AN202">
            <v>0.5</v>
          </cell>
          <cell r="AO202">
            <v>0.5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1</v>
          </cell>
          <cell r="AV202">
            <v>0.5</v>
          </cell>
          <cell r="AW202">
            <v>0.5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  <cell r="EB202">
            <v>0</v>
          </cell>
          <cell r="EC202">
            <v>0</v>
          </cell>
          <cell r="ED202">
            <v>0</v>
          </cell>
          <cell r="EE202">
            <v>0</v>
          </cell>
          <cell r="EF202">
            <v>0</v>
          </cell>
          <cell r="EG202">
            <v>0</v>
          </cell>
          <cell r="EH202">
            <v>0</v>
          </cell>
          <cell r="EI202">
            <v>0</v>
          </cell>
          <cell r="EJ202">
            <v>0</v>
          </cell>
          <cell r="EK202">
            <v>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0</v>
          </cell>
          <cell r="FA202">
            <v>0</v>
          </cell>
          <cell r="FB202">
            <v>0</v>
          </cell>
          <cell r="FC202">
            <v>0</v>
          </cell>
          <cell r="FD202">
            <v>0</v>
          </cell>
          <cell r="FE202">
            <v>0</v>
          </cell>
          <cell r="FF202">
            <v>0</v>
          </cell>
          <cell r="FG202">
            <v>0</v>
          </cell>
          <cell r="FH202">
            <v>0</v>
          </cell>
          <cell r="FI202">
            <v>0</v>
          </cell>
        </row>
        <row r="203">
          <cell r="A203">
            <v>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  <cell r="I203">
            <v>1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1</v>
          </cell>
          <cell r="P203">
            <v>0.5</v>
          </cell>
          <cell r="Q203">
            <v>0.5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1</v>
          </cell>
          <cell r="X203">
            <v>0.5</v>
          </cell>
          <cell r="Y203">
            <v>0.5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1</v>
          </cell>
          <cell r="AF203">
            <v>0.5</v>
          </cell>
          <cell r="AG203">
            <v>0.5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1</v>
          </cell>
          <cell r="AN203">
            <v>0.5</v>
          </cell>
          <cell r="AO203">
            <v>0.5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1</v>
          </cell>
          <cell r="AV203">
            <v>0.5</v>
          </cell>
          <cell r="AW203">
            <v>0.5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P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0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  <cell r="EB203">
            <v>0</v>
          </cell>
          <cell r="EC203">
            <v>0</v>
          </cell>
          <cell r="ED203">
            <v>0</v>
          </cell>
          <cell r="EE203">
            <v>0</v>
          </cell>
          <cell r="EF203">
            <v>0</v>
          </cell>
          <cell r="EG203">
            <v>0</v>
          </cell>
          <cell r="EH203">
            <v>0</v>
          </cell>
          <cell r="EI203">
            <v>0</v>
          </cell>
          <cell r="EJ203">
            <v>0</v>
          </cell>
          <cell r="EK203">
            <v>0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0</v>
          </cell>
          <cell r="FA203">
            <v>0</v>
          </cell>
          <cell r="FB203">
            <v>0</v>
          </cell>
          <cell r="FC203">
            <v>0</v>
          </cell>
          <cell r="FD203">
            <v>0</v>
          </cell>
          <cell r="FE203">
            <v>0</v>
          </cell>
          <cell r="FF203">
            <v>0</v>
          </cell>
          <cell r="FG203">
            <v>0</v>
          </cell>
          <cell r="FH203">
            <v>0</v>
          </cell>
          <cell r="FI203">
            <v>0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  <cell r="I204">
            <v>1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1</v>
          </cell>
          <cell r="P204">
            <v>0.5</v>
          </cell>
          <cell r="Q204">
            <v>0.5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1</v>
          </cell>
          <cell r="X204">
            <v>0.5</v>
          </cell>
          <cell r="Y204">
            <v>0.5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1</v>
          </cell>
          <cell r="AF204">
            <v>0.5</v>
          </cell>
          <cell r="AG204">
            <v>0.5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1</v>
          </cell>
          <cell r="AN204">
            <v>0.5</v>
          </cell>
          <cell r="AO204">
            <v>0.5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1</v>
          </cell>
          <cell r="AV204">
            <v>0.5</v>
          </cell>
          <cell r="AW204">
            <v>0.5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P204">
            <v>0</v>
          </cell>
          <cell r="CQ204">
            <v>0</v>
          </cell>
          <cell r="CR204">
            <v>0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0</v>
          </cell>
          <cell r="DN204">
            <v>0</v>
          </cell>
          <cell r="DO204">
            <v>0</v>
          </cell>
          <cell r="DP204">
            <v>0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  <cell r="EB204">
            <v>0</v>
          </cell>
          <cell r="EC204">
            <v>0</v>
          </cell>
          <cell r="ED204">
            <v>0</v>
          </cell>
          <cell r="EE204">
            <v>0</v>
          </cell>
          <cell r="EF204">
            <v>0</v>
          </cell>
          <cell r="EG204">
            <v>0</v>
          </cell>
          <cell r="EH204">
            <v>0</v>
          </cell>
          <cell r="EI204">
            <v>0</v>
          </cell>
          <cell r="EJ204">
            <v>0</v>
          </cell>
          <cell r="EK204">
            <v>0</v>
          </cell>
          <cell r="EL204">
            <v>0</v>
          </cell>
          <cell r="EM204">
            <v>0</v>
          </cell>
          <cell r="EN204">
            <v>0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0</v>
          </cell>
          <cell r="FA204">
            <v>0</v>
          </cell>
          <cell r="FB204">
            <v>0</v>
          </cell>
          <cell r="FC204">
            <v>0</v>
          </cell>
          <cell r="FD204">
            <v>0</v>
          </cell>
          <cell r="FE204">
            <v>0</v>
          </cell>
          <cell r="FF204">
            <v>0</v>
          </cell>
          <cell r="FG204">
            <v>0</v>
          </cell>
          <cell r="FH204">
            <v>0</v>
          </cell>
          <cell r="FI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  <cell r="I205">
            <v>1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1</v>
          </cell>
          <cell r="P205">
            <v>0.5</v>
          </cell>
          <cell r="Q205">
            <v>0.5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1</v>
          </cell>
          <cell r="X205">
            <v>0.5</v>
          </cell>
          <cell r="Y205">
            <v>0.5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1</v>
          </cell>
          <cell r="AF205">
            <v>0.5</v>
          </cell>
          <cell r="AG205">
            <v>0.5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1</v>
          </cell>
          <cell r="AN205">
            <v>0.5</v>
          </cell>
          <cell r="AO205">
            <v>0.5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1</v>
          </cell>
          <cell r="AV205">
            <v>0.5</v>
          </cell>
          <cell r="AW205">
            <v>0.5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0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  <cell r="EB205">
            <v>0</v>
          </cell>
          <cell r="EC205">
            <v>0</v>
          </cell>
          <cell r="ED205">
            <v>0</v>
          </cell>
          <cell r="EE205">
            <v>0</v>
          </cell>
          <cell r="EF205">
            <v>0</v>
          </cell>
          <cell r="EG205">
            <v>0</v>
          </cell>
          <cell r="EH205">
            <v>0</v>
          </cell>
          <cell r="EI205">
            <v>0</v>
          </cell>
          <cell r="EJ205">
            <v>0</v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>
            <v>0</v>
          </cell>
          <cell r="FA205">
            <v>0</v>
          </cell>
          <cell r="FB205">
            <v>0</v>
          </cell>
          <cell r="FC205">
            <v>0</v>
          </cell>
          <cell r="FD205">
            <v>0</v>
          </cell>
          <cell r="FE205">
            <v>0</v>
          </cell>
          <cell r="FF205">
            <v>0</v>
          </cell>
          <cell r="FG205">
            <v>0</v>
          </cell>
          <cell r="FH205">
            <v>0</v>
          </cell>
          <cell r="FI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  <cell r="I206">
            <v>1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1</v>
          </cell>
          <cell r="P206">
            <v>0.5</v>
          </cell>
          <cell r="Q206">
            <v>0.5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1</v>
          </cell>
          <cell r="X206">
            <v>0.5</v>
          </cell>
          <cell r="Y206">
            <v>0.5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1</v>
          </cell>
          <cell r="AF206">
            <v>0.5</v>
          </cell>
          <cell r="AG206">
            <v>0.5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1</v>
          </cell>
          <cell r="AN206">
            <v>0.5</v>
          </cell>
          <cell r="AO206">
            <v>0.5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1</v>
          </cell>
          <cell r="AV206">
            <v>0.5</v>
          </cell>
          <cell r="AW206">
            <v>0.5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P206">
            <v>0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0</v>
          </cell>
          <cell r="DQ206">
            <v>0</v>
          </cell>
          <cell r="DR206">
            <v>0</v>
          </cell>
          <cell r="DS206">
            <v>0</v>
          </cell>
          <cell r="DT206">
            <v>0</v>
          </cell>
          <cell r="DU206">
            <v>0</v>
          </cell>
          <cell r="DV206">
            <v>0</v>
          </cell>
          <cell r="DW206">
            <v>0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  <cell r="EB206">
            <v>0</v>
          </cell>
          <cell r="EC206">
            <v>0</v>
          </cell>
          <cell r="ED206">
            <v>0</v>
          </cell>
          <cell r="EE206">
            <v>0</v>
          </cell>
          <cell r="EF206">
            <v>0</v>
          </cell>
          <cell r="EG206">
            <v>0</v>
          </cell>
          <cell r="EH206">
            <v>0</v>
          </cell>
          <cell r="EI206">
            <v>0</v>
          </cell>
          <cell r="EJ206">
            <v>0</v>
          </cell>
          <cell r="EK206">
            <v>0</v>
          </cell>
          <cell r="EL206">
            <v>0</v>
          </cell>
          <cell r="EM206">
            <v>0</v>
          </cell>
          <cell r="EN206">
            <v>0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0</v>
          </cell>
          <cell r="FA206">
            <v>0</v>
          </cell>
          <cell r="FB206">
            <v>0</v>
          </cell>
          <cell r="FC206">
            <v>0</v>
          </cell>
          <cell r="FD206">
            <v>0</v>
          </cell>
          <cell r="FE206">
            <v>0</v>
          </cell>
          <cell r="FF206">
            <v>0</v>
          </cell>
          <cell r="FG206">
            <v>0</v>
          </cell>
          <cell r="FH206">
            <v>0</v>
          </cell>
          <cell r="FI206">
            <v>0</v>
          </cell>
        </row>
        <row r="207">
          <cell r="A207">
            <v>0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  <cell r="I207">
            <v>1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1</v>
          </cell>
          <cell r="P207">
            <v>0.5</v>
          </cell>
          <cell r="Q207">
            <v>0.5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1</v>
          </cell>
          <cell r="X207">
            <v>0.5</v>
          </cell>
          <cell r="Y207">
            <v>0.5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1</v>
          </cell>
          <cell r="AF207">
            <v>0.5</v>
          </cell>
          <cell r="AG207">
            <v>0.5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1</v>
          </cell>
          <cell r="AN207">
            <v>0.5</v>
          </cell>
          <cell r="AO207">
            <v>0.5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1</v>
          </cell>
          <cell r="AV207">
            <v>0.5</v>
          </cell>
          <cell r="AW207">
            <v>0.5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P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0</v>
          </cell>
          <cell r="DP207">
            <v>0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  <cell r="DW207">
            <v>0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  <cell r="EB207">
            <v>0</v>
          </cell>
          <cell r="EC207">
            <v>0</v>
          </cell>
          <cell r="ED207">
            <v>0</v>
          </cell>
          <cell r="EE207">
            <v>0</v>
          </cell>
          <cell r="EF207">
            <v>0</v>
          </cell>
          <cell r="EG207">
            <v>0</v>
          </cell>
          <cell r="EH207">
            <v>0</v>
          </cell>
          <cell r="EI207">
            <v>0</v>
          </cell>
          <cell r="EJ207">
            <v>0</v>
          </cell>
          <cell r="EK207">
            <v>0</v>
          </cell>
          <cell r="EL207">
            <v>0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0</v>
          </cell>
          <cell r="FA207">
            <v>0</v>
          </cell>
          <cell r="FB207">
            <v>0</v>
          </cell>
          <cell r="FC207">
            <v>0</v>
          </cell>
          <cell r="FD207">
            <v>0</v>
          </cell>
          <cell r="FE207">
            <v>0</v>
          </cell>
          <cell r="FF207">
            <v>0</v>
          </cell>
          <cell r="FG207">
            <v>0</v>
          </cell>
          <cell r="FH207">
            <v>0</v>
          </cell>
          <cell r="FI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  <cell r="I208">
            <v>1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1</v>
          </cell>
          <cell r="P208">
            <v>0.5</v>
          </cell>
          <cell r="Q208">
            <v>0.5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1</v>
          </cell>
          <cell r="X208">
            <v>0.5</v>
          </cell>
          <cell r="Y208">
            <v>0.5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1</v>
          </cell>
          <cell r="AF208">
            <v>0.5</v>
          </cell>
          <cell r="AG208">
            <v>0.5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1</v>
          </cell>
          <cell r="AN208">
            <v>0.5</v>
          </cell>
          <cell r="AO208">
            <v>0.5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1</v>
          </cell>
          <cell r="AV208">
            <v>0.5</v>
          </cell>
          <cell r="AW208">
            <v>0.5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0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  <cell r="EB208">
            <v>0</v>
          </cell>
          <cell r="EC208">
            <v>0</v>
          </cell>
          <cell r="ED208">
            <v>0</v>
          </cell>
          <cell r="EE208">
            <v>0</v>
          </cell>
          <cell r="EF208">
            <v>0</v>
          </cell>
          <cell r="EG208">
            <v>0</v>
          </cell>
          <cell r="EH208">
            <v>0</v>
          </cell>
          <cell r="EI208">
            <v>0</v>
          </cell>
          <cell r="EJ208">
            <v>0</v>
          </cell>
          <cell r="EK208">
            <v>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0</v>
          </cell>
          <cell r="FA208">
            <v>0</v>
          </cell>
          <cell r="FB208">
            <v>0</v>
          </cell>
          <cell r="FC208">
            <v>0</v>
          </cell>
          <cell r="FD208">
            <v>0</v>
          </cell>
          <cell r="FE208">
            <v>0</v>
          </cell>
          <cell r="FF208">
            <v>0</v>
          </cell>
          <cell r="FG208">
            <v>0</v>
          </cell>
          <cell r="FH208">
            <v>0</v>
          </cell>
          <cell r="FI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  <cell r="I209">
            <v>1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1</v>
          </cell>
          <cell r="P209">
            <v>0.5</v>
          </cell>
          <cell r="Q209">
            <v>0.5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1</v>
          </cell>
          <cell r="X209">
            <v>0.5</v>
          </cell>
          <cell r="Y209">
            <v>0.5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1</v>
          </cell>
          <cell r="AF209">
            <v>0.5</v>
          </cell>
          <cell r="AG209">
            <v>0.5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1</v>
          </cell>
          <cell r="AN209">
            <v>0.5</v>
          </cell>
          <cell r="AO209">
            <v>0.5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1</v>
          </cell>
          <cell r="AV209">
            <v>0.5</v>
          </cell>
          <cell r="AW209">
            <v>0.5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P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  <cell r="DB209">
            <v>0</v>
          </cell>
          <cell r="DC209">
            <v>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0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  <cell r="EB209">
            <v>0</v>
          </cell>
          <cell r="EC209">
            <v>0</v>
          </cell>
          <cell r="ED209">
            <v>0</v>
          </cell>
          <cell r="EE209">
            <v>0</v>
          </cell>
          <cell r="EF209">
            <v>0</v>
          </cell>
          <cell r="EG209">
            <v>0</v>
          </cell>
          <cell r="EH209">
            <v>0</v>
          </cell>
          <cell r="EI209">
            <v>0</v>
          </cell>
          <cell r="EJ209">
            <v>0</v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>
            <v>0</v>
          </cell>
          <cell r="FA209">
            <v>0</v>
          </cell>
          <cell r="FB209">
            <v>0</v>
          </cell>
          <cell r="FC209">
            <v>0</v>
          </cell>
          <cell r="FD209">
            <v>0</v>
          </cell>
          <cell r="FE209">
            <v>0</v>
          </cell>
          <cell r="FF209">
            <v>0</v>
          </cell>
          <cell r="FG209">
            <v>0</v>
          </cell>
          <cell r="FH209">
            <v>0</v>
          </cell>
          <cell r="FI209">
            <v>0</v>
          </cell>
        </row>
        <row r="210">
          <cell r="A210">
            <v>0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  <cell r="I210">
            <v>1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1</v>
          </cell>
          <cell r="P210">
            <v>0.5</v>
          </cell>
          <cell r="Q210">
            <v>0.5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1</v>
          </cell>
          <cell r="X210">
            <v>0.5</v>
          </cell>
          <cell r="Y210">
            <v>0.5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1</v>
          </cell>
          <cell r="AF210">
            <v>0.5</v>
          </cell>
          <cell r="AG210">
            <v>0.5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1</v>
          </cell>
          <cell r="AN210">
            <v>0.5</v>
          </cell>
          <cell r="AO210">
            <v>0.5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1</v>
          </cell>
          <cell r="AV210">
            <v>0.5</v>
          </cell>
          <cell r="AW210">
            <v>0.5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P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0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  <cell r="DW210">
            <v>0</v>
          </cell>
          <cell r="DX210">
            <v>0</v>
          </cell>
          <cell r="DY210">
            <v>0</v>
          </cell>
          <cell r="DZ210">
            <v>0</v>
          </cell>
          <cell r="EA210">
            <v>0</v>
          </cell>
          <cell r="EB210">
            <v>0</v>
          </cell>
          <cell r="EC210">
            <v>0</v>
          </cell>
          <cell r="ED210">
            <v>0</v>
          </cell>
          <cell r="EE210">
            <v>0</v>
          </cell>
          <cell r="EF210">
            <v>0</v>
          </cell>
          <cell r="EG210">
            <v>0</v>
          </cell>
          <cell r="EH210">
            <v>0</v>
          </cell>
          <cell r="EI210">
            <v>0</v>
          </cell>
          <cell r="EJ210">
            <v>0</v>
          </cell>
          <cell r="EK210">
            <v>0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0</v>
          </cell>
          <cell r="FA210">
            <v>0</v>
          </cell>
          <cell r="FB210">
            <v>0</v>
          </cell>
          <cell r="FC210">
            <v>0</v>
          </cell>
          <cell r="FD210">
            <v>0</v>
          </cell>
          <cell r="FE210">
            <v>0</v>
          </cell>
          <cell r="FF210">
            <v>0</v>
          </cell>
          <cell r="FG210">
            <v>0</v>
          </cell>
          <cell r="FH210">
            <v>0</v>
          </cell>
          <cell r="FI210">
            <v>0</v>
          </cell>
        </row>
        <row r="211">
          <cell r="A211">
            <v>0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H211">
            <v>0</v>
          </cell>
          <cell r="I211">
            <v>1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1</v>
          </cell>
          <cell r="P211">
            <v>0.5</v>
          </cell>
          <cell r="Q211">
            <v>0.5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1</v>
          </cell>
          <cell r="X211">
            <v>0.5</v>
          </cell>
          <cell r="Y211">
            <v>0.5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1</v>
          </cell>
          <cell r="AF211">
            <v>0.5</v>
          </cell>
          <cell r="AG211">
            <v>0.5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1</v>
          </cell>
          <cell r="AN211">
            <v>0.5</v>
          </cell>
          <cell r="AO211">
            <v>0.5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1</v>
          </cell>
          <cell r="AV211">
            <v>0.5</v>
          </cell>
          <cell r="AW211">
            <v>0.5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0</v>
          </cell>
          <cell r="EH211">
            <v>0</v>
          </cell>
          <cell r="EI211">
            <v>0</v>
          </cell>
          <cell r="EJ211">
            <v>0</v>
          </cell>
          <cell r="EK211">
            <v>0</v>
          </cell>
          <cell r="EL211">
            <v>0</v>
          </cell>
          <cell r="EM211">
            <v>0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0</v>
          </cell>
          <cell r="FA211">
            <v>0</v>
          </cell>
          <cell r="FB211">
            <v>0</v>
          </cell>
          <cell r="FC211">
            <v>0</v>
          </cell>
          <cell r="FD211">
            <v>0</v>
          </cell>
          <cell r="FE211">
            <v>0</v>
          </cell>
          <cell r="FF211">
            <v>0</v>
          </cell>
          <cell r="FG211">
            <v>0</v>
          </cell>
          <cell r="FH211">
            <v>0</v>
          </cell>
          <cell r="FI211">
            <v>0</v>
          </cell>
        </row>
        <row r="212">
          <cell r="A212">
            <v>0</v>
          </cell>
          <cell r="B212">
            <v>0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H212">
            <v>0</v>
          </cell>
          <cell r="I212">
            <v>1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1</v>
          </cell>
          <cell r="P212">
            <v>0.5</v>
          </cell>
          <cell r="Q212">
            <v>0.5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1</v>
          </cell>
          <cell r="X212">
            <v>0.5</v>
          </cell>
          <cell r="Y212">
            <v>0.5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1</v>
          </cell>
          <cell r="AF212">
            <v>0.5</v>
          </cell>
          <cell r="AG212">
            <v>0.5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1</v>
          </cell>
          <cell r="AN212">
            <v>0.5</v>
          </cell>
          <cell r="AO212">
            <v>0.5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1</v>
          </cell>
          <cell r="AV212">
            <v>0.5</v>
          </cell>
          <cell r="AW212">
            <v>0.5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0</v>
          </cell>
          <cell r="CP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0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  <cell r="EB212">
            <v>0</v>
          </cell>
          <cell r="EC212">
            <v>0</v>
          </cell>
          <cell r="ED212">
            <v>0</v>
          </cell>
          <cell r="EE212">
            <v>0</v>
          </cell>
          <cell r="EF212">
            <v>0</v>
          </cell>
          <cell r="EG212">
            <v>0</v>
          </cell>
          <cell r="EH212">
            <v>0</v>
          </cell>
          <cell r="EI212">
            <v>0</v>
          </cell>
          <cell r="EJ212">
            <v>0</v>
          </cell>
          <cell r="EK212">
            <v>0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0</v>
          </cell>
          <cell r="FA212">
            <v>0</v>
          </cell>
          <cell r="FB212">
            <v>0</v>
          </cell>
          <cell r="FC212">
            <v>0</v>
          </cell>
          <cell r="FD212">
            <v>0</v>
          </cell>
          <cell r="FE212">
            <v>0</v>
          </cell>
          <cell r="FF212">
            <v>0</v>
          </cell>
          <cell r="FG212">
            <v>0</v>
          </cell>
          <cell r="FH212">
            <v>0</v>
          </cell>
          <cell r="FI212">
            <v>0</v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H213">
            <v>0</v>
          </cell>
          <cell r="I213">
            <v>1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1</v>
          </cell>
          <cell r="P213">
            <v>0.5</v>
          </cell>
          <cell r="Q213">
            <v>0.5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1</v>
          </cell>
          <cell r="X213">
            <v>0.5</v>
          </cell>
          <cell r="Y213">
            <v>0.5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1</v>
          </cell>
          <cell r="AF213">
            <v>0.5</v>
          </cell>
          <cell r="AG213">
            <v>0.5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1</v>
          </cell>
          <cell r="AN213">
            <v>0.5</v>
          </cell>
          <cell r="AO213">
            <v>0.5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1</v>
          </cell>
          <cell r="AV213">
            <v>0.5</v>
          </cell>
          <cell r="AW213">
            <v>0.5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0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P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0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  <cell r="EB213">
            <v>0</v>
          </cell>
          <cell r="EC213">
            <v>0</v>
          </cell>
          <cell r="ED213">
            <v>0</v>
          </cell>
          <cell r="EE213">
            <v>0</v>
          </cell>
          <cell r="EF213">
            <v>0</v>
          </cell>
          <cell r="EG213">
            <v>0</v>
          </cell>
          <cell r="EH213">
            <v>0</v>
          </cell>
          <cell r="EI213">
            <v>0</v>
          </cell>
          <cell r="EJ213">
            <v>0</v>
          </cell>
          <cell r="EK213">
            <v>0</v>
          </cell>
          <cell r="EL213">
            <v>0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0</v>
          </cell>
          <cell r="FA213">
            <v>0</v>
          </cell>
          <cell r="FB213">
            <v>0</v>
          </cell>
          <cell r="FC213">
            <v>0</v>
          </cell>
          <cell r="FD213">
            <v>0</v>
          </cell>
          <cell r="FE213">
            <v>0</v>
          </cell>
          <cell r="FF213">
            <v>0</v>
          </cell>
          <cell r="FG213">
            <v>0</v>
          </cell>
          <cell r="FH213">
            <v>0</v>
          </cell>
          <cell r="FI213">
            <v>0</v>
          </cell>
        </row>
      </sheetData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dital Dados"/>
      <sheetName val="Servico"/>
      <sheetName val="Material"/>
      <sheetName val="Salario"/>
      <sheetName val="Transporte"/>
      <sheetName val="Equipame"/>
      <sheetName val="INVENTÁRIO"/>
      <sheetName val="TREVOS"/>
      <sheetName val="CROQUIS"/>
      <sheetName val="MB"/>
      <sheetName val="AQ TR MB"/>
      <sheetName val="MOBIL-CANT"/>
      <sheetName val="P reaj x P atual"/>
      <sheetName val="P reaj x P atual A"/>
      <sheetName val="P reaj x P atual B"/>
      <sheetName val="5 S 01 513 01"/>
      <sheetName val="3 S 02 241 00"/>
      <sheetName val="3 S 08 301 01"/>
      <sheetName val="3 S 02 540 01"/>
      <sheetName val="3 S 08 109 12"/>
      <sheetName val="3 S 08 200 50"/>
      <sheetName val="3 S 08 103 50"/>
      <sheetName val="3 S 08 101 01"/>
      <sheetName val="3 S 08 101 02"/>
      <sheetName val="2 S 04 964 51"/>
      <sheetName val="2 S 04 964 52"/>
      <sheetName val="2 S 04 964 53"/>
      <sheetName val="2 S 04 964 54"/>
      <sheetName val="2 S 04 963 53"/>
      <sheetName val="2 S 04 963 60"/>
      <sheetName val="2 S 04 963 81"/>
      <sheetName val="2 S 04 963 82"/>
      <sheetName val="2 S 04 963 83"/>
      <sheetName val="2 S 04 963 84"/>
      <sheetName val="2 S 04 963 85"/>
      <sheetName val="2 S 01 510 00"/>
      <sheetName val="4 S 06 100 21"/>
      <sheetName val="3 S 08 100 00"/>
      <sheetName val="3 S 08 300 01"/>
      <sheetName val="3 S 08 301 02"/>
      <sheetName val="3 S 08 301 03"/>
      <sheetName val="3 S 08 302 01"/>
      <sheetName val="3 S 08 302 02"/>
      <sheetName val="3 S 08 400 00"/>
      <sheetName val="3 S 08 400 01"/>
      <sheetName val="3 S 08 401 00"/>
      <sheetName val="3 S 08 402 00"/>
      <sheetName val="3 S 08 403 00"/>
      <sheetName val="3 S 08 900 00"/>
      <sheetName val="3 S 08 900 01"/>
      <sheetName val="3 S 08 901 00"/>
      <sheetName val="3 S 08 901 01"/>
      <sheetName val="3 S 08 910 00"/>
      <sheetName val="5 S 02 400 00"/>
      <sheetName val="3 S 03 950 00"/>
      <sheetName val="3 S 05 000 00"/>
      <sheetName val="3 S 05 001 00"/>
      <sheetName val="3 S 08 500 00"/>
      <sheetName val="3 S 08 501 00"/>
      <sheetName val="3 S 02 540 50"/>
      <sheetName val="3 S 01 200 00"/>
      <sheetName val="3 S 03 329 01"/>
      <sheetName val="3 S 03 329 51"/>
      <sheetName val="3 S 03 940 02"/>
      <sheetName val="3 S 03 353 00"/>
      <sheetName val="2 S 04 962 60"/>
      <sheetName val="3 S 03 940 01"/>
      <sheetName val="2 S 04 991 51"/>
      <sheetName val="2 S 04 950 75"/>
      <sheetName val="2 S 04 950 77"/>
      <sheetName val="2 S 04 901 21"/>
      <sheetName val="2 S 04 931 51"/>
      <sheetName val="2 S 04 931 52"/>
      <sheetName val="2 S 04 931 53"/>
      <sheetName val="2 S 04 931 56"/>
      <sheetName val="2 S 04 931 57"/>
      <sheetName val="2 S 04 931 58"/>
      <sheetName val="2 S 04 931 61"/>
      <sheetName val="2 S 05 302 07"/>
      <sheetName val="2 S 04 964 56"/>
      <sheetName val="2 S 04 961 52"/>
      <sheetName val="2 S 04 999 57"/>
      <sheetName val="2 S 05 100 00"/>
      <sheetName val="2 S 05 302 05"/>
      <sheetName val="2 S 05 102 00"/>
      <sheetName val="2 S 04 963 54"/>
      <sheetName val="2 S 04 963 66"/>
      <sheetName val="2 S 04 963 68"/>
      <sheetName val="2 S 04 963 86"/>
      <sheetName val="2 S 04 962 66"/>
      <sheetName val="2 S 04 962 68"/>
      <sheetName val="3 S 08 109 00 "/>
      <sheetName val="2 S 01 100 23"/>
      <sheetName val="2 S 01 100 26"/>
      <sheetName val="2 S 04 962 62"/>
      <sheetName val="1 A 01 401 01"/>
      <sheetName val="1 A 01 415 51"/>
      <sheetName val="1 A 01 890 01"/>
      <sheetName val="1 A 01 892 01"/>
      <sheetName val="1 A 00 002 00 "/>
      <sheetName val="1 A 00 002 03"/>
      <sheetName val="1 A 00 002 06"/>
      <sheetName val="1 A 00 002 41"/>
      <sheetName val="E412"/>
      <sheetName val="T501"/>
      <sheetName val="T701"/>
      <sheetName val="E011"/>
      <sheetName val="E402"/>
      <sheetName val="1 A 00 002 91"/>
      <sheetName val="1 A 00 301 00"/>
      <sheetName val="1 A 01 170 02"/>
      <sheetName val="1 A 01 720 02"/>
      <sheetName val="1 A 01 720 00"/>
      <sheetName val="1 A 01 200 02"/>
      <sheetName val="1 A 00 961 00"/>
      <sheetName val="1 A 00 716 00"/>
      <sheetName val="1 A 00 717 00"/>
      <sheetName val="1 A 01 755 51"/>
      <sheetName val="1 A 01 760 51"/>
      <sheetName val="1 A 01 765 51"/>
      <sheetName val="1 A 01 580 02"/>
      <sheetName val="1 A 01 580 01"/>
      <sheetName val="1 A 00 302 00"/>
      <sheetName val="1 A 00 303 00"/>
      <sheetName val="1 A 01 120 01"/>
      <sheetName val="1 A 01 412 01"/>
      <sheetName val="1 A 01 790 01"/>
      <sheetName val="1 A 01 604 51"/>
      <sheetName val="1 A 01 751 51"/>
      <sheetName val="1 A 01 423 50"/>
      <sheetName val="1 A 01 412 51"/>
      <sheetName val="1 A 01 170 01"/>
      <sheetName val="1 A 01 200 01"/>
      <sheetName val="1 A 00 963 00"/>
      <sheetName val="1 A 01 150 01"/>
      <sheetName val="1 A 01 100 01"/>
      <sheetName val="1 A 00 002 90"/>
      <sheetName val="1 A 01 780 01"/>
      <sheetName val="1 A 01 105 01"/>
      <sheetName val="1 A 00 901 51"/>
      <sheetName val="1 A 01 603 51"/>
      <sheetName val="1 A 01 580 03"/>
      <sheetName val="1 A 00 902 51"/>
      <sheetName val="1 A 01 422 51"/>
      <sheetName val="1 A 01 893 01"/>
      <sheetName val="1 A 01 111 01"/>
      <sheetName val="1 A 01 200 04"/>
      <sheetName val="1 A 01 150 02"/>
      <sheetName val="1 A 01 775 51"/>
      <sheetName val="1 A 01 100 02 "/>
      <sheetName val="1 A 01 105 02"/>
      <sheetName val="1 A 01 418 51"/>
      <sheetName val="1 A 99 004 00"/>
      <sheetName val="compos1"/>
      <sheetName val="A"/>
      <sheetName val="p a t o 99 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6">
          <cell r="N6">
            <v>8.4699999999999998E-2</v>
          </cell>
          <cell r="S6">
            <v>4.1599999999999998E-2</v>
          </cell>
        </row>
        <row r="7">
          <cell r="N7">
            <v>-9.69E-2</v>
          </cell>
          <cell r="S7">
            <v>3.61E-2</v>
          </cell>
        </row>
        <row r="8">
          <cell r="N8">
            <v>2.9100000000000001E-2</v>
          </cell>
          <cell r="S8">
            <v>3.7999999999999999E-2</v>
          </cell>
        </row>
        <row r="9">
          <cell r="N9">
            <v>6.7000000000000002E-3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a Corrente"/>
    </sheetNames>
    <definedNames>
      <definedName name="Dom_Páscoa" refersTo="#REF!"/>
    </defined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AP"/>
      <sheetName val="Curva GERAL"/>
      <sheetName val="CURVA EPC"/>
      <sheetName val="CURVA METSO"/>
      <sheetName val="CURVA PAULINO"/>
      <sheetName val="CURVA MILPLAN"/>
      <sheetName val="CURVA SERV GERAIS"/>
      <sheetName val="CURVA ENGENHARIA"/>
      <sheetName val="CURVA FORNECIMENTO"/>
      <sheetName val="CURVA CIVIL"/>
      <sheetName val="CURVA MONTAGEM"/>
      <sheetName val="CRG"/>
      <sheetName val="DOC"/>
      <sheetName val="SEM"/>
      <sheetName val="MES"/>
      <sheetName val="DIS"/>
      <sheetName val="sid_ni_5"/>
      <sheetName val="medição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mobcant br 316"/>
      <sheetName val="orc ID nº12"/>
      <sheetName val="orc ID nº13"/>
      <sheetName val="orc ID nº 14"/>
      <sheetName val="orc ID nº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B1" t="str">
            <v>EDT</v>
          </cell>
          <cell r="C1" t="str">
            <v>ÁREA</v>
          </cell>
          <cell r="D1" t="str">
            <v>NOME TAREFA</v>
          </cell>
          <cell r="E1" t="str">
            <v>DURACAO</v>
          </cell>
          <cell r="F1" t="str">
            <v>INICIO BASE</v>
          </cell>
          <cell r="G1" t="str">
            <v>INICIO</v>
          </cell>
          <cell r="H1" t="str">
            <v>INICIO REAL</v>
          </cell>
          <cell r="I1" t="str">
            <v>TERM BASE</v>
          </cell>
          <cell r="J1" t="str">
            <v>TERM</v>
          </cell>
          <cell r="K1" t="str">
            <v>TERM REAL</v>
          </cell>
          <cell r="L1" t="str">
            <v>A1EQ</v>
          </cell>
          <cell r="M1" t="str">
            <v>A1EQ AVF</v>
          </cell>
          <cell r="N1" t="str">
            <v>AVF ANT</v>
          </cell>
          <cell r="O1" t="str">
            <v>ANF ATU</v>
          </cell>
          <cell r="P1" t="str">
            <v>EQ</v>
          </cell>
          <cell r="Q1" t="str">
            <v>PREDEC</v>
          </cell>
          <cell r="R1" t="str">
            <v>SUCESS</v>
          </cell>
          <cell r="S1" t="str">
            <v>RECURSO</v>
          </cell>
          <cell r="T1" t="str">
            <v>DATA PREV</v>
          </cell>
        </row>
        <row r="2">
          <cell r="D2" t="str">
            <v>MMX - BENEFICIAMENTO DE ITABIRITOS - AMAPÁ</v>
          </cell>
          <cell r="E2" t="str">
            <v>232 dias</v>
          </cell>
          <cell r="F2">
            <v>38719.333333333336</v>
          </cell>
          <cell r="G2">
            <v>38719.333333333336</v>
          </cell>
          <cell r="H2">
            <v>38719.333333333336</v>
          </cell>
          <cell r="I2">
            <v>38989.729166666664</v>
          </cell>
          <cell r="J2">
            <v>39066.729166666664</v>
          </cell>
          <cell r="K2" t="str">
            <v>NA</v>
          </cell>
          <cell r="L2">
            <v>105.01</v>
          </cell>
          <cell r="M2">
            <v>2402.5</v>
          </cell>
          <cell r="N2">
            <v>473.38</v>
          </cell>
          <cell r="O2">
            <v>19.7</v>
          </cell>
          <cell r="P2">
            <v>19.7</v>
          </cell>
          <cell r="T2">
            <v>39066</v>
          </cell>
        </row>
        <row r="3">
          <cell r="D3" t="str">
            <v xml:space="preserve"> MILESTONES</v>
          </cell>
          <cell r="E3" t="str">
            <v>130 dias</v>
          </cell>
          <cell r="F3">
            <v>38719.375</v>
          </cell>
          <cell r="G3">
            <v>38719.333333333336</v>
          </cell>
          <cell r="H3">
            <v>38719.333333333336</v>
          </cell>
          <cell r="I3">
            <v>38719.375</v>
          </cell>
          <cell r="J3">
            <v>38912.333333333336</v>
          </cell>
          <cell r="K3">
            <v>38912.333333333336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 t="str">
            <v>#ERRO</v>
          </cell>
          <cell r="T3">
            <v>38912</v>
          </cell>
        </row>
        <row r="4">
          <cell r="D4" t="str">
            <v>Início do Projeto</v>
          </cell>
          <cell r="E4" t="str">
            <v>0 dias</v>
          </cell>
          <cell r="F4">
            <v>38719.333333333336</v>
          </cell>
          <cell r="G4">
            <v>38719.333333333336</v>
          </cell>
          <cell r="H4">
            <v>38719.333333333336</v>
          </cell>
          <cell r="I4">
            <v>38719.333333333336</v>
          </cell>
          <cell r="J4">
            <v>38719.333333333336</v>
          </cell>
          <cell r="K4">
            <v>38719.333333333336</v>
          </cell>
          <cell r="L4">
            <v>0</v>
          </cell>
          <cell r="M4">
            <v>0</v>
          </cell>
          <cell r="N4">
            <v>0</v>
          </cell>
          <cell r="O4">
            <v>100</v>
          </cell>
          <cell r="P4" t="str">
            <v>#ERRO</v>
          </cell>
          <cell r="R4" t="str">
            <v>3;4TI+79 dias;5TI+95 dias;6TI+84 dias;7TI+104 dias;8TI+130 dias</v>
          </cell>
          <cell r="T4">
            <v>38719</v>
          </cell>
        </row>
        <row r="5">
          <cell r="D5" t="str">
            <v>Recebimento Documentos de Referencia - ECM</v>
          </cell>
          <cell r="E5" t="str">
            <v>0 dias</v>
          </cell>
          <cell r="F5">
            <v>38719.333333333336</v>
          </cell>
          <cell r="G5">
            <v>38719.333333333336</v>
          </cell>
          <cell r="H5">
            <v>38719.333333333336</v>
          </cell>
          <cell r="I5">
            <v>38719.333333333336</v>
          </cell>
          <cell r="J5">
            <v>38719.333333333336</v>
          </cell>
          <cell r="K5">
            <v>38719.333333333336</v>
          </cell>
          <cell r="L5">
            <v>0</v>
          </cell>
          <cell r="M5">
            <v>0</v>
          </cell>
          <cell r="N5">
            <v>0</v>
          </cell>
          <cell r="O5">
            <v>100</v>
          </cell>
          <cell r="P5" t="str">
            <v>#ERRO</v>
          </cell>
          <cell r="Q5">
            <v>2</v>
          </cell>
          <cell r="R5" t="str">
            <v>14II;16II;20;21TI+34 dias;25;31;38;45;58;62II;582</v>
          </cell>
          <cell r="T5">
            <v>38719</v>
          </cell>
        </row>
        <row r="6">
          <cell r="D6" t="str">
            <v>Levantamento Topográfico GEOID</v>
          </cell>
          <cell r="E6" t="str">
            <v>0 dias</v>
          </cell>
          <cell r="F6">
            <v>38748.333333333336</v>
          </cell>
          <cell r="G6">
            <v>38839.333333333336</v>
          </cell>
          <cell r="H6">
            <v>38839.333333333336</v>
          </cell>
          <cell r="I6">
            <v>38748.333333333336</v>
          </cell>
          <cell r="J6">
            <v>38839.333333333336</v>
          </cell>
          <cell r="K6">
            <v>38839.333333333336</v>
          </cell>
          <cell r="L6">
            <v>0</v>
          </cell>
          <cell r="M6">
            <v>0</v>
          </cell>
          <cell r="N6">
            <v>0</v>
          </cell>
          <cell r="O6">
            <v>100</v>
          </cell>
          <cell r="P6" t="str">
            <v>#ERRO</v>
          </cell>
          <cell r="Q6" t="str">
            <v>2TI+79 dias</v>
          </cell>
          <cell r="R6" t="str">
            <v>16II</v>
          </cell>
          <cell r="T6">
            <v>38839</v>
          </cell>
        </row>
        <row r="7">
          <cell r="D7" t="str">
            <v>Distribuição Granuloquímica do ROM - Dados da Fundação Gorceix, UFMG e MMX</v>
          </cell>
          <cell r="E7" t="str">
            <v>0 dias</v>
          </cell>
          <cell r="F7">
            <v>38733.333333333336</v>
          </cell>
          <cell r="G7">
            <v>38861.333333333336</v>
          </cell>
          <cell r="H7">
            <v>38861.333333333336</v>
          </cell>
          <cell r="I7">
            <v>38733.333333333336</v>
          </cell>
          <cell r="J7">
            <v>38861.333333333336</v>
          </cell>
          <cell r="K7">
            <v>38861.333333333336</v>
          </cell>
          <cell r="L7">
            <v>0</v>
          </cell>
          <cell r="M7">
            <v>0</v>
          </cell>
          <cell r="N7">
            <v>0</v>
          </cell>
          <cell r="O7">
            <v>100</v>
          </cell>
          <cell r="P7" t="str">
            <v>#ERRO</v>
          </cell>
          <cell r="Q7" t="str">
            <v>2TI+95 dias</v>
          </cell>
          <cell r="R7" t="str">
            <v>14II</v>
          </cell>
          <cell r="T7">
            <v>38861</v>
          </cell>
        </row>
        <row r="8">
          <cell r="D8" t="str">
            <v>1ª Relocação da Usina (Platô e Barragem com Cotas Aproximadas)</v>
          </cell>
          <cell r="E8" t="str">
            <v>0 dias</v>
          </cell>
          <cell r="F8" t="str">
            <v>NA</v>
          </cell>
          <cell r="G8">
            <v>38846.333333333336</v>
          </cell>
          <cell r="H8">
            <v>38846.333333333336</v>
          </cell>
          <cell r="I8" t="str">
            <v>NA</v>
          </cell>
          <cell r="J8">
            <v>38846.333333333336</v>
          </cell>
          <cell r="K8">
            <v>38846.333333333336</v>
          </cell>
          <cell r="L8">
            <v>0</v>
          </cell>
          <cell r="M8">
            <v>0</v>
          </cell>
          <cell r="N8">
            <v>0</v>
          </cell>
          <cell r="O8">
            <v>100</v>
          </cell>
          <cell r="P8" t="str">
            <v>#ERRO</v>
          </cell>
          <cell r="Q8" t="str">
            <v>2TI+84 dias</v>
          </cell>
          <cell r="R8" t="str">
            <v>16II</v>
          </cell>
          <cell r="T8">
            <v>38846</v>
          </cell>
        </row>
        <row r="9">
          <cell r="D9" t="str">
            <v>2ª Relocação da Usina (Diminuição da Distância Entre o Platô e a Mina)</v>
          </cell>
          <cell r="E9" t="str">
            <v>0 dias</v>
          </cell>
          <cell r="F9" t="str">
            <v>NA</v>
          </cell>
          <cell r="G9">
            <v>38874.333333333336</v>
          </cell>
          <cell r="H9">
            <v>38874.333333333336</v>
          </cell>
          <cell r="I9" t="str">
            <v>NA</v>
          </cell>
          <cell r="J9">
            <v>38874.333333333336</v>
          </cell>
          <cell r="K9">
            <v>38874.333333333336</v>
          </cell>
          <cell r="L9">
            <v>0</v>
          </cell>
          <cell r="M9">
            <v>0</v>
          </cell>
          <cell r="N9">
            <v>0</v>
          </cell>
          <cell r="O9">
            <v>100</v>
          </cell>
          <cell r="P9" t="str">
            <v>#ERRO</v>
          </cell>
          <cell r="Q9" t="str">
            <v>2TI+104 dias</v>
          </cell>
          <cell r="R9" t="str">
            <v>16II</v>
          </cell>
          <cell r="T9">
            <v>38874</v>
          </cell>
        </row>
        <row r="10">
          <cell r="D10" t="str">
            <v>Revisão Geral do Layout da Planta Conforme Ata de Reunião E-PG-3625A-AR0036/06</v>
          </cell>
          <cell r="E10" t="str">
            <v>0 dias</v>
          </cell>
          <cell r="F10" t="str">
            <v>NA</v>
          </cell>
          <cell r="G10">
            <v>38912.333333333336</v>
          </cell>
          <cell r="H10">
            <v>38912.333333333336</v>
          </cell>
          <cell r="I10" t="str">
            <v>NA</v>
          </cell>
          <cell r="J10">
            <v>38912.333333333336</v>
          </cell>
          <cell r="K10">
            <v>38912.333333333336</v>
          </cell>
          <cell r="L10">
            <v>0</v>
          </cell>
          <cell r="M10">
            <v>0</v>
          </cell>
          <cell r="N10">
            <v>0</v>
          </cell>
          <cell r="O10">
            <v>100</v>
          </cell>
          <cell r="P10" t="str">
            <v>#ERRO</v>
          </cell>
          <cell r="Q10" t="str">
            <v>2TI+130 dias</v>
          </cell>
          <cell r="R10" t="str">
            <v>16II</v>
          </cell>
          <cell r="T10">
            <v>38912</v>
          </cell>
        </row>
        <row r="11">
          <cell r="B11">
            <v>1</v>
          </cell>
          <cell r="D11" t="str">
            <v>ENGENHARIA DE PROJETOS</v>
          </cell>
          <cell r="E11" t="str">
            <v>225 dias</v>
          </cell>
          <cell r="F11">
            <v>38719.375</v>
          </cell>
          <cell r="G11">
            <v>38728.333333333336</v>
          </cell>
          <cell r="H11">
            <v>38728.333333333336</v>
          </cell>
          <cell r="I11">
            <v>38988.604166666664</v>
          </cell>
          <cell r="J11">
            <v>39066.729166666664</v>
          </cell>
          <cell r="K11" t="str">
            <v>NA</v>
          </cell>
          <cell r="L11">
            <v>105.01</v>
          </cell>
          <cell r="M11">
            <v>2402.5</v>
          </cell>
          <cell r="N11">
            <v>473.38</v>
          </cell>
          <cell r="O11">
            <v>19.7</v>
          </cell>
          <cell r="P11">
            <v>19.7</v>
          </cell>
          <cell r="T11">
            <v>39066</v>
          </cell>
        </row>
        <row r="12">
          <cell r="B12" t="str">
            <v>1.1</v>
          </cell>
          <cell r="C12" t="str">
            <v>200A</v>
          </cell>
          <cell r="D12" t="str">
            <v>BENEFICIAMENTO</v>
          </cell>
          <cell r="E12" t="str">
            <v>225 dias</v>
          </cell>
          <cell r="F12">
            <v>38719.375</v>
          </cell>
          <cell r="G12">
            <v>38728.333333333336</v>
          </cell>
          <cell r="H12">
            <v>38728.333333333336</v>
          </cell>
          <cell r="I12">
            <v>38986.604166666664</v>
          </cell>
          <cell r="J12">
            <v>39066.729166666664</v>
          </cell>
          <cell r="K12" t="str">
            <v>NA</v>
          </cell>
          <cell r="L12">
            <v>75.48</v>
          </cell>
          <cell r="M12">
            <v>1726.88</v>
          </cell>
          <cell r="N12">
            <v>335.16</v>
          </cell>
          <cell r="O12">
            <v>19.41</v>
          </cell>
          <cell r="P12">
            <v>19.41</v>
          </cell>
          <cell r="T12">
            <v>39066</v>
          </cell>
        </row>
        <row r="13">
          <cell r="B13" t="str">
            <v>1.1.1</v>
          </cell>
          <cell r="C13" t="str">
            <v>205A</v>
          </cell>
          <cell r="D13" t="str">
            <v>Geral (0_)</v>
          </cell>
          <cell r="E13" t="str">
            <v>196 dias</v>
          </cell>
          <cell r="F13">
            <v>38728.333333333336</v>
          </cell>
          <cell r="G13">
            <v>38728.333333333336</v>
          </cell>
          <cell r="H13">
            <v>38728.333333333336</v>
          </cell>
          <cell r="I13">
            <v>38953.729166666664</v>
          </cell>
          <cell r="J13">
            <v>39022.729166666664</v>
          </cell>
          <cell r="K13" t="str">
            <v>NA</v>
          </cell>
          <cell r="L13">
            <v>14.04</v>
          </cell>
          <cell r="M13">
            <v>321.13</v>
          </cell>
          <cell r="N13">
            <v>135.54</v>
          </cell>
          <cell r="O13">
            <v>42.21</v>
          </cell>
          <cell r="P13">
            <v>42.21</v>
          </cell>
          <cell r="T13">
            <v>39022</v>
          </cell>
        </row>
        <row r="14">
          <cell r="D14" t="str">
            <v>Projeto Conceitual</v>
          </cell>
          <cell r="E14" t="str">
            <v>148 dias</v>
          </cell>
          <cell r="F14">
            <v>38728.333333333336</v>
          </cell>
          <cell r="G14">
            <v>38728.333333333336</v>
          </cell>
          <cell r="H14">
            <v>38728.333333333336</v>
          </cell>
          <cell r="I14">
            <v>38790.729166666664</v>
          </cell>
          <cell r="J14">
            <v>38950.729166666664</v>
          </cell>
          <cell r="K14" t="str">
            <v>NA</v>
          </cell>
          <cell r="L14">
            <v>0.61</v>
          </cell>
          <cell r="M14">
            <v>14</v>
          </cell>
          <cell r="N14">
            <v>12.6</v>
          </cell>
          <cell r="O14">
            <v>90</v>
          </cell>
          <cell r="P14">
            <v>90</v>
          </cell>
          <cell r="T14">
            <v>38950</v>
          </cell>
        </row>
        <row r="15">
          <cell r="D15" t="str">
            <v>Processo</v>
          </cell>
          <cell r="E15" t="str">
            <v>143 dias</v>
          </cell>
          <cell r="F15">
            <v>38728.333333333336</v>
          </cell>
          <cell r="G15">
            <v>38728.333333333336</v>
          </cell>
          <cell r="H15">
            <v>38728.333333333336</v>
          </cell>
          <cell r="I15">
            <v>38783.729166666664</v>
          </cell>
          <cell r="J15">
            <v>38939.729166666664</v>
          </cell>
          <cell r="K15" t="str">
            <v>NA</v>
          </cell>
          <cell r="L15">
            <v>0.52</v>
          </cell>
          <cell r="M15">
            <v>12</v>
          </cell>
          <cell r="N15">
            <v>10.8</v>
          </cell>
          <cell r="O15">
            <v>90</v>
          </cell>
          <cell r="P15">
            <v>90</v>
          </cell>
          <cell r="T15">
            <v>38939</v>
          </cell>
        </row>
        <row r="16">
          <cell r="B16" t="str">
            <v>BP.205.FP.01</v>
          </cell>
          <cell r="D16" t="str">
            <v>Fluxograma De Processo</v>
          </cell>
          <cell r="E16" t="str">
            <v>143 dias</v>
          </cell>
          <cell r="F16">
            <v>38728.333333333336</v>
          </cell>
          <cell r="G16">
            <v>38728.333333333336</v>
          </cell>
          <cell r="H16">
            <v>38728.333333333336</v>
          </cell>
          <cell r="I16">
            <v>38783.729166666664</v>
          </cell>
          <cell r="J16">
            <v>38939.729166666664</v>
          </cell>
          <cell r="K16" t="str">
            <v>NA</v>
          </cell>
          <cell r="L16">
            <v>0.52</v>
          </cell>
          <cell r="M16">
            <v>12</v>
          </cell>
          <cell r="N16">
            <v>10.8</v>
          </cell>
          <cell r="O16">
            <v>90</v>
          </cell>
          <cell r="P16">
            <v>90</v>
          </cell>
          <cell r="Q16" t="str">
            <v>3II;5II</v>
          </cell>
          <cell r="R16" t="str">
            <v>17;22II;26II;29II;30II;32II;33II;39II;59II;88II;90II;117II;138II;209II;235II;240II;335II;337II;341;382II;388II;390II;394II;306II;184II;186II;273II;275II;166II;167II;421II;584II</v>
          </cell>
          <cell r="S16" t="str">
            <v>EQUIPE PRO[18%]</v>
          </cell>
          <cell r="T16">
            <v>38939</v>
          </cell>
        </row>
        <row r="17">
          <cell r="D17" t="str">
            <v>Mecânica</v>
          </cell>
          <cell r="E17" t="str">
            <v>56 dias</v>
          </cell>
          <cell r="F17">
            <v>38769.333333333336</v>
          </cell>
          <cell r="G17">
            <v>38835.333333333336</v>
          </cell>
          <cell r="H17">
            <v>38835.333333333336</v>
          </cell>
          <cell r="I17">
            <v>38790.729166666664</v>
          </cell>
          <cell r="J17">
            <v>38917.729166666664</v>
          </cell>
          <cell r="K17" t="str">
            <v>NA</v>
          </cell>
          <cell r="L17">
            <v>0.09</v>
          </cell>
          <cell r="M17">
            <v>2</v>
          </cell>
          <cell r="N17">
            <v>1.8</v>
          </cell>
          <cell r="O17">
            <v>90</v>
          </cell>
          <cell r="P17">
            <v>90</v>
          </cell>
          <cell r="T17">
            <v>38917</v>
          </cell>
        </row>
        <row r="18">
          <cell r="B18" t="str">
            <v>BB.205.DB.02</v>
          </cell>
          <cell r="D18" t="str">
            <v>Desenho Básico (Arranjo Geral da Planta)</v>
          </cell>
          <cell r="E18" t="str">
            <v>56 dias</v>
          </cell>
          <cell r="F18">
            <v>38769.333333333336</v>
          </cell>
          <cell r="G18">
            <v>38835.333333333336</v>
          </cell>
          <cell r="H18">
            <v>38835.333333333336</v>
          </cell>
          <cell r="I18">
            <v>38783.729166666664</v>
          </cell>
          <cell r="J18">
            <v>38917.729166666664</v>
          </cell>
          <cell r="K18" t="str">
            <v>NA</v>
          </cell>
          <cell r="L18">
            <v>0.09</v>
          </cell>
          <cell r="M18">
            <v>2</v>
          </cell>
          <cell r="N18">
            <v>1.8</v>
          </cell>
          <cell r="O18">
            <v>90</v>
          </cell>
          <cell r="P18">
            <v>90</v>
          </cell>
          <cell r="Q18" t="str">
            <v>3II;4II;6II;7II;8II</v>
          </cell>
          <cell r="R18" t="str">
            <v>17;26II;29II;30II;32II;33II;49II;46II;50II;59II;579II;76II;75;714II;715II;431II;463;511II;514II;580II;631II;745II+77 dias</v>
          </cell>
          <cell r="S18" t="str">
            <v>EQUIPE MEC[15%]</v>
          </cell>
          <cell r="T18">
            <v>38917</v>
          </cell>
        </row>
        <row r="19">
          <cell r="D19" t="str">
            <v>APROVAÇÃO MMX</v>
          </cell>
          <cell r="E19" t="str">
            <v>5 dias</v>
          </cell>
          <cell r="F19">
            <v>38784.333333333336</v>
          </cell>
          <cell r="G19">
            <v>38940.333333333336</v>
          </cell>
          <cell r="H19" t="str">
            <v>NA</v>
          </cell>
          <cell r="I19">
            <v>38790.729166666664</v>
          </cell>
          <cell r="J19">
            <v>38950.729166666664</v>
          </cell>
          <cell r="K19" t="str">
            <v>NA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str">
            <v>#ERRO</v>
          </cell>
          <cell r="Q19" t="str">
            <v>14;16</v>
          </cell>
          <cell r="T19">
            <v>38950</v>
          </cell>
        </row>
        <row r="20">
          <cell r="D20" t="str">
            <v>Projeto Básico</v>
          </cell>
          <cell r="E20" t="str">
            <v>145 dias</v>
          </cell>
          <cell r="F20">
            <v>38757.333333333336</v>
          </cell>
          <cell r="G20">
            <v>38757.333333333336</v>
          </cell>
          <cell r="H20">
            <v>38757.333333333336</v>
          </cell>
          <cell r="I20">
            <v>38868.729166666664</v>
          </cell>
          <cell r="J20">
            <v>38978.729166666664</v>
          </cell>
          <cell r="K20" t="str">
            <v>NA</v>
          </cell>
          <cell r="L20">
            <v>7.91</v>
          </cell>
          <cell r="M20">
            <v>181</v>
          </cell>
          <cell r="N20">
            <v>117.06</v>
          </cell>
          <cell r="O20">
            <v>64.680000000000007</v>
          </cell>
          <cell r="P20">
            <v>64.680000000000007</v>
          </cell>
          <cell r="T20">
            <v>38978</v>
          </cell>
        </row>
        <row r="21">
          <cell r="D21" t="str">
            <v>Processo</v>
          </cell>
          <cell r="E21" t="str">
            <v>124 dias</v>
          </cell>
          <cell r="F21">
            <v>38757.333333333336</v>
          </cell>
          <cell r="G21">
            <v>38757.333333333336</v>
          </cell>
          <cell r="H21">
            <v>38757.333333333336</v>
          </cell>
          <cell r="I21">
            <v>38792.729166666664</v>
          </cell>
          <cell r="J21">
            <v>38945.729166666664</v>
          </cell>
          <cell r="K21" t="str">
            <v>NA</v>
          </cell>
          <cell r="L21">
            <v>0.32</v>
          </cell>
          <cell r="M21">
            <v>7.38</v>
          </cell>
          <cell r="N21">
            <v>5.84</v>
          </cell>
          <cell r="O21">
            <v>79.150000000000006</v>
          </cell>
          <cell r="P21">
            <v>79.150000000000006</v>
          </cell>
          <cell r="T21">
            <v>38945</v>
          </cell>
        </row>
        <row r="22">
          <cell r="B22" t="str">
            <v>BP.205.CP.01</v>
          </cell>
          <cell r="D22" t="str">
            <v>Critério De Projeto De Processo</v>
          </cell>
          <cell r="E22" t="str">
            <v>33 dias</v>
          </cell>
          <cell r="F22">
            <v>38757.333333333336</v>
          </cell>
          <cell r="G22">
            <v>38757.333333333336</v>
          </cell>
          <cell r="H22">
            <v>38757.333333333336</v>
          </cell>
          <cell r="I22">
            <v>38783.729166666664</v>
          </cell>
          <cell r="J22">
            <v>38806.729166666664</v>
          </cell>
          <cell r="K22" t="str">
            <v>NA</v>
          </cell>
          <cell r="L22">
            <v>0.15</v>
          </cell>
          <cell r="M22">
            <v>3.5</v>
          </cell>
          <cell r="N22">
            <v>3.15</v>
          </cell>
          <cell r="O22">
            <v>90</v>
          </cell>
          <cell r="P22">
            <v>90</v>
          </cell>
          <cell r="Q22">
            <v>3</v>
          </cell>
          <cell r="R22">
            <v>23</v>
          </cell>
          <cell r="S22" t="str">
            <v>EQUIPE PRO[21%]</v>
          </cell>
          <cell r="T22">
            <v>38806</v>
          </cell>
        </row>
        <row r="23">
          <cell r="B23" t="str">
            <v>BP.205.MD.01</v>
          </cell>
          <cell r="D23" t="str">
            <v>Memorial Descritivo</v>
          </cell>
          <cell r="E23" t="str">
            <v>113 dias</v>
          </cell>
          <cell r="F23">
            <v>38765.333333333336</v>
          </cell>
          <cell r="G23">
            <v>38765.333333333336</v>
          </cell>
          <cell r="H23">
            <v>38765.333333333336</v>
          </cell>
          <cell r="I23">
            <v>38783.729166666664</v>
          </cell>
          <cell r="J23">
            <v>38936.729166666664</v>
          </cell>
          <cell r="K23" t="str">
            <v>NA</v>
          </cell>
          <cell r="L23">
            <v>0.08</v>
          </cell>
          <cell r="M23">
            <v>1.88</v>
          </cell>
          <cell r="N23">
            <v>1.69</v>
          </cell>
          <cell r="O23">
            <v>90</v>
          </cell>
          <cell r="P23">
            <v>90</v>
          </cell>
          <cell r="Q23" t="str">
            <v>3TI+34 dias</v>
          </cell>
          <cell r="R23">
            <v>23</v>
          </cell>
          <cell r="S23" t="str">
            <v>EQUIPE PRO[2%]</v>
          </cell>
          <cell r="T23">
            <v>38936</v>
          </cell>
        </row>
        <row r="24">
          <cell r="B24" t="str">
            <v>BP.205.FD.01</v>
          </cell>
          <cell r="D24" t="str">
            <v>Folha De Dados</v>
          </cell>
          <cell r="E24" t="str">
            <v>13 dias</v>
          </cell>
          <cell r="F24">
            <v>38784.333333333336</v>
          </cell>
          <cell r="G24">
            <v>38922.333333333336</v>
          </cell>
          <cell r="H24">
            <v>38922.333333333336</v>
          </cell>
          <cell r="I24">
            <v>38787.729166666664</v>
          </cell>
          <cell r="J24">
            <v>38938.729166666664</v>
          </cell>
          <cell r="K24" t="str">
            <v>NA</v>
          </cell>
          <cell r="L24">
            <v>0.09</v>
          </cell>
          <cell r="M24">
            <v>2</v>
          </cell>
          <cell r="N24">
            <v>1</v>
          </cell>
          <cell r="O24">
            <v>50</v>
          </cell>
          <cell r="P24">
            <v>50</v>
          </cell>
          <cell r="Q24" t="str">
            <v>14II</v>
          </cell>
          <cell r="S24" t="str">
            <v>EQUIPE PRO[15%]</v>
          </cell>
          <cell r="T24">
            <v>38938</v>
          </cell>
        </row>
        <row r="25">
          <cell r="D25" t="str">
            <v>APROVAÇÃO EBX</v>
          </cell>
          <cell r="E25" t="str">
            <v>5 dias</v>
          </cell>
          <cell r="F25">
            <v>38788.333333333336</v>
          </cell>
          <cell r="G25">
            <v>38937.333333333336</v>
          </cell>
          <cell r="H25" t="str">
            <v>NA</v>
          </cell>
          <cell r="I25">
            <v>38792.729166666664</v>
          </cell>
          <cell r="J25">
            <v>38945.729166666664</v>
          </cell>
          <cell r="K25" t="str">
            <v>NA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str">
            <v>#ERRO</v>
          </cell>
          <cell r="Q25" t="str">
            <v>20;21</v>
          </cell>
          <cell r="T25">
            <v>38945</v>
          </cell>
        </row>
        <row r="26">
          <cell r="D26" t="str">
            <v>Mecânica</v>
          </cell>
          <cell r="E26" t="str">
            <v>131 dias</v>
          </cell>
          <cell r="F26">
            <v>38762.333333333336</v>
          </cell>
          <cell r="G26">
            <v>38762.333333333336</v>
          </cell>
          <cell r="H26">
            <v>38762.333333333336</v>
          </cell>
          <cell r="I26">
            <v>38854.729166666664</v>
          </cell>
          <cell r="J26">
            <v>38959.729166666664</v>
          </cell>
          <cell r="K26" t="str">
            <v>NA</v>
          </cell>
          <cell r="L26">
            <v>2.33</v>
          </cell>
          <cell r="M26">
            <v>53.25</v>
          </cell>
          <cell r="N26">
            <v>40.08</v>
          </cell>
          <cell r="O26">
            <v>75.260000000000005</v>
          </cell>
          <cell r="P26">
            <v>75.260000000000005</v>
          </cell>
          <cell r="T26">
            <v>38959</v>
          </cell>
        </row>
        <row r="27">
          <cell r="B27" t="str">
            <v>BB.205.CP.01</v>
          </cell>
          <cell r="D27" t="str">
            <v>Critério De Projeto</v>
          </cell>
          <cell r="E27" t="str">
            <v>85 dias</v>
          </cell>
          <cell r="F27">
            <v>38793.333333333336</v>
          </cell>
          <cell r="G27">
            <v>38793.333333333336</v>
          </cell>
          <cell r="H27">
            <v>38793.333333333336</v>
          </cell>
          <cell r="I27">
            <v>38806.729166666664</v>
          </cell>
          <cell r="J27">
            <v>38919.729166666664</v>
          </cell>
          <cell r="K27" t="str">
            <v>NA</v>
          </cell>
          <cell r="L27">
            <v>7.0000000000000007E-2</v>
          </cell>
          <cell r="M27">
            <v>1.63</v>
          </cell>
          <cell r="N27">
            <v>1.46</v>
          </cell>
          <cell r="O27">
            <v>90</v>
          </cell>
          <cell r="P27">
            <v>90</v>
          </cell>
          <cell r="Q27">
            <v>3</v>
          </cell>
          <cell r="S27" t="str">
            <v>EQUIPE MEC</v>
          </cell>
          <cell r="T27">
            <v>38919</v>
          </cell>
        </row>
        <row r="28">
          <cell r="B28" t="str">
            <v>BB.205.DB.01</v>
          </cell>
          <cell r="D28" t="str">
            <v>Desenho Básico (Arrajos Planta e Plano Diretor)</v>
          </cell>
          <cell r="E28" t="str">
            <v>72 dias</v>
          </cell>
          <cell r="F28">
            <v>38769.333333333336</v>
          </cell>
          <cell r="G28">
            <v>38835.333333333336</v>
          </cell>
          <cell r="H28">
            <v>38835.333333333336</v>
          </cell>
          <cell r="I28">
            <v>38786.729166666664</v>
          </cell>
          <cell r="J28">
            <v>38939.729166666664</v>
          </cell>
          <cell r="K28" t="str">
            <v>NA</v>
          </cell>
          <cell r="L28">
            <v>0.35</v>
          </cell>
          <cell r="M28">
            <v>8</v>
          </cell>
          <cell r="N28">
            <v>4.8</v>
          </cell>
          <cell r="O28">
            <v>60</v>
          </cell>
          <cell r="P28">
            <v>60</v>
          </cell>
          <cell r="Q28" t="str">
            <v>14II;16II</v>
          </cell>
          <cell r="R28" t="str">
            <v>27;40;471</v>
          </cell>
          <cell r="S28" t="str">
            <v>EQUIPE MEC[25%]</v>
          </cell>
          <cell r="T28">
            <v>38939</v>
          </cell>
        </row>
        <row r="29">
          <cell r="D29" t="str">
            <v>APROVAÇÃO EBX</v>
          </cell>
          <cell r="E29" t="str">
            <v>5 dias</v>
          </cell>
          <cell r="F29">
            <v>38807.333333333336</v>
          </cell>
          <cell r="G29">
            <v>38940.333333333336</v>
          </cell>
          <cell r="H29" t="str">
            <v>NA</v>
          </cell>
          <cell r="I29">
            <v>38814.729166666664</v>
          </cell>
          <cell r="J29">
            <v>38950.729166666664</v>
          </cell>
          <cell r="K29" t="str">
            <v>NA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 t="str">
            <v>#ERRO</v>
          </cell>
          <cell r="Q29">
            <v>26</v>
          </cell>
          <cell r="T29">
            <v>38950</v>
          </cell>
        </row>
        <row r="30">
          <cell r="D30" t="str">
            <v>Especificação Técnica</v>
          </cell>
          <cell r="E30" t="str">
            <v>117 dias</v>
          </cell>
          <cell r="F30">
            <v>38762.333333333336</v>
          </cell>
          <cell r="G30">
            <v>38762.333333333336</v>
          </cell>
          <cell r="H30">
            <v>38762.333333333336</v>
          </cell>
          <cell r="I30">
            <v>38854.375</v>
          </cell>
          <cell r="J30">
            <v>38937.729166666664</v>
          </cell>
          <cell r="K30" t="str">
            <v>NA</v>
          </cell>
          <cell r="L30">
            <v>0.77</v>
          </cell>
          <cell r="M30">
            <v>17.63</v>
          </cell>
          <cell r="N30">
            <v>14.46</v>
          </cell>
          <cell r="O30">
            <v>82.06</v>
          </cell>
          <cell r="P30">
            <v>82.06</v>
          </cell>
          <cell r="T30">
            <v>38937</v>
          </cell>
        </row>
        <row r="31">
          <cell r="B31" t="str">
            <v>BB.205.ET.01</v>
          </cell>
          <cell r="D31" t="str">
            <v>Talhas e Pontes Rolantes</v>
          </cell>
          <cell r="E31" t="str">
            <v>70 dias</v>
          </cell>
          <cell r="F31">
            <v>38806.333333333336</v>
          </cell>
          <cell r="G31">
            <v>38835.333333333336</v>
          </cell>
          <cell r="H31">
            <v>38835.333333333336</v>
          </cell>
          <cell r="I31">
            <v>38854.729166666664</v>
          </cell>
          <cell r="J31">
            <v>38937.729166666664</v>
          </cell>
          <cell r="K31" t="str">
            <v>NA</v>
          </cell>
          <cell r="L31">
            <v>0.35</v>
          </cell>
          <cell r="M31">
            <v>8</v>
          </cell>
          <cell r="N31">
            <v>6.4</v>
          </cell>
          <cell r="O31">
            <v>80</v>
          </cell>
          <cell r="P31">
            <v>80</v>
          </cell>
          <cell r="Q31" t="str">
            <v>14II;16II</v>
          </cell>
          <cell r="S31" t="str">
            <v>EQUIPE MEC[57%]</v>
          </cell>
          <cell r="T31">
            <v>38937</v>
          </cell>
        </row>
        <row r="32">
          <cell r="B32" t="str">
            <v>BB.205.ET.02</v>
          </cell>
          <cell r="D32" t="str">
            <v>Caldeiraria</v>
          </cell>
          <cell r="E32" t="str">
            <v>68 dias</v>
          </cell>
          <cell r="F32">
            <v>38832.333333333336</v>
          </cell>
          <cell r="G32">
            <v>38835.333333333336</v>
          </cell>
          <cell r="H32">
            <v>38835.333333333336</v>
          </cell>
          <cell r="I32">
            <v>38854.729166666664</v>
          </cell>
          <cell r="J32">
            <v>38933.729166666664</v>
          </cell>
          <cell r="K32" t="str">
            <v>NA</v>
          </cell>
          <cell r="L32">
            <v>0.13</v>
          </cell>
          <cell r="M32">
            <v>3</v>
          </cell>
          <cell r="N32">
            <v>2.1</v>
          </cell>
          <cell r="O32">
            <v>70</v>
          </cell>
          <cell r="P32">
            <v>70</v>
          </cell>
          <cell r="Q32" t="str">
            <v>14II;16II</v>
          </cell>
          <cell r="R32" t="str">
            <v>99TI+10 dias;126TI+10 dias;220TI+10 dias;250TI+10 dias;347TI+10 dias;400TI+10 dias;191TI+10 dias;283TI+15 dias;170TI+30 dias</v>
          </cell>
          <cell r="S32" t="str">
            <v>EQUIPE MEC[22%]</v>
          </cell>
          <cell r="T32">
            <v>38933</v>
          </cell>
        </row>
        <row r="33">
          <cell r="B33" t="str">
            <v>BB.205.ET.03</v>
          </cell>
          <cell r="D33" t="str">
            <v>Pintura</v>
          </cell>
          <cell r="E33" t="str">
            <v>15 dias</v>
          </cell>
          <cell r="F33">
            <v>38762.333333333336</v>
          </cell>
          <cell r="G33">
            <v>38762.333333333336</v>
          </cell>
          <cell r="H33">
            <v>38762.333333333336</v>
          </cell>
          <cell r="I33">
            <v>38786.729166666664</v>
          </cell>
          <cell r="J33">
            <v>38785.729166666664</v>
          </cell>
          <cell r="K33" t="str">
            <v>NA</v>
          </cell>
          <cell r="L33">
            <v>0.11</v>
          </cell>
          <cell r="M33">
            <v>2.63</v>
          </cell>
          <cell r="N33">
            <v>2.36</v>
          </cell>
          <cell r="O33">
            <v>90</v>
          </cell>
          <cell r="P33">
            <v>90</v>
          </cell>
          <cell r="Q33">
            <v>3</v>
          </cell>
          <cell r="S33" t="str">
            <v>EQUIPE MEC</v>
          </cell>
          <cell r="T33">
            <v>38785</v>
          </cell>
        </row>
        <row r="34">
          <cell r="B34" t="str">
            <v>BB.205.ET.04</v>
          </cell>
          <cell r="D34" t="str">
            <v>Transportadores e Alimentadores de Correia</v>
          </cell>
          <cell r="E34" t="str">
            <v>94 dias</v>
          </cell>
          <cell r="F34">
            <v>38786.333333333336</v>
          </cell>
          <cell r="G34">
            <v>38786.333333333336</v>
          </cell>
          <cell r="H34">
            <v>38786.333333333336</v>
          </cell>
          <cell r="I34">
            <v>38812.729166666664</v>
          </cell>
          <cell r="J34">
            <v>38925.729166666664</v>
          </cell>
          <cell r="K34" t="str">
            <v>NA</v>
          </cell>
          <cell r="L34">
            <v>0.17</v>
          </cell>
          <cell r="M34">
            <v>4</v>
          </cell>
          <cell r="N34">
            <v>3.6</v>
          </cell>
          <cell r="O34">
            <v>90</v>
          </cell>
          <cell r="P34">
            <v>90</v>
          </cell>
          <cell r="Q34" t="str">
            <v>14II;16II</v>
          </cell>
          <cell r="R34" t="str">
            <v>74TI+45 dias</v>
          </cell>
          <cell r="S34" t="str">
            <v>EQUIPE MEC[19%]</v>
          </cell>
          <cell r="T34">
            <v>38925</v>
          </cell>
        </row>
        <row r="35">
          <cell r="B35" t="str">
            <v>BB.205.LE.01</v>
          </cell>
          <cell r="D35" t="str">
            <v>Lista De Equipamentos</v>
          </cell>
          <cell r="E35" t="str">
            <v>33 dias</v>
          </cell>
          <cell r="F35">
            <v>38793.333333333336</v>
          </cell>
          <cell r="G35">
            <v>38863.333333333336</v>
          </cell>
          <cell r="H35">
            <v>38863.333333333336</v>
          </cell>
          <cell r="I35">
            <v>38803.375</v>
          </cell>
          <cell r="J35">
            <v>38911.729166666664</v>
          </cell>
          <cell r="K35" t="str">
            <v>NA</v>
          </cell>
          <cell r="L35">
            <v>0.14000000000000001</v>
          </cell>
          <cell r="M35">
            <v>3.25</v>
          </cell>
          <cell r="N35">
            <v>2.93</v>
          </cell>
          <cell r="O35">
            <v>90</v>
          </cell>
          <cell r="P35">
            <v>90</v>
          </cell>
          <cell r="Q35" t="str">
            <v>14II;16II</v>
          </cell>
          <cell r="R35" t="str">
            <v>34II;36;584II</v>
          </cell>
          <cell r="S35" t="str">
            <v>EQUIPE MEC[9%]</v>
          </cell>
          <cell r="T35">
            <v>38911</v>
          </cell>
        </row>
        <row r="36">
          <cell r="B36" t="str">
            <v>BB.205.PQ.01</v>
          </cell>
          <cell r="D36" t="str">
            <v>Planilha De Quantitativos</v>
          </cell>
          <cell r="E36" t="str">
            <v>26 dias</v>
          </cell>
          <cell r="F36">
            <v>38804.333333333336</v>
          </cell>
          <cell r="G36">
            <v>38891.333333333336</v>
          </cell>
          <cell r="H36">
            <v>38891.333333333336</v>
          </cell>
          <cell r="I36">
            <v>38812.375</v>
          </cell>
          <cell r="J36">
            <v>38926.729166666664</v>
          </cell>
          <cell r="K36" t="str">
            <v>NA</v>
          </cell>
          <cell r="L36">
            <v>0.11</v>
          </cell>
          <cell r="M36">
            <v>2.63</v>
          </cell>
          <cell r="N36">
            <v>2.36</v>
          </cell>
          <cell r="O36">
            <v>90</v>
          </cell>
          <cell r="P36">
            <v>90</v>
          </cell>
          <cell r="Q36" t="str">
            <v>33II</v>
          </cell>
          <cell r="R36" t="str">
            <v>35II;36;461II;509II;577II</v>
          </cell>
          <cell r="S36" t="str">
            <v>EQUIPE MEC[19%]</v>
          </cell>
          <cell r="T36">
            <v>38926</v>
          </cell>
        </row>
        <row r="37">
          <cell r="B37" t="str">
            <v>BB.205.OI.01</v>
          </cell>
          <cell r="D37" t="str">
            <v>Orçamento De Investimentos</v>
          </cell>
          <cell r="E37" t="str">
            <v>9 dias</v>
          </cell>
          <cell r="F37">
            <v>38812.333333333336</v>
          </cell>
          <cell r="G37">
            <v>38891.333333333336</v>
          </cell>
          <cell r="H37">
            <v>38891.333333333336</v>
          </cell>
          <cell r="I37">
            <v>38824.375</v>
          </cell>
          <cell r="J37">
            <v>38903.729166666664</v>
          </cell>
          <cell r="K37" t="str">
            <v>NA</v>
          </cell>
          <cell r="L37">
            <v>0.68</v>
          </cell>
          <cell r="M37">
            <v>15.63</v>
          </cell>
          <cell r="N37">
            <v>14.06</v>
          </cell>
          <cell r="O37">
            <v>90</v>
          </cell>
          <cell r="P37">
            <v>90</v>
          </cell>
          <cell r="Q37" t="str">
            <v>34II</v>
          </cell>
          <cell r="S37" t="str">
            <v>EQUIPE MEC</v>
          </cell>
          <cell r="T37">
            <v>38903</v>
          </cell>
        </row>
        <row r="38">
          <cell r="B38" t="str">
            <v>BB.205.MD.02</v>
          </cell>
          <cell r="D38" t="str">
            <v>Memorial Descr. Montagem (Mec/Tub/Met/Ele/TSA)</v>
          </cell>
          <cell r="E38" t="str">
            <v>21 dias</v>
          </cell>
          <cell r="F38">
            <v>38824.333333333336</v>
          </cell>
          <cell r="G38">
            <v>38929.333333333336</v>
          </cell>
          <cell r="H38" t="str">
            <v>NA</v>
          </cell>
          <cell r="I38">
            <v>38832.375</v>
          </cell>
          <cell r="J38">
            <v>38959.729166666664</v>
          </cell>
          <cell r="K38" t="str">
            <v>NA</v>
          </cell>
          <cell r="L38">
            <v>0.2</v>
          </cell>
          <cell r="M38">
            <v>4.5</v>
          </cell>
          <cell r="N38">
            <v>0</v>
          </cell>
          <cell r="O38">
            <v>0</v>
          </cell>
          <cell r="P38">
            <v>0</v>
          </cell>
          <cell r="Q38" t="str">
            <v>33;34</v>
          </cell>
          <cell r="R38">
            <v>69</v>
          </cell>
          <cell r="S38" t="str">
            <v>EQUIPE MEC[33%]</v>
          </cell>
          <cell r="T38">
            <v>38959</v>
          </cell>
        </row>
        <row r="39">
          <cell r="D39" t="str">
            <v>Tubulação</v>
          </cell>
          <cell r="E39" t="str">
            <v>111 dias</v>
          </cell>
          <cell r="F39">
            <v>38793.375</v>
          </cell>
          <cell r="G39">
            <v>38794.333333333336</v>
          </cell>
          <cell r="H39">
            <v>38794.333333333336</v>
          </cell>
          <cell r="I39">
            <v>38868.729166666664</v>
          </cell>
          <cell r="J39">
            <v>38960.729166666664</v>
          </cell>
          <cell r="K39" t="str">
            <v>NA</v>
          </cell>
          <cell r="L39">
            <v>2.29</v>
          </cell>
          <cell r="M39">
            <v>52.38</v>
          </cell>
          <cell r="N39">
            <v>44.44</v>
          </cell>
          <cell r="O39">
            <v>84.84</v>
          </cell>
          <cell r="P39">
            <v>84.84</v>
          </cell>
          <cell r="T39">
            <v>38960</v>
          </cell>
        </row>
        <row r="40">
          <cell r="B40" t="str">
            <v>BH.205.CP.01</v>
          </cell>
          <cell r="D40" t="str">
            <v>Critério De Projeto</v>
          </cell>
          <cell r="E40" t="str">
            <v>80 dias</v>
          </cell>
          <cell r="F40">
            <v>38793.333333333336</v>
          </cell>
          <cell r="G40">
            <v>38794.333333333336</v>
          </cell>
          <cell r="H40">
            <v>38794.333333333336</v>
          </cell>
          <cell r="I40">
            <v>38812.729166666664</v>
          </cell>
          <cell r="J40">
            <v>38915.729166666664</v>
          </cell>
          <cell r="K40" t="str">
            <v>NA</v>
          </cell>
          <cell r="L40">
            <v>0.04</v>
          </cell>
          <cell r="M40">
            <v>0.88</v>
          </cell>
          <cell r="N40">
            <v>0.79</v>
          </cell>
          <cell r="O40">
            <v>90</v>
          </cell>
          <cell r="P40">
            <v>90</v>
          </cell>
          <cell r="Q40">
            <v>3</v>
          </cell>
          <cell r="S40" t="str">
            <v>EQUIPE TUB</v>
          </cell>
          <cell r="T40">
            <v>38915</v>
          </cell>
        </row>
        <row r="41">
          <cell r="B41" t="str">
            <v>BH.205.FE.01</v>
          </cell>
          <cell r="D41" t="str">
            <v>Fluxograma De Engenharia</v>
          </cell>
          <cell r="E41" t="str">
            <v>63 dias</v>
          </cell>
          <cell r="F41">
            <v>38812.333333333336</v>
          </cell>
          <cell r="G41">
            <v>38852.333333333336</v>
          </cell>
          <cell r="H41">
            <v>38852.333333333336</v>
          </cell>
          <cell r="I41">
            <v>38846.729166666664</v>
          </cell>
          <cell r="J41">
            <v>38940.729166666664</v>
          </cell>
          <cell r="K41" t="str">
            <v>NA</v>
          </cell>
          <cell r="L41">
            <v>0.94</v>
          </cell>
          <cell r="M41">
            <v>21.5</v>
          </cell>
          <cell r="N41">
            <v>19.350000000000001</v>
          </cell>
          <cell r="O41">
            <v>90</v>
          </cell>
          <cell r="P41">
            <v>90</v>
          </cell>
          <cell r="Q41" t="str">
            <v>14II</v>
          </cell>
          <cell r="R41" t="str">
            <v>63;42II;43II;59II;40;65;68;69;214II;244II;245II;252II;341II;342II;349II;395II;394II;403II;312II;311II;370II;371II;279II;278II;286II;428II;429II;438II;674II+131 dias</v>
          </cell>
          <cell r="S41" t="str">
            <v>EQUIPE TUB[83%]</v>
          </cell>
          <cell r="T41">
            <v>38940</v>
          </cell>
        </row>
        <row r="42">
          <cell r="B42" t="str">
            <v>BH.205.DB.01</v>
          </cell>
          <cell r="D42" t="str">
            <v>Desenho Básico - Rota Básica de Tubulação</v>
          </cell>
          <cell r="E42" t="str">
            <v>7 dias</v>
          </cell>
          <cell r="F42" t="str">
            <v>NA</v>
          </cell>
          <cell r="G42">
            <v>38945.333333333336</v>
          </cell>
          <cell r="H42" t="str">
            <v>NA</v>
          </cell>
          <cell r="I42" t="str">
            <v>NA</v>
          </cell>
          <cell r="J42">
            <v>38953.729166666664</v>
          </cell>
          <cell r="K42" t="str">
            <v>NA</v>
          </cell>
          <cell r="L42">
            <v>0.13</v>
          </cell>
          <cell r="M42">
            <v>3</v>
          </cell>
          <cell r="N42">
            <v>0</v>
          </cell>
          <cell r="O42">
            <v>0</v>
          </cell>
          <cell r="P42">
            <v>0</v>
          </cell>
          <cell r="Q42" t="str">
            <v>26;39</v>
          </cell>
          <cell r="R42" t="str">
            <v>41;60</v>
          </cell>
          <cell r="S42" t="str">
            <v>EQUIPE TUB</v>
          </cell>
          <cell r="T42">
            <v>38953</v>
          </cell>
        </row>
        <row r="43">
          <cell r="D43" t="str">
            <v>APROVAÇÃO EBX</v>
          </cell>
          <cell r="E43" t="str">
            <v>5 dias</v>
          </cell>
          <cell r="F43">
            <v>38846.333333333336</v>
          </cell>
          <cell r="G43">
            <v>38954.333333333336</v>
          </cell>
          <cell r="H43" t="str">
            <v>NA</v>
          </cell>
          <cell r="I43">
            <v>38853.729166666664</v>
          </cell>
          <cell r="J43">
            <v>38960.729166666664</v>
          </cell>
          <cell r="K43" t="str">
            <v>NA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 t="str">
            <v>#ERRO</v>
          </cell>
          <cell r="Q43">
            <v>40</v>
          </cell>
          <cell r="T43">
            <v>38960</v>
          </cell>
        </row>
        <row r="44">
          <cell r="B44" t="str">
            <v>BH.205.ET.01</v>
          </cell>
          <cell r="D44" t="str">
            <v>Especificação Técnica - Bombas</v>
          </cell>
          <cell r="E44" t="str">
            <v>33 dias</v>
          </cell>
          <cell r="F44">
            <v>38846.333333333336</v>
          </cell>
          <cell r="G44">
            <v>38869.333333333336</v>
          </cell>
          <cell r="H44">
            <v>38869.333333333336</v>
          </cell>
          <cell r="I44">
            <v>38868.729166666664</v>
          </cell>
          <cell r="J44">
            <v>38917.729166666664</v>
          </cell>
          <cell r="K44" t="str">
            <v>NA</v>
          </cell>
          <cell r="L44">
            <v>0.91</v>
          </cell>
          <cell r="M44">
            <v>20.75</v>
          </cell>
          <cell r="N44">
            <v>18.68</v>
          </cell>
          <cell r="O44">
            <v>90</v>
          </cell>
          <cell r="P44">
            <v>90</v>
          </cell>
          <cell r="Q44" t="str">
            <v>39II</v>
          </cell>
          <cell r="R44" t="str">
            <v>72TI+45 dias</v>
          </cell>
          <cell r="S44" t="str">
            <v>EQUIPE TUB[155%]</v>
          </cell>
          <cell r="T44">
            <v>38917</v>
          </cell>
        </row>
        <row r="45">
          <cell r="B45" t="str">
            <v>BH.205.PQ.01</v>
          </cell>
          <cell r="D45" t="str">
            <v>Planilha De Quantitativos</v>
          </cell>
          <cell r="E45" t="str">
            <v>19 dias</v>
          </cell>
          <cell r="F45">
            <v>38862.333333333336</v>
          </cell>
          <cell r="G45">
            <v>38901.333333333336</v>
          </cell>
          <cell r="H45">
            <v>38901.333333333336</v>
          </cell>
          <cell r="I45">
            <v>38868.729166666664</v>
          </cell>
          <cell r="J45">
            <v>38925.729166666664</v>
          </cell>
          <cell r="K45" t="str">
            <v>NA</v>
          </cell>
          <cell r="L45">
            <v>0.27</v>
          </cell>
          <cell r="M45">
            <v>6.25</v>
          </cell>
          <cell r="N45">
            <v>5.63</v>
          </cell>
          <cell r="O45">
            <v>90</v>
          </cell>
          <cell r="P45">
            <v>90</v>
          </cell>
          <cell r="Q45" t="str">
            <v>39II</v>
          </cell>
          <cell r="S45" t="str">
            <v>EQUIPE TUB[21%]</v>
          </cell>
          <cell r="T45">
            <v>38925</v>
          </cell>
        </row>
        <row r="46">
          <cell r="D46" t="str">
            <v>Civil</v>
          </cell>
          <cell r="E46" t="str">
            <v>85 dias</v>
          </cell>
          <cell r="F46">
            <v>38789.333333333336</v>
          </cell>
          <cell r="G46">
            <v>38807.333333333336</v>
          </cell>
          <cell r="H46">
            <v>38807.333333333336</v>
          </cell>
          <cell r="I46">
            <v>38853.729166666664</v>
          </cell>
          <cell r="J46">
            <v>38933.729166666664</v>
          </cell>
          <cell r="K46" t="str">
            <v>NA</v>
          </cell>
          <cell r="L46">
            <v>0.97</v>
          </cell>
          <cell r="M46">
            <v>22.25</v>
          </cell>
          <cell r="N46">
            <v>20.64</v>
          </cell>
          <cell r="O46">
            <v>92.75</v>
          </cell>
          <cell r="P46">
            <v>92.75</v>
          </cell>
          <cell r="T46">
            <v>38933</v>
          </cell>
        </row>
        <row r="47">
          <cell r="B47" t="str">
            <v>BC.205.CP.01</v>
          </cell>
          <cell r="D47" t="str">
            <v>Critério De Projeto</v>
          </cell>
          <cell r="E47" t="str">
            <v>9 dias</v>
          </cell>
          <cell r="F47">
            <v>38806.333333333336</v>
          </cell>
          <cell r="G47">
            <v>38807.333333333336</v>
          </cell>
          <cell r="H47">
            <v>38807.333333333336</v>
          </cell>
          <cell r="I47">
            <v>38819.729166666664</v>
          </cell>
          <cell r="J47">
            <v>38819.729166666664</v>
          </cell>
          <cell r="K47" t="str">
            <v>NA</v>
          </cell>
          <cell r="L47">
            <v>0.08</v>
          </cell>
          <cell r="M47">
            <v>1.75</v>
          </cell>
          <cell r="N47">
            <v>1.58</v>
          </cell>
          <cell r="O47">
            <v>90</v>
          </cell>
          <cell r="P47">
            <v>90</v>
          </cell>
          <cell r="Q47">
            <v>3</v>
          </cell>
          <cell r="R47">
            <v>47</v>
          </cell>
          <cell r="S47" t="str">
            <v>EQUIPE CIV</v>
          </cell>
          <cell r="T47">
            <v>38819</v>
          </cell>
        </row>
        <row r="48">
          <cell r="B48" t="str">
            <v>BC.205.DB.01</v>
          </cell>
          <cell r="D48" t="str">
            <v>Desenho Básico - Locação De Sondagem</v>
          </cell>
          <cell r="E48" t="str">
            <v>63 dias</v>
          </cell>
          <cell r="F48">
            <v>38789.333333333336</v>
          </cell>
          <cell r="G48">
            <v>38835.333333333336</v>
          </cell>
          <cell r="H48">
            <v>38835.333333333336</v>
          </cell>
          <cell r="I48">
            <v>38796.729166666664</v>
          </cell>
          <cell r="J48">
            <v>38926.729166666664</v>
          </cell>
          <cell r="K48" t="str">
            <v>NA</v>
          </cell>
          <cell r="L48">
            <v>0.13</v>
          </cell>
          <cell r="M48">
            <v>3</v>
          </cell>
          <cell r="N48">
            <v>2.8</v>
          </cell>
          <cell r="O48">
            <v>93.33</v>
          </cell>
          <cell r="P48">
            <v>93.33</v>
          </cell>
          <cell r="Q48" t="str">
            <v>16II</v>
          </cell>
          <cell r="R48">
            <v>47</v>
          </cell>
          <cell r="S48" t="str">
            <v>EQUIPE CIV[16%]</v>
          </cell>
          <cell r="T48">
            <v>38926</v>
          </cell>
        </row>
        <row r="49">
          <cell r="D49" t="str">
            <v>APROVAÇÃO EBX</v>
          </cell>
          <cell r="E49" t="str">
            <v>5 dias</v>
          </cell>
          <cell r="F49">
            <v>38796.333333333336</v>
          </cell>
          <cell r="G49">
            <v>38929.333333333336</v>
          </cell>
          <cell r="H49" t="str">
            <v>NA</v>
          </cell>
          <cell r="I49">
            <v>38803.729166666664</v>
          </cell>
          <cell r="J49">
            <v>38933.729166666664</v>
          </cell>
          <cell r="K49" t="str">
            <v>NA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 t="str">
            <v>#ERRO</v>
          </cell>
          <cell r="Q49" t="str">
            <v>45;46</v>
          </cell>
          <cell r="T49">
            <v>38933</v>
          </cell>
        </row>
        <row r="50">
          <cell r="D50" t="str">
            <v>Memorial Descritivo</v>
          </cell>
          <cell r="E50" t="str">
            <v>54 dias</v>
          </cell>
          <cell r="F50">
            <v>38813.333333333336</v>
          </cell>
          <cell r="G50">
            <v>38813.333333333336</v>
          </cell>
          <cell r="H50">
            <v>38813.333333333336</v>
          </cell>
          <cell r="I50">
            <v>38853.729166666664</v>
          </cell>
          <cell r="J50">
            <v>38896.729166666664</v>
          </cell>
          <cell r="K50" t="str">
            <v>NA</v>
          </cell>
          <cell r="L50">
            <v>0.13</v>
          </cell>
          <cell r="M50">
            <v>2.88</v>
          </cell>
          <cell r="N50">
            <v>2.59</v>
          </cell>
          <cell r="O50">
            <v>90</v>
          </cell>
          <cell r="P50">
            <v>90</v>
          </cell>
          <cell r="T50">
            <v>38896</v>
          </cell>
        </row>
        <row r="51">
          <cell r="B51" t="str">
            <v>BC.205.MD.01</v>
          </cell>
          <cell r="D51" t="str">
            <v>Terraplenagem</v>
          </cell>
          <cell r="E51" t="str">
            <v>25 dias</v>
          </cell>
          <cell r="F51">
            <v>38813.333333333336</v>
          </cell>
          <cell r="G51">
            <v>38813.333333333336</v>
          </cell>
          <cell r="H51">
            <v>38813.333333333336</v>
          </cell>
          <cell r="I51">
            <v>38819.729166666664</v>
          </cell>
          <cell r="J51">
            <v>38853.729166666664</v>
          </cell>
          <cell r="K51" t="str">
            <v>NA</v>
          </cell>
          <cell r="L51">
            <v>0.02</v>
          </cell>
          <cell r="M51">
            <v>0.5</v>
          </cell>
          <cell r="N51">
            <v>0.45</v>
          </cell>
          <cell r="O51">
            <v>90</v>
          </cell>
          <cell r="P51">
            <v>90</v>
          </cell>
          <cell r="Q51" t="str">
            <v>16II</v>
          </cell>
          <cell r="R51" t="str">
            <v>52;579II</v>
          </cell>
          <cell r="S51" t="str">
            <v>EQUIPE CIV[20%]</v>
          </cell>
          <cell r="T51">
            <v>38853</v>
          </cell>
        </row>
        <row r="52">
          <cell r="B52" t="str">
            <v>BC.205.MD.02</v>
          </cell>
          <cell r="D52" t="str">
            <v>Obras Civis - Concreto</v>
          </cell>
          <cell r="E52" t="str">
            <v>14 dias</v>
          </cell>
          <cell r="F52">
            <v>38847.333333333336</v>
          </cell>
          <cell r="G52">
            <v>38875.333333333336</v>
          </cell>
          <cell r="H52">
            <v>38875.333333333336</v>
          </cell>
          <cell r="I52">
            <v>38853.729166666664</v>
          </cell>
          <cell r="J52">
            <v>38896.729166666664</v>
          </cell>
          <cell r="K52" t="str">
            <v>NA</v>
          </cell>
          <cell r="L52">
            <v>0.1</v>
          </cell>
          <cell r="M52">
            <v>2.38</v>
          </cell>
          <cell r="N52">
            <v>2.14</v>
          </cell>
          <cell r="O52">
            <v>90</v>
          </cell>
          <cell r="P52">
            <v>90</v>
          </cell>
          <cell r="Q52" t="str">
            <v>16II</v>
          </cell>
          <cell r="R52" t="str">
            <v>53II</v>
          </cell>
          <cell r="S52" t="str">
            <v>EQUIPE CIV[36%]</v>
          </cell>
          <cell r="T52">
            <v>38896</v>
          </cell>
        </row>
        <row r="53">
          <cell r="D53" t="str">
            <v>Critério De Medição De Serviço</v>
          </cell>
          <cell r="E53" t="str">
            <v>54 dias</v>
          </cell>
          <cell r="F53">
            <v>38810.333333333336</v>
          </cell>
          <cell r="G53">
            <v>38835.333333333336</v>
          </cell>
          <cell r="H53">
            <v>38835.333333333336</v>
          </cell>
          <cell r="I53">
            <v>38853.729166666664</v>
          </cell>
          <cell r="J53">
            <v>38915.729166666664</v>
          </cell>
          <cell r="K53" t="str">
            <v>NA</v>
          </cell>
          <cell r="L53">
            <v>0.18</v>
          </cell>
          <cell r="M53">
            <v>4.13</v>
          </cell>
          <cell r="N53">
            <v>3.71</v>
          </cell>
          <cell r="O53">
            <v>90</v>
          </cell>
          <cell r="P53">
            <v>90</v>
          </cell>
          <cell r="T53">
            <v>38915</v>
          </cell>
        </row>
        <row r="54">
          <cell r="B54" t="str">
            <v>BC.205.CM.01</v>
          </cell>
          <cell r="D54" t="str">
            <v>Terraplenagem</v>
          </cell>
          <cell r="E54" t="str">
            <v>54 dias</v>
          </cell>
          <cell r="F54">
            <v>38810.333333333336</v>
          </cell>
          <cell r="G54">
            <v>38835.333333333336</v>
          </cell>
          <cell r="H54">
            <v>38835.333333333336</v>
          </cell>
          <cell r="I54">
            <v>38819.729166666664</v>
          </cell>
          <cell r="J54">
            <v>38915.729166666664</v>
          </cell>
          <cell r="K54" t="str">
            <v>NA</v>
          </cell>
          <cell r="L54">
            <v>0.08</v>
          </cell>
          <cell r="M54">
            <v>1.88</v>
          </cell>
          <cell r="N54">
            <v>1.69</v>
          </cell>
          <cell r="O54">
            <v>90</v>
          </cell>
          <cell r="P54">
            <v>90</v>
          </cell>
          <cell r="Q54">
            <v>49</v>
          </cell>
          <cell r="R54" t="str">
            <v>55II</v>
          </cell>
          <cell r="S54" t="str">
            <v>EQUIPE CIV[15%]</v>
          </cell>
          <cell r="T54">
            <v>38915</v>
          </cell>
        </row>
        <row r="55">
          <cell r="B55" t="str">
            <v>BC.205.CM.02</v>
          </cell>
          <cell r="D55" t="str">
            <v>Obras Civis - Concreto</v>
          </cell>
          <cell r="E55" t="str">
            <v>5 dias</v>
          </cell>
          <cell r="F55">
            <v>38842.333333333336</v>
          </cell>
          <cell r="G55">
            <v>38875.333333333336</v>
          </cell>
          <cell r="H55">
            <v>38875.333333333336</v>
          </cell>
          <cell r="I55">
            <v>38853.729166666664</v>
          </cell>
          <cell r="J55">
            <v>38881.729166666664</v>
          </cell>
          <cell r="K55" t="str">
            <v>NA</v>
          </cell>
          <cell r="L55">
            <v>0.1</v>
          </cell>
          <cell r="M55">
            <v>2.25</v>
          </cell>
          <cell r="N55">
            <v>2.0299999999999998</v>
          </cell>
          <cell r="O55">
            <v>90</v>
          </cell>
          <cell r="P55">
            <v>90</v>
          </cell>
          <cell r="Q55" t="str">
            <v>50II</v>
          </cell>
          <cell r="R55" t="str">
            <v>56II</v>
          </cell>
          <cell r="S55" t="str">
            <v>EQUIPE CIV</v>
          </cell>
          <cell r="T55">
            <v>38881</v>
          </cell>
        </row>
        <row r="56">
          <cell r="D56" t="str">
            <v>Planilha De Quantitativos</v>
          </cell>
          <cell r="E56" t="str">
            <v>39 dias</v>
          </cell>
          <cell r="F56">
            <v>38803.333333333336</v>
          </cell>
          <cell r="G56">
            <v>38875.333333333336</v>
          </cell>
          <cell r="H56">
            <v>38875.333333333336</v>
          </cell>
          <cell r="I56">
            <v>38819.729166666664</v>
          </cell>
          <cell r="J56">
            <v>38931.729166666664</v>
          </cell>
          <cell r="K56" t="str">
            <v>NA</v>
          </cell>
          <cell r="L56">
            <v>0.46</v>
          </cell>
          <cell r="M56">
            <v>10.5</v>
          </cell>
          <cell r="N56">
            <v>9.9600000000000009</v>
          </cell>
          <cell r="O56">
            <v>94.88</v>
          </cell>
          <cell r="P56">
            <v>94.88</v>
          </cell>
          <cell r="T56">
            <v>38931</v>
          </cell>
        </row>
        <row r="57">
          <cell r="B57" t="str">
            <v>BC.205.PQ.01</v>
          </cell>
          <cell r="D57" t="str">
            <v>Terraplenagem</v>
          </cell>
          <cell r="E57" t="str">
            <v>38 dias</v>
          </cell>
          <cell r="F57">
            <v>38804.333333333336</v>
          </cell>
          <cell r="G57">
            <v>38875.333333333336</v>
          </cell>
          <cell r="H57">
            <v>38875.333333333336</v>
          </cell>
          <cell r="I57">
            <v>38819.729166666664</v>
          </cell>
          <cell r="J57">
            <v>38930.729166666664</v>
          </cell>
          <cell r="K57" t="str">
            <v>NA</v>
          </cell>
          <cell r="L57">
            <v>0.21</v>
          </cell>
          <cell r="M57">
            <v>4.88</v>
          </cell>
          <cell r="N57">
            <v>4.46</v>
          </cell>
          <cell r="O57">
            <v>91.54</v>
          </cell>
          <cell r="P57">
            <v>91.54</v>
          </cell>
          <cell r="Q57" t="str">
            <v>52II</v>
          </cell>
          <cell r="R57" t="str">
            <v>579II</v>
          </cell>
          <cell r="S57" t="str">
            <v>EQUIPE CIV[40%]</v>
          </cell>
          <cell r="T57">
            <v>38930</v>
          </cell>
        </row>
        <row r="58">
          <cell r="B58" t="str">
            <v>BC.205.PQ.02</v>
          </cell>
          <cell r="D58" t="str">
            <v>Obras Civis - Concreto</v>
          </cell>
          <cell r="E58" t="str">
            <v>18 dias</v>
          </cell>
          <cell r="F58">
            <v>38803.333333333336</v>
          </cell>
          <cell r="G58">
            <v>38908.333333333336</v>
          </cell>
          <cell r="H58">
            <v>38908.333333333336</v>
          </cell>
          <cell r="I58">
            <v>38819.729166666664</v>
          </cell>
          <cell r="J58">
            <v>38931.729166666664</v>
          </cell>
          <cell r="K58" t="str">
            <v>NA</v>
          </cell>
          <cell r="L58">
            <v>0.25</v>
          </cell>
          <cell r="M58">
            <v>5.63</v>
          </cell>
          <cell r="N58">
            <v>5.5</v>
          </cell>
          <cell r="O58">
            <v>97.78</v>
          </cell>
          <cell r="P58">
            <v>97.78</v>
          </cell>
          <cell r="Q58" t="str">
            <v>53II</v>
          </cell>
          <cell r="S58" t="str">
            <v>EQUIPE CIV</v>
          </cell>
          <cell r="T58">
            <v>38931</v>
          </cell>
        </row>
        <row r="59">
          <cell r="D59" t="str">
            <v>Estrutura Metálica</v>
          </cell>
          <cell r="E59" t="str">
            <v>117 dias</v>
          </cell>
          <cell r="F59">
            <v>38786.333333333336</v>
          </cell>
          <cell r="G59">
            <v>38790.333333333336</v>
          </cell>
          <cell r="H59">
            <v>38790.333333333336</v>
          </cell>
          <cell r="I59">
            <v>38805.729166666664</v>
          </cell>
          <cell r="J59">
            <v>38964.729166666664</v>
          </cell>
          <cell r="K59" t="str">
            <v>NA</v>
          </cell>
          <cell r="L59">
            <v>0.51</v>
          </cell>
          <cell r="M59">
            <v>11.63</v>
          </cell>
          <cell r="N59">
            <v>4.28</v>
          </cell>
          <cell r="O59">
            <v>36.770000000000003</v>
          </cell>
          <cell r="P59">
            <v>36.770000000000003</v>
          </cell>
          <cell r="T59">
            <v>38964</v>
          </cell>
        </row>
        <row r="60">
          <cell r="B60" t="str">
            <v>BD.205.CP.01</v>
          </cell>
          <cell r="D60" t="str">
            <v>Critério De Projeto</v>
          </cell>
          <cell r="E60" t="str">
            <v>16 dias</v>
          </cell>
          <cell r="F60">
            <v>38786.333333333336</v>
          </cell>
          <cell r="G60">
            <v>38790.333333333336</v>
          </cell>
          <cell r="H60">
            <v>38790.333333333336</v>
          </cell>
          <cell r="I60">
            <v>38810.729166666664</v>
          </cell>
          <cell r="J60">
            <v>38811.729166666664</v>
          </cell>
          <cell r="K60" t="str">
            <v>NA</v>
          </cell>
          <cell r="L60">
            <v>0.19</v>
          </cell>
          <cell r="M60">
            <v>4.25</v>
          </cell>
          <cell r="N60">
            <v>3.83</v>
          </cell>
          <cell r="O60">
            <v>90</v>
          </cell>
          <cell r="P60">
            <v>90</v>
          </cell>
          <cell r="Q60">
            <v>3</v>
          </cell>
          <cell r="S60" t="str">
            <v>EQUIPE MET</v>
          </cell>
          <cell r="T60">
            <v>38811</v>
          </cell>
        </row>
        <row r="61">
          <cell r="B61" t="str">
            <v>BD.205.PQ.01</v>
          </cell>
          <cell r="D61" t="str">
            <v>Planilha De Quantitativos</v>
          </cell>
          <cell r="E61" t="str">
            <v>2 dias</v>
          </cell>
          <cell r="F61">
            <v>38804.333333333336</v>
          </cell>
          <cell r="G61">
            <v>38925.333333333336</v>
          </cell>
          <cell r="H61">
            <v>38925.333333333336</v>
          </cell>
          <cell r="I61">
            <v>38805.729166666664</v>
          </cell>
          <cell r="J61">
            <v>38926.729166666664</v>
          </cell>
          <cell r="K61" t="str">
            <v>NA</v>
          </cell>
          <cell r="L61">
            <v>0.02</v>
          </cell>
          <cell r="M61">
            <v>0.5</v>
          </cell>
          <cell r="N61">
            <v>0.45</v>
          </cell>
          <cell r="O61">
            <v>90</v>
          </cell>
          <cell r="P61">
            <v>90</v>
          </cell>
          <cell r="Q61" t="str">
            <v>14II;16II;39II</v>
          </cell>
          <cell r="S61" t="str">
            <v>EQUIPE MET</v>
          </cell>
          <cell r="T61">
            <v>38926</v>
          </cell>
        </row>
        <row r="62">
          <cell r="B62" t="str">
            <v>BD.205.MC.01</v>
          </cell>
          <cell r="D62" t="str">
            <v>Memória De Cálculo - Pipe Rack</v>
          </cell>
          <cell r="E62" t="str">
            <v>7 dias</v>
          </cell>
          <cell r="F62">
            <v>38793.333333333336</v>
          </cell>
          <cell r="G62">
            <v>38954.333333333336</v>
          </cell>
          <cell r="H62" t="str">
            <v>NA</v>
          </cell>
          <cell r="I62">
            <v>38804.729166666664</v>
          </cell>
          <cell r="J62">
            <v>38964.729166666664</v>
          </cell>
          <cell r="K62" t="str">
            <v>NA</v>
          </cell>
          <cell r="L62">
            <v>0.3</v>
          </cell>
          <cell r="M62">
            <v>6.88</v>
          </cell>
          <cell r="N62">
            <v>0</v>
          </cell>
          <cell r="O62">
            <v>0</v>
          </cell>
          <cell r="P62">
            <v>0</v>
          </cell>
          <cell r="Q62">
            <v>40</v>
          </cell>
          <cell r="R62" t="str">
            <v>81;79</v>
          </cell>
          <cell r="S62" t="str">
            <v>EQUIPE MET</v>
          </cell>
          <cell r="T62">
            <v>38964</v>
          </cell>
        </row>
        <row r="63">
          <cell r="D63" t="str">
            <v>Instrumentação</v>
          </cell>
          <cell r="E63" t="str">
            <v>123 dias</v>
          </cell>
          <cell r="F63">
            <v>38793.333333333336</v>
          </cell>
          <cell r="G63">
            <v>38792.333333333336</v>
          </cell>
          <cell r="H63">
            <v>38792.333333333336</v>
          </cell>
          <cell r="I63">
            <v>38867.729166666664</v>
          </cell>
          <cell r="J63">
            <v>38978.729166666664</v>
          </cell>
          <cell r="K63" t="str">
            <v>NA</v>
          </cell>
          <cell r="L63">
            <v>1.49</v>
          </cell>
          <cell r="M63">
            <v>34.130000000000003</v>
          </cell>
          <cell r="N63">
            <v>1.8</v>
          </cell>
          <cell r="O63">
            <v>5.27</v>
          </cell>
          <cell r="P63">
            <v>5.27</v>
          </cell>
          <cell r="T63">
            <v>38978</v>
          </cell>
        </row>
        <row r="64">
          <cell r="B64" t="str">
            <v>BT.205.CP.01</v>
          </cell>
          <cell r="D64" t="str">
            <v>Critério De Projeto</v>
          </cell>
          <cell r="E64" t="str">
            <v>5 dias</v>
          </cell>
          <cell r="F64">
            <v>38793.333333333336</v>
          </cell>
          <cell r="G64">
            <v>38792.333333333336</v>
          </cell>
          <cell r="H64">
            <v>38792.333333333336</v>
          </cell>
          <cell r="I64">
            <v>38803.729166666664</v>
          </cell>
          <cell r="J64">
            <v>38798.729166666664</v>
          </cell>
          <cell r="K64" t="str">
            <v>NA</v>
          </cell>
          <cell r="L64">
            <v>0.09</v>
          </cell>
          <cell r="M64">
            <v>2</v>
          </cell>
          <cell r="N64">
            <v>1.8</v>
          </cell>
          <cell r="O64">
            <v>90</v>
          </cell>
          <cell r="P64">
            <v>90</v>
          </cell>
          <cell r="Q64" t="str">
            <v>3II</v>
          </cell>
          <cell r="S64" t="str">
            <v>EQUIPE TSA</v>
          </cell>
          <cell r="T64">
            <v>38798</v>
          </cell>
        </row>
        <row r="65">
          <cell r="B65" t="str">
            <v>BT.205.LE.01</v>
          </cell>
          <cell r="D65" t="str">
            <v>Lista De Instrumentos</v>
          </cell>
          <cell r="E65" t="str">
            <v>4 dias</v>
          </cell>
          <cell r="F65">
            <v>38846.333333333336</v>
          </cell>
          <cell r="G65">
            <v>38945.333333333336</v>
          </cell>
          <cell r="H65" t="str">
            <v>NA</v>
          </cell>
          <cell r="I65">
            <v>38852.729166666664</v>
          </cell>
          <cell r="J65">
            <v>38950.729166666664</v>
          </cell>
          <cell r="K65" t="str">
            <v>NA</v>
          </cell>
          <cell r="L65">
            <v>0.11</v>
          </cell>
          <cell r="M65">
            <v>2.5</v>
          </cell>
          <cell r="N65">
            <v>0</v>
          </cell>
          <cell r="O65">
            <v>0</v>
          </cell>
          <cell r="P65">
            <v>0</v>
          </cell>
          <cell r="Q65">
            <v>39</v>
          </cell>
          <cell r="R65" t="str">
            <v>64II;67;83</v>
          </cell>
          <cell r="S65" t="str">
            <v>EQUIPE TSA</v>
          </cell>
          <cell r="T65">
            <v>38950</v>
          </cell>
        </row>
        <row r="66">
          <cell r="B66" t="str">
            <v>BT.205.PQ.01</v>
          </cell>
          <cell r="D66" t="str">
            <v>Planilha De Quantitativos</v>
          </cell>
          <cell r="E66" t="str">
            <v>4 dias</v>
          </cell>
          <cell r="F66">
            <v>38861.333333333336</v>
          </cell>
          <cell r="G66">
            <v>38945.333333333336</v>
          </cell>
          <cell r="H66" t="str">
            <v>NA</v>
          </cell>
          <cell r="I66">
            <v>38867.729166666664</v>
          </cell>
          <cell r="J66">
            <v>38950.729166666664</v>
          </cell>
          <cell r="K66" t="str">
            <v>NA</v>
          </cell>
          <cell r="L66">
            <v>0.05</v>
          </cell>
          <cell r="M66">
            <v>1.25</v>
          </cell>
          <cell r="N66">
            <v>0</v>
          </cell>
          <cell r="O66">
            <v>0</v>
          </cell>
          <cell r="P66">
            <v>0</v>
          </cell>
          <cell r="Q66" t="str">
            <v>63II</v>
          </cell>
          <cell r="S66" t="str">
            <v>EQUIPE TSA</v>
          </cell>
          <cell r="T66">
            <v>38950</v>
          </cell>
        </row>
        <row r="67">
          <cell r="B67" t="str">
            <v>BT.205.DB.01</v>
          </cell>
          <cell r="D67" t="str">
            <v>Desenho Básico - Conf. Sistema Automação</v>
          </cell>
          <cell r="E67" t="str">
            <v>7 dias</v>
          </cell>
          <cell r="F67" t="str">
            <v>NA</v>
          </cell>
          <cell r="G67">
            <v>38945.333333333336</v>
          </cell>
          <cell r="H67" t="str">
            <v>NA</v>
          </cell>
          <cell r="I67" t="str">
            <v>NA</v>
          </cell>
          <cell r="J67">
            <v>38953.729166666664</v>
          </cell>
          <cell r="K67" t="str">
            <v>NA</v>
          </cell>
          <cell r="L67">
            <v>0.09</v>
          </cell>
          <cell r="M67">
            <v>2</v>
          </cell>
          <cell r="N67">
            <v>0</v>
          </cell>
          <cell r="O67">
            <v>0</v>
          </cell>
          <cell r="P67">
            <v>0</v>
          </cell>
          <cell r="Q67">
            <v>39</v>
          </cell>
          <cell r="R67">
            <v>83</v>
          </cell>
          <cell r="S67" t="str">
            <v>EQUIPE TSA</v>
          </cell>
          <cell r="T67">
            <v>38953</v>
          </cell>
        </row>
        <row r="68">
          <cell r="B68" t="str">
            <v>BT.205.ET.01</v>
          </cell>
          <cell r="D68" t="str">
            <v>Espec. Técnica - Instrumentos/ Equip. Automação</v>
          </cell>
          <cell r="E68" t="str">
            <v>6 dias</v>
          </cell>
          <cell r="F68" t="str">
            <v>NA</v>
          </cell>
          <cell r="G68">
            <v>38971.333333333336</v>
          </cell>
          <cell r="H68" t="str">
            <v>NA</v>
          </cell>
          <cell r="I68" t="str">
            <v>NA</v>
          </cell>
          <cell r="J68">
            <v>38978.729166666664</v>
          </cell>
          <cell r="K68" t="str">
            <v>NA</v>
          </cell>
          <cell r="L68">
            <v>0.11</v>
          </cell>
          <cell r="M68">
            <v>2.5</v>
          </cell>
          <cell r="N68">
            <v>0</v>
          </cell>
          <cell r="O68">
            <v>0</v>
          </cell>
          <cell r="P68">
            <v>0</v>
          </cell>
          <cell r="Q68" t="str">
            <v>67TT</v>
          </cell>
          <cell r="S68" t="str">
            <v>EQUIPE TSA</v>
          </cell>
          <cell r="T68">
            <v>38978</v>
          </cell>
        </row>
        <row r="69">
          <cell r="B69" t="str">
            <v>BT.205.FD.01</v>
          </cell>
          <cell r="D69" t="str">
            <v>Folha De Dados</v>
          </cell>
          <cell r="E69" t="str">
            <v>18 dias</v>
          </cell>
          <cell r="F69" t="str">
            <v>NA</v>
          </cell>
          <cell r="G69">
            <v>38951.333333333336</v>
          </cell>
          <cell r="H69" t="str">
            <v>NA</v>
          </cell>
          <cell r="I69" t="str">
            <v>NA</v>
          </cell>
          <cell r="J69">
            <v>38978.729166666664</v>
          </cell>
          <cell r="K69" t="str">
            <v>NA</v>
          </cell>
          <cell r="L69">
            <v>0.52</v>
          </cell>
          <cell r="M69">
            <v>12</v>
          </cell>
          <cell r="N69">
            <v>0</v>
          </cell>
          <cell r="O69">
            <v>0</v>
          </cell>
          <cell r="P69">
            <v>0</v>
          </cell>
          <cell r="Q69">
            <v>63</v>
          </cell>
          <cell r="R69" t="str">
            <v>66TT</v>
          </cell>
          <cell r="S69" t="str">
            <v>EQUIPE TSA</v>
          </cell>
          <cell r="T69">
            <v>38978</v>
          </cell>
        </row>
        <row r="70">
          <cell r="B70" t="str">
            <v>BT.205.ES.01</v>
          </cell>
          <cell r="D70" t="str">
            <v>Relação De Entradas/ Saídas</v>
          </cell>
          <cell r="E70" t="str">
            <v>20 dias</v>
          </cell>
          <cell r="F70" t="str">
            <v>NA</v>
          </cell>
          <cell r="G70">
            <v>38945.333333333336</v>
          </cell>
          <cell r="H70" t="str">
            <v>NA</v>
          </cell>
          <cell r="I70" t="str">
            <v>NA</v>
          </cell>
          <cell r="J70">
            <v>38974.729166666664</v>
          </cell>
          <cell r="K70" t="str">
            <v>NA</v>
          </cell>
          <cell r="L70">
            <v>0.44</v>
          </cell>
          <cell r="M70">
            <v>10</v>
          </cell>
          <cell r="N70">
            <v>0</v>
          </cell>
          <cell r="O70">
            <v>0</v>
          </cell>
          <cell r="P70">
            <v>0</v>
          </cell>
          <cell r="Q70">
            <v>39</v>
          </cell>
          <cell r="R70">
            <v>83</v>
          </cell>
          <cell r="S70" t="str">
            <v>EQUIPE TSA[125%]</v>
          </cell>
          <cell r="T70">
            <v>38974</v>
          </cell>
        </row>
        <row r="71">
          <cell r="B71" t="str">
            <v>BT.205.MD.01</v>
          </cell>
          <cell r="D71" t="str">
            <v>Memorial Descritivo</v>
          </cell>
          <cell r="E71" t="str">
            <v>7 dias</v>
          </cell>
          <cell r="F71">
            <v>38852.333333333336</v>
          </cell>
          <cell r="G71">
            <v>38960.333333333336</v>
          </cell>
          <cell r="H71" t="str">
            <v>NA</v>
          </cell>
          <cell r="I71">
            <v>38861.729166666664</v>
          </cell>
          <cell r="J71">
            <v>38972.729166666664</v>
          </cell>
          <cell r="K71" t="str">
            <v>NA</v>
          </cell>
          <cell r="L71">
            <v>0.08</v>
          </cell>
          <cell r="M71">
            <v>1.88</v>
          </cell>
          <cell r="N71">
            <v>0</v>
          </cell>
          <cell r="O71">
            <v>0</v>
          </cell>
          <cell r="P71">
            <v>0</v>
          </cell>
          <cell r="Q71" t="str">
            <v>36;39</v>
          </cell>
          <cell r="S71" t="str">
            <v>EQUIPE TSA</v>
          </cell>
          <cell r="T71">
            <v>38972</v>
          </cell>
        </row>
        <row r="72">
          <cell r="D72" t="str">
            <v>Projeto Detalhado</v>
          </cell>
          <cell r="E72" t="str">
            <v>105 dias</v>
          </cell>
          <cell r="F72">
            <v>38845.375</v>
          </cell>
          <cell r="G72">
            <v>38866.333333333336</v>
          </cell>
          <cell r="H72">
            <v>38866.333333333336</v>
          </cell>
          <cell r="I72">
            <v>38953.729166666664</v>
          </cell>
          <cell r="J72">
            <v>39022.729166666664</v>
          </cell>
          <cell r="K72" t="str">
            <v>NA</v>
          </cell>
          <cell r="L72">
            <v>5.51</v>
          </cell>
          <cell r="M72">
            <v>126.13</v>
          </cell>
          <cell r="N72">
            <v>5.88</v>
          </cell>
          <cell r="O72">
            <v>4.66</v>
          </cell>
          <cell r="P72">
            <v>4.66</v>
          </cell>
          <cell r="T72">
            <v>39022</v>
          </cell>
        </row>
        <row r="73">
          <cell r="D73" t="str">
            <v>Tubulação</v>
          </cell>
          <cell r="E73" t="str">
            <v>8 dias</v>
          </cell>
          <cell r="F73">
            <v>38911.333333333336</v>
          </cell>
          <cell r="G73">
            <v>38987.333333333336</v>
          </cell>
          <cell r="H73" t="str">
            <v>NA</v>
          </cell>
          <cell r="I73">
            <v>38923.729166666664</v>
          </cell>
          <cell r="J73">
            <v>38996.729166666664</v>
          </cell>
          <cell r="K73" t="str">
            <v>NA</v>
          </cell>
          <cell r="L73">
            <v>0.31</v>
          </cell>
          <cell r="M73">
            <v>7</v>
          </cell>
          <cell r="N73">
            <v>0</v>
          </cell>
          <cell r="O73">
            <v>0</v>
          </cell>
          <cell r="P73">
            <v>0</v>
          </cell>
          <cell r="T73">
            <v>38996</v>
          </cell>
        </row>
        <row r="74">
          <cell r="B74" t="str">
            <v>DH.205.RT.01</v>
          </cell>
          <cell r="D74" t="str">
            <v>Relatório Técnico - Proposta Técnica Bombas</v>
          </cell>
          <cell r="E74" t="str">
            <v>8 dias</v>
          </cell>
          <cell r="F74">
            <v>38911.333333333336</v>
          </cell>
          <cell r="G74">
            <v>38987.333333333336</v>
          </cell>
          <cell r="H74" t="str">
            <v>NA</v>
          </cell>
          <cell r="I74">
            <v>38923.729166666664</v>
          </cell>
          <cell r="J74">
            <v>38996.729166666664</v>
          </cell>
          <cell r="K74" t="str">
            <v>NA</v>
          </cell>
          <cell r="L74">
            <v>0.31</v>
          </cell>
          <cell r="M74">
            <v>7</v>
          </cell>
          <cell r="N74">
            <v>0</v>
          </cell>
          <cell r="O74">
            <v>0</v>
          </cell>
          <cell r="P74">
            <v>0</v>
          </cell>
          <cell r="Q74" t="str">
            <v>42TI+45 dias</v>
          </cell>
          <cell r="S74" t="str">
            <v>EQUIPE TUB</v>
          </cell>
          <cell r="T74">
            <v>38996</v>
          </cell>
        </row>
        <row r="75">
          <cell r="D75" t="str">
            <v>Civil</v>
          </cell>
          <cell r="E75" t="str">
            <v>105 dias</v>
          </cell>
          <cell r="F75">
            <v>38845.333333333336</v>
          </cell>
          <cell r="G75">
            <v>38866.333333333336</v>
          </cell>
          <cell r="H75">
            <v>38866.333333333336</v>
          </cell>
          <cell r="I75">
            <v>38894.729166666664</v>
          </cell>
          <cell r="J75">
            <v>39022.729166666664</v>
          </cell>
          <cell r="K75" t="str">
            <v>NA</v>
          </cell>
          <cell r="L75">
            <v>1.26</v>
          </cell>
          <cell r="M75">
            <v>28.88</v>
          </cell>
          <cell r="N75">
            <v>5.88</v>
          </cell>
          <cell r="O75">
            <v>20.350000000000001</v>
          </cell>
          <cell r="P75">
            <v>20.350000000000001</v>
          </cell>
          <cell r="T75">
            <v>39022</v>
          </cell>
        </row>
        <row r="76">
          <cell r="B76" t="str">
            <v>DC.205.DD.01</v>
          </cell>
          <cell r="D76" t="str">
            <v>Desenho De Detalhamento - Transportadores</v>
          </cell>
          <cell r="E76" t="str">
            <v>18 dias</v>
          </cell>
          <cell r="F76">
            <v>38866.333333333336</v>
          </cell>
          <cell r="G76">
            <v>38995.333333333336</v>
          </cell>
          <cell r="H76" t="str">
            <v>NA</v>
          </cell>
          <cell r="I76">
            <v>38894.729166666664</v>
          </cell>
          <cell r="J76">
            <v>39022.729166666664</v>
          </cell>
          <cell r="K76" t="str">
            <v>NA</v>
          </cell>
          <cell r="L76">
            <v>0.61</v>
          </cell>
          <cell r="M76">
            <v>14</v>
          </cell>
          <cell r="N76">
            <v>0</v>
          </cell>
          <cell r="O76">
            <v>0</v>
          </cell>
          <cell r="P76">
            <v>0</v>
          </cell>
          <cell r="Q76" t="str">
            <v>32TI+45 dias</v>
          </cell>
          <cell r="S76" t="str">
            <v>EQUIPE CIV</v>
          </cell>
          <cell r="T76">
            <v>39022</v>
          </cell>
        </row>
        <row r="77">
          <cell r="B77" t="str">
            <v>DC.205.NS.01</v>
          </cell>
          <cell r="D77" t="str">
            <v>Notas De Serviço - Terraplenagem</v>
          </cell>
          <cell r="E77" t="str">
            <v>15 dias</v>
          </cell>
          <cell r="F77">
            <v>38845.333333333336</v>
          </cell>
          <cell r="G77">
            <v>38918.333333333336</v>
          </cell>
          <cell r="H77" t="str">
            <v>NA</v>
          </cell>
          <cell r="I77">
            <v>38862.729166666664</v>
          </cell>
          <cell r="J77">
            <v>38938.729166666664</v>
          </cell>
          <cell r="K77" t="str">
            <v>NA</v>
          </cell>
          <cell r="L77">
            <v>0.22</v>
          </cell>
          <cell r="M77">
            <v>5</v>
          </cell>
          <cell r="N77">
            <v>0</v>
          </cell>
          <cell r="O77">
            <v>0</v>
          </cell>
          <cell r="P77">
            <v>0</v>
          </cell>
          <cell r="Q77" t="str">
            <v>16;579II</v>
          </cell>
          <cell r="S77" t="str">
            <v>EQUIPE CIV</v>
          </cell>
          <cell r="T77">
            <v>38938</v>
          </cell>
        </row>
        <row r="78">
          <cell r="B78" t="str">
            <v>DC.205.ET.01</v>
          </cell>
          <cell r="D78" t="str">
            <v>Especificação Técnica - Terraplenagem</v>
          </cell>
          <cell r="E78" t="str">
            <v>10 dias</v>
          </cell>
          <cell r="F78">
            <v>38852.333333333336</v>
          </cell>
          <cell r="G78">
            <v>38866.333333333336</v>
          </cell>
          <cell r="H78">
            <v>38866.333333333336</v>
          </cell>
          <cell r="I78">
            <v>38866.729166666664</v>
          </cell>
          <cell r="J78">
            <v>38877.729166666664</v>
          </cell>
          <cell r="K78">
            <v>38877.729166666664</v>
          </cell>
          <cell r="L78">
            <v>0.26</v>
          </cell>
          <cell r="M78">
            <v>5.88</v>
          </cell>
          <cell r="N78">
            <v>5.88</v>
          </cell>
          <cell r="O78">
            <v>100</v>
          </cell>
          <cell r="P78">
            <v>100</v>
          </cell>
          <cell r="Q78" t="str">
            <v>16II</v>
          </cell>
          <cell r="S78" t="str">
            <v>EQUIPE CIV</v>
          </cell>
          <cell r="T78">
            <v>38877</v>
          </cell>
        </row>
        <row r="79">
          <cell r="B79" t="str">
            <v>DC.205.MC.01</v>
          </cell>
          <cell r="D79" t="str">
            <v>Memória De Cálculo - Drenagem Pluvial</v>
          </cell>
          <cell r="E79" t="str">
            <v>2 dias</v>
          </cell>
          <cell r="F79">
            <v>38866.333333333336</v>
          </cell>
          <cell r="G79">
            <v>38951.333333333336</v>
          </cell>
          <cell r="H79" t="str">
            <v>NA</v>
          </cell>
          <cell r="I79">
            <v>38868.729166666664</v>
          </cell>
          <cell r="J79">
            <v>38952.729166666664</v>
          </cell>
          <cell r="K79" t="str">
            <v>NA</v>
          </cell>
          <cell r="L79">
            <v>0.17</v>
          </cell>
          <cell r="M79">
            <v>4</v>
          </cell>
          <cell r="N79">
            <v>0</v>
          </cell>
          <cell r="O79">
            <v>0</v>
          </cell>
          <cell r="P79">
            <v>0</v>
          </cell>
          <cell r="Q79">
            <v>690</v>
          </cell>
          <cell r="S79" t="str">
            <v>EQUIPE CIV</v>
          </cell>
          <cell r="T79">
            <v>38952</v>
          </cell>
        </row>
        <row r="80">
          <cell r="D80" t="str">
            <v>Estrutura Metálica</v>
          </cell>
          <cell r="E80" t="str">
            <v>12 dias</v>
          </cell>
          <cell r="F80">
            <v>38903.333333333336</v>
          </cell>
          <cell r="G80">
            <v>38965.333333333336</v>
          </cell>
          <cell r="H80" t="str">
            <v>NA</v>
          </cell>
          <cell r="I80">
            <v>38922.729166666664</v>
          </cell>
          <cell r="J80">
            <v>38982.729166666664</v>
          </cell>
          <cell r="K80" t="str">
            <v>NA</v>
          </cell>
          <cell r="L80">
            <v>0.99</v>
          </cell>
          <cell r="M80">
            <v>22.75</v>
          </cell>
          <cell r="N80">
            <v>0</v>
          </cell>
          <cell r="O80">
            <v>0</v>
          </cell>
          <cell r="P80">
            <v>0</v>
          </cell>
          <cell r="T80">
            <v>38982</v>
          </cell>
        </row>
        <row r="81">
          <cell r="B81" t="str">
            <v>DD.205.DP.01</v>
          </cell>
          <cell r="D81" t="str">
            <v>Desenho De Projeto - Pipe Rack</v>
          </cell>
          <cell r="E81" t="str">
            <v>12 dias</v>
          </cell>
          <cell r="F81">
            <v>38903.333333333336</v>
          </cell>
          <cell r="G81">
            <v>38965.333333333336</v>
          </cell>
          <cell r="H81" t="str">
            <v>NA</v>
          </cell>
          <cell r="I81">
            <v>38919.729166666664</v>
          </cell>
          <cell r="J81">
            <v>38982.729166666664</v>
          </cell>
          <cell r="K81" t="str">
            <v>NA</v>
          </cell>
          <cell r="L81">
            <v>0.44</v>
          </cell>
          <cell r="M81">
            <v>10</v>
          </cell>
          <cell r="N81">
            <v>0</v>
          </cell>
          <cell r="O81">
            <v>0</v>
          </cell>
          <cell r="P81">
            <v>0</v>
          </cell>
          <cell r="Q81">
            <v>60</v>
          </cell>
          <cell r="R81" t="str">
            <v>80TT</v>
          </cell>
          <cell r="S81" t="str">
            <v>EQUIPE MET</v>
          </cell>
          <cell r="T81">
            <v>38982</v>
          </cell>
        </row>
        <row r="82">
          <cell r="B82" t="str">
            <v>DD.205.LM.01</v>
          </cell>
          <cell r="D82" t="str">
            <v>Lista De Materiais - Pipe Rack</v>
          </cell>
          <cell r="E82" t="str">
            <v>1 dia</v>
          </cell>
          <cell r="F82">
            <v>38919.333333333336</v>
          </cell>
          <cell r="G82">
            <v>38982.333333333336</v>
          </cell>
          <cell r="H82" t="str">
            <v>NA</v>
          </cell>
          <cell r="I82">
            <v>38922.729166666664</v>
          </cell>
          <cell r="J82">
            <v>38982.729166666664</v>
          </cell>
          <cell r="K82" t="str">
            <v>NA</v>
          </cell>
          <cell r="L82">
            <v>0.01</v>
          </cell>
          <cell r="M82">
            <v>0.25</v>
          </cell>
          <cell r="N82">
            <v>0</v>
          </cell>
          <cell r="O82">
            <v>0</v>
          </cell>
          <cell r="P82">
            <v>0</v>
          </cell>
          <cell r="Q82" t="str">
            <v>79TT</v>
          </cell>
          <cell r="S82" t="str">
            <v>EQUIPE MET</v>
          </cell>
          <cell r="T82">
            <v>38982</v>
          </cell>
        </row>
        <row r="83">
          <cell r="B83" t="str">
            <v>DD.205.MC.01</v>
          </cell>
          <cell r="D83" t="str">
            <v>Memória De Cálculo - Pipe Rack</v>
          </cell>
          <cell r="E83" t="str">
            <v>12 dias</v>
          </cell>
          <cell r="F83">
            <v>38903.333333333336</v>
          </cell>
          <cell r="G83">
            <v>38965.333333333336</v>
          </cell>
          <cell r="H83" t="str">
            <v>NA</v>
          </cell>
          <cell r="I83">
            <v>38919.729166666664</v>
          </cell>
          <cell r="J83">
            <v>38982.729166666664</v>
          </cell>
          <cell r="K83" t="str">
            <v>NA</v>
          </cell>
          <cell r="L83">
            <v>0.55000000000000004</v>
          </cell>
          <cell r="M83">
            <v>12.5</v>
          </cell>
          <cell r="N83">
            <v>0</v>
          </cell>
          <cell r="O83">
            <v>0</v>
          </cell>
          <cell r="P83">
            <v>0</v>
          </cell>
          <cell r="Q83">
            <v>60</v>
          </cell>
          <cell r="S83" t="str">
            <v>EQUIPE MET</v>
          </cell>
          <cell r="T83">
            <v>38982</v>
          </cell>
        </row>
        <row r="84">
          <cell r="D84" t="str">
            <v>Instrumentação</v>
          </cell>
          <cell r="E84" t="str">
            <v>24 dias</v>
          </cell>
          <cell r="F84">
            <v>38911.333333333336</v>
          </cell>
          <cell r="G84">
            <v>38975.333333333336</v>
          </cell>
          <cell r="H84" t="str">
            <v>NA</v>
          </cell>
          <cell r="I84">
            <v>38953.729166666664</v>
          </cell>
          <cell r="J84">
            <v>39010.729166666664</v>
          </cell>
          <cell r="K84" t="str">
            <v>NA</v>
          </cell>
          <cell r="L84">
            <v>2.95</v>
          </cell>
          <cell r="M84">
            <v>67.5</v>
          </cell>
          <cell r="N84">
            <v>0</v>
          </cell>
          <cell r="O84">
            <v>0</v>
          </cell>
          <cell r="P84">
            <v>0</v>
          </cell>
          <cell r="R84" t="str">
            <v>113;134;157;230;269;417</v>
          </cell>
          <cell r="T84">
            <v>39010</v>
          </cell>
        </row>
        <row r="85">
          <cell r="B85" t="str">
            <v>DT.205.DE.01</v>
          </cell>
          <cell r="D85" t="str">
            <v>Detalhes Típicos</v>
          </cell>
          <cell r="E85" t="str">
            <v>6 dias</v>
          </cell>
          <cell r="F85">
            <v>38911.333333333336</v>
          </cell>
          <cell r="G85">
            <v>38975.333333333336</v>
          </cell>
          <cell r="H85" t="str">
            <v>NA</v>
          </cell>
          <cell r="I85">
            <v>38923.729166666664</v>
          </cell>
          <cell r="J85">
            <v>38982.729166666664</v>
          </cell>
          <cell r="K85" t="str">
            <v>NA</v>
          </cell>
          <cell r="L85">
            <v>0.22</v>
          </cell>
          <cell r="M85">
            <v>5</v>
          </cell>
          <cell r="N85">
            <v>0</v>
          </cell>
          <cell r="O85">
            <v>0</v>
          </cell>
          <cell r="P85">
            <v>0</v>
          </cell>
          <cell r="Q85" t="str">
            <v>63;65;68</v>
          </cell>
          <cell r="R85" t="str">
            <v>84II</v>
          </cell>
          <cell r="S85" t="str">
            <v>EQUIPE TSA</v>
          </cell>
          <cell r="T85">
            <v>38982</v>
          </cell>
        </row>
        <row r="86">
          <cell r="B86" t="str">
            <v>DT.205.DI.01</v>
          </cell>
          <cell r="D86" t="str">
            <v>Diagrama De Interligação</v>
          </cell>
          <cell r="E86" t="str">
            <v>24 dias</v>
          </cell>
          <cell r="F86">
            <v>38926.333333333336</v>
          </cell>
          <cell r="G86">
            <v>38975.333333333336</v>
          </cell>
          <cell r="H86" t="str">
            <v>NA</v>
          </cell>
          <cell r="I86">
            <v>38953.729166666664</v>
          </cell>
          <cell r="J86">
            <v>39010.729166666664</v>
          </cell>
          <cell r="K86" t="str">
            <v>NA</v>
          </cell>
          <cell r="L86">
            <v>2.73</v>
          </cell>
          <cell r="M86">
            <v>62.5</v>
          </cell>
          <cell r="N86">
            <v>0</v>
          </cell>
          <cell r="O86">
            <v>0</v>
          </cell>
          <cell r="P86">
            <v>0</v>
          </cell>
          <cell r="Q86" t="str">
            <v>83II</v>
          </cell>
          <cell r="S86" t="str">
            <v>EQUIPE TSA[200%]</v>
          </cell>
          <cell r="T86">
            <v>39010</v>
          </cell>
        </row>
        <row r="87">
          <cell r="B87" t="str">
            <v>1.1.2</v>
          </cell>
          <cell r="C87" t="str">
            <v>210A</v>
          </cell>
          <cell r="D87" t="str">
            <v>Britagem Primária (1A)</v>
          </cell>
          <cell r="E87" t="str">
            <v>107 dias</v>
          </cell>
          <cell r="F87">
            <v>38811.333333333336</v>
          </cell>
          <cell r="G87">
            <v>38862.333333333336</v>
          </cell>
          <cell r="H87">
            <v>38862.333333333336</v>
          </cell>
          <cell r="I87">
            <v>38945.729166666664</v>
          </cell>
          <cell r="J87">
            <v>39022.729166666664</v>
          </cell>
          <cell r="K87" t="str">
            <v>NA</v>
          </cell>
          <cell r="L87">
            <v>5.62</v>
          </cell>
          <cell r="M87">
            <v>128.5</v>
          </cell>
          <cell r="N87">
            <v>21.66</v>
          </cell>
          <cell r="O87">
            <v>16.86</v>
          </cell>
          <cell r="P87">
            <v>16.86</v>
          </cell>
          <cell r="T87">
            <v>39022</v>
          </cell>
        </row>
        <row r="88">
          <cell r="D88" t="str">
            <v>Projeto Básico</v>
          </cell>
          <cell r="E88" t="str">
            <v>59 dias</v>
          </cell>
          <cell r="F88">
            <v>38811.333333333336</v>
          </cell>
          <cell r="G88">
            <v>38862.333333333336</v>
          </cell>
          <cell r="H88">
            <v>38862.333333333336</v>
          </cell>
          <cell r="I88">
            <v>38845.729166666664</v>
          </cell>
          <cell r="J88">
            <v>38950.729166666664</v>
          </cell>
          <cell r="K88" t="str">
            <v>NA</v>
          </cell>
          <cell r="L88">
            <v>1.54</v>
          </cell>
          <cell r="M88">
            <v>35.130000000000003</v>
          </cell>
          <cell r="N88">
            <v>21.66</v>
          </cell>
          <cell r="O88">
            <v>61.67</v>
          </cell>
          <cell r="P88">
            <v>61.67</v>
          </cell>
          <cell r="T88">
            <v>38950</v>
          </cell>
        </row>
        <row r="89">
          <cell r="D89" t="str">
            <v>Processo</v>
          </cell>
          <cell r="E89" t="str">
            <v>14 dias</v>
          </cell>
          <cell r="F89">
            <v>38824.333333333336</v>
          </cell>
          <cell r="G89">
            <v>38908.333333333336</v>
          </cell>
          <cell r="H89">
            <v>38908.333333333336</v>
          </cell>
          <cell r="I89">
            <v>38825.729166666664</v>
          </cell>
          <cell r="J89">
            <v>38925.729166666664</v>
          </cell>
          <cell r="K89" t="str">
            <v>NA</v>
          </cell>
          <cell r="L89">
            <v>0.17</v>
          </cell>
          <cell r="M89">
            <v>3.88</v>
          </cell>
          <cell r="N89">
            <v>3.69</v>
          </cell>
          <cell r="O89">
            <v>95.16</v>
          </cell>
          <cell r="P89">
            <v>95.16</v>
          </cell>
          <cell r="T89">
            <v>38925</v>
          </cell>
        </row>
        <row r="90">
          <cell r="B90" t="str">
            <v>BP.210.FD.01</v>
          </cell>
          <cell r="D90" t="str">
            <v>Folha De Dados - Britador e Peneira</v>
          </cell>
          <cell r="E90" t="str">
            <v>14 dias</v>
          </cell>
          <cell r="F90">
            <v>38824.333333333336</v>
          </cell>
          <cell r="G90">
            <v>38908.333333333336</v>
          </cell>
          <cell r="H90">
            <v>38908.333333333336</v>
          </cell>
          <cell r="I90">
            <v>38825.729166666664</v>
          </cell>
          <cell r="J90">
            <v>38925.729166666664</v>
          </cell>
          <cell r="K90" t="str">
            <v>NA</v>
          </cell>
          <cell r="L90">
            <v>0.17</v>
          </cell>
          <cell r="M90">
            <v>3.88</v>
          </cell>
          <cell r="N90">
            <v>3.69</v>
          </cell>
          <cell r="O90">
            <v>95.16</v>
          </cell>
          <cell r="P90">
            <v>95.16</v>
          </cell>
          <cell r="Q90" t="str">
            <v>14II</v>
          </cell>
          <cell r="R90" t="str">
            <v>365II</v>
          </cell>
          <cell r="S90" t="str">
            <v>EQUIPE PRO[71%]</v>
          </cell>
          <cell r="T90">
            <v>38925</v>
          </cell>
        </row>
        <row r="91">
          <cell r="D91" t="str">
            <v>Mecânica</v>
          </cell>
          <cell r="E91" t="str">
            <v>59 dias</v>
          </cell>
          <cell r="F91">
            <v>38811.333333333336</v>
          </cell>
          <cell r="G91">
            <v>38862.333333333336</v>
          </cell>
          <cell r="H91">
            <v>38862.333333333336</v>
          </cell>
          <cell r="I91">
            <v>38845.729166666664</v>
          </cell>
          <cell r="J91">
            <v>38950.729166666664</v>
          </cell>
          <cell r="K91" t="str">
            <v>NA</v>
          </cell>
          <cell r="L91">
            <v>0.93</v>
          </cell>
          <cell r="M91">
            <v>21.38</v>
          </cell>
          <cell r="N91">
            <v>17.079999999999998</v>
          </cell>
          <cell r="O91">
            <v>79.88</v>
          </cell>
          <cell r="P91">
            <v>79.88</v>
          </cell>
          <cell r="T91">
            <v>38950</v>
          </cell>
        </row>
        <row r="92">
          <cell r="B92" t="str">
            <v>BB.210.DB.01</v>
          </cell>
          <cell r="D92" t="str">
            <v>Desenho Básico - Britagem e Pereiramento Primário</v>
          </cell>
          <cell r="E92" t="str">
            <v>44 dias</v>
          </cell>
          <cell r="F92">
            <v>38811.333333333336</v>
          </cell>
          <cell r="G92">
            <v>38862.333333333336</v>
          </cell>
          <cell r="H92">
            <v>38862.333333333336</v>
          </cell>
          <cell r="I92">
            <v>38827.729166666664</v>
          </cell>
          <cell r="J92">
            <v>38925.729166666664</v>
          </cell>
          <cell r="K92" t="str">
            <v>NA</v>
          </cell>
          <cell r="L92">
            <v>0.26</v>
          </cell>
          <cell r="M92">
            <v>6</v>
          </cell>
          <cell r="N92">
            <v>5.4</v>
          </cell>
          <cell r="O92">
            <v>90</v>
          </cell>
          <cell r="P92">
            <v>90</v>
          </cell>
          <cell r="Q92" t="str">
            <v>14II</v>
          </cell>
          <cell r="R92" t="str">
            <v>96;93;119II;161II;91;92;99;102;308II;367</v>
          </cell>
          <cell r="S92" t="str">
            <v>EQUIPE MEC[50%]</v>
          </cell>
          <cell r="T92">
            <v>38925</v>
          </cell>
        </row>
        <row r="93">
          <cell r="B93" t="str">
            <v>BB.210.DB.02</v>
          </cell>
          <cell r="D93" t="str">
            <v>Desenho Básico - Transports. e Alimentadores</v>
          </cell>
          <cell r="E93" t="str">
            <v>10 dias</v>
          </cell>
          <cell r="F93">
            <v>38811.333333333336</v>
          </cell>
          <cell r="G93">
            <v>38926.333333333336</v>
          </cell>
          <cell r="H93">
            <v>38926.333333333336</v>
          </cell>
          <cell r="I93">
            <v>38827.729166666664</v>
          </cell>
          <cell r="J93">
            <v>38939.729166666664</v>
          </cell>
          <cell r="K93" t="str">
            <v>NA</v>
          </cell>
          <cell r="L93">
            <v>0.22</v>
          </cell>
          <cell r="M93">
            <v>5</v>
          </cell>
          <cell r="N93">
            <v>2.1</v>
          </cell>
          <cell r="O93">
            <v>42</v>
          </cell>
          <cell r="P93">
            <v>42</v>
          </cell>
          <cell r="Q93">
            <v>90</v>
          </cell>
          <cell r="R93" t="str">
            <v>92;94II;99;120</v>
          </cell>
          <cell r="S93" t="str">
            <v>EQUIPE MEC</v>
          </cell>
          <cell r="T93">
            <v>38939</v>
          </cell>
        </row>
        <row r="94">
          <cell r="D94" t="str">
            <v>APROVAÇÃO EBX</v>
          </cell>
          <cell r="E94" t="str">
            <v>5 dias</v>
          </cell>
          <cell r="F94">
            <v>38827.333333333336</v>
          </cell>
          <cell r="G94">
            <v>38940.333333333336</v>
          </cell>
          <cell r="H94" t="str">
            <v>NA</v>
          </cell>
          <cell r="I94">
            <v>38835.729166666664</v>
          </cell>
          <cell r="J94">
            <v>38950.729166666664</v>
          </cell>
          <cell r="K94" t="str">
            <v>NA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 t="str">
            <v>#ERRO</v>
          </cell>
          <cell r="Q94" t="str">
            <v>90;91</v>
          </cell>
          <cell r="T94">
            <v>38950</v>
          </cell>
        </row>
        <row r="95">
          <cell r="B95" t="str">
            <v>BB.210.ET.01</v>
          </cell>
          <cell r="D95" t="str">
            <v>Especif. Técnica - Grelhas Vibratórios/ Aliment. Placas</v>
          </cell>
          <cell r="E95" t="str">
            <v>10 dias</v>
          </cell>
          <cell r="F95">
            <v>38827.333333333336</v>
          </cell>
          <cell r="G95">
            <v>38926.333333333336</v>
          </cell>
          <cell r="H95">
            <v>38926.333333333336</v>
          </cell>
          <cell r="I95">
            <v>38845.729166666664</v>
          </cell>
          <cell r="J95">
            <v>38939.729166666664</v>
          </cell>
          <cell r="K95" t="str">
            <v>NA</v>
          </cell>
          <cell r="L95">
            <v>0.21</v>
          </cell>
          <cell r="M95">
            <v>4.88</v>
          </cell>
          <cell r="N95">
            <v>4.63</v>
          </cell>
          <cell r="O95">
            <v>94.87</v>
          </cell>
          <cell r="P95">
            <v>94.87</v>
          </cell>
          <cell r="Q95">
            <v>90</v>
          </cell>
          <cell r="S95" t="str">
            <v>EQUIPE MEC</v>
          </cell>
          <cell r="T95">
            <v>38939</v>
          </cell>
        </row>
        <row r="96">
          <cell r="B96" t="str">
            <v>BB.210.FD.01</v>
          </cell>
          <cell r="D96" t="str">
            <v>Folha De Dados - Transportadores</v>
          </cell>
          <cell r="E96" t="str">
            <v>10 dias</v>
          </cell>
          <cell r="F96">
            <v>38840.333333333336</v>
          </cell>
          <cell r="G96">
            <v>38926.333333333336</v>
          </cell>
          <cell r="H96">
            <v>38926.333333333336</v>
          </cell>
          <cell r="I96">
            <v>38845.729166666664</v>
          </cell>
          <cell r="J96">
            <v>38939.729166666664</v>
          </cell>
          <cell r="K96" t="str">
            <v>NA</v>
          </cell>
          <cell r="L96">
            <v>0.24</v>
          </cell>
          <cell r="M96">
            <v>5.5</v>
          </cell>
          <cell r="N96">
            <v>4.95</v>
          </cell>
          <cell r="O96">
            <v>90</v>
          </cell>
          <cell r="P96">
            <v>90</v>
          </cell>
          <cell r="Q96" t="str">
            <v>91II</v>
          </cell>
          <cell r="S96" t="str">
            <v>EQUIPE MEC[30%]</v>
          </cell>
          <cell r="T96">
            <v>38939</v>
          </cell>
        </row>
        <row r="97">
          <cell r="D97" t="str">
            <v>Estrutura Metálica</v>
          </cell>
          <cell r="E97" t="str">
            <v>10 dias</v>
          </cell>
          <cell r="F97">
            <v>38827.333333333336</v>
          </cell>
          <cell r="G97">
            <v>38926.333333333336</v>
          </cell>
          <cell r="H97">
            <v>38926.333333333336</v>
          </cell>
          <cell r="I97">
            <v>38845.729166666664</v>
          </cell>
          <cell r="J97">
            <v>38939.729166666664</v>
          </cell>
          <cell r="K97" t="str">
            <v>NA</v>
          </cell>
          <cell r="L97">
            <v>0.43</v>
          </cell>
          <cell r="M97">
            <v>9.8800000000000008</v>
          </cell>
          <cell r="N97">
            <v>0.9</v>
          </cell>
          <cell r="O97">
            <v>9.11</v>
          </cell>
          <cell r="P97">
            <v>9.11</v>
          </cell>
          <cell r="T97">
            <v>38939</v>
          </cell>
        </row>
        <row r="98">
          <cell r="B98" t="str">
            <v>BD.210.MC.01</v>
          </cell>
          <cell r="D98" t="str">
            <v>Memória De Cálculo</v>
          </cell>
          <cell r="E98" t="str">
            <v>10 dias</v>
          </cell>
          <cell r="F98">
            <v>38827.333333333336</v>
          </cell>
          <cell r="G98">
            <v>38926.333333333336</v>
          </cell>
          <cell r="H98">
            <v>38926.333333333336</v>
          </cell>
          <cell r="I98">
            <v>38845.729166666664</v>
          </cell>
          <cell r="J98">
            <v>38939.729166666664</v>
          </cell>
          <cell r="K98" t="str">
            <v>NA</v>
          </cell>
          <cell r="L98">
            <v>0.43</v>
          </cell>
          <cell r="M98">
            <v>9.8800000000000008</v>
          </cell>
          <cell r="N98">
            <v>0.9</v>
          </cell>
          <cell r="O98">
            <v>9.11</v>
          </cell>
          <cell r="P98">
            <v>9.11</v>
          </cell>
          <cell r="Q98">
            <v>90</v>
          </cell>
          <cell r="R98" t="str">
            <v>102II</v>
          </cell>
          <cell r="S98" t="str">
            <v>EQUIPE MET</v>
          </cell>
          <cell r="T98">
            <v>38939</v>
          </cell>
        </row>
        <row r="99">
          <cell r="D99" t="str">
            <v>Projeto Detalhado</v>
          </cell>
          <cell r="E99" t="str">
            <v>63 dias</v>
          </cell>
          <cell r="F99">
            <v>38870.333333333336</v>
          </cell>
          <cell r="G99">
            <v>38926.333333333336</v>
          </cell>
          <cell r="H99" t="str">
            <v>NA</v>
          </cell>
          <cell r="I99">
            <v>38945.729166666664</v>
          </cell>
          <cell r="J99">
            <v>39022.729166666664</v>
          </cell>
          <cell r="K99" t="str">
            <v>NA</v>
          </cell>
          <cell r="L99">
            <v>4.08</v>
          </cell>
          <cell r="M99">
            <v>93.38</v>
          </cell>
          <cell r="N99">
            <v>0</v>
          </cell>
          <cell r="O99">
            <v>0</v>
          </cell>
          <cell r="P99">
            <v>0</v>
          </cell>
          <cell r="T99">
            <v>39022</v>
          </cell>
        </row>
        <row r="100">
          <cell r="D100" t="str">
            <v>Mecânica</v>
          </cell>
          <cell r="E100" t="str">
            <v>9 dias</v>
          </cell>
          <cell r="F100">
            <v>38870.333333333336</v>
          </cell>
          <cell r="G100">
            <v>38951.333333333336</v>
          </cell>
          <cell r="H100" t="str">
            <v>NA</v>
          </cell>
          <cell r="I100">
            <v>38897.729166666664</v>
          </cell>
          <cell r="J100">
            <v>38961.729166666664</v>
          </cell>
          <cell r="K100" t="str">
            <v>NA</v>
          </cell>
          <cell r="L100">
            <v>0.96</v>
          </cell>
          <cell r="M100">
            <v>22</v>
          </cell>
          <cell r="N100">
            <v>0</v>
          </cell>
          <cell r="O100">
            <v>0</v>
          </cell>
          <cell r="P100">
            <v>0</v>
          </cell>
          <cell r="T100">
            <v>38961</v>
          </cell>
        </row>
        <row r="101">
          <cell r="B101" t="str">
            <v>DB.210.DD.02</v>
          </cell>
          <cell r="D101" t="str">
            <v>Desenho De Detalhamento - Caldeiraria/ Chute</v>
          </cell>
          <cell r="E101" t="str">
            <v>8 dias</v>
          </cell>
          <cell r="F101">
            <v>38870.333333333336</v>
          </cell>
          <cell r="G101">
            <v>38952.333333333336</v>
          </cell>
          <cell r="H101" t="str">
            <v>NA</v>
          </cell>
          <cell r="I101">
            <v>38882.729166666664</v>
          </cell>
          <cell r="J101">
            <v>38961.729166666664</v>
          </cell>
          <cell r="K101" t="str">
            <v>NA</v>
          </cell>
          <cell r="L101">
            <v>0.74</v>
          </cell>
          <cell r="M101">
            <v>17</v>
          </cell>
          <cell r="N101">
            <v>0</v>
          </cell>
          <cell r="O101">
            <v>0</v>
          </cell>
          <cell r="P101">
            <v>0</v>
          </cell>
          <cell r="Q101" t="str">
            <v>30TI+10 dias;90;91</v>
          </cell>
          <cell r="R101" t="str">
            <v>100TT</v>
          </cell>
          <cell r="S101" t="str">
            <v>EQUIPE MEC</v>
          </cell>
          <cell r="T101">
            <v>38961</v>
          </cell>
        </row>
        <row r="102">
          <cell r="B102" t="str">
            <v>DB.210.DM.02</v>
          </cell>
          <cell r="D102" t="str">
            <v>Diagrama De Montagem - Moega e Britagem</v>
          </cell>
          <cell r="E102" t="str">
            <v>9 dias</v>
          </cell>
          <cell r="F102">
            <v>38882.333333333336</v>
          </cell>
          <cell r="G102">
            <v>38951.333333333336</v>
          </cell>
          <cell r="H102" t="str">
            <v>NA</v>
          </cell>
          <cell r="I102">
            <v>38897.729166666664</v>
          </cell>
          <cell r="J102">
            <v>38961.729166666664</v>
          </cell>
          <cell r="K102" t="str">
            <v>NA</v>
          </cell>
          <cell r="L102">
            <v>0.22</v>
          </cell>
          <cell r="M102">
            <v>5</v>
          </cell>
          <cell r="N102">
            <v>0</v>
          </cell>
          <cell r="O102">
            <v>0</v>
          </cell>
          <cell r="P102">
            <v>0</v>
          </cell>
          <cell r="Q102" t="str">
            <v>99TT</v>
          </cell>
          <cell r="R102">
            <v>104</v>
          </cell>
          <cell r="S102" t="str">
            <v>EQUIPE MEC</v>
          </cell>
          <cell r="T102">
            <v>38961</v>
          </cell>
        </row>
        <row r="103">
          <cell r="D103" t="str">
            <v>Civil</v>
          </cell>
          <cell r="E103" t="str">
            <v>19 dias</v>
          </cell>
          <cell r="F103">
            <v>38870.333333333336</v>
          </cell>
          <cell r="G103">
            <v>38926.333333333336</v>
          </cell>
          <cell r="H103" t="str">
            <v>NA</v>
          </cell>
          <cell r="I103">
            <v>38901.729166666664</v>
          </cell>
          <cell r="J103">
            <v>38954.729166666664</v>
          </cell>
          <cell r="K103" t="str">
            <v>NA</v>
          </cell>
          <cell r="L103">
            <v>0.79</v>
          </cell>
          <cell r="M103">
            <v>18</v>
          </cell>
          <cell r="N103">
            <v>0</v>
          </cell>
          <cell r="O103">
            <v>0</v>
          </cell>
          <cell r="P103">
            <v>0</v>
          </cell>
          <cell r="T103">
            <v>38954</v>
          </cell>
        </row>
        <row r="104">
          <cell r="B104" t="str">
            <v>DC.210.DD.01</v>
          </cell>
          <cell r="D104" t="str">
            <v>Desenho De Detalhamento - Moega e Britagem</v>
          </cell>
          <cell r="E104" t="str">
            <v>19 dias</v>
          </cell>
          <cell r="F104">
            <v>38870.333333333336</v>
          </cell>
          <cell r="G104">
            <v>38926.333333333336</v>
          </cell>
          <cell r="H104" t="str">
            <v>NA</v>
          </cell>
          <cell r="I104">
            <v>38901.729166666664</v>
          </cell>
          <cell r="J104">
            <v>38954.729166666664</v>
          </cell>
          <cell r="K104" t="str">
            <v>NA</v>
          </cell>
          <cell r="L104">
            <v>0.79</v>
          </cell>
          <cell r="M104">
            <v>18</v>
          </cell>
          <cell r="N104">
            <v>0</v>
          </cell>
          <cell r="O104">
            <v>0</v>
          </cell>
          <cell r="P104">
            <v>0</v>
          </cell>
          <cell r="Q104" t="str">
            <v>90;96II</v>
          </cell>
          <cell r="R104">
            <v>109</v>
          </cell>
          <cell r="S104" t="str">
            <v>EQUIPE CIV</v>
          </cell>
          <cell r="T104">
            <v>38954</v>
          </cell>
        </row>
        <row r="105">
          <cell r="D105" t="str">
            <v>Estrutura Metálica</v>
          </cell>
          <cell r="E105" t="str">
            <v>17 dias</v>
          </cell>
          <cell r="F105">
            <v>38897.333333333336</v>
          </cell>
          <cell r="G105">
            <v>38964.333333333336</v>
          </cell>
          <cell r="H105" t="str">
            <v>NA</v>
          </cell>
          <cell r="I105">
            <v>38936.729166666664</v>
          </cell>
          <cell r="J105">
            <v>38988.729166666664</v>
          </cell>
          <cell r="K105" t="str">
            <v>NA</v>
          </cell>
          <cell r="L105">
            <v>1.67</v>
          </cell>
          <cell r="M105">
            <v>38.25</v>
          </cell>
          <cell r="N105">
            <v>0</v>
          </cell>
          <cell r="O105">
            <v>0</v>
          </cell>
          <cell r="P105">
            <v>0</v>
          </cell>
          <cell r="T105">
            <v>38988</v>
          </cell>
        </row>
        <row r="106">
          <cell r="B106" t="str">
            <v>DD.210.DP.01</v>
          </cell>
          <cell r="D106" t="str">
            <v>Desenho De Projeto - Moega e Britagem</v>
          </cell>
          <cell r="E106" t="str">
            <v>10 dias</v>
          </cell>
          <cell r="F106">
            <v>38897.333333333336</v>
          </cell>
          <cell r="G106">
            <v>38964.333333333336</v>
          </cell>
          <cell r="H106" t="str">
            <v>NA</v>
          </cell>
          <cell r="I106">
            <v>38911.729166666664</v>
          </cell>
          <cell r="J106">
            <v>38979.729166666664</v>
          </cell>
          <cell r="K106" t="str">
            <v>NA</v>
          </cell>
          <cell r="L106">
            <v>0.48</v>
          </cell>
          <cell r="M106">
            <v>11</v>
          </cell>
          <cell r="N106">
            <v>0</v>
          </cell>
          <cell r="O106">
            <v>0</v>
          </cell>
          <cell r="P106">
            <v>0</v>
          </cell>
          <cell r="Q106">
            <v>100</v>
          </cell>
          <cell r="R106" t="str">
            <v>105;106II</v>
          </cell>
          <cell r="S106" t="str">
            <v>EQUIPE MET</v>
          </cell>
          <cell r="T106">
            <v>38979</v>
          </cell>
        </row>
        <row r="107">
          <cell r="B107" t="str">
            <v>DD.210.LM.01</v>
          </cell>
          <cell r="D107" t="str">
            <v>Lista De Materiais - Moega e Britagem</v>
          </cell>
          <cell r="E107" t="str">
            <v>2 dias</v>
          </cell>
          <cell r="F107">
            <v>38911.333333333336</v>
          </cell>
          <cell r="G107">
            <v>38980.333333333336</v>
          </cell>
          <cell r="H107" t="str">
            <v>NA</v>
          </cell>
          <cell r="I107">
            <v>38915.729166666664</v>
          </cell>
          <cell r="J107">
            <v>38981.729166666664</v>
          </cell>
          <cell r="K107" t="str">
            <v>NA</v>
          </cell>
          <cell r="L107">
            <v>0.03</v>
          </cell>
          <cell r="M107">
            <v>0.75</v>
          </cell>
          <cell r="N107">
            <v>0</v>
          </cell>
          <cell r="O107">
            <v>0</v>
          </cell>
          <cell r="P107">
            <v>0</v>
          </cell>
          <cell r="Q107">
            <v>104</v>
          </cell>
          <cell r="S107" t="str">
            <v>EQUIPE MET</v>
          </cell>
          <cell r="T107">
            <v>38981</v>
          </cell>
        </row>
        <row r="108">
          <cell r="B108" t="str">
            <v>DD.210.MC.01</v>
          </cell>
          <cell r="D108" t="str">
            <v>Memória De Cálculo - Moega e Britagem</v>
          </cell>
          <cell r="E108" t="str">
            <v>17 dias</v>
          </cell>
          <cell r="F108">
            <v>38911.333333333336</v>
          </cell>
          <cell r="G108">
            <v>38964.333333333336</v>
          </cell>
          <cell r="H108" t="str">
            <v>NA</v>
          </cell>
          <cell r="I108">
            <v>38936.729166666664</v>
          </cell>
          <cell r="J108">
            <v>38988.729166666664</v>
          </cell>
          <cell r="K108" t="str">
            <v>NA</v>
          </cell>
          <cell r="L108">
            <v>1.1599999999999999</v>
          </cell>
          <cell r="M108">
            <v>26.5</v>
          </cell>
          <cell r="N108">
            <v>0</v>
          </cell>
          <cell r="O108">
            <v>0</v>
          </cell>
          <cell r="P108">
            <v>0</v>
          </cell>
          <cell r="Q108" t="str">
            <v>104II</v>
          </cell>
          <cell r="S108" t="str">
            <v>EQUIPE MET</v>
          </cell>
          <cell r="T108">
            <v>38988</v>
          </cell>
        </row>
        <row r="109">
          <cell r="D109" t="str">
            <v>Elétrica</v>
          </cell>
          <cell r="E109" t="str">
            <v>30 dias</v>
          </cell>
          <cell r="F109">
            <v>38901.333333333336</v>
          </cell>
          <cell r="G109">
            <v>38957.333333333336</v>
          </cell>
          <cell r="H109" t="str">
            <v>NA</v>
          </cell>
          <cell r="I109">
            <v>38945.729166666664</v>
          </cell>
          <cell r="J109">
            <v>39000.729166666664</v>
          </cell>
          <cell r="K109" t="str">
            <v>NA</v>
          </cell>
          <cell r="L109">
            <v>0.56999999999999995</v>
          </cell>
          <cell r="M109">
            <v>13.13</v>
          </cell>
          <cell r="N109">
            <v>0</v>
          </cell>
          <cell r="O109">
            <v>0</v>
          </cell>
          <cell r="P109">
            <v>0</v>
          </cell>
          <cell r="T109">
            <v>39000</v>
          </cell>
        </row>
        <row r="110">
          <cell r="D110" t="str">
            <v>Desenho De Detalhamento</v>
          </cell>
          <cell r="E110" t="str">
            <v>22 dias</v>
          </cell>
          <cell r="F110">
            <v>38901.333333333336</v>
          </cell>
          <cell r="G110">
            <v>38957.333333333336</v>
          </cell>
          <cell r="H110" t="str">
            <v>NA</v>
          </cell>
          <cell r="I110">
            <v>38945.729166666664</v>
          </cell>
          <cell r="J110">
            <v>38988.729166666664</v>
          </cell>
          <cell r="K110" t="str">
            <v>NA</v>
          </cell>
          <cell r="L110">
            <v>0.44</v>
          </cell>
          <cell r="M110">
            <v>10</v>
          </cell>
          <cell r="N110">
            <v>0</v>
          </cell>
          <cell r="O110">
            <v>0</v>
          </cell>
          <cell r="P110">
            <v>0</v>
          </cell>
          <cell r="R110">
            <v>111</v>
          </cell>
          <cell r="T110">
            <v>38988</v>
          </cell>
        </row>
        <row r="111">
          <cell r="B111" t="str">
            <v>DE.210.DD.01</v>
          </cell>
          <cell r="D111" t="str">
            <v>Disposição De Força, Controle e Aterramento</v>
          </cell>
          <cell r="E111" t="str">
            <v>11 dias</v>
          </cell>
          <cell r="F111">
            <v>38901.333333333336</v>
          </cell>
          <cell r="G111">
            <v>38957.333333333336</v>
          </cell>
          <cell r="H111" t="str">
            <v>NA</v>
          </cell>
          <cell r="I111">
            <v>38916.729166666664</v>
          </cell>
          <cell r="J111">
            <v>38973.729166666664</v>
          </cell>
          <cell r="K111" t="str">
            <v>NA</v>
          </cell>
          <cell r="L111">
            <v>0.22</v>
          </cell>
          <cell r="M111">
            <v>5</v>
          </cell>
          <cell r="N111">
            <v>0</v>
          </cell>
          <cell r="O111">
            <v>0</v>
          </cell>
          <cell r="P111">
            <v>0</v>
          </cell>
          <cell r="Q111">
            <v>102</v>
          </cell>
          <cell r="R111">
            <v>110</v>
          </cell>
          <cell r="S111" t="str">
            <v>EQUIPE ELE</v>
          </cell>
          <cell r="T111">
            <v>38973</v>
          </cell>
        </row>
        <row r="112">
          <cell r="B112" t="str">
            <v>DE.210.DD.02</v>
          </cell>
          <cell r="D112" t="str">
            <v>Iluminação</v>
          </cell>
          <cell r="E112" t="str">
            <v>11 dias</v>
          </cell>
          <cell r="F112">
            <v>38915.333333333336</v>
          </cell>
          <cell r="G112">
            <v>38974.333333333336</v>
          </cell>
          <cell r="H112" t="str">
            <v>NA</v>
          </cell>
          <cell r="I112">
            <v>38930.729166666664</v>
          </cell>
          <cell r="J112">
            <v>38988.729166666664</v>
          </cell>
          <cell r="K112" t="str">
            <v>NA</v>
          </cell>
          <cell r="L112">
            <v>0.22</v>
          </cell>
          <cell r="M112">
            <v>5</v>
          </cell>
          <cell r="N112">
            <v>0</v>
          </cell>
          <cell r="O112">
            <v>0</v>
          </cell>
          <cell r="P112">
            <v>0</v>
          </cell>
          <cell r="Q112">
            <v>109</v>
          </cell>
          <cell r="S112" t="str">
            <v>EQUIPE ELE</v>
          </cell>
          <cell r="T112">
            <v>38988</v>
          </cell>
        </row>
        <row r="113">
          <cell r="B113" t="str">
            <v>DE.210.LC.01</v>
          </cell>
          <cell r="D113" t="str">
            <v>Lista De Linhas/ Cabos</v>
          </cell>
          <cell r="E113" t="str">
            <v>8 dias</v>
          </cell>
          <cell r="F113">
            <v>38931.333333333336</v>
          </cell>
          <cell r="G113">
            <v>38989.333333333336</v>
          </cell>
          <cell r="H113" t="str">
            <v>NA</v>
          </cell>
          <cell r="I113">
            <v>38945.729166666664</v>
          </cell>
          <cell r="J113">
            <v>39000.729166666664</v>
          </cell>
          <cell r="K113" t="str">
            <v>NA</v>
          </cell>
          <cell r="L113">
            <v>0.14000000000000001</v>
          </cell>
          <cell r="M113">
            <v>3.13</v>
          </cell>
          <cell r="N113">
            <v>0</v>
          </cell>
          <cell r="O113">
            <v>0</v>
          </cell>
          <cell r="P113">
            <v>0</v>
          </cell>
          <cell r="Q113">
            <v>108</v>
          </cell>
          <cell r="S113" t="str">
            <v>EQUIPE ELE</v>
          </cell>
          <cell r="T113">
            <v>39000</v>
          </cell>
        </row>
        <row r="114">
          <cell r="D114" t="str">
            <v>Instrumentação</v>
          </cell>
          <cell r="E114" t="str">
            <v>8 dias</v>
          </cell>
          <cell r="F114">
            <v>38931.333333333336</v>
          </cell>
          <cell r="G114">
            <v>39013.333333333336</v>
          </cell>
          <cell r="H114" t="str">
            <v>NA</v>
          </cell>
          <cell r="I114">
            <v>38945.729166666664</v>
          </cell>
          <cell r="J114">
            <v>39022.729166666664</v>
          </cell>
          <cell r="K114" t="str">
            <v>NA</v>
          </cell>
          <cell r="L114">
            <v>0.09</v>
          </cell>
          <cell r="M114">
            <v>2</v>
          </cell>
          <cell r="N114">
            <v>0</v>
          </cell>
          <cell r="O114">
            <v>0</v>
          </cell>
          <cell r="P114">
            <v>0</v>
          </cell>
          <cell r="T114">
            <v>39022</v>
          </cell>
        </row>
        <row r="115">
          <cell r="B115" t="str">
            <v>DT.210.AJ.01</v>
          </cell>
          <cell r="D115" t="str">
            <v>Arranjos/ Layout’s/ Plano Diretor - Locação De Instrumentos</v>
          </cell>
          <cell r="E115" t="str">
            <v>8 dias</v>
          </cell>
          <cell r="F115">
            <v>38931.333333333336</v>
          </cell>
          <cell r="G115">
            <v>39013.333333333336</v>
          </cell>
          <cell r="H115" t="str">
            <v>NA</v>
          </cell>
          <cell r="I115">
            <v>38945.729166666664</v>
          </cell>
          <cell r="J115">
            <v>39022.729166666664</v>
          </cell>
          <cell r="K115" t="str">
            <v>NA</v>
          </cell>
          <cell r="L115">
            <v>0.09</v>
          </cell>
          <cell r="M115">
            <v>2</v>
          </cell>
          <cell r="N115">
            <v>0</v>
          </cell>
          <cell r="O115">
            <v>0</v>
          </cell>
          <cell r="P115">
            <v>0</v>
          </cell>
          <cell r="Q115">
            <v>82</v>
          </cell>
          <cell r="S115" t="str">
            <v>EQUIPE TSA</v>
          </cell>
          <cell r="T115">
            <v>39022</v>
          </cell>
        </row>
        <row r="116">
          <cell r="B116" t="str">
            <v>1.1.3</v>
          </cell>
          <cell r="C116" t="str">
            <v>220A</v>
          </cell>
          <cell r="D116" t="str">
            <v>Britagem Secundária (1B)</v>
          </cell>
          <cell r="E116" t="str">
            <v>75 dias</v>
          </cell>
          <cell r="F116">
            <v>38814.333333333336</v>
          </cell>
          <cell r="G116">
            <v>38905.333333333336</v>
          </cell>
          <cell r="H116">
            <v>38905.333333333336</v>
          </cell>
          <cell r="I116">
            <v>38846.729166666664</v>
          </cell>
          <cell r="J116">
            <v>39017.729166666664</v>
          </cell>
          <cell r="K116" t="str">
            <v>NA</v>
          </cell>
          <cell r="L116">
            <v>4.5199999999999996</v>
          </cell>
          <cell r="M116">
            <v>103.5</v>
          </cell>
          <cell r="N116">
            <v>17.190000000000001</v>
          </cell>
          <cell r="O116">
            <v>16.61</v>
          </cell>
          <cell r="P116">
            <v>16.61</v>
          </cell>
          <cell r="T116">
            <v>39017</v>
          </cell>
        </row>
        <row r="117">
          <cell r="D117" t="str">
            <v>Projeto Básico</v>
          </cell>
          <cell r="E117" t="str">
            <v>31 dias</v>
          </cell>
          <cell r="F117">
            <v>38814.333333333336</v>
          </cell>
          <cell r="G117">
            <v>38905.333333333336</v>
          </cell>
          <cell r="H117">
            <v>38905.333333333336</v>
          </cell>
          <cell r="I117">
            <v>38846.729166666664</v>
          </cell>
          <cell r="J117">
            <v>38951.729166666664</v>
          </cell>
          <cell r="K117" t="str">
            <v>NA</v>
          </cell>
          <cell r="L117">
            <v>1.02</v>
          </cell>
          <cell r="M117">
            <v>23.25</v>
          </cell>
          <cell r="N117">
            <v>17.190000000000001</v>
          </cell>
          <cell r="O117">
            <v>73.92</v>
          </cell>
          <cell r="P117">
            <v>73.92</v>
          </cell>
          <cell r="T117">
            <v>38951</v>
          </cell>
        </row>
        <row r="118">
          <cell r="D118" t="str">
            <v>Processo</v>
          </cell>
          <cell r="E118" t="str">
            <v>2 dias</v>
          </cell>
          <cell r="F118" t="str">
            <v>NA</v>
          </cell>
          <cell r="G118">
            <v>38922.333333333336</v>
          </cell>
          <cell r="H118">
            <v>38922.333333333336</v>
          </cell>
          <cell r="I118" t="str">
            <v>NA</v>
          </cell>
          <cell r="J118">
            <v>38923.729166666664</v>
          </cell>
          <cell r="K118">
            <v>38923.729166666664</v>
          </cell>
          <cell r="L118">
            <v>0.08</v>
          </cell>
          <cell r="M118">
            <v>1.88</v>
          </cell>
          <cell r="N118">
            <v>1.88</v>
          </cell>
          <cell r="O118">
            <v>100</v>
          </cell>
          <cell r="P118">
            <v>100</v>
          </cell>
          <cell r="T118">
            <v>38923</v>
          </cell>
        </row>
        <row r="119">
          <cell r="B119" t="str">
            <v>BP.220.FD.01</v>
          </cell>
          <cell r="D119" t="str">
            <v>Folha De Dados - Britador Cônico</v>
          </cell>
          <cell r="E119" t="str">
            <v>2 dias</v>
          </cell>
          <cell r="F119" t="str">
            <v>NA</v>
          </cell>
          <cell r="G119">
            <v>38922.333333333336</v>
          </cell>
          <cell r="H119">
            <v>38922.333333333336</v>
          </cell>
          <cell r="I119" t="str">
            <v>NA</v>
          </cell>
          <cell r="J119">
            <v>38923.729166666664</v>
          </cell>
          <cell r="K119">
            <v>38923.729166666664</v>
          </cell>
          <cell r="L119">
            <v>0.08</v>
          </cell>
          <cell r="M119">
            <v>1.88</v>
          </cell>
          <cell r="N119">
            <v>1.88</v>
          </cell>
          <cell r="O119">
            <v>100</v>
          </cell>
          <cell r="P119">
            <v>100</v>
          </cell>
          <cell r="Q119" t="str">
            <v>14II</v>
          </cell>
          <cell r="S119" t="str">
            <v>EQUIPE PRO</v>
          </cell>
          <cell r="T119">
            <v>38923</v>
          </cell>
        </row>
        <row r="120">
          <cell r="D120" t="str">
            <v>Mecânica</v>
          </cell>
          <cell r="E120" t="str">
            <v>31 dias</v>
          </cell>
          <cell r="F120">
            <v>38814.333333333336</v>
          </cell>
          <cell r="G120">
            <v>38905.333333333336</v>
          </cell>
          <cell r="H120">
            <v>38905.333333333336</v>
          </cell>
          <cell r="I120">
            <v>38846.729166666664</v>
          </cell>
          <cell r="J120">
            <v>38951.729166666664</v>
          </cell>
          <cell r="K120" t="str">
            <v>NA</v>
          </cell>
          <cell r="L120">
            <v>0.47</v>
          </cell>
          <cell r="M120">
            <v>10.75</v>
          </cell>
          <cell r="N120">
            <v>7.88</v>
          </cell>
          <cell r="O120">
            <v>73.260000000000005</v>
          </cell>
          <cell r="P120">
            <v>73.260000000000005</v>
          </cell>
          <cell r="T120">
            <v>38951</v>
          </cell>
        </row>
        <row r="121">
          <cell r="B121" t="str">
            <v>BB.220.DB.01</v>
          </cell>
          <cell r="D121" t="str">
            <v>Desenho Básico - Britagem e Pereiramento Secundário</v>
          </cell>
          <cell r="E121" t="str">
            <v>18 dias</v>
          </cell>
          <cell r="F121">
            <v>38814.333333333336</v>
          </cell>
          <cell r="G121">
            <v>38905.333333333336</v>
          </cell>
          <cell r="H121">
            <v>38905.333333333336</v>
          </cell>
          <cell r="I121">
            <v>38846.729166666664</v>
          </cell>
          <cell r="J121">
            <v>38930.729166666664</v>
          </cell>
          <cell r="K121" t="str">
            <v>NA</v>
          </cell>
          <cell r="L121">
            <v>0.1</v>
          </cell>
          <cell r="M121">
            <v>2.25</v>
          </cell>
          <cell r="N121">
            <v>2.0299999999999998</v>
          </cell>
          <cell r="O121">
            <v>90</v>
          </cell>
          <cell r="P121">
            <v>90</v>
          </cell>
          <cell r="Q121" t="str">
            <v>90II</v>
          </cell>
          <cell r="R121" t="str">
            <v>121II;123;126;128;140II;211II</v>
          </cell>
          <cell r="S121" t="str">
            <v>EQUIPE MEC</v>
          </cell>
          <cell r="T121">
            <v>38930</v>
          </cell>
        </row>
        <row r="122">
          <cell r="B122" t="str">
            <v>BB.220.DB.02</v>
          </cell>
          <cell r="D122" t="str">
            <v>Desenho Básico - Transports. e Alimentadores</v>
          </cell>
          <cell r="E122" t="str">
            <v>6 dias</v>
          </cell>
          <cell r="F122" t="str">
            <v>NA</v>
          </cell>
          <cell r="G122">
            <v>38940.333333333336</v>
          </cell>
          <cell r="H122">
            <v>38940.333333333336</v>
          </cell>
          <cell r="I122" t="str">
            <v>NA</v>
          </cell>
          <cell r="J122">
            <v>38951.729166666664</v>
          </cell>
          <cell r="K122" t="str">
            <v>NA</v>
          </cell>
          <cell r="L122">
            <v>0.13</v>
          </cell>
          <cell r="M122">
            <v>3</v>
          </cell>
          <cell r="N122">
            <v>0.9</v>
          </cell>
          <cell r="O122">
            <v>30</v>
          </cell>
          <cell r="P122">
            <v>30</v>
          </cell>
          <cell r="Q122">
            <v>91</v>
          </cell>
          <cell r="R122" t="str">
            <v>126;141II</v>
          </cell>
          <cell r="S122" t="str">
            <v>EQUIPE MEC</v>
          </cell>
          <cell r="T122">
            <v>38951</v>
          </cell>
        </row>
        <row r="123">
          <cell r="B123" t="str">
            <v>BB.220.FD.01</v>
          </cell>
          <cell r="D123" t="str">
            <v>Folha De Dados - Transportadores</v>
          </cell>
          <cell r="E123" t="str">
            <v>5 dias</v>
          </cell>
          <cell r="F123" t="str">
            <v>NA</v>
          </cell>
          <cell r="G123">
            <v>38911.333333333336</v>
          </cell>
          <cell r="H123">
            <v>38911.333333333336</v>
          </cell>
          <cell r="I123" t="str">
            <v>NA</v>
          </cell>
          <cell r="J123">
            <v>38917.729166666664</v>
          </cell>
          <cell r="K123" t="str">
            <v>NA</v>
          </cell>
          <cell r="L123">
            <v>0.24</v>
          </cell>
          <cell r="M123">
            <v>5.5</v>
          </cell>
          <cell r="N123">
            <v>4.95</v>
          </cell>
          <cell r="O123">
            <v>90</v>
          </cell>
          <cell r="P123">
            <v>90</v>
          </cell>
          <cell r="Q123" t="str">
            <v>119II</v>
          </cell>
          <cell r="S123" t="str">
            <v>EQUIPE MEC</v>
          </cell>
          <cell r="T123">
            <v>38917</v>
          </cell>
        </row>
        <row r="124">
          <cell r="D124" t="str">
            <v>Estrutura Metálica</v>
          </cell>
          <cell r="E124" t="str">
            <v>10 dias</v>
          </cell>
          <cell r="F124" t="str">
            <v>NA</v>
          </cell>
          <cell r="G124">
            <v>38931.333333333336</v>
          </cell>
          <cell r="H124">
            <v>38931.333333333336</v>
          </cell>
          <cell r="I124" t="str">
            <v>NA</v>
          </cell>
          <cell r="J124">
            <v>38946.729166666664</v>
          </cell>
          <cell r="K124" t="str">
            <v>NA</v>
          </cell>
          <cell r="L124">
            <v>0.46</v>
          </cell>
          <cell r="M124">
            <v>10.63</v>
          </cell>
          <cell r="N124">
            <v>7.44</v>
          </cell>
          <cell r="O124">
            <v>70</v>
          </cell>
          <cell r="P124">
            <v>70</v>
          </cell>
          <cell r="T124">
            <v>38946</v>
          </cell>
        </row>
        <row r="125">
          <cell r="B125" t="str">
            <v>BD.220.MC.01</v>
          </cell>
          <cell r="D125" t="str">
            <v>Memória De Cálculo - Britagem</v>
          </cell>
          <cell r="E125" t="str">
            <v>10 dias</v>
          </cell>
          <cell r="F125" t="str">
            <v>NA</v>
          </cell>
          <cell r="G125">
            <v>38931.333333333336</v>
          </cell>
          <cell r="H125">
            <v>38931.333333333336</v>
          </cell>
          <cell r="I125" t="str">
            <v>NA</v>
          </cell>
          <cell r="J125">
            <v>38946.729166666664</v>
          </cell>
          <cell r="K125" t="str">
            <v>NA</v>
          </cell>
          <cell r="L125">
            <v>0.46</v>
          </cell>
          <cell r="M125">
            <v>10.63</v>
          </cell>
          <cell r="N125">
            <v>7.44</v>
          </cell>
          <cell r="O125">
            <v>70</v>
          </cell>
          <cell r="P125">
            <v>70</v>
          </cell>
          <cell r="Q125">
            <v>119</v>
          </cell>
          <cell r="R125" t="str">
            <v>128II</v>
          </cell>
          <cell r="S125" t="str">
            <v>EQUIPE MET</v>
          </cell>
          <cell r="T125">
            <v>38946</v>
          </cell>
        </row>
        <row r="126">
          <cell r="D126" t="str">
            <v>Projeto Detalhado</v>
          </cell>
          <cell r="E126" t="str">
            <v>57 dias</v>
          </cell>
          <cell r="F126" t="str">
            <v>NA</v>
          </cell>
          <cell r="G126">
            <v>38931.333333333336</v>
          </cell>
          <cell r="H126" t="str">
            <v>NA</v>
          </cell>
          <cell r="I126" t="str">
            <v>NA</v>
          </cell>
          <cell r="J126">
            <v>39017.729166666664</v>
          </cell>
          <cell r="K126" t="str">
            <v>NA</v>
          </cell>
          <cell r="L126">
            <v>3.51</v>
          </cell>
          <cell r="M126">
            <v>80.25</v>
          </cell>
          <cell r="N126">
            <v>0</v>
          </cell>
          <cell r="O126">
            <v>0</v>
          </cell>
          <cell r="P126">
            <v>0</v>
          </cell>
          <cell r="T126">
            <v>39017</v>
          </cell>
        </row>
        <row r="127">
          <cell r="D127" t="str">
            <v>Mecânica</v>
          </cell>
          <cell r="E127" t="str">
            <v>17 dias</v>
          </cell>
          <cell r="F127" t="str">
            <v>NA</v>
          </cell>
          <cell r="G127">
            <v>38952.333333333336</v>
          </cell>
          <cell r="H127" t="str">
            <v>NA</v>
          </cell>
          <cell r="I127" t="str">
            <v>NA</v>
          </cell>
          <cell r="J127">
            <v>38978.729166666664</v>
          </cell>
          <cell r="K127" t="str">
            <v>NA</v>
          </cell>
          <cell r="L127">
            <v>0.56999999999999995</v>
          </cell>
          <cell r="M127">
            <v>13</v>
          </cell>
          <cell r="N127">
            <v>0</v>
          </cell>
          <cell r="O127">
            <v>0</v>
          </cell>
          <cell r="P127">
            <v>0</v>
          </cell>
          <cell r="T127">
            <v>38978</v>
          </cell>
        </row>
        <row r="128">
          <cell r="B128" t="str">
            <v>DB.220.DD.01</v>
          </cell>
          <cell r="D128" t="str">
            <v>Desenho Detalhamento - Silo/ Chutes</v>
          </cell>
          <cell r="E128" t="str">
            <v>17 dias</v>
          </cell>
          <cell r="F128" t="str">
            <v>NA</v>
          </cell>
          <cell r="G128">
            <v>38952.333333333336</v>
          </cell>
          <cell r="H128" t="str">
            <v>NA</v>
          </cell>
          <cell r="I128" t="str">
            <v>NA</v>
          </cell>
          <cell r="J128">
            <v>38978.729166666664</v>
          </cell>
          <cell r="K128" t="str">
            <v>NA</v>
          </cell>
          <cell r="L128">
            <v>0.56999999999999995</v>
          </cell>
          <cell r="M128">
            <v>13</v>
          </cell>
          <cell r="N128">
            <v>0</v>
          </cell>
          <cell r="O128">
            <v>0</v>
          </cell>
          <cell r="P128">
            <v>0</v>
          </cell>
          <cell r="Q128" t="str">
            <v>30TI+10 dias;119;120</v>
          </cell>
          <cell r="R128">
            <v>130</v>
          </cell>
          <cell r="S128" t="str">
            <v>EQUIPE MEC</v>
          </cell>
          <cell r="T128">
            <v>38978</v>
          </cell>
        </row>
        <row r="129">
          <cell r="D129" t="str">
            <v>Civil</v>
          </cell>
          <cell r="E129" t="str">
            <v>16 dias</v>
          </cell>
          <cell r="F129" t="str">
            <v>NA</v>
          </cell>
          <cell r="G129">
            <v>38931.333333333336</v>
          </cell>
          <cell r="H129" t="str">
            <v>NA</v>
          </cell>
          <cell r="I129" t="str">
            <v>NA</v>
          </cell>
          <cell r="J129">
            <v>38954.729166666664</v>
          </cell>
          <cell r="K129" t="str">
            <v>NA</v>
          </cell>
          <cell r="L129">
            <v>0.39</v>
          </cell>
          <cell r="M129">
            <v>9</v>
          </cell>
          <cell r="N129">
            <v>0</v>
          </cell>
          <cell r="O129">
            <v>0</v>
          </cell>
          <cell r="P129">
            <v>0</v>
          </cell>
          <cell r="T129">
            <v>38954</v>
          </cell>
        </row>
        <row r="130">
          <cell r="B130" t="str">
            <v>DC.220.DD.01</v>
          </cell>
          <cell r="D130" t="str">
            <v>Desenho De Detalhamento - Peneiramento/ Britagem</v>
          </cell>
          <cell r="E130" t="str">
            <v>16 dias</v>
          </cell>
          <cell r="F130" t="str">
            <v>NA</v>
          </cell>
          <cell r="G130">
            <v>38931.333333333336</v>
          </cell>
          <cell r="H130" t="str">
            <v>NA</v>
          </cell>
          <cell r="I130" t="str">
            <v>NA</v>
          </cell>
          <cell r="J130">
            <v>38954.729166666664</v>
          </cell>
          <cell r="K130" t="str">
            <v>NA</v>
          </cell>
          <cell r="L130">
            <v>0.39</v>
          </cell>
          <cell r="M130">
            <v>9</v>
          </cell>
          <cell r="N130">
            <v>0</v>
          </cell>
          <cell r="O130">
            <v>0</v>
          </cell>
          <cell r="P130">
            <v>0</v>
          </cell>
          <cell r="Q130" t="str">
            <v>119;123II</v>
          </cell>
          <cell r="S130" t="str">
            <v>EQUIPE CIV</v>
          </cell>
          <cell r="T130">
            <v>38954</v>
          </cell>
        </row>
        <row r="131">
          <cell r="D131" t="str">
            <v>Estrutura Metálica</v>
          </cell>
          <cell r="E131" t="str">
            <v>26 dias</v>
          </cell>
          <cell r="F131" t="str">
            <v>NA</v>
          </cell>
          <cell r="G131">
            <v>38979.333333333336</v>
          </cell>
          <cell r="H131" t="str">
            <v>NA</v>
          </cell>
          <cell r="I131" t="str">
            <v>NA</v>
          </cell>
          <cell r="J131">
            <v>39016.729166666664</v>
          </cell>
          <cell r="K131" t="str">
            <v>NA</v>
          </cell>
          <cell r="L131">
            <v>2.5</v>
          </cell>
          <cell r="M131">
            <v>57.25</v>
          </cell>
          <cell r="N131">
            <v>0</v>
          </cell>
          <cell r="O131">
            <v>0</v>
          </cell>
          <cell r="P131">
            <v>0</v>
          </cell>
          <cell r="T131">
            <v>39016</v>
          </cell>
        </row>
        <row r="132">
          <cell r="B132" t="str">
            <v>DD.220.DP.01</v>
          </cell>
          <cell r="D132" t="str">
            <v>Desenho De Projeto</v>
          </cell>
          <cell r="E132" t="str">
            <v>16 dias</v>
          </cell>
          <cell r="F132" t="str">
            <v>NA</v>
          </cell>
          <cell r="G132">
            <v>38979.333333333336</v>
          </cell>
          <cell r="H132" t="str">
            <v>NA</v>
          </cell>
          <cell r="I132" t="str">
            <v>NA</v>
          </cell>
          <cell r="J132">
            <v>39000.729166666664</v>
          </cell>
          <cell r="K132" t="str">
            <v>NA</v>
          </cell>
          <cell r="L132">
            <v>0.61</v>
          </cell>
          <cell r="M132">
            <v>14</v>
          </cell>
          <cell r="N132">
            <v>0</v>
          </cell>
          <cell r="O132">
            <v>0</v>
          </cell>
          <cell r="P132">
            <v>0</v>
          </cell>
          <cell r="Q132">
            <v>126</v>
          </cell>
          <cell r="R132" t="str">
            <v>131;132;149</v>
          </cell>
          <cell r="S132" t="str">
            <v>EQUIPE MET</v>
          </cell>
          <cell r="T132">
            <v>39000</v>
          </cell>
        </row>
        <row r="133">
          <cell r="B133" t="str">
            <v>DD.220.LM.01</v>
          </cell>
          <cell r="D133" t="str">
            <v>Lista De Materiais</v>
          </cell>
          <cell r="E133" t="str">
            <v>1 dia</v>
          </cell>
          <cell r="F133" t="str">
            <v>NA</v>
          </cell>
          <cell r="G133">
            <v>39001.333333333336</v>
          </cell>
          <cell r="H133" t="str">
            <v>NA</v>
          </cell>
          <cell r="I133" t="str">
            <v>NA</v>
          </cell>
          <cell r="J133">
            <v>39001.729166666664</v>
          </cell>
          <cell r="K133" t="str">
            <v>NA</v>
          </cell>
          <cell r="L133">
            <v>0.01</v>
          </cell>
          <cell r="M133">
            <v>0.25</v>
          </cell>
          <cell r="N133">
            <v>0</v>
          </cell>
          <cell r="O133">
            <v>0</v>
          </cell>
          <cell r="P133">
            <v>0</v>
          </cell>
          <cell r="Q133">
            <v>130</v>
          </cell>
          <cell r="S133" t="str">
            <v>EQUIPE MET</v>
          </cell>
          <cell r="T133">
            <v>39001</v>
          </cell>
        </row>
        <row r="134">
          <cell r="B134" t="str">
            <v>DD.220.MC.01</v>
          </cell>
          <cell r="D134" t="str">
            <v>Memória De Cálculo</v>
          </cell>
          <cell r="E134" t="str">
            <v>10 dias</v>
          </cell>
          <cell r="F134" t="str">
            <v>NA</v>
          </cell>
          <cell r="G134">
            <v>39001.333333333336</v>
          </cell>
          <cell r="H134" t="str">
            <v>NA</v>
          </cell>
          <cell r="I134" t="str">
            <v>NA</v>
          </cell>
          <cell r="J134">
            <v>39016.729166666664</v>
          </cell>
          <cell r="K134" t="str">
            <v>NA</v>
          </cell>
          <cell r="L134">
            <v>1.88</v>
          </cell>
          <cell r="M134">
            <v>43</v>
          </cell>
          <cell r="N134">
            <v>0</v>
          </cell>
          <cell r="O134">
            <v>0</v>
          </cell>
          <cell r="P134">
            <v>0</v>
          </cell>
          <cell r="Q134">
            <v>130</v>
          </cell>
          <cell r="S134" t="str">
            <v>EQUIPE MET</v>
          </cell>
          <cell r="T134">
            <v>39016</v>
          </cell>
        </row>
        <row r="135">
          <cell r="D135" t="str">
            <v>Instrumentação</v>
          </cell>
          <cell r="E135" t="str">
            <v>5 dias</v>
          </cell>
          <cell r="F135" t="str">
            <v>NA</v>
          </cell>
          <cell r="G135">
            <v>39013.333333333336</v>
          </cell>
          <cell r="H135" t="str">
            <v>NA</v>
          </cell>
          <cell r="I135" t="str">
            <v>NA</v>
          </cell>
          <cell r="J135">
            <v>39017.729166666664</v>
          </cell>
          <cell r="K135" t="str">
            <v>NA</v>
          </cell>
          <cell r="L135">
            <v>0.04</v>
          </cell>
          <cell r="M135">
            <v>1</v>
          </cell>
          <cell r="N135">
            <v>0</v>
          </cell>
          <cell r="O135">
            <v>0</v>
          </cell>
          <cell r="P135">
            <v>0</v>
          </cell>
          <cell r="T135">
            <v>39017</v>
          </cell>
        </row>
        <row r="136">
          <cell r="B136" t="str">
            <v>DT.220.AJ.01</v>
          </cell>
          <cell r="D136" t="str">
            <v>Arranjos/ Layout’s/ Plano Diretor - Locação De Instrumentos</v>
          </cell>
          <cell r="E136" t="str">
            <v>5 dias</v>
          </cell>
          <cell r="F136" t="str">
            <v>NA</v>
          </cell>
          <cell r="G136">
            <v>39013.333333333336</v>
          </cell>
          <cell r="H136" t="str">
            <v>NA</v>
          </cell>
          <cell r="I136" t="str">
            <v>NA</v>
          </cell>
          <cell r="J136">
            <v>39017.729166666664</v>
          </cell>
          <cell r="K136" t="str">
            <v>NA</v>
          </cell>
          <cell r="L136">
            <v>0.04</v>
          </cell>
          <cell r="M136">
            <v>1</v>
          </cell>
          <cell r="N136">
            <v>0</v>
          </cell>
          <cell r="O136">
            <v>0</v>
          </cell>
          <cell r="P136">
            <v>0</v>
          </cell>
          <cell r="Q136">
            <v>82</v>
          </cell>
          <cell r="R136">
            <v>331</v>
          </cell>
          <cell r="S136" t="str">
            <v>EQUIPE TSA</v>
          </cell>
          <cell r="T136">
            <v>39017</v>
          </cell>
        </row>
        <row r="137">
          <cell r="B137" t="str">
            <v>1.1.4</v>
          </cell>
          <cell r="C137" t="str">
            <v>225A</v>
          </cell>
          <cell r="D137" t="str">
            <v>Britagem Terciária (1C)</v>
          </cell>
          <cell r="E137" t="str">
            <v>83 dias</v>
          </cell>
          <cell r="F137">
            <v>38814.333333333336</v>
          </cell>
          <cell r="G137">
            <v>38905.333333333336</v>
          </cell>
          <cell r="H137">
            <v>38905.333333333336</v>
          </cell>
          <cell r="I137">
            <v>38846.729166666664</v>
          </cell>
          <cell r="J137">
            <v>39031.729166666664</v>
          </cell>
          <cell r="K137" t="str">
            <v>NA</v>
          </cell>
          <cell r="L137">
            <v>2.59</v>
          </cell>
          <cell r="M137">
            <v>59.25</v>
          </cell>
          <cell r="N137">
            <v>14.05</v>
          </cell>
          <cell r="O137">
            <v>23.71</v>
          </cell>
          <cell r="P137">
            <v>23.71</v>
          </cell>
          <cell r="T137">
            <v>39031</v>
          </cell>
        </row>
        <row r="138">
          <cell r="D138" t="str">
            <v>Projeto Básico</v>
          </cell>
          <cell r="E138" t="str">
            <v>35 dias</v>
          </cell>
          <cell r="F138">
            <v>38814.333333333336</v>
          </cell>
          <cell r="G138">
            <v>38905.333333333336</v>
          </cell>
          <cell r="H138">
            <v>38905.333333333336</v>
          </cell>
          <cell r="I138">
            <v>38846.729166666664</v>
          </cell>
          <cell r="J138">
            <v>38957.729166666664</v>
          </cell>
          <cell r="K138" t="str">
            <v>NA</v>
          </cell>
          <cell r="L138">
            <v>1.05</v>
          </cell>
          <cell r="M138">
            <v>24</v>
          </cell>
          <cell r="N138">
            <v>14.05</v>
          </cell>
          <cell r="O138">
            <v>58.54</v>
          </cell>
          <cell r="P138">
            <v>58.54</v>
          </cell>
          <cell r="T138">
            <v>38957</v>
          </cell>
        </row>
        <row r="139">
          <cell r="D139" t="str">
            <v>Processo</v>
          </cell>
          <cell r="E139" t="str">
            <v>4 dias</v>
          </cell>
          <cell r="F139" t="str">
            <v>NA</v>
          </cell>
          <cell r="G139">
            <v>38922.333333333336</v>
          </cell>
          <cell r="H139">
            <v>38922.333333333336</v>
          </cell>
          <cell r="I139" t="str">
            <v>NA</v>
          </cell>
          <cell r="J139">
            <v>38925.729166666664</v>
          </cell>
          <cell r="K139" t="str">
            <v>NA</v>
          </cell>
          <cell r="L139">
            <v>0.17</v>
          </cell>
          <cell r="M139">
            <v>4</v>
          </cell>
          <cell r="N139">
            <v>3.78</v>
          </cell>
          <cell r="O139">
            <v>94.38</v>
          </cell>
          <cell r="P139">
            <v>94.38</v>
          </cell>
          <cell r="T139">
            <v>38925</v>
          </cell>
        </row>
        <row r="140">
          <cell r="B140" t="str">
            <v>BP.225.FD.01</v>
          </cell>
          <cell r="D140" t="str">
            <v>Folha De Dados - Britador Cônico/ Peneiras</v>
          </cell>
          <cell r="E140" t="str">
            <v>4 dias</v>
          </cell>
          <cell r="F140" t="str">
            <v>NA</v>
          </cell>
          <cell r="G140">
            <v>38922.333333333336</v>
          </cell>
          <cell r="H140">
            <v>38922.333333333336</v>
          </cell>
          <cell r="I140" t="str">
            <v>NA</v>
          </cell>
          <cell r="J140">
            <v>38925.729166666664</v>
          </cell>
          <cell r="K140" t="str">
            <v>NA</v>
          </cell>
          <cell r="L140">
            <v>0.17</v>
          </cell>
          <cell r="M140">
            <v>4</v>
          </cell>
          <cell r="N140">
            <v>3.78</v>
          </cell>
          <cell r="O140">
            <v>94.38</v>
          </cell>
          <cell r="P140">
            <v>94.38</v>
          </cell>
          <cell r="Q140" t="str">
            <v>14II</v>
          </cell>
          <cell r="S140" t="str">
            <v>EQUIPE PRO</v>
          </cell>
          <cell r="T140">
            <v>38925</v>
          </cell>
        </row>
        <row r="141">
          <cell r="D141" t="str">
            <v>Mecânica</v>
          </cell>
          <cell r="E141" t="str">
            <v>35 dias</v>
          </cell>
          <cell r="F141">
            <v>38814.333333333336</v>
          </cell>
          <cell r="G141">
            <v>38905.333333333336</v>
          </cell>
          <cell r="H141">
            <v>38905.333333333336</v>
          </cell>
          <cell r="I141">
            <v>38846.729166666664</v>
          </cell>
          <cell r="J141">
            <v>38957.729166666664</v>
          </cell>
          <cell r="K141" t="str">
            <v>NA</v>
          </cell>
          <cell r="L141">
            <v>0.56999999999999995</v>
          </cell>
          <cell r="M141">
            <v>13</v>
          </cell>
          <cell r="N141">
            <v>8.18</v>
          </cell>
          <cell r="O141">
            <v>62.88</v>
          </cell>
          <cell r="P141">
            <v>62.88</v>
          </cell>
          <cell r="T141">
            <v>38957</v>
          </cell>
        </row>
        <row r="142">
          <cell r="B142" t="str">
            <v>BB.225.DB.01</v>
          </cell>
          <cell r="D142" t="str">
            <v>Desenho Básico - Britagem</v>
          </cell>
          <cell r="E142" t="str">
            <v>7 dias</v>
          </cell>
          <cell r="F142">
            <v>38814.333333333336</v>
          </cell>
          <cell r="G142">
            <v>38905.333333333336</v>
          </cell>
          <cell r="H142">
            <v>38905.333333333336</v>
          </cell>
          <cell r="I142">
            <v>38846.729166666664</v>
          </cell>
          <cell r="J142">
            <v>38915.729166666664</v>
          </cell>
          <cell r="K142" t="str">
            <v>NA</v>
          </cell>
          <cell r="L142">
            <v>0.1</v>
          </cell>
          <cell r="M142">
            <v>2.25</v>
          </cell>
          <cell r="N142">
            <v>2.0299999999999998</v>
          </cell>
          <cell r="O142">
            <v>90</v>
          </cell>
          <cell r="P142">
            <v>90</v>
          </cell>
          <cell r="Q142" t="str">
            <v>119II</v>
          </cell>
          <cell r="R142" t="str">
            <v>142II;144;147</v>
          </cell>
          <cell r="S142" t="str">
            <v>EQUIPE MEC</v>
          </cell>
          <cell r="T142">
            <v>38915</v>
          </cell>
        </row>
        <row r="143">
          <cell r="B143" t="str">
            <v>BB.225.DB.02</v>
          </cell>
          <cell r="D143" t="str">
            <v>Desenho Básico - Transports. e Alimentadores</v>
          </cell>
          <cell r="E143" t="str">
            <v>10 dias</v>
          </cell>
          <cell r="F143" t="str">
            <v>NA</v>
          </cell>
          <cell r="G143">
            <v>38940.333333333336</v>
          </cell>
          <cell r="H143">
            <v>38940.333333333336</v>
          </cell>
          <cell r="I143" t="str">
            <v>NA</v>
          </cell>
          <cell r="J143">
            <v>38957.729166666664</v>
          </cell>
          <cell r="K143" t="str">
            <v>NA</v>
          </cell>
          <cell r="L143">
            <v>0.17</v>
          </cell>
          <cell r="M143">
            <v>4</v>
          </cell>
          <cell r="N143">
            <v>1.2</v>
          </cell>
          <cell r="O143">
            <v>30</v>
          </cell>
          <cell r="P143">
            <v>30</v>
          </cell>
          <cell r="Q143" t="str">
            <v>120II</v>
          </cell>
          <cell r="R143" t="str">
            <v>162II;163II;164II</v>
          </cell>
          <cell r="S143" t="str">
            <v>EQUIPE MEC</v>
          </cell>
          <cell r="T143">
            <v>38957</v>
          </cell>
        </row>
        <row r="144">
          <cell r="B144" t="str">
            <v>BB.225.FD.01</v>
          </cell>
          <cell r="D144" t="str">
            <v>Folha De Dados - Transports. e Alimentadores</v>
          </cell>
          <cell r="E144" t="str">
            <v>6 dias</v>
          </cell>
          <cell r="F144" t="str">
            <v>NA</v>
          </cell>
          <cell r="G144">
            <v>38910.333333333336</v>
          </cell>
          <cell r="H144">
            <v>38910.333333333336</v>
          </cell>
          <cell r="I144" t="str">
            <v>NA</v>
          </cell>
          <cell r="J144">
            <v>38917.729166666664</v>
          </cell>
          <cell r="K144" t="str">
            <v>NA</v>
          </cell>
          <cell r="L144">
            <v>0.3</v>
          </cell>
          <cell r="M144">
            <v>6.75</v>
          </cell>
          <cell r="N144">
            <v>4.95</v>
          </cell>
          <cell r="O144">
            <v>73.33</v>
          </cell>
          <cell r="P144">
            <v>73.33</v>
          </cell>
          <cell r="Q144" t="str">
            <v>140II</v>
          </cell>
          <cell r="S144" t="str">
            <v>EQUIPE MEC</v>
          </cell>
          <cell r="T144">
            <v>38917</v>
          </cell>
        </row>
        <row r="145">
          <cell r="D145" t="str">
            <v>Estrutura Metálica</v>
          </cell>
          <cell r="E145" t="str">
            <v>7 dias</v>
          </cell>
          <cell r="F145" t="str">
            <v>NA</v>
          </cell>
          <cell r="G145">
            <v>38930.333333333336</v>
          </cell>
          <cell r="H145">
            <v>38930.333333333336</v>
          </cell>
          <cell r="I145" t="str">
            <v>NA</v>
          </cell>
          <cell r="J145">
            <v>38938.729166666664</v>
          </cell>
          <cell r="K145" t="str">
            <v>NA</v>
          </cell>
          <cell r="L145">
            <v>0.31</v>
          </cell>
          <cell r="M145">
            <v>7</v>
          </cell>
          <cell r="N145">
            <v>2.1</v>
          </cell>
          <cell r="O145">
            <v>30</v>
          </cell>
          <cell r="P145">
            <v>30</v>
          </cell>
          <cell r="T145">
            <v>38938</v>
          </cell>
        </row>
        <row r="146">
          <cell r="B146" t="str">
            <v>BD.225.MC.01</v>
          </cell>
          <cell r="D146" t="str">
            <v>Memória De Cálculo - Britagem</v>
          </cell>
          <cell r="E146" t="str">
            <v>7 dias</v>
          </cell>
          <cell r="F146" t="str">
            <v>NA</v>
          </cell>
          <cell r="G146">
            <v>38930.333333333336</v>
          </cell>
          <cell r="H146">
            <v>38930.333333333336</v>
          </cell>
          <cell r="I146" t="str">
            <v>NA</v>
          </cell>
          <cell r="J146">
            <v>38938.729166666664</v>
          </cell>
          <cell r="K146" t="str">
            <v>NA</v>
          </cell>
          <cell r="L146">
            <v>0.31</v>
          </cell>
          <cell r="M146">
            <v>7</v>
          </cell>
          <cell r="N146">
            <v>2.1</v>
          </cell>
          <cell r="O146">
            <v>30</v>
          </cell>
          <cell r="P146">
            <v>30</v>
          </cell>
          <cell r="Q146">
            <v>140</v>
          </cell>
          <cell r="R146" t="str">
            <v>147II</v>
          </cell>
          <cell r="S146" t="str">
            <v>EQUIPE MET</v>
          </cell>
          <cell r="T146">
            <v>38938</v>
          </cell>
        </row>
        <row r="147">
          <cell r="D147" t="str">
            <v>Projeto Detalhado</v>
          </cell>
          <cell r="E147" t="str">
            <v>66 dias</v>
          </cell>
          <cell r="F147" t="str">
            <v>NA</v>
          </cell>
          <cell r="G147">
            <v>38930.333333333336</v>
          </cell>
          <cell r="H147" t="str">
            <v>NA</v>
          </cell>
          <cell r="I147" t="str">
            <v>NA</v>
          </cell>
          <cell r="J147">
            <v>39031.729166666664</v>
          </cell>
          <cell r="K147" t="str">
            <v>NA</v>
          </cell>
          <cell r="L147">
            <v>1.54</v>
          </cell>
          <cell r="M147">
            <v>35.25</v>
          </cell>
          <cell r="N147">
            <v>0</v>
          </cell>
          <cell r="O147">
            <v>0</v>
          </cell>
          <cell r="P147">
            <v>0</v>
          </cell>
          <cell r="T147">
            <v>39031</v>
          </cell>
        </row>
        <row r="148">
          <cell r="D148" t="str">
            <v>Civil</v>
          </cell>
          <cell r="E148" t="str">
            <v>20 dias</v>
          </cell>
          <cell r="F148" t="str">
            <v>NA</v>
          </cell>
          <cell r="G148">
            <v>38930.333333333336</v>
          </cell>
          <cell r="H148" t="str">
            <v>NA</v>
          </cell>
          <cell r="I148" t="str">
            <v>NA</v>
          </cell>
          <cell r="J148">
            <v>38959.729166666664</v>
          </cell>
          <cell r="K148" t="str">
            <v>NA</v>
          </cell>
          <cell r="L148">
            <v>0.35</v>
          </cell>
          <cell r="M148">
            <v>8</v>
          </cell>
          <cell r="N148">
            <v>0</v>
          </cell>
          <cell r="O148">
            <v>0</v>
          </cell>
          <cell r="P148">
            <v>0</v>
          </cell>
          <cell r="T148">
            <v>38959</v>
          </cell>
        </row>
        <row r="149">
          <cell r="B149" t="str">
            <v>DC.225.DD.01</v>
          </cell>
          <cell r="D149" t="str">
            <v>Desenho De Detalhamento - Britagem</v>
          </cell>
          <cell r="E149" t="str">
            <v>20 dias</v>
          </cell>
          <cell r="F149" t="str">
            <v>NA</v>
          </cell>
          <cell r="G149">
            <v>38930.333333333336</v>
          </cell>
          <cell r="H149" t="str">
            <v>NA</v>
          </cell>
          <cell r="I149" t="str">
            <v>NA</v>
          </cell>
          <cell r="J149">
            <v>38959.729166666664</v>
          </cell>
          <cell r="K149" t="str">
            <v>NA</v>
          </cell>
          <cell r="L149">
            <v>0.35</v>
          </cell>
          <cell r="M149">
            <v>8</v>
          </cell>
          <cell r="N149">
            <v>0</v>
          </cell>
          <cell r="O149">
            <v>0</v>
          </cell>
          <cell r="P149">
            <v>0</v>
          </cell>
          <cell r="Q149" t="str">
            <v>140;144II</v>
          </cell>
          <cell r="R149">
            <v>154</v>
          </cell>
          <cell r="S149" t="str">
            <v>EQUIPE CIV[60%]</v>
          </cell>
          <cell r="T149">
            <v>38959</v>
          </cell>
        </row>
        <row r="150">
          <cell r="D150" t="str">
            <v>Estrutura Metálica</v>
          </cell>
          <cell r="E150" t="str">
            <v>19 dias</v>
          </cell>
          <cell r="F150" t="str">
            <v>NA</v>
          </cell>
          <cell r="G150">
            <v>39001.333333333336</v>
          </cell>
          <cell r="H150" t="str">
            <v>NA</v>
          </cell>
          <cell r="I150" t="str">
            <v>NA</v>
          </cell>
          <cell r="J150">
            <v>39031.729166666664</v>
          </cell>
          <cell r="K150" t="str">
            <v>NA</v>
          </cell>
          <cell r="L150">
            <v>0.75</v>
          </cell>
          <cell r="M150">
            <v>17.25</v>
          </cell>
          <cell r="N150">
            <v>0</v>
          </cell>
          <cell r="O150">
            <v>0</v>
          </cell>
          <cell r="P150">
            <v>0</v>
          </cell>
          <cell r="T150">
            <v>39031</v>
          </cell>
        </row>
        <row r="151">
          <cell r="B151" t="str">
            <v>DD.225.DP.01</v>
          </cell>
          <cell r="D151" t="str">
            <v>Desenho De Projeto</v>
          </cell>
          <cell r="E151" t="str">
            <v>5 dias</v>
          </cell>
          <cell r="F151" t="str">
            <v>NA</v>
          </cell>
          <cell r="G151">
            <v>39001.333333333336</v>
          </cell>
          <cell r="H151" t="str">
            <v>NA</v>
          </cell>
          <cell r="I151" t="str">
            <v>NA</v>
          </cell>
          <cell r="J151">
            <v>39009.729166666664</v>
          </cell>
          <cell r="K151" t="str">
            <v>NA</v>
          </cell>
          <cell r="L151">
            <v>0.13</v>
          </cell>
          <cell r="M151">
            <v>3</v>
          </cell>
          <cell r="N151">
            <v>0</v>
          </cell>
          <cell r="O151">
            <v>0</v>
          </cell>
          <cell r="P151">
            <v>0</v>
          </cell>
          <cell r="Q151">
            <v>130</v>
          </cell>
          <cell r="R151" t="str">
            <v>150;151</v>
          </cell>
          <cell r="S151" t="str">
            <v>EQUIPE MET</v>
          </cell>
          <cell r="T151">
            <v>39009</v>
          </cell>
        </row>
        <row r="152">
          <cell r="B152" t="str">
            <v>DD.225.LM.01</v>
          </cell>
          <cell r="D152" t="str">
            <v>Lista De Materiais</v>
          </cell>
          <cell r="E152" t="str">
            <v>1 dia</v>
          </cell>
          <cell r="F152" t="str">
            <v>NA</v>
          </cell>
          <cell r="G152">
            <v>39010.333333333336</v>
          </cell>
          <cell r="H152" t="str">
            <v>NA</v>
          </cell>
          <cell r="I152" t="str">
            <v>NA</v>
          </cell>
          <cell r="J152">
            <v>39010.729166666664</v>
          </cell>
          <cell r="K152" t="str">
            <v>NA</v>
          </cell>
          <cell r="L152">
            <v>0.01</v>
          </cell>
          <cell r="M152">
            <v>0.25</v>
          </cell>
          <cell r="N152">
            <v>0</v>
          </cell>
          <cell r="O152">
            <v>0</v>
          </cell>
          <cell r="P152">
            <v>0</v>
          </cell>
          <cell r="Q152">
            <v>149</v>
          </cell>
          <cell r="S152" t="str">
            <v>EQUIPE MET</v>
          </cell>
          <cell r="T152">
            <v>39010</v>
          </cell>
        </row>
        <row r="153">
          <cell r="B153" t="str">
            <v>DD.225.MC.01</v>
          </cell>
          <cell r="D153" t="str">
            <v>Memória De Cálculo</v>
          </cell>
          <cell r="E153" t="str">
            <v>14 dias</v>
          </cell>
          <cell r="F153" t="str">
            <v>NA</v>
          </cell>
          <cell r="G153">
            <v>39010.333333333336</v>
          </cell>
          <cell r="H153" t="str">
            <v>NA</v>
          </cell>
          <cell r="I153" t="str">
            <v>NA</v>
          </cell>
          <cell r="J153">
            <v>39031.729166666664</v>
          </cell>
          <cell r="K153" t="str">
            <v>NA</v>
          </cell>
          <cell r="L153">
            <v>0.61</v>
          </cell>
          <cell r="M153">
            <v>14</v>
          </cell>
          <cell r="N153">
            <v>0</v>
          </cell>
          <cell r="O153">
            <v>0</v>
          </cell>
          <cell r="P153">
            <v>0</v>
          </cell>
          <cell r="Q153">
            <v>149</v>
          </cell>
          <cell r="S153" t="str">
            <v>EQUIPE MET</v>
          </cell>
          <cell r="T153">
            <v>39031</v>
          </cell>
        </row>
        <row r="154">
          <cell r="D154" t="str">
            <v>Elétrica</v>
          </cell>
          <cell r="E154" t="str">
            <v>20 dias</v>
          </cell>
          <cell r="F154" t="str">
            <v>NA</v>
          </cell>
          <cell r="G154">
            <v>38960.333333333336</v>
          </cell>
          <cell r="H154" t="str">
            <v>NA</v>
          </cell>
          <cell r="I154" t="str">
            <v>NA</v>
          </cell>
          <cell r="J154">
            <v>38989.729166666664</v>
          </cell>
          <cell r="K154" t="str">
            <v>NA</v>
          </cell>
          <cell r="L154">
            <v>0.39</v>
          </cell>
          <cell r="M154">
            <v>9</v>
          </cell>
          <cell r="N154">
            <v>0</v>
          </cell>
          <cell r="O154">
            <v>0</v>
          </cell>
          <cell r="P154">
            <v>0</v>
          </cell>
          <cell r="T154">
            <v>38989</v>
          </cell>
        </row>
        <row r="155">
          <cell r="D155" t="str">
            <v>Desenho De Detalhamento</v>
          </cell>
          <cell r="E155" t="str">
            <v>20 dias</v>
          </cell>
          <cell r="F155" t="str">
            <v>NA</v>
          </cell>
          <cell r="G155">
            <v>38960.333333333336</v>
          </cell>
          <cell r="H155" t="str">
            <v>NA</v>
          </cell>
          <cell r="I155" t="str">
            <v>NA</v>
          </cell>
          <cell r="J155">
            <v>38989.729166666664</v>
          </cell>
          <cell r="K155" t="str">
            <v>NA</v>
          </cell>
          <cell r="L155">
            <v>0.39</v>
          </cell>
          <cell r="M155">
            <v>9</v>
          </cell>
          <cell r="N155">
            <v>0</v>
          </cell>
          <cell r="O155">
            <v>0</v>
          </cell>
          <cell r="P155">
            <v>0</v>
          </cell>
          <cell r="T155">
            <v>38989</v>
          </cell>
        </row>
        <row r="156">
          <cell r="B156" t="str">
            <v>DE.225.DD.01</v>
          </cell>
          <cell r="D156" t="str">
            <v>Eletrodutos e Bandejas</v>
          </cell>
          <cell r="E156" t="str">
            <v>11 dias</v>
          </cell>
          <cell r="F156" t="str">
            <v>NA</v>
          </cell>
          <cell r="G156">
            <v>38960.333333333336</v>
          </cell>
          <cell r="H156" t="str">
            <v>NA</v>
          </cell>
          <cell r="I156" t="str">
            <v>NA</v>
          </cell>
          <cell r="J156">
            <v>38978.729166666664</v>
          </cell>
          <cell r="K156" t="str">
            <v>NA</v>
          </cell>
          <cell r="L156">
            <v>0.22</v>
          </cell>
          <cell r="M156">
            <v>5</v>
          </cell>
          <cell r="N156">
            <v>0</v>
          </cell>
          <cell r="O156">
            <v>0</v>
          </cell>
          <cell r="P156">
            <v>0</v>
          </cell>
          <cell r="Q156">
            <v>147</v>
          </cell>
          <cell r="R156">
            <v>155</v>
          </cell>
          <cell r="S156" t="str">
            <v>EQUIPE ELE</v>
          </cell>
          <cell r="T156">
            <v>38978</v>
          </cell>
        </row>
        <row r="157">
          <cell r="B157" t="str">
            <v>DE.225.DD.02</v>
          </cell>
          <cell r="D157" t="str">
            <v>Iluminação</v>
          </cell>
          <cell r="E157" t="str">
            <v>9 dias</v>
          </cell>
          <cell r="F157" t="str">
            <v>NA</v>
          </cell>
          <cell r="G157">
            <v>38979.333333333336</v>
          </cell>
          <cell r="H157" t="str">
            <v>NA</v>
          </cell>
          <cell r="I157" t="str">
            <v>NA</v>
          </cell>
          <cell r="J157">
            <v>38989.729166666664</v>
          </cell>
          <cell r="K157" t="str">
            <v>NA</v>
          </cell>
          <cell r="L157">
            <v>0.17</v>
          </cell>
          <cell r="M157">
            <v>4</v>
          </cell>
          <cell r="N157">
            <v>0</v>
          </cell>
          <cell r="O157">
            <v>0</v>
          </cell>
          <cell r="P157">
            <v>0</v>
          </cell>
          <cell r="Q157">
            <v>154</v>
          </cell>
          <cell r="S157" t="str">
            <v>EQUIPE ELE</v>
          </cell>
          <cell r="T157">
            <v>38989</v>
          </cell>
        </row>
        <row r="158">
          <cell r="D158" t="str">
            <v>Instrumentação</v>
          </cell>
          <cell r="E158" t="str">
            <v>5 dias</v>
          </cell>
          <cell r="F158" t="str">
            <v>NA</v>
          </cell>
          <cell r="G158">
            <v>39013.333333333336</v>
          </cell>
          <cell r="H158" t="str">
            <v>NA</v>
          </cell>
          <cell r="I158" t="str">
            <v>NA</v>
          </cell>
          <cell r="J158">
            <v>39017.729166666664</v>
          </cell>
          <cell r="K158" t="str">
            <v>NA</v>
          </cell>
          <cell r="L158">
            <v>0.04</v>
          </cell>
          <cell r="M158">
            <v>1</v>
          </cell>
          <cell r="N158">
            <v>0</v>
          </cell>
          <cell r="O158">
            <v>0</v>
          </cell>
          <cell r="P158">
            <v>0</v>
          </cell>
          <cell r="T158">
            <v>39017</v>
          </cell>
        </row>
        <row r="159">
          <cell r="B159" t="str">
            <v>DT.225.AJ.01</v>
          </cell>
          <cell r="D159" t="str">
            <v>Arranjos/ Layout’s/ Plano Diretor - Locação De Instrumentos</v>
          </cell>
          <cell r="E159" t="str">
            <v>5 dias</v>
          </cell>
          <cell r="F159" t="str">
            <v>NA</v>
          </cell>
          <cell r="G159">
            <v>39013.333333333336</v>
          </cell>
          <cell r="H159" t="str">
            <v>NA</v>
          </cell>
          <cell r="I159" t="str">
            <v>NA</v>
          </cell>
          <cell r="J159">
            <v>39017.729166666664</v>
          </cell>
          <cell r="K159" t="str">
            <v>NA</v>
          </cell>
          <cell r="L159">
            <v>0.04</v>
          </cell>
          <cell r="M159">
            <v>1</v>
          </cell>
          <cell r="N159">
            <v>0</v>
          </cell>
          <cell r="O159">
            <v>0</v>
          </cell>
          <cell r="P159">
            <v>0</v>
          </cell>
          <cell r="Q159">
            <v>82</v>
          </cell>
          <cell r="S159" t="str">
            <v>EQUIPE TSA</v>
          </cell>
          <cell r="T159">
            <v>39017</v>
          </cell>
        </row>
        <row r="160">
          <cell r="B160" t="str">
            <v>1.1.5</v>
          </cell>
          <cell r="C160" t="str">
            <v>230A</v>
          </cell>
          <cell r="D160" t="str">
            <v>Pátio de Homogeneização (1D)</v>
          </cell>
          <cell r="E160" t="str">
            <v>130 dias</v>
          </cell>
          <cell r="F160">
            <v>38814.333333333336</v>
          </cell>
          <cell r="G160">
            <v>38853.333333333336</v>
          </cell>
          <cell r="H160">
            <v>38853.333333333336</v>
          </cell>
          <cell r="I160">
            <v>38846.729166666664</v>
          </cell>
          <cell r="J160">
            <v>39049.729166666664</v>
          </cell>
          <cell r="K160" t="str">
            <v>NA</v>
          </cell>
          <cell r="L160">
            <v>4.3499999999999996</v>
          </cell>
          <cell r="M160">
            <v>99.5</v>
          </cell>
          <cell r="N160">
            <v>17.100000000000001</v>
          </cell>
          <cell r="O160">
            <v>17.190000000000001</v>
          </cell>
          <cell r="P160">
            <v>17.190000000000001</v>
          </cell>
          <cell r="T160">
            <v>39049</v>
          </cell>
        </row>
        <row r="161">
          <cell r="D161" t="str">
            <v>Projeto Básico</v>
          </cell>
          <cell r="E161" t="str">
            <v>77 dias</v>
          </cell>
          <cell r="F161">
            <v>38814.333333333336</v>
          </cell>
          <cell r="G161">
            <v>38853.333333333336</v>
          </cell>
          <cell r="H161">
            <v>38853.333333333336</v>
          </cell>
          <cell r="I161">
            <v>38846.729166666664</v>
          </cell>
          <cell r="J161">
            <v>38965.729166666664</v>
          </cell>
          <cell r="K161" t="str">
            <v>NA</v>
          </cell>
          <cell r="L161">
            <v>1.35</v>
          </cell>
          <cell r="M161">
            <v>31</v>
          </cell>
          <cell r="N161">
            <v>17.100000000000001</v>
          </cell>
          <cell r="O161">
            <v>55.16</v>
          </cell>
          <cell r="P161">
            <v>55.16</v>
          </cell>
          <cell r="T161">
            <v>38965</v>
          </cell>
        </row>
        <row r="162">
          <cell r="D162" t="str">
            <v>Mecânica</v>
          </cell>
          <cell r="E162" t="str">
            <v>77 dias</v>
          </cell>
          <cell r="F162">
            <v>38814.333333333336</v>
          </cell>
          <cell r="G162">
            <v>38853.333333333336</v>
          </cell>
          <cell r="H162">
            <v>38853.333333333336</v>
          </cell>
          <cell r="I162">
            <v>38846.729166666664</v>
          </cell>
          <cell r="J162">
            <v>38965.729166666664</v>
          </cell>
          <cell r="K162" t="str">
            <v>NA</v>
          </cell>
          <cell r="L162">
            <v>1.35</v>
          </cell>
          <cell r="M162">
            <v>31</v>
          </cell>
          <cell r="N162">
            <v>17.100000000000001</v>
          </cell>
          <cell r="O162">
            <v>55.16</v>
          </cell>
          <cell r="P162">
            <v>55.16</v>
          </cell>
          <cell r="T162">
            <v>38965</v>
          </cell>
        </row>
        <row r="163">
          <cell r="D163" t="str">
            <v>Desenho Básico</v>
          </cell>
          <cell r="E163" t="str">
            <v>16 dias</v>
          </cell>
          <cell r="F163">
            <v>38814.333333333336</v>
          </cell>
          <cell r="G163">
            <v>38940.333333333336</v>
          </cell>
          <cell r="H163" t="str">
            <v>NA</v>
          </cell>
          <cell r="I163">
            <v>38846.729166666664</v>
          </cell>
          <cell r="J163">
            <v>38965.729166666664</v>
          </cell>
          <cell r="K163" t="str">
            <v>NA</v>
          </cell>
          <cell r="L163">
            <v>0.52</v>
          </cell>
          <cell r="M163">
            <v>12</v>
          </cell>
          <cell r="N163">
            <v>0</v>
          </cell>
          <cell r="O163">
            <v>0</v>
          </cell>
          <cell r="P163">
            <v>0</v>
          </cell>
          <cell r="Q163" t="str">
            <v>90II</v>
          </cell>
          <cell r="R163" t="str">
            <v>173TI+15 dias</v>
          </cell>
          <cell r="S163" t="str">
            <v>EQUIPE MEC</v>
          </cell>
          <cell r="T163">
            <v>38965</v>
          </cell>
        </row>
        <row r="164">
          <cell r="B164" t="str">
            <v>BB.230.DB.01</v>
          </cell>
          <cell r="D164" t="str">
            <v>Planta e Cortes</v>
          </cell>
          <cell r="E164" t="str">
            <v>8 dias</v>
          </cell>
          <cell r="F164" t="str">
            <v>NA</v>
          </cell>
          <cell r="G164">
            <v>38940.333333333336</v>
          </cell>
          <cell r="H164" t="str">
            <v>NA</v>
          </cell>
          <cell r="I164" t="str">
            <v>NA</v>
          </cell>
          <cell r="J164">
            <v>38953.729166666664</v>
          </cell>
          <cell r="K164" t="str">
            <v>NA</v>
          </cell>
          <cell r="L164">
            <v>0.13</v>
          </cell>
          <cell r="M164">
            <v>3</v>
          </cell>
          <cell r="N164">
            <v>0</v>
          </cell>
          <cell r="O164">
            <v>0</v>
          </cell>
          <cell r="P164">
            <v>0</v>
          </cell>
          <cell r="Q164" t="str">
            <v>141II</v>
          </cell>
          <cell r="R164" t="str">
            <v>424II</v>
          </cell>
          <cell r="S164" t="str">
            <v>EQUIPE MEC</v>
          </cell>
          <cell r="T164">
            <v>38953</v>
          </cell>
        </row>
        <row r="165">
          <cell r="B165" t="str">
            <v>BB.230.DB.02</v>
          </cell>
          <cell r="D165" t="str">
            <v>By-Pass do Pátio</v>
          </cell>
          <cell r="E165" t="str">
            <v>8 dias</v>
          </cell>
          <cell r="F165" t="str">
            <v>NA</v>
          </cell>
          <cell r="G165">
            <v>38940.333333333336</v>
          </cell>
          <cell r="H165" t="str">
            <v>NA</v>
          </cell>
          <cell r="I165" t="str">
            <v>NA</v>
          </cell>
          <cell r="J165">
            <v>38953.729166666664</v>
          </cell>
          <cell r="K165" t="str">
            <v>NA</v>
          </cell>
          <cell r="L165">
            <v>0.13</v>
          </cell>
          <cell r="M165">
            <v>3</v>
          </cell>
          <cell r="N165">
            <v>0</v>
          </cell>
          <cell r="O165">
            <v>0</v>
          </cell>
          <cell r="P165">
            <v>0</v>
          </cell>
          <cell r="Q165" t="str">
            <v>141II</v>
          </cell>
          <cell r="R165">
            <v>170</v>
          </cell>
          <cell r="S165" t="str">
            <v>EQUIPE MEC</v>
          </cell>
          <cell r="T165">
            <v>38953</v>
          </cell>
        </row>
        <row r="166">
          <cell r="B166" t="str">
            <v>BB.230.DB.03</v>
          </cell>
          <cell r="D166" t="str">
            <v>Recuperadora e Empilhadeira</v>
          </cell>
          <cell r="E166" t="str">
            <v>10 dias</v>
          </cell>
          <cell r="F166" t="str">
            <v>NA</v>
          </cell>
          <cell r="G166">
            <v>38940.333333333336</v>
          </cell>
          <cell r="H166" t="str">
            <v>NA</v>
          </cell>
          <cell r="I166" t="str">
            <v>NA</v>
          </cell>
          <cell r="J166">
            <v>38957.729166666664</v>
          </cell>
          <cell r="K166" t="str">
            <v>NA</v>
          </cell>
          <cell r="L166">
            <v>0.17</v>
          </cell>
          <cell r="M166">
            <v>4</v>
          </cell>
          <cell r="N166">
            <v>0</v>
          </cell>
          <cell r="O166">
            <v>0</v>
          </cell>
          <cell r="P166">
            <v>0</v>
          </cell>
          <cell r="Q166" t="str">
            <v>141II</v>
          </cell>
          <cell r="R166">
            <v>165</v>
          </cell>
          <cell r="S166" t="str">
            <v>EQUIPE MEC</v>
          </cell>
          <cell r="T166">
            <v>38957</v>
          </cell>
        </row>
        <row r="167">
          <cell r="B167" t="str">
            <v>BB.230.DB.04</v>
          </cell>
          <cell r="D167" t="str">
            <v>Transportadores</v>
          </cell>
          <cell r="E167" t="str">
            <v>6 dias</v>
          </cell>
          <cell r="F167" t="str">
            <v>NA</v>
          </cell>
          <cell r="G167">
            <v>38958.333333333336</v>
          </cell>
          <cell r="H167" t="str">
            <v>NA</v>
          </cell>
          <cell r="I167" t="str">
            <v>NA</v>
          </cell>
          <cell r="J167">
            <v>38965.729166666664</v>
          </cell>
          <cell r="K167" t="str">
            <v>NA</v>
          </cell>
          <cell r="L167">
            <v>0.09</v>
          </cell>
          <cell r="M167">
            <v>2</v>
          </cell>
          <cell r="N167">
            <v>0</v>
          </cell>
          <cell r="O167">
            <v>0</v>
          </cell>
          <cell r="P167">
            <v>0</v>
          </cell>
          <cell r="Q167">
            <v>164</v>
          </cell>
          <cell r="S167" t="str">
            <v>EQUIPE MEC</v>
          </cell>
          <cell r="T167">
            <v>38965</v>
          </cell>
        </row>
        <row r="168">
          <cell r="B168" t="str">
            <v>BB.230.ET.01</v>
          </cell>
          <cell r="D168" t="str">
            <v>Especificação Técnica - Empilhadeira e Retomadora</v>
          </cell>
          <cell r="E168" t="str">
            <v>40 dias</v>
          </cell>
          <cell r="F168" t="str">
            <v>NA</v>
          </cell>
          <cell r="G168">
            <v>38853.333333333336</v>
          </cell>
          <cell r="H168">
            <v>38853.333333333336</v>
          </cell>
          <cell r="I168" t="str">
            <v>NA</v>
          </cell>
          <cell r="J168">
            <v>38910.729166666664</v>
          </cell>
          <cell r="K168" t="str">
            <v>NA</v>
          </cell>
          <cell r="L168">
            <v>0.71</v>
          </cell>
          <cell r="M168">
            <v>16.25</v>
          </cell>
          <cell r="N168">
            <v>14.63</v>
          </cell>
          <cell r="O168">
            <v>90</v>
          </cell>
          <cell r="P168">
            <v>90</v>
          </cell>
          <cell r="Q168" t="str">
            <v>14II</v>
          </cell>
          <cell r="R168" t="str">
            <v>171TI+60 dias</v>
          </cell>
          <cell r="S168" t="str">
            <v>EQUIPE MEC</v>
          </cell>
          <cell r="T168">
            <v>38910</v>
          </cell>
        </row>
        <row r="169">
          <cell r="B169" t="str">
            <v>BB.230.FD.01</v>
          </cell>
          <cell r="D169" t="str">
            <v>Folha De Dados - Transportadores</v>
          </cell>
          <cell r="E169" t="str">
            <v>2 dias</v>
          </cell>
          <cell r="F169" t="str">
            <v>NA</v>
          </cell>
          <cell r="G169">
            <v>38916.333333333336</v>
          </cell>
          <cell r="H169">
            <v>38916.333333333336</v>
          </cell>
          <cell r="I169" t="str">
            <v>NA</v>
          </cell>
          <cell r="J169">
            <v>38917.729166666664</v>
          </cell>
          <cell r="K169" t="str">
            <v>NA</v>
          </cell>
          <cell r="L169">
            <v>0.12</v>
          </cell>
          <cell r="M169">
            <v>2.75</v>
          </cell>
          <cell r="N169">
            <v>2.48</v>
          </cell>
          <cell r="O169">
            <v>90</v>
          </cell>
          <cell r="P169">
            <v>90</v>
          </cell>
          <cell r="Q169" t="str">
            <v>14II</v>
          </cell>
          <cell r="S169" t="str">
            <v>EQUIPE MEC</v>
          </cell>
          <cell r="T169">
            <v>38917</v>
          </cell>
        </row>
        <row r="170">
          <cell r="D170" t="str">
            <v>Projeto Detalhado</v>
          </cell>
          <cell r="E170" t="str">
            <v>43 dias</v>
          </cell>
          <cell r="F170" t="str">
            <v>NA</v>
          </cell>
          <cell r="G170">
            <v>38982.333333333336</v>
          </cell>
          <cell r="H170" t="str">
            <v>NA</v>
          </cell>
          <cell r="I170" t="str">
            <v>NA</v>
          </cell>
          <cell r="J170">
            <v>39049.729166666664</v>
          </cell>
          <cell r="K170" t="str">
            <v>NA</v>
          </cell>
          <cell r="L170">
            <v>2.99</v>
          </cell>
          <cell r="M170">
            <v>68.5</v>
          </cell>
          <cell r="N170">
            <v>0</v>
          </cell>
          <cell r="O170">
            <v>0</v>
          </cell>
          <cell r="P170">
            <v>0</v>
          </cell>
          <cell r="T170">
            <v>39049</v>
          </cell>
        </row>
        <row r="171">
          <cell r="D171" t="str">
            <v>Mecânica</v>
          </cell>
          <cell r="E171" t="str">
            <v>15 dias</v>
          </cell>
          <cell r="F171" t="str">
            <v>NA</v>
          </cell>
          <cell r="G171">
            <v>38982.333333333336</v>
          </cell>
          <cell r="H171" t="str">
            <v>NA</v>
          </cell>
          <cell r="I171" t="str">
            <v>NA</v>
          </cell>
          <cell r="J171">
            <v>39006.729166666664</v>
          </cell>
          <cell r="K171" t="str">
            <v>NA</v>
          </cell>
          <cell r="L171">
            <v>0.22</v>
          </cell>
          <cell r="M171">
            <v>5</v>
          </cell>
          <cell r="N171">
            <v>0</v>
          </cell>
          <cell r="O171">
            <v>0</v>
          </cell>
          <cell r="P171">
            <v>0</v>
          </cell>
          <cell r="T171">
            <v>39006</v>
          </cell>
        </row>
        <row r="172">
          <cell r="B172" t="str">
            <v>DB.230.DD.01</v>
          </cell>
          <cell r="D172" t="str">
            <v>Desenho De Detalhamento - Chute Para By-Pass</v>
          </cell>
          <cell r="E172" t="str">
            <v>7 dias</v>
          </cell>
          <cell r="F172" t="str">
            <v>NA</v>
          </cell>
          <cell r="G172">
            <v>38982.333333333336</v>
          </cell>
          <cell r="H172" t="str">
            <v>NA</v>
          </cell>
          <cell r="I172" t="str">
            <v>NA</v>
          </cell>
          <cell r="J172">
            <v>38992.729166666664</v>
          </cell>
          <cell r="K172" t="str">
            <v>NA</v>
          </cell>
          <cell r="L172">
            <v>0.17</v>
          </cell>
          <cell r="M172">
            <v>4</v>
          </cell>
          <cell r="N172">
            <v>0</v>
          </cell>
          <cell r="O172">
            <v>0</v>
          </cell>
          <cell r="P172">
            <v>0</v>
          </cell>
          <cell r="Q172" t="str">
            <v>30TI+30 dias;163</v>
          </cell>
          <cell r="R172">
            <v>436</v>
          </cell>
          <cell r="S172" t="str">
            <v>EQUIPE MEC</v>
          </cell>
          <cell r="T172">
            <v>38992</v>
          </cell>
        </row>
        <row r="173">
          <cell r="B173" t="str">
            <v>DB.230.PT.01</v>
          </cell>
          <cell r="D173" t="str">
            <v>Parecer Técnico - Empilhadeira e Retomadora</v>
          </cell>
          <cell r="E173" t="str">
            <v>2 dias</v>
          </cell>
          <cell r="F173" t="str">
            <v>NA</v>
          </cell>
          <cell r="G173">
            <v>39001.333333333336</v>
          </cell>
          <cell r="H173" t="str">
            <v>NA</v>
          </cell>
          <cell r="I173" t="str">
            <v>NA</v>
          </cell>
          <cell r="J173">
            <v>39006.729166666664</v>
          </cell>
          <cell r="K173" t="str">
            <v>NA</v>
          </cell>
          <cell r="L173">
            <v>0.04</v>
          </cell>
          <cell r="M173">
            <v>1</v>
          </cell>
          <cell r="N173">
            <v>0</v>
          </cell>
          <cell r="O173">
            <v>0</v>
          </cell>
          <cell r="P173">
            <v>0</v>
          </cell>
          <cell r="Q173" t="str">
            <v>166TI+60 dias</v>
          </cell>
          <cell r="S173" t="str">
            <v>EQUIPE MEC</v>
          </cell>
          <cell r="T173">
            <v>39006</v>
          </cell>
        </row>
        <row r="174">
          <cell r="D174" t="str">
            <v>Civil</v>
          </cell>
          <cell r="E174" t="str">
            <v>25 dias</v>
          </cell>
          <cell r="F174" t="str">
            <v>NA</v>
          </cell>
          <cell r="G174">
            <v>38989.333333333336</v>
          </cell>
          <cell r="H174" t="str">
            <v>NA</v>
          </cell>
          <cell r="I174" t="str">
            <v>NA</v>
          </cell>
          <cell r="J174">
            <v>39029.729166666664</v>
          </cell>
          <cell r="K174" t="str">
            <v>NA</v>
          </cell>
          <cell r="L174">
            <v>0.87</v>
          </cell>
          <cell r="M174">
            <v>20</v>
          </cell>
          <cell r="N174">
            <v>0</v>
          </cell>
          <cell r="O174">
            <v>0</v>
          </cell>
          <cell r="P174">
            <v>0</v>
          </cell>
          <cell r="T174">
            <v>39029</v>
          </cell>
        </row>
        <row r="175">
          <cell r="B175" t="str">
            <v>DC.230.DD.01</v>
          </cell>
          <cell r="D175" t="str">
            <v>Des. Det. - Fundação, Forma, Armação e Inseridos Metálicos</v>
          </cell>
          <cell r="E175" t="str">
            <v>25 dias</v>
          </cell>
          <cell r="F175" t="str">
            <v>NA</v>
          </cell>
          <cell r="G175">
            <v>38989.333333333336</v>
          </cell>
          <cell r="H175" t="str">
            <v>NA</v>
          </cell>
          <cell r="I175" t="str">
            <v>NA</v>
          </cell>
          <cell r="J175">
            <v>39029.729166666664</v>
          </cell>
          <cell r="K175" t="str">
            <v>NA</v>
          </cell>
          <cell r="L175">
            <v>0.87</v>
          </cell>
          <cell r="M175">
            <v>20</v>
          </cell>
          <cell r="N175">
            <v>0</v>
          </cell>
          <cell r="O175">
            <v>0</v>
          </cell>
          <cell r="P175">
            <v>0</v>
          </cell>
          <cell r="Q175" t="str">
            <v>161TI+15 dias</v>
          </cell>
          <cell r="R175" t="str">
            <v>176II</v>
          </cell>
          <cell r="S175" t="str">
            <v>EQUIPE CIV</v>
          </cell>
          <cell r="T175">
            <v>39029</v>
          </cell>
        </row>
        <row r="176">
          <cell r="D176" t="str">
            <v>Elétrica</v>
          </cell>
          <cell r="E176" t="str">
            <v>38 dias</v>
          </cell>
          <cell r="F176" t="str">
            <v>NA</v>
          </cell>
          <cell r="G176">
            <v>38989.333333333336</v>
          </cell>
          <cell r="H176" t="str">
            <v>NA</v>
          </cell>
          <cell r="I176" t="str">
            <v>NA</v>
          </cell>
          <cell r="J176">
            <v>39049.729166666664</v>
          </cell>
          <cell r="K176" t="str">
            <v>NA</v>
          </cell>
          <cell r="L176">
            <v>1.86</v>
          </cell>
          <cell r="M176">
            <v>42.5</v>
          </cell>
          <cell r="N176">
            <v>0</v>
          </cell>
          <cell r="O176">
            <v>0</v>
          </cell>
          <cell r="P176">
            <v>0</v>
          </cell>
          <cell r="T176">
            <v>39049</v>
          </cell>
        </row>
        <row r="177">
          <cell r="D177" t="str">
            <v>Desenho De Detalhamento</v>
          </cell>
          <cell r="E177" t="str">
            <v>38 dias</v>
          </cell>
          <cell r="F177" t="str">
            <v>NA</v>
          </cell>
          <cell r="G177">
            <v>38989.333333333336</v>
          </cell>
          <cell r="H177" t="str">
            <v>NA</v>
          </cell>
          <cell r="I177" t="str">
            <v>NA</v>
          </cell>
          <cell r="J177">
            <v>39049.729166666664</v>
          </cell>
          <cell r="K177" t="str">
            <v>NA</v>
          </cell>
          <cell r="L177">
            <v>1.35</v>
          </cell>
          <cell r="M177">
            <v>31</v>
          </cell>
          <cell r="N177">
            <v>0</v>
          </cell>
          <cell r="O177">
            <v>0</v>
          </cell>
          <cell r="P177">
            <v>0</v>
          </cell>
          <cell r="T177">
            <v>39049</v>
          </cell>
        </row>
        <row r="178">
          <cell r="B178" t="str">
            <v>DE.230.DD.01</v>
          </cell>
          <cell r="D178" t="str">
            <v>Força e Controle/  Rede Dutos/ Subestação/ Aterramento</v>
          </cell>
          <cell r="E178" t="str">
            <v>20 dias</v>
          </cell>
          <cell r="F178" t="str">
            <v>NA</v>
          </cell>
          <cell r="G178">
            <v>38989.333333333336</v>
          </cell>
          <cell r="H178" t="str">
            <v>NA</v>
          </cell>
          <cell r="I178" t="str">
            <v>NA</v>
          </cell>
          <cell r="J178">
            <v>39020.729166666664</v>
          </cell>
          <cell r="K178" t="str">
            <v>NA</v>
          </cell>
          <cell r="L178">
            <v>0.7</v>
          </cell>
          <cell r="M178">
            <v>16</v>
          </cell>
          <cell r="N178">
            <v>0</v>
          </cell>
          <cell r="O178">
            <v>0</v>
          </cell>
          <cell r="P178">
            <v>0</v>
          </cell>
          <cell r="Q178" t="str">
            <v>173II</v>
          </cell>
          <cell r="R178" t="str">
            <v>177;178</v>
          </cell>
          <cell r="S178" t="str">
            <v>EQUIPE ELE</v>
          </cell>
          <cell r="T178">
            <v>39020</v>
          </cell>
        </row>
        <row r="179">
          <cell r="B179" t="str">
            <v>DE.230.DD.02</v>
          </cell>
          <cell r="D179" t="str">
            <v>Iluminação</v>
          </cell>
          <cell r="E179" t="str">
            <v>18 dias</v>
          </cell>
          <cell r="F179" t="str">
            <v>NA</v>
          </cell>
          <cell r="G179">
            <v>39021.333333333336</v>
          </cell>
          <cell r="H179" t="str">
            <v>NA</v>
          </cell>
          <cell r="I179" t="str">
            <v>NA</v>
          </cell>
          <cell r="J179">
            <v>39049.729166666664</v>
          </cell>
          <cell r="K179" t="str">
            <v>NA</v>
          </cell>
          <cell r="L179">
            <v>0.66</v>
          </cell>
          <cell r="M179">
            <v>15</v>
          </cell>
          <cell r="N179">
            <v>0</v>
          </cell>
          <cell r="O179">
            <v>0</v>
          </cell>
          <cell r="P179">
            <v>0</v>
          </cell>
          <cell r="Q179">
            <v>176</v>
          </cell>
          <cell r="S179" t="str">
            <v>EQUIPE ELE</v>
          </cell>
          <cell r="T179">
            <v>39049</v>
          </cell>
        </row>
        <row r="180">
          <cell r="B180" t="str">
            <v>DE.230.ET.01</v>
          </cell>
          <cell r="D180" t="str">
            <v>Especificação Técnica</v>
          </cell>
          <cell r="E180" t="str">
            <v>15 dias</v>
          </cell>
          <cell r="F180" t="str">
            <v>NA</v>
          </cell>
          <cell r="G180">
            <v>39021.333333333336</v>
          </cell>
          <cell r="H180" t="str">
            <v>NA</v>
          </cell>
          <cell r="I180" t="str">
            <v>NA</v>
          </cell>
          <cell r="J180">
            <v>39044.729166666664</v>
          </cell>
          <cell r="K180" t="str">
            <v>NA</v>
          </cell>
          <cell r="L180">
            <v>0.5</v>
          </cell>
          <cell r="M180">
            <v>11.5</v>
          </cell>
          <cell r="N180">
            <v>0</v>
          </cell>
          <cell r="O180">
            <v>0</v>
          </cell>
          <cell r="P180">
            <v>0</v>
          </cell>
          <cell r="Q180">
            <v>176</v>
          </cell>
          <cell r="S180" t="str">
            <v>EQUIPE ELE</v>
          </cell>
          <cell r="T180">
            <v>39044</v>
          </cell>
        </row>
        <row r="181">
          <cell r="D181" t="str">
            <v>Instrumentação</v>
          </cell>
          <cell r="E181" t="str">
            <v>5 dias</v>
          </cell>
          <cell r="F181" t="str">
            <v>NA</v>
          </cell>
          <cell r="G181">
            <v>39038.333333333336</v>
          </cell>
          <cell r="H181" t="str">
            <v>NA</v>
          </cell>
          <cell r="I181" t="str">
            <v>NA</v>
          </cell>
          <cell r="J181">
            <v>39044.729166666664</v>
          </cell>
          <cell r="K181" t="str">
            <v>NA</v>
          </cell>
          <cell r="L181">
            <v>0.04</v>
          </cell>
          <cell r="M181">
            <v>1</v>
          </cell>
          <cell r="N181">
            <v>0</v>
          </cell>
          <cell r="O181">
            <v>0</v>
          </cell>
          <cell r="P181">
            <v>0</v>
          </cell>
          <cell r="T181">
            <v>39044</v>
          </cell>
        </row>
        <row r="182">
          <cell r="B182" t="str">
            <v>DT.230.AJ.01</v>
          </cell>
          <cell r="D182" t="str">
            <v>Arranjos/ Layout’s/ Plano Diretor - Locação De Instrumentos</v>
          </cell>
          <cell r="E182" t="str">
            <v>5 dias</v>
          </cell>
          <cell r="F182" t="str">
            <v>NA</v>
          </cell>
          <cell r="G182">
            <v>39038.333333333336</v>
          </cell>
          <cell r="H182" t="str">
            <v>NA</v>
          </cell>
          <cell r="I182" t="str">
            <v>NA</v>
          </cell>
          <cell r="J182">
            <v>39044.729166666664</v>
          </cell>
          <cell r="K182" t="str">
            <v>NA</v>
          </cell>
          <cell r="L182">
            <v>0.04</v>
          </cell>
          <cell r="M182">
            <v>1</v>
          </cell>
          <cell r="N182">
            <v>0</v>
          </cell>
          <cell r="O182">
            <v>0</v>
          </cell>
          <cell r="P182">
            <v>0</v>
          </cell>
          <cell r="Q182">
            <v>302</v>
          </cell>
          <cell r="S182" t="str">
            <v>EQUIPE TSA</v>
          </cell>
          <cell r="T182">
            <v>39044</v>
          </cell>
        </row>
        <row r="183">
          <cell r="B183" t="str">
            <v>1.1.6</v>
          </cell>
          <cell r="C183" t="str">
            <v>240A</v>
          </cell>
          <cell r="D183" t="str">
            <v>Separação Magnética de Grossos (2D)</v>
          </cell>
          <cell r="E183" t="str">
            <v>138 dias</v>
          </cell>
          <cell r="F183">
            <v>38853.333333333336</v>
          </cell>
          <cell r="G183">
            <v>38827.333333333336</v>
          </cell>
          <cell r="H183">
            <v>38827.333333333336</v>
          </cell>
          <cell r="I183">
            <v>38961.729166666664</v>
          </cell>
          <cell r="J183">
            <v>39037.729166666664</v>
          </cell>
          <cell r="K183" t="str">
            <v>NA</v>
          </cell>
          <cell r="L183">
            <v>4.3499999999999996</v>
          </cell>
          <cell r="M183">
            <v>99.63</v>
          </cell>
          <cell r="N183">
            <v>8.89</v>
          </cell>
          <cell r="O183">
            <v>8.92</v>
          </cell>
          <cell r="P183">
            <v>8.92</v>
          </cell>
          <cell r="T183">
            <v>39037</v>
          </cell>
        </row>
        <row r="184">
          <cell r="D184" t="str">
            <v>Projeto Básico</v>
          </cell>
          <cell r="E184" t="str">
            <v>77 dias</v>
          </cell>
          <cell r="F184">
            <v>38853.333333333336</v>
          </cell>
          <cell r="G184">
            <v>38827.333333333336</v>
          </cell>
          <cell r="H184">
            <v>38827.333333333336</v>
          </cell>
          <cell r="I184">
            <v>38870.729166666664</v>
          </cell>
          <cell r="J184">
            <v>38939.729166666664</v>
          </cell>
          <cell r="K184" t="str">
            <v>NA</v>
          </cell>
          <cell r="L184">
            <v>0.72</v>
          </cell>
          <cell r="M184">
            <v>16.38</v>
          </cell>
          <cell r="N184">
            <v>8.89</v>
          </cell>
          <cell r="O184">
            <v>54.27</v>
          </cell>
          <cell r="P184">
            <v>54.27</v>
          </cell>
          <cell r="T184">
            <v>38939</v>
          </cell>
        </row>
        <row r="185">
          <cell r="D185" t="str">
            <v>Processo</v>
          </cell>
          <cell r="E185" t="str">
            <v>67 dias</v>
          </cell>
          <cell r="F185">
            <v>38853.333333333336</v>
          </cell>
          <cell r="G185">
            <v>38827.333333333336</v>
          </cell>
          <cell r="H185">
            <v>38827.333333333336</v>
          </cell>
          <cell r="I185">
            <v>38859.729166666664</v>
          </cell>
          <cell r="J185">
            <v>38925.729166666664</v>
          </cell>
          <cell r="K185" t="str">
            <v>NA</v>
          </cell>
          <cell r="L185">
            <v>0.22</v>
          </cell>
          <cell r="M185">
            <v>5</v>
          </cell>
          <cell r="N185">
            <v>4.5</v>
          </cell>
          <cell r="O185">
            <v>90</v>
          </cell>
          <cell r="P185">
            <v>90</v>
          </cell>
          <cell r="T185">
            <v>38925</v>
          </cell>
        </row>
        <row r="186">
          <cell r="B186" t="str">
            <v>BP.240.FD.01</v>
          </cell>
          <cell r="D186" t="str">
            <v>FD's - Separ. Magnét. WDRE e Peneiras Desaguadoras</v>
          </cell>
          <cell r="E186" t="str">
            <v>67 dias</v>
          </cell>
          <cell r="F186">
            <v>38853.333333333336</v>
          </cell>
          <cell r="G186">
            <v>38827.333333333336</v>
          </cell>
          <cell r="H186">
            <v>38827.333333333336</v>
          </cell>
          <cell r="I186">
            <v>38859.729166666664</v>
          </cell>
          <cell r="J186">
            <v>38925.729166666664</v>
          </cell>
          <cell r="K186" t="str">
            <v>NA</v>
          </cell>
          <cell r="L186">
            <v>0.22</v>
          </cell>
          <cell r="M186">
            <v>5</v>
          </cell>
          <cell r="N186">
            <v>4.5</v>
          </cell>
          <cell r="O186">
            <v>90</v>
          </cell>
          <cell r="P186">
            <v>90</v>
          </cell>
          <cell r="Q186" t="str">
            <v>14II</v>
          </cell>
          <cell r="S186" t="str">
            <v>EQUIPE PRO</v>
          </cell>
          <cell r="T186">
            <v>38925</v>
          </cell>
        </row>
        <row r="187">
          <cell r="D187" t="str">
            <v>Mecânica</v>
          </cell>
          <cell r="E187" t="str">
            <v>74 dias</v>
          </cell>
          <cell r="F187">
            <v>38853.333333333336</v>
          </cell>
          <cell r="G187">
            <v>38833.333333333336</v>
          </cell>
          <cell r="H187">
            <v>38833.333333333336</v>
          </cell>
          <cell r="I187">
            <v>38870.729166666664</v>
          </cell>
          <cell r="J187">
            <v>38939.729166666664</v>
          </cell>
          <cell r="K187" t="str">
            <v>NA</v>
          </cell>
          <cell r="L187">
            <v>0.5</v>
          </cell>
          <cell r="M187">
            <v>11.38</v>
          </cell>
          <cell r="N187">
            <v>4.3899999999999997</v>
          </cell>
          <cell r="O187">
            <v>38.57</v>
          </cell>
          <cell r="P187">
            <v>38.57</v>
          </cell>
          <cell r="T187">
            <v>38939</v>
          </cell>
        </row>
        <row r="188">
          <cell r="B188" t="str">
            <v>BB.240.DB.01</v>
          </cell>
          <cell r="D188" t="str">
            <v>Desenho Básico - Plantas</v>
          </cell>
          <cell r="E188" t="str">
            <v>64 dias</v>
          </cell>
          <cell r="F188">
            <v>38853.333333333336</v>
          </cell>
          <cell r="G188">
            <v>38833.333333333336</v>
          </cell>
          <cell r="H188">
            <v>38833.333333333336</v>
          </cell>
          <cell r="I188">
            <v>38859.729166666664</v>
          </cell>
          <cell r="J188">
            <v>38925.729166666664</v>
          </cell>
          <cell r="K188" t="str">
            <v>NA</v>
          </cell>
          <cell r="L188">
            <v>0.15</v>
          </cell>
          <cell r="M188">
            <v>3.5</v>
          </cell>
          <cell r="N188">
            <v>3.15</v>
          </cell>
          <cell r="O188">
            <v>90</v>
          </cell>
          <cell r="P188">
            <v>90</v>
          </cell>
          <cell r="Q188" t="str">
            <v>14II</v>
          </cell>
          <cell r="R188" t="str">
            <v>187;191;194;275</v>
          </cell>
          <cell r="S188" t="str">
            <v>EQUIPE MEC[6%]</v>
          </cell>
          <cell r="T188">
            <v>38925</v>
          </cell>
        </row>
        <row r="189">
          <cell r="B189" t="str">
            <v>BB.240.DB.02</v>
          </cell>
          <cell r="D189" t="str">
            <v>Desenho Básico - Transportadores</v>
          </cell>
          <cell r="E189" t="str">
            <v>10 dias</v>
          </cell>
          <cell r="F189">
            <v>38860.333333333336</v>
          </cell>
          <cell r="G189">
            <v>38926.333333333336</v>
          </cell>
          <cell r="H189" t="str">
            <v>NA</v>
          </cell>
          <cell r="I189">
            <v>38867.729166666664</v>
          </cell>
          <cell r="J189">
            <v>38939.729166666664</v>
          </cell>
          <cell r="K189" t="str">
            <v>NA</v>
          </cell>
          <cell r="L189">
            <v>0.17</v>
          </cell>
          <cell r="M189">
            <v>4</v>
          </cell>
          <cell r="N189">
            <v>0</v>
          </cell>
          <cell r="O189">
            <v>0</v>
          </cell>
          <cell r="P189">
            <v>0</v>
          </cell>
          <cell r="Q189">
            <v>186</v>
          </cell>
          <cell r="R189" t="str">
            <v>188II;191</v>
          </cell>
          <cell r="S189" t="str">
            <v>EQUIPE MEC</v>
          </cell>
          <cell r="T189">
            <v>38939</v>
          </cell>
        </row>
        <row r="190">
          <cell r="B190" t="str">
            <v>BB.240.FD.01</v>
          </cell>
          <cell r="D190" t="str">
            <v>Folha De Dados - Transportadores</v>
          </cell>
          <cell r="E190" t="str">
            <v>4 dias</v>
          </cell>
          <cell r="F190">
            <v>38860.333333333336</v>
          </cell>
          <cell r="G190">
            <v>38936.333333333336</v>
          </cell>
          <cell r="H190">
            <v>38936.333333333336</v>
          </cell>
          <cell r="I190">
            <v>38870.729166666664</v>
          </cell>
          <cell r="J190">
            <v>38939.729166666664</v>
          </cell>
          <cell r="K190" t="str">
            <v>NA</v>
          </cell>
          <cell r="L190">
            <v>0.17</v>
          </cell>
          <cell r="M190">
            <v>3.88</v>
          </cell>
          <cell r="N190">
            <v>1.24</v>
          </cell>
          <cell r="O190">
            <v>31.94</v>
          </cell>
          <cell r="P190">
            <v>31.94</v>
          </cell>
          <cell r="Q190" t="str">
            <v>187II</v>
          </cell>
          <cell r="S190" t="str">
            <v>EQUIPE MEC</v>
          </cell>
          <cell r="T190">
            <v>38939</v>
          </cell>
        </row>
        <row r="191">
          <cell r="D191" t="str">
            <v>Projeto Detalhado</v>
          </cell>
          <cell r="E191" t="str">
            <v>71 dias</v>
          </cell>
          <cell r="F191">
            <v>38895.333333333336</v>
          </cell>
          <cell r="G191">
            <v>38926.333333333336</v>
          </cell>
          <cell r="H191" t="str">
            <v>NA</v>
          </cell>
          <cell r="I191">
            <v>38961.729166666664</v>
          </cell>
          <cell r="J191">
            <v>39037.729166666664</v>
          </cell>
          <cell r="K191" t="str">
            <v>NA</v>
          </cell>
          <cell r="L191">
            <v>3.64</v>
          </cell>
          <cell r="M191">
            <v>83.25</v>
          </cell>
          <cell r="N191">
            <v>0</v>
          </cell>
          <cell r="O191">
            <v>0</v>
          </cell>
          <cell r="P191">
            <v>0</v>
          </cell>
          <cell r="T191">
            <v>39037</v>
          </cell>
        </row>
        <row r="192">
          <cell r="D192" t="str">
            <v>Mecânica</v>
          </cell>
          <cell r="E192" t="str">
            <v>21 dias</v>
          </cell>
          <cell r="F192">
            <v>38895.333333333336</v>
          </cell>
          <cell r="G192">
            <v>38952.333333333336</v>
          </cell>
          <cell r="H192" t="str">
            <v>NA</v>
          </cell>
          <cell r="I192">
            <v>38937.729166666664</v>
          </cell>
          <cell r="J192">
            <v>38982.729166666664</v>
          </cell>
          <cell r="K192" t="str">
            <v>NA</v>
          </cell>
          <cell r="L192">
            <v>0.92</v>
          </cell>
          <cell r="M192">
            <v>21</v>
          </cell>
          <cell r="N192">
            <v>0</v>
          </cell>
          <cell r="O192">
            <v>0</v>
          </cell>
          <cell r="P192">
            <v>0</v>
          </cell>
          <cell r="T192">
            <v>38982</v>
          </cell>
        </row>
        <row r="193">
          <cell r="B193" t="str">
            <v>DB.240.DD.02</v>
          </cell>
          <cell r="D193" t="str">
            <v xml:space="preserve">Desenho De Detalhamento - Caldeiraria/ Chutes/ Apoio Peneiras  </v>
          </cell>
          <cell r="E193" t="str">
            <v>21 dias</v>
          </cell>
          <cell r="F193">
            <v>38895.333333333336</v>
          </cell>
          <cell r="G193">
            <v>38952.333333333336</v>
          </cell>
          <cell r="H193" t="str">
            <v>NA</v>
          </cell>
          <cell r="I193">
            <v>38923.729166666664</v>
          </cell>
          <cell r="J193">
            <v>38982.729166666664</v>
          </cell>
          <cell r="K193" t="str">
            <v>NA</v>
          </cell>
          <cell r="L193">
            <v>0.7</v>
          </cell>
          <cell r="M193">
            <v>16</v>
          </cell>
          <cell r="N193">
            <v>0</v>
          </cell>
          <cell r="O193">
            <v>0</v>
          </cell>
          <cell r="P193">
            <v>0</v>
          </cell>
          <cell r="Q193" t="str">
            <v>30TI+10 dias;186;187</v>
          </cell>
          <cell r="R193" t="str">
            <v>192TT</v>
          </cell>
          <cell r="S193" t="str">
            <v>EQUIPE MEC</v>
          </cell>
          <cell r="T193">
            <v>38982</v>
          </cell>
        </row>
        <row r="194">
          <cell r="B194" t="str">
            <v>DB.240.DM.01</v>
          </cell>
          <cell r="D194" t="str">
            <v>Diagrama De Montagem</v>
          </cell>
          <cell r="E194" t="str">
            <v>9 dias</v>
          </cell>
          <cell r="F194">
            <v>38924.333333333336</v>
          </cell>
          <cell r="G194">
            <v>38972.333333333336</v>
          </cell>
          <cell r="H194" t="str">
            <v>NA</v>
          </cell>
          <cell r="I194">
            <v>38937.729166666664</v>
          </cell>
          <cell r="J194">
            <v>38982.729166666664</v>
          </cell>
          <cell r="K194" t="str">
            <v>NA</v>
          </cell>
          <cell r="L194">
            <v>0.22</v>
          </cell>
          <cell r="M194">
            <v>5</v>
          </cell>
          <cell r="N194">
            <v>0</v>
          </cell>
          <cell r="O194">
            <v>0</v>
          </cell>
          <cell r="P194">
            <v>0</v>
          </cell>
          <cell r="Q194" t="str">
            <v>191TT</v>
          </cell>
          <cell r="R194">
            <v>196</v>
          </cell>
          <cell r="S194" t="str">
            <v>EQUIPE MEC</v>
          </cell>
          <cell r="T194">
            <v>38982</v>
          </cell>
        </row>
        <row r="195">
          <cell r="D195" t="str">
            <v>Civil</v>
          </cell>
          <cell r="E195" t="str">
            <v>30 dias</v>
          </cell>
          <cell r="F195">
            <v>38924.333333333336</v>
          </cell>
          <cell r="G195">
            <v>38926.333333333336</v>
          </cell>
          <cell r="H195" t="str">
            <v>NA</v>
          </cell>
          <cell r="I195">
            <v>38933.729166666664</v>
          </cell>
          <cell r="J195">
            <v>38973.729166666664</v>
          </cell>
          <cell r="K195" t="str">
            <v>NA</v>
          </cell>
          <cell r="L195">
            <v>0.17</v>
          </cell>
          <cell r="M195">
            <v>4</v>
          </cell>
          <cell r="N195">
            <v>0</v>
          </cell>
          <cell r="O195">
            <v>0</v>
          </cell>
          <cell r="P195">
            <v>0</v>
          </cell>
          <cell r="T195">
            <v>38973</v>
          </cell>
        </row>
        <row r="196">
          <cell r="B196" t="str">
            <v>DC.240.DD.01</v>
          </cell>
          <cell r="D196" t="str">
            <v>Desenho De Detalhamento - Fundação, Forma, Armação e Piso</v>
          </cell>
          <cell r="E196" t="str">
            <v>30 dias</v>
          </cell>
          <cell r="F196">
            <v>38924.333333333336</v>
          </cell>
          <cell r="G196">
            <v>38926.333333333336</v>
          </cell>
          <cell r="H196" t="str">
            <v>NA</v>
          </cell>
          <cell r="I196">
            <v>38933.729166666664</v>
          </cell>
          <cell r="J196">
            <v>38973.729166666664</v>
          </cell>
          <cell r="K196" t="str">
            <v>NA</v>
          </cell>
          <cell r="L196">
            <v>0.17</v>
          </cell>
          <cell r="M196">
            <v>4</v>
          </cell>
          <cell r="N196">
            <v>0</v>
          </cell>
          <cell r="O196">
            <v>0</v>
          </cell>
          <cell r="P196">
            <v>0</v>
          </cell>
          <cell r="Q196">
            <v>186</v>
          </cell>
          <cell r="R196">
            <v>201</v>
          </cell>
          <cell r="S196" t="str">
            <v>EQUIPE CIV[23%]</v>
          </cell>
          <cell r="T196">
            <v>38973</v>
          </cell>
        </row>
        <row r="197">
          <cell r="D197" t="str">
            <v>Estrutura Metálica</v>
          </cell>
          <cell r="E197" t="str">
            <v>25 dias</v>
          </cell>
          <cell r="F197">
            <v>38924.333333333336</v>
          </cell>
          <cell r="G197">
            <v>38985.333333333336</v>
          </cell>
          <cell r="H197" t="str">
            <v>NA</v>
          </cell>
          <cell r="I197">
            <v>38961.729166666664</v>
          </cell>
          <cell r="J197">
            <v>39021.729166666664</v>
          </cell>
          <cell r="K197" t="str">
            <v>NA</v>
          </cell>
          <cell r="L197">
            <v>1.89</v>
          </cell>
          <cell r="M197">
            <v>43.25</v>
          </cell>
          <cell r="N197">
            <v>0</v>
          </cell>
          <cell r="O197">
            <v>0</v>
          </cell>
          <cell r="P197">
            <v>0</v>
          </cell>
          <cell r="T197">
            <v>39021</v>
          </cell>
        </row>
        <row r="198">
          <cell r="B198" t="str">
            <v>DD.240.DP.01</v>
          </cell>
          <cell r="D198" t="str">
            <v>Desenho De Projeto - Peneiramento</v>
          </cell>
          <cell r="E198" t="str">
            <v>20 dias</v>
          </cell>
          <cell r="F198">
            <v>38924.333333333336</v>
          </cell>
          <cell r="G198">
            <v>38985.333333333336</v>
          </cell>
          <cell r="H198" t="str">
            <v>NA</v>
          </cell>
          <cell r="I198">
            <v>38953.729166666664</v>
          </cell>
          <cell r="J198">
            <v>39014.729166666664</v>
          </cell>
          <cell r="K198" t="str">
            <v>NA</v>
          </cell>
          <cell r="L198">
            <v>0.79</v>
          </cell>
          <cell r="M198">
            <v>18</v>
          </cell>
          <cell r="N198">
            <v>0</v>
          </cell>
          <cell r="O198">
            <v>0</v>
          </cell>
          <cell r="P198">
            <v>0</v>
          </cell>
          <cell r="Q198">
            <v>192</v>
          </cell>
          <cell r="R198" t="str">
            <v>197;198II</v>
          </cell>
          <cell r="S198" t="str">
            <v>EQUIPE MET</v>
          </cell>
          <cell r="T198">
            <v>39014</v>
          </cell>
        </row>
        <row r="199">
          <cell r="B199" t="str">
            <v>DD.240.LM.01</v>
          </cell>
          <cell r="D199" t="str">
            <v>Lista De Materiais - Peneiramento</v>
          </cell>
          <cell r="E199" t="str">
            <v>1 dia</v>
          </cell>
          <cell r="F199">
            <v>38954.333333333336</v>
          </cell>
          <cell r="G199">
            <v>39015.333333333336</v>
          </cell>
          <cell r="H199" t="str">
            <v>NA</v>
          </cell>
          <cell r="I199">
            <v>38957.729166666664</v>
          </cell>
          <cell r="J199">
            <v>39015.729166666664</v>
          </cell>
          <cell r="K199" t="str">
            <v>NA</v>
          </cell>
          <cell r="L199">
            <v>0.01</v>
          </cell>
          <cell r="M199">
            <v>0.25</v>
          </cell>
          <cell r="N199">
            <v>0</v>
          </cell>
          <cell r="O199">
            <v>0</v>
          </cell>
          <cell r="P199">
            <v>0</v>
          </cell>
          <cell r="Q199">
            <v>196</v>
          </cell>
          <cell r="S199" t="str">
            <v>EQUIPE MET</v>
          </cell>
          <cell r="T199">
            <v>39015</v>
          </cell>
        </row>
        <row r="200">
          <cell r="B200" t="str">
            <v>DD.240.MC.01</v>
          </cell>
          <cell r="D200" t="str">
            <v>Memória De Cálculo - Peneiramento</v>
          </cell>
          <cell r="E200" t="str">
            <v>25 dias</v>
          </cell>
          <cell r="F200">
            <v>38924.333333333336</v>
          </cell>
          <cell r="G200">
            <v>38985.333333333336</v>
          </cell>
          <cell r="H200" t="str">
            <v>NA</v>
          </cell>
          <cell r="I200">
            <v>38961.729166666664</v>
          </cell>
          <cell r="J200">
            <v>39021.729166666664</v>
          </cell>
          <cell r="K200" t="str">
            <v>NA</v>
          </cell>
          <cell r="L200">
            <v>1.0900000000000001</v>
          </cell>
          <cell r="M200">
            <v>25</v>
          </cell>
          <cell r="N200">
            <v>0</v>
          </cell>
          <cell r="O200">
            <v>0</v>
          </cell>
          <cell r="P200">
            <v>0</v>
          </cell>
          <cell r="Q200" t="str">
            <v>196II</v>
          </cell>
          <cell r="S200" t="str">
            <v>EQUIPE MET</v>
          </cell>
          <cell r="T200">
            <v>39021</v>
          </cell>
        </row>
        <row r="201">
          <cell r="D201" t="str">
            <v>Elétrica</v>
          </cell>
          <cell r="E201" t="str">
            <v>29 dias</v>
          </cell>
          <cell r="F201">
            <v>38933.333333333336</v>
          </cell>
          <cell r="G201">
            <v>38974.333333333336</v>
          </cell>
          <cell r="H201" t="str">
            <v>NA</v>
          </cell>
          <cell r="I201">
            <v>38961.729166666664</v>
          </cell>
          <cell r="J201">
            <v>39016.729166666664</v>
          </cell>
          <cell r="K201" t="str">
            <v>NA</v>
          </cell>
          <cell r="L201">
            <v>0.56999999999999995</v>
          </cell>
          <cell r="M201">
            <v>13</v>
          </cell>
          <cell r="N201">
            <v>0</v>
          </cell>
          <cell r="O201">
            <v>0</v>
          </cell>
          <cell r="P201">
            <v>0</v>
          </cell>
          <cell r="T201">
            <v>39016</v>
          </cell>
        </row>
        <row r="202">
          <cell r="D202" t="str">
            <v>Desenho De Detalhamento</v>
          </cell>
          <cell r="E202" t="str">
            <v>22 dias</v>
          </cell>
          <cell r="F202">
            <v>38933.333333333336</v>
          </cell>
          <cell r="G202">
            <v>38974.333333333336</v>
          </cell>
          <cell r="H202" t="str">
            <v>NA</v>
          </cell>
          <cell r="I202">
            <v>38951.729166666664</v>
          </cell>
          <cell r="J202">
            <v>39007.729166666664</v>
          </cell>
          <cell r="K202" t="str">
            <v>NA</v>
          </cell>
          <cell r="L202">
            <v>0.44</v>
          </cell>
          <cell r="M202">
            <v>10</v>
          </cell>
          <cell r="N202">
            <v>0</v>
          </cell>
          <cell r="O202">
            <v>0</v>
          </cell>
          <cell r="P202">
            <v>0</v>
          </cell>
          <cell r="R202">
            <v>203</v>
          </cell>
          <cell r="T202">
            <v>39007</v>
          </cell>
        </row>
        <row r="203">
          <cell r="B203" t="str">
            <v>DE.240.DD.01</v>
          </cell>
          <cell r="D203" t="str">
            <v>Disposição De Força, Controle e Aterramento</v>
          </cell>
          <cell r="E203" t="str">
            <v>11 dias</v>
          </cell>
          <cell r="F203">
            <v>38933.333333333336</v>
          </cell>
          <cell r="G203">
            <v>38974.333333333336</v>
          </cell>
          <cell r="H203" t="str">
            <v>NA</v>
          </cell>
          <cell r="I203">
            <v>38951.729166666664</v>
          </cell>
          <cell r="J203">
            <v>38988.729166666664</v>
          </cell>
          <cell r="K203" t="str">
            <v>NA</v>
          </cell>
          <cell r="L203">
            <v>0.22</v>
          </cell>
          <cell r="M203">
            <v>5</v>
          </cell>
          <cell r="N203">
            <v>0</v>
          </cell>
          <cell r="O203">
            <v>0</v>
          </cell>
          <cell r="P203">
            <v>0</v>
          </cell>
          <cell r="Q203">
            <v>194</v>
          </cell>
          <cell r="R203">
            <v>202</v>
          </cell>
          <cell r="S203" t="str">
            <v>EQUIPE ELE</v>
          </cell>
          <cell r="T203">
            <v>38988</v>
          </cell>
        </row>
        <row r="204">
          <cell r="B204" t="str">
            <v>DE.240.DD.02</v>
          </cell>
          <cell r="D204" t="str">
            <v>Iluminação</v>
          </cell>
          <cell r="E204" t="str">
            <v>11 dias</v>
          </cell>
          <cell r="F204">
            <v>38933.333333333336</v>
          </cell>
          <cell r="G204">
            <v>38989.333333333336</v>
          </cell>
          <cell r="H204" t="str">
            <v>NA</v>
          </cell>
          <cell r="I204">
            <v>38951.729166666664</v>
          </cell>
          <cell r="J204">
            <v>39007.729166666664</v>
          </cell>
          <cell r="K204" t="str">
            <v>NA</v>
          </cell>
          <cell r="L204">
            <v>0.22</v>
          </cell>
          <cell r="M204">
            <v>5</v>
          </cell>
          <cell r="N204">
            <v>0</v>
          </cell>
          <cell r="O204">
            <v>0</v>
          </cell>
          <cell r="P204">
            <v>0</v>
          </cell>
          <cell r="Q204">
            <v>201</v>
          </cell>
          <cell r="S204" t="str">
            <v>EQUIPE ELE</v>
          </cell>
          <cell r="T204">
            <v>39007</v>
          </cell>
        </row>
        <row r="205">
          <cell r="B205" t="str">
            <v>DE.240.LC.01</v>
          </cell>
          <cell r="D205" t="str">
            <v>Lista De Linhas/ Cabos</v>
          </cell>
          <cell r="E205" t="str">
            <v>7 dias</v>
          </cell>
          <cell r="F205">
            <v>38952.333333333336</v>
          </cell>
          <cell r="G205">
            <v>39008.333333333336</v>
          </cell>
          <cell r="H205" t="str">
            <v>NA</v>
          </cell>
          <cell r="I205">
            <v>38961.729166666664</v>
          </cell>
          <cell r="J205">
            <v>39016.729166666664</v>
          </cell>
          <cell r="K205" t="str">
            <v>NA</v>
          </cell>
          <cell r="L205">
            <v>0.13</v>
          </cell>
          <cell r="M205">
            <v>3</v>
          </cell>
          <cell r="N205">
            <v>0</v>
          </cell>
          <cell r="O205">
            <v>0</v>
          </cell>
          <cell r="P205">
            <v>0</v>
          </cell>
          <cell r="Q205">
            <v>200</v>
          </cell>
          <cell r="S205" t="str">
            <v>EQUIPE ELE</v>
          </cell>
          <cell r="T205">
            <v>39016</v>
          </cell>
        </row>
        <row r="206">
          <cell r="D206" t="str">
            <v>Instrumentação</v>
          </cell>
          <cell r="E206" t="str">
            <v>8 dias</v>
          </cell>
          <cell r="F206">
            <v>38924.333333333336</v>
          </cell>
          <cell r="G206">
            <v>39027.333333333336</v>
          </cell>
          <cell r="H206" t="str">
            <v>NA</v>
          </cell>
          <cell r="I206">
            <v>38936.729166666664</v>
          </cell>
          <cell r="J206">
            <v>39037.729166666664</v>
          </cell>
          <cell r="K206" t="str">
            <v>NA</v>
          </cell>
          <cell r="L206">
            <v>0.09</v>
          </cell>
          <cell r="M206">
            <v>2</v>
          </cell>
          <cell r="N206">
            <v>0</v>
          </cell>
          <cell r="O206">
            <v>0</v>
          </cell>
          <cell r="P206">
            <v>0</v>
          </cell>
          <cell r="T206">
            <v>39037</v>
          </cell>
        </row>
        <row r="207">
          <cell r="B207" t="str">
            <v>DT.240.AJ.01</v>
          </cell>
          <cell r="D207" t="str">
            <v>Arranjos/ Layout’s/ Plano Diretor - Locação De Instrumentos</v>
          </cell>
          <cell r="E207" t="str">
            <v>8 dias</v>
          </cell>
          <cell r="F207">
            <v>38924.333333333336</v>
          </cell>
          <cell r="G207">
            <v>39027.333333333336</v>
          </cell>
          <cell r="H207" t="str">
            <v>NA</v>
          </cell>
          <cell r="I207">
            <v>38936.729166666664</v>
          </cell>
          <cell r="J207">
            <v>39037.729166666664</v>
          </cell>
          <cell r="K207" t="str">
            <v>NA</v>
          </cell>
          <cell r="L207">
            <v>0.09</v>
          </cell>
          <cell r="M207">
            <v>2</v>
          </cell>
          <cell r="N207">
            <v>0</v>
          </cell>
          <cell r="O207">
            <v>0</v>
          </cell>
          <cell r="P207">
            <v>0</v>
          </cell>
          <cell r="Q207">
            <v>417</v>
          </cell>
          <cell r="S207" t="str">
            <v>EQUIPE TSA</v>
          </cell>
          <cell r="T207">
            <v>39037</v>
          </cell>
        </row>
        <row r="208">
          <cell r="B208" t="str">
            <v>1.1.7</v>
          </cell>
          <cell r="C208" t="str">
            <v>245A</v>
          </cell>
          <cell r="D208" t="str">
            <v>Circuito de Espirais (1C)</v>
          </cell>
          <cell r="E208" t="str">
            <v>109 dias</v>
          </cell>
          <cell r="F208">
            <v>38833.333333333336</v>
          </cell>
          <cell r="G208">
            <v>38855.333333333336</v>
          </cell>
          <cell r="H208">
            <v>38855.333333333336</v>
          </cell>
          <cell r="I208">
            <v>38909.375</v>
          </cell>
          <cell r="J208">
            <v>39017.729166666664</v>
          </cell>
          <cell r="K208" t="str">
            <v>NA</v>
          </cell>
          <cell r="L208">
            <v>2.48</v>
          </cell>
          <cell r="M208">
            <v>56.63</v>
          </cell>
          <cell r="N208">
            <v>16.38</v>
          </cell>
          <cell r="O208">
            <v>28.92</v>
          </cell>
          <cell r="P208">
            <v>28.92</v>
          </cell>
          <cell r="T208">
            <v>39017</v>
          </cell>
        </row>
        <row r="209">
          <cell r="D209" t="str">
            <v>Projeto Básico</v>
          </cell>
          <cell r="E209" t="str">
            <v>65 dias</v>
          </cell>
          <cell r="F209">
            <v>38833.333333333336</v>
          </cell>
          <cell r="G209">
            <v>38855.333333333336</v>
          </cell>
          <cell r="H209">
            <v>38855.333333333336</v>
          </cell>
          <cell r="I209">
            <v>38853.729166666664</v>
          </cell>
          <cell r="J209">
            <v>38951.729166666664</v>
          </cell>
          <cell r="K209" t="str">
            <v>NA</v>
          </cell>
          <cell r="L209">
            <v>1.36</v>
          </cell>
          <cell r="M209">
            <v>31.13</v>
          </cell>
          <cell r="N209">
            <v>16.38</v>
          </cell>
          <cell r="O209">
            <v>52.61</v>
          </cell>
          <cell r="P209">
            <v>52.61</v>
          </cell>
          <cell r="T209">
            <v>38951</v>
          </cell>
        </row>
        <row r="210">
          <cell r="D210" t="str">
            <v>Processo</v>
          </cell>
          <cell r="E210" t="str">
            <v>3 dias</v>
          </cell>
          <cell r="F210">
            <v>38833.333333333336</v>
          </cell>
          <cell r="G210">
            <v>38929.333333333336</v>
          </cell>
          <cell r="H210">
            <v>38929.333333333336</v>
          </cell>
          <cell r="I210">
            <v>38839.729166666664</v>
          </cell>
          <cell r="J210">
            <v>38931.729166666664</v>
          </cell>
          <cell r="K210" t="str">
            <v>NA</v>
          </cell>
          <cell r="L210">
            <v>0.16</v>
          </cell>
          <cell r="M210">
            <v>3.75</v>
          </cell>
          <cell r="N210">
            <v>2.5299999999999998</v>
          </cell>
          <cell r="O210">
            <v>67.33</v>
          </cell>
          <cell r="P210">
            <v>67.33</v>
          </cell>
          <cell r="T210">
            <v>38931</v>
          </cell>
        </row>
        <row r="211">
          <cell r="B211" t="str">
            <v>BP.245.FD.01</v>
          </cell>
          <cell r="D211" t="str">
            <v>Folha De Dados - Espirais de Humphreys/ Hidrociclones</v>
          </cell>
          <cell r="E211" t="str">
            <v>3 dias</v>
          </cell>
          <cell r="F211">
            <v>38833.333333333336</v>
          </cell>
          <cell r="G211">
            <v>38929.333333333336</v>
          </cell>
          <cell r="H211">
            <v>38929.333333333336</v>
          </cell>
          <cell r="I211">
            <v>38839.729166666664</v>
          </cell>
          <cell r="J211">
            <v>38931.729166666664</v>
          </cell>
          <cell r="K211" t="str">
            <v>NA</v>
          </cell>
          <cell r="L211">
            <v>0.16</v>
          </cell>
          <cell r="M211">
            <v>3.75</v>
          </cell>
          <cell r="N211">
            <v>2.5299999999999998</v>
          </cell>
          <cell r="O211">
            <v>67.33</v>
          </cell>
          <cell r="P211">
            <v>67.33</v>
          </cell>
          <cell r="Q211" t="str">
            <v>14II</v>
          </cell>
          <cell r="S211" t="str">
            <v>EQUIPE PRO</v>
          </cell>
          <cell r="T211">
            <v>38931</v>
          </cell>
        </row>
        <row r="212">
          <cell r="D212" t="str">
            <v>Mecânica</v>
          </cell>
          <cell r="E212" t="str">
            <v>30 dias</v>
          </cell>
          <cell r="F212">
            <v>38839.333333333336</v>
          </cell>
          <cell r="G212">
            <v>38905.333333333336</v>
          </cell>
          <cell r="H212">
            <v>38905.333333333336</v>
          </cell>
          <cell r="I212">
            <v>38853.729166666664</v>
          </cell>
          <cell r="J212">
            <v>38950.729166666664</v>
          </cell>
          <cell r="K212" t="str">
            <v>NA</v>
          </cell>
          <cell r="L212">
            <v>0.28000000000000003</v>
          </cell>
          <cell r="M212">
            <v>6.5</v>
          </cell>
          <cell r="N212">
            <v>1.25</v>
          </cell>
          <cell r="O212">
            <v>19.23</v>
          </cell>
          <cell r="P212">
            <v>19.23</v>
          </cell>
          <cell r="T212">
            <v>38950</v>
          </cell>
        </row>
        <row r="213">
          <cell r="B213" t="str">
            <v>BB.245.DB.01</v>
          </cell>
          <cell r="D213" t="str">
            <v>Desenho Básico - Planta e Cortes</v>
          </cell>
          <cell r="E213" t="str">
            <v>25 dias</v>
          </cell>
          <cell r="F213">
            <v>38839.333333333336</v>
          </cell>
          <cell r="G213">
            <v>38905.333333333336</v>
          </cell>
          <cell r="H213" t="str">
            <v>NA</v>
          </cell>
          <cell r="I213">
            <v>38853.729166666664</v>
          </cell>
          <cell r="J213">
            <v>38939.729166666664</v>
          </cell>
          <cell r="K213" t="str">
            <v>NA</v>
          </cell>
          <cell r="L213">
            <v>0.22</v>
          </cell>
          <cell r="M213">
            <v>5</v>
          </cell>
          <cell r="N213">
            <v>0</v>
          </cell>
          <cell r="O213">
            <v>0</v>
          </cell>
          <cell r="P213">
            <v>0</v>
          </cell>
          <cell r="Q213" t="str">
            <v>119II</v>
          </cell>
          <cell r="R213" t="str">
            <v>212;216;220;223</v>
          </cell>
          <cell r="S213" t="str">
            <v>EQUIPE MEC[48%]</v>
          </cell>
          <cell r="T213">
            <v>38939</v>
          </cell>
        </row>
        <row r="214">
          <cell r="B214" t="str">
            <v>BB.245.DB.02</v>
          </cell>
          <cell r="D214" t="str">
            <v>Desenho Básico - Distribuidor Polpa</v>
          </cell>
          <cell r="E214" t="str">
            <v>5 dias</v>
          </cell>
          <cell r="F214" t="str">
            <v>NA</v>
          </cell>
          <cell r="G214">
            <v>38940.333333333336</v>
          </cell>
          <cell r="H214">
            <v>38940.333333333336</v>
          </cell>
          <cell r="I214" t="str">
            <v>NA</v>
          </cell>
          <cell r="J214">
            <v>38950.729166666664</v>
          </cell>
          <cell r="K214" t="str">
            <v>NA</v>
          </cell>
          <cell r="L214">
            <v>7.0000000000000007E-2</v>
          </cell>
          <cell r="M214">
            <v>1.5</v>
          </cell>
          <cell r="N214">
            <v>1.25</v>
          </cell>
          <cell r="O214">
            <v>83.33</v>
          </cell>
          <cell r="P214">
            <v>83.33</v>
          </cell>
          <cell r="Q214">
            <v>211</v>
          </cell>
          <cell r="R214">
            <v>220</v>
          </cell>
          <cell r="S214" t="str">
            <v>EQUIPE MEC</v>
          </cell>
          <cell r="T214">
            <v>38950</v>
          </cell>
        </row>
        <row r="215">
          <cell r="D215" t="str">
            <v>Tubulação</v>
          </cell>
          <cell r="E215" t="str">
            <v>28 dias</v>
          </cell>
          <cell r="F215" t="str">
            <v>NA</v>
          </cell>
          <cell r="G215">
            <v>38855.333333333336</v>
          </cell>
          <cell r="H215">
            <v>38855.333333333336</v>
          </cell>
          <cell r="I215" t="str">
            <v>NA</v>
          </cell>
          <cell r="J215">
            <v>38896.729166666664</v>
          </cell>
          <cell r="K215" t="str">
            <v>NA</v>
          </cell>
          <cell r="L215">
            <v>0.61</v>
          </cell>
          <cell r="M215">
            <v>14</v>
          </cell>
          <cell r="N215">
            <v>12.6</v>
          </cell>
          <cell r="O215">
            <v>90</v>
          </cell>
          <cell r="P215">
            <v>90</v>
          </cell>
          <cell r="T215">
            <v>38896</v>
          </cell>
        </row>
        <row r="216">
          <cell r="B216" t="str">
            <v>BH.245.MC.01</v>
          </cell>
          <cell r="D216" t="str">
            <v>Memória De Cálculo</v>
          </cell>
          <cell r="E216" t="str">
            <v>28 dias</v>
          </cell>
          <cell r="F216" t="str">
            <v>NA</v>
          </cell>
          <cell r="G216">
            <v>38855.333333333336</v>
          </cell>
          <cell r="H216">
            <v>38855.333333333336</v>
          </cell>
          <cell r="I216" t="str">
            <v>NA</v>
          </cell>
          <cell r="J216">
            <v>38896.729166666664</v>
          </cell>
          <cell r="K216" t="str">
            <v>NA</v>
          </cell>
          <cell r="L216">
            <v>0.61</v>
          </cell>
          <cell r="M216">
            <v>14</v>
          </cell>
          <cell r="N216">
            <v>12.6</v>
          </cell>
          <cell r="O216">
            <v>90</v>
          </cell>
          <cell r="P216">
            <v>90</v>
          </cell>
          <cell r="Q216" t="str">
            <v>39II</v>
          </cell>
          <cell r="T216">
            <v>38896</v>
          </cell>
        </row>
        <row r="217">
          <cell r="D217" t="str">
            <v>Estrutura Metálica</v>
          </cell>
          <cell r="E217" t="str">
            <v>6 dias</v>
          </cell>
          <cell r="F217" t="str">
            <v>NA</v>
          </cell>
          <cell r="G217">
            <v>38940.333333333336</v>
          </cell>
          <cell r="H217" t="str">
            <v>NA</v>
          </cell>
          <cell r="I217" t="str">
            <v>NA</v>
          </cell>
          <cell r="J217">
            <v>38951.729166666664</v>
          </cell>
          <cell r="K217" t="str">
            <v>NA</v>
          </cell>
          <cell r="L217">
            <v>0.3</v>
          </cell>
          <cell r="M217">
            <v>6.88</v>
          </cell>
          <cell r="N217">
            <v>0</v>
          </cell>
          <cell r="O217">
            <v>0</v>
          </cell>
          <cell r="P217">
            <v>0</v>
          </cell>
          <cell r="T217">
            <v>38951</v>
          </cell>
        </row>
        <row r="218">
          <cell r="B218" t="str">
            <v>BD.245.MC.01</v>
          </cell>
          <cell r="D218" t="str">
            <v>Memória De Cálculo</v>
          </cell>
          <cell r="E218" t="str">
            <v>6 dias</v>
          </cell>
          <cell r="F218" t="str">
            <v>NA</v>
          </cell>
          <cell r="G218">
            <v>38940.333333333336</v>
          </cell>
          <cell r="H218" t="str">
            <v>NA</v>
          </cell>
          <cell r="I218" t="str">
            <v>NA</v>
          </cell>
          <cell r="J218">
            <v>38951.729166666664</v>
          </cell>
          <cell r="K218" t="str">
            <v>NA</v>
          </cell>
          <cell r="L218">
            <v>0.3</v>
          </cell>
          <cell r="M218">
            <v>6.88</v>
          </cell>
          <cell r="N218">
            <v>0</v>
          </cell>
          <cell r="O218">
            <v>0</v>
          </cell>
          <cell r="P218">
            <v>0</v>
          </cell>
          <cell r="Q218">
            <v>211</v>
          </cell>
          <cell r="R218">
            <v>223</v>
          </cell>
          <cell r="S218" t="str">
            <v>EQUIPE MET</v>
          </cell>
          <cell r="T218">
            <v>38951</v>
          </cell>
        </row>
        <row r="219">
          <cell r="D219" t="str">
            <v>Projeto Detalhado</v>
          </cell>
          <cell r="E219" t="str">
            <v>44 dias</v>
          </cell>
          <cell r="F219">
            <v>38860.375</v>
          </cell>
          <cell r="G219">
            <v>38952.333333333336</v>
          </cell>
          <cell r="H219" t="str">
            <v>NA</v>
          </cell>
          <cell r="I219">
            <v>38897.729166666664</v>
          </cell>
          <cell r="J219">
            <v>39017.729166666664</v>
          </cell>
          <cell r="K219" t="str">
            <v>NA</v>
          </cell>
          <cell r="L219">
            <v>1.1100000000000001</v>
          </cell>
          <cell r="M219">
            <v>25.5</v>
          </cell>
          <cell r="N219">
            <v>0</v>
          </cell>
          <cell r="O219">
            <v>0</v>
          </cell>
          <cell r="P219">
            <v>0</v>
          </cell>
          <cell r="T219">
            <v>39017</v>
          </cell>
        </row>
        <row r="220">
          <cell r="D220" t="str">
            <v>Mecânica</v>
          </cell>
          <cell r="E220" t="str">
            <v>22 dias</v>
          </cell>
          <cell r="F220">
            <v>38860.333333333336</v>
          </cell>
          <cell r="G220">
            <v>38952.333333333336</v>
          </cell>
          <cell r="H220" t="str">
            <v>NA</v>
          </cell>
          <cell r="I220">
            <v>38888.729166666664</v>
          </cell>
          <cell r="J220">
            <v>38985.729166666664</v>
          </cell>
          <cell r="K220" t="str">
            <v>NA</v>
          </cell>
          <cell r="L220">
            <v>0.48</v>
          </cell>
          <cell r="M220">
            <v>11</v>
          </cell>
          <cell r="N220">
            <v>0</v>
          </cell>
          <cell r="O220">
            <v>0</v>
          </cell>
          <cell r="P220">
            <v>0</v>
          </cell>
          <cell r="T220">
            <v>38985</v>
          </cell>
        </row>
        <row r="221">
          <cell r="D221" t="str">
            <v>Desenho De Detalhamento</v>
          </cell>
          <cell r="E221" t="str">
            <v>22 dias</v>
          </cell>
          <cell r="F221">
            <v>38860.333333333336</v>
          </cell>
          <cell r="G221">
            <v>38952.333333333336</v>
          </cell>
          <cell r="H221" t="str">
            <v>NA</v>
          </cell>
          <cell r="I221">
            <v>38888.729166666664</v>
          </cell>
          <cell r="J221">
            <v>38985.729166666664</v>
          </cell>
          <cell r="K221" t="str">
            <v>NA</v>
          </cell>
          <cell r="L221">
            <v>0.48</v>
          </cell>
          <cell r="M221">
            <v>11</v>
          </cell>
          <cell r="N221">
            <v>0</v>
          </cell>
          <cell r="O221">
            <v>0</v>
          </cell>
          <cell r="P221">
            <v>0</v>
          </cell>
          <cell r="T221">
            <v>38985</v>
          </cell>
        </row>
        <row r="222">
          <cell r="B222" t="str">
            <v>DB.245.DD.01</v>
          </cell>
          <cell r="D222" t="str">
            <v>Caldeiraria</v>
          </cell>
          <cell r="E222" t="str">
            <v>10 dias</v>
          </cell>
          <cell r="F222">
            <v>38860.333333333336</v>
          </cell>
          <cell r="G222">
            <v>38952.333333333336</v>
          </cell>
          <cell r="H222" t="str">
            <v>NA</v>
          </cell>
          <cell r="I222">
            <v>38868.729166666664</v>
          </cell>
          <cell r="J222">
            <v>38965.729166666664</v>
          </cell>
          <cell r="K222" t="str">
            <v>NA</v>
          </cell>
          <cell r="L222">
            <v>0.13</v>
          </cell>
          <cell r="M222">
            <v>3</v>
          </cell>
          <cell r="N222">
            <v>0</v>
          </cell>
          <cell r="O222">
            <v>0</v>
          </cell>
          <cell r="P222">
            <v>0</v>
          </cell>
          <cell r="Q222" t="str">
            <v>30TI+10 dias;211;212</v>
          </cell>
          <cell r="R222">
            <v>221</v>
          </cell>
          <cell r="S222" t="str">
            <v>EQUIPE MEC[60%]</v>
          </cell>
          <cell r="T222">
            <v>38965</v>
          </cell>
        </row>
        <row r="223">
          <cell r="B223" t="str">
            <v>DB.245.DD.02</v>
          </cell>
          <cell r="D223" t="str">
            <v>Calhas</v>
          </cell>
          <cell r="E223" t="str">
            <v>12 dias</v>
          </cell>
          <cell r="F223">
            <v>38869.333333333336</v>
          </cell>
          <cell r="G223">
            <v>38966.333333333336</v>
          </cell>
          <cell r="H223" t="str">
            <v>NA</v>
          </cell>
          <cell r="I223">
            <v>38888.729166666664</v>
          </cell>
          <cell r="J223">
            <v>38985.729166666664</v>
          </cell>
          <cell r="K223" t="str">
            <v>NA</v>
          </cell>
          <cell r="L223">
            <v>0.35</v>
          </cell>
          <cell r="M223">
            <v>8</v>
          </cell>
          <cell r="N223">
            <v>0</v>
          </cell>
          <cell r="O223">
            <v>0</v>
          </cell>
          <cell r="P223">
            <v>0</v>
          </cell>
          <cell r="Q223">
            <v>220</v>
          </cell>
          <cell r="S223" t="str">
            <v>EQUIPE MEC</v>
          </cell>
          <cell r="T223">
            <v>38985</v>
          </cell>
        </row>
        <row r="224">
          <cell r="D224" t="str">
            <v>Civil</v>
          </cell>
          <cell r="E224" t="str">
            <v>11 dias</v>
          </cell>
          <cell r="F224">
            <v>38888.333333333336</v>
          </cell>
          <cell r="G224">
            <v>38952.333333333336</v>
          </cell>
          <cell r="H224" t="str">
            <v>NA</v>
          </cell>
          <cell r="I224">
            <v>38897.729166666664</v>
          </cell>
          <cell r="J224">
            <v>38966.729166666664</v>
          </cell>
          <cell r="K224" t="str">
            <v>NA</v>
          </cell>
          <cell r="L224">
            <v>0.17</v>
          </cell>
          <cell r="M224">
            <v>4</v>
          </cell>
          <cell r="N224">
            <v>0</v>
          </cell>
          <cell r="O224">
            <v>0</v>
          </cell>
          <cell r="P224">
            <v>0</v>
          </cell>
          <cell r="T224">
            <v>38966</v>
          </cell>
        </row>
        <row r="225">
          <cell r="B225" t="str">
            <v>DC.245.DD.01</v>
          </cell>
          <cell r="D225" t="str">
            <v>Desenho De Detalhamento - Fundação, Forma, Armação e Piso</v>
          </cell>
          <cell r="E225" t="str">
            <v>11 dias</v>
          </cell>
          <cell r="F225">
            <v>38888.333333333336</v>
          </cell>
          <cell r="G225">
            <v>38952.333333333336</v>
          </cell>
          <cell r="H225" t="str">
            <v>NA</v>
          </cell>
          <cell r="I225">
            <v>38897.729166666664</v>
          </cell>
          <cell r="J225">
            <v>38966.729166666664</v>
          </cell>
          <cell r="K225" t="str">
            <v>NA</v>
          </cell>
          <cell r="L225">
            <v>0.17</v>
          </cell>
          <cell r="M225">
            <v>4</v>
          </cell>
          <cell r="N225">
            <v>0</v>
          </cell>
          <cell r="O225">
            <v>0</v>
          </cell>
          <cell r="P225">
            <v>0</v>
          </cell>
          <cell r="Q225" t="str">
            <v>211;216</v>
          </cell>
          <cell r="R225">
            <v>226</v>
          </cell>
          <cell r="S225" t="str">
            <v>EQUIPE CIV</v>
          </cell>
          <cell r="T225">
            <v>38966</v>
          </cell>
        </row>
        <row r="226">
          <cell r="D226" t="str">
            <v>Elétrica</v>
          </cell>
          <cell r="E226" t="str">
            <v>22 dias</v>
          </cell>
          <cell r="F226">
            <v>38888.333333333336</v>
          </cell>
          <cell r="G226">
            <v>38971.333333333336</v>
          </cell>
          <cell r="H226" t="str">
            <v>NA</v>
          </cell>
          <cell r="I226">
            <v>38905.729166666664</v>
          </cell>
          <cell r="J226">
            <v>39000.729166666664</v>
          </cell>
          <cell r="K226" t="str">
            <v>NA</v>
          </cell>
          <cell r="L226">
            <v>0.42</v>
          </cell>
          <cell r="M226">
            <v>9.5</v>
          </cell>
          <cell r="N226">
            <v>0</v>
          </cell>
          <cell r="O226">
            <v>0</v>
          </cell>
          <cell r="P226">
            <v>0</v>
          </cell>
          <cell r="T226">
            <v>39000</v>
          </cell>
        </row>
        <row r="227">
          <cell r="D227" t="str">
            <v>Desenho De Detalhamento</v>
          </cell>
          <cell r="E227" t="str">
            <v>18 dias</v>
          </cell>
          <cell r="F227">
            <v>38888.333333333336</v>
          </cell>
          <cell r="G227">
            <v>38971.333333333336</v>
          </cell>
          <cell r="H227" t="str">
            <v>NA</v>
          </cell>
          <cell r="I227">
            <v>38905.729166666664</v>
          </cell>
          <cell r="J227">
            <v>38994.729166666664</v>
          </cell>
          <cell r="K227" t="str">
            <v>NA</v>
          </cell>
          <cell r="L227">
            <v>0.35</v>
          </cell>
          <cell r="M227">
            <v>8</v>
          </cell>
          <cell r="N227">
            <v>0</v>
          </cell>
          <cell r="O227">
            <v>0</v>
          </cell>
          <cell r="P227">
            <v>0</v>
          </cell>
          <cell r="R227">
            <v>228</v>
          </cell>
          <cell r="T227">
            <v>38994</v>
          </cell>
        </row>
        <row r="228">
          <cell r="B228" t="str">
            <v>DE.245.DD.01</v>
          </cell>
          <cell r="D228" t="str">
            <v>Disposição De Força, Controle e Aterramento</v>
          </cell>
          <cell r="E228" t="str">
            <v>9 dias</v>
          </cell>
          <cell r="F228">
            <v>38888.333333333336</v>
          </cell>
          <cell r="G228">
            <v>38971.333333333336</v>
          </cell>
          <cell r="H228" t="str">
            <v>NA</v>
          </cell>
          <cell r="I228">
            <v>38901.729166666664</v>
          </cell>
          <cell r="J228">
            <v>38981.729166666664</v>
          </cell>
          <cell r="K228" t="str">
            <v>NA</v>
          </cell>
          <cell r="L228">
            <v>0.17</v>
          </cell>
          <cell r="M228">
            <v>4</v>
          </cell>
          <cell r="N228">
            <v>0</v>
          </cell>
          <cell r="O228">
            <v>0</v>
          </cell>
          <cell r="P228">
            <v>0</v>
          </cell>
          <cell r="Q228">
            <v>223</v>
          </cell>
          <cell r="R228">
            <v>227</v>
          </cell>
          <cell r="S228" t="str">
            <v>EQUIPE ELE</v>
          </cell>
          <cell r="T228">
            <v>38981</v>
          </cell>
        </row>
        <row r="229">
          <cell r="B229" t="str">
            <v>DE.245.DD.02</v>
          </cell>
          <cell r="D229" t="str">
            <v>Iluminação</v>
          </cell>
          <cell r="E229" t="str">
            <v>9 dias</v>
          </cell>
          <cell r="F229">
            <v>38888.333333333336</v>
          </cell>
          <cell r="G229">
            <v>38982.333333333336</v>
          </cell>
          <cell r="H229" t="str">
            <v>NA</v>
          </cell>
          <cell r="I229">
            <v>38901.729166666664</v>
          </cell>
          <cell r="J229">
            <v>38994.729166666664</v>
          </cell>
          <cell r="K229" t="str">
            <v>NA</v>
          </cell>
          <cell r="L229">
            <v>0.17</v>
          </cell>
          <cell r="M229">
            <v>4</v>
          </cell>
          <cell r="N229">
            <v>0</v>
          </cell>
          <cell r="O229">
            <v>0</v>
          </cell>
          <cell r="P229">
            <v>0</v>
          </cell>
          <cell r="Q229">
            <v>226</v>
          </cell>
          <cell r="S229" t="str">
            <v>EQUIPE ELE</v>
          </cell>
          <cell r="T229">
            <v>38994</v>
          </cell>
        </row>
        <row r="230">
          <cell r="B230" t="str">
            <v>DE.245.LC.01</v>
          </cell>
          <cell r="D230" t="str">
            <v>Lista De Linhas/ Cabos</v>
          </cell>
          <cell r="E230" t="str">
            <v>4 dias</v>
          </cell>
          <cell r="F230">
            <v>38901.333333333336</v>
          </cell>
          <cell r="G230">
            <v>38995.333333333336</v>
          </cell>
          <cell r="H230" t="str">
            <v>NA</v>
          </cell>
          <cell r="I230">
            <v>38905.729166666664</v>
          </cell>
          <cell r="J230">
            <v>39000.729166666664</v>
          </cell>
          <cell r="K230" t="str">
            <v>NA</v>
          </cell>
          <cell r="L230">
            <v>7.0000000000000007E-2</v>
          </cell>
          <cell r="M230">
            <v>1.5</v>
          </cell>
          <cell r="N230">
            <v>0</v>
          </cell>
          <cell r="O230">
            <v>0</v>
          </cell>
          <cell r="P230">
            <v>0</v>
          </cell>
          <cell r="Q230">
            <v>225</v>
          </cell>
          <cell r="S230" t="str">
            <v>EQUIPE ELE</v>
          </cell>
          <cell r="T230">
            <v>39000</v>
          </cell>
        </row>
        <row r="231">
          <cell r="D231" t="str">
            <v>Instrumentação</v>
          </cell>
          <cell r="E231" t="str">
            <v>5 dias</v>
          </cell>
          <cell r="F231">
            <v>38888.333333333336</v>
          </cell>
          <cell r="G231">
            <v>39013.333333333336</v>
          </cell>
          <cell r="H231" t="str">
            <v>NA</v>
          </cell>
          <cell r="I231">
            <v>38895.729166666664</v>
          </cell>
          <cell r="J231">
            <v>39017.729166666664</v>
          </cell>
          <cell r="K231" t="str">
            <v>NA</v>
          </cell>
          <cell r="L231">
            <v>0.04</v>
          </cell>
          <cell r="M231">
            <v>1</v>
          </cell>
          <cell r="N231">
            <v>0</v>
          </cell>
          <cell r="O231">
            <v>0</v>
          </cell>
          <cell r="P231">
            <v>0</v>
          </cell>
          <cell r="T231">
            <v>39017</v>
          </cell>
        </row>
        <row r="232">
          <cell r="B232" t="str">
            <v>DT.245.AJ.01</v>
          </cell>
          <cell r="D232" t="str">
            <v>Arranjos/ Layout’s/ Plano Diretor - Locação De Instrumentos</v>
          </cell>
          <cell r="E232" t="str">
            <v>5 dias</v>
          </cell>
          <cell r="F232">
            <v>38888.333333333336</v>
          </cell>
          <cell r="G232">
            <v>39013.333333333336</v>
          </cell>
          <cell r="H232" t="str">
            <v>NA</v>
          </cell>
          <cell r="I232">
            <v>38895.729166666664</v>
          </cell>
          <cell r="J232">
            <v>39017.729166666664</v>
          </cell>
          <cell r="K232" t="str">
            <v>NA</v>
          </cell>
          <cell r="L232">
            <v>0.04</v>
          </cell>
          <cell r="M232">
            <v>1</v>
          </cell>
          <cell r="N232">
            <v>0</v>
          </cell>
          <cell r="O232">
            <v>0</v>
          </cell>
          <cell r="P232">
            <v>0</v>
          </cell>
          <cell r="Q232">
            <v>82</v>
          </cell>
          <cell r="S232" t="str">
            <v>EQUIPE TSA</v>
          </cell>
          <cell r="T232">
            <v>39017</v>
          </cell>
        </row>
        <row r="233">
          <cell r="B233" t="str">
            <v>1.1.8</v>
          </cell>
          <cell r="C233" t="str">
            <v>250A</v>
          </cell>
          <cell r="D233" t="str">
            <v>Moagem (2A)</v>
          </cell>
          <cell r="E233" t="str">
            <v>145 dias</v>
          </cell>
          <cell r="F233">
            <v>38805.333333333336</v>
          </cell>
          <cell r="G233">
            <v>38804.333333333336</v>
          </cell>
          <cell r="H233">
            <v>38804.333333333336</v>
          </cell>
          <cell r="I233">
            <v>38953.729166666664</v>
          </cell>
          <cell r="J233">
            <v>39022.729166666664</v>
          </cell>
          <cell r="K233" t="str">
            <v>NA</v>
          </cell>
          <cell r="L233">
            <v>8.31</v>
          </cell>
          <cell r="M233">
            <v>190.13</v>
          </cell>
          <cell r="N233">
            <v>14.68</v>
          </cell>
          <cell r="O233">
            <v>7.72</v>
          </cell>
          <cell r="P233">
            <v>7.72</v>
          </cell>
          <cell r="T233">
            <v>39022</v>
          </cell>
        </row>
        <row r="234">
          <cell r="D234" t="str">
            <v>Projeto Básico</v>
          </cell>
          <cell r="E234" t="str">
            <v>96 dias</v>
          </cell>
          <cell r="F234">
            <v>38805.333333333336</v>
          </cell>
          <cell r="G234">
            <v>38804.333333333336</v>
          </cell>
          <cell r="H234">
            <v>38804.333333333336</v>
          </cell>
          <cell r="I234">
            <v>38848.729166666664</v>
          </cell>
          <cell r="J234">
            <v>38947.729166666664</v>
          </cell>
          <cell r="K234" t="str">
            <v>NA</v>
          </cell>
          <cell r="L234">
            <v>1.29</v>
          </cell>
          <cell r="M234">
            <v>29.5</v>
          </cell>
          <cell r="N234">
            <v>14.68</v>
          </cell>
          <cell r="O234">
            <v>49.75</v>
          </cell>
          <cell r="P234">
            <v>49.75</v>
          </cell>
          <cell r="T234">
            <v>38947</v>
          </cell>
        </row>
        <row r="235">
          <cell r="D235" t="str">
            <v>Processo</v>
          </cell>
          <cell r="E235" t="str">
            <v>91 dias</v>
          </cell>
          <cell r="F235">
            <v>38805.333333333336</v>
          </cell>
          <cell r="G235">
            <v>38804.333333333336</v>
          </cell>
          <cell r="H235">
            <v>38804.333333333336</v>
          </cell>
          <cell r="I235">
            <v>38807.729166666664</v>
          </cell>
          <cell r="J235">
            <v>38938.729166666664</v>
          </cell>
          <cell r="K235" t="str">
            <v>NA</v>
          </cell>
          <cell r="L235">
            <v>0.62</v>
          </cell>
          <cell r="M235">
            <v>14.13</v>
          </cell>
          <cell r="N235">
            <v>12.4</v>
          </cell>
          <cell r="O235">
            <v>87.79</v>
          </cell>
          <cell r="P235">
            <v>87.79</v>
          </cell>
          <cell r="T235">
            <v>38938</v>
          </cell>
        </row>
        <row r="236">
          <cell r="D236" t="str">
            <v>Folha De Dados</v>
          </cell>
          <cell r="E236" t="str">
            <v>91 dias</v>
          </cell>
          <cell r="F236">
            <v>38805.333333333336</v>
          </cell>
          <cell r="G236">
            <v>38804.333333333336</v>
          </cell>
          <cell r="H236">
            <v>38804.333333333336</v>
          </cell>
          <cell r="I236">
            <v>38807.729166666664</v>
          </cell>
          <cell r="J236">
            <v>38938.729166666664</v>
          </cell>
          <cell r="K236" t="str">
            <v>NA</v>
          </cell>
          <cell r="L236">
            <v>0.37</v>
          </cell>
          <cell r="M236">
            <v>8.5</v>
          </cell>
          <cell r="N236">
            <v>7</v>
          </cell>
          <cell r="O236">
            <v>82.35</v>
          </cell>
          <cell r="P236">
            <v>82.35</v>
          </cell>
          <cell r="T236">
            <v>38938</v>
          </cell>
        </row>
        <row r="237">
          <cell r="B237" t="str">
            <v>BP.250.FD.01</v>
          </cell>
          <cell r="D237" t="str">
            <v>Moinho de Bolas</v>
          </cell>
          <cell r="E237" t="str">
            <v>4 dias</v>
          </cell>
          <cell r="F237">
            <v>38805.333333333336</v>
          </cell>
          <cell r="G237">
            <v>38804.333333333336</v>
          </cell>
          <cell r="H237">
            <v>38804.333333333336</v>
          </cell>
          <cell r="I237">
            <v>38807.729166666664</v>
          </cell>
          <cell r="J237">
            <v>38807.729166666664</v>
          </cell>
          <cell r="K237" t="str">
            <v>NA</v>
          </cell>
          <cell r="L237">
            <v>0.3</v>
          </cell>
          <cell r="M237">
            <v>6.88</v>
          </cell>
          <cell r="N237">
            <v>6.19</v>
          </cell>
          <cell r="O237">
            <v>90</v>
          </cell>
          <cell r="P237">
            <v>90</v>
          </cell>
          <cell r="Q237" t="str">
            <v>14II</v>
          </cell>
          <cell r="R237" t="str">
            <v>236;237</v>
          </cell>
          <cell r="S237" t="str">
            <v>EQUIPE PRO</v>
          </cell>
          <cell r="T237">
            <v>38807</v>
          </cell>
        </row>
        <row r="238">
          <cell r="B238" t="str">
            <v>BP.250.FD.02</v>
          </cell>
          <cell r="D238" t="str">
            <v>Hidrociclones de Classificação</v>
          </cell>
          <cell r="E238" t="str">
            <v>2 dias</v>
          </cell>
          <cell r="F238" t="str">
            <v>NA</v>
          </cell>
          <cell r="G238">
            <v>38937.333333333336</v>
          </cell>
          <cell r="H238">
            <v>38937.333333333336</v>
          </cell>
          <cell r="I238" t="str">
            <v>NA</v>
          </cell>
          <cell r="J238">
            <v>38938.729166666664</v>
          </cell>
          <cell r="K238" t="str">
            <v>NA</v>
          </cell>
          <cell r="L238">
            <v>7.0000000000000007E-2</v>
          </cell>
          <cell r="M238">
            <v>1.63</v>
          </cell>
          <cell r="N238">
            <v>0.81</v>
          </cell>
          <cell r="O238">
            <v>50</v>
          </cell>
          <cell r="P238">
            <v>50</v>
          </cell>
          <cell r="Q238">
            <v>235</v>
          </cell>
          <cell r="S238" t="str">
            <v>EQUIPE PRO</v>
          </cell>
          <cell r="T238">
            <v>38938</v>
          </cell>
        </row>
        <row r="239">
          <cell r="B239" t="str">
            <v>BP.250.MC.01</v>
          </cell>
          <cell r="D239" t="str">
            <v>Memória De Cálculo - Moinho de Bolas</v>
          </cell>
          <cell r="E239" t="str">
            <v>1 dia</v>
          </cell>
          <cell r="F239" t="str">
            <v>NA</v>
          </cell>
          <cell r="G239">
            <v>38856.333333333336</v>
          </cell>
          <cell r="H239">
            <v>38856.333333333336</v>
          </cell>
          <cell r="I239" t="str">
            <v>NA</v>
          </cell>
          <cell r="J239">
            <v>38856.729166666664</v>
          </cell>
          <cell r="K239" t="str">
            <v>NA</v>
          </cell>
          <cell r="L239">
            <v>0.04</v>
          </cell>
          <cell r="M239">
            <v>1</v>
          </cell>
          <cell r="N239">
            <v>0.9</v>
          </cell>
          <cell r="O239">
            <v>90</v>
          </cell>
          <cell r="P239">
            <v>90</v>
          </cell>
          <cell r="Q239">
            <v>235</v>
          </cell>
          <cell r="R239" t="str">
            <v>238II</v>
          </cell>
          <cell r="S239" t="str">
            <v>EQUIPE PRO</v>
          </cell>
          <cell r="T239">
            <v>38856</v>
          </cell>
        </row>
        <row r="240">
          <cell r="B240" t="str">
            <v>BP.250.RT.01</v>
          </cell>
          <cell r="D240" t="str">
            <v>Relatório Técnico - Moinho de Bolas</v>
          </cell>
          <cell r="E240" t="str">
            <v>5 dias</v>
          </cell>
          <cell r="F240" t="str">
            <v>NA</v>
          </cell>
          <cell r="G240">
            <v>38856.333333333336</v>
          </cell>
          <cell r="H240">
            <v>38856.333333333336</v>
          </cell>
          <cell r="I240" t="str">
            <v>NA</v>
          </cell>
          <cell r="J240">
            <v>38862.729166666664</v>
          </cell>
          <cell r="K240" t="str">
            <v>NA</v>
          </cell>
          <cell r="L240">
            <v>0.2</v>
          </cell>
          <cell r="M240">
            <v>4.63</v>
          </cell>
          <cell r="N240">
            <v>4.5</v>
          </cell>
          <cell r="O240">
            <v>97.3</v>
          </cell>
          <cell r="P240">
            <v>97.3</v>
          </cell>
          <cell r="Q240" t="str">
            <v>237II</v>
          </cell>
          <cell r="S240" t="str">
            <v>EQUIPE PRO[120%]</v>
          </cell>
          <cell r="T240">
            <v>38862</v>
          </cell>
        </row>
        <row r="241">
          <cell r="D241" t="str">
            <v>Mecânica</v>
          </cell>
          <cell r="E241" t="str">
            <v>13 dias</v>
          </cell>
          <cell r="F241">
            <v>38807.333333333336</v>
          </cell>
          <cell r="G241">
            <v>38926.333333333336</v>
          </cell>
          <cell r="H241">
            <v>38926.333333333336</v>
          </cell>
          <cell r="I241">
            <v>38827.729166666664</v>
          </cell>
          <cell r="J241">
            <v>38946.729166666664</v>
          </cell>
          <cell r="K241" t="str">
            <v>NA</v>
          </cell>
          <cell r="L241">
            <v>0.16</v>
          </cell>
          <cell r="M241">
            <v>3.75</v>
          </cell>
          <cell r="N241">
            <v>0.7</v>
          </cell>
          <cell r="O241">
            <v>18.670000000000002</v>
          </cell>
          <cell r="P241">
            <v>18.670000000000002</v>
          </cell>
          <cell r="T241">
            <v>38946</v>
          </cell>
        </row>
        <row r="242">
          <cell r="B242" t="str">
            <v>BB.250.DB.01</v>
          </cell>
          <cell r="D242" t="str">
            <v>Desenho Básico - Arranjo 2 Moinho + 1 Futuro</v>
          </cell>
          <cell r="E242" t="str">
            <v>6 dias</v>
          </cell>
          <cell r="F242">
            <v>38807.333333333336</v>
          </cell>
          <cell r="G242">
            <v>38926.333333333336</v>
          </cell>
          <cell r="H242">
            <v>38926.333333333336</v>
          </cell>
          <cell r="I242">
            <v>38817.729166666664</v>
          </cell>
          <cell r="J242">
            <v>38933.729166666664</v>
          </cell>
          <cell r="K242" t="str">
            <v>NA</v>
          </cell>
          <cell r="L242">
            <v>0.04</v>
          </cell>
          <cell r="M242">
            <v>1</v>
          </cell>
          <cell r="N242">
            <v>0.7</v>
          </cell>
          <cell r="O242">
            <v>70</v>
          </cell>
          <cell r="P242">
            <v>70</v>
          </cell>
          <cell r="Q242" t="str">
            <v>14II</v>
          </cell>
          <cell r="R242" t="str">
            <v>241;247;244;250;257;338</v>
          </cell>
          <cell r="S242" t="str">
            <v>EQUIPE MEC</v>
          </cell>
          <cell r="T242">
            <v>38933</v>
          </cell>
        </row>
        <row r="243">
          <cell r="B243" t="str">
            <v>BB.250.DB.02</v>
          </cell>
          <cell r="D243" t="str">
            <v>Desenho Básico - Transportador/ Caixa Polpa</v>
          </cell>
          <cell r="E243" t="str">
            <v>6 dias</v>
          </cell>
          <cell r="F243">
            <v>38817.333333333336</v>
          </cell>
          <cell r="G243">
            <v>38936.333333333336</v>
          </cell>
          <cell r="H243" t="str">
            <v>NA</v>
          </cell>
          <cell r="I243">
            <v>38826.729166666664</v>
          </cell>
          <cell r="J243">
            <v>38945.729166666664</v>
          </cell>
          <cell r="K243" t="str">
            <v>NA</v>
          </cell>
          <cell r="L243">
            <v>7.0000000000000007E-2</v>
          </cell>
          <cell r="M243">
            <v>1.5</v>
          </cell>
          <cell r="N243">
            <v>0</v>
          </cell>
          <cell r="O243">
            <v>0</v>
          </cell>
          <cell r="P243">
            <v>0</v>
          </cell>
          <cell r="Q243">
            <v>240</v>
          </cell>
          <cell r="R243" t="str">
            <v>242;250</v>
          </cell>
          <cell r="S243" t="str">
            <v>EQUIPE MEC</v>
          </cell>
          <cell r="T243">
            <v>38945</v>
          </cell>
        </row>
        <row r="244">
          <cell r="B244" t="str">
            <v>BB.250.FD.01</v>
          </cell>
          <cell r="D244" t="str">
            <v>Folha De Dados - Transportador</v>
          </cell>
          <cell r="E244" t="str">
            <v>1 dia</v>
          </cell>
          <cell r="F244">
            <v>38827.333333333336</v>
          </cell>
          <cell r="G244">
            <v>38946.333333333336</v>
          </cell>
          <cell r="H244" t="str">
            <v>NA</v>
          </cell>
          <cell r="I244">
            <v>38827.729166666664</v>
          </cell>
          <cell r="J244">
            <v>38946.729166666664</v>
          </cell>
          <cell r="K244" t="str">
            <v>NA</v>
          </cell>
          <cell r="L244">
            <v>0.05</v>
          </cell>
          <cell r="M244">
            <v>1.25</v>
          </cell>
          <cell r="N244">
            <v>0</v>
          </cell>
          <cell r="O244">
            <v>0</v>
          </cell>
          <cell r="P244">
            <v>0</v>
          </cell>
          <cell r="Q244">
            <v>241</v>
          </cell>
          <cell r="S244" t="str">
            <v>EQUIPE MEC</v>
          </cell>
          <cell r="T244">
            <v>38946</v>
          </cell>
        </row>
        <row r="245">
          <cell r="D245" t="str">
            <v>Tubulação</v>
          </cell>
          <cell r="E245" t="str">
            <v>38 dias</v>
          </cell>
          <cell r="F245">
            <v>38817.333333333336</v>
          </cell>
          <cell r="G245">
            <v>38894.333333333336</v>
          </cell>
          <cell r="H245">
            <v>38894.333333333336</v>
          </cell>
          <cell r="I245">
            <v>38848.729166666664</v>
          </cell>
          <cell r="J245">
            <v>38947.729166666664</v>
          </cell>
          <cell r="K245" t="str">
            <v>NA</v>
          </cell>
          <cell r="L245">
            <v>0.21</v>
          </cell>
          <cell r="M245">
            <v>4.75</v>
          </cell>
          <cell r="N245">
            <v>1.58</v>
          </cell>
          <cell r="O245">
            <v>33.159999999999997</v>
          </cell>
          <cell r="P245">
            <v>33.159999999999997</v>
          </cell>
          <cell r="T245">
            <v>38947</v>
          </cell>
        </row>
        <row r="246">
          <cell r="B246" t="str">
            <v>BH.250.DB.01</v>
          </cell>
          <cell r="D246" t="str">
            <v>Desenho Básico - Planta/ Cortes</v>
          </cell>
          <cell r="E246" t="str">
            <v>8 dias</v>
          </cell>
          <cell r="F246">
            <v>38817.333333333336</v>
          </cell>
          <cell r="G246">
            <v>38936.333333333336</v>
          </cell>
          <cell r="H246" t="str">
            <v>NA</v>
          </cell>
          <cell r="I246">
            <v>38841.729166666664</v>
          </cell>
          <cell r="J246">
            <v>38947.729166666664</v>
          </cell>
          <cell r="K246" t="str">
            <v>NA</v>
          </cell>
          <cell r="L246">
            <v>0.13</v>
          </cell>
          <cell r="M246">
            <v>3</v>
          </cell>
          <cell r="N246">
            <v>0</v>
          </cell>
          <cell r="O246">
            <v>0</v>
          </cell>
          <cell r="P246">
            <v>0</v>
          </cell>
          <cell r="Q246" t="str">
            <v>39II;240</v>
          </cell>
          <cell r="R246" t="str">
            <v>311II;252</v>
          </cell>
          <cell r="S246" t="str">
            <v>EQUIPE TUB</v>
          </cell>
          <cell r="T246">
            <v>38947</v>
          </cell>
        </row>
        <row r="247">
          <cell r="B247" t="str">
            <v>BH.250.MC.01</v>
          </cell>
          <cell r="D247" t="str">
            <v>Memória De Cálculo - Bombas</v>
          </cell>
          <cell r="E247" t="str">
            <v>3 dias</v>
          </cell>
          <cell r="F247">
            <v>38841.333333333336</v>
          </cell>
          <cell r="G247">
            <v>38894.333333333336</v>
          </cell>
          <cell r="H247">
            <v>38894.333333333336</v>
          </cell>
          <cell r="I247">
            <v>38848.729166666664</v>
          </cell>
          <cell r="J247">
            <v>38896.729166666664</v>
          </cell>
          <cell r="K247" t="str">
            <v>NA</v>
          </cell>
          <cell r="L247">
            <v>0.08</v>
          </cell>
          <cell r="M247">
            <v>1.75</v>
          </cell>
          <cell r="N247">
            <v>1.58</v>
          </cell>
          <cell r="O247">
            <v>90</v>
          </cell>
          <cell r="P247">
            <v>90</v>
          </cell>
          <cell r="Q247" t="str">
            <v>39II</v>
          </cell>
          <cell r="S247" t="str">
            <v>EQUIPE TUB</v>
          </cell>
          <cell r="T247">
            <v>38896</v>
          </cell>
        </row>
        <row r="248">
          <cell r="D248" t="str">
            <v>Estrutura Metálica</v>
          </cell>
          <cell r="E248" t="str">
            <v>6 dias</v>
          </cell>
          <cell r="F248">
            <v>38817.333333333336</v>
          </cell>
          <cell r="G248">
            <v>38936.333333333336</v>
          </cell>
          <cell r="H248" t="str">
            <v>NA</v>
          </cell>
          <cell r="I248">
            <v>38834.729166666664</v>
          </cell>
          <cell r="J248">
            <v>38945.729166666664</v>
          </cell>
          <cell r="K248" t="str">
            <v>NA</v>
          </cell>
          <cell r="L248">
            <v>0.3</v>
          </cell>
          <cell r="M248">
            <v>6.88</v>
          </cell>
          <cell r="N248">
            <v>0</v>
          </cell>
          <cell r="O248">
            <v>0</v>
          </cell>
          <cell r="P248">
            <v>0</v>
          </cell>
          <cell r="T248">
            <v>38945</v>
          </cell>
        </row>
        <row r="249">
          <cell r="B249" t="str">
            <v>BD.250.MC.01</v>
          </cell>
          <cell r="D249" t="str">
            <v>Memória De Cálculo</v>
          </cell>
          <cell r="E249" t="str">
            <v>6 dias</v>
          </cell>
          <cell r="F249">
            <v>38817.333333333336</v>
          </cell>
          <cell r="G249">
            <v>38936.333333333336</v>
          </cell>
          <cell r="H249" t="str">
            <v>NA</v>
          </cell>
          <cell r="I249">
            <v>38834.729166666664</v>
          </cell>
          <cell r="J249">
            <v>38945.729166666664</v>
          </cell>
          <cell r="K249" t="str">
            <v>NA</v>
          </cell>
          <cell r="L249">
            <v>0.3</v>
          </cell>
          <cell r="M249">
            <v>6.88</v>
          </cell>
          <cell r="N249">
            <v>0</v>
          </cell>
          <cell r="O249">
            <v>0</v>
          </cell>
          <cell r="P249">
            <v>0</v>
          </cell>
          <cell r="Q249">
            <v>240</v>
          </cell>
          <cell r="R249" t="str">
            <v>257II</v>
          </cell>
          <cell r="S249" t="str">
            <v>EQUIPE MET</v>
          </cell>
          <cell r="T249">
            <v>38945</v>
          </cell>
        </row>
        <row r="250">
          <cell r="D250" t="str">
            <v>Projeto Detalhado</v>
          </cell>
          <cell r="E250" t="str">
            <v>57 dias</v>
          </cell>
          <cell r="F250">
            <v>38860.333333333336</v>
          </cell>
          <cell r="G250">
            <v>38936.333333333336</v>
          </cell>
          <cell r="H250" t="str">
            <v>NA</v>
          </cell>
          <cell r="I250">
            <v>38953.729166666664</v>
          </cell>
          <cell r="J250">
            <v>39022.729166666664</v>
          </cell>
          <cell r="K250" t="str">
            <v>NA</v>
          </cell>
          <cell r="L250">
            <v>7.02</v>
          </cell>
          <cell r="M250">
            <v>160.63</v>
          </cell>
          <cell r="N250">
            <v>0</v>
          </cell>
          <cell r="O250">
            <v>0</v>
          </cell>
          <cell r="P250">
            <v>0</v>
          </cell>
          <cell r="T250">
            <v>39022</v>
          </cell>
        </row>
        <row r="251">
          <cell r="D251" t="str">
            <v>Mecânica</v>
          </cell>
          <cell r="E251" t="str">
            <v>10 dias</v>
          </cell>
          <cell r="F251">
            <v>38860.333333333336</v>
          </cell>
          <cell r="G251">
            <v>38952.333333333336</v>
          </cell>
          <cell r="H251" t="str">
            <v>NA</v>
          </cell>
          <cell r="I251">
            <v>38869.729166666664</v>
          </cell>
          <cell r="J251">
            <v>38965.729166666664</v>
          </cell>
          <cell r="K251" t="str">
            <v>NA</v>
          </cell>
          <cell r="L251">
            <v>0.17</v>
          </cell>
          <cell r="M251">
            <v>4</v>
          </cell>
          <cell r="N251">
            <v>0</v>
          </cell>
          <cell r="O251">
            <v>0</v>
          </cell>
          <cell r="P251">
            <v>0</v>
          </cell>
          <cell r="T251">
            <v>38965</v>
          </cell>
        </row>
        <row r="252">
          <cell r="B252" t="str">
            <v>DB.250.DD.01</v>
          </cell>
          <cell r="D252" t="str">
            <v>Desenho De Detalhamento - Distribuidor e Calha</v>
          </cell>
          <cell r="E252" t="str">
            <v>10 dias</v>
          </cell>
          <cell r="F252">
            <v>38860.333333333336</v>
          </cell>
          <cell r="G252">
            <v>38952.333333333336</v>
          </cell>
          <cell r="H252" t="str">
            <v>NA</v>
          </cell>
          <cell r="I252">
            <v>38869.729166666664</v>
          </cell>
          <cell r="J252">
            <v>38965.729166666664</v>
          </cell>
          <cell r="K252" t="str">
            <v>NA</v>
          </cell>
          <cell r="L252">
            <v>0.17</v>
          </cell>
          <cell r="M252">
            <v>4</v>
          </cell>
          <cell r="N252">
            <v>0</v>
          </cell>
          <cell r="O252">
            <v>0</v>
          </cell>
          <cell r="P252">
            <v>0</v>
          </cell>
          <cell r="Q252" t="str">
            <v>30TI+10 dias;240;241</v>
          </cell>
          <cell r="S252" t="str">
            <v>EQUIPE MEC[70%]</v>
          </cell>
          <cell r="T252">
            <v>38965</v>
          </cell>
        </row>
        <row r="253">
          <cell r="D253" t="str">
            <v>Tubulação</v>
          </cell>
          <cell r="E253" t="str">
            <v>48 dias</v>
          </cell>
          <cell r="F253">
            <v>38869.333333333336</v>
          </cell>
          <cell r="G253">
            <v>38950.333333333336</v>
          </cell>
          <cell r="H253" t="str">
            <v>NA</v>
          </cell>
          <cell r="I253">
            <v>38953.729166666664</v>
          </cell>
          <cell r="J253">
            <v>39021.729166666664</v>
          </cell>
          <cell r="K253" t="str">
            <v>NA</v>
          </cell>
          <cell r="L253">
            <v>3.06</v>
          </cell>
          <cell r="M253">
            <v>70</v>
          </cell>
          <cell r="N253">
            <v>0</v>
          </cell>
          <cell r="O253">
            <v>0</v>
          </cell>
          <cell r="P253">
            <v>0</v>
          </cell>
          <cell r="T253">
            <v>39021</v>
          </cell>
        </row>
        <row r="254">
          <cell r="B254" t="str">
            <v>DH.250.DD.01</v>
          </cell>
          <cell r="D254" t="str">
            <v>Desenho De Detalhamento - Planta de Tubulação</v>
          </cell>
          <cell r="E254" t="str">
            <v>20 dias</v>
          </cell>
          <cell r="F254">
            <v>38869.333333333336</v>
          </cell>
          <cell r="G254">
            <v>38950.333333333336</v>
          </cell>
          <cell r="H254" t="str">
            <v>NA</v>
          </cell>
          <cell r="I254">
            <v>38904.729166666664</v>
          </cell>
          <cell r="J254">
            <v>38979.729166666664</v>
          </cell>
          <cell r="K254" t="str">
            <v>NA</v>
          </cell>
          <cell r="L254">
            <v>1.84</v>
          </cell>
          <cell r="M254">
            <v>42</v>
          </cell>
          <cell r="N254">
            <v>0</v>
          </cell>
          <cell r="O254">
            <v>0</v>
          </cell>
          <cell r="P254">
            <v>0</v>
          </cell>
          <cell r="Q254" t="str">
            <v>39II;244</v>
          </cell>
          <cell r="R254" t="str">
            <v>253;259</v>
          </cell>
          <cell r="S254" t="str">
            <v>EQUIPE TUB</v>
          </cell>
          <cell r="T254">
            <v>38979</v>
          </cell>
        </row>
        <row r="255">
          <cell r="B255" t="str">
            <v>DH.250.DE.01</v>
          </cell>
          <cell r="D255" t="str">
            <v>Detalhes Típicos - Suporte</v>
          </cell>
          <cell r="E255" t="str">
            <v>6 dias</v>
          </cell>
          <cell r="F255">
            <v>38905.333333333336</v>
          </cell>
          <cell r="G255">
            <v>38980.333333333336</v>
          </cell>
          <cell r="H255" t="str">
            <v>NA</v>
          </cell>
          <cell r="I255">
            <v>38914.729166666664</v>
          </cell>
          <cell r="J255">
            <v>38987.729166666664</v>
          </cell>
          <cell r="K255" t="str">
            <v>NA</v>
          </cell>
          <cell r="L255">
            <v>0.17</v>
          </cell>
          <cell r="M255">
            <v>4</v>
          </cell>
          <cell r="N255">
            <v>0</v>
          </cell>
          <cell r="O255">
            <v>0</v>
          </cell>
          <cell r="P255">
            <v>0</v>
          </cell>
          <cell r="Q255">
            <v>252</v>
          </cell>
          <cell r="R255">
            <v>254</v>
          </cell>
          <cell r="S255" t="str">
            <v>EQUIPE TUB</v>
          </cell>
          <cell r="T255">
            <v>38987</v>
          </cell>
        </row>
        <row r="256">
          <cell r="B256" t="str">
            <v>DH.250.IS.01</v>
          </cell>
          <cell r="D256" t="str">
            <v>Isométrico</v>
          </cell>
          <cell r="E256" t="str">
            <v>20 dias</v>
          </cell>
          <cell r="F256">
            <v>38915.333333333336</v>
          </cell>
          <cell r="G256">
            <v>38988.333333333336</v>
          </cell>
          <cell r="H256" t="str">
            <v>NA</v>
          </cell>
          <cell r="I256">
            <v>38919.729166666664</v>
          </cell>
          <cell r="J256">
            <v>39017.729166666664</v>
          </cell>
          <cell r="K256" t="str">
            <v>NA</v>
          </cell>
          <cell r="L256">
            <v>0.87</v>
          </cell>
          <cell r="M256">
            <v>20</v>
          </cell>
          <cell r="N256">
            <v>0</v>
          </cell>
          <cell r="O256">
            <v>0</v>
          </cell>
          <cell r="P256">
            <v>0</v>
          </cell>
          <cell r="Q256">
            <v>253</v>
          </cell>
          <cell r="R256">
            <v>255</v>
          </cell>
          <cell r="S256" t="str">
            <v>EQUIPE TUB</v>
          </cell>
          <cell r="T256">
            <v>39017</v>
          </cell>
        </row>
        <row r="257">
          <cell r="B257" t="str">
            <v>DH.250.LM.01</v>
          </cell>
          <cell r="D257" t="str">
            <v>Lista De Materiais</v>
          </cell>
          <cell r="E257" t="str">
            <v>2 dias</v>
          </cell>
          <cell r="F257">
            <v>38951.333333333336</v>
          </cell>
          <cell r="G257">
            <v>39020.333333333336</v>
          </cell>
          <cell r="H257" t="str">
            <v>NA</v>
          </cell>
          <cell r="I257">
            <v>38953.729166666664</v>
          </cell>
          <cell r="J257">
            <v>39021.729166666664</v>
          </cell>
          <cell r="K257" t="str">
            <v>NA</v>
          </cell>
          <cell r="L257">
            <v>0.17</v>
          </cell>
          <cell r="M257">
            <v>4</v>
          </cell>
          <cell r="N257">
            <v>0</v>
          </cell>
          <cell r="O257">
            <v>0</v>
          </cell>
          <cell r="P257">
            <v>0</v>
          </cell>
          <cell r="Q257">
            <v>254</v>
          </cell>
          <cell r="S257" t="str">
            <v>EQUIPE TUB</v>
          </cell>
          <cell r="T257">
            <v>39021</v>
          </cell>
        </row>
        <row r="258">
          <cell r="D258" t="str">
            <v>Civil</v>
          </cell>
          <cell r="E258" t="str">
            <v>18 dias</v>
          </cell>
          <cell r="F258">
            <v>38869.333333333336</v>
          </cell>
          <cell r="G258">
            <v>38936.333333333336</v>
          </cell>
          <cell r="H258" t="str">
            <v>NA</v>
          </cell>
          <cell r="I258">
            <v>38888.729166666664</v>
          </cell>
          <cell r="J258">
            <v>38961.729166666664</v>
          </cell>
          <cell r="K258" t="str">
            <v>NA</v>
          </cell>
          <cell r="L258">
            <v>0.56999999999999995</v>
          </cell>
          <cell r="M258">
            <v>13</v>
          </cell>
          <cell r="N258">
            <v>0</v>
          </cell>
          <cell r="O258">
            <v>0</v>
          </cell>
          <cell r="P258">
            <v>0</v>
          </cell>
          <cell r="T258">
            <v>38961</v>
          </cell>
        </row>
        <row r="259">
          <cell r="B259" t="str">
            <v>DC.250.DD.01</v>
          </cell>
          <cell r="D259" t="str">
            <v>Desenho De Detalhamento - Fundação, Forma, Armação, Bases e Piso</v>
          </cell>
          <cell r="E259" t="str">
            <v>18 dias</v>
          </cell>
          <cell r="F259">
            <v>38869.333333333336</v>
          </cell>
          <cell r="G259">
            <v>38936.333333333336</v>
          </cell>
          <cell r="H259" t="str">
            <v>NA</v>
          </cell>
          <cell r="I259">
            <v>38888.729166666664</v>
          </cell>
          <cell r="J259">
            <v>38961.729166666664</v>
          </cell>
          <cell r="K259" t="str">
            <v>NA</v>
          </cell>
          <cell r="L259">
            <v>0.56999999999999995</v>
          </cell>
          <cell r="M259">
            <v>13</v>
          </cell>
          <cell r="N259">
            <v>0</v>
          </cell>
          <cell r="O259">
            <v>0</v>
          </cell>
          <cell r="P259">
            <v>0</v>
          </cell>
          <cell r="Q259" t="str">
            <v>240;247II</v>
          </cell>
          <cell r="R259">
            <v>264</v>
          </cell>
          <cell r="S259" t="str">
            <v>EQUIPE CIV</v>
          </cell>
          <cell r="T259">
            <v>38961</v>
          </cell>
        </row>
        <row r="260">
          <cell r="D260" t="str">
            <v>Estrutura Metálica</v>
          </cell>
          <cell r="E260" t="str">
            <v>25 dias</v>
          </cell>
          <cell r="F260">
            <v>38905.333333333336</v>
          </cell>
          <cell r="G260">
            <v>38980.333333333336</v>
          </cell>
          <cell r="H260" t="str">
            <v>NA</v>
          </cell>
          <cell r="I260">
            <v>38931.729166666664</v>
          </cell>
          <cell r="J260">
            <v>39016.729166666664</v>
          </cell>
          <cell r="K260" t="str">
            <v>NA</v>
          </cell>
          <cell r="L260">
            <v>2.41</v>
          </cell>
          <cell r="M260">
            <v>55.25</v>
          </cell>
          <cell r="N260">
            <v>0</v>
          </cell>
          <cell r="O260">
            <v>0</v>
          </cell>
          <cell r="P260">
            <v>0</v>
          </cell>
          <cell r="T260">
            <v>39016</v>
          </cell>
        </row>
        <row r="261">
          <cell r="B261" t="str">
            <v>DD.250.DP.01</v>
          </cell>
          <cell r="D261" t="str">
            <v>Desenho De Projeto</v>
          </cell>
          <cell r="E261" t="str">
            <v>22 dias</v>
          </cell>
          <cell r="F261">
            <v>38905.333333333336</v>
          </cell>
          <cell r="G261">
            <v>38980.333333333336</v>
          </cell>
          <cell r="H261" t="str">
            <v>NA</v>
          </cell>
          <cell r="I261">
            <v>38930.729166666664</v>
          </cell>
          <cell r="J261">
            <v>39013.729166666664</v>
          </cell>
          <cell r="K261" t="str">
            <v>NA</v>
          </cell>
          <cell r="L261">
            <v>0.87</v>
          </cell>
          <cell r="M261">
            <v>20</v>
          </cell>
          <cell r="N261">
            <v>0</v>
          </cell>
          <cell r="O261">
            <v>0</v>
          </cell>
          <cell r="P261">
            <v>0</v>
          </cell>
          <cell r="Q261">
            <v>252</v>
          </cell>
          <cell r="R261" t="str">
            <v>260;261II</v>
          </cell>
          <cell r="S261" t="str">
            <v>EQUIPE MET</v>
          </cell>
          <cell r="T261">
            <v>39013</v>
          </cell>
        </row>
        <row r="262">
          <cell r="B262" t="str">
            <v>DD.250.LM.01</v>
          </cell>
          <cell r="D262" t="str">
            <v>Lista De Materiais</v>
          </cell>
          <cell r="E262" t="str">
            <v>1 dia</v>
          </cell>
          <cell r="F262">
            <v>38931.333333333336</v>
          </cell>
          <cell r="G262">
            <v>39014.333333333336</v>
          </cell>
          <cell r="H262" t="str">
            <v>NA</v>
          </cell>
          <cell r="I262">
            <v>38931.729166666664</v>
          </cell>
          <cell r="J262">
            <v>39014.729166666664</v>
          </cell>
          <cell r="K262" t="str">
            <v>NA</v>
          </cell>
          <cell r="L262">
            <v>0.02</v>
          </cell>
          <cell r="M262">
            <v>0.5</v>
          </cell>
          <cell r="N262">
            <v>0</v>
          </cell>
          <cell r="O262">
            <v>0</v>
          </cell>
          <cell r="P262">
            <v>0</v>
          </cell>
          <cell r="Q262">
            <v>259</v>
          </cell>
          <cell r="S262" t="str">
            <v>EQUIPE MET</v>
          </cell>
          <cell r="T262">
            <v>39014</v>
          </cell>
        </row>
        <row r="263">
          <cell r="B263" t="str">
            <v>DD.250.MC.01</v>
          </cell>
          <cell r="D263" t="str">
            <v>Memória De Cálculo</v>
          </cell>
          <cell r="E263" t="str">
            <v>25 dias</v>
          </cell>
          <cell r="F263">
            <v>38905.333333333336</v>
          </cell>
          <cell r="G263">
            <v>38980.333333333336</v>
          </cell>
          <cell r="H263" t="str">
            <v>NA</v>
          </cell>
          <cell r="I263">
            <v>38931.729166666664</v>
          </cell>
          <cell r="J263">
            <v>39016.729166666664</v>
          </cell>
          <cell r="K263" t="str">
            <v>NA</v>
          </cell>
          <cell r="L263">
            <v>1.52</v>
          </cell>
          <cell r="M263">
            <v>34.75</v>
          </cell>
          <cell r="N263">
            <v>0</v>
          </cell>
          <cell r="O263">
            <v>0</v>
          </cell>
          <cell r="P263">
            <v>0</v>
          </cell>
          <cell r="Q263" t="str">
            <v>259II</v>
          </cell>
          <cell r="S263" t="str">
            <v>EQUIPE MET</v>
          </cell>
          <cell r="T263">
            <v>39016</v>
          </cell>
        </row>
        <row r="264">
          <cell r="D264" t="str">
            <v>Elétrica</v>
          </cell>
          <cell r="E264" t="str">
            <v>32 dias</v>
          </cell>
          <cell r="F264">
            <v>38887.333333333336</v>
          </cell>
          <cell r="G264">
            <v>38964.333333333336</v>
          </cell>
          <cell r="H264" t="str">
            <v>NA</v>
          </cell>
          <cell r="I264">
            <v>38917.729166666664</v>
          </cell>
          <cell r="J264">
            <v>39013.729166666664</v>
          </cell>
          <cell r="K264" t="str">
            <v>NA</v>
          </cell>
          <cell r="L264">
            <v>0.72</v>
          </cell>
          <cell r="M264">
            <v>16.38</v>
          </cell>
          <cell r="N264">
            <v>0</v>
          </cell>
          <cell r="O264">
            <v>0</v>
          </cell>
          <cell r="P264">
            <v>0</v>
          </cell>
          <cell r="T264">
            <v>39013</v>
          </cell>
        </row>
        <row r="265">
          <cell r="D265" t="str">
            <v>Desenho De Detalhamento</v>
          </cell>
          <cell r="E265" t="str">
            <v>24 dias</v>
          </cell>
          <cell r="F265">
            <v>38887.333333333336</v>
          </cell>
          <cell r="G265">
            <v>38964.333333333336</v>
          </cell>
          <cell r="H265" t="str">
            <v>NA</v>
          </cell>
          <cell r="I265">
            <v>38910.729166666664</v>
          </cell>
          <cell r="J265">
            <v>38999.729166666664</v>
          </cell>
          <cell r="K265" t="str">
            <v>NA</v>
          </cell>
          <cell r="L265">
            <v>0.56999999999999995</v>
          </cell>
          <cell r="M265">
            <v>13</v>
          </cell>
          <cell r="N265">
            <v>0</v>
          </cell>
          <cell r="O265">
            <v>0</v>
          </cell>
          <cell r="P265">
            <v>0</v>
          </cell>
          <cell r="R265">
            <v>266</v>
          </cell>
          <cell r="T265">
            <v>38999</v>
          </cell>
        </row>
        <row r="266">
          <cell r="B266" t="str">
            <v>DE.250.DD.01</v>
          </cell>
          <cell r="D266" t="str">
            <v>Disposição De Força, Controle e Aterramento</v>
          </cell>
          <cell r="E266" t="str">
            <v>9 dias</v>
          </cell>
          <cell r="F266">
            <v>38887.333333333336</v>
          </cell>
          <cell r="G266">
            <v>38964.333333333336</v>
          </cell>
          <cell r="H266" t="str">
            <v>NA</v>
          </cell>
          <cell r="I266">
            <v>38897.729166666664</v>
          </cell>
          <cell r="J266">
            <v>38978.729166666664</v>
          </cell>
          <cell r="K266" t="str">
            <v>NA</v>
          </cell>
          <cell r="L266">
            <v>0.17</v>
          </cell>
          <cell r="M266">
            <v>4</v>
          </cell>
          <cell r="N266">
            <v>0</v>
          </cell>
          <cell r="O266">
            <v>0</v>
          </cell>
          <cell r="P266">
            <v>0</v>
          </cell>
          <cell r="Q266">
            <v>257</v>
          </cell>
          <cell r="R266">
            <v>265</v>
          </cell>
          <cell r="S266" t="str">
            <v>EQUIPE ELE</v>
          </cell>
          <cell r="T266">
            <v>38978</v>
          </cell>
        </row>
        <row r="267">
          <cell r="B267" t="str">
            <v>DE.250.DD.02</v>
          </cell>
          <cell r="D267" t="str">
            <v>Iluminação</v>
          </cell>
          <cell r="E267" t="str">
            <v>15 dias</v>
          </cell>
          <cell r="F267">
            <v>38898.333333333336</v>
          </cell>
          <cell r="G267">
            <v>38979.333333333336</v>
          </cell>
          <cell r="H267" t="str">
            <v>NA</v>
          </cell>
          <cell r="I267">
            <v>38910.729166666664</v>
          </cell>
          <cell r="J267">
            <v>38999.729166666664</v>
          </cell>
          <cell r="K267" t="str">
            <v>NA</v>
          </cell>
          <cell r="L267">
            <v>0.39</v>
          </cell>
          <cell r="M267">
            <v>9</v>
          </cell>
          <cell r="N267">
            <v>0</v>
          </cell>
          <cell r="O267">
            <v>0</v>
          </cell>
          <cell r="P267">
            <v>0</v>
          </cell>
          <cell r="Q267">
            <v>264</v>
          </cell>
          <cell r="S267" t="str">
            <v>EQUIPE ELE</v>
          </cell>
          <cell r="T267">
            <v>38999</v>
          </cell>
        </row>
        <row r="268">
          <cell r="B268" t="str">
            <v>DE.250.ET.01</v>
          </cell>
          <cell r="D268" t="str">
            <v>Especificação Técnica - Força Aterramento/ Iluminação</v>
          </cell>
          <cell r="E268" t="str">
            <v>4 dias</v>
          </cell>
          <cell r="F268">
            <v>38909.333333333336</v>
          </cell>
          <cell r="G268">
            <v>39000.333333333336</v>
          </cell>
          <cell r="H268" t="str">
            <v>NA</v>
          </cell>
          <cell r="I268">
            <v>38917.729166666664</v>
          </cell>
          <cell r="J268">
            <v>39007.729166666664</v>
          </cell>
          <cell r="K268" t="str">
            <v>NA</v>
          </cell>
          <cell r="L268">
            <v>0.08</v>
          </cell>
          <cell r="M268">
            <v>1.88</v>
          </cell>
          <cell r="N268">
            <v>0</v>
          </cell>
          <cell r="O268">
            <v>0</v>
          </cell>
          <cell r="P268">
            <v>0</v>
          </cell>
          <cell r="Q268">
            <v>263</v>
          </cell>
          <cell r="R268">
            <v>267</v>
          </cell>
          <cell r="S268" t="str">
            <v>EQUIPE ELE</v>
          </cell>
          <cell r="T268">
            <v>39007</v>
          </cell>
        </row>
        <row r="269">
          <cell r="B269" t="str">
            <v>DE.250.LC.01</v>
          </cell>
          <cell r="D269" t="str">
            <v>Lista De Linhas/ Cabos</v>
          </cell>
          <cell r="E269" t="str">
            <v>4 dias</v>
          </cell>
          <cell r="F269">
            <v>38911.333333333336</v>
          </cell>
          <cell r="G269">
            <v>39008.333333333336</v>
          </cell>
          <cell r="H269" t="str">
            <v>NA</v>
          </cell>
          <cell r="I269">
            <v>38917.729166666664</v>
          </cell>
          <cell r="J269">
            <v>39013.729166666664</v>
          </cell>
          <cell r="K269" t="str">
            <v>NA</v>
          </cell>
          <cell r="L269">
            <v>7.0000000000000007E-2</v>
          </cell>
          <cell r="M269">
            <v>1.5</v>
          </cell>
          <cell r="N269">
            <v>0</v>
          </cell>
          <cell r="O269">
            <v>0</v>
          </cell>
          <cell r="P269">
            <v>0</v>
          </cell>
          <cell r="Q269">
            <v>266</v>
          </cell>
          <cell r="S269" t="str">
            <v>EQUIPE ELE</v>
          </cell>
          <cell r="T269">
            <v>39013</v>
          </cell>
        </row>
        <row r="270">
          <cell r="D270" t="str">
            <v>Instrumentação</v>
          </cell>
          <cell r="E270" t="str">
            <v>8 dias</v>
          </cell>
          <cell r="F270">
            <v>38905.333333333336</v>
          </cell>
          <cell r="G270">
            <v>39013.333333333336</v>
          </cell>
          <cell r="H270" t="str">
            <v>NA</v>
          </cell>
          <cell r="I270">
            <v>38917.729166666664</v>
          </cell>
          <cell r="J270">
            <v>39022.729166666664</v>
          </cell>
          <cell r="K270" t="str">
            <v>NA</v>
          </cell>
          <cell r="L270">
            <v>0.09</v>
          </cell>
          <cell r="M270">
            <v>2</v>
          </cell>
          <cell r="N270">
            <v>0</v>
          </cell>
          <cell r="O270">
            <v>0</v>
          </cell>
          <cell r="P270">
            <v>0</v>
          </cell>
          <cell r="T270">
            <v>39022</v>
          </cell>
        </row>
        <row r="271">
          <cell r="B271" t="str">
            <v>DT.250.AJ.01</v>
          </cell>
          <cell r="D271" t="str">
            <v>Arranjos/ Layout’s/ Plano Diretor - Locação De Instrumentos</v>
          </cell>
          <cell r="E271" t="str">
            <v>8 dias</v>
          </cell>
          <cell r="F271">
            <v>38905.333333333336</v>
          </cell>
          <cell r="G271">
            <v>39013.333333333336</v>
          </cell>
          <cell r="H271" t="str">
            <v>NA</v>
          </cell>
          <cell r="I271">
            <v>38917.729166666664</v>
          </cell>
          <cell r="J271">
            <v>39022.729166666664</v>
          </cell>
          <cell r="K271" t="str">
            <v>NA</v>
          </cell>
          <cell r="L271">
            <v>0.09</v>
          </cell>
          <cell r="M271">
            <v>2</v>
          </cell>
          <cell r="N271">
            <v>0</v>
          </cell>
          <cell r="O271">
            <v>0</v>
          </cell>
          <cell r="P271">
            <v>0</v>
          </cell>
          <cell r="Q271">
            <v>82</v>
          </cell>
          <cell r="S271" t="str">
            <v>EQUIPE TSA</v>
          </cell>
          <cell r="T271">
            <v>39022</v>
          </cell>
        </row>
        <row r="272">
          <cell r="B272" t="str">
            <v>1.1.9</v>
          </cell>
          <cell r="C272" t="str">
            <v>255A</v>
          </cell>
          <cell r="D272" t="str">
            <v>Deslamagem (2D)</v>
          </cell>
          <cell r="E272" t="str">
            <v>126 dias</v>
          </cell>
          <cell r="F272">
            <v>38866.333333333336</v>
          </cell>
          <cell r="G272">
            <v>38860.333333333336</v>
          </cell>
          <cell r="H272">
            <v>38860.333333333336</v>
          </cell>
          <cell r="I272">
            <v>38958.729166666664</v>
          </cell>
          <cell r="J272">
            <v>39050.729166666664</v>
          </cell>
          <cell r="K272" t="str">
            <v>NA</v>
          </cell>
          <cell r="L272">
            <v>4.79</v>
          </cell>
          <cell r="M272">
            <v>109.5</v>
          </cell>
          <cell r="N272">
            <v>14.58</v>
          </cell>
          <cell r="O272">
            <v>13.31</v>
          </cell>
          <cell r="P272">
            <v>13.31</v>
          </cell>
          <cell r="T272">
            <v>39050</v>
          </cell>
        </row>
        <row r="273">
          <cell r="D273" t="str">
            <v>Projeto Básico</v>
          </cell>
          <cell r="E273" t="str">
            <v>67 dias</v>
          </cell>
          <cell r="F273">
            <v>38866.333333333336</v>
          </cell>
          <cell r="G273">
            <v>38860.333333333336</v>
          </cell>
          <cell r="H273">
            <v>38860.333333333336</v>
          </cell>
          <cell r="I273">
            <v>38894.729166666664</v>
          </cell>
          <cell r="J273">
            <v>38958.729166666664</v>
          </cell>
          <cell r="K273" t="str">
            <v>NA</v>
          </cell>
          <cell r="L273">
            <v>0.86</v>
          </cell>
          <cell r="M273">
            <v>19.75</v>
          </cell>
          <cell r="N273">
            <v>14.58</v>
          </cell>
          <cell r="O273">
            <v>73.8</v>
          </cell>
          <cell r="P273">
            <v>73.8</v>
          </cell>
          <cell r="T273">
            <v>38958</v>
          </cell>
        </row>
        <row r="274">
          <cell r="D274" t="str">
            <v>Processo</v>
          </cell>
          <cell r="E274" t="str">
            <v>3 dias</v>
          </cell>
          <cell r="F274">
            <v>38866.333333333336</v>
          </cell>
          <cell r="G274">
            <v>38937.333333333336</v>
          </cell>
          <cell r="H274">
            <v>38937.333333333336</v>
          </cell>
          <cell r="I274">
            <v>38868.729166666664</v>
          </cell>
          <cell r="J274">
            <v>38939.729166666664</v>
          </cell>
          <cell r="K274" t="str">
            <v>NA</v>
          </cell>
          <cell r="L274">
            <v>0.15</v>
          </cell>
          <cell r="M274">
            <v>3.5</v>
          </cell>
          <cell r="N274">
            <v>1.75</v>
          </cell>
          <cell r="O274">
            <v>50</v>
          </cell>
          <cell r="P274">
            <v>50</v>
          </cell>
          <cell r="T274">
            <v>38939</v>
          </cell>
        </row>
        <row r="275">
          <cell r="B275" t="str">
            <v>BP.255.FD.01</v>
          </cell>
          <cell r="D275" t="str">
            <v>Folha De Dados - Hidrociclones/ Caixas Atrição</v>
          </cell>
          <cell r="E275" t="str">
            <v>3 dias</v>
          </cell>
          <cell r="F275">
            <v>38866.333333333336</v>
          </cell>
          <cell r="G275">
            <v>38937.333333333336</v>
          </cell>
          <cell r="H275">
            <v>38937.333333333336</v>
          </cell>
          <cell r="I275">
            <v>38868.729166666664</v>
          </cell>
          <cell r="J275">
            <v>38939.729166666664</v>
          </cell>
          <cell r="K275" t="str">
            <v>NA</v>
          </cell>
          <cell r="L275">
            <v>0.15</v>
          </cell>
          <cell r="M275">
            <v>3.5</v>
          </cell>
          <cell r="N275">
            <v>1.75</v>
          </cell>
          <cell r="O275">
            <v>50</v>
          </cell>
          <cell r="P275">
            <v>50</v>
          </cell>
          <cell r="Q275" t="str">
            <v>14II</v>
          </cell>
          <cell r="S275" t="str">
            <v>EQUIPE PRO</v>
          </cell>
          <cell r="T275">
            <v>38939</v>
          </cell>
        </row>
        <row r="276">
          <cell r="D276" t="str">
            <v>Mecânica</v>
          </cell>
          <cell r="E276" t="str">
            <v>11 dias</v>
          </cell>
          <cell r="F276">
            <v>38868.333333333336</v>
          </cell>
          <cell r="G276">
            <v>38926.333333333336</v>
          </cell>
          <cell r="H276">
            <v>38926.333333333336</v>
          </cell>
          <cell r="I276">
            <v>38887.729166666664</v>
          </cell>
          <cell r="J276">
            <v>38940.729166666664</v>
          </cell>
          <cell r="K276" t="str">
            <v>NA</v>
          </cell>
          <cell r="L276">
            <v>0.09</v>
          </cell>
          <cell r="M276">
            <v>2</v>
          </cell>
          <cell r="N276">
            <v>1.8</v>
          </cell>
          <cell r="O276">
            <v>90</v>
          </cell>
          <cell r="P276">
            <v>90</v>
          </cell>
          <cell r="T276">
            <v>38940</v>
          </cell>
        </row>
        <row r="277">
          <cell r="B277" t="str">
            <v>BB.255.DB.01</v>
          </cell>
          <cell r="D277" t="str">
            <v>Desenho Básico - Caixas de Polpa</v>
          </cell>
          <cell r="E277" t="str">
            <v>6 dias</v>
          </cell>
          <cell r="F277">
            <v>38868.333333333336</v>
          </cell>
          <cell r="G277">
            <v>38926.333333333336</v>
          </cell>
          <cell r="H277">
            <v>38926.333333333336</v>
          </cell>
          <cell r="I277">
            <v>38875.729166666664</v>
          </cell>
          <cell r="J277">
            <v>38933.729166666664</v>
          </cell>
          <cell r="K277" t="str">
            <v>NA</v>
          </cell>
          <cell r="L277">
            <v>0.09</v>
          </cell>
          <cell r="M277">
            <v>2</v>
          </cell>
          <cell r="N277">
            <v>1.8</v>
          </cell>
          <cell r="O277">
            <v>90</v>
          </cell>
          <cell r="P277">
            <v>90</v>
          </cell>
          <cell r="Q277" t="str">
            <v>14II;186</v>
          </cell>
          <cell r="R277" t="str">
            <v>276;278;283;291</v>
          </cell>
          <cell r="S277" t="str">
            <v>EQUIPE MEC</v>
          </cell>
          <cell r="T277">
            <v>38933</v>
          </cell>
        </row>
        <row r="278">
          <cell r="D278" t="str">
            <v>APROVAÇÃO EBX</v>
          </cell>
          <cell r="E278" t="str">
            <v>5 dias</v>
          </cell>
          <cell r="F278">
            <v>38876.333333333336</v>
          </cell>
          <cell r="G278">
            <v>38936.333333333336</v>
          </cell>
          <cell r="H278" t="str">
            <v>NA</v>
          </cell>
          <cell r="I278">
            <v>38887.729166666664</v>
          </cell>
          <cell r="J278">
            <v>38940.729166666664</v>
          </cell>
          <cell r="K278" t="str">
            <v>NA</v>
          </cell>
          <cell r="L278">
            <v>0</v>
          </cell>
          <cell r="M278">
            <v>0</v>
          </cell>
          <cell r="N278">
            <v>0</v>
          </cell>
          <cell r="O278">
            <v>0</v>
          </cell>
          <cell r="P278" t="str">
            <v>#ERRO</v>
          </cell>
          <cell r="Q278">
            <v>275</v>
          </cell>
          <cell r="T278">
            <v>38940</v>
          </cell>
        </row>
        <row r="279">
          <cell r="D279" t="str">
            <v>Tubulação</v>
          </cell>
          <cell r="E279" t="str">
            <v>67 dias</v>
          </cell>
          <cell r="F279">
            <v>38876.375</v>
          </cell>
          <cell r="G279">
            <v>38860.333333333336</v>
          </cell>
          <cell r="H279">
            <v>38860.333333333336</v>
          </cell>
          <cell r="I279">
            <v>38894.375</v>
          </cell>
          <cell r="J279">
            <v>38958.729166666664</v>
          </cell>
          <cell r="K279" t="str">
            <v>NA</v>
          </cell>
          <cell r="L279">
            <v>0.62</v>
          </cell>
          <cell r="M279">
            <v>14.25</v>
          </cell>
          <cell r="N279">
            <v>11.03</v>
          </cell>
          <cell r="O279">
            <v>77.37</v>
          </cell>
          <cell r="P279">
            <v>77.37</v>
          </cell>
          <cell r="T279">
            <v>38958</v>
          </cell>
        </row>
        <row r="280">
          <cell r="B280" t="str">
            <v>BH.255.DB.01</v>
          </cell>
          <cell r="D280" t="str">
            <v>Desenho Básico - Planta</v>
          </cell>
          <cell r="E280" t="str">
            <v>15 dias</v>
          </cell>
          <cell r="F280">
            <v>38876.375</v>
          </cell>
          <cell r="G280">
            <v>38936.333333333336</v>
          </cell>
          <cell r="H280" t="str">
            <v>NA</v>
          </cell>
          <cell r="I280">
            <v>38887.375</v>
          </cell>
          <cell r="J280">
            <v>38958.729166666664</v>
          </cell>
          <cell r="K280" t="str">
            <v>NA</v>
          </cell>
          <cell r="L280">
            <v>0.09</v>
          </cell>
          <cell r="M280">
            <v>2</v>
          </cell>
          <cell r="N280">
            <v>0</v>
          </cell>
          <cell r="O280">
            <v>0</v>
          </cell>
          <cell r="P280">
            <v>0</v>
          </cell>
          <cell r="Q280" t="str">
            <v>39II;275</v>
          </cell>
          <cell r="R280">
            <v>286</v>
          </cell>
          <cell r="S280" t="str">
            <v>EQUIPE TUB[33%]</v>
          </cell>
          <cell r="T280">
            <v>38958</v>
          </cell>
        </row>
        <row r="281">
          <cell r="B281" t="str">
            <v>BH.255.MC.01</v>
          </cell>
          <cell r="D281" t="str">
            <v>Memória De Cálculo - Bombas</v>
          </cell>
          <cell r="E281" t="str">
            <v>25 dias</v>
          </cell>
          <cell r="F281">
            <v>38887.375</v>
          </cell>
          <cell r="G281">
            <v>38860.333333333336</v>
          </cell>
          <cell r="H281">
            <v>38860.333333333336</v>
          </cell>
          <cell r="I281">
            <v>38894.375</v>
          </cell>
          <cell r="J281">
            <v>38896.729166666664</v>
          </cell>
          <cell r="K281" t="str">
            <v>NA</v>
          </cell>
          <cell r="L281">
            <v>0.54</v>
          </cell>
          <cell r="M281">
            <v>12.25</v>
          </cell>
          <cell r="N281">
            <v>11.03</v>
          </cell>
          <cell r="O281">
            <v>90</v>
          </cell>
          <cell r="P281">
            <v>90</v>
          </cell>
          <cell r="Q281" t="str">
            <v>39II</v>
          </cell>
          <cell r="S281" t="str">
            <v>EQUIPE TUB</v>
          </cell>
          <cell r="T281">
            <v>38896</v>
          </cell>
        </row>
        <row r="282">
          <cell r="D282" t="str">
            <v>Projeto Detalhado</v>
          </cell>
          <cell r="E282" t="str">
            <v>59 dias</v>
          </cell>
          <cell r="F282">
            <v>38894.333333333336</v>
          </cell>
          <cell r="G282">
            <v>38959.333333333336</v>
          </cell>
          <cell r="H282" t="str">
            <v>NA</v>
          </cell>
          <cell r="I282">
            <v>38958.729166666664</v>
          </cell>
          <cell r="J282">
            <v>39050.729166666664</v>
          </cell>
          <cell r="K282" t="str">
            <v>NA</v>
          </cell>
          <cell r="L282">
            <v>3.92</v>
          </cell>
          <cell r="M282">
            <v>89.75</v>
          </cell>
          <cell r="N282">
            <v>0</v>
          </cell>
          <cell r="O282">
            <v>0</v>
          </cell>
          <cell r="P282">
            <v>0</v>
          </cell>
          <cell r="T282">
            <v>39050</v>
          </cell>
        </row>
        <row r="283">
          <cell r="D283" t="str">
            <v>Mecânica</v>
          </cell>
          <cell r="E283" t="str">
            <v>13 dias</v>
          </cell>
          <cell r="F283">
            <v>38894.375</v>
          </cell>
          <cell r="G283">
            <v>38959.333333333336</v>
          </cell>
          <cell r="H283" t="str">
            <v>NA</v>
          </cell>
          <cell r="I283">
            <v>38911.375</v>
          </cell>
          <cell r="J283">
            <v>38979.729166666664</v>
          </cell>
          <cell r="K283" t="str">
            <v>NA</v>
          </cell>
          <cell r="L283">
            <v>0.31</v>
          </cell>
          <cell r="M283">
            <v>7</v>
          </cell>
          <cell r="N283">
            <v>0</v>
          </cell>
          <cell r="O283">
            <v>0</v>
          </cell>
          <cell r="P283">
            <v>0</v>
          </cell>
          <cell r="T283">
            <v>38979</v>
          </cell>
        </row>
        <row r="284">
          <cell r="D284" t="str">
            <v>Desenho De Detalhamento</v>
          </cell>
          <cell r="E284" t="str">
            <v>13 dias</v>
          </cell>
          <cell r="F284">
            <v>38894.333333333336</v>
          </cell>
          <cell r="G284">
            <v>38959.333333333336</v>
          </cell>
          <cell r="H284" t="str">
            <v>NA</v>
          </cell>
          <cell r="I284">
            <v>38911.729166666664</v>
          </cell>
          <cell r="J284">
            <v>38979.729166666664</v>
          </cell>
          <cell r="K284" t="str">
            <v>NA</v>
          </cell>
          <cell r="L284">
            <v>0.31</v>
          </cell>
          <cell r="M284">
            <v>7</v>
          </cell>
          <cell r="N284">
            <v>0</v>
          </cell>
          <cell r="O284">
            <v>0</v>
          </cell>
          <cell r="P284">
            <v>0</v>
          </cell>
          <cell r="T284">
            <v>38979</v>
          </cell>
        </row>
        <row r="285">
          <cell r="B285" t="str">
            <v>DB.255.DD.01</v>
          </cell>
          <cell r="D285" t="str">
            <v>Caldeiraria</v>
          </cell>
          <cell r="E285" t="str">
            <v>7 dias</v>
          </cell>
          <cell r="F285">
            <v>38894.333333333336</v>
          </cell>
          <cell r="G285">
            <v>38959.333333333336</v>
          </cell>
          <cell r="H285" t="str">
            <v>NA</v>
          </cell>
          <cell r="I285">
            <v>38902.729166666664</v>
          </cell>
          <cell r="J285">
            <v>38971.729166666664</v>
          </cell>
          <cell r="K285" t="str">
            <v>NA</v>
          </cell>
          <cell r="L285">
            <v>0.17</v>
          </cell>
          <cell r="M285">
            <v>4</v>
          </cell>
          <cell r="N285">
            <v>0</v>
          </cell>
          <cell r="O285">
            <v>0</v>
          </cell>
          <cell r="P285">
            <v>0</v>
          </cell>
          <cell r="Q285" t="str">
            <v>30TI+15 dias;275</v>
          </cell>
          <cell r="R285">
            <v>284</v>
          </cell>
          <cell r="S285" t="str">
            <v>EQUIPE MEC</v>
          </cell>
          <cell r="T285">
            <v>38971</v>
          </cell>
        </row>
        <row r="286">
          <cell r="B286" t="str">
            <v>DB.255.DD.02</v>
          </cell>
          <cell r="D286" t="str">
            <v>Calha</v>
          </cell>
          <cell r="E286" t="str">
            <v>6 dias</v>
          </cell>
          <cell r="F286">
            <v>38903.333333333336</v>
          </cell>
          <cell r="G286">
            <v>38972.333333333336</v>
          </cell>
          <cell r="H286" t="str">
            <v>NA</v>
          </cell>
          <cell r="I286">
            <v>38911.729166666664</v>
          </cell>
          <cell r="J286">
            <v>38979.729166666664</v>
          </cell>
          <cell r="K286" t="str">
            <v>NA</v>
          </cell>
          <cell r="L286">
            <v>0.13</v>
          </cell>
          <cell r="M286">
            <v>3</v>
          </cell>
          <cell r="N286">
            <v>0</v>
          </cell>
          <cell r="O286">
            <v>0</v>
          </cell>
          <cell r="P286">
            <v>0</v>
          </cell>
          <cell r="Q286">
            <v>283</v>
          </cell>
          <cell r="S286" t="str">
            <v>EQUIPE MEC</v>
          </cell>
          <cell r="T286">
            <v>38979</v>
          </cell>
        </row>
        <row r="287">
          <cell r="D287" t="str">
            <v>Tubulação</v>
          </cell>
          <cell r="E287" t="str">
            <v>47 dias</v>
          </cell>
          <cell r="F287">
            <v>38911.333333333336</v>
          </cell>
          <cell r="G287">
            <v>38959.333333333336</v>
          </cell>
          <cell r="H287" t="str">
            <v>NA</v>
          </cell>
          <cell r="I287">
            <v>38958.729166666664</v>
          </cell>
          <cell r="J287">
            <v>39031.729166666664</v>
          </cell>
          <cell r="K287" t="str">
            <v>NA</v>
          </cell>
          <cell r="L287">
            <v>2.14</v>
          </cell>
          <cell r="M287">
            <v>49</v>
          </cell>
          <cell r="N287">
            <v>0</v>
          </cell>
          <cell r="O287">
            <v>0</v>
          </cell>
          <cell r="P287">
            <v>0</v>
          </cell>
          <cell r="T287">
            <v>39031</v>
          </cell>
        </row>
        <row r="288">
          <cell r="B288" t="str">
            <v>DH.255.DD.01</v>
          </cell>
          <cell r="D288" t="str">
            <v>Desenho De Detalhamento - Planta de Tubulação</v>
          </cell>
          <cell r="E288" t="str">
            <v>14 dias</v>
          </cell>
          <cell r="F288">
            <v>38911.333333333336</v>
          </cell>
          <cell r="G288">
            <v>38959.333333333336</v>
          </cell>
          <cell r="H288" t="str">
            <v>NA</v>
          </cell>
          <cell r="I288">
            <v>38930.729166666664</v>
          </cell>
          <cell r="J288">
            <v>38980.729166666664</v>
          </cell>
          <cell r="K288" t="str">
            <v>NA</v>
          </cell>
          <cell r="L288">
            <v>0.44</v>
          </cell>
          <cell r="M288">
            <v>10</v>
          </cell>
          <cell r="N288">
            <v>0</v>
          </cell>
          <cell r="O288">
            <v>0</v>
          </cell>
          <cell r="P288">
            <v>0</v>
          </cell>
          <cell r="Q288" t="str">
            <v>39II;278</v>
          </cell>
          <cell r="R288" t="str">
            <v>287;293</v>
          </cell>
          <cell r="S288" t="str">
            <v>EQUIPE TUB</v>
          </cell>
          <cell r="T288">
            <v>38980</v>
          </cell>
        </row>
        <row r="289">
          <cell r="B289" t="str">
            <v>DH.255.DE.01</v>
          </cell>
          <cell r="D289" t="str">
            <v>Detalhes Típicos - Suporte</v>
          </cell>
          <cell r="E289" t="str">
            <v>20 dias</v>
          </cell>
          <cell r="F289">
            <v>38931.333333333336</v>
          </cell>
          <cell r="G289">
            <v>38981.333333333336</v>
          </cell>
          <cell r="H289" t="str">
            <v>NA</v>
          </cell>
          <cell r="I289">
            <v>38953.729166666664</v>
          </cell>
          <cell r="J289">
            <v>39010.729166666664</v>
          </cell>
          <cell r="K289" t="str">
            <v>NA</v>
          </cell>
          <cell r="L289">
            <v>1.1399999999999999</v>
          </cell>
          <cell r="M289">
            <v>26</v>
          </cell>
          <cell r="N289">
            <v>0</v>
          </cell>
          <cell r="O289">
            <v>0</v>
          </cell>
          <cell r="P289">
            <v>0</v>
          </cell>
          <cell r="Q289">
            <v>286</v>
          </cell>
          <cell r="R289" t="str">
            <v>288;293</v>
          </cell>
          <cell r="S289" t="str">
            <v>EQUIPE TUB</v>
          </cell>
          <cell r="T289">
            <v>39010</v>
          </cell>
        </row>
        <row r="290">
          <cell r="B290" t="str">
            <v>DH.255.IS.01</v>
          </cell>
          <cell r="D290" t="str">
            <v>Isométrico</v>
          </cell>
          <cell r="E290" t="str">
            <v>11 dias</v>
          </cell>
          <cell r="F290">
            <v>38931.333333333336</v>
          </cell>
          <cell r="G290">
            <v>39013.333333333336</v>
          </cell>
          <cell r="H290" t="str">
            <v>NA</v>
          </cell>
          <cell r="I290">
            <v>38949.729166666664</v>
          </cell>
          <cell r="J290">
            <v>39029.729166666664</v>
          </cell>
          <cell r="K290" t="str">
            <v>NA</v>
          </cell>
          <cell r="L290">
            <v>0.39</v>
          </cell>
          <cell r="M290">
            <v>9</v>
          </cell>
          <cell r="N290">
            <v>0</v>
          </cell>
          <cell r="O290">
            <v>0</v>
          </cell>
          <cell r="P290">
            <v>0</v>
          </cell>
          <cell r="Q290">
            <v>287</v>
          </cell>
          <cell r="R290">
            <v>289</v>
          </cell>
          <cell r="S290" t="str">
            <v>EQUIPE TUB</v>
          </cell>
          <cell r="T290">
            <v>39029</v>
          </cell>
        </row>
        <row r="291">
          <cell r="B291" t="str">
            <v>DH.255.LM.01</v>
          </cell>
          <cell r="D291" t="str">
            <v>Lista De Materiais</v>
          </cell>
          <cell r="E291" t="str">
            <v>2 dias</v>
          </cell>
          <cell r="F291">
            <v>38954.333333333336</v>
          </cell>
          <cell r="G291">
            <v>39030.333333333336</v>
          </cell>
          <cell r="H291" t="str">
            <v>NA</v>
          </cell>
          <cell r="I291">
            <v>38958.729166666664</v>
          </cell>
          <cell r="J291">
            <v>39031.729166666664</v>
          </cell>
          <cell r="K291" t="str">
            <v>NA</v>
          </cell>
          <cell r="L291">
            <v>0.17</v>
          </cell>
          <cell r="M291">
            <v>4</v>
          </cell>
          <cell r="N291">
            <v>0</v>
          </cell>
          <cell r="O291">
            <v>0</v>
          </cell>
          <cell r="P291">
            <v>0</v>
          </cell>
          <cell r="Q291">
            <v>288</v>
          </cell>
          <cell r="S291" t="str">
            <v>EQUIPE TUB</v>
          </cell>
          <cell r="T291">
            <v>39031</v>
          </cell>
        </row>
        <row r="292">
          <cell r="D292" t="str">
            <v>Civil</v>
          </cell>
          <cell r="E292" t="str">
            <v>20 dias</v>
          </cell>
          <cell r="F292">
            <v>38911.333333333336</v>
          </cell>
          <cell r="G292">
            <v>38961.333333333336</v>
          </cell>
          <cell r="H292" t="str">
            <v>NA</v>
          </cell>
          <cell r="I292">
            <v>38919.729166666664</v>
          </cell>
          <cell r="J292">
            <v>38992.729166666664</v>
          </cell>
          <cell r="K292" t="str">
            <v>NA</v>
          </cell>
          <cell r="L292">
            <v>0.13</v>
          </cell>
          <cell r="M292">
            <v>3</v>
          </cell>
          <cell r="N292">
            <v>0</v>
          </cell>
          <cell r="O292">
            <v>0</v>
          </cell>
          <cell r="P292">
            <v>0</v>
          </cell>
          <cell r="T292">
            <v>38992</v>
          </cell>
        </row>
        <row r="293">
          <cell r="B293" t="str">
            <v>DC.255.DD.01</v>
          </cell>
          <cell r="D293" t="str">
            <v>Desenho De Detalhamento - Forma e Armação</v>
          </cell>
          <cell r="E293" t="str">
            <v>20 dias</v>
          </cell>
          <cell r="F293">
            <v>38911.333333333336</v>
          </cell>
          <cell r="G293">
            <v>38961.333333333336</v>
          </cell>
          <cell r="H293" t="str">
            <v>NA</v>
          </cell>
          <cell r="I293">
            <v>38919.729166666664</v>
          </cell>
          <cell r="J293">
            <v>38992.729166666664</v>
          </cell>
          <cell r="K293" t="str">
            <v>NA</v>
          </cell>
          <cell r="L293">
            <v>0.13</v>
          </cell>
          <cell r="M293">
            <v>3</v>
          </cell>
          <cell r="N293">
            <v>0</v>
          </cell>
          <cell r="O293">
            <v>0</v>
          </cell>
          <cell r="P293">
            <v>0</v>
          </cell>
          <cell r="Q293" t="str">
            <v>275;407</v>
          </cell>
          <cell r="R293">
            <v>298</v>
          </cell>
          <cell r="S293" t="str">
            <v>EQUIPE CIV[30%]</v>
          </cell>
          <cell r="T293">
            <v>38992</v>
          </cell>
        </row>
        <row r="294">
          <cell r="D294" t="str">
            <v>Estrutura Metálica</v>
          </cell>
          <cell r="E294" t="str">
            <v>7 dias</v>
          </cell>
          <cell r="F294">
            <v>38911.375</v>
          </cell>
          <cell r="G294">
            <v>39013.333333333336</v>
          </cell>
          <cell r="H294" t="str">
            <v>NA</v>
          </cell>
          <cell r="I294">
            <v>38931.375</v>
          </cell>
          <cell r="J294">
            <v>39021.729166666664</v>
          </cell>
          <cell r="K294" t="str">
            <v>NA</v>
          </cell>
          <cell r="L294">
            <v>0.51</v>
          </cell>
          <cell r="M294">
            <v>11.75</v>
          </cell>
          <cell r="N294">
            <v>0</v>
          </cell>
          <cell r="O294">
            <v>0</v>
          </cell>
          <cell r="P294">
            <v>0</v>
          </cell>
          <cell r="T294">
            <v>39021</v>
          </cell>
        </row>
        <row r="295">
          <cell r="B295" t="str">
            <v>DD.255.DP.01</v>
          </cell>
          <cell r="D295" t="str">
            <v>Desenho De Projeto</v>
          </cell>
          <cell r="E295" t="str">
            <v>6 dias</v>
          </cell>
          <cell r="F295">
            <v>38911.375</v>
          </cell>
          <cell r="G295">
            <v>39013.333333333336</v>
          </cell>
          <cell r="H295" t="str">
            <v>NA</v>
          </cell>
          <cell r="I295">
            <v>38919.375</v>
          </cell>
          <cell r="J295">
            <v>39020.729166666664</v>
          </cell>
          <cell r="K295" t="str">
            <v>NA</v>
          </cell>
          <cell r="L295">
            <v>0.17</v>
          </cell>
          <cell r="M295">
            <v>4</v>
          </cell>
          <cell r="N295">
            <v>0</v>
          </cell>
          <cell r="O295">
            <v>0</v>
          </cell>
          <cell r="P295">
            <v>0</v>
          </cell>
          <cell r="Q295" t="str">
            <v>286;287</v>
          </cell>
          <cell r="R295" t="str">
            <v>294;295II</v>
          </cell>
          <cell r="S295" t="str">
            <v>EQUIPE MET</v>
          </cell>
          <cell r="T295">
            <v>39020</v>
          </cell>
        </row>
        <row r="296">
          <cell r="B296" t="str">
            <v>DD.255.LM.01</v>
          </cell>
          <cell r="D296" t="str">
            <v>Lista De Materiais</v>
          </cell>
          <cell r="E296" t="str">
            <v>1 dia</v>
          </cell>
          <cell r="F296">
            <v>38919.375</v>
          </cell>
          <cell r="G296">
            <v>39021.333333333336</v>
          </cell>
          <cell r="H296" t="str">
            <v>NA</v>
          </cell>
          <cell r="I296">
            <v>38922.375</v>
          </cell>
          <cell r="J296">
            <v>39021.729166666664</v>
          </cell>
          <cell r="K296" t="str">
            <v>NA</v>
          </cell>
          <cell r="L296">
            <v>0.01</v>
          </cell>
          <cell r="M296">
            <v>0.25</v>
          </cell>
          <cell r="N296">
            <v>0</v>
          </cell>
          <cell r="O296">
            <v>0</v>
          </cell>
          <cell r="P296">
            <v>0</v>
          </cell>
          <cell r="Q296">
            <v>293</v>
          </cell>
          <cell r="S296" t="str">
            <v>EQUIPE MET</v>
          </cell>
          <cell r="T296">
            <v>39021</v>
          </cell>
        </row>
        <row r="297">
          <cell r="B297" t="str">
            <v>DD.255.MC.01</v>
          </cell>
          <cell r="D297" t="str">
            <v>Memória De Cálculo</v>
          </cell>
          <cell r="E297" t="str">
            <v>7 dias</v>
          </cell>
          <cell r="F297">
            <v>38922.375</v>
          </cell>
          <cell r="G297">
            <v>39013.333333333336</v>
          </cell>
          <cell r="H297" t="str">
            <v>NA</v>
          </cell>
          <cell r="I297">
            <v>38931.375</v>
          </cell>
          <cell r="J297">
            <v>39021.729166666664</v>
          </cell>
          <cell r="K297" t="str">
            <v>NA</v>
          </cell>
          <cell r="L297">
            <v>0.33</v>
          </cell>
          <cell r="M297">
            <v>7.5</v>
          </cell>
          <cell r="N297">
            <v>0</v>
          </cell>
          <cell r="O297">
            <v>0</v>
          </cell>
          <cell r="P297">
            <v>0</v>
          </cell>
          <cell r="Q297" t="str">
            <v>293II</v>
          </cell>
          <cell r="S297" t="str">
            <v>EQUIPE MET</v>
          </cell>
          <cell r="T297">
            <v>39021</v>
          </cell>
        </row>
        <row r="298">
          <cell r="D298" t="str">
            <v>Elétrica</v>
          </cell>
          <cell r="E298" t="str">
            <v>37 dias</v>
          </cell>
          <cell r="F298">
            <v>38919.333333333336</v>
          </cell>
          <cell r="G298">
            <v>38993.333333333336</v>
          </cell>
          <cell r="H298" t="str">
            <v>NA</v>
          </cell>
          <cell r="I298">
            <v>38953.729166666664</v>
          </cell>
          <cell r="J298">
            <v>39050.729166666664</v>
          </cell>
          <cell r="K298" t="str">
            <v>NA</v>
          </cell>
          <cell r="L298">
            <v>0.74</v>
          </cell>
          <cell r="M298">
            <v>17</v>
          </cell>
          <cell r="N298">
            <v>0</v>
          </cell>
          <cell r="O298">
            <v>0</v>
          </cell>
          <cell r="P298">
            <v>0</v>
          </cell>
          <cell r="T298">
            <v>39050</v>
          </cell>
        </row>
        <row r="299">
          <cell r="D299" t="str">
            <v>Desenho De Detalhamento</v>
          </cell>
          <cell r="E299" t="str">
            <v>30 dias</v>
          </cell>
          <cell r="F299">
            <v>38919.333333333336</v>
          </cell>
          <cell r="G299">
            <v>38993.333333333336</v>
          </cell>
          <cell r="H299" t="str">
            <v>NA</v>
          </cell>
          <cell r="I299">
            <v>38939.729166666664</v>
          </cell>
          <cell r="J299">
            <v>39041.729166666664</v>
          </cell>
          <cell r="K299" t="str">
            <v>NA</v>
          </cell>
          <cell r="L299">
            <v>0.61</v>
          </cell>
          <cell r="M299">
            <v>14</v>
          </cell>
          <cell r="N299">
            <v>0</v>
          </cell>
          <cell r="O299">
            <v>0</v>
          </cell>
          <cell r="P299">
            <v>0</v>
          </cell>
          <cell r="R299">
            <v>300</v>
          </cell>
          <cell r="T299">
            <v>39041</v>
          </cell>
        </row>
        <row r="300">
          <cell r="B300" t="str">
            <v>DE.255.DD.01</v>
          </cell>
          <cell r="D300" t="str">
            <v>Disposição De Força, Controle e Aterramento</v>
          </cell>
          <cell r="E300" t="str">
            <v>15 dias</v>
          </cell>
          <cell r="F300">
            <v>38919.333333333336</v>
          </cell>
          <cell r="G300">
            <v>38993.333333333336</v>
          </cell>
          <cell r="H300" t="str">
            <v>NA</v>
          </cell>
          <cell r="I300">
            <v>38939.729166666664</v>
          </cell>
          <cell r="J300">
            <v>39015.729166666664</v>
          </cell>
          <cell r="K300" t="str">
            <v>NA</v>
          </cell>
          <cell r="L300">
            <v>0.31</v>
          </cell>
          <cell r="M300">
            <v>7</v>
          </cell>
          <cell r="N300">
            <v>0</v>
          </cell>
          <cell r="O300">
            <v>0</v>
          </cell>
          <cell r="P300">
            <v>0</v>
          </cell>
          <cell r="Q300">
            <v>291</v>
          </cell>
          <cell r="R300">
            <v>299</v>
          </cell>
          <cell r="S300" t="str">
            <v>EQUIPE ELE</v>
          </cell>
          <cell r="T300">
            <v>39015</v>
          </cell>
        </row>
        <row r="301">
          <cell r="B301" t="str">
            <v>DE.255.DD.02</v>
          </cell>
          <cell r="D301" t="str">
            <v>Iluminação</v>
          </cell>
          <cell r="E301" t="str">
            <v>15 dias</v>
          </cell>
          <cell r="F301">
            <v>38919.333333333336</v>
          </cell>
          <cell r="G301">
            <v>39016.333333333336</v>
          </cell>
          <cell r="H301" t="str">
            <v>NA</v>
          </cell>
          <cell r="I301">
            <v>38939.729166666664</v>
          </cell>
          <cell r="J301">
            <v>39041.729166666664</v>
          </cell>
          <cell r="K301" t="str">
            <v>NA</v>
          </cell>
          <cell r="L301">
            <v>0.31</v>
          </cell>
          <cell r="M301">
            <v>7</v>
          </cell>
          <cell r="N301">
            <v>0</v>
          </cell>
          <cell r="O301">
            <v>0</v>
          </cell>
          <cell r="P301">
            <v>0</v>
          </cell>
          <cell r="Q301">
            <v>298</v>
          </cell>
          <cell r="S301" t="str">
            <v>EQUIPE ELE</v>
          </cell>
          <cell r="T301">
            <v>39041</v>
          </cell>
        </row>
        <row r="302">
          <cell r="B302" t="str">
            <v>DE.255.LC.01</v>
          </cell>
          <cell r="D302" t="str">
            <v>Lista De Linhas/ Cabos</v>
          </cell>
          <cell r="E302" t="str">
            <v>7 dias</v>
          </cell>
          <cell r="F302">
            <v>38940.333333333336</v>
          </cell>
          <cell r="G302">
            <v>39042.333333333336</v>
          </cell>
          <cell r="H302" t="str">
            <v>NA</v>
          </cell>
          <cell r="I302">
            <v>38953.729166666664</v>
          </cell>
          <cell r="J302">
            <v>39050.729166666664</v>
          </cell>
          <cell r="K302" t="str">
            <v>NA</v>
          </cell>
          <cell r="L302">
            <v>0.13</v>
          </cell>
          <cell r="M302">
            <v>3</v>
          </cell>
          <cell r="N302">
            <v>0</v>
          </cell>
          <cell r="O302">
            <v>0</v>
          </cell>
          <cell r="P302">
            <v>0</v>
          </cell>
          <cell r="Q302">
            <v>297</v>
          </cell>
          <cell r="S302" t="str">
            <v>EQUIPE ELE</v>
          </cell>
          <cell r="T302">
            <v>39050</v>
          </cell>
        </row>
        <row r="303">
          <cell r="D303" t="str">
            <v>Instrumentação</v>
          </cell>
          <cell r="E303" t="str">
            <v>8 dias</v>
          </cell>
          <cell r="F303">
            <v>38911.333333333336</v>
          </cell>
          <cell r="G303">
            <v>39027.333333333336</v>
          </cell>
          <cell r="H303" t="str">
            <v>NA</v>
          </cell>
          <cell r="I303">
            <v>38923.729166666664</v>
          </cell>
          <cell r="J303">
            <v>39037.729166666664</v>
          </cell>
          <cell r="K303" t="str">
            <v>NA</v>
          </cell>
          <cell r="L303">
            <v>0.09</v>
          </cell>
          <cell r="M303">
            <v>2</v>
          </cell>
          <cell r="N303">
            <v>0</v>
          </cell>
          <cell r="O303">
            <v>0</v>
          </cell>
          <cell r="P303">
            <v>0</v>
          </cell>
          <cell r="T303">
            <v>39037</v>
          </cell>
        </row>
        <row r="304">
          <cell r="B304" t="str">
            <v>DT.255.AJ.01</v>
          </cell>
          <cell r="D304" t="str">
            <v>Arranjos/ Layout’s/ Plano Diretor - Locação De Instrumentos</v>
          </cell>
          <cell r="E304" t="str">
            <v>8 dias</v>
          </cell>
          <cell r="F304">
            <v>38911.333333333336</v>
          </cell>
          <cell r="G304">
            <v>39027.333333333336</v>
          </cell>
          <cell r="H304" t="str">
            <v>NA</v>
          </cell>
          <cell r="I304">
            <v>38923.729166666664</v>
          </cell>
          <cell r="J304">
            <v>39037.729166666664</v>
          </cell>
          <cell r="K304" t="str">
            <v>NA</v>
          </cell>
          <cell r="L304">
            <v>0.09</v>
          </cell>
          <cell r="M304">
            <v>2</v>
          </cell>
          <cell r="N304">
            <v>0</v>
          </cell>
          <cell r="O304">
            <v>0</v>
          </cell>
          <cell r="P304">
            <v>0</v>
          </cell>
          <cell r="Q304">
            <v>417</v>
          </cell>
          <cell r="R304" t="str">
            <v>180;456</v>
          </cell>
          <cell r="S304" t="str">
            <v>EQUIPE TSA</v>
          </cell>
          <cell r="T304">
            <v>39037</v>
          </cell>
        </row>
        <row r="305">
          <cell r="B305" t="str">
            <v>1.1.10</v>
          </cell>
          <cell r="C305" t="str">
            <v>260A</v>
          </cell>
          <cell r="D305" t="str">
            <v>Espessamento de Lamas (1B)</v>
          </cell>
          <cell r="E305" t="str">
            <v>98 dias</v>
          </cell>
          <cell r="F305">
            <v>38863.333333333336</v>
          </cell>
          <cell r="G305">
            <v>38877.333333333336</v>
          </cell>
          <cell r="H305">
            <v>38877.333333333336</v>
          </cell>
          <cell r="I305">
            <v>38958.729166666664</v>
          </cell>
          <cell r="J305">
            <v>39028.729166666664</v>
          </cell>
          <cell r="K305" t="str">
            <v>NA</v>
          </cell>
          <cell r="L305">
            <v>2.29</v>
          </cell>
          <cell r="M305">
            <v>52.5</v>
          </cell>
          <cell r="N305">
            <v>9.65</v>
          </cell>
          <cell r="O305">
            <v>18.38</v>
          </cell>
          <cell r="P305">
            <v>18.38</v>
          </cell>
          <cell r="T305">
            <v>39028</v>
          </cell>
        </row>
        <row r="306">
          <cell r="D306" t="str">
            <v>Projeto Básico</v>
          </cell>
          <cell r="E306" t="str">
            <v>45 dias</v>
          </cell>
          <cell r="F306">
            <v>38863.333333333336</v>
          </cell>
          <cell r="G306">
            <v>38877.333333333336</v>
          </cell>
          <cell r="H306">
            <v>38877.333333333336</v>
          </cell>
          <cell r="I306">
            <v>38898.729166666664</v>
          </cell>
          <cell r="J306">
            <v>38945.729166666664</v>
          </cell>
          <cell r="K306" t="str">
            <v>NA</v>
          </cell>
          <cell r="L306">
            <v>0.55000000000000004</v>
          </cell>
          <cell r="M306">
            <v>12.5</v>
          </cell>
          <cell r="N306">
            <v>9.65</v>
          </cell>
          <cell r="O306">
            <v>77.2</v>
          </cell>
          <cell r="P306">
            <v>77.2</v>
          </cell>
          <cell r="T306">
            <v>38945</v>
          </cell>
        </row>
        <row r="307">
          <cell r="D307" t="str">
            <v>Processo</v>
          </cell>
          <cell r="E307" t="str">
            <v>2 dias</v>
          </cell>
          <cell r="F307">
            <v>38863.333333333336</v>
          </cell>
          <cell r="G307">
            <v>38930.333333333336</v>
          </cell>
          <cell r="H307">
            <v>38930.333333333336</v>
          </cell>
          <cell r="I307">
            <v>38866.729166666664</v>
          </cell>
          <cell r="J307">
            <v>38931.729166666664</v>
          </cell>
          <cell r="K307">
            <v>38931.729166666664</v>
          </cell>
          <cell r="L307">
            <v>0.09</v>
          </cell>
          <cell r="M307">
            <v>2</v>
          </cell>
          <cell r="N307">
            <v>2</v>
          </cell>
          <cell r="O307">
            <v>100</v>
          </cell>
          <cell r="P307">
            <v>100</v>
          </cell>
          <cell r="T307">
            <v>38931</v>
          </cell>
        </row>
        <row r="308">
          <cell r="B308" t="str">
            <v>BP.260.FD.01</v>
          </cell>
          <cell r="D308" t="str">
            <v>Folha De Dados - Espessador de Lamas</v>
          </cell>
          <cell r="E308" t="str">
            <v>2 dias</v>
          </cell>
          <cell r="F308">
            <v>38863.333333333336</v>
          </cell>
          <cell r="G308">
            <v>38930.333333333336</v>
          </cell>
          <cell r="H308">
            <v>38930.333333333336</v>
          </cell>
          <cell r="I308">
            <v>38866.729166666664</v>
          </cell>
          <cell r="J308">
            <v>38931.729166666664</v>
          </cell>
          <cell r="K308">
            <v>38931.729166666664</v>
          </cell>
          <cell r="L308">
            <v>0.09</v>
          </cell>
          <cell r="M308">
            <v>2</v>
          </cell>
          <cell r="N308">
            <v>2</v>
          </cell>
          <cell r="O308">
            <v>100</v>
          </cell>
          <cell r="P308">
            <v>100</v>
          </cell>
          <cell r="Q308" t="str">
            <v>14II</v>
          </cell>
          <cell r="R308" t="str">
            <v>315TI+30 dias;318TI+15 dias</v>
          </cell>
          <cell r="S308" t="str">
            <v>EQUIPE PRO</v>
          </cell>
          <cell r="T308">
            <v>38931</v>
          </cell>
        </row>
        <row r="309">
          <cell r="D309" t="str">
            <v>Mecânica</v>
          </cell>
          <cell r="E309" t="str">
            <v>11 dias</v>
          </cell>
          <cell r="F309">
            <v>38866.333333333336</v>
          </cell>
          <cell r="G309">
            <v>38882.333333333336</v>
          </cell>
          <cell r="H309">
            <v>38882.333333333336</v>
          </cell>
          <cell r="I309">
            <v>38881.729166666664</v>
          </cell>
          <cell r="J309">
            <v>38898.729166666664</v>
          </cell>
          <cell r="K309" t="str">
            <v>NA</v>
          </cell>
          <cell r="L309">
            <v>0.1</v>
          </cell>
          <cell r="M309">
            <v>2.25</v>
          </cell>
          <cell r="N309">
            <v>2.0299999999999998</v>
          </cell>
          <cell r="O309">
            <v>90</v>
          </cell>
          <cell r="P309">
            <v>90</v>
          </cell>
          <cell r="T309">
            <v>38898</v>
          </cell>
        </row>
        <row r="310">
          <cell r="B310" t="str">
            <v>BB.260.DB.01</v>
          </cell>
          <cell r="D310" t="str">
            <v>Desenho Básico - Planta e Cortes</v>
          </cell>
          <cell r="E310" t="str">
            <v>6 dias</v>
          </cell>
          <cell r="F310">
            <v>38866.333333333336</v>
          </cell>
          <cell r="G310">
            <v>38882.333333333336</v>
          </cell>
          <cell r="H310">
            <v>38882.333333333336</v>
          </cell>
          <cell r="I310">
            <v>38873.729166666664</v>
          </cell>
          <cell r="J310">
            <v>38891.729166666664</v>
          </cell>
          <cell r="K310" t="str">
            <v>NA</v>
          </cell>
          <cell r="L310">
            <v>0.1</v>
          </cell>
          <cell r="M310">
            <v>2.25</v>
          </cell>
          <cell r="N310">
            <v>2.0299999999999998</v>
          </cell>
          <cell r="O310">
            <v>90</v>
          </cell>
          <cell r="P310">
            <v>90</v>
          </cell>
          <cell r="Q310" t="str">
            <v>90II</v>
          </cell>
          <cell r="R310" t="str">
            <v>309;311;315;318</v>
          </cell>
          <cell r="S310" t="str">
            <v>EQUIPE MEC</v>
          </cell>
          <cell r="T310">
            <v>38891</v>
          </cell>
        </row>
        <row r="311">
          <cell r="D311" t="str">
            <v>APROVAÇÃO EBX</v>
          </cell>
          <cell r="E311" t="str">
            <v>5 dias</v>
          </cell>
          <cell r="F311">
            <v>38874.333333333336</v>
          </cell>
          <cell r="G311">
            <v>38894.333333333336</v>
          </cell>
          <cell r="H311" t="str">
            <v>NA</v>
          </cell>
          <cell r="I311">
            <v>38881.729166666664</v>
          </cell>
          <cell r="J311">
            <v>38898.729166666664</v>
          </cell>
          <cell r="K311" t="str">
            <v>NA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 t="str">
            <v>#ERRO</v>
          </cell>
          <cell r="Q311">
            <v>308</v>
          </cell>
          <cell r="T311">
            <v>38898</v>
          </cell>
        </row>
        <row r="312">
          <cell r="D312" t="str">
            <v>Tubulação</v>
          </cell>
          <cell r="E312" t="str">
            <v>45 dias</v>
          </cell>
          <cell r="F312">
            <v>38874.333333333336</v>
          </cell>
          <cell r="G312">
            <v>38877.333333333336</v>
          </cell>
          <cell r="H312">
            <v>38877.333333333336</v>
          </cell>
          <cell r="I312">
            <v>38898.729166666664</v>
          </cell>
          <cell r="J312">
            <v>38945.729166666664</v>
          </cell>
          <cell r="K312" t="str">
            <v>NA</v>
          </cell>
          <cell r="L312">
            <v>0.36</v>
          </cell>
          <cell r="M312">
            <v>8.25</v>
          </cell>
          <cell r="N312">
            <v>5.63</v>
          </cell>
          <cell r="O312">
            <v>68.180000000000007</v>
          </cell>
          <cell r="P312">
            <v>68.180000000000007</v>
          </cell>
          <cell r="T312">
            <v>38945</v>
          </cell>
        </row>
        <row r="313">
          <cell r="B313" t="str">
            <v>BH.260.DB.01</v>
          </cell>
          <cell r="D313" t="str">
            <v>Desenho Básico - Planta/ Cortes</v>
          </cell>
          <cell r="E313" t="str">
            <v>6 dias</v>
          </cell>
          <cell r="F313">
            <v>38874.333333333336</v>
          </cell>
          <cell r="G313">
            <v>38936.333333333336</v>
          </cell>
          <cell r="H313" t="str">
            <v>NA</v>
          </cell>
          <cell r="I313">
            <v>38890.729166666664</v>
          </cell>
          <cell r="J313">
            <v>38945.729166666664</v>
          </cell>
          <cell r="K313" t="str">
            <v>NA</v>
          </cell>
          <cell r="L313">
            <v>0.09</v>
          </cell>
          <cell r="M313">
            <v>2</v>
          </cell>
          <cell r="N313">
            <v>0</v>
          </cell>
          <cell r="O313">
            <v>0</v>
          </cell>
          <cell r="P313">
            <v>0</v>
          </cell>
          <cell r="Q313" t="str">
            <v>39II;244II;308</v>
          </cell>
          <cell r="S313" t="str">
            <v>EQUIPE TUB</v>
          </cell>
          <cell r="T313">
            <v>38945</v>
          </cell>
        </row>
        <row r="314">
          <cell r="B314" t="str">
            <v>BH.260.MC.01</v>
          </cell>
          <cell r="D314" t="str">
            <v>Memória De Cálculo - Bombas</v>
          </cell>
          <cell r="E314" t="str">
            <v>12 dias</v>
          </cell>
          <cell r="F314">
            <v>38891.333333333336</v>
          </cell>
          <cell r="G314">
            <v>38877.333333333336</v>
          </cell>
          <cell r="H314">
            <v>38877.333333333336</v>
          </cell>
          <cell r="I314">
            <v>38898.729166666664</v>
          </cell>
          <cell r="J314">
            <v>38896.729166666664</v>
          </cell>
          <cell r="K314" t="str">
            <v>NA</v>
          </cell>
          <cell r="L314">
            <v>0.27</v>
          </cell>
          <cell r="M314">
            <v>6.25</v>
          </cell>
          <cell r="N314">
            <v>5.63</v>
          </cell>
          <cell r="O314">
            <v>90</v>
          </cell>
          <cell r="P314">
            <v>90</v>
          </cell>
          <cell r="Q314" t="str">
            <v>39II</v>
          </cell>
          <cell r="S314" t="str">
            <v>EQUIPE TUB</v>
          </cell>
          <cell r="T314">
            <v>38896</v>
          </cell>
        </row>
        <row r="315">
          <cell r="D315" t="str">
            <v>Projeto Detalhado</v>
          </cell>
          <cell r="E315" t="str">
            <v>47 dias</v>
          </cell>
          <cell r="F315">
            <v>38898.333333333336</v>
          </cell>
          <cell r="G315">
            <v>38954.333333333336</v>
          </cell>
          <cell r="H315" t="str">
            <v>NA</v>
          </cell>
          <cell r="I315">
            <v>38958.729166666664</v>
          </cell>
          <cell r="J315">
            <v>39028.729166666664</v>
          </cell>
          <cell r="K315" t="str">
            <v>NA</v>
          </cell>
          <cell r="L315">
            <v>1.75</v>
          </cell>
          <cell r="M315">
            <v>40</v>
          </cell>
          <cell r="N315">
            <v>0</v>
          </cell>
          <cell r="O315">
            <v>0</v>
          </cell>
          <cell r="P315">
            <v>0</v>
          </cell>
          <cell r="T315">
            <v>39028</v>
          </cell>
        </row>
        <row r="316">
          <cell r="D316" t="str">
            <v>Mecânica</v>
          </cell>
          <cell r="E316" t="str">
            <v>5 dias</v>
          </cell>
          <cell r="F316">
            <v>38898.333333333336</v>
          </cell>
          <cell r="G316">
            <v>38980.333333333336</v>
          </cell>
          <cell r="H316" t="str">
            <v>NA</v>
          </cell>
          <cell r="I316">
            <v>38905.729166666664</v>
          </cell>
          <cell r="J316">
            <v>38986.729166666664</v>
          </cell>
          <cell r="K316" t="str">
            <v>NA</v>
          </cell>
          <cell r="L316">
            <v>0.09</v>
          </cell>
          <cell r="M316">
            <v>2</v>
          </cell>
          <cell r="N316">
            <v>0</v>
          </cell>
          <cell r="O316">
            <v>0</v>
          </cell>
          <cell r="P316">
            <v>0</v>
          </cell>
          <cell r="T316">
            <v>38986</v>
          </cell>
        </row>
        <row r="317">
          <cell r="B317" t="str">
            <v>DB.260.DM.01</v>
          </cell>
          <cell r="D317" t="str">
            <v>Diagrama De Montagem</v>
          </cell>
          <cell r="E317" t="str">
            <v>5 dias</v>
          </cell>
          <cell r="F317">
            <v>38898.333333333336</v>
          </cell>
          <cell r="G317">
            <v>38980.333333333336</v>
          </cell>
          <cell r="H317" t="str">
            <v>NA</v>
          </cell>
          <cell r="I317">
            <v>38905.729166666664</v>
          </cell>
          <cell r="J317">
            <v>38986.729166666664</v>
          </cell>
          <cell r="K317" t="str">
            <v>NA</v>
          </cell>
          <cell r="L317">
            <v>0.09</v>
          </cell>
          <cell r="M317">
            <v>2</v>
          </cell>
          <cell r="N317">
            <v>0</v>
          </cell>
          <cell r="O317">
            <v>0</v>
          </cell>
          <cell r="P317">
            <v>0</v>
          </cell>
          <cell r="Q317" t="str">
            <v>306TI+30 dias;308</v>
          </cell>
          <cell r="R317">
            <v>322</v>
          </cell>
          <cell r="S317" t="str">
            <v>EQUIPE MEC</v>
          </cell>
          <cell r="T317">
            <v>38986</v>
          </cell>
        </row>
        <row r="318">
          <cell r="D318" t="str">
            <v>Civil</v>
          </cell>
          <cell r="E318" t="str">
            <v>8 dias</v>
          </cell>
          <cell r="F318">
            <v>38905.333333333336</v>
          </cell>
          <cell r="G318">
            <v>38954.333333333336</v>
          </cell>
          <cell r="H318" t="str">
            <v>NA</v>
          </cell>
          <cell r="I318">
            <v>38936.729166666664</v>
          </cell>
          <cell r="J318">
            <v>38965.729166666664</v>
          </cell>
          <cell r="K318" t="str">
            <v>NA</v>
          </cell>
          <cell r="L318">
            <v>0.52</v>
          </cell>
          <cell r="M318">
            <v>12</v>
          </cell>
          <cell r="N318">
            <v>0</v>
          </cell>
          <cell r="O318">
            <v>0</v>
          </cell>
          <cell r="P318">
            <v>0</v>
          </cell>
          <cell r="T318">
            <v>38965</v>
          </cell>
        </row>
        <row r="319">
          <cell r="D319" t="str">
            <v>Desenho De Detalhamento</v>
          </cell>
          <cell r="E319" t="str">
            <v>8 dias</v>
          </cell>
          <cell r="F319">
            <v>38905.333333333336</v>
          </cell>
          <cell r="G319">
            <v>38954.333333333336</v>
          </cell>
          <cell r="H319" t="str">
            <v>NA</v>
          </cell>
          <cell r="I319">
            <v>38936.729166666664</v>
          </cell>
          <cell r="J319">
            <v>38965.729166666664</v>
          </cell>
          <cell r="K319" t="str">
            <v>NA</v>
          </cell>
          <cell r="L319">
            <v>0.52</v>
          </cell>
          <cell r="M319">
            <v>12</v>
          </cell>
          <cell r="N319">
            <v>0</v>
          </cell>
          <cell r="O319">
            <v>0</v>
          </cell>
          <cell r="P319">
            <v>0</v>
          </cell>
          <cell r="R319">
            <v>327</v>
          </cell>
          <cell r="T319">
            <v>38965</v>
          </cell>
        </row>
        <row r="320">
          <cell r="B320" t="str">
            <v>DC.260.DD.01</v>
          </cell>
          <cell r="D320" t="str">
            <v>Ciclone - Fundação e Formas</v>
          </cell>
          <cell r="E320" t="str">
            <v>7 dias</v>
          </cell>
          <cell r="F320">
            <v>38905.333333333336</v>
          </cell>
          <cell r="G320">
            <v>38957.333333333336</v>
          </cell>
          <cell r="H320" t="str">
            <v>NA</v>
          </cell>
          <cell r="I320">
            <v>38915.729166666664</v>
          </cell>
          <cell r="J320">
            <v>38965.729166666664</v>
          </cell>
          <cell r="K320" t="str">
            <v>NA</v>
          </cell>
          <cell r="L320">
            <v>0.17</v>
          </cell>
          <cell r="M320">
            <v>4</v>
          </cell>
          <cell r="N320">
            <v>0</v>
          </cell>
          <cell r="O320">
            <v>0</v>
          </cell>
          <cell r="P320">
            <v>0</v>
          </cell>
          <cell r="Q320" t="str">
            <v>306TI+15 dias;308</v>
          </cell>
          <cell r="R320" t="str">
            <v>319TT;320TT;374TT</v>
          </cell>
          <cell r="S320" t="str">
            <v>EQUIPE CIV</v>
          </cell>
          <cell r="T320">
            <v>38965</v>
          </cell>
        </row>
        <row r="321">
          <cell r="B321" t="str">
            <v>DC.260.DD.02</v>
          </cell>
          <cell r="D321" t="str">
            <v>Espessador - Armação</v>
          </cell>
          <cell r="E321" t="str">
            <v>6 dias</v>
          </cell>
          <cell r="F321">
            <v>38916.333333333336</v>
          </cell>
          <cell r="G321">
            <v>38958.333333333336</v>
          </cell>
          <cell r="H321" t="str">
            <v>NA</v>
          </cell>
          <cell r="I321">
            <v>38923.729166666664</v>
          </cell>
          <cell r="J321">
            <v>38965.729166666664</v>
          </cell>
          <cell r="K321" t="str">
            <v>NA</v>
          </cell>
          <cell r="L321">
            <v>0.13</v>
          </cell>
          <cell r="M321">
            <v>3</v>
          </cell>
          <cell r="N321">
            <v>0</v>
          </cell>
          <cell r="O321">
            <v>0</v>
          </cell>
          <cell r="P321">
            <v>0</v>
          </cell>
          <cell r="Q321" t="str">
            <v>318TT</v>
          </cell>
          <cell r="S321" t="str">
            <v>EQUIPE CIV</v>
          </cell>
          <cell r="T321">
            <v>38965</v>
          </cell>
        </row>
        <row r="322">
          <cell r="B322" t="str">
            <v>DC.260.DD.03</v>
          </cell>
          <cell r="D322" t="str">
            <v>Elevação - Fundação, Forma e Armação</v>
          </cell>
          <cell r="E322" t="str">
            <v>8 dias</v>
          </cell>
          <cell r="F322">
            <v>38924.333333333336</v>
          </cell>
          <cell r="G322">
            <v>38954.333333333336</v>
          </cell>
          <cell r="H322" t="str">
            <v>NA</v>
          </cell>
          <cell r="I322">
            <v>38936.729166666664</v>
          </cell>
          <cell r="J322">
            <v>38965.729166666664</v>
          </cell>
          <cell r="K322" t="str">
            <v>NA</v>
          </cell>
          <cell r="L322">
            <v>0.22</v>
          </cell>
          <cell r="M322">
            <v>5</v>
          </cell>
          <cell r="N322">
            <v>0</v>
          </cell>
          <cell r="O322">
            <v>0</v>
          </cell>
          <cell r="P322">
            <v>0</v>
          </cell>
          <cell r="Q322" t="str">
            <v>318TT</v>
          </cell>
          <cell r="S322" t="str">
            <v>EQUIPE CIV</v>
          </cell>
          <cell r="T322">
            <v>38965</v>
          </cell>
        </row>
        <row r="323">
          <cell r="D323" t="str">
            <v>Estrutura Metálica</v>
          </cell>
          <cell r="E323" t="str">
            <v>11 dias</v>
          </cell>
          <cell r="F323">
            <v>38905.333333333336</v>
          </cell>
          <cell r="G323">
            <v>38987.333333333336</v>
          </cell>
          <cell r="H323" t="str">
            <v>NA</v>
          </cell>
          <cell r="I323">
            <v>38932.729166666664</v>
          </cell>
          <cell r="J323">
            <v>39001.729166666664</v>
          </cell>
          <cell r="K323" t="str">
            <v>NA</v>
          </cell>
          <cell r="L323">
            <v>0.72</v>
          </cell>
          <cell r="M323">
            <v>16.5</v>
          </cell>
          <cell r="N323">
            <v>0</v>
          </cell>
          <cell r="O323">
            <v>0</v>
          </cell>
          <cell r="P323">
            <v>0</v>
          </cell>
          <cell r="T323">
            <v>39001</v>
          </cell>
        </row>
        <row r="324">
          <cell r="B324" t="str">
            <v>DD.260.DP.01</v>
          </cell>
          <cell r="D324" t="str">
            <v>Desenho De Projeto</v>
          </cell>
          <cell r="E324" t="str">
            <v>7 dias</v>
          </cell>
          <cell r="F324">
            <v>38905.333333333336</v>
          </cell>
          <cell r="G324">
            <v>38987.333333333336</v>
          </cell>
          <cell r="H324" t="str">
            <v>NA</v>
          </cell>
          <cell r="I324">
            <v>38915.729166666664</v>
          </cell>
          <cell r="J324">
            <v>38995.729166666664</v>
          </cell>
          <cell r="K324" t="str">
            <v>NA</v>
          </cell>
          <cell r="L324">
            <v>0.22</v>
          </cell>
          <cell r="M324">
            <v>5</v>
          </cell>
          <cell r="N324">
            <v>0</v>
          </cell>
          <cell r="O324">
            <v>0</v>
          </cell>
          <cell r="P324">
            <v>0</v>
          </cell>
          <cell r="Q324">
            <v>315</v>
          </cell>
          <cell r="R324" t="str">
            <v>323;324II</v>
          </cell>
          <cell r="S324" t="str">
            <v>EQUIPE MET</v>
          </cell>
          <cell r="T324">
            <v>38995</v>
          </cell>
        </row>
        <row r="325">
          <cell r="B325" t="str">
            <v>DD.260.LM.01</v>
          </cell>
          <cell r="D325" t="str">
            <v>Lista De Materiais</v>
          </cell>
          <cell r="E325" t="str">
            <v>1 dia</v>
          </cell>
          <cell r="F325">
            <v>38916.333333333336</v>
          </cell>
          <cell r="G325">
            <v>38996.333333333336</v>
          </cell>
          <cell r="H325" t="str">
            <v>NA</v>
          </cell>
          <cell r="I325">
            <v>38916.729166666664</v>
          </cell>
          <cell r="J325">
            <v>38996.729166666664</v>
          </cell>
          <cell r="K325" t="str">
            <v>NA</v>
          </cell>
          <cell r="L325">
            <v>0.01</v>
          </cell>
          <cell r="M325">
            <v>0.25</v>
          </cell>
          <cell r="N325">
            <v>0</v>
          </cell>
          <cell r="O325">
            <v>0</v>
          </cell>
          <cell r="P325">
            <v>0</v>
          </cell>
          <cell r="Q325">
            <v>322</v>
          </cell>
          <cell r="S325" t="str">
            <v>EQUIPE MET</v>
          </cell>
          <cell r="T325">
            <v>38996</v>
          </cell>
        </row>
        <row r="326">
          <cell r="B326" t="str">
            <v>DD.260.MC.01</v>
          </cell>
          <cell r="D326" t="str">
            <v>Memória De Cálculo</v>
          </cell>
          <cell r="E326" t="str">
            <v>11 dias</v>
          </cell>
          <cell r="F326">
            <v>38917.333333333336</v>
          </cell>
          <cell r="G326">
            <v>38987.333333333336</v>
          </cell>
          <cell r="H326" t="str">
            <v>NA</v>
          </cell>
          <cell r="I326">
            <v>38932.729166666664</v>
          </cell>
          <cell r="J326">
            <v>39001.729166666664</v>
          </cell>
          <cell r="K326" t="str">
            <v>NA</v>
          </cell>
          <cell r="L326">
            <v>0.49</v>
          </cell>
          <cell r="M326">
            <v>11.25</v>
          </cell>
          <cell r="N326">
            <v>0</v>
          </cell>
          <cell r="O326">
            <v>0</v>
          </cell>
          <cell r="P326">
            <v>0</v>
          </cell>
          <cell r="Q326" t="str">
            <v>322II</v>
          </cell>
          <cell r="S326" t="str">
            <v>EQUIPE MET</v>
          </cell>
          <cell r="T326">
            <v>39001</v>
          </cell>
        </row>
        <row r="327">
          <cell r="D327" t="str">
            <v>Elétrica</v>
          </cell>
          <cell r="E327" t="str">
            <v>21 dias</v>
          </cell>
          <cell r="F327">
            <v>38936.333333333336</v>
          </cell>
          <cell r="G327">
            <v>38966.333333333336</v>
          </cell>
          <cell r="H327" t="str">
            <v>NA</v>
          </cell>
          <cell r="I327">
            <v>38958.729166666664</v>
          </cell>
          <cell r="J327">
            <v>38996.729166666664</v>
          </cell>
          <cell r="K327" t="str">
            <v>NA</v>
          </cell>
          <cell r="L327">
            <v>0.37</v>
          </cell>
          <cell r="M327">
            <v>8.5</v>
          </cell>
          <cell r="N327">
            <v>0</v>
          </cell>
          <cell r="O327">
            <v>0</v>
          </cell>
          <cell r="P327">
            <v>0</v>
          </cell>
          <cell r="T327">
            <v>38996</v>
          </cell>
        </row>
        <row r="328">
          <cell r="D328" t="str">
            <v>Desenho De Detalhamento</v>
          </cell>
          <cell r="E328" t="str">
            <v>17 dias</v>
          </cell>
          <cell r="F328">
            <v>38936.333333333336</v>
          </cell>
          <cell r="G328">
            <v>38966.333333333336</v>
          </cell>
          <cell r="H328" t="str">
            <v>NA</v>
          </cell>
          <cell r="I328">
            <v>38951.729166666664</v>
          </cell>
          <cell r="J328">
            <v>38992.729166666664</v>
          </cell>
          <cell r="K328" t="str">
            <v>NA</v>
          </cell>
          <cell r="L328">
            <v>0.31</v>
          </cell>
          <cell r="M328">
            <v>7</v>
          </cell>
          <cell r="N328">
            <v>0</v>
          </cell>
          <cell r="O328">
            <v>0</v>
          </cell>
          <cell r="P328">
            <v>0</v>
          </cell>
          <cell r="R328">
            <v>329</v>
          </cell>
          <cell r="T328">
            <v>38992</v>
          </cell>
        </row>
        <row r="329">
          <cell r="B329" t="str">
            <v>DE.260.DD.01</v>
          </cell>
          <cell r="D329" t="str">
            <v>Disposição De Força, Controle e Aterramento</v>
          </cell>
          <cell r="E329" t="str">
            <v>9 dias</v>
          </cell>
          <cell r="F329">
            <v>38936.333333333336</v>
          </cell>
          <cell r="G329">
            <v>38966.333333333336</v>
          </cell>
          <cell r="H329" t="str">
            <v>NA</v>
          </cell>
          <cell r="I329">
            <v>38951.729166666664</v>
          </cell>
          <cell r="J329">
            <v>38980.729166666664</v>
          </cell>
          <cell r="K329" t="str">
            <v>NA</v>
          </cell>
          <cell r="L329">
            <v>0.17</v>
          </cell>
          <cell r="M329">
            <v>4</v>
          </cell>
          <cell r="N329">
            <v>0</v>
          </cell>
          <cell r="O329">
            <v>0</v>
          </cell>
          <cell r="P329">
            <v>0</v>
          </cell>
          <cell r="Q329">
            <v>317</v>
          </cell>
          <cell r="R329">
            <v>328</v>
          </cell>
          <cell r="S329" t="str">
            <v>EQUIPE ELE</v>
          </cell>
          <cell r="T329">
            <v>38980</v>
          </cell>
        </row>
        <row r="330">
          <cell r="B330" t="str">
            <v>DE.260.DD.02</v>
          </cell>
          <cell r="D330" t="str">
            <v>Iluminação</v>
          </cell>
          <cell r="E330" t="str">
            <v>8 dias</v>
          </cell>
          <cell r="F330">
            <v>38936.333333333336</v>
          </cell>
          <cell r="G330">
            <v>38981.333333333336</v>
          </cell>
          <cell r="H330" t="str">
            <v>NA</v>
          </cell>
          <cell r="I330">
            <v>38950.729166666664</v>
          </cell>
          <cell r="J330">
            <v>38992.729166666664</v>
          </cell>
          <cell r="K330" t="str">
            <v>NA</v>
          </cell>
          <cell r="L330">
            <v>0.13</v>
          </cell>
          <cell r="M330">
            <v>3</v>
          </cell>
          <cell r="N330">
            <v>0</v>
          </cell>
          <cell r="O330">
            <v>0</v>
          </cell>
          <cell r="P330">
            <v>0</v>
          </cell>
          <cell r="Q330">
            <v>327</v>
          </cell>
          <cell r="S330" t="str">
            <v>EQUIPE ELE</v>
          </cell>
          <cell r="T330">
            <v>38992</v>
          </cell>
        </row>
        <row r="331">
          <cell r="B331" t="str">
            <v>DE.260.LC.01</v>
          </cell>
          <cell r="D331" t="str">
            <v>Lista De Linhas/ Cabos</v>
          </cell>
          <cell r="E331" t="str">
            <v>4 dias</v>
          </cell>
          <cell r="F331">
            <v>38952.333333333336</v>
          </cell>
          <cell r="G331">
            <v>38993.333333333336</v>
          </cell>
          <cell r="H331" t="str">
            <v>NA</v>
          </cell>
          <cell r="I331">
            <v>38958.729166666664</v>
          </cell>
          <cell r="J331">
            <v>38996.729166666664</v>
          </cell>
          <cell r="K331" t="str">
            <v>NA</v>
          </cell>
          <cell r="L331">
            <v>7.0000000000000007E-2</v>
          </cell>
          <cell r="M331">
            <v>1.5</v>
          </cell>
          <cell r="N331">
            <v>0</v>
          </cell>
          <cell r="O331">
            <v>0</v>
          </cell>
          <cell r="P331">
            <v>0</v>
          </cell>
          <cell r="Q331">
            <v>326</v>
          </cell>
          <cell r="S331" t="str">
            <v>EQUIPE ELE</v>
          </cell>
          <cell r="T331">
            <v>38996</v>
          </cell>
        </row>
        <row r="332">
          <cell r="D332" t="str">
            <v>Instrumentação</v>
          </cell>
          <cell r="E332" t="str">
            <v>5 dias</v>
          </cell>
          <cell r="F332">
            <v>38951.333333333336</v>
          </cell>
          <cell r="G332">
            <v>39020.333333333336</v>
          </cell>
          <cell r="H332" t="str">
            <v>NA</v>
          </cell>
          <cell r="I332">
            <v>38958.729166666664</v>
          </cell>
          <cell r="J332">
            <v>39028.729166666664</v>
          </cell>
          <cell r="K332" t="str">
            <v>NA</v>
          </cell>
          <cell r="L332">
            <v>0.04</v>
          </cell>
          <cell r="M332">
            <v>1</v>
          </cell>
          <cell r="N332">
            <v>0</v>
          </cell>
          <cell r="O332">
            <v>0</v>
          </cell>
          <cell r="P332">
            <v>0</v>
          </cell>
          <cell r="T332">
            <v>39028</v>
          </cell>
        </row>
        <row r="333">
          <cell r="B333" t="str">
            <v>DT.260.AJ.01</v>
          </cell>
          <cell r="D333" t="str">
            <v>Arranjos/ Layout’s/ Plano Diretor - Locação De Instrumentos</v>
          </cell>
          <cell r="E333" t="str">
            <v>5 dias</v>
          </cell>
          <cell r="F333">
            <v>38951.333333333336</v>
          </cell>
          <cell r="G333">
            <v>39020.333333333336</v>
          </cell>
          <cell r="H333" t="str">
            <v>NA</v>
          </cell>
          <cell r="I333">
            <v>38958.729166666664</v>
          </cell>
          <cell r="J333">
            <v>39028.729166666664</v>
          </cell>
          <cell r="K333" t="str">
            <v>NA</v>
          </cell>
          <cell r="L333">
            <v>0.04</v>
          </cell>
          <cell r="M333">
            <v>1</v>
          </cell>
          <cell r="N333">
            <v>0</v>
          </cell>
          <cell r="O333">
            <v>0</v>
          </cell>
          <cell r="P333">
            <v>0</v>
          </cell>
          <cell r="Q333">
            <v>134</v>
          </cell>
          <cell r="S333" t="str">
            <v>EQUIPE TSA</v>
          </cell>
          <cell r="T333">
            <v>39028</v>
          </cell>
        </row>
        <row r="334">
          <cell r="B334" t="str">
            <v>1.1.11</v>
          </cell>
          <cell r="C334" t="str">
            <v>265A</v>
          </cell>
          <cell r="D334" t="str">
            <v>Flotação (2B)</v>
          </cell>
          <cell r="E334" t="str">
            <v>142 dias</v>
          </cell>
          <cell r="F334">
            <v>38807.333333333336</v>
          </cell>
          <cell r="G334">
            <v>38807.333333333336</v>
          </cell>
          <cell r="H334">
            <v>38807.333333333336</v>
          </cell>
          <cell r="I334">
            <v>38958.729166666664</v>
          </cell>
          <cell r="J334">
            <v>39022.729166666664</v>
          </cell>
          <cell r="K334" t="str">
            <v>NA</v>
          </cell>
          <cell r="L334">
            <v>5.29</v>
          </cell>
          <cell r="M334">
            <v>121.13</v>
          </cell>
          <cell r="N334">
            <v>19.28</v>
          </cell>
          <cell r="O334">
            <v>15.91</v>
          </cell>
          <cell r="P334">
            <v>15.91</v>
          </cell>
          <cell r="T334">
            <v>39022</v>
          </cell>
        </row>
        <row r="335">
          <cell r="D335" t="str">
            <v>Projeto Básico</v>
          </cell>
          <cell r="E335" t="str">
            <v>99 dias</v>
          </cell>
          <cell r="F335">
            <v>38807.333333333336</v>
          </cell>
          <cell r="G335">
            <v>38807.333333333336</v>
          </cell>
          <cell r="H335">
            <v>38807.333333333336</v>
          </cell>
          <cell r="I335">
            <v>38869.729166666664</v>
          </cell>
          <cell r="J335">
            <v>38957.729166666664</v>
          </cell>
          <cell r="K335" t="str">
            <v>NA</v>
          </cell>
          <cell r="L335">
            <v>1.75</v>
          </cell>
          <cell r="M335">
            <v>40.130000000000003</v>
          </cell>
          <cell r="N335">
            <v>19.28</v>
          </cell>
          <cell r="O335">
            <v>48.04</v>
          </cell>
          <cell r="P335">
            <v>48.04</v>
          </cell>
          <cell r="T335">
            <v>38957</v>
          </cell>
        </row>
        <row r="336">
          <cell r="D336" t="str">
            <v>Processo</v>
          </cell>
          <cell r="E336" t="str">
            <v>2 dias</v>
          </cell>
          <cell r="F336">
            <v>38807.333333333336</v>
          </cell>
          <cell r="G336">
            <v>38939.333333333336</v>
          </cell>
          <cell r="H336">
            <v>38939.333333333336</v>
          </cell>
          <cell r="I336">
            <v>38810.729166666664</v>
          </cell>
          <cell r="J336">
            <v>38940.729166666664</v>
          </cell>
          <cell r="K336" t="str">
            <v>NA</v>
          </cell>
          <cell r="L336">
            <v>7.0000000000000007E-2</v>
          </cell>
          <cell r="M336">
            <v>1.5</v>
          </cell>
          <cell r="N336">
            <v>0.45</v>
          </cell>
          <cell r="O336">
            <v>30</v>
          </cell>
          <cell r="P336">
            <v>30</v>
          </cell>
          <cell r="T336">
            <v>38940</v>
          </cell>
        </row>
        <row r="337">
          <cell r="B337" t="str">
            <v>BP.265.FD.01</v>
          </cell>
          <cell r="D337" t="str">
            <v>Folha De Dados - Agitador e Células de Flotação</v>
          </cell>
          <cell r="E337" t="str">
            <v>2 dias</v>
          </cell>
          <cell r="F337">
            <v>38807.333333333336</v>
          </cell>
          <cell r="G337">
            <v>38939.333333333336</v>
          </cell>
          <cell r="H337">
            <v>38939.333333333336</v>
          </cell>
          <cell r="I337">
            <v>38810.729166666664</v>
          </cell>
          <cell r="J337">
            <v>38940.729166666664</v>
          </cell>
          <cell r="K337" t="str">
            <v>NA</v>
          </cell>
          <cell r="L337">
            <v>7.0000000000000007E-2</v>
          </cell>
          <cell r="M337">
            <v>1.5</v>
          </cell>
          <cell r="N337">
            <v>0.45</v>
          </cell>
          <cell r="O337">
            <v>30</v>
          </cell>
          <cell r="P337">
            <v>30</v>
          </cell>
          <cell r="Q337" t="str">
            <v>14II</v>
          </cell>
          <cell r="S337" t="str">
            <v>EQUIPE PRO</v>
          </cell>
          <cell r="T337">
            <v>38940</v>
          </cell>
        </row>
        <row r="338">
          <cell r="D338" t="str">
            <v>Mecânica</v>
          </cell>
          <cell r="E338" t="str">
            <v>90 dias</v>
          </cell>
          <cell r="F338">
            <v>38827.375</v>
          </cell>
          <cell r="G338">
            <v>38807.333333333336</v>
          </cell>
          <cell r="H338">
            <v>38807.333333333336</v>
          </cell>
          <cell r="I338">
            <v>38867.729166666664</v>
          </cell>
          <cell r="J338">
            <v>38940.729166666664</v>
          </cell>
          <cell r="K338" t="str">
            <v>NA</v>
          </cell>
          <cell r="L338">
            <v>0.73</v>
          </cell>
          <cell r="M338">
            <v>16.75</v>
          </cell>
          <cell r="N338">
            <v>12.53</v>
          </cell>
          <cell r="O338">
            <v>74.78</v>
          </cell>
          <cell r="P338">
            <v>74.78</v>
          </cell>
          <cell r="T338">
            <v>38940</v>
          </cell>
        </row>
        <row r="339">
          <cell r="B339" t="str">
            <v>BB.265.DB.01</v>
          </cell>
          <cell r="D339" t="str">
            <v>Desenho Básico - Planta e Cortes (Reagentes)</v>
          </cell>
          <cell r="E339" t="str">
            <v>27 dias</v>
          </cell>
          <cell r="F339">
            <v>38827.333333333336</v>
          </cell>
          <cell r="G339">
            <v>38807.333333333336</v>
          </cell>
          <cell r="H339">
            <v>38807.333333333336</v>
          </cell>
          <cell r="I339">
            <v>38845.729166666664</v>
          </cell>
          <cell r="J339">
            <v>38849.729166666664</v>
          </cell>
          <cell r="K339" t="str">
            <v>NA</v>
          </cell>
          <cell r="L339">
            <v>0.54</v>
          </cell>
          <cell r="M339">
            <v>12.25</v>
          </cell>
          <cell r="N339">
            <v>11.03</v>
          </cell>
          <cell r="O339">
            <v>90</v>
          </cell>
          <cell r="P339">
            <v>90</v>
          </cell>
          <cell r="Q339" t="str">
            <v>14II</v>
          </cell>
          <cell r="R339" t="str">
            <v>344;341;347;354;384</v>
          </cell>
          <cell r="S339" t="str">
            <v>EQUIPE MEC</v>
          </cell>
          <cell r="T339">
            <v>38849</v>
          </cell>
        </row>
        <row r="340">
          <cell r="B340" t="str">
            <v>BB.265.DB.02</v>
          </cell>
          <cell r="D340" t="str">
            <v>Desenho Básico - Caixa de Polpa</v>
          </cell>
          <cell r="E340" t="str">
            <v>5 dias</v>
          </cell>
          <cell r="F340">
            <v>38846.333333333336</v>
          </cell>
          <cell r="G340">
            <v>38936.333333333336</v>
          </cell>
          <cell r="H340" t="str">
            <v>NA</v>
          </cell>
          <cell r="I340">
            <v>38853.729166666664</v>
          </cell>
          <cell r="J340">
            <v>38940.729166666664</v>
          </cell>
          <cell r="K340" t="str">
            <v>NA</v>
          </cell>
          <cell r="L340">
            <v>7.0000000000000007E-2</v>
          </cell>
          <cell r="M340">
            <v>1.5</v>
          </cell>
          <cell r="N340">
            <v>0</v>
          </cell>
          <cell r="O340">
            <v>0</v>
          </cell>
          <cell r="P340">
            <v>0</v>
          </cell>
          <cell r="Q340">
            <v>240</v>
          </cell>
          <cell r="R340" t="str">
            <v>339TT;347</v>
          </cell>
          <cell r="S340" t="str">
            <v>EQUIPE MEC</v>
          </cell>
          <cell r="T340">
            <v>38940</v>
          </cell>
        </row>
        <row r="341">
          <cell r="B341" t="str">
            <v>BB.265.ET.01</v>
          </cell>
          <cell r="D341" t="str">
            <v>Espec. Téc. - Transportador De Parafuso (Reagentes)</v>
          </cell>
          <cell r="E341" t="str">
            <v>15 dias</v>
          </cell>
          <cell r="F341">
            <v>38846.333333333336</v>
          </cell>
          <cell r="G341">
            <v>38922.333333333336</v>
          </cell>
          <cell r="H341">
            <v>38922.333333333336</v>
          </cell>
          <cell r="I341">
            <v>38867.729166666664</v>
          </cell>
          <cell r="J341">
            <v>38940.729166666664</v>
          </cell>
          <cell r="K341" t="str">
            <v>NA</v>
          </cell>
          <cell r="L341">
            <v>0.13</v>
          </cell>
          <cell r="M341">
            <v>3</v>
          </cell>
          <cell r="N341">
            <v>1.5</v>
          </cell>
          <cell r="O341">
            <v>50</v>
          </cell>
          <cell r="P341">
            <v>50</v>
          </cell>
          <cell r="Q341" t="str">
            <v>338TT</v>
          </cell>
          <cell r="S341" t="str">
            <v>EQUIPE MEC</v>
          </cell>
          <cell r="T341">
            <v>38940</v>
          </cell>
        </row>
        <row r="342">
          <cell r="D342" t="str">
            <v>Tubulação</v>
          </cell>
          <cell r="E342" t="str">
            <v>55 dias</v>
          </cell>
          <cell r="F342">
            <v>38846.333333333336</v>
          </cell>
          <cell r="G342">
            <v>38875.333333333336</v>
          </cell>
          <cell r="H342">
            <v>38875.333333333336</v>
          </cell>
          <cell r="I342">
            <v>38869.729166666664</v>
          </cell>
          <cell r="J342">
            <v>38957.729166666664</v>
          </cell>
          <cell r="K342" t="str">
            <v>NA</v>
          </cell>
          <cell r="L342">
            <v>0.66</v>
          </cell>
          <cell r="M342">
            <v>15</v>
          </cell>
          <cell r="N342">
            <v>6.3</v>
          </cell>
          <cell r="O342">
            <v>42</v>
          </cell>
          <cell r="P342">
            <v>42</v>
          </cell>
          <cell r="T342">
            <v>38957</v>
          </cell>
        </row>
        <row r="343">
          <cell r="B343" t="str">
            <v>BH.265.DB.01</v>
          </cell>
          <cell r="D343" t="str">
            <v>Des. Básico - Ciclonagem/ Flotação/ Amino, Amido e Soda</v>
          </cell>
          <cell r="E343" t="str">
            <v>10 dias</v>
          </cell>
          <cell r="F343">
            <v>38846.333333333336</v>
          </cell>
          <cell r="G343">
            <v>38940.333333333336</v>
          </cell>
          <cell r="H343" t="str">
            <v>NA</v>
          </cell>
          <cell r="I343">
            <v>38861.729166666664</v>
          </cell>
          <cell r="J343">
            <v>38957.729166666664</v>
          </cell>
          <cell r="K343" t="str">
            <v>NA</v>
          </cell>
          <cell r="L343">
            <v>0.35</v>
          </cell>
          <cell r="M343">
            <v>8</v>
          </cell>
          <cell r="N343">
            <v>0</v>
          </cell>
          <cell r="O343">
            <v>0</v>
          </cell>
          <cell r="P343">
            <v>0</v>
          </cell>
          <cell r="Q343" t="str">
            <v>14;39II;337</v>
          </cell>
          <cell r="R343">
            <v>349</v>
          </cell>
          <cell r="S343" t="str">
            <v>EQUIPE TUB</v>
          </cell>
          <cell r="T343">
            <v>38957</v>
          </cell>
        </row>
        <row r="344">
          <cell r="B344" t="str">
            <v>BH.265.MC.01</v>
          </cell>
          <cell r="D344" t="str">
            <v>Memória De Cálculo - Bombas</v>
          </cell>
          <cell r="E344" t="str">
            <v>14 dias</v>
          </cell>
          <cell r="F344">
            <v>38862.333333333336</v>
          </cell>
          <cell r="G344">
            <v>38875.333333333336</v>
          </cell>
          <cell r="H344">
            <v>38875.333333333336</v>
          </cell>
          <cell r="I344">
            <v>38869.729166666664</v>
          </cell>
          <cell r="J344">
            <v>38896.729166666664</v>
          </cell>
          <cell r="K344" t="str">
            <v>NA</v>
          </cell>
          <cell r="L344">
            <v>0.31</v>
          </cell>
          <cell r="M344">
            <v>7</v>
          </cell>
          <cell r="N344">
            <v>6.3</v>
          </cell>
          <cell r="O344">
            <v>90</v>
          </cell>
          <cell r="P344">
            <v>90</v>
          </cell>
          <cell r="Q344" t="str">
            <v>39II</v>
          </cell>
          <cell r="S344" t="str">
            <v>EQUIPE TUB</v>
          </cell>
          <cell r="T344">
            <v>38896</v>
          </cell>
        </row>
        <row r="345">
          <cell r="D345" t="str">
            <v>Estrutura Metálica</v>
          </cell>
          <cell r="E345" t="str">
            <v>6 dias</v>
          </cell>
          <cell r="F345">
            <v>38846.333333333336</v>
          </cell>
          <cell r="G345">
            <v>38937.333333333336</v>
          </cell>
          <cell r="H345">
            <v>38937.333333333336</v>
          </cell>
          <cell r="I345">
            <v>38859.375</v>
          </cell>
          <cell r="J345">
            <v>38946.729166666664</v>
          </cell>
          <cell r="K345" t="str">
            <v>NA</v>
          </cell>
          <cell r="L345">
            <v>0.3</v>
          </cell>
          <cell r="M345">
            <v>6.88</v>
          </cell>
          <cell r="N345">
            <v>0</v>
          </cell>
          <cell r="O345">
            <v>0</v>
          </cell>
          <cell r="P345">
            <v>0</v>
          </cell>
          <cell r="T345">
            <v>38946</v>
          </cell>
        </row>
        <row r="346">
          <cell r="B346" t="str">
            <v>BD.265.MC.01</v>
          </cell>
          <cell r="D346" t="str">
            <v>Memória De Cálculo</v>
          </cell>
          <cell r="E346" t="str">
            <v>6 dias</v>
          </cell>
          <cell r="F346">
            <v>38846.333333333336</v>
          </cell>
          <cell r="G346">
            <v>38937.333333333336</v>
          </cell>
          <cell r="H346">
            <v>38937.333333333336</v>
          </cell>
          <cell r="I346">
            <v>38856.375</v>
          </cell>
          <cell r="J346">
            <v>38946.729166666664</v>
          </cell>
          <cell r="K346" t="str">
            <v>NA</v>
          </cell>
          <cell r="L346">
            <v>0.3</v>
          </cell>
          <cell r="M346">
            <v>6.88</v>
          </cell>
          <cell r="N346">
            <v>0</v>
          </cell>
          <cell r="O346">
            <v>0</v>
          </cell>
          <cell r="P346">
            <v>0</v>
          </cell>
          <cell r="Q346">
            <v>337</v>
          </cell>
          <cell r="R346" t="str">
            <v>354II</v>
          </cell>
          <cell r="S346" t="str">
            <v>EQUIPE MET</v>
          </cell>
          <cell r="T346">
            <v>38946</v>
          </cell>
        </row>
        <row r="347">
          <cell r="D347" t="str">
            <v>Projeto Detalhado</v>
          </cell>
          <cell r="E347" t="str">
            <v>56 dias</v>
          </cell>
          <cell r="F347">
            <v>38881.333333333336</v>
          </cell>
          <cell r="G347">
            <v>38937.333333333336</v>
          </cell>
          <cell r="H347" t="str">
            <v>NA</v>
          </cell>
          <cell r="I347">
            <v>38958.729166666664</v>
          </cell>
          <cell r="J347">
            <v>39022.729166666664</v>
          </cell>
          <cell r="K347" t="str">
            <v>NA</v>
          </cell>
          <cell r="L347">
            <v>3.54</v>
          </cell>
          <cell r="M347">
            <v>81</v>
          </cell>
          <cell r="N347">
            <v>0</v>
          </cell>
          <cell r="O347">
            <v>0</v>
          </cell>
          <cell r="P347">
            <v>0</v>
          </cell>
          <cell r="T347">
            <v>39022</v>
          </cell>
        </row>
        <row r="348">
          <cell r="D348" t="str">
            <v>Mecânica</v>
          </cell>
          <cell r="E348" t="str">
            <v>6 dias</v>
          </cell>
          <cell r="F348">
            <v>38881.375</v>
          </cell>
          <cell r="G348">
            <v>38952.333333333336</v>
          </cell>
          <cell r="H348" t="str">
            <v>NA</v>
          </cell>
          <cell r="I348">
            <v>38922.729166666664</v>
          </cell>
          <cell r="J348">
            <v>38959.729166666664</v>
          </cell>
          <cell r="K348" t="str">
            <v>NA</v>
          </cell>
          <cell r="L348">
            <v>0.13</v>
          </cell>
          <cell r="M348">
            <v>3</v>
          </cell>
          <cell r="N348">
            <v>0</v>
          </cell>
          <cell r="O348">
            <v>0</v>
          </cell>
          <cell r="P348">
            <v>0</v>
          </cell>
          <cell r="T348">
            <v>38959</v>
          </cell>
        </row>
        <row r="349">
          <cell r="B349" t="str">
            <v>DB.265.DD.02</v>
          </cell>
          <cell r="D349" t="str">
            <v>Desenho De Detalhamento - Caldeiraria</v>
          </cell>
          <cell r="E349" t="str">
            <v>6 dias</v>
          </cell>
          <cell r="F349">
            <v>38881.333333333336</v>
          </cell>
          <cell r="G349">
            <v>38952.333333333336</v>
          </cell>
          <cell r="H349" t="str">
            <v>NA</v>
          </cell>
          <cell r="I349">
            <v>38922.729166666664</v>
          </cell>
          <cell r="J349">
            <v>38959.729166666664</v>
          </cell>
          <cell r="K349" t="str">
            <v>NA</v>
          </cell>
          <cell r="L349">
            <v>0.13</v>
          </cell>
          <cell r="M349">
            <v>3</v>
          </cell>
          <cell r="N349">
            <v>0</v>
          </cell>
          <cell r="O349">
            <v>0</v>
          </cell>
          <cell r="P349">
            <v>0</v>
          </cell>
          <cell r="Q349" t="str">
            <v>30TI+10 dias;337;338</v>
          </cell>
          <cell r="S349" t="str">
            <v>EQUIPE MEC</v>
          </cell>
          <cell r="T349">
            <v>38959</v>
          </cell>
        </row>
        <row r="350">
          <cell r="D350" t="str">
            <v>Tubulação</v>
          </cell>
          <cell r="E350" t="str">
            <v>40 dias</v>
          </cell>
          <cell r="F350">
            <v>38881.375</v>
          </cell>
          <cell r="G350">
            <v>38958.333333333336</v>
          </cell>
          <cell r="H350" t="str">
            <v>NA</v>
          </cell>
          <cell r="I350">
            <v>38953.604166666664</v>
          </cell>
          <cell r="J350">
            <v>39017.729166666664</v>
          </cell>
          <cell r="K350" t="str">
            <v>NA</v>
          </cell>
          <cell r="L350">
            <v>2.23</v>
          </cell>
          <cell r="M350">
            <v>51</v>
          </cell>
          <cell r="N350">
            <v>0</v>
          </cell>
          <cell r="O350">
            <v>0</v>
          </cell>
          <cell r="P350">
            <v>0</v>
          </cell>
          <cell r="T350">
            <v>39017</v>
          </cell>
        </row>
        <row r="351">
          <cell r="B351" t="str">
            <v>DH.265.DD.01</v>
          </cell>
          <cell r="D351" t="str">
            <v>Desenho De Detalhamento - Planta de Tubulação</v>
          </cell>
          <cell r="E351" t="str">
            <v>30 dias</v>
          </cell>
          <cell r="F351">
            <v>38881.375</v>
          </cell>
          <cell r="G351">
            <v>38958.333333333336</v>
          </cell>
          <cell r="H351" t="str">
            <v>NA</v>
          </cell>
          <cell r="I351">
            <v>38924.604166666664</v>
          </cell>
          <cell r="J351">
            <v>39001.729166666664</v>
          </cell>
          <cell r="K351" t="str">
            <v>NA</v>
          </cell>
          <cell r="L351">
            <v>1.88</v>
          </cell>
          <cell r="M351">
            <v>43</v>
          </cell>
          <cell r="N351">
            <v>0</v>
          </cell>
          <cell r="O351">
            <v>0</v>
          </cell>
          <cell r="P351">
            <v>0</v>
          </cell>
          <cell r="Q351" t="str">
            <v>39II;341</v>
          </cell>
          <cell r="R351" t="str">
            <v>350;357</v>
          </cell>
          <cell r="S351" t="str">
            <v>EQUIPE TUB</v>
          </cell>
          <cell r="T351">
            <v>39001</v>
          </cell>
        </row>
        <row r="352">
          <cell r="B352" t="str">
            <v>DH.265.IS.01</v>
          </cell>
          <cell r="D352" t="str">
            <v>Isométrico</v>
          </cell>
          <cell r="E352" t="str">
            <v>10 dias</v>
          </cell>
          <cell r="F352">
            <v>38924.604166666664</v>
          </cell>
          <cell r="G352">
            <v>39006.333333333336</v>
          </cell>
          <cell r="H352" t="str">
            <v>NA</v>
          </cell>
          <cell r="I352">
            <v>38947.604166666664</v>
          </cell>
          <cell r="J352">
            <v>39017.729166666664</v>
          </cell>
          <cell r="K352" t="str">
            <v>NA</v>
          </cell>
          <cell r="L352">
            <v>0.35</v>
          </cell>
          <cell r="M352">
            <v>8</v>
          </cell>
          <cell r="N352">
            <v>0</v>
          </cell>
          <cell r="O352">
            <v>0</v>
          </cell>
          <cell r="P352">
            <v>0</v>
          </cell>
          <cell r="Q352">
            <v>349</v>
          </cell>
          <cell r="S352" t="str">
            <v>EQUIPE TUB</v>
          </cell>
          <cell r="T352">
            <v>39017</v>
          </cell>
        </row>
        <row r="353">
          <cell r="D353" t="str">
            <v>Civil</v>
          </cell>
          <cell r="E353" t="str">
            <v>21 dias</v>
          </cell>
          <cell r="F353">
            <v>38922.333333333336</v>
          </cell>
          <cell r="G353">
            <v>38937.333333333336</v>
          </cell>
          <cell r="H353" t="str">
            <v>NA</v>
          </cell>
          <cell r="I353">
            <v>38954.729166666664</v>
          </cell>
          <cell r="J353">
            <v>38971.729166666664</v>
          </cell>
          <cell r="K353" t="str">
            <v>NA</v>
          </cell>
          <cell r="L353">
            <v>0.48</v>
          </cell>
          <cell r="M353">
            <v>11</v>
          </cell>
          <cell r="N353">
            <v>0</v>
          </cell>
          <cell r="O353">
            <v>0</v>
          </cell>
          <cell r="P353">
            <v>0</v>
          </cell>
          <cell r="T353">
            <v>38971</v>
          </cell>
        </row>
        <row r="354">
          <cell r="D354" t="str">
            <v>Desenho De Detalhamento</v>
          </cell>
          <cell r="E354" t="str">
            <v>21 dias</v>
          </cell>
          <cell r="F354">
            <v>38922.333333333336</v>
          </cell>
          <cell r="G354">
            <v>38937.333333333336</v>
          </cell>
          <cell r="H354" t="str">
            <v>NA</v>
          </cell>
          <cell r="I354">
            <v>38954.729166666664</v>
          </cell>
          <cell r="J354">
            <v>38971.729166666664</v>
          </cell>
          <cell r="K354" t="str">
            <v>NA</v>
          </cell>
          <cell r="L354">
            <v>0.48</v>
          </cell>
          <cell r="M354">
            <v>11</v>
          </cell>
          <cell r="N354">
            <v>0</v>
          </cell>
          <cell r="O354">
            <v>0</v>
          </cell>
          <cell r="P354">
            <v>0</v>
          </cell>
          <cell r="T354">
            <v>38971</v>
          </cell>
        </row>
        <row r="355">
          <cell r="B355" t="str">
            <v>DC.265.DD.01</v>
          </cell>
          <cell r="D355" t="str">
            <v>Casa De Floculantes - Fundação</v>
          </cell>
          <cell r="E355" t="str">
            <v>6 dias</v>
          </cell>
          <cell r="F355">
            <v>38931.333333333336</v>
          </cell>
          <cell r="G355">
            <v>38953.333333333336</v>
          </cell>
          <cell r="H355" t="str">
            <v>NA</v>
          </cell>
          <cell r="I355">
            <v>38945.729166666664</v>
          </cell>
          <cell r="J355">
            <v>38960.729166666664</v>
          </cell>
          <cell r="K355" t="str">
            <v>NA</v>
          </cell>
          <cell r="L355">
            <v>0.13</v>
          </cell>
          <cell r="M355">
            <v>3</v>
          </cell>
          <cell r="N355">
            <v>0</v>
          </cell>
          <cell r="O355">
            <v>0</v>
          </cell>
          <cell r="P355">
            <v>0</v>
          </cell>
          <cell r="Q355">
            <v>354</v>
          </cell>
          <cell r="R355" t="str">
            <v>355;360</v>
          </cell>
          <cell r="S355" t="str">
            <v>EQUIPE CIV</v>
          </cell>
          <cell r="T355">
            <v>38960</v>
          </cell>
        </row>
        <row r="356">
          <cell r="B356" t="str">
            <v>DC.265.DD.02</v>
          </cell>
          <cell r="D356" t="str">
            <v>Planta De Reagentes - Fundação e Inseridos</v>
          </cell>
          <cell r="E356" t="str">
            <v>10 dias</v>
          </cell>
          <cell r="F356">
            <v>38922.333333333336</v>
          </cell>
          <cell r="G356">
            <v>38937.333333333336</v>
          </cell>
          <cell r="H356" t="str">
            <v>NA</v>
          </cell>
          <cell r="I356">
            <v>38930.729166666664</v>
          </cell>
          <cell r="J356">
            <v>38952.729166666664</v>
          </cell>
          <cell r="K356" t="str">
            <v>NA</v>
          </cell>
          <cell r="L356">
            <v>0.31</v>
          </cell>
          <cell r="M356">
            <v>7</v>
          </cell>
          <cell r="N356">
            <v>0</v>
          </cell>
          <cell r="O356">
            <v>0</v>
          </cell>
          <cell r="P356">
            <v>0</v>
          </cell>
          <cell r="Q356" t="str">
            <v>337;344II</v>
          </cell>
          <cell r="R356">
            <v>353</v>
          </cell>
          <cell r="S356" t="str">
            <v>EQUIPE CIV</v>
          </cell>
          <cell r="T356">
            <v>38952</v>
          </cell>
        </row>
        <row r="357">
          <cell r="B357" t="str">
            <v>DC.265.DD.03</v>
          </cell>
          <cell r="D357" t="str">
            <v>Ciclone e Flotação - Fundação</v>
          </cell>
          <cell r="E357" t="str">
            <v>5 dias</v>
          </cell>
          <cell r="F357">
            <v>38946.333333333336</v>
          </cell>
          <cell r="G357">
            <v>38961.333333333336</v>
          </cell>
          <cell r="H357" t="str">
            <v>NA</v>
          </cell>
          <cell r="I357">
            <v>38954.729166666664</v>
          </cell>
          <cell r="J357">
            <v>38971.729166666664</v>
          </cell>
          <cell r="K357" t="str">
            <v>NA</v>
          </cell>
          <cell r="L357">
            <v>0.04</v>
          </cell>
          <cell r="M357">
            <v>1</v>
          </cell>
          <cell r="N357">
            <v>0</v>
          </cell>
          <cell r="O357">
            <v>0</v>
          </cell>
          <cell r="P357">
            <v>0</v>
          </cell>
          <cell r="Q357">
            <v>353</v>
          </cell>
          <cell r="S357" t="str">
            <v>EQUIPE CIV</v>
          </cell>
          <cell r="T357">
            <v>38971</v>
          </cell>
        </row>
        <row r="358">
          <cell r="D358" t="str">
            <v>Estrutura Metálica</v>
          </cell>
          <cell r="E358" t="str">
            <v>13 dias</v>
          </cell>
          <cell r="F358">
            <v>38922.333333333336</v>
          </cell>
          <cell r="G358">
            <v>39006.333333333336</v>
          </cell>
          <cell r="H358" t="str">
            <v>NA</v>
          </cell>
          <cell r="I358">
            <v>38947.729166666664</v>
          </cell>
          <cell r="J358">
            <v>39022.729166666664</v>
          </cell>
          <cell r="K358" t="str">
            <v>NA</v>
          </cell>
          <cell r="L358">
            <v>0.48</v>
          </cell>
          <cell r="M358">
            <v>11</v>
          </cell>
          <cell r="N358">
            <v>0</v>
          </cell>
          <cell r="O358">
            <v>0</v>
          </cell>
          <cell r="P358">
            <v>0</v>
          </cell>
          <cell r="T358">
            <v>39022</v>
          </cell>
        </row>
        <row r="359">
          <cell r="B359" t="str">
            <v>DD.265.DP.01</v>
          </cell>
          <cell r="D359" t="str">
            <v>Desenho De Projeto</v>
          </cell>
          <cell r="E359" t="str">
            <v>13 dias</v>
          </cell>
          <cell r="F359">
            <v>38922.333333333336</v>
          </cell>
          <cell r="G359">
            <v>39006.333333333336</v>
          </cell>
          <cell r="H359" t="str">
            <v>NA</v>
          </cell>
          <cell r="I359">
            <v>38947.729166666664</v>
          </cell>
          <cell r="J359">
            <v>39022.729166666664</v>
          </cell>
          <cell r="K359" t="str">
            <v>NA</v>
          </cell>
          <cell r="L359">
            <v>0.48</v>
          </cell>
          <cell r="M359">
            <v>11</v>
          </cell>
          <cell r="N359">
            <v>0</v>
          </cell>
          <cell r="O359">
            <v>0</v>
          </cell>
          <cell r="P359">
            <v>0</v>
          </cell>
          <cell r="Q359">
            <v>349</v>
          </cell>
          <cell r="S359" t="str">
            <v>EQUIPE MET</v>
          </cell>
          <cell r="T359">
            <v>39022</v>
          </cell>
        </row>
        <row r="360">
          <cell r="D360" t="str">
            <v>Elétrica</v>
          </cell>
          <cell r="E360" t="str">
            <v>14 dias</v>
          </cell>
          <cell r="F360">
            <v>38922.333333333336</v>
          </cell>
          <cell r="G360">
            <v>38961.333333333336</v>
          </cell>
          <cell r="H360" t="str">
            <v>NA</v>
          </cell>
          <cell r="I360">
            <v>38958.729166666664</v>
          </cell>
          <cell r="J360">
            <v>38982.729166666664</v>
          </cell>
          <cell r="K360" t="str">
            <v>NA</v>
          </cell>
          <cell r="L360">
            <v>0.22</v>
          </cell>
          <cell r="M360">
            <v>5</v>
          </cell>
          <cell r="N360">
            <v>0</v>
          </cell>
          <cell r="O360">
            <v>0</v>
          </cell>
          <cell r="P360">
            <v>0</v>
          </cell>
          <cell r="T360">
            <v>38982</v>
          </cell>
        </row>
        <row r="361">
          <cell r="D361" t="str">
            <v>Desenho De Detalhamento</v>
          </cell>
          <cell r="E361" t="str">
            <v>14 dias</v>
          </cell>
          <cell r="F361">
            <v>38922.333333333336</v>
          </cell>
          <cell r="G361">
            <v>38961.333333333336</v>
          </cell>
          <cell r="H361" t="str">
            <v>NA</v>
          </cell>
          <cell r="I361">
            <v>38958.729166666664</v>
          </cell>
          <cell r="J361">
            <v>38982.729166666664</v>
          </cell>
          <cell r="K361" t="str">
            <v>NA</v>
          </cell>
          <cell r="L361">
            <v>0.22</v>
          </cell>
          <cell r="M361">
            <v>5</v>
          </cell>
          <cell r="N361">
            <v>0</v>
          </cell>
          <cell r="O361">
            <v>0</v>
          </cell>
          <cell r="P361">
            <v>0</v>
          </cell>
          <cell r="T361">
            <v>38982</v>
          </cell>
        </row>
        <row r="362">
          <cell r="B362" t="str">
            <v>DE.265.DD.01</v>
          </cell>
          <cell r="D362" t="str">
            <v>Disposição De Força, Controle e Aterramento</v>
          </cell>
          <cell r="E362" t="str">
            <v>6 dias</v>
          </cell>
          <cell r="F362">
            <v>38922.333333333336</v>
          </cell>
          <cell r="G362">
            <v>38961.333333333336</v>
          </cell>
          <cell r="H362" t="str">
            <v>NA</v>
          </cell>
          <cell r="I362">
            <v>38938.729166666664</v>
          </cell>
          <cell r="J362">
            <v>38972.729166666664</v>
          </cell>
          <cell r="K362" t="str">
            <v>NA</v>
          </cell>
          <cell r="L362">
            <v>0.09</v>
          </cell>
          <cell r="M362">
            <v>2</v>
          </cell>
          <cell r="N362">
            <v>0</v>
          </cell>
          <cell r="O362">
            <v>0</v>
          </cell>
          <cell r="P362">
            <v>0</v>
          </cell>
          <cell r="Q362">
            <v>353</v>
          </cell>
          <cell r="R362">
            <v>361</v>
          </cell>
          <cell r="S362" t="str">
            <v>EQUIPE ELE</v>
          </cell>
          <cell r="T362">
            <v>38972</v>
          </cell>
        </row>
        <row r="363">
          <cell r="B363" t="str">
            <v>DE.265.DD.02</v>
          </cell>
          <cell r="D363" t="str">
            <v>Iluminação</v>
          </cell>
          <cell r="E363" t="str">
            <v>8 dias</v>
          </cell>
          <cell r="F363">
            <v>38939.333333333336</v>
          </cell>
          <cell r="G363">
            <v>38973.333333333336</v>
          </cell>
          <cell r="H363" t="str">
            <v>NA</v>
          </cell>
          <cell r="I363">
            <v>38958.729166666664</v>
          </cell>
          <cell r="J363">
            <v>38982.729166666664</v>
          </cell>
          <cell r="K363" t="str">
            <v>NA</v>
          </cell>
          <cell r="L363">
            <v>0.13</v>
          </cell>
          <cell r="M363">
            <v>3</v>
          </cell>
          <cell r="N363">
            <v>0</v>
          </cell>
          <cell r="O363">
            <v>0</v>
          </cell>
          <cell r="P363">
            <v>0</v>
          </cell>
          <cell r="Q363">
            <v>360</v>
          </cell>
          <cell r="S363" t="str">
            <v>EQUIPE ELE</v>
          </cell>
          <cell r="T363">
            <v>38982</v>
          </cell>
        </row>
        <row r="364">
          <cell r="B364" t="str">
            <v>1.1.12</v>
          </cell>
          <cell r="C364" t="str">
            <v>270A</v>
          </cell>
          <cell r="D364" t="str">
            <v>Espessamento de Concentrados (1B)</v>
          </cell>
          <cell r="E364" t="str">
            <v>71 dias</v>
          </cell>
          <cell r="F364">
            <v>38866.375</v>
          </cell>
          <cell r="G364">
            <v>38881.333333333336</v>
          </cell>
          <cell r="H364">
            <v>38881.333333333336</v>
          </cell>
          <cell r="I364">
            <v>38932.729166666664</v>
          </cell>
          <cell r="J364">
            <v>38987.729166666664</v>
          </cell>
          <cell r="K364" t="str">
            <v>NA</v>
          </cell>
          <cell r="L364">
            <v>0.99</v>
          </cell>
          <cell r="M364">
            <v>22.75</v>
          </cell>
          <cell r="N364">
            <v>7.5</v>
          </cell>
          <cell r="O364">
            <v>32.97</v>
          </cell>
          <cell r="P364">
            <v>32.97</v>
          </cell>
          <cell r="T364">
            <v>38987</v>
          </cell>
        </row>
        <row r="365">
          <cell r="D365" t="str">
            <v>Projeto Básico</v>
          </cell>
          <cell r="E365" t="str">
            <v>43 dias</v>
          </cell>
          <cell r="F365">
            <v>38866.333333333336</v>
          </cell>
          <cell r="G365">
            <v>38881.333333333336</v>
          </cell>
          <cell r="H365">
            <v>38881.333333333336</v>
          </cell>
          <cell r="I365">
            <v>38894.729166666664</v>
          </cell>
          <cell r="J365">
            <v>38945.729166666664</v>
          </cell>
          <cell r="K365" t="str">
            <v>NA</v>
          </cell>
          <cell r="L365">
            <v>0.56000000000000005</v>
          </cell>
          <cell r="M365">
            <v>12.75</v>
          </cell>
          <cell r="N365">
            <v>7.5</v>
          </cell>
          <cell r="O365">
            <v>58.82</v>
          </cell>
          <cell r="P365">
            <v>58.82</v>
          </cell>
          <cell r="T365">
            <v>38945</v>
          </cell>
        </row>
        <row r="366">
          <cell r="D366" t="str">
            <v>Processo</v>
          </cell>
          <cell r="E366" t="str">
            <v>3 dias</v>
          </cell>
          <cell r="F366">
            <v>38866.333333333336</v>
          </cell>
          <cell r="G366">
            <v>38924.333333333336</v>
          </cell>
          <cell r="H366">
            <v>38924.333333333336</v>
          </cell>
          <cell r="I366">
            <v>38868.729166666664</v>
          </cell>
          <cell r="J366">
            <v>38926.729166666664</v>
          </cell>
          <cell r="K366" t="str">
            <v>NA</v>
          </cell>
          <cell r="L366">
            <v>0.16</v>
          </cell>
          <cell r="M366">
            <v>3.75</v>
          </cell>
          <cell r="N366">
            <v>3</v>
          </cell>
          <cell r="O366">
            <v>80</v>
          </cell>
          <cell r="P366">
            <v>80</v>
          </cell>
          <cell r="T366">
            <v>38926</v>
          </cell>
        </row>
        <row r="367">
          <cell r="B367" t="str">
            <v>BP.270.FD.01</v>
          </cell>
          <cell r="D367" t="str">
            <v>Folha De Dados - Espessador/ Agitador</v>
          </cell>
          <cell r="E367" t="str">
            <v>3 dias</v>
          </cell>
          <cell r="F367">
            <v>38866.333333333336</v>
          </cell>
          <cell r="G367">
            <v>38924.333333333336</v>
          </cell>
          <cell r="H367">
            <v>38924.333333333336</v>
          </cell>
          <cell r="I367">
            <v>38868.729166666664</v>
          </cell>
          <cell r="J367">
            <v>38926.729166666664</v>
          </cell>
          <cell r="K367" t="str">
            <v>NA</v>
          </cell>
          <cell r="L367">
            <v>0.16</v>
          </cell>
          <cell r="M367">
            <v>3.75</v>
          </cell>
          <cell r="N367">
            <v>3</v>
          </cell>
          <cell r="O367">
            <v>80</v>
          </cell>
          <cell r="P367">
            <v>80</v>
          </cell>
          <cell r="Q367" t="str">
            <v>88II</v>
          </cell>
          <cell r="S367" t="str">
            <v>EQUIPE PRO</v>
          </cell>
          <cell r="T367">
            <v>38926</v>
          </cell>
        </row>
        <row r="368">
          <cell r="D368" t="str">
            <v>Mecânica</v>
          </cell>
          <cell r="E368" t="str">
            <v>11 dias</v>
          </cell>
          <cell r="F368">
            <v>38867.333333333336</v>
          </cell>
          <cell r="G368">
            <v>38926.333333333336</v>
          </cell>
          <cell r="H368" t="str">
            <v>NA</v>
          </cell>
          <cell r="I368">
            <v>38882.729166666664</v>
          </cell>
          <cell r="J368">
            <v>38940.729166666664</v>
          </cell>
          <cell r="K368" t="str">
            <v>NA</v>
          </cell>
          <cell r="L368">
            <v>0.09</v>
          </cell>
          <cell r="M368">
            <v>2</v>
          </cell>
          <cell r="N368">
            <v>0</v>
          </cell>
          <cell r="O368">
            <v>0</v>
          </cell>
          <cell r="P368">
            <v>0</v>
          </cell>
          <cell r="T368">
            <v>38940</v>
          </cell>
        </row>
        <row r="369">
          <cell r="B369" t="str">
            <v>BB.270.DB.01</v>
          </cell>
          <cell r="D369" t="str">
            <v>Desenho Básico - Planta e Cortes</v>
          </cell>
          <cell r="E369" t="str">
            <v>6 dias</v>
          </cell>
          <cell r="F369">
            <v>38867.333333333336</v>
          </cell>
          <cell r="G369">
            <v>38926.333333333336</v>
          </cell>
          <cell r="H369" t="str">
            <v>NA</v>
          </cell>
          <cell r="I369">
            <v>38874.729166666664</v>
          </cell>
          <cell r="J369">
            <v>38933.729166666664</v>
          </cell>
          <cell r="K369" t="str">
            <v>NA</v>
          </cell>
          <cell r="L369">
            <v>0.09</v>
          </cell>
          <cell r="M369">
            <v>2</v>
          </cell>
          <cell r="N369">
            <v>0</v>
          </cell>
          <cell r="O369">
            <v>0</v>
          </cell>
          <cell r="P369">
            <v>0</v>
          </cell>
          <cell r="Q369">
            <v>90</v>
          </cell>
          <cell r="R369" t="str">
            <v>368;370;374</v>
          </cell>
          <cell r="S369" t="str">
            <v>EQUIPE MEC</v>
          </cell>
          <cell r="T369">
            <v>38933</v>
          </cell>
        </row>
        <row r="370">
          <cell r="D370" t="str">
            <v>APROVAÇÃO EBX</v>
          </cell>
          <cell r="E370" t="str">
            <v>5 dias</v>
          </cell>
          <cell r="F370">
            <v>38875.333333333336</v>
          </cell>
          <cell r="G370">
            <v>38936.333333333336</v>
          </cell>
          <cell r="H370" t="str">
            <v>NA</v>
          </cell>
          <cell r="I370">
            <v>38882.729166666664</v>
          </cell>
          <cell r="J370">
            <v>38940.729166666664</v>
          </cell>
          <cell r="K370" t="str">
            <v>NA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 t="str">
            <v>#ERRO</v>
          </cell>
          <cell r="Q370">
            <v>367</v>
          </cell>
          <cell r="T370">
            <v>38940</v>
          </cell>
        </row>
        <row r="371">
          <cell r="D371" t="str">
            <v>Tubulação</v>
          </cell>
          <cell r="E371" t="str">
            <v>43 dias</v>
          </cell>
          <cell r="F371">
            <v>38875.333333333336</v>
          </cell>
          <cell r="G371">
            <v>38881.333333333336</v>
          </cell>
          <cell r="H371">
            <v>38881.333333333336</v>
          </cell>
          <cell r="I371">
            <v>38894.729166666664</v>
          </cell>
          <cell r="J371">
            <v>38945.729166666664</v>
          </cell>
          <cell r="K371" t="str">
            <v>NA</v>
          </cell>
          <cell r="L371">
            <v>0.31</v>
          </cell>
          <cell r="M371">
            <v>7</v>
          </cell>
          <cell r="N371">
            <v>4.5</v>
          </cell>
          <cell r="O371">
            <v>64.290000000000006</v>
          </cell>
          <cell r="P371">
            <v>64.290000000000006</v>
          </cell>
          <cell r="T371">
            <v>38945</v>
          </cell>
        </row>
        <row r="372">
          <cell r="B372" t="str">
            <v>BH.270.DB.01</v>
          </cell>
          <cell r="D372" t="str">
            <v>Desenho Básico - Planta/ Cortes</v>
          </cell>
          <cell r="E372" t="str">
            <v>6 dias</v>
          </cell>
          <cell r="F372">
            <v>38875.333333333336</v>
          </cell>
          <cell r="G372">
            <v>38936.333333333336</v>
          </cell>
          <cell r="H372" t="str">
            <v>NA</v>
          </cell>
          <cell r="I372">
            <v>38886.729166666664</v>
          </cell>
          <cell r="J372">
            <v>38945.729166666664</v>
          </cell>
          <cell r="K372" t="str">
            <v>NA</v>
          </cell>
          <cell r="L372">
            <v>0.09</v>
          </cell>
          <cell r="M372">
            <v>2</v>
          </cell>
          <cell r="N372">
            <v>0</v>
          </cell>
          <cell r="O372">
            <v>0</v>
          </cell>
          <cell r="P372">
            <v>0</v>
          </cell>
          <cell r="Q372" t="str">
            <v>39II;367</v>
          </cell>
          <cell r="S372" t="str">
            <v>EQUIPE TUB</v>
          </cell>
          <cell r="T372">
            <v>38945</v>
          </cell>
        </row>
        <row r="373">
          <cell r="B373" t="str">
            <v>BH.270.MC.01</v>
          </cell>
          <cell r="D373" t="str">
            <v>Memória De Cálculo - Bombas</v>
          </cell>
          <cell r="E373" t="str">
            <v>10 dias</v>
          </cell>
          <cell r="F373">
            <v>38887.333333333336</v>
          </cell>
          <cell r="G373">
            <v>38881.333333333336</v>
          </cell>
          <cell r="H373">
            <v>38881.333333333336</v>
          </cell>
          <cell r="I373">
            <v>38894.729166666664</v>
          </cell>
          <cell r="J373">
            <v>38896.729166666664</v>
          </cell>
          <cell r="K373" t="str">
            <v>NA</v>
          </cell>
          <cell r="L373">
            <v>0.22</v>
          </cell>
          <cell r="M373">
            <v>5</v>
          </cell>
          <cell r="N373">
            <v>4.5</v>
          </cell>
          <cell r="O373">
            <v>90</v>
          </cell>
          <cell r="P373">
            <v>90</v>
          </cell>
          <cell r="Q373" t="str">
            <v>39II</v>
          </cell>
          <cell r="S373" t="str">
            <v>EQUIPE TUB</v>
          </cell>
          <cell r="T373">
            <v>38896</v>
          </cell>
        </row>
        <row r="374">
          <cell r="D374" t="str">
            <v>Projeto Detalhado</v>
          </cell>
          <cell r="E374" t="str">
            <v>22 dias</v>
          </cell>
          <cell r="F374">
            <v>38905.333333333336</v>
          </cell>
          <cell r="G374">
            <v>38954.333333333336</v>
          </cell>
          <cell r="H374" t="str">
            <v>NA</v>
          </cell>
          <cell r="I374">
            <v>38932.729166666664</v>
          </cell>
          <cell r="J374">
            <v>38987.729166666664</v>
          </cell>
          <cell r="K374" t="str">
            <v>NA</v>
          </cell>
          <cell r="L374">
            <v>0.44</v>
          </cell>
          <cell r="M374">
            <v>10</v>
          </cell>
          <cell r="N374">
            <v>0</v>
          </cell>
          <cell r="O374">
            <v>0</v>
          </cell>
          <cell r="P374">
            <v>0</v>
          </cell>
          <cell r="T374">
            <v>38987</v>
          </cell>
        </row>
        <row r="375">
          <cell r="D375" t="str">
            <v>Civil</v>
          </cell>
          <cell r="E375" t="str">
            <v>8 dias</v>
          </cell>
          <cell r="F375">
            <v>38905.333333333336</v>
          </cell>
          <cell r="G375">
            <v>38954.333333333336</v>
          </cell>
          <cell r="H375" t="str">
            <v>NA</v>
          </cell>
          <cell r="I375">
            <v>38915.729166666664</v>
          </cell>
          <cell r="J375">
            <v>38965.729166666664</v>
          </cell>
          <cell r="K375" t="str">
            <v>NA</v>
          </cell>
          <cell r="L375">
            <v>0.22</v>
          </cell>
          <cell r="M375">
            <v>5</v>
          </cell>
          <cell r="N375">
            <v>0</v>
          </cell>
          <cell r="O375">
            <v>0</v>
          </cell>
          <cell r="P375">
            <v>0</v>
          </cell>
          <cell r="T375">
            <v>38965</v>
          </cell>
        </row>
        <row r="376">
          <cell r="B376" t="str">
            <v>DC.270.DD.01</v>
          </cell>
          <cell r="D376" t="str">
            <v>Desenho De Detalhamento - Forma e Armação</v>
          </cell>
          <cell r="E376" t="str">
            <v>8 dias</v>
          </cell>
          <cell r="F376">
            <v>38905.333333333336</v>
          </cell>
          <cell r="G376">
            <v>38954.333333333336</v>
          </cell>
          <cell r="H376" t="str">
            <v>NA</v>
          </cell>
          <cell r="I376">
            <v>38915.729166666664</v>
          </cell>
          <cell r="J376">
            <v>38965.729166666664</v>
          </cell>
          <cell r="K376" t="str">
            <v>NA</v>
          </cell>
          <cell r="L376">
            <v>0.22</v>
          </cell>
          <cell r="M376">
            <v>5</v>
          </cell>
          <cell r="N376">
            <v>0</v>
          </cell>
          <cell r="O376">
            <v>0</v>
          </cell>
          <cell r="P376">
            <v>0</v>
          </cell>
          <cell r="Q376" t="str">
            <v>318TT;367</v>
          </cell>
          <cell r="R376">
            <v>377</v>
          </cell>
          <cell r="S376" t="str">
            <v>EQUIPE CIV</v>
          </cell>
          <cell r="T376">
            <v>38965</v>
          </cell>
        </row>
        <row r="377">
          <cell r="D377" t="str">
            <v>Elétrica</v>
          </cell>
          <cell r="E377" t="str">
            <v>14 dias</v>
          </cell>
          <cell r="F377">
            <v>38919.333333333336</v>
          </cell>
          <cell r="G377">
            <v>38966.333333333336</v>
          </cell>
          <cell r="H377" t="str">
            <v>NA</v>
          </cell>
          <cell r="I377">
            <v>38932.729166666664</v>
          </cell>
          <cell r="J377">
            <v>38987.729166666664</v>
          </cell>
          <cell r="K377" t="str">
            <v>NA</v>
          </cell>
          <cell r="L377">
            <v>0.22</v>
          </cell>
          <cell r="M377">
            <v>5</v>
          </cell>
          <cell r="N377">
            <v>0</v>
          </cell>
          <cell r="O377">
            <v>0</v>
          </cell>
          <cell r="P377">
            <v>0</v>
          </cell>
          <cell r="T377">
            <v>38987</v>
          </cell>
        </row>
        <row r="378">
          <cell r="D378" t="str">
            <v>Desenho De Detalhamento</v>
          </cell>
          <cell r="E378" t="str">
            <v>14 dias</v>
          </cell>
          <cell r="F378">
            <v>38919.333333333336</v>
          </cell>
          <cell r="G378">
            <v>38966.333333333336</v>
          </cell>
          <cell r="H378" t="str">
            <v>NA</v>
          </cell>
          <cell r="I378">
            <v>38932.729166666664</v>
          </cell>
          <cell r="J378">
            <v>38987.729166666664</v>
          </cell>
          <cell r="K378" t="str">
            <v>NA</v>
          </cell>
          <cell r="L378">
            <v>0.22</v>
          </cell>
          <cell r="M378">
            <v>5</v>
          </cell>
          <cell r="N378">
            <v>0</v>
          </cell>
          <cell r="O378">
            <v>0</v>
          </cell>
          <cell r="P378">
            <v>0</v>
          </cell>
          <cell r="T378">
            <v>38987</v>
          </cell>
        </row>
        <row r="379">
          <cell r="B379" t="str">
            <v>DE.270.DD.01</v>
          </cell>
          <cell r="D379" t="str">
            <v>Disposição De Força, Controle e Aterramento</v>
          </cell>
          <cell r="E379" t="str">
            <v>8 dias</v>
          </cell>
          <cell r="F379">
            <v>38919.333333333336</v>
          </cell>
          <cell r="G379">
            <v>38966.333333333336</v>
          </cell>
          <cell r="H379" t="str">
            <v>NA</v>
          </cell>
          <cell r="I379">
            <v>38932.729166666664</v>
          </cell>
          <cell r="J379">
            <v>38979.729166666664</v>
          </cell>
          <cell r="K379" t="str">
            <v>NA</v>
          </cell>
          <cell r="L379">
            <v>0.13</v>
          </cell>
          <cell r="M379">
            <v>3</v>
          </cell>
          <cell r="N379">
            <v>0</v>
          </cell>
          <cell r="O379">
            <v>0</v>
          </cell>
          <cell r="P379">
            <v>0</v>
          </cell>
          <cell r="Q379">
            <v>374</v>
          </cell>
          <cell r="R379">
            <v>378</v>
          </cell>
          <cell r="S379" t="str">
            <v>EQUIPE ELE</v>
          </cell>
          <cell r="T379">
            <v>38979</v>
          </cell>
        </row>
        <row r="380">
          <cell r="B380" t="str">
            <v>DE.270.DD.02</v>
          </cell>
          <cell r="D380" t="str">
            <v>Iluminação</v>
          </cell>
          <cell r="E380" t="str">
            <v>6 dias</v>
          </cell>
          <cell r="F380">
            <v>38919.333333333336</v>
          </cell>
          <cell r="G380">
            <v>38980.333333333336</v>
          </cell>
          <cell r="H380" t="str">
            <v>NA</v>
          </cell>
          <cell r="I380">
            <v>38931.729166666664</v>
          </cell>
          <cell r="J380">
            <v>38987.729166666664</v>
          </cell>
          <cell r="K380" t="str">
            <v>NA</v>
          </cell>
          <cell r="L380">
            <v>0.09</v>
          </cell>
          <cell r="M380">
            <v>2</v>
          </cell>
          <cell r="N380">
            <v>0</v>
          </cell>
          <cell r="O380">
            <v>0</v>
          </cell>
          <cell r="P380">
            <v>0</v>
          </cell>
          <cell r="Q380">
            <v>377</v>
          </cell>
          <cell r="S380" t="str">
            <v>EQUIPE ELE</v>
          </cell>
          <cell r="T380">
            <v>38987</v>
          </cell>
        </row>
        <row r="381">
          <cell r="B381" t="str">
            <v>1.1.13</v>
          </cell>
          <cell r="C381" t="str">
            <v>275A</v>
          </cell>
          <cell r="D381" t="str">
            <v>Planta de Reagentes (2B)</v>
          </cell>
          <cell r="E381" t="str">
            <v>74 dias</v>
          </cell>
          <cell r="F381">
            <v>38814.375</v>
          </cell>
          <cell r="G381">
            <v>38824.333333333336</v>
          </cell>
          <cell r="H381">
            <v>38824.333333333336</v>
          </cell>
          <cell r="I381">
            <v>38833.375</v>
          </cell>
          <cell r="J381">
            <v>38931.729166666664</v>
          </cell>
          <cell r="K381" t="str">
            <v>NA</v>
          </cell>
          <cell r="L381">
            <v>1.26</v>
          </cell>
          <cell r="M381">
            <v>28.88</v>
          </cell>
          <cell r="N381">
            <v>25.99</v>
          </cell>
          <cell r="O381">
            <v>90</v>
          </cell>
          <cell r="P381">
            <v>90</v>
          </cell>
          <cell r="T381">
            <v>38931</v>
          </cell>
        </row>
        <row r="382">
          <cell r="D382" t="str">
            <v>Projeto Básico</v>
          </cell>
          <cell r="E382" t="str">
            <v>74 dias</v>
          </cell>
          <cell r="F382">
            <v>38814.333333333336</v>
          </cell>
          <cell r="G382">
            <v>38824.333333333336</v>
          </cell>
          <cell r="H382">
            <v>38824.333333333336</v>
          </cell>
          <cell r="I382">
            <v>38833.729166666664</v>
          </cell>
          <cell r="J382">
            <v>38931.729166666664</v>
          </cell>
          <cell r="K382" t="str">
            <v>NA</v>
          </cell>
          <cell r="L382">
            <v>1.26</v>
          </cell>
          <cell r="M382">
            <v>28.88</v>
          </cell>
          <cell r="N382">
            <v>25.99</v>
          </cell>
          <cell r="O382">
            <v>90</v>
          </cell>
          <cell r="P382">
            <v>90</v>
          </cell>
          <cell r="T382">
            <v>38931</v>
          </cell>
        </row>
        <row r="383">
          <cell r="D383" t="str">
            <v>Processo</v>
          </cell>
          <cell r="E383" t="str">
            <v>10 dias</v>
          </cell>
          <cell r="F383">
            <v>38814.333333333336</v>
          </cell>
          <cell r="G383">
            <v>38824.333333333336</v>
          </cell>
          <cell r="H383">
            <v>38824.333333333336</v>
          </cell>
          <cell r="I383">
            <v>38833.729166666664</v>
          </cell>
          <cell r="J383">
            <v>38839.729166666664</v>
          </cell>
          <cell r="K383" t="str">
            <v>NA</v>
          </cell>
          <cell r="L383">
            <v>0.11</v>
          </cell>
          <cell r="M383">
            <v>2.5</v>
          </cell>
          <cell r="N383">
            <v>2.25</v>
          </cell>
          <cell r="O383">
            <v>90</v>
          </cell>
          <cell r="P383">
            <v>90</v>
          </cell>
          <cell r="T383">
            <v>38839</v>
          </cell>
        </row>
        <row r="384">
          <cell r="B384" t="str">
            <v>BP.275.FP.01</v>
          </cell>
          <cell r="D384" t="str">
            <v>Fluxograma De Processo</v>
          </cell>
          <cell r="E384" t="str">
            <v>10 dias</v>
          </cell>
          <cell r="F384">
            <v>38814.333333333336</v>
          </cell>
          <cell r="G384">
            <v>38824.333333333336</v>
          </cell>
          <cell r="H384">
            <v>38824.333333333336</v>
          </cell>
          <cell r="I384">
            <v>38833.729166666664</v>
          </cell>
          <cell r="J384">
            <v>38839.729166666664</v>
          </cell>
          <cell r="K384" t="str">
            <v>NA</v>
          </cell>
          <cell r="L384">
            <v>0.11</v>
          </cell>
          <cell r="M384">
            <v>2.5</v>
          </cell>
          <cell r="N384">
            <v>2.25</v>
          </cell>
          <cell r="O384">
            <v>90</v>
          </cell>
          <cell r="P384">
            <v>90</v>
          </cell>
          <cell r="Q384" t="str">
            <v>14II</v>
          </cell>
          <cell r="S384" t="str">
            <v>EQUIPE PRO</v>
          </cell>
          <cell r="T384">
            <v>38839</v>
          </cell>
        </row>
        <row r="385">
          <cell r="D385" t="str">
            <v>Estrutura Metálica</v>
          </cell>
          <cell r="E385" t="str">
            <v>15 dias</v>
          </cell>
          <cell r="F385" t="str">
            <v>NA</v>
          </cell>
          <cell r="G385">
            <v>38911.333333333336</v>
          </cell>
          <cell r="H385">
            <v>38911.333333333336</v>
          </cell>
          <cell r="I385" t="str">
            <v>NA</v>
          </cell>
          <cell r="J385">
            <v>38931.729166666664</v>
          </cell>
          <cell r="K385" t="str">
            <v>NA</v>
          </cell>
          <cell r="L385">
            <v>1.1499999999999999</v>
          </cell>
          <cell r="M385">
            <v>26.38</v>
          </cell>
          <cell r="N385">
            <v>23.74</v>
          </cell>
          <cell r="O385">
            <v>90</v>
          </cell>
          <cell r="P385">
            <v>90</v>
          </cell>
          <cell r="T385">
            <v>38931</v>
          </cell>
        </row>
        <row r="386">
          <cell r="B386" t="str">
            <v>BD.275.MC.01</v>
          </cell>
          <cell r="D386" t="str">
            <v>Memória De Cálculo</v>
          </cell>
          <cell r="E386" t="str">
            <v>15 dias</v>
          </cell>
          <cell r="F386" t="str">
            <v>NA</v>
          </cell>
          <cell r="G386">
            <v>38911.333333333336</v>
          </cell>
          <cell r="H386">
            <v>38911.333333333336</v>
          </cell>
          <cell r="I386" t="str">
            <v>NA</v>
          </cell>
          <cell r="J386">
            <v>38931.729166666664</v>
          </cell>
          <cell r="K386" t="str">
            <v>NA</v>
          </cell>
          <cell r="L386">
            <v>1.1499999999999999</v>
          </cell>
          <cell r="M386">
            <v>26.38</v>
          </cell>
          <cell r="N386">
            <v>23.74</v>
          </cell>
          <cell r="O386">
            <v>90</v>
          </cell>
          <cell r="P386">
            <v>90</v>
          </cell>
          <cell r="Q386">
            <v>337</v>
          </cell>
          <cell r="S386" t="str">
            <v>EQUIPE MET</v>
          </cell>
          <cell r="T386">
            <v>38931</v>
          </cell>
        </row>
        <row r="387">
          <cell r="B387" t="str">
            <v>1.1.14</v>
          </cell>
          <cell r="C387" t="str">
            <v>280A</v>
          </cell>
          <cell r="D387" t="str">
            <v>Filtragem (2C)</v>
          </cell>
          <cell r="E387" t="str">
            <v>144 dias</v>
          </cell>
          <cell r="F387">
            <v>38825.333333333336</v>
          </cell>
          <cell r="G387">
            <v>38819.333333333336</v>
          </cell>
          <cell r="H387">
            <v>38819.333333333336</v>
          </cell>
          <cell r="I387">
            <v>38947.729166666664</v>
          </cell>
          <cell r="J387">
            <v>39041.729166666664</v>
          </cell>
          <cell r="K387" t="str">
            <v>NA</v>
          </cell>
          <cell r="L387">
            <v>5.94</v>
          </cell>
          <cell r="M387">
            <v>136</v>
          </cell>
          <cell r="N387">
            <v>9.1</v>
          </cell>
          <cell r="O387">
            <v>6.69</v>
          </cell>
          <cell r="P387">
            <v>6.69</v>
          </cell>
          <cell r="T387">
            <v>39041</v>
          </cell>
        </row>
        <row r="388">
          <cell r="D388" t="str">
            <v>Projeto Básico</v>
          </cell>
          <cell r="E388" t="str">
            <v>87 dias</v>
          </cell>
          <cell r="F388">
            <v>38825.333333333336</v>
          </cell>
          <cell r="G388">
            <v>38819.333333333336</v>
          </cell>
          <cell r="H388">
            <v>38819.333333333336</v>
          </cell>
          <cell r="I388">
            <v>38873.729166666664</v>
          </cell>
          <cell r="J388">
            <v>38951.729166666664</v>
          </cell>
          <cell r="K388" t="str">
            <v>NA</v>
          </cell>
          <cell r="L388">
            <v>0.85</v>
          </cell>
          <cell r="M388">
            <v>19.5</v>
          </cell>
          <cell r="N388">
            <v>9.1</v>
          </cell>
          <cell r="O388">
            <v>46.67</v>
          </cell>
          <cell r="P388">
            <v>46.67</v>
          </cell>
          <cell r="T388">
            <v>38951</v>
          </cell>
        </row>
        <row r="389">
          <cell r="D389" t="str">
            <v>Processo</v>
          </cell>
          <cell r="E389" t="str">
            <v>2 dias</v>
          </cell>
          <cell r="F389">
            <v>38825.333333333336</v>
          </cell>
          <cell r="G389">
            <v>38939.333333333336</v>
          </cell>
          <cell r="H389">
            <v>38939.333333333336</v>
          </cell>
          <cell r="I389">
            <v>38826.729166666664</v>
          </cell>
          <cell r="J389">
            <v>38940.729166666664</v>
          </cell>
          <cell r="K389" t="str">
            <v>NA</v>
          </cell>
          <cell r="L389">
            <v>0.11</v>
          </cell>
          <cell r="M389">
            <v>2.5</v>
          </cell>
          <cell r="N389">
            <v>1.45</v>
          </cell>
          <cell r="O389">
            <v>58</v>
          </cell>
          <cell r="P389">
            <v>58</v>
          </cell>
          <cell r="T389">
            <v>38940</v>
          </cell>
        </row>
        <row r="390">
          <cell r="B390" t="str">
            <v>BP.280.FD.01</v>
          </cell>
          <cell r="D390" t="str">
            <v>Folha De Dados - Filtros/ Agitador</v>
          </cell>
          <cell r="E390" t="str">
            <v>2 dias</v>
          </cell>
          <cell r="F390">
            <v>38825.333333333336</v>
          </cell>
          <cell r="G390">
            <v>38939.333333333336</v>
          </cell>
          <cell r="H390">
            <v>38939.333333333336</v>
          </cell>
          <cell r="I390">
            <v>38826.729166666664</v>
          </cell>
          <cell r="J390">
            <v>38940.729166666664</v>
          </cell>
          <cell r="K390" t="str">
            <v>NA</v>
          </cell>
          <cell r="L390">
            <v>0.11</v>
          </cell>
          <cell r="M390">
            <v>2.5</v>
          </cell>
          <cell r="N390">
            <v>1.45</v>
          </cell>
          <cell r="O390">
            <v>58</v>
          </cell>
          <cell r="P390">
            <v>58</v>
          </cell>
          <cell r="Q390" t="str">
            <v>14II</v>
          </cell>
          <cell r="S390" t="str">
            <v>EQUIPE PRO</v>
          </cell>
          <cell r="T390">
            <v>38940</v>
          </cell>
        </row>
        <row r="391">
          <cell r="D391" t="str">
            <v>Mecânica</v>
          </cell>
          <cell r="E391" t="str">
            <v>86 dias</v>
          </cell>
          <cell r="F391">
            <v>38833.333333333336</v>
          </cell>
          <cell r="G391">
            <v>38819.333333333336</v>
          </cell>
          <cell r="H391">
            <v>38819.333333333336</v>
          </cell>
          <cell r="I391">
            <v>38863.729166666664</v>
          </cell>
          <cell r="J391">
            <v>38950.729166666664</v>
          </cell>
          <cell r="K391" t="str">
            <v>NA</v>
          </cell>
          <cell r="L391">
            <v>0.48</v>
          </cell>
          <cell r="M391">
            <v>11</v>
          </cell>
          <cell r="N391">
            <v>4.05</v>
          </cell>
          <cell r="O391">
            <v>36.82</v>
          </cell>
          <cell r="P391">
            <v>36.82</v>
          </cell>
          <cell r="T391">
            <v>38950</v>
          </cell>
        </row>
        <row r="392">
          <cell r="B392" t="str">
            <v>BB.280.DB.01</v>
          </cell>
          <cell r="D392" t="str">
            <v>Desenho Básico - Planta e Cortes</v>
          </cell>
          <cell r="E392" t="str">
            <v>77 dias</v>
          </cell>
          <cell r="F392">
            <v>38833.333333333336</v>
          </cell>
          <cell r="G392">
            <v>38819.333333333336</v>
          </cell>
          <cell r="H392">
            <v>38819.333333333336</v>
          </cell>
          <cell r="I392">
            <v>38855.729166666664</v>
          </cell>
          <cell r="J392">
            <v>38933.729166666664</v>
          </cell>
          <cell r="K392" t="str">
            <v>NA</v>
          </cell>
          <cell r="L392">
            <v>0.2</v>
          </cell>
          <cell r="M392">
            <v>4.5</v>
          </cell>
          <cell r="N392">
            <v>4.05</v>
          </cell>
          <cell r="O392">
            <v>90</v>
          </cell>
          <cell r="P392">
            <v>90</v>
          </cell>
          <cell r="Q392" t="str">
            <v>14II</v>
          </cell>
          <cell r="R392" t="str">
            <v>391;392;394;400;407;397</v>
          </cell>
          <cell r="S392" t="str">
            <v>EQUIPE MEC</v>
          </cell>
          <cell r="T392">
            <v>38933</v>
          </cell>
        </row>
        <row r="393">
          <cell r="B393" t="str">
            <v>BB.280.DB.02</v>
          </cell>
          <cell r="D393" t="str">
            <v>Desenho Básico - Transportador/ Caixa Polpa</v>
          </cell>
          <cell r="E393" t="str">
            <v>9 dias</v>
          </cell>
          <cell r="F393">
            <v>38856.333333333336</v>
          </cell>
          <cell r="G393">
            <v>38936.333333333336</v>
          </cell>
          <cell r="H393" t="str">
            <v>NA</v>
          </cell>
          <cell r="I393">
            <v>38863.729166666664</v>
          </cell>
          <cell r="J393">
            <v>38950.729166666664</v>
          </cell>
          <cell r="K393" t="str">
            <v>NA</v>
          </cell>
          <cell r="L393">
            <v>0.15</v>
          </cell>
          <cell r="M393">
            <v>3.5</v>
          </cell>
          <cell r="N393">
            <v>0</v>
          </cell>
          <cell r="O393">
            <v>0</v>
          </cell>
          <cell r="P393">
            <v>0</v>
          </cell>
          <cell r="Q393">
            <v>390</v>
          </cell>
          <cell r="R393">
            <v>400</v>
          </cell>
          <cell r="S393" t="str">
            <v>EQUIPE MEC</v>
          </cell>
          <cell r="T393">
            <v>38950</v>
          </cell>
        </row>
        <row r="394">
          <cell r="B394" t="str">
            <v>BB.280.FD.01</v>
          </cell>
          <cell r="D394" t="str">
            <v>Folha De Dados - Transport. e Bombas</v>
          </cell>
          <cell r="E394" t="str">
            <v>4 dias</v>
          </cell>
          <cell r="F394">
            <v>38856.333333333336</v>
          </cell>
          <cell r="G394">
            <v>38936.333333333336</v>
          </cell>
          <cell r="H394" t="str">
            <v>NA</v>
          </cell>
          <cell r="I394">
            <v>38861.729166666664</v>
          </cell>
          <cell r="J394">
            <v>38939.729166666664</v>
          </cell>
          <cell r="K394" t="str">
            <v>NA</v>
          </cell>
          <cell r="L394">
            <v>0.13</v>
          </cell>
          <cell r="M394">
            <v>3</v>
          </cell>
          <cell r="N394">
            <v>0</v>
          </cell>
          <cell r="O394">
            <v>0</v>
          </cell>
          <cell r="P394">
            <v>0</v>
          </cell>
          <cell r="Q394">
            <v>390</v>
          </cell>
          <cell r="S394" t="str">
            <v>EQUIPE MEC</v>
          </cell>
          <cell r="T394">
            <v>38939</v>
          </cell>
        </row>
        <row r="395">
          <cell r="D395" t="str">
            <v>Tubulação</v>
          </cell>
          <cell r="E395" t="str">
            <v>45 dias</v>
          </cell>
          <cell r="F395">
            <v>38856.333333333336</v>
          </cell>
          <cell r="G395">
            <v>38887.333333333336</v>
          </cell>
          <cell r="H395">
            <v>38887.333333333336</v>
          </cell>
          <cell r="I395">
            <v>38873.729166666664</v>
          </cell>
          <cell r="J395">
            <v>38951.729166666664</v>
          </cell>
          <cell r="K395" t="str">
            <v>NA</v>
          </cell>
          <cell r="L395">
            <v>0.26</v>
          </cell>
          <cell r="M395">
            <v>6</v>
          </cell>
          <cell r="N395">
            <v>3.6</v>
          </cell>
          <cell r="O395">
            <v>60</v>
          </cell>
          <cell r="P395">
            <v>60</v>
          </cell>
          <cell r="T395">
            <v>38951</v>
          </cell>
        </row>
        <row r="396">
          <cell r="B396" t="str">
            <v>BH.280.DB.01</v>
          </cell>
          <cell r="D396" t="str">
            <v>Desenho Básico</v>
          </cell>
          <cell r="E396" t="str">
            <v>10 dias</v>
          </cell>
          <cell r="F396">
            <v>38856.333333333336</v>
          </cell>
          <cell r="G396">
            <v>38936.333333333336</v>
          </cell>
          <cell r="H396" t="str">
            <v>NA</v>
          </cell>
          <cell r="I396">
            <v>38865.729166666664</v>
          </cell>
          <cell r="J396">
            <v>38951.729166666664</v>
          </cell>
          <cell r="K396" t="str">
            <v>NA</v>
          </cell>
          <cell r="L396">
            <v>0.09</v>
          </cell>
          <cell r="M396">
            <v>2</v>
          </cell>
          <cell r="N396">
            <v>0</v>
          </cell>
          <cell r="O396">
            <v>0</v>
          </cell>
          <cell r="P396">
            <v>0</v>
          </cell>
          <cell r="Q396" t="str">
            <v>14II;39II;390</v>
          </cell>
          <cell r="R396">
            <v>403</v>
          </cell>
          <cell r="S396" t="str">
            <v>EQUIPE TUB[60%]</v>
          </cell>
          <cell r="T396">
            <v>38951</v>
          </cell>
        </row>
        <row r="397">
          <cell r="B397" t="str">
            <v>BH.280.MC.01</v>
          </cell>
          <cell r="D397" t="str">
            <v>Memória De Cálculo - Bombas</v>
          </cell>
          <cell r="E397" t="str">
            <v>8 dias</v>
          </cell>
          <cell r="F397">
            <v>38866.333333333336</v>
          </cell>
          <cell r="G397">
            <v>38887.333333333336</v>
          </cell>
          <cell r="H397">
            <v>38887.333333333336</v>
          </cell>
          <cell r="I397">
            <v>38873.729166666664</v>
          </cell>
          <cell r="J397">
            <v>38896.729166666664</v>
          </cell>
          <cell r="K397" t="str">
            <v>NA</v>
          </cell>
          <cell r="L397">
            <v>0.17</v>
          </cell>
          <cell r="M397">
            <v>4</v>
          </cell>
          <cell r="N397">
            <v>3.6</v>
          </cell>
          <cell r="O397">
            <v>90</v>
          </cell>
          <cell r="P397">
            <v>90</v>
          </cell>
          <cell r="Q397" t="str">
            <v>39II</v>
          </cell>
          <cell r="S397" t="str">
            <v>EQUIPE TUB</v>
          </cell>
          <cell r="T397">
            <v>38896</v>
          </cell>
        </row>
        <row r="398">
          <cell r="D398" t="str">
            <v>Estrutura Metálica</v>
          </cell>
          <cell r="E398" t="str">
            <v>10 dias</v>
          </cell>
          <cell r="F398" t="str">
            <v>NA</v>
          </cell>
          <cell r="G398">
            <v>38936.333333333336</v>
          </cell>
          <cell r="H398" t="str">
            <v>NA</v>
          </cell>
          <cell r="I398" t="str">
            <v>NA</v>
          </cell>
          <cell r="J398">
            <v>38951.729166666664</v>
          </cell>
          <cell r="K398" t="str">
            <v>NA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str">
            <v>#ERRO</v>
          </cell>
          <cell r="T398">
            <v>38951</v>
          </cell>
        </row>
        <row r="399">
          <cell r="B399" t="str">
            <v>BD.280.MC</v>
          </cell>
          <cell r="D399" t="str">
            <v>Memória De Cálculo</v>
          </cell>
          <cell r="E399" t="str">
            <v>10 dias</v>
          </cell>
          <cell r="F399" t="str">
            <v>NA</v>
          </cell>
          <cell r="G399">
            <v>38936.333333333336</v>
          </cell>
          <cell r="H399" t="str">
            <v>NA</v>
          </cell>
          <cell r="I399" t="str">
            <v>NA</v>
          </cell>
          <cell r="J399">
            <v>38951.729166666664</v>
          </cell>
          <cell r="K399" t="str">
            <v>NA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str">
            <v>#ERRO</v>
          </cell>
          <cell r="Q399">
            <v>390</v>
          </cell>
          <cell r="R399">
            <v>407</v>
          </cell>
          <cell r="S399" t="str">
            <v>EQUIPE MET</v>
          </cell>
          <cell r="T399">
            <v>38951</v>
          </cell>
        </row>
        <row r="400">
          <cell r="D400" t="str">
            <v>Projeto Detalhado</v>
          </cell>
          <cell r="E400" t="str">
            <v>59 dias</v>
          </cell>
          <cell r="F400">
            <v>38887.333333333336</v>
          </cell>
          <cell r="G400">
            <v>38950.333333333336</v>
          </cell>
          <cell r="H400" t="str">
            <v>NA</v>
          </cell>
          <cell r="I400">
            <v>38947.729166666664</v>
          </cell>
          <cell r="J400">
            <v>39041.729166666664</v>
          </cell>
          <cell r="K400" t="str">
            <v>NA</v>
          </cell>
          <cell r="L400">
            <v>5.09</v>
          </cell>
          <cell r="M400">
            <v>116.5</v>
          </cell>
          <cell r="N400">
            <v>0</v>
          </cell>
          <cell r="O400">
            <v>0</v>
          </cell>
          <cell r="P400">
            <v>0</v>
          </cell>
          <cell r="T400">
            <v>39041</v>
          </cell>
        </row>
        <row r="401">
          <cell r="D401" t="str">
            <v>Mecânica</v>
          </cell>
          <cell r="E401" t="str">
            <v>7 dias</v>
          </cell>
          <cell r="F401">
            <v>38887.333333333336</v>
          </cell>
          <cell r="G401">
            <v>38950.333333333336</v>
          </cell>
          <cell r="H401" t="str">
            <v>NA</v>
          </cell>
          <cell r="I401">
            <v>38908.729166666664</v>
          </cell>
          <cell r="J401">
            <v>38958.729166666664</v>
          </cell>
          <cell r="K401" t="str">
            <v>NA</v>
          </cell>
          <cell r="L401">
            <v>0.31</v>
          </cell>
          <cell r="M401">
            <v>7</v>
          </cell>
          <cell r="N401">
            <v>0</v>
          </cell>
          <cell r="O401">
            <v>0</v>
          </cell>
          <cell r="P401">
            <v>0</v>
          </cell>
          <cell r="T401">
            <v>38958</v>
          </cell>
        </row>
        <row r="402">
          <cell r="B402" t="str">
            <v>DB.280.DD.01</v>
          </cell>
          <cell r="D402" t="str">
            <v>Desenho De Detalhamento - Chutes</v>
          </cell>
          <cell r="E402" t="str">
            <v>5 dias</v>
          </cell>
          <cell r="F402">
            <v>38887.333333333336</v>
          </cell>
          <cell r="G402">
            <v>38952.333333333336</v>
          </cell>
          <cell r="H402" t="str">
            <v>NA</v>
          </cell>
          <cell r="I402">
            <v>38894.729166666664</v>
          </cell>
          <cell r="J402">
            <v>38958.729166666664</v>
          </cell>
          <cell r="K402" t="str">
            <v>NA</v>
          </cell>
          <cell r="L402">
            <v>0.09</v>
          </cell>
          <cell r="M402">
            <v>2</v>
          </cell>
          <cell r="N402">
            <v>0</v>
          </cell>
          <cell r="O402">
            <v>0</v>
          </cell>
          <cell r="P402">
            <v>0</v>
          </cell>
          <cell r="Q402" t="str">
            <v>30TI+10 dias;390;391</v>
          </cell>
          <cell r="R402" t="str">
            <v>401TT</v>
          </cell>
          <cell r="S402" t="str">
            <v>EQUIPE MEC</v>
          </cell>
          <cell r="T402">
            <v>38958</v>
          </cell>
        </row>
        <row r="403">
          <cell r="B403" t="str">
            <v>DB.280.DM.01</v>
          </cell>
          <cell r="D403" t="str">
            <v>Diagrama De Montagem</v>
          </cell>
          <cell r="E403" t="str">
            <v>7 dias</v>
          </cell>
          <cell r="F403">
            <v>38895.333333333336</v>
          </cell>
          <cell r="G403">
            <v>38950.333333333336</v>
          </cell>
          <cell r="H403" t="str">
            <v>NA</v>
          </cell>
          <cell r="I403">
            <v>38908.729166666664</v>
          </cell>
          <cell r="J403">
            <v>38958.729166666664</v>
          </cell>
          <cell r="K403" t="str">
            <v>NA</v>
          </cell>
          <cell r="L403">
            <v>0.22</v>
          </cell>
          <cell r="M403">
            <v>5</v>
          </cell>
          <cell r="N403">
            <v>0</v>
          </cell>
          <cell r="O403">
            <v>0</v>
          </cell>
          <cell r="P403">
            <v>0</v>
          </cell>
          <cell r="Q403" t="str">
            <v>400TT</v>
          </cell>
          <cell r="S403" t="str">
            <v>EQUIPE MEC</v>
          </cell>
          <cell r="T403">
            <v>38958</v>
          </cell>
        </row>
        <row r="404">
          <cell r="D404" t="str">
            <v>Tubulação</v>
          </cell>
          <cell r="E404" t="str">
            <v>57 dias</v>
          </cell>
          <cell r="F404">
            <v>38895.333333333336</v>
          </cell>
          <cell r="G404">
            <v>38952.333333333336</v>
          </cell>
          <cell r="H404" t="str">
            <v>NA</v>
          </cell>
          <cell r="I404">
            <v>38947.729166666664</v>
          </cell>
          <cell r="J404">
            <v>39041.729166666664</v>
          </cell>
          <cell r="K404" t="str">
            <v>NA</v>
          </cell>
          <cell r="L404">
            <v>2.14</v>
          </cell>
          <cell r="M404">
            <v>49</v>
          </cell>
          <cell r="N404">
            <v>0</v>
          </cell>
          <cell r="O404">
            <v>0</v>
          </cell>
          <cell r="P404">
            <v>0</v>
          </cell>
          <cell r="T404">
            <v>39041</v>
          </cell>
        </row>
        <row r="405">
          <cell r="B405" t="str">
            <v>DH.280.DD.01</v>
          </cell>
          <cell r="D405" t="str">
            <v>Desenho De Detalhamento - Planta Tubulação</v>
          </cell>
          <cell r="E405" t="str">
            <v>33 dias</v>
          </cell>
          <cell r="F405">
            <v>38895.333333333336</v>
          </cell>
          <cell r="G405">
            <v>38952.333333333336</v>
          </cell>
          <cell r="H405" t="str">
            <v>NA</v>
          </cell>
          <cell r="I405">
            <v>38944.729166666664</v>
          </cell>
          <cell r="J405">
            <v>39000.729166666664</v>
          </cell>
          <cell r="K405" t="str">
            <v>NA</v>
          </cell>
          <cell r="L405">
            <v>1.18</v>
          </cell>
          <cell r="M405">
            <v>27</v>
          </cell>
          <cell r="N405">
            <v>0</v>
          </cell>
          <cell r="O405">
            <v>0</v>
          </cell>
          <cell r="P405">
            <v>0</v>
          </cell>
          <cell r="Q405" t="str">
            <v>39II;394</v>
          </cell>
          <cell r="R405" t="str">
            <v>404;409</v>
          </cell>
          <cell r="S405" t="str">
            <v>EQUIPE TUB</v>
          </cell>
          <cell r="T405">
            <v>39000</v>
          </cell>
        </row>
        <row r="406">
          <cell r="B406" t="str">
            <v>DH.280.IS.01</v>
          </cell>
          <cell r="D406" t="str">
            <v>Isométrico</v>
          </cell>
          <cell r="E406" t="str">
            <v>22 dias</v>
          </cell>
          <cell r="F406">
            <v>38895.333333333336</v>
          </cell>
          <cell r="G406">
            <v>39001.333333333336</v>
          </cell>
          <cell r="H406" t="str">
            <v>NA</v>
          </cell>
          <cell r="I406">
            <v>38932.729166666664</v>
          </cell>
          <cell r="J406">
            <v>39037.729166666664</v>
          </cell>
          <cell r="K406" t="str">
            <v>NA</v>
          </cell>
          <cell r="L406">
            <v>0.79</v>
          </cell>
          <cell r="M406">
            <v>18</v>
          </cell>
          <cell r="N406">
            <v>0</v>
          </cell>
          <cell r="O406">
            <v>0</v>
          </cell>
          <cell r="P406">
            <v>0</v>
          </cell>
          <cell r="Q406">
            <v>403</v>
          </cell>
          <cell r="R406">
            <v>405</v>
          </cell>
          <cell r="S406" t="str">
            <v>EQUIPE TUB</v>
          </cell>
          <cell r="T406">
            <v>39037</v>
          </cell>
        </row>
        <row r="407">
          <cell r="B407" t="str">
            <v>DH.280.LM.01</v>
          </cell>
          <cell r="D407" t="str">
            <v>Lista De Materiais</v>
          </cell>
          <cell r="E407" t="str">
            <v>2 dias</v>
          </cell>
          <cell r="F407">
            <v>38945.333333333336</v>
          </cell>
          <cell r="G407">
            <v>39038.333333333336</v>
          </cell>
          <cell r="H407" t="str">
            <v>NA</v>
          </cell>
          <cell r="I407">
            <v>38947.729166666664</v>
          </cell>
          <cell r="J407">
            <v>39041.729166666664</v>
          </cell>
          <cell r="K407" t="str">
            <v>NA</v>
          </cell>
          <cell r="L407">
            <v>0.17</v>
          </cell>
          <cell r="M407">
            <v>4</v>
          </cell>
          <cell r="N407">
            <v>0</v>
          </cell>
          <cell r="O407">
            <v>0</v>
          </cell>
          <cell r="P407">
            <v>0</v>
          </cell>
          <cell r="Q407">
            <v>404</v>
          </cell>
          <cell r="S407" t="str">
            <v>EQUIPE TUB</v>
          </cell>
          <cell r="T407">
            <v>39041</v>
          </cell>
        </row>
        <row r="408">
          <cell r="D408" t="str">
            <v>Civil</v>
          </cell>
          <cell r="E408" t="str">
            <v>7 dias</v>
          </cell>
          <cell r="F408">
            <v>38895.333333333336</v>
          </cell>
          <cell r="G408">
            <v>38952.333333333336</v>
          </cell>
          <cell r="H408" t="str">
            <v>NA</v>
          </cell>
          <cell r="I408">
            <v>38908.729166666664</v>
          </cell>
          <cell r="J408">
            <v>38960.729166666664</v>
          </cell>
          <cell r="K408" t="str">
            <v>NA</v>
          </cell>
          <cell r="L408">
            <v>0.22</v>
          </cell>
          <cell r="M408">
            <v>5</v>
          </cell>
          <cell r="N408">
            <v>0</v>
          </cell>
          <cell r="O408">
            <v>0</v>
          </cell>
          <cell r="P408">
            <v>0</v>
          </cell>
          <cell r="T408">
            <v>38960</v>
          </cell>
        </row>
        <row r="409">
          <cell r="B409" t="str">
            <v>DC.280.DD.01</v>
          </cell>
          <cell r="D409" t="str">
            <v>Desenho De Detalhamento - Fundações, Bases e Pisos</v>
          </cell>
          <cell r="E409" t="str">
            <v>7 dias</v>
          </cell>
          <cell r="F409">
            <v>38895.333333333336</v>
          </cell>
          <cell r="G409">
            <v>38952.333333333336</v>
          </cell>
          <cell r="H409" t="str">
            <v>NA</v>
          </cell>
          <cell r="I409">
            <v>38908.729166666664</v>
          </cell>
          <cell r="J409">
            <v>38960.729166666664</v>
          </cell>
          <cell r="K409" t="str">
            <v>NA</v>
          </cell>
          <cell r="L409">
            <v>0.22</v>
          </cell>
          <cell r="M409">
            <v>5</v>
          </cell>
          <cell r="N409">
            <v>0</v>
          </cell>
          <cell r="O409">
            <v>0</v>
          </cell>
          <cell r="P409">
            <v>0</v>
          </cell>
          <cell r="Q409" t="str">
            <v>390;397</v>
          </cell>
          <cell r="R409" t="str">
            <v>414;291</v>
          </cell>
          <cell r="S409" t="str">
            <v>EQUIPE CIV</v>
          </cell>
          <cell r="T409">
            <v>38960</v>
          </cell>
        </row>
        <row r="410">
          <cell r="D410" t="str">
            <v>Estrutura Metálica</v>
          </cell>
          <cell r="E410" t="str">
            <v>22 dias</v>
          </cell>
          <cell r="F410">
            <v>38895.333333333336</v>
          </cell>
          <cell r="G410">
            <v>39001.333333333336</v>
          </cell>
          <cell r="H410" t="str">
            <v>NA</v>
          </cell>
          <cell r="I410">
            <v>38924.729166666664</v>
          </cell>
          <cell r="J410">
            <v>39037.729166666664</v>
          </cell>
          <cell r="K410" t="str">
            <v>NA</v>
          </cell>
          <cell r="L410">
            <v>1.81</v>
          </cell>
          <cell r="M410">
            <v>41.5</v>
          </cell>
          <cell r="N410">
            <v>0</v>
          </cell>
          <cell r="O410">
            <v>0</v>
          </cell>
          <cell r="P410">
            <v>0</v>
          </cell>
          <cell r="T410">
            <v>39037</v>
          </cell>
        </row>
        <row r="411">
          <cell r="B411" t="str">
            <v>DD.280.DP.01</v>
          </cell>
          <cell r="D411" t="str">
            <v>Desenho De Projeto</v>
          </cell>
          <cell r="E411" t="str">
            <v>21 dias</v>
          </cell>
          <cell r="F411">
            <v>38895.333333333336</v>
          </cell>
          <cell r="G411">
            <v>39001.333333333336</v>
          </cell>
          <cell r="H411" t="str">
            <v>NA</v>
          </cell>
          <cell r="I411">
            <v>38923.729166666664</v>
          </cell>
          <cell r="J411">
            <v>39035.729166666664</v>
          </cell>
          <cell r="K411" t="str">
            <v>NA</v>
          </cell>
          <cell r="L411">
            <v>0.83</v>
          </cell>
          <cell r="M411">
            <v>19</v>
          </cell>
          <cell r="N411">
            <v>0</v>
          </cell>
          <cell r="O411">
            <v>0</v>
          </cell>
          <cell r="P411">
            <v>0</v>
          </cell>
          <cell r="Q411">
            <v>403</v>
          </cell>
          <cell r="R411" t="str">
            <v>410;411II</v>
          </cell>
          <cell r="S411" t="str">
            <v>EQUIPE MET</v>
          </cell>
          <cell r="T411">
            <v>39035</v>
          </cell>
        </row>
        <row r="412">
          <cell r="B412" t="str">
            <v>DD.280.LM.01</v>
          </cell>
          <cell r="D412" t="str">
            <v>Lista De Materiais</v>
          </cell>
          <cell r="E412" t="str">
            <v>1 dia</v>
          </cell>
          <cell r="F412">
            <v>38924.333333333336</v>
          </cell>
          <cell r="G412">
            <v>39037.333333333336</v>
          </cell>
          <cell r="H412" t="str">
            <v>NA</v>
          </cell>
          <cell r="I412">
            <v>38924.729166666664</v>
          </cell>
          <cell r="J412">
            <v>39037.729166666664</v>
          </cell>
          <cell r="K412" t="str">
            <v>NA</v>
          </cell>
          <cell r="L412">
            <v>0.01</v>
          </cell>
          <cell r="M412">
            <v>0.25</v>
          </cell>
          <cell r="N412">
            <v>0</v>
          </cell>
          <cell r="O412">
            <v>0</v>
          </cell>
          <cell r="P412">
            <v>0</v>
          </cell>
          <cell r="Q412">
            <v>409</v>
          </cell>
          <cell r="S412" t="str">
            <v>EQUIPE MET</v>
          </cell>
          <cell r="T412">
            <v>39037</v>
          </cell>
        </row>
        <row r="413">
          <cell r="B413" t="str">
            <v>DD.280.MC.01</v>
          </cell>
          <cell r="D413" t="str">
            <v>Memória De Cálculo</v>
          </cell>
          <cell r="E413" t="str">
            <v>22 dias</v>
          </cell>
          <cell r="F413">
            <v>38924.333333333336</v>
          </cell>
          <cell r="G413">
            <v>39001.333333333336</v>
          </cell>
          <cell r="H413" t="str">
            <v>NA</v>
          </cell>
          <cell r="I413">
            <v>38924.729166666664</v>
          </cell>
          <cell r="J413">
            <v>39037.729166666664</v>
          </cell>
          <cell r="K413" t="str">
            <v>NA</v>
          </cell>
          <cell r="L413">
            <v>0.97</v>
          </cell>
          <cell r="M413">
            <v>22.25</v>
          </cell>
          <cell r="N413">
            <v>0</v>
          </cell>
          <cell r="O413">
            <v>0</v>
          </cell>
          <cell r="P413">
            <v>0</v>
          </cell>
          <cell r="Q413" t="str">
            <v>409II</v>
          </cell>
          <cell r="S413" t="str">
            <v>EQUIPE MET</v>
          </cell>
          <cell r="T413">
            <v>39037</v>
          </cell>
        </row>
        <row r="414">
          <cell r="D414" t="str">
            <v>Elétrica</v>
          </cell>
          <cell r="E414" t="str">
            <v>26 dias</v>
          </cell>
          <cell r="F414">
            <v>38908.333333333336</v>
          </cell>
          <cell r="G414">
            <v>38961.333333333336</v>
          </cell>
          <cell r="H414" t="str">
            <v>NA</v>
          </cell>
          <cell r="I414">
            <v>38929.729166666664</v>
          </cell>
          <cell r="J414">
            <v>39000.729166666664</v>
          </cell>
          <cell r="K414" t="str">
            <v>NA</v>
          </cell>
          <cell r="L414">
            <v>0.52</v>
          </cell>
          <cell r="M414">
            <v>12</v>
          </cell>
          <cell r="N414">
            <v>0</v>
          </cell>
          <cell r="O414">
            <v>0</v>
          </cell>
          <cell r="P414">
            <v>0</v>
          </cell>
          <cell r="T414">
            <v>39000</v>
          </cell>
        </row>
        <row r="415">
          <cell r="D415" t="str">
            <v>Desenho De Detalhamento</v>
          </cell>
          <cell r="E415" t="str">
            <v>26 dias</v>
          </cell>
          <cell r="F415">
            <v>38908.333333333336</v>
          </cell>
          <cell r="G415">
            <v>38961.333333333336</v>
          </cell>
          <cell r="H415" t="str">
            <v>NA</v>
          </cell>
          <cell r="I415">
            <v>38929.729166666664</v>
          </cell>
          <cell r="J415">
            <v>39000.729166666664</v>
          </cell>
          <cell r="K415" t="str">
            <v>NA</v>
          </cell>
          <cell r="L415">
            <v>0.52</v>
          </cell>
          <cell r="M415">
            <v>12</v>
          </cell>
          <cell r="N415">
            <v>0</v>
          </cell>
          <cell r="O415">
            <v>0</v>
          </cell>
          <cell r="P415">
            <v>0</v>
          </cell>
          <cell r="T415">
            <v>39000</v>
          </cell>
        </row>
        <row r="416">
          <cell r="B416" t="str">
            <v>DE.280.DD.01</v>
          </cell>
          <cell r="D416" t="str">
            <v>Disposição De Força, Controle e Aterramento</v>
          </cell>
          <cell r="E416" t="str">
            <v>15 dias</v>
          </cell>
          <cell r="F416">
            <v>38908.333333333336</v>
          </cell>
          <cell r="G416">
            <v>38961.333333333336</v>
          </cell>
          <cell r="H416" t="str">
            <v>NA</v>
          </cell>
          <cell r="I416">
            <v>38929.729166666664</v>
          </cell>
          <cell r="J416">
            <v>38985.729166666664</v>
          </cell>
          <cell r="K416" t="str">
            <v>NA</v>
          </cell>
          <cell r="L416">
            <v>0.31</v>
          </cell>
          <cell r="M416">
            <v>7</v>
          </cell>
          <cell r="N416">
            <v>0</v>
          </cell>
          <cell r="O416">
            <v>0</v>
          </cell>
          <cell r="P416">
            <v>0</v>
          </cell>
          <cell r="Q416">
            <v>407</v>
          </cell>
          <cell r="R416">
            <v>415</v>
          </cell>
          <cell r="S416" t="str">
            <v>EQUIPE ELE</v>
          </cell>
          <cell r="T416">
            <v>38985</v>
          </cell>
        </row>
        <row r="417">
          <cell r="B417" t="str">
            <v>DE.280.DD.02</v>
          </cell>
          <cell r="D417" t="str">
            <v>Iluminação</v>
          </cell>
          <cell r="E417" t="str">
            <v>11 dias</v>
          </cell>
          <cell r="F417">
            <v>38908.333333333336</v>
          </cell>
          <cell r="G417">
            <v>38986.333333333336</v>
          </cell>
          <cell r="H417" t="str">
            <v>NA</v>
          </cell>
          <cell r="I417">
            <v>38929.729166666664</v>
          </cell>
          <cell r="J417">
            <v>39000.729166666664</v>
          </cell>
          <cell r="K417" t="str">
            <v>NA</v>
          </cell>
          <cell r="L417">
            <v>0.22</v>
          </cell>
          <cell r="M417">
            <v>5</v>
          </cell>
          <cell r="N417">
            <v>0</v>
          </cell>
          <cell r="O417">
            <v>0</v>
          </cell>
          <cell r="P417">
            <v>0</v>
          </cell>
          <cell r="Q417">
            <v>414</v>
          </cell>
          <cell r="S417" t="str">
            <v>EQUIPE ELE</v>
          </cell>
          <cell r="T417">
            <v>39000</v>
          </cell>
        </row>
        <row r="418">
          <cell r="D418" t="str">
            <v>Instrumentação</v>
          </cell>
          <cell r="E418" t="str">
            <v>8 dias</v>
          </cell>
          <cell r="F418">
            <v>38895.333333333336</v>
          </cell>
          <cell r="G418">
            <v>39013.333333333336</v>
          </cell>
          <cell r="H418" t="str">
            <v>NA</v>
          </cell>
          <cell r="I418">
            <v>38905.729166666664</v>
          </cell>
          <cell r="J418">
            <v>39022.729166666664</v>
          </cell>
          <cell r="K418" t="str">
            <v>NA</v>
          </cell>
          <cell r="L418">
            <v>0.09</v>
          </cell>
          <cell r="M418">
            <v>2</v>
          </cell>
          <cell r="N418">
            <v>0</v>
          </cell>
          <cell r="O418">
            <v>0</v>
          </cell>
          <cell r="P418">
            <v>0</v>
          </cell>
          <cell r="T418">
            <v>39022</v>
          </cell>
        </row>
        <row r="419">
          <cell r="B419" t="str">
            <v>DT.280.AJ.01</v>
          </cell>
          <cell r="D419" t="str">
            <v>Arranjos/ Layout’s/ Plano Diretor - Locação De Instrumentos</v>
          </cell>
          <cell r="E419" t="str">
            <v>8 dias</v>
          </cell>
          <cell r="F419">
            <v>38895.333333333336</v>
          </cell>
          <cell r="G419">
            <v>39013.333333333336</v>
          </cell>
          <cell r="H419" t="str">
            <v>NA</v>
          </cell>
          <cell r="I419">
            <v>38905.729166666664</v>
          </cell>
          <cell r="J419">
            <v>39022.729166666664</v>
          </cell>
          <cell r="K419" t="str">
            <v>NA</v>
          </cell>
          <cell r="L419">
            <v>0.09</v>
          </cell>
          <cell r="M419">
            <v>2</v>
          </cell>
          <cell r="N419">
            <v>0</v>
          </cell>
          <cell r="O419">
            <v>0</v>
          </cell>
          <cell r="P419">
            <v>0</v>
          </cell>
          <cell r="Q419">
            <v>82</v>
          </cell>
          <cell r="R419" t="str">
            <v>205;302</v>
          </cell>
          <cell r="S419" t="str">
            <v>EQUIPE TSA</v>
          </cell>
          <cell r="T419">
            <v>39022</v>
          </cell>
        </row>
        <row r="420">
          <cell r="B420" t="str">
            <v>1.1.15</v>
          </cell>
          <cell r="C420" t="str">
            <v>290A</v>
          </cell>
          <cell r="D420" t="str">
            <v>Estocagem/ Carregamento Ferrovia (1D)</v>
          </cell>
          <cell r="E420" t="str">
            <v>189 dias</v>
          </cell>
          <cell r="F420">
            <v>38783.333333333336</v>
          </cell>
          <cell r="G420">
            <v>38783.333333333336</v>
          </cell>
          <cell r="H420">
            <v>38783.333333333336</v>
          </cell>
          <cell r="I420" t="str">
            <v>NA</v>
          </cell>
          <cell r="J420">
            <v>39066.729166666664</v>
          </cell>
          <cell r="K420" t="str">
            <v>NA</v>
          </cell>
          <cell r="L420">
            <v>8.65</v>
          </cell>
          <cell r="M420">
            <v>197.88</v>
          </cell>
          <cell r="N420">
            <v>3.6</v>
          </cell>
          <cell r="O420">
            <v>1.82</v>
          </cell>
          <cell r="P420">
            <v>1.82</v>
          </cell>
          <cell r="T420">
            <v>39066</v>
          </cell>
        </row>
        <row r="421">
          <cell r="D421" t="str">
            <v>Projeto Básico</v>
          </cell>
          <cell r="E421" t="str">
            <v>127 dias</v>
          </cell>
          <cell r="F421">
            <v>38783.333333333336</v>
          </cell>
          <cell r="G421">
            <v>38783.333333333336</v>
          </cell>
          <cell r="H421">
            <v>38783.333333333336</v>
          </cell>
          <cell r="I421">
            <v>38789.729166666664</v>
          </cell>
          <cell r="J421">
            <v>38973.729166666664</v>
          </cell>
          <cell r="K421" t="str">
            <v>NA</v>
          </cell>
          <cell r="L421">
            <v>1.54</v>
          </cell>
          <cell r="M421">
            <v>35.130000000000003</v>
          </cell>
          <cell r="N421">
            <v>3.6</v>
          </cell>
          <cell r="O421">
            <v>10.25</v>
          </cell>
          <cell r="P421">
            <v>10.25</v>
          </cell>
          <cell r="T421">
            <v>38973</v>
          </cell>
        </row>
        <row r="422">
          <cell r="D422" t="str">
            <v>Processo</v>
          </cell>
          <cell r="E422" t="str">
            <v>20 dias</v>
          </cell>
          <cell r="F422">
            <v>38783.333333333336</v>
          </cell>
          <cell r="G422">
            <v>38783.333333333336</v>
          </cell>
          <cell r="H422">
            <v>38783.333333333336</v>
          </cell>
          <cell r="I422">
            <v>38789.729166666664</v>
          </cell>
          <cell r="J422">
            <v>38810.729166666664</v>
          </cell>
          <cell r="K422" t="str">
            <v>NA</v>
          </cell>
          <cell r="L422">
            <v>0.08</v>
          </cell>
          <cell r="M422">
            <v>1.75</v>
          </cell>
          <cell r="N422">
            <v>1.58</v>
          </cell>
          <cell r="O422">
            <v>90</v>
          </cell>
          <cell r="P422">
            <v>90</v>
          </cell>
          <cell r="T422">
            <v>38810</v>
          </cell>
        </row>
        <row r="423">
          <cell r="B423" t="str">
            <v>BP.290.RT.01</v>
          </cell>
          <cell r="D423" t="str">
            <v>Relatório Técnico - Estudos Viabilidade Carregamento</v>
          </cell>
          <cell r="E423" t="str">
            <v>20 dias</v>
          </cell>
          <cell r="F423">
            <v>38783.333333333336</v>
          </cell>
          <cell r="G423">
            <v>38783.333333333336</v>
          </cell>
          <cell r="H423">
            <v>38783.333333333336</v>
          </cell>
          <cell r="I423">
            <v>38789.729166666664</v>
          </cell>
          <cell r="J423">
            <v>38810.729166666664</v>
          </cell>
          <cell r="K423" t="str">
            <v>NA</v>
          </cell>
          <cell r="L423">
            <v>0.08</v>
          </cell>
          <cell r="M423">
            <v>1.75</v>
          </cell>
          <cell r="N423">
            <v>1.58</v>
          </cell>
          <cell r="O423">
            <v>90</v>
          </cell>
          <cell r="P423">
            <v>90</v>
          </cell>
          <cell r="Q423" t="str">
            <v>14II</v>
          </cell>
          <cell r="S423" t="str">
            <v>EQUIPE PRO</v>
          </cell>
          <cell r="T423">
            <v>38810</v>
          </cell>
        </row>
        <row r="424">
          <cell r="D424" t="str">
            <v>Mecânica</v>
          </cell>
          <cell r="E424" t="str">
            <v>18 dias</v>
          </cell>
          <cell r="F424" t="str">
            <v>NA</v>
          </cell>
          <cell r="G424">
            <v>38940.333333333336</v>
          </cell>
          <cell r="H424" t="str">
            <v>NA</v>
          </cell>
          <cell r="I424" t="str">
            <v>NA</v>
          </cell>
          <cell r="J424">
            <v>38971.729166666664</v>
          </cell>
          <cell r="K424" t="str">
            <v>NA</v>
          </cell>
          <cell r="L424">
            <v>0.94</v>
          </cell>
          <cell r="M424">
            <v>21.5</v>
          </cell>
          <cell r="N424">
            <v>0</v>
          </cell>
          <cell r="O424">
            <v>0</v>
          </cell>
          <cell r="P424">
            <v>0</v>
          </cell>
          <cell r="T424">
            <v>38971</v>
          </cell>
        </row>
        <row r="425">
          <cell r="D425" t="str">
            <v>Desenho Básico</v>
          </cell>
          <cell r="E425" t="str">
            <v>18 dias</v>
          </cell>
          <cell r="F425" t="str">
            <v>NA</v>
          </cell>
          <cell r="G425">
            <v>38940.333333333336</v>
          </cell>
          <cell r="H425" t="str">
            <v>NA</v>
          </cell>
          <cell r="I425" t="str">
            <v>NA</v>
          </cell>
          <cell r="J425">
            <v>38971.729166666664</v>
          </cell>
          <cell r="K425" t="str">
            <v>NA</v>
          </cell>
          <cell r="L425">
            <v>0.61</v>
          </cell>
          <cell r="M425">
            <v>14</v>
          </cell>
          <cell r="N425">
            <v>0</v>
          </cell>
          <cell r="O425">
            <v>0</v>
          </cell>
          <cell r="P425">
            <v>0</v>
          </cell>
          <cell r="R425">
            <v>436</v>
          </cell>
          <cell r="T425">
            <v>38971</v>
          </cell>
        </row>
        <row r="426">
          <cell r="B426" t="str">
            <v>BB.290.DB.01</v>
          </cell>
          <cell r="D426" t="str">
            <v>Arranjo Geral</v>
          </cell>
          <cell r="E426" t="str">
            <v>10 dias</v>
          </cell>
          <cell r="F426" t="str">
            <v>NA</v>
          </cell>
          <cell r="G426">
            <v>38940.333333333336</v>
          </cell>
          <cell r="H426" t="str">
            <v>NA</v>
          </cell>
          <cell r="I426" t="str">
            <v>NA</v>
          </cell>
          <cell r="J426">
            <v>38957.729166666664</v>
          </cell>
          <cell r="K426" t="str">
            <v>NA</v>
          </cell>
          <cell r="L426">
            <v>0.31</v>
          </cell>
          <cell r="M426">
            <v>7</v>
          </cell>
          <cell r="N426">
            <v>0</v>
          </cell>
          <cell r="O426">
            <v>0</v>
          </cell>
          <cell r="P426">
            <v>0</v>
          </cell>
          <cell r="Q426" t="str">
            <v>162II</v>
          </cell>
          <cell r="R426" t="str">
            <v>425;426II;428;433;444</v>
          </cell>
          <cell r="S426" t="str">
            <v>EQUIPE MEC</v>
          </cell>
          <cell r="T426">
            <v>38957</v>
          </cell>
        </row>
        <row r="427">
          <cell r="B427" t="str">
            <v>BB.290.DB.02</v>
          </cell>
          <cell r="D427" t="str">
            <v>Transportador/ Alimentador</v>
          </cell>
          <cell r="E427" t="str">
            <v>8 dias</v>
          </cell>
          <cell r="F427" t="str">
            <v>NA</v>
          </cell>
          <cell r="G427">
            <v>38958.333333333336</v>
          </cell>
          <cell r="H427" t="str">
            <v>NA</v>
          </cell>
          <cell r="I427" t="str">
            <v>NA</v>
          </cell>
          <cell r="J427">
            <v>38971.729166666664</v>
          </cell>
          <cell r="K427" t="str">
            <v>NA</v>
          </cell>
          <cell r="L427">
            <v>0.31</v>
          </cell>
          <cell r="M427">
            <v>7</v>
          </cell>
          <cell r="N427">
            <v>0</v>
          </cell>
          <cell r="O427">
            <v>0</v>
          </cell>
          <cell r="P427">
            <v>0</v>
          </cell>
          <cell r="Q427">
            <v>424</v>
          </cell>
          <cell r="S427" t="str">
            <v>EQUIPE MEC</v>
          </cell>
          <cell r="T427">
            <v>38971</v>
          </cell>
        </row>
        <row r="428">
          <cell r="B428" t="str">
            <v>BB.290.FD.01</v>
          </cell>
          <cell r="D428" t="str">
            <v>Folha De Dados - Transportador/ Alimentador</v>
          </cell>
          <cell r="E428" t="str">
            <v>7 dias</v>
          </cell>
          <cell r="F428" t="str">
            <v>NA</v>
          </cell>
          <cell r="G428">
            <v>38940.333333333336</v>
          </cell>
          <cell r="H428" t="str">
            <v>NA</v>
          </cell>
          <cell r="I428" t="str">
            <v>NA</v>
          </cell>
          <cell r="J428">
            <v>38952.729166666664</v>
          </cell>
          <cell r="K428" t="str">
            <v>NA</v>
          </cell>
          <cell r="L428">
            <v>0.33</v>
          </cell>
          <cell r="M428">
            <v>7.5</v>
          </cell>
          <cell r="N428">
            <v>0</v>
          </cell>
          <cell r="O428">
            <v>0</v>
          </cell>
          <cell r="P428">
            <v>0</v>
          </cell>
          <cell r="Q428" t="str">
            <v>424II</v>
          </cell>
          <cell r="S428" t="str">
            <v>EQUIPE MEC</v>
          </cell>
          <cell r="T428">
            <v>38952</v>
          </cell>
        </row>
        <row r="429">
          <cell r="D429" t="str">
            <v>Tubulação</v>
          </cell>
          <cell r="E429" t="str">
            <v>10 dias</v>
          </cell>
          <cell r="F429" t="str">
            <v>NA</v>
          </cell>
          <cell r="G429">
            <v>38958.333333333336</v>
          </cell>
          <cell r="H429" t="str">
            <v>NA</v>
          </cell>
          <cell r="I429" t="str">
            <v>NA</v>
          </cell>
          <cell r="J429">
            <v>38973.729166666664</v>
          </cell>
          <cell r="K429" t="str">
            <v>NA</v>
          </cell>
          <cell r="L429">
            <v>0.17</v>
          </cell>
          <cell r="M429">
            <v>4</v>
          </cell>
          <cell r="N429">
            <v>0</v>
          </cell>
          <cell r="O429">
            <v>0</v>
          </cell>
          <cell r="P429">
            <v>0</v>
          </cell>
          <cell r="T429">
            <v>38973</v>
          </cell>
        </row>
        <row r="430">
          <cell r="B430" t="str">
            <v>BH.290.DB.01</v>
          </cell>
          <cell r="D430" t="str">
            <v>Desenho Básico - Planta/ Cortes</v>
          </cell>
          <cell r="E430" t="str">
            <v>6 dias</v>
          </cell>
          <cell r="F430" t="str">
            <v>NA</v>
          </cell>
          <cell r="G430">
            <v>38958.333333333336</v>
          </cell>
          <cell r="H430" t="str">
            <v>NA</v>
          </cell>
          <cell r="I430" t="str">
            <v>NA</v>
          </cell>
          <cell r="J430">
            <v>38965.729166666664</v>
          </cell>
          <cell r="K430" t="str">
            <v>NA</v>
          </cell>
          <cell r="L430">
            <v>0.09</v>
          </cell>
          <cell r="M430">
            <v>2</v>
          </cell>
          <cell r="N430">
            <v>0</v>
          </cell>
          <cell r="O430">
            <v>0</v>
          </cell>
          <cell r="P430">
            <v>0</v>
          </cell>
          <cell r="Q430" t="str">
            <v>39II;424</v>
          </cell>
          <cell r="R430" t="str">
            <v>429II;438TI+20 dias</v>
          </cell>
          <cell r="S430" t="str">
            <v>EQUIPE TUB</v>
          </cell>
          <cell r="T430">
            <v>38965</v>
          </cell>
        </row>
        <row r="431">
          <cell r="B431" t="str">
            <v>BH.290.ET.01</v>
          </cell>
          <cell r="D431" t="str">
            <v>Especificação Técnica</v>
          </cell>
          <cell r="E431" t="str">
            <v>10 dias</v>
          </cell>
          <cell r="F431" t="str">
            <v>NA</v>
          </cell>
          <cell r="G431">
            <v>38958.333333333336</v>
          </cell>
          <cell r="H431" t="str">
            <v>NA</v>
          </cell>
          <cell r="I431" t="str">
            <v>NA</v>
          </cell>
          <cell r="J431">
            <v>38973.729166666664</v>
          </cell>
          <cell r="K431" t="str">
            <v>NA</v>
          </cell>
          <cell r="L431">
            <v>0.09</v>
          </cell>
          <cell r="M431">
            <v>2</v>
          </cell>
          <cell r="N431">
            <v>0</v>
          </cell>
          <cell r="O431">
            <v>0</v>
          </cell>
          <cell r="P431">
            <v>0</v>
          </cell>
          <cell r="Q431" t="str">
            <v>39II;428II</v>
          </cell>
          <cell r="S431" t="str">
            <v>EQUIPE TUB</v>
          </cell>
          <cell r="T431">
            <v>38973</v>
          </cell>
        </row>
        <row r="432">
          <cell r="D432" t="str">
            <v>Civil</v>
          </cell>
          <cell r="E432" t="str">
            <v>6 dias</v>
          </cell>
          <cell r="F432" t="str">
            <v>NA</v>
          </cell>
          <cell r="G432">
            <v>38918.333333333336</v>
          </cell>
          <cell r="H432">
            <v>38918.333333333336</v>
          </cell>
          <cell r="I432" t="str">
            <v>NA</v>
          </cell>
          <cell r="J432">
            <v>38925.729166666664</v>
          </cell>
          <cell r="K432" t="str">
            <v>NA</v>
          </cell>
          <cell r="L432">
            <v>0.1</v>
          </cell>
          <cell r="M432">
            <v>2.25</v>
          </cell>
          <cell r="N432">
            <v>2.0299999999999998</v>
          </cell>
          <cell r="O432">
            <v>90</v>
          </cell>
          <cell r="P432">
            <v>90</v>
          </cell>
          <cell r="T432">
            <v>38925</v>
          </cell>
        </row>
        <row r="433">
          <cell r="B433" t="str">
            <v>BC.290.DB.01</v>
          </cell>
          <cell r="D433" t="str">
            <v>Desenho Básico - Locação De Sondagens</v>
          </cell>
          <cell r="E433" t="str">
            <v>6 dias</v>
          </cell>
          <cell r="F433" t="str">
            <v>NA</v>
          </cell>
          <cell r="G433">
            <v>38918.333333333336</v>
          </cell>
          <cell r="H433">
            <v>38918.333333333336</v>
          </cell>
          <cell r="I433" t="str">
            <v>NA</v>
          </cell>
          <cell r="J433">
            <v>38925.729166666664</v>
          </cell>
          <cell r="K433" t="str">
            <v>NA</v>
          </cell>
          <cell r="L433">
            <v>0.1</v>
          </cell>
          <cell r="M433">
            <v>2.25</v>
          </cell>
          <cell r="N433">
            <v>2.0299999999999998</v>
          </cell>
          <cell r="O433">
            <v>90</v>
          </cell>
          <cell r="P433">
            <v>90</v>
          </cell>
          <cell r="Q433" t="str">
            <v>16II</v>
          </cell>
          <cell r="S433" t="str">
            <v>EQUIPE CIV</v>
          </cell>
          <cell r="T433">
            <v>38925</v>
          </cell>
        </row>
        <row r="434">
          <cell r="D434" t="str">
            <v>Estrutura Metálica</v>
          </cell>
          <cell r="E434" t="str">
            <v>5 dias</v>
          </cell>
          <cell r="F434" t="str">
            <v>NA</v>
          </cell>
          <cell r="G434">
            <v>38958.333333333336</v>
          </cell>
          <cell r="H434" t="str">
            <v>NA</v>
          </cell>
          <cell r="I434" t="str">
            <v>NA</v>
          </cell>
          <cell r="J434">
            <v>38964.729166666664</v>
          </cell>
          <cell r="K434" t="str">
            <v>NA</v>
          </cell>
          <cell r="L434">
            <v>0.25</v>
          </cell>
          <cell r="M434">
            <v>5.63</v>
          </cell>
          <cell r="N434">
            <v>0</v>
          </cell>
          <cell r="O434">
            <v>0</v>
          </cell>
          <cell r="P434">
            <v>0</v>
          </cell>
          <cell r="T434">
            <v>38964</v>
          </cell>
        </row>
        <row r="435">
          <cell r="B435" t="str">
            <v>BD.290.MC.01</v>
          </cell>
          <cell r="D435" t="str">
            <v>Memória De Cálculo</v>
          </cell>
          <cell r="E435" t="str">
            <v>5 dias</v>
          </cell>
          <cell r="F435" t="str">
            <v>NA</v>
          </cell>
          <cell r="G435">
            <v>38958.333333333336</v>
          </cell>
          <cell r="H435" t="str">
            <v>NA</v>
          </cell>
          <cell r="I435" t="str">
            <v>NA</v>
          </cell>
          <cell r="J435">
            <v>38964.729166666664</v>
          </cell>
          <cell r="K435" t="str">
            <v>NA</v>
          </cell>
          <cell r="L435">
            <v>0.25</v>
          </cell>
          <cell r="M435">
            <v>5.63</v>
          </cell>
          <cell r="N435">
            <v>0</v>
          </cell>
          <cell r="O435">
            <v>0</v>
          </cell>
          <cell r="P435">
            <v>0</v>
          </cell>
          <cell r="Q435">
            <v>424</v>
          </cell>
          <cell r="R435" t="str">
            <v>467TI+20 dias</v>
          </cell>
          <cell r="S435" t="str">
            <v>EQUIPE MET</v>
          </cell>
          <cell r="T435">
            <v>38964</v>
          </cell>
        </row>
        <row r="436">
          <cell r="D436" t="str">
            <v>Projeto Detalhado</v>
          </cell>
          <cell r="E436" t="str">
            <v>72 dias</v>
          </cell>
          <cell r="F436" t="str">
            <v>NA</v>
          </cell>
          <cell r="G436">
            <v>38958.333333333336</v>
          </cell>
          <cell r="H436" t="str">
            <v>NA</v>
          </cell>
          <cell r="I436" t="str">
            <v>NA</v>
          </cell>
          <cell r="J436">
            <v>39066.729166666664</v>
          </cell>
          <cell r="K436" t="str">
            <v>NA</v>
          </cell>
          <cell r="L436">
            <v>7.11</v>
          </cell>
          <cell r="M436">
            <v>162.75</v>
          </cell>
          <cell r="N436">
            <v>0</v>
          </cell>
          <cell r="O436">
            <v>0</v>
          </cell>
          <cell r="P436">
            <v>0</v>
          </cell>
          <cell r="T436">
            <v>39066</v>
          </cell>
        </row>
        <row r="437">
          <cell r="D437" t="str">
            <v>Mecânica</v>
          </cell>
          <cell r="E437" t="str">
            <v>20 dias</v>
          </cell>
          <cell r="F437" t="str">
            <v>NA</v>
          </cell>
          <cell r="G437">
            <v>38993.333333333336</v>
          </cell>
          <cell r="H437" t="str">
            <v>NA</v>
          </cell>
          <cell r="I437" t="str">
            <v>NA</v>
          </cell>
          <cell r="J437">
            <v>39022.729166666664</v>
          </cell>
          <cell r="K437" t="str">
            <v>NA</v>
          </cell>
          <cell r="L437">
            <v>0.52</v>
          </cell>
          <cell r="M437">
            <v>12</v>
          </cell>
          <cell r="N437">
            <v>0</v>
          </cell>
          <cell r="O437">
            <v>0</v>
          </cell>
          <cell r="P437">
            <v>0</v>
          </cell>
          <cell r="T437">
            <v>39022</v>
          </cell>
        </row>
        <row r="438">
          <cell r="B438" t="str">
            <v>DB.290.DD.01</v>
          </cell>
          <cell r="D438" t="str">
            <v>Des. Det. - Silo/ Moega/ Válvula Carregamento</v>
          </cell>
          <cell r="E438" t="str">
            <v>20 dias</v>
          </cell>
          <cell r="F438" t="str">
            <v>NA</v>
          </cell>
          <cell r="G438">
            <v>38993.333333333336</v>
          </cell>
          <cell r="H438" t="str">
            <v>NA</v>
          </cell>
          <cell r="I438" t="str">
            <v>NA</v>
          </cell>
          <cell r="J438">
            <v>39022.729166666664</v>
          </cell>
          <cell r="K438" t="str">
            <v>NA</v>
          </cell>
          <cell r="L438">
            <v>0.52</v>
          </cell>
          <cell r="M438">
            <v>12</v>
          </cell>
          <cell r="N438">
            <v>0</v>
          </cell>
          <cell r="O438">
            <v>0</v>
          </cell>
          <cell r="P438">
            <v>0</v>
          </cell>
          <cell r="Q438" t="str">
            <v>170;423</v>
          </cell>
          <cell r="S438" t="str">
            <v>EQUIPE MEC</v>
          </cell>
          <cell r="T438">
            <v>39022</v>
          </cell>
        </row>
        <row r="439">
          <cell r="D439" t="str">
            <v>Tubulação</v>
          </cell>
          <cell r="E439" t="str">
            <v>22 dias</v>
          </cell>
          <cell r="F439" t="str">
            <v>NA</v>
          </cell>
          <cell r="G439">
            <v>38996.333333333336</v>
          </cell>
          <cell r="H439" t="str">
            <v>NA</v>
          </cell>
          <cell r="I439" t="str">
            <v>NA</v>
          </cell>
          <cell r="J439">
            <v>39031.729166666664</v>
          </cell>
          <cell r="K439" t="str">
            <v>NA</v>
          </cell>
          <cell r="L439">
            <v>0.7</v>
          </cell>
          <cell r="M439">
            <v>16.13</v>
          </cell>
          <cell r="N439">
            <v>0</v>
          </cell>
          <cell r="O439">
            <v>0</v>
          </cell>
          <cell r="P439">
            <v>0</v>
          </cell>
          <cell r="T439">
            <v>39031</v>
          </cell>
        </row>
        <row r="440">
          <cell r="B440" t="str">
            <v>DH.290.DD.01</v>
          </cell>
          <cell r="D440" t="str">
            <v>Des. Det. - Agua Serviço e Incêndio/ Ar</v>
          </cell>
          <cell r="E440" t="str">
            <v>8 dias</v>
          </cell>
          <cell r="F440" t="str">
            <v>NA</v>
          </cell>
          <cell r="G440">
            <v>38996.333333333336</v>
          </cell>
          <cell r="H440" t="str">
            <v>NA</v>
          </cell>
          <cell r="I440" t="str">
            <v>NA</v>
          </cell>
          <cell r="J440">
            <v>39009.729166666664</v>
          </cell>
          <cell r="K440" t="str">
            <v>NA</v>
          </cell>
          <cell r="L440">
            <v>0.22</v>
          </cell>
          <cell r="M440">
            <v>5</v>
          </cell>
          <cell r="N440">
            <v>0</v>
          </cell>
          <cell r="O440">
            <v>0</v>
          </cell>
          <cell r="P440">
            <v>0</v>
          </cell>
          <cell r="Q440" t="str">
            <v>39II;428TI+20 dias</v>
          </cell>
          <cell r="R440" t="str">
            <v>439;448</v>
          </cell>
          <cell r="S440" t="str">
            <v>EQUIPE TUB</v>
          </cell>
          <cell r="T440">
            <v>39009</v>
          </cell>
        </row>
        <row r="441">
          <cell r="B441" t="str">
            <v>DH.290.IS.01</v>
          </cell>
          <cell r="D441" t="str">
            <v>Isométrico</v>
          </cell>
          <cell r="E441" t="str">
            <v>10 dias</v>
          </cell>
          <cell r="F441" t="str">
            <v>NA</v>
          </cell>
          <cell r="G441">
            <v>39010.333333333336</v>
          </cell>
          <cell r="H441" t="str">
            <v>NA</v>
          </cell>
          <cell r="I441" t="str">
            <v>NA</v>
          </cell>
          <cell r="J441">
            <v>39027.729166666664</v>
          </cell>
          <cell r="K441" t="str">
            <v>NA</v>
          </cell>
          <cell r="L441">
            <v>0.35</v>
          </cell>
          <cell r="M441">
            <v>8</v>
          </cell>
          <cell r="N441">
            <v>0</v>
          </cell>
          <cell r="O441">
            <v>0</v>
          </cell>
          <cell r="P441">
            <v>0</v>
          </cell>
          <cell r="Q441">
            <v>438</v>
          </cell>
          <cell r="R441">
            <v>440</v>
          </cell>
          <cell r="S441" t="str">
            <v>EQUIPE TUB</v>
          </cell>
          <cell r="T441">
            <v>39027</v>
          </cell>
        </row>
        <row r="442">
          <cell r="B442" t="str">
            <v>DH.290.LC.01</v>
          </cell>
          <cell r="D442" t="str">
            <v>Lista De Linhas/ Cabos</v>
          </cell>
          <cell r="E442" t="str">
            <v>2 dias</v>
          </cell>
          <cell r="F442" t="str">
            <v>NA</v>
          </cell>
          <cell r="G442">
            <v>39028.333333333336</v>
          </cell>
          <cell r="H442" t="str">
            <v>NA</v>
          </cell>
          <cell r="I442" t="str">
            <v>NA</v>
          </cell>
          <cell r="J442">
            <v>39029.729166666664</v>
          </cell>
          <cell r="K442" t="str">
            <v>NA</v>
          </cell>
          <cell r="L442">
            <v>0.05</v>
          </cell>
          <cell r="M442">
            <v>1.25</v>
          </cell>
          <cell r="N442">
            <v>0</v>
          </cell>
          <cell r="O442">
            <v>0</v>
          </cell>
          <cell r="P442">
            <v>0</v>
          </cell>
          <cell r="Q442">
            <v>439</v>
          </cell>
          <cell r="R442">
            <v>441</v>
          </cell>
          <cell r="S442" t="str">
            <v>EQUIPE TUB</v>
          </cell>
          <cell r="T442">
            <v>39029</v>
          </cell>
        </row>
        <row r="443">
          <cell r="B443" t="str">
            <v>DH.290.LM.01</v>
          </cell>
          <cell r="D443" t="str">
            <v>Lista De Materiais</v>
          </cell>
          <cell r="E443" t="str">
            <v>2 dias</v>
          </cell>
          <cell r="F443" t="str">
            <v>NA</v>
          </cell>
          <cell r="G443">
            <v>39030.333333333336</v>
          </cell>
          <cell r="H443" t="str">
            <v>NA</v>
          </cell>
          <cell r="I443" t="str">
            <v>NA</v>
          </cell>
          <cell r="J443">
            <v>39031.729166666664</v>
          </cell>
          <cell r="K443" t="str">
            <v>NA</v>
          </cell>
          <cell r="L443">
            <v>0.08</v>
          </cell>
          <cell r="M443">
            <v>1.88</v>
          </cell>
          <cell r="N443">
            <v>0</v>
          </cell>
          <cell r="O443">
            <v>0</v>
          </cell>
          <cell r="P443">
            <v>0</v>
          </cell>
          <cell r="Q443">
            <v>440</v>
          </cell>
          <cell r="S443" t="str">
            <v>EQUIPE TUB</v>
          </cell>
          <cell r="T443">
            <v>39031</v>
          </cell>
        </row>
        <row r="444">
          <cell r="D444" t="str">
            <v>Civil</v>
          </cell>
          <cell r="E444" t="str">
            <v>72 dias</v>
          </cell>
          <cell r="F444" t="str">
            <v>NA</v>
          </cell>
          <cell r="G444">
            <v>38958.333333333336</v>
          </cell>
          <cell r="H444" t="str">
            <v>NA</v>
          </cell>
          <cell r="I444" t="str">
            <v>NA</v>
          </cell>
          <cell r="J444">
            <v>39066.729166666664</v>
          </cell>
          <cell r="K444" t="str">
            <v>NA</v>
          </cell>
          <cell r="L444">
            <v>3.98</v>
          </cell>
          <cell r="M444">
            <v>91</v>
          </cell>
          <cell r="N444">
            <v>0</v>
          </cell>
          <cell r="O444">
            <v>0</v>
          </cell>
          <cell r="P444">
            <v>0</v>
          </cell>
          <cell r="T444">
            <v>39066</v>
          </cell>
        </row>
        <row r="445">
          <cell r="D445" t="str">
            <v>Desenho De Detalhamento</v>
          </cell>
          <cell r="E445" t="str">
            <v>72 dias</v>
          </cell>
          <cell r="F445" t="str">
            <v>NA</v>
          </cell>
          <cell r="G445">
            <v>38958.333333333336</v>
          </cell>
          <cell r="H445" t="str">
            <v>NA</v>
          </cell>
          <cell r="I445" t="str">
            <v>NA</v>
          </cell>
          <cell r="J445">
            <v>39066.729166666664</v>
          </cell>
          <cell r="K445" t="str">
            <v>NA</v>
          </cell>
          <cell r="L445">
            <v>3.98</v>
          </cell>
          <cell r="M445">
            <v>91</v>
          </cell>
          <cell r="N445">
            <v>0</v>
          </cell>
          <cell r="O445">
            <v>0</v>
          </cell>
          <cell r="P445">
            <v>0</v>
          </cell>
          <cell r="T445">
            <v>39066</v>
          </cell>
        </row>
        <row r="446">
          <cell r="B446" t="str">
            <v>DC.290.DD.01</v>
          </cell>
          <cell r="D446" t="str">
            <v>Terraplenagem/ Drenagem</v>
          </cell>
          <cell r="E446" t="str">
            <v>20 dias</v>
          </cell>
          <cell r="F446" t="str">
            <v>NA</v>
          </cell>
          <cell r="G446">
            <v>38958.333333333336</v>
          </cell>
          <cell r="H446" t="str">
            <v>NA</v>
          </cell>
          <cell r="I446" t="str">
            <v>NA</v>
          </cell>
          <cell r="J446">
            <v>38987.729166666664</v>
          </cell>
          <cell r="K446" t="str">
            <v>NA</v>
          </cell>
          <cell r="L446">
            <v>0.96</v>
          </cell>
          <cell r="M446">
            <v>22</v>
          </cell>
          <cell r="N446">
            <v>0</v>
          </cell>
          <cell r="O446">
            <v>0</v>
          </cell>
          <cell r="P446">
            <v>0</v>
          </cell>
          <cell r="Q446">
            <v>424</v>
          </cell>
          <cell r="R446">
            <v>445</v>
          </cell>
          <cell r="S446" t="str">
            <v>EQUIPE CIV</v>
          </cell>
          <cell r="T446">
            <v>38987</v>
          </cell>
        </row>
        <row r="447">
          <cell r="B447" t="str">
            <v>DC.290.DD.02</v>
          </cell>
          <cell r="D447" t="str">
            <v>Arquitetura - Casa De Bombas/ Sala Elétrica</v>
          </cell>
          <cell r="E447" t="str">
            <v>12 dias</v>
          </cell>
          <cell r="F447" t="str">
            <v>NA</v>
          </cell>
          <cell r="G447">
            <v>38988.333333333336</v>
          </cell>
          <cell r="H447" t="str">
            <v>NA</v>
          </cell>
          <cell r="I447" t="str">
            <v>NA</v>
          </cell>
          <cell r="J447">
            <v>39007.729166666664</v>
          </cell>
          <cell r="K447" t="str">
            <v>NA</v>
          </cell>
          <cell r="L447">
            <v>0.39</v>
          </cell>
          <cell r="M447">
            <v>9</v>
          </cell>
          <cell r="N447">
            <v>0</v>
          </cell>
          <cell r="O447">
            <v>0</v>
          </cell>
          <cell r="P447">
            <v>0</v>
          </cell>
          <cell r="Q447">
            <v>444</v>
          </cell>
          <cell r="R447" t="str">
            <v>446II+2 dias;453;471</v>
          </cell>
          <cell r="S447" t="str">
            <v>EQUIPE ARQ</v>
          </cell>
          <cell r="T447">
            <v>39007</v>
          </cell>
        </row>
        <row r="448">
          <cell r="B448" t="str">
            <v>DC.290.DD.03</v>
          </cell>
          <cell r="D448" t="str">
            <v>Civil - Moega/ Casa Transf./ Silo Carregto. / Tranport./ Ramal Ferroviário</v>
          </cell>
          <cell r="E448" t="str">
            <v>50 dias</v>
          </cell>
          <cell r="F448" t="str">
            <v>NA</v>
          </cell>
          <cell r="G448">
            <v>38992.333333333336</v>
          </cell>
          <cell r="H448" t="str">
            <v>NA</v>
          </cell>
          <cell r="I448" t="str">
            <v>NA</v>
          </cell>
          <cell r="J448">
            <v>39066.729166666664</v>
          </cell>
          <cell r="K448" t="str">
            <v>NA</v>
          </cell>
          <cell r="L448">
            <v>2.62</v>
          </cell>
          <cell r="M448">
            <v>60</v>
          </cell>
          <cell r="N448">
            <v>0</v>
          </cell>
          <cell r="O448">
            <v>0</v>
          </cell>
          <cell r="P448">
            <v>0</v>
          </cell>
          <cell r="Q448" t="str">
            <v>445II+2 dias</v>
          </cell>
          <cell r="R448" t="str">
            <v>453II+35 dias</v>
          </cell>
          <cell r="S448" t="str">
            <v>EQUIPE CIV</v>
          </cell>
          <cell r="T448">
            <v>39066</v>
          </cell>
        </row>
        <row r="449">
          <cell r="D449" t="str">
            <v>Estrutura Metálica</v>
          </cell>
          <cell r="E449" t="str">
            <v>20 dias</v>
          </cell>
          <cell r="F449" t="str">
            <v>NA</v>
          </cell>
          <cell r="G449">
            <v>39010.333333333336</v>
          </cell>
          <cell r="H449" t="str">
            <v>NA</v>
          </cell>
          <cell r="I449" t="str">
            <v>NA</v>
          </cell>
          <cell r="J449">
            <v>39042.729166666664</v>
          </cell>
          <cell r="K449" t="str">
            <v>NA</v>
          </cell>
          <cell r="L449">
            <v>1.43</v>
          </cell>
          <cell r="M449">
            <v>32.630000000000003</v>
          </cell>
          <cell r="N449">
            <v>0</v>
          </cell>
          <cell r="O449">
            <v>0</v>
          </cell>
          <cell r="P449">
            <v>0</v>
          </cell>
          <cell r="T449">
            <v>39042</v>
          </cell>
        </row>
        <row r="450">
          <cell r="B450" t="str">
            <v>DD.290.DP.01</v>
          </cell>
          <cell r="D450" t="str">
            <v>Desenho De Projeto</v>
          </cell>
          <cell r="E450" t="str">
            <v>10 dias</v>
          </cell>
          <cell r="F450" t="str">
            <v>NA</v>
          </cell>
          <cell r="G450">
            <v>39010.333333333336</v>
          </cell>
          <cell r="H450" t="str">
            <v>NA</v>
          </cell>
          <cell r="I450" t="str">
            <v>NA</v>
          </cell>
          <cell r="J450">
            <v>39027.729166666664</v>
          </cell>
          <cell r="K450" t="str">
            <v>NA</v>
          </cell>
          <cell r="L450">
            <v>0.35</v>
          </cell>
          <cell r="M450">
            <v>8</v>
          </cell>
          <cell r="N450">
            <v>0</v>
          </cell>
          <cell r="O450">
            <v>0</v>
          </cell>
          <cell r="P450">
            <v>0</v>
          </cell>
          <cell r="Q450">
            <v>438</v>
          </cell>
          <cell r="R450" t="str">
            <v>449;450II</v>
          </cell>
          <cell r="S450" t="str">
            <v>EQUIPE MET</v>
          </cell>
          <cell r="T450">
            <v>39027</v>
          </cell>
        </row>
        <row r="451">
          <cell r="B451" t="str">
            <v>DD.290.LM.01</v>
          </cell>
          <cell r="D451" t="str">
            <v>Lista De Materiais</v>
          </cell>
          <cell r="E451" t="str">
            <v>1 dia</v>
          </cell>
          <cell r="F451" t="str">
            <v>NA</v>
          </cell>
          <cell r="G451">
            <v>39028.333333333336</v>
          </cell>
          <cell r="H451" t="str">
            <v>NA</v>
          </cell>
          <cell r="I451" t="str">
            <v>NA</v>
          </cell>
          <cell r="J451">
            <v>39028.729166666664</v>
          </cell>
          <cell r="K451" t="str">
            <v>NA</v>
          </cell>
          <cell r="L451">
            <v>0.01</v>
          </cell>
          <cell r="M451">
            <v>0.25</v>
          </cell>
          <cell r="N451">
            <v>0</v>
          </cell>
          <cell r="O451">
            <v>0</v>
          </cell>
          <cell r="P451">
            <v>0</v>
          </cell>
          <cell r="Q451">
            <v>448</v>
          </cell>
          <cell r="S451" t="str">
            <v>EQUIPE MET</v>
          </cell>
          <cell r="T451">
            <v>39028</v>
          </cell>
        </row>
        <row r="452">
          <cell r="B452" t="str">
            <v>DD.290.MC.01</v>
          </cell>
          <cell r="D452" t="str">
            <v>Memória De Cálculo</v>
          </cell>
          <cell r="E452" t="str">
            <v>20 dias</v>
          </cell>
          <cell r="F452" t="str">
            <v>NA</v>
          </cell>
          <cell r="G452">
            <v>39010.333333333336</v>
          </cell>
          <cell r="H452" t="str">
            <v>NA</v>
          </cell>
          <cell r="I452" t="str">
            <v>NA</v>
          </cell>
          <cell r="J452">
            <v>39042.729166666664</v>
          </cell>
          <cell r="K452" t="str">
            <v>NA</v>
          </cell>
          <cell r="L452">
            <v>1.07</v>
          </cell>
          <cell r="M452">
            <v>24.38</v>
          </cell>
          <cell r="N452">
            <v>0</v>
          </cell>
          <cell r="O452">
            <v>0</v>
          </cell>
          <cell r="P452">
            <v>0</v>
          </cell>
          <cell r="Q452" t="str">
            <v>448II</v>
          </cell>
          <cell r="S452" t="str">
            <v>EQUIPE MET</v>
          </cell>
          <cell r="T452">
            <v>39042</v>
          </cell>
        </row>
        <row r="453">
          <cell r="D453" t="str">
            <v>Elétrica</v>
          </cell>
          <cell r="E453" t="str">
            <v>11 dias</v>
          </cell>
          <cell r="F453" t="str">
            <v>NA</v>
          </cell>
          <cell r="G453">
            <v>39048.333333333336</v>
          </cell>
          <cell r="H453" t="str">
            <v>NA</v>
          </cell>
          <cell r="I453" t="str">
            <v>NA</v>
          </cell>
          <cell r="J453">
            <v>39062.729166666664</v>
          </cell>
          <cell r="K453" t="str">
            <v>NA</v>
          </cell>
          <cell r="L453">
            <v>0.39</v>
          </cell>
          <cell r="M453">
            <v>9</v>
          </cell>
          <cell r="N453">
            <v>0</v>
          </cell>
          <cell r="O453">
            <v>0</v>
          </cell>
          <cell r="P453">
            <v>0</v>
          </cell>
          <cell r="T453">
            <v>39062</v>
          </cell>
        </row>
        <row r="454">
          <cell r="D454" t="str">
            <v>Desenho De Detalhamento</v>
          </cell>
          <cell r="E454" t="str">
            <v>11 dias</v>
          </cell>
          <cell r="F454" t="str">
            <v>NA</v>
          </cell>
          <cell r="G454">
            <v>39048.333333333336</v>
          </cell>
          <cell r="H454" t="str">
            <v>NA</v>
          </cell>
          <cell r="I454" t="str">
            <v>NA</v>
          </cell>
          <cell r="J454">
            <v>39062.729166666664</v>
          </cell>
          <cell r="K454" t="str">
            <v>NA</v>
          </cell>
          <cell r="L454">
            <v>0.39</v>
          </cell>
          <cell r="M454">
            <v>9</v>
          </cell>
          <cell r="N454">
            <v>0</v>
          </cell>
          <cell r="O454">
            <v>0</v>
          </cell>
          <cell r="P454">
            <v>0</v>
          </cell>
          <cell r="T454">
            <v>39062</v>
          </cell>
        </row>
        <row r="455">
          <cell r="B455" t="str">
            <v>DE.290.DD.01</v>
          </cell>
          <cell r="D455" t="str">
            <v>Malha Aterramento/ Projeto SE</v>
          </cell>
          <cell r="E455" t="str">
            <v>9 dias</v>
          </cell>
          <cell r="F455" t="str">
            <v>NA</v>
          </cell>
          <cell r="G455">
            <v>39048.333333333336</v>
          </cell>
          <cell r="H455" t="str">
            <v>NA</v>
          </cell>
          <cell r="I455" t="str">
            <v>NA</v>
          </cell>
          <cell r="J455">
            <v>39058.729166666664</v>
          </cell>
          <cell r="K455" t="str">
            <v>NA</v>
          </cell>
          <cell r="L455">
            <v>0.17</v>
          </cell>
          <cell r="M455">
            <v>4</v>
          </cell>
          <cell r="N455">
            <v>0</v>
          </cell>
          <cell r="O455">
            <v>0</v>
          </cell>
          <cell r="P455">
            <v>0</v>
          </cell>
          <cell r="Q455" t="str">
            <v>445;446II+35 dias</v>
          </cell>
          <cell r="R455" t="str">
            <v>454II</v>
          </cell>
          <cell r="S455" t="str">
            <v>EQUIPE ELE</v>
          </cell>
          <cell r="T455">
            <v>39058</v>
          </cell>
        </row>
        <row r="456">
          <cell r="B456" t="str">
            <v>DE.290.DD.02</v>
          </cell>
          <cell r="D456" t="str">
            <v>Iluminação</v>
          </cell>
          <cell r="E456" t="str">
            <v>11 dias</v>
          </cell>
          <cell r="F456" t="str">
            <v>NA</v>
          </cell>
          <cell r="G456">
            <v>39048.333333333336</v>
          </cell>
          <cell r="H456" t="str">
            <v>NA</v>
          </cell>
          <cell r="I456" t="str">
            <v>NA</v>
          </cell>
          <cell r="J456">
            <v>39062.729166666664</v>
          </cell>
          <cell r="K456" t="str">
            <v>NA</v>
          </cell>
          <cell r="L456">
            <v>0.22</v>
          </cell>
          <cell r="M456">
            <v>5</v>
          </cell>
          <cell r="N456">
            <v>0</v>
          </cell>
          <cell r="O456">
            <v>0</v>
          </cell>
          <cell r="P456">
            <v>0</v>
          </cell>
          <cell r="Q456" t="str">
            <v>453II</v>
          </cell>
          <cell r="S456" t="str">
            <v>EQUIPE ELE</v>
          </cell>
          <cell r="T456">
            <v>39062</v>
          </cell>
        </row>
        <row r="457">
          <cell r="D457" t="str">
            <v>Instrumentação</v>
          </cell>
          <cell r="E457" t="str">
            <v>8 dias</v>
          </cell>
          <cell r="F457" t="str">
            <v>NA</v>
          </cell>
          <cell r="G457">
            <v>39038.333333333336</v>
          </cell>
          <cell r="H457" t="str">
            <v>NA</v>
          </cell>
          <cell r="I457" t="str">
            <v>NA</v>
          </cell>
          <cell r="J457">
            <v>39049.729166666664</v>
          </cell>
          <cell r="K457" t="str">
            <v>NA</v>
          </cell>
          <cell r="L457">
            <v>0.09</v>
          </cell>
          <cell r="M457">
            <v>2</v>
          </cell>
          <cell r="N457">
            <v>0</v>
          </cell>
          <cell r="O457">
            <v>0</v>
          </cell>
          <cell r="P457">
            <v>0</v>
          </cell>
          <cell r="T457">
            <v>39049</v>
          </cell>
        </row>
        <row r="458">
          <cell r="B458" t="str">
            <v>DT.290.AJ.01</v>
          </cell>
          <cell r="D458" t="str">
            <v>Arranjos/ Layout’s/ Plano Diretor - Locação De Instrumentos</v>
          </cell>
          <cell r="E458" t="str">
            <v>8 dias</v>
          </cell>
          <cell r="F458" t="str">
            <v>NA</v>
          </cell>
          <cell r="G458">
            <v>39038.333333333336</v>
          </cell>
          <cell r="H458" t="str">
            <v>NA</v>
          </cell>
          <cell r="I458" t="str">
            <v>NA</v>
          </cell>
          <cell r="J458">
            <v>39049.729166666664</v>
          </cell>
          <cell r="K458" t="str">
            <v>NA</v>
          </cell>
          <cell r="L458">
            <v>0.09</v>
          </cell>
          <cell r="M458">
            <v>2</v>
          </cell>
          <cell r="N458">
            <v>0</v>
          </cell>
          <cell r="O458">
            <v>0</v>
          </cell>
          <cell r="P458">
            <v>0</v>
          </cell>
          <cell r="Q458">
            <v>302</v>
          </cell>
          <cell r="S458" t="str">
            <v>EQUIPE TSA</v>
          </cell>
          <cell r="T458">
            <v>39049</v>
          </cell>
        </row>
        <row r="459">
          <cell r="B459" t="str">
            <v>1.2</v>
          </cell>
          <cell r="C459" t="str">
            <v>300A</v>
          </cell>
          <cell r="D459" t="str">
            <v>APOIO OPERACIONAL</v>
          </cell>
          <cell r="E459" t="str">
            <v>117 dias</v>
          </cell>
          <cell r="F459">
            <v>38819.375</v>
          </cell>
          <cell r="G459">
            <v>38891.333333333336</v>
          </cell>
          <cell r="H459">
            <v>38891.333333333336</v>
          </cell>
          <cell r="I459">
            <v>38916.375</v>
          </cell>
          <cell r="J459">
            <v>39066.729166666664</v>
          </cell>
          <cell r="K459" t="str">
            <v>NA</v>
          </cell>
          <cell r="L459">
            <v>3.4</v>
          </cell>
          <cell r="M459">
            <v>77.88</v>
          </cell>
          <cell r="N459">
            <v>5.48</v>
          </cell>
          <cell r="O459">
            <v>7.03</v>
          </cell>
          <cell r="P459">
            <v>7.03</v>
          </cell>
          <cell r="T459">
            <v>39066</v>
          </cell>
        </row>
        <row r="460">
          <cell r="B460" t="str">
            <v>1.2.1</v>
          </cell>
          <cell r="C460" t="str">
            <v>305A</v>
          </cell>
          <cell r="D460" t="str">
            <v>Geral</v>
          </cell>
          <cell r="E460" t="str">
            <v>23 dias</v>
          </cell>
          <cell r="F460" t="str">
            <v>NA</v>
          </cell>
          <cell r="G460">
            <v>38891.333333333336</v>
          </cell>
          <cell r="H460">
            <v>38891.333333333336</v>
          </cell>
          <cell r="I460" t="str">
            <v>NA</v>
          </cell>
          <cell r="J460">
            <v>38923.729166666664</v>
          </cell>
          <cell r="K460" t="str">
            <v>NA</v>
          </cell>
          <cell r="L460">
            <v>0.26</v>
          </cell>
          <cell r="M460">
            <v>6</v>
          </cell>
          <cell r="N460">
            <v>5.48</v>
          </cell>
          <cell r="O460">
            <v>0</v>
          </cell>
          <cell r="P460">
            <v>91.25</v>
          </cell>
          <cell r="T460">
            <v>38923</v>
          </cell>
        </row>
        <row r="461">
          <cell r="D461" t="str">
            <v>Projeto Básico</v>
          </cell>
          <cell r="E461" t="str">
            <v>23 dias</v>
          </cell>
          <cell r="F461" t="str">
            <v>NA</v>
          </cell>
          <cell r="G461">
            <v>38891.333333333336</v>
          </cell>
          <cell r="H461">
            <v>38891.333333333336</v>
          </cell>
          <cell r="I461" t="str">
            <v>NA</v>
          </cell>
          <cell r="J461">
            <v>38923.729166666664</v>
          </cell>
          <cell r="K461" t="str">
            <v>NA</v>
          </cell>
          <cell r="L461">
            <v>0.26</v>
          </cell>
          <cell r="M461">
            <v>6</v>
          </cell>
          <cell r="N461">
            <v>5.48</v>
          </cell>
          <cell r="O461">
            <v>0</v>
          </cell>
          <cell r="P461">
            <v>91.25</v>
          </cell>
          <cell r="T461">
            <v>38923</v>
          </cell>
        </row>
        <row r="462">
          <cell r="D462" t="str">
            <v>Mecânica</v>
          </cell>
          <cell r="E462" t="str">
            <v>9 dias</v>
          </cell>
          <cell r="F462" t="str">
            <v>NA</v>
          </cell>
          <cell r="G462">
            <v>38891.333333333336</v>
          </cell>
          <cell r="H462">
            <v>38891.333333333336</v>
          </cell>
          <cell r="I462" t="str">
            <v>NA</v>
          </cell>
          <cell r="J462">
            <v>38903.729166666664</v>
          </cell>
          <cell r="K462" t="str">
            <v>NA</v>
          </cell>
          <cell r="L462">
            <v>0.16</v>
          </cell>
          <cell r="M462">
            <v>3.63</v>
          </cell>
          <cell r="N462">
            <v>3.26</v>
          </cell>
          <cell r="O462">
            <v>0</v>
          </cell>
          <cell r="P462">
            <v>90</v>
          </cell>
          <cell r="T462">
            <v>38903</v>
          </cell>
        </row>
        <row r="463">
          <cell r="B463" t="str">
            <v>BB.305.OI.01</v>
          </cell>
          <cell r="D463" t="str">
            <v>Orçamento De Investimentos</v>
          </cell>
          <cell r="E463" t="str">
            <v>9 dias</v>
          </cell>
          <cell r="F463" t="str">
            <v>NA</v>
          </cell>
          <cell r="G463">
            <v>38891.333333333336</v>
          </cell>
          <cell r="H463">
            <v>38891.333333333336</v>
          </cell>
          <cell r="I463" t="str">
            <v>NA</v>
          </cell>
          <cell r="J463">
            <v>38903.729166666664</v>
          </cell>
          <cell r="K463" t="str">
            <v>NA</v>
          </cell>
          <cell r="L463">
            <v>0.16</v>
          </cell>
          <cell r="M463">
            <v>3.63</v>
          </cell>
          <cell r="N463">
            <v>3.26</v>
          </cell>
          <cell r="O463">
            <v>0</v>
          </cell>
          <cell r="P463">
            <v>90</v>
          </cell>
          <cell r="Q463" t="str">
            <v>34II</v>
          </cell>
          <cell r="S463" t="str">
            <v>EQUIPE MEC</v>
          </cell>
          <cell r="T463">
            <v>38903</v>
          </cell>
        </row>
        <row r="464">
          <cell r="D464" t="str">
            <v>Civil</v>
          </cell>
          <cell r="E464" t="str">
            <v>5 dias</v>
          </cell>
          <cell r="F464" t="str">
            <v>NA</v>
          </cell>
          <cell r="G464">
            <v>38917.333333333336</v>
          </cell>
          <cell r="H464">
            <v>38917.333333333336</v>
          </cell>
          <cell r="I464" t="str">
            <v>NA</v>
          </cell>
          <cell r="J464">
            <v>38923.729166666664</v>
          </cell>
          <cell r="K464" t="str">
            <v>NA</v>
          </cell>
          <cell r="L464">
            <v>0.1</v>
          </cell>
          <cell r="M464">
            <v>2.38</v>
          </cell>
          <cell r="N464">
            <v>2.21</v>
          </cell>
          <cell r="O464">
            <v>0</v>
          </cell>
          <cell r="P464">
            <v>93.16</v>
          </cell>
          <cell r="T464">
            <v>38923</v>
          </cell>
        </row>
        <row r="465">
          <cell r="B465" t="str">
            <v>BC.305.PQ.01</v>
          </cell>
          <cell r="D465" t="str">
            <v>Planilha De Quantitativos - Arquitetura</v>
          </cell>
          <cell r="E465" t="str">
            <v>5 dias</v>
          </cell>
          <cell r="F465" t="str">
            <v>NA</v>
          </cell>
          <cell r="G465">
            <v>38917.333333333336</v>
          </cell>
          <cell r="H465">
            <v>38917.333333333336</v>
          </cell>
          <cell r="I465" t="str">
            <v>NA</v>
          </cell>
          <cell r="J465">
            <v>38923.729166666664</v>
          </cell>
          <cell r="K465" t="str">
            <v>NA</v>
          </cell>
          <cell r="L465">
            <v>0.1</v>
          </cell>
          <cell r="M465">
            <v>2.38</v>
          </cell>
          <cell r="N465">
            <v>2.21</v>
          </cell>
          <cell r="O465">
            <v>0</v>
          </cell>
          <cell r="P465">
            <v>93.16</v>
          </cell>
          <cell r="Q465">
            <v>16</v>
          </cell>
          <cell r="S465" t="str">
            <v>EQUIPE CIV</v>
          </cell>
          <cell r="T465">
            <v>38923</v>
          </cell>
        </row>
        <row r="466">
          <cell r="B466" t="str">
            <v>1.2.2</v>
          </cell>
          <cell r="C466" t="str">
            <v>310A</v>
          </cell>
          <cell r="D466" t="str">
            <v>Oficina de Manutenção</v>
          </cell>
          <cell r="E466" t="str">
            <v>44 dias</v>
          </cell>
          <cell r="F466" t="str">
            <v>NA</v>
          </cell>
          <cell r="G466">
            <v>38995.333333333336</v>
          </cell>
          <cell r="H466" t="str">
            <v>NA</v>
          </cell>
          <cell r="I466" t="str">
            <v>NA</v>
          </cell>
          <cell r="J466">
            <v>39063.729166666664</v>
          </cell>
          <cell r="K466" t="str">
            <v>NA</v>
          </cell>
          <cell r="L466">
            <v>1.41</v>
          </cell>
          <cell r="M466">
            <v>32.25</v>
          </cell>
          <cell r="N466">
            <v>0</v>
          </cell>
          <cell r="O466">
            <v>0</v>
          </cell>
          <cell r="P466">
            <v>0</v>
          </cell>
          <cell r="T466">
            <v>39063</v>
          </cell>
        </row>
        <row r="467">
          <cell r="D467" t="str">
            <v>Projeto Básico</v>
          </cell>
          <cell r="E467" t="str">
            <v>5 dias</v>
          </cell>
          <cell r="F467" t="str">
            <v>NA</v>
          </cell>
          <cell r="G467">
            <v>38995.333333333336</v>
          </cell>
          <cell r="H467" t="str">
            <v>NA</v>
          </cell>
          <cell r="I467" t="str">
            <v>NA</v>
          </cell>
          <cell r="J467">
            <v>39001.729166666664</v>
          </cell>
          <cell r="K467" t="str">
            <v>NA</v>
          </cell>
          <cell r="L467">
            <v>0.22</v>
          </cell>
          <cell r="M467">
            <v>5</v>
          </cell>
          <cell r="N467">
            <v>0</v>
          </cell>
          <cell r="O467">
            <v>0</v>
          </cell>
          <cell r="P467">
            <v>0</v>
          </cell>
          <cell r="T467">
            <v>39001</v>
          </cell>
        </row>
        <row r="468">
          <cell r="D468" t="str">
            <v>Estrutura Metálica</v>
          </cell>
          <cell r="E468" t="str">
            <v>5 dias</v>
          </cell>
          <cell r="F468" t="str">
            <v>NA</v>
          </cell>
          <cell r="G468">
            <v>38995.333333333336</v>
          </cell>
          <cell r="H468" t="str">
            <v>NA</v>
          </cell>
          <cell r="I468" t="str">
            <v>NA</v>
          </cell>
          <cell r="J468">
            <v>39001.729166666664</v>
          </cell>
          <cell r="K468" t="str">
            <v>NA</v>
          </cell>
          <cell r="L468">
            <v>0.22</v>
          </cell>
          <cell r="M468">
            <v>5</v>
          </cell>
          <cell r="N468">
            <v>0</v>
          </cell>
          <cell r="O468">
            <v>0</v>
          </cell>
          <cell r="P468">
            <v>0</v>
          </cell>
          <cell r="T468">
            <v>39001</v>
          </cell>
        </row>
        <row r="469">
          <cell r="B469" t="str">
            <v>BD.310.MC.01</v>
          </cell>
          <cell r="D469" t="str">
            <v>Memória De Cálculo</v>
          </cell>
          <cell r="E469" t="str">
            <v>5 dias</v>
          </cell>
          <cell r="F469" t="str">
            <v>NA</v>
          </cell>
          <cell r="G469">
            <v>38995.333333333336</v>
          </cell>
          <cell r="H469" t="str">
            <v>NA</v>
          </cell>
          <cell r="I469" t="str">
            <v>NA</v>
          </cell>
          <cell r="J469">
            <v>39001.729166666664</v>
          </cell>
          <cell r="K469" t="str">
            <v>NA</v>
          </cell>
          <cell r="L469">
            <v>0.22</v>
          </cell>
          <cell r="M469">
            <v>5</v>
          </cell>
          <cell r="N469">
            <v>0</v>
          </cell>
          <cell r="O469">
            <v>0</v>
          </cell>
          <cell r="P469">
            <v>0</v>
          </cell>
          <cell r="Q469" t="str">
            <v>433TI+20 dias</v>
          </cell>
          <cell r="R469">
            <v>629</v>
          </cell>
          <cell r="S469" t="str">
            <v>EQUIPE MET</v>
          </cell>
          <cell r="T469">
            <v>39001</v>
          </cell>
        </row>
        <row r="470">
          <cell r="D470" t="str">
            <v>Projeto Detalhado</v>
          </cell>
          <cell r="E470" t="str">
            <v>37 dias</v>
          </cell>
          <cell r="F470">
            <v>38839.333333333336</v>
          </cell>
          <cell r="G470">
            <v>39008.333333333336</v>
          </cell>
          <cell r="H470" t="str">
            <v>NA</v>
          </cell>
          <cell r="I470">
            <v>38896.729166666664</v>
          </cell>
          <cell r="J470">
            <v>39063.729166666664</v>
          </cell>
          <cell r="K470" t="str">
            <v>NA</v>
          </cell>
          <cell r="L470">
            <v>1.19</v>
          </cell>
          <cell r="M470">
            <v>27.25</v>
          </cell>
          <cell r="N470">
            <v>0</v>
          </cell>
          <cell r="O470">
            <v>0</v>
          </cell>
          <cell r="P470">
            <v>0</v>
          </cell>
          <cell r="T470">
            <v>39063</v>
          </cell>
        </row>
        <row r="471">
          <cell r="D471" t="str">
            <v>Civil</v>
          </cell>
          <cell r="E471" t="str">
            <v>18 dias</v>
          </cell>
          <cell r="F471">
            <v>38839.333333333336</v>
          </cell>
          <cell r="G471">
            <v>39008.333333333336</v>
          </cell>
          <cell r="H471" t="str">
            <v>NA</v>
          </cell>
          <cell r="I471">
            <v>38859.729166666664</v>
          </cell>
          <cell r="J471">
            <v>39035.729166666664</v>
          </cell>
          <cell r="K471" t="str">
            <v>NA</v>
          </cell>
          <cell r="L471">
            <v>0.66</v>
          </cell>
          <cell r="M471">
            <v>15</v>
          </cell>
          <cell r="N471">
            <v>0</v>
          </cell>
          <cell r="O471">
            <v>0</v>
          </cell>
          <cell r="P471">
            <v>0</v>
          </cell>
          <cell r="T471">
            <v>39035</v>
          </cell>
        </row>
        <row r="472">
          <cell r="D472" t="str">
            <v>Desenho De Detalhamento</v>
          </cell>
          <cell r="E472" t="str">
            <v>18 dias</v>
          </cell>
          <cell r="F472">
            <v>38839.333333333336</v>
          </cell>
          <cell r="G472">
            <v>39008.333333333336</v>
          </cell>
          <cell r="H472" t="str">
            <v>NA</v>
          </cell>
          <cell r="I472">
            <v>38859.729166666664</v>
          </cell>
          <cell r="J472">
            <v>39035.729166666664</v>
          </cell>
          <cell r="K472" t="str">
            <v>NA</v>
          </cell>
          <cell r="L472">
            <v>0.66</v>
          </cell>
          <cell r="M472">
            <v>15</v>
          </cell>
          <cell r="N472">
            <v>0</v>
          </cell>
          <cell r="O472">
            <v>0</v>
          </cell>
          <cell r="P472">
            <v>0</v>
          </cell>
          <cell r="R472" t="str">
            <v>476;477</v>
          </cell>
          <cell r="T472">
            <v>39035</v>
          </cell>
        </row>
        <row r="473">
          <cell r="B473" t="str">
            <v>DC.310.DD.01</v>
          </cell>
          <cell r="D473" t="str">
            <v>Arquitetura</v>
          </cell>
          <cell r="E473" t="str">
            <v>10 dias</v>
          </cell>
          <cell r="F473">
            <v>38839.333333333336</v>
          </cell>
          <cell r="G473">
            <v>39008.333333333336</v>
          </cell>
          <cell r="H473" t="str">
            <v>NA</v>
          </cell>
          <cell r="I473">
            <v>38853.729166666664</v>
          </cell>
          <cell r="J473">
            <v>39021.729166666664</v>
          </cell>
          <cell r="K473" t="str">
            <v>NA</v>
          </cell>
          <cell r="L473">
            <v>0.31</v>
          </cell>
          <cell r="M473">
            <v>7</v>
          </cell>
          <cell r="N473">
            <v>0</v>
          </cell>
          <cell r="O473">
            <v>0</v>
          </cell>
          <cell r="P473">
            <v>0</v>
          </cell>
          <cell r="Q473" t="str">
            <v>26;445</v>
          </cell>
          <cell r="R473" t="str">
            <v>472;473;496;519;535;542;565</v>
          </cell>
          <cell r="S473" t="str">
            <v>EQUIPE ARQ</v>
          </cell>
          <cell r="T473">
            <v>39021</v>
          </cell>
        </row>
        <row r="474">
          <cell r="B474" t="str">
            <v>DC.310.DD.02</v>
          </cell>
          <cell r="D474" t="str">
            <v>Fundação</v>
          </cell>
          <cell r="E474" t="str">
            <v>8 dias</v>
          </cell>
          <cell r="F474">
            <v>38839.333333333336</v>
          </cell>
          <cell r="G474">
            <v>39022.333333333336</v>
          </cell>
          <cell r="H474" t="str">
            <v>NA</v>
          </cell>
          <cell r="I474">
            <v>38849.729166666664</v>
          </cell>
          <cell r="J474">
            <v>39035.729166666664</v>
          </cell>
          <cell r="K474" t="str">
            <v>NA</v>
          </cell>
          <cell r="L474">
            <v>0.22</v>
          </cell>
          <cell r="M474">
            <v>5</v>
          </cell>
          <cell r="N474">
            <v>0</v>
          </cell>
          <cell r="O474">
            <v>0</v>
          </cell>
          <cell r="P474">
            <v>0</v>
          </cell>
          <cell r="Q474">
            <v>471</v>
          </cell>
          <cell r="R474">
            <v>484</v>
          </cell>
          <cell r="S474" t="str">
            <v>EQUIPE CIV</v>
          </cell>
          <cell r="T474">
            <v>39035</v>
          </cell>
        </row>
        <row r="475">
          <cell r="B475" t="str">
            <v>DC.310.DD.03</v>
          </cell>
          <cell r="D475" t="str">
            <v>Hidráulica</v>
          </cell>
          <cell r="E475" t="str">
            <v>6 dias</v>
          </cell>
          <cell r="F475">
            <v>38849.333333333336</v>
          </cell>
          <cell r="G475">
            <v>39022.333333333336</v>
          </cell>
          <cell r="H475" t="str">
            <v>NA</v>
          </cell>
          <cell r="I475">
            <v>38859.729166666664</v>
          </cell>
          <cell r="J475">
            <v>39031.729166666664</v>
          </cell>
          <cell r="K475" t="str">
            <v>NA</v>
          </cell>
          <cell r="L475">
            <v>0.13</v>
          </cell>
          <cell r="M475">
            <v>3</v>
          </cell>
          <cell r="N475">
            <v>0</v>
          </cell>
          <cell r="O475">
            <v>0</v>
          </cell>
          <cell r="P475">
            <v>0</v>
          </cell>
          <cell r="Q475">
            <v>471</v>
          </cell>
          <cell r="S475" t="str">
            <v>EQUIPE CIV</v>
          </cell>
          <cell r="T475">
            <v>39031</v>
          </cell>
        </row>
        <row r="476">
          <cell r="D476" t="str">
            <v>Elétrica</v>
          </cell>
          <cell r="E476" t="str">
            <v>19 dias</v>
          </cell>
          <cell r="F476">
            <v>38859.375</v>
          </cell>
          <cell r="G476">
            <v>39037.333333333336</v>
          </cell>
          <cell r="H476" t="str">
            <v>NA</v>
          </cell>
          <cell r="I476">
            <v>38896.729166666664</v>
          </cell>
          <cell r="J476">
            <v>39063.729166666664</v>
          </cell>
          <cell r="K476" t="str">
            <v>NA</v>
          </cell>
          <cell r="L476">
            <v>0.54</v>
          </cell>
          <cell r="M476">
            <v>12.25</v>
          </cell>
          <cell r="N476">
            <v>0</v>
          </cell>
          <cell r="O476">
            <v>0</v>
          </cell>
          <cell r="P476">
            <v>0</v>
          </cell>
          <cell r="T476">
            <v>39063</v>
          </cell>
        </row>
        <row r="477">
          <cell r="D477" t="str">
            <v>Desenho De Detalhamento</v>
          </cell>
          <cell r="E477" t="str">
            <v>15 dias</v>
          </cell>
          <cell r="F477">
            <v>38859.375</v>
          </cell>
          <cell r="G477">
            <v>39037.333333333336</v>
          </cell>
          <cell r="H477" t="str">
            <v>NA</v>
          </cell>
          <cell r="I477">
            <v>38880.729166666664</v>
          </cell>
          <cell r="J477">
            <v>39057.729166666664</v>
          </cell>
          <cell r="K477" t="str">
            <v>NA</v>
          </cell>
          <cell r="L477">
            <v>0.48</v>
          </cell>
          <cell r="M477">
            <v>11</v>
          </cell>
          <cell r="N477">
            <v>0</v>
          </cell>
          <cell r="O477">
            <v>0</v>
          </cell>
          <cell r="P477">
            <v>0</v>
          </cell>
          <cell r="R477">
            <v>479</v>
          </cell>
          <cell r="T477">
            <v>39057</v>
          </cell>
        </row>
        <row r="478">
          <cell r="B478" t="str">
            <v>DE.310.DD.01</v>
          </cell>
          <cell r="D478" t="str">
            <v>Disposição De Força, Controle e Aterramento</v>
          </cell>
          <cell r="E478" t="str">
            <v>6 dias</v>
          </cell>
          <cell r="F478">
            <v>38859.375</v>
          </cell>
          <cell r="G478">
            <v>39037.333333333336</v>
          </cell>
          <cell r="H478" t="str">
            <v>NA</v>
          </cell>
          <cell r="I478">
            <v>38867.729166666664</v>
          </cell>
          <cell r="J478">
            <v>39044.729166666664</v>
          </cell>
          <cell r="K478" t="str">
            <v>NA</v>
          </cell>
          <cell r="L478">
            <v>0.09</v>
          </cell>
          <cell r="M478">
            <v>2</v>
          </cell>
          <cell r="N478">
            <v>0</v>
          </cell>
          <cell r="O478">
            <v>0</v>
          </cell>
          <cell r="P478">
            <v>0</v>
          </cell>
          <cell r="Q478">
            <v>470</v>
          </cell>
          <cell r="R478">
            <v>478</v>
          </cell>
          <cell r="S478" t="str">
            <v>EQUIPE ELE</v>
          </cell>
          <cell r="T478">
            <v>39044</v>
          </cell>
        </row>
        <row r="479">
          <cell r="B479" t="str">
            <v>DE.310.DD.02</v>
          </cell>
          <cell r="D479" t="str">
            <v>Iluminação</v>
          </cell>
          <cell r="E479" t="str">
            <v>15 dias</v>
          </cell>
          <cell r="F479">
            <v>38859.375</v>
          </cell>
          <cell r="G479">
            <v>39037.333333333336</v>
          </cell>
          <cell r="H479" t="str">
            <v>NA</v>
          </cell>
          <cell r="I479">
            <v>38880.729166666664</v>
          </cell>
          <cell r="J479">
            <v>39057.729166666664</v>
          </cell>
          <cell r="K479" t="str">
            <v>NA</v>
          </cell>
          <cell r="L479">
            <v>0.31</v>
          </cell>
          <cell r="M479">
            <v>7</v>
          </cell>
          <cell r="N479">
            <v>0</v>
          </cell>
          <cell r="O479">
            <v>0</v>
          </cell>
          <cell r="P479">
            <v>0</v>
          </cell>
          <cell r="Q479">
            <v>470</v>
          </cell>
          <cell r="S479" t="str">
            <v>EQUIPE ELE</v>
          </cell>
          <cell r="T479">
            <v>39057</v>
          </cell>
        </row>
        <row r="480">
          <cell r="B480" t="str">
            <v>DE.310.DD.03</v>
          </cell>
          <cell r="D480" t="str">
            <v>Eletrodutos</v>
          </cell>
          <cell r="E480" t="str">
            <v>6 dias</v>
          </cell>
          <cell r="F480">
            <v>38867.375</v>
          </cell>
          <cell r="G480">
            <v>39045.333333333336</v>
          </cell>
          <cell r="H480" t="str">
            <v>NA</v>
          </cell>
          <cell r="I480">
            <v>38875.729166666664</v>
          </cell>
          <cell r="J480">
            <v>39052.729166666664</v>
          </cell>
          <cell r="K480" t="str">
            <v>NA</v>
          </cell>
          <cell r="L480">
            <v>0.09</v>
          </cell>
          <cell r="M480">
            <v>2</v>
          </cell>
          <cell r="N480">
            <v>0</v>
          </cell>
          <cell r="O480">
            <v>0</v>
          </cell>
          <cell r="P480">
            <v>0</v>
          </cell>
          <cell r="Q480">
            <v>476</v>
          </cell>
          <cell r="S480" t="str">
            <v>EQUIPE ELE</v>
          </cell>
          <cell r="T480">
            <v>39052</v>
          </cell>
        </row>
        <row r="481">
          <cell r="B481" t="str">
            <v>DE.310.LC.01</v>
          </cell>
          <cell r="D481" t="str">
            <v>Lista De Linhas/ Cabos</v>
          </cell>
          <cell r="E481" t="str">
            <v>4 dias</v>
          </cell>
          <cell r="F481">
            <v>38880.375</v>
          </cell>
          <cell r="G481">
            <v>39058.333333333336</v>
          </cell>
          <cell r="H481" t="str">
            <v>NA</v>
          </cell>
          <cell r="I481">
            <v>38888.729166666664</v>
          </cell>
          <cell r="J481">
            <v>39063.729166666664</v>
          </cell>
          <cell r="K481" t="str">
            <v>NA</v>
          </cell>
          <cell r="L481">
            <v>0.05</v>
          </cell>
          <cell r="M481">
            <v>1.25</v>
          </cell>
          <cell r="N481">
            <v>0</v>
          </cell>
          <cell r="O481">
            <v>0</v>
          </cell>
          <cell r="P481">
            <v>0</v>
          </cell>
          <cell r="Q481">
            <v>475</v>
          </cell>
          <cell r="S481" t="str">
            <v>EQUIPE ELE</v>
          </cell>
          <cell r="T481">
            <v>39063</v>
          </cell>
        </row>
        <row r="482">
          <cell r="B482" t="str">
            <v>1.2.3</v>
          </cell>
          <cell r="C482" t="str">
            <v>320A</v>
          </cell>
          <cell r="D482" t="str">
            <v>Almoxarifado</v>
          </cell>
          <cell r="E482" t="str">
            <v>22 dias</v>
          </cell>
          <cell r="F482">
            <v>38831.375</v>
          </cell>
          <cell r="G482">
            <v>39037.333333333336</v>
          </cell>
          <cell r="H482" t="str">
            <v>NA</v>
          </cell>
          <cell r="I482">
            <v>38916.375</v>
          </cell>
          <cell r="J482">
            <v>39066.729166666664</v>
          </cell>
          <cell r="K482" t="str">
            <v>NA</v>
          </cell>
          <cell r="L482">
            <v>0.75</v>
          </cell>
          <cell r="M482">
            <v>17.25</v>
          </cell>
          <cell r="N482">
            <v>0</v>
          </cell>
          <cell r="O482">
            <v>0</v>
          </cell>
          <cell r="P482">
            <v>0</v>
          </cell>
          <cell r="T482">
            <v>39066</v>
          </cell>
        </row>
        <row r="483">
          <cell r="D483" t="str">
            <v>Projeto Detalhado</v>
          </cell>
          <cell r="E483" t="str">
            <v>22 dias</v>
          </cell>
          <cell r="F483">
            <v>38846.375</v>
          </cell>
          <cell r="G483">
            <v>39037.333333333336</v>
          </cell>
          <cell r="H483" t="str">
            <v>NA</v>
          </cell>
          <cell r="I483">
            <v>38916.375</v>
          </cell>
          <cell r="J483">
            <v>39066.729166666664</v>
          </cell>
          <cell r="K483" t="str">
            <v>NA</v>
          </cell>
          <cell r="L483">
            <v>0.75</v>
          </cell>
          <cell r="M483">
            <v>17.25</v>
          </cell>
          <cell r="N483">
            <v>0</v>
          </cell>
          <cell r="O483">
            <v>0</v>
          </cell>
          <cell r="P483">
            <v>0</v>
          </cell>
          <cell r="T483">
            <v>39066</v>
          </cell>
        </row>
        <row r="484">
          <cell r="D484" t="str">
            <v>Civil</v>
          </cell>
          <cell r="E484" t="str">
            <v>11 dias</v>
          </cell>
          <cell r="F484">
            <v>38846.375</v>
          </cell>
          <cell r="G484">
            <v>39037.333333333336</v>
          </cell>
          <cell r="H484" t="str">
            <v>NA</v>
          </cell>
          <cell r="I484">
            <v>38861.375</v>
          </cell>
          <cell r="J484">
            <v>39051.729166666664</v>
          </cell>
          <cell r="K484" t="str">
            <v>NA</v>
          </cell>
          <cell r="L484">
            <v>0.22</v>
          </cell>
          <cell r="M484">
            <v>5</v>
          </cell>
          <cell r="N484">
            <v>0</v>
          </cell>
          <cell r="O484">
            <v>0</v>
          </cell>
          <cell r="P484">
            <v>0</v>
          </cell>
          <cell r="T484">
            <v>39051</v>
          </cell>
        </row>
        <row r="485">
          <cell r="D485" t="str">
            <v>Desenho De Detalhamento</v>
          </cell>
          <cell r="E485" t="str">
            <v>11 dias</v>
          </cell>
          <cell r="F485">
            <v>38846.375</v>
          </cell>
          <cell r="G485">
            <v>39037.333333333336</v>
          </cell>
          <cell r="H485" t="str">
            <v>NA</v>
          </cell>
          <cell r="I485">
            <v>38861.375</v>
          </cell>
          <cell r="J485">
            <v>39051.729166666664</v>
          </cell>
          <cell r="K485" t="str">
            <v>NA</v>
          </cell>
          <cell r="L485">
            <v>0.22</v>
          </cell>
          <cell r="M485">
            <v>5</v>
          </cell>
          <cell r="N485">
            <v>0</v>
          </cell>
          <cell r="O485">
            <v>0</v>
          </cell>
          <cell r="P485">
            <v>0</v>
          </cell>
          <cell r="R485">
            <v>488</v>
          </cell>
          <cell r="T485">
            <v>39051</v>
          </cell>
        </row>
        <row r="486">
          <cell r="B486" t="str">
            <v>DC.320.DD.01</v>
          </cell>
          <cell r="D486" t="str">
            <v>Fundação</v>
          </cell>
          <cell r="E486" t="str">
            <v>6 dias</v>
          </cell>
          <cell r="F486">
            <v>38846.375</v>
          </cell>
          <cell r="G486">
            <v>39037.333333333336</v>
          </cell>
          <cell r="H486" t="str">
            <v>NA</v>
          </cell>
          <cell r="I486">
            <v>38854.375</v>
          </cell>
          <cell r="J486">
            <v>39044.729166666664</v>
          </cell>
          <cell r="K486" t="str">
            <v>NA</v>
          </cell>
          <cell r="L486">
            <v>0.13</v>
          </cell>
          <cell r="M486">
            <v>3</v>
          </cell>
          <cell r="N486">
            <v>0</v>
          </cell>
          <cell r="O486">
            <v>0</v>
          </cell>
          <cell r="P486">
            <v>0</v>
          </cell>
          <cell r="Q486">
            <v>472</v>
          </cell>
          <cell r="R486">
            <v>485</v>
          </cell>
          <cell r="S486" t="str">
            <v>EQUIPE CIV</v>
          </cell>
          <cell r="T486">
            <v>39044</v>
          </cell>
        </row>
        <row r="487">
          <cell r="B487" t="str">
            <v>DC.320.DD.02</v>
          </cell>
          <cell r="D487" t="str">
            <v>Inseridos e Lajes</v>
          </cell>
          <cell r="E487" t="str">
            <v>5 dias</v>
          </cell>
          <cell r="F487">
            <v>38854.375</v>
          </cell>
          <cell r="G487">
            <v>39045.333333333336</v>
          </cell>
          <cell r="H487" t="str">
            <v>NA</v>
          </cell>
          <cell r="I487">
            <v>38861.375</v>
          </cell>
          <cell r="J487">
            <v>39051.729166666664</v>
          </cell>
          <cell r="K487" t="str">
            <v>NA</v>
          </cell>
          <cell r="L487">
            <v>0.09</v>
          </cell>
          <cell r="M487">
            <v>2</v>
          </cell>
          <cell r="N487">
            <v>0</v>
          </cell>
          <cell r="O487">
            <v>0</v>
          </cell>
          <cell r="P487">
            <v>0</v>
          </cell>
          <cell r="Q487">
            <v>484</v>
          </cell>
          <cell r="S487" t="str">
            <v>EQUIPE CIV</v>
          </cell>
          <cell r="T487">
            <v>39051</v>
          </cell>
        </row>
        <row r="488">
          <cell r="D488" t="str">
            <v>Elétrica</v>
          </cell>
          <cell r="E488" t="str">
            <v>11 dias</v>
          </cell>
          <cell r="F488">
            <v>38861.375</v>
          </cell>
          <cell r="G488">
            <v>39052.333333333336</v>
          </cell>
          <cell r="H488" t="str">
            <v>NA</v>
          </cell>
          <cell r="I488">
            <v>38916.375</v>
          </cell>
          <cell r="J488">
            <v>39066.729166666664</v>
          </cell>
          <cell r="K488" t="str">
            <v>NA</v>
          </cell>
          <cell r="L488">
            <v>0.54</v>
          </cell>
          <cell r="M488">
            <v>12.25</v>
          </cell>
          <cell r="N488">
            <v>0</v>
          </cell>
          <cell r="O488">
            <v>0</v>
          </cell>
          <cell r="P488">
            <v>0</v>
          </cell>
          <cell r="T488">
            <v>39066</v>
          </cell>
        </row>
        <row r="489">
          <cell r="D489" t="str">
            <v>Desenho De Detalhamento</v>
          </cell>
          <cell r="E489" t="str">
            <v>11 dias</v>
          </cell>
          <cell r="F489">
            <v>38861.375</v>
          </cell>
          <cell r="G489">
            <v>39052.333333333336</v>
          </cell>
          <cell r="H489" t="str">
            <v>NA</v>
          </cell>
          <cell r="I489">
            <v>38902.375</v>
          </cell>
          <cell r="J489">
            <v>39066.729166666664</v>
          </cell>
          <cell r="K489" t="str">
            <v>NA</v>
          </cell>
          <cell r="L489">
            <v>0.48</v>
          </cell>
          <cell r="M489">
            <v>11</v>
          </cell>
          <cell r="N489">
            <v>0</v>
          </cell>
          <cell r="O489">
            <v>0</v>
          </cell>
          <cell r="P489">
            <v>0</v>
          </cell>
          <cell r="R489" t="str">
            <v>491II</v>
          </cell>
          <cell r="T489">
            <v>39066</v>
          </cell>
        </row>
        <row r="490">
          <cell r="B490" t="str">
            <v>DE.320.DD.01</v>
          </cell>
          <cell r="D490" t="str">
            <v>Disposição De Força, Controle e Aterramento</v>
          </cell>
          <cell r="E490" t="str">
            <v>6 dias</v>
          </cell>
          <cell r="F490">
            <v>38861.375</v>
          </cell>
          <cell r="G490">
            <v>39052.333333333336</v>
          </cell>
          <cell r="H490" t="str">
            <v>NA</v>
          </cell>
          <cell r="I490">
            <v>38869.375</v>
          </cell>
          <cell r="J490">
            <v>39059.729166666664</v>
          </cell>
          <cell r="K490" t="str">
            <v>NA</v>
          </cell>
          <cell r="L490">
            <v>0.09</v>
          </cell>
          <cell r="M490">
            <v>2</v>
          </cell>
          <cell r="N490">
            <v>0</v>
          </cell>
          <cell r="O490">
            <v>0</v>
          </cell>
          <cell r="P490">
            <v>0</v>
          </cell>
          <cell r="Q490">
            <v>483</v>
          </cell>
          <cell r="R490" t="str">
            <v>489II;490II</v>
          </cell>
          <cell r="S490" t="str">
            <v>EQUIPE ELE</v>
          </cell>
          <cell r="T490">
            <v>39059</v>
          </cell>
        </row>
        <row r="491">
          <cell r="B491" t="str">
            <v>DE.320.DD.02</v>
          </cell>
          <cell r="D491" t="str">
            <v>Iluminação</v>
          </cell>
          <cell r="E491" t="str">
            <v>11 dias</v>
          </cell>
          <cell r="F491">
            <v>38869.375</v>
          </cell>
          <cell r="G491">
            <v>39052.333333333336</v>
          </cell>
          <cell r="H491" t="str">
            <v>NA</v>
          </cell>
          <cell r="I491">
            <v>38894.375</v>
          </cell>
          <cell r="J491">
            <v>39066.729166666664</v>
          </cell>
          <cell r="K491" t="str">
            <v>NA</v>
          </cell>
          <cell r="L491">
            <v>0.31</v>
          </cell>
          <cell r="M491">
            <v>7</v>
          </cell>
          <cell r="N491">
            <v>0</v>
          </cell>
          <cell r="O491">
            <v>0</v>
          </cell>
          <cell r="P491">
            <v>0</v>
          </cell>
          <cell r="Q491" t="str">
            <v>488II</v>
          </cell>
          <cell r="S491" t="str">
            <v>EQUIPE ELE</v>
          </cell>
          <cell r="T491">
            <v>39066</v>
          </cell>
        </row>
        <row r="492">
          <cell r="B492" t="str">
            <v>DE.320.DD.03</v>
          </cell>
          <cell r="D492" t="str">
            <v>Eletrodutos</v>
          </cell>
          <cell r="E492" t="str">
            <v>6 dias</v>
          </cell>
          <cell r="F492">
            <v>38894.375</v>
          </cell>
          <cell r="G492">
            <v>39052.333333333336</v>
          </cell>
          <cell r="H492" t="str">
            <v>NA</v>
          </cell>
          <cell r="I492">
            <v>38902.375</v>
          </cell>
          <cell r="J492">
            <v>39059.729166666664</v>
          </cell>
          <cell r="K492" t="str">
            <v>NA</v>
          </cell>
          <cell r="L492">
            <v>0.09</v>
          </cell>
          <cell r="M492">
            <v>2</v>
          </cell>
          <cell r="N492">
            <v>0</v>
          </cell>
          <cell r="O492">
            <v>0</v>
          </cell>
          <cell r="P492">
            <v>0</v>
          </cell>
          <cell r="Q492" t="str">
            <v>488II</v>
          </cell>
          <cell r="S492" t="str">
            <v>EQUIPE ELE</v>
          </cell>
          <cell r="T492">
            <v>39059</v>
          </cell>
        </row>
        <row r="493">
          <cell r="B493" t="str">
            <v>DE.320.LC.01</v>
          </cell>
          <cell r="D493" t="str">
            <v>Lista De Linhas/ Cabos</v>
          </cell>
          <cell r="E493" t="str">
            <v>8 dias</v>
          </cell>
          <cell r="F493">
            <v>38902.375</v>
          </cell>
          <cell r="G493">
            <v>39052.333333333336</v>
          </cell>
          <cell r="H493" t="str">
            <v>NA</v>
          </cell>
          <cell r="I493">
            <v>38908.375</v>
          </cell>
          <cell r="J493">
            <v>39063.729166666664</v>
          </cell>
          <cell r="K493" t="str">
            <v>NA</v>
          </cell>
          <cell r="L493">
            <v>0.05</v>
          </cell>
          <cell r="M493">
            <v>1.25</v>
          </cell>
          <cell r="N493">
            <v>0</v>
          </cell>
          <cell r="O493">
            <v>0</v>
          </cell>
          <cell r="P493">
            <v>0</v>
          </cell>
          <cell r="Q493" t="str">
            <v>487II</v>
          </cell>
          <cell r="S493" t="str">
            <v>EQUIPE ELE</v>
          </cell>
          <cell r="T493">
            <v>39063</v>
          </cell>
        </row>
        <row r="494">
          <cell r="B494" t="str">
            <v>1.2.4</v>
          </cell>
          <cell r="C494" t="str">
            <v>370A</v>
          </cell>
          <cell r="D494" t="str">
            <v>Laboratório de Análise Físico-Químicas</v>
          </cell>
          <cell r="E494" t="str">
            <v>30 dias</v>
          </cell>
          <cell r="F494">
            <v>38839.375</v>
          </cell>
          <cell r="G494">
            <v>39022.333333333336</v>
          </cell>
          <cell r="H494" t="str">
            <v>NA</v>
          </cell>
          <cell r="I494">
            <v>38904.375</v>
          </cell>
          <cell r="J494">
            <v>39066.729166666664</v>
          </cell>
          <cell r="K494" t="str">
            <v>NA</v>
          </cell>
          <cell r="L494">
            <v>0.98</v>
          </cell>
          <cell r="M494">
            <v>22.38</v>
          </cell>
          <cell r="N494">
            <v>0</v>
          </cell>
          <cell r="O494">
            <v>0</v>
          </cell>
          <cell r="P494">
            <v>0</v>
          </cell>
          <cell r="T494">
            <v>39066</v>
          </cell>
        </row>
        <row r="495">
          <cell r="D495" t="str">
            <v>Projeto Detalhado</v>
          </cell>
          <cell r="E495" t="str">
            <v>30 dias</v>
          </cell>
          <cell r="F495">
            <v>38853.375</v>
          </cell>
          <cell r="G495">
            <v>39022.333333333336</v>
          </cell>
          <cell r="H495" t="str">
            <v>NA</v>
          </cell>
          <cell r="I495">
            <v>38904.375</v>
          </cell>
          <cell r="J495">
            <v>39066.729166666664</v>
          </cell>
          <cell r="K495" t="str">
            <v>NA</v>
          </cell>
          <cell r="L495">
            <v>0.98</v>
          </cell>
          <cell r="M495">
            <v>22.38</v>
          </cell>
          <cell r="N495">
            <v>0</v>
          </cell>
          <cell r="O495">
            <v>0</v>
          </cell>
          <cell r="P495">
            <v>0</v>
          </cell>
          <cell r="T495">
            <v>39066</v>
          </cell>
        </row>
        <row r="496">
          <cell r="D496" t="str">
            <v>Civil</v>
          </cell>
          <cell r="E496" t="str">
            <v>29 dias</v>
          </cell>
          <cell r="F496">
            <v>38853.375</v>
          </cell>
          <cell r="G496">
            <v>39022.333333333336</v>
          </cell>
          <cell r="H496" t="str">
            <v>NA</v>
          </cell>
          <cell r="I496">
            <v>38881.375</v>
          </cell>
          <cell r="J496">
            <v>39065.729166666664</v>
          </cell>
          <cell r="K496" t="str">
            <v>NA</v>
          </cell>
          <cell r="L496">
            <v>0.74</v>
          </cell>
          <cell r="M496">
            <v>17</v>
          </cell>
          <cell r="N496">
            <v>0</v>
          </cell>
          <cell r="O496">
            <v>0</v>
          </cell>
          <cell r="P496">
            <v>0</v>
          </cell>
          <cell r="T496">
            <v>39065</v>
          </cell>
        </row>
        <row r="497">
          <cell r="D497" t="str">
            <v>Desenho De Detalhamento</v>
          </cell>
          <cell r="E497" t="str">
            <v>29 dias</v>
          </cell>
          <cell r="F497">
            <v>38853.375</v>
          </cell>
          <cell r="G497">
            <v>39022.333333333336</v>
          </cell>
          <cell r="H497" t="str">
            <v>NA</v>
          </cell>
          <cell r="I497">
            <v>38881.375</v>
          </cell>
          <cell r="J497">
            <v>39065.729166666664</v>
          </cell>
          <cell r="K497" t="str">
            <v>NA</v>
          </cell>
          <cell r="L497">
            <v>0.74</v>
          </cell>
          <cell r="M497">
            <v>17</v>
          </cell>
          <cell r="N497">
            <v>0</v>
          </cell>
          <cell r="O497">
            <v>0</v>
          </cell>
          <cell r="P497">
            <v>0</v>
          </cell>
          <cell r="T497">
            <v>39065</v>
          </cell>
        </row>
        <row r="498">
          <cell r="B498" t="str">
            <v>DC.370.DD.01</v>
          </cell>
          <cell r="D498" t="str">
            <v>Arquitetura</v>
          </cell>
          <cell r="E498" t="str">
            <v>9 dias</v>
          </cell>
          <cell r="F498">
            <v>38853.375</v>
          </cell>
          <cell r="G498">
            <v>39022.333333333336</v>
          </cell>
          <cell r="H498" t="str">
            <v>NA</v>
          </cell>
          <cell r="I498">
            <v>38866.375</v>
          </cell>
          <cell r="J498">
            <v>39037.729166666664</v>
          </cell>
          <cell r="K498" t="str">
            <v>NA</v>
          </cell>
          <cell r="L498">
            <v>0.26</v>
          </cell>
          <cell r="M498">
            <v>6</v>
          </cell>
          <cell r="N498">
            <v>0</v>
          </cell>
          <cell r="O498">
            <v>0</v>
          </cell>
          <cell r="P498">
            <v>0</v>
          </cell>
          <cell r="Q498">
            <v>471</v>
          </cell>
          <cell r="R498">
            <v>497</v>
          </cell>
          <cell r="S498" t="str">
            <v>EQUIPE ARQ</v>
          </cell>
          <cell r="T498">
            <v>39037</v>
          </cell>
        </row>
        <row r="499">
          <cell r="B499" t="str">
            <v>DC.370.DD.02</v>
          </cell>
          <cell r="D499" t="str">
            <v>Fundação</v>
          </cell>
          <cell r="E499" t="str">
            <v>6 dias</v>
          </cell>
          <cell r="F499">
            <v>38853.375</v>
          </cell>
          <cell r="G499">
            <v>39038.333333333336</v>
          </cell>
          <cell r="H499" t="str">
            <v>NA</v>
          </cell>
          <cell r="I499">
            <v>38861.375</v>
          </cell>
          <cell r="J499">
            <v>39045.729166666664</v>
          </cell>
          <cell r="K499" t="str">
            <v>NA</v>
          </cell>
          <cell r="L499">
            <v>0.13</v>
          </cell>
          <cell r="M499">
            <v>3</v>
          </cell>
          <cell r="N499">
            <v>0</v>
          </cell>
          <cell r="O499">
            <v>0</v>
          </cell>
          <cell r="P499">
            <v>0</v>
          </cell>
          <cell r="Q499">
            <v>496</v>
          </cell>
          <cell r="R499" t="str">
            <v>498;502</v>
          </cell>
          <cell r="S499" t="str">
            <v>EQUIPE CIV</v>
          </cell>
          <cell r="T499">
            <v>39045</v>
          </cell>
        </row>
        <row r="500">
          <cell r="B500" t="str">
            <v>DC.370.DD.03</v>
          </cell>
          <cell r="D500" t="str">
            <v>Pilares, Vigas e Lajes</v>
          </cell>
          <cell r="E500" t="str">
            <v>8 dias</v>
          </cell>
          <cell r="F500">
            <v>38861.375</v>
          </cell>
          <cell r="G500">
            <v>39048.333333333336</v>
          </cell>
          <cell r="H500" t="str">
            <v>NA</v>
          </cell>
          <cell r="I500">
            <v>38873.375</v>
          </cell>
          <cell r="J500">
            <v>39057.729166666664</v>
          </cell>
          <cell r="K500" t="str">
            <v>NA</v>
          </cell>
          <cell r="L500">
            <v>0.22</v>
          </cell>
          <cell r="M500">
            <v>5</v>
          </cell>
          <cell r="N500">
            <v>0</v>
          </cell>
          <cell r="O500">
            <v>0</v>
          </cell>
          <cell r="P500">
            <v>0</v>
          </cell>
          <cell r="Q500">
            <v>497</v>
          </cell>
          <cell r="R500">
            <v>499</v>
          </cell>
          <cell r="S500" t="str">
            <v>EQUIPE CIV</v>
          </cell>
          <cell r="T500">
            <v>39057</v>
          </cell>
        </row>
        <row r="501">
          <cell r="B501" t="str">
            <v>DC.370.DD.04</v>
          </cell>
          <cell r="D501" t="str">
            <v>Hidráulica</v>
          </cell>
          <cell r="E501" t="str">
            <v>6 dias</v>
          </cell>
          <cell r="F501">
            <v>38873.375</v>
          </cell>
          <cell r="G501">
            <v>39058.333333333336</v>
          </cell>
          <cell r="H501" t="str">
            <v>NA</v>
          </cell>
          <cell r="I501">
            <v>38881.375</v>
          </cell>
          <cell r="J501">
            <v>39065.729166666664</v>
          </cell>
          <cell r="K501" t="str">
            <v>NA</v>
          </cell>
          <cell r="L501">
            <v>0.13</v>
          </cell>
          <cell r="M501">
            <v>3</v>
          </cell>
          <cell r="N501">
            <v>0</v>
          </cell>
          <cell r="O501">
            <v>0</v>
          </cell>
          <cell r="P501">
            <v>0</v>
          </cell>
          <cell r="Q501">
            <v>498</v>
          </cell>
          <cell r="S501" t="str">
            <v>EQUIPE CIV</v>
          </cell>
          <cell r="T501">
            <v>39065</v>
          </cell>
        </row>
        <row r="502">
          <cell r="D502" t="str">
            <v>Elétrica</v>
          </cell>
          <cell r="E502" t="str">
            <v>15 dias</v>
          </cell>
          <cell r="F502">
            <v>38881.375</v>
          </cell>
          <cell r="G502">
            <v>39048.333333333336</v>
          </cell>
          <cell r="H502" t="str">
            <v>NA</v>
          </cell>
          <cell r="I502">
            <v>38904.375</v>
          </cell>
          <cell r="J502">
            <v>39066.729166666664</v>
          </cell>
          <cell r="K502" t="str">
            <v>NA</v>
          </cell>
          <cell r="L502">
            <v>0.23</v>
          </cell>
          <cell r="M502">
            <v>5.38</v>
          </cell>
          <cell r="N502">
            <v>0</v>
          </cell>
          <cell r="O502">
            <v>0</v>
          </cell>
          <cell r="P502">
            <v>0</v>
          </cell>
          <cell r="T502">
            <v>39066</v>
          </cell>
        </row>
        <row r="503">
          <cell r="D503" t="str">
            <v>Desenho De Detalhamento</v>
          </cell>
          <cell r="E503" t="str">
            <v>13 dias</v>
          </cell>
          <cell r="F503">
            <v>38881.375</v>
          </cell>
          <cell r="G503">
            <v>39048.333333333336</v>
          </cell>
          <cell r="H503" t="str">
            <v>NA</v>
          </cell>
          <cell r="I503">
            <v>38902.375</v>
          </cell>
          <cell r="J503">
            <v>39064.729166666664</v>
          </cell>
          <cell r="K503" t="str">
            <v>NA</v>
          </cell>
          <cell r="L503">
            <v>0.22</v>
          </cell>
          <cell r="M503">
            <v>5</v>
          </cell>
          <cell r="N503">
            <v>0</v>
          </cell>
          <cell r="O503">
            <v>0</v>
          </cell>
          <cell r="P503">
            <v>0</v>
          </cell>
          <cell r="R503">
            <v>504</v>
          </cell>
          <cell r="T503">
            <v>39064</v>
          </cell>
        </row>
        <row r="504">
          <cell r="B504" t="str">
            <v>DE.370.DD.01</v>
          </cell>
          <cell r="D504" t="str">
            <v>Aterramento</v>
          </cell>
          <cell r="E504" t="str">
            <v>4 dias</v>
          </cell>
          <cell r="F504">
            <v>38881.375</v>
          </cell>
          <cell r="G504">
            <v>39048.333333333336</v>
          </cell>
          <cell r="H504" t="str">
            <v>NA</v>
          </cell>
          <cell r="I504">
            <v>38889.375</v>
          </cell>
          <cell r="J504">
            <v>39051.729166666664</v>
          </cell>
          <cell r="K504" t="str">
            <v>NA</v>
          </cell>
          <cell r="L504">
            <v>0.04</v>
          </cell>
          <cell r="M504">
            <v>1</v>
          </cell>
          <cell r="N504">
            <v>0</v>
          </cell>
          <cell r="O504">
            <v>0</v>
          </cell>
          <cell r="P504">
            <v>0</v>
          </cell>
          <cell r="Q504">
            <v>497</v>
          </cell>
          <cell r="R504">
            <v>503</v>
          </cell>
          <cell r="S504" t="str">
            <v>EQUIPE ELE</v>
          </cell>
          <cell r="T504">
            <v>39051</v>
          </cell>
        </row>
        <row r="505">
          <cell r="B505" t="str">
            <v>DE.370.DD.02</v>
          </cell>
          <cell r="D505" t="str">
            <v>Iluminação</v>
          </cell>
          <cell r="E505" t="str">
            <v>9 dias</v>
          </cell>
          <cell r="F505">
            <v>38889.375</v>
          </cell>
          <cell r="G505">
            <v>39052.333333333336</v>
          </cell>
          <cell r="H505" t="str">
            <v>NA</v>
          </cell>
          <cell r="I505">
            <v>38902.375</v>
          </cell>
          <cell r="J505">
            <v>39064.729166666664</v>
          </cell>
          <cell r="K505" t="str">
            <v>NA</v>
          </cell>
          <cell r="L505">
            <v>0.17</v>
          </cell>
          <cell r="M505">
            <v>4</v>
          </cell>
          <cell r="N505">
            <v>0</v>
          </cell>
          <cell r="O505">
            <v>0</v>
          </cell>
          <cell r="P505">
            <v>0</v>
          </cell>
          <cell r="Q505">
            <v>502</v>
          </cell>
          <cell r="S505" t="str">
            <v>EQUIPE ELE</v>
          </cell>
          <cell r="T505">
            <v>39064</v>
          </cell>
        </row>
        <row r="506">
          <cell r="B506" t="str">
            <v>DE.370.LC.01</v>
          </cell>
          <cell r="D506" t="str">
            <v>Lista De Linhas/ Cabos</v>
          </cell>
          <cell r="E506" t="str">
            <v>2 dias</v>
          </cell>
          <cell r="F506">
            <v>38902.375</v>
          </cell>
          <cell r="G506">
            <v>39065.333333333336</v>
          </cell>
          <cell r="H506" t="str">
            <v>NA</v>
          </cell>
          <cell r="I506">
            <v>38904.375</v>
          </cell>
          <cell r="J506">
            <v>39066.729166666664</v>
          </cell>
          <cell r="K506" t="str">
            <v>NA</v>
          </cell>
          <cell r="L506">
            <v>0.02</v>
          </cell>
          <cell r="M506">
            <v>0.38</v>
          </cell>
          <cell r="N506">
            <v>0</v>
          </cell>
          <cell r="O506">
            <v>0</v>
          </cell>
          <cell r="P506">
            <v>0</v>
          </cell>
          <cell r="Q506">
            <v>501</v>
          </cell>
          <cell r="S506" t="str">
            <v>EQUIPE ELE</v>
          </cell>
          <cell r="T506">
            <v>39066</v>
          </cell>
        </row>
        <row r="507">
          <cell r="B507" t="str">
            <v>1.3</v>
          </cell>
          <cell r="C507" t="str">
            <v>400A</v>
          </cell>
          <cell r="D507" t="str">
            <v>APOIO ADMINISTRATIVO</v>
          </cell>
          <cell r="E507" t="str">
            <v>107 dias</v>
          </cell>
          <cell r="F507">
            <v>38853.375</v>
          </cell>
          <cell r="G507">
            <v>38905.333333333336</v>
          </cell>
          <cell r="H507">
            <v>38905.333333333336</v>
          </cell>
          <cell r="I507">
            <v>38966.375</v>
          </cell>
          <cell r="J507">
            <v>39066.729166666664</v>
          </cell>
          <cell r="K507" t="str">
            <v>NA</v>
          </cell>
          <cell r="L507">
            <v>4.63</v>
          </cell>
          <cell r="M507">
            <v>106</v>
          </cell>
          <cell r="N507">
            <v>10.58</v>
          </cell>
          <cell r="O507">
            <v>9.98</v>
          </cell>
          <cell r="P507">
            <v>9.98</v>
          </cell>
          <cell r="T507">
            <v>39066</v>
          </cell>
        </row>
        <row r="508">
          <cell r="B508" t="str">
            <v>1.3.1</v>
          </cell>
          <cell r="C508" t="str">
            <v>405A</v>
          </cell>
          <cell r="D508" t="str">
            <v>Geral</v>
          </cell>
          <cell r="E508" t="str">
            <v>40 dias</v>
          </cell>
          <cell r="F508" t="str">
            <v>NA</v>
          </cell>
          <cell r="G508">
            <v>38905.333333333336</v>
          </cell>
          <cell r="H508">
            <v>38905.333333333336</v>
          </cell>
          <cell r="I508" t="str">
            <v>NA</v>
          </cell>
          <cell r="J508">
            <v>38964.729166666664</v>
          </cell>
          <cell r="K508" t="str">
            <v>NA</v>
          </cell>
          <cell r="L508">
            <v>0.51</v>
          </cell>
          <cell r="M508">
            <v>11.63</v>
          </cell>
          <cell r="N508">
            <v>10.58</v>
          </cell>
          <cell r="O508">
            <v>90.97</v>
          </cell>
          <cell r="P508">
            <v>90.97</v>
          </cell>
          <cell r="T508">
            <v>38964</v>
          </cell>
        </row>
        <row r="509">
          <cell r="D509" t="str">
            <v>Projeto Básico</v>
          </cell>
          <cell r="E509" t="str">
            <v>32 dias</v>
          </cell>
          <cell r="F509" t="str">
            <v>NA</v>
          </cell>
          <cell r="G509">
            <v>38917.333333333336</v>
          </cell>
          <cell r="H509">
            <v>38917.333333333336</v>
          </cell>
          <cell r="I509" t="str">
            <v>NA</v>
          </cell>
          <cell r="J509">
            <v>38964.729166666664</v>
          </cell>
          <cell r="K509" t="str">
            <v>NA</v>
          </cell>
          <cell r="L509">
            <v>0.44</v>
          </cell>
          <cell r="M509">
            <v>10.130000000000001</v>
          </cell>
          <cell r="N509">
            <v>9.23</v>
          </cell>
          <cell r="O509">
            <v>91.11</v>
          </cell>
          <cell r="P509">
            <v>91.11</v>
          </cell>
          <cell r="T509">
            <v>38964</v>
          </cell>
        </row>
        <row r="510">
          <cell r="D510" t="str">
            <v>Mecânica</v>
          </cell>
          <cell r="E510" t="str">
            <v>9 dias</v>
          </cell>
          <cell r="F510" t="str">
            <v>NA</v>
          </cell>
          <cell r="G510">
            <v>38952.333333333336</v>
          </cell>
          <cell r="H510">
            <v>38952.333333333336</v>
          </cell>
          <cell r="I510" t="str">
            <v>NA</v>
          </cell>
          <cell r="J510">
            <v>38964.729166666664</v>
          </cell>
          <cell r="K510" t="str">
            <v>NA</v>
          </cell>
          <cell r="L510">
            <v>0.25</v>
          </cell>
          <cell r="M510">
            <v>5.63</v>
          </cell>
          <cell r="N510">
            <v>5.0599999999999996</v>
          </cell>
          <cell r="O510">
            <v>0</v>
          </cell>
          <cell r="P510">
            <v>90</v>
          </cell>
          <cell r="T510">
            <v>38964</v>
          </cell>
        </row>
        <row r="511">
          <cell r="B511" t="str">
            <v>BB.405.OI.01</v>
          </cell>
          <cell r="D511" t="str">
            <v>Orçamento De Investimentos</v>
          </cell>
          <cell r="E511" t="str">
            <v>9 dias</v>
          </cell>
          <cell r="F511" t="str">
            <v>NA</v>
          </cell>
          <cell r="G511">
            <v>38952.333333333336</v>
          </cell>
          <cell r="H511">
            <v>38952.333333333336</v>
          </cell>
          <cell r="I511" t="str">
            <v>NA</v>
          </cell>
          <cell r="J511">
            <v>38964.729166666664</v>
          </cell>
          <cell r="K511" t="str">
            <v>NA</v>
          </cell>
          <cell r="L511">
            <v>0.25</v>
          </cell>
          <cell r="M511">
            <v>5.63</v>
          </cell>
          <cell r="N511">
            <v>5.0599999999999996</v>
          </cell>
          <cell r="O511">
            <v>0</v>
          </cell>
          <cell r="P511">
            <v>90</v>
          </cell>
          <cell r="Q511" t="str">
            <v>34II</v>
          </cell>
          <cell r="S511" t="str">
            <v>EQUIPE MEC</v>
          </cell>
          <cell r="T511">
            <v>38964</v>
          </cell>
        </row>
        <row r="512">
          <cell r="D512" t="str">
            <v>Civil</v>
          </cell>
          <cell r="E512" t="str">
            <v>5 dias</v>
          </cell>
          <cell r="F512" t="str">
            <v>NA</v>
          </cell>
          <cell r="G512">
            <v>38917.333333333336</v>
          </cell>
          <cell r="H512">
            <v>38917.333333333336</v>
          </cell>
          <cell r="I512" t="str">
            <v>NA</v>
          </cell>
          <cell r="J512">
            <v>38923.729166666664</v>
          </cell>
          <cell r="K512" t="str">
            <v>NA</v>
          </cell>
          <cell r="L512">
            <v>0.2</v>
          </cell>
          <cell r="M512">
            <v>4.5</v>
          </cell>
          <cell r="N512">
            <v>4.16</v>
          </cell>
          <cell r="O512">
            <v>0</v>
          </cell>
          <cell r="P512">
            <v>92.5</v>
          </cell>
          <cell r="T512">
            <v>38923</v>
          </cell>
        </row>
        <row r="513">
          <cell r="B513" t="str">
            <v>BC.405.PQ.01</v>
          </cell>
          <cell r="D513" t="str">
            <v>Planilha De Quantitativos - Arquitetura</v>
          </cell>
          <cell r="E513" t="str">
            <v>5 dias</v>
          </cell>
          <cell r="F513" t="str">
            <v>NA</v>
          </cell>
          <cell r="G513">
            <v>38917.333333333336</v>
          </cell>
          <cell r="H513">
            <v>38917.333333333336</v>
          </cell>
          <cell r="I513" t="str">
            <v>NA</v>
          </cell>
          <cell r="J513">
            <v>38923.729166666664</v>
          </cell>
          <cell r="K513" t="str">
            <v>NA</v>
          </cell>
          <cell r="L513">
            <v>0.2</v>
          </cell>
          <cell r="M513">
            <v>4.5</v>
          </cell>
          <cell r="N513">
            <v>4.16</v>
          </cell>
          <cell r="O513">
            <v>0</v>
          </cell>
          <cell r="P513">
            <v>92.5</v>
          </cell>
          <cell r="Q513" t="str">
            <v>16II</v>
          </cell>
          <cell r="S513" t="str">
            <v>EQUIPE ARQ</v>
          </cell>
          <cell r="T513">
            <v>38923</v>
          </cell>
        </row>
        <row r="514">
          <cell r="D514" t="str">
            <v>Projeto Detalhado</v>
          </cell>
          <cell r="E514" t="str">
            <v>5 dias</v>
          </cell>
          <cell r="F514" t="str">
            <v>NA</v>
          </cell>
          <cell r="G514">
            <v>38905.333333333336</v>
          </cell>
          <cell r="H514">
            <v>38905.333333333336</v>
          </cell>
          <cell r="I514" t="str">
            <v>NA</v>
          </cell>
          <cell r="J514">
            <v>38911.729166666664</v>
          </cell>
          <cell r="K514" t="str">
            <v>NA</v>
          </cell>
          <cell r="L514">
            <v>7.0000000000000007E-2</v>
          </cell>
          <cell r="M514">
            <v>1.5</v>
          </cell>
          <cell r="N514">
            <v>1.35</v>
          </cell>
          <cell r="O514">
            <v>90</v>
          </cell>
          <cell r="P514">
            <v>90</v>
          </cell>
          <cell r="T514">
            <v>38911</v>
          </cell>
        </row>
        <row r="515">
          <cell r="D515" t="str">
            <v>Civil</v>
          </cell>
          <cell r="E515" t="str">
            <v>5 dias</v>
          </cell>
          <cell r="F515" t="str">
            <v>NA</v>
          </cell>
          <cell r="G515">
            <v>38905.333333333336</v>
          </cell>
          <cell r="H515">
            <v>38905.333333333336</v>
          </cell>
          <cell r="I515" t="str">
            <v>NA</v>
          </cell>
          <cell r="J515">
            <v>38911.729166666664</v>
          </cell>
          <cell r="K515" t="str">
            <v>NA</v>
          </cell>
          <cell r="L515">
            <v>7.0000000000000007E-2</v>
          </cell>
          <cell r="M515">
            <v>1.5</v>
          </cell>
          <cell r="N515">
            <v>1.35</v>
          </cell>
          <cell r="O515">
            <v>0</v>
          </cell>
          <cell r="P515">
            <v>90</v>
          </cell>
          <cell r="T515">
            <v>38911</v>
          </cell>
        </row>
        <row r="516">
          <cell r="B516" t="str">
            <v>DC.405.RT.01</v>
          </cell>
          <cell r="D516" t="str">
            <v>Relatório Técnico Arquitetura - Viagem</v>
          </cell>
          <cell r="E516" t="str">
            <v>5 dias</v>
          </cell>
          <cell r="F516" t="str">
            <v>NA</v>
          </cell>
          <cell r="G516">
            <v>38905.333333333336</v>
          </cell>
          <cell r="H516">
            <v>38905.333333333336</v>
          </cell>
          <cell r="I516" t="str">
            <v>NA</v>
          </cell>
          <cell r="J516">
            <v>38911.729166666664</v>
          </cell>
          <cell r="K516" t="str">
            <v>NA</v>
          </cell>
          <cell r="L516">
            <v>7.0000000000000007E-2</v>
          </cell>
          <cell r="M516">
            <v>1.5</v>
          </cell>
          <cell r="N516">
            <v>1.35</v>
          </cell>
          <cell r="O516">
            <v>0</v>
          </cell>
          <cell r="P516">
            <v>90</v>
          </cell>
          <cell r="Q516" t="str">
            <v>16II</v>
          </cell>
          <cell r="S516" t="str">
            <v>EQUIPE ARQ</v>
          </cell>
          <cell r="T516">
            <v>38911</v>
          </cell>
        </row>
        <row r="517">
          <cell r="B517" t="str">
            <v>1.3.2</v>
          </cell>
          <cell r="C517" t="str">
            <v>410A</v>
          </cell>
          <cell r="D517" t="str">
            <v>Escritórios</v>
          </cell>
          <cell r="E517" t="str">
            <v>28 dias</v>
          </cell>
          <cell r="F517">
            <v>38853.375</v>
          </cell>
          <cell r="G517">
            <v>39022.333333333336</v>
          </cell>
          <cell r="H517" t="str">
            <v>NA</v>
          </cell>
          <cell r="I517">
            <v>38926.375</v>
          </cell>
          <cell r="J517">
            <v>39064.729166666664</v>
          </cell>
          <cell r="K517" t="str">
            <v>NA</v>
          </cell>
          <cell r="L517">
            <v>1.02</v>
          </cell>
          <cell r="M517">
            <v>23.38</v>
          </cell>
          <cell r="N517">
            <v>0</v>
          </cell>
          <cell r="O517">
            <v>0</v>
          </cell>
          <cell r="P517">
            <v>0</v>
          </cell>
          <cell r="T517">
            <v>39064</v>
          </cell>
        </row>
        <row r="518">
          <cell r="D518" t="str">
            <v>Projeto Detalhado</v>
          </cell>
          <cell r="E518" t="str">
            <v>28 dias</v>
          </cell>
          <cell r="F518">
            <v>38867.375</v>
          </cell>
          <cell r="G518">
            <v>39022.333333333336</v>
          </cell>
          <cell r="H518" t="str">
            <v>NA</v>
          </cell>
          <cell r="I518">
            <v>38926.375</v>
          </cell>
          <cell r="J518">
            <v>39064.729166666664</v>
          </cell>
          <cell r="K518" t="str">
            <v>NA</v>
          </cell>
          <cell r="L518">
            <v>1.02</v>
          </cell>
          <cell r="M518">
            <v>23.38</v>
          </cell>
          <cell r="N518">
            <v>0</v>
          </cell>
          <cell r="O518">
            <v>0</v>
          </cell>
          <cell r="P518">
            <v>0</v>
          </cell>
          <cell r="T518">
            <v>39064</v>
          </cell>
        </row>
        <row r="519">
          <cell r="D519" t="str">
            <v>Civil</v>
          </cell>
          <cell r="E519" t="str">
            <v>28 dias</v>
          </cell>
          <cell r="F519">
            <v>38867.375</v>
          </cell>
          <cell r="G519">
            <v>39022.333333333336</v>
          </cell>
          <cell r="H519" t="str">
            <v>NA</v>
          </cell>
          <cell r="I519">
            <v>38904.375</v>
          </cell>
          <cell r="J519">
            <v>39064.729166666664</v>
          </cell>
          <cell r="K519" t="str">
            <v>NA</v>
          </cell>
          <cell r="L519">
            <v>0.83</v>
          </cell>
          <cell r="M519">
            <v>19</v>
          </cell>
          <cell r="N519">
            <v>0</v>
          </cell>
          <cell r="O519">
            <v>0</v>
          </cell>
          <cell r="P519">
            <v>0</v>
          </cell>
          <cell r="T519">
            <v>39064</v>
          </cell>
        </row>
        <row r="520">
          <cell r="D520" t="str">
            <v>Desenho De Detalhamento</v>
          </cell>
          <cell r="E520" t="str">
            <v>28 dias</v>
          </cell>
          <cell r="F520">
            <v>38867.375</v>
          </cell>
          <cell r="G520">
            <v>39022.333333333336</v>
          </cell>
          <cell r="H520" t="str">
            <v>NA</v>
          </cell>
          <cell r="I520">
            <v>38904.375</v>
          </cell>
          <cell r="J520">
            <v>39064.729166666664</v>
          </cell>
          <cell r="K520" t="str">
            <v>NA</v>
          </cell>
          <cell r="L520">
            <v>0.83</v>
          </cell>
          <cell r="M520">
            <v>19</v>
          </cell>
          <cell r="N520">
            <v>0</v>
          </cell>
          <cell r="O520">
            <v>0</v>
          </cell>
          <cell r="P520">
            <v>0</v>
          </cell>
          <cell r="T520">
            <v>39064</v>
          </cell>
        </row>
        <row r="521">
          <cell r="B521" t="str">
            <v>DC.410.DD.01</v>
          </cell>
          <cell r="D521" t="str">
            <v>Arquitetura</v>
          </cell>
          <cell r="E521" t="str">
            <v>9 dias</v>
          </cell>
          <cell r="F521">
            <v>38867.375</v>
          </cell>
          <cell r="G521">
            <v>39022.333333333336</v>
          </cell>
          <cell r="H521" t="str">
            <v>NA</v>
          </cell>
          <cell r="I521">
            <v>38880.375</v>
          </cell>
          <cell r="J521">
            <v>39037.729166666664</v>
          </cell>
          <cell r="K521" t="str">
            <v>NA</v>
          </cell>
          <cell r="L521">
            <v>0.26</v>
          </cell>
          <cell r="M521">
            <v>6</v>
          </cell>
          <cell r="N521">
            <v>0</v>
          </cell>
          <cell r="O521">
            <v>0</v>
          </cell>
          <cell r="P521">
            <v>0</v>
          </cell>
          <cell r="Q521">
            <v>471</v>
          </cell>
          <cell r="R521">
            <v>520</v>
          </cell>
          <cell r="S521" t="str">
            <v>EQUIPE ARQ</v>
          </cell>
          <cell r="T521">
            <v>39037</v>
          </cell>
        </row>
        <row r="522">
          <cell r="B522" t="str">
            <v>DC.410.DD.02</v>
          </cell>
          <cell r="D522" t="str">
            <v>Fundação</v>
          </cell>
          <cell r="E522" t="str">
            <v>5 dias</v>
          </cell>
          <cell r="F522">
            <v>38867.375</v>
          </cell>
          <cell r="G522">
            <v>39038.333333333336</v>
          </cell>
          <cell r="H522" t="str">
            <v>NA</v>
          </cell>
          <cell r="I522">
            <v>38874.375</v>
          </cell>
          <cell r="J522">
            <v>39044.729166666664</v>
          </cell>
          <cell r="K522" t="str">
            <v>NA</v>
          </cell>
          <cell r="L522">
            <v>0.09</v>
          </cell>
          <cell r="M522">
            <v>2</v>
          </cell>
          <cell r="N522">
            <v>0</v>
          </cell>
          <cell r="O522">
            <v>0</v>
          </cell>
          <cell r="P522">
            <v>0</v>
          </cell>
          <cell r="Q522">
            <v>519</v>
          </cell>
          <cell r="R522" t="str">
            <v>521;526</v>
          </cell>
          <cell r="S522" t="str">
            <v>EQUIPE CIV</v>
          </cell>
          <cell r="T522">
            <v>39044</v>
          </cell>
        </row>
        <row r="523">
          <cell r="B523" t="str">
            <v>DC.410.DD.03</v>
          </cell>
          <cell r="D523" t="str">
            <v>Sapatas e Pilares</v>
          </cell>
          <cell r="E523" t="str">
            <v>7 dias</v>
          </cell>
          <cell r="F523">
            <v>38874.375</v>
          </cell>
          <cell r="G523">
            <v>39045.333333333336</v>
          </cell>
          <cell r="H523" t="str">
            <v>NA</v>
          </cell>
          <cell r="I523">
            <v>38887.375</v>
          </cell>
          <cell r="J523">
            <v>39055.729166666664</v>
          </cell>
          <cell r="K523" t="str">
            <v>NA</v>
          </cell>
          <cell r="L523">
            <v>0.17</v>
          </cell>
          <cell r="M523">
            <v>4</v>
          </cell>
          <cell r="N523">
            <v>0</v>
          </cell>
          <cell r="O523">
            <v>0</v>
          </cell>
          <cell r="P523">
            <v>0</v>
          </cell>
          <cell r="Q523">
            <v>520</v>
          </cell>
          <cell r="R523" t="str">
            <v>522;523</v>
          </cell>
          <cell r="S523" t="str">
            <v>EQUIPE CIV</v>
          </cell>
          <cell r="T523">
            <v>39055</v>
          </cell>
        </row>
        <row r="524">
          <cell r="B524" t="str">
            <v>DC.410.DD.04</v>
          </cell>
          <cell r="D524" t="str">
            <v>Lajes</v>
          </cell>
          <cell r="E524" t="str">
            <v>7 dias</v>
          </cell>
          <cell r="F524">
            <v>38887.375</v>
          </cell>
          <cell r="G524">
            <v>39056.333333333336</v>
          </cell>
          <cell r="H524" t="str">
            <v>NA</v>
          </cell>
          <cell r="I524">
            <v>38896.375</v>
          </cell>
          <cell r="J524">
            <v>39064.729166666664</v>
          </cell>
          <cell r="K524" t="str">
            <v>NA</v>
          </cell>
          <cell r="L524">
            <v>0.17</v>
          </cell>
          <cell r="M524">
            <v>4</v>
          </cell>
          <cell r="N524">
            <v>0</v>
          </cell>
          <cell r="O524">
            <v>0</v>
          </cell>
          <cell r="P524">
            <v>0</v>
          </cell>
          <cell r="Q524">
            <v>521</v>
          </cell>
          <cell r="S524" t="str">
            <v>EQUIPE CIV</v>
          </cell>
          <cell r="T524">
            <v>39064</v>
          </cell>
        </row>
        <row r="525">
          <cell r="B525" t="str">
            <v>DC.410.DD.05</v>
          </cell>
          <cell r="D525" t="str">
            <v>Hidrosanitário</v>
          </cell>
          <cell r="E525" t="str">
            <v>6 dias</v>
          </cell>
          <cell r="F525">
            <v>38896.375</v>
          </cell>
          <cell r="G525">
            <v>39056.333333333336</v>
          </cell>
          <cell r="H525" t="str">
            <v>NA</v>
          </cell>
          <cell r="I525">
            <v>38904.375</v>
          </cell>
          <cell r="J525">
            <v>39063.729166666664</v>
          </cell>
          <cell r="K525" t="str">
            <v>NA</v>
          </cell>
          <cell r="L525">
            <v>0.13</v>
          </cell>
          <cell r="M525">
            <v>3</v>
          </cell>
          <cell r="N525">
            <v>0</v>
          </cell>
          <cell r="O525">
            <v>0</v>
          </cell>
          <cell r="P525">
            <v>0</v>
          </cell>
          <cell r="Q525">
            <v>521</v>
          </cell>
          <cell r="S525" t="str">
            <v>EQUIPE CIV</v>
          </cell>
          <cell r="T525">
            <v>39063</v>
          </cell>
        </row>
        <row r="526">
          <cell r="D526" t="str">
            <v>Elétrica</v>
          </cell>
          <cell r="E526" t="str">
            <v>14 dias</v>
          </cell>
          <cell r="F526">
            <v>38904.375</v>
          </cell>
          <cell r="G526">
            <v>39045.333333333336</v>
          </cell>
          <cell r="H526" t="str">
            <v>NA</v>
          </cell>
          <cell r="I526">
            <v>38926.375</v>
          </cell>
          <cell r="J526">
            <v>39064.729166666664</v>
          </cell>
          <cell r="K526" t="str">
            <v>NA</v>
          </cell>
          <cell r="L526">
            <v>0.19</v>
          </cell>
          <cell r="M526">
            <v>4.38</v>
          </cell>
          <cell r="N526">
            <v>0</v>
          </cell>
          <cell r="O526">
            <v>0</v>
          </cell>
          <cell r="P526">
            <v>0</v>
          </cell>
          <cell r="T526">
            <v>39064</v>
          </cell>
        </row>
        <row r="527">
          <cell r="D527" t="str">
            <v>Desenho De Detalhamento</v>
          </cell>
          <cell r="E527" t="str">
            <v>12 dias</v>
          </cell>
          <cell r="F527">
            <v>38904.375</v>
          </cell>
          <cell r="G527">
            <v>39045.333333333336</v>
          </cell>
          <cell r="H527" t="str">
            <v>NA</v>
          </cell>
          <cell r="I527">
            <v>38922.375</v>
          </cell>
          <cell r="J527">
            <v>39062.729166666664</v>
          </cell>
          <cell r="K527" t="str">
            <v>NA</v>
          </cell>
          <cell r="L527">
            <v>0.17</v>
          </cell>
          <cell r="M527">
            <v>4</v>
          </cell>
          <cell r="N527">
            <v>0</v>
          </cell>
          <cell r="O527">
            <v>0</v>
          </cell>
          <cell r="P527">
            <v>0</v>
          </cell>
          <cell r="R527">
            <v>528</v>
          </cell>
          <cell r="T527">
            <v>39062</v>
          </cell>
        </row>
        <row r="528">
          <cell r="B528" t="str">
            <v>DE.410.DD.01</v>
          </cell>
          <cell r="D528" t="str">
            <v>Iluminação</v>
          </cell>
          <cell r="E528" t="str">
            <v>6 dias</v>
          </cell>
          <cell r="F528">
            <v>38904.375</v>
          </cell>
          <cell r="G528">
            <v>39045.333333333336</v>
          </cell>
          <cell r="H528" t="str">
            <v>NA</v>
          </cell>
          <cell r="I528">
            <v>38912.375</v>
          </cell>
          <cell r="J528">
            <v>39052.729166666664</v>
          </cell>
          <cell r="K528" t="str">
            <v>NA</v>
          </cell>
          <cell r="L528">
            <v>0.09</v>
          </cell>
          <cell r="M528">
            <v>2</v>
          </cell>
          <cell r="N528">
            <v>0</v>
          </cell>
          <cell r="O528">
            <v>0</v>
          </cell>
          <cell r="P528">
            <v>0</v>
          </cell>
          <cell r="Q528">
            <v>520</v>
          </cell>
          <cell r="R528">
            <v>527</v>
          </cell>
          <cell r="S528" t="str">
            <v>EQUIPE ELE</v>
          </cell>
          <cell r="T528">
            <v>39052</v>
          </cell>
        </row>
        <row r="529">
          <cell r="B529" t="str">
            <v>DE.410.DD.02</v>
          </cell>
          <cell r="D529" t="str">
            <v>Eletrodutos</v>
          </cell>
          <cell r="E529" t="str">
            <v>6 dias</v>
          </cell>
          <cell r="F529">
            <v>38912.375</v>
          </cell>
          <cell r="G529">
            <v>39055.333333333336</v>
          </cell>
          <cell r="H529" t="str">
            <v>NA</v>
          </cell>
          <cell r="I529">
            <v>38922.375</v>
          </cell>
          <cell r="J529">
            <v>39062.729166666664</v>
          </cell>
          <cell r="K529" t="str">
            <v>NA</v>
          </cell>
          <cell r="L529">
            <v>0.09</v>
          </cell>
          <cell r="M529">
            <v>2</v>
          </cell>
          <cell r="N529">
            <v>0</v>
          </cell>
          <cell r="O529">
            <v>0</v>
          </cell>
          <cell r="P529">
            <v>0</v>
          </cell>
          <cell r="Q529">
            <v>526</v>
          </cell>
          <cell r="S529" t="str">
            <v>EQUIPE ELE</v>
          </cell>
          <cell r="T529">
            <v>39062</v>
          </cell>
        </row>
        <row r="530">
          <cell r="B530" t="str">
            <v>DE.410.LC.01</v>
          </cell>
          <cell r="D530" t="str">
            <v>Lista De Linhas/ Cabos</v>
          </cell>
          <cell r="E530" t="str">
            <v>2 dias</v>
          </cell>
          <cell r="F530">
            <v>38922.375</v>
          </cell>
          <cell r="G530">
            <v>39063.333333333336</v>
          </cell>
          <cell r="H530" t="str">
            <v>NA</v>
          </cell>
          <cell r="I530">
            <v>38924.375</v>
          </cell>
          <cell r="J530">
            <v>39064.729166666664</v>
          </cell>
          <cell r="K530" t="str">
            <v>NA</v>
          </cell>
          <cell r="L530">
            <v>0.02</v>
          </cell>
          <cell r="M530">
            <v>0.38</v>
          </cell>
          <cell r="N530">
            <v>0</v>
          </cell>
          <cell r="O530">
            <v>0</v>
          </cell>
          <cell r="P530">
            <v>0</v>
          </cell>
          <cell r="Q530">
            <v>525</v>
          </cell>
          <cell r="S530" t="str">
            <v>EQUIPE ELE</v>
          </cell>
          <cell r="T530">
            <v>39064</v>
          </cell>
        </row>
        <row r="531">
          <cell r="B531" t="str">
            <v>1.3.3</v>
          </cell>
          <cell r="C531" t="str">
            <v>420A</v>
          </cell>
          <cell r="D531" t="str">
            <v>Vestiários</v>
          </cell>
          <cell r="E531" t="str">
            <v>25 dias</v>
          </cell>
          <cell r="F531">
            <v>38860.375</v>
          </cell>
          <cell r="G531">
            <v>39022.333333333336</v>
          </cell>
          <cell r="H531" t="str">
            <v>NA</v>
          </cell>
          <cell r="I531">
            <v>38901.375</v>
          </cell>
          <cell r="J531">
            <v>39059.729166666664</v>
          </cell>
          <cell r="K531" t="str">
            <v>NA</v>
          </cell>
          <cell r="L531">
            <v>0.52</v>
          </cell>
          <cell r="M531">
            <v>12</v>
          </cell>
          <cell r="N531">
            <v>0</v>
          </cell>
          <cell r="O531">
            <v>0</v>
          </cell>
          <cell r="P531">
            <v>0</v>
          </cell>
          <cell r="T531">
            <v>39059</v>
          </cell>
        </row>
        <row r="532">
          <cell r="D532" t="str">
            <v>Projeto Detalhado</v>
          </cell>
          <cell r="E532" t="str">
            <v>25 dias</v>
          </cell>
          <cell r="F532">
            <v>38874.375</v>
          </cell>
          <cell r="G532">
            <v>39022.333333333336</v>
          </cell>
          <cell r="H532" t="str">
            <v>NA</v>
          </cell>
          <cell r="I532">
            <v>38901.375</v>
          </cell>
          <cell r="J532">
            <v>39059.729166666664</v>
          </cell>
          <cell r="K532" t="str">
            <v>NA</v>
          </cell>
          <cell r="L532">
            <v>0.52</v>
          </cell>
          <cell r="M532">
            <v>12</v>
          </cell>
          <cell r="N532">
            <v>0</v>
          </cell>
          <cell r="O532">
            <v>0</v>
          </cell>
          <cell r="P532">
            <v>0</v>
          </cell>
          <cell r="T532">
            <v>39059</v>
          </cell>
        </row>
        <row r="533">
          <cell r="D533" t="str">
            <v>Civil</v>
          </cell>
          <cell r="E533" t="str">
            <v>21 dias</v>
          </cell>
          <cell r="F533">
            <v>38874.375</v>
          </cell>
          <cell r="G533">
            <v>39022.333333333336</v>
          </cell>
          <cell r="H533" t="str">
            <v>NA</v>
          </cell>
          <cell r="I533">
            <v>38891.375</v>
          </cell>
          <cell r="J533">
            <v>39055.729166666664</v>
          </cell>
          <cell r="K533" t="str">
            <v>NA</v>
          </cell>
          <cell r="L533">
            <v>0.48</v>
          </cell>
          <cell r="M533">
            <v>11</v>
          </cell>
          <cell r="N533">
            <v>0</v>
          </cell>
          <cell r="O533">
            <v>0</v>
          </cell>
          <cell r="P533">
            <v>0</v>
          </cell>
          <cell r="T533">
            <v>39055</v>
          </cell>
        </row>
        <row r="534">
          <cell r="D534" t="str">
            <v>Desenho De Detalhamento</v>
          </cell>
          <cell r="E534" t="str">
            <v>21 dias</v>
          </cell>
          <cell r="F534">
            <v>38874.375</v>
          </cell>
          <cell r="G534">
            <v>39022.333333333336</v>
          </cell>
          <cell r="H534" t="str">
            <v>NA</v>
          </cell>
          <cell r="I534">
            <v>38891.375</v>
          </cell>
          <cell r="J534">
            <v>39055.729166666664</v>
          </cell>
          <cell r="K534" t="str">
            <v>NA</v>
          </cell>
          <cell r="L534">
            <v>0.48</v>
          </cell>
          <cell r="M534">
            <v>11</v>
          </cell>
          <cell r="N534">
            <v>0</v>
          </cell>
          <cell r="O534">
            <v>0</v>
          </cell>
          <cell r="P534">
            <v>0</v>
          </cell>
          <cell r="R534">
            <v>537</v>
          </cell>
          <cell r="T534">
            <v>39055</v>
          </cell>
        </row>
        <row r="535">
          <cell r="B535" t="str">
            <v>DC.420.DD.01</v>
          </cell>
          <cell r="D535" t="str">
            <v>Fundação</v>
          </cell>
          <cell r="E535" t="str">
            <v>6 dias</v>
          </cell>
          <cell r="F535">
            <v>38874.375</v>
          </cell>
          <cell r="G535">
            <v>39041.333333333336</v>
          </cell>
          <cell r="H535" t="str">
            <v>NA</v>
          </cell>
          <cell r="I535">
            <v>38882.375</v>
          </cell>
          <cell r="J535">
            <v>39048.729166666664</v>
          </cell>
          <cell r="K535" t="str">
            <v>NA</v>
          </cell>
          <cell r="L535">
            <v>0.13</v>
          </cell>
          <cell r="M535">
            <v>3</v>
          </cell>
          <cell r="N535">
            <v>0</v>
          </cell>
          <cell r="O535">
            <v>0</v>
          </cell>
          <cell r="P535">
            <v>0</v>
          </cell>
          <cell r="Q535">
            <v>535</v>
          </cell>
          <cell r="R535">
            <v>534</v>
          </cell>
          <cell r="S535" t="str">
            <v>EQUIPE CIV</v>
          </cell>
          <cell r="T535">
            <v>39048</v>
          </cell>
        </row>
        <row r="536">
          <cell r="B536" t="str">
            <v>DC.420.DD.02</v>
          </cell>
          <cell r="D536" t="str">
            <v>Lajes</v>
          </cell>
          <cell r="E536" t="str">
            <v>5 dias</v>
          </cell>
          <cell r="F536">
            <v>38882.375</v>
          </cell>
          <cell r="G536">
            <v>39049.333333333336</v>
          </cell>
          <cell r="H536" t="str">
            <v>NA</v>
          </cell>
          <cell r="I536">
            <v>38891.375</v>
          </cell>
          <cell r="J536">
            <v>39055.729166666664</v>
          </cell>
          <cell r="K536" t="str">
            <v>NA</v>
          </cell>
          <cell r="L536">
            <v>0.09</v>
          </cell>
          <cell r="M536">
            <v>2</v>
          </cell>
          <cell r="N536">
            <v>0</v>
          </cell>
          <cell r="O536">
            <v>0</v>
          </cell>
          <cell r="P536">
            <v>0</v>
          </cell>
          <cell r="Q536">
            <v>533</v>
          </cell>
          <cell r="S536" t="str">
            <v>EQUIPE CIV</v>
          </cell>
          <cell r="T536">
            <v>39055</v>
          </cell>
        </row>
        <row r="537">
          <cell r="B537" t="str">
            <v>DC.420.DD.03</v>
          </cell>
          <cell r="D537" t="str">
            <v>Arquitetura</v>
          </cell>
          <cell r="E537" t="str">
            <v>10 dias</v>
          </cell>
          <cell r="F537" t="str">
            <v>NA</v>
          </cell>
          <cell r="G537">
            <v>39022.333333333336</v>
          </cell>
          <cell r="H537" t="str">
            <v>NA</v>
          </cell>
          <cell r="I537" t="str">
            <v>NA</v>
          </cell>
          <cell r="J537">
            <v>39038.729166666664</v>
          </cell>
          <cell r="K537" t="str">
            <v>NA</v>
          </cell>
          <cell r="L537">
            <v>0.26</v>
          </cell>
          <cell r="M537">
            <v>6</v>
          </cell>
          <cell r="N537">
            <v>0</v>
          </cell>
          <cell r="O537">
            <v>0</v>
          </cell>
          <cell r="P537">
            <v>0</v>
          </cell>
          <cell r="Q537">
            <v>471</v>
          </cell>
          <cell r="R537">
            <v>533</v>
          </cell>
          <cell r="S537" t="str">
            <v>EQUIPE ARQ</v>
          </cell>
          <cell r="T537">
            <v>39038</v>
          </cell>
        </row>
        <row r="538">
          <cell r="D538" t="str">
            <v>Elétrica</v>
          </cell>
          <cell r="E538" t="str">
            <v>4 dias</v>
          </cell>
          <cell r="F538">
            <v>38891.375</v>
          </cell>
          <cell r="G538">
            <v>39056.333333333336</v>
          </cell>
          <cell r="H538" t="str">
            <v>NA</v>
          </cell>
          <cell r="I538">
            <v>38901.375</v>
          </cell>
          <cell r="J538">
            <v>39059.729166666664</v>
          </cell>
          <cell r="K538" t="str">
            <v>NA</v>
          </cell>
          <cell r="L538">
            <v>0.04</v>
          </cell>
          <cell r="M538">
            <v>1</v>
          </cell>
          <cell r="N538">
            <v>0</v>
          </cell>
          <cell r="O538">
            <v>0</v>
          </cell>
          <cell r="P538">
            <v>0</v>
          </cell>
          <cell r="T538">
            <v>39059</v>
          </cell>
        </row>
        <row r="539">
          <cell r="B539" t="str">
            <v>DE.420.DD.01</v>
          </cell>
          <cell r="D539" t="str">
            <v>Desenho De Detalhamento - Iluminação</v>
          </cell>
          <cell r="E539" t="str">
            <v>4 dias</v>
          </cell>
          <cell r="F539">
            <v>38891.375</v>
          </cell>
          <cell r="G539">
            <v>39056.333333333336</v>
          </cell>
          <cell r="H539" t="str">
            <v>NA</v>
          </cell>
          <cell r="I539">
            <v>38897.375</v>
          </cell>
          <cell r="J539">
            <v>39059.729166666664</v>
          </cell>
          <cell r="K539" t="str">
            <v>NA</v>
          </cell>
          <cell r="L539">
            <v>0.04</v>
          </cell>
          <cell r="M539">
            <v>1</v>
          </cell>
          <cell r="N539">
            <v>0</v>
          </cell>
          <cell r="O539">
            <v>0</v>
          </cell>
          <cell r="P539">
            <v>0</v>
          </cell>
          <cell r="Q539">
            <v>532</v>
          </cell>
          <cell r="S539" t="str">
            <v>EQUIPE ELE</v>
          </cell>
          <cell r="T539">
            <v>39059</v>
          </cell>
        </row>
        <row r="540">
          <cell r="B540" t="str">
            <v>1.3.4</v>
          </cell>
          <cell r="C540" t="str">
            <v>430A</v>
          </cell>
          <cell r="D540" t="str">
            <v>Restaurante</v>
          </cell>
          <cell r="E540" t="str">
            <v>30 dias</v>
          </cell>
          <cell r="F540">
            <v>38867.375</v>
          </cell>
          <cell r="G540">
            <v>39022.333333333336</v>
          </cell>
          <cell r="H540" t="str">
            <v>NA</v>
          </cell>
          <cell r="I540">
            <v>38966.375</v>
          </cell>
          <cell r="J540">
            <v>39066.729166666664</v>
          </cell>
          <cell r="K540" t="str">
            <v>NA</v>
          </cell>
          <cell r="L540">
            <v>1.66</v>
          </cell>
          <cell r="M540">
            <v>38</v>
          </cell>
          <cell r="N540">
            <v>0</v>
          </cell>
          <cell r="O540">
            <v>0</v>
          </cell>
          <cell r="P540">
            <v>0</v>
          </cell>
          <cell r="T540">
            <v>39066</v>
          </cell>
        </row>
        <row r="541">
          <cell r="D541" t="str">
            <v>Projeto Detalhado</v>
          </cell>
          <cell r="E541" t="str">
            <v>30 dias</v>
          </cell>
          <cell r="F541">
            <v>38888.375</v>
          </cell>
          <cell r="G541">
            <v>39022.333333333336</v>
          </cell>
          <cell r="H541" t="str">
            <v>NA</v>
          </cell>
          <cell r="I541">
            <v>38966.375</v>
          </cell>
          <cell r="J541">
            <v>39066.729166666664</v>
          </cell>
          <cell r="K541" t="str">
            <v>NA</v>
          </cell>
          <cell r="L541">
            <v>1.66</v>
          </cell>
          <cell r="M541">
            <v>38</v>
          </cell>
          <cell r="N541">
            <v>0</v>
          </cell>
          <cell r="O541">
            <v>0</v>
          </cell>
          <cell r="P541">
            <v>0</v>
          </cell>
          <cell r="T541">
            <v>39066</v>
          </cell>
        </row>
        <row r="542">
          <cell r="D542" t="str">
            <v>Civil</v>
          </cell>
          <cell r="E542" t="str">
            <v>30 dias</v>
          </cell>
          <cell r="F542">
            <v>38888.375</v>
          </cell>
          <cell r="G542">
            <v>39022.333333333336</v>
          </cell>
          <cell r="H542" t="str">
            <v>NA</v>
          </cell>
          <cell r="I542">
            <v>38932.375</v>
          </cell>
          <cell r="J542">
            <v>39066.729166666664</v>
          </cell>
          <cell r="K542" t="str">
            <v>NA</v>
          </cell>
          <cell r="L542">
            <v>1.4</v>
          </cell>
          <cell r="M542">
            <v>32</v>
          </cell>
          <cell r="N542">
            <v>0</v>
          </cell>
          <cell r="O542">
            <v>0</v>
          </cell>
          <cell r="P542">
            <v>0</v>
          </cell>
          <cell r="T542">
            <v>39066</v>
          </cell>
        </row>
        <row r="543">
          <cell r="D543" t="str">
            <v>Desenho De Detalhamento</v>
          </cell>
          <cell r="E543" t="str">
            <v>30 dias</v>
          </cell>
          <cell r="F543">
            <v>38888.375</v>
          </cell>
          <cell r="G543">
            <v>39022.333333333336</v>
          </cell>
          <cell r="H543" t="str">
            <v>NA</v>
          </cell>
          <cell r="I543">
            <v>38932.375</v>
          </cell>
          <cell r="J543">
            <v>39066.729166666664</v>
          </cell>
          <cell r="K543" t="str">
            <v>NA</v>
          </cell>
          <cell r="L543">
            <v>1.4</v>
          </cell>
          <cell r="M543">
            <v>32</v>
          </cell>
          <cell r="N543">
            <v>0</v>
          </cell>
          <cell r="O543">
            <v>0</v>
          </cell>
          <cell r="P543">
            <v>0</v>
          </cell>
          <cell r="T543">
            <v>39066</v>
          </cell>
        </row>
        <row r="544">
          <cell r="B544" t="str">
            <v>DC.430.DD.01</v>
          </cell>
          <cell r="D544" t="str">
            <v>Arquitetura</v>
          </cell>
          <cell r="E544" t="str">
            <v>18 dias</v>
          </cell>
          <cell r="F544">
            <v>38888.375</v>
          </cell>
          <cell r="G544">
            <v>39022.333333333336</v>
          </cell>
          <cell r="H544" t="str">
            <v>NA</v>
          </cell>
          <cell r="I544">
            <v>38912.375</v>
          </cell>
          <cell r="J544">
            <v>39050.729166666664</v>
          </cell>
          <cell r="K544" t="str">
            <v>NA</v>
          </cell>
          <cell r="L544">
            <v>0.61</v>
          </cell>
          <cell r="M544">
            <v>14</v>
          </cell>
          <cell r="N544">
            <v>0</v>
          </cell>
          <cell r="O544">
            <v>0</v>
          </cell>
          <cell r="P544">
            <v>0</v>
          </cell>
          <cell r="Q544">
            <v>471</v>
          </cell>
          <cell r="R544" t="str">
            <v>543;546;556</v>
          </cell>
          <cell r="S544" t="str">
            <v>EQUIPE ARQ</v>
          </cell>
          <cell r="T544">
            <v>39050</v>
          </cell>
        </row>
        <row r="545">
          <cell r="B545" t="str">
            <v>DC.430.DD.02</v>
          </cell>
          <cell r="D545" t="str">
            <v>Fundação</v>
          </cell>
          <cell r="E545" t="str">
            <v>5 dias</v>
          </cell>
          <cell r="F545">
            <v>38888.375</v>
          </cell>
          <cell r="G545">
            <v>39051.333333333336</v>
          </cell>
          <cell r="H545" t="str">
            <v>NA</v>
          </cell>
          <cell r="I545">
            <v>38895.375</v>
          </cell>
          <cell r="J545">
            <v>39057.729166666664</v>
          </cell>
          <cell r="K545" t="str">
            <v>NA</v>
          </cell>
          <cell r="L545">
            <v>0.09</v>
          </cell>
          <cell r="M545">
            <v>2</v>
          </cell>
          <cell r="N545">
            <v>0</v>
          </cell>
          <cell r="O545">
            <v>0</v>
          </cell>
          <cell r="P545">
            <v>0</v>
          </cell>
          <cell r="Q545">
            <v>542</v>
          </cell>
          <cell r="R545" t="str">
            <v>544;545;549;550;551</v>
          </cell>
          <cell r="S545" t="str">
            <v>EQUIPE CIV</v>
          </cell>
          <cell r="T545">
            <v>39057</v>
          </cell>
        </row>
        <row r="546">
          <cell r="B546" t="str">
            <v>DC.430.DD.03</v>
          </cell>
          <cell r="D546" t="str">
            <v>Cintas, Sapatas e Pilares</v>
          </cell>
          <cell r="E546" t="str">
            <v>7 dias</v>
          </cell>
          <cell r="F546">
            <v>38895.375</v>
          </cell>
          <cell r="G546">
            <v>39058.333333333336</v>
          </cell>
          <cell r="H546" t="str">
            <v>NA</v>
          </cell>
          <cell r="I546">
            <v>38904.375</v>
          </cell>
          <cell r="J546">
            <v>39066.729166666664</v>
          </cell>
          <cell r="K546" t="str">
            <v>NA</v>
          </cell>
          <cell r="L546">
            <v>0.13</v>
          </cell>
          <cell r="M546">
            <v>3</v>
          </cell>
          <cell r="N546">
            <v>0</v>
          </cell>
          <cell r="O546">
            <v>0</v>
          </cell>
          <cell r="P546">
            <v>0</v>
          </cell>
          <cell r="Q546">
            <v>543</v>
          </cell>
          <cell r="S546" t="str">
            <v>EQUIPE CIV</v>
          </cell>
          <cell r="T546">
            <v>39066</v>
          </cell>
        </row>
        <row r="547">
          <cell r="B547" t="str">
            <v>DC.430.DD.04</v>
          </cell>
          <cell r="D547" t="str">
            <v>Vigas e Lajes</v>
          </cell>
          <cell r="E547" t="str">
            <v>7 dias</v>
          </cell>
          <cell r="F547">
            <v>38904.375</v>
          </cell>
          <cell r="G547">
            <v>39058.333333333336</v>
          </cell>
          <cell r="H547" t="str">
            <v>NA</v>
          </cell>
          <cell r="I547">
            <v>38915.375</v>
          </cell>
          <cell r="J547">
            <v>39066.729166666664</v>
          </cell>
          <cell r="K547" t="str">
            <v>NA</v>
          </cell>
          <cell r="L547">
            <v>0.17</v>
          </cell>
          <cell r="M547">
            <v>4</v>
          </cell>
          <cell r="N547">
            <v>0</v>
          </cell>
          <cell r="O547">
            <v>0</v>
          </cell>
          <cell r="P547">
            <v>0</v>
          </cell>
          <cell r="Q547">
            <v>543</v>
          </cell>
          <cell r="S547" t="str">
            <v>EQUIPE CIV</v>
          </cell>
          <cell r="T547">
            <v>39066</v>
          </cell>
        </row>
        <row r="548">
          <cell r="B548" t="str">
            <v>DC.430.DD.05</v>
          </cell>
          <cell r="D548" t="str">
            <v>Hidrosanitário</v>
          </cell>
          <cell r="E548" t="str">
            <v>12 dias</v>
          </cell>
          <cell r="F548">
            <v>38915.375</v>
          </cell>
          <cell r="G548">
            <v>39051.333333333336</v>
          </cell>
          <cell r="H548" t="str">
            <v>NA</v>
          </cell>
          <cell r="I548">
            <v>38932.375</v>
          </cell>
          <cell r="J548">
            <v>39066.729166666664</v>
          </cell>
          <cell r="K548" t="str">
            <v>NA</v>
          </cell>
          <cell r="L548">
            <v>0.39</v>
          </cell>
          <cell r="M548">
            <v>9</v>
          </cell>
          <cell r="N548">
            <v>0</v>
          </cell>
          <cell r="O548">
            <v>0</v>
          </cell>
          <cell r="P548">
            <v>0</v>
          </cell>
          <cell r="Q548">
            <v>542</v>
          </cell>
          <cell r="S548" t="str">
            <v>EQUIPE CIV</v>
          </cell>
          <cell r="T548">
            <v>39066</v>
          </cell>
        </row>
        <row r="549">
          <cell r="D549" t="str">
            <v>Elétrica</v>
          </cell>
          <cell r="E549" t="str">
            <v>7 dias</v>
          </cell>
          <cell r="F549">
            <v>38932.375</v>
          </cell>
          <cell r="G549">
            <v>39058.333333333336</v>
          </cell>
          <cell r="H549" t="str">
            <v>NA</v>
          </cell>
          <cell r="I549">
            <v>38966.375</v>
          </cell>
          <cell r="J549">
            <v>39066.729166666664</v>
          </cell>
          <cell r="K549" t="str">
            <v>NA</v>
          </cell>
          <cell r="L549">
            <v>0.26</v>
          </cell>
          <cell r="M549">
            <v>6</v>
          </cell>
          <cell r="N549">
            <v>0</v>
          </cell>
          <cell r="O549">
            <v>0</v>
          </cell>
          <cell r="P549">
            <v>0</v>
          </cell>
          <cell r="T549">
            <v>39066</v>
          </cell>
        </row>
        <row r="550">
          <cell r="D550" t="str">
            <v>Desenho De Detalhamento</v>
          </cell>
          <cell r="E550" t="str">
            <v>7 dias</v>
          </cell>
          <cell r="F550">
            <v>38932.375</v>
          </cell>
          <cell r="G550">
            <v>39058.333333333336</v>
          </cell>
          <cell r="H550" t="str">
            <v>NA</v>
          </cell>
          <cell r="I550">
            <v>38960.375</v>
          </cell>
          <cell r="J550">
            <v>39066.729166666664</v>
          </cell>
          <cell r="K550" t="str">
            <v>NA</v>
          </cell>
          <cell r="L550">
            <v>0.26</v>
          </cell>
          <cell r="M550">
            <v>6</v>
          </cell>
          <cell r="N550">
            <v>0</v>
          </cell>
          <cell r="O550">
            <v>0</v>
          </cell>
          <cell r="P550">
            <v>0</v>
          </cell>
          <cell r="T550">
            <v>39066</v>
          </cell>
        </row>
        <row r="551">
          <cell r="B551" t="str">
            <v>DE.430.DD.01</v>
          </cell>
          <cell r="D551" t="str">
            <v>Diagrama Trifilar</v>
          </cell>
          <cell r="E551" t="str">
            <v>4 dias</v>
          </cell>
          <cell r="F551">
            <v>38932.375</v>
          </cell>
          <cell r="G551">
            <v>39058.333333333336</v>
          </cell>
          <cell r="H551" t="str">
            <v>NA</v>
          </cell>
          <cell r="I551">
            <v>38938.375</v>
          </cell>
          <cell r="J551">
            <v>39063.729166666664</v>
          </cell>
          <cell r="K551" t="str">
            <v>NA</v>
          </cell>
          <cell r="L551">
            <v>0.04</v>
          </cell>
          <cell r="M551">
            <v>1</v>
          </cell>
          <cell r="N551">
            <v>0</v>
          </cell>
          <cell r="O551">
            <v>0</v>
          </cell>
          <cell r="P551">
            <v>0</v>
          </cell>
          <cell r="Q551">
            <v>543</v>
          </cell>
          <cell r="S551" t="str">
            <v>EQUIPE ELE</v>
          </cell>
          <cell r="T551">
            <v>39063</v>
          </cell>
        </row>
        <row r="552">
          <cell r="B552" t="str">
            <v>DE.430.DD.02</v>
          </cell>
          <cell r="D552" t="str">
            <v>Iluminação</v>
          </cell>
          <cell r="E552" t="str">
            <v>6 dias</v>
          </cell>
          <cell r="F552">
            <v>38938.375</v>
          </cell>
          <cell r="G552">
            <v>39058.333333333336</v>
          </cell>
          <cell r="H552" t="str">
            <v>NA</v>
          </cell>
          <cell r="I552">
            <v>38950.375</v>
          </cell>
          <cell r="J552">
            <v>39065.729166666664</v>
          </cell>
          <cell r="K552" t="str">
            <v>NA</v>
          </cell>
          <cell r="L552">
            <v>0.09</v>
          </cell>
          <cell r="M552">
            <v>2</v>
          </cell>
          <cell r="N552">
            <v>0</v>
          </cell>
          <cell r="O552">
            <v>0</v>
          </cell>
          <cell r="P552">
            <v>0</v>
          </cell>
          <cell r="Q552">
            <v>543</v>
          </cell>
          <cell r="S552" t="str">
            <v>EQUIPE ELE</v>
          </cell>
          <cell r="T552">
            <v>39065</v>
          </cell>
        </row>
        <row r="553">
          <cell r="B553" t="str">
            <v>DE.430.DD.03</v>
          </cell>
          <cell r="D553" t="str">
            <v>Eletrodutos</v>
          </cell>
          <cell r="E553" t="str">
            <v>7 dias</v>
          </cell>
          <cell r="F553">
            <v>38950.375</v>
          </cell>
          <cell r="G553">
            <v>39058.333333333336</v>
          </cell>
          <cell r="H553" t="str">
            <v>NA</v>
          </cell>
          <cell r="I553">
            <v>38960.375</v>
          </cell>
          <cell r="J553">
            <v>39066.729166666664</v>
          </cell>
          <cell r="K553" t="str">
            <v>NA</v>
          </cell>
          <cell r="L553">
            <v>0.13</v>
          </cell>
          <cell r="M553">
            <v>3</v>
          </cell>
          <cell r="N553">
            <v>0</v>
          </cell>
          <cell r="O553">
            <v>0</v>
          </cell>
          <cell r="P553">
            <v>0</v>
          </cell>
          <cell r="Q553">
            <v>543</v>
          </cell>
          <cell r="S553" t="str">
            <v>EQUIPE ELE</v>
          </cell>
          <cell r="T553">
            <v>39066</v>
          </cell>
        </row>
        <row r="554">
          <cell r="B554" t="str">
            <v>1.3.5</v>
          </cell>
          <cell r="C554" t="str">
            <v>440A</v>
          </cell>
          <cell r="D554" t="str">
            <v>Portaria e Segurança Patrimonial</v>
          </cell>
          <cell r="E554" t="str">
            <v>12 dias</v>
          </cell>
          <cell r="F554">
            <v>38877.375</v>
          </cell>
          <cell r="G554">
            <v>39051.333333333336</v>
          </cell>
          <cell r="H554" t="str">
            <v>NA</v>
          </cell>
          <cell r="I554">
            <v>38922.375</v>
          </cell>
          <cell r="J554">
            <v>39066.729166666664</v>
          </cell>
          <cell r="K554" t="str">
            <v>NA</v>
          </cell>
          <cell r="L554">
            <v>0.22</v>
          </cell>
          <cell r="M554">
            <v>5</v>
          </cell>
          <cell r="N554">
            <v>0</v>
          </cell>
          <cell r="O554">
            <v>0</v>
          </cell>
          <cell r="P554">
            <v>0</v>
          </cell>
          <cell r="T554">
            <v>39066</v>
          </cell>
        </row>
        <row r="555">
          <cell r="D555" t="str">
            <v>Projeto Detalhado</v>
          </cell>
          <cell r="E555" t="str">
            <v>12 dias</v>
          </cell>
          <cell r="F555">
            <v>38895.375</v>
          </cell>
          <cell r="G555">
            <v>39051.333333333336</v>
          </cell>
          <cell r="H555" t="str">
            <v>NA</v>
          </cell>
          <cell r="I555">
            <v>38922.375</v>
          </cell>
          <cell r="J555">
            <v>39066.729166666664</v>
          </cell>
          <cell r="K555" t="str">
            <v>NA</v>
          </cell>
          <cell r="L555">
            <v>0.22</v>
          </cell>
          <cell r="M555">
            <v>5</v>
          </cell>
          <cell r="N555">
            <v>0</v>
          </cell>
          <cell r="O555">
            <v>0</v>
          </cell>
          <cell r="P555">
            <v>0</v>
          </cell>
          <cell r="T555">
            <v>39066</v>
          </cell>
        </row>
        <row r="556">
          <cell r="D556" t="str">
            <v>Civil</v>
          </cell>
          <cell r="E556" t="str">
            <v>4 dias</v>
          </cell>
          <cell r="F556">
            <v>38895.375</v>
          </cell>
          <cell r="G556">
            <v>39051.333333333336</v>
          </cell>
          <cell r="H556" t="str">
            <v>NA</v>
          </cell>
          <cell r="I556">
            <v>38905.375</v>
          </cell>
          <cell r="J556">
            <v>39056.729166666664</v>
          </cell>
          <cell r="K556" t="str">
            <v>NA</v>
          </cell>
          <cell r="L556">
            <v>0.13</v>
          </cell>
          <cell r="M556">
            <v>3</v>
          </cell>
          <cell r="N556">
            <v>0</v>
          </cell>
          <cell r="O556">
            <v>0</v>
          </cell>
          <cell r="P556">
            <v>0</v>
          </cell>
          <cell r="T556">
            <v>39056</v>
          </cell>
        </row>
        <row r="557">
          <cell r="D557" t="str">
            <v>Desenho De Detalhamento</v>
          </cell>
          <cell r="E557" t="str">
            <v>4 dias</v>
          </cell>
          <cell r="F557">
            <v>38895.375</v>
          </cell>
          <cell r="G557">
            <v>39051.333333333336</v>
          </cell>
          <cell r="H557" t="str">
            <v>NA</v>
          </cell>
          <cell r="I557">
            <v>38905.375</v>
          </cell>
          <cell r="J557">
            <v>39056.729166666664</v>
          </cell>
          <cell r="K557" t="str">
            <v>NA</v>
          </cell>
          <cell r="L557">
            <v>0.13</v>
          </cell>
          <cell r="M557">
            <v>3</v>
          </cell>
          <cell r="N557">
            <v>0</v>
          </cell>
          <cell r="O557">
            <v>0</v>
          </cell>
          <cell r="P557">
            <v>0</v>
          </cell>
          <cell r="R557">
            <v>559</v>
          </cell>
          <cell r="T557">
            <v>39056</v>
          </cell>
        </row>
        <row r="558">
          <cell r="B558" t="str">
            <v>DC.440.DD.01</v>
          </cell>
          <cell r="D558" t="str">
            <v>Arquitetura</v>
          </cell>
          <cell r="E558" t="str">
            <v>4 dias</v>
          </cell>
          <cell r="F558">
            <v>38895.375</v>
          </cell>
          <cell r="G558">
            <v>39051.333333333336</v>
          </cell>
          <cell r="H558" t="str">
            <v>NA</v>
          </cell>
          <cell r="I558">
            <v>38901.375</v>
          </cell>
          <cell r="J558">
            <v>39056.729166666664</v>
          </cell>
          <cell r="K558" t="str">
            <v>NA</v>
          </cell>
          <cell r="L558">
            <v>0.13</v>
          </cell>
          <cell r="M558">
            <v>3</v>
          </cell>
          <cell r="N558">
            <v>0</v>
          </cell>
          <cell r="O558">
            <v>0</v>
          </cell>
          <cell r="P558">
            <v>0</v>
          </cell>
          <cell r="Q558">
            <v>542</v>
          </cell>
          <cell r="S558" t="str">
            <v>EQUIPE ARQ</v>
          </cell>
          <cell r="T558">
            <v>39056</v>
          </cell>
        </row>
        <row r="559">
          <cell r="D559" t="str">
            <v>Elétrica</v>
          </cell>
          <cell r="E559" t="str">
            <v>8 dias</v>
          </cell>
          <cell r="F559">
            <v>38905.375</v>
          </cell>
          <cell r="G559">
            <v>39057.333333333336</v>
          </cell>
          <cell r="H559" t="str">
            <v>NA</v>
          </cell>
          <cell r="I559">
            <v>38922.375</v>
          </cell>
          <cell r="J559">
            <v>39066.729166666664</v>
          </cell>
          <cell r="K559" t="str">
            <v>NA</v>
          </cell>
          <cell r="L559">
            <v>0.09</v>
          </cell>
          <cell r="M559">
            <v>2</v>
          </cell>
          <cell r="N559">
            <v>0</v>
          </cell>
          <cell r="O559">
            <v>0</v>
          </cell>
          <cell r="P559">
            <v>0</v>
          </cell>
          <cell r="T559">
            <v>39066</v>
          </cell>
        </row>
        <row r="560">
          <cell r="D560" t="str">
            <v>Desenho De Detalhamento</v>
          </cell>
          <cell r="E560" t="str">
            <v>8 dias</v>
          </cell>
          <cell r="F560">
            <v>38905.375</v>
          </cell>
          <cell r="G560">
            <v>39057.333333333336</v>
          </cell>
          <cell r="H560" t="str">
            <v>NA</v>
          </cell>
          <cell r="I560">
            <v>38917.375</v>
          </cell>
          <cell r="J560">
            <v>39066.729166666664</v>
          </cell>
          <cell r="K560" t="str">
            <v>NA</v>
          </cell>
          <cell r="L560">
            <v>0.09</v>
          </cell>
          <cell r="M560">
            <v>2</v>
          </cell>
          <cell r="N560">
            <v>0</v>
          </cell>
          <cell r="O560">
            <v>0</v>
          </cell>
          <cell r="P560">
            <v>0</v>
          </cell>
          <cell r="T560">
            <v>39066</v>
          </cell>
        </row>
        <row r="561">
          <cell r="B561" t="str">
            <v>DE.440.DD.01</v>
          </cell>
          <cell r="D561" t="str">
            <v>Diagrama Trifilar</v>
          </cell>
          <cell r="E561" t="str">
            <v>4 dias</v>
          </cell>
          <cell r="F561">
            <v>38905.375</v>
          </cell>
          <cell r="G561">
            <v>39057.333333333336</v>
          </cell>
          <cell r="H561" t="str">
            <v>NA</v>
          </cell>
          <cell r="I561">
            <v>38911.375</v>
          </cell>
          <cell r="J561">
            <v>39062.729166666664</v>
          </cell>
          <cell r="K561" t="str">
            <v>NA</v>
          </cell>
          <cell r="L561">
            <v>0.04</v>
          </cell>
          <cell r="M561">
            <v>1</v>
          </cell>
          <cell r="N561">
            <v>0</v>
          </cell>
          <cell r="O561">
            <v>0</v>
          </cell>
          <cell r="P561">
            <v>0</v>
          </cell>
          <cell r="Q561">
            <v>555</v>
          </cell>
          <cell r="R561">
            <v>560</v>
          </cell>
          <cell r="S561" t="str">
            <v>EQUIPE ELE</v>
          </cell>
          <cell r="T561">
            <v>39062</v>
          </cell>
        </row>
        <row r="562">
          <cell r="B562" t="str">
            <v>DE.440.DD.02</v>
          </cell>
          <cell r="D562" t="str">
            <v>Eletrodutos</v>
          </cell>
          <cell r="E562" t="str">
            <v>4 dias</v>
          </cell>
          <cell r="F562">
            <v>38911.375</v>
          </cell>
          <cell r="G562">
            <v>39063.333333333336</v>
          </cell>
          <cell r="H562" t="str">
            <v>NA</v>
          </cell>
          <cell r="I562">
            <v>38917.375</v>
          </cell>
          <cell r="J562">
            <v>39066.729166666664</v>
          </cell>
          <cell r="K562" t="str">
            <v>NA</v>
          </cell>
          <cell r="L562">
            <v>0.04</v>
          </cell>
          <cell r="M562">
            <v>1</v>
          </cell>
          <cell r="N562">
            <v>0</v>
          </cell>
          <cell r="O562">
            <v>0</v>
          </cell>
          <cell r="P562">
            <v>0</v>
          </cell>
          <cell r="Q562">
            <v>559</v>
          </cell>
          <cell r="S562" t="str">
            <v>EQUIPE ELE</v>
          </cell>
          <cell r="T562">
            <v>39066</v>
          </cell>
        </row>
        <row r="563">
          <cell r="B563" t="str">
            <v>1.3.6</v>
          </cell>
          <cell r="C563" t="str">
            <v>450A</v>
          </cell>
          <cell r="D563" t="str">
            <v>SESMT e Corpo de Bombeiros</v>
          </cell>
          <cell r="E563" t="str">
            <v>26 dias</v>
          </cell>
          <cell r="F563">
            <v>38877.375</v>
          </cell>
          <cell r="G563">
            <v>39022.333333333336</v>
          </cell>
          <cell r="H563" t="str">
            <v>NA</v>
          </cell>
          <cell r="I563">
            <v>38933.375</v>
          </cell>
          <cell r="J563">
            <v>39062.729166666664</v>
          </cell>
          <cell r="K563" t="str">
            <v>NA</v>
          </cell>
          <cell r="L563">
            <v>0.7</v>
          </cell>
          <cell r="M563">
            <v>16</v>
          </cell>
          <cell r="N563">
            <v>0</v>
          </cell>
          <cell r="O563">
            <v>0</v>
          </cell>
          <cell r="P563">
            <v>0</v>
          </cell>
          <cell r="T563">
            <v>39062</v>
          </cell>
        </row>
        <row r="564">
          <cell r="D564" t="str">
            <v>Projeto Detalhado</v>
          </cell>
          <cell r="E564" t="str">
            <v>26 dias</v>
          </cell>
          <cell r="F564">
            <v>38895.375</v>
          </cell>
          <cell r="G564">
            <v>39022.333333333336</v>
          </cell>
          <cell r="H564" t="str">
            <v>NA</v>
          </cell>
          <cell r="I564">
            <v>38933.375</v>
          </cell>
          <cell r="J564">
            <v>39062.729166666664</v>
          </cell>
          <cell r="K564" t="str">
            <v>NA</v>
          </cell>
          <cell r="L564">
            <v>0.7</v>
          </cell>
          <cell r="M564">
            <v>16</v>
          </cell>
          <cell r="N564">
            <v>0</v>
          </cell>
          <cell r="O564">
            <v>0</v>
          </cell>
          <cell r="P564">
            <v>0</v>
          </cell>
          <cell r="T564">
            <v>39062</v>
          </cell>
        </row>
        <row r="565">
          <cell r="D565" t="str">
            <v>Civil</v>
          </cell>
          <cell r="E565" t="str">
            <v>26 dias</v>
          </cell>
          <cell r="F565">
            <v>38895.375</v>
          </cell>
          <cell r="G565">
            <v>39022.333333333336</v>
          </cell>
          <cell r="H565" t="str">
            <v>NA</v>
          </cell>
          <cell r="I565">
            <v>38918.375</v>
          </cell>
          <cell r="J565">
            <v>39062.729166666664</v>
          </cell>
          <cell r="K565" t="str">
            <v>NA</v>
          </cell>
          <cell r="L565">
            <v>0.61</v>
          </cell>
          <cell r="M565">
            <v>14</v>
          </cell>
          <cell r="N565">
            <v>0</v>
          </cell>
          <cell r="O565">
            <v>0</v>
          </cell>
          <cell r="P565">
            <v>0</v>
          </cell>
          <cell r="T565">
            <v>39062</v>
          </cell>
        </row>
        <row r="566">
          <cell r="D566" t="str">
            <v>Desenho De Detalhamento</v>
          </cell>
          <cell r="E566" t="str">
            <v>26 dias</v>
          </cell>
          <cell r="F566">
            <v>38895.375</v>
          </cell>
          <cell r="G566">
            <v>39022.333333333336</v>
          </cell>
          <cell r="H566" t="str">
            <v>NA</v>
          </cell>
          <cell r="I566">
            <v>38918.375</v>
          </cell>
          <cell r="J566">
            <v>39062.729166666664</v>
          </cell>
          <cell r="K566" t="str">
            <v>NA</v>
          </cell>
          <cell r="L566">
            <v>0.61</v>
          </cell>
          <cell r="M566">
            <v>14</v>
          </cell>
          <cell r="N566">
            <v>0</v>
          </cell>
          <cell r="O566">
            <v>0</v>
          </cell>
          <cell r="P566">
            <v>0</v>
          </cell>
          <cell r="T566">
            <v>39062</v>
          </cell>
        </row>
        <row r="567">
          <cell r="B567" t="str">
            <v>DC.450.DD.01</v>
          </cell>
          <cell r="D567" t="str">
            <v>Arquitetura</v>
          </cell>
          <cell r="E567" t="str">
            <v>9 dias</v>
          </cell>
          <cell r="F567">
            <v>38895.375</v>
          </cell>
          <cell r="G567">
            <v>39022.333333333336</v>
          </cell>
          <cell r="H567" t="str">
            <v>NA</v>
          </cell>
          <cell r="I567">
            <v>38908.375</v>
          </cell>
          <cell r="J567">
            <v>39037.729166666664</v>
          </cell>
          <cell r="K567" t="str">
            <v>NA</v>
          </cell>
          <cell r="L567">
            <v>0.26</v>
          </cell>
          <cell r="M567">
            <v>6</v>
          </cell>
          <cell r="N567">
            <v>0</v>
          </cell>
          <cell r="O567">
            <v>0</v>
          </cell>
          <cell r="P567">
            <v>0</v>
          </cell>
          <cell r="Q567">
            <v>471</v>
          </cell>
          <cell r="R567">
            <v>566</v>
          </cell>
          <cell r="S567" t="str">
            <v>EQUIPE ARQ</v>
          </cell>
          <cell r="T567">
            <v>39037</v>
          </cell>
        </row>
        <row r="568">
          <cell r="B568" t="str">
            <v>DC.450.DD.02</v>
          </cell>
          <cell r="D568" t="str">
            <v>Fundação</v>
          </cell>
          <cell r="E568" t="str">
            <v>7 dias</v>
          </cell>
          <cell r="F568">
            <v>38895.375</v>
          </cell>
          <cell r="G568">
            <v>39038.333333333336</v>
          </cell>
          <cell r="H568" t="str">
            <v>NA</v>
          </cell>
          <cell r="I568">
            <v>38904.375</v>
          </cell>
          <cell r="J568">
            <v>39048.729166666664</v>
          </cell>
          <cell r="K568" t="str">
            <v>NA</v>
          </cell>
          <cell r="L568">
            <v>0.17</v>
          </cell>
          <cell r="M568">
            <v>4</v>
          </cell>
          <cell r="N568">
            <v>0</v>
          </cell>
          <cell r="O568">
            <v>0</v>
          </cell>
          <cell r="P568">
            <v>0</v>
          </cell>
          <cell r="Q568">
            <v>565</v>
          </cell>
          <cell r="R568" t="str">
            <v>567;571</v>
          </cell>
          <cell r="S568" t="str">
            <v>EQUIPE CIV</v>
          </cell>
          <cell r="T568">
            <v>39048</v>
          </cell>
        </row>
        <row r="569">
          <cell r="B569" t="str">
            <v>DC.450.DD.03</v>
          </cell>
          <cell r="D569" t="str">
            <v>Vigas e Lajes</v>
          </cell>
          <cell r="E569" t="str">
            <v>4 dias</v>
          </cell>
          <cell r="F569">
            <v>38904.375</v>
          </cell>
          <cell r="G569">
            <v>39049.333333333336</v>
          </cell>
          <cell r="H569" t="str">
            <v>NA</v>
          </cell>
          <cell r="I569">
            <v>38910.375</v>
          </cell>
          <cell r="J569">
            <v>39052.729166666664</v>
          </cell>
          <cell r="K569" t="str">
            <v>NA</v>
          </cell>
          <cell r="L569">
            <v>0.04</v>
          </cell>
          <cell r="M569">
            <v>1</v>
          </cell>
          <cell r="N569">
            <v>0</v>
          </cell>
          <cell r="O569">
            <v>0</v>
          </cell>
          <cell r="P569">
            <v>0</v>
          </cell>
          <cell r="Q569">
            <v>566</v>
          </cell>
          <cell r="R569">
            <v>568</v>
          </cell>
          <cell r="S569" t="str">
            <v>EQUIPE CIV</v>
          </cell>
          <cell r="T569">
            <v>39052</v>
          </cell>
        </row>
        <row r="570">
          <cell r="B570" t="str">
            <v>DC.450.DD.04</v>
          </cell>
          <cell r="D570" t="str">
            <v>Hidrosanitário</v>
          </cell>
          <cell r="E570" t="str">
            <v>6 dias</v>
          </cell>
          <cell r="F570">
            <v>38910.375</v>
          </cell>
          <cell r="G570">
            <v>39055.333333333336</v>
          </cell>
          <cell r="H570" t="str">
            <v>NA</v>
          </cell>
          <cell r="I570">
            <v>38918.375</v>
          </cell>
          <cell r="J570">
            <v>39062.729166666664</v>
          </cell>
          <cell r="K570" t="str">
            <v>NA</v>
          </cell>
          <cell r="L570">
            <v>0.13</v>
          </cell>
          <cell r="M570">
            <v>3</v>
          </cell>
          <cell r="N570">
            <v>0</v>
          </cell>
          <cell r="O570">
            <v>0</v>
          </cell>
          <cell r="P570">
            <v>0</v>
          </cell>
          <cell r="Q570">
            <v>567</v>
          </cell>
          <cell r="S570" t="str">
            <v>EQUIPE CIV</v>
          </cell>
          <cell r="T570">
            <v>39062</v>
          </cell>
        </row>
        <row r="571">
          <cell r="D571" t="str">
            <v>Elétrica</v>
          </cell>
          <cell r="E571" t="str">
            <v>8 dias</v>
          </cell>
          <cell r="F571">
            <v>38918.375</v>
          </cell>
          <cell r="G571">
            <v>39049.333333333336</v>
          </cell>
          <cell r="H571" t="str">
            <v>NA</v>
          </cell>
          <cell r="I571">
            <v>38933.375</v>
          </cell>
          <cell r="J571">
            <v>39058.729166666664</v>
          </cell>
          <cell r="K571" t="str">
            <v>NA</v>
          </cell>
          <cell r="L571">
            <v>0.09</v>
          </cell>
          <cell r="M571">
            <v>2</v>
          </cell>
          <cell r="N571">
            <v>0</v>
          </cell>
          <cell r="O571">
            <v>0</v>
          </cell>
          <cell r="P571">
            <v>0</v>
          </cell>
          <cell r="T571">
            <v>39058</v>
          </cell>
        </row>
        <row r="572">
          <cell r="D572" t="str">
            <v>Desenho De Detalhamento</v>
          </cell>
          <cell r="E572" t="str">
            <v>8 dias</v>
          </cell>
          <cell r="F572">
            <v>38918.375</v>
          </cell>
          <cell r="G572">
            <v>39049.333333333336</v>
          </cell>
          <cell r="H572" t="str">
            <v>NA</v>
          </cell>
          <cell r="I572">
            <v>38930.375</v>
          </cell>
          <cell r="J572">
            <v>39058.729166666664</v>
          </cell>
          <cell r="K572" t="str">
            <v>NA</v>
          </cell>
          <cell r="L572">
            <v>0.09</v>
          </cell>
          <cell r="M572">
            <v>2</v>
          </cell>
          <cell r="N572">
            <v>0</v>
          </cell>
          <cell r="O572">
            <v>0</v>
          </cell>
          <cell r="P572">
            <v>0</v>
          </cell>
          <cell r="T572">
            <v>39058</v>
          </cell>
        </row>
        <row r="573">
          <cell r="B573" t="str">
            <v>DE.450.DD.01</v>
          </cell>
          <cell r="D573" t="str">
            <v>Diagrama Trifilar</v>
          </cell>
          <cell r="E573" t="str">
            <v>4 dias</v>
          </cell>
          <cell r="F573">
            <v>38918.375</v>
          </cell>
          <cell r="G573">
            <v>39049.333333333336</v>
          </cell>
          <cell r="H573" t="str">
            <v>NA</v>
          </cell>
          <cell r="I573">
            <v>38924.375</v>
          </cell>
          <cell r="J573">
            <v>39052.729166666664</v>
          </cell>
          <cell r="K573" t="str">
            <v>NA</v>
          </cell>
          <cell r="L573">
            <v>0.04</v>
          </cell>
          <cell r="M573">
            <v>1</v>
          </cell>
          <cell r="N573">
            <v>0</v>
          </cell>
          <cell r="O573">
            <v>0</v>
          </cell>
          <cell r="P573">
            <v>0</v>
          </cell>
          <cell r="Q573">
            <v>566</v>
          </cell>
          <cell r="R573">
            <v>572</v>
          </cell>
          <cell r="S573" t="str">
            <v>EQUIPE ELE</v>
          </cell>
          <cell r="T573">
            <v>39052</v>
          </cell>
        </row>
        <row r="574">
          <cell r="B574" t="str">
            <v>DE.450.DD.02</v>
          </cell>
          <cell r="D574" t="str">
            <v>Eletrodutos</v>
          </cell>
          <cell r="E574" t="str">
            <v>4 dias</v>
          </cell>
          <cell r="F574">
            <v>38924.375</v>
          </cell>
          <cell r="G574">
            <v>39055.333333333336</v>
          </cell>
          <cell r="H574" t="str">
            <v>NA</v>
          </cell>
          <cell r="I574">
            <v>38930.375</v>
          </cell>
          <cell r="J574">
            <v>39058.729166666664</v>
          </cell>
          <cell r="K574" t="str">
            <v>NA</v>
          </cell>
          <cell r="L574">
            <v>0.04</v>
          </cell>
          <cell r="M574">
            <v>1</v>
          </cell>
          <cell r="N574">
            <v>0</v>
          </cell>
          <cell r="O574">
            <v>0</v>
          </cell>
          <cell r="P574">
            <v>0</v>
          </cell>
          <cell r="Q574">
            <v>571</v>
          </cell>
          <cell r="S574" t="str">
            <v>EQUIPE ELE</v>
          </cell>
          <cell r="T574">
            <v>39058</v>
          </cell>
        </row>
        <row r="575">
          <cell r="B575" t="str">
            <v>1.4</v>
          </cell>
          <cell r="C575" t="str">
            <v>500A</v>
          </cell>
          <cell r="D575" t="str">
            <v>INFRA-ESTRUTURA E UTILIDADES</v>
          </cell>
          <cell r="E575" t="str">
            <v>171 dias</v>
          </cell>
          <cell r="F575">
            <v>38793.375</v>
          </cell>
          <cell r="G575">
            <v>38807.333333333336</v>
          </cell>
          <cell r="H575">
            <v>38807.333333333336</v>
          </cell>
          <cell r="I575">
            <v>38988.604166666664</v>
          </cell>
          <cell r="J575">
            <v>39066.729166666664</v>
          </cell>
          <cell r="K575" t="str">
            <v>NA</v>
          </cell>
          <cell r="L575">
            <v>21.49</v>
          </cell>
          <cell r="M575">
            <v>491.75</v>
          </cell>
          <cell r="N575">
            <v>122.16</v>
          </cell>
          <cell r="O575">
            <v>24.84</v>
          </cell>
          <cell r="P575">
            <v>24.84</v>
          </cell>
          <cell r="T575">
            <v>39066</v>
          </cell>
        </row>
        <row r="576">
          <cell r="B576" t="str">
            <v>1.4.1</v>
          </cell>
          <cell r="C576" t="str">
            <v>505A</v>
          </cell>
          <cell r="D576" t="str">
            <v>Geral</v>
          </cell>
          <cell r="E576" t="str">
            <v>156 dias</v>
          </cell>
          <cell r="F576">
            <v>38793.375</v>
          </cell>
          <cell r="G576">
            <v>38807.333333333336</v>
          </cell>
          <cell r="H576">
            <v>38807.333333333336</v>
          </cell>
          <cell r="I576">
            <v>38988.604166666664</v>
          </cell>
          <cell r="J576">
            <v>39045.729166666664</v>
          </cell>
          <cell r="K576" t="str">
            <v>NA</v>
          </cell>
          <cell r="L576">
            <v>7.74</v>
          </cell>
          <cell r="M576">
            <v>177.13</v>
          </cell>
          <cell r="N576">
            <v>81.25</v>
          </cell>
          <cell r="O576">
            <v>45.87</v>
          </cell>
          <cell r="P576">
            <v>45.87</v>
          </cell>
          <cell r="T576">
            <v>39045</v>
          </cell>
        </row>
        <row r="577">
          <cell r="D577" t="str">
            <v>Projeto Básico</v>
          </cell>
          <cell r="E577" t="str">
            <v>101 dias</v>
          </cell>
          <cell r="F577">
            <v>38793.375</v>
          </cell>
          <cell r="G577">
            <v>38807.333333333336</v>
          </cell>
          <cell r="H577">
            <v>38807.333333333336</v>
          </cell>
          <cell r="I577">
            <v>38891.375</v>
          </cell>
          <cell r="J577">
            <v>38959.729166666664</v>
          </cell>
          <cell r="K577" t="str">
            <v>NA</v>
          </cell>
          <cell r="L577">
            <v>2.72</v>
          </cell>
          <cell r="M577">
            <v>62.13</v>
          </cell>
          <cell r="N577">
            <v>34.299999999999997</v>
          </cell>
          <cell r="O577">
            <v>55.21</v>
          </cell>
          <cell r="P577">
            <v>55.21</v>
          </cell>
          <cell r="R577" t="str">
            <v>605TI+50 dias;613TT</v>
          </cell>
          <cell r="T577">
            <v>38959</v>
          </cell>
        </row>
        <row r="578">
          <cell r="D578" t="str">
            <v>Mecânica</v>
          </cell>
          <cell r="E578" t="str">
            <v>9 dias</v>
          </cell>
          <cell r="F578" t="str">
            <v>NA</v>
          </cell>
          <cell r="G578">
            <v>38891.333333333336</v>
          </cell>
          <cell r="H578">
            <v>38891.333333333336</v>
          </cell>
          <cell r="I578" t="str">
            <v>NA</v>
          </cell>
          <cell r="J578">
            <v>38903.729166666664</v>
          </cell>
          <cell r="K578" t="str">
            <v>NA</v>
          </cell>
          <cell r="L578">
            <v>0.26</v>
          </cell>
          <cell r="M578">
            <v>6</v>
          </cell>
          <cell r="N578">
            <v>5.4</v>
          </cell>
          <cell r="O578">
            <v>0</v>
          </cell>
          <cell r="P578">
            <v>90</v>
          </cell>
          <cell r="T578">
            <v>38903</v>
          </cell>
        </row>
        <row r="579">
          <cell r="B579" t="str">
            <v>BB.505.OI.01</v>
          </cell>
          <cell r="D579" t="str">
            <v>Orçamento De Investimentos</v>
          </cell>
          <cell r="E579" t="str">
            <v>9 dias</v>
          </cell>
          <cell r="F579" t="str">
            <v>NA</v>
          </cell>
          <cell r="G579">
            <v>38891.333333333336</v>
          </cell>
          <cell r="H579">
            <v>38891.333333333336</v>
          </cell>
          <cell r="I579" t="str">
            <v>NA</v>
          </cell>
          <cell r="J579">
            <v>38903.729166666664</v>
          </cell>
          <cell r="K579" t="str">
            <v>NA</v>
          </cell>
          <cell r="L579">
            <v>0.26</v>
          </cell>
          <cell r="M579">
            <v>6</v>
          </cell>
          <cell r="N579">
            <v>5.4</v>
          </cell>
          <cell r="O579">
            <v>0</v>
          </cell>
          <cell r="P579">
            <v>90</v>
          </cell>
          <cell r="Q579" t="str">
            <v>34II</v>
          </cell>
          <cell r="S579" t="str">
            <v>EQUIPE MEC</v>
          </cell>
          <cell r="T579">
            <v>38903</v>
          </cell>
        </row>
        <row r="580">
          <cell r="D580" t="str">
            <v>Civil</v>
          </cell>
          <cell r="E580" t="str">
            <v>24 dias</v>
          </cell>
          <cell r="F580">
            <v>38819.333333333336</v>
          </cell>
          <cell r="G580">
            <v>38898.333333333336</v>
          </cell>
          <cell r="H580">
            <v>38898.333333333336</v>
          </cell>
          <cell r="I580">
            <v>38845.729166666664</v>
          </cell>
          <cell r="J580">
            <v>38931.729166666664</v>
          </cell>
          <cell r="K580" t="str">
            <v>NA</v>
          </cell>
          <cell r="L580">
            <v>0.39</v>
          </cell>
          <cell r="M580">
            <v>8.8800000000000008</v>
          </cell>
          <cell r="N580">
            <v>8.73</v>
          </cell>
          <cell r="O580">
            <v>0</v>
          </cell>
          <cell r="P580">
            <v>98.31</v>
          </cell>
          <cell r="T580">
            <v>38931</v>
          </cell>
        </row>
        <row r="581">
          <cell r="B581" t="str">
            <v>BC.505.DB.01</v>
          </cell>
          <cell r="D581" t="str">
            <v>Desenho Básico - Terraplenagem</v>
          </cell>
          <cell r="E581" t="str">
            <v>24 dias</v>
          </cell>
          <cell r="F581">
            <v>38819.333333333336</v>
          </cell>
          <cell r="G581">
            <v>38898.333333333336</v>
          </cell>
          <cell r="H581">
            <v>38898.333333333336</v>
          </cell>
          <cell r="I581">
            <v>38835.729166666664</v>
          </cell>
          <cell r="J581">
            <v>38931.729166666664</v>
          </cell>
          <cell r="K581">
            <v>38931.729166666664</v>
          </cell>
          <cell r="L581">
            <v>0.28000000000000003</v>
          </cell>
          <cell r="M581">
            <v>6.5</v>
          </cell>
          <cell r="N581">
            <v>6.5</v>
          </cell>
          <cell r="O581">
            <v>0</v>
          </cell>
          <cell r="P581">
            <v>100</v>
          </cell>
          <cell r="Q581" t="str">
            <v>16II;49II;55II</v>
          </cell>
          <cell r="R581" t="str">
            <v>75II;608II</v>
          </cell>
          <cell r="S581" t="str">
            <v>EQUIPE CIV</v>
          </cell>
          <cell r="T581">
            <v>38931</v>
          </cell>
        </row>
        <row r="582">
          <cell r="B582" t="str">
            <v>BC.505.PQ.01</v>
          </cell>
          <cell r="D582" t="str">
            <v>Planilha De Quantidades - Arquitetura</v>
          </cell>
          <cell r="E582" t="str">
            <v>5 dias</v>
          </cell>
          <cell r="F582">
            <v>38838.333333333336</v>
          </cell>
          <cell r="G582">
            <v>38917.333333333336</v>
          </cell>
          <cell r="H582">
            <v>38917.333333333336</v>
          </cell>
          <cell r="I582">
            <v>38842.375</v>
          </cell>
          <cell r="J582">
            <v>38923.729166666664</v>
          </cell>
          <cell r="K582" t="str">
            <v>NA</v>
          </cell>
          <cell r="L582">
            <v>0.1</v>
          </cell>
          <cell r="M582">
            <v>2.38</v>
          </cell>
          <cell r="N582">
            <v>2.23</v>
          </cell>
          <cell r="O582">
            <v>0</v>
          </cell>
          <cell r="P582">
            <v>93.68</v>
          </cell>
          <cell r="Q582" t="str">
            <v>16II</v>
          </cell>
          <cell r="S582" t="str">
            <v>EQUIPE ARQ</v>
          </cell>
          <cell r="T582">
            <v>38923</v>
          </cell>
        </row>
        <row r="583">
          <cell r="D583" t="str">
            <v>Elétrica</v>
          </cell>
          <cell r="E583" t="str">
            <v>101 dias</v>
          </cell>
          <cell r="F583">
            <v>38793.375</v>
          </cell>
          <cell r="G583">
            <v>38807.333333333336</v>
          </cell>
          <cell r="H583">
            <v>38807.333333333336</v>
          </cell>
          <cell r="I583">
            <v>38891.375</v>
          </cell>
          <cell r="J583">
            <v>38959.729166666664</v>
          </cell>
          <cell r="K583" t="str">
            <v>NA</v>
          </cell>
          <cell r="L583">
            <v>2.0699999999999998</v>
          </cell>
          <cell r="M583">
            <v>47.25</v>
          </cell>
          <cell r="N583">
            <v>20.18</v>
          </cell>
          <cell r="O583">
            <v>2.97</v>
          </cell>
          <cell r="P583">
            <v>42.7</v>
          </cell>
          <cell r="T583">
            <v>38959</v>
          </cell>
        </row>
        <row r="584">
          <cell r="B584" t="str">
            <v>BE.505.CP.01</v>
          </cell>
          <cell r="D584" t="str">
            <v>Critério De Projeto</v>
          </cell>
          <cell r="E584" t="str">
            <v>6 dias</v>
          </cell>
          <cell r="F584">
            <v>38793.375</v>
          </cell>
          <cell r="G584">
            <v>38807.333333333336</v>
          </cell>
          <cell r="H584">
            <v>38807.333333333336</v>
          </cell>
          <cell r="I584">
            <v>38819.375</v>
          </cell>
          <cell r="J584">
            <v>38814.729166666664</v>
          </cell>
          <cell r="K584" t="str">
            <v>NA</v>
          </cell>
          <cell r="L584">
            <v>0.11</v>
          </cell>
          <cell r="M584">
            <v>2.5</v>
          </cell>
          <cell r="N584">
            <v>2.25</v>
          </cell>
          <cell r="O584">
            <v>50</v>
          </cell>
          <cell r="P584">
            <v>90</v>
          </cell>
          <cell r="Q584">
            <v>3</v>
          </cell>
          <cell r="R584" t="str">
            <v>583;621II</v>
          </cell>
          <cell r="S584" t="str">
            <v>EQUIPE ELE</v>
          </cell>
          <cell r="T584">
            <v>38814</v>
          </cell>
        </row>
        <row r="585">
          <cell r="D585" t="str">
            <v>APROVAÇÃO EBX</v>
          </cell>
          <cell r="E585" t="str">
            <v>5 dias</v>
          </cell>
          <cell r="F585">
            <v>38832.375</v>
          </cell>
          <cell r="G585">
            <v>38817.333333333336</v>
          </cell>
          <cell r="H585" t="str">
            <v>NA</v>
          </cell>
          <cell r="I585">
            <v>38840.375</v>
          </cell>
          <cell r="J585">
            <v>38825.729166666664</v>
          </cell>
          <cell r="K585" t="str">
            <v>NA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 t="str">
            <v>#ERRO</v>
          </cell>
          <cell r="Q585">
            <v>582</v>
          </cell>
          <cell r="T585">
            <v>38825</v>
          </cell>
        </row>
        <row r="586">
          <cell r="B586" t="str">
            <v>BE.505.ED.01</v>
          </cell>
          <cell r="D586" t="str">
            <v>Estudos / Planos - Estudo Demanda</v>
          </cell>
          <cell r="E586" t="str">
            <v>15 dias</v>
          </cell>
          <cell r="F586">
            <v>38832.375</v>
          </cell>
          <cell r="G586">
            <v>38922.333333333336</v>
          </cell>
          <cell r="H586">
            <v>38922.333333333336</v>
          </cell>
          <cell r="I586">
            <v>38854.375</v>
          </cell>
          <cell r="J586">
            <v>38940.729166666664</v>
          </cell>
          <cell r="K586" t="str">
            <v>NA</v>
          </cell>
          <cell r="L586">
            <v>0.33</v>
          </cell>
          <cell r="M586">
            <v>7.5</v>
          </cell>
          <cell r="N586">
            <v>3.75</v>
          </cell>
          <cell r="O586">
            <v>0</v>
          </cell>
          <cell r="P586">
            <v>50</v>
          </cell>
          <cell r="Q586" t="str">
            <v>14II;33II</v>
          </cell>
          <cell r="R586" t="str">
            <v>586II+15 dias;590II;591;593II;594II;598II;599II;600II;601II;622;669II</v>
          </cell>
          <cell r="S586" t="str">
            <v>EQUIPE ELE</v>
          </cell>
          <cell r="T586">
            <v>38940</v>
          </cell>
        </row>
        <row r="587">
          <cell r="D587" t="str">
            <v>Folha De Dados</v>
          </cell>
          <cell r="E587" t="str">
            <v>24 dias</v>
          </cell>
          <cell r="F587">
            <v>38819.375</v>
          </cell>
          <cell r="G587">
            <v>38924.333333333336</v>
          </cell>
          <cell r="H587">
            <v>38924.333333333336</v>
          </cell>
          <cell r="I587">
            <v>38867.375</v>
          </cell>
          <cell r="J587">
            <v>38959.729166666664</v>
          </cell>
          <cell r="K587" t="str">
            <v>NA</v>
          </cell>
          <cell r="L587">
            <v>1.35</v>
          </cell>
          <cell r="M587">
            <v>30.88</v>
          </cell>
          <cell r="N587">
            <v>12.59</v>
          </cell>
          <cell r="O587">
            <v>0</v>
          </cell>
          <cell r="P587">
            <v>40.770000000000003</v>
          </cell>
          <cell r="R587" t="str">
            <v>623;625II</v>
          </cell>
          <cell r="T587">
            <v>38959</v>
          </cell>
        </row>
        <row r="588">
          <cell r="B588" t="str">
            <v>BE.505.FD.01</v>
          </cell>
          <cell r="D588" t="str">
            <v>CCM's</v>
          </cell>
          <cell r="E588" t="str">
            <v>11 dias</v>
          </cell>
          <cell r="F588">
            <v>38819.375</v>
          </cell>
          <cell r="G588">
            <v>38945.333333333336</v>
          </cell>
          <cell r="H588" t="str">
            <v>NA</v>
          </cell>
          <cell r="I588">
            <v>38833.375</v>
          </cell>
          <cell r="J588">
            <v>38959.729166666664</v>
          </cell>
          <cell r="K588" t="str">
            <v>NA</v>
          </cell>
          <cell r="L588">
            <v>0.09</v>
          </cell>
          <cell r="M588">
            <v>2</v>
          </cell>
          <cell r="N588">
            <v>0</v>
          </cell>
          <cell r="O588">
            <v>0</v>
          </cell>
          <cell r="P588">
            <v>0</v>
          </cell>
          <cell r="Q588" t="str">
            <v>584II+15 dias</v>
          </cell>
          <cell r="R588" t="str">
            <v>587TT;588TT;589TT;592TT;595TT;596TT;597TT</v>
          </cell>
          <cell r="S588" t="str">
            <v>EQUIPE ELE</v>
          </cell>
          <cell r="T588">
            <v>38959</v>
          </cell>
        </row>
        <row r="589">
          <cell r="B589" t="str">
            <v>BE.505.FD.02</v>
          </cell>
          <cell r="D589" t="str">
            <v>Transformadores</v>
          </cell>
          <cell r="E589" t="str">
            <v>12 dias</v>
          </cell>
          <cell r="F589">
            <v>38833.375</v>
          </cell>
          <cell r="G589">
            <v>38940.333333333336</v>
          </cell>
          <cell r="H589">
            <v>38940.333333333336</v>
          </cell>
          <cell r="I589">
            <v>38855.375</v>
          </cell>
          <cell r="J589">
            <v>38959.729166666664</v>
          </cell>
          <cell r="K589" t="str">
            <v>NA</v>
          </cell>
          <cell r="L589">
            <v>0.17</v>
          </cell>
          <cell r="M589">
            <v>4</v>
          </cell>
          <cell r="N589">
            <v>1.2</v>
          </cell>
          <cell r="O589">
            <v>0</v>
          </cell>
          <cell r="P589">
            <v>30</v>
          </cell>
          <cell r="Q589" t="str">
            <v>586TT</v>
          </cell>
          <cell r="S589" t="str">
            <v>EQUIPE ELE</v>
          </cell>
          <cell r="T589">
            <v>38959</v>
          </cell>
        </row>
        <row r="590">
          <cell r="B590" t="str">
            <v>BE.505.FD.03</v>
          </cell>
          <cell r="D590" t="str">
            <v>Quadros De Distribuição</v>
          </cell>
          <cell r="E590" t="str">
            <v>9 dias</v>
          </cell>
          <cell r="F590">
            <v>38833.375</v>
          </cell>
          <cell r="G590">
            <v>38947.333333333336</v>
          </cell>
          <cell r="H590" t="str">
            <v>NA</v>
          </cell>
          <cell r="I590">
            <v>38847.375</v>
          </cell>
          <cell r="J590">
            <v>38959.729166666664</v>
          </cell>
          <cell r="K590" t="str">
            <v>NA</v>
          </cell>
          <cell r="L590">
            <v>0.27</v>
          </cell>
          <cell r="M590">
            <v>6.25</v>
          </cell>
          <cell r="N590">
            <v>0</v>
          </cell>
          <cell r="O590">
            <v>0</v>
          </cell>
          <cell r="P590">
            <v>0</v>
          </cell>
          <cell r="Q590" t="str">
            <v>586TT</v>
          </cell>
          <cell r="S590" t="str">
            <v>EQUIPE ELE</v>
          </cell>
          <cell r="T590">
            <v>38959</v>
          </cell>
        </row>
        <row r="591">
          <cell r="B591" t="str">
            <v>BE.505.FD.06</v>
          </cell>
          <cell r="D591" t="str">
            <v>Painel De Capacitores</v>
          </cell>
          <cell r="E591" t="str">
            <v>2 dias</v>
          </cell>
          <cell r="F591">
            <v>38856.375</v>
          </cell>
          <cell r="G591">
            <v>38958.333333333336</v>
          </cell>
          <cell r="H591" t="str">
            <v>NA</v>
          </cell>
          <cell r="I591">
            <v>38859.375</v>
          </cell>
          <cell r="J591">
            <v>38959.729166666664</v>
          </cell>
          <cell r="K591" t="str">
            <v>NA</v>
          </cell>
          <cell r="L591">
            <v>7.0000000000000007E-2</v>
          </cell>
          <cell r="M591">
            <v>1.5</v>
          </cell>
          <cell r="N591">
            <v>0</v>
          </cell>
          <cell r="O591">
            <v>0</v>
          </cell>
          <cell r="P591">
            <v>0</v>
          </cell>
          <cell r="Q591" t="str">
            <v>586TT</v>
          </cell>
          <cell r="S591" t="str">
            <v>EQUIPE ELE</v>
          </cell>
          <cell r="T591">
            <v>38959</v>
          </cell>
        </row>
        <row r="592">
          <cell r="B592" t="str">
            <v>BE.505.FD.07</v>
          </cell>
          <cell r="D592" t="str">
            <v>Gerador Diesel</v>
          </cell>
          <cell r="E592" t="str">
            <v>2 dias</v>
          </cell>
          <cell r="F592">
            <v>38859.375</v>
          </cell>
          <cell r="G592">
            <v>38924.333333333336</v>
          </cell>
          <cell r="H592">
            <v>38924.333333333336</v>
          </cell>
          <cell r="I592">
            <v>38860.375</v>
          </cell>
          <cell r="J592">
            <v>38925.729166666664</v>
          </cell>
          <cell r="K592" t="str">
            <v>NA</v>
          </cell>
          <cell r="L592">
            <v>7.0000000000000007E-2</v>
          </cell>
          <cell r="M592">
            <v>1.63</v>
          </cell>
          <cell r="N592">
            <v>1.46</v>
          </cell>
          <cell r="O592">
            <v>0</v>
          </cell>
          <cell r="P592">
            <v>90</v>
          </cell>
          <cell r="Q592" t="str">
            <v>584II</v>
          </cell>
          <cell r="S592" t="str">
            <v>EQUIPE ELE</v>
          </cell>
          <cell r="T592">
            <v>38925</v>
          </cell>
        </row>
        <row r="593">
          <cell r="B593" t="str">
            <v>BE.505.FD.09</v>
          </cell>
          <cell r="D593" t="str">
            <v>Resistor De Aterramento</v>
          </cell>
          <cell r="E593" t="str">
            <v>2 dias</v>
          </cell>
          <cell r="F593">
            <v>38860.375</v>
          </cell>
          <cell r="G593">
            <v>38924.333333333336</v>
          </cell>
          <cell r="H593">
            <v>38924.333333333336</v>
          </cell>
          <cell r="I593">
            <v>38861.375</v>
          </cell>
          <cell r="J593">
            <v>38925.729166666664</v>
          </cell>
          <cell r="K593" t="str">
            <v>NA</v>
          </cell>
          <cell r="L593">
            <v>0.05</v>
          </cell>
          <cell r="M593">
            <v>1.1299999999999999</v>
          </cell>
          <cell r="N593">
            <v>1.01</v>
          </cell>
          <cell r="O593">
            <v>0</v>
          </cell>
          <cell r="P593">
            <v>90</v>
          </cell>
          <cell r="Q593">
            <v>584</v>
          </cell>
          <cell r="S593" t="str">
            <v>EQUIPE ELE</v>
          </cell>
          <cell r="T593">
            <v>38925</v>
          </cell>
        </row>
        <row r="594">
          <cell r="B594" t="str">
            <v>BE.505.FD.10</v>
          </cell>
          <cell r="D594" t="str">
            <v>Conjunto De Manobras Média Tensão</v>
          </cell>
          <cell r="E594" t="str">
            <v>2 dias</v>
          </cell>
          <cell r="F594">
            <v>38861.375</v>
          </cell>
          <cell r="G594">
            <v>38958.333333333336</v>
          </cell>
          <cell r="H594">
            <v>38958.333333333336</v>
          </cell>
          <cell r="I594">
            <v>38866.375</v>
          </cell>
          <cell r="J594">
            <v>38959.729166666664</v>
          </cell>
          <cell r="K594" t="str">
            <v>NA</v>
          </cell>
          <cell r="L594">
            <v>0.09</v>
          </cell>
          <cell r="M594">
            <v>2</v>
          </cell>
          <cell r="N594">
            <v>0.2</v>
          </cell>
          <cell r="O594">
            <v>0</v>
          </cell>
          <cell r="P594">
            <v>10</v>
          </cell>
          <cell r="Q594" t="str">
            <v>586TT</v>
          </cell>
          <cell r="S594" t="str">
            <v>EQUIPE ELE</v>
          </cell>
          <cell r="T594">
            <v>38959</v>
          </cell>
        </row>
        <row r="595">
          <cell r="B595" t="str">
            <v>BE.505.FD.12</v>
          </cell>
          <cell r="D595" t="str">
            <v>Chaves Seccionadoras 13,8kV e 69kV</v>
          </cell>
          <cell r="E595" t="str">
            <v>2 dias</v>
          </cell>
          <cell r="F595">
            <v>38847.375</v>
          </cell>
          <cell r="G595">
            <v>38924.333333333336</v>
          </cell>
          <cell r="H595">
            <v>38924.333333333336</v>
          </cell>
          <cell r="I595">
            <v>38849.375</v>
          </cell>
          <cell r="J595">
            <v>38925.729166666664</v>
          </cell>
          <cell r="K595" t="str">
            <v>NA</v>
          </cell>
          <cell r="L595">
            <v>0.13</v>
          </cell>
          <cell r="M595">
            <v>3</v>
          </cell>
          <cell r="N595">
            <v>2.7</v>
          </cell>
          <cell r="O595">
            <v>0</v>
          </cell>
          <cell r="P595">
            <v>90</v>
          </cell>
          <cell r="Q595" t="str">
            <v>584II</v>
          </cell>
          <cell r="S595" t="str">
            <v>EQUIPE ELE</v>
          </cell>
          <cell r="T595">
            <v>38925</v>
          </cell>
        </row>
        <row r="596">
          <cell r="B596" t="str">
            <v>BE.505.FD.13</v>
          </cell>
          <cell r="D596" t="str">
            <v>Resistor 4,16kV</v>
          </cell>
          <cell r="E596" t="str">
            <v>2 dias</v>
          </cell>
          <cell r="F596">
            <v>38847.375</v>
          </cell>
          <cell r="G596">
            <v>38924.333333333336</v>
          </cell>
          <cell r="H596">
            <v>38924.333333333336</v>
          </cell>
          <cell r="I596">
            <v>38848.375</v>
          </cell>
          <cell r="J596">
            <v>38925.729166666664</v>
          </cell>
          <cell r="K596" t="str">
            <v>NA</v>
          </cell>
          <cell r="L596">
            <v>0.05</v>
          </cell>
          <cell r="M596">
            <v>1.1299999999999999</v>
          </cell>
          <cell r="N596">
            <v>1.01</v>
          </cell>
          <cell r="O596">
            <v>0</v>
          </cell>
          <cell r="P596">
            <v>90</v>
          </cell>
          <cell r="Q596" t="str">
            <v>584II</v>
          </cell>
          <cell r="S596" t="str">
            <v>EQUIPE ELE</v>
          </cell>
          <cell r="T596">
            <v>38925</v>
          </cell>
        </row>
        <row r="597">
          <cell r="B597" t="str">
            <v>BE.505.FD.14</v>
          </cell>
          <cell r="D597" t="str">
            <v>Carregador Bat.</v>
          </cell>
          <cell r="E597" t="str">
            <v>2 dias</v>
          </cell>
          <cell r="F597">
            <v>38847.375</v>
          </cell>
          <cell r="G597">
            <v>38958.333333333336</v>
          </cell>
          <cell r="H597">
            <v>38958.333333333336</v>
          </cell>
          <cell r="I597">
            <v>38848.375</v>
          </cell>
          <cell r="J597">
            <v>38959.729166666664</v>
          </cell>
          <cell r="K597" t="str">
            <v>NA</v>
          </cell>
          <cell r="L597">
            <v>0.05</v>
          </cell>
          <cell r="M597">
            <v>1.25</v>
          </cell>
          <cell r="N597">
            <v>0.13</v>
          </cell>
          <cell r="O597">
            <v>0</v>
          </cell>
          <cell r="P597">
            <v>10</v>
          </cell>
          <cell r="Q597" t="str">
            <v>586TT</v>
          </cell>
          <cell r="S597" t="str">
            <v>EQUIPE ELE</v>
          </cell>
          <cell r="T597">
            <v>38959</v>
          </cell>
        </row>
        <row r="598">
          <cell r="B598" t="str">
            <v>BE.505.FD.15</v>
          </cell>
          <cell r="D598" t="str">
            <v>Banco Bat.</v>
          </cell>
          <cell r="E598" t="str">
            <v>1 dia</v>
          </cell>
          <cell r="F598">
            <v>38847.375</v>
          </cell>
          <cell r="G598">
            <v>38959.333333333336</v>
          </cell>
          <cell r="H598" t="str">
            <v>NA</v>
          </cell>
          <cell r="I598">
            <v>38848.375</v>
          </cell>
          <cell r="J598">
            <v>38959.729166666664</v>
          </cell>
          <cell r="K598" t="str">
            <v>NA</v>
          </cell>
          <cell r="L598">
            <v>0.03</v>
          </cell>
          <cell r="M598">
            <v>0.75</v>
          </cell>
          <cell r="N598">
            <v>0</v>
          </cell>
          <cell r="O598">
            <v>0</v>
          </cell>
          <cell r="P598">
            <v>0</v>
          </cell>
          <cell r="Q598" t="str">
            <v>586TT</v>
          </cell>
          <cell r="S598" t="str">
            <v>EQUIPE ELE</v>
          </cell>
          <cell r="T598">
            <v>38959</v>
          </cell>
        </row>
        <row r="599">
          <cell r="B599" t="str">
            <v>BE.505.FD.16</v>
          </cell>
          <cell r="D599" t="str">
            <v>Para-Raios 13,8kV e 69kV</v>
          </cell>
          <cell r="E599" t="str">
            <v>2 dias</v>
          </cell>
          <cell r="F599">
            <v>38847.375</v>
          </cell>
          <cell r="G599">
            <v>38958.333333333336</v>
          </cell>
          <cell r="H599">
            <v>38958.333333333336</v>
          </cell>
          <cell r="I599">
            <v>38848.375</v>
          </cell>
          <cell r="J599">
            <v>38959.729166666664</v>
          </cell>
          <cell r="K599" t="str">
            <v>NA</v>
          </cell>
          <cell r="L599">
            <v>7.0000000000000007E-2</v>
          </cell>
          <cell r="M599">
            <v>1.5</v>
          </cell>
          <cell r="N599">
            <v>0.6</v>
          </cell>
          <cell r="O599">
            <v>0</v>
          </cell>
          <cell r="P599">
            <v>40</v>
          </cell>
          <cell r="Q599" t="str">
            <v>586TT</v>
          </cell>
          <cell r="S599" t="str">
            <v>EQUIPE ELE</v>
          </cell>
          <cell r="T599">
            <v>38959</v>
          </cell>
        </row>
        <row r="600">
          <cell r="B600" t="str">
            <v>BE.505.FD.17</v>
          </cell>
          <cell r="D600" t="str">
            <v>Disjuntor 69kV</v>
          </cell>
          <cell r="E600" t="str">
            <v>2 dias</v>
          </cell>
          <cell r="F600">
            <v>38847.375</v>
          </cell>
          <cell r="G600">
            <v>38924.333333333336</v>
          </cell>
          <cell r="H600">
            <v>38924.333333333336</v>
          </cell>
          <cell r="I600">
            <v>38848.375</v>
          </cell>
          <cell r="J600">
            <v>38925.729166666664</v>
          </cell>
          <cell r="K600" t="str">
            <v>NA</v>
          </cell>
          <cell r="L600">
            <v>0.05</v>
          </cell>
          <cell r="M600">
            <v>1.1299999999999999</v>
          </cell>
          <cell r="N600">
            <v>1.01</v>
          </cell>
          <cell r="O600">
            <v>0</v>
          </cell>
          <cell r="P600">
            <v>90</v>
          </cell>
          <cell r="Q600" t="str">
            <v>584II</v>
          </cell>
          <cell r="S600" t="str">
            <v>EQUIPE ELE</v>
          </cell>
          <cell r="T600">
            <v>38925</v>
          </cell>
        </row>
        <row r="601">
          <cell r="B601" t="str">
            <v>BE.505.FD.18</v>
          </cell>
          <cell r="D601" t="str">
            <v>TC 69kV</v>
          </cell>
          <cell r="E601" t="str">
            <v>2 dias</v>
          </cell>
          <cell r="F601">
            <v>38847.375</v>
          </cell>
          <cell r="G601">
            <v>38930.333333333336</v>
          </cell>
          <cell r="H601">
            <v>38930.333333333336</v>
          </cell>
          <cell r="I601">
            <v>38848.375</v>
          </cell>
          <cell r="J601">
            <v>38931.729166666664</v>
          </cell>
          <cell r="K601" t="str">
            <v>NA</v>
          </cell>
          <cell r="L601">
            <v>0.08</v>
          </cell>
          <cell r="M601">
            <v>1.88</v>
          </cell>
          <cell r="N601">
            <v>1.69</v>
          </cell>
          <cell r="O601">
            <v>0</v>
          </cell>
          <cell r="P601">
            <v>90</v>
          </cell>
          <cell r="Q601" t="str">
            <v>584II</v>
          </cell>
          <cell r="S601" t="str">
            <v>EQUIPE ELE</v>
          </cell>
          <cell r="T601">
            <v>38931</v>
          </cell>
        </row>
        <row r="602">
          <cell r="B602" t="str">
            <v>BE.505.FD.19</v>
          </cell>
          <cell r="D602" t="str">
            <v>TP 69kV</v>
          </cell>
          <cell r="E602" t="str">
            <v>2 dias</v>
          </cell>
          <cell r="F602">
            <v>38847.375</v>
          </cell>
          <cell r="G602">
            <v>38932.333333333336</v>
          </cell>
          <cell r="H602">
            <v>38932.333333333336</v>
          </cell>
          <cell r="I602">
            <v>38848.375</v>
          </cell>
          <cell r="J602">
            <v>38933.729166666664</v>
          </cell>
          <cell r="K602" t="str">
            <v>NA</v>
          </cell>
          <cell r="L602">
            <v>0.08</v>
          </cell>
          <cell r="M602">
            <v>1.75</v>
          </cell>
          <cell r="N602">
            <v>1.58</v>
          </cell>
          <cell r="O602">
            <v>0</v>
          </cell>
          <cell r="P602">
            <v>90</v>
          </cell>
          <cell r="Q602" t="str">
            <v>584II</v>
          </cell>
          <cell r="S602" t="str">
            <v>EQUIPE ELE</v>
          </cell>
          <cell r="T602">
            <v>38933</v>
          </cell>
        </row>
        <row r="603">
          <cell r="B603" t="str">
            <v>BE.505.LE.01</v>
          </cell>
          <cell r="D603" t="str">
            <v>Lista De Equipamentos / Instrumentos</v>
          </cell>
          <cell r="E603" t="str">
            <v>2 dias</v>
          </cell>
          <cell r="F603">
            <v>38819.375</v>
          </cell>
          <cell r="G603">
            <v>38924.333333333336</v>
          </cell>
          <cell r="H603">
            <v>38924.333333333336</v>
          </cell>
          <cell r="I603">
            <v>38826.375</v>
          </cell>
          <cell r="J603">
            <v>38925.729166666664</v>
          </cell>
          <cell r="K603" t="str">
            <v>NA</v>
          </cell>
          <cell r="L603">
            <v>0.06</v>
          </cell>
          <cell r="M603">
            <v>1.38</v>
          </cell>
          <cell r="N603">
            <v>1.24</v>
          </cell>
          <cell r="O603">
            <v>0</v>
          </cell>
          <cell r="P603">
            <v>90</v>
          </cell>
          <cell r="Q603" t="str">
            <v>584II</v>
          </cell>
          <cell r="R603">
            <v>602</v>
          </cell>
          <cell r="S603" t="str">
            <v>EQUIPE ELE</v>
          </cell>
          <cell r="T603">
            <v>38925</v>
          </cell>
        </row>
        <row r="604">
          <cell r="B604" t="str">
            <v>BE.505.PQ.01</v>
          </cell>
          <cell r="D604" t="str">
            <v>Planilha De Quantitativos</v>
          </cell>
          <cell r="E604" t="str">
            <v>14 dias</v>
          </cell>
          <cell r="F604">
            <v>38826.375</v>
          </cell>
          <cell r="G604">
            <v>38926.333333333336</v>
          </cell>
          <cell r="H604">
            <v>38926.333333333336</v>
          </cell>
          <cell r="I604">
            <v>38848.375</v>
          </cell>
          <cell r="J604">
            <v>38947.729166666664</v>
          </cell>
          <cell r="K604" t="str">
            <v>NA</v>
          </cell>
          <cell r="L604">
            <v>0.22</v>
          </cell>
          <cell r="M604">
            <v>5</v>
          </cell>
          <cell r="N604">
            <v>0.35</v>
          </cell>
          <cell r="O604">
            <v>0</v>
          </cell>
          <cell r="P604">
            <v>7</v>
          </cell>
          <cell r="Q604">
            <v>601</v>
          </cell>
          <cell r="S604" t="str">
            <v>EQUIPE ELE</v>
          </cell>
          <cell r="T604">
            <v>38947</v>
          </cell>
        </row>
        <row r="605">
          <cell r="D605" t="str">
            <v>Projeto Detalhado</v>
          </cell>
          <cell r="E605" t="str">
            <v>135 dias</v>
          </cell>
          <cell r="F605">
            <v>38845.375</v>
          </cell>
          <cell r="G605">
            <v>38842.333333333336</v>
          </cell>
          <cell r="H605">
            <v>38842.333333333336</v>
          </cell>
          <cell r="I605">
            <v>38988.604166666664</v>
          </cell>
          <cell r="J605">
            <v>39045.729166666664</v>
          </cell>
          <cell r="K605" t="str">
            <v>NA</v>
          </cell>
          <cell r="L605">
            <v>5.03</v>
          </cell>
          <cell r="M605">
            <v>115</v>
          </cell>
          <cell r="N605">
            <v>46.95</v>
          </cell>
          <cell r="O605">
            <v>40.83</v>
          </cell>
          <cell r="P605">
            <v>40.83</v>
          </cell>
          <cell r="T605">
            <v>39045</v>
          </cell>
        </row>
        <row r="606">
          <cell r="D606" t="str">
            <v>Tubulação</v>
          </cell>
          <cell r="E606" t="str">
            <v>5 dias</v>
          </cell>
          <cell r="F606">
            <v>38891.375</v>
          </cell>
          <cell r="G606">
            <v>39041.333333333336</v>
          </cell>
          <cell r="H606" t="str">
            <v>NA</v>
          </cell>
          <cell r="I606">
            <v>38898.375</v>
          </cell>
          <cell r="J606">
            <v>39045.729166666664</v>
          </cell>
          <cell r="K606" t="str">
            <v>NA</v>
          </cell>
          <cell r="L606">
            <v>0.17</v>
          </cell>
          <cell r="M606">
            <v>4</v>
          </cell>
          <cell r="N606">
            <v>0</v>
          </cell>
          <cell r="O606">
            <v>0</v>
          </cell>
          <cell r="P606">
            <v>0</v>
          </cell>
          <cell r="T606">
            <v>39045</v>
          </cell>
        </row>
        <row r="607">
          <cell r="B607" t="str">
            <v>DH.505.RT.01</v>
          </cell>
          <cell r="D607" t="str">
            <v>Relatório Técnico - Análise Téc. Ar Condicionado</v>
          </cell>
          <cell r="E607" t="str">
            <v>5 dias</v>
          </cell>
          <cell r="F607">
            <v>38891.375</v>
          </cell>
          <cell r="G607">
            <v>39041.333333333336</v>
          </cell>
          <cell r="H607" t="str">
            <v>NA</v>
          </cell>
          <cell r="I607">
            <v>38898.375</v>
          </cell>
          <cell r="J607">
            <v>39045.729166666664</v>
          </cell>
          <cell r="K607" t="str">
            <v>NA</v>
          </cell>
          <cell r="L607">
            <v>0.17</v>
          </cell>
          <cell r="M607">
            <v>4</v>
          </cell>
          <cell r="N607">
            <v>0</v>
          </cell>
          <cell r="O607">
            <v>0</v>
          </cell>
          <cell r="P607">
            <v>0</v>
          </cell>
          <cell r="Q607" t="str">
            <v>575TI+50 dias</v>
          </cell>
          <cell r="S607" t="str">
            <v>EQUIPE TUB</v>
          </cell>
          <cell r="T607">
            <v>39045</v>
          </cell>
        </row>
        <row r="608">
          <cell r="D608" t="str">
            <v>Civil</v>
          </cell>
          <cell r="E608" t="str">
            <v>52 dias</v>
          </cell>
          <cell r="F608">
            <v>38845.333333333336</v>
          </cell>
          <cell r="G608">
            <v>38902.333333333336</v>
          </cell>
          <cell r="H608">
            <v>38902.333333333336</v>
          </cell>
          <cell r="I608">
            <v>38897.375</v>
          </cell>
          <cell r="J608">
            <v>38979.729166666664</v>
          </cell>
          <cell r="K608" t="str">
            <v>NA</v>
          </cell>
          <cell r="L608">
            <v>0.61</v>
          </cell>
          <cell r="M608">
            <v>14</v>
          </cell>
          <cell r="N608">
            <v>4</v>
          </cell>
          <cell r="O608">
            <v>0</v>
          </cell>
          <cell r="P608">
            <v>28.57</v>
          </cell>
          <cell r="T608">
            <v>38979</v>
          </cell>
        </row>
        <row r="609">
          <cell r="D609" t="str">
            <v>Desenho De Detalhamento</v>
          </cell>
          <cell r="E609" t="str">
            <v>52 dias</v>
          </cell>
          <cell r="F609">
            <v>38845.333333333336</v>
          </cell>
          <cell r="G609">
            <v>38902.333333333336</v>
          </cell>
          <cell r="H609">
            <v>38902.333333333336</v>
          </cell>
          <cell r="I609">
            <v>38897.375</v>
          </cell>
          <cell r="J609">
            <v>38979.729166666664</v>
          </cell>
          <cell r="K609" t="str">
            <v>NA</v>
          </cell>
          <cell r="L609">
            <v>0.61</v>
          </cell>
          <cell r="M609">
            <v>14</v>
          </cell>
          <cell r="N609">
            <v>4</v>
          </cell>
          <cell r="O609">
            <v>0</v>
          </cell>
          <cell r="P609">
            <v>28.57</v>
          </cell>
          <cell r="T609">
            <v>38979</v>
          </cell>
        </row>
        <row r="610">
          <cell r="B610" t="str">
            <v>DC.505.DD.01</v>
          </cell>
          <cell r="D610" t="str">
            <v>Terraplenagem - Platô Industrial</v>
          </cell>
          <cell r="E610" t="str">
            <v>23 dias</v>
          </cell>
          <cell r="F610">
            <v>38845.333333333336</v>
          </cell>
          <cell r="G610">
            <v>38902.333333333336</v>
          </cell>
          <cell r="H610">
            <v>38902.333333333336</v>
          </cell>
          <cell r="I610">
            <v>38855.729166666664</v>
          </cell>
          <cell r="J610">
            <v>38932.729166666664</v>
          </cell>
          <cell r="K610">
            <v>38932.729166666664</v>
          </cell>
          <cell r="L610">
            <v>0.17</v>
          </cell>
          <cell r="M610">
            <v>4</v>
          </cell>
          <cell r="N610">
            <v>4</v>
          </cell>
          <cell r="O610">
            <v>0</v>
          </cell>
          <cell r="P610">
            <v>100</v>
          </cell>
          <cell r="Q610" t="str">
            <v>579II</v>
          </cell>
          <cell r="R610">
            <v>690</v>
          </cell>
          <cell r="S610" t="str">
            <v>EQUIPE CIV</v>
          </cell>
          <cell r="T610">
            <v>38932</v>
          </cell>
        </row>
        <row r="611">
          <cell r="B611" t="str">
            <v>DC.505.DD.04</v>
          </cell>
          <cell r="D611" t="str">
            <v>Terraplenagem - Acesso Mina</v>
          </cell>
          <cell r="E611" t="str">
            <v>17 dias</v>
          </cell>
          <cell r="F611">
            <v>38861.333333333336</v>
          </cell>
          <cell r="G611">
            <v>38950.333333333336</v>
          </cell>
          <cell r="H611" t="str">
            <v>NA</v>
          </cell>
          <cell r="I611">
            <v>38888.375</v>
          </cell>
          <cell r="J611">
            <v>38974.729166666664</v>
          </cell>
          <cell r="K611" t="str">
            <v>NA</v>
          </cell>
          <cell r="L611">
            <v>0.26</v>
          </cell>
          <cell r="M611">
            <v>6</v>
          </cell>
          <cell r="N611">
            <v>0</v>
          </cell>
          <cell r="O611">
            <v>0</v>
          </cell>
          <cell r="P611">
            <v>0</v>
          </cell>
          <cell r="Q611">
            <v>719</v>
          </cell>
          <cell r="S611" t="str">
            <v>EQUIPE CIV</v>
          </cell>
          <cell r="T611">
            <v>38974</v>
          </cell>
        </row>
        <row r="612">
          <cell r="B612" t="str">
            <v>DC.505.DD.05</v>
          </cell>
          <cell r="D612" t="str">
            <v>Pavimentação</v>
          </cell>
          <cell r="E612" t="str">
            <v>7 dias</v>
          </cell>
          <cell r="F612">
            <v>38888.333333333336</v>
          </cell>
          <cell r="G612">
            <v>38971.333333333336</v>
          </cell>
          <cell r="H612" t="str">
            <v>NA</v>
          </cell>
          <cell r="I612">
            <v>38897.375</v>
          </cell>
          <cell r="J612">
            <v>38979.729166666664</v>
          </cell>
          <cell r="K612" t="str">
            <v>NA</v>
          </cell>
          <cell r="L612">
            <v>0.17</v>
          </cell>
          <cell r="M612">
            <v>4</v>
          </cell>
          <cell r="N612">
            <v>0</v>
          </cell>
          <cell r="O612">
            <v>0</v>
          </cell>
          <cell r="P612">
            <v>0</v>
          </cell>
          <cell r="Q612">
            <v>689</v>
          </cell>
          <cell r="S612" t="str">
            <v>EQUIPE CIV</v>
          </cell>
          <cell r="T612">
            <v>38979</v>
          </cell>
        </row>
        <row r="613">
          <cell r="D613" t="str">
            <v>Elétrica</v>
          </cell>
          <cell r="E613" t="str">
            <v>123 dias</v>
          </cell>
          <cell r="F613">
            <v>38891.375</v>
          </cell>
          <cell r="G613">
            <v>38842.333333333336</v>
          </cell>
          <cell r="H613">
            <v>38842.333333333336</v>
          </cell>
          <cell r="I613">
            <v>38988.604166666664</v>
          </cell>
          <cell r="J613">
            <v>39028.729166666664</v>
          </cell>
          <cell r="K613" t="str">
            <v>NA</v>
          </cell>
          <cell r="L613">
            <v>4.24</v>
          </cell>
          <cell r="M613">
            <v>97</v>
          </cell>
          <cell r="N613">
            <v>42.95</v>
          </cell>
          <cell r="O613">
            <v>0</v>
          </cell>
          <cell r="P613">
            <v>44.28</v>
          </cell>
          <cell r="T613">
            <v>39028</v>
          </cell>
        </row>
        <row r="614">
          <cell r="D614" t="str">
            <v>Diagrama Unifilar</v>
          </cell>
          <cell r="E614" t="str">
            <v>23 dias</v>
          </cell>
          <cell r="F614">
            <v>38891.375</v>
          </cell>
          <cell r="G614">
            <v>38925.333333333336</v>
          </cell>
          <cell r="H614">
            <v>38925.333333333336</v>
          </cell>
          <cell r="I614">
            <v>38923.375</v>
          </cell>
          <cell r="J614">
            <v>38959.729166666664</v>
          </cell>
          <cell r="K614" t="str">
            <v>NA</v>
          </cell>
          <cell r="L614">
            <v>0.66</v>
          </cell>
          <cell r="M614">
            <v>15</v>
          </cell>
          <cell r="N614">
            <v>6.3</v>
          </cell>
          <cell r="O614">
            <v>0</v>
          </cell>
          <cell r="P614">
            <v>42</v>
          </cell>
          <cell r="R614" t="str">
            <v>617;618</v>
          </cell>
          <cell r="T614">
            <v>38959</v>
          </cell>
        </row>
        <row r="615">
          <cell r="B615" t="str">
            <v>DE.505.DU.01</v>
          </cell>
          <cell r="D615" t="str">
            <v>Centro De Controle De Motores</v>
          </cell>
          <cell r="E615" t="str">
            <v>23 dias</v>
          </cell>
          <cell r="F615">
            <v>38891.375</v>
          </cell>
          <cell r="G615">
            <v>38925.333333333336</v>
          </cell>
          <cell r="H615">
            <v>38925.333333333336</v>
          </cell>
          <cell r="I615">
            <v>38910.375</v>
          </cell>
          <cell r="J615">
            <v>38959.729166666664</v>
          </cell>
          <cell r="K615" t="str">
            <v>NA</v>
          </cell>
          <cell r="L615">
            <v>0.48</v>
          </cell>
          <cell r="M615">
            <v>11</v>
          </cell>
          <cell r="N615">
            <v>6.3</v>
          </cell>
          <cell r="O615">
            <v>0</v>
          </cell>
          <cell r="P615">
            <v>57.27</v>
          </cell>
          <cell r="Q615" t="str">
            <v>575TT</v>
          </cell>
          <cell r="R615" t="str">
            <v>614TT</v>
          </cell>
          <cell r="S615" t="str">
            <v>EQUIPE ELE</v>
          </cell>
          <cell r="T615">
            <v>38959</v>
          </cell>
        </row>
        <row r="616">
          <cell r="B616" t="str">
            <v>DE.505.DU.02</v>
          </cell>
          <cell r="D616" t="str">
            <v>Quadro De Distribuição 4,16kV</v>
          </cell>
          <cell r="E616" t="str">
            <v>3 dias</v>
          </cell>
          <cell r="F616">
            <v>38910.375</v>
          </cell>
          <cell r="G616">
            <v>38957.333333333336</v>
          </cell>
          <cell r="H616" t="str">
            <v>NA</v>
          </cell>
          <cell r="I616">
            <v>38915.375</v>
          </cell>
          <cell r="J616">
            <v>38959.729166666664</v>
          </cell>
          <cell r="K616" t="str">
            <v>NA</v>
          </cell>
          <cell r="L616">
            <v>0.04</v>
          </cell>
          <cell r="M616">
            <v>1</v>
          </cell>
          <cell r="N616">
            <v>0</v>
          </cell>
          <cell r="O616">
            <v>0</v>
          </cell>
          <cell r="P616">
            <v>0</v>
          </cell>
          <cell r="Q616" t="str">
            <v>613TT</v>
          </cell>
          <cell r="R616" t="str">
            <v>615TT</v>
          </cell>
          <cell r="S616" t="str">
            <v>EQUIPE ELE</v>
          </cell>
          <cell r="T616">
            <v>38959</v>
          </cell>
        </row>
        <row r="617">
          <cell r="B617" t="str">
            <v>DE.505.DU.03</v>
          </cell>
          <cell r="D617" t="str">
            <v>Tomadas De Maquinas De Solda</v>
          </cell>
          <cell r="E617" t="str">
            <v>6 dias</v>
          </cell>
          <cell r="F617">
            <v>38915.375</v>
          </cell>
          <cell r="G617">
            <v>38952.333333333336</v>
          </cell>
          <cell r="H617" t="str">
            <v>NA</v>
          </cell>
          <cell r="I617">
            <v>38923.375</v>
          </cell>
          <cell r="J617">
            <v>38959.729166666664</v>
          </cell>
          <cell r="K617" t="str">
            <v>NA</v>
          </cell>
          <cell r="L617">
            <v>0.13</v>
          </cell>
          <cell r="M617">
            <v>3</v>
          </cell>
          <cell r="N617">
            <v>0</v>
          </cell>
          <cell r="O617">
            <v>0</v>
          </cell>
          <cell r="P617">
            <v>0</v>
          </cell>
          <cell r="Q617" t="str">
            <v>614TT</v>
          </cell>
          <cell r="S617" t="str">
            <v>EQUIPE ELE</v>
          </cell>
          <cell r="T617">
            <v>38959</v>
          </cell>
        </row>
        <row r="618">
          <cell r="D618" t="str">
            <v>Desenho De Detalhamento</v>
          </cell>
          <cell r="E618" t="str">
            <v>39 dias</v>
          </cell>
          <cell r="F618">
            <v>38923.375</v>
          </cell>
          <cell r="G618">
            <v>38960.333333333336</v>
          </cell>
          <cell r="H618">
            <v>38960.333333333336</v>
          </cell>
          <cell r="I618">
            <v>38982.375</v>
          </cell>
          <cell r="J618">
            <v>39020.729166666664</v>
          </cell>
          <cell r="K618" t="str">
            <v>NA</v>
          </cell>
          <cell r="L618">
            <v>0.89</v>
          </cell>
          <cell r="M618">
            <v>20.38</v>
          </cell>
          <cell r="N618">
            <v>0.9</v>
          </cell>
          <cell r="O618">
            <v>0</v>
          </cell>
          <cell r="P618">
            <v>4.42</v>
          </cell>
          <cell r="R618">
            <v>624</v>
          </cell>
          <cell r="T618">
            <v>39020</v>
          </cell>
        </row>
        <row r="619">
          <cell r="B619" t="str">
            <v>DE.505.DD.01</v>
          </cell>
          <cell r="D619" t="str">
            <v>Estudo De Fluxo De Potência</v>
          </cell>
          <cell r="E619" t="str">
            <v>22 dias</v>
          </cell>
          <cell r="F619">
            <v>38923.375</v>
          </cell>
          <cell r="G619">
            <v>38960.333333333336</v>
          </cell>
          <cell r="H619" t="str">
            <v>NA</v>
          </cell>
          <cell r="I619">
            <v>38957.375</v>
          </cell>
          <cell r="J619">
            <v>38993.729166666664</v>
          </cell>
          <cell r="K619" t="str">
            <v>NA</v>
          </cell>
          <cell r="L619">
            <v>0.5</v>
          </cell>
          <cell r="M619">
            <v>11.38</v>
          </cell>
          <cell r="N619">
            <v>0</v>
          </cell>
          <cell r="O619">
            <v>0</v>
          </cell>
          <cell r="P619">
            <v>0</v>
          </cell>
          <cell r="Q619">
            <v>612</v>
          </cell>
          <cell r="R619">
            <v>619</v>
          </cell>
          <cell r="S619" t="str">
            <v>EQUIPE ELE</v>
          </cell>
          <cell r="T619">
            <v>38993</v>
          </cell>
        </row>
        <row r="620">
          <cell r="B620" t="str">
            <v>DE.505.DD.02</v>
          </cell>
          <cell r="D620" t="str">
            <v>Malha Geral De Aterramento</v>
          </cell>
          <cell r="E620" t="str">
            <v>6 dias</v>
          </cell>
          <cell r="F620">
            <v>38957.375</v>
          </cell>
          <cell r="G620">
            <v>38987.333333333336</v>
          </cell>
          <cell r="H620">
            <v>38987.333333333336</v>
          </cell>
          <cell r="I620">
            <v>38965.375</v>
          </cell>
          <cell r="J620">
            <v>38994.729166666664</v>
          </cell>
          <cell r="K620" t="str">
            <v>NA</v>
          </cell>
          <cell r="L620">
            <v>0.09</v>
          </cell>
          <cell r="M620">
            <v>2</v>
          </cell>
          <cell r="N620">
            <v>0.9</v>
          </cell>
          <cell r="O620">
            <v>0</v>
          </cell>
          <cell r="P620">
            <v>45</v>
          </cell>
          <cell r="Q620">
            <v>612</v>
          </cell>
          <cell r="S620" t="str">
            <v>EQUIPE ELE</v>
          </cell>
          <cell r="T620">
            <v>38994</v>
          </cell>
        </row>
        <row r="621">
          <cell r="B621" t="str">
            <v>DE.505.DD.03</v>
          </cell>
          <cell r="D621" t="str">
            <v>Rede Geral De Dutos</v>
          </cell>
          <cell r="E621" t="str">
            <v>13 dias</v>
          </cell>
          <cell r="F621">
            <v>38957.375</v>
          </cell>
          <cell r="G621">
            <v>38994.333333333336</v>
          </cell>
          <cell r="H621" t="str">
            <v>NA</v>
          </cell>
          <cell r="I621">
            <v>38978.375</v>
          </cell>
          <cell r="J621">
            <v>39014.729166666664</v>
          </cell>
          <cell r="K621" t="str">
            <v>NA</v>
          </cell>
          <cell r="L621">
            <v>0.26</v>
          </cell>
          <cell r="M621">
            <v>6</v>
          </cell>
          <cell r="N621">
            <v>0</v>
          </cell>
          <cell r="O621">
            <v>0</v>
          </cell>
          <cell r="P621">
            <v>0</v>
          </cell>
          <cell r="Q621">
            <v>617</v>
          </cell>
          <cell r="R621">
            <v>620</v>
          </cell>
          <cell r="S621" t="str">
            <v>EQUIPE ELE</v>
          </cell>
          <cell r="T621">
            <v>39014</v>
          </cell>
        </row>
        <row r="622">
          <cell r="B622" t="str">
            <v>DE.505.DD.04</v>
          </cell>
          <cell r="D622" t="str">
            <v>Pipe Rack - Bandejamento</v>
          </cell>
          <cell r="E622" t="str">
            <v>4 dias</v>
          </cell>
          <cell r="F622">
            <v>38978.375</v>
          </cell>
          <cell r="G622">
            <v>39015.333333333336</v>
          </cell>
          <cell r="H622" t="str">
            <v>NA</v>
          </cell>
          <cell r="I622">
            <v>38982.375</v>
          </cell>
          <cell r="J622">
            <v>39020.729166666664</v>
          </cell>
          <cell r="K622" t="str">
            <v>NA</v>
          </cell>
          <cell r="L622">
            <v>0.04</v>
          </cell>
          <cell r="M622">
            <v>1</v>
          </cell>
          <cell r="N622">
            <v>0</v>
          </cell>
          <cell r="O622">
            <v>0</v>
          </cell>
          <cell r="P622">
            <v>0</v>
          </cell>
          <cell r="Q622">
            <v>619</v>
          </cell>
          <cell r="S622" t="str">
            <v>EQUIPE ELE</v>
          </cell>
          <cell r="T622">
            <v>39020</v>
          </cell>
        </row>
        <row r="623">
          <cell r="B623" t="str">
            <v>DE.505.DE.01</v>
          </cell>
          <cell r="D623" t="str">
            <v>Detalhes Típicos - Iluminação, Aterramento e Força</v>
          </cell>
          <cell r="E623" t="str">
            <v>15 dias</v>
          </cell>
          <cell r="F623">
            <v>38957.375</v>
          </cell>
          <cell r="G623">
            <v>38842.333333333336</v>
          </cell>
          <cell r="H623">
            <v>38842.333333333336</v>
          </cell>
          <cell r="I623">
            <v>38980.375</v>
          </cell>
          <cell r="J623">
            <v>38862.729166666664</v>
          </cell>
          <cell r="K623">
            <v>38862.729166666664</v>
          </cell>
          <cell r="L623">
            <v>1.48</v>
          </cell>
          <cell r="M623">
            <v>33.75</v>
          </cell>
          <cell r="N623">
            <v>33.75</v>
          </cell>
          <cell r="O623">
            <v>0</v>
          </cell>
          <cell r="P623">
            <v>100</v>
          </cell>
          <cell r="Q623" t="str">
            <v>582II</v>
          </cell>
          <cell r="S623" t="str">
            <v>EQUIPE ELE</v>
          </cell>
          <cell r="T623">
            <v>38862</v>
          </cell>
        </row>
        <row r="624">
          <cell r="B624" t="str">
            <v>DE.505.ED.01</v>
          </cell>
          <cell r="D624" t="str">
            <v>Estudos / Planos - Estudo Demanda</v>
          </cell>
          <cell r="E624" t="str">
            <v>25 dias</v>
          </cell>
          <cell r="F624">
            <v>38923.375</v>
          </cell>
          <cell r="G624">
            <v>38945.333333333336</v>
          </cell>
          <cell r="H624" t="str">
            <v>NA</v>
          </cell>
          <cell r="I624">
            <v>38932.375</v>
          </cell>
          <cell r="J624">
            <v>38981.729166666664</v>
          </cell>
          <cell r="K624" t="str">
            <v>NA</v>
          </cell>
          <cell r="L624">
            <v>0.93</v>
          </cell>
          <cell r="M624">
            <v>21.25</v>
          </cell>
          <cell r="N624">
            <v>0</v>
          </cell>
          <cell r="O624">
            <v>0</v>
          </cell>
          <cell r="P624">
            <v>0</v>
          </cell>
          <cell r="Q624">
            <v>584</v>
          </cell>
          <cell r="S624" t="str">
            <v>EQUIPE ELE</v>
          </cell>
          <cell r="T624">
            <v>38981</v>
          </cell>
        </row>
        <row r="625">
          <cell r="B625" t="str">
            <v>DE.505.FD.01</v>
          </cell>
          <cell r="D625" t="str">
            <v>FD's - Transformador, Painel e Torre de Iluminação</v>
          </cell>
          <cell r="E625" t="str">
            <v>5 dias</v>
          </cell>
          <cell r="F625" t="str">
            <v>NA</v>
          </cell>
          <cell r="G625">
            <v>38960.333333333336</v>
          </cell>
          <cell r="H625" t="str">
            <v>NA</v>
          </cell>
          <cell r="I625" t="str">
            <v>NA</v>
          </cell>
          <cell r="J625">
            <v>38966.729166666664</v>
          </cell>
          <cell r="K625" t="str">
            <v>NA</v>
          </cell>
          <cell r="L625">
            <v>0.17</v>
          </cell>
          <cell r="M625">
            <v>4</v>
          </cell>
          <cell r="N625">
            <v>0</v>
          </cell>
          <cell r="O625">
            <v>0</v>
          </cell>
          <cell r="P625">
            <v>0</v>
          </cell>
          <cell r="Q625">
            <v>585</v>
          </cell>
          <cell r="S625" t="str">
            <v>EQUIPE ELE</v>
          </cell>
          <cell r="T625">
            <v>38966</v>
          </cell>
        </row>
        <row r="626">
          <cell r="B626" t="str">
            <v>DE.505.LM.01</v>
          </cell>
          <cell r="D626" t="str">
            <v>Lista De Materiais</v>
          </cell>
          <cell r="E626" t="str">
            <v>4 dias</v>
          </cell>
          <cell r="F626">
            <v>38982.375</v>
          </cell>
          <cell r="G626">
            <v>39021.333333333336</v>
          </cell>
          <cell r="H626" t="str">
            <v>NA</v>
          </cell>
          <cell r="I626">
            <v>38988.375</v>
          </cell>
          <cell r="J626">
            <v>39028.729166666664</v>
          </cell>
          <cell r="K626" t="str">
            <v>NA</v>
          </cell>
          <cell r="L626">
            <v>0.03</v>
          </cell>
          <cell r="M626">
            <v>0.63</v>
          </cell>
          <cell r="N626">
            <v>0</v>
          </cell>
          <cell r="O626">
            <v>0</v>
          </cell>
          <cell r="P626">
            <v>0</v>
          </cell>
          <cell r="Q626">
            <v>616</v>
          </cell>
          <cell r="S626" t="str">
            <v>EQUIPE ELE[150%]</v>
          </cell>
          <cell r="T626">
            <v>39028</v>
          </cell>
        </row>
        <row r="627">
          <cell r="B627" t="str">
            <v>DE.505.PQ.01</v>
          </cell>
          <cell r="D627" t="str">
            <v>Planilha De Quantitativos</v>
          </cell>
          <cell r="E627" t="str">
            <v>10 dias</v>
          </cell>
          <cell r="F627">
            <v>38982.375</v>
          </cell>
          <cell r="G627">
            <v>38924.333333333336</v>
          </cell>
          <cell r="H627">
            <v>38924.333333333336</v>
          </cell>
          <cell r="I627">
            <v>38988.604166666664</v>
          </cell>
          <cell r="J627">
            <v>38937.729166666664</v>
          </cell>
          <cell r="K627">
            <v>38937.729166666664</v>
          </cell>
          <cell r="L627">
            <v>0.09</v>
          </cell>
          <cell r="M627">
            <v>2</v>
          </cell>
          <cell r="N627">
            <v>2</v>
          </cell>
          <cell r="O627">
            <v>0</v>
          </cell>
          <cell r="P627">
            <v>100</v>
          </cell>
          <cell r="Q627" t="str">
            <v>585II</v>
          </cell>
          <cell r="S627" t="str">
            <v>EQUIPE ELE</v>
          </cell>
          <cell r="T627">
            <v>38937</v>
          </cell>
        </row>
        <row r="628">
          <cell r="B628" t="str">
            <v>1.4.2</v>
          </cell>
          <cell r="C628" t="str">
            <v>510A</v>
          </cell>
          <cell r="D628" t="str">
            <v>Subestações, Linhas de Transmissão</v>
          </cell>
          <cell r="E628" t="str">
            <v>156 dias</v>
          </cell>
          <cell r="F628">
            <v>38793.375</v>
          </cell>
          <cell r="G628">
            <v>38833.333333333336</v>
          </cell>
          <cell r="H628">
            <v>38833.333333333336</v>
          </cell>
          <cell r="I628">
            <v>38988.375</v>
          </cell>
          <cell r="J628">
            <v>39066.729166666664</v>
          </cell>
          <cell r="K628" t="str">
            <v>NA</v>
          </cell>
          <cell r="L628">
            <v>8.23</v>
          </cell>
          <cell r="M628">
            <v>188.38</v>
          </cell>
          <cell r="N628">
            <v>12.16</v>
          </cell>
          <cell r="O628">
            <v>6.46</v>
          </cell>
          <cell r="P628">
            <v>6.46</v>
          </cell>
          <cell r="T628">
            <v>39066</v>
          </cell>
        </row>
        <row r="629">
          <cell r="D629" t="str">
            <v>Projeto Básico</v>
          </cell>
          <cell r="E629" t="str">
            <v>120 dias</v>
          </cell>
          <cell r="F629">
            <v>38793.375</v>
          </cell>
          <cell r="G629">
            <v>38833.333333333336</v>
          </cell>
          <cell r="H629">
            <v>38833.333333333336</v>
          </cell>
          <cell r="I629">
            <v>38877.375</v>
          </cell>
          <cell r="J629">
            <v>39013.729166666664</v>
          </cell>
          <cell r="K629" t="str">
            <v>NA</v>
          </cell>
          <cell r="L629">
            <v>1.08</v>
          </cell>
          <cell r="M629">
            <v>24.75</v>
          </cell>
          <cell r="N629">
            <v>10.08</v>
          </cell>
          <cell r="O629">
            <v>40.71</v>
          </cell>
          <cell r="P629">
            <v>40.71</v>
          </cell>
          <cell r="R629" t="str">
            <v>641;642</v>
          </cell>
          <cell r="T629">
            <v>39013</v>
          </cell>
        </row>
        <row r="630">
          <cell r="D630" t="str">
            <v>Estrutura Metálica</v>
          </cell>
          <cell r="E630" t="str">
            <v>6 dias</v>
          </cell>
          <cell r="F630" t="str">
            <v>NA</v>
          </cell>
          <cell r="G630">
            <v>39006.333333333336</v>
          </cell>
          <cell r="H630" t="str">
            <v>NA</v>
          </cell>
          <cell r="I630" t="str">
            <v>NA</v>
          </cell>
          <cell r="J630">
            <v>39013.729166666664</v>
          </cell>
          <cell r="K630" t="str">
            <v>NA</v>
          </cell>
          <cell r="L630">
            <v>0.3</v>
          </cell>
          <cell r="M630">
            <v>6.88</v>
          </cell>
          <cell r="N630">
            <v>0</v>
          </cell>
          <cell r="O630">
            <v>0</v>
          </cell>
          <cell r="P630">
            <v>0</v>
          </cell>
          <cell r="T630">
            <v>39013</v>
          </cell>
        </row>
        <row r="631">
          <cell r="B631" t="str">
            <v>BD.510.MC.01</v>
          </cell>
          <cell r="D631" t="str">
            <v>Memória De Cálculo</v>
          </cell>
          <cell r="E631" t="str">
            <v>6 dias</v>
          </cell>
          <cell r="F631" t="str">
            <v>NA</v>
          </cell>
          <cell r="G631">
            <v>39006.333333333336</v>
          </cell>
          <cell r="H631" t="str">
            <v>NA</v>
          </cell>
          <cell r="I631" t="str">
            <v>NA</v>
          </cell>
          <cell r="J631">
            <v>39013.729166666664</v>
          </cell>
          <cell r="K631" t="str">
            <v>NA</v>
          </cell>
          <cell r="L631">
            <v>0.3</v>
          </cell>
          <cell r="M631">
            <v>6.88</v>
          </cell>
          <cell r="N631">
            <v>0</v>
          </cell>
          <cell r="O631">
            <v>0</v>
          </cell>
          <cell r="P631">
            <v>0</v>
          </cell>
          <cell r="Q631">
            <v>467</v>
          </cell>
          <cell r="S631" t="str">
            <v>EQUIPE MET</v>
          </cell>
          <cell r="T631">
            <v>39013</v>
          </cell>
        </row>
        <row r="632">
          <cell r="D632" t="str">
            <v>Elétrica</v>
          </cell>
          <cell r="E632" t="str">
            <v>88 dias</v>
          </cell>
          <cell r="F632">
            <v>38793.375</v>
          </cell>
          <cell r="G632">
            <v>38833.333333333336</v>
          </cell>
          <cell r="H632">
            <v>38833.333333333336</v>
          </cell>
          <cell r="I632">
            <v>38877.375</v>
          </cell>
          <cell r="J632">
            <v>38961.729166666664</v>
          </cell>
          <cell r="K632" t="str">
            <v>NA</v>
          </cell>
          <cell r="L632">
            <v>0.78</v>
          </cell>
          <cell r="M632">
            <v>17.88</v>
          </cell>
          <cell r="N632">
            <v>10.08</v>
          </cell>
          <cell r="O632">
            <v>0</v>
          </cell>
          <cell r="P632">
            <v>56.36</v>
          </cell>
          <cell r="T632">
            <v>38961</v>
          </cell>
        </row>
        <row r="633">
          <cell r="B633" t="str">
            <v>BE.510.AJ.01</v>
          </cell>
          <cell r="D633" t="str">
            <v>Arranjos/ Layout’s/ Plano Diretor</v>
          </cell>
          <cell r="E633" t="str">
            <v>80 dias</v>
          </cell>
          <cell r="F633">
            <v>38793.375</v>
          </cell>
          <cell r="G633">
            <v>38833.333333333336</v>
          </cell>
          <cell r="H633">
            <v>38833.333333333336</v>
          </cell>
          <cell r="I633">
            <v>38839.375</v>
          </cell>
          <cell r="J633">
            <v>38951.729166666664</v>
          </cell>
          <cell r="K633" t="str">
            <v>NA</v>
          </cell>
          <cell r="L633">
            <v>0.43</v>
          </cell>
          <cell r="M633">
            <v>9.75</v>
          </cell>
          <cell r="N633">
            <v>4.05</v>
          </cell>
          <cell r="O633">
            <v>0</v>
          </cell>
          <cell r="P633">
            <v>41.54</v>
          </cell>
          <cell r="Q633" t="str">
            <v>16II</v>
          </cell>
          <cell r="R633" t="str">
            <v>632;633II;635</v>
          </cell>
          <cell r="S633" t="str">
            <v>EQUIPE ELE</v>
          </cell>
          <cell r="T633">
            <v>38951</v>
          </cell>
        </row>
        <row r="634">
          <cell r="D634" t="str">
            <v>APROVAÇÃO EBX</v>
          </cell>
          <cell r="E634" t="str">
            <v>5 dias</v>
          </cell>
          <cell r="F634">
            <v>38839.375</v>
          </cell>
          <cell r="G634">
            <v>38952.333333333336</v>
          </cell>
          <cell r="H634" t="str">
            <v>NA</v>
          </cell>
          <cell r="I634">
            <v>38846.375</v>
          </cell>
          <cell r="J634">
            <v>38958.729166666664</v>
          </cell>
          <cell r="K634" t="str">
            <v>NA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 t="str">
            <v>#ERRO</v>
          </cell>
          <cell r="Q634">
            <v>631</v>
          </cell>
          <cell r="T634">
            <v>38958</v>
          </cell>
        </row>
        <row r="635">
          <cell r="B635" t="str">
            <v>BE.510.DB.01</v>
          </cell>
          <cell r="D635" t="str">
            <v>Desenho Básico</v>
          </cell>
          <cell r="E635" t="str">
            <v>23 dias</v>
          </cell>
          <cell r="F635">
            <v>38839.375</v>
          </cell>
          <cell r="G635">
            <v>38920.333333333336</v>
          </cell>
          <cell r="H635">
            <v>38920.333333333336</v>
          </cell>
          <cell r="I635">
            <v>38870.375</v>
          </cell>
          <cell r="J635">
            <v>38954.729166666664</v>
          </cell>
          <cell r="K635" t="str">
            <v>NA</v>
          </cell>
          <cell r="L635">
            <v>0.22</v>
          </cell>
          <cell r="M635">
            <v>5</v>
          </cell>
          <cell r="N635">
            <v>4</v>
          </cell>
          <cell r="O635">
            <v>0</v>
          </cell>
          <cell r="P635">
            <v>80</v>
          </cell>
          <cell r="Q635" t="str">
            <v>631II</v>
          </cell>
          <cell r="R635" t="str">
            <v>634;637II</v>
          </cell>
          <cell r="S635" t="str">
            <v>EQUIPE ELE</v>
          </cell>
          <cell r="T635">
            <v>38954</v>
          </cell>
        </row>
        <row r="636">
          <cell r="D636" t="str">
            <v>APROVAÇÃO EBX</v>
          </cell>
          <cell r="E636" t="str">
            <v>5 dias</v>
          </cell>
          <cell r="F636">
            <v>38870.375</v>
          </cell>
          <cell r="G636">
            <v>38957.333333333336</v>
          </cell>
          <cell r="H636" t="str">
            <v>NA</v>
          </cell>
          <cell r="I636">
            <v>38877.375</v>
          </cell>
          <cell r="J636">
            <v>38961.729166666664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#ERRO</v>
          </cell>
          <cell r="Q636">
            <v>633</v>
          </cell>
          <cell r="T636">
            <v>38961</v>
          </cell>
        </row>
        <row r="637">
          <cell r="B637" t="str">
            <v>BE.510.DU.01</v>
          </cell>
          <cell r="D637" t="str">
            <v>Diagrama Unifilar</v>
          </cell>
          <cell r="E637" t="str">
            <v>83 dias</v>
          </cell>
          <cell r="F637">
            <v>38839.375</v>
          </cell>
          <cell r="G637">
            <v>38833.333333333336</v>
          </cell>
          <cell r="H637">
            <v>38833.333333333336</v>
          </cell>
          <cell r="I637">
            <v>38845.375</v>
          </cell>
          <cell r="J637">
            <v>38954.729166666664</v>
          </cell>
          <cell r="K637" t="str">
            <v>NA</v>
          </cell>
          <cell r="L637">
            <v>0.09</v>
          </cell>
          <cell r="M637">
            <v>2</v>
          </cell>
          <cell r="N637">
            <v>1.8</v>
          </cell>
          <cell r="O637">
            <v>0</v>
          </cell>
          <cell r="P637">
            <v>90</v>
          </cell>
          <cell r="Q637">
            <v>631</v>
          </cell>
          <cell r="R637" t="str">
            <v>636;637II;646</v>
          </cell>
          <cell r="S637" t="str">
            <v>EQUIPE ELE</v>
          </cell>
          <cell r="T637">
            <v>38954</v>
          </cell>
        </row>
        <row r="638">
          <cell r="D638" t="str">
            <v>APROVAÇÃO EBX</v>
          </cell>
          <cell r="E638" t="str">
            <v>5 dias</v>
          </cell>
          <cell r="F638">
            <v>38845.375</v>
          </cell>
          <cell r="G638">
            <v>38957.333333333336</v>
          </cell>
          <cell r="H638" t="str">
            <v>NA</v>
          </cell>
          <cell r="I638">
            <v>38852.375</v>
          </cell>
          <cell r="J638">
            <v>38961.729166666664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#ERRO</v>
          </cell>
          <cell r="Q638">
            <v>635</v>
          </cell>
          <cell r="T638">
            <v>38961</v>
          </cell>
        </row>
        <row r="639">
          <cell r="B639" t="str">
            <v>BE.510.FD.01</v>
          </cell>
          <cell r="D639" t="str">
            <v>Folha De Dadoes - Painel de Controle</v>
          </cell>
          <cell r="E639" t="str">
            <v>2 dias</v>
          </cell>
          <cell r="F639" t="str">
            <v>NA</v>
          </cell>
          <cell r="G639">
            <v>38958.333333333336</v>
          </cell>
          <cell r="H639">
            <v>38958.333333333336</v>
          </cell>
          <cell r="I639" t="str">
            <v>NA</v>
          </cell>
          <cell r="J639">
            <v>38959.729166666664</v>
          </cell>
          <cell r="K639" t="str">
            <v>NA</v>
          </cell>
          <cell r="L639">
            <v>0.05</v>
          </cell>
          <cell r="M639">
            <v>1.1299999999999999</v>
          </cell>
          <cell r="N639">
            <v>0.23</v>
          </cell>
          <cell r="O639">
            <v>0</v>
          </cell>
          <cell r="P639">
            <v>20</v>
          </cell>
          <cell r="Q639" t="str">
            <v>633II;635II</v>
          </cell>
          <cell r="S639" t="str">
            <v>EQUIPE ELE</v>
          </cell>
          <cell r="T639">
            <v>38959</v>
          </cell>
        </row>
        <row r="640">
          <cell r="D640" t="str">
            <v>Projeto Detalhado</v>
          </cell>
          <cell r="E640" t="str">
            <v>96 dias</v>
          </cell>
          <cell r="F640">
            <v>38877.375</v>
          </cell>
          <cell r="G640">
            <v>38922.333333333336</v>
          </cell>
          <cell r="H640">
            <v>38922.333333333336</v>
          </cell>
          <cell r="I640">
            <v>38988.375</v>
          </cell>
          <cell r="J640">
            <v>39066.729166666664</v>
          </cell>
          <cell r="K640" t="str">
            <v>NA</v>
          </cell>
          <cell r="L640">
            <v>7.15</v>
          </cell>
          <cell r="M640">
            <v>163.63</v>
          </cell>
          <cell r="N640">
            <v>2.09</v>
          </cell>
          <cell r="O640">
            <v>1.28</v>
          </cell>
          <cell r="P640">
            <v>1.28</v>
          </cell>
          <cell r="T640">
            <v>39066</v>
          </cell>
        </row>
        <row r="641">
          <cell r="D641" t="str">
            <v>Civil</v>
          </cell>
          <cell r="E641" t="str">
            <v>36 dias</v>
          </cell>
          <cell r="F641">
            <v>38877.375</v>
          </cell>
          <cell r="G641">
            <v>39014.333333333336</v>
          </cell>
          <cell r="H641" t="str">
            <v>NA</v>
          </cell>
          <cell r="I641">
            <v>38961.604166666664</v>
          </cell>
          <cell r="J641">
            <v>39066.729166666664</v>
          </cell>
          <cell r="K641" t="str">
            <v>NA</v>
          </cell>
          <cell r="L641">
            <v>3.19</v>
          </cell>
          <cell r="M641">
            <v>73</v>
          </cell>
          <cell r="N641">
            <v>0</v>
          </cell>
          <cell r="O641">
            <v>0</v>
          </cell>
          <cell r="P641">
            <v>0</v>
          </cell>
          <cell r="T641">
            <v>39066</v>
          </cell>
        </row>
        <row r="642">
          <cell r="D642" t="str">
            <v>Desenho De Detalhamento</v>
          </cell>
          <cell r="E642" t="str">
            <v>36 dias</v>
          </cell>
          <cell r="F642">
            <v>38877.375</v>
          </cell>
          <cell r="G642">
            <v>39014.333333333336</v>
          </cell>
          <cell r="H642" t="str">
            <v>NA</v>
          </cell>
          <cell r="I642">
            <v>38961.604166666664</v>
          </cell>
          <cell r="J642">
            <v>39066.729166666664</v>
          </cell>
          <cell r="K642" t="str">
            <v>NA</v>
          </cell>
          <cell r="L642">
            <v>3.19</v>
          </cell>
          <cell r="M642">
            <v>73</v>
          </cell>
          <cell r="N642">
            <v>0</v>
          </cell>
          <cell r="O642">
            <v>0</v>
          </cell>
          <cell r="P642">
            <v>0</v>
          </cell>
          <cell r="T642">
            <v>39066</v>
          </cell>
        </row>
        <row r="643">
          <cell r="B643" t="str">
            <v>DC.510.DD.01</v>
          </cell>
          <cell r="D643" t="str">
            <v>Arquitetura</v>
          </cell>
          <cell r="E643" t="str">
            <v>13 dias</v>
          </cell>
          <cell r="F643">
            <v>38877.375</v>
          </cell>
          <cell r="G643">
            <v>39014.333333333336</v>
          </cell>
          <cell r="H643" t="str">
            <v>NA</v>
          </cell>
          <cell r="I643">
            <v>38898.375</v>
          </cell>
          <cell r="J643">
            <v>39034.729166666664</v>
          </cell>
          <cell r="K643" t="str">
            <v>NA</v>
          </cell>
          <cell r="L643">
            <v>0.39</v>
          </cell>
          <cell r="M643">
            <v>9</v>
          </cell>
          <cell r="N643">
            <v>0</v>
          </cell>
          <cell r="O643">
            <v>0</v>
          </cell>
          <cell r="P643">
            <v>0</v>
          </cell>
          <cell r="Q643">
            <v>627</v>
          </cell>
          <cell r="S643" t="str">
            <v>EQUIPE ARQ</v>
          </cell>
          <cell r="T643">
            <v>39034</v>
          </cell>
        </row>
        <row r="644">
          <cell r="B644" t="str">
            <v>DC.510.DD.02</v>
          </cell>
          <cell r="D644" t="str">
            <v>Subestação 69kV - Fundação e Armação</v>
          </cell>
          <cell r="E644" t="str">
            <v>14 dias</v>
          </cell>
          <cell r="F644">
            <v>38877.375</v>
          </cell>
          <cell r="G644">
            <v>39014.333333333336</v>
          </cell>
          <cell r="H644" t="str">
            <v>NA</v>
          </cell>
          <cell r="I644">
            <v>38901.375</v>
          </cell>
          <cell r="J644">
            <v>39035.729166666664</v>
          </cell>
          <cell r="K644" t="str">
            <v>NA</v>
          </cell>
          <cell r="L644">
            <v>0.44</v>
          </cell>
          <cell r="M644">
            <v>10</v>
          </cell>
          <cell r="N644">
            <v>0</v>
          </cell>
          <cell r="O644">
            <v>0</v>
          </cell>
          <cell r="P644">
            <v>0</v>
          </cell>
          <cell r="Q644">
            <v>627</v>
          </cell>
          <cell r="R644" t="str">
            <v>643;676</v>
          </cell>
          <cell r="S644" t="str">
            <v>EQUIPE CIV</v>
          </cell>
          <cell r="T644">
            <v>39035</v>
          </cell>
        </row>
        <row r="645">
          <cell r="B645" t="str">
            <v>DC.510.DD.03</v>
          </cell>
          <cell r="D645" t="str">
            <v>Subestação Principal</v>
          </cell>
          <cell r="E645" t="str">
            <v>18 dias</v>
          </cell>
          <cell r="F645">
            <v>38901.375</v>
          </cell>
          <cell r="G645">
            <v>39037.333333333336</v>
          </cell>
          <cell r="H645" t="str">
            <v>NA</v>
          </cell>
          <cell r="I645">
            <v>38925.375</v>
          </cell>
          <cell r="J645">
            <v>39062.729166666664</v>
          </cell>
          <cell r="K645" t="str">
            <v>NA</v>
          </cell>
          <cell r="L645">
            <v>0.61</v>
          </cell>
          <cell r="M645">
            <v>14</v>
          </cell>
          <cell r="N645">
            <v>0</v>
          </cell>
          <cell r="O645">
            <v>0</v>
          </cell>
          <cell r="P645">
            <v>0</v>
          </cell>
          <cell r="Q645">
            <v>642</v>
          </cell>
          <cell r="R645" t="str">
            <v>644II</v>
          </cell>
          <cell r="S645" t="str">
            <v>EQUIPE CIV</v>
          </cell>
          <cell r="T645">
            <v>39062</v>
          </cell>
        </row>
        <row r="646">
          <cell r="B646" t="str">
            <v>DC.510.DD.04</v>
          </cell>
          <cell r="D646" t="str">
            <v>Salas Elétricas</v>
          </cell>
          <cell r="E646" t="str">
            <v>22 dias</v>
          </cell>
          <cell r="F646">
            <v>38925.375</v>
          </cell>
          <cell r="G646">
            <v>39037.333333333336</v>
          </cell>
          <cell r="H646" t="str">
            <v>NA</v>
          </cell>
          <cell r="I646">
            <v>38961.604166666664</v>
          </cell>
          <cell r="J646">
            <v>39066.729166666664</v>
          </cell>
          <cell r="K646" t="str">
            <v>NA</v>
          </cell>
          <cell r="L646">
            <v>1.75</v>
          </cell>
          <cell r="M646">
            <v>40</v>
          </cell>
          <cell r="N646">
            <v>0</v>
          </cell>
          <cell r="O646">
            <v>0</v>
          </cell>
          <cell r="P646">
            <v>0</v>
          </cell>
          <cell r="Q646" t="str">
            <v>643II</v>
          </cell>
          <cell r="S646" t="str">
            <v>EQUIPE CIV[200%]</v>
          </cell>
          <cell r="T646">
            <v>39066</v>
          </cell>
        </row>
        <row r="647">
          <cell r="D647" t="str">
            <v>Elétrica</v>
          </cell>
          <cell r="E647" t="str">
            <v>80 dias</v>
          </cell>
          <cell r="F647">
            <v>38901.375</v>
          </cell>
          <cell r="G647">
            <v>38922.333333333336</v>
          </cell>
          <cell r="H647">
            <v>38922.333333333336</v>
          </cell>
          <cell r="I647">
            <v>38988.375</v>
          </cell>
          <cell r="J647">
            <v>39044.729166666664</v>
          </cell>
          <cell r="K647" t="str">
            <v>NA</v>
          </cell>
          <cell r="L647">
            <v>3.96</v>
          </cell>
          <cell r="M647">
            <v>90.63</v>
          </cell>
          <cell r="N647">
            <v>2.09</v>
          </cell>
          <cell r="O647">
            <v>0</v>
          </cell>
          <cell r="P647">
            <v>2.2999999999999998</v>
          </cell>
          <cell r="T647">
            <v>39044</v>
          </cell>
        </row>
        <row r="648">
          <cell r="B648" t="str">
            <v>DE.510.DU.01</v>
          </cell>
          <cell r="D648" t="str">
            <v>Diagrama Unifilar - Subestações</v>
          </cell>
          <cell r="E648" t="str">
            <v>3 dias</v>
          </cell>
          <cell r="F648">
            <v>38901.375</v>
          </cell>
          <cell r="G648">
            <v>38957.333333333336</v>
          </cell>
          <cell r="H648">
            <v>38957.333333333336</v>
          </cell>
          <cell r="I648">
            <v>38904.375</v>
          </cell>
          <cell r="J648">
            <v>38959.729166666664</v>
          </cell>
          <cell r="K648" t="str">
            <v>NA</v>
          </cell>
          <cell r="L648">
            <v>7.0000000000000007E-2</v>
          </cell>
          <cell r="M648">
            <v>1.5</v>
          </cell>
          <cell r="N648">
            <v>1.1299999999999999</v>
          </cell>
          <cell r="O648">
            <v>0</v>
          </cell>
          <cell r="P648">
            <v>75</v>
          </cell>
          <cell r="Q648">
            <v>635</v>
          </cell>
          <cell r="R648" t="str">
            <v>648;656</v>
          </cell>
          <cell r="S648" t="str">
            <v>EQUIPE ELE</v>
          </cell>
          <cell r="T648">
            <v>38959</v>
          </cell>
        </row>
        <row r="649">
          <cell r="D649" t="str">
            <v>Desenho De Detalhamento</v>
          </cell>
          <cell r="E649" t="str">
            <v>51 dias</v>
          </cell>
          <cell r="F649">
            <v>38904.375</v>
          </cell>
          <cell r="G649">
            <v>38960.333333333336</v>
          </cell>
          <cell r="H649" t="str">
            <v>NA</v>
          </cell>
          <cell r="I649">
            <v>38981.375</v>
          </cell>
          <cell r="J649">
            <v>39041.729166666664</v>
          </cell>
          <cell r="K649" t="str">
            <v>NA</v>
          </cell>
          <cell r="L649">
            <v>2.1</v>
          </cell>
          <cell r="M649">
            <v>48</v>
          </cell>
          <cell r="N649">
            <v>0</v>
          </cell>
          <cell r="O649">
            <v>0</v>
          </cell>
          <cell r="P649">
            <v>0</v>
          </cell>
          <cell r="T649">
            <v>39041</v>
          </cell>
        </row>
        <row r="650">
          <cell r="B650" t="str">
            <v>DE.510.DD.01</v>
          </cell>
          <cell r="D650" t="str">
            <v>Distribuição De Eletrodutos</v>
          </cell>
          <cell r="E650" t="str">
            <v>8 dias</v>
          </cell>
          <cell r="F650">
            <v>38904.375</v>
          </cell>
          <cell r="G650">
            <v>38960.333333333336</v>
          </cell>
          <cell r="H650" t="str">
            <v>NA</v>
          </cell>
          <cell r="I650">
            <v>38916.375</v>
          </cell>
          <cell r="J650">
            <v>38973.729166666664</v>
          </cell>
          <cell r="K650" t="str">
            <v>NA</v>
          </cell>
          <cell r="L650">
            <v>0.13</v>
          </cell>
          <cell r="M650">
            <v>3</v>
          </cell>
          <cell r="N650">
            <v>0</v>
          </cell>
          <cell r="O650">
            <v>0</v>
          </cell>
          <cell r="P650">
            <v>0</v>
          </cell>
          <cell r="Q650">
            <v>646</v>
          </cell>
          <cell r="R650">
            <v>649</v>
          </cell>
          <cell r="S650" t="str">
            <v>EQUIPE ELE</v>
          </cell>
          <cell r="T650">
            <v>38973</v>
          </cell>
        </row>
        <row r="651">
          <cell r="B651" t="str">
            <v>DE.510.DD.02</v>
          </cell>
          <cell r="D651" t="str">
            <v>Malha De Terra</v>
          </cell>
          <cell r="E651" t="str">
            <v>8 dias</v>
          </cell>
          <cell r="F651">
            <v>38916.375</v>
          </cell>
          <cell r="G651">
            <v>38974.333333333336</v>
          </cell>
          <cell r="H651" t="str">
            <v>NA</v>
          </cell>
          <cell r="I651">
            <v>38926.375</v>
          </cell>
          <cell r="J651">
            <v>38985.729166666664</v>
          </cell>
          <cell r="K651" t="str">
            <v>NA</v>
          </cell>
          <cell r="L651">
            <v>0.13</v>
          </cell>
          <cell r="M651">
            <v>3</v>
          </cell>
          <cell r="N651">
            <v>0</v>
          </cell>
          <cell r="O651">
            <v>0</v>
          </cell>
          <cell r="P651">
            <v>0</v>
          </cell>
          <cell r="Q651">
            <v>648</v>
          </cell>
          <cell r="R651">
            <v>650</v>
          </cell>
          <cell r="S651" t="str">
            <v>EQUIPE ELE</v>
          </cell>
          <cell r="T651">
            <v>38985</v>
          </cell>
        </row>
        <row r="652">
          <cell r="B652" t="str">
            <v>DE.510.DD.03</v>
          </cell>
          <cell r="D652" t="str">
            <v>Linha De Transmissão</v>
          </cell>
          <cell r="E652" t="str">
            <v>15 dias</v>
          </cell>
          <cell r="F652">
            <v>38926.375</v>
          </cell>
          <cell r="G652">
            <v>38986.333333333336</v>
          </cell>
          <cell r="H652" t="str">
            <v>NA</v>
          </cell>
          <cell r="I652">
            <v>38951.375</v>
          </cell>
          <cell r="J652">
            <v>39008.729166666664</v>
          </cell>
          <cell r="K652" t="str">
            <v>NA</v>
          </cell>
          <cell r="L652">
            <v>0.33</v>
          </cell>
          <cell r="M652">
            <v>7.5</v>
          </cell>
          <cell r="N652">
            <v>0</v>
          </cell>
          <cell r="O652">
            <v>0</v>
          </cell>
          <cell r="P652">
            <v>0</v>
          </cell>
          <cell r="Q652">
            <v>649</v>
          </cell>
          <cell r="R652" t="str">
            <v>651;652;653;654</v>
          </cell>
          <cell r="S652" t="str">
            <v>EQUIPE ELE</v>
          </cell>
          <cell r="T652">
            <v>39008</v>
          </cell>
        </row>
        <row r="653">
          <cell r="B653" t="str">
            <v>DE.510.DD.04</v>
          </cell>
          <cell r="D653" t="str">
            <v>Linha De Distribuição De 13kV</v>
          </cell>
          <cell r="E653" t="str">
            <v>15 dias</v>
          </cell>
          <cell r="F653">
            <v>38951.375</v>
          </cell>
          <cell r="G653">
            <v>39009.333333333336</v>
          </cell>
          <cell r="H653" t="str">
            <v>NA</v>
          </cell>
          <cell r="I653">
            <v>38978.604166666664</v>
          </cell>
          <cell r="J653">
            <v>39031.729166666664</v>
          </cell>
          <cell r="K653" t="str">
            <v>NA</v>
          </cell>
          <cell r="L653">
            <v>0.9</v>
          </cell>
          <cell r="M653">
            <v>20.5</v>
          </cell>
          <cell r="N653">
            <v>0</v>
          </cell>
          <cell r="O653">
            <v>0</v>
          </cell>
          <cell r="P653">
            <v>0</v>
          </cell>
          <cell r="Q653">
            <v>650</v>
          </cell>
          <cell r="S653" t="str">
            <v>EQUIPE ELE[200%]</v>
          </cell>
          <cell r="T653">
            <v>39031</v>
          </cell>
        </row>
        <row r="654">
          <cell r="B654" t="str">
            <v>DE.510.DD.05</v>
          </cell>
          <cell r="D654" t="str">
            <v>Iluminação</v>
          </cell>
          <cell r="E654" t="str">
            <v>20 dias</v>
          </cell>
          <cell r="F654">
            <v>38951.375</v>
          </cell>
          <cell r="G654">
            <v>39009.333333333336</v>
          </cell>
          <cell r="H654" t="str">
            <v>NA</v>
          </cell>
          <cell r="I654">
            <v>38981.375</v>
          </cell>
          <cell r="J654">
            <v>39041.729166666664</v>
          </cell>
          <cell r="K654" t="str">
            <v>NA</v>
          </cell>
          <cell r="L654">
            <v>0.35</v>
          </cell>
          <cell r="M654">
            <v>8</v>
          </cell>
          <cell r="N654">
            <v>0</v>
          </cell>
          <cell r="O654">
            <v>0</v>
          </cell>
          <cell r="P654">
            <v>0</v>
          </cell>
          <cell r="Q654">
            <v>650</v>
          </cell>
          <cell r="S654" t="str">
            <v>EQUIPE ELE</v>
          </cell>
          <cell r="T654">
            <v>39041</v>
          </cell>
        </row>
        <row r="655">
          <cell r="B655" t="str">
            <v>DE.510.DD.06</v>
          </cell>
          <cell r="D655" t="str">
            <v>Rota De Cabos e Distribuição</v>
          </cell>
          <cell r="E655" t="str">
            <v>13 dias</v>
          </cell>
          <cell r="F655">
            <v>38951.375</v>
          </cell>
          <cell r="G655">
            <v>39009.333333333336</v>
          </cell>
          <cell r="H655" t="str">
            <v>NA</v>
          </cell>
          <cell r="I655">
            <v>38972.375</v>
          </cell>
          <cell r="J655">
            <v>39029.729166666664</v>
          </cell>
          <cell r="K655" t="str">
            <v>NA</v>
          </cell>
          <cell r="L655">
            <v>0.26</v>
          </cell>
          <cell r="M655">
            <v>6</v>
          </cell>
          <cell r="N655">
            <v>0</v>
          </cell>
          <cell r="O655">
            <v>0</v>
          </cell>
          <cell r="P655">
            <v>0</v>
          </cell>
          <cell r="Q655">
            <v>650</v>
          </cell>
          <cell r="S655" t="str">
            <v>EQUIPE ELE</v>
          </cell>
          <cell r="T655">
            <v>39029</v>
          </cell>
        </row>
        <row r="656">
          <cell r="B656" t="str">
            <v>DE.510.AJ.01</v>
          </cell>
          <cell r="D656" t="str">
            <v>Arranjos/ Layout’s/ Plano Diretor - Arranjos Dos Equipamentos e Requisitos Civis</v>
          </cell>
          <cell r="E656" t="str">
            <v>23 dias</v>
          </cell>
          <cell r="F656">
            <v>38951.375</v>
          </cell>
          <cell r="G656">
            <v>39009.333333333336</v>
          </cell>
          <cell r="H656" t="str">
            <v>NA</v>
          </cell>
          <cell r="I656">
            <v>38986.375</v>
          </cell>
          <cell r="J656">
            <v>39044.729166666664</v>
          </cell>
          <cell r="K656" t="str">
            <v>NA</v>
          </cell>
          <cell r="L656">
            <v>0.35</v>
          </cell>
          <cell r="M656">
            <v>8</v>
          </cell>
          <cell r="N656">
            <v>0</v>
          </cell>
          <cell r="O656">
            <v>0</v>
          </cell>
          <cell r="P656">
            <v>0</v>
          </cell>
          <cell r="Q656">
            <v>650</v>
          </cell>
          <cell r="S656" t="str">
            <v>EQUIPE ELE</v>
          </cell>
          <cell r="T656">
            <v>39044</v>
          </cell>
        </row>
        <row r="657">
          <cell r="D657" t="str">
            <v>Diagrama Funcional</v>
          </cell>
          <cell r="E657" t="str">
            <v>26 dias</v>
          </cell>
          <cell r="F657">
            <v>38904.375</v>
          </cell>
          <cell r="G657">
            <v>38960.333333333336</v>
          </cell>
          <cell r="H657" t="str">
            <v>NA</v>
          </cell>
          <cell r="I657">
            <v>38940.375</v>
          </cell>
          <cell r="J657">
            <v>38999.729166666664</v>
          </cell>
          <cell r="K657" t="str">
            <v>NA</v>
          </cell>
          <cell r="L657">
            <v>0.71</v>
          </cell>
          <cell r="M657">
            <v>16.25</v>
          </cell>
          <cell r="N657">
            <v>0</v>
          </cell>
          <cell r="O657">
            <v>0</v>
          </cell>
          <cell r="P657">
            <v>0</v>
          </cell>
          <cell r="R657">
            <v>660</v>
          </cell>
          <cell r="T657">
            <v>38999</v>
          </cell>
        </row>
        <row r="658">
          <cell r="B658" t="str">
            <v>DE.510.DF.01</v>
          </cell>
          <cell r="D658" t="str">
            <v>Subestação Derivação De 69kV</v>
          </cell>
          <cell r="E658" t="str">
            <v>12 dias</v>
          </cell>
          <cell r="F658">
            <v>38904.375</v>
          </cell>
          <cell r="G658">
            <v>38960.333333333336</v>
          </cell>
          <cell r="H658" t="str">
            <v>NA</v>
          </cell>
          <cell r="I658">
            <v>38922.375</v>
          </cell>
          <cell r="J658">
            <v>38979.729166666664</v>
          </cell>
          <cell r="K658" t="str">
            <v>NA</v>
          </cell>
          <cell r="L658">
            <v>0.37</v>
          </cell>
          <cell r="M658">
            <v>8.5</v>
          </cell>
          <cell r="N658">
            <v>0</v>
          </cell>
          <cell r="O658">
            <v>0</v>
          </cell>
          <cell r="P658">
            <v>0</v>
          </cell>
          <cell r="Q658">
            <v>646</v>
          </cell>
          <cell r="R658">
            <v>657</v>
          </cell>
          <cell r="S658" t="str">
            <v>EQUIPE ELE</v>
          </cell>
          <cell r="T658">
            <v>38979</v>
          </cell>
        </row>
        <row r="659">
          <cell r="B659" t="str">
            <v>DE.510.DF.02</v>
          </cell>
          <cell r="D659" t="str">
            <v>Cubículos De MT - 15kV</v>
          </cell>
          <cell r="E659" t="str">
            <v>10 dias</v>
          </cell>
          <cell r="F659">
            <v>38922.375</v>
          </cell>
          <cell r="G659">
            <v>38980.333333333336</v>
          </cell>
          <cell r="H659" t="str">
            <v>NA</v>
          </cell>
          <cell r="I659">
            <v>38936.375</v>
          </cell>
          <cell r="J659">
            <v>38993.729166666664</v>
          </cell>
          <cell r="K659" t="str">
            <v>NA</v>
          </cell>
          <cell r="L659">
            <v>0.27</v>
          </cell>
          <cell r="M659">
            <v>6.25</v>
          </cell>
          <cell r="N659">
            <v>0</v>
          </cell>
          <cell r="O659">
            <v>0</v>
          </cell>
          <cell r="P659">
            <v>0</v>
          </cell>
          <cell r="Q659">
            <v>656</v>
          </cell>
          <cell r="R659">
            <v>658</v>
          </cell>
          <cell r="S659" t="str">
            <v>EQUIPE ELE</v>
          </cell>
          <cell r="T659">
            <v>38993</v>
          </cell>
        </row>
        <row r="660">
          <cell r="B660" t="str">
            <v>DE.510.DF.03</v>
          </cell>
          <cell r="D660" t="str">
            <v>Subestação Principal</v>
          </cell>
          <cell r="E660" t="str">
            <v>4 dias</v>
          </cell>
          <cell r="F660">
            <v>38936.375</v>
          </cell>
          <cell r="G660">
            <v>38994.333333333336</v>
          </cell>
          <cell r="H660" t="str">
            <v>NA</v>
          </cell>
          <cell r="I660">
            <v>38940.375</v>
          </cell>
          <cell r="J660">
            <v>38999.729166666664</v>
          </cell>
          <cell r="K660" t="str">
            <v>NA</v>
          </cell>
          <cell r="L660">
            <v>7.0000000000000007E-2</v>
          </cell>
          <cell r="M660">
            <v>1.5</v>
          </cell>
          <cell r="N660">
            <v>0</v>
          </cell>
          <cell r="O660">
            <v>0</v>
          </cell>
          <cell r="P660">
            <v>0</v>
          </cell>
          <cell r="Q660">
            <v>657</v>
          </cell>
          <cell r="S660" t="str">
            <v>EQUIPE ELE</v>
          </cell>
          <cell r="T660">
            <v>38999</v>
          </cell>
        </row>
        <row r="661">
          <cell r="D661" t="str">
            <v>Diagrama De Interligação</v>
          </cell>
          <cell r="E661" t="str">
            <v>7 dias</v>
          </cell>
          <cell r="F661">
            <v>38940.375</v>
          </cell>
          <cell r="G661">
            <v>39000.333333333336</v>
          </cell>
          <cell r="H661" t="str">
            <v>NA</v>
          </cell>
          <cell r="I661">
            <v>38953.375</v>
          </cell>
          <cell r="J661">
            <v>39010.729166666664</v>
          </cell>
          <cell r="K661" t="str">
            <v>NA</v>
          </cell>
          <cell r="L661">
            <v>0.23</v>
          </cell>
          <cell r="M661">
            <v>5.25</v>
          </cell>
          <cell r="N661">
            <v>0</v>
          </cell>
          <cell r="O661">
            <v>0</v>
          </cell>
          <cell r="P661">
            <v>0</v>
          </cell>
          <cell r="R661">
            <v>663</v>
          </cell>
          <cell r="T661">
            <v>39010</v>
          </cell>
        </row>
        <row r="662">
          <cell r="B662" t="str">
            <v>DE.510.DI.01</v>
          </cell>
          <cell r="D662" t="str">
            <v>Subestação De 69kV</v>
          </cell>
          <cell r="E662" t="str">
            <v>4 dias</v>
          </cell>
          <cell r="F662">
            <v>38940.375</v>
          </cell>
          <cell r="G662">
            <v>39000.333333333336</v>
          </cell>
          <cell r="H662" t="str">
            <v>NA</v>
          </cell>
          <cell r="I662">
            <v>38950.375</v>
          </cell>
          <cell r="J662">
            <v>39007.729166666664</v>
          </cell>
          <cell r="K662" t="str">
            <v>NA</v>
          </cell>
          <cell r="L662">
            <v>0.15</v>
          </cell>
          <cell r="M662">
            <v>3.5</v>
          </cell>
          <cell r="N662">
            <v>0</v>
          </cell>
          <cell r="O662">
            <v>0</v>
          </cell>
          <cell r="P662">
            <v>0</v>
          </cell>
          <cell r="Q662">
            <v>655</v>
          </cell>
          <cell r="R662">
            <v>661</v>
          </cell>
          <cell r="S662" t="str">
            <v>EQUIPE ELE</v>
          </cell>
          <cell r="T662">
            <v>39007</v>
          </cell>
        </row>
        <row r="663">
          <cell r="B663" t="str">
            <v>DE.510.DI.02</v>
          </cell>
          <cell r="D663" t="str">
            <v>Subestação Principal</v>
          </cell>
          <cell r="E663" t="str">
            <v>3 dias</v>
          </cell>
          <cell r="F663">
            <v>38950.375</v>
          </cell>
          <cell r="G663">
            <v>39008.333333333336</v>
          </cell>
          <cell r="H663" t="str">
            <v>NA</v>
          </cell>
          <cell r="I663">
            <v>38953.375</v>
          </cell>
          <cell r="J663">
            <v>39010.729166666664</v>
          </cell>
          <cell r="K663" t="str">
            <v>NA</v>
          </cell>
          <cell r="L663">
            <v>0.08</v>
          </cell>
          <cell r="M663">
            <v>1.75</v>
          </cell>
          <cell r="N663">
            <v>0</v>
          </cell>
          <cell r="O663">
            <v>0</v>
          </cell>
          <cell r="P663">
            <v>0</v>
          </cell>
          <cell r="Q663">
            <v>660</v>
          </cell>
          <cell r="S663" t="str">
            <v>EQUIPE ELE</v>
          </cell>
          <cell r="T663">
            <v>39010</v>
          </cell>
        </row>
        <row r="664">
          <cell r="D664" t="str">
            <v>Diagrama Trifilar</v>
          </cell>
          <cell r="E664" t="str">
            <v>6 dias</v>
          </cell>
          <cell r="F664">
            <v>38953.375</v>
          </cell>
          <cell r="G664">
            <v>39013.333333333336</v>
          </cell>
          <cell r="H664" t="str">
            <v>NA</v>
          </cell>
          <cell r="I664">
            <v>38961.375</v>
          </cell>
          <cell r="J664">
            <v>39020.729166666664</v>
          </cell>
          <cell r="K664" t="str">
            <v>NA</v>
          </cell>
          <cell r="L664">
            <v>0.04</v>
          </cell>
          <cell r="M664">
            <v>1</v>
          </cell>
          <cell r="N664">
            <v>0</v>
          </cell>
          <cell r="O664">
            <v>0</v>
          </cell>
          <cell r="P664">
            <v>0</v>
          </cell>
          <cell r="R664">
            <v>665</v>
          </cell>
          <cell r="T664">
            <v>39020</v>
          </cell>
        </row>
        <row r="665">
          <cell r="B665" t="str">
            <v>DE.510.DT.01</v>
          </cell>
          <cell r="D665" t="str">
            <v>Subestação De 69kV</v>
          </cell>
          <cell r="E665" t="str">
            <v>3 dias</v>
          </cell>
          <cell r="F665">
            <v>38953.375</v>
          </cell>
          <cell r="G665">
            <v>39013.333333333336</v>
          </cell>
          <cell r="H665" t="str">
            <v>NA</v>
          </cell>
          <cell r="I665">
            <v>38958.375</v>
          </cell>
          <cell r="J665">
            <v>39015.729166666664</v>
          </cell>
          <cell r="K665" t="str">
            <v>NA</v>
          </cell>
          <cell r="L665">
            <v>0.02</v>
          </cell>
          <cell r="M665">
            <v>0.5</v>
          </cell>
          <cell r="N665">
            <v>0</v>
          </cell>
          <cell r="O665">
            <v>0</v>
          </cell>
          <cell r="P665">
            <v>0</v>
          </cell>
          <cell r="Q665">
            <v>659</v>
          </cell>
          <cell r="R665">
            <v>664</v>
          </cell>
          <cell r="S665" t="str">
            <v>EQUIPE ELE</v>
          </cell>
          <cell r="T665">
            <v>39015</v>
          </cell>
        </row>
        <row r="666">
          <cell r="B666" t="str">
            <v>DE.510.DT.02</v>
          </cell>
          <cell r="D666" t="str">
            <v>Subestação Principal</v>
          </cell>
          <cell r="E666" t="str">
            <v>3 dias</v>
          </cell>
          <cell r="F666">
            <v>38958.375</v>
          </cell>
          <cell r="G666">
            <v>39016.333333333336</v>
          </cell>
          <cell r="H666" t="str">
            <v>NA</v>
          </cell>
          <cell r="I666">
            <v>38961.375</v>
          </cell>
          <cell r="J666">
            <v>39020.729166666664</v>
          </cell>
          <cell r="K666" t="str">
            <v>NA</v>
          </cell>
          <cell r="L666">
            <v>0.02</v>
          </cell>
          <cell r="M666">
            <v>0.5</v>
          </cell>
          <cell r="N666">
            <v>0</v>
          </cell>
          <cell r="O666">
            <v>0</v>
          </cell>
          <cell r="P666">
            <v>0</v>
          </cell>
          <cell r="Q666">
            <v>663</v>
          </cell>
          <cell r="S666" t="str">
            <v>EQUIPE ELE</v>
          </cell>
          <cell r="T666">
            <v>39020</v>
          </cell>
        </row>
        <row r="667">
          <cell r="B667" t="str">
            <v>DE.510.ET.01</v>
          </cell>
          <cell r="D667" t="str">
            <v>Especificação Técnica - Painéis De Iluminação</v>
          </cell>
          <cell r="E667" t="str">
            <v>3 dias</v>
          </cell>
          <cell r="F667">
            <v>38961.375</v>
          </cell>
          <cell r="G667">
            <v>39021.333333333336</v>
          </cell>
          <cell r="H667" t="str">
            <v>NA</v>
          </cell>
          <cell r="I667">
            <v>38966.375</v>
          </cell>
          <cell r="J667">
            <v>39027.729166666664</v>
          </cell>
          <cell r="K667" t="str">
            <v>NA</v>
          </cell>
          <cell r="L667">
            <v>0.06</v>
          </cell>
          <cell r="M667">
            <v>1.38</v>
          </cell>
          <cell r="N667">
            <v>0</v>
          </cell>
          <cell r="O667">
            <v>0</v>
          </cell>
          <cell r="P667">
            <v>0</v>
          </cell>
          <cell r="Q667">
            <v>662</v>
          </cell>
          <cell r="R667">
            <v>666</v>
          </cell>
          <cell r="S667" t="str">
            <v>EQUIPE ELE</v>
          </cell>
          <cell r="T667">
            <v>39027</v>
          </cell>
        </row>
        <row r="668">
          <cell r="B668" t="str">
            <v>DE.510.ED.01</v>
          </cell>
          <cell r="D668" t="str">
            <v>Estudos / Planos - Malha De Aterramento</v>
          </cell>
          <cell r="E668" t="str">
            <v>5 dias</v>
          </cell>
          <cell r="F668">
            <v>38966.375</v>
          </cell>
          <cell r="G668">
            <v>39028.333333333336</v>
          </cell>
          <cell r="H668" t="str">
            <v>NA</v>
          </cell>
          <cell r="I668">
            <v>38975.375</v>
          </cell>
          <cell r="J668">
            <v>39034.729166666664</v>
          </cell>
          <cell r="K668" t="str">
            <v>NA</v>
          </cell>
          <cell r="L668">
            <v>0.11</v>
          </cell>
          <cell r="M668">
            <v>2.63</v>
          </cell>
          <cell r="N668">
            <v>0</v>
          </cell>
          <cell r="O668">
            <v>0</v>
          </cell>
          <cell r="P668">
            <v>0</v>
          </cell>
          <cell r="Q668">
            <v>665</v>
          </cell>
          <cell r="R668" t="str">
            <v>667;668</v>
          </cell>
          <cell r="S668" t="str">
            <v>EQUIPE ELE</v>
          </cell>
          <cell r="T668">
            <v>39034</v>
          </cell>
        </row>
        <row r="669">
          <cell r="B669" t="str">
            <v>DE.510.LC.01</v>
          </cell>
          <cell r="D669" t="str">
            <v>Lista De Linhas/ Cabos</v>
          </cell>
          <cell r="E669" t="str">
            <v>3 dias</v>
          </cell>
          <cell r="F669">
            <v>38975.375</v>
          </cell>
          <cell r="G669">
            <v>39035.333333333336</v>
          </cell>
          <cell r="H669" t="str">
            <v>NA</v>
          </cell>
          <cell r="I669">
            <v>38980.375</v>
          </cell>
          <cell r="J669">
            <v>39038.729166666664</v>
          </cell>
          <cell r="K669" t="str">
            <v>NA</v>
          </cell>
          <cell r="L669">
            <v>0.04</v>
          </cell>
          <cell r="M669">
            <v>1</v>
          </cell>
          <cell r="N669">
            <v>0</v>
          </cell>
          <cell r="O669">
            <v>0</v>
          </cell>
          <cell r="P669">
            <v>0</v>
          </cell>
          <cell r="Q669">
            <v>666</v>
          </cell>
          <cell r="R669">
            <v>670</v>
          </cell>
          <cell r="S669" t="str">
            <v>EQUIPE ELE</v>
          </cell>
          <cell r="T669">
            <v>39038</v>
          </cell>
        </row>
        <row r="670">
          <cell r="B670" t="str">
            <v>DE.510.LM.01</v>
          </cell>
          <cell r="D670" t="str">
            <v>Lista De Materiais</v>
          </cell>
          <cell r="E670" t="str">
            <v>5 dias</v>
          </cell>
          <cell r="F670">
            <v>38975.375</v>
          </cell>
          <cell r="G670">
            <v>39035.333333333336</v>
          </cell>
          <cell r="H670" t="str">
            <v>NA</v>
          </cell>
          <cell r="I670">
            <v>38988.375</v>
          </cell>
          <cell r="J670">
            <v>39042.729166666664</v>
          </cell>
          <cell r="K670" t="str">
            <v>NA</v>
          </cell>
          <cell r="L670">
            <v>0.06</v>
          </cell>
          <cell r="M670">
            <v>1.38</v>
          </cell>
          <cell r="N670">
            <v>0</v>
          </cell>
          <cell r="O670">
            <v>0</v>
          </cell>
          <cell r="P670">
            <v>0</v>
          </cell>
          <cell r="Q670">
            <v>666</v>
          </cell>
          <cell r="S670" t="str">
            <v>EQUIPE ELE</v>
          </cell>
          <cell r="T670">
            <v>39042</v>
          </cell>
        </row>
        <row r="671">
          <cell r="B671" t="str">
            <v>DE.510.MD.01</v>
          </cell>
          <cell r="D671" t="str">
            <v>Memorial Descritivo - Fornecimento De Energia</v>
          </cell>
          <cell r="E671" t="str">
            <v>15 dias</v>
          </cell>
          <cell r="F671">
            <v>38975.375</v>
          </cell>
          <cell r="G671">
            <v>38922.333333333336</v>
          </cell>
          <cell r="H671">
            <v>38922.333333333336</v>
          </cell>
          <cell r="I671">
            <v>38986.375</v>
          </cell>
          <cell r="J671">
            <v>38940.729166666664</v>
          </cell>
          <cell r="K671" t="str">
            <v>NA</v>
          </cell>
          <cell r="L671">
            <v>0.06</v>
          </cell>
          <cell r="M671">
            <v>1.38</v>
          </cell>
          <cell r="N671">
            <v>0.96</v>
          </cell>
          <cell r="O671">
            <v>0</v>
          </cell>
          <cell r="P671">
            <v>70</v>
          </cell>
          <cell r="Q671" t="str">
            <v>584II</v>
          </cell>
          <cell r="S671" t="str">
            <v>EQUIPE ELE</v>
          </cell>
          <cell r="T671">
            <v>38940</v>
          </cell>
        </row>
        <row r="672">
          <cell r="B672" t="str">
            <v>DE.510.MC.01</v>
          </cell>
          <cell r="D672" t="str">
            <v>Memória De Cálculo - Esticamento Do Cabo</v>
          </cell>
          <cell r="E672" t="str">
            <v>3 dias</v>
          </cell>
          <cell r="F672">
            <v>38980.375</v>
          </cell>
          <cell r="G672">
            <v>39041.333333333336</v>
          </cell>
          <cell r="H672" t="str">
            <v>NA</v>
          </cell>
          <cell r="I672">
            <v>38985.375</v>
          </cell>
          <cell r="J672">
            <v>39043.729166666664</v>
          </cell>
          <cell r="K672" t="str">
            <v>NA</v>
          </cell>
          <cell r="L672">
            <v>0.13</v>
          </cell>
          <cell r="M672">
            <v>2.88</v>
          </cell>
          <cell r="N672">
            <v>0</v>
          </cell>
          <cell r="O672">
            <v>0</v>
          </cell>
          <cell r="P672">
            <v>0</v>
          </cell>
          <cell r="Q672">
            <v>667</v>
          </cell>
          <cell r="S672" t="str">
            <v>EQUIPE ELE</v>
          </cell>
          <cell r="T672">
            <v>39043</v>
          </cell>
        </row>
        <row r="673">
          <cell r="B673" t="str">
            <v>1.4.3</v>
          </cell>
          <cell r="C673" t="str">
            <v>520A</v>
          </cell>
          <cell r="D673" t="str">
            <v>ETA, Armazenamento e Distribuição</v>
          </cell>
          <cell r="E673" t="str">
            <v>21 dias</v>
          </cell>
          <cell r="F673">
            <v>38835.375</v>
          </cell>
          <cell r="G673">
            <v>39037.333333333336</v>
          </cell>
          <cell r="H673" t="str">
            <v>NA</v>
          </cell>
          <cell r="I673">
            <v>38938.375</v>
          </cell>
          <cell r="J673">
            <v>39065.729166666664</v>
          </cell>
          <cell r="K673" t="str">
            <v>NA</v>
          </cell>
          <cell r="L673">
            <v>0.77</v>
          </cell>
          <cell r="M673">
            <v>17.63</v>
          </cell>
          <cell r="N673">
            <v>0</v>
          </cell>
          <cell r="O673">
            <v>0</v>
          </cell>
          <cell r="P673">
            <v>0</v>
          </cell>
          <cell r="T673">
            <v>39065</v>
          </cell>
        </row>
        <row r="674">
          <cell r="D674" t="str">
            <v>Projeto Detalhado</v>
          </cell>
          <cell r="E674" t="str">
            <v>21 dias</v>
          </cell>
          <cell r="F674">
            <v>38897.375</v>
          </cell>
          <cell r="G674">
            <v>39037.333333333336</v>
          </cell>
          <cell r="H674" t="str">
            <v>NA</v>
          </cell>
          <cell r="I674">
            <v>38938.375</v>
          </cell>
          <cell r="J674">
            <v>39065.729166666664</v>
          </cell>
          <cell r="K674" t="str">
            <v>NA</v>
          </cell>
          <cell r="L674">
            <v>0.77</v>
          </cell>
          <cell r="M674">
            <v>17.63</v>
          </cell>
          <cell r="N674">
            <v>0</v>
          </cell>
          <cell r="O674">
            <v>0</v>
          </cell>
          <cell r="P674">
            <v>0</v>
          </cell>
          <cell r="T674">
            <v>39065</v>
          </cell>
        </row>
        <row r="675">
          <cell r="D675" t="str">
            <v>Tubulação</v>
          </cell>
          <cell r="E675" t="str">
            <v>3 dias</v>
          </cell>
          <cell r="F675">
            <v>38897.375</v>
          </cell>
          <cell r="G675">
            <v>39050.333333333336</v>
          </cell>
          <cell r="H675" t="str">
            <v>NA</v>
          </cell>
          <cell r="I675">
            <v>38902.375</v>
          </cell>
          <cell r="J675">
            <v>39052.729166666664</v>
          </cell>
          <cell r="K675" t="str">
            <v>NA</v>
          </cell>
          <cell r="L675">
            <v>0.13</v>
          </cell>
          <cell r="M675">
            <v>3</v>
          </cell>
          <cell r="N675">
            <v>0</v>
          </cell>
          <cell r="O675">
            <v>0</v>
          </cell>
          <cell r="P675">
            <v>0</v>
          </cell>
          <cell r="T675">
            <v>39052</v>
          </cell>
        </row>
        <row r="676">
          <cell r="B676" t="str">
            <v>DH.520.RT.01</v>
          </cell>
          <cell r="D676" t="str">
            <v>Relatório Técnico - Bolsa Flutuante</v>
          </cell>
          <cell r="E676" t="str">
            <v>3 dias</v>
          </cell>
          <cell r="F676">
            <v>38897.375</v>
          </cell>
          <cell r="G676">
            <v>39050.333333333336</v>
          </cell>
          <cell r="H676" t="str">
            <v>NA</v>
          </cell>
          <cell r="I676">
            <v>38902.375</v>
          </cell>
          <cell r="J676">
            <v>39052.729166666664</v>
          </cell>
          <cell r="K676" t="str">
            <v>NA</v>
          </cell>
          <cell r="L676">
            <v>0.13</v>
          </cell>
          <cell r="M676">
            <v>3</v>
          </cell>
          <cell r="N676">
            <v>0</v>
          </cell>
          <cell r="O676">
            <v>0</v>
          </cell>
          <cell r="P676">
            <v>0</v>
          </cell>
          <cell r="Q676" t="str">
            <v>39II+131 dias</v>
          </cell>
          <cell r="R676" t="str">
            <v>695II;737II</v>
          </cell>
          <cell r="S676" t="str">
            <v>EQUIPE TUB</v>
          </cell>
          <cell r="T676">
            <v>39052</v>
          </cell>
        </row>
        <row r="677">
          <cell r="D677" t="str">
            <v>Civil</v>
          </cell>
          <cell r="E677" t="str">
            <v>12 dias</v>
          </cell>
          <cell r="F677">
            <v>38897.375</v>
          </cell>
          <cell r="G677">
            <v>39037.333333333336</v>
          </cell>
          <cell r="H677" t="str">
            <v>NA</v>
          </cell>
          <cell r="I677">
            <v>38915.375</v>
          </cell>
          <cell r="J677">
            <v>39052.729166666664</v>
          </cell>
          <cell r="K677" t="str">
            <v>NA</v>
          </cell>
          <cell r="L677">
            <v>0.35</v>
          </cell>
          <cell r="M677">
            <v>8</v>
          </cell>
          <cell r="N677">
            <v>0</v>
          </cell>
          <cell r="O677">
            <v>0</v>
          </cell>
          <cell r="P677">
            <v>0</v>
          </cell>
          <cell r="T677">
            <v>39052</v>
          </cell>
        </row>
        <row r="678">
          <cell r="B678" t="str">
            <v>DC.520.DD.01</v>
          </cell>
          <cell r="D678" t="str">
            <v>Desenho De Detalhamento - Fundação, Forma e Armação</v>
          </cell>
          <cell r="E678" t="str">
            <v>12 dias</v>
          </cell>
          <cell r="F678">
            <v>38897.375</v>
          </cell>
          <cell r="G678">
            <v>39037.333333333336</v>
          </cell>
          <cell r="H678" t="str">
            <v>NA</v>
          </cell>
          <cell r="I678">
            <v>38915.375</v>
          </cell>
          <cell r="J678">
            <v>39052.729166666664</v>
          </cell>
          <cell r="K678" t="str">
            <v>NA</v>
          </cell>
          <cell r="L678">
            <v>0.35</v>
          </cell>
          <cell r="M678">
            <v>8</v>
          </cell>
          <cell r="N678">
            <v>0</v>
          </cell>
          <cell r="O678">
            <v>0</v>
          </cell>
          <cell r="P678">
            <v>0</v>
          </cell>
          <cell r="Q678">
            <v>642</v>
          </cell>
          <cell r="R678" t="str">
            <v>679;680</v>
          </cell>
          <cell r="S678" t="str">
            <v>EQUIPE CIV</v>
          </cell>
          <cell r="T678">
            <v>39052</v>
          </cell>
        </row>
        <row r="679">
          <cell r="D679" t="str">
            <v>Elétrica</v>
          </cell>
          <cell r="E679" t="str">
            <v>9 dias</v>
          </cell>
          <cell r="F679">
            <v>38915.375</v>
          </cell>
          <cell r="G679">
            <v>39055.333333333336</v>
          </cell>
          <cell r="H679" t="str">
            <v>NA</v>
          </cell>
          <cell r="I679">
            <v>38930.375</v>
          </cell>
          <cell r="J679">
            <v>39065.729166666664</v>
          </cell>
          <cell r="K679" t="str">
            <v>NA</v>
          </cell>
          <cell r="L679">
            <v>0.2</v>
          </cell>
          <cell r="M679">
            <v>4.63</v>
          </cell>
          <cell r="N679">
            <v>0</v>
          </cell>
          <cell r="O679">
            <v>0</v>
          </cell>
          <cell r="P679">
            <v>0</v>
          </cell>
          <cell r="T679">
            <v>39065</v>
          </cell>
        </row>
        <row r="680">
          <cell r="D680" t="str">
            <v>Desenho De Detalhamento</v>
          </cell>
          <cell r="E680" t="str">
            <v>6 dias</v>
          </cell>
          <cell r="F680">
            <v>38915.375</v>
          </cell>
          <cell r="G680">
            <v>39055.333333333336</v>
          </cell>
          <cell r="H680" t="str">
            <v>NA</v>
          </cell>
          <cell r="I680">
            <v>38923.375</v>
          </cell>
          <cell r="J680">
            <v>39062.729166666664</v>
          </cell>
          <cell r="K680" t="str">
            <v>NA</v>
          </cell>
          <cell r="L680">
            <v>0.13</v>
          </cell>
          <cell r="M680">
            <v>3</v>
          </cell>
          <cell r="N680">
            <v>0</v>
          </cell>
          <cell r="O680">
            <v>0</v>
          </cell>
          <cell r="P680">
            <v>0</v>
          </cell>
          <cell r="R680" t="str">
            <v>681II;682;684II</v>
          </cell>
          <cell r="T680">
            <v>39062</v>
          </cell>
        </row>
        <row r="681">
          <cell r="B681" t="str">
            <v>DE.520.DD.01</v>
          </cell>
          <cell r="D681" t="str">
            <v>Distribuição De Força e Aterramento</v>
          </cell>
          <cell r="E681" t="str">
            <v>4 dias</v>
          </cell>
          <cell r="F681">
            <v>38915.375</v>
          </cell>
          <cell r="G681">
            <v>39055.333333333336</v>
          </cell>
          <cell r="H681" t="str">
            <v>NA</v>
          </cell>
          <cell r="I681">
            <v>38919.375</v>
          </cell>
          <cell r="J681">
            <v>39058.729166666664</v>
          </cell>
          <cell r="K681" t="str">
            <v>NA</v>
          </cell>
          <cell r="L681">
            <v>0.04</v>
          </cell>
          <cell r="M681">
            <v>1</v>
          </cell>
          <cell r="N681">
            <v>0</v>
          </cell>
          <cell r="O681">
            <v>0</v>
          </cell>
          <cell r="P681">
            <v>0</v>
          </cell>
          <cell r="Q681">
            <v>676</v>
          </cell>
          <cell r="R681" t="str">
            <v>698II</v>
          </cell>
          <cell r="S681" t="str">
            <v>EQUIPE ELE</v>
          </cell>
          <cell r="T681">
            <v>39058</v>
          </cell>
        </row>
        <row r="682">
          <cell r="B682" t="str">
            <v>DE.520.DD.02</v>
          </cell>
          <cell r="D682" t="str">
            <v>Iluminação</v>
          </cell>
          <cell r="E682" t="str">
            <v>6 dias</v>
          </cell>
          <cell r="F682">
            <v>38915.375</v>
          </cell>
          <cell r="G682">
            <v>39055.333333333336</v>
          </cell>
          <cell r="H682" t="str">
            <v>NA</v>
          </cell>
          <cell r="I682">
            <v>38923.375</v>
          </cell>
          <cell r="J682">
            <v>39062.729166666664</v>
          </cell>
          <cell r="K682" t="str">
            <v>NA</v>
          </cell>
          <cell r="L682">
            <v>0.09</v>
          </cell>
          <cell r="M682">
            <v>2</v>
          </cell>
          <cell r="N682">
            <v>0</v>
          </cell>
          <cell r="O682">
            <v>0</v>
          </cell>
          <cell r="P682">
            <v>0</v>
          </cell>
          <cell r="Q682">
            <v>676</v>
          </cell>
          <cell r="S682" t="str">
            <v>EQUIPE ELE</v>
          </cell>
          <cell r="T682">
            <v>39062</v>
          </cell>
        </row>
        <row r="683">
          <cell r="B683" t="str">
            <v>DE.520.AJ.01</v>
          </cell>
          <cell r="D683" t="str">
            <v>Arranjos/ Layout’s/ Plano Diretor - Arranjo Dos Equipamentos</v>
          </cell>
          <cell r="E683" t="str">
            <v>5 dias</v>
          </cell>
          <cell r="F683">
            <v>38923.375</v>
          </cell>
          <cell r="G683">
            <v>39055.333333333336</v>
          </cell>
          <cell r="H683" t="str">
            <v>NA</v>
          </cell>
          <cell r="I683">
            <v>38930.375</v>
          </cell>
          <cell r="J683">
            <v>39059.729166666664</v>
          </cell>
          <cell r="K683" t="str">
            <v>NA</v>
          </cell>
          <cell r="L683">
            <v>0.04</v>
          </cell>
          <cell r="M683">
            <v>1</v>
          </cell>
          <cell r="N683">
            <v>0</v>
          </cell>
          <cell r="O683">
            <v>0</v>
          </cell>
          <cell r="P683">
            <v>0</v>
          </cell>
          <cell r="Q683" t="str">
            <v>678II</v>
          </cell>
          <cell r="S683" t="str">
            <v>EQUIPE ELE</v>
          </cell>
          <cell r="T683">
            <v>39059</v>
          </cell>
        </row>
        <row r="684">
          <cell r="B684" t="str">
            <v>DE.520.LC.01</v>
          </cell>
          <cell r="D684" t="str">
            <v>Lista De Linhas/ Cabos</v>
          </cell>
          <cell r="E684" t="str">
            <v>3 dias</v>
          </cell>
          <cell r="F684">
            <v>38923.375</v>
          </cell>
          <cell r="G684">
            <v>39063.333333333336</v>
          </cell>
          <cell r="H684" t="str">
            <v>NA</v>
          </cell>
          <cell r="I684">
            <v>38926.375</v>
          </cell>
          <cell r="J684">
            <v>39065.729166666664</v>
          </cell>
          <cell r="K684" t="str">
            <v>NA</v>
          </cell>
          <cell r="L684">
            <v>0.03</v>
          </cell>
          <cell r="M684">
            <v>0.63</v>
          </cell>
          <cell r="N684">
            <v>0</v>
          </cell>
          <cell r="O684">
            <v>0</v>
          </cell>
          <cell r="P684">
            <v>0</v>
          </cell>
          <cell r="Q684">
            <v>678</v>
          </cell>
          <cell r="S684" t="str">
            <v>EQUIPE ELE</v>
          </cell>
          <cell r="T684">
            <v>39065</v>
          </cell>
        </row>
        <row r="685">
          <cell r="D685" t="str">
            <v>Instrumentação</v>
          </cell>
          <cell r="E685" t="str">
            <v>8 dias</v>
          </cell>
          <cell r="F685">
            <v>38923.375</v>
          </cell>
          <cell r="G685">
            <v>39055.333333333336</v>
          </cell>
          <cell r="H685" t="str">
            <v>NA</v>
          </cell>
          <cell r="I685">
            <v>38938.375</v>
          </cell>
          <cell r="J685">
            <v>39064.729166666664</v>
          </cell>
          <cell r="K685" t="str">
            <v>NA</v>
          </cell>
          <cell r="L685">
            <v>0.09</v>
          </cell>
          <cell r="M685">
            <v>2</v>
          </cell>
          <cell r="N685">
            <v>0</v>
          </cell>
          <cell r="O685">
            <v>0</v>
          </cell>
          <cell r="P685">
            <v>0</v>
          </cell>
          <cell r="T685">
            <v>39064</v>
          </cell>
        </row>
        <row r="686">
          <cell r="B686" t="str">
            <v>DT.520.AJ.01</v>
          </cell>
          <cell r="D686" t="str">
            <v>Arranjos/ Layout’s/ Plano Diretor - Locação De Instrumentos</v>
          </cell>
          <cell r="E686" t="str">
            <v>8 dias</v>
          </cell>
          <cell r="F686">
            <v>38923.375</v>
          </cell>
          <cell r="G686">
            <v>39055.333333333336</v>
          </cell>
          <cell r="H686" t="str">
            <v>NA</v>
          </cell>
          <cell r="I686">
            <v>38933.375</v>
          </cell>
          <cell r="J686">
            <v>39064.729166666664</v>
          </cell>
          <cell r="K686" t="str">
            <v>NA</v>
          </cell>
          <cell r="L686">
            <v>0.09</v>
          </cell>
          <cell r="M686">
            <v>2</v>
          </cell>
          <cell r="N686">
            <v>0</v>
          </cell>
          <cell r="O686">
            <v>0</v>
          </cell>
          <cell r="P686">
            <v>0</v>
          </cell>
          <cell r="Q686" t="str">
            <v>678II</v>
          </cell>
          <cell r="R686" t="str">
            <v>702II;725II;726II;733II</v>
          </cell>
          <cell r="S686" t="str">
            <v>EQUIPE TSA</v>
          </cell>
          <cell r="T686">
            <v>39064</v>
          </cell>
        </row>
        <row r="687">
          <cell r="B687" t="str">
            <v>1.4.4</v>
          </cell>
          <cell r="C687" t="str">
            <v>530A</v>
          </cell>
          <cell r="D687" t="str">
            <v>Drenagem e Esgoto</v>
          </cell>
          <cell r="E687" t="str">
            <v>37 dias</v>
          </cell>
          <cell r="F687">
            <v>38845.375</v>
          </cell>
          <cell r="G687">
            <v>38912.333333333336</v>
          </cell>
          <cell r="H687">
            <v>38912.333333333336</v>
          </cell>
          <cell r="I687">
            <v>38945.375</v>
          </cell>
          <cell r="J687">
            <v>38966.729166666664</v>
          </cell>
          <cell r="K687" t="str">
            <v>NA</v>
          </cell>
          <cell r="L687">
            <v>1.7</v>
          </cell>
          <cell r="M687">
            <v>39</v>
          </cell>
          <cell r="N687">
            <v>6.1</v>
          </cell>
          <cell r="O687">
            <v>15.64</v>
          </cell>
          <cell r="P687">
            <v>15.64</v>
          </cell>
          <cell r="T687">
            <v>38966</v>
          </cell>
        </row>
        <row r="688">
          <cell r="D688" t="str">
            <v>Projeto Detalhado</v>
          </cell>
          <cell r="E688" t="str">
            <v>37 dias</v>
          </cell>
          <cell r="F688">
            <v>38870.333333333336</v>
          </cell>
          <cell r="G688">
            <v>38912.333333333336</v>
          </cell>
          <cell r="H688">
            <v>38912.333333333336</v>
          </cell>
          <cell r="I688">
            <v>38945.729166666664</v>
          </cell>
          <cell r="J688">
            <v>38966.729166666664</v>
          </cell>
          <cell r="K688" t="str">
            <v>NA</v>
          </cell>
          <cell r="L688">
            <v>1.7</v>
          </cell>
          <cell r="M688">
            <v>39</v>
          </cell>
          <cell r="N688">
            <v>6.1</v>
          </cell>
          <cell r="O688">
            <v>15.64</v>
          </cell>
          <cell r="P688">
            <v>15.64</v>
          </cell>
          <cell r="T688">
            <v>38966</v>
          </cell>
        </row>
        <row r="689">
          <cell r="D689" t="str">
            <v>Civil</v>
          </cell>
          <cell r="E689" t="str">
            <v>37 dias</v>
          </cell>
          <cell r="F689">
            <v>38870.333333333336</v>
          </cell>
          <cell r="G689">
            <v>38912.333333333336</v>
          </cell>
          <cell r="H689">
            <v>38912.333333333336</v>
          </cell>
          <cell r="I689">
            <v>38945.729166666664</v>
          </cell>
          <cell r="J689">
            <v>38966.729166666664</v>
          </cell>
          <cell r="K689" t="str">
            <v>NA</v>
          </cell>
          <cell r="L689">
            <v>1.7</v>
          </cell>
          <cell r="M689">
            <v>39</v>
          </cell>
          <cell r="N689">
            <v>6.1</v>
          </cell>
          <cell r="O689">
            <v>0</v>
          </cell>
          <cell r="P689">
            <v>15.64</v>
          </cell>
          <cell r="T689">
            <v>38966</v>
          </cell>
        </row>
        <row r="690">
          <cell r="D690" t="str">
            <v>Desenho De Detalhamento</v>
          </cell>
          <cell r="E690" t="str">
            <v>37 dias</v>
          </cell>
          <cell r="F690">
            <v>38870.333333333336</v>
          </cell>
          <cell r="G690">
            <v>38912.333333333336</v>
          </cell>
          <cell r="H690">
            <v>38912.333333333336</v>
          </cell>
          <cell r="I690">
            <v>38945.729166666664</v>
          </cell>
          <cell r="J690">
            <v>38966.729166666664</v>
          </cell>
          <cell r="K690" t="str">
            <v>NA</v>
          </cell>
          <cell r="L690">
            <v>1.7</v>
          </cell>
          <cell r="M690">
            <v>39</v>
          </cell>
          <cell r="N690">
            <v>6.1</v>
          </cell>
          <cell r="O690">
            <v>0</v>
          </cell>
          <cell r="P690">
            <v>15.64</v>
          </cell>
          <cell r="T690">
            <v>38966</v>
          </cell>
        </row>
        <row r="691">
          <cell r="B691" t="str">
            <v>DC.530.DD.01</v>
          </cell>
          <cell r="D691" t="str">
            <v>Canaletas, Caixa De Passagem, Decida De Água e Poço De Inspeção</v>
          </cell>
          <cell r="E691" t="str">
            <v>7 dias</v>
          </cell>
          <cell r="F691">
            <v>38870.333333333336</v>
          </cell>
          <cell r="G691">
            <v>38958.333333333336</v>
          </cell>
          <cell r="H691" t="str">
            <v>NA</v>
          </cell>
          <cell r="I691">
            <v>38881.729166666664</v>
          </cell>
          <cell r="J691">
            <v>38966.729166666664</v>
          </cell>
          <cell r="K691" t="str">
            <v>NA</v>
          </cell>
          <cell r="L691">
            <v>0.17</v>
          </cell>
          <cell r="M691">
            <v>4</v>
          </cell>
          <cell r="N691">
            <v>0</v>
          </cell>
          <cell r="O691">
            <v>0</v>
          </cell>
          <cell r="P691">
            <v>0</v>
          </cell>
          <cell r="Q691" t="str">
            <v>690;691</v>
          </cell>
          <cell r="R691">
            <v>610</v>
          </cell>
          <cell r="S691" t="str">
            <v>EQUIPE CIV</v>
          </cell>
          <cell r="T691">
            <v>38966</v>
          </cell>
        </row>
        <row r="692">
          <cell r="B692" t="str">
            <v>DC.530.DD.02</v>
          </cell>
          <cell r="D692" t="str">
            <v>Drenagem</v>
          </cell>
          <cell r="E692" t="str">
            <v>25 dias</v>
          </cell>
          <cell r="F692">
            <v>38881.333333333336</v>
          </cell>
          <cell r="G692">
            <v>38912.333333333336</v>
          </cell>
          <cell r="H692">
            <v>38912.333333333336</v>
          </cell>
          <cell r="I692">
            <v>38945.729166666664</v>
          </cell>
          <cell r="J692">
            <v>38950.729166666664</v>
          </cell>
          <cell r="K692" t="str">
            <v>NA</v>
          </cell>
          <cell r="L692">
            <v>1.22</v>
          </cell>
          <cell r="M692">
            <v>28</v>
          </cell>
          <cell r="N692">
            <v>6.1</v>
          </cell>
          <cell r="O692">
            <v>0</v>
          </cell>
          <cell r="P692">
            <v>21.79</v>
          </cell>
          <cell r="Q692">
            <v>608</v>
          </cell>
          <cell r="R692" t="str">
            <v>689;77;691II+5 dias</v>
          </cell>
          <cell r="S692" t="str">
            <v>EQUIPE CIV[75%]</v>
          </cell>
          <cell r="T692">
            <v>38950</v>
          </cell>
        </row>
        <row r="693">
          <cell r="B693" t="str">
            <v>DC.530.DD.03</v>
          </cell>
          <cell r="D693" t="str">
            <v>Esgoto</v>
          </cell>
          <cell r="E693" t="str">
            <v>25 dias</v>
          </cell>
          <cell r="F693">
            <v>38881.333333333336</v>
          </cell>
          <cell r="G693">
            <v>38919.333333333336</v>
          </cell>
          <cell r="H693" t="str">
            <v>NA</v>
          </cell>
          <cell r="I693">
            <v>38945.729166666664</v>
          </cell>
          <cell r="J693">
            <v>38957.729166666664</v>
          </cell>
          <cell r="K693" t="str">
            <v>NA</v>
          </cell>
          <cell r="L693">
            <v>0.31</v>
          </cell>
          <cell r="M693">
            <v>7</v>
          </cell>
          <cell r="N693">
            <v>0</v>
          </cell>
          <cell r="O693">
            <v>0</v>
          </cell>
          <cell r="P693">
            <v>0</v>
          </cell>
          <cell r="Q693" t="str">
            <v>690II+5 dias</v>
          </cell>
          <cell r="R693">
            <v>689</v>
          </cell>
          <cell r="S693" t="str">
            <v>EQUIPE CIV[40%]</v>
          </cell>
          <cell r="T693">
            <v>38957</v>
          </cell>
        </row>
        <row r="694">
          <cell r="B694" t="str">
            <v>1.4.5</v>
          </cell>
          <cell r="C694" t="str">
            <v>540A</v>
          </cell>
          <cell r="D694" t="str">
            <v>Ar Comprimido</v>
          </cell>
          <cell r="E694" t="str">
            <v>13 dias</v>
          </cell>
          <cell r="F694">
            <v>38853.375</v>
          </cell>
          <cell r="G694">
            <v>39050.333333333336</v>
          </cell>
          <cell r="H694" t="str">
            <v>NA</v>
          </cell>
          <cell r="I694">
            <v>38923.375</v>
          </cell>
          <cell r="J694">
            <v>39066.729166666664</v>
          </cell>
          <cell r="K694" t="str">
            <v>NA</v>
          </cell>
          <cell r="L694">
            <v>0.21</v>
          </cell>
          <cell r="M694">
            <v>4.75</v>
          </cell>
          <cell r="N694">
            <v>0</v>
          </cell>
          <cell r="O694">
            <v>0</v>
          </cell>
          <cell r="P694">
            <v>0</v>
          </cell>
          <cell r="T694">
            <v>39066</v>
          </cell>
        </row>
        <row r="695">
          <cell r="D695" t="str">
            <v>Projeto Detalhado</v>
          </cell>
          <cell r="E695" t="str">
            <v>13 dias</v>
          </cell>
          <cell r="F695">
            <v>38896.375</v>
          </cell>
          <cell r="G695">
            <v>39050.333333333336</v>
          </cell>
          <cell r="H695" t="str">
            <v>NA</v>
          </cell>
          <cell r="I695">
            <v>38923.375</v>
          </cell>
          <cell r="J695">
            <v>39066.729166666664</v>
          </cell>
          <cell r="K695" t="str">
            <v>NA</v>
          </cell>
          <cell r="L695">
            <v>0.21</v>
          </cell>
          <cell r="M695">
            <v>4.75</v>
          </cell>
          <cell r="N695">
            <v>0</v>
          </cell>
          <cell r="O695">
            <v>0</v>
          </cell>
          <cell r="P695">
            <v>0</v>
          </cell>
          <cell r="T695">
            <v>39066</v>
          </cell>
        </row>
        <row r="696">
          <cell r="D696" t="str">
            <v>Tubulação</v>
          </cell>
          <cell r="E696" t="str">
            <v>3 dias</v>
          </cell>
          <cell r="F696">
            <v>38896.375</v>
          </cell>
          <cell r="G696">
            <v>39050.333333333336</v>
          </cell>
          <cell r="H696" t="str">
            <v>NA</v>
          </cell>
          <cell r="I696">
            <v>38897.375</v>
          </cell>
          <cell r="J696">
            <v>39052.729166666664</v>
          </cell>
          <cell r="K696" t="str">
            <v>NA</v>
          </cell>
          <cell r="L696">
            <v>0.01</v>
          </cell>
          <cell r="M696">
            <v>0.25</v>
          </cell>
          <cell r="N696">
            <v>0</v>
          </cell>
          <cell r="O696">
            <v>0</v>
          </cell>
          <cell r="P696">
            <v>0</v>
          </cell>
          <cell r="T696">
            <v>39052</v>
          </cell>
        </row>
        <row r="697">
          <cell r="B697" t="str">
            <v>DH.540.RT.01</v>
          </cell>
          <cell r="D697" t="str">
            <v>Relatório Técnico - Análise Téc. Compressor</v>
          </cell>
          <cell r="E697" t="str">
            <v>3 dias</v>
          </cell>
          <cell r="F697">
            <v>38896.375</v>
          </cell>
          <cell r="G697">
            <v>39050.333333333336</v>
          </cell>
          <cell r="H697" t="str">
            <v>NA</v>
          </cell>
          <cell r="I697">
            <v>38897.375</v>
          </cell>
          <cell r="J697">
            <v>39052.729166666664</v>
          </cell>
          <cell r="K697" t="str">
            <v>NA</v>
          </cell>
          <cell r="L697">
            <v>0.01</v>
          </cell>
          <cell r="M697">
            <v>0.25</v>
          </cell>
          <cell r="N697">
            <v>0</v>
          </cell>
          <cell r="O697">
            <v>0</v>
          </cell>
          <cell r="P697">
            <v>0</v>
          </cell>
          <cell r="Q697" t="str">
            <v>674II</v>
          </cell>
          <cell r="S697" t="str">
            <v>EQUIPE TUB</v>
          </cell>
          <cell r="T697">
            <v>39052</v>
          </cell>
        </row>
        <row r="698">
          <cell r="D698" t="str">
            <v>Elétrica</v>
          </cell>
          <cell r="E698" t="str">
            <v>10 dias</v>
          </cell>
          <cell r="F698">
            <v>38896.375</v>
          </cell>
          <cell r="G698">
            <v>39055.333333333336</v>
          </cell>
          <cell r="H698" t="str">
            <v>NA</v>
          </cell>
          <cell r="I698">
            <v>38912.375</v>
          </cell>
          <cell r="J698">
            <v>39066.729166666664</v>
          </cell>
          <cell r="K698" t="str">
            <v>NA</v>
          </cell>
          <cell r="L698">
            <v>0.11</v>
          </cell>
          <cell r="M698">
            <v>2.5</v>
          </cell>
          <cell r="N698">
            <v>0</v>
          </cell>
          <cell r="O698">
            <v>0</v>
          </cell>
          <cell r="P698">
            <v>0</v>
          </cell>
          <cell r="T698">
            <v>39066</v>
          </cell>
        </row>
        <row r="699">
          <cell r="D699" t="str">
            <v>Desenho De Detalhamento</v>
          </cell>
          <cell r="E699" t="str">
            <v>8 dias</v>
          </cell>
          <cell r="F699">
            <v>38896.375</v>
          </cell>
          <cell r="G699">
            <v>39055.333333333336</v>
          </cell>
          <cell r="H699" t="str">
            <v>NA</v>
          </cell>
          <cell r="I699">
            <v>38908.375</v>
          </cell>
          <cell r="J699">
            <v>39064.729166666664</v>
          </cell>
          <cell r="K699" t="str">
            <v>NA</v>
          </cell>
          <cell r="L699">
            <v>0.09</v>
          </cell>
          <cell r="M699">
            <v>2</v>
          </cell>
          <cell r="N699">
            <v>0</v>
          </cell>
          <cell r="O699">
            <v>0</v>
          </cell>
          <cell r="P699">
            <v>0</v>
          </cell>
          <cell r="R699" t="str">
            <v>700;707II</v>
          </cell>
          <cell r="T699">
            <v>39064</v>
          </cell>
        </row>
        <row r="700">
          <cell r="B700" t="str">
            <v>DE.540.DD.01</v>
          </cell>
          <cell r="D700" t="str">
            <v>Distribuição De Força e Aterramento</v>
          </cell>
          <cell r="E700" t="str">
            <v>4 dias</v>
          </cell>
          <cell r="F700">
            <v>38896.375</v>
          </cell>
          <cell r="G700">
            <v>39055.333333333336</v>
          </cell>
          <cell r="H700" t="str">
            <v>NA</v>
          </cell>
          <cell r="I700">
            <v>38902.375</v>
          </cell>
          <cell r="J700">
            <v>39058.729166666664</v>
          </cell>
          <cell r="K700" t="str">
            <v>NA</v>
          </cell>
          <cell r="L700">
            <v>0.04</v>
          </cell>
          <cell r="M700">
            <v>1</v>
          </cell>
          <cell r="N700">
            <v>0</v>
          </cell>
          <cell r="O700">
            <v>0</v>
          </cell>
          <cell r="P700">
            <v>0</v>
          </cell>
          <cell r="Q700" t="str">
            <v>679II</v>
          </cell>
          <cell r="R700">
            <v>699</v>
          </cell>
          <cell r="S700" t="str">
            <v>EQUIPE ELE</v>
          </cell>
          <cell r="T700">
            <v>39058</v>
          </cell>
        </row>
        <row r="701">
          <cell r="B701" t="str">
            <v>DE.540.DD.02</v>
          </cell>
          <cell r="D701" t="str">
            <v>Iluminação</v>
          </cell>
          <cell r="E701" t="str">
            <v>4 dias</v>
          </cell>
          <cell r="F701">
            <v>38902.375</v>
          </cell>
          <cell r="G701">
            <v>39059.333333333336</v>
          </cell>
          <cell r="H701" t="str">
            <v>NA</v>
          </cell>
          <cell r="I701">
            <v>38908.375</v>
          </cell>
          <cell r="J701">
            <v>39064.729166666664</v>
          </cell>
          <cell r="K701" t="str">
            <v>NA</v>
          </cell>
          <cell r="L701">
            <v>0.04</v>
          </cell>
          <cell r="M701">
            <v>1</v>
          </cell>
          <cell r="N701">
            <v>0</v>
          </cell>
          <cell r="O701">
            <v>0</v>
          </cell>
          <cell r="P701">
            <v>0</v>
          </cell>
          <cell r="Q701">
            <v>698</v>
          </cell>
          <cell r="S701" t="str">
            <v>EQUIPE ELE</v>
          </cell>
          <cell r="T701">
            <v>39064</v>
          </cell>
        </row>
        <row r="702">
          <cell r="B702" t="str">
            <v>DE.540.LC.01</v>
          </cell>
          <cell r="D702" t="str">
            <v>Lista De Linhas/ Cabos</v>
          </cell>
          <cell r="E702" t="str">
            <v>2 dias</v>
          </cell>
          <cell r="F702">
            <v>38908.375</v>
          </cell>
          <cell r="G702">
            <v>39065.333333333336</v>
          </cell>
          <cell r="H702" t="str">
            <v>NA</v>
          </cell>
          <cell r="I702">
            <v>38910.375</v>
          </cell>
          <cell r="J702">
            <v>39066.729166666664</v>
          </cell>
          <cell r="K702" t="str">
            <v>NA</v>
          </cell>
          <cell r="L702">
            <v>0.02</v>
          </cell>
          <cell r="M702">
            <v>0.5</v>
          </cell>
          <cell r="N702">
            <v>0</v>
          </cell>
          <cell r="O702">
            <v>0</v>
          </cell>
          <cell r="P702">
            <v>0</v>
          </cell>
          <cell r="Q702">
            <v>697</v>
          </cell>
          <cell r="S702" t="str">
            <v>EQUIPE ELE</v>
          </cell>
          <cell r="T702">
            <v>39066</v>
          </cell>
        </row>
        <row r="703">
          <cell r="D703" t="str">
            <v>Instrumentação</v>
          </cell>
          <cell r="E703" t="str">
            <v>8 dias</v>
          </cell>
          <cell r="F703">
            <v>38908.375</v>
          </cell>
          <cell r="G703">
            <v>39055.333333333336</v>
          </cell>
          <cell r="H703" t="str">
            <v>NA</v>
          </cell>
          <cell r="I703">
            <v>38923.375</v>
          </cell>
          <cell r="J703">
            <v>39064.729166666664</v>
          </cell>
          <cell r="K703" t="str">
            <v>NA</v>
          </cell>
          <cell r="L703">
            <v>0.09</v>
          </cell>
          <cell r="M703">
            <v>2</v>
          </cell>
          <cell r="N703">
            <v>0</v>
          </cell>
          <cell r="O703">
            <v>0</v>
          </cell>
          <cell r="P703">
            <v>0</v>
          </cell>
          <cell r="T703">
            <v>39064</v>
          </cell>
        </row>
        <row r="704">
          <cell r="B704" t="str">
            <v>DT.540.AJ.01</v>
          </cell>
          <cell r="D704" t="str">
            <v>Arranjos/ Layout’s/ Plano Diretor - Locação De Instrumentos</v>
          </cell>
          <cell r="E704" t="str">
            <v>8 dias</v>
          </cell>
          <cell r="F704">
            <v>38908.375</v>
          </cell>
          <cell r="G704">
            <v>39055.333333333336</v>
          </cell>
          <cell r="H704" t="str">
            <v>NA</v>
          </cell>
          <cell r="I704">
            <v>38918.375</v>
          </cell>
          <cell r="J704">
            <v>39064.729166666664</v>
          </cell>
          <cell r="K704" t="str">
            <v>NA</v>
          </cell>
          <cell r="L704">
            <v>0.09</v>
          </cell>
          <cell r="M704">
            <v>2</v>
          </cell>
          <cell r="N704">
            <v>0</v>
          </cell>
          <cell r="O704">
            <v>0</v>
          </cell>
          <cell r="P704">
            <v>0</v>
          </cell>
          <cell r="Q704" t="str">
            <v>684II</v>
          </cell>
          <cell r="S704" t="str">
            <v>EQUIPE TSA</v>
          </cell>
          <cell r="T704">
            <v>39064</v>
          </cell>
        </row>
        <row r="705">
          <cell r="B705" t="str">
            <v>1.4.6</v>
          </cell>
          <cell r="C705" t="str">
            <v>550A</v>
          </cell>
          <cell r="D705" t="str">
            <v>Telecomunicações e Informática</v>
          </cell>
          <cell r="E705" t="str">
            <v>9 dias</v>
          </cell>
          <cell r="F705">
            <v>38908.375</v>
          </cell>
          <cell r="G705">
            <v>39055.333333333336</v>
          </cell>
          <cell r="H705" t="str">
            <v>NA</v>
          </cell>
          <cell r="I705">
            <v>38929.375</v>
          </cell>
          <cell r="J705">
            <v>39065.729166666664</v>
          </cell>
          <cell r="K705" t="str">
            <v>NA</v>
          </cell>
          <cell r="L705">
            <v>0.21</v>
          </cell>
          <cell r="M705">
            <v>4.75</v>
          </cell>
          <cell r="N705">
            <v>0</v>
          </cell>
          <cell r="O705">
            <v>0</v>
          </cell>
          <cell r="P705">
            <v>0</v>
          </cell>
          <cell r="T705">
            <v>39065</v>
          </cell>
        </row>
        <row r="706">
          <cell r="D706" t="str">
            <v>Projeto Detalhado</v>
          </cell>
          <cell r="E706" t="str">
            <v>9 dias</v>
          </cell>
          <cell r="F706">
            <v>38908.375</v>
          </cell>
          <cell r="G706">
            <v>39055.333333333336</v>
          </cell>
          <cell r="H706" t="str">
            <v>NA</v>
          </cell>
          <cell r="I706">
            <v>38929.375</v>
          </cell>
          <cell r="J706">
            <v>39065.729166666664</v>
          </cell>
          <cell r="K706" t="str">
            <v>NA</v>
          </cell>
          <cell r="L706">
            <v>0.21</v>
          </cell>
          <cell r="M706">
            <v>4.75</v>
          </cell>
          <cell r="N706">
            <v>0</v>
          </cell>
          <cell r="O706">
            <v>0</v>
          </cell>
          <cell r="P706">
            <v>0</v>
          </cell>
          <cell r="T706">
            <v>39065</v>
          </cell>
        </row>
        <row r="707">
          <cell r="D707" t="str">
            <v>Elétrica</v>
          </cell>
          <cell r="E707" t="str">
            <v>9 dias</v>
          </cell>
          <cell r="F707">
            <v>38908.375</v>
          </cell>
          <cell r="G707">
            <v>39055.333333333336</v>
          </cell>
          <cell r="H707" t="str">
            <v>NA</v>
          </cell>
          <cell r="I707">
            <v>38929.375</v>
          </cell>
          <cell r="J707">
            <v>39065.729166666664</v>
          </cell>
          <cell r="K707" t="str">
            <v>NA</v>
          </cell>
          <cell r="L707">
            <v>0.21</v>
          </cell>
          <cell r="M707">
            <v>4.75</v>
          </cell>
          <cell r="N707">
            <v>0</v>
          </cell>
          <cell r="O707">
            <v>0</v>
          </cell>
          <cell r="P707">
            <v>0</v>
          </cell>
          <cell r="T707">
            <v>39065</v>
          </cell>
        </row>
        <row r="708">
          <cell r="D708" t="str">
            <v>Desenho De Detalhamento</v>
          </cell>
          <cell r="E708" t="str">
            <v>6 dias</v>
          </cell>
          <cell r="F708">
            <v>38908.375</v>
          </cell>
          <cell r="G708">
            <v>39055.333333333336</v>
          </cell>
          <cell r="H708" t="str">
            <v>NA</v>
          </cell>
          <cell r="I708">
            <v>38924.375</v>
          </cell>
          <cell r="J708">
            <v>39062.729166666664</v>
          </cell>
          <cell r="K708" t="str">
            <v>NA</v>
          </cell>
          <cell r="L708">
            <v>0.17</v>
          </cell>
          <cell r="M708">
            <v>4</v>
          </cell>
          <cell r="N708">
            <v>0</v>
          </cell>
          <cell r="O708">
            <v>0</v>
          </cell>
          <cell r="P708">
            <v>0</v>
          </cell>
          <cell r="R708" t="str">
            <v>709;710</v>
          </cell>
          <cell r="T708">
            <v>39062</v>
          </cell>
        </row>
        <row r="709">
          <cell r="B709" t="str">
            <v>DE.550.DD.01</v>
          </cell>
          <cell r="D709" t="str">
            <v>Rota De Telecomunicações</v>
          </cell>
          <cell r="E709" t="str">
            <v>6 dias</v>
          </cell>
          <cell r="F709">
            <v>38908.375</v>
          </cell>
          <cell r="G709">
            <v>39055.333333333336</v>
          </cell>
          <cell r="H709" t="str">
            <v>NA</v>
          </cell>
          <cell r="I709">
            <v>38916.375</v>
          </cell>
          <cell r="J709">
            <v>39062.729166666664</v>
          </cell>
          <cell r="K709" t="str">
            <v>NA</v>
          </cell>
          <cell r="L709">
            <v>0.09</v>
          </cell>
          <cell r="M709">
            <v>2</v>
          </cell>
          <cell r="N709">
            <v>0</v>
          </cell>
          <cell r="O709">
            <v>0</v>
          </cell>
          <cell r="P709">
            <v>0</v>
          </cell>
          <cell r="Q709" t="str">
            <v>697II</v>
          </cell>
          <cell r="R709" t="str">
            <v>708II</v>
          </cell>
          <cell r="S709" t="str">
            <v>EQUIPE ELE</v>
          </cell>
          <cell r="T709">
            <v>39062</v>
          </cell>
        </row>
        <row r="710">
          <cell r="B710" t="str">
            <v>DE.550.DD.02</v>
          </cell>
          <cell r="D710" t="str">
            <v>Rede De Telecomunicações</v>
          </cell>
          <cell r="E710" t="str">
            <v>6 dias</v>
          </cell>
          <cell r="F710">
            <v>38916.375</v>
          </cell>
          <cell r="G710">
            <v>39055.333333333336</v>
          </cell>
          <cell r="H710" t="str">
            <v>NA</v>
          </cell>
          <cell r="I710">
            <v>38924.375</v>
          </cell>
          <cell r="J710">
            <v>39062.729166666664</v>
          </cell>
          <cell r="K710" t="str">
            <v>NA</v>
          </cell>
          <cell r="L710">
            <v>0.09</v>
          </cell>
          <cell r="M710">
            <v>2</v>
          </cell>
          <cell r="N710">
            <v>0</v>
          </cell>
          <cell r="O710">
            <v>0</v>
          </cell>
          <cell r="P710">
            <v>0</v>
          </cell>
          <cell r="Q710" t="str">
            <v>707II</v>
          </cell>
          <cell r="S710" t="str">
            <v>EQUIPE ELE</v>
          </cell>
          <cell r="T710">
            <v>39062</v>
          </cell>
        </row>
        <row r="711">
          <cell r="B711" t="str">
            <v>DE.550.LC.01</v>
          </cell>
          <cell r="D711" t="str">
            <v>Lista De Linhas/ Cabos</v>
          </cell>
          <cell r="E711" t="str">
            <v>3 dias</v>
          </cell>
          <cell r="F711">
            <v>38924.375</v>
          </cell>
          <cell r="G711">
            <v>39063.333333333336</v>
          </cell>
          <cell r="H711" t="str">
            <v>NA</v>
          </cell>
          <cell r="I711">
            <v>38929.375</v>
          </cell>
          <cell r="J711">
            <v>39065.729166666664</v>
          </cell>
          <cell r="K711" t="str">
            <v>NA</v>
          </cell>
          <cell r="L711">
            <v>0.03</v>
          </cell>
          <cell r="M711">
            <v>0.63</v>
          </cell>
          <cell r="N711">
            <v>0</v>
          </cell>
          <cell r="O711">
            <v>0</v>
          </cell>
          <cell r="P711">
            <v>0</v>
          </cell>
          <cell r="Q711">
            <v>706</v>
          </cell>
          <cell r="S711" t="str">
            <v>EQUIPE ELE</v>
          </cell>
          <cell r="T711">
            <v>39065</v>
          </cell>
        </row>
        <row r="712">
          <cell r="B712" t="str">
            <v>DE.550.LM.01</v>
          </cell>
          <cell r="D712" t="str">
            <v>Lista De Materiais</v>
          </cell>
          <cell r="E712" t="str">
            <v>1 dia</v>
          </cell>
          <cell r="F712">
            <v>38924.375</v>
          </cell>
          <cell r="G712">
            <v>39063.333333333336</v>
          </cell>
          <cell r="H712" t="str">
            <v>NA</v>
          </cell>
          <cell r="I712">
            <v>38925.375</v>
          </cell>
          <cell r="J712">
            <v>39063.729166666664</v>
          </cell>
          <cell r="K712" t="str">
            <v>NA</v>
          </cell>
          <cell r="L712">
            <v>0.01</v>
          </cell>
          <cell r="M712">
            <v>0.13</v>
          </cell>
          <cell r="N712">
            <v>0</v>
          </cell>
          <cell r="O712">
            <v>0</v>
          </cell>
          <cell r="P712">
            <v>0</v>
          </cell>
          <cell r="Q712">
            <v>706</v>
          </cell>
          <cell r="S712" t="str">
            <v>EQUIPE ELE</v>
          </cell>
          <cell r="T712">
            <v>39063</v>
          </cell>
        </row>
        <row r="713">
          <cell r="B713" t="str">
            <v>1.4.7</v>
          </cell>
          <cell r="C713" t="str">
            <v>560A</v>
          </cell>
          <cell r="D713" t="str">
            <v>Vias e Acessos</v>
          </cell>
          <cell r="E713" t="str">
            <v>43 dias</v>
          </cell>
          <cell r="F713">
            <v>38845.375</v>
          </cell>
          <cell r="G713">
            <v>38884.333333333336</v>
          </cell>
          <cell r="H713">
            <v>38884.333333333336</v>
          </cell>
          <cell r="I713">
            <v>38860.375</v>
          </cell>
          <cell r="J713">
            <v>38947.729166666664</v>
          </cell>
          <cell r="K713" t="str">
            <v>NA</v>
          </cell>
          <cell r="L713">
            <v>1.49</v>
          </cell>
          <cell r="M713">
            <v>34</v>
          </cell>
          <cell r="N713">
            <v>22.65</v>
          </cell>
          <cell r="O713">
            <v>66.62</v>
          </cell>
          <cell r="P713">
            <v>66.62</v>
          </cell>
          <cell r="T713">
            <v>38947</v>
          </cell>
        </row>
        <row r="714">
          <cell r="D714" t="str">
            <v>Projeto Básico</v>
          </cell>
          <cell r="E714" t="str">
            <v>38 dias</v>
          </cell>
          <cell r="F714">
            <v>38845.333333333336</v>
          </cell>
          <cell r="G714">
            <v>38884.333333333336</v>
          </cell>
          <cell r="H714">
            <v>38884.333333333336</v>
          </cell>
          <cell r="I714">
            <v>38860.729166666664</v>
          </cell>
          <cell r="J714">
            <v>38938.729166666664</v>
          </cell>
          <cell r="K714" t="str">
            <v>NA</v>
          </cell>
          <cell r="L714">
            <v>0.37</v>
          </cell>
          <cell r="M714">
            <v>8.5</v>
          </cell>
          <cell r="N714">
            <v>8.15</v>
          </cell>
          <cell r="O714">
            <v>95.88</v>
          </cell>
          <cell r="P714">
            <v>95.88</v>
          </cell>
          <cell r="T714">
            <v>38938</v>
          </cell>
        </row>
        <row r="715">
          <cell r="D715" t="str">
            <v>Civil</v>
          </cell>
          <cell r="E715" t="str">
            <v>38 dias</v>
          </cell>
          <cell r="F715">
            <v>38845.333333333336</v>
          </cell>
          <cell r="G715">
            <v>38884.333333333336</v>
          </cell>
          <cell r="H715">
            <v>38884.333333333336</v>
          </cell>
          <cell r="I715">
            <v>38860.729166666664</v>
          </cell>
          <cell r="J715">
            <v>38938.729166666664</v>
          </cell>
          <cell r="K715" t="str">
            <v>NA</v>
          </cell>
          <cell r="L715">
            <v>0.37</v>
          </cell>
          <cell r="M715">
            <v>8.5</v>
          </cell>
          <cell r="N715">
            <v>8.15</v>
          </cell>
          <cell r="O715">
            <v>0</v>
          </cell>
          <cell r="P715">
            <v>95.88</v>
          </cell>
          <cell r="T715">
            <v>38938</v>
          </cell>
        </row>
        <row r="716">
          <cell r="B716" t="str">
            <v>BC.560.DB.01</v>
          </cell>
          <cell r="D716" t="str">
            <v>Desenho Básico - Estudo Traçado Acesso Usina</v>
          </cell>
          <cell r="E716" t="str">
            <v>21 dias</v>
          </cell>
          <cell r="F716">
            <v>38845.333333333336</v>
          </cell>
          <cell r="G716">
            <v>38903.333333333336</v>
          </cell>
          <cell r="H716">
            <v>38903.333333333336</v>
          </cell>
          <cell r="I716">
            <v>38853.729166666664</v>
          </cell>
          <cell r="J716">
            <v>38931.729166666664</v>
          </cell>
          <cell r="K716">
            <v>38931.729166666664</v>
          </cell>
          <cell r="L716">
            <v>0.22</v>
          </cell>
          <cell r="M716">
            <v>5</v>
          </cell>
          <cell r="N716">
            <v>5</v>
          </cell>
          <cell r="O716">
            <v>0</v>
          </cell>
          <cell r="P716">
            <v>100</v>
          </cell>
          <cell r="Q716" t="str">
            <v>16II</v>
          </cell>
          <cell r="R716" t="str">
            <v>716;719II</v>
          </cell>
          <cell r="S716" t="str">
            <v>EQUIPE CIV</v>
          </cell>
          <cell r="T716">
            <v>38931</v>
          </cell>
        </row>
        <row r="717">
          <cell r="B717" t="str">
            <v>BC.560.MD.01</v>
          </cell>
          <cell r="D717" t="str">
            <v>Memorial Descritivo - Estudo Traçado</v>
          </cell>
          <cell r="E717" t="str">
            <v>4 dias</v>
          </cell>
          <cell r="F717">
            <v>38845.333333333336</v>
          </cell>
          <cell r="G717">
            <v>38884.333333333336</v>
          </cell>
          <cell r="H717">
            <v>38884.333333333336</v>
          </cell>
          <cell r="I717">
            <v>38853.729166666664</v>
          </cell>
          <cell r="J717">
            <v>38890.729166666664</v>
          </cell>
          <cell r="K717" t="str">
            <v>NA</v>
          </cell>
          <cell r="L717">
            <v>0.15</v>
          </cell>
          <cell r="M717">
            <v>3.5</v>
          </cell>
          <cell r="N717">
            <v>3.15</v>
          </cell>
          <cell r="O717">
            <v>0</v>
          </cell>
          <cell r="P717">
            <v>90</v>
          </cell>
          <cell r="Q717" t="str">
            <v>16II</v>
          </cell>
          <cell r="R717">
            <v>716</v>
          </cell>
          <cell r="S717" t="str">
            <v>EQUIPE CIV</v>
          </cell>
          <cell r="T717">
            <v>38890</v>
          </cell>
        </row>
        <row r="718">
          <cell r="D718" t="str">
            <v>APROVAÇÃO EBX</v>
          </cell>
          <cell r="E718" t="str">
            <v>5 dias</v>
          </cell>
          <cell r="F718">
            <v>38853.375</v>
          </cell>
          <cell r="G718">
            <v>38932.333333333336</v>
          </cell>
          <cell r="H718" t="str">
            <v>NA</v>
          </cell>
          <cell r="I718">
            <v>38860.729166666664</v>
          </cell>
          <cell r="J718">
            <v>38938.729166666664</v>
          </cell>
          <cell r="K718" t="str">
            <v>NA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 t="str">
            <v>#ERRO</v>
          </cell>
          <cell r="Q718" t="str">
            <v>714;715</v>
          </cell>
          <cell r="T718">
            <v>38938</v>
          </cell>
        </row>
        <row r="719">
          <cell r="D719" t="str">
            <v>Projeto Detalhado</v>
          </cell>
          <cell r="E719" t="str">
            <v>26 dias</v>
          </cell>
          <cell r="F719" t="str">
            <v>NA</v>
          </cell>
          <cell r="G719">
            <v>38910.333333333336</v>
          </cell>
          <cell r="H719">
            <v>38910.333333333336</v>
          </cell>
          <cell r="I719" t="str">
            <v>NA</v>
          </cell>
          <cell r="J719">
            <v>38947.729166666664</v>
          </cell>
          <cell r="K719" t="str">
            <v>NA</v>
          </cell>
          <cell r="L719">
            <v>1.1100000000000001</v>
          </cell>
          <cell r="M719">
            <v>25.5</v>
          </cell>
          <cell r="N719">
            <v>14.5</v>
          </cell>
          <cell r="O719">
            <v>56.86</v>
          </cell>
          <cell r="P719">
            <v>56.86</v>
          </cell>
          <cell r="T719">
            <v>38947</v>
          </cell>
        </row>
        <row r="720">
          <cell r="D720" t="str">
            <v>Civil</v>
          </cell>
          <cell r="E720" t="str">
            <v>26 dias</v>
          </cell>
          <cell r="F720" t="str">
            <v>NA</v>
          </cell>
          <cell r="G720">
            <v>38910.333333333336</v>
          </cell>
          <cell r="H720">
            <v>38910.333333333336</v>
          </cell>
          <cell r="I720" t="str">
            <v>NA</v>
          </cell>
          <cell r="J720">
            <v>38947.729166666664</v>
          </cell>
          <cell r="K720" t="str">
            <v>NA</v>
          </cell>
          <cell r="L720">
            <v>1.1100000000000001</v>
          </cell>
          <cell r="M720">
            <v>25.5</v>
          </cell>
          <cell r="N720">
            <v>14.5</v>
          </cell>
          <cell r="O720">
            <v>0</v>
          </cell>
          <cell r="P720">
            <v>56.86</v>
          </cell>
          <cell r="T720">
            <v>38947</v>
          </cell>
        </row>
        <row r="721">
          <cell r="B721" t="str">
            <v>DC.560.DD.01</v>
          </cell>
          <cell r="D721" t="str">
            <v>Desenho De Detalhamento - Proj. Geométrico/ Terrapl.</v>
          </cell>
          <cell r="E721" t="str">
            <v>26 dias</v>
          </cell>
          <cell r="F721" t="str">
            <v>NA</v>
          </cell>
          <cell r="G721">
            <v>38910.333333333336</v>
          </cell>
          <cell r="H721">
            <v>38910.333333333336</v>
          </cell>
          <cell r="I721" t="str">
            <v>NA</v>
          </cell>
          <cell r="J721">
            <v>38947.729166666664</v>
          </cell>
          <cell r="K721" t="str">
            <v>NA</v>
          </cell>
          <cell r="L721">
            <v>0.92</v>
          </cell>
          <cell r="M721">
            <v>21</v>
          </cell>
          <cell r="N721">
            <v>10</v>
          </cell>
          <cell r="O721">
            <v>0</v>
          </cell>
          <cell r="P721">
            <v>47.62</v>
          </cell>
          <cell r="Q721" t="str">
            <v>714II</v>
          </cell>
          <cell r="R721" t="str">
            <v>720II;721II;609</v>
          </cell>
          <cell r="S721" t="str">
            <v>EQUIPE CIV</v>
          </cell>
          <cell r="T721">
            <v>38947</v>
          </cell>
        </row>
        <row r="722">
          <cell r="B722" t="str">
            <v>DC.560.MD.01</v>
          </cell>
          <cell r="D722" t="str">
            <v>Memorial Descritivo - Proj. Geométrico/ Acesso Principal</v>
          </cell>
          <cell r="E722" t="str">
            <v>4 dias</v>
          </cell>
          <cell r="F722" t="str">
            <v>NA</v>
          </cell>
          <cell r="G722">
            <v>38926.333333333336</v>
          </cell>
          <cell r="H722">
            <v>38926.333333333336</v>
          </cell>
          <cell r="I722" t="str">
            <v>NA</v>
          </cell>
          <cell r="J722">
            <v>38931.729166666664</v>
          </cell>
          <cell r="K722">
            <v>38931.729166666664</v>
          </cell>
          <cell r="L722">
            <v>0.08</v>
          </cell>
          <cell r="M722">
            <v>1.75</v>
          </cell>
          <cell r="N722">
            <v>1.75</v>
          </cell>
          <cell r="O722">
            <v>0</v>
          </cell>
          <cell r="P722">
            <v>100</v>
          </cell>
          <cell r="Q722" t="str">
            <v>719II</v>
          </cell>
          <cell r="S722" t="str">
            <v>EQUIPE CIV</v>
          </cell>
          <cell r="T722">
            <v>38931</v>
          </cell>
        </row>
        <row r="723">
          <cell r="B723" t="str">
            <v>DC.560.NS.01</v>
          </cell>
          <cell r="D723" t="str">
            <v>Notas De Serviço - Acesso Principal</v>
          </cell>
          <cell r="E723" t="str">
            <v>5 dias</v>
          </cell>
          <cell r="F723" t="str">
            <v>NA</v>
          </cell>
          <cell r="G723">
            <v>38929.333333333336</v>
          </cell>
          <cell r="H723">
            <v>38929.333333333336</v>
          </cell>
          <cell r="I723" t="str">
            <v>NA</v>
          </cell>
          <cell r="J723">
            <v>38933.729166666664</v>
          </cell>
          <cell r="K723">
            <v>38933.729166666664</v>
          </cell>
          <cell r="L723">
            <v>0.12</v>
          </cell>
          <cell r="M723">
            <v>2.75</v>
          </cell>
          <cell r="N723">
            <v>2.75</v>
          </cell>
          <cell r="O723">
            <v>0</v>
          </cell>
          <cell r="P723">
            <v>100</v>
          </cell>
          <cell r="Q723" t="str">
            <v>719II</v>
          </cell>
          <cell r="S723" t="str">
            <v>EQUIPE CIV</v>
          </cell>
          <cell r="T723">
            <v>38933</v>
          </cell>
        </row>
        <row r="724">
          <cell r="B724" t="str">
            <v>1.4.8</v>
          </cell>
          <cell r="C724" t="str">
            <v>570A</v>
          </cell>
          <cell r="D724" t="str">
            <v>Sala de Controle</v>
          </cell>
          <cell r="E724" t="str">
            <v>10 dias</v>
          </cell>
          <cell r="F724">
            <v>38845.375</v>
          </cell>
          <cell r="G724">
            <v>39055.333333333336</v>
          </cell>
          <cell r="H724" t="str">
            <v>NA</v>
          </cell>
          <cell r="I724">
            <v>38926.375</v>
          </cell>
          <cell r="J724">
            <v>39066.729166666664</v>
          </cell>
          <cell r="K724" t="str">
            <v>NA</v>
          </cell>
          <cell r="L724">
            <v>0.75</v>
          </cell>
          <cell r="M724">
            <v>17.13</v>
          </cell>
          <cell r="N724">
            <v>0</v>
          </cell>
          <cell r="O724">
            <v>0</v>
          </cell>
          <cell r="P724">
            <v>0</v>
          </cell>
          <cell r="T724">
            <v>39066</v>
          </cell>
        </row>
        <row r="725">
          <cell r="D725" t="str">
            <v>Projeto Básico</v>
          </cell>
          <cell r="E725" t="str">
            <v>7 dias</v>
          </cell>
          <cell r="F725">
            <v>38845.375</v>
          </cell>
          <cell r="G725">
            <v>39055.333333333336</v>
          </cell>
          <cell r="H725" t="str">
            <v>NA</v>
          </cell>
          <cell r="I725">
            <v>38888.375</v>
          </cell>
          <cell r="J725">
            <v>39063.729166666664</v>
          </cell>
          <cell r="K725" t="str">
            <v>NA</v>
          </cell>
          <cell r="L725">
            <v>0.25</v>
          </cell>
          <cell r="M725">
            <v>5.63</v>
          </cell>
          <cell r="N725">
            <v>0</v>
          </cell>
          <cell r="O725">
            <v>0</v>
          </cell>
          <cell r="P725">
            <v>0</v>
          </cell>
          <cell r="R725" t="str">
            <v>729II</v>
          </cell>
          <cell r="T725">
            <v>39063</v>
          </cell>
        </row>
        <row r="726">
          <cell r="D726" t="str">
            <v>Instrumentação</v>
          </cell>
          <cell r="E726" t="str">
            <v>7 dias</v>
          </cell>
          <cell r="F726">
            <v>38845.375</v>
          </cell>
          <cell r="G726">
            <v>39055.333333333336</v>
          </cell>
          <cell r="H726" t="str">
            <v>NA</v>
          </cell>
          <cell r="I726">
            <v>38888.375</v>
          </cell>
          <cell r="J726">
            <v>39063.729166666664</v>
          </cell>
          <cell r="K726" t="str">
            <v>NA</v>
          </cell>
          <cell r="L726">
            <v>0.25</v>
          </cell>
          <cell r="M726">
            <v>5.63</v>
          </cell>
          <cell r="N726">
            <v>0</v>
          </cell>
          <cell r="O726">
            <v>0</v>
          </cell>
          <cell r="P726">
            <v>0</v>
          </cell>
          <cell r="T726">
            <v>39063</v>
          </cell>
        </row>
        <row r="727">
          <cell r="B727" t="str">
            <v>BT.570.ET.01</v>
          </cell>
          <cell r="D727" t="str">
            <v>Especificação Técnica - Equipamentos/ Instrumentos</v>
          </cell>
          <cell r="E727" t="str">
            <v>6 dias</v>
          </cell>
          <cell r="F727">
            <v>38856.375</v>
          </cell>
          <cell r="G727">
            <v>39055.333333333336</v>
          </cell>
          <cell r="H727" t="str">
            <v>NA</v>
          </cell>
          <cell r="I727">
            <v>38888.375</v>
          </cell>
          <cell r="J727">
            <v>39062.729166666664</v>
          </cell>
          <cell r="K727" t="str">
            <v>NA</v>
          </cell>
          <cell r="L727">
            <v>0.11</v>
          </cell>
          <cell r="M727">
            <v>2.5</v>
          </cell>
          <cell r="N727">
            <v>0</v>
          </cell>
          <cell r="O727">
            <v>0</v>
          </cell>
          <cell r="P727">
            <v>0</v>
          </cell>
          <cell r="Q727" t="str">
            <v>684II</v>
          </cell>
          <cell r="S727" t="str">
            <v>EQUIPE TSA</v>
          </cell>
          <cell r="T727">
            <v>39062</v>
          </cell>
        </row>
        <row r="728">
          <cell r="B728" t="str">
            <v>BT.570.FD.01</v>
          </cell>
          <cell r="D728" t="str">
            <v>Folha De Dados</v>
          </cell>
          <cell r="E728" t="str">
            <v>7 dias</v>
          </cell>
          <cell r="F728">
            <v>38845.375</v>
          </cell>
          <cell r="G728">
            <v>39055.333333333336</v>
          </cell>
          <cell r="H728" t="str">
            <v>NA</v>
          </cell>
          <cell r="I728">
            <v>38856.375</v>
          </cell>
          <cell r="J728">
            <v>39063.729166666664</v>
          </cell>
          <cell r="K728" t="str">
            <v>NA</v>
          </cell>
          <cell r="L728">
            <v>0.14000000000000001</v>
          </cell>
          <cell r="M728">
            <v>3.13</v>
          </cell>
          <cell r="N728">
            <v>0</v>
          </cell>
          <cell r="O728">
            <v>0</v>
          </cell>
          <cell r="P728">
            <v>0</v>
          </cell>
          <cell r="Q728" t="str">
            <v>684II</v>
          </cell>
          <cell r="S728" t="str">
            <v>EQUIPE TSA</v>
          </cell>
          <cell r="T728">
            <v>39063</v>
          </cell>
        </row>
        <row r="729">
          <cell r="D729" t="str">
            <v>Projeto Detalhado</v>
          </cell>
          <cell r="E729" t="str">
            <v>10 dias</v>
          </cell>
          <cell r="F729">
            <v>38888.375</v>
          </cell>
          <cell r="G729">
            <v>39055.333333333336</v>
          </cell>
          <cell r="H729" t="str">
            <v>NA</v>
          </cell>
          <cell r="I729">
            <v>38926.375</v>
          </cell>
          <cell r="J729">
            <v>39066.729166666664</v>
          </cell>
          <cell r="K729" t="str">
            <v>NA</v>
          </cell>
          <cell r="L729">
            <v>0.5</v>
          </cell>
          <cell r="M729">
            <v>11.5</v>
          </cell>
          <cell r="N729">
            <v>0</v>
          </cell>
          <cell r="O729">
            <v>0</v>
          </cell>
          <cell r="P729">
            <v>0</v>
          </cell>
          <cell r="T729">
            <v>39066</v>
          </cell>
        </row>
        <row r="730">
          <cell r="D730" t="str">
            <v>Civil</v>
          </cell>
          <cell r="E730" t="str">
            <v>10 dias</v>
          </cell>
          <cell r="F730">
            <v>38888.375</v>
          </cell>
          <cell r="G730">
            <v>39055.333333333336</v>
          </cell>
          <cell r="H730" t="str">
            <v>NA</v>
          </cell>
          <cell r="I730">
            <v>38904.375</v>
          </cell>
          <cell r="J730">
            <v>39066.729166666664</v>
          </cell>
          <cell r="K730" t="str">
            <v>NA</v>
          </cell>
          <cell r="L730">
            <v>0.35</v>
          </cell>
          <cell r="M730">
            <v>8</v>
          </cell>
          <cell r="N730">
            <v>0</v>
          </cell>
          <cell r="O730">
            <v>0</v>
          </cell>
          <cell r="P730">
            <v>0</v>
          </cell>
          <cell r="T730">
            <v>39066</v>
          </cell>
        </row>
        <row r="731">
          <cell r="B731" t="str">
            <v>DC.570.DD.01</v>
          </cell>
          <cell r="D731" t="str">
            <v>Desenho De Detalhamento - Fundação, Vigas e Laje</v>
          </cell>
          <cell r="E731" t="str">
            <v>10 dias</v>
          </cell>
          <cell r="F731">
            <v>38888.375</v>
          </cell>
          <cell r="G731">
            <v>39055.333333333336</v>
          </cell>
          <cell r="H731" t="str">
            <v>NA</v>
          </cell>
          <cell r="I731">
            <v>38904.375</v>
          </cell>
          <cell r="J731">
            <v>39066.729166666664</v>
          </cell>
          <cell r="K731" t="str">
            <v>NA</v>
          </cell>
          <cell r="L731">
            <v>0.35</v>
          </cell>
          <cell r="M731">
            <v>8</v>
          </cell>
          <cell r="N731">
            <v>0</v>
          </cell>
          <cell r="O731">
            <v>0</v>
          </cell>
          <cell r="P731">
            <v>0</v>
          </cell>
          <cell r="Q731" t="str">
            <v>723II</v>
          </cell>
          <cell r="R731" t="str">
            <v>731II</v>
          </cell>
          <cell r="S731" t="str">
            <v>EQUIPE CIV</v>
          </cell>
          <cell r="T731">
            <v>39066</v>
          </cell>
        </row>
        <row r="732">
          <cell r="D732" t="str">
            <v>Elétrica</v>
          </cell>
          <cell r="E732" t="str">
            <v>3 dias</v>
          </cell>
          <cell r="F732">
            <v>38904.375</v>
          </cell>
          <cell r="G732">
            <v>39055.333333333336</v>
          </cell>
          <cell r="H732" t="str">
            <v>NA</v>
          </cell>
          <cell r="I732">
            <v>38911.375</v>
          </cell>
          <cell r="J732">
            <v>39057.729166666664</v>
          </cell>
          <cell r="K732" t="str">
            <v>NA</v>
          </cell>
          <cell r="L732">
            <v>0.02</v>
          </cell>
          <cell r="M732">
            <v>0.5</v>
          </cell>
          <cell r="N732">
            <v>0</v>
          </cell>
          <cell r="O732">
            <v>0</v>
          </cell>
          <cell r="P732">
            <v>0</v>
          </cell>
          <cell r="T732">
            <v>39057</v>
          </cell>
        </row>
        <row r="733">
          <cell r="B733" t="str">
            <v>DE.570.DD.01</v>
          </cell>
          <cell r="D733" t="str">
            <v>Desenho De Detalhamento - Malha De Aterramento</v>
          </cell>
          <cell r="E733" t="str">
            <v>3 dias</v>
          </cell>
          <cell r="F733">
            <v>38904.375</v>
          </cell>
          <cell r="G733">
            <v>39055.333333333336</v>
          </cell>
          <cell r="H733" t="str">
            <v>NA</v>
          </cell>
          <cell r="I733">
            <v>38909.375</v>
          </cell>
          <cell r="J733">
            <v>39057.729166666664</v>
          </cell>
          <cell r="K733" t="str">
            <v>NA</v>
          </cell>
          <cell r="L733">
            <v>0.02</v>
          </cell>
          <cell r="M733">
            <v>0.5</v>
          </cell>
          <cell r="N733">
            <v>0</v>
          </cell>
          <cell r="O733">
            <v>0</v>
          </cell>
          <cell r="P733">
            <v>0</v>
          </cell>
          <cell r="Q733" t="str">
            <v>729II</v>
          </cell>
          <cell r="R733">
            <v>740</v>
          </cell>
          <cell r="S733" t="str">
            <v>EQUIPE ELE</v>
          </cell>
          <cell r="T733">
            <v>39057</v>
          </cell>
        </row>
        <row r="734">
          <cell r="D734" t="str">
            <v>Instrumentação</v>
          </cell>
          <cell r="E734" t="str">
            <v>8 dias</v>
          </cell>
          <cell r="F734">
            <v>38911.375</v>
          </cell>
          <cell r="G734">
            <v>39055.333333333336</v>
          </cell>
          <cell r="H734" t="str">
            <v>NA</v>
          </cell>
          <cell r="I734">
            <v>38926.375</v>
          </cell>
          <cell r="J734">
            <v>39064.729166666664</v>
          </cell>
          <cell r="K734" t="str">
            <v>NA</v>
          </cell>
          <cell r="L734">
            <v>0.13</v>
          </cell>
          <cell r="M734">
            <v>3</v>
          </cell>
          <cell r="N734">
            <v>0</v>
          </cell>
          <cell r="O734">
            <v>0</v>
          </cell>
          <cell r="P734">
            <v>0</v>
          </cell>
          <cell r="T734">
            <v>39064</v>
          </cell>
        </row>
        <row r="735">
          <cell r="B735" t="str">
            <v>DT.570.DD.01</v>
          </cell>
          <cell r="D735" t="str">
            <v>Desenho De Detalhamento - Configuração Do Sistema</v>
          </cell>
          <cell r="E735" t="str">
            <v>8 dias</v>
          </cell>
          <cell r="F735">
            <v>38911.375</v>
          </cell>
          <cell r="G735">
            <v>39055.333333333336</v>
          </cell>
          <cell r="H735" t="str">
            <v>NA</v>
          </cell>
          <cell r="I735">
            <v>38923.375</v>
          </cell>
          <cell r="J735">
            <v>39064.729166666664</v>
          </cell>
          <cell r="K735" t="str">
            <v>NA</v>
          </cell>
          <cell r="L735">
            <v>0.13</v>
          </cell>
          <cell r="M735">
            <v>3</v>
          </cell>
          <cell r="N735">
            <v>0</v>
          </cell>
          <cell r="O735">
            <v>0</v>
          </cell>
          <cell r="P735">
            <v>0</v>
          </cell>
          <cell r="Q735" t="str">
            <v>684II</v>
          </cell>
          <cell r="S735" t="str">
            <v>EQUIPE TSA</v>
          </cell>
          <cell r="T735">
            <v>39064</v>
          </cell>
        </row>
        <row r="736">
          <cell r="B736" t="str">
            <v>1.4.9</v>
          </cell>
          <cell r="C736" t="str">
            <v>580A</v>
          </cell>
          <cell r="D736" t="str">
            <v>Sistema de Combate à Incêndio</v>
          </cell>
          <cell r="E736" t="str">
            <v>10 dias</v>
          </cell>
          <cell r="F736">
            <v>38881.375</v>
          </cell>
          <cell r="G736">
            <v>39050.333333333336</v>
          </cell>
          <cell r="H736" t="str">
            <v>NA</v>
          </cell>
          <cell r="I736">
            <v>38904.375</v>
          </cell>
          <cell r="J736">
            <v>39063.729166666664</v>
          </cell>
          <cell r="K736" t="str">
            <v>NA</v>
          </cell>
          <cell r="L736">
            <v>0.22</v>
          </cell>
          <cell r="M736">
            <v>5</v>
          </cell>
          <cell r="N736">
            <v>0</v>
          </cell>
          <cell r="O736">
            <v>0</v>
          </cell>
          <cell r="P736">
            <v>0</v>
          </cell>
          <cell r="T736">
            <v>39063</v>
          </cell>
        </row>
        <row r="737">
          <cell r="D737" t="str">
            <v>Projeto Detalhado</v>
          </cell>
          <cell r="E737" t="str">
            <v>10 dias</v>
          </cell>
          <cell r="F737">
            <v>38890.375</v>
          </cell>
          <cell r="G737">
            <v>39050.333333333336</v>
          </cell>
          <cell r="H737" t="str">
            <v>NA</v>
          </cell>
          <cell r="I737">
            <v>38904.375</v>
          </cell>
          <cell r="J737">
            <v>39063.729166666664</v>
          </cell>
          <cell r="K737" t="str">
            <v>NA</v>
          </cell>
          <cell r="L737">
            <v>0.22</v>
          </cell>
          <cell r="M737">
            <v>5</v>
          </cell>
          <cell r="N737">
            <v>0</v>
          </cell>
          <cell r="O737">
            <v>0</v>
          </cell>
          <cell r="P737">
            <v>0</v>
          </cell>
          <cell r="T737">
            <v>39063</v>
          </cell>
        </row>
        <row r="738">
          <cell r="D738" t="str">
            <v>Tubulação</v>
          </cell>
          <cell r="E738" t="str">
            <v>3 dias</v>
          </cell>
          <cell r="F738">
            <v>38890.375</v>
          </cell>
          <cell r="G738">
            <v>39050.333333333336</v>
          </cell>
          <cell r="H738" t="str">
            <v>NA</v>
          </cell>
          <cell r="I738">
            <v>38895.375</v>
          </cell>
          <cell r="J738">
            <v>39052.729166666664</v>
          </cell>
          <cell r="K738" t="str">
            <v>NA</v>
          </cell>
          <cell r="L738">
            <v>0.13</v>
          </cell>
          <cell r="M738">
            <v>3</v>
          </cell>
          <cell r="N738">
            <v>0</v>
          </cell>
          <cell r="O738">
            <v>0</v>
          </cell>
          <cell r="P738">
            <v>0</v>
          </cell>
          <cell r="T738">
            <v>39052</v>
          </cell>
        </row>
        <row r="739">
          <cell r="B739" t="str">
            <v>DH.580.RT.01</v>
          </cell>
          <cell r="D739" t="str">
            <v>Relatório Técnico - Análise Téc. Sistema De Incêndio</v>
          </cell>
          <cell r="E739" t="str">
            <v>3 dias</v>
          </cell>
          <cell r="F739">
            <v>38890.375</v>
          </cell>
          <cell r="G739">
            <v>39050.333333333336</v>
          </cell>
          <cell r="H739" t="str">
            <v>NA</v>
          </cell>
          <cell r="I739">
            <v>38895.375</v>
          </cell>
          <cell r="J739">
            <v>39052.729166666664</v>
          </cell>
          <cell r="K739" t="str">
            <v>NA</v>
          </cell>
          <cell r="L739">
            <v>0.13</v>
          </cell>
          <cell r="M739">
            <v>3</v>
          </cell>
          <cell r="N739">
            <v>0</v>
          </cell>
          <cell r="O739">
            <v>0</v>
          </cell>
          <cell r="P739">
            <v>0</v>
          </cell>
          <cell r="Q739" t="str">
            <v>674II</v>
          </cell>
          <cell r="S739" t="str">
            <v>EQUIPE TUB</v>
          </cell>
          <cell r="T739">
            <v>39052</v>
          </cell>
        </row>
        <row r="740">
          <cell r="D740" t="str">
            <v>Elétrica</v>
          </cell>
          <cell r="E740" t="str">
            <v>4 dias</v>
          </cell>
          <cell r="F740">
            <v>38890.375</v>
          </cell>
          <cell r="G740">
            <v>39058.333333333336</v>
          </cell>
          <cell r="H740" t="str">
            <v>NA</v>
          </cell>
          <cell r="I740">
            <v>38904.375</v>
          </cell>
          <cell r="J740">
            <v>39063.729166666664</v>
          </cell>
          <cell r="K740" t="str">
            <v>NA</v>
          </cell>
          <cell r="L740">
            <v>0.09</v>
          </cell>
          <cell r="M740">
            <v>2</v>
          </cell>
          <cell r="N740">
            <v>0</v>
          </cell>
          <cell r="O740">
            <v>0</v>
          </cell>
          <cell r="P740">
            <v>0</v>
          </cell>
          <cell r="T740">
            <v>39063</v>
          </cell>
        </row>
        <row r="741">
          <cell r="D741" t="str">
            <v>Desenho De Detalhamento</v>
          </cell>
          <cell r="E741" t="str">
            <v>4 dias</v>
          </cell>
          <cell r="F741">
            <v>38890.375</v>
          </cell>
          <cell r="G741">
            <v>39058.333333333336</v>
          </cell>
          <cell r="H741" t="str">
            <v>NA</v>
          </cell>
          <cell r="I741">
            <v>38902.375</v>
          </cell>
          <cell r="J741">
            <v>39063.729166666664</v>
          </cell>
          <cell r="K741" t="str">
            <v>NA</v>
          </cell>
          <cell r="L741">
            <v>0.09</v>
          </cell>
          <cell r="M741">
            <v>2</v>
          </cell>
          <cell r="N741">
            <v>0</v>
          </cell>
          <cell r="O741">
            <v>0</v>
          </cell>
          <cell r="P741">
            <v>0</v>
          </cell>
          <cell r="T741">
            <v>39063</v>
          </cell>
        </row>
        <row r="742">
          <cell r="B742" t="str">
            <v>DE.580.DD.01</v>
          </cell>
          <cell r="D742" t="str">
            <v>Distribuição De Força e Aterramento</v>
          </cell>
          <cell r="E742" t="str">
            <v>4 dias</v>
          </cell>
          <cell r="F742">
            <v>38890.375</v>
          </cell>
          <cell r="G742">
            <v>39058.333333333336</v>
          </cell>
          <cell r="H742" t="str">
            <v>NA</v>
          </cell>
          <cell r="I742">
            <v>38896.375</v>
          </cell>
          <cell r="J742">
            <v>39063.729166666664</v>
          </cell>
          <cell r="K742" t="str">
            <v>NA</v>
          </cell>
          <cell r="L742">
            <v>0.04</v>
          </cell>
          <cell r="M742">
            <v>1</v>
          </cell>
          <cell r="N742">
            <v>0</v>
          </cell>
          <cell r="O742">
            <v>0</v>
          </cell>
          <cell r="P742">
            <v>0</v>
          </cell>
          <cell r="Q742">
            <v>731</v>
          </cell>
          <cell r="R742" t="str">
            <v>741II</v>
          </cell>
          <cell r="S742" t="str">
            <v>EQUIPE ELE</v>
          </cell>
          <cell r="T742">
            <v>39063</v>
          </cell>
        </row>
        <row r="743">
          <cell r="B743" t="str">
            <v>DE.580.DD.02</v>
          </cell>
          <cell r="D743" t="str">
            <v>Iluminação</v>
          </cell>
          <cell r="E743" t="str">
            <v>4 dias</v>
          </cell>
          <cell r="F743">
            <v>38896.375</v>
          </cell>
          <cell r="G743">
            <v>39058.333333333336</v>
          </cell>
          <cell r="H743" t="str">
            <v>NA</v>
          </cell>
          <cell r="I743">
            <v>38902.375</v>
          </cell>
          <cell r="J743">
            <v>39063.729166666664</v>
          </cell>
          <cell r="K743" t="str">
            <v>NA</v>
          </cell>
          <cell r="L743">
            <v>0.04</v>
          </cell>
          <cell r="M743">
            <v>1</v>
          </cell>
          <cell r="N743">
            <v>0</v>
          </cell>
          <cell r="O743">
            <v>0</v>
          </cell>
          <cell r="P743">
            <v>0</v>
          </cell>
          <cell r="Q743" t="str">
            <v>740II</v>
          </cell>
          <cell r="S743" t="str">
            <v>EQUIPE ELE</v>
          </cell>
          <cell r="T743">
            <v>39063</v>
          </cell>
        </row>
        <row r="744">
          <cell r="B744" t="str">
            <v>1.4.10</v>
          </cell>
          <cell r="C744" t="str">
            <v>590A</v>
          </cell>
          <cell r="D744" t="str">
            <v>Instalações Provisórias</v>
          </cell>
          <cell r="E744" t="str">
            <v>7 dias</v>
          </cell>
          <cell r="F744" t="str">
            <v>NA</v>
          </cell>
          <cell r="G744">
            <v>38951.333333333336</v>
          </cell>
          <cell r="H744" t="str">
            <v>NA</v>
          </cell>
          <cell r="I744" t="str">
            <v>NA</v>
          </cell>
          <cell r="J744">
            <v>38959.729166666664</v>
          </cell>
          <cell r="K744" t="str">
            <v>NA</v>
          </cell>
          <cell r="L744">
            <v>0.17</v>
          </cell>
          <cell r="M744">
            <v>4</v>
          </cell>
          <cell r="N744">
            <v>0</v>
          </cell>
          <cell r="O744">
            <v>0</v>
          </cell>
          <cell r="P744">
            <v>0</v>
          </cell>
          <cell r="T744">
            <v>38959</v>
          </cell>
        </row>
        <row r="745">
          <cell r="D745" t="str">
            <v>Projeto Detalhado</v>
          </cell>
          <cell r="E745" t="str">
            <v>7 dias</v>
          </cell>
          <cell r="F745" t="str">
            <v>NA</v>
          </cell>
          <cell r="G745">
            <v>38951.333333333336</v>
          </cell>
          <cell r="H745" t="str">
            <v>NA</v>
          </cell>
          <cell r="I745" t="str">
            <v>NA</v>
          </cell>
          <cell r="J745">
            <v>38959.729166666664</v>
          </cell>
          <cell r="K745" t="str">
            <v>NA</v>
          </cell>
          <cell r="L745">
            <v>0.17</v>
          </cell>
          <cell r="M745">
            <v>4</v>
          </cell>
          <cell r="N745">
            <v>0</v>
          </cell>
          <cell r="O745">
            <v>0</v>
          </cell>
          <cell r="P745">
            <v>0</v>
          </cell>
          <cell r="T745">
            <v>38959</v>
          </cell>
        </row>
        <row r="746">
          <cell r="D746" t="str">
            <v>Civil</v>
          </cell>
          <cell r="E746" t="str">
            <v>7 dias</v>
          </cell>
          <cell r="F746" t="str">
            <v>NA</v>
          </cell>
          <cell r="G746">
            <v>38951.333333333336</v>
          </cell>
          <cell r="H746" t="str">
            <v>NA</v>
          </cell>
          <cell r="I746" t="str">
            <v>NA</v>
          </cell>
          <cell r="J746">
            <v>38959.729166666664</v>
          </cell>
          <cell r="K746" t="str">
            <v>NA</v>
          </cell>
          <cell r="L746">
            <v>0.17</v>
          </cell>
          <cell r="M746">
            <v>4</v>
          </cell>
          <cell r="N746">
            <v>0</v>
          </cell>
          <cell r="O746">
            <v>0</v>
          </cell>
          <cell r="P746">
            <v>0</v>
          </cell>
          <cell r="T746">
            <v>38959</v>
          </cell>
        </row>
        <row r="747">
          <cell r="B747" t="str">
            <v>DC.590.DD.01</v>
          </cell>
          <cell r="D747" t="str">
            <v>Desenho De Detalhamento - Casas Populares</v>
          </cell>
          <cell r="E747" t="str">
            <v>7 dias</v>
          </cell>
          <cell r="F747" t="str">
            <v>NA</v>
          </cell>
          <cell r="G747">
            <v>38951.333333333336</v>
          </cell>
          <cell r="H747" t="str">
            <v>NA</v>
          </cell>
          <cell r="I747" t="str">
            <v>NA</v>
          </cell>
          <cell r="J747">
            <v>38959.729166666664</v>
          </cell>
          <cell r="K747" t="str">
            <v>NA</v>
          </cell>
          <cell r="L747">
            <v>0.17</v>
          </cell>
          <cell r="M747">
            <v>4</v>
          </cell>
          <cell r="N747">
            <v>0</v>
          </cell>
          <cell r="O747">
            <v>0</v>
          </cell>
          <cell r="P747">
            <v>0</v>
          </cell>
          <cell r="Q747" t="str">
            <v>16II+77 dias</v>
          </cell>
          <cell r="S747" t="str">
            <v>EQUIPE ARQ</v>
          </cell>
          <cell r="T747">
            <v>38959</v>
          </cell>
        </row>
      </sheetData>
      <sheetData sheetId="12" refreshError="1">
        <row r="3">
          <cell r="B3" t="str">
            <v>COD</v>
          </cell>
          <cell r="C3" t="str">
            <v>DESCRIÇÃO DO DOCUMENTO</v>
          </cell>
          <cell r="D3" t="str">
            <v>PROJ</v>
          </cell>
          <cell r="E3" t="str">
            <v>FORM</v>
          </cell>
          <cell r="F3" t="str">
            <v>Descrição Do Documento</v>
          </cell>
          <cell r="G3" t="str">
            <v>Cod</v>
          </cell>
          <cell r="H3" t="str">
            <v>Proj</v>
          </cell>
          <cell r="I3" t="str">
            <v>Form</v>
          </cell>
        </row>
        <row r="4">
          <cell r="B4" t="str">
            <v>AA</v>
          </cell>
          <cell r="C4" t="str">
            <v>AVALIAÇÃO</v>
          </cell>
          <cell r="F4" t="str">
            <v>Avaliação</v>
          </cell>
          <cell r="G4" t="str">
            <v>AA</v>
          </cell>
          <cell r="H4">
            <v>0</v>
          </cell>
          <cell r="I4">
            <v>0</v>
          </cell>
        </row>
        <row r="5">
          <cell r="B5" t="str">
            <v>AC</v>
          </cell>
          <cell r="C5" t="str">
            <v>RELATÓRIO DE AÇÃO CORRETIVA</v>
          </cell>
          <cell r="F5" t="str">
            <v>Relatório De Ação Corretiva</v>
          </cell>
          <cell r="G5" t="str">
            <v>AC</v>
          </cell>
          <cell r="H5">
            <v>0</v>
          </cell>
          <cell r="I5">
            <v>0</v>
          </cell>
        </row>
        <row r="6">
          <cell r="B6" t="str">
            <v>AD</v>
          </cell>
          <cell r="C6" t="str">
            <v>AUTORIZAÇÃO DE DESPESAS</v>
          </cell>
          <cell r="F6" t="str">
            <v>Autorização De Despesas</v>
          </cell>
          <cell r="G6" t="str">
            <v>AD</v>
          </cell>
          <cell r="H6">
            <v>0</v>
          </cell>
          <cell r="I6">
            <v>0</v>
          </cell>
        </row>
        <row r="7">
          <cell r="B7" t="str">
            <v>AF</v>
          </cell>
          <cell r="C7" t="str">
            <v>ANÁLISE COMPARATIVA DE AVANÇO FÍSICO / FINANCEIRO</v>
          </cell>
          <cell r="F7" t="str">
            <v>Análise Comparativa De Avanço Físico/ Financeiro</v>
          </cell>
          <cell r="G7" t="str">
            <v>AF</v>
          </cell>
          <cell r="H7">
            <v>0</v>
          </cell>
          <cell r="I7">
            <v>0</v>
          </cell>
        </row>
        <row r="8">
          <cell r="B8" t="str">
            <v>AG</v>
          </cell>
          <cell r="C8" t="str">
            <v>ALVARÁS E INSCRIÇÕES</v>
          </cell>
          <cell r="F8" t="str">
            <v>Alvarás E Inscrições</v>
          </cell>
          <cell r="G8" t="str">
            <v>AG</v>
          </cell>
          <cell r="H8">
            <v>0</v>
          </cell>
          <cell r="I8">
            <v>0</v>
          </cell>
        </row>
        <row r="9">
          <cell r="B9" t="str">
            <v>AJ</v>
          </cell>
          <cell r="C9" t="str">
            <v>ARRANJOS / LAYOUT’S / PLANO DIRETOR</v>
          </cell>
          <cell r="D9" t="str">
            <v>BAS</v>
          </cell>
          <cell r="E9" t="str">
            <v>DES</v>
          </cell>
          <cell r="F9" t="str">
            <v>Arranjos/ Layout’s/ Plano Diretor</v>
          </cell>
          <cell r="G9" t="str">
            <v>AJ</v>
          </cell>
          <cell r="H9" t="str">
            <v>BAS</v>
          </cell>
          <cell r="I9" t="str">
            <v>DES</v>
          </cell>
        </row>
        <row r="10">
          <cell r="B10" t="str">
            <v>AL</v>
          </cell>
          <cell r="C10" t="str">
            <v>RELATÓRIO DE ANÁLISE CRÍTICA</v>
          </cell>
          <cell r="F10" t="str">
            <v>Relatório De Análise Crítica</v>
          </cell>
          <cell r="G10" t="str">
            <v>AL</v>
          </cell>
          <cell r="H10">
            <v>0</v>
          </cell>
          <cell r="I10">
            <v>0</v>
          </cell>
        </row>
        <row r="11">
          <cell r="B11" t="str">
            <v>AP</v>
          </cell>
          <cell r="C11" t="str">
            <v>RELATÓRIO DE ALTERAÇÃO DE PROJETO</v>
          </cell>
          <cell r="D11" t="str">
            <v>DET</v>
          </cell>
          <cell r="E11" t="str">
            <v>DOC</v>
          </cell>
          <cell r="F11" t="str">
            <v>Relatório De Alteração De Projeto</v>
          </cell>
          <cell r="G11" t="str">
            <v>AP</v>
          </cell>
          <cell r="H11" t="str">
            <v>DET</v>
          </cell>
          <cell r="I11" t="str">
            <v>DOC</v>
          </cell>
        </row>
        <row r="12">
          <cell r="B12" t="str">
            <v>AR</v>
          </cell>
          <cell r="C12" t="str">
            <v>ATA DE REUNIÃO</v>
          </cell>
          <cell r="F12" t="str">
            <v>Ata De Reunião</v>
          </cell>
          <cell r="G12" t="str">
            <v>AR</v>
          </cell>
          <cell r="H12">
            <v>0</v>
          </cell>
          <cell r="I12">
            <v>0</v>
          </cell>
        </row>
        <row r="13">
          <cell r="B13" t="str">
            <v>AT</v>
          </cell>
          <cell r="C13" t="str">
            <v>ATESTADO</v>
          </cell>
          <cell r="F13" t="str">
            <v>Atestado</v>
          </cell>
          <cell r="G13" t="str">
            <v>AT</v>
          </cell>
          <cell r="H13">
            <v>0</v>
          </cell>
          <cell r="I13">
            <v>0</v>
          </cell>
        </row>
        <row r="14">
          <cell r="B14" t="str">
            <v>AU</v>
          </cell>
          <cell r="C14" t="str">
            <v>RELATÓRIO DE AUDITORIA</v>
          </cell>
          <cell r="F14" t="str">
            <v>Relatório De Auditoria</v>
          </cell>
          <cell r="G14" t="str">
            <v>AU</v>
          </cell>
          <cell r="H14">
            <v>0</v>
          </cell>
          <cell r="I14">
            <v>0</v>
          </cell>
        </row>
        <row r="15">
          <cell r="B15" t="str">
            <v>BC</v>
          </cell>
          <cell r="C15" t="str">
            <v>BOLETIM DE CAIXA</v>
          </cell>
          <cell r="F15" t="str">
            <v>Boletim De Caixa</v>
          </cell>
          <cell r="G15" t="str">
            <v>BC</v>
          </cell>
          <cell r="H15">
            <v>0</v>
          </cell>
          <cell r="I15">
            <v>0</v>
          </cell>
        </row>
        <row r="16">
          <cell r="B16" t="str">
            <v>BD</v>
          </cell>
          <cell r="C16" t="str">
            <v>BANCO DE DADOS</v>
          </cell>
          <cell r="F16" t="str">
            <v>Banco De Dados</v>
          </cell>
          <cell r="G16" t="str">
            <v>BD</v>
          </cell>
          <cell r="H16">
            <v>0</v>
          </cell>
          <cell r="I16">
            <v>0</v>
          </cell>
        </row>
        <row r="17">
          <cell r="B17" t="str">
            <v>BF</v>
          </cell>
          <cell r="C17" t="str">
            <v>BENEFÍCIOS</v>
          </cell>
          <cell r="F17" t="str">
            <v>Benefícios</v>
          </cell>
          <cell r="G17" t="str">
            <v>BF</v>
          </cell>
          <cell r="H17">
            <v>0</v>
          </cell>
          <cell r="I17">
            <v>0</v>
          </cell>
        </row>
        <row r="18">
          <cell r="B18" t="str">
            <v>BL</v>
          </cell>
          <cell r="C18" t="str">
            <v>BALANÇO DE MASSAS</v>
          </cell>
          <cell r="D18" t="str">
            <v>BAS</v>
          </cell>
          <cell r="E18" t="str">
            <v>DES</v>
          </cell>
          <cell r="F18" t="str">
            <v>Balanço De Massas</v>
          </cell>
          <cell r="G18" t="str">
            <v>BL</v>
          </cell>
          <cell r="H18" t="str">
            <v>BAS</v>
          </cell>
          <cell r="I18" t="str">
            <v>DES</v>
          </cell>
        </row>
        <row r="19">
          <cell r="B19" t="str">
            <v>BM</v>
          </cell>
          <cell r="C19" t="str">
            <v>BOLETIM DE MEDIÇÃO</v>
          </cell>
          <cell r="F19" t="str">
            <v>Boletim De Medição</v>
          </cell>
          <cell r="G19" t="str">
            <v>BM</v>
          </cell>
          <cell r="H19">
            <v>0</v>
          </cell>
          <cell r="I19">
            <v>0</v>
          </cell>
        </row>
        <row r="20">
          <cell r="B20" t="str">
            <v>BS</v>
          </cell>
          <cell r="C20" t="str">
            <v>BOLETIM DE ACOMPANHAMENTO DE SERVIÇOS</v>
          </cell>
          <cell r="F20" t="str">
            <v>Boletim De Acompanhamento De Serviços</v>
          </cell>
          <cell r="G20" t="str">
            <v>BS</v>
          </cell>
          <cell r="H20">
            <v>0</v>
          </cell>
          <cell r="I20">
            <v>0</v>
          </cell>
        </row>
        <row r="21">
          <cell r="B21" t="str">
            <v>BU</v>
          </cell>
          <cell r="C21" t="str">
            <v>BALANÇO DE UTILIDADES</v>
          </cell>
          <cell r="D21" t="str">
            <v>BAS</v>
          </cell>
          <cell r="E21" t="str">
            <v>DES</v>
          </cell>
          <cell r="F21" t="str">
            <v>Balanço De Utilidades</v>
          </cell>
          <cell r="G21" t="str">
            <v>BU</v>
          </cell>
          <cell r="H21" t="str">
            <v>BAS</v>
          </cell>
          <cell r="I21" t="str">
            <v>DES</v>
          </cell>
        </row>
        <row r="22">
          <cell r="B22" t="str">
            <v>CA</v>
          </cell>
          <cell r="C22" t="str">
            <v>CARTA</v>
          </cell>
          <cell r="F22" t="str">
            <v>Carta</v>
          </cell>
          <cell r="G22" t="str">
            <v>CA</v>
          </cell>
          <cell r="H22">
            <v>0</v>
          </cell>
          <cell r="I22">
            <v>0</v>
          </cell>
        </row>
        <row r="23">
          <cell r="B23" t="str">
            <v>CE</v>
          </cell>
          <cell r="C23" t="str">
            <v>CONFIRMAÇÃO DE ENTENDIMENTO TELEFÔNICO</v>
          </cell>
          <cell r="F23" t="str">
            <v>Confirmação De Entendimento Telefônico</v>
          </cell>
          <cell r="G23" t="str">
            <v>CE</v>
          </cell>
          <cell r="H23">
            <v>0</v>
          </cell>
          <cell r="I23">
            <v>0</v>
          </cell>
        </row>
        <row r="24">
          <cell r="B24" t="str">
            <v>CF</v>
          </cell>
          <cell r="C24" t="str">
            <v>CADASTRO DE FORNECEDORES</v>
          </cell>
          <cell r="F24" t="str">
            <v>Cadastro De Fornecedores</v>
          </cell>
          <cell r="G24" t="str">
            <v>CF</v>
          </cell>
          <cell r="H24">
            <v>0</v>
          </cell>
          <cell r="I24">
            <v>0</v>
          </cell>
        </row>
        <row r="25">
          <cell r="B25" t="str">
            <v>CH</v>
          </cell>
          <cell r="C25" t="str">
            <v>CIPA/ ACIDENTE DO TRABALHO</v>
          </cell>
          <cell r="F25" t="str">
            <v>Cipa/ Acidente Do Trabalho</v>
          </cell>
          <cell r="G25" t="str">
            <v>CH</v>
          </cell>
          <cell r="H25">
            <v>0</v>
          </cell>
          <cell r="I25">
            <v>0</v>
          </cell>
        </row>
        <row r="26">
          <cell r="B26" t="str">
            <v>CI</v>
          </cell>
          <cell r="C26" t="str">
            <v>CORRESPONDÊNCIA INTERNA</v>
          </cell>
          <cell r="F26" t="str">
            <v>Correspondência Interna</v>
          </cell>
          <cell r="G26" t="str">
            <v>CI</v>
          </cell>
          <cell r="H26">
            <v>0</v>
          </cell>
          <cell r="I26">
            <v>0</v>
          </cell>
        </row>
        <row r="27">
          <cell r="B27" t="str">
            <v>CM</v>
          </cell>
          <cell r="C27" t="str">
            <v>CRITÉRIO DE MEDIÇÃO DE SERVIÇO</v>
          </cell>
          <cell r="D27" t="str">
            <v>BAS</v>
          </cell>
          <cell r="E27" t="str">
            <v>DOC</v>
          </cell>
          <cell r="F27" t="str">
            <v>Critério De Medição De Serviço</v>
          </cell>
          <cell r="G27" t="str">
            <v>CM</v>
          </cell>
          <cell r="H27" t="str">
            <v>BAS</v>
          </cell>
          <cell r="I27" t="str">
            <v>DOC</v>
          </cell>
        </row>
        <row r="28">
          <cell r="B28" t="str">
            <v>CN</v>
          </cell>
          <cell r="C28" t="str">
            <v>COMUNICAÇÃO DE NÃO CONFORMIDADE</v>
          </cell>
          <cell r="F28" t="str">
            <v>Comunicação De Não Conformidade</v>
          </cell>
          <cell r="G28" t="str">
            <v>CN</v>
          </cell>
          <cell r="H28">
            <v>0</v>
          </cell>
          <cell r="I28">
            <v>0</v>
          </cell>
        </row>
        <row r="29">
          <cell r="B29" t="str">
            <v>CP</v>
          </cell>
          <cell r="C29" t="str">
            <v>CRITÉRIO DE PROJETO</v>
          </cell>
          <cell r="D29" t="str">
            <v>BAS</v>
          </cell>
          <cell r="E29" t="str">
            <v>DOC</v>
          </cell>
          <cell r="F29" t="str">
            <v>Critério De Projeto</v>
          </cell>
          <cell r="G29" t="str">
            <v>CP</v>
          </cell>
          <cell r="H29" t="str">
            <v>BAS</v>
          </cell>
          <cell r="I29" t="str">
            <v>DOC</v>
          </cell>
        </row>
        <row r="30">
          <cell r="B30" t="str">
            <v>CR</v>
          </cell>
          <cell r="C30" t="str">
            <v>CRONOGRAMA</v>
          </cell>
          <cell r="F30" t="str">
            <v>Cronograma</v>
          </cell>
          <cell r="G30" t="str">
            <v>CR</v>
          </cell>
          <cell r="H30">
            <v>0</v>
          </cell>
          <cell r="I30">
            <v>0</v>
          </cell>
        </row>
        <row r="31">
          <cell r="B31" t="str">
            <v>CT</v>
          </cell>
          <cell r="C31" t="str">
            <v>CONTRATO</v>
          </cell>
          <cell r="F31" t="str">
            <v>Contrato</v>
          </cell>
          <cell r="G31" t="str">
            <v>CT</v>
          </cell>
          <cell r="H31">
            <v>0</v>
          </cell>
          <cell r="I31">
            <v>0</v>
          </cell>
        </row>
        <row r="32">
          <cell r="B32" t="str">
            <v>CT</v>
          </cell>
          <cell r="C32" t="str">
            <v>CONTRATO</v>
          </cell>
          <cell r="F32" t="str">
            <v>Contrato</v>
          </cell>
          <cell r="G32" t="str">
            <v>CT</v>
          </cell>
          <cell r="H32">
            <v>0</v>
          </cell>
          <cell r="I32">
            <v>0</v>
          </cell>
        </row>
        <row r="33">
          <cell r="B33" t="str">
            <v>DA</v>
          </cell>
          <cell r="C33" t="str">
            <v>DESCRIÇÃO E ANÁLISE DE CARGOS</v>
          </cell>
          <cell r="F33" t="str">
            <v>Descrição E Análise De Cargos</v>
          </cell>
          <cell r="G33" t="str">
            <v>DA</v>
          </cell>
          <cell r="H33">
            <v>0</v>
          </cell>
          <cell r="I33">
            <v>0</v>
          </cell>
        </row>
        <row r="34">
          <cell r="B34" t="str">
            <v>DB</v>
          </cell>
          <cell r="C34" t="str">
            <v>DESENHO BÁSICO</v>
          </cell>
          <cell r="D34" t="str">
            <v>BAS</v>
          </cell>
          <cell r="E34" t="str">
            <v>DES</v>
          </cell>
          <cell r="F34" t="str">
            <v>Desenho Básico</v>
          </cell>
          <cell r="G34" t="str">
            <v>DB</v>
          </cell>
          <cell r="H34" t="str">
            <v>BAS</v>
          </cell>
          <cell r="I34" t="str">
            <v>DES</v>
          </cell>
        </row>
        <row r="35">
          <cell r="B35" t="str">
            <v>DC</v>
          </cell>
          <cell r="C35" t="str">
            <v>DOSSIÊ PARCEIROS / CLIENTES / FORNECEDORES</v>
          </cell>
          <cell r="F35" t="str">
            <v>Dossiê Parceiros/ Clientes/ Fornecedores</v>
          </cell>
          <cell r="G35" t="str">
            <v>DC</v>
          </cell>
          <cell r="H35">
            <v>0</v>
          </cell>
          <cell r="I35">
            <v>0</v>
          </cell>
        </row>
        <row r="36">
          <cell r="B36" t="str">
            <v>DD</v>
          </cell>
          <cell r="C36" t="str">
            <v>DESENHO DE DETALHAMENTO</v>
          </cell>
          <cell r="D36" t="str">
            <v>DET</v>
          </cell>
          <cell r="E36" t="str">
            <v>DES</v>
          </cell>
          <cell r="F36" t="str">
            <v>Desenho De Detalhamento</v>
          </cell>
          <cell r="G36" t="str">
            <v>DD</v>
          </cell>
          <cell r="H36" t="str">
            <v>DET</v>
          </cell>
          <cell r="I36" t="str">
            <v>DES</v>
          </cell>
        </row>
        <row r="37">
          <cell r="B37" t="str">
            <v>DE</v>
          </cell>
          <cell r="C37" t="str">
            <v>DETALHES TÍPICOS</v>
          </cell>
          <cell r="D37" t="str">
            <v>DET</v>
          </cell>
          <cell r="E37" t="str">
            <v>DES</v>
          </cell>
          <cell r="F37" t="str">
            <v>Detalhes Típicos</v>
          </cell>
          <cell r="G37" t="str">
            <v>DE</v>
          </cell>
          <cell r="H37" t="str">
            <v>DET</v>
          </cell>
          <cell r="I37" t="str">
            <v>DES</v>
          </cell>
        </row>
        <row r="38">
          <cell r="B38" t="str">
            <v>DF</v>
          </cell>
          <cell r="C38" t="str">
            <v>DIAGRAMA FUNCIONAL</v>
          </cell>
          <cell r="D38" t="str">
            <v>DET</v>
          </cell>
          <cell r="E38" t="str">
            <v>DES</v>
          </cell>
          <cell r="F38" t="str">
            <v>Diagrama Funcional</v>
          </cell>
          <cell r="G38" t="str">
            <v>DF</v>
          </cell>
          <cell r="H38" t="str">
            <v>DET</v>
          </cell>
          <cell r="I38" t="str">
            <v>DES</v>
          </cell>
        </row>
        <row r="39">
          <cell r="B39" t="str">
            <v>DH</v>
          </cell>
          <cell r="C39" t="str">
            <v>DIAGRAMA DE MALHA (INSTRUMENTAÇÃO)</v>
          </cell>
          <cell r="D39" t="str">
            <v>BAS</v>
          </cell>
          <cell r="E39" t="str">
            <v>DES</v>
          </cell>
          <cell r="F39" t="str">
            <v>Diagrama De Malha (Instrumentação)</v>
          </cell>
          <cell r="G39" t="str">
            <v>DH</v>
          </cell>
          <cell r="H39" t="str">
            <v>BAS</v>
          </cell>
          <cell r="I39" t="str">
            <v>DES</v>
          </cell>
        </row>
        <row r="40">
          <cell r="B40" t="str">
            <v>DI</v>
          </cell>
          <cell r="C40" t="str">
            <v>DIAGRAMA DE INTERLIGAÇÃO</v>
          </cell>
          <cell r="D40" t="str">
            <v>DET</v>
          </cell>
          <cell r="E40" t="str">
            <v>DES</v>
          </cell>
          <cell r="F40" t="str">
            <v>Diagrama De Interligação</v>
          </cell>
          <cell r="G40" t="str">
            <v>DI</v>
          </cell>
          <cell r="H40" t="str">
            <v>DET</v>
          </cell>
          <cell r="I40" t="str">
            <v>DES</v>
          </cell>
        </row>
        <row r="41">
          <cell r="B41" t="str">
            <v>DL</v>
          </cell>
          <cell r="C41" t="str">
            <v>DIAGRAMA LÓGICO</v>
          </cell>
          <cell r="D41" t="str">
            <v>BAS</v>
          </cell>
          <cell r="E41" t="str">
            <v>DES</v>
          </cell>
          <cell r="F41" t="str">
            <v>Diagrama Lógico</v>
          </cell>
          <cell r="G41" t="str">
            <v>DL</v>
          </cell>
          <cell r="H41" t="str">
            <v>BAS</v>
          </cell>
          <cell r="I41" t="str">
            <v>DES</v>
          </cell>
        </row>
        <row r="42">
          <cell r="B42" t="str">
            <v>DM</v>
          </cell>
          <cell r="C42" t="str">
            <v>DIAGRAMA DE MONTAGEM</v>
          </cell>
          <cell r="D42" t="str">
            <v>DET</v>
          </cell>
          <cell r="E42" t="str">
            <v>DES</v>
          </cell>
          <cell r="F42" t="str">
            <v>Diagrama De Montagem</v>
          </cell>
          <cell r="G42" t="str">
            <v>DM</v>
          </cell>
          <cell r="H42" t="str">
            <v>DET</v>
          </cell>
          <cell r="I42" t="str">
            <v>DES</v>
          </cell>
        </row>
        <row r="43">
          <cell r="B43" t="str">
            <v>DP</v>
          </cell>
          <cell r="C43" t="str">
            <v>DESENHO DE PROJETO</v>
          </cell>
          <cell r="D43" t="str">
            <v>BAS</v>
          </cell>
          <cell r="E43" t="str">
            <v>DES</v>
          </cell>
          <cell r="F43" t="str">
            <v>Desenho De Projeto</v>
          </cell>
          <cell r="G43" t="str">
            <v>DP</v>
          </cell>
          <cell r="H43" t="str">
            <v>BAS</v>
          </cell>
          <cell r="I43" t="str">
            <v>DES</v>
          </cell>
        </row>
        <row r="44">
          <cell r="B44" t="str">
            <v>DT</v>
          </cell>
          <cell r="C44" t="str">
            <v>DIAGRAMA TRIFILAR</v>
          </cell>
          <cell r="D44" t="str">
            <v>DET</v>
          </cell>
          <cell r="E44" t="str">
            <v>DES</v>
          </cell>
          <cell r="F44" t="str">
            <v>Diagrama Trifilar</v>
          </cell>
          <cell r="G44" t="str">
            <v>DT</v>
          </cell>
          <cell r="H44" t="str">
            <v>DET</v>
          </cell>
          <cell r="I44" t="str">
            <v>DES</v>
          </cell>
        </row>
        <row r="45">
          <cell r="B45" t="str">
            <v>DU</v>
          </cell>
          <cell r="C45" t="str">
            <v>DIAGRAMA UNIFILAR</v>
          </cell>
          <cell r="D45" t="str">
            <v>DET</v>
          </cell>
          <cell r="E45" t="str">
            <v>DES</v>
          </cell>
          <cell r="F45" t="str">
            <v>Diagrama Unifilar</v>
          </cell>
          <cell r="G45" t="str">
            <v>DU</v>
          </cell>
          <cell r="H45" t="str">
            <v>DET</v>
          </cell>
          <cell r="I45" t="str">
            <v>DES</v>
          </cell>
        </row>
        <row r="46">
          <cell r="B46" t="str">
            <v>DV</v>
          </cell>
          <cell r="C46" t="str">
            <v>DIVERSOS</v>
          </cell>
          <cell r="F46" t="str">
            <v>Diversos</v>
          </cell>
          <cell r="G46" t="str">
            <v>DV</v>
          </cell>
          <cell r="H46">
            <v>0</v>
          </cell>
          <cell r="I46">
            <v>0</v>
          </cell>
        </row>
        <row r="47">
          <cell r="B47" t="str">
            <v>EA</v>
          </cell>
          <cell r="C47" t="str">
            <v>ESTRUTURA ANALÍTICA DE PROJETO – EAP</v>
          </cell>
          <cell r="F47" t="str">
            <v>Estrutura Analítica De Projeto – Eap</v>
          </cell>
          <cell r="G47" t="str">
            <v>EA</v>
          </cell>
          <cell r="H47">
            <v>0</v>
          </cell>
          <cell r="I47">
            <v>0</v>
          </cell>
        </row>
        <row r="48">
          <cell r="B48" t="str">
            <v>ED</v>
          </cell>
          <cell r="C48" t="str">
            <v>ESTUDOS / PLANOS</v>
          </cell>
          <cell r="D48" t="str">
            <v>BAS</v>
          </cell>
          <cell r="E48" t="str">
            <v>DOC</v>
          </cell>
          <cell r="F48" t="str">
            <v>Estudos / Planos</v>
          </cell>
          <cell r="G48" t="str">
            <v>ED</v>
          </cell>
          <cell r="H48" t="str">
            <v>BAS</v>
          </cell>
          <cell r="I48" t="str">
            <v>DOC</v>
          </cell>
        </row>
        <row r="49">
          <cell r="B49" t="str">
            <v>EM</v>
          </cell>
          <cell r="C49" t="str">
            <v>E-MAIL</v>
          </cell>
          <cell r="F49" t="str">
            <v>E-Mail</v>
          </cell>
          <cell r="G49" t="str">
            <v>EM</v>
          </cell>
          <cell r="H49">
            <v>0</v>
          </cell>
          <cell r="I49">
            <v>0</v>
          </cell>
        </row>
        <row r="50">
          <cell r="B50" t="str">
            <v>ES</v>
          </cell>
          <cell r="C50" t="str">
            <v>RELAÇÃO DE ENTRADAS / SAÍDAS</v>
          </cell>
          <cell r="D50" t="str">
            <v>DET</v>
          </cell>
          <cell r="E50" t="str">
            <v>DES</v>
          </cell>
          <cell r="F50" t="str">
            <v>Relação De Entradas/ Saídas</v>
          </cell>
          <cell r="G50" t="str">
            <v>ES</v>
          </cell>
          <cell r="H50" t="str">
            <v>DET</v>
          </cell>
          <cell r="I50" t="str">
            <v>DES</v>
          </cell>
        </row>
        <row r="51">
          <cell r="B51" t="str">
            <v>ET</v>
          </cell>
          <cell r="C51" t="str">
            <v>ESPECIFICAÇÃO TÉCNICA</v>
          </cell>
          <cell r="D51" t="str">
            <v>BAS</v>
          </cell>
          <cell r="E51" t="str">
            <v>DOC</v>
          </cell>
          <cell r="F51" t="str">
            <v>Especificação Técnica</v>
          </cell>
          <cell r="G51" t="str">
            <v>ET</v>
          </cell>
          <cell r="H51" t="str">
            <v>BAS</v>
          </cell>
          <cell r="I51" t="str">
            <v>DOC</v>
          </cell>
        </row>
        <row r="52">
          <cell r="B52" t="str">
            <v>EX</v>
          </cell>
          <cell r="C52" t="str">
            <v>PROGRAMA EXECUTÁVEL</v>
          </cell>
          <cell r="F52" t="str">
            <v>Programa Executável</v>
          </cell>
          <cell r="G52" t="str">
            <v>EX</v>
          </cell>
          <cell r="H52">
            <v>0</v>
          </cell>
          <cell r="I52">
            <v>0</v>
          </cell>
        </row>
        <row r="53">
          <cell r="B53" t="str">
            <v>FA</v>
          </cell>
          <cell r="C53" t="str">
            <v>FICHA DE ALTERAÇÃO DE FUNÇÃO E SALÁRIO (FAFS)</v>
          </cell>
          <cell r="F53" t="str">
            <v>Ficha De Alteração De Função E Salário (Fafs)</v>
          </cell>
          <cell r="G53" t="str">
            <v>FA</v>
          </cell>
          <cell r="H53">
            <v>0</v>
          </cell>
          <cell r="I53">
            <v>0</v>
          </cell>
        </row>
        <row r="54">
          <cell r="B54" t="str">
            <v>FD</v>
          </cell>
          <cell r="C54" t="str">
            <v>FOLHA DE DADOS</v>
          </cell>
          <cell r="D54" t="str">
            <v>BAS</v>
          </cell>
          <cell r="E54" t="str">
            <v>DOC</v>
          </cell>
          <cell r="F54" t="str">
            <v>Folha De Dados</v>
          </cell>
          <cell r="G54" t="str">
            <v>FD</v>
          </cell>
          <cell r="H54" t="str">
            <v>BAS</v>
          </cell>
          <cell r="I54" t="str">
            <v>DOC</v>
          </cell>
        </row>
        <row r="55">
          <cell r="B55" t="str">
            <v>FE</v>
          </cell>
          <cell r="C55" t="str">
            <v>FLUXOGRAMA DE ENGENHARIA</v>
          </cell>
          <cell r="D55" t="str">
            <v>BAS</v>
          </cell>
          <cell r="E55" t="str">
            <v>DES</v>
          </cell>
          <cell r="F55" t="str">
            <v>Fluxograma De Engenharia</v>
          </cell>
          <cell r="G55" t="str">
            <v>FE</v>
          </cell>
          <cell r="H55" t="str">
            <v>BAS</v>
          </cell>
          <cell r="I55" t="str">
            <v>DES</v>
          </cell>
        </row>
        <row r="56">
          <cell r="B56" t="str">
            <v>FG</v>
          </cell>
          <cell r="C56" t="str">
            <v>FLUXOGRAMA (GERAL)</v>
          </cell>
          <cell r="D56" t="str">
            <v>BAS</v>
          </cell>
          <cell r="E56" t="str">
            <v>DES</v>
          </cell>
          <cell r="F56" t="str">
            <v>Fluxograma (Geral)</v>
          </cell>
          <cell r="G56" t="str">
            <v>FG</v>
          </cell>
          <cell r="H56" t="str">
            <v>BAS</v>
          </cell>
          <cell r="I56" t="str">
            <v>DES</v>
          </cell>
        </row>
        <row r="57">
          <cell r="B57" t="str">
            <v>FL</v>
          </cell>
          <cell r="C57" t="str">
            <v>RELATÓRIO FLUXO DE CAIXA</v>
          </cell>
          <cell r="F57" t="str">
            <v>Relatório Fluxo De Caixa</v>
          </cell>
          <cell r="G57" t="str">
            <v>FL</v>
          </cell>
          <cell r="H57">
            <v>0</v>
          </cell>
          <cell r="I57">
            <v>0</v>
          </cell>
        </row>
        <row r="58">
          <cell r="B58" t="str">
            <v>FO</v>
          </cell>
          <cell r="C58" t="str">
            <v>PROGRAMA FONTE</v>
          </cell>
          <cell r="F58" t="str">
            <v>Programa Fonte</v>
          </cell>
          <cell r="G58" t="str">
            <v>FO</v>
          </cell>
          <cell r="H58">
            <v>0</v>
          </cell>
          <cell r="I58">
            <v>0</v>
          </cell>
        </row>
        <row r="59">
          <cell r="B59" t="str">
            <v>FP</v>
          </cell>
          <cell r="C59" t="str">
            <v>FLUXOGRAMA DE PROCESSO</v>
          </cell>
          <cell r="D59" t="str">
            <v>BAS</v>
          </cell>
          <cell r="E59" t="str">
            <v>DES</v>
          </cell>
          <cell r="F59" t="str">
            <v>Fluxograma De Processo</v>
          </cell>
          <cell r="G59" t="str">
            <v>FP</v>
          </cell>
          <cell r="H59" t="str">
            <v>BAS</v>
          </cell>
          <cell r="I59" t="str">
            <v>DES</v>
          </cell>
        </row>
        <row r="60">
          <cell r="B60" t="str">
            <v>FT</v>
          </cell>
          <cell r="C60" t="str">
            <v>FATURAS / NOTAS FISCAIS</v>
          </cell>
          <cell r="F60" t="str">
            <v>Faturas/ Notas Fiscais</v>
          </cell>
          <cell r="G60" t="str">
            <v>FT</v>
          </cell>
          <cell r="H60">
            <v>0</v>
          </cell>
          <cell r="I60">
            <v>0</v>
          </cell>
        </row>
        <row r="61">
          <cell r="B61" t="str">
            <v>FX</v>
          </cell>
          <cell r="C61" t="str">
            <v>FAX</v>
          </cell>
          <cell r="F61" t="str">
            <v>Fax</v>
          </cell>
          <cell r="G61" t="str">
            <v>FX</v>
          </cell>
          <cell r="H61">
            <v>0</v>
          </cell>
          <cell r="I61">
            <v>0</v>
          </cell>
        </row>
        <row r="62">
          <cell r="B62" t="str">
            <v>GF</v>
          </cell>
          <cell r="C62" t="str">
            <v>GRÁFICO</v>
          </cell>
          <cell r="F62" t="str">
            <v>Gráfico</v>
          </cell>
          <cell r="G62" t="str">
            <v>GF</v>
          </cell>
          <cell r="H62">
            <v>0</v>
          </cell>
          <cell r="I62">
            <v>0</v>
          </cell>
        </row>
        <row r="63">
          <cell r="B63" t="str">
            <v>GR</v>
          </cell>
          <cell r="C63" t="str">
            <v>GUIA DE REMESSA DE DOCUMENTOS</v>
          </cell>
          <cell r="F63" t="str">
            <v>Guia De Remessa De Documentos</v>
          </cell>
          <cell r="G63" t="str">
            <v>GR</v>
          </cell>
          <cell r="H63">
            <v>0</v>
          </cell>
          <cell r="I63">
            <v>0</v>
          </cell>
        </row>
        <row r="64">
          <cell r="B64" t="str">
            <v>HI</v>
          </cell>
          <cell r="C64" t="str">
            <v>HISTOGRAMA</v>
          </cell>
          <cell r="F64" t="str">
            <v>Histograma</v>
          </cell>
          <cell r="G64" t="str">
            <v>HI</v>
          </cell>
          <cell r="H64">
            <v>0</v>
          </cell>
          <cell r="I64">
            <v>0</v>
          </cell>
        </row>
        <row r="65">
          <cell r="B65" t="str">
            <v>HW</v>
          </cell>
          <cell r="C65" t="str">
            <v>FICHA DE HARDWARE</v>
          </cell>
          <cell r="F65" t="str">
            <v>Ficha De Hardware</v>
          </cell>
          <cell r="G65" t="str">
            <v>HW</v>
          </cell>
          <cell r="H65">
            <v>0</v>
          </cell>
          <cell r="I65">
            <v>0</v>
          </cell>
        </row>
        <row r="66">
          <cell r="B66" t="str">
            <v>IN</v>
          </cell>
          <cell r="C66" t="str">
            <v>CONTRATO SOCIAL E ALTERAÇÕES</v>
          </cell>
          <cell r="F66" t="str">
            <v>Contrato Social E Alterações</v>
          </cell>
          <cell r="G66" t="str">
            <v>IN</v>
          </cell>
          <cell r="H66">
            <v>0</v>
          </cell>
          <cell r="I66">
            <v>0</v>
          </cell>
        </row>
        <row r="67">
          <cell r="B67" t="str">
            <v>IS</v>
          </cell>
          <cell r="C67" t="str">
            <v>ISOMÉTRICO</v>
          </cell>
          <cell r="D67" t="str">
            <v>DET</v>
          </cell>
          <cell r="E67" t="str">
            <v>DES</v>
          </cell>
          <cell r="F67" t="str">
            <v>Isométrico</v>
          </cell>
          <cell r="G67" t="str">
            <v>IS</v>
          </cell>
          <cell r="H67" t="str">
            <v>DET</v>
          </cell>
          <cell r="I67" t="str">
            <v>DES</v>
          </cell>
        </row>
        <row r="68">
          <cell r="B68" t="str">
            <v>IT</v>
          </cell>
          <cell r="C68" t="str">
            <v>INSTRUÇÃO DE TRABALHO</v>
          </cell>
          <cell r="F68" t="str">
            <v>Instrução De Trabalho</v>
          </cell>
          <cell r="G68" t="str">
            <v>IT</v>
          </cell>
          <cell r="H68">
            <v>0</v>
          </cell>
          <cell r="I68">
            <v>0</v>
          </cell>
        </row>
        <row r="69">
          <cell r="B69" t="str">
            <v>LC</v>
          </cell>
          <cell r="C69" t="str">
            <v>LISTA DE LINHAS / CABOS</v>
          </cell>
          <cell r="D69" t="str">
            <v>DET</v>
          </cell>
          <cell r="E69" t="str">
            <v>DOC</v>
          </cell>
          <cell r="F69" t="str">
            <v>Lista De Linhas/ Cabos</v>
          </cell>
          <cell r="G69" t="str">
            <v>LC</v>
          </cell>
          <cell r="H69" t="str">
            <v>DET</v>
          </cell>
          <cell r="I69" t="str">
            <v>DOC</v>
          </cell>
        </row>
        <row r="70">
          <cell r="B70" t="str">
            <v>LD</v>
          </cell>
          <cell r="C70" t="str">
            <v>LISTA DE DOCUMENTOS</v>
          </cell>
          <cell r="F70" t="str">
            <v>Lista De Documentos</v>
          </cell>
          <cell r="G70" t="str">
            <v>LD</v>
          </cell>
          <cell r="H70">
            <v>0</v>
          </cell>
          <cell r="I70">
            <v>0</v>
          </cell>
        </row>
        <row r="71">
          <cell r="B71" t="str">
            <v>LE</v>
          </cell>
          <cell r="C71" t="str">
            <v>LISTA DE EQUIPAMENTOS / INSTRUMENTOS</v>
          </cell>
          <cell r="D71" t="str">
            <v>BAS</v>
          </cell>
          <cell r="E71" t="str">
            <v>DOC</v>
          </cell>
          <cell r="F71" t="str">
            <v>Lista De Equipamentos / Instrumentos</v>
          </cell>
          <cell r="G71" t="str">
            <v>LE</v>
          </cell>
          <cell r="H71" t="str">
            <v>BAS</v>
          </cell>
          <cell r="I71" t="str">
            <v>DOC</v>
          </cell>
        </row>
        <row r="72">
          <cell r="B72" t="str">
            <v>LF</v>
          </cell>
          <cell r="C72" t="str">
            <v>LISTA DE FERROS</v>
          </cell>
          <cell r="D72" t="str">
            <v>DET</v>
          </cell>
          <cell r="E72" t="str">
            <v>DOC</v>
          </cell>
          <cell r="F72" t="str">
            <v>Lista De Ferros</v>
          </cell>
          <cell r="G72" t="str">
            <v>LF</v>
          </cell>
          <cell r="H72" t="str">
            <v>DET</v>
          </cell>
          <cell r="I72" t="str">
            <v>DOC</v>
          </cell>
        </row>
        <row r="73">
          <cell r="B73" t="str">
            <v>LM</v>
          </cell>
          <cell r="C73" t="str">
            <v>LISTA DE MATERIAIS</v>
          </cell>
          <cell r="D73" t="str">
            <v>DET</v>
          </cell>
          <cell r="E73" t="str">
            <v>DOC</v>
          </cell>
          <cell r="F73" t="str">
            <v>Lista De Materiais</v>
          </cell>
          <cell r="G73" t="str">
            <v>LM</v>
          </cell>
          <cell r="H73" t="str">
            <v>DET</v>
          </cell>
          <cell r="I73" t="str">
            <v>DOC</v>
          </cell>
        </row>
        <row r="74">
          <cell r="B74" t="str">
            <v>LO</v>
          </cell>
          <cell r="C74" t="str">
            <v>LISTA DE DESPACHO</v>
          </cell>
          <cell r="F74" t="str">
            <v>Lista De Despacho</v>
          </cell>
          <cell r="G74" t="str">
            <v>LO</v>
          </cell>
          <cell r="H74">
            <v>0</v>
          </cell>
          <cell r="I74">
            <v>0</v>
          </cell>
        </row>
        <row r="75">
          <cell r="B75" t="str">
            <v>LP</v>
          </cell>
          <cell r="C75" t="str">
            <v>LISTA DE PENDÊNCIAS</v>
          </cell>
          <cell r="F75" t="str">
            <v>Lista De Pendências</v>
          </cell>
          <cell r="G75" t="str">
            <v>LP</v>
          </cell>
          <cell r="H75">
            <v>0</v>
          </cell>
          <cell r="I75">
            <v>0</v>
          </cell>
        </row>
        <row r="76">
          <cell r="B76" t="str">
            <v>LV</v>
          </cell>
          <cell r="C76" t="str">
            <v>LISTA DE VERIFICAÇÃO</v>
          </cell>
          <cell r="F76" t="str">
            <v>Lista De Verificação</v>
          </cell>
          <cell r="G76" t="str">
            <v>LV</v>
          </cell>
          <cell r="H76">
            <v>0</v>
          </cell>
          <cell r="I76">
            <v>0</v>
          </cell>
        </row>
        <row r="77">
          <cell r="B77" t="str">
            <v>MB</v>
          </cell>
          <cell r="C77" t="str">
            <v>MEDIÇÃO / NOTA DE DÉBITO</v>
          </cell>
          <cell r="F77" t="str">
            <v>Medição/ Nota De Débito</v>
          </cell>
          <cell r="G77" t="str">
            <v>MB</v>
          </cell>
          <cell r="H77">
            <v>0</v>
          </cell>
          <cell r="I77">
            <v>0</v>
          </cell>
        </row>
        <row r="78">
          <cell r="B78" t="str">
            <v>MC</v>
          </cell>
          <cell r="C78" t="str">
            <v>MEMÓRIA DE CÁLCULO</v>
          </cell>
          <cell r="D78" t="str">
            <v>DET</v>
          </cell>
          <cell r="E78" t="str">
            <v>DOC</v>
          </cell>
          <cell r="F78" t="str">
            <v>Memória De Cálculo</v>
          </cell>
          <cell r="G78" t="str">
            <v>MC</v>
          </cell>
          <cell r="H78" t="str">
            <v>DET</v>
          </cell>
          <cell r="I78" t="str">
            <v>DOC</v>
          </cell>
        </row>
        <row r="79">
          <cell r="B79" t="str">
            <v>MD</v>
          </cell>
          <cell r="C79" t="str">
            <v>MEMORIAL DESCRITIVO</v>
          </cell>
          <cell r="D79" t="str">
            <v>BAS</v>
          </cell>
          <cell r="E79" t="str">
            <v>DOC</v>
          </cell>
          <cell r="F79" t="str">
            <v>Memorial Descritivo</v>
          </cell>
          <cell r="G79" t="str">
            <v>MD</v>
          </cell>
          <cell r="H79" t="str">
            <v>BAS</v>
          </cell>
          <cell r="I79" t="str">
            <v>DOC</v>
          </cell>
        </row>
        <row r="80">
          <cell r="B80" t="str">
            <v>ME</v>
          </cell>
          <cell r="C80" t="str">
            <v>MUDANÇA DE ESCOPO</v>
          </cell>
          <cell r="F80" t="str">
            <v>Mudança De Escopo</v>
          </cell>
          <cell r="G80" t="str">
            <v>ME</v>
          </cell>
          <cell r="H80">
            <v>0</v>
          </cell>
          <cell r="I80">
            <v>0</v>
          </cell>
        </row>
        <row r="81">
          <cell r="B81" t="str">
            <v>MM</v>
          </cell>
          <cell r="C81" t="str">
            <v>MEMORANDO</v>
          </cell>
          <cell r="F81" t="str">
            <v>Memorando</v>
          </cell>
          <cell r="G81" t="str">
            <v>MM</v>
          </cell>
          <cell r="H81">
            <v>0</v>
          </cell>
          <cell r="I81">
            <v>0</v>
          </cell>
        </row>
        <row r="82">
          <cell r="B82" t="str">
            <v>MN</v>
          </cell>
          <cell r="C82" t="str">
            <v>MANUAIS / PROCEDIMENTOS</v>
          </cell>
          <cell r="F82" t="str">
            <v>Manuais/ Procedimentos</v>
          </cell>
          <cell r="G82" t="str">
            <v>MN</v>
          </cell>
          <cell r="H82">
            <v>0</v>
          </cell>
          <cell r="I82">
            <v>0</v>
          </cell>
        </row>
        <row r="83">
          <cell r="B83" t="str">
            <v>MO</v>
          </cell>
          <cell r="C83" t="str">
            <v>MANUAL DE OPERAÇÃO E / OU MANUTENÇÃO</v>
          </cell>
          <cell r="D83" t="str">
            <v>DET</v>
          </cell>
          <cell r="E83" t="str">
            <v>DOC</v>
          </cell>
          <cell r="F83" t="str">
            <v>Manual De Operação E/Ou Manutenção</v>
          </cell>
          <cell r="G83" t="str">
            <v>MO</v>
          </cell>
          <cell r="H83" t="str">
            <v>DET</v>
          </cell>
          <cell r="I83" t="str">
            <v>DOC</v>
          </cell>
        </row>
        <row r="84">
          <cell r="B84" t="str">
            <v>MP</v>
          </cell>
          <cell r="C84" t="str">
            <v>MALHA DE PROGRAMAÇÃO</v>
          </cell>
          <cell r="D84" t="str">
            <v>DET</v>
          </cell>
          <cell r="E84" t="str">
            <v>DOC</v>
          </cell>
          <cell r="F84" t="str">
            <v>Malha De Programação</v>
          </cell>
          <cell r="G84" t="str">
            <v>MP</v>
          </cell>
          <cell r="H84" t="str">
            <v>DET</v>
          </cell>
          <cell r="I84" t="str">
            <v>DOC</v>
          </cell>
        </row>
        <row r="85">
          <cell r="B85" t="str">
            <v>MQ</v>
          </cell>
          <cell r="C85" t="str">
            <v>MANUAL DA QUALIDADE</v>
          </cell>
          <cell r="F85" t="str">
            <v>Manual Da Qualidade</v>
          </cell>
          <cell r="G85" t="str">
            <v>MQ</v>
          </cell>
          <cell r="H85">
            <v>0</v>
          </cell>
          <cell r="I85">
            <v>0</v>
          </cell>
        </row>
        <row r="86">
          <cell r="B86" t="str">
            <v>MT</v>
          </cell>
          <cell r="C86" t="str">
            <v>MAPA DE CREDENCIAMENTO</v>
          </cell>
          <cell r="F86" t="str">
            <v>Mapa De Credenciamento</v>
          </cell>
          <cell r="G86" t="str">
            <v>MT</v>
          </cell>
          <cell r="H86">
            <v>0</v>
          </cell>
          <cell r="I86">
            <v>0</v>
          </cell>
        </row>
        <row r="87">
          <cell r="B87" t="str">
            <v>MU</v>
          </cell>
          <cell r="C87" t="str">
            <v>MANUAL DO USUÁRIO</v>
          </cell>
          <cell r="F87" t="str">
            <v>Manual Do Usuário</v>
          </cell>
          <cell r="G87" t="str">
            <v>MU</v>
          </cell>
          <cell r="H87">
            <v>0</v>
          </cell>
          <cell r="I87">
            <v>0</v>
          </cell>
        </row>
        <row r="88">
          <cell r="B88" t="str">
            <v>NA</v>
          </cell>
          <cell r="C88" t="str">
            <v>NADA CONSTA</v>
          </cell>
          <cell r="F88" t="str">
            <v>Nada Consta</v>
          </cell>
          <cell r="G88" t="str">
            <v>NA</v>
          </cell>
          <cell r="H88">
            <v>0</v>
          </cell>
          <cell r="I88">
            <v>0</v>
          </cell>
        </row>
        <row r="89">
          <cell r="B89" t="str">
            <v>NC</v>
          </cell>
          <cell r="C89" t="str">
            <v>NORMA DE COORDENAÇÃO</v>
          </cell>
          <cell r="F89" t="str">
            <v>Norma De Coordenação</v>
          </cell>
          <cell r="G89" t="str">
            <v>NC</v>
          </cell>
          <cell r="H89">
            <v>0</v>
          </cell>
          <cell r="I89">
            <v>0</v>
          </cell>
        </row>
        <row r="90">
          <cell r="B90" t="str">
            <v>NF</v>
          </cell>
          <cell r="C90" t="str">
            <v>RELATÓRIO / REGISTRO DE NÃO CONFORMIDADE</v>
          </cell>
          <cell r="F90" t="str">
            <v>Relatório/ Registro De Não Conformidade</v>
          </cell>
          <cell r="G90" t="str">
            <v>NF</v>
          </cell>
          <cell r="H90">
            <v>0</v>
          </cell>
          <cell r="I90">
            <v>0</v>
          </cell>
        </row>
        <row r="91">
          <cell r="B91" t="str">
            <v>NS</v>
          </cell>
          <cell r="C91" t="str">
            <v>NOTAS DE SERVIÇO</v>
          </cell>
          <cell r="D91" t="str">
            <v>BAS</v>
          </cell>
          <cell r="E91" t="str">
            <v>DOC</v>
          </cell>
          <cell r="F91" t="str">
            <v>Notas De Serviço</v>
          </cell>
          <cell r="G91" t="str">
            <v>NS</v>
          </cell>
          <cell r="H91" t="str">
            <v>BAS</v>
          </cell>
          <cell r="I91" t="str">
            <v>DOC</v>
          </cell>
        </row>
        <row r="92">
          <cell r="B92" t="str">
            <v>NT</v>
          </cell>
          <cell r="C92" t="str">
            <v>NORMAS TÉCNICAS</v>
          </cell>
          <cell r="D92" t="str">
            <v>BAS</v>
          </cell>
          <cell r="E92" t="str">
            <v>DOC</v>
          </cell>
          <cell r="F92" t="str">
            <v>Normas Técnicas</v>
          </cell>
          <cell r="G92" t="str">
            <v>NT</v>
          </cell>
          <cell r="H92" t="str">
            <v>BAS</v>
          </cell>
          <cell r="I92" t="str">
            <v>DOC</v>
          </cell>
        </row>
        <row r="93">
          <cell r="B93" t="str">
            <v>OC</v>
          </cell>
          <cell r="C93" t="str">
            <v>ORDEM DE COMPRA / AUTORIZAÇÃO DE SERVIÇO</v>
          </cell>
          <cell r="F93" t="str">
            <v>Ordem De Compra/ Autorização De Serviço</v>
          </cell>
          <cell r="G93" t="str">
            <v>OC</v>
          </cell>
          <cell r="H93">
            <v>0</v>
          </cell>
          <cell r="I93">
            <v>0</v>
          </cell>
        </row>
        <row r="94">
          <cell r="B94" t="str">
            <v>OG</v>
          </cell>
          <cell r="C94" t="str">
            <v>ORGANOGRAMAS</v>
          </cell>
          <cell r="F94" t="str">
            <v>Organogramas</v>
          </cell>
          <cell r="G94" t="str">
            <v>OG</v>
          </cell>
          <cell r="H94">
            <v>0</v>
          </cell>
          <cell r="I94">
            <v>0</v>
          </cell>
        </row>
        <row r="95">
          <cell r="B95" t="str">
            <v>OI</v>
          </cell>
          <cell r="C95" t="str">
            <v>ORÇAMENTO DE INVESTIMENTOS</v>
          </cell>
          <cell r="D95" t="str">
            <v>BAS</v>
          </cell>
          <cell r="E95" t="str">
            <v>DOC</v>
          </cell>
          <cell r="F95" t="str">
            <v>Orçamento De Investimentos</v>
          </cell>
          <cell r="G95" t="str">
            <v>OI</v>
          </cell>
          <cell r="H95" t="str">
            <v>BAS</v>
          </cell>
          <cell r="I95" t="str">
            <v>DOC</v>
          </cell>
        </row>
        <row r="96">
          <cell r="B96" t="str">
            <v>OR</v>
          </cell>
          <cell r="C96" t="str">
            <v>ORÇAMENTO</v>
          </cell>
          <cell r="F96" t="str">
            <v>Orçamento</v>
          </cell>
          <cell r="G96" t="str">
            <v>OR</v>
          </cell>
          <cell r="H96">
            <v>0</v>
          </cell>
          <cell r="I96">
            <v>0</v>
          </cell>
        </row>
        <row r="97">
          <cell r="B97" t="str">
            <v>OS</v>
          </cell>
          <cell r="C97" t="str">
            <v>ORDEM DE SERVIÇO</v>
          </cell>
          <cell r="F97" t="str">
            <v>Ordem De Serviço</v>
          </cell>
          <cell r="G97" t="str">
            <v>OS</v>
          </cell>
          <cell r="H97">
            <v>0</v>
          </cell>
          <cell r="I97">
            <v>0</v>
          </cell>
        </row>
        <row r="98">
          <cell r="B98" t="str">
            <v>PB</v>
          </cell>
          <cell r="C98" t="str">
            <v>PLANO DE BASES/ CARGAS</v>
          </cell>
          <cell r="D98" t="str">
            <v>BAS</v>
          </cell>
          <cell r="E98" t="str">
            <v>DOC</v>
          </cell>
          <cell r="F98" t="str">
            <v>Plano De Bases/ Cargas</v>
          </cell>
          <cell r="G98" t="str">
            <v>PB</v>
          </cell>
          <cell r="H98" t="str">
            <v>BAS</v>
          </cell>
          <cell r="I98" t="str">
            <v>DOC</v>
          </cell>
        </row>
        <row r="99">
          <cell r="B99" t="str">
            <v>PE</v>
          </cell>
          <cell r="C99" t="str">
            <v>PERIÓDICOS</v>
          </cell>
          <cell r="F99" t="str">
            <v>Periódicos</v>
          </cell>
          <cell r="G99" t="str">
            <v>PE</v>
          </cell>
          <cell r="H99">
            <v>0</v>
          </cell>
          <cell r="I99">
            <v>0</v>
          </cell>
        </row>
        <row r="100">
          <cell r="B100" t="str">
            <v>PF</v>
          </cell>
          <cell r="C100" t="str">
            <v>PADRÕES / FORMULÁRIOS</v>
          </cell>
          <cell r="F100" t="str">
            <v>Padrões/ Formulários</v>
          </cell>
          <cell r="G100" t="str">
            <v>PF</v>
          </cell>
          <cell r="H100">
            <v>0</v>
          </cell>
          <cell r="I100">
            <v>0</v>
          </cell>
        </row>
        <row r="101">
          <cell r="B101" t="str">
            <v>PI</v>
          </cell>
          <cell r="C101" t="str">
            <v>PROGRAMA DE INSPEÇÃO E TESTES</v>
          </cell>
          <cell r="D101" t="str">
            <v>DET</v>
          </cell>
          <cell r="E101" t="str">
            <v>DOC</v>
          </cell>
          <cell r="F101" t="str">
            <v>Programa De Inspeção E Testes</v>
          </cell>
          <cell r="G101" t="str">
            <v>PI</v>
          </cell>
          <cell r="H101" t="str">
            <v>DET</v>
          </cell>
          <cell r="I101" t="str">
            <v>DOC</v>
          </cell>
        </row>
        <row r="102">
          <cell r="B102" t="str">
            <v>PJ</v>
          </cell>
          <cell r="C102" t="str">
            <v>PESQUISA DE LEVANTAMENTO DE NECESSIDADES DE TREINAMENTO</v>
          </cell>
          <cell r="F102" t="str">
            <v>Pesquisa De Levantamento De Necessidades De Treinamento</v>
          </cell>
          <cell r="G102" t="str">
            <v>PJ</v>
          </cell>
          <cell r="H102">
            <v>0</v>
          </cell>
          <cell r="I102">
            <v>0</v>
          </cell>
        </row>
        <row r="103">
          <cell r="B103" t="str">
            <v>PL</v>
          </cell>
          <cell r="C103" t="str">
            <v>PLANO DE AUDITORIA</v>
          </cell>
          <cell r="F103" t="str">
            <v>Plano De Auditoria</v>
          </cell>
          <cell r="G103" t="str">
            <v>PL</v>
          </cell>
          <cell r="H103">
            <v>0</v>
          </cell>
          <cell r="I103">
            <v>0</v>
          </cell>
        </row>
        <row r="104">
          <cell r="B104" t="str">
            <v>PM</v>
          </cell>
          <cell r="C104" t="str">
            <v>PROGRAMAÇÃO</v>
          </cell>
          <cell r="F104" t="str">
            <v>Programação</v>
          </cell>
          <cell r="G104" t="str">
            <v>PM</v>
          </cell>
          <cell r="H104">
            <v>0</v>
          </cell>
          <cell r="I104">
            <v>0</v>
          </cell>
        </row>
        <row r="105">
          <cell r="B105" t="str">
            <v>PN</v>
          </cell>
          <cell r="C105" t="str">
            <v>PLANO DE CONTAS</v>
          </cell>
          <cell r="F105" t="str">
            <v>Plano De Contas</v>
          </cell>
          <cell r="G105" t="str">
            <v>PN</v>
          </cell>
          <cell r="H105">
            <v>0</v>
          </cell>
          <cell r="I105">
            <v>0</v>
          </cell>
        </row>
        <row r="106">
          <cell r="B106" t="str">
            <v>PO</v>
          </cell>
          <cell r="C106" t="str">
            <v>PROPOSTA</v>
          </cell>
          <cell r="F106" t="str">
            <v>Proposta</v>
          </cell>
          <cell r="G106" t="str">
            <v>PO</v>
          </cell>
          <cell r="H106">
            <v>0</v>
          </cell>
          <cell r="I106">
            <v>0</v>
          </cell>
        </row>
        <row r="107">
          <cell r="B107" t="str">
            <v>PQ</v>
          </cell>
          <cell r="C107" t="str">
            <v>PLANILHA DE QUANTITATIVOS</v>
          </cell>
          <cell r="D107" t="str">
            <v>DET</v>
          </cell>
          <cell r="E107" t="str">
            <v>DOC</v>
          </cell>
          <cell r="F107" t="str">
            <v>Planilha De Quantitativos</v>
          </cell>
          <cell r="G107" t="str">
            <v>PQ</v>
          </cell>
          <cell r="H107" t="str">
            <v>DET</v>
          </cell>
          <cell r="I107" t="str">
            <v>DOC</v>
          </cell>
        </row>
        <row r="108">
          <cell r="B108" t="str">
            <v>PR</v>
          </cell>
          <cell r="C108" t="str">
            <v>PRAD - PLANO DE RECUPERAÇÃO DE ÁREAS DEGRADADAS</v>
          </cell>
          <cell r="D108" t="str">
            <v>DET</v>
          </cell>
          <cell r="E108" t="str">
            <v>DOC</v>
          </cell>
          <cell r="F108" t="str">
            <v>Prad - Plano De Recuperação De Áreas Degradadas</v>
          </cell>
          <cell r="G108" t="str">
            <v>PR</v>
          </cell>
          <cell r="H108" t="str">
            <v>DET</v>
          </cell>
          <cell r="I108" t="str">
            <v>DOC</v>
          </cell>
        </row>
        <row r="109">
          <cell r="B109" t="str">
            <v>PS</v>
          </cell>
          <cell r="C109" t="str">
            <v>PLANOS DE SONDAGEM</v>
          </cell>
          <cell r="D109" t="str">
            <v>BAS</v>
          </cell>
          <cell r="E109" t="str">
            <v>DOC</v>
          </cell>
          <cell r="F109" t="str">
            <v>Planos De Sondagem</v>
          </cell>
          <cell r="G109" t="str">
            <v>PS</v>
          </cell>
          <cell r="H109" t="str">
            <v>BAS</v>
          </cell>
          <cell r="I109" t="str">
            <v>DOC</v>
          </cell>
        </row>
        <row r="110">
          <cell r="B110" t="str">
            <v>PT</v>
          </cell>
          <cell r="C110" t="str">
            <v>PARECER TÉCNICO</v>
          </cell>
          <cell r="D110" t="str">
            <v>DET</v>
          </cell>
          <cell r="E110" t="str">
            <v>DOC</v>
          </cell>
          <cell r="F110" t="str">
            <v>Parecer Técnico</v>
          </cell>
          <cell r="G110" t="str">
            <v>PT</v>
          </cell>
          <cell r="H110" t="str">
            <v>DET</v>
          </cell>
          <cell r="I110" t="str">
            <v>DOC</v>
          </cell>
        </row>
        <row r="111">
          <cell r="B111" t="str">
            <v>PU</v>
          </cell>
          <cell r="C111" t="str">
            <v>PROCURAÇÃO</v>
          </cell>
          <cell r="F111" t="str">
            <v>Procuração</v>
          </cell>
          <cell r="G111" t="str">
            <v>PU</v>
          </cell>
          <cell r="H111">
            <v>0</v>
          </cell>
          <cell r="I111">
            <v>0</v>
          </cell>
        </row>
        <row r="112">
          <cell r="B112" t="str">
            <v>PV</v>
          </cell>
          <cell r="C112" t="str">
            <v>PLANO DE METAS</v>
          </cell>
          <cell r="F112" t="str">
            <v>Plano De Metas</v>
          </cell>
          <cell r="G112" t="str">
            <v>PV</v>
          </cell>
          <cell r="H112">
            <v>0</v>
          </cell>
          <cell r="I112">
            <v>0</v>
          </cell>
        </row>
        <row r="113">
          <cell r="B113" t="str">
            <v>PX</v>
          </cell>
          <cell r="C113" t="str">
            <v>PROCEDIMENTOS GERAIS (PROJETO, GERENCIAMENTO E SUPRIMENTO)</v>
          </cell>
          <cell r="F113" t="str">
            <v>Procedimentos Gerais (Projeto, Gerenciamento E Suprimento)</v>
          </cell>
          <cell r="G113" t="str">
            <v>PX</v>
          </cell>
          <cell r="H113">
            <v>0</v>
          </cell>
          <cell r="I113">
            <v>0</v>
          </cell>
        </row>
        <row r="114">
          <cell r="B114" t="str">
            <v>QP</v>
          </cell>
          <cell r="C114" t="str">
            <v>QUADRO DE PESSOAL</v>
          </cell>
          <cell r="F114" t="str">
            <v>Quadro De Pessoal</v>
          </cell>
          <cell r="G114" t="str">
            <v>QP</v>
          </cell>
          <cell r="H114">
            <v>0</v>
          </cell>
          <cell r="I114">
            <v>0</v>
          </cell>
        </row>
        <row r="115">
          <cell r="B115" t="str">
            <v>RD</v>
          </cell>
          <cell r="C115" t="str">
            <v>RELATÓRIO DE DILIGENCIAMENTO / INSPEÇÃO</v>
          </cell>
          <cell r="D115" t="str">
            <v>DET</v>
          </cell>
          <cell r="E115" t="str">
            <v>DOC</v>
          </cell>
          <cell r="F115" t="str">
            <v>Relatório De Diligenciamento/ Inspeção</v>
          </cell>
          <cell r="G115" t="str">
            <v>RD</v>
          </cell>
          <cell r="H115" t="str">
            <v>DET</v>
          </cell>
          <cell r="I115" t="str">
            <v>DOC</v>
          </cell>
        </row>
        <row r="116">
          <cell r="B116" t="str">
            <v>RE</v>
          </cell>
          <cell r="C116" t="str">
            <v>RESUMO DE ATIVIDADES DO EMPREENDIMENTO</v>
          </cell>
          <cell r="F116" t="str">
            <v>Resumo De Atividades Do Empreendimento</v>
          </cell>
          <cell r="G116" t="str">
            <v>RE</v>
          </cell>
          <cell r="H116">
            <v>0</v>
          </cell>
          <cell r="I116">
            <v>0</v>
          </cell>
        </row>
        <row r="117">
          <cell r="B117" t="str">
            <v>RG</v>
          </cell>
          <cell r="C117" t="str">
            <v>RELATÓRIO GERENCIAL</v>
          </cell>
          <cell r="F117" t="str">
            <v>Relatório Gerencial</v>
          </cell>
          <cell r="G117" t="str">
            <v>RG</v>
          </cell>
          <cell r="H117">
            <v>0</v>
          </cell>
          <cell r="I117">
            <v>0</v>
          </cell>
        </row>
        <row r="118">
          <cell r="B118" t="str">
            <v>RJ</v>
          </cell>
          <cell r="C118" t="str">
            <v>REGISTRO DE TREINAMENTO NO TRABALHO</v>
          </cell>
          <cell r="F118" t="str">
            <v>Registro De Treinamento No Trabalho</v>
          </cell>
          <cell r="G118" t="str">
            <v>RJ</v>
          </cell>
          <cell r="H118">
            <v>0</v>
          </cell>
          <cell r="I118">
            <v>0</v>
          </cell>
        </row>
        <row r="119">
          <cell r="B119" t="str">
            <v>RM</v>
          </cell>
          <cell r="C119" t="str">
            <v>REQUISIÇÃO DE MATERIAIS</v>
          </cell>
          <cell r="D119" t="str">
            <v>DET</v>
          </cell>
          <cell r="E119" t="str">
            <v>DOC</v>
          </cell>
          <cell r="F119" t="str">
            <v>Requisição De Materiais</v>
          </cell>
          <cell r="G119" t="str">
            <v>RM</v>
          </cell>
          <cell r="H119" t="str">
            <v>DET</v>
          </cell>
          <cell r="I119" t="str">
            <v>DOC</v>
          </cell>
        </row>
        <row r="120">
          <cell r="B120" t="str">
            <v>RN</v>
          </cell>
          <cell r="C120" t="str">
            <v>RELATÓRIO DE COMERCIALIZAÇÃO</v>
          </cell>
          <cell r="F120" t="str">
            <v>Relatório De Comercialização</v>
          </cell>
          <cell r="G120" t="str">
            <v>RN</v>
          </cell>
          <cell r="H120">
            <v>0</v>
          </cell>
          <cell r="I120">
            <v>0</v>
          </cell>
        </row>
        <row r="121">
          <cell r="B121" t="str">
            <v>RO</v>
          </cell>
          <cell r="C121" t="str">
            <v>RELATÓRIO DIÁRIO DE OBRAS</v>
          </cell>
          <cell r="D121" t="str">
            <v>DET</v>
          </cell>
          <cell r="E121" t="str">
            <v>DOC</v>
          </cell>
          <cell r="F121" t="str">
            <v>Relatório Diário De Obras</v>
          </cell>
          <cell r="G121" t="str">
            <v>RO</v>
          </cell>
          <cell r="H121" t="str">
            <v>DET</v>
          </cell>
          <cell r="I121" t="str">
            <v>DOC</v>
          </cell>
        </row>
        <row r="122">
          <cell r="B122" t="str">
            <v>RP</v>
          </cell>
          <cell r="C122" t="str">
            <v>RELATÓRIO DE ANÁLISE DE PROPOSTAS</v>
          </cell>
          <cell r="D122" t="str">
            <v>DET</v>
          </cell>
          <cell r="E122" t="str">
            <v>DOC</v>
          </cell>
          <cell r="F122" t="str">
            <v>Relatório De Análise De Propostas</v>
          </cell>
          <cell r="G122" t="str">
            <v>RP</v>
          </cell>
          <cell r="H122" t="str">
            <v>DET</v>
          </cell>
          <cell r="I122" t="str">
            <v>DOC</v>
          </cell>
        </row>
        <row r="123">
          <cell r="B123" t="str">
            <v>RS</v>
          </cell>
          <cell r="C123" t="str">
            <v>RESOLUÇÕES</v>
          </cell>
          <cell r="F123" t="str">
            <v>Resoluções</v>
          </cell>
          <cell r="G123" t="str">
            <v>RS</v>
          </cell>
          <cell r="H123">
            <v>0</v>
          </cell>
          <cell r="I123">
            <v>0</v>
          </cell>
        </row>
        <row r="124">
          <cell r="B124" t="str">
            <v>RT</v>
          </cell>
          <cell r="C124" t="str">
            <v>RELATÓRIO TÉCNICO</v>
          </cell>
          <cell r="D124" t="str">
            <v>DET</v>
          </cell>
          <cell r="E124" t="str">
            <v>DOC</v>
          </cell>
          <cell r="F124" t="str">
            <v>Relatório Técnico</v>
          </cell>
          <cell r="G124" t="str">
            <v>RT</v>
          </cell>
          <cell r="H124" t="str">
            <v>DET</v>
          </cell>
          <cell r="I124" t="str">
            <v>DOC</v>
          </cell>
        </row>
        <row r="125">
          <cell r="B125" t="str">
            <v>RU</v>
          </cell>
          <cell r="C125" t="str">
            <v>RELAÇÃO DE FUNCIONÁRIOS</v>
          </cell>
          <cell r="F125" t="str">
            <v>Relação De Funcionários</v>
          </cell>
          <cell r="G125" t="str">
            <v>RU</v>
          </cell>
          <cell r="H125">
            <v>0</v>
          </cell>
          <cell r="I125">
            <v>0</v>
          </cell>
        </row>
        <row r="126">
          <cell r="B126" t="str">
            <v>RV</v>
          </cell>
          <cell r="C126" t="str">
            <v>RELATÓRIO FOTOGRÁFICO / VIAGEM</v>
          </cell>
          <cell r="D126" t="str">
            <v>DET</v>
          </cell>
          <cell r="E126" t="str">
            <v>DOC</v>
          </cell>
          <cell r="F126" t="str">
            <v>Relatório Fotográfico/ Viagem</v>
          </cell>
          <cell r="G126" t="str">
            <v>RV</v>
          </cell>
          <cell r="H126" t="str">
            <v>DET</v>
          </cell>
          <cell r="I126" t="str">
            <v>DOC</v>
          </cell>
        </row>
        <row r="127">
          <cell r="B127" t="str">
            <v>RX</v>
          </cell>
          <cell r="C127" t="str">
            <v>RELATÓRIO DE RECLAMAÇÕES DO CLIENTE</v>
          </cell>
          <cell r="F127" t="str">
            <v>Relatório De Reclamações Do Cliente</v>
          </cell>
          <cell r="G127" t="str">
            <v>RX</v>
          </cell>
          <cell r="H127">
            <v>0</v>
          </cell>
          <cell r="I127">
            <v>0</v>
          </cell>
        </row>
        <row r="128">
          <cell r="B128" t="str">
            <v>RY</v>
          </cell>
          <cell r="C128" t="str">
            <v>RECIBOS</v>
          </cell>
          <cell r="F128" t="str">
            <v>Recibos</v>
          </cell>
          <cell r="G128" t="str">
            <v>RY</v>
          </cell>
          <cell r="H128">
            <v>0</v>
          </cell>
          <cell r="I128">
            <v>0</v>
          </cell>
        </row>
        <row r="129">
          <cell r="B129" t="str">
            <v>RZ</v>
          </cell>
          <cell r="C129" t="str">
            <v>REQUISIÇÃO DE COMPRA</v>
          </cell>
          <cell r="D129" t="str">
            <v>BAS</v>
          </cell>
          <cell r="E129" t="str">
            <v>DOC</v>
          </cell>
          <cell r="F129" t="str">
            <v>Requisição De Compra</v>
          </cell>
          <cell r="G129" t="str">
            <v>RZ</v>
          </cell>
          <cell r="H129" t="str">
            <v>BAS</v>
          </cell>
          <cell r="I129" t="str">
            <v>DOC</v>
          </cell>
        </row>
        <row r="130">
          <cell r="B130" t="str">
            <v>SA</v>
          </cell>
          <cell r="C130" t="str">
            <v>SOLICITAÇÃO DE ADMISSÃO DE EMPREGADOS E ESTAGIÁRIOS</v>
          </cell>
          <cell r="F130" t="str">
            <v>Solicitação De Admissão De Empregados E Estagiários</v>
          </cell>
          <cell r="G130" t="str">
            <v>SA</v>
          </cell>
          <cell r="H130">
            <v>0</v>
          </cell>
          <cell r="I130">
            <v>0</v>
          </cell>
        </row>
        <row r="131">
          <cell r="B131" t="str">
            <v>SF</v>
          </cell>
          <cell r="C131" t="str">
            <v>RELAÇÃO DE SOFTWARE</v>
          </cell>
          <cell r="F131" t="str">
            <v>Relação De Software</v>
          </cell>
          <cell r="G131" t="str">
            <v>SF</v>
          </cell>
          <cell r="H131">
            <v>0</v>
          </cell>
          <cell r="I131">
            <v>0</v>
          </cell>
        </row>
        <row r="132">
          <cell r="B132" t="str">
            <v>SS</v>
          </cell>
          <cell r="C132" t="str">
            <v>SOLICITAÇÃO DE SERVIÇOS</v>
          </cell>
          <cell r="F132" t="str">
            <v>Solicitação De Serviços</v>
          </cell>
          <cell r="G132" t="str">
            <v>SS</v>
          </cell>
          <cell r="H132">
            <v>0</v>
          </cell>
          <cell r="I132">
            <v>0</v>
          </cell>
        </row>
        <row r="133">
          <cell r="B133" t="str">
            <v>ST</v>
          </cell>
          <cell r="C133" t="str">
            <v>RELATÓRIOS DOS SISTEMAS</v>
          </cell>
          <cell r="F133" t="str">
            <v>Relatórios Dos Sistemas</v>
          </cell>
          <cell r="G133" t="str">
            <v>ST</v>
          </cell>
          <cell r="H133">
            <v>0</v>
          </cell>
          <cell r="I133">
            <v>0</v>
          </cell>
        </row>
        <row r="134">
          <cell r="B134" t="str">
            <v>TD</v>
          </cell>
          <cell r="C134" t="str">
            <v>TESTES E LAUDOS DE PESSOAL</v>
          </cell>
          <cell r="F134" t="str">
            <v>Testes E Laudos De Pessoal</v>
          </cell>
          <cell r="G134" t="str">
            <v>TD</v>
          </cell>
          <cell r="H134">
            <v>0</v>
          </cell>
          <cell r="I134">
            <v>0</v>
          </cell>
        </row>
        <row r="135">
          <cell r="B135" t="str">
            <v>TE</v>
          </cell>
          <cell r="C135" t="str">
            <v>TERMO DE ENCERRAMENTO</v>
          </cell>
          <cell r="F135" t="str">
            <v>Termo De Encerramento</v>
          </cell>
          <cell r="G135" t="str">
            <v>TE</v>
          </cell>
          <cell r="H135">
            <v>0</v>
          </cell>
          <cell r="I135">
            <v>0</v>
          </cell>
        </row>
        <row r="136">
          <cell r="B136" t="str">
            <v>TP</v>
          </cell>
          <cell r="C136" t="str">
            <v>TERMO DE RESPONSABILIDADE</v>
          </cell>
          <cell r="F136" t="str">
            <v>Termo De Responsabilidade</v>
          </cell>
          <cell r="G136" t="str">
            <v>TP</v>
          </cell>
          <cell r="H136">
            <v>0</v>
          </cell>
          <cell r="I136">
            <v>0</v>
          </cell>
        </row>
        <row r="137">
          <cell r="B137" t="str">
            <v>TT</v>
          </cell>
          <cell r="C137" t="str">
            <v>TREINAMENTO</v>
          </cell>
          <cell r="F137" t="str">
            <v>Treinamento</v>
          </cell>
          <cell r="G137" t="str">
            <v>TT</v>
          </cell>
          <cell r="H137">
            <v>0</v>
          </cell>
          <cell r="I137">
            <v>0</v>
          </cell>
        </row>
      </sheetData>
      <sheetData sheetId="13" refreshError="1">
        <row r="3">
          <cell r="C3" t="str">
            <v>DIAS</v>
          </cell>
          <cell r="D3" t="str">
            <v>SEMANAS</v>
          </cell>
        </row>
        <row r="4">
          <cell r="C4">
            <v>38950</v>
          </cell>
          <cell r="D4" t="str">
            <v>S.01</v>
          </cell>
        </row>
        <row r="5">
          <cell r="C5">
            <v>38951</v>
          </cell>
          <cell r="D5" t="str">
            <v>S.01</v>
          </cell>
        </row>
        <row r="6">
          <cell r="C6">
            <v>38952</v>
          </cell>
          <cell r="D6" t="str">
            <v>S.01</v>
          </cell>
        </row>
        <row r="7">
          <cell r="C7">
            <v>38953</v>
          </cell>
          <cell r="D7" t="str">
            <v>S.01</v>
          </cell>
        </row>
        <row r="8">
          <cell r="C8">
            <v>38954</v>
          </cell>
          <cell r="D8" t="str">
            <v>S.01</v>
          </cell>
        </row>
        <row r="9">
          <cell r="C9">
            <v>38955</v>
          </cell>
          <cell r="D9" t="str">
            <v>S.01</v>
          </cell>
        </row>
        <row r="10">
          <cell r="C10">
            <v>38956</v>
          </cell>
          <cell r="D10" t="str">
            <v>S.01</v>
          </cell>
        </row>
        <row r="11">
          <cell r="C11">
            <v>38957</v>
          </cell>
          <cell r="D11" t="str">
            <v>S.02</v>
          </cell>
        </row>
        <row r="12">
          <cell r="C12">
            <v>38958</v>
          </cell>
          <cell r="D12" t="str">
            <v>S.02</v>
          </cell>
        </row>
        <row r="13">
          <cell r="C13">
            <v>38959</v>
          </cell>
          <cell r="D13" t="str">
            <v>S.02</v>
          </cell>
        </row>
        <row r="14">
          <cell r="C14">
            <v>38960</v>
          </cell>
          <cell r="D14" t="str">
            <v>S.02</v>
          </cell>
        </row>
        <row r="15">
          <cell r="C15">
            <v>38961</v>
          </cell>
          <cell r="D15" t="str">
            <v>S.02</v>
          </cell>
        </row>
        <row r="16">
          <cell r="C16">
            <v>38962</v>
          </cell>
          <cell r="D16" t="str">
            <v>S.02</v>
          </cell>
        </row>
        <row r="17">
          <cell r="C17">
            <v>38963</v>
          </cell>
          <cell r="D17" t="str">
            <v>S.02</v>
          </cell>
        </row>
        <row r="18">
          <cell r="C18">
            <v>38964</v>
          </cell>
          <cell r="D18" t="str">
            <v>S.03</v>
          </cell>
        </row>
        <row r="19">
          <cell r="C19">
            <v>38965</v>
          </cell>
          <cell r="D19" t="str">
            <v>S.03</v>
          </cell>
        </row>
        <row r="20">
          <cell r="C20">
            <v>38966</v>
          </cell>
          <cell r="D20" t="str">
            <v>S.03</v>
          </cell>
        </row>
        <row r="21">
          <cell r="C21">
            <v>38967</v>
          </cell>
          <cell r="D21" t="str">
            <v>S.03</v>
          </cell>
        </row>
        <row r="22">
          <cell r="C22">
            <v>38968</v>
          </cell>
          <cell r="D22" t="str">
            <v>S.03</v>
          </cell>
        </row>
        <row r="23">
          <cell r="C23">
            <v>38969</v>
          </cell>
          <cell r="D23" t="str">
            <v>S.03</v>
          </cell>
        </row>
        <row r="24">
          <cell r="C24">
            <v>38970</v>
          </cell>
          <cell r="D24" t="str">
            <v>S.03</v>
          </cell>
        </row>
        <row r="25">
          <cell r="C25">
            <v>38971</v>
          </cell>
          <cell r="D25" t="str">
            <v>S.04</v>
          </cell>
        </row>
        <row r="26">
          <cell r="C26">
            <v>38972</v>
          </cell>
          <cell r="D26" t="str">
            <v>S.04</v>
          </cell>
        </row>
        <row r="27">
          <cell r="C27">
            <v>38973</v>
          </cell>
          <cell r="D27" t="str">
            <v>S.04</v>
          </cell>
        </row>
        <row r="28">
          <cell r="C28">
            <v>38974</v>
          </cell>
          <cell r="D28" t="str">
            <v>S.04</v>
          </cell>
        </row>
        <row r="29">
          <cell r="C29">
            <v>38975</v>
          </cell>
          <cell r="D29" t="str">
            <v>S.04</v>
          </cell>
        </row>
        <row r="30">
          <cell r="C30">
            <v>38976</v>
          </cell>
          <cell r="D30" t="str">
            <v>S.04</v>
          </cell>
        </row>
        <row r="31">
          <cell r="C31">
            <v>38977</v>
          </cell>
          <cell r="D31" t="str">
            <v>S.04</v>
          </cell>
        </row>
        <row r="32">
          <cell r="C32">
            <v>38978</v>
          </cell>
          <cell r="D32" t="str">
            <v>S.05</v>
          </cell>
        </row>
        <row r="33">
          <cell r="C33">
            <v>38979</v>
          </cell>
          <cell r="D33" t="str">
            <v>S.05</v>
          </cell>
        </row>
        <row r="34">
          <cell r="C34">
            <v>38980</v>
          </cell>
          <cell r="D34" t="str">
            <v>S.05</v>
          </cell>
        </row>
        <row r="35">
          <cell r="C35">
            <v>38981</v>
          </cell>
          <cell r="D35" t="str">
            <v>S.05</v>
          </cell>
        </row>
        <row r="36">
          <cell r="C36">
            <v>38982</v>
          </cell>
          <cell r="D36" t="str">
            <v>S.05</v>
          </cell>
        </row>
        <row r="37">
          <cell r="C37">
            <v>38983</v>
          </cell>
          <cell r="D37" t="str">
            <v>S.05</v>
          </cell>
        </row>
        <row r="38">
          <cell r="C38">
            <v>38984</v>
          </cell>
          <cell r="D38" t="str">
            <v>S.05</v>
          </cell>
        </row>
        <row r="39">
          <cell r="C39">
            <v>38985</v>
          </cell>
          <cell r="D39" t="str">
            <v>S.06</v>
          </cell>
        </row>
        <row r="40">
          <cell r="C40">
            <v>38986</v>
          </cell>
          <cell r="D40" t="str">
            <v>S.06</v>
          </cell>
        </row>
        <row r="41">
          <cell r="C41">
            <v>38987</v>
          </cell>
          <cell r="D41" t="str">
            <v>S.06</v>
          </cell>
        </row>
        <row r="42">
          <cell r="C42">
            <v>38988</v>
          </cell>
          <cell r="D42" t="str">
            <v>S.06</v>
          </cell>
        </row>
        <row r="43">
          <cell r="C43">
            <v>38989</v>
          </cell>
          <cell r="D43" t="str">
            <v>S.06</v>
          </cell>
        </row>
        <row r="44">
          <cell r="C44">
            <v>38990</v>
          </cell>
          <cell r="D44" t="str">
            <v>S.06</v>
          </cell>
        </row>
        <row r="45">
          <cell r="C45">
            <v>38991</v>
          </cell>
          <cell r="D45" t="str">
            <v>S.06</v>
          </cell>
        </row>
        <row r="46">
          <cell r="C46">
            <v>38992</v>
          </cell>
          <cell r="D46" t="str">
            <v>S.07</v>
          </cell>
        </row>
        <row r="47">
          <cell r="C47">
            <v>38993</v>
          </cell>
          <cell r="D47" t="str">
            <v>S.07</v>
          </cell>
        </row>
        <row r="48">
          <cell r="C48">
            <v>38994</v>
          </cell>
          <cell r="D48" t="str">
            <v>S.07</v>
          </cell>
        </row>
        <row r="49">
          <cell r="C49">
            <v>38995</v>
          </cell>
          <cell r="D49" t="str">
            <v>S.07</v>
          </cell>
        </row>
        <row r="50">
          <cell r="C50">
            <v>38996</v>
          </cell>
          <cell r="D50" t="str">
            <v>S.07</v>
          </cell>
        </row>
        <row r="51">
          <cell r="C51">
            <v>38997</v>
          </cell>
          <cell r="D51" t="str">
            <v>S.07</v>
          </cell>
        </row>
        <row r="52">
          <cell r="C52">
            <v>38998</v>
          </cell>
          <cell r="D52" t="str">
            <v>S.07</v>
          </cell>
        </row>
        <row r="53">
          <cell r="C53">
            <v>38999</v>
          </cell>
          <cell r="D53" t="str">
            <v>S.08</v>
          </cell>
        </row>
        <row r="54">
          <cell r="C54">
            <v>39000</v>
          </cell>
          <cell r="D54" t="str">
            <v>S.08</v>
          </cell>
        </row>
        <row r="55">
          <cell r="C55">
            <v>39001</v>
          </cell>
          <cell r="D55" t="str">
            <v>S.08</v>
          </cell>
        </row>
        <row r="56">
          <cell r="C56">
            <v>39002</v>
          </cell>
          <cell r="D56" t="str">
            <v>S.08</v>
          </cell>
        </row>
        <row r="57">
          <cell r="C57">
            <v>39003</v>
          </cell>
          <cell r="D57" t="str">
            <v>S.08</v>
          </cell>
        </row>
        <row r="58">
          <cell r="C58">
            <v>39004</v>
          </cell>
          <cell r="D58" t="str">
            <v>S.08</v>
          </cell>
        </row>
        <row r="59">
          <cell r="C59">
            <v>39005</v>
          </cell>
          <cell r="D59" t="str">
            <v>S.08</v>
          </cell>
        </row>
        <row r="60">
          <cell r="C60">
            <v>39006</v>
          </cell>
          <cell r="D60" t="str">
            <v>S.09</v>
          </cell>
        </row>
        <row r="61">
          <cell r="C61">
            <v>39007</v>
          </cell>
          <cell r="D61" t="str">
            <v>S.09</v>
          </cell>
        </row>
        <row r="62">
          <cell r="C62">
            <v>39008</v>
          </cell>
          <cell r="D62" t="str">
            <v>S.09</v>
          </cell>
        </row>
        <row r="63">
          <cell r="C63">
            <v>39009</v>
          </cell>
          <cell r="D63" t="str">
            <v>S.09</v>
          </cell>
        </row>
        <row r="64">
          <cell r="C64">
            <v>39010</v>
          </cell>
          <cell r="D64" t="str">
            <v>S.09</v>
          </cell>
        </row>
        <row r="65">
          <cell r="C65">
            <v>39011</v>
          </cell>
          <cell r="D65" t="str">
            <v>S.09</v>
          </cell>
        </row>
        <row r="66">
          <cell r="C66">
            <v>39012</v>
          </cell>
          <cell r="D66" t="str">
            <v>S.09</v>
          </cell>
        </row>
        <row r="67">
          <cell r="C67">
            <v>39013</v>
          </cell>
          <cell r="D67" t="str">
            <v>S.10</v>
          </cell>
        </row>
        <row r="68">
          <cell r="C68">
            <v>39014</v>
          </cell>
          <cell r="D68" t="str">
            <v>S.10</v>
          </cell>
        </row>
        <row r="69">
          <cell r="C69">
            <v>39015</v>
          </cell>
          <cell r="D69" t="str">
            <v>S.10</v>
          </cell>
        </row>
        <row r="70">
          <cell r="C70">
            <v>39016</v>
          </cell>
          <cell r="D70" t="str">
            <v>S.10</v>
          </cell>
        </row>
        <row r="71">
          <cell r="C71">
            <v>39017</v>
          </cell>
          <cell r="D71" t="str">
            <v>S.10</v>
          </cell>
        </row>
        <row r="72">
          <cell r="C72">
            <v>39018</v>
          </cell>
          <cell r="D72" t="str">
            <v>S.10</v>
          </cell>
        </row>
        <row r="73">
          <cell r="C73">
            <v>39019</v>
          </cell>
          <cell r="D73" t="str">
            <v>S.10</v>
          </cell>
        </row>
        <row r="74">
          <cell r="C74">
            <v>39020</v>
          </cell>
          <cell r="D74" t="str">
            <v>S.11</v>
          </cell>
        </row>
        <row r="75">
          <cell r="C75">
            <v>39021</v>
          </cell>
          <cell r="D75" t="str">
            <v>S.11</v>
          </cell>
        </row>
        <row r="76">
          <cell r="C76">
            <v>39022</v>
          </cell>
          <cell r="D76" t="str">
            <v>S.11</v>
          </cell>
        </row>
        <row r="77">
          <cell r="C77">
            <v>39023</v>
          </cell>
          <cell r="D77" t="str">
            <v>S.11</v>
          </cell>
        </row>
        <row r="78">
          <cell r="C78">
            <v>39024</v>
          </cell>
          <cell r="D78" t="str">
            <v>S.11</v>
          </cell>
        </row>
        <row r="79">
          <cell r="C79">
            <v>39025</v>
          </cell>
          <cell r="D79" t="str">
            <v>S.11</v>
          </cell>
        </row>
        <row r="80">
          <cell r="C80">
            <v>39026</v>
          </cell>
          <cell r="D80" t="str">
            <v>S.11</v>
          </cell>
        </row>
        <row r="81">
          <cell r="C81">
            <v>39027</v>
          </cell>
          <cell r="D81" t="str">
            <v>S.12</v>
          </cell>
        </row>
        <row r="82">
          <cell r="C82">
            <v>39028</v>
          </cell>
          <cell r="D82" t="str">
            <v>S.12</v>
          </cell>
        </row>
        <row r="83">
          <cell r="C83">
            <v>39029</v>
          </cell>
          <cell r="D83" t="str">
            <v>S.12</v>
          </cell>
        </row>
        <row r="84">
          <cell r="C84">
            <v>39030</v>
          </cell>
          <cell r="D84" t="str">
            <v>S.12</v>
          </cell>
        </row>
        <row r="85">
          <cell r="C85">
            <v>39031</v>
          </cell>
          <cell r="D85" t="str">
            <v>S.12</v>
          </cell>
        </row>
        <row r="86">
          <cell r="C86">
            <v>39032</v>
          </cell>
          <cell r="D86" t="str">
            <v>S.12</v>
          </cell>
        </row>
        <row r="87">
          <cell r="C87">
            <v>39033</v>
          </cell>
          <cell r="D87" t="str">
            <v>S.12</v>
          </cell>
        </row>
        <row r="88">
          <cell r="C88">
            <v>39034</v>
          </cell>
          <cell r="D88" t="str">
            <v>S.13</v>
          </cell>
        </row>
        <row r="89">
          <cell r="C89">
            <v>39035</v>
          </cell>
          <cell r="D89" t="str">
            <v>S.13</v>
          </cell>
        </row>
        <row r="90">
          <cell r="C90">
            <v>39036</v>
          </cell>
          <cell r="D90" t="str">
            <v>S.13</v>
          </cell>
        </row>
        <row r="91">
          <cell r="C91">
            <v>39037</v>
          </cell>
          <cell r="D91" t="str">
            <v>S.13</v>
          </cell>
        </row>
        <row r="92">
          <cell r="C92">
            <v>39038</v>
          </cell>
          <cell r="D92" t="str">
            <v>S.13</v>
          </cell>
        </row>
        <row r="93">
          <cell r="C93">
            <v>39039</v>
          </cell>
          <cell r="D93" t="str">
            <v>S.13</v>
          </cell>
        </row>
        <row r="94">
          <cell r="C94">
            <v>39040</v>
          </cell>
          <cell r="D94" t="str">
            <v>S.13</v>
          </cell>
        </row>
        <row r="95">
          <cell r="C95">
            <v>39041</v>
          </cell>
          <cell r="D95" t="str">
            <v>S.14</v>
          </cell>
        </row>
        <row r="96">
          <cell r="C96">
            <v>39042</v>
          </cell>
          <cell r="D96" t="str">
            <v>S.14</v>
          </cell>
        </row>
        <row r="97">
          <cell r="C97">
            <v>39043</v>
          </cell>
          <cell r="D97" t="str">
            <v>S.14</v>
          </cell>
        </row>
        <row r="98">
          <cell r="C98">
            <v>39044</v>
          </cell>
          <cell r="D98" t="str">
            <v>S.14</v>
          </cell>
        </row>
        <row r="99">
          <cell r="C99">
            <v>39045</v>
          </cell>
          <cell r="D99" t="str">
            <v>S.14</v>
          </cell>
        </row>
        <row r="100">
          <cell r="C100">
            <v>39046</v>
          </cell>
          <cell r="D100" t="str">
            <v>S.14</v>
          </cell>
        </row>
        <row r="101">
          <cell r="C101">
            <v>39047</v>
          </cell>
          <cell r="D101" t="str">
            <v>S.14</v>
          </cell>
        </row>
        <row r="102">
          <cell r="C102">
            <v>39048</v>
          </cell>
          <cell r="D102" t="str">
            <v>S.15</v>
          </cell>
        </row>
        <row r="103">
          <cell r="C103">
            <v>39049</v>
          </cell>
          <cell r="D103" t="str">
            <v>S.15</v>
          </cell>
        </row>
        <row r="104">
          <cell r="C104">
            <v>39050</v>
          </cell>
          <cell r="D104" t="str">
            <v>S.15</v>
          </cell>
        </row>
        <row r="105">
          <cell r="C105">
            <v>39051</v>
          </cell>
          <cell r="D105" t="str">
            <v>S.15</v>
          </cell>
        </row>
        <row r="106">
          <cell r="C106">
            <v>39052</v>
          </cell>
          <cell r="D106" t="str">
            <v>S.15</v>
          </cell>
        </row>
        <row r="107">
          <cell r="C107">
            <v>39053</v>
          </cell>
          <cell r="D107" t="str">
            <v>S.15</v>
          </cell>
        </row>
        <row r="108">
          <cell r="C108">
            <v>39054</v>
          </cell>
          <cell r="D108" t="str">
            <v>S.15</v>
          </cell>
        </row>
        <row r="109">
          <cell r="C109">
            <v>39055</v>
          </cell>
          <cell r="D109" t="str">
            <v>S.16</v>
          </cell>
        </row>
        <row r="110">
          <cell r="C110">
            <v>39056</v>
          </cell>
          <cell r="D110" t="str">
            <v>S.16</v>
          </cell>
        </row>
        <row r="111">
          <cell r="C111">
            <v>39057</v>
          </cell>
          <cell r="D111" t="str">
            <v>S.16</v>
          </cell>
        </row>
        <row r="112">
          <cell r="C112">
            <v>39058</v>
          </cell>
          <cell r="D112" t="str">
            <v>S.16</v>
          </cell>
        </row>
        <row r="113">
          <cell r="C113">
            <v>39059</v>
          </cell>
          <cell r="D113" t="str">
            <v>S.16</v>
          </cell>
        </row>
        <row r="114">
          <cell r="C114">
            <v>39060</v>
          </cell>
          <cell r="D114" t="str">
            <v>S.16</v>
          </cell>
        </row>
        <row r="115">
          <cell r="C115">
            <v>39061</v>
          </cell>
          <cell r="D115" t="str">
            <v>S.16</v>
          </cell>
        </row>
        <row r="116">
          <cell r="C116">
            <v>39062</v>
          </cell>
          <cell r="D116" t="str">
            <v>S.17</v>
          </cell>
        </row>
        <row r="117">
          <cell r="C117">
            <v>39063</v>
          </cell>
          <cell r="D117" t="str">
            <v>S.17</v>
          </cell>
        </row>
        <row r="118">
          <cell r="C118">
            <v>39064</v>
          </cell>
          <cell r="D118" t="str">
            <v>S.17</v>
          </cell>
        </row>
        <row r="119">
          <cell r="C119">
            <v>39065</v>
          </cell>
          <cell r="D119" t="str">
            <v>S.17</v>
          </cell>
        </row>
        <row r="120">
          <cell r="C120">
            <v>39066</v>
          </cell>
          <cell r="D120" t="str">
            <v>S.17</v>
          </cell>
        </row>
        <row r="121">
          <cell r="C121">
            <v>39067</v>
          </cell>
          <cell r="D121" t="str">
            <v>S.17</v>
          </cell>
        </row>
        <row r="122">
          <cell r="C122">
            <v>39068</v>
          </cell>
          <cell r="D122" t="str">
            <v>S.17</v>
          </cell>
        </row>
        <row r="123">
          <cell r="C123">
            <v>39069</v>
          </cell>
          <cell r="D123" t="str">
            <v>S.18</v>
          </cell>
        </row>
        <row r="124">
          <cell r="C124">
            <v>39070</v>
          </cell>
          <cell r="D124" t="str">
            <v>S.18</v>
          </cell>
        </row>
        <row r="125">
          <cell r="C125">
            <v>39071</v>
          </cell>
          <cell r="D125" t="str">
            <v>S.18</v>
          </cell>
        </row>
        <row r="126">
          <cell r="C126">
            <v>39072</v>
          </cell>
          <cell r="D126" t="str">
            <v>S.18</v>
          </cell>
        </row>
        <row r="127">
          <cell r="C127">
            <v>39073</v>
          </cell>
          <cell r="D127" t="str">
            <v>S.18</v>
          </cell>
        </row>
        <row r="128">
          <cell r="C128">
            <v>39074</v>
          </cell>
          <cell r="D128" t="str">
            <v>S.18</v>
          </cell>
        </row>
        <row r="129">
          <cell r="C129">
            <v>39075</v>
          </cell>
          <cell r="D129" t="str">
            <v>S.18</v>
          </cell>
        </row>
        <row r="130">
          <cell r="C130">
            <v>39076</v>
          </cell>
          <cell r="D130" t="str">
            <v>S.19</v>
          </cell>
        </row>
        <row r="131">
          <cell r="C131">
            <v>39077</v>
          </cell>
          <cell r="D131" t="str">
            <v>S.19</v>
          </cell>
        </row>
        <row r="132">
          <cell r="C132">
            <v>39078</v>
          </cell>
          <cell r="D132" t="str">
            <v>S.19</v>
          </cell>
        </row>
        <row r="133">
          <cell r="C133">
            <v>39079</v>
          </cell>
          <cell r="D133" t="str">
            <v>S.19</v>
          </cell>
        </row>
        <row r="134">
          <cell r="C134">
            <v>39080</v>
          </cell>
          <cell r="D134" t="str">
            <v>S.19</v>
          </cell>
        </row>
        <row r="135">
          <cell r="C135">
            <v>39081</v>
          </cell>
          <cell r="D135" t="str">
            <v>S.19</v>
          </cell>
        </row>
        <row r="136">
          <cell r="C136">
            <v>39082</v>
          </cell>
          <cell r="D136" t="str">
            <v>S.19</v>
          </cell>
        </row>
        <row r="137">
          <cell r="C137">
            <v>39083</v>
          </cell>
          <cell r="D137" t="str">
            <v>S.20</v>
          </cell>
        </row>
        <row r="138">
          <cell r="C138">
            <v>39084</v>
          </cell>
          <cell r="D138" t="str">
            <v>S.20</v>
          </cell>
        </row>
        <row r="139">
          <cell r="C139">
            <v>39085</v>
          </cell>
          <cell r="D139" t="str">
            <v>S.20</v>
          </cell>
        </row>
        <row r="140">
          <cell r="C140">
            <v>39086</v>
          </cell>
          <cell r="D140" t="str">
            <v>S.20</v>
          </cell>
        </row>
        <row r="141">
          <cell r="C141">
            <v>39087</v>
          </cell>
          <cell r="D141" t="str">
            <v>S.20</v>
          </cell>
        </row>
        <row r="142">
          <cell r="C142">
            <v>39088</v>
          </cell>
          <cell r="D142" t="str">
            <v>S.20</v>
          </cell>
        </row>
        <row r="143">
          <cell r="C143">
            <v>39089</v>
          </cell>
          <cell r="D143" t="str">
            <v>S.20</v>
          </cell>
        </row>
        <row r="144">
          <cell r="C144">
            <v>39090</v>
          </cell>
          <cell r="D144" t="str">
            <v>S.21</v>
          </cell>
        </row>
        <row r="145">
          <cell r="C145">
            <v>39091</v>
          </cell>
          <cell r="D145" t="str">
            <v>S.21</v>
          </cell>
        </row>
        <row r="146">
          <cell r="C146">
            <v>39092</v>
          </cell>
          <cell r="D146" t="str">
            <v>S.21</v>
          </cell>
        </row>
        <row r="147">
          <cell r="C147">
            <v>39093</v>
          </cell>
          <cell r="D147" t="str">
            <v>S.21</v>
          </cell>
        </row>
        <row r="148">
          <cell r="C148">
            <v>39094</v>
          </cell>
          <cell r="D148" t="str">
            <v>S.21</v>
          </cell>
        </row>
        <row r="149">
          <cell r="C149">
            <v>39095</v>
          </cell>
          <cell r="D149" t="str">
            <v>S.21</v>
          </cell>
        </row>
        <row r="150">
          <cell r="C150">
            <v>39096</v>
          </cell>
          <cell r="D150" t="str">
            <v>S.21</v>
          </cell>
        </row>
        <row r="151">
          <cell r="C151">
            <v>39097</v>
          </cell>
          <cell r="D151" t="str">
            <v>S.22</v>
          </cell>
        </row>
        <row r="152">
          <cell r="C152">
            <v>39098</v>
          </cell>
          <cell r="D152" t="str">
            <v>S.22</v>
          </cell>
        </row>
        <row r="153">
          <cell r="C153">
            <v>39099</v>
          </cell>
          <cell r="D153" t="str">
            <v>S.22</v>
          </cell>
        </row>
        <row r="154">
          <cell r="C154">
            <v>39100</v>
          </cell>
          <cell r="D154" t="str">
            <v>S.22</v>
          </cell>
        </row>
        <row r="155">
          <cell r="C155">
            <v>39101</v>
          </cell>
          <cell r="D155" t="str">
            <v>S.22</v>
          </cell>
        </row>
        <row r="156">
          <cell r="C156">
            <v>39102</v>
          </cell>
          <cell r="D156" t="str">
            <v>S.22</v>
          </cell>
        </row>
        <row r="157">
          <cell r="C157">
            <v>39103</v>
          </cell>
          <cell r="D157" t="str">
            <v>S.22</v>
          </cell>
        </row>
        <row r="158">
          <cell r="C158">
            <v>39104</v>
          </cell>
          <cell r="D158" t="str">
            <v>S.23</v>
          </cell>
        </row>
        <row r="159">
          <cell r="C159">
            <v>39105</v>
          </cell>
          <cell r="D159" t="str">
            <v>S.23</v>
          </cell>
        </row>
        <row r="160">
          <cell r="C160">
            <v>39106</v>
          </cell>
          <cell r="D160" t="str">
            <v>S.23</v>
          </cell>
        </row>
        <row r="161">
          <cell r="C161">
            <v>39107</v>
          </cell>
          <cell r="D161" t="str">
            <v>S.23</v>
          </cell>
        </row>
        <row r="162">
          <cell r="C162">
            <v>39108</v>
          </cell>
          <cell r="D162" t="str">
            <v>S.23</v>
          </cell>
        </row>
        <row r="163">
          <cell r="C163">
            <v>39109</v>
          </cell>
          <cell r="D163" t="str">
            <v>S.23</v>
          </cell>
        </row>
        <row r="164">
          <cell r="C164">
            <v>39110</v>
          </cell>
          <cell r="D164" t="str">
            <v>S.23</v>
          </cell>
        </row>
        <row r="165">
          <cell r="C165">
            <v>39111</v>
          </cell>
          <cell r="D165" t="str">
            <v>S.24</v>
          </cell>
        </row>
        <row r="166">
          <cell r="C166">
            <v>39112</v>
          </cell>
          <cell r="D166" t="str">
            <v>S.24</v>
          </cell>
        </row>
        <row r="167">
          <cell r="C167">
            <v>39113</v>
          </cell>
          <cell r="D167" t="str">
            <v>S.24</v>
          </cell>
        </row>
        <row r="168">
          <cell r="C168">
            <v>39114</v>
          </cell>
          <cell r="D168" t="str">
            <v>S.24</v>
          </cell>
        </row>
        <row r="169">
          <cell r="C169">
            <v>39115</v>
          </cell>
          <cell r="D169" t="str">
            <v>S.24</v>
          </cell>
        </row>
        <row r="170">
          <cell r="C170">
            <v>39116</v>
          </cell>
          <cell r="D170" t="str">
            <v>S.24</v>
          </cell>
        </row>
        <row r="171">
          <cell r="C171">
            <v>39117</v>
          </cell>
          <cell r="D171" t="str">
            <v>S.24</v>
          </cell>
        </row>
        <row r="172">
          <cell r="C172">
            <v>39118</v>
          </cell>
          <cell r="D172" t="str">
            <v>S.25</v>
          </cell>
        </row>
        <row r="173">
          <cell r="C173">
            <v>39119</v>
          </cell>
          <cell r="D173" t="str">
            <v>S.25</v>
          </cell>
        </row>
        <row r="174">
          <cell r="C174">
            <v>39120</v>
          </cell>
          <cell r="D174" t="str">
            <v>S.25</v>
          </cell>
        </row>
        <row r="175">
          <cell r="C175">
            <v>39121</v>
          </cell>
          <cell r="D175" t="str">
            <v>S.25</v>
          </cell>
        </row>
        <row r="176">
          <cell r="C176">
            <v>39122</v>
          </cell>
          <cell r="D176" t="str">
            <v>S.25</v>
          </cell>
        </row>
        <row r="177">
          <cell r="C177">
            <v>39123</v>
          </cell>
          <cell r="D177" t="str">
            <v>S.25</v>
          </cell>
        </row>
        <row r="178">
          <cell r="C178">
            <v>39124</v>
          </cell>
          <cell r="D178" t="str">
            <v>S.25</v>
          </cell>
        </row>
        <row r="179">
          <cell r="C179">
            <v>39125</v>
          </cell>
          <cell r="D179" t="str">
            <v>S.26</v>
          </cell>
        </row>
        <row r="180">
          <cell r="C180">
            <v>39126</v>
          </cell>
          <cell r="D180" t="str">
            <v>S.26</v>
          </cell>
        </row>
        <row r="181">
          <cell r="C181">
            <v>39127</v>
          </cell>
          <cell r="D181" t="str">
            <v>S.26</v>
          </cell>
        </row>
        <row r="182">
          <cell r="C182">
            <v>39128</v>
          </cell>
          <cell r="D182" t="str">
            <v>S.26</v>
          </cell>
        </row>
        <row r="183">
          <cell r="C183">
            <v>39129</v>
          </cell>
          <cell r="D183" t="str">
            <v>S.26</v>
          </cell>
        </row>
        <row r="184">
          <cell r="C184">
            <v>39130</v>
          </cell>
          <cell r="D184" t="str">
            <v>S.26</v>
          </cell>
        </row>
        <row r="185">
          <cell r="C185">
            <v>39131</v>
          </cell>
          <cell r="D185" t="str">
            <v>S.26</v>
          </cell>
        </row>
        <row r="186">
          <cell r="C186">
            <v>39132</v>
          </cell>
          <cell r="D186" t="str">
            <v>S.27</v>
          </cell>
        </row>
        <row r="187">
          <cell r="C187">
            <v>39133</v>
          </cell>
          <cell r="D187" t="str">
            <v>S.27</v>
          </cell>
        </row>
        <row r="188">
          <cell r="C188">
            <v>39134</v>
          </cell>
          <cell r="D188" t="str">
            <v>S.27</v>
          </cell>
        </row>
        <row r="189">
          <cell r="C189">
            <v>39135</v>
          </cell>
          <cell r="D189" t="str">
            <v>S.27</v>
          </cell>
        </row>
        <row r="190">
          <cell r="C190">
            <v>39136</v>
          </cell>
          <cell r="D190" t="str">
            <v>S.27</v>
          </cell>
        </row>
        <row r="191">
          <cell r="C191">
            <v>39137</v>
          </cell>
          <cell r="D191" t="str">
            <v>S.27</v>
          </cell>
        </row>
        <row r="192">
          <cell r="C192">
            <v>39138</v>
          </cell>
          <cell r="D192" t="str">
            <v>S.27</v>
          </cell>
        </row>
        <row r="193">
          <cell r="C193">
            <v>39139</v>
          </cell>
          <cell r="D193" t="str">
            <v>S.28</v>
          </cell>
        </row>
        <row r="194">
          <cell r="C194">
            <v>39140</v>
          </cell>
          <cell r="D194" t="str">
            <v>S.28</v>
          </cell>
        </row>
        <row r="195">
          <cell r="C195">
            <v>39141</v>
          </cell>
          <cell r="D195" t="str">
            <v>S.28</v>
          </cell>
        </row>
        <row r="196">
          <cell r="C196">
            <v>39142</v>
          </cell>
          <cell r="D196" t="str">
            <v>S.28</v>
          </cell>
        </row>
        <row r="197">
          <cell r="C197">
            <v>39143</v>
          </cell>
          <cell r="D197" t="str">
            <v>S.28</v>
          </cell>
        </row>
        <row r="198">
          <cell r="C198">
            <v>39144</v>
          </cell>
          <cell r="D198" t="str">
            <v>S.28</v>
          </cell>
        </row>
        <row r="199">
          <cell r="C199">
            <v>39145</v>
          </cell>
          <cell r="D199" t="str">
            <v>S.28</v>
          </cell>
        </row>
        <row r="200">
          <cell r="C200">
            <v>39146</v>
          </cell>
          <cell r="D200" t="str">
            <v>S.29</v>
          </cell>
        </row>
        <row r="201">
          <cell r="C201">
            <v>39147</v>
          </cell>
          <cell r="D201" t="str">
            <v>S.29</v>
          </cell>
        </row>
        <row r="202">
          <cell r="C202">
            <v>39148</v>
          </cell>
          <cell r="D202" t="str">
            <v>S.29</v>
          </cell>
        </row>
        <row r="203">
          <cell r="C203">
            <v>39149</v>
          </cell>
          <cell r="D203" t="str">
            <v>S.29</v>
          </cell>
        </row>
        <row r="204">
          <cell r="C204">
            <v>39150</v>
          </cell>
          <cell r="D204" t="str">
            <v>S.29</v>
          </cell>
        </row>
        <row r="205">
          <cell r="C205">
            <v>39151</v>
          </cell>
          <cell r="D205" t="str">
            <v>S.29</v>
          </cell>
        </row>
        <row r="206">
          <cell r="C206">
            <v>39152</v>
          </cell>
          <cell r="D206" t="str">
            <v>S.29</v>
          </cell>
        </row>
        <row r="207">
          <cell r="C207">
            <v>39153</v>
          </cell>
          <cell r="D207" t="str">
            <v>S.30</v>
          </cell>
        </row>
        <row r="208">
          <cell r="C208">
            <v>39154</v>
          </cell>
          <cell r="D208" t="str">
            <v>S.30</v>
          </cell>
        </row>
        <row r="209">
          <cell r="C209">
            <v>39155</v>
          </cell>
          <cell r="D209" t="str">
            <v>S.30</v>
          </cell>
        </row>
        <row r="210">
          <cell r="C210">
            <v>39156</v>
          </cell>
          <cell r="D210" t="str">
            <v>S.30</v>
          </cell>
        </row>
        <row r="211">
          <cell r="C211">
            <v>39157</v>
          </cell>
          <cell r="D211" t="str">
            <v>S.30</v>
          </cell>
        </row>
        <row r="212">
          <cell r="C212">
            <v>39158</v>
          </cell>
          <cell r="D212" t="str">
            <v>S.30</v>
          </cell>
        </row>
        <row r="213">
          <cell r="C213">
            <v>39159</v>
          </cell>
          <cell r="D213" t="str">
            <v>S.30</v>
          </cell>
        </row>
        <row r="214">
          <cell r="C214">
            <v>39160</v>
          </cell>
          <cell r="D214" t="str">
            <v>S.31</v>
          </cell>
        </row>
        <row r="215">
          <cell r="C215">
            <v>39161</v>
          </cell>
          <cell r="D215" t="str">
            <v>S.31</v>
          </cell>
        </row>
        <row r="216">
          <cell r="C216">
            <v>39162</v>
          </cell>
          <cell r="D216" t="str">
            <v>S.31</v>
          </cell>
        </row>
        <row r="217">
          <cell r="C217">
            <v>39163</v>
          </cell>
          <cell r="D217" t="str">
            <v>S.31</v>
          </cell>
        </row>
        <row r="218">
          <cell r="C218">
            <v>39164</v>
          </cell>
          <cell r="D218" t="str">
            <v>S.31</v>
          </cell>
        </row>
        <row r="219">
          <cell r="C219">
            <v>39165</v>
          </cell>
          <cell r="D219" t="str">
            <v>S.31</v>
          </cell>
        </row>
        <row r="220">
          <cell r="C220">
            <v>39166</v>
          </cell>
          <cell r="D220" t="str">
            <v>S.31</v>
          </cell>
        </row>
        <row r="221">
          <cell r="C221">
            <v>39167</v>
          </cell>
          <cell r="D221" t="str">
            <v>S.32</v>
          </cell>
        </row>
        <row r="222">
          <cell r="C222">
            <v>39168</v>
          </cell>
          <cell r="D222" t="str">
            <v>S.32</v>
          </cell>
        </row>
        <row r="223">
          <cell r="C223">
            <v>39169</v>
          </cell>
          <cell r="D223" t="str">
            <v>S.32</v>
          </cell>
        </row>
        <row r="224">
          <cell r="C224">
            <v>39170</v>
          </cell>
          <cell r="D224" t="str">
            <v>S.32</v>
          </cell>
        </row>
        <row r="225">
          <cell r="C225">
            <v>39171</v>
          </cell>
          <cell r="D225" t="str">
            <v>S.32</v>
          </cell>
        </row>
        <row r="226">
          <cell r="C226">
            <v>39172</v>
          </cell>
          <cell r="D226" t="str">
            <v>S.32</v>
          </cell>
        </row>
        <row r="227">
          <cell r="C227">
            <v>39173</v>
          </cell>
          <cell r="D227" t="str">
            <v>S.32</v>
          </cell>
        </row>
        <row r="228">
          <cell r="C228">
            <v>39174</v>
          </cell>
          <cell r="D228" t="str">
            <v>S.33</v>
          </cell>
        </row>
        <row r="229">
          <cell r="C229">
            <v>39175</v>
          </cell>
          <cell r="D229" t="str">
            <v>S.33</v>
          </cell>
        </row>
        <row r="230">
          <cell r="C230">
            <v>39176</v>
          </cell>
          <cell r="D230" t="str">
            <v>S.33</v>
          </cell>
        </row>
        <row r="231">
          <cell r="C231">
            <v>39177</v>
          </cell>
          <cell r="D231" t="str">
            <v>S.33</v>
          </cell>
        </row>
        <row r="232">
          <cell r="C232">
            <v>39178</v>
          </cell>
          <cell r="D232" t="str">
            <v>S.33</v>
          </cell>
        </row>
        <row r="233">
          <cell r="C233">
            <v>39179</v>
          </cell>
          <cell r="D233" t="str">
            <v>S.33</v>
          </cell>
        </row>
        <row r="234">
          <cell r="C234">
            <v>39180</v>
          </cell>
          <cell r="D234" t="str">
            <v>S.33</v>
          </cell>
        </row>
        <row r="235">
          <cell r="C235">
            <v>39181</v>
          </cell>
          <cell r="D235" t="str">
            <v>S.34</v>
          </cell>
        </row>
        <row r="236">
          <cell r="C236">
            <v>39182</v>
          </cell>
          <cell r="D236" t="str">
            <v>S.34</v>
          </cell>
        </row>
        <row r="237">
          <cell r="C237">
            <v>39183</v>
          </cell>
          <cell r="D237" t="str">
            <v>S.34</v>
          </cell>
        </row>
        <row r="238">
          <cell r="C238">
            <v>39184</v>
          </cell>
          <cell r="D238" t="str">
            <v>S.34</v>
          </cell>
        </row>
        <row r="239">
          <cell r="C239">
            <v>39185</v>
          </cell>
          <cell r="D239" t="str">
            <v>S.34</v>
          </cell>
        </row>
        <row r="240">
          <cell r="C240">
            <v>39186</v>
          </cell>
          <cell r="D240" t="str">
            <v>S.34</v>
          </cell>
        </row>
        <row r="241">
          <cell r="C241">
            <v>39187</v>
          </cell>
          <cell r="D241" t="str">
            <v>S.34</v>
          </cell>
        </row>
        <row r="242">
          <cell r="C242">
            <v>39188</v>
          </cell>
          <cell r="D242" t="str">
            <v>S.35</v>
          </cell>
        </row>
        <row r="243">
          <cell r="C243">
            <v>39189</v>
          </cell>
          <cell r="D243" t="str">
            <v>S.35</v>
          </cell>
        </row>
        <row r="244">
          <cell r="C244">
            <v>39190</v>
          </cell>
          <cell r="D244" t="str">
            <v>S.35</v>
          </cell>
        </row>
        <row r="245">
          <cell r="C245">
            <v>39191</v>
          </cell>
          <cell r="D245" t="str">
            <v>S.35</v>
          </cell>
        </row>
        <row r="246">
          <cell r="C246">
            <v>39192</v>
          </cell>
          <cell r="D246" t="str">
            <v>S.35</v>
          </cell>
        </row>
        <row r="247">
          <cell r="C247">
            <v>39193</v>
          </cell>
          <cell r="D247" t="str">
            <v>S.35</v>
          </cell>
        </row>
        <row r="248">
          <cell r="C248">
            <v>39194</v>
          </cell>
          <cell r="D248" t="str">
            <v>S.35</v>
          </cell>
        </row>
        <row r="249">
          <cell r="C249">
            <v>39195</v>
          </cell>
          <cell r="D249" t="str">
            <v>S.36</v>
          </cell>
        </row>
        <row r="250">
          <cell r="C250">
            <v>39196</v>
          </cell>
          <cell r="D250" t="str">
            <v>S.36</v>
          </cell>
        </row>
        <row r="251">
          <cell r="C251">
            <v>39197</v>
          </cell>
          <cell r="D251" t="str">
            <v>S.36</v>
          </cell>
        </row>
        <row r="252">
          <cell r="C252">
            <v>39198</v>
          </cell>
          <cell r="D252" t="str">
            <v>S.36</v>
          </cell>
        </row>
        <row r="253">
          <cell r="C253">
            <v>39199</v>
          </cell>
          <cell r="D253" t="str">
            <v>S.36</v>
          </cell>
        </row>
        <row r="254">
          <cell r="C254">
            <v>39200</v>
          </cell>
          <cell r="D254" t="str">
            <v>S.36</v>
          </cell>
        </row>
        <row r="255">
          <cell r="C255">
            <v>39201</v>
          </cell>
          <cell r="D255" t="str">
            <v>S.36</v>
          </cell>
        </row>
        <row r="256">
          <cell r="C256">
            <v>39202</v>
          </cell>
          <cell r="D256" t="str">
            <v>S.37</v>
          </cell>
        </row>
        <row r="257">
          <cell r="C257">
            <v>39203</v>
          </cell>
          <cell r="D257" t="str">
            <v>S.37</v>
          </cell>
        </row>
        <row r="258">
          <cell r="C258">
            <v>39204</v>
          </cell>
          <cell r="D258" t="str">
            <v>S.37</v>
          </cell>
        </row>
        <row r="259">
          <cell r="C259">
            <v>39205</v>
          </cell>
          <cell r="D259" t="str">
            <v>S.37</v>
          </cell>
        </row>
        <row r="260">
          <cell r="C260">
            <v>39206</v>
          </cell>
          <cell r="D260" t="str">
            <v>S.37</v>
          </cell>
        </row>
        <row r="261">
          <cell r="C261">
            <v>39207</v>
          </cell>
          <cell r="D261" t="str">
            <v>S.37</v>
          </cell>
        </row>
        <row r="262">
          <cell r="C262">
            <v>39208</v>
          </cell>
          <cell r="D262" t="str">
            <v>S.37</v>
          </cell>
        </row>
        <row r="263">
          <cell r="C263">
            <v>39209</v>
          </cell>
          <cell r="D263" t="str">
            <v>S.38</v>
          </cell>
        </row>
        <row r="264">
          <cell r="C264">
            <v>39210</v>
          </cell>
          <cell r="D264" t="str">
            <v>S.38</v>
          </cell>
        </row>
        <row r="265">
          <cell r="C265">
            <v>39211</v>
          </cell>
          <cell r="D265" t="str">
            <v>S.38</v>
          </cell>
        </row>
        <row r="266">
          <cell r="C266">
            <v>39212</v>
          </cell>
          <cell r="D266" t="str">
            <v>S.38</v>
          </cell>
        </row>
        <row r="267">
          <cell r="C267">
            <v>39213</v>
          </cell>
          <cell r="D267" t="str">
            <v>S.38</v>
          </cell>
        </row>
        <row r="268">
          <cell r="C268">
            <v>39214</v>
          </cell>
          <cell r="D268" t="str">
            <v>S.38</v>
          </cell>
        </row>
        <row r="269">
          <cell r="C269">
            <v>39215</v>
          </cell>
          <cell r="D269" t="str">
            <v>S.38</v>
          </cell>
        </row>
        <row r="270">
          <cell r="C270">
            <v>39216</v>
          </cell>
          <cell r="D270" t="str">
            <v>S.39</v>
          </cell>
        </row>
        <row r="271">
          <cell r="C271">
            <v>39217</v>
          </cell>
          <cell r="D271" t="str">
            <v>S.39</v>
          </cell>
        </row>
        <row r="272">
          <cell r="C272">
            <v>39218</v>
          </cell>
          <cell r="D272" t="str">
            <v>S.39</v>
          </cell>
        </row>
        <row r="273">
          <cell r="C273">
            <v>39219</v>
          </cell>
          <cell r="D273" t="str">
            <v>S.39</v>
          </cell>
        </row>
        <row r="274">
          <cell r="C274">
            <v>39220</v>
          </cell>
          <cell r="D274" t="str">
            <v>S.39</v>
          </cell>
        </row>
        <row r="275">
          <cell r="C275">
            <v>39221</v>
          </cell>
          <cell r="D275" t="str">
            <v>S.39</v>
          </cell>
        </row>
        <row r="276">
          <cell r="C276">
            <v>39222</v>
          </cell>
          <cell r="D276" t="str">
            <v>S.39</v>
          </cell>
        </row>
        <row r="277">
          <cell r="C277">
            <v>39223</v>
          </cell>
          <cell r="D277" t="str">
            <v>S.40</v>
          </cell>
        </row>
        <row r="278">
          <cell r="C278">
            <v>39224</v>
          </cell>
          <cell r="D278" t="str">
            <v>S.40</v>
          </cell>
        </row>
        <row r="279">
          <cell r="C279">
            <v>39225</v>
          </cell>
          <cell r="D279" t="str">
            <v>S.40</v>
          </cell>
        </row>
        <row r="280">
          <cell r="C280">
            <v>39226</v>
          </cell>
          <cell r="D280" t="str">
            <v>S.40</v>
          </cell>
        </row>
        <row r="281">
          <cell r="C281">
            <v>39227</v>
          </cell>
          <cell r="D281" t="str">
            <v>S.40</v>
          </cell>
        </row>
        <row r="282">
          <cell r="C282">
            <v>39228</v>
          </cell>
          <cell r="D282" t="str">
            <v>S.40</v>
          </cell>
        </row>
        <row r="283">
          <cell r="C283">
            <v>39229</v>
          </cell>
          <cell r="D283" t="str">
            <v>S.40</v>
          </cell>
        </row>
        <row r="284">
          <cell r="C284">
            <v>39230</v>
          </cell>
          <cell r="D284" t="str">
            <v>S.41</v>
          </cell>
        </row>
        <row r="285">
          <cell r="C285">
            <v>39231</v>
          </cell>
          <cell r="D285" t="str">
            <v>S.41</v>
          </cell>
        </row>
        <row r="286">
          <cell r="C286">
            <v>39232</v>
          </cell>
          <cell r="D286" t="str">
            <v>S.41</v>
          </cell>
        </row>
        <row r="287">
          <cell r="C287">
            <v>39233</v>
          </cell>
          <cell r="D287" t="str">
            <v>S.41</v>
          </cell>
        </row>
        <row r="288">
          <cell r="C288">
            <v>39234</v>
          </cell>
          <cell r="D288" t="str">
            <v>S.41</v>
          </cell>
        </row>
        <row r="289">
          <cell r="C289">
            <v>39235</v>
          </cell>
          <cell r="D289" t="str">
            <v>S.41</v>
          </cell>
        </row>
        <row r="290">
          <cell r="C290">
            <v>39236</v>
          </cell>
          <cell r="D290" t="str">
            <v>S.41</v>
          </cell>
        </row>
        <row r="291">
          <cell r="C291">
            <v>39237</v>
          </cell>
          <cell r="D291" t="str">
            <v>S.42</v>
          </cell>
        </row>
        <row r="292">
          <cell r="C292">
            <v>39238</v>
          </cell>
          <cell r="D292" t="str">
            <v>S.42</v>
          </cell>
        </row>
        <row r="293">
          <cell r="C293">
            <v>39239</v>
          </cell>
          <cell r="D293" t="str">
            <v>S.42</v>
          </cell>
        </row>
        <row r="294">
          <cell r="C294">
            <v>39240</v>
          </cell>
          <cell r="D294" t="str">
            <v>S.42</v>
          </cell>
        </row>
        <row r="295">
          <cell r="C295">
            <v>39241</v>
          </cell>
          <cell r="D295" t="str">
            <v>S.42</v>
          </cell>
        </row>
        <row r="296">
          <cell r="C296">
            <v>39242</v>
          </cell>
          <cell r="D296" t="str">
            <v>S.42</v>
          </cell>
        </row>
        <row r="297">
          <cell r="C297">
            <v>39243</v>
          </cell>
          <cell r="D297" t="str">
            <v>S.42</v>
          </cell>
        </row>
        <row r="298">
          <cell r="C298">
            <v>39244</v>
          </cell>
          <cell r="D298" t="str">
            <v>S.43</v>
          </cell>
        </row>
        <row r="299">
          <cell r="C299">
            <v>39245</v>
          </cell>
          <cell r="D299" t="str">
            <v>S.43</v>
          </cell>
        </row>
        <row r="300">
          <cell r="C300">
            <v>39246</v>
          </cell>
          <cell r="D300" t="str">
            <v>S.43</v>
          </cell>
        </row>
        <row r="301">
          <cell r="C301">
            <v>39247</v>
          </cell>
          <cell r="D301" t="str">
            <v>S.43</v>
          </cell>
        </row>
        <row r="302">
          <cell r="C302">
            <v>39248</v>
          </cell>
          <cell r="D302" t="str">
            <v>S.43</v>
          </cell>
        </row>
        <row r="303">
          <cell r="C303">
            <v>39249</v>
          </cell>
          <cell r="D303" t="str">
            <v>S.43</v>
          </cell>
        </row>
        <row r="304">
          <cell r="C304">
            <v>39250</v>
          </cell>
          <cell r="D304" t="str">
            <v>S.43</v>
          </cell>
        </row>
        <row r="305">
          <cell r="C305">
            <v>39251</v>
          </cell>
          <cell r="D305" t="str">
            <v>S.44</v>
          </cell>
        </row>
        <row r="306">
          <cell r="C306">
            <v>39252</v>
          </cell>
          <cell r="D306" t="str">
            <v>S.44</v>
          </cell>
        </row>
        <row r="307">
          <cell r="C307">
            <v>39253</v>
          </cell>
          <cell r="D307" t="str">
            <v>S.44</v>
          </cell>
        </row>
        <row r="308">
          <cell r="C308">
            <v>39254</v>
          </cell>
          <cell r="D308" t="str">
            <v>S.44</v>
          </cell>
        </row>
        <row r="309">
          <cell r="C309">
            <v>39255</v>
          </cell>
          <cell r="D309" t="str">
            <v>S.44</v>
          </cell>
        </row>
        <row r="310">
          <cell r="C310">
            <v>39256</v>
          </cell>
          <cell r="D310" t="str">
            <v>S.44</v>
          </cell>
        </row>
        <row r="311">
          <cell r="C311">
            <v>39257</v>
          </cell>
          <cell r="D311" t="str">
            <v>S.44</v>
          </cell>
        </row>
        <row r="312">
          <cell r="C312">
            <v>39258</v>
          </cell>
          <cell r="D312" t="str">
            <v>S.45</v>
          </cell>
        </row>
        <row r="313">
          <cell r="C313">
            <v>39259</v>
          </cell>
          <cell r="D313" t="str">
            <v>S.45</v>
          </cell>
        </row>
        <row r="314">
          <cell r="C314">
            <v>39260</v>
          </cell>
          <cell r="D314" t="str">
            <v>S.45</v>
          </cell>
        </row>
        <row r="315">
          <cell r="C315">
            <v>39261</v>
          </cell>
          <cell r="D315" t="str">
            <v>S.45</v>
          </cell>
        </row>
        <row r="316">
          <cell r="C316">
            <v>39262</v>
          </cell>
          <cell r="D316" t="str">
            <v>S.45</v>
          </cell>
        </row>
        <row r="317">
          <cell r="C317">
            <v>39263</v>
          </cell>
          <cell r="D317" t="str">
            <v>S.45</v>
          </cell>
        </row>
        <row r="318">
          <cell r="C318">
            <v>39264</v>
          </cell>
          <cell r="D318" t="str">
            <v>S.45</v>
          </cell>
        </row>
        <row r="319">
          <cell r="C319">
            <v>39265</v>
          </cell>
          <cell r="D319" t="str">
            <v>S.46</v>
          </cell>
        </row>
        <row r="320">
          <cell r="C320">
            <v>39266</v>
          </cell>
          <cell r="D320" t="str">
            <v>S.46</v>
          </cell>
        </row>
        <row r="321">
          <cell r="C321">
            <v>39267</v>
          </cell>
          <cell r="D321" t="str">
            <v>S.46</v>
          </cell>
        </row>
        <row r="322">
          <cell r="C322">
            <v>39268</v>
          </cell>
          <cell r="D322" t="str">
            <v>S.46</v>
          </cell>
        </row>
        <row r="323">
          <cell r="C323">
            <v>39269</v>
          </cell>
          <cell r="D323" t="str">
            <v>S.46</v>
          </cell>
        </row>
        <row r="324">
          <cell r="C324">
            <v>39270</v>
          </cell>
          <cell r="D324" t="str">
            <v>S.46</v>
          </cell>
        </row>
        <row r="325">
          <cell r="C325">
            <v>39271</v>
          </cell>
          <cell r="D325" t="str">
            <v>S.46</v>
          </cell>
        </row>
        <row r="326">
          <cell r="C326">
            <v>39272</v>
          </cell>
          <cell r="D326" t="str">
            <v>S.47</v>
          </cell>
        </row>
        <row r="327">
          <cell r="C327">
            <v>39273</v>
          </cell>
          <cell r="D327" t="str">
            <v>S.47</v>
          </cell>
        </row>
        <row r="328">
          <cell r="C328">
            <v>39274</v>
          </cell>
          <cell r="D328" t="str">
            <v>S.47</v>
          </cell>
        </row>
        <row r="329">
          <cell r="C329">
            <v>39275</v>
          </cell>
          <cell r="D329" t="str">
            <v>S.47</v>
          </cell>
        </row>
        <row r="330">
          <cell r="C330">
            <v>39276</v>
          </cell>
          <cell r="D330" t="str">
            <v>S.47</v>
          </cell>
        </row>
        <row r="331">
          <cell r="C331">
            <v>39277</v>
          </cell>
          <cell r="D331" t="str">
            <v>S.47</v>
          </cell>
        </row>
        <row r="332">
          <cell r="C332">
            <v>39278</v>
          </cell>
          <cell r="D332" t="str">
            <v>S.47</v>
          </cell>
        </row>
        <row r="333">
          <cell r="C333">
            <v>39279</v>
          </cell>
          <cell r="D333" t="str">
            <v>S.48</v>
          </cell>
        </row>
        <row r="334">
          <cell r="C334">
            <v>39280</v>
          </cell>
          <cell r="D334" t="str">
            <v>S.48</v>
          </cell>
        </row>
        <row r="335">
          <cell r="C335">
            <v>39281</v>
          </cell>
          <cell r="D335" t="str">
            <v>S.48</v>
          </cell>
        </row>
        <row r="336">
          <cell r="C336">
            <v>39282</v>
          </cell>
          <cell r="D336" t="str">
            <v>S.48</v>
          </cell>
        </row>
        <row r="337">
          <cell r="C337">
            <v>39283</v>
          </cell>
          <cell r="D337" t="str">
            <v>S.48</v>
          </cell>
        </row>
        <row r="338">
          <cell r="C338">
            <v>39284</v>
          </cell>
          <cell r="D338" t="str">
            <v>S.48</v>
          </cell>
        </row>
        <row r="339">
          <cell r="C339">
            <v>39285</v>
          </cell>
          <cell r="D339" t="str">
            <v>S.48</v>
          </cell>
        </row>
        <row r="340">
          <cell r="C340">
            <v>39286</v>
          </cell>
          <cell r="D340" t="str">
            <v>S.49</v>
          </cell>
        </row>
        <row r="341">
          <cell r="C341">
            <v>39287</v>
          </cell>
          <cell r="D341" t="str">
            <v>S.49</v>
          </cell>
        </row>
        <row r="342">
          <cell r="C342">
            <v>39288</v>
          </cell>
          <cell r="D342" t="str">
            <v>S.49</v>
          </cell>
        </row>
        <row r="343">
          <cell r="C343">
            <v>39289</v>
          </cell>
          <cell r="D343" t="str">
            <v>S.49</v>
          </cell>
        </row>
        <row r="344">
          <cell r="C344">
            <v>39290</v>
          </cell>
          <cell r="D344" t="str">
            <v>S.49</v>
          </cell>
        </row>
        <row r="345">
          <cell r="C345">
            <v>39291</v>
          </cell>
          <cell r="D345" t="str">
            <v>S.49</v>
          </cell>
        </row>
        <row r="346">
          <cell r="C346">
            <v>39292</v>
          </cell>
          <cell r="D346" t="str">
            <v>S.49</v>
          </cell>
        </row>
        <row r="347">
          <cell r="C347">
            <v>39293</v>
          </cell>
          <cell r="D347" t="str">
            <v>S.50</v>
          </cell>
        </row>
        <row r="348">
          <cell r="C348">
            <v>39294</v>
          </cell>
          <cell r="D348" t="str">
            <v>S.50</v>
          </cell>
        </row>
        <row r="349">
          <cell r="C349">
            <v>39295</v>
          </cell>
          <cell r="D349" t="str">
            <v>S.50</v>
          </cell>
        </row>
        <row r="350">
          <cell r="C350">
            <v>39296</v>
          </cell>
          <cell r="D350" t="str">
            <v>S.50</v>
          </cell>
        </row>
        <row r="351">
          <cell r="C351">
            <v>39297</v>
          </cell>
          <cell r="D351" t="str">
            <v>S.50</v>
          </cell>
        </row>
        <row r="352">
          <cell r="C352">
            <v>39298</v>
          </cell>
          <cell r="D352" t="str">
            <v>S.50</v>
          </cell>
        </row>
        <row r="353">
          <cell r="C353">
            <v>39299</v>
          </cell>
          <cell r="D353" t="str">
            <v>S.50</v>
          </cell>
        </row>
        <row r="354">
          <cell r="C354">
            <v>39300</v>
          </cell>
          <cell r="D354" t="str">
            <v>S.51</v>
          </cell>
        </row>
        <row r="355">
          <cell r="C355">
            <v>39301</v>
          </cell>
          <cell r="D355" t="str">
            <v>S.51</v>
          </cell>
        </row>
        <row r="356">
          <cell r="C356">
            <v>39302</v>
          </cell>
          <cell r="D356" t="str">
            <v>S.51</v>
          </cell>
        </row>
        <row r="357">
          <cell r="C357">
            <v>39303</v>
          </cell>
          <cell r="D357" t="str">
            <v>S.51</v>
          </cell>
        </row>
        <row r="358">
          <cell r="C358">
            <v>39304</v>
          </cell>
          <cell r="D358" t="str">
            <v>S.51</v>
          </cell>
        </row>
        <row r="359">
          <cell r="C359">
            <v>39305</v>
          </cell>
          <cell r="D359" t="str">
            <v>S.51</v>
          </cell>
        </row>
        <row r="360">
          <cell r="C360">
            <v>39306</v>
          </cell>
          <cell r="D360" t="str">
            <v>S.51</v>
          </cell>
        </row>
        <row r="361">
          <cell r="C361">
            <v>39307</v>
          </cell>
          <cell r="D361" t="str">
            <v>S.52</v>
          </cell>
        </row>
        <row r="362">
          <cell r="C362">
            <v>39308</v>
          </cell>
          <cell r="D362" t="str">
            <v>S.52</v>
          </cell>
        </row>
        <row r="363">
          <cell r="C363">
            <v>39309</v>
          </cell>
          <cell r="D363" t="str">
            <v>S.52</v>
          </cell>
        </row>
        <row r="364">
          <cell r="C364">
            <v>39310</v>
          </cell>
          <cell r="D364" t="str">
            <v>S.52</v>
          </cell>
        </row>
        <row r="365">
          <cell r="C365">
            <v>39311</v>
          </cell>
          <cell r="D365" t="str">
            <v>S.52</v>
          </cell>
        </row>
        <row r="366">
          <cell r="C366">
            <v>39312</v>
          </cell>
          <cell r="D366" t="str">
            <v>S.52</v>
          </cell>
        </row>
        <row r="367">
          <cell r="C367">
            <v>39313</v>
          </cell>
          <cell r="D367" t="str">
            <v>S.52</v>
          </cell>
        </row>
        <row r="368">
          <cell r="C368">
            <v>39314</v>
          </cell>
          <cell r="D368" t="str">
            <v>S.53</v>
          </cell>
        </row>
        <row r="369">
          <cell r="C369">
            <v>39315</v>
          </cell>
          <cell r="D369" t="str">
            <v>S.53</v>
          </cell>
        </row>
        <row r="370">
          <cell r="C370">
            <v>39316</v>
          </cell>
          <cell r="D370" t="str">
            <v>S.53</v>
          </cell>
        </row>
        <row r="371">
          <cell r="C371">
            <v>39317</v>
          </cell>
          <cell r="D371" t="str">
            <v>S.53</v>
          </cell>
        </row>
        <row r="372">
          <cell r="C372">
            <v>39318</v>
          </cell>
          <cell r="D372" t="str">
            <v>S.53</v>
          </cell>
        </row>
        <row r="373">
          <cell r="C373">
            <v>39319</v>
          </cell>
          <cell r="D373" t="str">
            <v>S.53</v>
          </cell>
        </row>
        <row r="374">
          <cell r="C374">
            <v>39320</v>
          </cell>
          <cell r="D374" t="str">
            <v>S.53</v>
          </cell>
        </row>
        <row r="375">
          <cell r="C375">
            <v>39321</v>
          </cell>
          <cell r="D375" t="str">
            <v>S.54</v>
          </cell>
        </row>
        <row r="376">
          <cell r="C376">
            <v>39322</v>
          </cell>
          <cell r="D376" t="str">
            <v>S.54</v>
          </cell>
        </row>
        <row r="377">
          <cell r="C377">
            <v>39323</v>
          </cell>
          <cell r="D377" t="str">
            <v>S.54</v>
          </cell>
        </row>
        <row r="378">
          <cell r="C378">
            <v>39324</v>
          </cell>
          <cell r="D378" t="str">
            <v>S.54</v>
          </cell>
        </row>
        <row r="379">
          <cell r="C379">
            <v>39325</v>
          </cell>
          <cell r="D379" t="str">
            <v>S.54</v>
          </cell>
        </row>
        <row r="380">
          <cell r="C380">
            <v>39326</v>
          </cell>
          <cell r="D380" t="str">
            <v>S.54</v>
          </cell>
        </row>
        <row r="381">
          <cell r="C381">
            <v>39327</v>
          </cell>
          <cell r="D381" t="str">
            <v>S.54</v>
          </cell>
        </row>
        <row r="382">
          <cell r="C382">
            <v>39328</v>
          </cell>
          <cell r="D382" t="str">
            <v>S.55</v>
          </cell>
        </row>
        <row r="383">
          <cell r="C383">
            <v>39329</v>
          </cell>
          <cell r="D383" t="str">
            <v>S.55</v>
          </cell>
        </row>
        <row r="384">
          <cell r="C384">
            <v>39330</v>
          </cell>
          <cell r="D384" t="str">
            <v>S.55</v>
          </cell>
        </row>
        <row r="385">
          <cell r="C385">
            <v>39331</v>
          </cell>
          <cell r="D385" t="str">
            <v>S.55</v>
          </cell>
        </row>
        <row r="386">
          <cell r="C386">
            <v>39332</v>
          </cell>
          <cell r="D386" t="str">
            <v>S.55</v>
          </cell>
        </row>
        <row r="387">
          <cell r="C387">
            <v>39333</v>
          </cell>
          <cell r="D387" t="str">
            <v>S.55</v>
          </cell>
        </row>
        <row r="388">
          <cell r="C388">
            <v>39334</v>
          </cell>
          <cell r="D388" t="str">
            <v>S.55</v>
          </cell>
        </row>
        <row r="389">
          <cell r="C389">
            <v>39335</v>
          </cell>
          <cell r="D389" t="str">
            <v>S.56</v>
          </cell>
        </row>
        <row r="390">
          <cell r="C390">
            <v>39336</v>
          </cell>
          <cell r="D390" t="str">
            <v>S.56</v>
          </cell>
        </row>
        <row r="391">
          <cell r="C391">
            <v>39337</v>
          </cell>
          <cell r="D391" t="str">
            <v>S.56</v>
          </cell>
        </row>
        <row r="392">
          <cell r="C392">
            <v>39338</v>
          </cell>
          <cell r="D392" t="str">
            <v>S.56</v>
          </cell>
        </row>
        <row r="393">
          <cell r="C393">
            <v>39339</v>
          </cell>
          <cell r="D393" t="str">
            <v>S.56</v>
          </cell>
        </row>
        <row r="394">
          <cell r="C394">
            <v>39340</v>
          </cell>
          <cell r="D394" t="str">
            <v>S.56</v>
          </cell>
        </row>
        <row r="395">
          <cell r="C395">
            <v>39341</v>
          </cell>
          <cell r="D395" t="str">
            <v>S.56</v>
          </cell>
        </row>
        <row r="396">
          <cell r="C396">
            <v>39342</v>
          </cell>
          <cell r="D396" t="str">
            <v>S.57</v>
          </cell>
        </row>
        <row r="397">
          <cell r="C397">
            <v>39343</v>
          </cell>
          <cell r="D397" t="str">
            <v>S.57</v>
          </cell>
        </row>
        <row r="398">
          <cell r="C398">
            <v>39344</v>
          </cell>
          <cell r="D398" t="str">
            <v>S.57</v>
          </cell>
        </row>
        <row r="399">
          <cell r="C399">
            <v>39345</v>
          </cell>
          <cell r="D399" t="str">
            <v>S.57</v>
          </cell>
        </row>
        <row r="400">
          <cell r="C400">
            <v>39346</v>
          </cell>
          <cell r="D400" t="str">
            <v>S.57</v>
          </cell>
        </row>
        <row r="401">
          <cell r="C401">
            <v>39347</v>
          </cell>
          <cell r="D401" t="str">
            <v>S.57</v>
          </cell>
        </row>
        <row r="402">
          <cell r="C402">
            <v>39348</v>
          </cell>
          <cell r="D402" t="str">
            <v>S.57</v>
          </cell>
        </row>
        <row r="403">
          <cell r="C403">
            <v>39349</v>
          </cell>
          <cell r="D403" t="str">
            <v>S.58</v>
          </cell>
        </row>
        <row r="404">
          <cell r="C404">
            <v>39350</v>
          </cell>
          <cell r="D404" t="str">
            <v>S.58</v>
          </cell>
        </row>
        <row r="405">
          <cell r="C405">
            <v>39351</v>
          </cell>
          <cell r="D405" t="str">
            <v>S.58</v>
          </cell>
        </row>
        <row r="406">
          <cell r="C406">
            <v>39352</v>
          </cell>
          <cell r="D406" t="str">
            <v>S.58</v>
          </cell>
        </row>
        <row r="407">
          <cell r="C407">
            <v>39353</v>
          </cell>
          <cell r="D407" t="str">
            <v>S.58</v>
          </cell>
        </row>
        <row r="408">
          <cell r="C408">
            <v>39354</v>
          </cell>
          <cell r="D408" t="str">
            <v>S.58</v>
          </cell>
        </row>
        <row r="409">
          <cell r="C409">
            <v>39355</v>
          </cell>
          <cell r="D409" t="str">
            <v>S.58</v>
          </cell>
        </row>
        <row r="410">
          <cell r="C410">
            <v>39356</v>
          </cell>
          <cell r="D410" t="str">
            <v>S.59</v>
          </cell>
        </row>
        <row r="411">
          <cell r="C411">
            <v>39357</v>
          </cell>
          <cell r="D411" t="str">
            <v>S.59</v>
          </cell>
        </row>
        <row r="412">
          <cell r="C412">
            <v>39358</v>
          </cell>
          <cell r="D412" t="str">
            <v>S.59</v>
          </cell>
        </row>
        <row r="413">
          <cell r="C413">
            <v>39359</v>
          </cell>
          <cell r="D413" t="str">
            <v>S.59</v>
          </cell>
        </row>
        <row r="414">
          <cell r="C414">
            <v>39360</v>
          </cell>
          <cell r="D414" t="str">
            <v>S.59</v>
          </cell>
        </row>
        <row r="415">
          <cell r="C415">
            <v>39361</v>
          </cell>
          <cell r="D415" t="str">
            <v>S.59</v>
          </cell>
        </row>
        <row r="416">
          <cell r="C416">
            <v>39362</v>
          </cell>
          <cell r="D416" t="str">
            <v>S.59</v>
          </cell>
        </row>
        <row r="417">
          <cell r="C417">
            <v>39363</v>
          </cell>
          <cell r="D417" t="str">
            <v>S.60</v>
          </cell>
        </row>
        <row r="418">
          <cell r="C418">
            <v>39364</v>
          </cell>
          <cell r="D418" t="str">
            <v>S.60</v>
          </cell>
        </row>
        <row r="419">
          <cell r="C419">
            <v>39365</v>
          </cell>
          <cell r="D419" t="str">
            <v>S.60</v>
          </cell>
        </row>
        <row r="420">
          <cell r="C420">
            <v>39366</v>
          </cell>
          <cell r="D420" t="str">
            <v>S.60</v>
          </cell>
        </row>
        <row r="421">
          <cell r="C421">
            <v>39367</v>
          </cell>
          <cell r="D421" t="str">
            <v>S.60</v>
          </cell>
        </row>
        <row r="422">
          <cell r="C422">
            <v>39368</v>
          </cell>
          <cell r="D422" t="str">
            <v>S.60</v>
          </cell>
        </row>
        <row r="423">
          <cell r="C423">
            <v>39369</v>
          </cell>
          <cell r="D423" t="str">
            <v>S.60</v>
          </cell>
        </row>
        <row r="424">
          <cell r="C424">
            <v>39370</v>
          </cell>
          <cell r="D424" t="str">
            <v>S.61</v>
          </cell>
        </row>
        <row r="425">
          <cell r="C425">
            <v>39371</v>
          </cell>
          <cell r="D425" t="str">
            <v>S.61</v>
          </cell>
        </row>
        <row r="426">
          <cell r="C426">
            <v>39372</v>
          </cell>
          <cell r="D426" t="str">
            <v>S.61</v>
          </cell>
        </row>
        <row r="427">
          <cell r="C427">
            <v>39373</v>
          </cell>
          <cell r="D427" t="str">
            <v>S.61</v>
          </cell>
        </row>
        <row r="428">
          <cell r="C428">
            <v>39374</v>
          </cell>
          <cell r="D428" t="str">
            <v>S.61</v>
          </cell>
        </row>
        <row r="429">
          <cell r="C429">
            <v>39375</v>
          </cell>
          <cell r="D429" t="str">
            <v>S.61</v>
          </cell>
        </row>
        <row r="430">
          <cell r="C430">
            <v>39376</v>
          </cell>
          <cell r="D430" t="str">
            <v>S.61</v>
          </cell>
        </row>
        <row r="431">
          <cell r="C431">
            <v>39377</v>
          </cell>
          <cell r="D431" t="str">
            <v>S.62</v>
          </cell>
        </row>
        <row r="432">
          <cell r="C432">
            <v>39378</v>
          </cell>
          <cell r="D432" t="str">
            <v>S.62</v>
          </cell>
        </row>
        <row r="433">
          <cell r="C433">
            <v>39379</v>
          </cell>
          <cell r="D433" t="str">
            <v>S.62</v>
          </cell>
        </row>
        <row r="434">
          <cell r="C434">
            <v>39380</v>
          </cell>
          <cell r="D434" t="str">
            <v>S.62</v>
          </cell>
        </row>
        <row r="435">
          <cell r="C435">
            <v>39381</v>
          </cell>
          <cell r="D435" t="str">
            <v>S.62</v>
          </cell>
        </row>
        <row r="436">
          <cell r="C436">
            <v>39382</v>
          </cell>
          <cell r="D436" t="str">
            <v>S.62</v>
          </cell>
        </row>
        <row r="437">
          <cell r="C437">
            <v>39383</v>
          </cell>
          <cell r="D437" t="str">
            <v>S.62</v>
          </cell>
        </row>
        <row r="438">
          <cell r="C438">
            <v>39384</v>
          </cell>
          <cell r="D438" t="str">
            <v>S.63</v>
          </cell>
        </row>
        <row r="439">
          <cell r="C439">
            <v>39385</v>
          </cell>
          <cell r="D439" t="str">
            <v>S.63</v>
          </cell>
        </row>
        <row r="440">
          <cell r="C440">
            <v>39386</v>
          </cell>
          <cell r="D440" t="str">
            <v>S.63</v>
          </cell>
        </row>
        <row r="441">
          <cell r="C441">
            <v>39387</v>
          </cell>
          <cell r="D441" t="str">
            <v>S.63</v>
          </cell>
        </row>
        <row r="442">
          <cell r="C442">
            <v>39388</v>
          </cell>
          <cell r="D442" t="str">
            <v>S.63</v>
          </cell>
        </row>
        <row r="443">
          <cell r="C443">
            <v>39389</v>
          </cell>
          <cell r="D443" t="str">
            <v>S.63</v>
          </cell>
        </row>
        <row r="444">
          <cell r="C444">
            <v>39390</v>
          </cell>
          <cell r="D444" t="str">
            <v>S.63</v>
          </cell>
        </row>
        <row r="445">
          <cell r="C445">
            <v>39391</v>
          </cell>
          <cell r="D445" t="str">
            <v>S.64</v>
          </cell>
        </row>
        <row r="446">
          <cell r="C446">
            <v>39392</v>
          </cell>
          <cell r="D446" t="str">
            <v>S.64</v>
          </cell>
        </row>
        <row r="447">
          <cell r="C447">
            <v>39393</v>
          </cell>
          <cell r="D447" t="str">
            <v>S.64</v>
          </cell>
        </row>
        <row r="448">
          <cell r="C448">
            <v>39394</v>
          </cell>
          <cell r="D448" t="str">
            <v>S.64</v>
          </cell>
        </row>
        <row r="449">
          <cell r="C449">
            <v>39395</v>
          </cell>
          <cell r="D449" t="str">
            <v>S.64</v>
          </cell>
        </row>
        <row r="450">
          <cell r="C450">
            <v>39396</v>
          </cell>
          <cell r="D450" t="str">
            <v>S.64</v>
          </cell>
        </row>
        <row r="451">
          <cell r="C451">
            <v>39397</v>
          </cell>
          <cell r="D451" t="str">
            <v>S.64</v>
          </cell>
        </row>
        <row r="452">
          <cell r="C452">
            <v>39398</v>
          </cell>
          <cell r="D452" t="str">
            <v>S.65</v>
          </cell>
        </row>
        <row r="453">
          <cell r="C453">
            <v>39399</v>
          </cell>
          <cell r="D453" t="str">
            <v>S.65</v>
          </cell>
        </row>
        <row r="454">
          <cell r="C454">
            <v>39400</v>
          </cell>
          <cell r="D454" t="str">
            <v>S.65</v>
          </cell>
        </row>
        <row r="455">
          <cell r="C455">
            <v>39401</v>
          </cell>
          <cell r="D455" t="str">
            <v>S.65</v>
          </cell>
        </row>
        <row r="456">
          <cell r="C456">
            <v>39402</v>
          </cell>
          <cell r="D456" t="str">
            <v>S.65</v>
          </cell>
        </row>
        <row r="457">
          <cell r="C457">
            <v>39403</v>
          </cell>
          <cell r="D457" t="str">
            <v>S.65</v>
          </cell>
        </row>
        <row r="458">
          <cell r="C458">
            <v>39404</v>
          </cell>
          <cell r="D458" t="str">
            <v>S.65</v>
          </cell>
        </row>
        <row r="459">
          <cell r="C459">
            <v>39405</v>
          </cell>
          <cell r="D459" t="str">
            <v>S.66</v>
          </cell>
        </row>
        <row r="460">
          <cell r="C460">
            <v>39406</v>
          </cell>
          <cell r="D460" t="str">
            <v>S.66</v>
          </cell>
        </row>
        <row r="461">
          <cell r="C461">
            <v>39407</v>
          </cell>
          <cell r="D461" t="str">
            <v>S.66</v>
          </cell>
        </row>
        <row r="462">
          <cell r="C462">
            <v>39408</v>
          </cell>
          <cell r="D462" t="str">
            <v>S.66</v>
          </cell>
        </row>
        <row r="463">
          <cell r="C463">
            <v>39409</v>
          </cell>
          <cell r="D463" t="str">
            <v>S.66</v>
          </cell>
        </row>
        <row r="464">
          <cell r="C464">
            <v>39410</v>
          </cell>
          <cell r="D464" t="str">
            <v>S.66</v>
          </cell>
        </row>
        <row r="465">
          <cell r="C465">
            <v>39411</v>
          </cell>
          <cell r="D465" t="str">
            <v>S.66</v>
          </cell>
        </row>
        <row r="466">
          <cell r="C466">
            <v>39412</v>
          </cell>
          <cell r="D466" t="str">
            <v>S.67</v>
          </cell>
        </row>
        <row r="467">
          <cell r="C467">
            <v>39413</v>
          </cell>
          <cell r="D467" t="str">
            <v>S.67</v>
          </cell>
        </row>
        <row r="468">
          <cell r="C468">
            <v>39414</v>
          </cell>
          <cell r="D468" t="str">
            <v>S.67</v>
          </cell>
        </row>
        <row r="469">
          <cell r="C469">
            <v>39415</v>
          </cell>
          <cell r="D469" t="str">
            <v>S.67</v>
          </cell>
        </row>
        <row r="470">
          <cell r="C470">
            <v>39416</v>
          </cell>
          <cell r="D470" t="str">
            <v>S.67</v>
          </cell>
        </row>
        <row r="471">
          <cell r="C471">
            <v>39417</v>
          </cell>
          <cell r="D471" t="str">
            <v>S.67</v>
          </cell>
        </row>
        <row r="472">
          <cell r="C472">
            <v>39418</v>
          </cell>
          <cell r="D472" t="str">
            <v>S.67</v>
          </cell>
        </row>
        <row r="473">
          <cell r="C473">
            <v>39419</v>
          </cell>
          <cell r="D473" t="str">
            <v>S.68</v>
          </cell>
        </row>
        <row r="474">
          <cell r="C474">
            <v>39420</v>
          </cell>
          <cell r="D474" t="str">
            <v>S.68</v>
          </cell>
        </row>
        <row r="475">
          <cell r="C475">
            <v>39421</v>
          </cell>
          <cell r="D475" t="str">
            <v>S.68</v>
          </cell>
        </row>
        <row r="476">
          <cell r="C476">
            <v>39422</v>
          </cell>
          <cell r="D476" t="str">
            <v>S.68</v>
          </cell>
        </row>
        <row r="477">
          <cell r="C477">
            <v>39423</v>
          </cell>
          <cell r="D477" t="str">
            <v>S.68</v>
          </cell>
        </row>
        <row r="478">
          <cell r="C478">
            <v>39424</v>
          </cell>
          <cell r="D478" t="str">
            <v>S.68</v>
          </cell>
        </row>
        <row r="479">
          <cell r="C479">
            <v>39425</v>
          </cell>
          <cell r="D479" t="str">
            <v>S.68</v>
          </cell>
        </row>
        <row r="480">
          <cell r="C480">
            <v>39426</v>
          </cell>
          <cell r="D480" t="str">
            <v>S.69</v>
          </cell>
        </row>
        <row r="481">
          <cell r="C481">
            <v>39427</v>
          </cell>
          <cell r="D481" t="str">
            <v>S.69</v>
          </cell>
        </row>
        <row r="482">
          <cell r="C482">
            <v>39428</v>
          </cell>
          <cell r="D482" t="str">
            <v>S.69</v>
          </cell>
        </row>
        <row r="483">
          <cell r="C483">
            <v>39429</v>
          </cell>
          <cell r="D483" t="str">
            <v>S.69</v>
          </cell>
        </row>
        <row r="484">
          <cell r="C484">
            <v>39430</v>
          </cell>
          <cell r="D484" t="str">
            <v>S.69</v>
          </cell>
        </row>
        <row r="485">
          <cell r="C485">
            <v>39431</v>
          </cell>
          <cell r="D485" t="str">
            <v>S.69</v>
          </cell>
        </row>
        <row r="486">
          <cell r="C486">
            <v>39432</v>
          </cell>
          <cell r="D486" t="str">
            <v>S.69</v>
          </cell>
        </row>
        <row r="487">
          <cell r="C487">
            <v>39433</v>
          </cell>
          <cell r="D487" t="str">
            <v>S.70</v>
          </cell>
        </row>
        <row r="488">
          <cell r="C488">
            <v>39434</v>
          </cell>
          <cell r="D488" t="str">
            <v>S.70</v>
          </cell>
        </row>
        <row r="489">
          <cell r="C489">
            <v>39435</v>
          </cell>
          <cell r="D489" t="str">
            <v>S.70</v>
          </cell>
        </row>
        <row r="490">
          <cell r="C490">
            <v>39436</v>
          </cell>
          <cell r="D490" t="str">
            <v>S.70</v>
          </cell>
        </row>
        <row r="491">
          <cell r="C491">
            <v>39437</v>
          </cell>
          <cell r="D491" t="str">
            <v>S.70</v>
          </cell>
        </row>
        <row r="492">
          <cell r="C492">
            <v>39438</v>
          </cell>
          <cell r="D492" t="str">
            <v>S.70</v>
          </cell>
        </row>
        <row r="493">
          <cell r="C493">
            <v>39439</v>
          </cell>
          <cell r="D493" t="str">
            <v>S.70</v>
          </cell>
        </row>
        <row r="494">
          <cell r="C494">
            <v>39440</v>
          </cell>
          <cell r="D494" t="str">
            <v>S.71</v>
          </cell>
        </row>
        <row r="495">
          <cell r="C495">
            <v>39441</v>
          </cell>
          <cell r="D495" t="str">
            <v>S.71</v>
          </cell>
        </row>
        <row r="496">
          <cell r="C496">
            <v>39442</v>
          </cell>
          <cell r="D496" t="str">
            <v>S.71</v>
          </cell>
        </row>
        <row r="497">
          <cell r="C497">
            <v>39443</v>
          </cell>
          <cell r="D497" t="str">
            <v>S.71</v>
          </cell>
        </row>
        <row r="498">
          <cell r="C498">
            <v>39444</v>
          </cell>
          <cell r="D498" t="str">
            <v>S.71</v>
          </cell>
        </row>
        <row r="499">
          <cell r="C499">
            <v>39445</v>
          </cell>
          <cell r="D499" t="str">
            <v>S.71</v>
          </cell>
        </row>
        <row r="500">
          <cell r="C500">
            <v>39446</v>
          </cell>
          <cell r="D500" t="str">
            <v>S.71</v>
          </cell>
        </row>
        <row r="501">
          <cell r="C501">
            <v>39447</v>
          </cell>
          <cell r="D501" t="str">
            <v>S.72</v>
          </cell>
        </row>
        <row r="502">
          <cell r="C502">
            <v>39448</v>
          </cell>
          <cell r="D502" t="str">
            <v>S.72</v>
          </cell>
        </row>
        <row r="503">
          <cell r="C503">
            <v>39449</v>
          </cell>
          <cell r="D503" t="str">
            <v>S.72</v>
          </cell>
        </row>
        <row r="504">
          <cell r="C504">
            <v>39450</v>
          </cell>
          <cell r="D504" t="str">
            <v>S.72</v>
          </cell>
        </row>
        <row r="505">
          <cell r="C505">
            <v>39451</v>
          </cell>
          <cell r="D505" t="str">
            <v>S.72</v>
          </cell>
        </row>
        <row r="506">
          <cell r="C506">
            <v>39452</v>
          </cell>
          <cell r="D506" t="str">
            <v>S.72</v>
          </cell>
        </row>
        <row r="507">
          <cell r="C507">
            <v>39453</v>
          </cell>
          <cell r="D507" t="str">
            <v>S.72</v>
          </cell>
        </row>
        <row r="508">
          <cell r="C508">
            <v>39454</v>
          </cell>
          <cell r="D508" t="str">
            <v>S.73</v>
          </cell>
        </row>
        <row r="509">
          <cell r="C509">
            <v>39455</v>
          </cell>
          <cell r="D509" t="str">
            <v>S.73</v>
          </cell>
        </row>
        <row r="510">
          <cell r="C510">
            <v>39456</v>
          </cell>
          <cell r="D510" t="str">
            <v>S.73</v>
          </cell>
        </row>
        <row r="511">
          <cell r="C511">
            <v>39457</v>
          </cell>
          <cell r="D511" t="str">
            <v>S.73</v>
          </cell>
        </row>
        <row r="512">
          <cell r="C512">
            <v>39458</v>
          </cell>
          <cell r="D512" t="str">
            <v>S.73</v>
          </cell>
        </row>
        <row r="513">
          <cell r="C513">
            <v>39459</v>
          </cell>
          <cell r="D513" t="str">
            <v>S.73</v>
          </cell>
        </row>
        <row r="514">
          <cell r="C514">
            <v>39460</v>
          </cell>
          <cell r="D514" t="str">
            <v>S.73</v>
          </cell>
        </row>
        <row r="515">
          <cell r="C515">
            <v>39461</v>
          </cell>
          <cell r="D515" t="str">
            <v>S.74</v>
          </cell>
        </row>
        <row r="516">
          <cell r="C516">
            <v>39462</v>
          </cell>
          <cell r="D516" t="str">
            <v>S.74</v>
          </cell>
        </row>
        <row r="517">
          <cell r="C517">
            <v>39463</v>
          </cell>
          <cell r="D517" t="str">
            <v>S.74</v>
          </cell>
        </row>
        <row r="518">
          <cell r="C518">
            <v>39464</v>
          </cell>
          <cell r="D518" t="str">
            <v>S.74</v>
          </cell>
        </row>
        <row r="519">
          <cell r="C519">
            <v>39465</v>
          </cell>
          <cell r="D519" t="str">
            <v>S.74</v>
          </cell>
        </row>
        <row r="520">
          <cell r="C520">
            <v>39466</v>
          </cell>
          <cell r="D520" t="str">
            <v>S.74</v>
          </cell>
        </row>
        <row r="521">
          <cell r="C521">
            <v>39467</v>
          </cell>
          <cell r="D521" t="str">
            <v>S.74</v>
          </cell>
        </row>
        <row r="522">
          <cell r="C522">
            <v>39468</v>
          </cell>
          <cell r="D522" t="str">
            <v>S.75</v>
          </cell>
        </row>
        <row r="523">
          <cell r="C523">
            <v>39469</v>
          </cell>
          <cell r="D523" t="str">
            <v>S.75</v>
          </cell>
        </row>
        <row r="524">
          <cell r="C524">
            <v>39470</v>
          </cell>
          <cell r="D524" t="str">
            <v>S.75</v>
          </cell>
        </row>
        <row r="525">
          <cell r="C525">
            <v>39471</v>
          </cell>
          <cell r="D525" t="str">
            <v>S.75</v>
          </cell>
        </row>
        <row r="526">
          <cell r="C526">
            <v>39472</v>
          </cell>
          <cell r="D526" t="str">
            <v>S.75</v>
          </cell>
        </row>
        <row r="527">
          <cell r="C527">
            <v>39473</v>
          </cell>
          <cell r="D527" t="str">
            <v>S.75</v>
          </cell>
        </row>
        <row r="528">
          <cell r="C528">
            <v>39474</v>
          </cell>
          <cell r="D528" t="str">
            <v>S.75</v>
          </cell>
        </row>
        <row r="529">
          <cell r="C529">
            <v>39475</v>
          </cell>
          <cell r="D529" t="str">
            <v>S.76</v>
          </cell>
        </row>
        <row r="530">
          <cell r="C530">
            <v>39476</v>
          </cell>
          <cell r="D530" t="str">
            <v>S.76</v>
          </cell>
        </row>
        <row r="531">
          <cell r="C531">
            <v>39477</v>
          </cell>
          <cell r="D531" t="str">
            <v>S.76</v>
          </cell>
        </row>
        <row r="532">
          <cell r="C532">
            <v>39478</v>
          </cell>
          <cell r="D532" t="str">
            <v>S.76</v>
          </cell>
        </row>
        <row r="533">
          <cell r="C533">
            <v>39479</v>
          </cell>
          <cell r="D533" t="str">
            <v>S.76</v>
          </cell>
        </row>
        <row r="534">
          <cell r="C534">
            <v>39480</v>
          </cell>
          <cell r="D534" t="str">
            <v>S.76</v>
          </cell>
        </row>
        <row r="535">
          <cell r="C535">
            <v>39481</v>
          </cell>
          <cell r="D535" t="str">
            <v>S.76</v>
          </cell>
        </row>
      </sheetData>
      <sheetData sheetId="14" refreshError="1">
        <row r="3">
          <cell r="B3" t="str">
            <v>DATA</v>
          </cell>
          <cell r="C3" t="str">
            <v>MÊS</v>
          </cell>
        </row>
        <row r="4">
          <cell r="B4">
            <v>38353</v>
          </cell>
          <cell r="C4">
            <v>1</v>
          </cell>
        </row>
        <row r="5">
          <cell r="B5">
            <v>38354</v>
          </cell>
          <cell r="C5">
            <v>1</v>
          </cell>
        </row>
        <row r="6">
          <cell r="B6">
            <v>38355</v>
          </cell>
          <cell r="C6">
            <v>1</v>
          </cell>
        </row>
        <row r="7">
          <cell r="B7">
            <v>38356</v>
          </cell>
          <cell r="C7">
            <v>1</v>
          </cell>
        </row>
        <row r="8">
          <cell r="B8">
            <v>38357</v>
          </cell>
          <cell r="C8">
            <v>1</v>
          </cell>
        </row>
        <row r="9">
          <cell r="B9">
            <v>38358</v>
          </cell>
          <cell r="C9">
            <v>1</v>
          </cell>
        </row>
        <row r="10">
          <cell r="B10">
            <v>38359</v>
          </cell>
          <cell r="C10">
            <v>1</v>
          </cell>
        </row>
        <row r="11">
          <cell r="B11">
            <v>38360</v>
          </cell>
          <cell r="C11">
            <v>1</v>
          </cell>
        </row>
        <row r="12">
          <cell r="B12">
            <v>38361</v>
          </cell>
          <cell r="C12">
            <v>1</v>
          </cell>
        </row>
        <row r="13">
          <cell r="B13">
            <v>38362</v>
          </cell>
          <cell r="C13">
            <v>1</v>
          </cell>
        </row>
        <row r="14">
          <cell r="B14">
            <v>38363</v>
          </cell>
          <cell r="C14">
            <v>1</v>
          </cell>
        </row>
        <row r="15">
          <cell r="B15">
            <v>38364</v>
          </cell>
          <cell r="C15">
            <v>1</v>
          </cell>
        </row>
        <row r="16">
          <cell r="B16">
            <v>38365</v>
          </cell>
          <cell r="C16">
            <v>1</v>
          </cell>
        </row>
        <row r="17">
          <cell r="B17">
            <v>38366</v>
          </cell>
          <cell r="C17">
            <v>1</v>
          </cell>
        </row>
        <row r="18">
          <cell r="B18">
            <v>38367</v>
          </cell>
          <cell r="C18">
            <v>1</v>
          </cell>
        </row>
        <row r="19">
          <cell r="B19">
            <v>38368</v>
          </cell>
          <cell r="C19">
            <v>1</v>
          </cell>
        </row>
        <row r="20">
          <cell r="B20">
            <v>38369</v>
          </cell>
          <cell r="C20">
            <v>1</v>
          </cell>
        </row>
        <row r="21">
          <cell r="B21">
            <v>38370</v>
          </cell>
          <cell r="C21">
            <v>1</v>
          </cell>
        </row>
        <row r="22">
          <cell r="B22">
            <v>38371</v>
          </cell>
          <cell r="C22">
            <v>1</v>
          </cell>
        </row>
        <row r="23">
          <cell r="B23">
            <v>38372</v>
          </cell>
          <cell r="C23">
            <v>1</v>
          </cell>
        </row>
        <row r="24">
          <cell r="B24">
            <v>38373</v>
          </cell>
          <cell r="C24">
            <v>1</v>
          </cell>
        </row>
        <row r="25">
          <cell r="B25">
            <v>38374</v>
          </cell>
          <cell r="C25">
            <v>1</v>
          </cell>
        </row>
        <row r="26">
          <cell r="B26">
            <v>38375</v>
          </cell>
          <cell r="C26">
            <v>1</v>
          </cell>
        </row>
        <row r="27">
          <cell r="B27">
            <v>38376</v>
          </cell>
          <cell r="C27">
            <v>1</v>
          </cell>
        </row>
        <row r="28">
          <cell r="B28">
            <v>38377</v>
          </cell>
          <cell r="C28">
            <v>1</v>
          </cell>
        </row>
        <row r="29">
          <cell r="B29">
            <v>38378</v>
          </cell>
          <cell r="C29">
            <v>1</v>
          </cell>
        </row>
        <row r="30">
          <cell r="B30">
            <v>38379</v>
          </cell>
          <cell r="C30">
            <v>1</v>
          </cell>
        </row>
        <row r="31">
          <cell r="B31">
            <v>38380</v>
          </cell>
          <cell r="C31">
            <v>1</v>
          </cell>
        </row>
        <row r="32">
          <cell r="B32">
            <v>38381</v>
          </cell>
          <cell r="C32">
            <v>1</v>
          </cell>
        </row>
        <row r="33">
          <cell r="B33">
            <v>38382</v>
          </cell>
          <cell r="C33">
            <v>1</v>
          </cell>
        </row>
        <row r="34">
          <cell r="B34">
            <v>38383</v>
          </cell>
          <cell r="C34">
            <v>1</v>
          </cell>
        </row>
        <row r="35">
          <cell r="B35">
            <v>38384</v>
          </cell>
          <cell r="C35">
            <v>2</v>
          </cell>
        </row>
        <row r="36">
          <cell r="B36">
            <v>38385</v>
          </cell>
          <cell r="C36">
            <v>2</v>
          </cell>
        </row>
        <row r="37">
          <cell r="B37">
            <v>38386</v>
          </cell>
          <cell r="C37">
            <v>2</v>
          </cell>
        </row>
        <row r="38">
          <cell r="B38">
            <v>38387</v>
          </cell>
          <cell r="C38">
            <v>2</v>
          </cell>
        </row>
        <row r="39">
          <cell r="B39">
            <v>38388</v>
          </cell>
          <cell r="C39">
            <v>2</v>
          </cell>
        </row>
        <row r="40">
          <cell r="B40">
            <v>38389</v>
          </cell>
          <cell r="C40">
            <v>2</v>
          </cell>
        </row>
        <row r="41">
          <cell r="B41">
            <v>38390</v>
          </cell>
          <cell r="C41">
            <v>2</v>
          </cell>
        </row>
        <row r="42">
          <cell r="B42">
            <v>38391</v>
          </cell>
          <cell r="C42">
            <v>2</v>
          </cell>
        </row>
        <row r="43">
          <cell r="B43">
            <v>38392</v>
          </cell>
          <cell r="C43">
            <v>2</v>
          </cell>
        </row>
        <row r="44">
          <cell r="B44">
            <v>38393</v>
          </cell>
          <cell r="C44">
            <v>2</v>
          </cell>
        </row>
        <row r="45">
          <cell r="B45">
            <v>38394</v>
          </cell>
          <cell r="C45">
            <v>2</v>
          </cell>
        </row>
        <row r="46">
          <cell r="B46">
            <v>38395</v>
          </cell>
          <cell r="C46">
            <v>2</v>
          </cell>
        </row>
        <row r="47">
          <cell r="B47">
            <v>38396</v>
          </cell>
          <cell r="C47">
            <v>2</v>
          </cell>
        </row>
        <row r="48">
          <cell r="B48">
            <v>38397</v>
          </cell>
          <cell r="C48">
            <v>2</v>
          </cell>
        </row>
        <row r="49">
          <cell r="B49">
            <v>38398</v>
          </cell>
          <cell r="C49">
            <v>2</v>
          </cell>
        </row>
        <row r="50">
          <cell r="B50">
            <v>38399</v>
          </cell>
          <cell r="C50">
            <v>2</v>
          </cell>
        </row>
        <row r="51">
          <cell r="B51">
            <v>38400</v>
          </cell>
          <cell r="C51">
            <v>2</v>
          </cell>
        </row>
        <row r="52">
          <cell r="B52">
            <v>38401</v>
          </cell>
          <cell r="C52">
            <v>2</v>
          </cell>
        </row>
        <row r="53">
          <cell r="B53">
            <v>38402</v>
          </cell>
          <cell r="C53">
            <v>2</v>
          </cell>
        </row>
        <row r="54">
          <cell r="B54">
            <v>38403</v>
          </cell>
          <cell r="C54">
            <v>2</v>
          </cell>
        </row>
        <row r="55">
          <cell r="B55">
            <v>38404</v>
          </cell>
          <cell r="C55">
            <v>2</v>
          </cell>
        </row>
        <row r="56">
          <cell r="B56">
            <v>38405</v>
          </cell>
          <cell r="C56">
            <v>2</v>
          </cell>
        </row>
        <row r="57">
          <cell r="B57">
            <v>38406</v>
          </cell>
          <cell r="C57">
            <v>2</v>
          </cell>
        </row>
        <row r="58">
          <cell r="B58">
            <v>38407</v>
          </cell>
          <cell r="C58">
            <v>2</v>
          </cell>
        </row>
        <row r="59">
          <cell r="B59">
            <v>38408</v>
          </cell>
          <cell r="C59">
            <v>2</v>
          </cell>
        </row>
        <row r="60">
          <cell r="B60">
            <v>38409</v>
          </cell>
          <cell r="C60">
            <v>2</v>
          </cell>
        </row>
        <row r="61">
          <cell r="B61">
            <v>38410</v>
          </cell>
          <cell r="C61">
            <v>2</v>
          </cell>
        </row>
        <row r="62">
          <cell r="B62">
            <v>38411</v>
          </cell>
          <cell r="C62">
            <v>2</v>
          </cell>
        </row>
        <row r="63">
          <cell r="B63">
            <v>38412</v>
          </cell>
          <cell r="C63">
            <v>3</v>
          </cell>
        </row>
        <row r="64">
          <cell r="B64">
            <v>38413</v>
          </cell>
          <cell r="C64">
            <v>3</v>
          </cell>
        </row>
        <row r="65">
          <cell r="B65">
            <v>38414</v>
          </cell>
          <cell r="C65">
            <v>3</v>
          </cell>
        </row>
        <row r="66">
          <cell r="B66">
            <v>38415</v>
          </cell>
          <cell r="C66">
            <v>3</v>
          </cell>
        </row>
        <row r="67">
          <cell r="B67">
            <v>38416</v>
          </cell>
          <cell r="C67">
            <v>3</v>
          </cell>
        </row>
        <row r="68">
          <cell r="B68">
            <v>38417</v>
          </cell>
          <cell r="C68">
            <v>3</v>
          </cell>
        </row>
        <row r="69">
          <cell r="B69">
            <v>38418</v>
          </cell>
          <cell r="C69">
            <v>3</v>
          </cell>
        </row>
        <row r="70">
          <cell r="B70">
            <v>38419</v>
          </cell>
          <cell r="C70">
            <v>3</v>
          </cell>
        </row>
        <row r="71">
          <cell r="B71">
            <v>38420</v>
          </cell>
          <cell r="C71">
            <v>3</v>
          </cell>
        </row>
        <row r="72">
          <cell r="B72">
            <v>38421</v>
          </cell>
          <cell r="C72">
            <v>3</v>
          </cell>
        </row>
        <row r="73">
          <cell r="B73">
            <v>38422</v>
          </cell>
          <cell r="C73">
            <v>3</v>
          </cell>
        </row>
        <row r="74">
          <cell r="B74">
            <v>38423</v>
          </cell>
          <cell r="C74">
            <v>3</v>
          </cell>
        </row>
        <row r="75">
          <cell r="B75">
            <v>38424</v>
          </cell>
          <cell r="C75">
            <v>3</v>
          </cell>
        </row>
        <row r="76">
          <cell r="B76">
            <v>38425</v>
          </cell>
          <cell r="C76">
            <v>3</v>
          </cell>
        </row>
        <row r="77">
          <cell r="B77">
            <v>38426</v>
          </cell>
          <cell r="C77">
            <v>3</v>
          </cell>
        </row>
        <row r="78">
          <cell r="B78">
            <v>38427</v>
          </cell>
          <cell r="C78">
            <v>3</v>
          </cell>
        </row>
        <row r="79">
          <cell r="B79">
            <v>38428</v>
          </cell>
          <cell r="C79">
            <v>3</v>
          </cell>
        </row>
        <row r="80">
          <cell r="B80">
            <v>38429</v>
          </cell>
          <cell r="C80">
            <v>3</v>
          </cell>
        </row>
        <row r="81">
          <cell r="B81">
            <v>38430</v>
          </cell>
          <cell r="C81">
            <v>3</v>
          </cell>
        </row>
        <row r="82">
          <cell r="B82">
            <v>38431</v>
          </cell>
          <cell r="C82">
            <v>3</v>
          </cell>
        </row>
        <row r="83">
          <cell r="B83">
            <v>38432</v>
          </cell>
          <cell r="C83">
            <v>3</v>
          </cell>
        </row>
        <row r="84">
          <cell r="B84">
            <v>38433</v>
          </cell>
          <cell r="C84">
            <v>3</v>
          </cell>
        </row>
        <row r="85">
          <cell r="B85">
            <v>38434</v>
          </cell>
          <cell r="C85">
            <v>3</v>
          </cell>
        </row>
        <row r="86">
          <cell r="B86">
            <v>38435</v>
          </cell>
          <cell r="C86">
            <v>3</v>
          </cell>
        </row>
        <row r="87">
          <cell r="B87">
            <v>38436</v>
          </cell>
          <cell r="C87">
            <v>3</v>
          </cell>
        </row>
        <row r="88">
          <cell r="B88">
            <v>38437</v>
          </cell>
          <cell r="C88">
            <v>3</v>
          </cell>
        </row>
        <row r="89">
          <cell r="B89">
            <v>38438</v>
          </cell>
          <cell r="C89">
            <v>3</v>
          </cell>
        </row>
        <row r="90">
          <cell r="B90">
            <v>38439</v>
          </cell>
          <cell r="C90">
            <v>3</v>
          </cell>
        </row>
        <row r="91">
          <cell r="B91">
            <v>38440</v>
          </cell>
          <cell r="C91">
            <v>3</v>
          </cell>
        </row>
        <row r="92">
          <cell r="B92">
            <v>38441</v>
          </cell>
          <cell r="C92">
            <v>3</v>
          </cell>
        </row>
        <row r="93">
          <cell r="B93">
            <v>38442</v>
          </cell>
          <cell r="C93">
            <v>3</v>
          </cell>
        </row>
        <row r="94">
          <cell r="B94">
            <v>38443</v>
          </cell>
          <cell r="C94">
            <v>4</v>
          </cell>
        </row>
        <row r="95">
          <cell r="B95">
            <v>38444</v>
          </cell>
          <cell r="C95">
            <v>4</v>
          </cell>
        </row>
        <row r="96">
          <cell r="B96">
            <v>38445</v>
          </cell>
          <cell r="C96">
            <v>4</v>
          </cell>
        </row>
        <row r="97">
          <cell r="B97">
            <v>38446</v>
          </cell>
          <cell r="C97">
            <v>4</v>
          </cell>
        </row>
        <row r="98">
          <cell r="B98">
            <v>38447</v>
          </cell>
          <cell r="C98">
            <v>4</v>
          </cell>
        </row>
        <row r="99">
          <cell r="B99">
            <v>38448</v>
          </cell>
          <cell r="C99">
            <v>4</v>
          </cell>
        </row>
        <row r="100">
          <cell r="B100">
            <v>38449</v>
          </cell>
          <cell r="C100">
            <v>4</v>
          </cell>
        </row>
        <row r="101">
          <cell r="B101">
            <v>38450</v>
          </cell>
          <cell r="C101">
            <v>4</v>
          </cell>
        </row>
        <row r="102">
          <cell r="B102">
            <v>38451</v>
          </cell>
          <cell r="C102">
            <v>4</v>
          </cell>
        </row>
        <row r="103">
          <cell r="B103">
            <v>38452</v>
          </cell>
          <cell r="C103">
            <v>4</v>
          </cell>
        </row>
        <row r="104">
          <cell r="B104">
            <v>38453</v>
          </cell>
          <cell r="C104">
            <v>4</v>
          </cell>
        </row>
        <row r="105">
          <cell r="B105">
            <v>38454</v>
          </cell>
          <cell r="C105">
            <v>4</v>
          </cell>
        </row>
        <row r="106">
          <cell r="B106">
            <v>38455</v>
          </cell>
          <cell r="C106">
            <v>4</v>
          </cell>
        </row>
        <row r="107">
          <cell r="B107">
            <v>38456</v>
          </cell>
          <cell r="C107">
            <v>4</v>
          </cell>
        </row>
        <row r="108">
          <cell r="B108">
            <v>38457</v>
          </cell>
          <cell r="C108">
            <v>4</v>
          </cell>
        </row>
        <row r="109">
          <cell r="B109">
            <v>38458</v>
          </cell>
          <cell r="C109">
            <v>4</v>
          </cell>
        </row>
        <row r="110">
          <cell r="B110">
            <v>38459</v>
          </cell>
          <cell r="C110">
            <v>4</v>
          </cell>
        </row>
        <row r="111">
          <cell r="B111">
            <v>38460</v>
          </cell>
          <cell r="C111">
            <v>4</v>
          </cell>
        </row>
        <row r="112">
          <cell r="B112">
            <v>38461</v>
          </cell>
          <cell r="C112">
            <v>4</v>
          </cell>
        </row>
        <row r="113">
          <cell r="B113">
            <v>38462</v>
          </cell>
          <cell r="C113">
            <v>4</v>
          </cell>
        </row>
        <row r="114">
          <cell r="B114">
            <v>38463</v>
          </cell>
          <cell r="C114">
            <v>4</v>
          </cell>
        </row>
        <row r="115">
          <cell r="B115">
            <v>38464</v>
          </cell>
          <cell r="C115">
            <v>4</v>
          </cell>
        </row>
        <row r="116">
          <cell r="B116">
            <v>38465</v>
          </cell>
          <cell r="C116">
            <v>4</v>
          </cell>
        </row>
        <row r="117">
          <cell r="B117">
            <v>38466</v>
          </cell>
          <cell r="C117">
            <v>4</v>
          </cell>
        </row>
        <row r="118">
          <cell r="B118">
            <v>38467</v>
          </cell>
          <cell r="C118">
            <v>4</v>
          </cell>
        </row>
        <row r="119">
          <cell r="B119">
            <v>38468</v>
          </cell>
          <cell r="C119">
            <v>4</v>
          </cell>
        </row>
        <row r="120">
          <cell r="B120">
            <v>38469</v>
          </cell>
          <cell r="C120">
            <v>4</v>
          </cell>
        </row>
        <row r="121">
          <cell r="B121">
            <v>38470</v>
          </cell>
          <cell r="C121">
            <v>4</v>
          </cell>
        </row>
        <row r="122">
          <cell r="B122">
            <v>38471</v>
          </cell>
          <cell r="C122">
            <v>4</v>
          </cell>
        </row>
        <row r="123">
          <cell r="B123">
            <v>38472</v>
          </cell>
          <cell r="C123">
            <v>4</v>
          </cell>
        </row>
        <row r="124">
          <cell r="B124">
            <v>38473</v>
          </cell>
          <cell r="C124">
            <v>5</v>
          </cell>
        </row>
        <row r="125">
          <cell r="B125">
            <v>38474</v>
          </cell>
          <cell r="C125">
            <v>5</v>
          </cell>
        </row>
        <row r="126">
          <cell r="B126">
            <v>38475</v>
          </cell>
          <cell r="C126">
            <v>5</v>
          </cell>
        </row>
        <row r="127">
          <cell r="B127">
            <v>38476</v>
          </cell>
          <cell r="C127">
            <v>5</v>
          </cell>
        </row>
        <row r="128">
          <cell r="B128">
            <v>38477</v>
          </cell>
          <cell r="C128">
            <v>5</v>
          </cell>
        </row>
        <row r="129">
          <cell r="B129">
            <v>38478</v>
          </cell>
          <cell r="C129">
            <v>5</v>
          </cell>
        </row>
        <row r="130">
          <cell r="B130">
            <v>38479</v>
          </cell>
          <cell r="C130">
            <v>5</v>
          </cell>
        </row>
        <row r="131">
          <cell r="B131">
            <v>38480</v>
          </cell>
          <cell r="C131">
            <v>5</v>
          </cell>
        </row>
        <row r="132">
          <cell r="B132">
            <v>38481</v>
          </cell>
          <cell r="C132">
            <v>5</v>
          </cell>
        </row>
        <row r="133">
          <cell r="B133">
            <v>38482</v>
          </cell>
          <cell r="C133">
            <v>5</v>
          </cell>
        </row>
        <row r="134">
          <cell r="B134">
            <v>38483</v>
          </cell>
          <cell r="C134">
            <v>5</v>
          </cell>
        </row>
        <row r="135">
          <cell r="B135">
            <v>38484</v>
          </cell>
          <cell r="C135">
            <v>5</v>
          </cell>
        </row>
        <row r="136">
          <cell r="B136">
            <v>38485</v>
          </cell>
          <cell r="C136">
            <v>5</v>
          </cell>
        </row>
        <row r="137">
          <cell r="B137">
            <v>38486</v>
          </cell>
          <cell r="C137">
            <v>5</v>
          </cell>
        </row>
        <row r="138">
          <cell r="B138">
            <v>38487</v>
          </cell>
          <cell r="C138">
            <v>5</v>
          </cell>
        </row>
        <row r="139">
          <cell r="B139">
            <v>38488</v>
          </cell>
          <cell r="C139">
            <v>5</v>
          </cell>
        </row>
        <row r="140">
          <cell r="B140">
            <v>38489</v>
          </cell>
          <cell r="C140">
            <v>5</v>
          </cell>
        </row>
        <row r="141">
          <cell r="B141">
            <v>38490</v>
          </cell>
          <cell r="C141">
            <v>5</v>
          </cell>
        </row>
        <row r="142">
          <cell r="B142">
            <v>38491</v>
          </cell>
          <cell r="C142">
            <v>5</v>
          </cell>
        </row>
        <row r="143">
          <cell r="B143">
            <v>38492</v>
          </cell>
          <cell r="C143">
            <v>5</v>
          </cell>
        </row>
        <row r="144">
          <cell r="B144">
            <v>38493</v>
          </cell>
          <cell r="C144">
            <v>5</v>
          </cell>
        </row>
        <row r="145">
          <cell r="B145">
            <v>38494</v>
          </cell>
          <cell r="C145">
            <v>5</v>
          </cell>
        </row>
        <row r="146">
          <cell r="B146">
            <v>38495</v>
          </cell>
          <cell r="C146">
            <v>5</v>
          </cell>
        </row>
        <row r="147">
          <cell r="B147">
            <v>38496</v>
          </cell>
          <cell r="C147">
            <v>5</v>
          </cell>
        </row>
        <row r="148">
          <cell r="B148">
            <v>38497</v>
          </cell>
          <cell r="C148">
            <v>5</v>
          </cell>
        </row>
        <row r="149">
          <cell r="B149">
            <v>38498</v>
          </cell>
          <cell r="C149">
            <v>5</v>
          </cell>
        </row>
        <row r="150">
          <cell r="B150">
            <v>38499</v>
          </cell>
          <cell r="C150">
            <v>5</v>
          </cell>
        </row>
        <row r="151">
          <cell r="B151">
            <v>38500</v>
          </cell>
          <cell r="C151">
            <v>5</v>
          </cell>
        </row>
        <row r="152">
          <cell r="B152">
            <v>38501</v>
          </cell>
          <cell r="C152">
            <v>5</v>
          </cell>
        </row>
        <row r="153">
          <cell r="B153">
            <v>38502</v>
          </cell>
          <cell r="C153">
            <v>5</v>
          </cell>
        </row>
        <row r="154">
          <cell r="B154">
            <v>38503</v>
          </cell>
          <cell r="C154">
            <v>5</v>
          </cell>
        </row>
        <row r="155">
          <cell r="B155">
            <v>38504</v>
          </cell>
          <cell r="C155">
            <v>6</v>
          </cell>
        </row>
        <row r="156">
          <cell r="B156">
            <v>38505</v>
          </cell>
          <cell r="C156">
            <v>6</v>
          </cell>
        </row>
        <row r="157">
          <cell r="B157">
            <v>38506</v>
          </cell>
          <cell r="C157">
            <v>6</v>
          </cell>
        </row>
        <row r="158">
          <cell r="B158">
            <v>38507</v>
          </cell>
          <cell r="C158">
            <v>6</v>
          </cell>
        </row>
        <row r="159">
          <cell r="B159">
            <v>38508</v>
          </cell>
          <cell r="C159">
            <v>6</v>
          </cell>
        </row>
        <row r="160">
          <cell r="B160">
            <v>38509</v>
          </cell>
          <cell r="C160">
            <v>6</v>
          </cell>
        </row>
        <row r="161">
          <cell r="B161">
            <v>38510</v>
          </cell>
          <cell r="C161">
            <v>6</v>
          </cell>
        </row>
        <row r="162">
          <cell r="B162">
            <v>38511</v>
          </cell>
          <cell r="C162">
            <v>6</v>
          </cell>
        </row>
        <row r="163">
          <cell r="B163">
            <v>38512</v>
          </cell>
          <cell r="C163">
            <v>6</v>
          </cell>
        </row>
        <row r="164">
          <cell r="B164">
            <v>38513</v>
          </cell>
          <cell r="C164">
            <v>6</v>
          </cell>
        </row>
        <row r="165">
          <cell r="B165">
            <v>38514</v>
          </cell>
          <cell r="C165">
            <v>6</v>
          </cell>
        </row>
        <row r="166">
          <cell r="B166">
            <v>38515</v>
          </cell>
          <cell r="C166">
            <v>6</v>
          </cell>
        </row>
        <row r="167">
          <cell r="B167">
            <v>38516</v>
          </cell>
          <cell r="C167">
            <v>6</v>
          </cell>
        </row>
        <row r="168">
          <cell r="B168">
            <v>38517</v>
          </cell>
          <cell r="C168">
            <v>6</v>
          </cell>
        </row>
        <row r="169">
          <cell r="B169">
            <v>38518</v>
          </cell>
          <cell r="C169">
            <v>6</v>
          </cell>
        </row>
        <row r="170">
          <cell r="B170">
            <v>38519</v>
          </cell>
          <cell r="C170">
            <v>6</v>
          </cell>
        </row>
        <row r="171">
          <cell r="B171">
            <v>38520</v>
          </cell>
          <cell r="C171">
            <v>6</v>
          </cell>
        </row>
        <row r="172">
          <cell r="B172">
            <v>38521</v>
          </cell>
          <cell r="C172">
            <v>6</v>
          </cell>
        </row>
        <row r="173">
          <cell r="B173">
            <v>38522</v>
          </cell>
          <cell r="C173">
            <v>6</v>
          </cell>
        </row>
        <row r="174">
          <cell r="B174">
            <v>38523</v>
          </cell>
          <cell r="C174">
            <v>6</v>
          </cell>
        </row>
        <row r="175">
          <cell r="B175">
            <v>38524</v>
          </cell>
          <cell r="C175">
            <v>6</v>
          </cell>
        </row>
        <row r="176">
          <cell r="B176">
            <v>38525</v>
          </cell>
          <cell r="C176">
            <v>6</v>
          </cell>
        </row>
        <row r="177">
          <cell r="B177">
            <v>38526</v>
          </cell>
          <cell r="C177">
            <v>6</v>
          </cell>
        </row>
        <row r="178">
          <cell r="B178">
            <v>38527</v>
          </cell>
          <cell r="C178">
            <v>6</v>
          </cell>
        </row>
        <row r="179">
          <cell r="B179">
            <v>38528</v>
          </cell>
          <cell r="C179">
            <v>6</v>
          </cell>
        </row>
        <row r="180">
          <cell r="B180">
            <v>38529</v>
          </cell>
          <cell r="C180">
            <v>6</v>
          </cell>
        </row>
        <row r="181">
          <cell r="B181">
            <v>38530</v>
          </cell>
          <cell r="C181">
            <v>6</v>
          </cell>
        </row>
        <row r="182">
          <cell r="B182">
            <v>38531</v>
          </cell>
          <cell r="C182">
            <v>6</v>
          </cell>
        </row>
        <row r="183">
          <cell r="B183">
            <v>38532</v>
          </cell>
          <cell r="C183">
            <v>6</v>
          </cell>
        </row>
        <row r="184">
          <cell r="B184">
            <v>38533</v>
          </cell>
          <cell r="C184">
            <v>6</v>
          </cell>
        </row>
        <row r="185">
          <cell r="B185">
            <v>38534</v>
          </cell>
          <cell r="C185">
            <v>7</v>
          </cell>
        </row>
        <row r="186">
          <cell r="B186">
            <v>38535</v>
          </cell>
          <cell r="C186">
            <v>7</v>
          </cell>
        </row>
        <row r="187">
          <cell r="B187">
            <v>38536</v>
          </cell>
          <cell r="C187">
            <v>7</v>
          </cell>
        </row>
        <row r="188">
          <cell r="B188">
            <v>38537</v>
          </cell>
          <cell r="C188">
            <v>7</v>
          </cell>
        </row>
        <row r="189">
          <cell r="B189">
            <v>38538</v>
          </cell>
          <cell r="C189">
            <v>7</v>
          </cell>
        </row>
        <row r="190">
          <cell r="B190">
            <v>38539</v>
          </cell>
          <cell r="C190">
            <v>7</v>
          </cell>
        </row>
        <row r="191">
          <cell r="B191">
            <v>38540</v>
          </cell>
          <cell r="C191">
            <v>7</v>
          </cell>
        </row>
        <row r="192">
          <cell r="B192">
            <v>38541</v>
          </cell>
          <cell r="C192">
            <v>7</v>
          </cell>
        </row>
        <row r="193">
          <cell r="B193">
            <v>38542</v>
          </cell>
          <cell r="C193">
            <v>7</v>
          </cell>
        </row>
        <row r="194">
          <cell r="B194">
            <v>38543</v>
          </cell>
          <cell r="C194">
            <v>7</v>
          </cell>
        </row>
        <row r="195">
          <cell r="B195">
            <v>38544</v>
          </cell>
          <cell r="C195">
            <v>7</v>
          </cell>
        </row>
        <row r="196">
          <cell r="B196">
            <v>38545</v>
          </cell>
          <cell r="C196">
            <v>7</v>
          </cell>
        </row>
        <row r="197">
          <cell r="B197">
            <v>38546</v>
          </cell>
          <cell r="C197">
            <v>7</v>
          </cell>
        </row>
        <row r="198">
          <cell r="B198">
            <v>38547</v>
          </cell>
          <cell r="C198">
            <v>7</v>
          </cell>
        </row>
        <row r="199">
          <cell r="B199">
            <v>38548</v>
          </cell>
          <cell r="C199">
            <v>7</v>
          </cell>
        </row>
        <row r="200">
          <cell r="B200">
            <v>38549</v>
          </cell>
          <cell r="C200">
            <v>7</v>
          </cell>
        </row>
        <row r="201">
          <cell r="B201">
            <v>38550</v>
          </cell>
          <cell r="C201">
            <v>7</v>
          </cell>
        </row>
        <row r="202">
          <cell r="B202">
            <v>38551</v>
          </cell>
          <cell r="C202">
            <v>7</v>
          </cell>
        </row>
        <row r="203">
          <cell r="B203">
            <v>38552</v>
          </cell>
          <cell r="C203">
            <v>7</v>
          </cell>
        </row>
        <row r="204">
          <cell r="B204">
            <v>38553</v>
          </cell>
          <cell r="C204">
            <v>7</v>
          </cell>
        </row>
        <row r="205">
          <cell r="B205">
            <v>38554</v>
          </cell>
          <cell r="C205">
            <v>7</v>
          </cell>
        </row>
        <row r="206">
          <cell r="B206">
            <v>38555</v>
          </cell>
          <cell r="C206">
            <v>7</v>
          </cell>
        </row>
        <row r="207">
          <cell r="B207">
            <v>38556</v>
          </cell>
          <cell r="C207">
            <v>7</v>
          </cell>
        </row>
        <row r="208">
          <cell r="B208">
            <v>38557</v>
          </cell>
          <cell r="C208">
            <v>7</v>
          </cell>
        </row>
        <row r="209">
          <cell r="B209">
            <v>38558</v>
          </cell>
          <cell r="C209">
            <v>7</v>
          </cell>
        </row>
        <row r="210">
          <cell r="B210">
            <v>38559</v>
          </cell>
          <cell r="C210">
            <v>7</v>
          </cell>
        </row>
        <row r="211">
          <cell r="B211">
            <v>38560</v>
          </cell>
          <cell r="C211">
            <v>7</v>
          </cell>
        </row>
        <row r="212">
          <cell r="B212">
            <v>38561</v>
          </cell>
          <cell r="C212">
            <v>7</v>
          </cell>
        </row>
        <row r="213">
          <cell r="B213">
            <v>38562</v>
          </cell>
          <cell r="C213">
            <v>7</v>
          </cell>
        </row>
        <row r="214">
          <cell r="B214">
            <v>38563</v>
          </cell>
          <cell r="C214">
            <v>7</v>
          </cell>
        </row>
        <row r="215">
          <cell r="B215">
            <v>38564</v>
          </cell>
          <cell r="C215">
            <v>7</v>
          </cell>
        </row>
        <row r="216">
          <cell r="B216">
            <v>38565</v>
          </cell>
          <cell r="C216">
            <v>8</v>
          </cell>
        </row>
        <row r="217">
          <cell r="B217">
            <v>38566</v>
          </cell>
          <cell r="C217">
            <v>8</v>
          </cell>
        </row>
        <row r="218">
          <cell r="B218">
            <v>38567</v>
          </cell>
          <cell r="C218">
            <v>8</v>
          </cell>
        </row>
        <row r="219">
          <cell r="B219">
            <v>38568</v>
          </cell>
          <cell r="C219">
            <v>8</v>
          </cell>
        </row>
        <row r="220">
          <cell r="B220">
            <v>38569</v>
          </cell>
          <cell r="C220">
            <v>8</v>
          </cell>
        </row>
        <row r="221">
          <cell r="B221">
            <v>38570</v>
          </cell>
          <cell r="C221">
            <v>8</v>
          </cell>
        </row>
        <row r="222">
          <cell r="B222">
            <v>38571</v>
          </cell>
          <cell r="C222">
            <v>8</v>
          </cell>
        </row>
        <row r="223">
          <cell r="B223">
            <v>38572</v>
          </cell>
          <cell r="C223">
            <v>8</v>
          </cell>
        </row>
        <row r="224">
          <cell r="B224">
            <v>38573</v>
          </cell>
          <cell r="C224">
            <v>8</v>
          </cell>
        </row>
        <row r="225">
          <cell r="B225">
            <v>38574</v>
          </cell>
          <cell r="C225">
            <v>8</v>
          </cell>
        </row>
        <row r="226">
          <cell r="B226">
            <v>38575</v>
          </cell>
          <cell r="C226">
            <v>8</v>
          </cell>
        </row>
        <row r="227">
          <cell r="B227">
            <v>38576</v>
          </cell>
          <cell r="C227">
            <v>8</v>
          </cell>
        </row>
        <row r="228">
          <cell r="B228">
            <v>38577</v>
          </cell>
          <cell r="C228">
            <v>8</v>
          </cell>
        </row>
        <row r="229">
          <cell r="B229">
            <v>38578</v>
          </cell>
          <cell r="C229">
            <v>8</v>
          </cell>
        </row>
        <row r="230">
          <cell r="B230">
            <v>38579</v>
          </cell>
          <cell r="C230">
            <v>8</v>
          </cell>
        </row>
        <row r="231">
          <cell r="B231">
            <v>38580</v>
          </cell>
          <cell r="C231">
            <v>8</v>
          </cell>
        </row>
        <row r="232">
          <cell r="B232">
            <v>38581</v>
          </cell>
          <cell r="C232">
            <v>8</v>
          </cell>
        </row>
        <row r="233">
          <cell r="B233">
            <v>38582</v>
          </cell>
          <cell r="C233">
            <v>8</v>
          </cell>
        </row>
        <row r="234">
          <cell r="B234">
            <v>38583</v>
          </cell>
          <cell r="C234">
            <v>8</v>
          </cell>
        </row>
        <row r="235">
          <cell r="B235">
            <v>38584</v>
          </cell>
          <cell r="C235">
            <v>8</v>
          </cell>
        </row>
        <row r="236">
          <cell r="B236">
            <v>38585</v>
          </cell>
          <cell r="C236">
            <v>8</v>
          </cell>
        </row>
        <row r="237">
          <cell r="B237">
            <v>38586</v>
          </cell>
          <cell r="C237">
            <v>8</v>
          </cell>
        </row>
        <row r="238">
          <cell r="B238">
            <v>38587</v>
          </cell>
          <cell r="C238">
            <v>8</v>
          </cell>
        </row>
        <row r="239">
          <cell r="B239">
            <v>38588</v>
          </cell>
          <cell r="C239">
            <v>8</v>
          </cell>
        </row>
        <row r="240">
          <cell r="B240">
            <v>38589</v>
          </cell>
          <cell r="C240">
            <v>8</v>
          </cell>
        </row>
        <row r="241">
          <cell r="B241">
            <v>38590</v>
          </cell>
          <cell r="C241">
            <v>8</v>
          </cell>
        </row>
        <row r="242">
          <cell r="B242">
            <v>38591</v>
          </cell>
          <cell r="C242">
            <v>8</v>
          </cell>
        </row>
        <row r="243">
          <cell r="B243">
            <v>38592</v>
          </cell>
          <cell r="C243">
            <v>8</v>
          </cell>
        </row>
        <row r="244">
          <cell r="B244">
            <v>38593</v>
          </cell>
          <cell r="C244">
            <v>8</v>
          </cell>
        </row>
        <row r="245">
          <cell r="B245">
            <v>38594</v>
          </cell>
          <cell r="C245">
            <v>8</v>
          </cell>
        </row>
        <row r="246">
          <cell r="B246">
            <v>38595</v>
          </cell>
          <cell r="C246">
            <v>8</v>
          </cell>
        </row>
        <row r="247">
          <cell r="B247">
            <v>38596</v>
          </cell>
          <cell r="C247">
            <v>9</v>
          </cell>
        </row>
        <row r="248">
          <cell r="B248">
            <v>38597</v>
          </cell>
          <cell r="C248">
            <v>9</v>
          </cell>
        </row>
        <row r="249">
          <cell r="B249">
            <v>38598</v>
          </cell>
          <cell r="C249">
            <v>9</v>
          </cell>
        </row>
        <row r="250">
          <cell r="B250">
            <v>38599</v>
          </cell>
          <cell r="C250">
            <v>9</v>
          </cell>
        </row>
        <row r="251">
          <cell r="B251">
            <v>38600</v>
          </cell>
          <cell r="C251">
            <v>9</v>
          </cell>
        </row>
        <row r="252">
          <cell r="B252">
            <v>38601</v>
          </cell>
          <cell r="C252">
            <v>9</v>
          </cell>
        </row>
        <row r="253">
          <cell r="B253">
            <v>38602</v>
          </cell>
          <cell r="C253">
            <v>9</v>
          </cell>
        </row>
        <row r="254">
          <cell r="B254">
            <v>38603</v>
          </cell>
          <cell r="C254">
            <v>9</v>
          </cell>
        </row>
        <row r="255">
          <cell r="B255">
            <v>38604</v>
          </cell>
          <cell r="C255">
            <v>9</v>
          </cell>
        </row>
        <row r="256">
          <cell r="B256">
            <v>38605</v>
          </cell>
          <cell r="C256">
            <v>9</v>
          </cell>
        </row>
        <row r="257">
          <cell r="B257">
            <v>38606</v>
          </cell>
          <cell r="C257">
            <v>9</v>
          </cell>
        </row>
        <row r="258">
          <cell r="B258">
            <v>38607</v>
          </cell>
          <cell r="C258">
            <v>9</v>
          </cell>
        </row>
        <row r="259">
          <cell r="B259">
            <v>38608</v>
          </cell>
          <cell r="C259">
            <v>9</v>
          </cell>
        </row>
        <row r="260">
          <cell r="B260">
            <v>38609</v>
          </cell>
          <cell r="C260">
            <v>9</v>
          </cell>
        </row>
        <row r="261">
          <cell r="B261">
            <v>38610</v>
          </cell>
          <cell r="C261">
            <v>9</v>
          </cell>
        </row>
        <row r="262">
          <cell r="B262">
            <v>38611</v>
          </cell>
          <cell r="C262">
            <v>9</v>
          </cell>
        </row>
        <row r="263">
          <cell r="B263">
            <v>38612</v>
          </cell>
          <cell r="C263">
            <v>9</v>
          </cell>
        </row>
        <row r="264">
          <cell r="B264">
            <v>38613</v>
          </cell>
          <cell r="C264">
            <v>9</v>
          </cell>
        </row>
        <row r="265">
          <cell r="B265">
            <v>38614</v>
          </cell>
          <cell r="C265">
            <v>9</v>
          </cell>
        </row>
        <row r="266">
          <cell r="B266">
            <v>38615</v>
          </cell>
          <cell r="C266">
            <v>9</v>
          </cell>
        </row>
        <row r="267">
          <cell r="B267">
            <v>38616</v>
          </cell>
          <cell r="C267">
            <v>9</v>
          </cell>
        </row>
        <row r="268">
          <cell r="B268">
            <v>38617</v>
          </cell>
          <cell r="C268">
            <v>9</v>
          </cell>
        </row>
        <row r="269">
          <cell r="B269">
            <v>38618</v>
          </cell>
          <cell r="C269">
            <v>9</v>
          </cell>
        </row>
        <row r="270">
          <cell r="B270">
            <v>38619</v>
          </cell>
          <cell r="C270">
            <v>9</v>
          </cell>
        </row>
        <row r="271">
          <cell r="B271">
            <v>38620</v>
          </cell>
          <cell r="C271">
            <v>9</v>
          </cell>
        </row>
        <row r="272">
          <cell r="B272">
            <v>38621</v>
          </cell>
          <cell r="C272">
            <v>9</v>
          </cell>
        </row>
        <row r="273">
          <cell r="B273">
            <v>38622</v>
          </cell>
          <cell r="C273">
            <v>9</v>
          </cell>
        </row>
        <row r="274">
          <cell r="B274">
            <v>38623</v>
          </cell>
          <cell r="C274">
            <v>9</v>
          </cell>
        </row>
        <row r="275">
          <cell r="B275">
            <v>38624</v>
          </cell>
          <cell r="C275">
            <v>9</v>
          </cell>
        </row>
        <row r="276">
          <cell r="B276">
            <v>38625</v>
          </cell>
          <cell r="C276">
            <v>9</v>
          </cell>
        </row>
        <row r="277">
          <cell r="B277">
            <v>38626</v>
          </cell>
          <cell r="C277">
            <v>10</v>
          </cell>
        </row>
        <row r="278">
          <cell r="B278">
            <v>38627</v>
          </cell>
          <cell r="C278">
            <v>10</v>
          </cell>
        </row>
        <row r="279">
          <cell r="B279">
            <v>38628</v>
          </cell>
          <cell r="C279">
            <v>10</v>
          </cell>
        </row>
        <row r="280">
          <cell r="B280">
            <v>38629</v>
          </cell>
          <cell r="C280">
            <v>10</v>
          </cell>
        </row>
        <row r="281">
          <cell r="B281">
            <v>38630</v>
          </cell>
          <cell r="C281">
            <v>10</v>
          </cell>
        </row>
        <row r="282">
          <cell r="B282">
            <v>38631</v>
          </cell>
          <cell r="C282">
            <v>10</v>
          </cell>
        </row>
        <row r="283">
          <cell r="B283">
            <v>38632</v>
          </cell>
          <cell r="C283">
            <v>10</v>
          </cell>
        </row>
        <row r="284">
          <cell r="B284">
            <v>38633</v>
          </cell>
          <cell r="C284">
            <v>10</v>
          </cell>
        </row>
        <row r="285">
          <cell r="B285">
            <v>38634</v>
          </cell>
          <cell r="C285">
            <v>10</v>
          </cell>
        </row>
        <row r="286">
          <cell r="B286">
            <v>38635</v>
          </cell>
          <cell r="C286">
            <v>10</v>
          </cell>
        </row>
        <row r="287">
          <cell r="B287">
            <v>38636</v>
          </cell>
          <cell r="C287">
            <v>10</v>
          </cell>
        </row>
        <row r="288">
          <cell r="B288">
            <v>38637</v>
          </cell>
          <cell r="C288">
            <v>10</v>
          </cell>
        </row>
        <row r="289">
          <cell r="B289">
            <v>38638</v>
          </cell>
          <cell r="C289">
            <v>10</v>
          </cell>
        </row>
        <row r="290">
          <cell r="B290">
            <v>38639</v>
          </cell>
          <cell r="C290">
            <v>10</v>
          </cell>
        </row>
        <row r="291">
          <cell r="B291">
            <v>38640</v>
          </cell>
          <cell r="C291">
            <v>10</v>
          </cell>
        </row>
        <row r="292">
          <cell r="B292">
            <v>38641</v>
          </cell>
          <cell r="C292">
            <v>10</v>
          </cell>
        </row>
        <row r="293">
          <cell r="B293">
            <v>38642</v>
          </cell>
          <cell r="C293">
            <v>10</v>
          </cell>
        </row>
        <row r="294">
          <cell r="B294">
            <v>38643</v>
          </cell>
          <cell r="C294">
            <v>10</v>
          </cell>
        </row>
        <row r="295">
          <cell r="B295">
            <v>38644</v>
          </cell>
          <cell r="C295">
            <v>10</v>
          </cell>
        </row>
        <row r="296">
          <cell r="B296">
            <v>38645</v>
          </cell>
          <cell r="C296">
            <v>10</v>
          </cell>
        </row>
        <row r="297">
          <cell r="B297">
            <v>38646</v>
          </cell>
          <cell r="C297">
            <v>10</v>
          </cell>
        </row>
        <row r="298">
          <cell r="B298">
            <v>38647</v>
          </cell>
          <cell r="C298">
            <v>10</v>
          </cell>
        </row>
        <row r="299">
          <cell r="B299">
            <v>38648</v>
          </cell>
          <cell r="C299">
            <v>10</v>
          </cell>
        </row>
        <row r="300">
          <cell r="B300">
            <v>38649</v>
          </cell>
          <cell r="C300">
            <v>10</v>
          </cell>
        </row>
        <row r="301">
          <cell r="B301">
            <v>38650</v>
          </cell>
          <cell r="C301">
            <v>10</v>
          </cell>
        </row>
        <row r="302">
          <cell r="B302">
            <v>38651</v>
          </cell>
          <cell r="C302">
            <v>10</v>
          </cell>
        </row>
        <row r="303">
          <cell r="B303">
            <v>38652</v>
          </cell>
          <cell r="C303">
            <v>10</v>
          </cell>
        </row>
        <row r="304">
          <cell r="B304">
            <v>38653</v>
          </cell>
          <cell r="C304">
            <v>10</v>
          </cell>
        </row>
        <row r="305">
          <cell r="B305">
            <v>38654</v>
          </cell>
          <cell r="C305">
            <v>10</v>
          </cell>
        </row>
        <row r="306">
          <cell r="B306">
            <v>38655</v>
          </cell>
          <cell r="C306">
            <v>10</v>
          </cell>
        </row>
        <row r="307">
          <cell r="B307">
            <v>38656</v>
          </cell>
          <cell r="C307">
            <v>10</v>
          </cell>
        </row>
        <row r="308">
          <cell r="B308">
            <v>38657</v>
          </cell>
          <cell r="C308">
            <v>11</v>
          </cell>
        </row>
        <row r="309">
          <cell r="B309">
            <v>38658</v>
          </cell>
          <cell r="C309">
            <v>11</v>
          </cell>
        </row>
        <row r="310">
          <cell r="B310">
            <v>38659</v>
          </cell>
          <cell r="C310">
            <v>11</v>
          </cell>
        </row>
        <row r="311">
          <cell r="B311">
            <v>38660</v>
          </cell>
          <cell r="C311">
            <v>11</v>
          </cell>
        </row>
        <row r="312">
          <cell r="B312">
            <v>38661</v>
          </cell>
          <cell r="C312">
            <v>11</v>
          </cell>
        </row>
        <row r="313">
          <cell r="B313">
            <v>38662</v>
          </cell>
          <cell r="C313">
            <v>11</v>
          </cell>
        </row>
        <row r="314">
          <cell r="B314">
            <v>38663</v>
          </cell>
          <cell r="C314">
            <v>11</v>
          </cell>
        </row>
        <row r="315">
          <cell r="B315">
            <v>38664</v>
          </cell>
          <cell r="C315">
            <v>11</v>
          </cell>
        </row>
        <row r="316">
          <cell r="B316">
            <v>38665</v>
          </cell>
          <cell r="C316">
            <v>11</v>
          </cell>
        </row>
        <row r="317">
          <cell r="B317">
            <v>38666</v>
          </cell>
          <cell r="C317">
            <v>11</v>
          </cell>
        </row>
        <row r="318">
          <cell r="B318">
            <v>38667</v>
          </cell>
          <cell r="C318">
            <v>11</v>
          </cell>
        </row>
        <row r="319">
          <cell r="B319">
            <v>38668</v>
          </cell>
          <cell r="C319">
            <v>11</v>
          </cell>
        </row>
        <row r="320">
          <cell r="B320">
            <v>38669</v>
          </cell>
          <cell r="C320">
            <v>11</v>
          </cell>
        </row>
        <row r="321">
          <cell r="B321">
            <v>38670</v>
          </cell>
          <cell r="C321">
            <v>11</v>
          </cell>
        </row>
        <row r="322">
          <cell r="B322">
            <v>38671</v>
          </cell>
          <cell r="C322">
            <v>11</v>
          </cell>
        </row>
        <row r="323">
          <cell r="B323">
            <v>38672</v>
          </cell>
          <cell r="C323">
            <v>11</v>
          </cell>
        </row>
        <row r="324">
          <cell r="B324">
            <v>38673</v>
          </cell>
          <cell r="C324">
            <v>11</v>
          </cell>
        </row>
        <row r="325">
          <cell r="B325">
            <v>38674</v>
          </cell>
          <cell r="C325">
            <v>11</v>
          </cell>
        </row>
        <row r="326">
          <cell r="B326">
            <v>38675</v>
          </cell>
          <cell r="C326">
            <v>11</v>
          </cell>
        </row>
        <row r="327">
          <cell r="B327">
            <v>38676</v>
          </cell>
          <cell r="C327">
            <v>11</v>
          </cell>
        </row>
        <row r="328">
          <cell r="B328">
            <v>38677</v>
          </cell>
          <cell r="C328">
            <v>11</v>
          </cell>
        </row>
        <row r="329">
          <cell r="B329">
            <v>38678</v>
          </cell>
          <cell r="C329">
            <v>11</v>
          </cell>
        </row>
        <row r="330">
          <cell r="B330">
            <v>38679</v>
          </cell>
          <cell r="C330">
            <v>11</v>
          </cell>
        </row>
        <row r="331">
          <cell r="B331">
            <v>38680</v>
          </cell>
          <cell r="C331">
            <v>11</v>
          </cell>
        </row>
        <row r="332">
          <cell r="B332">
            <v>38681</v>
          </cell>
          <cell r="C332">
            <v>11</v>
          </cell>
        </row>
        <row r="333">
          <cell r="B333">
            <v>38682</v>
          </cell>
          <cell r="C333">
            <v>11</v>
          </cell>
        </row>
        <row r="334">
          <cell r="B334">
            <v>38683</v>
          </cell>
          <cell r="C334">
            <v>11</v>
          </cell>
        </row>
        <row r="335">
          <cell r="B335">
            <v>38684</v>
          </cell>
          <cell r="C335">
            <v>11</v>
          </cell>
        </row>
        <row r="336">
          <cell r="B336">
            <v>38685</v>
          </cell>
          <cell r="C336">
            <v>11</v>
          </cell>
        </row>
        <row r="337">
          <cell r="B337">
            <v>38686</v>
          </cell>
          <cell r="C337">
            <v>11</v>
          </cell>
        </row>
        <row r="338">
          <cell r="B338">
            <v>38687</v>
          </cell>
          <cell r="C338">
            <v>12</v>
          </cell>
        </row>
        <row r="339">
          <cell r="B339">
            <v>38688</v>
          </cell>
          <cell r="C339">
            <v>12</v>
          </cell>
        </row>
        <row r="340">
          <cell r="B340">
            <v>38689</v>
          </cell>
          <cell r="C340">
            <v>12</v>
          </cell>
        </row>
        <row r="341">
          <cell r="B341">
            <v>38690</v>
          </cell>
          <cell r="C341">
            <v>12</v>
          </cell>
        </row>
        <row r="342">
          <cell r="B342">
            <v>38691</v>
          </cell>
          <cell r="C342">
            <v>12</v>
          </cell>
        </row>
        <row r="343">
          <cell r="B343">
            <v>38692</v>
          </cell>
          <cell r="C343">
            <v>12</v>
          </cell>
        </row>
        <row r="344">
          <cell r="B344">
            <v>38693</v>
          </cell>
          <cell r="C344">
            <v>12</v>
          </cell>
        </row>
        <row r="345">
          <cell r="B345">
            <v>38694</v>
          </cell>
          <cell r="C345">
            <v>12</v>
          </cell>
        </row>
        <row r="346">
          <cell r="B346">
            <v>38695</v>
          </cell>
          <cell r="C346">
            <v>12</v>
          </cell>
        </row>
        <row r="347">
          <cell r="B347">
            <v>38696</v>
          </cell>
          <cell r="C347">
            <v>12</v>
          </cell>
        </row>
        <row r="348">
          <cell r="B348">
            <v>38697</v>
          </cell>
          <cell r="C348">
            <v>12</v>
          </cell>
        </row>
        <row r="349">
          <cell r="B349">
            <v>38698</v>
          </cell>
          <cell r="C349">
            <v>12</v>
          </cell>
        </row>
        <row r="350">
          <cell r="B350">
            <v>38699</v>
          </cell>
          <cell r="C350">
            <v>12</v>
          </cell>
        </row>
        <row r="351">
          <cell r="B351">
            <v>38700</v>
          </cell>
          <cell r="C351">
            <v>12</v>
          </cell>
        </row>
        <row r="352">
          <cell r="B352">
            <v>38701</v>
          </cell>
          <cell r="C352">
            <v>12</v>
          </cell>
        </row>
        <row r="353">
          <cell r="B353">
            <v>38702</v>
          </cell>
          <cell r="C353">
            <v>12</v>
          </cell>
        </row>
        <row r="354">
          <cell r="B354">
            <v>38703</v>
          </cell>
          <cell r="C354">
            <v>12</v>
          </cell>
        </row>
        <row r="355">
          <cell r="B355">
            <v>38704</v>
          </cell>
          <cell r="C355">
            <v>12</v>
          </cell>
        </row>
        <row r="356">
          <cell r="B356">
            <v>38705</v>
          </cell>
          <cell r="C356">
            <v>12</v>
          </cell>
        </row>
        <row r="357">
          <cell r="B357">
            <v>38706</v>
          </cell>
          <cell r="C357">
            <v>12</v>
          </cell>
        </row>
        <row r="358">
          <cell r="B358">
            <v>38707</v>
          </cell>
          <cell r="C358">
            <v>12</v>
          </cell>
        </row>
        <row r="359">
          <cell r="B359">
            <v>38708</v>
          </cell>
          <cell r="C359">
            <v>12</v>
          </cell>
        </row>
        <row r="360">
          <cell r="B360">
            <v>38709</v>
          </cell>
          <cell r="C360">
            <v>12</v>
          </cell>
        </row>
        <row r="361">
          <cell r="B361">
            <v>38710</v>
          </cell>
          <cell r="C361">
            <v>12</v>
          </cell>
        </row>
        <row r="362">
          <cell r="B362">
            <v>38711</v>
          </cell>
          <cell r="C362">
            <v>12</v>
          </cell>
        </row>
        <row r="363">
          <cell r="B363">
            <v>38712</v>
          </cell>
          <cell r="C363">
            <v>12</v>
          </cell>
        </row>
        <row r="364">
          <cell r="B364">
            <v>38713</v>
          </cell>
          <cell r="C364">
            <v>12</v>
          </cell>
        </row>
        <row r="365">
          <cell r="B365">
            <v>38714</v>
          </cell>
          <cell r="C365">
            <v>12</v>
          </cell>
        </row>
        <row r="366">
          <cell r="B366">
            <v>38715</v>
          </cell>
          <cell r="C366">
            <v>12</v>
          </cell>
        </row>
        <row r="367">
          <cell r="B367">
            <v>38716</v>
          </cell>
          <cell r="C367">
            <v>12</v>
          </cell>
        </row>
        <row r="368">
          <cell r="B368">
            <v>38717</v>
          </cell>
          <cell r="C368">
            <v>12</v>
          </cell>
        </row>
        <row r="369">
          <cell r="B369">
            <v>38718</v>
          </cell>
          <cell r="C369">
            <v>1</v>
          </cell>
        </row>
        <row r="370">
          <cell r="B370">
            <v>38719</v>
          </cell>
          <cell r="C370">
            <v>1</v>
          </cell>
        </row>
        <row r="371">
          <cell r="B371">
            <v>38720</v>
          </cell>
          <cell r="C371">
            <v>1</v>
          </cell>
        </row>
        <row r="372">
          <cell r="B372">
            <v>38721</v>
          </cell>
          <cell r="C372">
            <v>1</v>
          </cell>
        </row>
        <row r="373">
          <cell r="B373">
            <v>38722</v>
          </cell>
          <cell r="C373">
            <v>1</v>
          </cell>
        </row>
        <row r="374">
          <cell r="B374">
            <v>38723</v>
          </cell>
          <cell r="C374">
            <v>1</v>
          </cell>
        </row>
        <row r="375">
          <cell r="B375">
            <v>38724</v>
          </cell>
          <cell r="C375">
            <v>1</v>
          </cell>
        </row>
        <row r="376">
          <cell r="B376">
            <v>38725</v>
          </cell>
          <cell r="C376">
            <v>1</v>
          </cell>
        </row>
        <row r="377">
          <cell r="B377">
            <v>38726</v>
          </cell>
          <cell r="C377">
            <v>1</v>
          </cell>
        </row>
        <row r="378">
          <cell r="B378">
            <v>38727</v>
          </cell>
          <cell r="C378">
            <v>1</v>
          </cell>
        </row>
        <row r="379">
          <cell r="B379">
            <v>38728</v>
          </cell>
          <cell r="C379">
            <v>1</v>
          </cell>
        </row>
        <row r="380">
          <cell r="B380">
            <v>38729</v>
          </cell>
          <cell r="C380">
            <v>1</v>
          </cell>
        </row>
        <row r="381">
          <cell r="B381">
            <v>38730</v>
          </cell>
          <cell r="C381">
            <v>1</v>
          </cell>
        </row>
        <row r="382">
          <cell r="B382">
            <v>38731</v>
          </cell>
          <cell r="C382">
            <v>1</v>
          </cell>
        </row>
        <row r="383">
          <cell r="B383">
            <v>38732</v>
          </cell>
          <cell r="C383">
            <v>1</v>
          </cell>
        </row>
        <row r="384">
          <cell r="B384">
            <v>38733</v>
          </cell>
          <cell r="C384">
            <v>1</v>
          </cell>
        </row>
        <row r="385">
          <cell r="B385">
            <v>38734</v>
          </cell>
          <cell r="C385">
            <v>1</v>
          </cell>
        </row>
        <row r="386">
          <cell r="B386">
            <v>38735</v>
          </cell>
          <cell r="C386">
            <v>1</v>
          </cell>
        </row>
        <row r="387">
          <cell r="B387">
            <v>38736</v>
          </cell>
          <cell r="C387">
            <v>1</v>
          </cell>
        </row>
        <row r="388">
          <cell r="B388">
            <v>38737</v>
          </cell>
          <cell r="C388">
            <v>1</v>
          </cell>
        </row>
        <row r="389">
          <cell r="B389">
            <v>38738</v>
          </cell>
          <cell r="C389">
            <v>1</v>
          </cell>
        </row>
        <row r="390">
          <cell r="B390">
            <v>38739</v>
          </cell>
          <cell r="C390">
            <v>1</v>
          </cell>
        </row>
        <row r="391">
          <cell r="B391">
            <v>38740</v>
          </cell>
          <cell r="C391">
            <v>1</v>
          </cell>
        </row>
        <row r="392">
          <cell r="B392">
            <v>38741</v>
          </cell>
          <cell r="C392">
            <v>1</v>
          </cell>
        </row>
        <row r="393">
          <cell r="B393">
            <v>38742</v>
          </cell>
          <cell r="C393">
            <v>1</v>
          </cell>
        </row>
        <row r="394">
          <cell r="B394">
            <v>38743</v>
          </cell>
          <cell r="C394">
            <v>1</v>
          </cell>
        </row>
        <row r="395">
          <cell r="B395">
            <v>38744</v>
          </cell>
          <cell r="C395">
            <v>1</v>
          </cell>
        </row>
        <row r="396">
          <cell r="B396">
            <v>38745</v>
          </cell>
          <cell r="C396">
            <v>1</v>
          </cell>
        </row>
        <row r="397">
          <cell r="B397">
            <v>38746</v>
          </cell>
          <cell r="C397">
            <v>1</v>
          </cell>
        </row>
        <row r="398">
          <cell r="B398">
            <v>38747</v>
          </cell>
          <cell r="C398">
            <v>1</v>
          </cell>
        </row>
        <row r="399">
          <cell r="B399">
            <v>38748</v>
          </cell>
          <cell r="C399">
            <v>1</v>
          </cell>
        </row>
        <row r="400">
          <cell r="B400">
            <v>38749</v>
          </cell>
          <cell r="C400">
            <v>2</v>
          </cell>
        </row>
        <row r="401">
          <cell r="B401">
            <v>38750</v>
          </cell>
          <cell r="C401">
            <v>2</v>
          </cell>
        </row>
        <row r="402">
          <cell r="B402">
            <v>38751</v>
          </cell>
          <cell r="C402">
            <v>2</v>
          </cell>
        </row>
        <row r="403">
          <cell r="B403">
            <v>38752</v>
          </cell>
          <cell r="C403">
            <v>2</v>
          </cell>
        </row>
        <row r="404">
          <cell r="B404">
            <v>38753</v>
          </cell>
          <cell r="C404">
            <v>2</v>
          </cell>
        </row>
        <row r="405">
          <cell r="B405">
            <v>38754</v>
          </cell>
          <cell r="C405">
            <v>2</v>
          </cell>
        </row>
        <row r="406">
          <cell r="B406">
            <v>38755</v>
          </cell>
          <cell r="C406">
            <v>2</v>
          </cell>
        </row>
        <row r="407">
          <cell r="B407">
            <v>38756</v>
          </cell>
          <cell r="C407">
            <v>2</v>
          </cell>
        </row>
        <row r="408">
          <cell r="B408">
            <v>38757</v>
          </cell>
          <cell r="C408">
            <v>2</v>
          </cell>
        </row>
        <row r="409">
          <cell r="B409">
            <v>38758</v>
          </cell>
          <cell r="C409">
            <v>2</v>
          </cell>
        </row>
        <row r="410">
          <cell r="B410">
            <v>38759</v>
          </cell>
          <cell r="C410">
            <v>2</v>
          </cell>
        </row>
        <row r="411">
          <cell r="B411">
            <v>38760</v>
          </cell>
          <cell r="C411">
            <v>2</v>
          </cell>
        </row>
        <row r="412">
          <cell r="B412">
            <v>38761</v>
          </cell>
          <cell r="C412">
            <v>2</v>
          </cell>
        </row>
        <row r="413">
          <cell r="B413">
            <v>38762</v>
          </cell>
          <cell r="C413">
            <v>2</v>
          </cell>
        </row>
        <row r="414">
          <cell r="B414">
            <v>38763</v>
          </cell>
          <cell r="C414">
            <v>2</v>
          </cell>
        </row>
        <row r="415">
          <cell r="B415">
            <v>38764</v>
          </cell>
          <cell r="C415">
            <v>2</v>
          </cell>
        </row>
        <row r="416">
          <cell r="B416">
            <v>38765</v>
          </cell>
          <cell r="C416">
            <v>2</v>
          </cell>
        </row>
        <row r="417">
          <cell r="B417">
            <v>38766</v>
          </cell>
          <cell r="C417">
            <v>2</v>
          </cell>
        </row>
        <row r="418">
          <cell r="B418">
            <v>38767</v>
          </cell>
          <cell r="C418">
            <v>2</v>
          </cell>
        </row>
        <row r="419">
          <cell r="B419">
            <v>38768</v>
          </cell>
          <cell r="C419">
            <v>2</v>
          </cell>
        </row>
        <row r="420">
          <cell r="B420">
            <v>38769</v>
          </cell>
          <cell r="C420">
            <v>2</v>
          </cell>
        </row>
        <row r="421">
          <cell r="B421">
            <v>38770</v>
          </cell>
          <cell r="C421">
            <v>2</v>
          </cell>
        </row>
        <row r="422">
          <cell r="B422">
            <v>38771</v>
          </cell>
          <cell r="C422">
            <v>2</v>
          </cell>
        </row>
        <row r="423">
          <cell r="B423">
            <v>38772</v>
          </cell>
          <cell r="C423">
            <v>2</v>
          </cell>
        </row>
        <row r="424">
          <cell r="B424">
            <v>38773</v>
          </cell>
          <cell r="C424">
            <v>2</v>
          </cell>
        </row>
        <row r="425">
          <cell r="B425">
            <v>38774</v>
          </cell>
          <cell r="C425">
            <v>2</v>
          </cell>
        </row>
        <row r="426">
          <cell r="B426">
            <v>38775</v>
          </cell>
          <cell r="C426">
            <v>2</v>
          </cell>
        </row>
        <row r="427">
          <cell r="B427">
            <v>38776</v>
          </cell>
          <cell r="C427">
            <v>2</v>
          </cell>
        </row>
        <row r="428">
          <cell r="B428">
            <v>38777</v>
          </cell>
          <cell r="C428">
            <v>3</v>
          </cell>
        </row>
        <row r="429">
          <cell r="B429">
            <v>38778</v>
          </cell>
          <cell r="C429">
            <v>3</v>
          </cell>
        </row>
        <row r="430">
          <cell r="B430">
            <v>38779</v>
          </cell>
          <cell r="C430">
            <v>3</v>
          </cell>
        </row>
        <row r="431">
          <cell r="B431">
            <v>38780</v>
          </cell>
          <cell r="C431">
            <v>3</v>
          </cell>
        </row>
        <row r="432">
          <cell r="B432">
            <v>38781</v>
          </cell>
          <cell r="C432">
            <v>3</v>
          </cell>
        </row>
        <row r="433">
          <cell r="B433">
            <v>38782</v>
          </cell>
          <cell r="C433">
            <v>3</v>
          </cell>
        </row>
        <row r="434">
          <cell r="B434">
            <v>38783</v>
          </cell>
          <cell r="C434">
            <v>3</v>
          </cell>
        </row>
        <row r="435">
          <cell r="B435">
            <v>38784</v>
          </cell>
          <cell r="C435">
            <v>3</v>
          </cell>
        </row>
        <row r="436">
          <cell r="B436">
            <v>38785</v>
          </cell>
          <cell r="C436">
            <v>3</v>
          </cell>
        </row>
        <row r="437">
          <cell r="B437">
            <v>38786</v>
          </cell>
          <cell r="C437">
            <v>3</v>
          </cell>
        </row>
        <row r="438">
          <cell r="B438">
            <v>38787</v>
          </cell>
          <cell r="C438">
            <v>3</v>
          </cell>
        </row>
        <row r="439">
          <cell r="B439">
            <v>38788</v>
          </cell>
          <cell r="C439">
            <v>3</v>
          </cell>
        </row>
        <row r="440">
          <cell r="B440">
            <v>38789</v>
          </cell>
          <cell r="C440">
            <v>3</v>
          </cell>
        </row>
        <row r="441">
          <cell r="B441">
            <v>38790</v>
          </cell>
          <cell r="C441">
            <v>3</v>
          </cell>
        </row>
        <row r="442">
          <cell r="B442">
            <v>38791</v>
          </cell>
          <cell r="C442">
            <v>3</v>
          </cell>
        </row>
        <row r="443">
          <cell r="B443">
            <v>38792</v>
          </cell>
          <cell r="C443">
            <v>3</v>
          </cell>
        </row>
        <row r="444">
          <cell r="B444">
            <v>38793</v>
          </cell>
          <cell r="C444">
            <v>3</v>
          </cell>
        </row>
        <row r="445">
          <cell r="B445">
            <v>38794</v>
          </cell>
          <cell r="C445">
            <v>3</v>
          </cell>
        </row>
        <row r="446">
          <cell r="B446">
            <v>38795</v>
          </cell>
          <cell r="C446">
            <v>3</v>
          </cell>
        </row>
        <row r="447">
          <cell r="B447">
            <v>38796</v>
          </cell>
          <cell r="C447">
            <v>3</v>
          </cell>
        </row>
        <row r="448">
          <cell r="B448">
            <v>38797</v>
          </cell>
          <cell r="C448">
            <v>3</v>
          </cell>
        </row>
        <row r="449">
          <cell r="B449">
            <v>38798</v>
          </cell>
          <cell r="C449">
            <v>3</v>
          </cell>
        </row>
        <row r="450">
          <cell r="B450">
            <v>38799</v>
          </cell>
          <cell r="C450">
            <v>3</v>
          </cell>
        </row>
        <row r="451">
          <cell r="B451">
            <v>38800</v>
          </cell>
          <cell r="C451">
            <v>3</v>
          </cell>
        </row>
        <row r="452">
          <cell r="B452">
            <v>38801</v>
          </cell>
          <cell r="C452">
            <v>3</v>
          </cell>
        </row>
        <row r="453">
          <cell r="B453">
            <v>38802</v>
          </cell>
          <cell r="C453">
            <v>3</v>
          </cell>
        </row>
        <row r="454">
          <cell r="B454">
            <v>38803</v>
          </cell>
          <cell r="C454">
            <v>3</v>
          </cell>
        </row>
        <row r="455">
          <cell r="B455">
            <v>38804</v>
          </cell>
          <cell r="C455">
            <v>3</v>
          </cell>
        </row>
        <row r="456">
          <cell r="B456">
            <v>38805</v>
          </cell>
          <cell r="C456">
            <v>3</v>
          </cell>
        </row>
        <row r="457">
          <cell r="B457">
            <v>38806</v>
          </cell>
          <cell r="C457">
            <v>3</v>
          </cell>
        </row>
        <row r="458">
          <cell r="B458">
            <v>38807</v>
          </cell>
          <cell r="C458">
            <v>3</v>
          </cell>
        </row>
        <row r="459">
          <cell r="B459">
            <v>38808</v>
          </cell>
          <cell r="C459">
            <v>4</v>
          </cell>
        </row>
        <row r="460">
          <cell r="B460">
            <v>38809</v>
          </cell>
          <cell r="C460">
            <v>4</v>
          </cell>
        </row>
        <row r="461">
          <cell r="B461">
            <v>38810</v>
          </cell>
          <cell r="C461">
            <v>4</v>
          </cell>
        </row>
        <row r="462">
          <cell r="B462">
            <v>38811</v>
          </cell>
          <cell r="C462">
            <v>4</v>
          </cell>
        </row>
        <row r="463">
          <cell r="B463">
            <v>38812</v>
          </cell>
          <cell r="C463">
            <v>4</v>
          </cell>
        </row>
        <row r="464">
          <cell r="B464">
            <v>38813</v>
          </cell>
          <cell r="C464">
            <v>4</v>
          </cell>
        </row>
        <row r="465">
          <cell r="B465">
            <v>38814</v>
          </cell>
          <cell r="C465">
            <v>4</v>
          </cell>
        </row>
        <row r="466">
          <cell r="B466">
            <v>38815</v>
          </cell>
          <cell r="C466">
            <v>4</v>
          </cell>
        </row>
        <row r="467">
          <cell r="B467">
            <v>38816</v>
          </cell>
          <cell r="C467">
            <v>4</v>
          </cell>
        </row>
        <row r="468">
          <cell r="B468">
            <v>38817</v>
          </cell>
          <cell r="C468">
            <v>4</v>
          </cell>
        </row>
        <row r="469">
          <cell r="B469">
            <v>38818</v>
          </cell>
          <cell r="C469">
            <v>4</v>
          </cell>
        </row>
        <row r="470">
          <cell r="B470">
            <v>38819</v>
          </cell>
          <cell r="C470">
            <v>4</v>
          </cell>
        </row>
        <row r="471">
          <cell r="B471">
            <v>38820</v>
          </cell>
          <cell r="C471">
            <v>4</v>
          </cell>
        </row>
        <row r="472">
          <cell r="B472">
            <v>38821</v>
          </cell>
          <cell r="C472">
            <v>4</v>
          </cell>
        </row>
        <row r="473">
          <cell r="B473">
            <v>38822</v>
          </cell>
          <cell r="C473">
            <v>4</v>
          </cell>
        </row>
        <row r="474">
          <cell r="B474">
            <v>38823</v>
          </cell>
          <cell r="C474">
            <v>4</v>
          </cell>
        </row>
        <row r="475">
          <cell r="B475">
            <v>38824</v>
          </cell>
          <cell r="C475">
            <v>4</v>
          </cell>
        </row>
        <row r="476">
          <cell r="B476">
            <v>38825</v>
          </cell>
          <cell r="C476">
            <v>4</v>
          </cell>
        </row>
        <row r="477">
          <cell r="B477">
            <v>38826</v>
          </cell>
          <cell r="C477">
            <v>4</v>
          </cell>
        </row>
        <row r="478">
          <cell r="B478">
            <v>38827</v>
          </cell>
          <cell r="C478">
            <v>4</v>
          </cell>
        </row>
        <row r="479">
          <cell r="B479">
            <v>38828</v>
          </cell>
          <cell r="C479">
            <v>4</v>
          </cell>
        </row>
        <row r="480">
          <cell r="B480">
            <v>38829</v>
          </cell>
          <cell r="C480">
            <v>4</v>
          </cell>
        </row>
        <row r="481">
          <cell r="B481">
            <v>38830</v>
          </cell>
          <cell r="C481">
            <v>4</v>
          </cell>
        </row>
        <row r="482">
          <cell r="B482">
            <v>38831</v>
          </cell>
          <cell r="C482">
            <v>4</v>
          </cell>
        </row>
        <row r="483">
          <cell r="B483">
            <v>38832</v>
          </cell>
          <cell r="C483">
            <v>4</v>
          </cell>
        </row>
        <row r="484">
          <cell r="B484">
            <v>38833</v>
          </cell>
          <cell r="C484">
            <v>4</v>
          </cell>
        </row>
        <row r="485">
          <cell r="B485">
            <v>38834</v>
          </cell>
          <cell r="C485">
            <v>4</v>
          </cell>
        </row>
        <row r="486">
          <cell r="B486">
            <v>38835</v>
          </cell>
          <cell r="C486">
            <v>4</v>
          </cell>
        </row>
        <row r="487">
          <cell r="B487">
            <v>38836</v>
          </cell>
          <cell r="C487">
            <v>4</v>
          </cell>
        </row>
        <row r="488">
          <cell r="B488">
            <v>38837</v>
          </cell>
          <cell r="C488">
            <v>4</v>
          </cell>
        </row>
        <row r="489">
          <cell r="B489">
            <v>38838</v>
          </cell>
          <cell r="C489">
            <v>5</v>
          </cell>
        </row>
        <row r="490">
          <cell r="B490">
            <v>38839</v>
          </cell>
          <cell r="C490">
            <v>5</v>
          </cell>
        </row>
        <row r="491">
          <cell r="B491">
            <v>38840</v>
          </cell>
          <cell r="C491">
            <v>5</v>
          </cell>
        </row>
        <row r="492">
          <cell r="B492">
            <v>38841</v>
          </cell>
          <cell r="C492">
            <v>5</v>
          </cell>
        </row>
        <row r="493">
          <cell r="B493">
            <v>38842</v>
          </cell>
          <cell r="C493">
            <v>5</v>
          </cell>
        </row>
        <row r="494">
          <cell r="B494">
            <v>38843</v>
          </cell>
          <cell r="C494">
            <v>5</v>
          </cell>
        </row>
        <row r="495">
          <cell r="B495">
            <v>38844</v>
          </cell>
          <cell r="C495">
            <v>5</v>
          </cell>
        </row>
        <row r="496">
          <cell r="B496">
            <v>38845</v>
          </cell>
          <cell r="C496">
            <v>5</v>
          </cell>
        </row>
        <row r="497">
          <cell r="B497">
            <v>38846</v>
          </cell>
          <cell r="C497">
            <v>5</v>
          </cell>
        </row>
        <row r="498">
          <cell r="B498">
            <v>38847</v>
          </cell>
          <cell r="C498">
            <v>5</v>
          </cell>
        </row>
        <row r="499">
          <cell r="B499">
            <v>38848</v>
          </cell>
          <cell r="C499">
            <v>5</v>
          </cell>
        </row>
        <row r="500">
          <cell r="B500">
            <v>38849</v>
          </cell>
          <cell r="C500">
            <v>5</v>
          </cell>
        </row>
        <row r="501">
          <cell r="B501">
            <v>38850</v>
          </cell>
          <cell r="C501">
            <v>5</v>
          </cell>
        </row>
        <row r="502">
          <cell r="B502">
            <v>38851</v>
          </cell>
          <cell r="C502">
            <v>5</v>
          </cell>
        </row>
        <row r="503">
          <cell r="B503">
            <v>38852</v>
          </cell>
          <cell r="C503">
            <v>5</v>
          </cell>
        </row>
        <row r="504">
          <cell r="B504">
            <v>38853</v>
          </cell>
          <cell r="C504">
            <v>5</v>
          </cell>
        </row>
        <row r="505">
          <cell r="B505">
            <v>38854</v>
          </cell>
          <cell r="C505">
            <v>5</v>
          </cell>
        </row>
        <row r="506">
          <cell r="B506">
            <v>38855</v>
          </cell>
          <cell r="C506">
            <v>5</v>
          </cell>
        </row>
        <row r="507">
          <cell r="B507">
            <v>38856</v>
          </cell>
          <cell r="C507">
            <v>5</v>
          </cell>
        </row>
        <row r="508">
          <cell r="B508">
            <v>38857</v>
          </cell>
          <cell r="C508">
            <v>5</v>
          </cell>
        </row>
        <row r="509">
          <cell r="B509">
            <v>38858</v>
          </cell>
          <cell r="C509">
            <v>5</v>
          </cell>
        </row>
        <row r="510">
          <cell r="B510">
            <v>38859</v>
          </cell>
          <cell r="C510">
            <v>5</v>
          </cell>
        </row>
        <row r="511">
          <cell r="B511">
            <v>38860</v>
          </cell>
          <cell r="C511">
            <v>5</v>
          </cell>
        </row>
        <row r="512">
          <cell r="B512">
            <v>38861</v>
          </cell>
          <cell r="C512">
            <v>5</v>
          </cell>
        </row>
        <row r="513">
          <cell r="B513">
            <v>38862</v>
          </cell>
          <cell r="C513">
            <v>5</v>
          </cell>
        </row>
        <row r="514">
          <cell r="B514">
            <v>38863</v>
          </cell>
          <cell r="C514">
            <v>5</v>
          </cell>
        </row>
        <row r="515">
          <cell r="B515">
            <v>38864</v>
          </cell>
          <cell r="C515">
            <v>5</v>
          </cell>
        </row>
        <row r="516">
          <cell r="B516">
            <v>38865</v>
          </cell>
          <cell r="C516">
            <v>5</v>
          </cell>
        </row>
        <row r="517">
          <cell r="B517">
            <v>38866</v>
          </cell>
          <cell r="C517">
            <v>5</v>
          </cell>
        </row>
        <row r="518">
          <cell r="B518">
            <v>38867</v>
          </cell>
          <cell r="C518">
            <v>5</v>
          </cell>
        </row>
        <row r="519">
          <cell r="B519">
            <v>38868</v>
          </cell>
          <cell r="C519">
            <v>5</v>
          </cell>
        </row>
        <row r="520">
          <cell r="B520">
            <v>38869</v>
          </cell>
          <cell r="C520">
            <v>6</v>
          </cell>
        </row>
        <row r="521">
          <cell r="B521">
            <v>38870</v>
          </cell>
          <cell r="C521">
            <v>6</v>
          </cell>
        </row>
        <row r="522">
          <cell r="B522">
            <v>38871</v>
          </cell>
          <cell r="C522">
            <v>6</v>
          </cell>
        </row>
        <row r="523">
          <cell r="B523">
            <v>38872</v>
          </cell>
          <cell r="C523">
            <v>6</v>
          </cell>
        </row>
        <row r="524">
          <cell r="B524">
            <v>38873</v>
          </cell>
          <cell r="C524">
            <v>6</v>
          </cell>
        </row>
        <row r="525">
          <cell r="B525">
            <v>38874</v>
          </cell>
          <cell r="C525">
            <v>6</v>
          </cell>
        </row>
        <row r="526">
          <cell r="B526">
            <v>38875</v>
          </cell>
          <cell r="C526">
            <v>6</v>
          </cell>
        </row>
        <row r="527">
          <cell r="B527">
            <v>38876</v>
          </cell>
          <cell r="C527">
            <v>6</v>
          </cell>
        </row>
        <row r="528">
          <cell r="B528">
            <v>38877</v>
          </cell>
          <cell r="C528">
            <v>6</v>
          </cell>
        </row>
        <row r="529">
          <cell r="B529">
            <v>38878</v>
          </cell>
          <cell r="C529">
            <v>6</v>
          </cell>
        </row>
        <row r="530">
          <cell r="B530">
            <v>38879</v>
          </cell>
          <cell r="C530">
            <v>6</v>
          </cell>
        </row>
        <row r="531">
          <cell r="B531">
            <v>38880</v>
          </cell>
          <cell r="C531">
            <v>6</v>
          </cell>
        </row>
        <row r="532">
          <cell r="B532">
            <v>38881</v>
          </cell>
          <cell r="C532">
            <v>6</v>
          </cell>
        </row>
        <row r="533">
          <cell r="B533">
            <v>38882</v>
          </cell>
          <cell r="C533">
            <v>6</v>
          </cell>
        </row>
        <row r="534">
          <cell r="B534">
            <v>38883</v>
          </cell>
          <cell r="C534">
            <v>6</v>
          </cell>
        </row>
        <row r="535">
          <cell r="B535">
            <v>38884</v>
          </cell>
          <cell r="C535">
            <v>6</v>
          </cell>
        </row>
        <row r="536">
          <cell r="B536">
            <v>38885</v>
          </cell>
          <cell r="C536">
            <v>6</v>
          </cell>
        </row>
        <row r="537">
          <cell r="B537">
            <v>38886</v>
          </cell>
          <cell r="C537">
            <v>6</v>
          </cell>
        </row>
        <row r="538">
          <cell r="B538">
            <v>38887</v>
          </cell>
          <cell r="C538">
            <v>6</v>
          </cell>
        </row>
        <row r="539">
          <cell r="B539">
            <v>38888</v>
          </cell>
          <cell r="C539">
            <v>6</v>
          </cell>
        </row>
        <row r="540">
          <cell r="B540">
            <v>38889</v>
          </cell>
          <cell r="C540">
            <v>6</v>
          </cell>
        </row>
        <row r="541">
          <cell r="B541">
            <v>38890</v>
          </cell>
          <cell r="C541">
            <v>6</v>
          </cell>
        </row>
        <row r="542">
          <cell r="B542">
            <v>38891</v>
          </cell>
          <cell r="C542">
            <v>6</v>
          </cell>
        </row>
        <row r="543">
          <cell r="B543">
            <v>38892</v>
          </cell>
          <cell r="C543">
            <v>6</v>
          </cell>
        </row>
        <row r="544">
          <cell r="B544">
            <v>38893</v>
          </cell>
          <cell r="C544">
            <v>6</v>
          </cell>
        </row>
        <row r="545">
          <cell r="B545">
            <v>38894</v>
          </cell>
          <cell r="C545">
            <v>6</v>
          </cell>
        </row>
        <row r="546">
          <cell r="B546">
            <v>38895</v>
          </cell>
          <cell r="C546">
            <v>6</v>
          </cell>
        </row>
        <row r="547">
          <cell r="B547">
            <v>38896</v>
          </cell>
          <cell r="C547">
            <v>6</v>
          </cell>
        </row>
        <row r="548">
          <cell r="B548">
            <v>38897</v>
          </cell>
          <cell r="C548">
            <v>6</v>
          </cell>
        </row>
        <row r="549">
          <cell r="B549">
            <v>38898</v>
          </cell>
          <cell r="C549">
            <v>6</v>
          </cell>
        </row>
        <row r="550">
          <cell r="B550">
            <v>38899</v>
          </cell>
          <cell r="C550">
            <v>7</v>
          </cell>
        </row>
        <row r="551">
          <cell r="B551">
            <v>38900</v>
          </cell>
          <cell r="C551">
            <v>7</v>
          </cell>
        </row>
        <row r="552">
          <cell r="B552">
            <v>38901</v>
          </cell>
          <cell r="C552">
            <v>7</v>
          </cell>
        </row>
        <row r="553">
          <cell r="B553">
            <v>38902</v>
          </cell>
          <cell r="C553">
            <v>7</v>
          </cell>
        </row>
        <row r="554">
          <cell r="B554">
            <v>38903</v>
          </cell>
          <cell r="C554">
            <v>7</v>
          </cell>
        </row>
        <row r="555">
          <cell r="B555">
            <v>38904</v>
          </cell>
          <cell r="C555">
            <v>7</v>
          </cell>
        </row>
        <row r="556">
          <cell r="B556">
            <v>38905</v>
          </cell>
          <cell r="C556">
            <v>7</v>
          </cell>
        </row>
        <row r="557">
          <cell r="B557">
            <v>38906</v>
          </cell>
          <cell r="C557">
            <v>7</v>
          </cell>
        </row>
        <row r="558">
          <cell r="B558">
            <v>38907</v>
          </cell>
          <cell r="C558">
            <v>7</v>
          </cell>
        </row>
        <row r="559">
          <cell r="B559">
            <v>38908</v>
          </cell>
          <cell r="C559">
            <v>7</v>
          </cell>
        </row>
        <row r="560">
          <cell r="B560">
            <v>38909</v>
          </cell>
          <cell r="C560">
            <v>7</v>
          </cell>
        </row>
        <row r="561">
          <cell r="B561">
            <v>38910</v>
          </cell>
          <cell r="C561">
            <v>7</v>
          </cell>
        </row>
        <row r="562">
          <cell r="B562">
            <v>38911</v>
          </cell>
          <cell r="C562">
            <v>7</v>
          </cell>
        </row>
        <row r="563">
          <cell r="B563">
            <v>38912</v>
          </cell>
          <cell r="C563">
            <v>7</v>
          </cell>
        </row>
        <row r="564">
          <cell r="B564">
            <v>38913</v>
          </cell>
          <cell r="C564">
            <v>7</v>
          </cell>
        </row>
        <row r="565">
          <cell r="B565">
            <v>38914</v>
          </cell>
          <cell r="C565">
            <v>7</v>
          </cell>
        </row>
        <row r="566">
          <cell r="B566">
            <v>38915</v>
          </cell>
          <cell r="C566">
            <v>7</v>
          </cell>
        </row>
        <row r="567">
          <cell r="B567">
            <v>38916</v>
          </cell>
          <cell r="C567">
            <v>7</v>
          </cell>
        </row>
        <row r="568">
          <cell r="B568">
            <v>38917</v>
          </cell>
          <cell r="C568">
            <v>7</v>
          </cell>
        </row>
        <row r="569">
          <cell r="B569">
            <v>38918</v>
          </cell>
          <cell r="C569">
            <v>7</v>
          </cell>
        </row>
        <row r="570">
          <cell r="B570">
            <v>38919</v>
          </cell>
          <cell r="C570">
            <v>7</v>
          </cell>
        </row>
        <row r="571">
          <cell r="B571">
            <v>38920</v>
          </cell>
          <cell r="C571">
            <v>7</v>
          </cell>
        </row>
        <row r="572">
          <cell r="B572">
            <v>38921</v>
          </cell>
          <cell r="C572">
            <v>7</v>
          </cell>
        </row>
        <row r="573">
          <cell r="B573">
            <v>38922</v>
          </cell>
          <cell r="C573">
            <v>7</v>
          </cell>
        </row>
        <row r="574">
          <cell r="B574">
            <v>38923</v>
          </cell>
          <cell r="C574">
            <v>7</v>
          </cell>
        </row>
        <row r="575">
          <cell r="B575">
            <v>38924</v>
          </cell>
          <cell r="C575">
            <v>7</v>
          </cell>
        </row>
        <row r="576">
          <cell r="B576">
            <v>38925</v>
          </cell>
          <cell r="C576">
            <v>7</v>
          </cell>
        </row>
        <row r="577">
          <cell r="B577">
            <v>38926</v>
          </cell>
          <cell r="C577">
            <v>7</v>
          </cell>
        </row>
        <row r="578">
          <cell r="B578">
            <v>38927</v>
          </cell>
          <cell r="C578">
            <v>7</v>
          </cell>
        </row>
        <row r="579">
          <cell r="B579">
            <v>38928</v>
          </cell>
          <cell r="C579">
            <v>7</v>
          </cell>
        </row>
        <row r="580">
          <cell r="B580">
            <v>38929</v>
          </cell>
          <cell r="C580">
            <v>7</v>
          </cell>
        </row>
        <row r="581">
          <cell r="B581">
            <v>38930</v>
          </cell>
          <cell r="C581">
            <v>8</v>
          </cell>
        </row>
        <row r="582">
          <cell r="B582">
            <v>38931</v>
          </cell>
          <cell r="C582">
            <v>8</v>
          </cell>
        </row>
        <row r="583">
          <cell r="B583">
            <v>38932</v>
          </cell>
          <cell r="C583">
            <v>8</v>
          </cell>
        </row>
        <row r="584">
          <cell r="B584">
            <v>38933</v>
          </cell>
          <cell r="C584">
            <v>8</v>
          </cell>
        </row>
        <row r="585">
          <cell r="B585">
            <v>38934</v>
          </cell>
          <cell r="C585">
            <v>8</v>
          </cell>
        </row>
        <row r="586">
          <cell r="B586">
            <v>38935</v>
          </cell>
          <cell r="C586">
            <v>8</v>
          </cell>
        </row>
        <row r="587">
          <cell r="B587">
            <v>38936</v>
          </cell>
          <cell r="C587">
            <v>8</v>
          </cell>
        </row>
        <row r="588">
          <cell r="B588">
            <v>38937</v>
          </cell>
          <cell r="C588">
            <v>8</v>
          </cell>
        </row>
        <row r="589">
          <cell r="B589">
            <v>38938</v>
          </cell>
          <cell r="C589">
            <v>8</v>
          </cell>
        </row>
        <row r="590">
          <cell r="B590">
            <v>38939</v>
          </cell>
          <cell r="C590">
            <v>8</v>
          </cell>
        </row>
        <row r="591">
          <cell r="B591">
            <v>38940</v>
          </cell>
          <cell r="C591">
            <v>8</v>
          </cell>
        </row>
        <row r="592">
          <cell r="B592">
            <v>38941</v>
          </cell>
          <cell r="C592">
            <v>8</v>
          </cell>
        </row>
        <row r="593">
          <cell r="B593">
            <v>38942</v>
          </cell>
          <cell r="C593">
            <v>8</v>
          </cell>
        </row>
        <row r="594">
          <cell r="B594">
            <v>38943</v>
          </cell>
          <cell r="C594">
            <v>8</v>
          </cell>
        </row>
        <row r="595">
          <cell r="B595">
            <v>38944</v>
          </cell>
          <cell r="C595">
            <v>8</v>
          </cell>
        </row>
        <row r="596">
          <cell r="B596">
            <v>38945</v>
          </cell>
          <cell r="C596">
            <v>8</v>
          </cell>
        </row>
        <row r="597">
          <cell r="B597">
            <v>38946</v>
          </cell>
          <cell r="C597">
            <v>8</v>
          </cell>
        </row>
        <row r="598">
          <cell r="B598">
            <v>38947</v>
          </cell>
          <cell r="C598">
            <v>8</v>
          </cell>
        </row>
        <row r="599">
          <cell r="B599">
            <v>38948</v>
          </cell>
          <cell r="C599">
            <v>8</v>
          </cell>
        </row>
        <row r="600">
          <cell r="B600">
            <v>38949</v>
          </cell>
          <cell r="C600">
            <v>8</v>
          </cell>
        </row>
        <row r="601">
          <cell r="B601">
            <v>38950</v>
          </cell>
          <cell r="C601">
            <v>8</v>
          </cell>
        </row>
        <row r="602">
          <cell r="B602">
            <v>38951</v>
          </cell>
          <cell r="C602">
            <v>8</v>
          </cell>
        </row>
        <row r="603">
          <cell r="B603">
            <v>38952</v>
          </cell>
          <cell r="C603">
            <v>8</v>
          </cell>
        </row>
        <row r="604">
          <cell r="B604">
            <v>38953</v>
          </cell>
          <cell r="C604">
            <v>8</v>
          </cell>
        </row>
        <row r="605">
          <cell r="B605">
            <v>38954</v>
          </cell>
          <cell r="C605">
            <v>8</v>
          </cell>
        </row>
        <row r="606">
          <cell r="B606">
            <v>38955</v>
          </cell>
          <cell r="C606">
            <v>8</v>
          </cell>
        </row>
        <row r="607">
          <cell r="B607">
            <v>38956</v>
          </cell>
          <cell r="C607">
            <v>8</v>
          </cell>
        </row>
        <row r="608">
          <cell r="B608">
            <v>38957</v>
          </cell>
          <cell r="C608">
            <v>8</v>
          </cell>
        </row>
        <row r="609">
          <cell r="B609">
            <v>38958</v>
          </cell>
          <cell r="C609">
            <v>8</v>
          </cell>
        </row>
        <row r="610">
          <cell r="B610">
            <v>38959</v>
          </cell>
          <cell r="C610">
            <v>8</v>
          </cell>
        </row>
        <row r="611">
          <cell r="B611">
            <v>38960</v>
          </cell>
          <cell r="C611">
            <v>8</v>
          </cell>
        </row>
        <row r="612">
          <cell r="B612">
            <v>38961</v>
          </cell>
          <cell r="C612">
            <v>9</v>
          </cell>
        </row>
        <row r="613">
          <cell r="B613">
            <v>38962</v>
          </cell>
          <cell r="C613">
            <v>9</v>
          </cell>
        </row>
        <row r="614">
          <cell r="B614">
            <v>38963</v>
          </cell>
          <cell r="C614">
            <v>9</v>
          </cell>
        </row>
        <row r="615">
          <cell r="B615">
            <v>38964</v>
          </cell>
          <cell r="C615">
            <v>9</v>
          </cell>
        </row>
        <row r="616">
          <cell r="B616">
            <v>38965</v>
          </cell>
          <cell r="C616">
            <v>9</v>
          </cell>
        </row>
        <row r="617">
          <cell r="B617">
            <v>38966</v>
          </cell>
          <cell r="C617">
            <v>9</v>
          </cell>
        </row>
        <row r="618">
          <cell r="B618">
            <v>38967</v>
          </cell>
          <cell r="C618">
            <v>9</v>
          </cell>
        </row>
        <row r="619">
          <cell r="B619">
            <v>38968</v>
          </cell>
          <cell r="C619">
            <v>9</v>
          </cell>
        </row>
        <row r="620">
          <cell r="B620">
            <v>38969</v>
          </cell>
          <cell r="C620">
            <v>9</v>
          </cell>
        </row>
        <row r="621">
          <cell r="B621">
            <v>38970</v>
          </cell>
          <cell r="C621">
            <v>9</v>
          </cell>
        </row>
        <row r="622">
          <cell r="B622">
            <v>38971</v>
          </cell>
          <cell r="C622">
            <v>9</v>
          </cell>
        </row>
        <row r="623">
          <cell r="B623">
            <v>38972</v>
          </cell>
          <cell r="C623">
            <v>9</v>
          </cell>
        </row>
        <row r="624">
          <cell r="B624">
            <v>38973</v>
          </cell>
          <cell r="C624">
            <v>9</v>
          </cell>
        </row>
        <row r="625">
          <cell r="B625">
            <v>38974</v>
          </cell>
          <cell r="C625">
            <v>9</v>
          </cell>
        </row>
        <row r="626">
          <cell r="B626">
            <v>38975</v>
          </cell>
          <cell r="C626">
            <v>9</v>
          </cell>
        </row>
        <row r="627">
          <cell r="B627">
            <v>38976</v>
          </cell>
          <cell r="C627">
            <v>9</v>
          </cell>
        </row>
        <row r="628">
          <cell r="B628">
            <v>38977</v>
          </cell>
          <cell r="C628">
            <v>9</v>
          </cell>
        </row>
        <row r="629">
          <cell r="B629">
            <v>38978</v>
          </cell>
          <cell r="C629">
            <v>9</v>
          </cell>
        </row>
        <row r="630">
          <cell r="B630">
            <v>38979</v>
          </cell>
          <cell r="C630">
            <v>9</v>
          </cell>
        </row>
        <row r="631">
          <cell r="B631">
            <v>38980</v>
          </cell>
          <cell r="C631">
            <v>9</v>
          </cell>
        </row>
        <row r="632">
          <cell r="B632">
            <v>38981</v>
          </cell>
          <cell r="C632">
            <v>9</v>
          </cell>
        </row>
        <row r="633">
          <cell r="B633">
            <v>38982</v>
          </cell>
          <cell r="C633">
            <v>9</v>
          </cell>
        </row>
        <row r="634">
          <cell r="B634">
            <v>38983</v>
          </cell>
          <cell r="C634">
            <v>9</v>
          </cell>
        </row>
        <row r="635">
          <cell r="B635">
            <v>38984</v>
          </cell>
          <cell r="C635">
            <v>9</v>
          </cell>
        </row>
        <row r="636">
          <cell r="B636">
            <v>38985</v>
          </cell>
          <cell r="C636">
            <v>9</v>
          </cell>
        </row>
        <row r="637">
          <cell r="B637">
            <v>38986</v>
          </cell>
          <cell r="C637">
            <v>9</v>
          </cell>
        </row>
        <row r="638">
          <cell r="B638">
            <v>38987</v>
          </cell>
          <cell r="C638">
            <v>9</v>
          </cell>
        </row>
        <row r="639">
          <cell r="B639">
            <v>38988</v>
          </cell>
          <cell r="C639">
            <v>9</v>
          </cell>
        </row>
        <row r="640">
          <cell r="B640">
            <v>38989</v>
          </cell>
          <cell r="C640">
            <v>9</v>
          </cell>
        </row>
        <row r="641">
          <cell r="B641">
            <v>38990</v>
          </cell>
          <cell r="C641">
            <v>9</v>
          </cell>
        </row>
        <row r="642">
          <cell r="B642">
            <v>38991</v>
          </cell>
          <cell r="C642">
            <v>10</v>
          </cell>
        </row>
        <row r="643">
          <cell r="B643">
            <v>38992</v>
          </cell>
          <cell r="C643">
            <v>10</v>
          </cell>
        </row>
        <row r="644">
          <cell r="B644">
            <v>38993</v>
          </cell>
          <cell r="C644">
            <v>10</v>
          </cell>
        </row>
        <row r="645">
          <cell r="B645">
            <v>38994</v>
          </cell>
          <cell r="C645">
            <v>10</v>
          </cell>
        </row>
        <row r="646">
          <cell r="B646">
            <v>38995</v>
          </cell>
          <cell r="C646">
            <v>10</v>
          </cell>
        </row>
        <row r="647">
          <cell r="B647">
            <v>38996</v>
          </cell>
          <cell r="C647">
            <v>10</v>
          </cell>
        </row>
        <row r="648">
          <cell r="B648">
            <v>38997</v>
          </cell>
          <cell r="C648">
            <v>10</v>
          </cell>
        </row>
        <row r="649">
          <cell r="B649">
            <v>38998</v>
          </cell>
          <cell r="C649">
            <v>10</v>
          </cell>
        </row>
        <row r="650">
          <cell r="B650">
            <v>38999</v>
          </cell>
          <cell r="C650">
            <v>10</v>
          </cell>
        </row>
        <row r="651">
          <cell r="B651">
            <v>39000</v>
          </cell>
          <cell r="C651">
            <v>10</v>
          </cell>
        </row>
        <row r="652">
          <cell r="B652">
            <v>39001</v>
          </cell>
          <cell r="C652">
            <v>10</v>
          </cell>
        </row>
        <row r="653">
          <cell r="B653">
            <v>39002</v>
          </cell>
          <cell r="C653">
            <v>10</v>
          </cell>
        </row>
        <row r="654">
          <cell r="B654">
            <v>39003</v>
          </cell>
          <cell r="C654">
            <v>10</v>
          </cell>
        </row>
        <row r="655">
          <cell r="B655">
            <v>39004</v>
          </cell>
          <cell r="C655">
            <v>10</v>
          </cell>
        </row>
        <row r="656">
          <cell r="B656">
            <v>39005</v>
          </cell>
          <cell r="C656">
            <v>10</v>
          </cell>
        </row>
        <row r="657">
          <cell r="B657">
            <v>39006</v>
          </cell>
          <cell r="C657">
            <v>10</v>
          </cell>
        </row>
        <row r="658">
          <cell r="B658">
            <v>39007</v>
          </cell>
          <cell r="C658">
            <v>10</v>
          </cell>
        </row>
        <row r="659">
          <cell r="B659">
            <v>39008</v>
          </cell>
          <cell r="C659">
            <v>10</v>
          </cell>
        </row>
        <row r="660">
          <cell r="B660">
            <v>39009</v>
          </cell>
          <cell r="C660">
            <v>10</v>
          </cell>
        </row>
        <row r="661">
          <cell r="B661">
            <v>39010</v>
          </cell>
          <cell r="C661">
            <v>10</v>
          </cell>
        </row>
        <row r="662">
          <cell r="B662">
            <v>39011</v>
          </cell>
          <cell r="C662">
            <v>10</v>
          </cell>
        </row>
        <row r="663">
          <cell r="B663">
            <v>39012</v>
          </cell>
          <cell r="C663">
            <v>10</v>
          </cell>
        </row>
        <row r="664">
          <cell r="B664">
            <v>39013</v>
          </cell>
          <cell r="C664">
            <v>10</v>
          </cell>
        </row>
        <row r="665">
          <cell r="B665">
            <v>39014</v>
          </cell>
          <cell r="C665">
            <v>10</v>
          </cell>
        </row>
        <row r="666">
          <cell r="B666">
            <v>39015</v>
          </cell>
          <cell r="C666">
            <v>10</v>
          </cell>
        </row>
        <row r="667">
          <cell r="B667">
            <v>39016</v>
          </cell>
          <cell r="C667">
            <v>10</v>
          </cell>
        </row>
        <row r="668">
          <cell r="B668">
            <v>39017</v>
          </cell>
          <cell r="C668">
            <v>10</v>
          </cell>
        </row>
        <row r="669">
          <cell r="B669">
            <v>39018</v>
          </cell>
          <cell r="C669">
            <v>10</v>
          </cell>
        </row>
        <row r="670">
          <cell r="B670">
            <v>39019</v>
          </cell>
          <cell r="C670">
            <v>10</v>
          </cell>
        </row>
        <row r="671">
          <cell r="B671">
            <v>39020</v>
          </cell>
          <cell r="C671">
            <v>10</v>
          </cell>
        </row>
        <row r="672">
          <cell r="B672">
            <v>39021</v>
          </cell>
          <cell r="C672">
            <v>10</v>
          </cell>
        </row>
        <row r="673">
          <cell r="B673">
            <v>39022</v>
          </cell>
          <cell r="C673">
            <v>11</v>
          </cell>
        </row>
        <row r="674">
          <cell r="B674">
            <v>39023</v>
          </cell>
          <cell r="C674">
            <v>11</v>
          </cell>
        </row>
        <row r="675">
          <cell r="B675">
            <v>39024</v>
          </cell>
          <cell r="C675">
            <v>11</v>
          </cell>
        </row>
        <row r="676">
          <cell r="B676">
            <v>39025</v>
          </cell>
          <cell r="C676">
            <v>11</v>
          </cell>
        </row>
        <row r="677">
          <cell r="B677">
            <v>39026</v>
          </cell>
          <cell r="C677">
            <v>11</v>
          </cell>
        </row>
        <row r="678">
          <cell r="B678">
            <v>39027</v>
          </cell>
          <cell r="C678">
            <v>11</v>
          </cell>
        </row>
        <row r="679">
          <cell r="B679">
            <v>39028</v>
          </cell>
          <cell r="C679">
            <v>11</v>
          </cell>
        </row>
        <row r="680">
          <cell r="B680">
            <v>39029</v>
          </cell>
          <cell r="C680">
            <v>11</v>
          </cell>
        </row>
        <row r="681">
          <cell r="B681">
            <v>39030</v>
          </cell>
          <cell r="C681">
            <v>11</v>
          </cell>
        </row>
        <row r="682">
          <cell r="B682">
            <v>39031</v>
          </cell>
          <cell r="C682">
            <v>11</v>
          </cell>
        </row>
        <row r="683">
          <cell r="B683">
            <v>39032</v>
          </cell>
          <cell r="C683">
            <v>11</v>
          </cell>
        </row>
        <row r="684">
          <cell r="B684">
            <v>39033</v>
          </cell>
          <cell r="C684">
            <v>11</v>
          </cell>
        </row>
        <row r="685">
          <cell r="B685">
            <v>39034</v>
          </cell>
          <cell r="C685">
            <v>11</v>
          </cell>
        </row>
        <row r="686">
          <cell r="B686">
            <v>39035</v>
          </cell>
          <cell r="C686">
            <v>11</v>
          </cell>
        </row>
        <row r="687">
          <cell r="B687">
            <v>39036</v>
          </cell>
          <cell r="C687">
            <v>11</v>
          </cell>
        </row>
        <row r="688">
          <cell r="B688">
            <v>39037</v>
          </cell>
          <cell r="C688">
            <v>11</v>
          </cell>
        </row>
        <row r="689">
          <cell r="B689">
            <v>39038</v>
          </cell>
          <cell r="C689">
            <v>11</v>
          </cell>
        </row>
        <row r="690">
          <cell r="B690">
            <v>39039</v>
          </cell>
          <cell r="C690">
            <v>11</v>
          </cell>
        </row>
        <row r="691">
          <cell r="B691">
            <v>39040</v>
          </cell>
          <cell r="C691">
            <v>11</v>
          </cell>
        </row>
        <row r="692">
          <cell r="B692">
            <v>39041</v>
          </cell>
          <cell r="C692">
            <v>11</v>
          </cell>
        </row>
        <row r="693">
          <cell r="B693">
            <v>39042</v>
          </cell>
          <cell r="C693">
            <v>11</v>
          </cell>
        </row>
        <row r="694">
          <cell r="B694">
            <v>39043</v>
          </cell>
          <cell r="C694">
            <v>11</v>
          </cell>
        </row>
        <row r="695">
          <cell r="B695">
            <v>39044</v>
          </cell>
          <cell r="C695">
            <v>11</v>
          </cell>
        </row>
        <row r="696">
          <cell r="B696">
            <v>39045</v>
          </cell>
          <cell r="C696">
            <v>11</v>
          </cell>
        </row>
        <row r="697">
          <cell r="B697">
            <v>39046</v>
          </cell>
          <cell r="C697">
            <v>11</v>
          </cell>
        </row>
        <row r="698">
          <cell r="B698">
            <v>39047</v>
          </cell>
          <cell r="C698">
            <v>11</v>
          </cell>
        </row>
        <row r="699">
          <cell r="B699">
            <v>39048</v>
          </cell>
          <cell r="C699">
            <v>11</v>
          </cell>
        </row>
        <row r="700">
          <cell r="B700">
            <v>39049</v>
          </cell>
          <cell r="C700">
            <v>11</v>
          </cell>
        </row>
        <row r="701">
          <cell r="B701">
            <v>39050</v>
          </cell>
          <cell r="C701">
            <v>11</v>
          </cell>
        </row>
        <row r="702">
          <cell r="B702">
            <v>39051</v>
          </cell>
          <cell r="C702">
            <v>11</v>
          </cell>
        </row>
        <row r="703">
          <cell r="B703">
            <v>39052</v>
          </cell>
          <cell r="C703">
            <v>12</v>
          </cell>
        </row>
        <row r="704">
          <cell r="B704">
            <v>39053</v>
          </cell>
          <cell r="C704">
            <v>12</v>
          </cell>
        </row>
        <row r="705">
          <cell r="B705">
            <v>39054</v>
          </cell>
          <cell r="C705">
            <v>12</v>
          </cell>
        </row>
        <row r="706">
          <cell r="B706">
            <v>39055</v>
          </cell>
          <cell r="C706">
            <v>12</v>
          </cell>
        </row>
        <row r="707">
          <cell r="B707">
            <v>39056</v>
          </cell>
          <cell r="C707">
            <v>12</v>
          </cell>
        </row>
        <row r="708">
          <cell r="B708">
            <v>39057</v>
          </cell>
          <cell r="C708">
            <v>12</v>
          </cell>
        </row>
        <row r="709">
          <cell r="B709">
            <v>39058</v>
          </cell>
          <cell r="C709">
            <v>12</v>
          </cell>
        </row>
        <row r="710">
          <cell r="B710">
            <v>39059</v>
          </cell>
          <cell r="C710">
            <v>12</v>
          </cell>
        </row>
        <row r="711">
          <cell r="B711">
            <v>39060</v>
          </cell>
          <cell r="C711">
            <v>12</v>
          </cell>
        </row>
        <row r="712">
          <cell r="B712">
            <v>39061</v>
          </cell>
          <cell r="C712">
            <v>12</v>
          </cell>
        </row>
        <row r="713">
          <cell r="B713">
            <v>39062</v>
          </cell>
          <cell r="C713">
            <v>12</v>
          </cell>
        </row>
        <row r="714">
          <cell r="B714">
            <v>39063</v>
          </cell>
          <cell r="C714">
            <v>12</v>
          </cell>
        </row>
        <row r="715">
          <cell r="B715">
            <v>39064</v>
          </cell>
          <cell r="C715">
            <v>12</v>
          </cell>
        </row>
        <row r="716">
          <cell r="B716">
            <v>39065</v>
          </cell>
          <cell r="C716">
            <v>12</v>
          </cell>
        </row>
        <row r="717">
          <cell r="B717">
            <v>39066</v>
          </cell>
          <cell r="C717">
            <v>12</v>
          </cell>
        </row>
        <row r="718">
          <cell r="B718">
            <v>39067</v>
          </cell>
          <cell r="C718">
            <v>12</v>
          </cell>
        </row>
        <row r="719">
          <cell r="B719">
            <v>39068</v>
          </cell>
          <cell r="C719">
            <v>12</v>
          </cell>
        </row>
        <row r="720">
          <cell r="B720">
            <v>39069</v>
          </cell>
          <cell r="C720">
            <v>12</v>
          </cell>
        </row>
        <row r="721">
          <cell r="B721">
            <v>39070</v>
          </cell>
          <cell r="C721">
            <v>12</v>
          </cell>
        </row>
        <row r="722">
          <cell r="B722">
            <v>39071</v>
          </cell>
          <cell r="C722">
            <v>12</v>
          </cell>
        </row>
        <row r="723">
          <cell r="B723">
            <v>39072</v>
          </cell>
          <cell r="C723">
            <v>12</v>
          </cell>
        </row>
        <row r="724">
          <cell r="B724">
            <v>39073</v>
          </cell>
          <cell r="C724">
            <v>12</v>
          </cell>
        </row>
        <row r="725">
          <cell r="B725">
            <v>39074</v>
          </cell>
          <cell r="C725">
            <v>12</v>
          </cell>
        </row>
        <row r="726">
          <cell r="B726">
            <v>39075</v>
          </cell>
          <cell r="C726">
            <v>12</v>
          </cell>
        </row>
        <row r="727">
          <cell r="B727">
            <v>39076</v>
          </cell>
          <cell r="C727">
            <v>12</v>
          </cell>
        </row>
        <row r="728">
          <cell r="B728">
            <v>39077</v>
          </cell>
          <cell r="C728">
            <v>12</v>
          </cell>
        </row>
        <row r="729">
          <cell r="B729">
            <v>39078</v>
          </cell>
          <cell r="C729">
            <v>12</v>
          </cell>
        </row>
        <row r="730">
          <cell r="B730">
            <v>39079</v>
          </cell>
          <cell r="C730">
            <v>12</v>
          </cell>
        </row>
        <row r="731">
          <cell r="B731">
            <v>39080</v>
          </cell>
          <cell r="C731">
            <v>12</v>
          </cell>
        </row>
        <row r="732">
          <cell r="B732">
            <v>39081</v>
          </cell>
          <cell r="C732">
            <v>12</v>
          </cell>
        </row>
        <row r="733">
          <cell r="B733">
            <v>39082</v>
          </cell>
          <cell r="C733">
            <v>12</v>
          </cell>
        </row>
        <row r="734">
          <cell r="B734">
            <v>39083</v>
          </cell>
          <cell r="C734">
            <v>1</v>
          </cell>
        </row>
        <row r="735">
          <cell r="B735">
            <v>39084</v>
          </cell>
          <cell r="C735">
            <v>1</v>
          </cell>
        </row>
        <row r="736">
          <cell r="B736">
            <v>39085</v>
          </cell>
          <cell r="C736">
            <v>1</v>
          </cell>
        </row>
        <row r="737">
          <cell r="B737">
            <v>39086</v>
          </cell>
          <cell r="C737">
            <v>1</v>
          </cell>
        </row>
        <row r="738">
          <cell r="B738">
            <v>39087</v>
          </cell>
          <cell r="C738">
            <v>1</v>
          </cell>
        </row>
        <row r="739">
          <cell r="B739">
            <v>39088</v>
          </cell>
          <cell r="C739">
            <v>1</v>
          </cell>
        </row>
        <row r="740">
          <cell r="B740">
            <v>39089</v>
          </cell>
          <cell r="C740">
            <v>1</v>
          </cell>
        </row>
        <row r="741">
          <cell r="B741">
            <v>39090</v>
          </cell>
          <cell r="C741">
            <v>1</v>
          </cell>
        </row>
        <row r="742">
          <cell r="B742">
            <v>39091</v>
          </cell>
          <cell r="C742">
            <v>1</v>
          </cell>
        </row>
        <row r="743">
          <cell r="B743">
            <v>39092</v>
          </cell>
          <cell r="C743">
            <v>1</v>
          </cell>
        </row>
        <row r="744">
          <cell r="B744">
            <v>39093</v>
          </cell>
          <cell r="C744">
            <v>1</v>
          </cell>
        </row>
        <row r="745">
          <cell r="B745">
            <v>39094</v>
          </cell>
          <cell r="C745">
            <v>1</v>
          </cell>
        </row>
        <row r="746">
          <cell r="B746">
            <v>39095</v>
          </cell>
          <cell r="C746">
            <v>1</v>
          </cell>
        </row>
        <row r="747">
          <cell r="B747">
            <v>39096</v>
          </cell>
          <cell r="C747">
            <v>1</v>
          </cell>
        </row>
        <row r="748">
          <cell r="B748">
            <v>39097</v>
          </cell>
          <cell r="C748">
            <v>1</v>
          </cell>
        </row>
        <row r="749">
          <cell r="B749">
            <v>39098</v>
          </cell>
          <cell r="C749">
            <v>1</v>
          </cell>
        </row>
        <row r="750">
          <cell r="B750">
            <v>39099</v>
          </cell>
          <cell r="C750">
            <v>1</v>
          </cell>
        </row>
        <row r="751">
          <cell r="B751">
            <v>39100</v>
          </cell>
          <cell r="C751">
            <v>1</v>
          </cell>
        </row>
        <row r="752">
          <cell r="B752">
            <v>39101</v>
          </cell>
          <cell r="C752">
            <v>1</v>
          </cell>
        </row>
        <row r="753">
          <cell r="B753">
            <v>39102</v>
          </cell>
          <cell r="C753">
            <v>1</v>
          </cell>
        </row>
        <row r="754">
          <cell r="B754">
            <v>39103</v>
          </cell>
          <cell r="C754">
            <v>1</v>
          </cell>
        </row>
        <row r="755">
          <cell r="B755">
            <v>39104</v>
          </cell>
          <cell r="C755">
            <v>1</v>
          </cell>
        </row>
        <row r="756">
          <cell r="B756">
            <v>39105</v>
          </cell>
          <cell r="C756">
            <v>1</v>
          </cell>
        </row>
        <row r="757">
          <cell r="B757">
            <v>39106</v>
          </cell>
          <cell r="C757">
            <v>1</v>
          </cell>
        </row>
        <row r="758">
          <cell r="B758">
            <v>39107</v>
          </cell>
          <cell r="C758">
            <v>1</v>
          </cell>
        </row>
        <row r="759">
          <cell r="B759">
            <v>39108</v>
          </cell>
          <cell r="C759">
            <v>1</v>
          </cell>
        </row>
        <row r="760">
          <cell r="B760">
            <v>39109</v>
          </cell>
          <cell r="C760">
            <v>1</v>
          </cell>
        </row>
        <row r="761">
          <cell r="B761">
            <v>39110</v>
          </cell>
          <cell r="C761">
            <v>1</v>
          </cell>
        </row>
        <row r="762">
          <cell r="B762">
            <v>39111</v>
          </cell>
          <cell r="C762">
            <v>1</v>
          </cell>
        </row>
        <row r="763">
          <cell r="B763">
            <v>39112</v>
          </cell>
          <cell r="C763">
            <v>1</v>
          </cell>
        </row>
        <row r="764">
          <cell r="B764">
            <v>39113</v>
          </cell>
          <cell r="C764">
            <v>1</v>
          </cell>
        </row>
        <row r="765">
          <cell r="B765">
            <v>39114</v>
          </cell>
          <cell r="C765">
            <v>2</v>
          </cell>
        </row>
        <row r="766">
          <cell r="B766">
            <v>39115</v>
          </cell>
          <cell r="C766">
            <v>2</v>
          </cell>
        </row>
        <row r="767">
          <cell r="B767">
            <v>39116</v>
          </cell>
          <cell r="C767">
            <v>2</v>
          </cell>
        </row>
        <row r="768">
          <cell r="B768">
            <v>39117</v>
          </cell>
          <cell r="C768">
            <v>2</v>
          </cell>
        </row>
        <row r="769">
          <cell r="B769">
            <v>39118</v>
          </cell>
          <cell r="C769">
            <v>2</v>
          </cell>
        </row>
        <row r="770">
          <cell r="B770">
            <v>39119</v>
          </cell>
          <cell r="C770">
            <v>2</v>
          </cell>
        </row>
        <row r="771">
          <cell r="B771">
            <v>39120</v>
          </cell>
          <cell r="C771">
            <v>2</v>
          </cell>
        </row>
        <row r="772">
          <cell r="B772">
            <v>39121</v>
          </cell>
          <cell r="C772">
            <v>2</v>
          </cell>
        </row>
        <row r="773">
          <cell r="B773">
            <v>39122</v>
          </cell>
          <cell r="C773">
            <v>2</v>
          </cell>
        </row>
        <row r="774">
          <cell r="B774">
            <v>39123</v>
          </cell>
          <cell r="C774">
            <v>2</v>
          </cell>
        </row>
        <row r="775">
          <cell r="B775">
            <v>39124</v>
          </cell>
          <cell r="C775">
            <v>2</v>
          </cell>
        </row>
        <row r="776">
          <cell r="B776">
            <v>39125</v>
          </cell>
          <cell r="C776">
            <v>2</v>
          </cell>
        </row>
        <row r="777">
          <cell r="B777">
            <v>39126</v>
          </cell>
          <cell r="C777">
            <v>2</v>
          </cell>
        </row>
        <row r="778">
          <cell r="B778">
            <v>39127</v>
          </cell>
          <cell r="C778">
            <v>2</v>
          </cell>
        </row>
        <row r="779">
          <cell r="B779">
            <v>39128</v>
          </cell>
          <cell r="C779">
            <v>2</v>
          </cell>
        </row>
        <row r="780">
          <cell r="B780">
            <v>39129</v>
          </cell>
          <cell r="C780">
            <v>2</v>
          </cell>
        </row>
        <row r="781">
          <cell r="B781">
            <v>39130</v>
          </cell>
          <cell r="C781">
            <v>2</v>
          </cell>
        </row>
        <row r="782">
          <cell r="B782">
            <v>39131</v>
          </cell>
          <cell r="C782">
            <v>2</v>
          </cell>
        </row>
        <row r="783">
          <cell r="B783">
            <v>39132</v>
          </cell>
          <cell r="C783">
            <v>2</v>
          </cell>
        </row>
        <row r="784">
          <cell r="B784">
            <v>39133</v>
          </cell>
          <cell r="C784">
            <v>2</v>
          </cell>
        </row>
        <row r="785">
          <cell r="B785">
            <v>39134</v>
          </cell>
          <cell r="C785">
            <v>2</v>
          </cell>
        </row>
        <row r="786">
          <cell r="B786">
            <v>39135</v>
          </cell>
          <cell r="C786">
            <v>2</v>
          </cell>
        </row>
        <row r="787">
          <cell r="B787">
            <v>39136</v>
          </cell>
          <cell r="C787">
            <v>2</v>
          </cell>
        </row>
        <row r="788">
          <cell r="B788">
            <v>39137</v>
          </cell>
          <cell r="C788">
            <v>2</v>
          </cell>
        </row>
        <row r="789">
          <cell r="B789">
            <v>39138</v>
          </cell>
          <cell r="C789">
            <v>2</v>
          </cell>
        </row>
        <row r="790">
          <cell r="B790">
            <v>39139</v>
          </cell>
          <cell r="C790">
            <v>2</v>
          </cell>
        </row>
        <row r="791">
          <cell r="B791">
            <v>39140</v>
          </cell>
          <cell r="C791">
            <v>2</v>
          </cell>
        </row>
        <row r="792">
          <cell r="B792">
            <v>39141</v>
          </cell>
          <cell r="C792">
            <v>2</v>
          </cell>
        </row>
        <row r="793">
          <cell r="B793">
            <v>39142</v>
          </cell>
          <cell r="C793">
            <v>3</v>
          </cell>
        </row>
        <row r="794">
          <cell r="B794">
            <v>39143</v>
          </cell>
          <cell r="C794">
            <v>3</v>
          </cell>
        </row>
        <row r="795">
          <cell r="B795">
            <v>39144</v>
          </cell>
          <cell r="C795">
            <v>3</v>
          </cell>
        </row>
        <row r="796">
          <cell r="B796">
            <v>39145</v>
          </cell>
          <cell r="C796">
            <v>3</v>
          </cell>
        </row>
        <row r="797">
          <cell r="B797">
            <v>39146</v>
          </cell>
          <cell r="C797">
            <v>3</v>
          </cell>
        </row>
        <row r="798">
          <cell r="B798">
            <v>39147</v>
          </cell>
          <cell r="C798">
            <v>3</v>
          </cell>
        </row>
        <row r="799">
          <cell r="B799">
            <v>39148</v>
          </cell>
          <cell r="C799">
            <v>3</v>
          </cell>
        </row>
        <row r="800">
          <cell r="B800">
            <v>39149</v>
          </cell>
          <cell r="C800">
            <v>3</v>
          </cell>
        </row>
        <row r="801">
          <cell r="B801">
            <v>39150</v>
          </cell>
          <cell r="C801">
            <v>3</v>
          </cell>
        </row>
        <row r="802">
          <cell r="B802">
            <v>39151</v>
          </cell>
          <cell r="C802">
            <v>3</v>
          </cell>
        </row>
        <row r="803">
          <cell r="B803">
            <v>39152</v>
          </cell>
          <cell r="C803">
            <v>3</v>
          </cell>
        </row>
        <row r="804">
          <cell r="B804">
            <v>39153</v>
          </cell>
          <cell r="C804">
            <v>3</v>
          </cell>
        </row>
        <row r="805">
          <cell r="B805">
            <v>39154</v>
          </cell>
          <cell r="C805">
            <v>3</v>
          </cell>
        </row>
        <row r="806">
          <cell r="B806">
            <v>39155</v>
          </cell>
          <cell r="C806">
            <v>3</v>
          </cell>
        </row>
        <row r="807">
          <cell r="B807">
            <v>39156</v>
          </cell>
          <cell r="C807">
            <v>3</v>
          </cell>
        </row>
        <row r="808">
          <cell r="B808">
            <v>39157</v>
          </cell>
          <cell r="C808">
            <v>3</v>
          </cell>
        </row>
        <row r="809">
          <cell r="B809">
            <v>39158</v>
          </cell>
          <cell r="C809">
            <v>3</v>
          </cell>
        </row>
        <row r="810">
          <cell r="B810">
            <v>39159</v>
          </cell>
          <cell r="C810">
            <v>3</v>
          </cell>
        </row>
        <row r="811">
          <cell r="B811">
            <v>39160</v>
          </cell>
          <cell r="C811">
            <v>3</v>
          </cell>
        </row>
        <row r="812">
          <cell r="B812">
            <v>39161</v>
          </cell>
          <cell r="C812">
            <v>3</v>
          </cell>
        </row>
        <row r="813">
          <cell r="B813">
            <v>39162</v>
          </cell>
          <cell r="C813">
            <v>3</v>
          </cell>
        </row>
        <row r="814">
          <cell r="B814">
            <v>39163</v>
          </cell>
          <cell r="C814">
            <v>3</v>
          </cell>
        </row>
        <row r="815">
          <cell r="B815">
            <v>39164</v>
          </cell>
          <cell r="C815">
            <v>3</v>
          </cell>
        </row>
        <row r="816">
          <cell r="B816">
            <v>39165</v>
          </cell>
          <cell r="C816">
            <v>3</v>
          </cell>
        </row>
        <row r="817">
          <cell r="B817">
            <v>39166</v>
          </cell>
          <cell r="C817">
            <v>3</v>
          </cell>
        </row>
        <row r="818">
          <cell r="B818">
            <v>39167</v>
          </cell>
          <cell r="C818">
            <v>3</v>
          </cell>
        </row>
        <row r="819">
          <cell r="B819">
            <v>39168</v>
          </cell>
          <cell r="C819">
            <v>3</v>
          </cell>
        </row>
        <row r="820">
          <cell r="B820">
            <v>39169</v>
          </cell>
          <cell r="C820">
            <v>3</v>
          </cell>
        </row>
        <row r="821">
          <cell r="B821">
            <v>39170</v>
          </cell>
          <cell r="C821">
            <v>3</v>
          </cell>
        </row>
        <row r="822">
          <cell r="B822">
            <v>39171</v>
          </cell>
          <cell r="C822">
            <v>3</v>
          </cell>
        </row>
        <row r="823">
          <cell r="B823">
            <v>39172</v>
          </cell>
          <cell r="C823">
            <v>3</v>
          </cell>
        </row>
        <row r="824">
          <cell r="B824">
            <v>39173</v>
          </cell>
          <cell r="C824">
            <v>4</v>
          </cell>
        </row>
        <row r="825">
          <cell r="B825">
            <v>39174</v>
          </cell>
          <cell r="C825">
            <v>4</v>
          </cell>
        </row>
        <row r="826">
          <cell r="B826">
            <v>39175</v>
          </cell>
          <cell r="C826">
            <v>4</v>
          </cell>
        </row>
        <row r="827">
          <cell r="B827">
            <v>39176</v>
          </cell>
          <cell r="C827">
            <v>4</v>
          </cell>
        </row>
        <row r="828">
          <cell r="B828">
            <v>39177</v>
          </cell>
          <cell r="C828">
            <v>4</v>
          </cell>
        </row>
        <row r="829">
          <cell r="B829">
            <v>39178</v>
          </cell>
          <cell r="C829">
            <v>4</v>
          </cell>
        </row>
        <row r="830">
          <cell r="B830">
            <v>39179</v>
          </cell>
          <cell r="C830">
            <v>4</v>
          </cell>
        </row>
        <row r="831">
          <cell r="B831">
            <v>39180</v>
          </cell>
          <cell r="C831">
            <v>4</v>
          </cell>
        </row>
        <row r="832">
          <cell r="B832">
            <v>39181</v>
          </cell>
          <cell r="C832">
            <v>4</v>
          </cell>
        </row>
        <row r="833">
          <cell r="B833">
            <v>39182</v>
          </cell>
          <cell r="C833">
            <v>4</v>
          </cell>
        </row>
        <row r="834">
          <cell r="B834">
            <v>39183</v>
          </cell>
          <cell r="C834">
            <v>4</v>
          </cell>
        </row>
        <row r="835">
          <cell r="B835">
            <v>39184</v>
          </cell>
          <cell r="C835">
            <v>4</v>
          </cell>
        </row>
        <row r="836">
          <cell r="B836">
            <v>39185</v>
          </cell>
          <cell r="C836">
            <v>4</v>
          </cell>
        </row>
        <row r="837">
          <cell r="B837">
            <v>39186</v>
          </cell>
          <cell r="C837">
            <v>4</v>
          </cell>
        </row>
        <row r="838">
          <cell r="B838">
            <v>39187</v>
          </cell>
          <cell r="C838">
            <v>4</v>
          </cell>
        </row>
        <row r="839">
          <cell r="B839">
            <v>39188</v>
          </cell>
          <cell r="C839">
            <v>4</v>
          </cell>
        </row>
        <row r="840">
          <cell r="B840">
            <v>39189</v>
          </cell>
          <cell r="C840">
            <v>4</v>
          </cell>
        </row>
        <row r="841">
          <cell r="B841">
            <v>39190</v>
          </cell>
          <cell r="C841">
            <v>4</v>
          </cell>
        </row>
        <row r="842">
          <cell r="B842">
            <v>39191</v>
          </cell>
          <cell r="C842">
            <v>4</v>
          </cell>
        </row>
        <row r="843">
          <cell r="B843">
            <v>39192</v>
          </cell>
          <cell r="C843">
            <v>4</v>
          </cell>
        </row>
        <row r="844">
          <cell r="B844">
            <v>39193</v>
          </cell>
          <cell r="C844">
            <v>4</v>
          </cell>
        </row>
        <row r="845">
          <cell r="B845">
            <v>39194</v>
          </cell>
          <cell r="C845">
            <v>4</v>
          </cell>
        </row>
        <row r="846">
          <cell r="B846">
            <v>39195</v>
          </cell>
          <cell r="C846">
            <v>4</v>
          </cell>
        </row>
        <row r="847">
          <cell r="B847">
            <v>39196</v>
          </cell>
          <cell r="C847">
            <v>4</v>
          </cell>
        </row>
        <row r="848">
          <cell r="B848">
            <v>39197</v>
          </cell>
          <cell r="C848">
            <v>4</v>
          </cell>
        </row>
        <row r="849">
          <cell r="B849">
            <v>39198</v>
          </cell>
          <cell r="C849">
            <v>4</v>
          </cell>
        </row>
        <row r="850">
          <cell r="B850">
            <v>39199</v>
          </cell>
          <cell r="C850">
            <v>4</v>
          </cell>
        </row>
        <row r="851">
          <cell r="B851">
            <v>39200</v>
          </cell>
          <cell r="C851">
            <v>4</v>
          </cell>
        </row>
        <row r="852">
          <cell r="B852">
            <v>39201</v>
          </cell>
          <cell r="C852">
            <v>4</v>
          </cell>
        </row>
        <row r="853">
          <cell r="B853">
            <v>39202</v>
          </cell>
          <cell r="C853">
            <v>4</v>
          </cell>
        </row>
        <row r="854">
          <cell r="B854">
            <v>39203</v>
          </cell>
          <cell r="C854">
            <v>5</v>
          </cell>
        </row>
        <row r="855">
          <cell r="B855">
            <v>39204</v>
          </cell>
          <cell r="C855">
            <v>5</v>
          </cell>
        </row>
        <row r="856">
          <cell r="B856">
            <v>39205</v>
          </cell>
          <cell r="C856">
            <v>5</v>
          </cell>
        </row>
        <row r="857">
          <cell r="B857">
            <v>39206</v>
          </cell>
          <cell r="C857">
            <v>5</v>
          </cell>
        </row>
        <row r="858">
          <cell r="B858">
            <v>39207</v>
          </cell>
          <cell r="C858">
            <v>5</v>
          </cell>
        </row>
        <row r="859">
          <cell r="B859">
            <v>39208</v>
          </cell>
          <cell r="C859">
            <v>5</v>
          </cell>
        </row>
        <row r="860">
          <cell r="B860">
            <v>39209</v>
          </cell>
          <cell r="C860">
            <v>5</v>
          </cell>
        </row>
        <row r="861">
          <cell r="B861">
            <v>39210</v>
          </cell>
          <cell r="C861">
            <v>5</v>
          </cell>
        </row>
        <row r="862">
          <cell r="B862">
            <v>39211</v>
          </cell>
          <cell r="C862">
            <v>5</v>
          </cell>
        </row>
        <row r="863">
          <cell r="B863">
            <v>39212</v>
          </cell>
          <cell r="C863">
            <v>5</v>
          </cell>
        </row>
        <row r="864">
          <cell r="B864">
            <v>39213</v>
          </cell>
          <cell r="C864">
            <v>5</v>
          </cell>
        </row>
        <row r="865">
          <cell r="B865">
            <v>39214</v>
          </cell>
          <cell r="C865">
            <v>5</v>
          </cell>
        </row>
        <row r="866">
          <cell r="B866">
            <v>39215</v>
          </cell>
          <cell r="C866">
            <v>5</v>
          </cell>
        </row>
        <row r="867">
          <cell r="B867">
            <v>39216</v>
          </cell>
          <cell r="C867">
            <v>5</v>
          </cell>
        </row>
        <row r="868">
          <cell r="B868">
            <v>39217</v>
          </cell>
          <cell r="C868">
            <v>5</v>
          </cell>
        </row>
        <row r="869">
          <cell r="B869">
            <v>39218</v>
          </cell>
          <cell r="C869">
            <v>5</v>
          </cell>
        </row>
        <row r="870">
          <cell r="B870">
            <v>39219</v>
          </cell>
          <cell r="C870">
            <v>5</v>
          </cell>
        </row>
        <row r="871">
          <cell r="B871">
            <v>39220</v>
          </cell>
          <cell r="C871">
            <v>5</v>
          </cell>
        </row>
        <row r="872">
          <cell r="B872">
            <v>39221</v>
          </cell>
          <cell r="C872">
            <v>5</v>
          </cell>
        </row>
        <row r="873">
          <cell r="B873">
            <v>39222</v>
          </cell>
          <cell r="C873">
            <v>5</v>
          </cell>
        </row>
        <row r="874">
          <cell r="B874">
            <v>39223</v>
          </cell>
          <cell r="C874">
            <v>5</v>
          </cell>
        </row>
        <row r="875">
          <cell r="B875">
            <v>39224</v>
          </cell>
          <cell r="C875">
            <v>5</v>
          </cell>
        </row>
        <row r="876">
          <cell r="B876">
            <v>39225</v>
          </cell>
          <cell r="C876">
            <v>5</v>
          </cell>
        </row>
        <row r="877">
          <cell r="B877">
            <v>39226</v>
          </cell>
          <cell r="C877">
            <v>5</v>
          </cell>
        </row>
        <row r="878">
          <cell r="B878">
            <v>39227</v>
          </cell>
          <cell r="C878">
            <v>5</v>
          </cell>
        </row>
        <row r="879">
          <cell r="B879">
            <v>39228</v>
          </cell>
          <cell r="C879">
            <v>5</v>
          </cell>
        </row>
        <row r="880">
          <cell r="B880">
            <v>39229</v>
          </cell>
          <cell r="C880">
            <v>5</v>
          </cell>
        </row>
        <row r="881">
          <cell r="B881">
            <v>39230</v>
          </cell>
          <cell r="C881">
            <v>5</v>
          </cell>
        </row>
        <row r="882">
          <cell r="B882">
            <v>39231</v>
          </cell>
          <cell r="C882">
            <v>5</v>
          </cell>
        </row>
        <row r="883">
          <cell r="B883">
            <v>39232</v>
          </cell>
          <cell r="C883">
            <v>5</v>
          </cell>
        </row>
        <row r="884">
          <cell r="B884">
            <v>39233</v>
          </cell>
          <cell r="C884">
            <v>5</v>
          </cell>
        </row>
        <row r="885">
          <cell r="B885">
            <v>39234</v>
          </cell>
          <cell r="C885">
            <v>6</v>
          </cell>
        </row>
        <row r="886">
          <cell r="B886">
            <v>39235</v>
          </cell>
          <cell r="C886">
            <v>6</v>
          </cell>
        </row>
        <row r="887">
          <cell r="B887">
            <v>39236</v>
          </cell>
          <cell r="C887">
            <v>6</v>
          </cell>
        </row>
        <row r="888">
          <cell r="B888">
            <v>39237</v>
          </cell>
          <cell r="C888">
            <v>6</v>
          </cell>
        </row>
        <row r="889">
          <cell r="B889">
            <v>39238</v>
          </cell>
          <cell r="C889">
            <v>6</v>
          </cell>
        </row>
        <row r="890">
          <cell r="B890">
            <v>39239</v>
          </cell>
          <cell r="C890">
            <v>6</v>
          </cell>
        </row>
        <row r="891">
          <cell r="B891">
            <v>39240</v>
          </cell>
          <cell r="C891">
            <v>6</v>
          </cell>
        </row>
        <row r="892">
          <cell r="B892">
            <v>39241</v>
          </cell>
          <cell r="C892">
            <v>6</v>
          </cell>
        </row>
        <row r="893">
          <cell r="B893">
            <v>39242</v>
          </cell>
          <cell r="C893">
            <v>6</v>
          </cell>
        </row>
        <row r="894">
          <cell r="B894">
            <v>39243</v>
          </cell>
          <cell r="C894">
            <v>6</v>
          </cell>
        </row>
        <row r="895">
          <cell r="B895">
            <v>39244</v>
          </cell>
          <cell r="C895">
            <v>6</v>
          </cell>
        </row>
        <row r="896">
          <cell r="B896">
            <v>39245</v>
          </cell>
          <cell r="C896">
            <v>6</v>
          </cell>
        </row>
        <row r="897">
          <cell r="B897">
            <v>39246</v>
          </cell>
          <cell r="C897">
            <v>6</v>
          </cell>
        </row>
        <row r="898">
          <cell r="B898">
            <v>39247</v>
          </cell>
          <cell r="C898">
            <v>6</v>
          </cell>
        </row>
        <row r="899">
          <cell r="B899">
            <v>39248</v>
          </cell>
          <cell r="C899">
            <v>6</v>
          </cell>
        </row>
        <row r="900">
          <cell r="B900">
            <v>39249</v>
          </cell>
          <cell r="C900">
            <v>6</v>
          </cell>
        </row>
        <row r="901">
          <cell r="B901">
            <v>39250</v>
          </cell>
          <cell r="C901">
            <v>6</v>
          </cell>
        </row>
        <row r="902">
          <cell r="B902">
            <v>39251</v>
          </cell>
          <cell r="C902">
            <v>6</v>
          </cell>
        </row>
        <row r="903">
          <cell r="B903">
            <v>39252</v>
          </cell>
          <cell r="C903">
            <v>6</v>
          </cell>
        </row>
        <row r="904">
          <cell r="B904">
            <v>39253</v>
          </cell>
          <cell r="C904">
            <v>6</v>
          </cell>
        </row>
        <row r="905">
          <cell r="B905">
            <v>39254</v>
          </cell>
          <cell r="C905">
            <v>6</v>
          </cell>
        </row>
        <row r="906">
          <cell r="B906">
            <v>39255</v>
          </cell>
          <cell r="C906">
            <v>6</v>
          </cell>
        </row>
        <row r="907">
          <cell r="B907">
            <v>39256</v>
          </cell>
          <cell r="C907">
            <v>6</v>
          </cell>
        </row>
        <row r="908">
          <cell r="B908">
            <v>39257</v>
          </cell>
          <cell r="C908">
            <v>6</v>
          </cell>
        </row>
        <row r="909">
          <cell r="B909">
            <v>39258</v>
          </cell>
          <cell r="C909">
            <v>6</v>
          </cell>
        </row>
        <row r="910">
          <cell r="B910">
            <v>39259</v>
          </cell>
          <cell r="C910">
            <v>6</v>
          </cell>
        </row>
        <row r="911">
          <cell r="B911">
            <v>39260</v>
          </cell>
          <cell r="C911">
            <v>6</v>
          </cell>
        </row>
        <row r="912">
          <cell r="B912">
            <v>39261</v>
          </cell>
          <cell r="C912">
            <v>6</v>
          </cell>
        </row>
        <row r="913">
          <cell r="B913">
            <v>39262</v>
          </cell>
          <cell r="C913">
            <v>6</v>
          </cell>
        </row>
        <row r="914">
          <cell r="B914">
            <v>39263</v>
          </cell>
          <cell r="C914">
            <v>6</v>
          </cell>
        </row>
        <row r="915">
          <cell r="B915">
            <v>39264</v>
          </cell>
          <cell r="C915">
            <v>7</v>
          </cell>
        </row>
        <row r="916">
          <cell r="B916">
            <v>39265</v>
          </cell>
          <cell r="C916">
            <v>7</v>
          </cell>
        </row>
        <row r="917">
          <cell r="B917">
            <v>39266</v>
          </cell>
          <cell r="C917">
            <v>7</v>
          </cell>
        </row>
        <row r="918">
          <cell r="B918">
            <v>39267</v>
          </cell>
          <cell r="C918">
            <v>7</v>
          </cell>
        </row>
        <row r="919">
          <cell r="B919">
            <v>39268</v>
          </cell>
          <cell r="C919">
            <v>7</v>
          </cell>
        </row>
        <row r="920">
          <cell r="B920">
            <v>39269</v>
          </cell>
          <cell r="C920">
            <v>7</v>
          </cell>
        </row>
        <row r="921">
          <cell r="B921">
            <v>39270</v>
          </cell>
          <cell r="C921">
            <v>7</v>
          </cell>
        </row>
        <row r="922">
          <cell r="B922">
            <v>39271</v>
          </cell>
          <cell r="C922">
            <v>7</v>
          </cell>
        </row>
        <row r="923">
          <cell r="B923">
            <v>39272</v>
          </cell>
          <cell r="C923">
            <v>7</v>
          </cell>
        </row>
        <row r="924">
          <cell r="B924">
            <v>39273</v>
          </cell>
          <cell r="C924">
            <v>7</v>
          </cell>
        </row>
        <row r="925">
          <cell r="B925">
            <v>39274</v>
          </cell>
          <cell r="C925">
            <v>7</v>
          </cell>
        </row>
        <row r="926">
          <cell r="B926">
            <v>39275</v>
          </cell>
          <cell r="C926">
            <v>7</v>
          </cell>
        </row>
        <row r="927">
          <cell r="B927">
            <v>39276</v>
          </cell>
          <cell r="C927">
            <v>7</v>
          </cell>
        </row>
        <row r="928">
          <cell r="B928">
            <v>39277</v>
          </cell>
          <cell r="C928">
            <v>7</v>
          </cell>
        </row>
        <row r="929">
          <cell r="B929">
            <v>39278</v>
          </cell>
          <cell r="C929">
            <v>7</v>
          </cell>
        </row>
        <row r="930">
          <cell r="B930">
            <v>39279</v>
          </cell>
          <cell r="C930">
            <v>7</v>
          </cell>
        </row>
        <row r="931">
          <cell r="B931">
            <v>39280</v>
          </cell>
          <cell r="C931">
            <v>7</v>
          </cell>
        </row>
        <row r="932">
          <cell r="B932">
            <v>39281</v>
          </cell>
          <cell r="C932">
            <v>7</v>
          </cell>
        </row>
        <row r="933">
          <cell r="B933">
            <v>39282</v>
          </cell>
          <cell r="C933">
            <v>7</v>
          </cell>
        </row>
        <row r="934">
          <cell r="B934">
            <v>39283</v>
          </cell>
          <cell r="C934">
            <v>7</v>
          </cell>
        </row>
        <row r="935">
          <cell r="B935">
            <v>39284</v>
          </cell>
          <cell r="C935">
            <v>7</v>
          </cell>
        </row>
        <row r="936">
          <cell r="B936">
            <v>39285</v>
          </cell>
          <cell r="C936">
            <v>7</v>
          </cell>
        </row>
        <row r="937">
          <cell r="B937">
            <v>39286</v>
          </cell>
          <cell r="C937">
            <v>7</v>
          </cell>
        </row>
        <row r="938">
          <cell r="B938">
            <v>39287</v>
          </cell>
          <cell r="C938">
            <v>7</v>
          </cell>
        </row>
        <row r="939">
          <cell r="B939">
            <v>39288</v>
          </cell>
          <cell r="C939">
            <v>7</v>
          </cell>
        </row>
        <row r="940">
          <cell r="B940">
            <v>39289</v>
          </cell>
          <cell r="C940">
            <v>7</v>
          </cell>
        </row>
        <row r="941">
          <cell r="B941">
            <v>39290</v>
          </cell>
          <cell r="C941">
            <v>7</v>
          </cell>
        </row>
        <row r="942">
          <cell r="B942">
            <v>39291</v>
          </cell>
          <cell r="C942">
            <v>7</v>
          </cell>
        </row>
        <row r="943">
          <cell r="B943">
            <v>39292</v>
          </cell>
          <cell r="C943">
            <v>7</v>
          </cell>
        </row>
        <row r="944">
          <cell r="B944">
            <v>39293</v>
          </cell>
          <cell r="C944">
            <v>7</v>
          </cell>
        </row>
        <row r="945">
          <cell r="B945">
            <v>39294</v>
          </cell>
          <cell r="C945">
            <v>7</v>
          </cell>
        </row>
        <row r="946">
          <cell r="B946">
            <v>39295</v>
          </cell>
          <cell r="C946">
            <v>8</v>
          </cell>
        </row>
        <row r="947">
          <cell r="B947">
            <v>39296</v>
          </cell>
          <cell r="C947">
            <v>8</v>
          </cell>
        </row>
        <row r="948">
          <cell r="B948">
            <v>39297</v>
          </cell>
          <cell r="C948">
            <v>8</v>
          </cell>
        </row>
        <row r="949">
          <cell r="B949">
            <v>39298</v>
          </cell>
          <cell r="C949">
            <v>8</v>
          </cell>
        </row>
        <row r="950">
          <cell r="B950">
            <v>39299</v>
          </cell>
          <cell r="C950">
            <v>8</v>
          </cell>
        </row>
        <row r="951">
          <cell r="B951">
            <v>39300</v>
          </cell>
          <cell r="C951">
            <v>8</v>
          </cell>
        </row>
        <row r="952">
          <cell r="B952">
            <v>39301</v>
          </cell>
          <cell r="C952">
            <v>8</v>
          </cell>
        </row>
        <row r="953">
          <cell r="B953">
            <v>39302</v>
          </cell>
          <cell r="C953">
            <v>8</v>
          </cell>
        </row>
        <row r="954">
          <cell r="B954">
            <v>39303</v>
          </cell>
          <cell r="C954">
            <v>8</v>
          </cell>
        </row>
        <row r="955">
          <cell r="B955">
            <v>39304</v>
          </cell>
          <cell r="C955">
            <v>8</v>
          </cell>
        </row>
        <row r="956">
          <cell r="B956">
            <v>39305</v>
          </cell>
          <cell r="C956">
            <v>8</v>
          </cell>
        </row>
        <row r="957">
          <cell r="B957">
            <v>39306</v>
          </cell>
          <cell r="C957">
            <v>8</v>
          </cell>
        </row>
        <row r="958">
          <cell r="B958">
            <v>39307</v>
          </cell>
          <cell r="C958">
            <v>8</v>
          </cell>
        </row>
        <row r="959">
          <cell r="B959">
            <v>39308</v>
          </cell>
          <cell r="C959">
            <v>8</v>
          </cell>
        </row>
        <row r="960">
          <cell r="B960">
            <v>39309</v>
          </cell>
          <cell r="C960">
            <v>8</v>
          </cell>
        </row>
        <row r="961">
          <cell r="B961">
            <v>39310</v>
          </cell>
          <cell r="C961">
            <v>8</v>
          </cell>
        </row>
        <row r="962">
          <cell r="B962">
            <v>39311</v>
          </cell>
          <cell r="C962">
            <v>8</v>
          </cell>
        </row>
        <row r="963">
          <cell r="B963">
            <v>39312</v>
          </cell>
          <cell r="C963">
            <v>8</v>
          </cell>
        </row>
        <row r="964">
          <cell r="B964">
            <v>39313</v>
          </cell>
          <cell r="C964">
            <v>8</v>
          </cell>
        </row>
        <row r="965">
          <cell r="B965">
            <v>39314</v>
          </cell>
          <cell r="C965">
            <v>8</v>
          </cell>
        </row>
        <row r="966">
          <cell r="B966">
            <v>39315</v>
          </cell>
          <cell r="C966">
            <v>8</v>
          </cell>
        </row>
        <row r="967">
          <cell r="B967">
            <v>39316</v>
          </cell>
          <cell r="C967">
            <v>8</v>
          </cell>
        </row>
        <row r="968">
          <cell r="B968">
            <v>39317</v>
          </cell>
          <cell r="C968">
            <v>8</v>
          </cell>
        </row>
        <row r="969">
          <cell r="B969">
            <v>39318</v>
          </cell>
          <cell r="C969">
            <v>8</v>
          </cell>
        </row>
        <row r="970">
          <cell r="B970">
            <v>39319</v>
          </cell>
          <cell r="C970">
            <v>8</v>
          </cell>
        </row>
        <row r="971">
          <cell r="B971">
            <v>39320</v>
          </cell>
          <cell r="C971">
            <v>8</v>
          </cell>
        </row>
        <row r="972">
          <cell r="B972">
            <v>39321</v>
          </cell>
          <cell r="C972">
            <v>8</v>
          </cell>
        </row>
        <row r="973">
          <cell r="B973">
            <v>39322</v>
          </cell>
          <cell r="C973">
            <v>8</v>
          </cell>
        </row>
        <row r="974">
          <cell r="B974">
            <v>39323</v>
          </cell>
          <cell r="C974">
            <v>8</v>
          </cell>
        </row>
        <row r="975">
          <cell r="B975">
            <v>39324</v>
          </cell>
          <cell r="C975">
            <v>8</v>
          </cell>
        </row>
        <row r="976">
          <cell r="B976">
            <v>39325</v>
          </cell>
          <cell r="C976">
            <v>8</v>
          </cell>
        </row>
        <row r="977">
          <cell r="B977">
            <v>39326</v>
          </cell>
          <cell r="C977">
            <v>9</v>
          </cell>
        </row>
        <row r="978">
          <cell r="B978">
            <v>39327</v>
          </cell>
          <cell r="C978">
            <v>9</v>
          </cell>
        </row>
        <row r="979">
          <cell r="B979">
            <v>39328</v>
          </cell>
          <cell r="C979">
            <v>9</v>
          </cell>
        </row>
        <row r="980">
          <cell r="B980">
            <v>39329</v>
          </cell>
          <cell r="C980">
            <v>9</v>
          </cell>
        </row>
        <row r="981">
          <cell r="B981">
            <v>39330</v>
          </cell>
          <cell r="C981">
            <v>9</v>
          </cell>
        </row>
        <row r="982">
          <cell r="B982">
            <v>39331</v>
          </cell>
          <cell r="C982">
            <v>9</v>
          </cell>
        </row>
        <row r="983">
          <cell r="B983">
            <v>39332</v>
          </cell>
          <cell r="C983">
            <v>9</v>
          </cell>
        </row>
        <row r="984">
          <cell r="B984">
            <v>39333</v>
          </cell>
          <cell r="C984">
            <v>9</v>
          </cell>
        </row>
        <row r="985">
          <cell r="B985">
            <v>39334</v>
          </cell>
          <cell r="C985">
            <v>9</v>
          </cell>
        </row>
        <row r="986">
          <cell r="B986">
            <v>39335</v>
          </cell>
          <cell r="C986">
            <v>9</v>
          </cell>
        </row>
        <row r="987">
          <cell r="B987">
            <v>39336</v>
          </cell>
          <cell r="C987">
            <v>9</v>
          </cell>
        </row>
        <row r="988">
          <cell r="B988">
            <v>39337</v>
          </cell>
          <cell r="C988">
            <v>9</v>
          </cell>
        </row>
        <row r="989">
          <cell r="B989">
            <v>39338</v>
          </cell>
          <cell r="C989">
            <v>9</v>
          </cell>
        </row>
        <row r="990">
          <cell r="B990">
            <v>39339</v>
          </cell>
          <cell r="C990">
            <v>9</v>
          </cell>
        </row>
        <row r="991">
          <cell r="B991">
            <v>39340</v>
          </cell>
          <cell r="C991">
            <v>9</v>
          </cell>
        </row>
        <row r="992">
          <cell r="B992">
            <v>39341</v>
          </cell>
          <cell r="C992">
            <v>9</v>
          </cell>
        </row>
        <row r="993">
          <cell r="B993">
            <v>39342</v>
          </cell>
          <cell r="C993">
            <v>9</v>
          </cell>
        </row>
        <row r="994">
          <cell r="B994">
            <v>39343</v>
          </cell>
          <cell r="C994">
            <v>9</v>
          </cell>
        </row>
        <row r="995">
          <cell r="B995">
            <v>39344</v>
          </cell>
          <cell r="C995">
            <v>9</v>
          </cell>
        </row>
        <row r="996">
          <cell r="B996">
            <v>39345</v>
          </cell>
          <cell r="C996">
            <v>9</v>
          </cell>
        </row>
        <row r="997">
          <cell r="B997">
            <v>39346</v>
          </cell>
          <cell r="C997">
            <v>9</v>
          </cell>
        </row>
        <row r="998">
          <cell r="B998">
            <v>39347</v>
          </cell>
          <cell r="C998">
            <v>9</v>
          </cell>
        </row>
        <row r="999">
          <cell r="B999">
            <v>39348</v>
          </cell>
          <cell r="C999">
            <v>9</v>
          </cell>
        </row>
        <row r="1000">
          <cell r="B1000">
            <v>39349</v>
          </cell>
          <cell r="C1000">
            <v>9</v>
          </cell>
        </row>
        <row r="1001">
          <cell r="B1001">
            <v>39350</v>
          </cell>
          <cell r="C1001">
            <v>9</v>
          </cell>
        </row>
        <row r="1002">
          <cell r="B1002">
            <v>39351</v>
          </cell>
          <cell r="C1002">
            <v>9</v>
          </cell>
        </row>
        <row r="1003">
          <cell r="B1003">
            <v>39352</v>
          </cell>
          <cell r="C1003">
            <v>9</v>
          </cell>
        </row>
        <row r="1004">
          <cell r="B1004">
            <v>39353</v>
          </cell>
          <cell r="C1004">
            <v>9</v>
          </cell>
        </row>
        <row r="1005">
          <cell r="B1005">
            <v>39354</v>
          </cell>
          <cell r="C1005">
            <v>9</v>
          </cell>
        </row>
        <row r="1006">
          <cell r="B1006">
            <v>39355</v>
          </cell>
          <cell r="C1006">
            <v>9</v>
          </cell>
        </row>
        <row r="1007">
          <cell r="B1007">
            <v>39356</v>
          </cell>
          <cell r="C1007">
            <v>10</v>
          </cell>
        </row>
        <row r="1008">
          <cell r="B1008">
            <v>39357</v>
          </cell>
          <cell r="C1008">
            <v>10</v>
          </cell>
        </row>
        <row r="1009">
          <cell r="B1009">
            <v>39358</v>
          </cell>
          <cell r="C1009">
            <v>10</v>
          </cell>
        </row>
        <row r="1010">
          <cell r="B1010">
            <v>39359</v>
          </cell>
          <cell r="C1010">
            <v>10</v>
          </cell>
        </row>
        <row r="1011">
          <cell r="B1011">
            <v>39360</v>
          </cell>
          <cell r="C1011">
            <v>10</v>
          </cell>
        </row>
        <row r="1012">
          <cell r="B1012">
            <v>39361</v>
          </cell>
          <cell r="C1012">
            <v>10</v>
          </cell>
        </row>
        <row r="1013">
          <cell r="B1013">
            <v>39362</v>
          </cell>
          <cell r="C1013">
            <v>10</v>
          </cell>
        </row>
        <row r="1014">
          <cell r="B1014">
            <v>39363</v>
          </cell>
          <cell r="C1014">
            <v>10</v>
          </cell>
        </row>
        <row r="1015">
          <cell r="B1015">
            <v>39364</v>
          </cell>
          <cell r="C1015">
            <v>10</v>
          </cell>
        </row>
        <row r="1016">
          <cell r="B1016">
            <v>39365</v>
          </cell>
          <cell r="C1016">
            <v>10</v>
          </cell>
        </row>
        <row r="1017">
          <cell r="B1017">
            <v>39366</v>
          </cell>
          <cell r="C1017">
            <v>10</v>
          </cell>
        </row>
        <row r="1018">
          <cell r="B1018">
            <v>39367</v>
          </cell>
          <cell r="C1018">
            <v>10</v>
          </cell>
        </row>
        <row r="1019">
          <cell r="B1019">
            <v>39368</v>
          </cell>
          <cell r="C1019">
            <v>10</v>
          </cell>
        </row>
        <row r="1020">
          <cell r="B1020">
            <v>39369</v>
          </cell>
          <cell r="C1020">
            <v>10</v>
          </cell>
        </row>
        <row r="1021">
          <cell r="B1021">
            <v>39370</v>
          </cell>
          <cell r="C1021">
            <v>10</v>
          </cell>
        </row>
        <row r="1022">
          <cell r="B1022">
            <v>39371</v>
          </cell>
          <cell r="C1022">
            <v>10</v>
          </cell>
        </row>
        <row r="1023">
          <cell r="B1023">
            <v>39372</v>
          </cell>
          <cell r="C1023">
            <v>10</v>
          </cell>
        </row>
        <row r="1024">
          <cell r="B1024">
            <v>39373</v>
          </cell>
          <cell r="C1024">
            <v>10</v>
          </cell>
        </row>
        <row r="1025">
          <cell r="B1025">
            <v>39374</v>
          </cell>
          <cell r="C1025">
            <v>10</v>
          </cell>
        </row>
        <row r="1026">
          <cell r="B1026">
            <v>39375</v>
          </cell>
          <cell r="C1026">
            <v>10</v>
          </cell>
        </row>
        <row r="1027">
          <cell r="B1027">
            <v>39376</v>
          </cell>
          <cell r="C1027">
            <v>10</v>
          </cell>
        </row>
        <row r="1028">
          <cell r="B1028">
            <v>39377</v>
          </cell>
          <cell r="C1028">
            <v>10</v>
          </cell>
        </row>
        <row r="1029">
          <cell r="B1029">
            <v>39378</v>
          </cell>
          <cell r="C1029">
            <v>10</v>
          </cell>
        </row>
        <row r="1030">
          <cell r="B1030">
            <v>39379</v>
          </cell>
          <cell r="C1030">
            <v>10</v>
          </cell>
        </row>
        <row r="1031">
          <cell r="B1031">
            <v>39380</v>
          </cell>
          <cell r="C1031">
            <v>10</v>
          </cell>
        </row>
        <row r="1032">
          <cell r="B1032">
            <v>39381</v>
          </cell>
          <cell r="C1032">
            <v>10</v>
          </cell>
        </row>
        <row r="1033">
          <cell r="B1033">
            <v>39382</v>
          </cell>
          <cell r="C1033">
            <v>10</v>
          </cell>
        </row>
        <row r="1034">
          <cell r="B1034">
            <v>39383</v>
          </cell>
          <cell r="C1034">
            <v>10</v>
          </cell>
        </row>
        <row r="1035">
          <cell r="B1035">
            <v>39384</v>
          </cell>
          <cell r="C1035">
            <v>10</v>
          </cell>
        </row>
        <row r="1036">
          <cell r="B1036">
            <v>39385</v>
          </cell>
          <cell r="C1036">
            <v>10</v>
          </cell>
        </row>
        <row r="1037">
          <cell r="B1037">
            <v>39386</v>
          </cell>
          <cell r="C1037">
            <v>10</v>
          </cell>
        </row>
        <row r="1038">
          <cell r="B1038">
            <v>39387</v>
          </cell>
          <cell r="C1038">
            <v>11</v>
          </cell>
        </row>
        <row r="1039">
          <cell r="B1039">
            <v>39388</v>
          </cell>
          <cell r="C1039">
            <v>11</v>
          </cell>
        </row>
        <row r="1040">
          <cell r="B1040">
            <v>39389</v>
          </cell>
          <cell r="C1040">
            <v>11</v>
          </cell>
        </row>
        <row r="1041">
          <cell r="B1041">
            <v>39390</v>
          </cell>
          <cell r="C1041">
            <v>11</v>
          </cell>
        </row>
        <row r="1042">
          <cell r="B1042">
            <v>39391</v>
          </cell>
          <cell r="C1042">
            <v>11</v>
          </cell>
        </row>
        <row r="1043">
          <cell r="B1043">
            <v>39392</v>
          </cell>
          <cell r="C1043">
            <v>11</v>
          </cell>
        </row>
        <row r="1044">
          <cell r="B1044">
            <v>39393</v>
          </cell>
          <cell r="C1044">
            <v>11</v>
          </cell>
        </row>
        <row r="1045">
          <cell r="B1045">
            <v>39394</v>
          </cell>
          <cell r="C1045">
            <v>11</v>
          </cell>
        </row>
        <row r="1046">
          <cell r="B1046">
            <v>39395</v>
          </cell>
          <cell r="C1046">
            <v>11</v>
          </cell>
        </row>
        <row r="1047">
          <cell r="B1047">
            <v>39396</v>
          </cell>
          <cell r="C1047">
            <v>11</v>
          </cell>
        </row>
        <row r="1048">
          <cell r="B1048">
            <v>39397</v>
          </cell>
          <cell r="C1048">
            <v>11</v>
          </cell>
        </row>
        <row r="1049">
          <cell r="B1049">
            <v>39398</v>
          </cell>
          <cell r="C1049">
            <v>11</v>
          </cell>
        </row>
        <row r="1050">
          <cell r="B1050">
            <v>39399</v>
          </cell>
          <cell r="C1050">
            <v>11</v>
          </cell>
        </row>
        <row r="1051">
          <cell r="B1051">
            <v>39400</v>
          </cell>
          <cell r="C1051">
            <v>11</v>
          </cell>
        </row>
        <row r="1052">
          <cell r="B1052">
            <v>39401</v>
          </cell>
          <cell r="C1052">
            <v>11</v>
          </cell>
        </row>
        <row r="1053">
          <cell r="B1053">
            <v>39402</v>
          </cell>
          <cell r="C1053">
            <v>11</v>
          </cell>
        </row>
        <row r="1054">
          <cell r="B1054">
            <v>39403</v>
          </cell>
          <cell r="C1054">
            <v>11</v>
          </cell>
        </row>
        <row r="1055">
          <cell r="B1055">
            <v>39404</v>
          </cell>
          <cell r="C1055">
            <v>11</v>
          </cell>
        </row>
        <row r="1056">
          <cell r="B1056">
            <v>39405</v>
          </cell>
          <cell r="C1056">
            <v>11</v>
          </cell>
        </row>
        <row r="1057">
          <cell r="B1057">
            <v>39406</v>
          </cell>
          <cell r="C1057">
            <v>11</v>
          </cell>
        </row>
        <row r="1058">
          <cell r="B1058">
            <v>39407</v>
          </cell>
          <cell r="C1058">
            <v>11</v>
          </cell>
        </row>
        <row r="1059">
          <cell r="B1059">
            <v>39408</v>
          </cell>
          <cell r="C1059">
            <v>11</v>
          </cell>
        </row>
        <row r="1060">
          <cell r="B1060">
            <v>39409</v>
          </cell>
          <cell r="C1060">
            <v>11</v>
          </cell>
        </row>
        <row r="1061">
          <cell r="B1061">
            <v>39410</v>
          </cell>
          <cell r="C1061">
            <v>11</v>
          </cell>
        </row>
        <row r="1062">
          <cell r="B1062">
            <v>39411</v>
          </cell>
          <cell r="C1062">
            <v>11</v>
          </cell>
        </row>
        <row r="1063">
          <cell r="B1063">
            <v>39412</v>
          </cell>
          <cell r="C1063">
            <v>11</v>
          </cell>
        </row>
        <row r="1064">
          <cell r="B1064">
            <v>39413</v>
          </cell>
          <cell r="C1064">
            <v>11</v>
          </cell>
        </row>
        <row r="1065">
          <cell r="B1065">
            <v>39414</v>
          </cell>
          <cell r="C1065">
            <v>11</v>
          </cell>
        </row>
        <row r="1066">
          <cell r="B1066">
            <v>39415</v>
          </cell>
          <cell r="C1066">
            <v>11</v>
          </cell>
        </row>
        <row r="1067">
          <cell r="B1067">
            <v>39416</v>
          </cell>
          <cell r="C1067">
            <v>11</v>
          </cell>
        </row>
        <row r="1068">
          <cell r="B1068">
            <v>39417</v>
          </cell>
          <cell r="C1068">
            <v>12</v>
          </cell>
        </row>
        <row r="1069">
          <cell r="B1069">
            <v>39418</v>
          </cell>
          <cell r="C1069">
            <v>12</v>
          </cell>
        </row>
        <row r="1070">
          <cell r="B1070">
            <v>39419</v>
          </cell>
          <cell r="C1070">
            <v>12</v>
          </cell>
        </row>
        <row r="1071">
          <cell r="B1071">
            <v>39420</v>
          </cell>
          <cell r="C1071">
            <v>12</v>
          </cell>
        </row>
        <row r="1072">
          <cell r="B1072">
            <v>39421</v>
          </cell>
          <cell r="C1072">
            <v>12</v>
          </cell>
        </row>
        <row r="1073">
          <cell r="B1073">
            <v>39422</v>
          </cell>
          <cell r="C1073">
            <v>12</v>
          </cell>
        </row>
        <row r="1074">
          <cell r="B1074">
            <v>39423</v>
          </cell>
          <cell r="C1074">
            <v>12</v>
          </cell>
        </row>
        <row r="1075">
          <cell r="B1075">
            <v>39424</v>
          </cell>
          <cell r="C1075">
            <v>12</v>
          </cell>
        </row>
        <row r="1076">
          <cell r="B1076">
            <v>39425</v>
          </cell>
          <cell r="C1076">
            <v>12</v>
          </cell>
        </row>
        <row r="1077">
          <cell r="B1077">
            <v>39426</v>
          </cell>
          <cell r="C1077">
            <v>12</v>
          </cell>
        </row>
        <row r="1078">
          <cell r="B1078">
            <v>39427</v>
          </cell>
          <cell r="C1078">
            <v>12</v>
          </cell>
        </row>
        <row r="1079">
          <cell r="B1079">
            <v>39428</v>
          </cell>
          <cell r="C1079">
            <v>12</v>
          </cell>
        </row>
        <row r="1080">
          <cell r="B1080">
            <v>39429</v>
          </cell>
          <cell r="C1080">
            <v>12</v>
          </cell>
        </row>
        <row r="1081">
          <cell r="B1081">
            <v>39430</v>
          </cell>
          <cell r="C1081">
            <v>12</v>
          </cell>
        </row>
        <row r="1082">
          <cell r="B1082">
            <v>39431</v>
          </cell>
          <cell r="C1082">
            <v>12</v>
          </cell>
        </row>
        <row r="1083">
          <cell r="B1083">
            <v>39432</v>
          </cell>
          <cell r="C1083">
            <v>12</v>
          </cell>
        </row>
        <row r="1084">
          <cell r="B1084">
            <v>39433</v>
          </cell>
          <cell r="C1084">
            <v>12</v>
          </cell>
        </row>
        <row r="1085">
          <cell r="B1085">
            <v>39434</v>
          </cell>
          <cell r="C1085">
            <v>12</v>
          </cell>
        </row>
        <row r="1086">
          <cell r="B1086">
            <v>39435</v>
          </cell>
          <cell r="C1086">
            <v>12</v>
          </cell>
        </row>
        <row r="1087">
          <cell r="B1087">
            <v>39436</v>
          </cell>
          <cell r="C1087">
            <v>12</v>
          </cell>
        </row>
        <row r="1088">
          <cell r="B1088">
            <v>39437</v>
          </cell>
          <cell r="C1088">
            <v>12</v>
          </cell>
        </row>
        <row r="1089">
          <cell r="B1089">
            <v>39438</v>
          </cell>
          <cell r="C1089">
            <v>12</v>
          </cell>
        </row>
        <row r="1090">
          <cell r="B1090">
            <v>39439</v>
          </cell>
          <cell r="C1090">
            <v>12</v>
          </cell>
        </row>
        <row r="1091">
          <cell r="B1091">
            <v>39440</v>
          </cell>
          <cell r="C1091">
            <v>12</v>
          </cell>
        </row>
        <row r="1092">
          <cell r="B1092">
            <v>39441</v>
          </cell>
          <cell r="C1092">
            <v>12</v>
          </cell>
        </row>
        <row r="1093">
          <cell r="B1093">
            <v>39442</v>
          </cell>
          <cell r="C1093">
            <v>12</v>
          </cell>
        </row>
        <row r="1094">
          <cell r="B1094">
            <v>39443</v>
          </cell>
          <cell r="C1094">
            <v>12</v>
          </cell>
        </row>
        <row r="1095">
          <cell r="B1095">
            <v>39444</v>
          </cell>
          <cell r="C1095">
            <v>12</v>
          </cell>
        </row>
        <row r="1096">
          <cell r="B1096">
            <v>39445</v>
          </cell>
          <cell r="C1096">
            <v>12</v>
          </cell>
        </row>
        <row r="1097">
          <cell r="B1097">
            <v>39446</v>
          </cell>
          <cell r="C1097">
            <v>12</v>
          </cell>
        </row>
        <row r="1098">
          <cell r="B1098">
            <v>39447</v>
          </cell>
          <cell r="C1098">
            <v>12</v>
          </cell>
        </row>
        <row r="1099">
          <cell r="B1099">
            <v>39448</v>
          </cell>
          <cell r="C1099">
            <v>1</v>
          </cell>
        </row>
        <row r="1100">
          <cell r="B1100">
            <v>39449</v>
          </cell>
          <cell r="C1100">
            <v>1</v>
          </cell>
        </row>
        <row r="1101">
          <cell r="B1101">
            <v>39450</v>
          </cell>
          <cell r="C1101">
            <v>1</v>
          </cell>
        </row>
        <row r="1102">
          <cell r="B1102">
            <v>39451</v>
          </cell>
          <cell r="C1102">
            <v>1</v>
          </cell>
        </row>
        <row r="1103">
          <cell r="B1103">
            <v>39452</v>
          </cell>
          <cell r="C1103">
            <v>1</v>
          </cell>
        </row>
        <row r="1104">
          <cell r="B1104">
            <v>39453</v>
          </cell>
          <cell r="C1104">
            <v>1</v>
          </cell>
        </row>
        <row r="1105">
          <cell r="B1105">
            <v>39454</v>
          </cell>
          <cell r="C1105">
            <v>1</v>
          </cell>
        </row>
        <row r="1106">
          <cell r="B1106">
            <v>39455</v>
          </cell>
          <cell r="C1106">
            <v>1</v>
          </cell>
        </row>
        <row r="1107">
          <cell r="B1107">
            <v>39456</v>
          </cell>
          <cell r="C1107">
            <v>1</v>
          </cell>
        </row>
        <row r="1108">
          <cell r="B1108">
            <v>39457</v>
          </cell>
          <cell r="C1108">
            <v>1</v>
          </cell>
        </row>
        <row r="1109">
          <cell r="B1109">
            <v>39458</v>
          </cell>
          <cell r="C1109">
            <v>1</v>
          </cell>
        </row>
        <row r="1110">
          <cell r="B1110">
            <v>39459</v>
          </cell>
          <cell r="C1110">
            <v>1</v>
          </cell>
        </row>
        <row r="1111">
          <cell r="B1111">
            <v>39460</v>
          </cell>
          <cell r="C1111">
            <v>1</v>
          </cell>
        </row>
        <row r="1112">
          <cell r="B1112">
            <v>39461</v>
          </cell>
          <cell r="C1112">
            <v>1</v>
          </cell>
        </row>
        <row r="1113">
          <cell r="B1113">
            <v>39462</v>
          </cell>
          <cell r="C1113">
            <v>1</v>
          </cell>
        </row>
        <row r="1114">
          <cell r="B1114">
            <v>39463</v>
          </cell>
          <cell r="C1114">
            <v>1</v>
          </cell>
        </row>
        <row r="1115">
          <cell r="B1115">
            <v>39464</v>
          </cell>
          <cell r="C1115">
            <v>1</v>
          </cell>
        </row>
        <row r="1116">
          <cell r="B1116">
            <v>39465</v>
          </cell>
          <cell r="C1116">
            <v>1</v>
          </cell>
        </row>
        <row r="1117">
          <cell r="B1117">
            <v>39466</v>
          </cell>
          <cell r="C1117">
            <v>1</v>
          </cell>
        </row>
        <row r="1118">
          <cell r="B1118">
            <v>39467</v>
          </cell>
          <cell r="C1118">
            <v>1</v>
          </cell>
        </row>
        <row r="1119">
          <cell r="B1119">
            <v>39468</v>
          </cell>
          <cell r="C1119">
            <v>1</v>
          </cell>
        </row>
        <row r="1120">
          <cell r="B1120">
            <v>39469</v>
          </cell>
          <cell r="C1120">
            <v>1</v>
          </cell>
        </row>
        <row r="1121">
          <cell r="B1121">
            <v>39470</v>
          </cell>
          <cell r="C1121">
            <v>1</v>
          </cell>
        </row>
        <row r="1122">
          <cell r="B1122">
            <v>39471</v>
          </cell>
          <cell r="C1122">
            <v>1</v>
          </cell>
        </row>
        <row r="1123">
          <cell r="B1123">
            <v>39472</v>
          </cell>
          <cell r="C1123">
            <v>1</v>
          </cell>
        </row>
        <row r="1124">
          <cell r="B1124">
            <v>39473</v>
          </cell>
          <cell r="C1124">
            <v>1</v>
          </cell>
        </row>
        <row r="1125">
          <cell r="B1125">
            <v>39474</v>
          </cell>
          <cell r="C1125">
            <v>1</v>
          </cell>
        </row>
        <row r="1126">
          <cell r="B1126">
            <v>39475</v>
          </cell>
          <cell r="C1126">
            <v>1</v>
          </cell>
        </row>
        <row r="1127">
          <cell r="B1127">
            <v>39476</v>
          </cell>
          <cell r="C1127">
            <v>1</v>
          </cell>
        </row>
        <row r="1128">
          <cell r="B1128">
            <v>39477</v>
          </cell>
          <cell r="C1128">
            <v>1</v>
          </cell>
        </row>
        <row r="1129">
          <cell r="B1129">
            <v>39478</v>
          </cell>
          <cell r="C1129">
            <v>1</v>
          </cell>
        </row>
        <row r="1130">
          <cell r="B1130">
            <v>39479</v>
          </cell>
          <cell r="C1130">
            <v>2</v>
          </cell>
        </row>
        <row r="1131">
          <cell r="B1131">
            <v>39480</v>
          </cell>
          <cell r="C1131">
            <v>2</v>
          </cell>
        </row>
        <row r="1132">
          <cell r="B1132">
            <v>39481</v>
          </cell>
          <cell r="C1132">
            <v>2</v>
          </cell>
        </row>
        <row r="1133">
          <cell r="B1133">
            <v>39482</v>
          </cell>
          <cell r="C1133">
            <v>2</v>
          </cell>
        </row>
        <row r="1134">
          <cell r="B1134">
            <v>39483</v>
          </cell>
          <cell r="C1134">
            <v>2</v>
          </cell>
        </row>
        <row r="1135">
          <cell r="B1135">
            <v>39484</v>
          </cell>
          <cell r="C1135">
            <v>2</v>
          </cell>
        </row>
        <row r="1136">
          <cell r="B1136">
            <v>39485</v>
          </cell>
          <cell r="C1136">
            <v>2</v>
          </cell>
        </row>
        <row r="1137">
          <cell r="B1137">
            <v>39486</v>
          </cell>
          <cell r="C1137">
            <v>2</v>
          </cell>
        </row>
        <row r="1138">
          <cell r="B1138">
            <v>39487</v>
          </cell>
          <cell r="C1138">
            <v>2</v>
          </cell>
        </row>
        <row r="1139">
          <cell r="B1139">
            <v>39488</v>
          </cell>
          <cell r="C1139">
            <v>2</v>
          </cell>
        </row>
        <row r="1140">
          <cell r="B1140">
            <v>39489</v>
          </cell>
          <cell r="C1140">
            <v>2</v>
          </cell>
        </row>
        <row r="1141">
          <cell r="B1141">
            <v>39490</v>
          </cell>
          <cell r="C1141">
            <v>2</v>
          </cell>
        </row>
        <row r="1142">
          <cell r="B1142">
            <v>39491</v>
          </cell>
          <cell r="C1142">
            <v>2</v>
          </cell>
        </row>
        <row r="1143">
          <cell r="B1143">
            <v>39492</v>
          </cell>
          <cell r="C1143">
            <v>2</v>
          </cell>
        </row>
        <row r="1144">
          <cell r="B1144">
            <v>39493</v>
          </cell>
          <cell r="C1144">
            <v>2</v>
          </cell>
        </row>
        <row r="1145">
          <cell r="B1145">
            <v>39494</v>
          </cell>
          <cell r="C1145">
            <v>2</v>
          </cell>
        </row>
        <row r="1146">
          <cell r="B1146">
            <v>39495</v>
          </cell>
          <cell r="C1146">
            <v>2</v>
          </cell>
        </row>
        <row r="1147">
          <cell r="B1147">
            <v>39496</v>
          </cell>
          <cell r="C1147">
            <v>2</v>
          </cell>
        </row>
        <row r="1148">
          <cell r="B1148">
            <v>39497</v>
          </cell>
          <cell r="C1148">
            <v>2</v>
          </cell>
        </row>
        <row r="1149">
          <cell r="B1149">
            <v>39498</v>
          </cell>
          <cell r="C1149">
            <v>2</v>
          </cell>
        </row>
        <row r="1150">
          <cell r="B1150">
            <v>39499</v>
          </cell>
          <cell r="C1150">
            <v>2</v>
          </cell>
        </row>
        <row r="1151">
          <cell r="B1151">
            <v>39500</v>
          </cell>
          <cell r="C1151">
            <v>2</v>
          </cell>
        </row>
        <row r="1152">
          <cell r="B1152">
            <v>39501</v>
          </cell>
          <cell r="C1152">
            <v>2</v>
          </cell>
        </row>
        <row r="1153">
          <cell r="B1153">
            <v>39502</v>
          </cell>
          <cell r="C1153">
            <v>2</v>
          </cell>
        </row>
        <row r="1154">
          <cell r="B1154">
            <v>39503</v>
          </cell>
          <cell r="C1154">
            <v>2</v>
          </cell>
        </row>
        <row r="1155">
          <cell r="B1155">
            <v>39504</v>
          </cell>
          <cell r="C1155">
            <v>2</v>
          </cell>
        </row>
        <row r="1156">
          <cell r="B1156">
            <v>39505</v>
          </cell>
          <cell r="C1156">
            <v>2</v>
          </cell>
        </row>
        <row r="1157">
          <cell r="B1157">
            <v>39506</v>
          </cell>
          <cell r="C1157">
            <v>2</v>
          </cell>
        </row>
        <row r="1158">
          <cell r="B1158">
            <v>39507</v>
          </cell>
          <cell r="C1158">
            <v>2</v>
          </cell>
        </row>
        <row r="1159">
          <cell r="B1159">
            <v>39508</v>
          </cell>
          <cell r="C1159">
            <v>3</v>
          </cell>
        </row>
        <row r="1160">
          <cell r="B1160">
            <v>39509</v>
          </cell>
          <cell r="C1160">
            <v>3</v>
          </cell>
        </row>
        <row r="1161">
          <cell r="B1161">
            <v>39510</v>
          </cell>
          <cell r="C1161">
            <v>3</v>
          </cell>
        </row>
        <row r="1162">
          <cell r="B1162">
            <v>39511</v>
          </cell>
          <cell r="C1162">
            <v>3</v>
          </cell>
        </row>
        <row r="1163">
          <cell r="B1163">
            <v>39512</v>
          </cell>
          <cell r="C1163">
            <v>3</v>
          </cell>
        </row>
        <row r="1164">
          <cell r="B1164">
            <v>39513</v>
          </cell>
          <cell r="C1164">
            <v>3</v>
          </cell>
        </row>
        <row r="1165">
          <cell r="B1165">
            <v>39514</v>
          </cell>
          <cell r="C1165">
            <v>3</v>
          </cell>
        </row>
        <row r="1166">
          <cell r="B1166">
            <v>39515</v>
          </cell>
          <cell r="C1166">
            <v>3</v>
          </cell>
        </row>
        <row r="1167">
          <cell r="B1167">
            <v>39516</v>
          </cell>
          <cell r="C1167">
            <v>3</v>
          </cell>
        </row>
        <row r="1168">
          <cell r="B1168">
            <v>39517</v>
          </cell>
          <cell r="C1168">
            <v>3</v>
          </cell>
        </row>
        <row r="1169">
          <cell r="B1169">
            <v>39518</v>
          </cell>
          <cell r="C1169">
            <v>3</v>
          </cell>
        </row>
        <row r="1170">
          <cell r="B1170">
            <v>39519</v>
          </cell>
          <cell r="C1170">
            <v>3</v>
          </cell>
        </row>
        <row r="1171">
          <cell r="B1171">
            <v>39520</v>
          </cell>
          <cell r="C1171">
            <v>3</v>
          </cell>
        </row>
        <row r="1172">
          <cell r="B1172">
            <v>39521</v>
          </cell>
          <cell r="C1172">
            <v>3</v>
          </cell>
        </row>
        <row r="1173">
          <cell r="B1173">
            <v>39522</v>
          </cell>
          <cell r="C1173">
            <v>3</v>
          </cell>
        </row>
        <row r="1174">
          <cell r="B1174">
            <v>39523</v>
          </cell>
          <cell r="C1174">
            <v>3</v>
          </cell>
        </row>
        <row r="1175">
          <cell r="B1175">
            <v>39524</v>
          </cell>
          <cell r="C1175">
            <v>3</v>
          </cell>
        </row>
        <row r="1176">
          <cell r="B1176">
            <v>39525</v>
          </cell>
          <cell r="C1176">
            <v>3</v>
          </cell>
        </row>
        <row r="1177">
          <cell r="B1177">
            <v>39526</v>
          </cell>
          <cell r="C1177">
            <v>3</v>
          </cell>
        </row>
        <row r="1178">
          <cell r="B1178">
            <v>39527</v>
          </cell>
          <cell r="C1178">
            <v>3</v>
          </cell>
        </row>
        <row r="1179">
          <cell r="B1179">
            <v>39528</v>
          </cell>
          <cell r="C1179">
            <v>3</v>
          </cell>
        </row>
        <row r="1180">
          <cell r="B1180">
            <v>39529</v>
          </cell>
          <cell r="C1180">
            <v>3</v>
          </cell>
        </row>
        <row r="1181">
          <cell r="B1181">
            <v>39530</v>
          </cell>
          <cell r="C1181">
            <v>3</v>
          </cell>
        </row>
        <row r="1182">
          <cell r="B1182">
            <v>39531</v>
          </cell>
          <cell r="C1182">
            <v>3</v>
          </cell>
        </row>
        <row r="1183">
          <cell r="B1183">
            <v>39532</v>
          </cell>
          <cell r="C1183">
            <v>3</v>
          </cell>
        </row>
        <row r="1184">
          <cell r="B1184">
            <v>39533</v>
          </cell>
          <cell r="C1184">
            <v>3</v>
          </cell>
        </row>
        <row r="1185">
          <cell r="B1185">
            <v>39534</v>
          </cell>
          <cell r="C1185">
            <v>3</v>
          </cell>
        </row>
        <row r="1186">
          <cell r="B1186">
            <v>39535</v>
          </cell>
          <cell r="C1186">
            <v>3</v>
          </cell>
        </row>
        <row r="1187">
          <cell r="B1187">
            <v>39536</v>
          </cell>
          <cell r="C1187">
            <v>3</v>
          </cell>
        </row>
        <row r="1188">
          <cell r="B1188">
            <v>39537</v>
          </cell>
          <cell r="C1188">
            <v>3</v>
          </cell>
        </row>
        <row r="1189">
          <cell r="B1189">
            <v>39538</v>
          </cell>
          <cell r="C1189">
            <v>3</v>
          </cell>
        </row>
        <row r="1190">
          <cell r="B1190">
            <v>39539</v>
          </cell>
          <cell r="C1190">
            <v>4</v>
          </cell>
        </row>
        <row r="1191">
          <cell r="B1191">
            <v>39540</v>
          </cell>
          <cell r="C1191">
            <v>4</v>
          </cell>
        </row>
        <row r="1192">
          <cell r="B1192">
            <v>39541</v>
          </cell>
          <cell r="C1192">
            <v>4</v>
          </cell>
        </row>
        <row r="1193">
          <cell r="B1193">
            <v>39542</v>
          </cell>
          <cell r="C1193">
            <v>4</v>
          </cell>
        </row>
        <row r="1194">
          <cell r="B1194">
            <v>39543</v>
          </cell>
          <cell r="C1194">
            <v>4</v>
          </cell>
        </row>
        <row r="1195">
          <cell r="B1195">
            <v>39544</v>
          </cell>
          <cell r="C1195">
            <v>4</v>
          </cell>
        </row>
        <row r="1196">
          <cell r="B1196">
            <v>39545</v>
          </cell>
          <cell r="C1196">
            <v>4</v>
          </cell>
        </row>
        <row r="1197">
          <cell r="B1197">
            <v>39546</v>
          </cell>
          <cell r="C1197">
            <v>4</v>
          </cell>
        </row>
        <row r="1198">
          <cell r="B1198">
            <v>39547</v>
          </cell>
          <cell r="C1198">
            <v>4</v>
          </cell>
        </row>
        <row r="1199">
          <cell r="B1199">
            <v>39548</v>
          </cell>
          <cell r="C1199">
            <v>4</v>
          </cell>
        </row>
        <row r="1200">
          <cell r="B1200">
            <v>39549</v>
          </cell>
          <cell r="C1200">
            <v>4</v>
          </cell>
        </row>
        <row r="1201">
          <cell r="B1201">
            <v>39550</v>
          </cell>
          <cell r="C1201">
            <v>4</v>
          </cell>
        </row>
        <row r="1202">
          <cell r="B1202">
            <v>39551</v>
          </cell>
          <cell r="C1202">
            <v>4</v>
          </cell>
        </row>
        <row r="1203">
          <cell r="B1203">
            <v>39552</v>
          </cell>
          <cell r="C1203">
            <v>4</v>
          </cell>
        </row>
        <row r="1204">
          <cell r="B1204">
            <v>39553</v>
          </cell>
          <cell r="C1204">
            <v>4</v>
          </cell>
        </row>
        <row r="1205">
          <cell r="B1205">
            <v>39554</v>
          </cell>
          <cell r="C1205">
            <v>4</v>
          </cell>
        </row>
        <row r="1206">
          <cell r="B1206">
            <v>39555</v>
          </cell>
          <cell r="C1206">
            <v>4</v>
          </cell>
        </row>
        <row r="1207">
          <cell r="B1207">
            <v>39556</v>
          </cell>
          <cell r="C1207">
            <v>4</v>
          </cell>
        </row>
        <row r="1208">
          <cell r="B1208">
            <v>39557</v>
          </cell>
          <cell r="C1208">
            <v>4</v>
          </cell>
        </row>
        <row r="1209">
          <cell r="B1209">
            <v>39558</v>
          </cell>
          <cell r="C1209">
            <v>4</v>
          </cell>
        </row>
        <row r="1210">
          <cell r="B1210">
            <v>39559</v>
          </cell>
          <cell r="C1210">
            <v>4</v>
          </cell>
        </row>
        <row r="1211">
          <cell r="B1211">
            <v>39560</v>
          </cell>
          <cell r="C1211">
            <v>4</v>
          </cell>
        </row>
        <row r="1212">
          <cell r="B1212">
            <v>39561</v>
          </cell>
          <cell r="C1212">
            <v>4</v>
          </cell>
        </row>
        <row r="1213">
          <cell r="B1213">
            <v>39562</v>
          </cell>
          <cell r="C1213">
            <v>4</v>
          </cell>
        </row>
        <row r="1214">
          <cell r="B1214">
            <v>39563</v>
          </cell>
          <cell r="C1214">
            <v>4</v>
          </cell>
        </row>
        <row r="1215">
          <cell r="B1215">
            <v>39564</v>
          </cell>
          <cell r="C1215">
            <v>4</v>
          </cell>
        </row>
        <row r="1216">
          <cell r="B1216">
            <v>39565</v>
          </cell>
          <cell r="C1216">
            <v>4</v>
          </cell>
        </row>
        <row r="1217">
          <cell r="B1217">
            <v>39566</v>
          </cell>
          <cell r="C1217">
            <v>4</v>
          </cell>
        </row>
        <row r="1218">
          <cell r="B1218">
            <v>39567</v>
          </cell>
          <cell r="C1218">
            <v>4</v>
          </cell>
        </row>
        <row r="1219">
          <cell r="B1219">
            <v>39568</v>
          </cell>
          <cell r="C1219">
            <v>4</v>
          </cell>
        </row>
        <row r="1220">
          <cell r="B1220">
            <v>39569</v>
          </cell>
          <cell r="C1220">
            <v>5</v>
          </cell>
        </row>
        <row r="1221">
          <cell r="B1221">
            <v>39570</v>
          </cell>
          <cell r="C1221">
            <v>5</v>
          </cell>
        </row>
        <row r="1222">
          <cell r="B1222">
            <v>39571</v>
          </cell>
          <cell r="C1222">
            <v>5</v>
          </cell>
        </row>
        <row r="1223">
          <cell r="B1223">
            <v>39572</v>
          </cell>
          <cell r="C1223">
            <v>5</v>
          </cell>
        </row>
        <row r="1224">
          <cell r="B1224">
            <v>39573</v>
          </cell>
          <cell r="C1224">
            <v>5</v>
          </cell>
        </row>
        <row r="1225">
          <cell r="B1225">
            <v>39574</v>
          </cell>
          <cell r="C1225">
            <v>5</v>
          </cell>
        </row>
        <row r="1226">
          <cell r="B1226">
            <v>39575</v>
          </cell>
          <cell r="C1226">
            <v>5</v>
          </cell>
        </row>
        <row r="1227">
          <cell r="B1227">
            <v>39576</v>
          </cell>
          <cell r="C1227">
            <v>5</v>
          </cell>
        </row>
        <row r="1228">
          <cell r="B1228">
            <v>39577</v>
          </cell>
          <cell r="C1228">
            <v>5</v>
          </cell>
        </row>
        <row r="1229">
          <cell r="B1229">
            <v>39578</v>
          </cell>
          <cell r="C1229">
            <v>5</v>
          </cell>
        </row>
        <row r="1230">
          <cell r="B1230">
            <v>39579</v>
          </cell>
          <cell r="C1230">
            <v>5</v>
          </cell>
        </row>
        <row r="1231">
          <cell r="B1231">
            <v>39580</v>
          </cell>
          <cell r="C1231">
            <v>5</v>
          </cell>
        </row>
        <row r="1232">
          <cell r="B1232">
            <v>39581</v>
          </cell>
          <cell r="C1232">
            <v>5</v>
          </cell>
        </row>
        <row r="1233">
          <cell r="B1233">
            <v>39582</v>
          </cell>
          <cell r="C1233">
            <v>5</v>
          </cell>
        </row>
        <row r="1234">
          <cell r="B1234">
            <v>39583</v>
          </cell>
          <cell r="C1234">
            <v>5</v>
          </cell>
        </row>
        <row r="1235">
          <cell r="B1235">
            <v>39584</v>
          </cell>
          <cell r="C1235">
            <v>5</v>
          </cell>
        </row>
        <row r="1236">
          <cell r="B1236">
            <v>39585</v>
          </cell>
          <cell r="C1236">
            <v>5</v>
          </cell>
        </row>
        <row r="1237">
          <cell r="B1237">
            <v>39586</v>
          </cell>
          <cell r="C1237">
            <v>5</v>
          </cell>
        </row>
        <row r="1238">
          <cell r="B1238">
            <v>39587</v>
          </cell>
          <cell r="C1238">
            <v>5</v>
          </cell>
        </row>
        <row r="1239">
          <cell r="B1239">
            <v>39588</v>
          </cell>
          <cell r="C1239">
            <v>5</v>
          </cell>
        </row>
        <row r="1240">
          <cell r="B1240">
            <v>39589</v>
          </cell>
          <cell r="C1240">
            <v>5</v>
          </cell>
        </row>
        <row r="1241">
          <cell r="B1241">
            <v>39590</v>
          </cell>
          <cell r="C1241">
            <v>5</v>
          </cell>
        </row>
        <row r="1242">
          <cell r="B1242">
            <v>39591</v>
          </cell>
          <cell r="C1242">
            <v>5</v>
          </cell>
        </row>
        <row r="1243">
          <cell r="B1243">
            <v>39592</v>
          </cell>
          <cell r="C1243">
            <v>5</v>
          </cell>
        </row>
        <row r="1244">
          <cell r="B1244">
            <v>39593</v>
          </cell>
          <cell r="C1244">
            <v>5</v>
          </cell>
        </row>
        <row r="1245">
          <cell r="B1245">
            <v>39594</v>
          </cell>
          <cell r="C1245">
            <v>5</v>
          </cell>
        </row>
        <row r="1246">
          <cell r="B1246">
            <v>39595</v>
          </cell>
          <cell r="C1246">
            <v>5</v>
          </cell>
        </row>
        <row r="1247">
          <cell r="B1247">
            <v>39596</v>
          </cell>
          <cell r="C1247">
            <v>5</v>
          </cell>
        </row>
        <row r="1248">
          <cell r="B1248">
            <v>39597</v>
          </cell>
          <cell r="C1248">
            <v>5</v>
          </cell>
        </row>
        <row r="1249">
          <cell r="B1249">
            <v>39598</v>
          </cell>
          <cell r="C1249">
            <v>5</v>
          </cell>
        </row>
        <row r="1250">
          <cell r="B1250">
            <v>39599</v>
          </cell>
          <cell r="C1250">
            <v>5</v>
          </cell>
        </row>
        <row r="1251">
          <cell r="B1251">
            <v>39600</v>
          </cell>
          <cell r="C1251">
            <v>6</v>
          </cell>
        </row>
        <row r="1252">
          <cell r="B1252">
            <v>39601</v>
          </cell>
          <cell r="C1252">
            <v>6</v>
          </cell>
        </row>
        <row r="1253">
          <cell r="B1253">
            <v>39602</v>
          </cell>
          <cell r="C1253">
            <v>6</v>
          </cell>
        </row>
        <row r="1254">
          <cell r="B1254">
            <v>39603</v>
          </cell>
          <cell r="C1254">
            <v>6</v>
          </cell>
        </row>
        <row r="1255">
          <cell r="B1255">
            <v>39604</v>
          </cell>
          <cell r="C1255">
            <v>6</v>
          </cell>
        </row>
        <row r="1256">
          <cell r="B1256">
            <v>39605</v>
          </cell>
          <cell r="C1256">
            <v>6</v>
          </cell>
        </row>
        <row r="1257">
          <cell r="B1257">
            <v>39606</v>
          </cell>
          <cell r="C1257">
            <v>6</v>
          </cell>
        </row>
        <row r="1258">
          <cell r="B1258">
            <v>39607</v>
          </cell>
          <cell r="C1258">
            <v>6</v>
          </cell>
        </row>
        <row r="1259">
          <cell r="B1259">
            <v>39608</v>
          </cell>
          <cell r="C1259">
            <v>6</v>
          </cell>
        </row>
        <row r="1260">
          <cell r="B1260">
            <v>39609</v>
          </cell>
          <cell r="C1260">
            <v>6</v>
          </cell>
        </row>
        <row r="1261">
          <cell r="B1261">
            <v>39610</v>
          </cell>
          <cell r="C1261">
            <v>6</v>
          </cell>
        </row>
        <row r="1262">
          <cell r="B1262">
            <v>39611</v>
          </cell>
          <cell r="C1262">
            <v>6</v>
          </cell>
        </row>
        <row r="1263">
          <cell r="B1263">
            <v>39612</v>
          </cell>
          <cell r="C1263">
            <v>6</v>
          </cell>
        </row>
        <row r="1264">
          <cell r="B1264">
            <v>39613</v>
          </cell>
          <cell r="C1264">
            <v>6</v>
          </cell>
        </row>
        <row r="1265">
          <cell r="B1265">
            <v>39614</v>
          </cell>
          <cell r="C1265">
            <v>6</v>
          </cell>
        </row>
        <row r="1266">
          <cell r="B1266">
            <v>39615</v>
          </cell>
          <cell r="C1266">
            <v>6</v>
          </cell>
        </row>
        <row r="1267">
          <cell r="B1267">
            <v>39616</v>
          </cell>
          <cell r="C1267">
            <v>6</v>
          </cell>
        </row>
        <row r="1268">
          <cell r="B1268">
            <v>39617</v>
          </cell>
          <cell r="C1268">
            <v>6</v>
          </cell>
        </row>
        <row r="1269">
          <cell r="B1269">
            <v>39618</v>
          </cell>
          <cell r="C1269">
            <v>6</v>
          </cell>
        </row>
        <row r="1270">
          <cell r="B1270">
            <v>39619</v>
          </cell>
          <cell r="C1270">
            <v>6</v>
          </cell>
        </row>
        <row r="1271">
          <cell r="B1271">
            <v>39620</v>
          </cell>
          <cell r="C1271">
            <v>6</v>
          </cell>
        </row>
        <row r="1272">
          <cell r="B1272">
            <v>39621</v>
          </cell>
          <cell r="C1272">
            <v>6</v>
          </cell>
        </row>
        <row r="1273">
          <cell r="B1273">
            <v>39622</v>
          </cell>
          <cell r="C1273">
            <v>6</v>
          </cell>
        </row>
        <row r="1274">
          <cell r="B1274">
            <v>39623</v>
          </cell>
          <cell r="C1274">
            <v>6</v>
          </cell>
        </row>
        <row r="1275">
          <cell r="B1275">
            <v>39624</v>
          </cell>
          <cell r="C1275">
            <v>6</v>
          </cell>
        </row>
        <row r="1276">
          <cell r="B1276">
            <v>39625</v>
          </cell>
          <cell r="C1276">
            <v>6</v>
          </cell>
        </row>
        <row r="1277">
          <cell r="B1277">
            <v>39626</v>
          </cell>
          <cell r="C1277">
            <v>6</v>
          </cell>
        </row>
        <row r="1278">
          <cell r="B1278">
            <v>39627</v>
          </cell>
          <cell r="C1278">
            <v>6</v>
          </cell>
        </row>
        <row r="1279">
          <cell r="B1279">
            <v>39628</v>
          </cell>
          <cell r="C1279">
            <v>6</v>
          </cell>
        </row>
        <row r="1280">
          <cell r="B1280">
            <v>39629</v>
          </cell>
          <cell r="C1280">
            <v>6</v>
          </cell>
        </row>
        <row r="1281">
          <cell r="B1281">
            <v>39630</v>
          </cell>
          <cell r="C1281">
            <v>7</v>
          </cell>
        </row>
        <row r="1282">
          <cell r="B1282">
            <v>39631</v>
          </cell>
          <cell r="C1282">
            <v>7</v>
          </cell>
        </row>
        <row r="1283">
          <cell r="B1283">
            <v>39632</v>
          </cell>
          <cell r="C1283">
            <v>7</v>
          </cell>
        </row>
        <row r="1284">
          <cell r="B1284">
            <v>39633</v>
          </cell>
          <cell r="C1284">
            <v>7</v>
          </cell>
        </row>
        <row r="1285">
          <cell r="B1285">
            <v>39634</v>
          </cell>
          <cell r="C1285">
            <v>7</v>
          </cell>
        </row>
        <row r="1286">
          <cell r="B1286">
            <v>39635</v>
          </cell>
          <cell r="C1286">
            <v>7</v>
          </cell>
        </row>
        <row r="1287">
          <cell r="B1287">
            <v>39636</v>
          </cell>
          <cell r="C1287">
            <v>7</v>
          </cell>
        </row>
        <row r="1288">
          <cell r="B1288">
            <v>39637</v>
          </cell>
          <cell r="C1288">
            <v>7</v>
          </cell>
        </row>
        <row r="1289">
          <cell r="B1289">
            <v>39638</v>
          </cell>
          <cell r="C1289">
            <v>7</v>
          </cell>
        </row>
        <row r="1290">
          <cell r="B1290">
            <v>39639</v>
          </cell>
          <cell r="C1290">
            <v>7</v>
          </cell>
        </row>
        <row r="1291">
          <cell r="B1291">
            <v>39640</v>
          </cell>
          <cell r="C1291">
            <v>7</v>
          </cell>
        </row>
        <row r="1292">
          <cell r="B1292">
            <v>39641</v>
          </cell>
          <cell r="C1292">
            <v>7</v>
          </cell>
        </row>
        <row r="1293">
          <cell r="B1293">
            <v>39642</v>
          </cell>
          <cell r="C1293">
            <v>7</v>
          </cell>
        </row>
        <row r="1294">
          <cell r="B1294">
            <v>39643</v>
          </cell>
          <cell r="C1294">
            <v>7</v>
          </cell>
        </row>
        <row r="1295">
          <cell r="B1295">
            <v>39644</v>
          </cell>
          <cell r="C1295">
            <v>7</v>
          </cell>
        </row>
        <row r="1296">
          <cell r="B1296">
            <v>39645</v>
          </cell>
          <cell r="C1296">
            <v>7</v>
          </cell>
        </row>
        <row r="1297">
          <cell r="B1297">
            <v>39646</v>
          </cell>
          <cell r="C1297">
            <v>7</v>
          </cell>
        </row>
        <row r="1298">
          <cell r="B1298">
            <v>39647</v>
          </cell>
          <cell r="C1298">
            <v>7</v>
          </cell>
        </row>
        <row r="1299">
          <cell r="B1299">
            <v>39648</v>
          </cell>
          <cell r="C1299">
            <v>7</v>
          </cell>
        </row>
        <row r="1300">
          <cell r="B1300">
            <v>39649</v>
          </cell>
          <cell r="C1300">
            <v>7</v>
          </cell>
        </row>
        <row r="1301">
          <cell r="B1301">
            <v>39650</v>
          </cell>
          <cell r="C1301">
            <v>7</v>
          </cell>
        </row>
        <row r="1302">
          <cell r="B1302">
            <v>39651</v>
          </cell>
          <cell r="C1302">
            <v>7</v>
          </cell>
        </row>
        <row r="1303">
          <cell r="B1303">
            <v>39652</v>
          </cell>
          <cell r="C1303">
            <v>7</v>
          </cell>
        </row>
        <row r="1304">
          <cell r="B1304">
            <v>39653</v>
          </cell>
          <cell r="C1304">
            <v>7</v>
          </cell>
        </row>
        <row r="1305">
          <cell r="B1305">
            <v>39654</v>
          </cell>
          <cell r="C1305">
            <v>7</v>
          </cell>
        </row>
        <row r="1306">
          <cell r="B1306">
            <v>39655</v>
          </cell>
          <cell r="C1306">
            <v>7</v>
          </cell>
        </row>
        <row r="1307">
          <cell r="B1307">
            <v>39656</v>
          </cell>
          <cell r="C1307">
            <v>7</v>
          </cell>
        </row>
        <row r="1308">
          <cell r="B1308">
            <v>39657</v>
          </cell>
          <cell r="C1308">
            <v>7</v>
          </cell>
        </row>
        <row r="1309">
          <cell r="B1309">
            <v>39658</v>
          </cell>
          <cell r="C1309">
            <v>7</v>
          </cell>
        </row>
        <row r="1310">
          <cell r="B1310">
            <v>39659</v>
          </cell>
          <cell r="C1310">
            <v>7</v>
          </cell>
        </row>
        <row r="1311">
          <cell r="B1311">
            <v>39660</v>
          </cell>
          <cell r="C1311">
            <v>7</v>
          </cell>
        </row>
        <row r="1312">
          <cell r="B1312">
            <v>39661</v>
          </cell>
          <cell r="C1312">
            <v>8</v>
          </cell>
        </row>
        <row r="1313">
          <cell r="B1313">
            <v>39662</v>
          </cell>
          <cell r="C1313">
            <v>8</v>
          </cell>
        </row>
        <row r="1314">
          <cell r="B1314">
            <v>39663</v>
          </cell>
          <cell r="C1314">
            <v>8</v>
          </cell>
        </row>
        <row r="1315">
          <cell r="B1315">
            <v>39664</v>
          </cell>
          <cell r="C1315">
            <v>8</v>
          </cell>
        </row>
        <row r="1316">
          <cell r="B1316">
            <v>39665</v>
          </cell>
          <cell r="C1316">
            <v>8</v>
          </cell>
        </row>
        <row r="1317">
          <cell r="B1317">
            <v>39666</v>
          </cell>
          <cell r="C1317">
            <v>8</v>
          </cell>
        </row>
        <row r="1318">
          <cell r="B1318">
            <v>39667</v>
          </cell>
          <cell r="C1318">
            <v>8</v>
          </cell>
        </row>
        <row r="1319">
          <cell r="B1319">
            <v>39668</v>
          </cell>
          <cell r="C1319">
            <v>8</v>
          </cell>
        </row>
        <row r="1320">
          <cell r="B1320">
            <v>39669</v>
          </cell>
          <cell r="C1320">
            <v>8</v>
          </cell>
        </row>
        <row r="1321">
          <cell r="B1321">
            <v>39670</v>
          </cell>
          <cell r="C1321">
            <v>8</v>
          </cell>
        </row>
        <row r="1322">
          <cell r="B1322">
            <v>39671</v>
          </cell>
          <cell r="C1322">
            <v>8</v>
          </cell>
        </row>
        <row r="1323">
          <cell r="B1323">
            <v>39672</v>
          </cell>
          <cell r="C1323">
            <v>8</v>
          </cell>
        </row>
        <row r="1324">
          <cell r="B1324">
            <v>39673</v>
          </cell>
          <cell r="C1324">
            <v>8</v>
          </cell>
        </row>
        <row r="1325">
          <cell r="B1325">
            <v>39674</v>
          </cell>
          <cell r="C1325">
            <v>8</v>
          </cell>
        </row>
        <row r="1326">
          <cell r="B1326">
            <v>39675</v>
          </cell>
          <cell r="C1326">
            <v>8</v>
          </cell>
        </row>
        <row r="1327">
          <cell r="B1327">
            <v>39676</v>
          </cell>
          <cell r="C1327">
            <v>8</v>
          </cell>
        </row>
        <row r="1328">
          <cell r="B1328">
            <v>39677</v>
          </cell>
          <cell r="C1328">
            <v>8</v>
          </cell>
        </row>
        <row r="1329">
          <cell r="B1329">
            <v>39678</v>
          </cell>
          <cell r="C1329">
            <v>8</v>
          </cell>
        </row>
        <row r="1330">
          <cell r="B1330">
            <v>39679</v>
          </cell>
          <cell r="C1330">
            <v>8</v>
          </cell>
        </row>
        <row r="1331">
          <cell r="B1331">
            <v>39680</v>
          </cell>
          <cell r="C1331">
            <v>8</v>
          </cell>
        </row>
        <row r="1332">
          <cell r="B1332">
            <v>39681</v>
          </cell>
          <cell r="C1332">
            <v>8</v>
          </cell>
        </row>
        <row r="1333">
          <cell r="B1333">
            <v>39682</v>
          </cell>
          <cell r="C1333">
            <v>8</v>
          </cell>
        </row>
        <row r="1334">
          <cell r="B1334">
            <v>39683</v>
          </cell>
          <cell r="C1334">
            <v>8</v>
          </cell>
        </row>
        <row r="1335">
          <cell r="B1335">
            <v>39684</v>
          </cell>
          <cell r="C1335">
            <v>8</v>
          </cell>
        </row>
        <row r="1336">
          <cell r="B1336">
            <v>39685</v>
          </cell>
          <cell r="C1336">
            <v>8</v>
          </cell>
        </row>
        <row r="1337">
          <cell r="B1337">
            <v>39686</v>
          </cell>
          <cell r="C1337">
            <v>8</v>
          </cell>
        </row>
        <row r="1338">
          <cell r="B1338">
            <v>39687</v>
          </cell>
          <cell r="C1338">
            <v>8</v>
          </cell>
        </row>
        <row r="1339">
          <cell r="B1339">
            <v>39688</v>
          </cell>
          <cell r="C1339">
            <v>8</v>
          </cell>
        </row>
        <row r="1340">
          <cell r="B1340">
            <v>39689</v>
          </cell>
          <cell r="C1340">
            <v>8</v>
          </cell>
        </row>
        <row r="1341">
          <cell r="B1341">
            <v>39690</v>
          </cell>
          <cell r="C1341">
            <v>8</v>
          </cell>
        </row>
        <row r="1342">
          <cell r="B1342">
            <v>39691</v>
          </cell>
          <cell r="C1342">
            <v>8</v>
          </cell>
        </row>
        <row r="1343">
          <cell r="B1343">
            <v>39692</v>
          </cell>
          <cell r="C1343">
            <v>9</v>
          </cell>
        </row>
        <row r="1344">
          <cell r="B1344">
            <v>39693</v>
          </cell>
          <cell r="C1344">
            <v>9</v>
          </cell>
        </row>
        <row r="1345">
          <cell r="B1345">
            <v>39694</v>
          </cell>
          <cell r="C1345">
            <v>9</v>
          </cell>
        </row>
        <row r="1346">
          <cell r="B1346">
            <v>39695</v>
          </cell>
          <cell r="C1346">
            <v>9</v>
          </cell>
        </row>
        <row r="1347">
          <cell r="B1347">
            <v>39696</v>
          </cell>
          <cell r="C1347">
            <v>9</v>
          </cell>
        </row>
        <row r="1348">
          <cell r="B1348">
            <v>39697</v>
          </cell>
          <cell r="C1348">
            <v>9</v>
          </cell>
        </row>
        <row r="1349">
          <cell r="B1349">
            <v>39698</v>
          </cell>
          <cell r="C1349">
            <v>9</v>
          </cell>
        </row>
        <row r="1350">
          <cell r="B1350">
            <v>39699</v>
          </cell>
          <cell r="C1350">
            <v>9</v>
          </cell>
        </row>
        <row r="1351">
          <cell r="B1351">
            <v>39700</v>
          </cell>
          <cell r="C1351">
            <v>9</v>
          </cell>
        </row>
        <row r="1352">
          <cell r="B1352">
            <v>39701</v>
          </cell>
          <cell r="C1352">
            <v>9</v>
          </cell>
        </row>
        <row r="1353">
          <cell r="B1353">
            <v>39702</v>
          </cell>
          <cell r="C1353">
            <v>9</v>
          </cell>
        </row>
        <row r="1354">
          <cell r="B1354">
            <v>39703</v>
          </cell>
          <cell r="C1354">
            <v>9</v>
          </cell>
        </row>
        <row r="1355">
          <cell r="B1355">
            <v>39704</v>
          </cell>
          <cell r="C1355">
            <v>9</v>
          </cell>
        </row>
        <row r="1356">
          <cell r="B1356">
            <v>39705</v>
          </cell>
          <cell r="C1356">
            <v>9</v>
          </cell>
        </row>
        <row r="1357">
          <cell r="B1357">
            <v>39706</v>
          </cell>
          <cell r="C1357">
            <v>9</v>
          </cell>
        </row>
        <row r="1358">
          <cell r="B1358">
            <v>39707</v>
          </cell>
          <cell r="C1358">
            <v>9</v>
          </cell>
        </row>
        <row r="1359">
          <cell r="B1359">
            <v>39708</v>
          </cell>
          <cell r="C1359">
            <v>9</v>
          </cell>
        </row>
        <row r="1360">
          <cell r="B1360">
            <v>39709</v>
          </cell>
          <cell r="C1360">
            <v>9</v>
          </cell>
        </row>
        <row r="1361">
          <cell r="B1361">
            <v>39710</v>
          </cell>
          <cell r="C1361">
            <v>9</v>
          </cell>
        </row>
        <row r="1362">
          <cell r="B1362">
            <v>39711</v>
          </cell>
          <cell r="C1362">
            <v>9</v>
          </cell>
        </row>
        <row r="1363">
          <cell r="B1363">
            <v>39712</v>
          </cell>
          <cell r="C1363">
            <v>9</v>
          </cell>
        </row>
        <row r="1364">
          <cell r="B1364">
            <v>39713</v>
          </cell>
          <cell r="C1364">
            <v>9</v>
          </cell>
        </row>
        <row r="1365">
          <cell r="B1365">
            <v>39714</v>
          </cell>
          <cell r="C1365">
            <v>9</v>
          </cell>
        </row>
        <row r="1366">
          <cell r="B1366">
            <v>39715</v>
          </cell>
          <cell r="C1366">
            <v>9</v>
          </cell>
        </row>
        <row r="1367">
          <cell r="B1367">
            <v>39716</v>
          </cell>
          <cell r="C1367">
            <v>9</v>
          </cell>
        </row>
        <row r="1368">
          <cell r="B1368">
            <v>39717</v>
          </cell>
          <cell r="C1368">
            <v>9</v>
          </cell>
        </row>
        <row r="1369">
          <cell r="B1369">
            <v>39718</v>
          </cell>
          <cell r="C1369">
            <v>9</v>
          </cell>
        </row>
        <row r="1370">
          <cell r="B1370">
            <v>39719</v>
          </cell>
          <cell r="C1370">
            <v>9</v>
          </cell>
        </row>
        <row r="1371">
          <cell r="B1371">
            <v>39720</v>
          </cell>
          <cell r="C1371">
            <v>9</v>
          </cell>
        </row>
        <row r="1372">
          <cell r="B1372">
            <v>39721</v>
          </cell>
          <cell r="C1372">
            <v>9</v>
          </cell>
        </row>
        <row r="1373">
          <cell r="B1373">
            <v>39722</v>
          </cell>
          <cell r="C1373">
            <v>10</v>
          </cell>
        </row>
        <row r="1374">
          <cell r="B1374">
            <v>39723</v>
          </cell>
          <cell r="C1374">
            <v>10</v>
          </cell>
        </row>
        <row r="1375">
          <cell r="B1375">
            <v>39724</v>
          </cell>
          <cell r="C1375">
            <v>10</v>
          </cell>
        </row>
        <row r="1376">
          <cell r="B1376">
            <v>39725</v>
          </cell>
          <cell r="C1376">
            <v>10</v>
          </cell>
        </row>
        <row r="1377">
          <cell r="B1377">
            <v>39726</v>
          </cell>
          <cell r="C1377">
            <v>10</v>
          </cell>
        </row>
        <row r="1378">
          <cell r="B1378">
            <v>39727</v>
          </cell>
          <cell r="C1378">
            <v>10</v>
          </cell>
        </row>
        <row r="1379">
          <cell r="B1379">
            <v>39728</v>
          </cell>
          <cell r="C1379">
            <v>10</v>
          </cell>
        </row>
        <row r="1380">
          <cell r="B1380">
            <v>39729</v>
          </cell>
          <cell r="C1380">
            <v>10</v>
          </cell>
        </row>
        <row r="1381">
          <cell r="B1381">
            <v>39730</v>
          </cell>
          <cell r="C1381">
            <v>10</v>
          </cell>
        </row>
        <row r="1382">
          <cell r="B1382">
            <v>39731</v>
          </cell>
          <cell r="C1382">
            <v>10</v>
          </cell>
        </row>
        <row r="1383">
          <cell r="B1383">
            <v>39732</v>
          </cell>
          <cell r="C1383">
            <v>10</v>
          </cell>
        </row>
        <row r="1384">
          <cell r="B1384">
            <v>39733</v>
          </cell>
          <cell r="C1384">
            <v>10</v>
          </cell>
        </row>
        <row r="1385">
          <cell r="B1385">
            <v>39734</v>
          </cell>
          <cell r="C1385">
            <v>10</v>
          </cell>
        </row>
        <row r="1386">
          <cell r="B1386">
            <v>39735</v>
          </cell>
          <cell r="C1386">
            <v>10</v>
          </cell>
        </row>
        <row r="1387">
          <cell r="B1387">
            <v>39736</v>
          </cell>
          <cell r="C1387">
            <v>10</v>
          </cell>
        </row>
        <row r="1388">
          <cell r="B1388">
            <v>39737</v>
          </cell>
          <cell r="C1388">
            <v>10</v>
          </cell>
        </row>
        <row r="1389">
          <cell r="B1389">
            <v>39738</v>
          </cell>
          <cell r="C1389">
            <v>10</v>
          </cell>
        </row>
        <row r="1390">
          <cell r="B1390">
            <v>39739</v>
          </cell>
          <cell r="C1390">
            <v>10</v>
          </cell>
        </row>
        <row r="1391">
          <cell r="B1391">
            <v>39740</v>
          </cell>
          <cell r="C1391">
            <v>10</v>
          </cell>
        </row>
        <row r="1392">
          <cell r="B1392">
            <v>39741</v>
          </cell>
          <cell r="C1392">
            <v>10</v>
          </cell>
        </row>
        <row r="1393">
          <cell r="B1393">
            <v>39742</v>
          </cell>
          <cell r="C1393">
            <v>10</v>
          </cell>
        </row>
        <row r="1394">
          <cell r="B1394">
            <v>39743</v>
          </cell>
          <cell r="C1394">
            <v>10</v>
          </cell>
        </row>
        <row r="1395">
          <cell r="B1395">
            <v>39744</v>
          </cell>
          <cell r="C1395">
            <v>10</v>
          </cell>
        </row>
        <row r="1396">
          <cell r="B1396">
            <v>39745</v>
          </cell>
          <cell r="C1396">
            <v>10</v>
          </cell>
        </row>
        <row r="1397">
          <cell r="B1397">
            <v>39746</v>
          </cell>
          <cell r="C1397">
            <v>10</v>
          </cell>
        </row>
        <row r="1398">
          <cell r="B1398">
            <v>39747</v>
          </cell>
          <cell r="C1398">
            <v>10</v>
          </cell>
        </row>
        <row r="1399">
          <cell r="B1399">
            <v>39748</v>
          </cell>
          <cell r="C1399">
            <v>10</v>
          </cell>
        </row>
        <row r="1400">
          <cell r="B1400">
            <v>39749</v>
          </cell>
          <cell r="C1400">
            <v>10</v>
          </cell>
        </row>
        <row r="1401">
          <cell r="B1401">
            <v>39750</v>
          </cell>
          <cell r="C1401">
            <v>10</v>
          </cell>
        </row>
        <row r="1402">
          <cell r="B1402">
            <v>39751</v>
          </cell>
          <cell r="C1402">
            <v>10</v>
          </cell>
        </row>
        <row r="1403">
          <cell r="B1403">
            <v>39752</v>
          </cell>
          <cell r="C1403">
            <v>10</v>
          </cell>
        </row>
        <row r="1404">
          <cell r="B1404">
            <v>39753</v>
          </cell>
          <cell r="C1404">
            <v>11</v>
          </cell>
        </row>
        <row r="1405">
          <cell r="B1405">
            <v>39754</v>
          </cell>
          <cell r="C1405">
            <v>11</v>
          </cell>
        </row>
        <row r="1406">
          <cell r="B1406">
            <v>39755</v>
          </cell>
          <cell r="C1406">
            <v>11</v>
          </cell>
        </row>
        <row r="1407">
          <cell r="B1407">
            <v>39756</v>
          </cell>
          <cell r="C1407">
            <v>11</v>
          </cell>
        </row>
        <row r="1408">
          <cell r="B1408">
            <v>39757</v>
          </cell>
          <cell r="C1408">
            <v>11</v>
          </cell>
        </row>
        <row r="1409">
          <cell r="B1409">
            <v>39758</v>
          </cell>
          <cell r="C1409">
            <v>11</v>
          </cell>
        </row>
        <row r="1410">
          <cell r="B1410">
            <v>39759</v>
          </cell>
          <cell r="C1410">
            <v>11</v>
          </cell>
        </row>
        <row r="1411">
          <cell r="B1411">
            <v>39760</v>
          </cell>
          <cell r="C1411">
            <v>11</v>
          </cell>
        </row>
        <row r="1412">
          <cell r="B1412">
            <v>39761</v>
          </cell>
          <cell r="C1412">
            <v>11</v>
          </cell>
        </row>
        <row r="1413">
          <cell r="B1413">
            <v>39762</v>
          </cell>
          <cell r="C1413">
            <v>11</v>
          </cell>
        </row>
        <row r="1414">
          <cell r="B1414">
            <v>39763</v>
          </cell>
          <cell r="C1414">
            <v>11</v>
          </cell>
        </row>
        <row r="1415">
          <cell r="B1415">
            <v>39764</v>
          </cell>
          <cell r="C1415">
            <v>11</v>
          </cell>
        </row>
        <row r="1416">
          <cell r="B1416">
            <v>39765</v>
          </cell>
          <cell r="C1416">
            <v>11</v>
          </cell>
        </row>
        <row r="1417">
          <cell r="B1417">
            <v>39766</v>
          </cell>
          <cell r="C1417">
            <v>11</v>
          </cell>
        </row>
        <row r="1418">
          <cell r="B1418">
            <v>39767</v>
          </cell>
          <cell r="C1418">
            <v>11</v>
          </cell>
        </row>
        <row r="1419">
          <cell r="B1419">
            <v>39768</v>
          </cell>
          <cell r="C1419">
            <v>11</v>
          </cell>
        </row>
        <row r="1420">
          <cell r="B1420">
            <v>39769</v>
          </cell>
          <cell r="C1420">
            <v>11</v>
          </cell>
        </row>
        <row r="1421">
          <cell r="B1421">
            <v>39770</v>
          </cell>
          <cell r="C1421">
            <v>11</v>
          </cell>
        </row>
        <row r="1422">
          <cell r="B1422">
            <v>39771</v>
          </cell>
          <cell r="C1422">
            <v>11</v>
          </cell>
        </row>
        <row r="1423">
          <cell r="B1423">
            <v>39772</v>
          </cell>
          <cell r="C1423">
            <v>11</v>
          </cell>
        </row>
        <row r="1424">
          <cell r="B1424">
            <v>39773</v>
          </cell>
          <cell r="C1424">
            <v>11</v>
          </cell>
        </row>
        <row r="1425">
          <cell r="B1425">
            <v>39774</v>
          </cell>
          <cell r="C1425">
            <v>11</v>
          </cell>
        </row>
        <row r="1426">
          <cell r="B1426">
            <v>39775</v>
          </cell>
          <cell r="C1426">
            <v>11</v>
          </cell>
        </row>
        <row r="1427">
          <cell r="B1427">
            <v>39776</v>
          </cell>
          <cell r="C1427">
            <v>11</v>
          </cell>
        </row>
        <row r="1428">
          <cell r="B1428">
            <v>39777</v>
          </cell>
          <cell r="C1428">
            <v>11</v>
          </cell>
        </row>
        <row r="1429">
          <cell r="B1429">
            <v>39778</v>
          </cell>
          <cell r="C1429">
            <v>11</v>
          </cell>
        </row>
        <row r="1430">
          <cell r="B1430">
            <v>39779</v>
          </cell>
          <cell r="C1430">
            <v>11</v>
          </cell>
        </row>
        <row r="1431">
          <cell r="B1431">
            <v>39780</v>
          </cell>
          <cell r="C1431">
            <v>11</v>
          </cell>
        </row>
        <row r="1432">
          <cell r="B1432">
            <v>39781</v>
          </cell>
          <cell r="C1432">
            <v>11</v>
          </cell>
        </row>
        <row r="1433">
          <cell r="B1433">
            <v>39782</v>
          </cell>
          <cell r="C1433">
            <v>11</v>
          </cell>
        </row>
        <row r="1434">
          <cell r="B1434">
            <v>39783</v>
          </cell>
          <cell r="C1434">
            <v>12</v>
          </cell>
        </row>
        <row r="1435">
          <cell r="B1435">
            <v>39784</v>
          </cell>
          <cell r="C1435">
            <v>12</v>
          </cell>
        </row>
        <row r="1436">
          <cell r="B1436">
            <v>39785</v>
          </cell>
          <cell r="C1436">
            <v>12</v>
          </cell>
        </row>
        <row r="1437">
          <cell r="B1437">
            <v>39786</v>
          </cell>
          <cell r="C1437">
            <v>12</v>
          </cell>
        </row>
        <row r="1438">
          <cell r="B1438">
            <v>39787</v>
          </cell>
          <cell r="C1438">
            <v>12</v>
          </cell>
        </row>
        <row r="1439">
          <cell r="B1439">
            <v>39788</v>
          </cell>
          <cell r="C1439">
            <v>12</v>
          </cell>
        </row>
        <row r="1440">
          <cell r="B1440">
            <v>39789</v>
          </cell>
          <cell r="C1440">
            <v>12</v>
          </cell>
        </row>
        <row r="1441">
          <cell r="B1441">
            <v>39790</v>
          </cell>
          <cell r="C1441">
            <v>12</v>
          </cell>
        </row>
        <row r="1442">
          <cell r="B1442">
            <v>39791</v>
          </cell>
          <cell r="C1442">
            <v>12</v>
          </cell>
        </row>
        <row r="1443">
          <cell r="B1443">
            <v>39792</v>
          </cell>
          <cell r="C1443">
            <v>12</v>
          </cell>
        </row>
        <row r="1444">
          <cell r="B1444">
            <v>39793</v>
          </cell>
          <cell r="C1444">
            <v>12</v>
          </cell>
        </row>
        <row r="1445">
          <cell r="B1445">
            <v>39794</v>
          </cell>
          <cell r="C1445">
            <v>12</v>
          </cell>
        </row>
        <row r="1446">
          <cell r="B1446">
            <v>39795</v>
          </cell>
          <cell r="C1446">
            <v>12</v>
          </cell>
        </row>
        <row r="1447">
          <cell r="B1447">
            <v>39796</v>
          </cell>
          <cell r="C1447">
            <v>12</v>
          </cell>
        </row>
        <row r="1448">
          <cell r="B1448">
            <v>39797</v>
          </cell>
          <cell r="C1448">
            <v>12</v>
          </cell>
        </row>
        <row r="1449">
          <cell r="B1449">
            <v>39798</v>
          </cell>
          <cell r="C1449">
            <v>12</v>
          </cell>
        </row>
        <row r="1450">
          <cell r="B1450">
            <v>39799</v>
          </cell>
          <cell r="C1450">
            <v>12</v>
          </cell>
        </row>
        <row r="1451">
          <cell r="B1451">
            <v>39800</v>
          </cell>
          <cell r="C1451">
            <v>12</v>
          </cell>
        </row>
        <row r="1452">
          <cell r="B1452">
            <v>39801</v>
          </cell>
          <cell r="C1452">
            <v>12</v>
          </cell>
        </row>
        <row r="1453">
          <cell r="B1453">
            <v>39802</v>
          </cell>
          <cell r="C1453">
            <v>12</v>
          </cell>
        </row>
        <row r="1454">
          <cell r="B1454">
            <v>39803</v>
          </cell>
          <cell r="C1454">
            <v>12</v>
          </cell>
        </row>
        <row r="1455">
          <cell r="B1455">
            <v>39804</v>
          </cell>
          <cell r="C1455">
            <v>12</v>
          </cell>
        </row>
        <row r="1456">
          <cell r="B1456">
            <v>39805</v>
          </cell>
          <cell r="C1456">
            <v>12</v>
          </cell>
        </row>
        <row r="1457">
          <cell r="B1457">
            <v>39806</v>
          </cell>
          <cell r="C1457">
            <v>12</v>
          </cell>
        </row>
        <row r="1458">
          <cell r="B1458">
            <v>39807</v>
          </cell>
          <cell r="C1458">
            <v>12</v>
          </cell>
        </row>
        <row r="1459">
          <cell r="B1459">
            <v>39808</v>
          </cell>
          <cell r="C1459">
            <v>12</v>
          </cell>
        </row>
        <row r="1460">
          <cell r="B1460">
            <v>39809</v>
          </cell>
          <cell r="C1460">
            <v>12</v>
          </cell>
        </row>
        <row r="1461">
          <cell r="B1461">
            <v>39810</v>
          </cell>
          <cell r="C1461">
            <v>12</v>
          </cell>
        </row>
        <row r="1462">
          <cell r="B1462">
            <v>39811</v>
          </cell>
          <cell r="C1462">
            <v>12</v>
          </cell>
        </row>
        <row r="1463">
          <cell r="B1463">
            <v>39812</v>
          </cell>
          <cell r="C1463">
            <v>12</v>
          </cell>
        </row>
        <row r="1464">
          <cell r="B1464">
            <v>39813</v>
          </cell>
          <cell r="C1464">
            <v>12</v>
          </cell>
        </row>
        <row r="1465">
          <cell r="B1465">
            <v>39814</v>
          </cell>
          <cell r="C1465">
            <v>1</v>
          </cell>
        </row>
        <row r="1466">
          <cell r="B1466">
            <v>39815</v>
          </cell>
          <cell r="C1466">
            <v>1</v>
          </cell>
        </row>
        <row r="1467">
          <cell r="B1467">
            <v>39816</v>
          </cell>
          <cell r="C1467">
            <v>1</v>
          </cell>
        </row>
        <row r="1468">
          <cell r="B1468">
            <v>39817</v>
          </cell>
          <cell r="C1468">
            <v>1</v>
          </cell>
        </row>
        <row r="1469">
          <cell r="B1469">
            <v>39818</v>
          </cell>
          <cell r="C1469">
            <v>1</v>
          </cell>
        </row>
        <row r="1470">
          <cell r="B1470">
            <v>39819</v>
          </cell>
          <cell r="C1470">
            <v>1</v>
          </cell>
        </row>
        <row r="1471">
          <cell r="B1471">
            <v>39820</v>
          </cell>
          <cell r="C1471">
            <v>1</v>
          </cell>
        </row>
        <row r="1472">
          <cell r="B1472">
            <v>39821</v>
          </cell>
          <cell r="C1472">
            <v>1</v>
          </cell>
        </row>
        <row r="1473">
          <cell r="B1473">
            <v>39822</v>
          </cell>
          <cell r="C1473">
            <v>1</v>
          </cell>
        </row>
        <row r="1474">
          <cell r="B1474">
            <v>39823</v>
          </cell>
          <cell r="C1474">
            <v>1</v>
          </cell>
        </row>
        <row r="1475">
          <cell r="B1475">
            <v>39824</v>
          </cell>
          <cell r="C1475">
            <v>1</v>
          </cell>
        </row>
        <row r="1476">
          <cell r="B1476">
            <v>39825</v>
          </cell>
          <cell r="C1476">
            <v>1</v>
          </cell>
        </row>
        <row r="1477">
          <cell r="B1477">
            <v>39826</v>
          </cell>
          <cell r="C1477">
            <v>1</v>
          </cell>
        </row>
        <row r="1478">
          <cell r="B1478">
            <v>39827</v>
          </cell>
          <cell r="C1478">
            <v>1</v>
          </cell>
        </row>
        <row r="1479">
          <cell r="B1479">
            <v>39828</v>
          </cell>
          <cell r="C1479">
            <v>1</v>
          </cell>
        </row>
        <row r="1480">
          <cell r="B1480">
            <v>39829</v>
          </cell>
          <cell r="C1480">
            <v>1</v>
          </cell>
        </row>
        <row r="1481">
          <cell r="B1481">
            <v>39830</v>
          </cell>
          <cell r="C1481">
            <v>1</v>
          </cell>
        </row>
        <row r="1482">
          <cell r="B1482">
            <v>39831</v>
          </cell>
          <cell r="C1482">
            <v>1</v>
          </cell>
        </row>
        <row r="1483">
          <cell r="B1483">
            <v>39832</v>
          </cell>
          <cell r="C1483">
            <v>1</v>
          </cell>
        </row>
        <row r="1484">
          <cell r="B1484">
            <v>39833</v>
          </cell>
          <cell r="C1484">
            <v>1</v>
          </cell>
        </row>
        <row r="1485">
          <cell r="B1485">
            <v>39834</v>
          </cell>
          <cell r="C1485">
            <v>1</v>
          </cell>
        </row>
        <row r="1486">
          <cell r="B1486">
            <v>39835</v>
          </cell>
          <cell r="C1486">
            <v>1</v>
          </cell>
        </row>
        <row r="1487">
          <cell r="B1487">
            <v>39836</v>
          </cell>
          <cell r="C1487">
            <v>1</v>
          </cell>
        </row>
        <row r="1488">
          <cell r="B1488">
            <v>39837</v>
          </cell>
          <cell r="C1488">
            <v>1</v>
          </cell>
        </row>
        <row r="1489">
          <cell r="B1489">
            <v>39838</v>
          </cell>
          <cell r="C1489">
            <v>1</v>
          </cell>
        </row>
        <row r="1490">
          <cell r="B1490">
            <v>39839</v>
          </cell>
          <cell r="C1490">
            <v>1</v>
          </cell>
        </row>
        <row r="1491">
          <cell r="B1491">
            <v>39840</v>
          </cell>
          <cell r="C1491">
            <v>1</v>
          </cell>
        </row>
        <row r="1492">
          <cell r="B1492">
            <v>39841</v>
          </cell>
          <cell r="C1492">
            <v>1</v>
          </cell>
        </row>
        <row r="1493">
          <cell r="B1493">
            <v>39842</v>
          </cell>
          <cell r="C1493">
            <v>1</v>
          </cell>
        </row>
        <row r="1494">
          <cell r="B1494">
            <v>39843</v>
          </cell>
          <cell r="C1494">
            <v>1</v>
          </cell>
        </row>
        <row r="1495">
          <cell r="B1495">
            <v>39844</v>
          </cell>
          <cell r="C1495">
            <v>1</v>
          </cell>
        </row>
        <row r="1496">
          <cell r="B1496">
            <v>39845</v>
          </cell>
          <cell r="C1496">
            <v>2</v>
          </cell>
        </row>
        <row r="1497">
          <cell r="B1497">
            <v>39846</v>
          </cell>
          <cell r="C1497">
            <v>2</v>
          </cell>
        </row>
        <row r="1498">
          <cell r="B1498">
            <v>39847</v>
          </cell>
          <cell r="C1498">
            <v>2</v>
          </cell>
        </row>
        <row r="1499">
          <cell r="B1499">
            <v>39848</v>
          </cell>
          <cell r="C1499">
            <v>2</v>
          </cell>
        </row>
        <row r="1500">
          <cell r="B1500">
            <v>39849</v>
          </cell>
          <cell r="C1500">
            <v>2</v>
          </cell>
        </row>
        <row r="1501">
          <cell r="B1501">
            <v>39850</v>
          </cell>
          <cell r="C1501">
            <v>2</v>
          </cell>
        </row>
        <row r="1502">
          <cell r="B1502">
            <v>39851</v>
          </cell>
          <cell r="C1502">
            <v>2</v>
          </cell>
        </row>
        <row r="1503">
          <cell r="B1503">
            <v>39852</v>
          </cell>
          <cell r="C1503">
            <v>2</v>
          </cell>
        </row>
        <row r="1504">
          <cell r="B1504">
            <v>39853</v>
          </cell>
          <cell r="C1504">
            <v>2</v>
          </cell>
        </row>
        <row r="1505">
          <cell r="B1505">
            <v>39854</v>
          </cell>
          <cell r="C1505">
            <v>2</v>
          </cell>
        </row>
        <row r="1506">
          <cell r="B1506">
            <v>39855</v>
          </cell>
          <cell r="C1506">
            <v>2</v>
          </cell>
        </row>
        <row r="1507">
          <cell r="B1507">
            <v>39856</v>
          </cell>
          <cell r="C1507">
            <v>2</v>
          </cell>
        </row>
        <row r="1508">
          <cell r="B1508">
            <v>39857</v>
          </cell>
          <cell r="C1508">
            <v>2</v>
          </cell>
        </row>
        <row r="1509">
          <cell r="B1509">
            <v>39858</v>
          </cell>
          <cell r="C1509">
            <v>2</v>
          </cell>
        </row>
        <row r="1510">
          <cell r="B1510">
            <v>39859</v>
          </cell>
          <cell r="C1510">
            <v>2</v>
          </cell>
        </row>
        <row r="1511">
          <cell r="B1511">
            <v>39860</v>
          </cell>
          <cell r="C1511">
            <v>2</v>
          </cell>
        </row>
        <row r="1512">
          <cell r="B1512">
            <v>39861</v>
          </cell>
          <cell r="C1512">
            <v>2</v>
          </cell>
        </row>
        <row r="1513">
          <cell r="B1513">
            <v>39862</v>
          </cell>
          <cell r="C1513">
            <v>2</v>
          </cell>
        </row>
        <row r="1514">
          <cell r="B1514">
            <v>39863</v>
          </cell>
          <cell r="C1514">
            <v>2</v>
          </cell>
        </row>
        <row r="1515">
          <cell r="B1515">
            <v>39864</v>
          </cell>
          <cell r="C1515">
            <v>2</v>
          </cell>
        </row>
        <row r="1516">
          <cell r="B1516">
            <v>39865</v>
          </cell>
          <cell r="C1516">
            <v>2</v>
          </cell>
        </row>
        <row r="1517">
          <cell r="B1517">
            <v>39866</v>
          </cell>
          <cell r="C1517">
            <v>2</v>
          </cell>
        </row>
        <row r="1518">
          <cell r="B1518">
            <v>39867</v>
          </cell>
          <cell r="C1518">
            <v>2</v>
          </cell>
        </row>
        <row r="1519">
          <cell r="B1519">
            <v>39868</v>
          </cell>
          <cell r="C1519">
            <v>2</v>
          </cell>
        </row>
        <row r="1520">
          <cell r="B1520">
            <v>39869</v>
          </cell>
          <cell r="C1520">
            <v>2</v>
          </cell>
        </row>
        <row r="1521">
          <cell r="B1521">
            <v>39870</v>
          </cell>
          <cell r="C1521">
            <v>2</v>
          </cell>
        </row>
        <row r="1522">
          <cell r="B1522">
            <v>39871</v>
          </cell>
          <cell r="C1522">
            <v>2</v>
          </cell>
        </row>
        <row r="1523">
          <cell r="B1523">
            <v>39872</v>
          </cell>
          <cell r="C1523">
            <v>2</v>
          </cell>
        </row>
        <row r="1524">
          <cell r="B1524">
            <v>39873</v>
          </cell>
          <cell r="C1524">
            <v>3</v>
          </cell>
        </row>
        <row r="1525">
          <cell r="B1525">
            <v>39874</v>
          </cell>
          <cell r="C1525">
            <v>3</v>
          </cell>
        </row>
        <row r="1526">
          <cell r="B1526">
            <v>39875</v>
          </cell>
          <cell r="C1526">
            <v>3</v>
          </cell>
        </row>
        <row r="1527">
          <cell r="B1527">
            <v>39876</v>
          </cell>
          <cell r="C1527">
            <v>3</v>
          </cell>
        </row>
        <row r="1528">
          <cell r="B1528">
            <v>39877</v>
          </cell>
          <cell r="C1528">
            <v>3</v>
          </cell>
        </row>
        <row r="1529">
          <cell r="B1529">
            <v>39878</v>
          </cell>
          <cell r="C1529">
            <v>3</v>
          </cell>
        </row>
        <row r="1530">
          <cell r="B1530">
            <v>39879</v>
          </cell>
          <cell r="C1530">
            <v>3</v>
          </cell>
        </row>
        <row r="1531">
          <cell r="B1531">
            <v>39880</v>
          </cell>
          <cell r="C1531">
            <v>3</v>
          </cell>
        </row>
        <row r="1532">
          <cell r="B1532">
            <v>39881</v>
          </cell>
          <cell r="C1532">
            <v>3</v>
          </cell>
        </row>
        <row r="1533">
          <cell r="B1533">
            <v>39882</v>
          </cell>
          <cell r="C1533">
            <v>3</v>
          </cell>
        </row>
        <row r="1534">
          <cell r="B1534">
            <v>39883</v>
          </cell>
          <cell r="C1534">
            <v>3</v>
          </cell>
        </row>
        <row r="1535">
          <cell r="B1535">
            <v>39884</v>
          </cell>
          <cell r="C1535">
            <v>3</v>
          </cell>
        </row>
        <row r="1536">
          <cell r="B1536">
            <v>39885</v>
          </cell>
          <cell r="C1536">
            <v>3</v>
          </cell>
        </row>
        <row r="1537">
          <cell r="B1537">
            <v>39886</v>
          </cell>
          <cell r="C1537">
            <v>3</v>
          </cell>
        </row>
        <row r="1538">
          <cell r="B1538">
            <v>39887</v>
          </cell>
          <cell r="C1538">
            <v>3</v>
          </cell>
        </row>
        <row r="1539">
          <cell r="B1539">
            <v>39888</v>
          </cell>
          <cell r="C1539">
            <v>3</v>
          </cell>
        </row>
        <row r="1540">
          <cell r="B1540">
            <v>39889</v>
          </cell>
          <cell r="C1540">
            <v>3</v>
          </cell>
        </row>
        <row r="1541">
          <cell r="B1541">
            <v>39890</v>
          </cell>
          <cell r="C1541">
            <v>3</v>
          </cell>
        </row>
        <row r="1542">
          <cell r="B1542">
            <v>39891</v>
          </cell>
          <cell r="C1542">
            <v>3</v>
          </cell>
        </row>
        <row r="1543">
          <cell r="B1543">
            <v>39892</v>
          </cell>
          <cell r="C1543">
            <v>3</v>
          </cell>
        </row>
        <row r="1544">
          <cell r="B1544">
            <v>39893</v>
          </cell>
          <cell r="C1544">
            <v>3</v>
          </cell>
        </row>
        <row r="1545">
          <cell r="B1545">
            <v>39894</v>
          </cell>
          <cell r="C1545">
            <v>3</v>
          </cell>
        </row>
        <row r="1546">
          <cell r="B1546">
            <v>39895</v>
          </cell>
          <cell r="C1546">
            <v>3</v>
          </cell>
        </row>
        <row r="1547">
          <cell r="B1547">
            <v>39896</v>
          </cell>
          <cell r="C1547">
            <v>3</v>
          </cell>
        </row>
        <row r="1548">
          <cell r="B1548">
            <v>39897</v>
          </cell>
          <cell r="C1548">
            <v>3</v>
          </cell>
        </row>
        <row r="1549">
          <cell r="B1549">
            <v>39898</v>
          </cell>
          <cell r="C1549">
            <v>3</v>
          </cell>
        </row>
        <row r="1550">
          <cell r="B1550">
            <v>39899</v>
          </cell>
          <cell r="C1550">
            <v>3</v>
          </cell>
        </row>
        <row r="1551">
          <cell r="B1551">
            <v>39900</v>
          </cell>
          <cell r="C1551">
            <v>3</v>
          </cell>
        </row>
        <row r="1552">
          <cell r="B1552">
            <v>39901</v>
          </cell>
          <cell r="C1552">
            <v>3</v>
          </cell>
        </row>
        <row r="1553">
          <cell r="B1553">
            <v>39902</v>
          </cell>
          <cell r="C1553">
            <v>3</v>
          </cell>
        </row>
        <row r="1554">
          <cell r="B1554">
            <v>39903</v>
          </cell>
          <cell r="C1554">
            <v>3</v>
          </cell>
        </row>
        <row r="1555">
          <cell r="B1555">
            <v>39904</v>
          </cell>
          <cell r="C1555">
            <v>4</v>
          </cell>
        </row>
        <row r="1556">
          <cell r="B1556">
            <v>39905</v>
          </cell>
          <cell r="C1556">
            <v>4</v>
          </cell>
        </row>
        <row r="1557">
          <cell r="B1557">
            <v>39906</v>
          </cell>
          <cell r="C1557">
            <v>4</v>
          </cell>
        </row>
        <row r="1558">
          <cell r="B1558">
            <v>39907</v>
          </cell>
          <cell r="C1558">
            <v>4</v>
          </cell>
        </row>
        <row r="1559">
          <cell r="B1559">
            <v>39908</v>
          </cell>
          <cell r="C1559">
            <v>4</v>
          </cell>
        </row>
        <row r="1560">
          <cell r="B1560">
            <v>39909</v>
          </cell>
          <cell r="C1560">
            <v>4</v>
          </cell>
        </row>
        <row r="1561">
          <cell r="B1561">
            <v>39910</v>
          </cell>
          <cell r="C1561">
            <v>4</v>
          </cell>
        </row>
        <row r="1562">
          <cell r="B1562">
            <v>39911</v>
          </cell>
          <cell r="C1562">
            <v>4</v>
          </cell>
        </row>
        <row r="1563">
          <cell r="B1563">
            <v>39912</v>
          </cell>
          <cell r="C1563">
            <v>4</v>
          </cell>
        </row>
        <row r="1564">
          <cell r="B1564">
            <v>39913</v>
          </cell>
          <cell r="C1564">
            <v>4</v>
          </cell>
        </row>
        <row r="1565">
          <cell r="B1565">
            <v>39914</v>
          </cell>
          <cell r="C1565">
            <v>4</v>
          </cell>
        </row>
        <row r="1566">
          <cell r="B1566">
            <v>39915</v>
          </cell>
          <cell r="C1566">
            <v>4</v>
          </cell>
        </row>
        <row r="1567">
          <cell r="B1567">
            <v>39916</v>
          </cell>
          <cell r="C1567">
            <v>4</v>
          </cell>
        </row>
        <row r="1568">
          <cell r="B1568">
            <v>39917</v>
          </cell>
          <cell r="C1568">
            <v>4</v>
          </cell>
        </row>
        <row r="1569">
          <cell r="B1569">
            <v>39918</v>
          </cell>
          <cell r="C1569">
            <v>4</v>
          </cell>
        </row>
        <row r="1570">
          <cell r="B1570">
            <v>39919</v>
          </cell>
          <cell r="C1570">
            <v>4</v>
          </cell>
        </row>
        <row r="1571">
          <cell r="B1571">
            <v>39920</v>
          </cell>
          <cell r="C1571">
            <v>4</v>
          </cell>
        </row>
        <row r="1572">
          <cell r="B1572">
            <v>39921</v>
          </cell>
          <cell r="C1572">
            <v>4</v>
          </cell>
        </row>
        <row r="1573">
          <cell r="B1573">
            <v>39922</v>
          </cell>
          <cell r="C1573">
            <v>4</v>
          </cell>
        </row>
        <row r="1574">
          <cell r="B1574">
            <v>39923</v>
          </cell>
          <cell r="C1574">
            <v>4</v>
          </cell>
        </row>
        <row r="1575">
          <cell r="B1575">
            <v>39924</v>
          </cell>
          <cell r="C1575">
            <v>4</v>
          </cell>
        </row>
        <row r="1576">
          <cell r="B1576">
            <v>39925</v>
          </cell>
          <cell r="C1576">
            <v>4</v>
          </cell>
        </row>
        <row r="1577">
          <cell r="B1577">
            <v>39926</v>
          </cell>
          <cell r="C1577">
            <v>4</v>
          </cell>
        </row>
        <row r="1578">
          <cell r="B1578">
            <v>39927</v>
          </cell>
          <cell r="C1578">
            <v>4</v>
          </cell>
        </row>
        <row r="1579">
          <cell r="B1579">
            <v>39928</v>
          </cell>
          <cell r="C1579">
            <v>4</v>
          </cell>
        </row>
        <row r="1580">
          <cell r="B1580">
            <v>39929</v>
          </cell>
          <cell r="C1580">
            <v>4</v>
          </cell>
        </row>
        <row r="1581">
          <cell r="B1581">
            <v>39930</v>
          </cell>
          <cell r="C1581">
            <v>4</v>
          </cell>
        </row>
        <row r="1582">
          <cell r="B1582">
            <v>39931</v>
          </cell>
          <cell r="C1582">
            <v>4</v>
          </cell>
        </row>
        <row r="1583">
          <cell r="B1583">
            <v>39932</v>
          </cell>
          <cell r="C1583">
            <v>4</v>
          </cell>
        </row>
        <row r="1584">
          <cell r="B1584">
            <v>39933</v>
          </cell>
          <cell r="C1584">
            <v>4</v>
          </cell>
        </row>
        <row r="1585">
          <cell r="B1585">
            <v>39934</v>
          </cell>
          <cell r="C1585">
            <v>5</v>
          </cell>
        </row>
        <row r="1586">
          <cell r="B1586">
            <v>39935</v>
          </cell>
          <cell r="C1586">
            <v>5</v>
          </cell>
        </row>
        <row r="1587">
          <cell r="B1587">
            <v>39936</v>
          </cell>
          <cell r="C1587">
            <v>5</v>
          </cell>
        </row>
        <row r="1588">
          <cell r="B1588">
            <v>39937</v>
          </cell>
          <cell r="C1588">
            <v>5</v>
          </cell>
        </row>
        <row r="1589">
          <cell r="B1589">
            <v>39938</v>
          </cell>
          <cell r="C1589">
            <v>5</v>
          </cell>
        </row>
        <row r="1590">
          <cell r="B1590">
            <v>39939</v>
          </cell>
          <cell r="C1590">
            <v>5</v>
          </cell>
        </row>
        <row r="1591">
          <cell r="B1591">
            <v>39940</v>
          </cell>
          <cell r="C1591">
            <v>5</v>
          </cell>
        </row>
        <row r="1592">
          <cell r="B1592">
            <v>39941</v>
          </cell>
          <cell r="C1592">
            <v>5</v>
          </cell>
        </row>
        <row r="1593">
          <cell r="B1593">
            <v>39942</v>
          </cell>
          <cell r="C1593">
            <v>5</v>
          </cell>
        </row>
        <row r="1594">
          <cell r="B1594">
            <v>39943</v>
          </cell>
          <cell r="C1594">
            <v>5</v>
          </cell>
        </row>
        <row r="1595">
          <cell r="B1595">
            <v>39944</v>
          </cell>
          <cell r="C1595">
            <v>5</v>
          </cell>
        </row>
        <row r="1596">
          <cell r="B1596">
            <v>39945</v>
          </cell>
          <cell r="C1596">
            <v>5</v>
          </cell>
        </row>
        <row r="1597">
          <cell r="B1597">
            <v>39946</v>
          </cell>
          <cell r="C1597">
            <v>5</v>
          </cell>
        </row>
        <row r="1598">
          <cell r="B1598">
            <v>39947</v>
          </cell>
          <cell r="C1598">
            <v>5</v>
          </cell>
        </row>
        <row r="1599">
          <cell r="B1599">
            <v>39948</v>
          </cell>
          <cell r="C1599">
            <v>5</v>
          </cell>
        </row>
        <row r="1600">
          <cell r="B1600">
            <v>39949</v>
          </cell>
          <cell r="C1600">
            <v>5</v>
          </cell>
        </row>
        <row r="1601">
          <cell r="B1601">
            <v>39950</v>
          </cell>
          <cell r="C1601">
            <v>5</v>
          </cell>
        </row>
        <row r="1602">
          <cell r="B1602">
            <v>39951</v>
          </cell>
          <cell r="C1602">
            <v>5</v>
          </cell>
        </row>
        <row r="1603">
          <cell r="B1603">
            <v>39952</v>
          </cell>
          <cell r="C1603">
            <v>5</v>
          </cell>
        </row>
        <row r="1604">
          <cell r="B1604">
            <v>39953</v>
          </cell>
          <cell r="C1604">
            <v>5</v>
          </cell>
        </row>
        <row r="1605">
          <cell r="B1605">
            <v>39954</v>
          </cell>
          <cell r="C1605">
            <v>5</v>
          </cell>
        </row>
        <row r="1606">
          <cell r="B1606">
            <v>39955</v>
          </cell>
          <cell r="C1606">
            <v>5</v>
          </cell>
        </row>
        <row r="1607">
          <cell r="B1607">
            <v>39956</v>
          </cell>
          <cell r="C1607">
            <v>5</v>
          </cell>
        </row>
        <row r="1608">
          <cell r="B1608">
            <v>39957</v>
          </cell>
          <cell r="C1608">
            <v>5</v>
          </cell>
        </row>
        <row r="1609">
          <cell r="B1609">
            <v>39958</v>
          </cell>
          <cell r="C1609">
            <v>5</v>
          </cell>
        </row>
        <row r="1610">
          <cell r="B1610">
            <v>39959</v>
          </cell>
          <cell r="C1610">
            <v>5</v>
          </cell>
        </row>
        <row r="1611">
          <cell r="B1611">
            <v>39960</v>
          </cell>
          <cell r="C1611">
            <v>5</v>
          </cell>
        </row>
        <row r="1612">
          <cell r="B1612">
            <v>39961</v>
          </cell>
          <cell r="C1612">
            <v>5</v>
          </cell>
        </row>
        <row r="1613">
          <cell r="B1613">
            <v>39962</v>
          </cell>
          <cell r="C1613">
            <v>5</v>
          </cell>
        </row>
        <row r="1614">
          <cell r="B1614">
            <v>39963</v>
          </cell>
          <cell r="C1614">
            <v>5</v>
          </cell>
        </row>
        <row r="1615">
          <cell r="B1615">
            <v>39964</v>
          </cell>
          <cell r="C1615">
            <v>5</v>
          </cell>
        </row>
        <row r="1616">
          <cell r="B1616">
            <v>39965</v>
          </cell>
          <cell r="C1616">
            <v>6</v>
          </cell>
        </row>
        <row r="1617">
          <cell r="B1617">
            <v>39966</v>
          </cell>
          <cell r="C1617">
            <v>6</v>
          </cell>
        </row>
        <row r="1618">
          <cell r="B1618">
            <v>39967</v>
          </cell>
          <cell r="C1618">
            <v>6</v>
          </cell>
        </row>
        <row r="1619">
          <cell r="B1619">
            <v>39968</v>
          </cell>
          <cell r="C1619">
            <v>6</v>
          </cell>
        </row>
        <row r="1620">
          <cell r="B1620">
            <v>39969</v>
          </cell>
          <cell r="C1620">
            <v>6</v>
          </cell>
        </row>
        <row r="1621">
          <cell r="B1621">
            <v>39970</v>
          </cell>
          <cell r="C1621">
            <v>6</v>
          </cell>
        </row>
        <row r="1622">
          <cell r="B1622">
            <v>39971</v>
          </cell>
          <cell r="C1622">
            <v>6</v>
          </cell>
        </row>
        <row r="1623">
          <cell r="B1623">
            <v>39972</v>
          </cell>
          <cell r="C1623">
            <v>6</v>
          </cell>
        </row>
        <row r="1624">
          <cell r="B1624">
            <v>39973</v>
          </cell>
          <cell r="C1624">
            <v>6</v>
          </cell>
        </row>
        <row r="1625">
          <cell r="B1625">
            <v>39974</v>
          </cell>
          <cell r="C1625">
            <v>6</v>
          </cell>
        </row>
        <row r="1626">
          <cell r="B1626">
            <v>39975</v>
          </cell>
          <cell r="C1626">
            <v>6</v>
          </cell>
        </row>
        <row r="1627">
          <cell r="B1627">
            <v>39976</v>
          </cell>
          <cell r="C1627">
            <v>6</v>
          </cell>
        </row>
        <row r="1628">
          <cell r="B1628">
            <v>39977</v>
          </cell>
          <cell r="C1628">
            <v>6</v>
          </cell>
        </row>
        <row r="1629">
          <cell r="B1629">
            <v>39978</v>
          </cell>
          <cell r="C1629">
            <v>6</v>
          </cell>
        </row>
        <row r="1630">
          <cell r="B1630">
            <v>39979</v>
          </cell>
          <cell r="C1630">
            <v>6</v>
          </cell>
        </row>
        <row r="1631">
          <cell r="B1631">
            <v>39980</v>
          </cell>
          <cell r="C1631">
            <v>6</v>
          </cell>
        </row>
        <row r="1632">
          <cell r="B1632">
            <v>39981</v>
          </cell>
          <cell r="C1632">
            <v>6</v>
          </cell>
        </row>
        <row r="1633">
          <cell r="B1633">
            <v>39982</v>
          </cell>
          <cell r="C1633">
            <v>6</v>
          </cell>
        </row>
        <row r="1634">
          <cell r="B1634">
            <v>39983</v>
          </cell>
          <cell r="C1634">
            <v>6</v>
          </cell>
        </row>
        <row r="1635">
          <cell r="B1635">
            <v>39984</v>
          </cell>
          <cell r="C1635">
            <v>6</v>
          </cell>
        </row>
        <row r="1636">
          <cell r="B1636">
            <v>39985</v>
          </cell>
          <cell r="C1636">
            <v>6</v>
          </cell>
        </row>
        <row r="1637">
          <cell r="B1637">
            <v>39986</v>
          </cell>
          <cell r="C1637">
            <v>6</v>
          </cell>
        </row>
        <row r="1638">
          <cell r="B1638">
            <v>39987</v>
          </cell>
          <cell r="C1638">
            <v>6</v>
          </cell>
        </row>
        <row r="1639">
          <cell r="B1639">
            <v>39988</v>
          </cell>
          <cell r="C1639">
            <v>6</v>
          </cell>
        </row>
        <row r="1640">
          <cell r="B1640">
            <v>39989</v>
          </cell>
          <cell r="C1640">
            <v>6</v>
          </cell>
        </row>
        <row r="1641">
          <cell r="B1641">
            <v>39990</v>
          </cell>
          <cell r="C1641">
            <v>6</v>
          </cell>
        </row>
        <row r="1642">
          <cell r="B1642">
            <v>39991</v>
          </cell>
          <cell r="C1642">
            <v>6</v>
          </cell>
        </row>
        <row r="1643">
          <cell r="B1643">
            <v>39992</v>
          </cell>
          <cell r="C1643">
            <v>6</v>
          </cell>
        </row>
        <row r="1644">
          <cell r="B1644">
            <v>39993</v>
          </cell>
          <cell r="C1644">
            <v>6</v>
          </cell>
        </row>
        <row r="1645">
          <cell r="B1645">
            <v>39994</v>
          </cell>
          <cell r="C1645">
            <v>6</v>
          </cell>
        </row>
        <row r="1646">
          <cell r="B1646">
            <v>39995</v>
          </cell>
          <cell r="C1646">
            <v>7</v>
          </cell>
        </row>
        <row r="1647">
          <cell r="B1647">
            <v>39996</v>
          </cell>
          <cell r="C1647">
            <v>7</v>
          </cell>
        </row>
        <row r="1648">
          <cell r="B1648">
            <v>39997</v>
          </cell>
          <cell r="C1648">
            <v>7</v>
          </cell>
        </row>
        <row r="1649">
          <cell r="B1649">
            <v>39998</v>
          </cell>
          <cell r="C1649">
            <v>7</v>
          </cell>
        </row>
        <row r="1650">
          <cell r="B1650">
            <v>39999</v>
          </cell>
          <cell r="C1650">
            <v>7</v>
          </cell>
        </row>
        <row r="1651">
          <cell r="B1651">
            <v>40000</v>
          </cell>
          <cell r="C1651">
            <v>7</v>
          </cell>
        </row>
        <row r="1652">
          <cell r="B1652">
            <v>40001</v>
          </cell>
          <cell r="C1652">
            <v>7</v>
          </cell>
        </row>
        <row r="1653">
          <cell r="B1653">
            <v>40002</v>
          </cell>
          <cell r="C1653">
            <v>7</v>
          </cell>
        </row>
        <row r="1654">
          <cell r="B1654">
            <v>40003</v>
          </cell>
          <cell r="C1654">
            <v>7</v>
          </cell>
        </row>
        <row r="1655">
          <cell r="B1655">
            <v>40004</v>
          </cell>
          <cell r="C1655">
            <v>7</v>
          </cell>
        </row>
        <row r="1656">
          <cell r="B1656">
            <v>40005</v>
          </cell>
          <cell r="C1656">
            <v>7</v>
          </cell>
        </row>
        <row r="1657">
          <cell r="B1657">
            <v>40006</v>
          </cell>
          <cell r="C1657">
            <v>7</v>
          </cell>
        </row>
        <row r="1658">
          <cell r="B1658">
            <v>40007</v>
          </cell>
          <cell r="C1658">
            <v>7</v>
          </cell>
        </row>
        <row r="1659">
          <cell r="B1659">
            <v>40008</v>
          </cell>
          <cell r="C1659">
            <v>7</v>
          </cell>
        </row>
        <row r="1660">
          <cell r="B1660">
            <v>40009</v>
          </cell>
          <cell r="C1660">
            <v>7</v>
          </cell>
        </row>
        <row r="1661">
          <cell r="B1661">
            <v>40010</v>
          </cell>
          <cell r="C1661">
            <v>7</v>
          </cell>
        </row>
        <row r="1662">
          <cell r="B1662">
            <v>40011</v>
          </cell>
          <cell r="C1662">
            <v>7</v>
          </cell>
        </row>
        <row r="1663">
          <cell r="B1663">
            <v>40012</v>
          </cell>
          <cell r="C1663">
            <v>7</v>
          </cell>
        </row>
        <row r="1664">
          <cell r="B1664">
            <v>40013</v>
          </cell>
          <cell r="C1664">
            <v>7</v>
          </cell>
        </row>
        <row r="1665">
          <cell r="B1665">
            <v>40014</v>
          </cell>
          <cell r="C1665">
            <v>7</v>
          </cell>
        </row>
        <row r="1666">
          <cell r="B1666">
            <v>40015</v>
          </cell>
          <cell r="C1666">
            <v>7</v>
          </cell>
        </row>
        <row r="1667">
          <cell r="B1667">
            <v>40016</v>
          </cell>
          <cell r="C1667">
            <v>7</v>
          </cell>
        </row>
        <row r="1668">
          <cell r="B1668">
            <v>40017</v>
          </cell>
          <cell r="C1668">
            <v>7</v>
          </cell>
        </row>
        <row r="1669">
          <cell r="B1669">
            <v>40018</v>
          </cell>
          <cell r="C1669">
            <v>7</v>
          </cell>
        </row>
        <row r="1670">
          <cell r="B1670">
            <v>40019</v>
          </cell>
          <cell r="C1670">
            <v>7</v>
          </cell>
        </row>
        <row r="1671">
          <cell r="B1671">
            <v>40020</v>
          </cell>
          <cell r="C1671">
            <v>7</v>
          </cell>
        </row>
        <row r="1672">
          <cell r="B1672">
            <v>40021</v>
          </cell>
          <cell r="C1672">
            <v>7</v>
          </cell>
        </row>
        <row r="1673">
          <cell r="B1673">
            <v>40022</v>
          </cell>
          <cell r="C1673">
            <v>7</v>
          </cell>
        </row>
        <row r="1674">
          <cell r="B1674">
            <v>40023</v>
          </cell>
          <cell r="C1674">
            <v>7</v>
          </cell>
        </row>
        <row r="1675">
          <cell r="B1675">
            <v>40024</v>
          </cell>
          <cell r="C1675">
            <v>7</v>
          </cell>
        </row>
        <row r="1676">
          <cell r="B1676">
            <v>40025</v>
          </cell>
          <cell r="C1676">
            <v>7</v>
          </cell>
        </row>
        <row r="1677">
          <cell r="B1677">
            <v>40026</v>
          </cell>
          <cell r="C1677">
            <v>8</v>
          </cell>
        </row>
        <row r="1678">
          <cell r="B1678">
            <v>40027</v>
          </cell>
          <cell r="C1678">
            <v>8</v>
          </cell>
        </row>
        <row r="1679">
          <cell r="B1679">
            <v>40028</v>
          </cell>
          <cell r="C1679">
            <v>8</v>
          </cell>
        </row>
        <row r="1680">
          <cell r="B1680">
            <v>40029</v>
          </cell>
          <cell r="C1680">
            <v>8</v>
          </cell>
        </row>
        <row r="1681">
          <cell r="B1681">
            <v>40030</v>
          </cell>
          <cell r="C1681">
            <v>8</v>
          </cell>
        </row>
        <row r="1682">
          <cell r="B1682">
            <v>40031</v>
          </cell>
          <cell r="C1682">
            <v>8</v>
          </cell>
        </row>
        <row r="1683">
          <cell r="B1683">
            <v>40032</v>
          </cell>
          <cell r="C1683">
            <v>8</v>
          </cell>
        </row>
        <row r="1684">
          <cell r="B1684">
            <v>40033</v>
          </cell>
          <cell r="C1684">
            <v>8</v>
          </cell>
        </row>
        <row r="1685">
          <cell r="B1685">
            <v>40034</v>
          </cell>
          <cell r="C1685">
            <v>8</v>
          </cell>
        </row>
        <row r="1686">
          <cell r="B1686">
            <v>40035</v>
          </cell>
          <cell r="C1686">
            <v>8</v>
          </cell>
        </row>
        <row r="1687">
          <cell r="B1687">
            <v>40036</v>
          </cell>
          <cell r="C1687">
            <v>8</v>
          </cell>
        </row>
        <row r="1688">
          <cell r="B1688">
            <v>40037</v>
          </cell>
          <cell r="C1688">
            <v>8</v>
          </cell>
        </row>
        <row r="1689">
          <cell r="B1689">
            <v>40038</v>
          </cell>
          <cell r="C1689">
            <v>8</v>
          </cell>
        </row>
        <row r="1690">
          <cell r="B1690">
            <v>40039</v>
          </cell>
          <cell r="C1690">
            <v>8</v>
          </cell>
        </row>
        <row r="1691">
          <cell r="B1691">
            <v>40040</v>
          </cell>
          <cell r="C1691">
            <v>8</v>
          </cell>
        </row>
        <row r="1692">
          <cell r="B1692">
            <v>40041</v>
          </cell>
          <cell r="C1692">
            <v>8</v>
          </cell>
        </row>
        <row r="1693">
          <cell r="B1693">
            <v>40042</v>
          </cell>
          <cell r="C1693">
            <v>8</v>
          </cell>
        </row>
        <row r="1694">
          <cell r="B1694">
            <v>40043</v>
          </cell>
          <cell r="C1694">
            <v>8</v>
          </cell>
        </row>
        <row r="1695">
          <cell r="B1695">
            <v>40044</v>
          </cell>
          <cell r="C1695">
            <v>8</v>
          </cell>
        </row>
        <row r="1696">
          <cell r="B1696">
            <v>40045</v>
          </cell>
          <cell r="C1696">
            <v>8</v>
          </cell>
        </row>
        <row r="1697">
          <cell r="B1697">
            <v>40046</v>
          </cell>
          <cell r="C1697">
            <v>8</v>
          </cell>
        </row>
        <row r="1698">
          <cell r="B1698">
            <v>40047</v>
          </cell>
          <cell r="C1698">
            <v>8</v>
          </cell>
        </row>
        <row r="1699">
          <cell r="B1699">
            <v>40048</v>
          </cell>
          <cell r="C1699">
            <v>8</v>
          </cell>
        </row>
        <row r="1700">
          <cell r="B1700">
            <v>40049</v>
          </cell>
          <cell r="C1700">
            <v>8</v>
          </cell>
        </row>
        <row r="1701">
          <cell r="B1701">
            <v>40050</v>
          </cell>
          <cell r="C1701">
            <v>8</v>
          </cell>
        </row>
        <row r="1702">
          <cell r="B1702">
            <v>40051</v>
          </cell>
          <cell r="C1702">
            <v>8</v>
          </cell>
        </row>
        <row r="1703">
          <cell r="B1703">
            <v>40052</v>
          </cell>
          <cell r="C1703">
            <v>8</v>
          </cell>
        </row>
        <row r="1704">
          <cell r="B1704">
            <v>40053</v>
          </cell>
          <cell r="C1704">
            <v>8</v>
          </cell>
        </row>
        <row r="1705">
          <cell r="B1705">
            <v>40054</v>
          </cell>
          <cell r="C1705">
            <v>8</v>
          </cell>
        </row>
        <row r="1706">
          <cell r="B1706">
            <v>40055</v>
          </cell>
          <cell r="C1706">
            <v>8</v>
          </cell>
        </row>
        <row r="1707">
          <cell r="B1707">
            <v>40056</v>
          </cell>
          <cell r="C1707">
            <v>8</v>
          </cell>
        </row>
        <row r="1708">
          <cell r="B1708">
            <v>40057</v>
          </cell>
          <cell r="C1708">
            <v>9</v>
          </cell>
        </row>
        <row r="1709">
          <cell r="B1709">
            <v>40058</v>
          </cell>
          <cell r="C1709">
            <v>9</v>
          </cell>
        </row>
        <row r="1710">
          <cell r="B1710">
            <v>40059</v>
          </cell>
          <cell r="C1710">
            <v>9</v>
          </cell>
        </row>
        <row r="1711">
          <cell r="B1711">
            <v>40060</v>
          </cell>
          <cell r="C1711">
            <v>9</v>
          </cell>
        </row>
        <row r="1712">
          <cell r="B1712">
            <v>40061</v>
          </cell>
          <cell r="C1712">
            <v>9</v>
          </cell>
        </row>
        <row r="1713">
          <cell r="B1713">
            <v>40062</v>
          </cell>
          <cell r="C1713">
            <v>9</v>
          </cell>
        </row>
        <row r="1714">
          <cell r="B1714">
            <v>40063</v>
          </cell>
          <cell r="C1714">
            <v>9</v>
          </cell>
        </row>
        <row r="1715">
          <cell r="B1715">
            <v>40064</v>
          </cell>
          <cell r="C1715">
            <v>9</v>
          </cell>
        </row>
        <row r="1716">
          <cell r="B1716">
            <v>40065</v>
          </cell>
          <cell r="C1716">
            <v>9</v>
          </cell>
        </row>
        <row r="1717">
          <cell r="B1717">
            <v>40066</v>
          </cell>
          <cell r="C1717">
            <v>9</v>
          </cell>
        </row>
        <row r="1718">
          <cell r="B1718">
            <v>40067</v>
          </cell>
          <cell r="C1718">
            <v>9</v>
          </cell>
        </row>
        <row r="1719">
          <cell r="B1719">
            <v>40068</v>
          </cell>
          <cell r="C1719">
            <v>9</v>
          </cell>
        </row>
        <row r="1720">
          <cell r="B1720">
            <v>40069</v>
          </cell>
          <cell r="C1720">
            <v>9</v>
          </cell>
        </row>
        <row r="1721">
          <cell r="B1721">
            <v>40070</v>
          </cell>
          <cell r="C1721">
            <v>9</v>
          </cell>
        </row>
        <row r="1722">
          <cell r="B1722">
            <v>40071</v>
          </cell>
          <cell r="C1722">
            <v>9</v>
          </cell>
        </row>
        <row r="1723">
          <cell r="B1723">
            <v>40072</v>
          </cell>
          <cell r="C1723">
            <v>9</v>
          </cell>
        </row>
        <row r="1724">
          <cell r="B1724">
            <v>40073</v>
          </cell>
          <cell r="C1724">
            <v>9</v>
          </cell>
        </row>
        <row r="1725">
          <cell r="B1725">
            <v>40074</v>
          </cell>
          <cell r="C1725">
            <v>9</v>
          </cell>
        </row>
        <row r="1726">
          <cell r="B1726">
            <v>40075</v>
          </cell>
          <cell r="C1726">
            <v>9</v>
          </cell>
        </row>
        <row r="1727">
          <cell r="B1727">
            <v>40076</v>
          </cell>
          <cell r="C1727">
            <v>9</v>
          </cell>
        </row>
        <row r="1728">
          <cell r="B1728">
            <v>40077</v>
          </cell>
          <cell r="C1728">
            <v>9</v>
          </cell>
        </row>
        <row r="1729">
          <cell r="B1729">
            <v>40078</v>
          </cell>
          <cell r="C1729">
            <v>9</v>
          </cell>
        </row>
        <row r="1730">
          <cell r="B1730">
            <v>40079</v>
          </cell>
          <cell r="C1730">
            <v>9</v>
          </cell>
        </row>
        <row r="1731">
          <cell r="B1731">
            <v>40080</v>
          </cell>
          <cell r="C1731">
            <v>9</v>
          </cell>
        </row>
        <row r="1732">
          <cell r="B1732">
            <v>40081</v>
          </cell>
          <cell r="C1732">
            <v>9</v>
          </cell>
        </row>
        <row r="1733">
          <cell r="B1733">
            <v>40082</v>
          </cell>
          <cell r="C1733">
            <v>9</v>
          </cell>
        </row>
        <row r="1734">
          <cell r="B1734">
            <v>40083</v>
          </cell>
          <cell r="C1734">
            <v>9</v>
          </cell>
        </row>
        <row r="1735">
          <cell r="B1735">
            <v>40084</v>
          </cell>
          <cell r="C1735">
            <v>9</v>
          </cell>
        </row>
        <row r="1736">
          <cell r="B1736">
            <v>40085</v>
          </cell>
          <cell r="C1736">
            <v>9</v>
          </cell>
        </row>
        <row r="1737">
          <cell r="B1737">
            <v>40086</v>
          </cell>
          <cell r="C1737">
            <v>9</v>
          </cell>
        </row>
        <row r="1738">
          <cell r="B1738">
            <v>40087</v>
          </cell>
          <cell r="C1738">
            <v>10</v>
          </cell>
        </row>
        <row r="1739">
          <cell r="B1739">
            <v>40088</v>
          </cell>
          <cell r="C1739">
            <v>10</v>
          </cell>
        </row>
        <row r="1740">
          <cell r="B1740">
            <v>40089</v>
          </cell>
          <cell r="C1740">
            <v>10</v>
          </cell>
        </row>
        <row r="1741">
          <cell r="B1741">
            <v>40090</v>
          </cell>
          <cell r="C1741">
            <v>10</v>
          </cell>
        </row>
        <row r="1742">
          <cell r="B1742">
            <v>40091</v>
          </cell>
          <cell r="C1742">
            <v>10</v>
          </cell>
        </row>
        <row r="1743">
          <cell r="B1743">
            <v>40092</v>
          </cell>
          <cell r="C1743">
            <v>10</v>
          </cell>
        </row>
        <row r="1744">
          <cell r="B1744">
            <v>40093</v>
          </cell>
          <cell r="C1744">
            <v>10</v>
          </cell>
        </row>
        <row r="1745">
          <cell r="B1745">
            <v>40094</v>
          </cell>
          <cell r="C1745">
            <v>10</v>
          </cell>
        </row>
        <row r="1746">
          <cell r="B1746">
            <v>40095</v>
          </cell>
          <cell r="C1746">
            <v>10</v>
          </cell>
        </row>
        <row r="1747">
          <cell r="B1747">
            <v>40096</v>
          </cell>
          <cell r="C1747">
            <v>10</v>
          </cell>
        </row>
        <row r="1748">
          <cell r="B1748">
            <v>40097</v>
          </cell>
          <cell r="C1748">
            <v>10</v>
          </cell>
        </row>
        <row r="1749">
          <cell r="B1749">
            <v>40098</v>
          </cell>
          <cell r="C1749">
            <v>10</v>
          </cell>
        </row>
        <row r="1750">
          <cell r="B1750">
            <v>40099</v>
          </cell>
          <cell r="C1750">
            <v>10</v>
          </cell>
        </row>
        <row r="1751">
          <cell r="B1751">
            <v>40100</v>
          </cell>
          <cell r="C1751">
            <v>10</v>
          </cell>
        </row>
        <row r="1752">
          <cell r="B1752">
            <v>40101</v>
          </cell>
          <cell r="C1752">
            <v>10</v>
          </cell>
        </row>
        <row r="1753">
          <cell r="B1753">
            <v>40102</v>
          </cell>
          <cell r="C1753">
            <v>10</v>
          </cell>
        </row>
        <row r="1754">
          <cell r="B1754">
            <v>40103</v>
          </cell>
          <cell r="C1754">
            <v>10</v>
          </cell>
        </row>
        <row r="1755">
          <cell r="B1755">
            <v>40104</v>
          </cell>
          <cell r="C1755">
            <v>10</v>
          </cell>
        </row>
        <row r="1756">
          <cell r="B1756">
            <v>40105</v>
          </cell>
          <cell r="C1756">
            <v>10</v>
          </cell>
        </row>
        <row r="1757">
          <cell r="B1757">
            <v>40106</v>
          </cell>
          <cell r="C1757">
            <v>10</v>
          </cell>
        </row>
        <row r="1758">
          <cell r="B1758">
            <v>40107</v>
          </cell>
          <cell r="C1758">
            <v>10</v>
          </cell>
        </row>
        <row r="1759">
          <cell r="B1759">
            <v>40108</v>
          </cell>
          <cell r="C1759">
            <v>10</v>
          </cell>
        </row>
        <row r="1760">
          <cell r="B1760">
            <v>40109</v>
          </cell>
          <cell r="C1760">
            <v>10</v>
          </cell>
        </row>
        <row r="1761">
          <cell r="B1761">
            <v>40110</v>
          </cell>
          <cell r="C1761">
            <v>10</v>
          </cell>
        </row>
        <row r="1762">
          <cell r="B1762">
            <v>40111</v>
          </cell>
          <cell r="C1762">
            <v>10</v>
          </cell>
        </row>
        <row r="1763">
          <cell r="B1763">
            <v>40112</v>
          </cell>
          <cell r="C1763">
            <v>10</v>
          </cell>
        </row>
        <row r="1764">
          <cell r="B1764">
            <v>40113</v>
          </cell>
          <cell r="C1764">
            <v>10</v>
          </cell>
        </row>
        <row r="1765">
          <cell r="B1765">
            <v>40114</v>
          </cell>
          <cell r="C1765">
            <v>10</v>
          </cell>
        </row>
        <row r="1766">
          <cell r="B1766">
            <v>40115</v>
          </cell>
          <cell r="C1766">
            <v>10</v>
          </cell>
        </row>
        <row r="1767">
          <cell r="B1767">
            <v>40116</v>
          </cell>
          <cell r="C1767">
            <v>10</v>
          </cell>
        </row>
        <row r="1768">
          <cell r="B1768">
            <v>40117</v>
          </cell>
          <cell r="C1768">
            <v>10</v>
          </cell>
        </row>
        <row r="1769">
          <cell r="B1769">
            <v>40118</v>
          </cell>
          <cell r="C1769">
            <v>11</v>
          </cell>
        </row>
        <row r="1770">
          <cell r="B1770">
            <v>40119</v>
          </cell>
          <cell r="C1770">
            <v>11</v>
          </cell>
        </row>
        <row r="1771">
          <cell r="B1771">
            <v>40120</v>
          </cell>
          <cell r="C1771">
            <v>11</v>
          </cell>
        </row>
        <row r="1772">
          <cell r="B1772">
            <v>40121</v>
          </cell>
          <cell r="C1772">
            <v>11</v>
          </cell>
        </row>
        <row r="1773">
          <cell r="B1773">
            <v>40122</v>
          </cell>
          <cell r="C1773">
            <v>11</v>
          </cell>
        </row>
        <row r="1774">
          <cell r="B1774">
            <v>40123</v>
          </cell>
          <cell r="C1774">
            <v>11</v>
          </cell>
        </row>
        <row r="1775">
          <cell r="B1775">
            <v>40124</v>
          </cell>
          <cell r="C1775">
            <v>11</v>
          </cell>
        </row>
        <row r="1776">
          <cell r="B1776">
            <v>40125</v>
          </cell>
          <cell r="C1776">
            <v>11</v>
          </cell>
        </row>
        <row r="1777">
          <cell r="B1777">
            <v>40126</v>
          </cell>
          <cell r="C1777">
            <v>11</v>
          </cell>
        </row>
        <row r="1778">
          <cell r="B1778">
            <v>40127</v>
          </cell>
          <cell r="C1778">
            <v>11</v>
          </cell>
        </row>
        <row r="1779">
          <cell r="B1779">
            <v>40128</v>
          </cell>
          <cell r="C1779">
            <v>11</v>
          </cell>
        </row>
        <row r="1780">
          <cell r="B1780">
            <v>40129</v>
          </cell>
          <cell r="C1780">
            <v>11</v>
          </cell>
        </row>
        <row r="1781">
          <cell r="B1781">
            <v>40130</v>
          </cell>
          <cell r="C1781">
            <v>11</v>
          </cell>
        </row>
        <row r="1782">
          <cell r="B1782">
            <v>40131</v>
          </cell>
          <cell r="C1782">
            <v>11</v>
          </cell>
        </row>
        <row r="1783">
          <cell r="B1783">
            <v>40132</v>
          </cell>
          <cell r="C1783">
            <v>11</v>
          </cell>
        </row>
        <row r="1784">
          <cell r="B1784">
            <v>40133</v>
          </cell>
          <cell r="C1784">
            <v>11</v>
          </cell>
        </row>
        <row r="1785">
          <cell r="B1785">
            <v>40134</v>
          </cell>
          <cell r="C1785">
            <v>11</v>
          </cell>
        </row>
        <row r="1786">
          <cell r="B1786">
            <v>40135</v>
          </cell>
          <cell r="C1786">
            <v>11</v>
          </cell>
        </row>
        <row r="1787">
          <cell r="B1787">
            <v>40136</v>
          </cell>
          <cell r="C1787">
            <v>11</v>
          </cell>
        </row>
        <row r="1788">
          <cell r="B1788">
            <v>40137</v>
          </cell>
          <cell r="C1788">
            <v>11</v>
          </cell>
        </row>
        <row r="1789">
          <cell r="B1789">
            <v>40138</v>
          </cell>
          <cell r="C1789">
            <v>11</v>
          </cell>
        </row>
        <row r="1790">
          <cell r="B1790">
            <v>40139</v>
          </cell>
          <cell r="C1790">
            <v>11</v>
          </cell>
        </row>
        <row r="1791">
          <cell r="B1791">
            <v>40140</v>
          </cell>
          <cell r="C1791">
            <v>11</v>
          </cell>
        </row>
        <row r="1792">
          <cell r="B1792">
            <v>40141</v>
          </cell>
          <cell r="C1792">
            <v>11</v>
          </cell>
        </row>
        <row r="1793">
          <cell r="B1793">
            <v>40142</v>
          </cell>
          <cell r="C1793">
            <v>11</v>
          </cell>
        </row>
        <row r="1794">
          <cell r="B1794">
            <v>40143</v>
          </cell>
          <cell r="C1794">
            <v>11</v>
          </cell>
        </row>
        <row r="1795">
          <cell r="B1795">
            <v>40144</v>
          </cell>
          <cell r="C1795">
            <v>11</v>
          </cell>
        </row>
        <row r="1796">
          <cell r="B1796">
            <v>40145</v>
          </cell>
          <cell r="C1796">
            <v>11</v>
          </cell>
        </row>
        <row r="1797">
          <cell r="B1797">
            <v>40146</v>
          </cell>
          <cell r="C1797">
            <v>11</v>
          </cell>
        </row>
        <row r="1798">
          <cell r="B1798">
            <v>40147</v>
          </cell>
          <cell r="C1798">
            <v>11</v>
          </cell>
        </row>
        <row r="1799">
          <cell r="B1799">
            <v>40148</v>
          </cell>
          <cell r="C1799">
            <v>12</v>
          </cell>
        </row>
        <row r="1800">
          <cell r="B1800">
            <v>40149</v>
          </cell>
          <cell r="C1800">
            <v>12</v>
          </cell>
        </row>
        <row r="1801">
          <cell r="B1801">
            <v>40150</v>
          </cell>
          <cell r="C1801">
            <v>12</v>
          </cell>
        </row>
        <row r="1802">
          <cell r="B1802">
            <v>40151</v>
          </cell>
          <cell r="C1802">
            <v>12</v>
          </cell>
        </row>
        <row r="1803">
          <cell r="B1803">
            <v>40152</v>
          </cell>
          <cell r="C1803">
            <v>12</v>
          </cell>
        </row>
        <row r="1804">
          <cell r="B1804">
            <v>40153</v>
          </cell>
          <cell r="C1804">
            <v>12</v>
          </cell>
        </row>
        <row r="1805">
          <cell r="B1805">
            <v>40154</v>
          </cell>
          <cell r="C1805">
            <v>12</v>
          </cell>
        </row>
        <row r="1806">
          <cell r="B1806">
            <v>40155</v>
          </cell>
          <cell r="C1806">
            <v>12</v>
          </cell>
        </row>
        <row r="1807">
          <cell r="B1807">
            <v>40156</v>
          </cell>
          <cell r="C1807">
            <v>12</v>
          </cell>
        </row>
        <row r="1808">
          <cell r="B1808">
            <v>40157</v>
          </cell>
          <cell r="C1808">
            <v>12</v>
          </cell>
        </row>
        <row r="1809">
          <cell r="B1809">
            <v>40158</v>
          </cell>
          <cell r="C1809">
            <v>12</v>
          </cell>
        </row>
        <row r="1810">
          <cell r="B1810">
            <v>40159</v>
          </cell>
          <cell r="C1810">
            <v>12</v>
          </cell>
        </row>
        <row r="1811">
          <cell r="B1811">
            <v>40160</v>
          </cell>
          <cell r="C1811">
            <v>12</v>
          </cell>
        </row>
        <row r="1812">
          <cell r="B1812">
            <v>40161</v>
          </cell>
          <cell r="C1812">
            <v>12</v>
          </cell>
        </row>
        <row r="1813">
          <cell r="B1813">
            <v>40162</v>
          </cell>
          <cell r="C1813">
            <v>12</v>
          </cell>
        </row>
        <row r="1814">
          <cell r="B1814">
            <v>40163</v>
          </cell>
          <cell r="C1814">
            <v>12</v>
          </cell>
        </row>
        <row r="1815">
          <cell r="B1815">
            <v>40164</v>
          </cell>
          <cell r="C1815">
            <v>12</v>
          </cell>
        </row>
        <row r="1816">
          <cell r="B1816">
            <v>40165</v>
          </cell>
          <cell r="C1816">
            <v>12</v>
          </cell>
        </row>
        <row r="1817">
          <cell r="B1817">
            <v>40166</v>
          </cell>
          <cell r="C1817">
            <v>12</v>
          </cell>
        </row>
        <row r="1818">
          <cell r="B1818">
            <v>40167</v>
          </cell>
          <cell r="C1818">
            <v>12</v>
          </cell>
        </row>
        <row r="1819">
          <cell r="B1819">
            <v>40168</v>
          </cell>
          <cell r="C1819">
            <v>12</v>
          </cell>
        </row>
        <row r="1820">
          <cell r="B1820">
            <v>40169</v>
          </cell>
          <cell r="C1820">
            <v>12</v>
          </cell>
        </row>
        <row r="1821">
          <cell r="B1821">
            <v>40170</v>
          </cell>
          <cell r="C1821">
            <v>12</v>
          </cell>
        </row>
        <row r="1822">
          <cell r="B1822">
            <v>40171</v>
          </cell>
          <cell r="C1822">
            <v>12</v>
          </cell>
        </row>
        <row r="1823">
          <cell r="B1823">
            <v>40172</v>
          </cell>
          <cell r="C1823">
            <v>12</v>
          </cell>
        </row>
        <row r="1824">
          <cell r="B1824">
            <v>40173</v>
          </cell>
          <cell r="C1824">
            <v>12</v>
          </cell>
        </row>
        <row r="1825">
          <cell r="B1825">
            <v>40174</v>
          </cell>
          <cell r="C1825">
            <v>12</v>
          </cell>
        </row>
        <row r="1826">
          <cell r="B1826">
            <v>40175</v>
          </cell>
          <cell r="C1826">
            <v>12</v>
          </cell>
        </row>
        <row r="1827">
          <cell r="B1827">
            <v>40176</v>
          </cell>
          <cell r="C1827">
            <v>12</v>
          </cell>
        </row>
        <row r="1828">
          <cell r="B1828">
            <v>40177</v>
          </cell>
          <cell r="C1828">
            <v>12</v>
          </cell>
        </row>
        <row r="1829">
          <cell r="B1829">
            <v>40178</v>
          </cell>
          <cell r="C1829">
            <v>12</v>
          </cell>
        </row>
        <row r="1830">
          <cell r="B1830">
            <v>40179</v>
          </cell>
          <cell r="C1830">
            <v>1</v>
          </cell>
        </row>
        <row r="1831">
          <cell r="B1831">
            <v>40180</v>
          </cell>
          <cell r="C1831">
            <v>1</v>
          </cell>
        </row>
        <row r="1832">
          <cell r="B1832">
            <v>40181</v>
          </cell>
          <cell r="C1832">
            <v>1</v>
          </cell>
        </row>
        <row r="1833">
          <cell r="B1833">
            <v>40182</v>
          </cell>
          <cell r="C1833">
            <v>1</v>
          </cell>
        </row>
        <row r="1834">
          <cell r="B1834">
            <v>40183</v>
          </cell>
          <cell r="C1834">
            <v>1</v>
          </cell>
        </row>
        <row r="1835">
          <cell r="B1835">
            <v>40184</v>
          </cell>
          <cell r="C1835">
            <v>1</v>
          </cell>
        </row>
        <row r="1836">
          <cell r="B1836">
            <v>40185</v>
          </cell>
          <cell r="C1836">
            <v>1</v>
          </cell>
        </row>
        <row r="1837">
          <cell r="B1837">
            <v>40186</v>
          </cell>
          <cell r="C1837">
            <v>1</v>
          </cell>
        </row>
        <row r="1838">
          <cell r="B1838">
            <v>40187</v>
          </cell>
          <cell r="C1838">
            <v>1</v>
          </cell>
        </row>
        <row r="1839">
          <cell r="B1839">
            <v>40188</v>
          </cell>
          <cell r="C1839">
            <v>1</v>
          </cell>
        </row>
        <row r="1840">
          <cell r="B1840">
            <v>40189</v>
          </cell>
          <cell r="C1840">
            <v>1</v>
          </cell>
        </row>
        <row r="1841">
          <cell r="B1841">
            <v>40190</v>
          </cell>
          <cell r="C1841">
            <v>1</v>
          </cell>
        </row>
        <row r="1842">
          <cell r="B1842">
            <v>40191</v>
          </cell>
          <cell r="C1842">
            <v>1</v>
          </cell>
        </row>
        <row r="1843">
          <cell r="B1843">
            <v>40192</v>
          </cell>
          <cell r="C1843">
            <v>1</v>
          </cell>
        </row>
        <row r="1844">
          <cell r="B1844">
            <v>40193</v>
          </cell>
          <cell r="C1844">
            <v>1</v>
          </cell>
        </row>
        <row r="1845">
          <cell r="B1845">
            <v>40194</v>
          </cell>
          <cell r="C1845">
            <v>1</v>
          </cell>
        </row>
        <row r="1846">
          <cell r="B1846">
            <v>40195</v>
          </cell>
          <cell r="C1846">
            <v>1</v>
          </cell>
        </row>
        <row r="1847">
          <cell r="B1847">
            <v>40196</v>
          </cell>
          <cell r="C1847">
            <v>1</v>
          </cell>
        </row>
        <row r="1848">
          <cell r="B1848">
            <v>40197</v>
          </cell>
          <cell r="C1848">
            <v>1</v>
          </cell>
        </row>
        <row r="1849">
          <cell r="B1849">
            <v>40198</v>
          </cell>
          <cell r="C1849">
            <v>1</v>
          </cell>
        </row>
        <row r="1850">
          <cell r="B1850">
            <v>40199</v>
          </cell>
          <cell r="C1850">
            <v>1</v>
          </cell>
        </row>
        <row r="1851">
          <cell r="B1851">
            <v>40200</v>
          </cell>
          <cell r="C1851">
            <v>1</v>
          </cell>
        </row>
        <row r="1852">
          <cell r="B1852">
            <v>40201</v>
          </cell>
          <cell r="C1852">
            <v>1</v>
          </cell>
        </row>
        <row r="1853">
          <cell r="B1853">
            <v>40202</v>
          </cell>
          <cell r="C1853">
            <v>1</v>
          </cell>
        </row>
        <row r="1854">
          <cell r="B1854">
            <v>40203</v>
          </cell>
          <cell r="C1854">
            <v>1</v>
          </cell>
        </row>
        <row r="1855">
          <cell r="B1855">
            <v>40204</v>
          </cell>
          <cell r="C1855">
            <v>1</v>
          </cell>
        </row>
        <row r="1856">
          <cell r="B1856">
            <v>40205</v>
          </cell>
          <cell r="C1856">
            <v>1</v>
          </cell>
        </row>
        <row r="1857">
          <cell r="B1857">
            <v>40206</v>
          </cell>
          <cell r="C1857">
            <v>1</v>
          </cell>
        </row>
        <row r="1858">
          <cell r="B1858">
            <v>40207</v>
          </cell>
          <cell r="C1858">
            <v>1</v>
          </cell>
        </row>
        <row r="1859">
          <cell r="B1859">
            <v>40208</v>
          </cell>
          <cell r="C1859">
            <v>1</v>
          </cell>
        </row>
        <row r="1860">
          <cell r="B1860">
            <v>40209</v>
          </cell>
          <cell r="C1860">
            <v>1</v>
          </cell>
        </row>
        <row r="1861">
          <cell r="B1861">
            <v>40210</v>
          </cell>
          <cell r="C1861">
            <v>2</v>
          </cell>
        </row>
        <row r="1862">
          <cell r="B1862">
            <v>40211</v>
          </cell>
          <cell r="C1862">
            <v>2</v>
          </cell>
        </row>
        <row r="1863">
          <cell r="B1863">
            <v>40212</v>
          </cell>
          <cell r="C1863">
            <v>2</v>
          </cell>
        </row>
        <row r="1864">
          <cell r="B1864">
            <v>40213</v>
          </cell>
          <cell r="C1864">
            <v>2</v>
          </cell>
        </row>
        <row r="1865">
          <cell r="B1865">
            <v>40214</v>
          </cell>
          <cell r="C1865">
            <v>2</v>
          </cell>
        </row>
        <row r="1866">
          <cell r="B1866">
            <v>40215</v>
          </cell>
          <cell r="C1866">
            <v>2</v>
          </cell>
        </row>
        <row r="1867">
          <cell r="B1867">
            <v>40216</v>
          </cell>
          <cell r="C1867">
            <v>2</v>
          </cell>
        </row>
        <row r="1868">
          <cell r="B1868">
            <v>40217</v>
          </cell>
          <cell r="C1868">
            <v>2</v>
          </cell>
        </row>
        <row r="1869">
          <cell r="B1869">
            <v>40218</v>
          </cell>
          <cell r="C1869">
            <v>2</v>
          </cell>
        </row>
        <row r="1870">
          <cell r="B1870">
            <v>40219</v>
          </cell>
          <cell r="C1870">
            <v>2</v>
          </cell>
        </row>
        <row r="1871">
          <cell r="B1871">
            <v>40220</v>
          </cell>
          <cell r="C1871">
            <v>2</v>
          </cell>
        </row>
        <row r="1872">
          <cell r="B1872">
            <v>40221</v>
          </cell>
          <cell r="C1872">
            <v>2</v>
          </cell>
        </row>
        <row r="1873">
          <cell r="B1873">
            <v>40222</v>
          </cell>
          <cell r="C1873">
            <v>2</v>
          </cell>
        </row>
        <row r="1874">
          <cell r="B1874">
            <v>40223</v>
          </cell>
          <cell r="C1874">
            <v>2</v>
          </cell>
        </row>
        <row r="1875">
          <cell r="B1875">
            <v>40224</v>
          </cell>
          <cell r="C1875">
            <v>2</v>
          </cell>
        </row>
        <row r="1876">
          <cell r="B1876">
            <v>40225</v>
          </cell>
          <cell r="C1876">
            <v>2</v>
          </cell>
        </row>
        <row r="1877">
          <cell r="B1877">
            <v>40226</v>
          </cell>
          <cell r="C1877">
            <v>2</v>
          </cell>
        </row>
        <row r="1878">
          <cell r="B1878">
            <v>40227</v>
          </cell>
          <cell r="C1878">
            <v>2</v>
          </cell>
        </row>
        <row r="1879">
          <cell r="B1879">
            <v>40228</v>
          </cell>
          <cell r="C1879">
            <v>2</v>
          </cell>
        </row>
        <row r="1880">
          <cell r="B1880">
            <v>40229</v>
          </cell>
          <cell r="C1880">
            <v>2</v>
          </cell>
        </row>
        <row r="1881">
          <cell r="B1881">
            <v>40230</v>
          </cell>
          <cell r="C1881">
            <v>2</v>
          </cell>
        </row>
        <row r="1882">
          <cell r="B1882">
            <v>40231</v>
          </cell>
          <cell r="C1882">
            <v>2</v>
          </cell>
        </row>
        <row r="1883">
          <cell r="B1883">
            <v>40232</v>
          </cell>
          <cell r="C1883">
            <v>2</v>
          </cell>
        </row>
        <row r="1884">
          <cell r="B1884">
            <v>40233</v>
          </cell>
          <cell r="C1884">
            <v>2</v>
          </cell>
        </row>
        <row r="1885">
          <cell r="B1885">
            <v>40234</v>
          </cell>
          <cell r="C1885">
            <v>2</v>
          </cell>
        </row>
        <row r="1886">
          <cell r="B1886">
            <v>40235</v>
          </cell>
          <cell r="C1886">
            <v>2</v>
          </cell>
        </row>
        <row r="1887">
          <cell r="B1887">
            <v>40236</v>
          </cell>
          <cell r="C1887">
            <v>2</v>
          </cell>
        </row>
        <row r="1888">
          <cell r="B1888">
            <v>40237</v>
          </cell>
          <cell r="C1888">
            <v>2</v>
          </cell>
        </row>
        <row r="1889">
          <cell r="B1889">
            <v>40238</v>
          </cell>
          <cell r="C1889">
            <v>3</v>
          </cell>
        </row>
        <row r="1890">
          <cell r="B1890">
            <v>40239</v>
          </cell>
          <cell r="C1890">
            <v>3</v>
          </cell>
        </row>
        <row r="1891">
          <cell r="B1891">
            <v>40240</v>
          </cell>
          <cell r="C1891">
            <v>3</v>
          </cell>
        </row>
        <row r="1892">
          <cell r="B1892">
            <v>40241</v>
          </cell>
          <cell r="C1892">
            <v>3</v>
          </cell>
        </row>
        <row r="1893">
          <cell r="B1893">
            <v>40242</v>
          </cell>
          <cell r="C1893">
            <v>3</v>
          </cell>
        </row>
        <row r="1894">
          <cell r="B1894">
            <v>40243</v>
          </cell>
          <cell r="C1894">
            <v>3</v>
          </cell>
        </row>
        <row r="1895">
          <cell r="B1895">
            <v>40244</v>
          </cell>
          <cell r="C1895">
            <v>3</v>
          </cell>
        </row>
        <row r="1896">
          <cell r="B1896">
            <v>40245</v>
          </cell>
          <cell r="C1896">
            <v>3</v>
          </cell>
        </row>
        <row r="1897">
          <cell r="B1897">
            <v>40246</v>
          </cell>
          <cell r="C1897">
            <v>3</v>
          </cell>
        </row>
        <row r="1898">
          <cell r="B1898">
            <v>40247</v>
          </cell>
          <cell r="C1898">
            <v>3</v>
          </cell>
        </row>
        <row r="1899">
          <cell r="B1899">
            <v>40248</v>
          </cell>
          <cell r="C1899">
            <v>3</v>
          </cell>
        </row>
        <row r="1900">
          <cell r="B1900">
            <v>40249</v>
          </cell>
          <cell r="C1900">
            <v>3</v>
          </cell>
        </row>
        <row r="1901">
          <cell r="B1901">
            <v>40250</v>
          </cell>
          <cell r="C1901">
            <v>3</v>
          </cell>
        </row>
        <row r="1902">
          <cell r="B1902">
            <v>40251</v>
          </cell>
          <cell r="C1902">
            <v>3</v>
          </cell>
        </row>
        <row r="1903">
          <cell r="B1903">
            <v>40252</v>
          </cell>
          <cell r="C1903">
            <v>3</v>
          </cell>
        </row>
        <row r="1904">
          <cell r="B1904">
            <v>40253</v>
          </cell>
          <cell r="C1904">
            <v>3</v>
          </cell>
        </row>
        <row r="1905">
          <cell r="B1905">
            <v>40254</v>
          </cell>
          <cell r="C1905">
            <v>3</v>
          </cell>
        </row>
        <row r="1906">
          <cell r="B1906">
            <v>40255</v>
          </cell>
          <cell r="C1906">
            <v>3</v>
          </cell>
        </row>
        <row r="1907">
          <cell r="B1907">
            <v>40256</v>
          </cell>
          <cell r="C1907">
            <v>3</v>
          </cell>
        </row>
        <row r="1908">
          <cell r="B1908">
            <v>40257</v>
          </cell>
          <cell r="C1908">
            <v>3</v>
          </cell>
        </row>
        <row r="1909">
          <cell r="B1909">
            <v>40258</v>
          </cell>
          <cell r="C1909">
            <v>3</v>
          </cell>
        </row>
        <row r="1910">
          <cell r="B1910">
            <v>40259</v>
          </cell>
          <cell r="C1910">
            <v>3</v>
          </cell>
        </row>
        <row r="1911">
          <cell r="B1911">
            <v>40260</v>
          </cell>
          <cell r="C1911">
            <v>3</v>
          </cell>
        </row>
        <row r="1912">
          <cell r="B1912">
            <v>40261</v>
          </cell>
          <cell r="C1912">
            <v>3</v>
          </cell>
        </row>
        <row r="1913">
          <cell r="B1913">
            <v>40262</v>
          </cell>
          <cell r="C1913">
            <v>3</v>
          </cell>
        </row>
        <row r="1914">
          <cell r="B1914">
            <v>40263</v>
          </cell>
          <cell r="C1914">
            <v>3</v>
          </cell>
        </row>
        <row r="1915">
          <cell r="B1915">
            <v>40264</v>
          </cell>
          <cell r="C1915">
            <v>3</v>
          </cell>
        </row>
        <row r="1916">
          <cell r="B1916">
            <v>40265</v>
          </cell>
          <cell r="C1916">
            <v>3</v>
          </cell>
        </row>
        <row r="1917">
          <cell r="B1917">
            <v>40266</v>
          </cell>
          <cell r="C1917">
            <v>3</v>
          </cell>
        </row>
        <row r="1918">
          <cell r="B1918">
            <v>40267</v>
          </cell>
          <cell r="C1918">
            <v>3</v>
          </cell>
        </row>
        <row r="1919">
          <cell r="B1919">
            <v>40268</v>
          </cell>
          <cell r="C1919">
            <v>3</v>
          </cell>
        </row>
        <row r="1920">
          <cell r="B1920">
            <v>40269</v>
          </cell>
          <cell r="C1920">
            <v>4</v>
          </cell>
        </row>
        <row r="1921">
          <cell r="B1921">
            <v>40270</v>
          </cell>
          <cell r="C1921">
            <v>4</v>
          </cell>
        </row>
        <row r="1922">
          <cell r="B1922">
            <v>40271</v>
          </cell>
          <cell r="C1922">
            <v>4</v>
          </cell>
        </row>
        <row r="1923">
          <cell r="B1923">
            <v>40272</v>
          </cell>
          <cell r="C1923">
            <v>4</v>
          </cell>
        </row>
        <row r="1924">
          <cell r="B1924">
            <v>40273</v>
          </cell>
          <cell r="C1924">
            <v>4</v>
          </cell>
        </row>
        <row r="1925">
          <cell r="B1925">
            <v>40274</v>
          </cell>
          <cell r="C1925">
            <v>4</v>
          </cell>
        </row>
        <row r="1926">
          <cell r="B1926">
            <v>40275</v>
          </cell>
          <cell r="C1926">
            <v>4</v>
          </cell>
        </row>
        <row r="1927">
          <cell r="B1927">
            <v>40276</v>
          </cell>
          <cell r="C1927">
            <v>4</v>
          </cell>
        </row>
        <row r="1928">
          <cell r="B1928">
            <v>40277</v>
          </cell>
          <cell r="C1928">
            <v>4</v>
          </cell>
        </row>
        <row r="1929">
          <cell r="B1929">
            <v>40278</v>
          </cell>
          <cell r="C1929">
            <v>4</v>
          </cell>
        </row>
        <row r="1930">
          <cell r="B1930">
            <v>40279</v>
          </cell>
          <cell r="C1930">
            <v>4</v>
          </cell>
        </row>
        <row r="1931">
          <cell r="B1931">
            <v>40280</v>
          </cell>
          <cell r="C1931">
            <v>4</v>
          </cell>
        </row>
        <row r="1932">
          <cell r="B1932">
            <v>40281</v>
          </cell>
          <cell r="C1932">
            <v>4</v>
          </cell>
        </row>
        <row r="1933">
          <cell r="B1933">
            <v>40282</v>
          </cell>
          <cell r="C1933">
            <v>4</v>
          </cell>
        </row>
        <row r="1934">
          <cell r="B1934">
            <v>40283</v>
          </cell>
          <cell r="C1934">
            <v>4</v>
          </cell>
        </row>
        <row r="1935">
          <cell r="B1935">
            <v>40284</v>
          </cell>
          <cell r="C1935">
            <v>4</v>
          </cell>
        </row>
        <row r="1936">
          <cell r="B1936">
            <v>40285</v>
          </cell>
          <cell r="C1936">
            <v>4</v>
          </cell>
        </row>
        <row r="1937">
          <cell r="B1937">
            <v>40286</v>
          </cell>
          <cell r="C1937">
            <v>4</v>
          </cell>
        </row>
        <row r="1938">
          <cell r="B1938">
            <v>40287</v>
          </cell>
          <cell r="C1938">
            <v>4</v>
          </cell>
        </row>
        <row r="1939">
          <cell r="B1939">
            <v>40288</v>
          </cell>
          <cell r="C1939">
            <v>4</v>
          </cell>
        </row>
        <row r="1940">
          <cell r="B1940">
            <v>40289</v>
          </cell>
          <cell r="C1940">
            <v>4</v>
          </cell>
        </row>
        <row r="1941">
          <cell r="B1941">
            <v>40290</v>
          </cell>
          <cell r="C1941">
            <v>4</v>
          </cell>
        </row>
        <row r="1942">
          <cell r="B1942">
            <v>40291</v>
          </cell>
          <cell r="C1942">
            <v>4</v>
          </cell>
        </row>
        <row r="1943">
          <cell r="B1943">
            <v>40292</v>
          </cell>
          <cell r="C1943">
            <v>4</v>
          </cell>
        </row>
        <row r="1944">
          <cell r="B1944">
            <v>40293</v>
          </cell>
          <cell r="C1944">
            <v>4</v>
          </cell>
        </row>
        <row r="1945">
          <cell r="B1945">
            <v>40294</v>
          </cell>
          <cell r="C1945">
            <v>4</v>
          </cell>
        </row>
        <row r="1946">
          <cell r="B1946">
            <v>40295</v>
          </cell>
          <cell r="C1946">
            <v>4</v>
          </cell>
        </row>
        <row r="1947">
          <cell r="B1947">
            <v>40296</v>
          </cell>
          <cell r="C1947">
            <v>4</v>
          </cell>
        </row>
        <row r="1948">
          <cell r="B1948">
            <v>40297</v>
          </cell>
          <cell r="C1948">
            <v>4</v>
          </cell>
        </row>
        <row r="1949">
          <cell r="B1949">
            <v>40298</v>
          </cell>
          <cell r="C1949">
            <v>4</v>
          </cell>
        </row>
        <row r="1950">
          <cell r="B1950">
            <v>40299</v>
          </cell>
          <cell r="C1950">
            <v>5</v>
          </cell>
        </row>
        <row r="1951">
          <cell r="B1951">
            <v>40300</v>
          </cell>
          <cell r="C1951">
            <v>5</v>
          </cell>
        </row>
        <row r="1952">
          <cell r="B1952">
            <v>40301</v>
          </cell>
          <cell r="C1952">
            <v>5</v>
          </cell>
        </row>
        <row r="1953">
          <cell r="B1953">
            <v>40302</v>
          </cell>
          <cell r="C1953">
            <v>5</v>
          </cell>
        </row>
        <row r="1954">
          <cell r="B1954">
            <v>40303</v>
          </cell>
          <cell r="C1954">
            <v>5</v>
          </cell>
        </row>
        <row r="1955">
          <cell r="B1955">
            <v>40304</v>
          </cell>
          <cell r="C1955">
            <v>5</v>
          </cell>
        </row>
        <row r="1956">
          <cell r="B1956">
            <v>40305</v>
          </cell>
          <cell r="C1956">
            <v>5</v>
          </cell>
        </row>
        <row r="1957">
          <cell r="B1957">
            <v>40306</v>
          </cell>
          <cell r="C1957">
            <v>5</v>
          </cell>
        </row>
        <row r="1958">
          <cell r="B1958">
            <v>40307</v>
          </cell>
          <cell r="C1958">
            <v>5</v>
          </cell>
        </row>
        <row r="1959">
          <cell r="B1959">
            <v>40308</v>
          </cell>
          <cell r="C1959">
            <v>5</v>
          </cell>
        </row>
        <row r="1960">
          <cell r="B1960">
            <v>40309</v>
          </cell>
          <cell r="C1960">
            <v>5</v>
          </cell>
        </row>
        <row r="1961">
          <cell r="B1961">
            <v>40310</v>
          </cell>
          <cell r="C1961">
            <v>5</v>
          </cell>
        </row>
        <row r="1962">
          <cell r="B1962">
            <v>40311</v>
          </cell>
          <cell r="C1962">
            <v>5</v>
          </cell>
        </row>
        <row r="1963">
          <cell r="B1963">
            <v>40312</v>
          </cell>
          <cell r="C1963">
            <v>5</v>
          </cell>
        </row>
        <row r="1964">
          <cell r="B1964">
            <v>40313</v>
          </cell>
          <cell r="C1964">
            <v>5</v>
          </cell>
        </row>
        <row r="1965">
          <cell r="B1965">
            <v>40314</v>
          </cell>
          <cell r="C1965">
            <v>5</v>
          </cell>
        </row>
        <row r="1966">
          <cell r="B1966">
            <v>40315</v>
          </cell>
          <cell r="C1966">
            <v>5</v>
          </cell>
        </row>
        <row r="1967">
          <cell r="B1967">
            <v>40316</v>
          </cell>
          <cell r="C1967">
            <v>5</v>
          </cell>
        </row>
        <row r="1968">
          <cell r="B1968">
            <v>40317</v>
          </cell>
          <cell r="C1968">
            <v>5</v>
          </cell>
        </row>
        <row r="1969">
          <cell r="B1969">
            <v>40318</v>
          </cell>
          <cell r="C1969">
            <v>5</v>
          </cell>
        </row>
        <row r="1970">
          <cell r="B1970">
            <v>40319</v>
          </cell>
          <cell r="C1970">
            <v>5</v>
          </cell>
        </row>
        <row r="1971">
          <cell r="B1971">
            <v>40320</v>
          </cell>
          <cell r="C1971">
            <v>5</v>
          </cell>
        </row>
        <row r="1972">
          <cell r="B1972">
            <v>40321</v>
          </cell>
          <cell r="C1972">
            <v>5</v>
          </cell>
        </row>
        <row r="1973">
          <cell r="B1973">
            <v>40322</v>
          </cell>
          <cell r="C1973">
            <v>5</v>
          </cell>
        </row>
        <row r="1974">
          <cell r="B1974">
            <v>40323</v>
          </cell>
          <cell r="C1974">
            <v>5</v>
          </cell>
        </row>
        <row r="1975">
          <cell r="B1975">
            <v>40324</v>
          </cell>
          <cell r="C1975">
            <v>5</v>
          </cell>
        </row>
        <row r="1976">
          <cell r="B1976">
            <v>40325</v>
          </cell>
          <cell r="C1976">
            <v>5</v>
          </cell>
        </row>
        <row r="1977">
          <cell r="B1977">
            <v>40326</v>
          </cell>
          <cell r="C1977">
            <v>5</v>
          </cell>
        </row>
        <row r="1978">
          <cell r="B1978">
            <v>40327</v>
          </cell>
          <cell r="C1978">
            <v>5</v>
          </cell>
        </row>
        <row r="1979">
          <cell r="B1979">
            <v>40328</v>
          </cell>
          <cell r="C1979">
            <v>5</v>
          </cell>
        </row>
        <row r="1980">
          <cell r="B1980">
            <v>40329</v>
          </cell>
          <cell r="C1980">
            <v>5</v>
          </cell>
        </row>
        <row r="1981">
          <cell r="B1981">
            <v>40330</v>
          </cell>
          <cell r="C1981">
            <v>6</v>
          </cell>
        </row>
        <row r="1982">
          <cell r="B1982">
            <v>40331</v>
          </cell>
          <cell r="C1982">
            <v>6</v>
          </cell>
        </row>
        <row r="1983">
          <cell r="B1983">
            <v>40332</v>
          </cell>
          <cell r="C1983">
            <v>6</v>
          </cell>
        </row>
        <row r="1984">
          <cell r="B1984">
            <v>40333</v>
          </cell>
          <cell r="C1984">
            <v>6</v>
          </cell>
        </row>
        <row r="1985">
          <cell r="B1985">
            <v>40334</v>
          </cell>
          <cell r="C1985">
            <v>6</v>
          </cell>
        </row>
        <row r="1986">
          <cell r="B1986">
            <v>40335</v>
          </cell>
          <cell r="C1986">
            <v>6</v>
          </cell>
        </row>
        <row r="1987">
          <cell r="B1987">
            <v>40336</v>
          </cell>
          <cell r="C1987">
            <v>6</v>
          </cell>
        </row>
        <row r="1988">
          <cell r="B1988">
            <v>40337</v>
          </cell>
          <cell r="C1988">
            <v>6</v>
          </cell>
        </row>
        <row r="1989">
          <cell r="B1989">
            <v>40338</v>
          </cell>
          <cell r="C1989">
            <v>6</v>
          </cell>
        </row>
        <row r="1990">
          <cell r="B1990">
            <v>40339</v>
          </cell>
          <cell r="C1990">
            <v>6</v>
          </cell>
        </row>
        <row r="1991">
          <cell r="B1991">
            <v>40340</v>
          </cell>
          <cell r="C1991">
            <v>6</v>
          </cell>
        </row>
        <row r="1992">
          <cell r="B1992">
            <v>40341</v>
          </cell>
          <cell r="C1992">
            <v>6</v>
          </cell>
        </row>
        <row r="1993">
          <cell r="B1993">
            <v>40342</v>
          </cell>
          <cell r="C1993">
            <v>6</v>
          </cell>
        </row>
        <row r="1994">
          <cell r="B1994">
            <v>40343</v>
          </cell>
          <cell r="C1994">
            <v>6</v>
          </cell>
        </row>
        <row r="1995">
          <cell r="B1995">
            <v>40344</v>
          </cell>
          <cell r="C1995">
            <v>6</v>
          </cell>
        </row>
        <row r="1996">
          <cell r="B1996">
            <v>40345</v>
          </cell>
          <cell r="C1996">
            <v>6</v>
          </cell>
        </row>
        <row r="1997">
          <cell r="B1997">
            <v>40346</v>
          </cell>
          <cell r="C1997">
            <v>6</v>
          </cell>
        </row>
        <row r="1998">
          <cell r="B1998">
            <v>40347</v>
          </cell>
          <cell r="C1998">
            <v>6</v>
          </cell>
        </row>
        <row r="1999">
          <cell r="B1999">
            <v>40348</v>
          </cell>
          <cell r="C1999">
            <v>6</v>
          </cell>
        </row>
        <row r="2000">
          <cell r="B2000">
            <v>40349</v>
          </cell>
          <cell r="C2000">
            <v>6</v>
          </cell>
        </row>
        <row r="2001">
          <cell r="B2001">
            <v>40350</v>
          </cell>
          <cell r="C2001">
            <v>6</v>
          </cell>
        </row>
        <row r="2002">
          <cell r="B2002">
            <v>40351</v>
          </cell>
          <cell r="C2002">
            <v>6</v>
          </cell>
        </row>
        <row r="2003">
          <cell r="B2003">
            <v>40352</v>
          </cell>
          <cell r="C2003">
            <v>6</v>
          </cell>
        </row>
        <row r="2004">
          <cell r="B2004">
            <v>40353</v>
          </cell>
          <cell r="C2004">
            <v>6</v>
          </cell>
        </row>
        <row r="2005">
          <cell r="B2005">
            <v>40354</v>
          </cell>
          <cell r="C2005">
            <v>6</v>
          </cell>
        </row>
        <row r="2006">
          <cell r="B2006">
            <v>40355</v>
          </cell>
          <cell r="C2006">
            <v>6</v>
          </cell>
        </row>
        <row r="2007">
          <cell r="B2007">
            <v>40356</v>
          </cell>
          <cell r="C2007">
            <v>6</v>
          </cell>
        </row>
        <row r="2008">
          <cell r="B2008">
            <v>40357</v>
          </cell>
          <cell r="C2008">
            <v>6</v>
          </cell>
        </row>
        <row r="2009">
          <cell r="B2009">
            <v>40358</v>
          </cell>
          <cell r="C2009">
            <v>6</v>
          </cell>
        </row>
        <row r="2010">
          <cell r="B2010">
            <v>40359</v>
          </cell>
          <cell r="C2010">
            <v>6</v>
          </cell>
        </row>
        <row r="2011">
          <cell r="B2011">
            <v>40360</v>
          </cell>
          <cell r="C2011">
            <v>7</v>
          </cell>
        </row>
        <row r="2012">
          <cell r="B2012">
            <v>40361</v>
          </cell>
          <cell r="C2012">
            <v>7</v>
          </cell>
        </row>
        <row r="2013">
          <cell r="B2013">
            <v>40362</v>
          </cell>
          <cell r="C2013">
            <v>7</v>
          </cell>
        </row>
        <row r="2014">
          <cell r="B2014">
            <v>40363</v>
          </cell>
          <cell r="C2014">
            <v>7</v>
          </cell>
        </row>
        <row r="2015">
          <cell r="B2015">
            <v>40364</v>
          </cell>
          <cell r="C2015">
            <v>7</v>
          </cell>
        </row>
        <row r="2016">
          <cell r="B2016">
            <v>40365</v>
          </cell>
          <cell r="C2016">
            <v>7</v>
          </cell>
        </row>
        <row r="2017">
          <cell r="B2017">
            <v>40366</v>
          </cell>
          <cell r="C2017">
            <v>7</v>
          </cell>
        </row>
        <row r="2018">
          <cell r="B2018">
            <v>40367</v>
          </cell>
          <cell r="C2018">
            <v>7</v>
          </cell>
        </row>
        <row r="2019">
          <cell r="B2019">
            <v>40368</v>
          </cell>
          <cell r="C2019">
            <v>7</v>
          </cell>
        </row>
        <row r="2020">
          <cell r="B2020">
            <v>40369</v>
          </cell>
          <cell r="C2020">
            <v>7</v>
          </cell>
        </row>
        <row r="2021">
          <cell r="B2021">
            <v>40370</v>
          </cell>
          <cell r="C2021">
            <v>7</v>
          </cell>
        </row>
        <row r="2022">
          <cell r="B2022">
            <v>40371</v>
          </cell>
          <cell r="C2022">
            <v>7</v>
          </cell>
        </row>
        <row r="2023">
          <cell r="B2023">
            <v>40372</v>
          </cell>
          <cell r="C2023">
            <v>7</v>
          </cell>
        </row>
        <row r="2024">
          <cell r="B2024">
            <v>40373</v>
          </cell>
          <cell r="C2024">
            <v>7</v>
          </cell>
        </row>
        <row r="2025">
          <cell r="B2025">
            <v>40374</v>
          </cell>
          <cell r="C2025">
            <v>7</v>
          </cell>
        </row>
        <row r="2026">
          <cell r="B2026">
            <v>40375</v>
          </cell>
          <cell r="C2026">
            <v>7</v>
          </cell>
        </row>
        <row r="2027">
          <cell r="B2027">
            <v>40376</v>
          </cell>
          <cell r="C2027">
            <v>7</v>
          </cell>
        </row>
        <row r="2028">
          <cell r="B2028">
            <v>40377</v>
          </cell>
          <cell r="C2028">
            <v>7</v>
          </cell>
        </row>
        <row r="2029">
          <cell r="B2029">
            <v>40378</v>
          </cell>
          <cell r="C2029">
            <v>7</v>
          </cell>
        </row>
        <row r="2030">
          <cell r="B2030">
            <v>40379</v>
          </cell>
          <cell r="C2030">
            <v>7</v>
          </cell>
        </row>
        <row r="2031">
          <cell r="B2031">
            <v>40380</v>
          </cell>
          <cell r="C2031">
            <v>7</v>
          </cell>
        </row>
        <row r="2032">
          <cell r="B2032">
            <v>40381</v>
          </cell>
          <cell r="C2032">
            <v>7</v>
          </cell>
        </row>
        <row r="2033">
          <cell r="B2033">
            <v>40382</v>
          </cell>
          <cell r="C2033">
            <v>7</v>
          </cell>
        </row>
        <row r="2034">
          <cell r="B2034">
            <v>40383</v>
          </cell>
          <cell r="C2034">
            <v>7</v>
          </cell>
        </row>
        <row r="2035">
          <cell r="B2035">
            <v>40384</v>
          </cell>
          <cell r="C2035">
            <v>7</v>
          </cell>
        </row>
        <row r="2036">
          <cell r="B2036">
            <v>40385</v>
          </cell>
          <cell r="C2036">
            <v>7</v>
          </cell>
        </row>
        <row r="2037">
          <cell r="B2037">
            <v>40386</v>
          </cell>
          <cell r="C2037">
            <v>7</v>
          </cell>
        </row>
        <row r="2038">
          <cell r="B2038">
            <v>40387</v>
          </cell>
          <cell r="C2038">
            <v>7</v>
          </cell>
        </row>
        <row r="2039">
          <cell r="B2039">
            <v>40388</v>
          </cell>
          <cell r="C2039">
            <v>7</v>
          </cell>
        </row>
        <row r="2040">
          <cell r="B2040">
            <v>40389</v>
          </cell>
          <cell r="C2040">
            <v>7</v>
          </cell>
        </row>
        <row r="2041">
          <cell r="B2041">
            <v>40390</v>
          </cell>
          <cell r="C2041">
            <v>7</v>
          </cell>
        </row>
        <row r="2042">
          <cell r="B2042">
            <v>40391</v>
          </cell>
          <cell r="C2042">
            <v>8</v>
          </cell>
        </row>
        <row r="2043">
          <cell r="B2043">
            <v>40392</v>
          </cell>
          <cell r="C2043">
            <v>8</v>
          </cell>
        </row>
        <row r="2044">
          <cell r="B2044">
            <v>40393</v>
          </cell>
          <cell r="C2044">
            <v>8</v>
          </cell>
        </row>
        <row r="2045">
          <cell r="B2045">
            <v>40394</v>
          </cell>
          <cell r="C2045">
            <v>8</v>
          </cell>
        </row>
        <row r="2046">
          <cell r="B2046">
            <v>40395</v>
          </cell>
          <cell r="C2046">
            <v>8</v>
          </cell>
        </row>
        <row r="2047">
          <cell r="B2047">
            <v>40396</v>
          </cell>
          <cell r="C2047">
            <v>8</v>
          </cell>
        </row>
        <row r="2048">
          <cell r="B2048">
            <v>40397</v>
          </cell>
          <cell r="C2048">
            <v>8</v>
          </cell>
        </row>
        <row r="2049">
          <cell r="B2049">
            <v>40398</v>
          </cell>
          <cell r="C2049">
            <v>8</v>
          </cell>
        </row>
        <row r="2050">
          <cell r="B2050">
            <v>40399</v>
          </cell>
          <cell r="C2050">
            <v>8</v>
          </cell>
        </row>
        <row r="2051">
          <cell r="B2051">
            <v>40400</v>
          </cell>
          <cell r="C2051">
            <v>8</v>
          </cell>
        </row>
        <row r="2052">
          <cell r="B2052">
            <v>40401</v>
          </cell>
          <cell r="C2052">
            <v>8</v>
          </cell>
        </row>
        <row r="2053">
          <cell r="B2053">
            <v>40402</v>
          </cell>
          <cell r="C2053">
            <v>8</v>
          </cell>
        </row>
        <row r="2054">
          <cell r="B2054">
            <v>40403</v>
          </cell>
          <cell r="C2054">
            <v>8</v>
          </cell>
        </row>
        <row r="2055">
          <cell r="B2055">
            <v>40404</v>
          </cell>
          <cell r="C2055">
            <v>8</v>
          </cell>
        </row>
        <row r="2056">
          <cell r="B2056">
            <v>40405</v>
          </cell>
          <cell r="C2056">
            <v>8</v>
          </cell>
        </row>
        <row r="2057">
          <cell r="B2057">
            <v>40406</v>
          </cell>
          <cell r="C2057">
            <v>8</v>
          </cell>
        </row>
        <row r="2058">
          <cell r="B2058">
            <v>40407</v>
          </cell>
          <cell r="C2058">
            <v>8</v>
          </cell>
        </row>
        <row r="2059">
          <cell r="B2059">
            <v>40408</v>
          </cell>
          <cell r="C2059">
            <v>8</v>
          </cell>
        </row>
        <row r="2060">
          <cell r="B2060">
            <v>40409</v>
          </cell>
          <cell r="C2060">
            <v>8</v>
          </cell>
        </row>
        <row r="2061">
          <cell r="B2061">
            <v>40410</v>
          </cell>
          <cell r="C2061">
            <v>8</v>
          </cell>
        </row>
        <row r="2062">
          <cell r="B2062">
            <v>40411</v>
          </cell>
          <cell r="C2062">
            <v>8</v>
          </cell>
        </row>
        <row r="2063">
          <cell r="B2063">
            <v>40412</v>
          </cell>
          <cell r="C2063">
            <v>8</v>
          </cell>
        </row>
        <row r="2064">
          <cell r="B2064">
            <v>40413</v>
          </cell>
          <cell r="C2064">
            <v>8</v>
          </cell>
        </row>
        <row r="2065">
          <cell r="B2065">
            <v>40414</v>
          </cell>
          <cell r="C2065">
            <v>8</v>
          </cell>
        </row>
        <row r="2066">
          <cell r="B2066">
            <v>40415</v>
          </cell>
          <cell r="C2066">
            <v>8</v>
          </cell>
        </row>
        <row r="2067">
          <cell r="B2067">
            <v>40416</v>
          </cell>
          <cell r="C2067">
            <v>8</v>
          </cell>
        </row>
        <row r="2068">
          <cell r="B2068">
            <v>40417</v>
          </cell>
          <cell r="C2068">
            <v>8</v>
          </cell>
        </row>
        <row r="2069">
          <cell r="B2069">
            <v>40418</v>
          </cell>
          <cell r="C2069">
            <v>8</v>
          </cell>
        </row>
        <row r="2070">
          <cell r="B2070">
            <v>40419</v>
          </cell>
          <cell r="C2070">
            <v>8</v>
          </cell>
        </row>
        <row r="2071">
          <cell r="B2071">
            <v>40420</v>
          </cell>
          <cell r="C2071">
            <v>8</v>
          </cell>
        </row>
        <row r="2072">
          <cell r="B2072">
            <v>40421</v>
          </cell>
          <cell r="C2072">
            <v>8</v>
          </cell>
        </row>
        <row r="2073">
          <cell r="B2073">
            <v>40422</v>
          </cell>
          <cell r="C2073">
            <v>9</v>
          </cell>
        </row>
        <row r="2074">
          <cell r="B2074">
            <v>40423</v>
          </cell>
          <cell r="C2074">
            <v>9</v>
          </cell>
        </row>
        <row r="2075">
          <cell r="B2075">
            <v>40424</v>
          </cell>
          <cell r="C2075">
            <v>9</v>
          </cell>
        </row>
        <row r="2076">
          <cell r="B2076">
            <v>40425</v>
          </cell>
          <cell r="C2076">
            <v>9</v>
          </cell>
        </row>
        <row r="2077">
          <cell r="B2077">
            <v>40426</v>
          </cell>
          <cell r="C2077">
            <v>9</v>
          </cell>
        </row>
        <row r="2078">
          <cell r="B2078">
            <v>40427</v>
          </cell>
          <cell r="C2078">
            <v>9</v>
          </cell>
        </row>
        <row r="2079">
          <cell r="B2079">
            <v>40428</v>
          </cell>
          <cell r="C2079">
            <v>9</v>
          </cell>
        </row>
        <row r="2080">
          <cell r="B2080">
            <v>40429</v>
          </cell>
          <cell r="C2080">
            <v>9</v>
          </cell>
        </row>
        <row r="2081">
          <cell r="B2081">
            <v>40430</v>
          </cell>
          <cell r="C2081">
            <v>9</v>
          </cell>
        </row>
        <row r="2082">
          <cell r="B2082">
            <v>40431</v>
          </cell>
          <cell r="C2082">
            <v>9</v>
          </cell>
        </row>
        <row r="2083">
          <cell r="B2083">
            <v>40432</v>
          </cell>
          <cell r="C2083">
            <v>9</v>
          </cell>
        </row>
        <row r="2084">
          <cell r="B2084">
            <v>40433</v>
          </cell>
          <cell r="C2084">
            <v>9</v>
          </cell>
        </row>
        <row r="2085">
          <cell r="B2085">
            <v>40434</v>
          </cell>
          <cell r="C2085">
            <v>9</v>
          </cell>
        </row>
        <row r="2086">
          <cell r="B2086">
            <v>40435</v>
          </cell>
          <cell r="C2086">
            <v>9</v>
          </cell>
        </row>
        <row r="2087">
          <cell r="B2087">
            <v>40436</v>
          </cell>
          <cell r="C2087">
            <v>9</v>
          </cell>
        </row>
        <row r="2088">
          <cell r="B2088">
            <v>40437</v>
          </cell>
          <cell r="C2088">
            <v>9</v>
          </cell>
        </row>
        <row r="2089">
          <cell r="B2089">
            <v>40438</v>
          </cell>
          <cell r="C2089">
            <v>9</v>
          </cell>
        </row>
        <row r="2090">
          <cell r="B2090">
            <v>40439</v>
          </cell>
          <cell r="C2090">
            <v>9</v>
          </cell>
        </row>
        <row r="2091">
          <cell r="B2091">
            <v>40440</v>
          </cell>
          <cell r="C2091">
            <v>9</v>
          </cell>
        </row>
        <row r="2092">
          <cell r="B2092">
            <v>40441</v>
          </cell>
          <cell r="C2092">
            <v>9</v>
          </cell>
        </row>
        <row r="2093">
          <cell r="B2093">
            <v>40442</v>
          </cell>
          <cell r="C2093">
            <v>9</v>
          </cell>
        </row>
        <row r="2094">
          <cell r="B2094">
            <v>40443</v>
          </cell>
          <cell r="C2094">
            <v>9</v>
          </cell>
        </row>
        <row r="2095">
          <cell r="B2095">
            <v>40444</v>
          </cell>
          <cell r="C2095">
            <v>9</v>
          </cell>
        </row>
        <row r="2096">
          <cell r="B2096">
            <v>40445</v>
          </cell>
          <cell r="C2096">
            <v>9</v>
          </cell>
        </row>
        <row r="2097">
          <cell r="B2097">
            <v>40446</v>
          </cell>
          <cell r="C2097">
            <v>9</v>
          </cell>
        </row>
        <row r="2098">
          <cell r="B2098">
            <v>40447</v>
          </cell>
          <cell r="C2098">
            <v>9</v>
          </cell>
        </row>
        <row r="2099">
          <cell r="B2099">
            <v>40448</v>
          </cell>
          <cell r="C2099">
            <v>9</v>
          </cell>
        </row>
        <row r="2100">
          <cell r="B2100">
            <v>40449</v>
          </cell>
          <cell r="C2100">
            <v>9</v>
          </cell>
        </row>
        <row r="2101">
          <cell r="B2101">
            <v>40450</v>
          </cell>
          <cell r="C2101">
            <v>9</v>
          </cell>
        </row>
        <row r="2102">
          <cell r="B2102">
            <v>40451</v>
          </cell>
          <cell r="C2102">
            <v>9</v>
          </cell>
        </row>
        <row r="2103">
          <cell r="B2103">
            <v>40452</v>
          </cell>
          <cell r="C2103">
            <v>10</v>
          </cell>
        </row>
        <row r="2104">
          <cell r="B2104">
            <v>40453</v>
          </cell>
          <cell r="C2104">
            <v>10</v>
          </cell>
        </row>
        <row r="2105">
          <cell r="B2105">
            <v>40454</v>
          </cell>
          <cell r="C2105">
            <v>10</v>
          </cell>
        </row>
        <row r="2106">
          <cell r="B2106">
            <v>40455</v>
          </cell>
          <cell r="C2106">
            <v>10</v>
          </cell>
        </row>
        <row r="2107">
          <cell r="B2107">
            <v>40456</v>
          </cell>
          <cell r="C2107">
            <v>10</v>
          </cell>
        </row>
        <row r="2108">
          <cell r="B2108">
            <v>40457</v>
          </cell>
          <cell r="C2108">
            <v>10</v>
          </cell>
        </row>
        <row r="2109">
          <cell r="B2109">
            <v>40458</v>
          </cell>
          <cell r="C2109">
            <v>10</v>
          </cell>
        </row>
        <row r="2110">
          <cell r="B2110">
            <v>40459</v>
          </cell>
          <cell r="C2110">
            <v>10</v>
          </cell>
        </row>
        <row r="2111">
          <cell r="B2111">
            <v>40460</v>
          </cell>
          <cell r="C2111">
            <v>10</v>
          </cell>
        </row>
        <row r="2112">
          <cell r="B2112">
            <v>40461</v>
          </cell>
          <cell r="C2112">
            <v>10</v>
          </cell>
        </row>
        <row r="2113">
          <cell r="B2113">
            <v>40462</v>
          </cell>
          <cell r="C2113">
            <v>10</v>
          </cell>
        </row>
        <row r="2114">
          <cell r="B2114">
            <v>40463</v>
          </cell>
          <cell r="C2114">
            <v>10</v>
          </cell>
        </row>
        <row r="2115">
          <cell r="B2115">
            <v>40464</v>
          </cell>
          <cell r="C2115">
            <v>10</v>
          </cell>
        </row>
        <row r="2116">
          <cell r="B2116">
            <v>40465</v>
          </cell>
          <cell r="C2116">
            <v>10</v>
          </cell>
        </row>
        <row r="2117">
          <cell r="B2117">
            <v>40466</v>
          </cell>
          <cell r="C2117">
            <v>10</v>
          </cell>
        </row>
        <row r="2118">
          <cell r="B2118">
            <v>40467</v>
          </cell>
          <cell r="C2118">
            <v>10</v>
          </cell>
        </row>
        <row r="2119">
          <cell r="B2119">
            <v>40468</v>
          </cell>
          <cell r="C2119">
            <v>10</v>
          </cell>
        </row>
        <row r="2120">
          <cell r="B2120">
            <v>40469</v>
          </cell>
          <cell r="C2120">
            <v>10</v>
          </cell>
        </row>
        <row r="2121">
          <cell r="B2121">
            <v>40470</v>
          </cell>
          <cell r="C2121">
            <v>10</v>
          </cell>
        </row>
        <row r="2122">
          <cell r="B2122">
            <v>40471</v>
          </cell>
          <cell r="C2122">
            <v>10</v>
          </cell>
        </row>
        <row r="2123">
          <cell r="B2123">
            <v>40472</v>
          </cell>
          <cell r="C2123">
            <v>10</v>
          </cell>
        </row>
        <row r="2124">
          <cell r="B2124">
            <v>40473</v>
          </cell>
          <cell r="C2124">
            <v>10</v>
          </cell>
        </row>
        <row r="2125">
          <cell r="B2125">
            <v>40474</v>
          </cell>
          <cell r="C2125">
            <v>10</v>
          </cell>
        </row>
        <row r="2126">
          <cell r="B2126">
            <v>40475</v>
          </cell>
          <cell r="C2126">
            <v>10</v>
          </cell>
        </row>
        <row r="2127">
          <cell r="B2127">
            <v>40476</v>
          </cell>
          <cell r="C2127">
            <v>10</v>
          </cell>
        </row>
        <row r="2128">
          <cell r="B2128">
            <v>40477</v>
          </cell>
          <cell r="C2128">
            <v>10</v>
          </cell>
        </row>
        <row r="2129">
          <cell r="B2129">
            <v>40478</v>
          </cell>
          <cell r="C2129">
            <v>10</v>
          </cell>
        </row>
        <row r="2130">
          <cell r="B2130">
            <v>40479</v>
          </cell>
          <cell r="C2130">
            <v>10</v>
          </cell>
        </row>
        <row r="2131">
          <cell r="B2131">
            <v>40480</v>
          </cell>
          <cell r="C2131">
            <v>10</v>
          </cell>
        </row>
        <row r="2132">
          <cell r="B2132">
            <v>40481</v>
          </cell>
          <cell r="C2132">
            <v>10</v>
          </cell>
        </row>
        <row r="2133">
          <cell r="B2133">
            <v>40482</v>
          </cell>
          <cell r="C2133">
            <v>10</v>
          </cell>
        </row>
        <row r="2134">
          <cell r="B2134">
            <v>40483</v>
          </cell>
          <cell r="C2134">
            <v>11</v>
          </cell>
        </row>
        <row r="2135">
          <cell r="B2135">
            <v>40484</v>
          </cell>
          <cell r="C2135">
            <v>11</v>
          </cell>
        </row>
        <row r="2136">
          <cell r="B2136">
            <v>40485</v>
          </cell>
          <cell r="C2136">
            <v>11</v>
          </cell>
        </row>
        <row r="2137">
          <cell r="B2137">
            <v>40486</v>
          </cell>
          <cell r="C2137">
            <v>11</v>
          </cell>
        </row>
        <row r="2138">
          <cell r="B2138">
            <v>40487</v>
          </cell>
          <cell r="C2138">
            <v>11</v>
          </cell>
        </row>
        <row r="2139">
          <cell r="B2139">
            <v>40488</v>
          </cell>
          <cell r="C2139">
            <v>11</v>
          </cell>
        </row>
        <row r="2140">
          <cell r="B2140">
            <v>40489</v>
          </cell>
          <cell r="C2140">
            <v>11</v>
          </cell>
        </row>
        <row r="2141">
          <cell r="B2141">
            <v>40490</v>
          </cell>
          <cell r="C2141">
            <v>11</v>
          </cell>
        </row>
        <row r="2142">
          <cell r="B2142">
            <v>40491</v>
          </cell>
          <cell r="C2142">
            <v>11</v>
          </cell>
        </row>
        <row r="2143">
          <cell r="B2143">
            <v>40492</v>
          </cell>
          <cell r="C2143">
            <v>11</v>
          </cell>
        </row>
        <row r="2144">
          <cell r="B2144">
            <v>40493</v>
          </cell>
          <cell r="C2144">
            <v>11</v>
          </cell>
        </row>
        <row r="2145">
          <cell r="B2145">
            <v>40494</v>
          </cell>
          <cell r="C2145">
            <v>11</v>
          </cell>
        </row>
        <row r="2146">
          <cell r="B2146">
            <v>40495</v>
          </cell>
          <cell r="C2146">
            <v>11</v>
          </cell>
        </row>
        <row r="2147">
          <cell r="B2147">
            <v>40496</v>
          </cell>
          <cell r="C2147">
            <v>11</v>
          </cell>
        </row>
        <row r="2148">
          <cell r="B2148">
            <v>40497</v>
          </cell>
          <cell r="C2148">
            <v>11</v>
          </cell>
        </row>
        <row r="2149">
          <cell r="B2149">
            <v>40498</v>
          </cell>
          <cell r="C2149">
            <v>11</v>
          </cell>
        </row>
        <row r="2150">
          <cell r="B2150">
            <v>40499</v>
          </cell>
          <cell r="C2150">
            <v>11</v>
          </cell>
        </row>
        <row r="2151">
          <cell r="B2151">
            <v>40500</v>
          </cell>
          <cell r="C2151">
            <v>11</v>
          </cell>
        </row>
        <row r="2152">
          <cell r="B2152">
            <v>40501</v>
          </cell>
          <cell r="C2152">
            <v>11</v>
          </cell>
        </row>
        <row r="2153">
          <cell r="B2153">
            <v>40502</v>
          </cell>
          <cell r="C2153">
            <v>11</v>
          </cell>
        </row>
        <row r="2154">
          <cell r="B2154">
            <v>40503</v>
          </cell>
          <cell r="C2154">
            <v>11</v>
          </cell>
        </row>
        <row r="2155">
          <cell r="B2155">
            <v>40504</v>
          </cell>
          <cell r="C2155">
            <v>11</v>
          </cell>
        </row>
        <row r="2156">
          <cell r="B2156">
            <v>40505</v>
          </cell>
          <cell r="C2156">
            <v>11</v>
          </cell>
        </row>
        <row r="2157">
          <cell r="B2157">
            <v>40506</v>
          </cell>
          <cell r="C2157">
            <v>11</v>
          </cell>
        </row>
        <row r="2158">
          <cell r="B2158">
            <v>40507</v>
          </cell>
          <cell r="C2158">
            <v>11</v>
          </cell>
        </row>
        <row r="2159">
          <cell r="B2159">
            <v>40508</v>
          </cell>
          <cell r="C2159">
            <v>11</v>
          </cell>
        </row>
        <row r="2160">
          <cell r="B2160">
            <v>40509</v>
          </cell>
          <cell r="C2160">
            <v>11</v>
          </cell>
        </row>
        <row r="2161">
          <cell r="B2161">
            <v>40510</v>
          </cell>
          <cell r="C2161">
            <v>11</v>
          </cell>
        </row>
        <row r="2162">
          <cell r="B2162">
            <v>40511</v>
          </cell>
          <cell r="C2162">
            <v>11</v>
          </cell>
        </row>
        <row r="2163">
          <cell r="B2163">
            <v>40512</v>
          </cell>
          <cell r="C2163">
            <v>11</v>
          </cell>
        </row>
        <row r="2164">
          <cell r="B2164">
            <v>40513</v>
          </cell>
          <cell r="C2164">
            <v>12</v>
          </cell>
        </row>
        <row r="2165">
          <cell r="B2165">
            <v>40514</v>
          </cell>
          <cell r="C2165">
            <v>12</v>
          </cell>
        </row>
        <row r="2166">
          <cell r="B2166">
            <v>40515</v>
          </cell>
          <cell r="C2166">
            <v>12</v>
          </cell>
        </row>
        <row r="2167">
          <cell r="B2167">
            <v>40516</v>
          </cell>
          <cell r="C2167">
            <v>12</v>
          </cell>
        </row>
        <row r="2168">
          <cell r="B2168">
            <v>40517</v>
          </cell>
          <cell r="C2168">
            <v>12</v>
          </cell>
        </row>
        <row r="2169">
          <cell r="B2169">
            <v>40518</v>
          </cell>
          <cell r="C2169">
            <v>12</v>
          </cell>
        </row>
        <row r="2170">
          <cell r="B2170">
            <v>40519</v>
          </cell>
          <cell r="C2170">
            <v>12</v>
          </cell>
        </row>
        <row r="2171">
          <cell r="B2171">
            <v>40520</v>
          </cell>
          <cell r="C2171">
            <v>12</v>
          </cell>
        </row>
        <row r="2172">
          <cell r="B2172">
            <v>40521</v>
          </cell>
          <cell r="C2172">
            <v>12</v>
          </cell>
        </row>
        <row r="2173">
          <cell r="B2173">
            <v>40522</v>
          </cell>
          <cell r="C2173">
            <v>12</v>
          </cell>
        </row>
        <row r="2174">
          <cell r="B2174">
            <v>40523</v>
          </cell>
          <cell r="C2174">
            <v>12</v>
          </cell>
        </row>
        <row r="2175">
          <cell r="B2175">
            <v>40524</v>
          </cell>
          <cell r="C2175">
            <v>12</v>
          </cell>
        </row>
        <row r="2176">
          <cell r="B2176">
            <v>40525</v>
          </cell>
          <cell r="C2176">
            <v>12</v>
          </cell>
        </row>
        <row r="2177">
          <cell r="B2177">
            <v>40526</v>
          </cell>
          <cell r="C2177">
            <v>12</v>
          </cell>
        </row>
        <row r="2178">
          <cell r="B2178">
            <v>40527</v>
          </cell>
          <cell r="C2178">
            <v>12</v>
          </cell>
        </row>
        <row r="2179">
          <cell r="B2179">
            <v>40528</v>
          </cell>
          <cell r="C2179">
            <v>12</v>
          </cell>
        </row>
        <row r="2180">
          <cell r="B2180">
            <v>40529</v>
          </cell>
          <cell r="C2180">
            <v>12</v>
          </cell>
        </row>
        <row r="2181">
          <cell r="B2181">
            <v>40530</v>
          </cell>
          <cell r="C2181">
            <v>12</v>
          </cell>
        </row>
        <row r="2182">
          <cell r="B2182">
            <v>40531</v>
          </cell>
          <cell r="C2182">
            <v>12</v>
          </cell>
        </row>
        <row r="2183">
          <cell r="B2183">
            <v>40532</v>
          </cell>
          <cell r="C2183">
            <v>12</v>
          </cell>
        </row>
        <row r="2184">
          <cell r="B2184">
            <v>40533</v>
          </cell>
          <cell r="C2184">
            <v>12</v>
          </cell>
        </row>
        <row r="2185">
          <cell r="B2185">
            <v>40534</v>
          </cell>
          <cell r="C2185">
            <v>12</v>
          </cell>
        </row>
        <row r="2186">
          <cell r="B2186">
            <v>40535</v>
          </cell>
          <cell r="C2186">
            <v>12</v>
          </cell>
        </row>
        <row r="2187">
          <cell r="B2187">
            <v>40536</v>
          </cell>
          <cell r="C2187">
            <v>12</v>
          </cell>
        </row>
        <row r="2188">
          <cell r="B2188">
            <v>40537</v>
          </cell>
          <cell r="C2188">
            <v>12</v>
          </cell>
        </row>
        <row r="2189">
          <cell r="B2189">
            <v>40538</v>
          </cell>
          <cell r="C2189">
            <v>12</v>
          </cell>
        </row>
        <row r="2190">
          <cell r="B2190">
            <v>40539</v>
          </cell>
          <cell r="C2190">
            <v>12</v>
          </cell>
        </row>
        <row r="2191">
          <cell r="B2191">
            <v>40540</v>
          </cell>
          <cell r="C2191">
            <v>12</v>
          </cell>
        </row>
        <row r="2192">
          <cell r="B2192">
            <v>40541</v>
          </cell>
          <cell r="C2192">
            <v>12</v>
          </cell>
        </row>
        <row r="2193">
          <cell r="B2193">
            <v>40542</v>
          </cell>
          <cell r="C2193">
            <v>12</v>
          </cell>
        </row>
        <row r="2194">
          <cell r="B2194">
            <v>40543</v>
          </cell>
          <cell r="C2194">
            <v>12</v>
          </cell>
        </row>
        <row r="2195">
          <cell r="B2195">
            <v>40544</v>
          </cell>
          <cell r="C2195">
            <v>1</v>
          </cell>
        </row>
        <row r="2196">
          <cell r="B2196">
            <v>40545</v>
          </cell>
          <cell r="C2196">
            <v>1</v>
          </cell>
        </row>
        <row r="2197">
          <cell r="B2197">
            <v>40546</v>
          </cell>
          <cell r="C2197">
            <v>1</v>
          </cell>
        </row>
        <row r="2198">
          <cell r="B2198">
            <v>40547</v>
          </cell>
          <cell r="C2198">
            <v>1</v>
          </cell>
        </row>
        <row r="2199">
          <cell r="B2199">
            <v>40548</v>
          </cell>
          <cell r="C2199">
            <v>1</v>
          </cell>
        </row>
        <row r="2200">
          <cell r="B2200">
            <v>40549</v>
          </cell>
          <cell r="C2200">
            <v>1</v>
          </cell>
        </row>
        <row r="2201">
          <cell r="B2201">
            <v>40550</v>
          </cell>
          <cell r="C2201">
            <v>1</v>
          </cell>
        </row>
        <row r="2202">
          <cell r="B2202">
            <v>40551</v>
          </cell>
          <cell r="C2202">
            <v>1</v>
          </cell>
        </row>
        <row r="2203">
          <cell r="B2203">
            <v>40552</v>
          </cell>
          <cell r="C2203">
            <v>1</v>
          </cell>
        </row>
        <row r="2204">
          <cell r="B2204">
            <v>40553</v>
          </cell>
          <cell r="C2204">
            <v>1</v>
          </cell>
        </row>
        <row r="2205">
          <cell r="B2205">
            <v>40554</v>
          </cell>
          <cell r="C2205">
            <v>1</v>
          </cell>
        </row>
        <row r="2206">
          <cell r="B2206">
            <v>40555</v>
          </cell>
          <cell r="C2206">
            <v>1</v>
          </cell>
        </row>
        <row r="2207">
          <cell r="B2207">
            <v>40556</v>
          </cell>
          <cell r="C2207">
            <v>1</v>
          </cell>
        </row>
        <row r="2208">
          <cell r="B2208">
            <v>40557</v>
          </cell>
          <cell r="C2208">
            <v>1</v>
          </cell>
        </row>
        <row r="2209">
          <cell r="B2209">
            <v>40558</v>
          </cell>
          <cell r="C2209">
            <v>1</v>
          </cell>
        </row>
        <row r="2210">
          <cell r="B2210">
            <v>40559</v>
          </cell>
          <cell r="C2210">
            <v>1</v>
          </cell>
        </row>
        <row r="2211">
          <cell r="B2211">
            <v>40560</v>
          </cell>
          <cell r="C2211">
            <v>1</v>
          </cell>
        </row>
        <row r="2212">
          <cell r="B2212">
            <v>40561</v>
          </cell>
          <cell r="C2212">
            <v>1</v>
          </cell>
        </row>
        <row r="2213">
          <cell r="B2213">
            <v>40562</v>
          </cell>
          <cell r="C2213">
            <v>1</v>
          </cell>
        </row>
        <row r="2214">
          <cell r="B2214">
            <v>40563</v>
          </cell>
          <cell r="C2214">
            <v>1</v>
          </cell>
        </row>
        <row r="2215">
          <cell r="B2215">
            <v>40564</v>
          </cell>
          <cell r="C2215">
            <v>1</v>
          </cell>
        </row>
        <row r="2216">
          <cell r="B2216">
            <v>40565</v>
          </cell>
          <cell r="C2216">
            <v>1</v>
          </cell>
        </row>
        <row r="2217">
          <cell r="B2217">
            <v>40566</v>
          </cell>
          <cell r="C2217">
            <v>1</v>
          </cell>
        </row>
        <row r="2218">
          <cell r="B2218">
            <v>40567</v>
          </cell>
          <cell r="C2218">
            <v>1</v>
          </cell>
        </row>
        <row r="2219">
          <cell r="B2219">
            <v>40568</v>
          </cell>
          <cell r="C2219">
            <v>1</v>
          </cell>
        </row>
        <row r="2220">
          <cell r="B2220">
            <v>40569</v>
          </cell>
          <cell r="C2220">
            <v>1</v>
          </cell>
        </row>
        <row r="2221">
          <cell r="B2221">
            <v>40570</v>
          </cell>
          <cell r="C2221">
            <v>1</v>
          </cell>
        </row>
        <row r="2222">
          <cell r="B2222">
            <v>40571</v>
          </cell>
          <cell r="C2222">
            <v>1</v>
          </cell>
        </row>
        <row r="2223">
          <cell r="B2223">
            <v>40572</v>
          </cell>
          <cell r="C2223">
            <v>1</v>
          </cell>
        </row>
        <row r="2224">
          <cell r="B2224">
            <v>40573</v>
          </cell>
          <cell r="C2224">
            <v>1</v>
          </cell>
        </row>
        <row r="2225">
          <cell r="B2225">
            <v>40574</v>
          </cell>
          <cell r="C2225">
            <v>1</v>
          </cell>
        </row>
        <row r="2226">
          <cell r="B2226">
            <v>40575</v>
          </cell>
          <cell r="C2226">
            <v>2</v>
          </cell>
        </row>
        <row r="2227">
          <cell r="B2227">
            <v>40576</v>
          </cell>
          <cell r="C2227">
            <v>2</v>
          </cell>
        </row>
        <row r="2228">
          <cell r="B2228">
            <v>40577</v>
          </cell>
          <cell r="C2228">
            <v>2</v>
          </cell>
        </row>
        <row r="2229">
          <cell r="B2229">
            <v>40578</v>
          </cell>
          <cell r="C2229">
            <v>2</v>
          </cell>
        </row>
        <row r="2230">
          <cell r="B2230">
            <v>40579</v>
          </cell>
          <cell r="C2230">
            <v>2</v>
          </cell>
        </row>
        <row r="2231">
          <cell r="B2231">
            <v>40580</v>
          </cell>
          <cell r="C2231">
            <v>2</v>
          </cell>
        </row>
        <row r="2232">
          <cell r="B2232">
            <v>40581</v>
          </cell>
          <cell r="C2232">
            <v>2</v>
          </cell>
        </row>
        <row r="2233">
          <cell r="B2233">
            <v>40582</v>
          </cell>
          <cell r="C2233">
            <v>2</v>
          </cell>
        </row>
        <row r="2234">
          <cell r="B2234">
            <v>40583</v>
          </cell>
          <cell r="C2234">
            <v>2</v>
          </cell>
        </row>
        <row r="2235">
          <cell r="B2235">
            <v>40584</v>
          </cell>
          <cell r="C2235">
            <v>2</v>
          </cell>
        </row>
        <row r="2236">
          <cell r="B2236">
            <v>40585</v>
          </cell>
          <cell r="C2236">
            <v>2</v>
          </cell>
        </row>
        <row r="2237">
          <cell r="B2237">
            <v>40586</v>
          </cell>
          <cell r="C2237">
            <v>2</v>
          </cell>
        </row>
        <row r="2238">
          <cell r="B2238">
            <v>40587</v>
          </cell>
          <cell r="C2238">
            <v>2</v>
          </cell>
        </row>
        <row r="2239">
          <cell r="B2239">
            <v>40588</v>
          </cell>
          <cell r="C2239">
            <v>2</v>
          </cell>
        </row>
        <row r="2240">
          <cell r="B2240">
            <v>40589</v>
          </cell>
          <cell r="C2240">
            <v>2</v>
          </cell>
        </row>
        <row r="2241">
          <cell r="B2241">
            <v>40590</v>
          </cell>
          <cell r="C2241">
            <v>2</v>
          </cell>
        </row>
        <row r="2242">
          <cell r="B2242">
            <v>40591</v>
          </cell>
          <cell r="C2242">
            <v>2</v>
          </cell>
        </row>
        <row r="2243">
          <cell r="B2243">
            <v>40592</v>
          </cell>
          <cell r="C2243">
            <v>2</v>
          </cell>
        </row>
        <row r="2244">
          <cell r="B2244">
            <v>40593</v>
          </cell>
          <cell r="C2244">
            <v>2</v>
          </cell>
        </row>
        <row r="2245">
          <cell r="B2245">
            <v>40594</v>
          </cell>
          <cell r="C2245">
            <v>2</v>
          </cell>
        </row>
        <row r="2246">
          <cell r="B2246">
            <v>40595</v>
          </cell>
          <cell r="C2246">
            <v>2</v>
          </cell>
        </row>
        <row r="2247">
          <cell r="B2247">
            <v>40596</v>
          </cell>
          <cell r="C2247">
            <v>2</v>
          </cell>
        </row>
        <row r="2248">
          <cell r="B2248">
            <v>40597</v>
          </cell>
          <cell r="C2248">
            <v>2</v>
          </cell>
        </row>
        <row r="2249">
          <cell r="B2249">
            <v>40598</v>
          </cell>
          <cell r="C2249">
            <v>2</v>
          </cell>
        </row>
        <row r="2250">
          <cell r="B2250">
            <v>40599</v>
          </cell>
          <cell r="C2250">
            <v>2</v>
          </cell>
        </row>
        <row r="2251">
          <cell r="B2251">
            <v>40600</v>
          </cell>
          <cell r="C2251">
            <v>2</v>
          </cell>
        </row>
        <row r="2252">
          <cell r="B2252">
            <v>40601</v>
          </cell>
          <cell r="C2252">
            <v>2</v>
          </cell>
        </row>
        <row r="2253">
          <cell r="B2253">
            <v>40602</v>
          </cell>
          <cell r="C2253">
            <v>2</v>
          </cell>
        </row>
        <row r="2254">
          <cell r="B2254">
            <v>40603</v>
          </cell>
          <cell r="C2254">
            <v>3</v>
          </cell>
        </row>
        <row r="2255">
          <cell r="B2255">
            <v>40604</v>
          </cell>
          <cell r="C2255">
            <v>3</v>
          </cell>
        </row>
        <row r="2256">
          <cell r="B2256">
            <v>40605</v>
          </cell>
          <cell r="C2256">
            <v>3</v>
          </cell>
        </row>
        <row r="2257">
          <cell r="B2257">
            <v>40606</v>
          </cell>
          <cell r="C2257">
            <v>3</v>
          </cell>
        </row>
        <row r="2258">
          <cell r="B2258">
            <v>40607</v>
          </cell>
          <cell r="C2258">
            <v>3</v>
          </cell>
        </row>
        <row r="2259">
          <cell r="B2259">
            <v>40608</v>
          </cell>
          <cell r="C2259">
            <v>3</v>
          </cell>
        </row>
        <row r="2260">
          <cell r="B2260">
            <v>40609</v>
          </cell>
          <cell r="C2260">
            <v>3</v>
          </cell>
        </row>
        <row r="2261">
          <cell r="B2261">
            <v>40610</v>
          </cell>
          <cell r="C2261">
            <v>3</v>
          </cell>
        </row>
        <row r="2262">
          <cell r="B2262">
            <v>40611</v>
          </cell>
          <cell r="C2262">
            <v>3</v>
          </cell>
        </row>
        <row r="2263">
          <cell r="B2263">
            <v>40612</v>
          </cell>
          <cell r="C2263">
            <v>3</v>
          </cell>
        </row>
        <row r="2264">
          <cell r="B2264">
            <v>40613</v>
          </cell>
          <cell r="C2264">
            <v>3</v>
          </cell>
        </row>
        <row r="2265">
          <cell r="B2265">
            <v>40614</v>
          </cell>
          <cell r="C2265">
            <v>3</v>
          </cell>
        </row>
        <row r="2266">
          <cell r="B2266">
            <v>40615</v>
          </cell>
          <cell r="C2266">
            <v>3</v>
          </cell>
        </row>
        <row r="2267">
          <cell r="B2267">
            <v>40616</v>
          </cell>
          <cell r="C2267">
            <v>3</v>
          </cell>
        </row>
        <row r="2268">
          <cell r="B2268">
            <v>40617</v>
          </cell>
          <cell r="C2268">
            <v>3</v>
          </cell>
        </row>
        <row r="2269">
          <cell r="B2269">
            <v>40618</v>
          </cell>
          <cell r="C2269">
            <v>3</v>
          </cell>
        </row>
        <row r="2270">
          <cell r="B2270">
            <v>40619</v>
          </cell>
          <cell r="C2270">
            <v>3</v>
          </cell>
        </row>
        <row r="2271">
          <cell r="B2271">
            <v>40620</v>
          </cell>
          <cell r="C2271">
            <v>3</v>
          </cell>
        </row>
        <row r="2272">
          <cell r="B2272">
            <v>40621</v>
          </cell>
          <cell r="C2272">
            <v>3</v>
          </cell>
        </row>
        <row r="2273">
          <cell r="B2273">
            <v>40622</v>
          </cell>
          <cell r="C2273">
            <v>3</v>
          </cell>
        </row>
        <row r="2274">
          <cell r="B2274">
            <v>40623</v>
          </cell>
          <cell r="C2274">
            <v>3</v>
          </cell>
        </row>
        <row r="2275">
          <cell r="B2275">
            <v>40624</v>
          </cell>
          <cell r="C2275">
            <v>3</v>
          </cell>
        </row>
        <row r="2276">
          <cell r="B2276">
            <v>40625</v>
          </cell>
          <cell r="C2276">
            <v>3</v>
          </cell>
        </row>
        <row r="2277">
          <cell r="B2277">
            <v>40626</v>
          </cell>
          <cell r="C2277">
            <v>3</v>
          </cell>
        </row>
        <row r="2278">
          <cell r="B2278">
            <v>40627</v>
          </cell>
          <cell r="C2278">
            <v>3</v>
          </cell>
        </row>
        <row r="2279">
          <cell r="B2279">
            <v>40628</v>
          </cell>
          <cell r="C2279">
            <v>3</v>
          </cell>
        </row>
        <row r="2280">
          <cell r="B2280">
            <v>40629</v>
          </cell>
          <cell r="C2280">
            <v>3</v>
          </cell>
        </row>
        <row r="2281">
          <cell r="B2281">
            <v>40630</v>
          </cell>
          <cell r="C2281">
            <v>3</v>
          </cell>
        </row>
        <row r="2282">
          <cell r="B2282">
            <v>40631</v>
          </cell>
          <cell r="C2282">
            <v>3</v>
          </cell>
        </row>
        <row r="2283">
          <cell r="B2283">
            <v>40632</v>
          </cell>
          <cell r="C2283">
            <v>3</v>
          </cell>
        </row>
        <row r="2284">
          <cell r="B2284">
            <v>40633</v>
          </cell>
          <cell r="C2284">
            <v>3</v>
          </cell>
        </row>
        <row r="2285">
          <cell r="B2285">
            <v>40634</v>
          </cell>
          <cell r="C2285">
            <v>4</v>
          </cell>
        </row>
        <row r="2286">
          <cell r="B2286">
            <v>40635</v>
          </cell>
          <cell r="C2286">
            <v>4</v>
          </cell>
        </row>
        <row r="2287">
          <cell r="B2287">
            <v>40636</v>
          </cell>
          <cell r="C2287">
            <v>4</v>
          </cell>
        </row>
        <row r="2288">
          <cell r="B2288">
            <v>40637</v>
          </cell>
          <cell r="C2288">
            <v>4</v>
          </cell>
        </row>
        <row r="2289">
          <cell r="B2289">
            <v>40638</v>
          </cell>
          <cell r="C2289">
            <v>4</v>
          </cell>
        </row>
        <row r="2290">
          <cell r="B2290">
            <v>40639</v>
          </cell>
          <cell r="C2290">
            <v>4</v>
          </cell>
        </row>
        <row r="2291">
          <cell r="B2291">
            <v>40640</v>
          </cell>
          <cell r="C2291">
            <v>4</v>
          </cell>
        </row>
        <row r="2292">
          <cell r="B2292">
            <v>40641</v>
          </cell>
          <cell r="C2292">
            <v>4</v>
          </cell>
        </row>
        <row r="2293">
          <cell r="B2293">
            <v>40642</v>
          </cell>
          <cell r="C2293">
            <v>4</v>
          </cell>
        </row>
        <row r="2294">
          <cell r="B2294">
            <v>40643</v>
          </cell>
          <cell r="C2294">
            <v>4</v>
          </cell>
        </row>
        <row r="2295">
          <cell r="B2295">
            <v>40644</v>
          </cell>
          <cell r="C2295">
            <v>4</v>
          </cell>
        </row>
        <row r="2296">
          <cell r="B2296">
            <v>40645</v>
          </cell>
          <cell r="C2296">
            <v>4</v>
          </cell>
        </row>
        <row r="2297">
          <cell r="B2297">
            <v>40646</v>
          </cell>
          <cell r="C2297">
            <v>4</v>
          </cell>
        </row>
        <row r="2298">
          <cell r="B2298">
            <v>40647</v>
          </cell>
          <cell r="C2298">
            <v>4</v>
          </cell>
        </row>
        <row r="2299">
          <cell r="B2299">
            <v>40648</v>
          </cell>
          <cell r="C2299">
            <v>4</v>
          </cell>
        </row>
        <row r="2300">
          <cell r="B2300">
            <v>40649</v>
          </cell>
          <cell r="C2300">
            <v>4</v>
          </cell>
        </row>
        <row r="2301">
          <cell r="B2301">
            <v>40650</v>
          </cell>
          <cell r="C2301">
            <v>4</v>
          </cell>
        </row>
        <row r="2302">
          <cell r="B2302">
            <v>40651</v>
          </cell>
          <cell r="C2302">
            <v>4</v>
          </cell>
        </row>
        <row r="2303">
          <cell r="B2303">
            <v>40652</v>
          </cell>
          <cell r="C2303">
            <v>4</v>
          </cell>
        </row>
        <row r="2304">
          <cell r="B2304">
            <v>40653</v>
          </cell>
          <cell r="C2304">
            <v>4</v>
          </cell>
        </row>
        <row r="2305">
          <cell r="B2305">
            <v>40654</v>
          </cell>
          <cell r="C2305">
            <v>4</v>
          </cell>
        </row>
        <row r="2306">
          <cell r="B2306">
            <v>40655</v>
          </cell>
          <cell r="C2306">
            <v>4</v>
          </cell>
        </row>
        <row r="2307">
          <cell r="B2307">
            <v>40656</v>
          </cell>
          <cell r="C2307">
            <v>4</v>
          </cell>
        </row>
        <row r="2308">
          <cell r="B2308">
            <v>40657</v>
          </cell>
          <cell r="C2308">
            <v>4</v>
          </cell>
        </row>
        <row r="2309">
          <cell r="B2309">
            <v>40658</v>
          </cell>
          <cell r="C2309">
            <v>4</v>
          </cell>
        </row>
        <row r="2310">
          <cell r="B2310">
            <v>40659</v>
          </cell>
          <cell r="C2310">
            <v>4</v>
          </cell>
        </row>
        <row r="2311">
          <cell r="B2311">
            <v>40660</v>
          </cell>
          <cell r="C2311">
            <v>4</v>
          </cell>
        </row>
        <row r="2312">
          <cell r="B2312">
            <v>40661</v>
          </cell>
          <cell r="C2312">
            <v>4</v>
          </cell>
        </row>
        <row r="2313">
          <cell r="B2313">
            <v>40662</v>
          </cell>
          <cell r="C2313">
            <v>4</v>
          </cell>
        </row>
        <row r="2314">
          <cell r="B2314">
            <v>40663</v>
          </cell>
          <cell r="C2314">
            <v>4</v>
          </cell>
        </row>
        <row r="2315">
          <cell r="B2315">
            <v>40664</v>
          </cell>
          <cell r="C2315">
            <v>5</v>
          </cell>
        </row>
        <row r="2316">
          <cell r="B2316">
            <v>40665</v>
          </cell>
          <cell r="C2316">
            <v>5</v>
          </cell>
        </row>
        <row r="2317">
          <cell r="B2317">
            <v>40666</v>
          </cell>
          <cell r="C2317">
            <v>5</v>
          </cell>
        </row>
        <row r="2318">
          <cell r="B2318">
            <v>40667</v>
          </cell>
          <cell r="C2318">
            <v>5</v>
          </cell>
        </row>
        <row r="2319">
          <cell r="B2319">
            <v>40668</v>
          </cell>
          <cell r="C2319">
            <v>5</v>
          </cell>
        </row>
        <row r="2320">
          <cell r="B2320">
            <v>40669</v>
          </cell>
          <cell r="C2320">
            <v>5</v>
          </cell>
        </row>
        <row r="2321">
          <cell r="B2321">
            <v>40670</v>
          </cell>
          <cell r="C2321">
            <v>5</v>
          </cell>
        </row>
        <row r="2322">
          <cell r="B2322">
            <v>40671</v>
          </cell>
          <cell r="C2322">
            <v>5</v>
          </cell>
        </row>
        <row r="2323">
          <cell r="B2323">
            <v>40672</v>
          </cell>
          <cell r="C2323">
            <v>5</v>
          </cell>
        </row>
        <row r="2324">
          <cell r="B2324">
            <v>40673</v>
          </cell>
          <cell r="C2324">
            <v>5</v>
          </cell>
        </row>
        <row r="2325">
          <cell r="B2325">
            <v>40674</v>
          </cell>
          <cell r="C2325">
            <v>5</v>
          </cell>
        </row>
        <row r="2326">
          <cell r="B2326">
            <v>40675</v>
          </cell>
          <cell r="C2326">
            <v>5</v>
          </cell>
        </row>
        <row r="2327">
          <cell r="B2327">
            <v>40676</v>
          </cell>
          <cell r="C2327">
            <v>5</v>
          </cell>
        </row>
        <row r="2328">
          <cell r="B2328">
            <v>40677</v>
          </cell>
          <cell r="C2328">
            <v>5</v>
          </cell>
        </row>
        <row r="2329">
          <cell r="B2329">
            <v>40678</v>
          </cell>
          <cell r="C2329">
            <v>5</v>
          </cell>
        </row>
        <row r="2330">
          <cell r="B2330">
            <v>40679</v>
          </cell>
          <cell r="C2330">
            <v>5</v>
          </cell>
        </row>
        <row r="2331">
          <cell r="B2331">
            <v>40680</v>
          </cell>
          <cell r="C2331">
            <v>5</v>
          </cell>
        </row>
        <row r="2332">
          <cell r="B2332">
            <v>40681</v>
          </cell>
          <cell r="C2332">
            <v>5</v>
          </cell>
        </row>
        <row r="2333">
          <cell r="B2333">
            <v>40682</v>
          </cell>
          <cell r="C2333">
            <v>5</v>
          </cell>
        </row>
        <row r="2334">
          <cell r="B2334">
            <v>40683</v>
          </cell>
          <cell r="C2334">
            <v>5</v>
          </cell>
        </row>
        <row r="2335">
          <cell r="B2335">
            <v>40684</v>
          </cell>
          <cell r="C2335">
            <v>5</v>
          </cell>
        </row>
        <row r="2336">
          <cell r="B2336">
            <v>40685</v>
          </cell>
          <cell r="C2336">
            <v>5</v>
          </cell>
        </row>
        <row r="2337">
          <cell r="B2337">
            <v>40686</v>
          </cell>
          <cell r="C2337">
            <v>5</v>
          </cell>
        </row>
        <row r="2338">
          <cell r="B2338">
            <v>40687</v>
          </cell>
          <cell r="C2338">
            <v>5</v>
          </cell>
        </row>
        <row r="2339">
          <cell r="B2339">
            <v>40688</v>
          </cell>
          <cell r="C2339">
            <v>5</v>
          </cell>
        </row>
        <row r="2340">
          <cell r="B2340">
            <v>40689</v>
          </cell>
          <cell r="C2340">
            <v>5</v>
          </cell>
        </row>
        <row r="2341">
          <cell r="B2341">
            <v>40690</v>
          </cell>
          <cell r="C2341">
            <v>5</v>
          </cell>
        </row>
        <row r="2342">
          <cell r="B2342">
            <v>40691</v>
          </cell>
          <cell r="C2342">
            <v>5</v>
          </cell>
        </row>
        <row r="2343">
          <cell r="B2343">
            <v>40692</v>
          </cell>
          <cell r="C2343">
            <v>5</v>
          </cell>
        </row>
        <row r="2344">
          <cell r="B2344">
            <v>40693</v>
          </cell>
          <cell r="C2344">
            <v>5</v>
          </cell>
        </row>
        <row r="2345">
          <cell r="B2345">
            <v>40694</v>
          </cell>
          <cell r="C2345">
            <v>5</v>
          </cell>
        </row>
        <row r="2346">
          <cell r="B2346">
            <v>40695</v>
          </cell>
          <cell r="C2346">
            <v>6</v>
          </cell>
        </row>
        <row r="2347">
          <cell r="B2347">
            <v>40696</v>
          </cell>
          <cell r="C2347">
            <v>6</v>
          </cell>
        </row>
        <row r="2348">
          <cell r="B2348">
            <v>40697</v>
          </cell>
          <cell r="C2348">
            <v>6</v>
          </cell>
        </row>
        <row r="2349">
          <cell r="B2349">
            <v>40698</v>
          </cell>
          <cell r="C2349">
            <v>6</v>
          </cell>
        </row>
        <row r="2350">
          <cell r="B2350">
            <v>40699</v>
          </cell>
          <cell r="C2350">
            <v>6</v>
          </cell>
        </row>
        <row r="2351">
          <cell r="B2351">
            <v>40700</v>
          </cell>
          <cell r="C2351">
            <v>6</v>
          </cell>
        </row>
        <row r="2352">
          <cell r="B2352">
            <v>40701</v>
          </cell>
          <cell r="C2352">
            <v>6</v>
          </cell>
        </row>
        <row r="2353">
          <cell r="B2353">
            <v>40702</v>
          </cell>
          <cell r="C2353">
            <v>6</v>
          </cell>
        </row>
        <row r="2354">
          <cell r="B2354">
            <v>40703</v>
          </cell>
          <cell r="C2354">
            <v>6</v>
          </cell>
        </row>
        <row r="2355">
          <cell r="B2355">
            <v>40704</v>
          </cell>
          <cell r="C2355">
            <v>6</v>
          </cell>
        </row>
        <row r="2356">
          <cell r="B2356">
            <v>40705</v>
          </cell>
          <cell r="C2356">
            <v>6</v>
          </cell>
        </row>
        <row r="2357">
          <cell r="B2357">
            <v>40706</v>
          </cell>
          <cell r="C2357">
            <v>6</v>
          </cell>
        </row>
        <row r="2358">
          <cell r="B2358">
            <v>40707</v>
          </cell>
          <cell r="C2358">
            <v>6</v>
          </cell>
        </row>
        <row r="2359">
          <cell r="B2359">
            <v>40708</v>
          </cell>
          <cell r="C2359">
            <v>6</v>
          </cell>
        </row>
        <row r="2360">
          <cell r="B2360">
            <v>40709</v>
          </cell>
          <cell r="C2360">
            <v>6</v>
          </cell>
        </row>
        <row r="2361">
          <cell r="B2361">
            <v>40710</v>
          </cell>
          <cell r="C2361">
            <v>6</v>
          </cell>
        </row>
        <row r="2362">
          <cell r="B2362">
            <v>40711</v>
          </cell>
          <cell r="C2362">
            <v>6</v>
          </cell>
        </row>
        <row r="2363">
          <cell r="B2363">
            <v>40712</v>
          </cell>
          <cell r="C2363">
            <v>6</v>
          </cell>
        </row>
        <row r="2364">
          <cell r="B2364">
            <v>40713</v>
          </cell>
          <cell r="C2364">
            <v>6</v>
          </cell>
        </row>
        <row r="2365">
          <cell r="B2365">
            <v>40714</v>
          </cell>
          <cell r="C2365">
            <v>6</v>
          </cell>
        </row>
        <row r="2366">
          <cell r="B2366">
            <v>40715</v>
          </cell>
          <cell r="C2366">
            <v>6</v>
          </cell>
        </row>
        <row r="2367">
          <cell r="B2367">
            <v>40716</v>
          </cell>
          <cell r="C2367">
            <v>6</v>
          </cell>
        </row>
        <row r="2368">
          <cell r="B2368">
            <v>40717</v>
          </cell>
          <cell r="C2368">
            <v>6</v>
          </cell>
        </row>
        <row r="2369">
          <cell r="B2369">
            <v>40718</v>
          </cell>
          <cell r="C2369">
            <v>6</v>
          </cell>
        </row>
        <row r="2370">
          <cell r="B2370">
            <v>40719</v>
          </cell>
          <cell r="C2370">
            <v>6</v>
          </cell>
        </row>
        <row r="2371">
          <cell r="B2371">
            <v>40720</v>
          </cell>
          <cell r="C2371">
            <v>6</v>
          </cell>
        </row>
        <row r="2372">
          <cell r="B2372">
            <v>40721</v>
          </cell>
          <cell r="C2372">
            <v>6</v>
          </cell>
        </row>
        <row r="2373">
          <cell r="B2373">
            <v>40722</v>
          </cell>
          <cell r="C2373">
            <v>6</v>
          </cell>
        </row>
        <row r="2374">
          <cell r="B2374">
            <v>40723</v>
          </cell>
          <cell r="C2374">
            <v>6</v>
          </cell>
        </row>
        <row r="2375">
          <cell r="B2375">
            <v>40724</v>
          </cell>
          <cell r="C2375">
            <v>6</v>
          </cell>
        </row>
        <row r="2376">
          <cell r="B2376">
            <v>40725</v>
          </cell>
          <cell r="C2376">
            <v>7</v>
          </cell>
        </row>
        <row r="2377">
          <cell r="B2377">
            <v>40726</v>
          </cell>
          <cell r="C2377">
            <v>7</v>
          </cell>
        </row>
        <row r="2378">
          <cell r="B2378">
            <v>40727</v>
          </cell>
          <cell r="C2378">
            <v>7</v>
          </cell>
        </row>
        <row r="2379">
          <cell r="B2379">
            <v>40728</v>
          </cell>
          <cell r="C2379">
            <v>7</v>
          </cell>
        </row>
        <row r="2380">
          <cell r="B2380">
            <v>40729</v>
          </cell>
          <cell r="C2380">
            <v>7</v>
          </cell>
        </row>
        <row r="2381">
          <cell r="B2381">
            <v>40730</v>
          </cell>
          <cell r="C2381">
            <v>7</v>
          </cell>
        </row>
        <row r="2382">
          <cell r="B2382">
            <v>40731</v>
          </cell>
          <cell r="C2382">
            <v>7</v>
          </cell>
        </row>
        <row r="2383">
          <cell r="B2383">
            <v>40732</v>
          </cell>
          <cell r="C2383">
            <v>7</v>
          </cell>
        </row>
        <row r="2384">
          <cell r="B2384">
            <v>40733</v>
          </cell>
          <cell r="C2384">
            <v>7</v>
          </cell>
        </row>
        <row r="2385">
          <cell r="B2385">
            <v>40734</v>
          </cell>
          <cell r="C2385">
            <v>7</v>
          </cell>
        </row>
        <row r="2386">
          <cell r="B2386">
            <v>40735</v>
          </cell>
          <cell r="C2386">
            <v>7</v>
          </cell>
        </row>
        <row r="2387">
          <cell r="B2387">
            <v>40736</v>
          </cell>
          <cell r="C2387">
            <v>7</v>
          </cell>
        </row>
        <row r="2388">
          <cell r="B2388">
            <v>40737</v>
          </cell>
          <cell r="C2388">
            <v>7</v>
          </cell>
        </row>
        <row r="2389">
          <cell r="B2389">
            <v>40738</v>
          </cell>
          <cell r="C2389">
            <v>7</v>
          </cell>
        </row>
        <row r="2390">
          <cell r="B2390">
            <v>40739</v>
          </cell>
          <cell r="C2390">
            <v>7</v>
          </cell>
        </row>
        <row r="2391">
          <cell r="B2391">
            <v>40740</v>
          </cell>
          <cell r="C2391">
            <v>7</v>
          </cell>
        </row>
        <row r="2392">
          <cell r="B2392">
            <v>40741</v>
          </cell>
          <cell r="C2392">
            <v>7</v>
          </cell>
        </row>
        <row r="2393">
          <cell r="B2393">
            <v>40742</v>
          </cell>
          <cell r="C2393">
            <v>7</v>
          </cell>
        </row>
        <row r="2394">
          <cell r="B2394">
            <v>40743</v>
          </cell>
          <cell r="C2394">
            <v>7</v>
          </cell>
        </row>
        <row r="2395">
          <cell r="B2395">
            <v>40744</v>
          </cell>
          <cell r="C2395">
            <v>7</v>
          </cell>
        </row>
        <row r="2396">
          <cell r="B2396">
            <v>40745</v>
          </cell>
          <cell r="C2396">
            <v>7</v>
          </cell>
        </row>
        <row r="2397">
          <cell r="B2397">
            <v>40746</v>
          </cell>
          <cell r="C2397">
            <v>7</v>
          </cell>
        </row>
        <row r="2398">
          <cell r="B2398">
            <v>40747</v>
          </cell>
          <cell r="C2398">
            <v>7</v>
          </cell>
        </row>
        <row r="2399">
          <cell r="B2399">
            <v>40748</v>
          </cell>
          <cell r="C2399">
            <v>7</v>
          </cell>
        </row>
        <row r="2400">
          <cell r="B2400">
            <v>40749</v>
          </cell>
          <cell r="C2400">
            <v>7</v>
          </cell>
        </row>
        <row r="2401">
          <cell r="B2401">
            <v>40750</v>
          </cell>
          <cell r="C2401">
            <v>7</v>
          </cell>
        </row>
        <row r="2402">
          <cell r="B2402">
            <v>40751</v>
          </cell>
          <cell r="C2402">
            <v>7</v>
          </cell>
        </row>
        <row r="2403">
          <cell r="B2403">
            <v>40752</v>
          </cell>
          <cell r="C2403">
            <v>7</v>
          </cell>
        </row>
        <row r="2404">
          <cell r="B2404">
            <v>40753</v>
          </cell>
          <cell r="C2404">
            <v>7</v>
          </cell>
        </row>
        <row r="2405">
          <cell r="B2405">
            <v>40754</v>
          </cell>
          <cell r="C2405">
            <v>7</v>
          </cell>
        </row>
        <row r="2406">
          <cell r="B2406">
            <v>40755</v>
          </cell>
          <cell r="C2406">
            <v>7</v>
          </cell>
        </row>
        <row r="2407">
          <cell r="B2407">
            <v>40756</v>
          </cell>
          <cell r="C2407">
            <v>8</v>
          </cell>
        </row>
        <row r="2408">
          <cell r="B2408">
            <v>40757</v>
          </cell>
          <cell r="C2408">
            <v>8</v>
          </cell>
        </row>
        <row r="2409">
          <cell r="B2409">
            <v>40758</v>
          </cell>
          <cell r="C2409">
            <v>8</v>
          </cell>
        </row>
        <row r="2410">
          <cell r="B2410">
            <v>40759</v>
          </cell>
          <cell r="C2410">
            <v>8</v>
          </cell>
        </row>
        <row r="2411">
          <cell r="B2411">
            <v>40760</v>
          </cell>
          <cell r="C2411">
            <v>8</v>
          </cell>
        </row>
        <row r="2412">
          <cell r="B2412">
            <v>40761</v>
          </cell>
          <cell r="C2412">
            <v>8</v>
          </cell>
        </row>
        <row r="2413">
          <cell r="B2413">
            <v>40762</v>
          </cell>
          <cell r="C2413">
            <v>8</v>
          </cell>
        </row>
        <row r="2414">
          <cell r="B2414">
            <v>40763</v>
          </cell>
          <cell r="C2414">
            <v>8</v>
          </cell>
        </row>
        <row r="2415">
          <cell r="B2415">
            <v>40764</v>
          </cell>
          <cell r="C2415">
            <v>8</v>
          </cell>
        </row>
        <row r="2416">
          <cell r="B2416">
            <v>40765</v>
          </cell>
          <cell r="C2416">
            <v>8</v>
          </cell>
        </row>
        <row r="2417">
          <cell r="B2417">
            <v>40766</v>
          </cell>
          <cell r="C2417">
            <v>8</v>
          </cell>
        </row>
        <row r="2418">
          <cell r="B2418">
            <v>40767</v>
          </cell>
          <cell r="C2418">
            <v>8</v>
          </cell>
        </row>
        <row r="2419">
          <cell r="B2419">
            <v>40768</v>
          </cell>
          <cell r="C2419">
            <v>8</v>
          </cell>
        </row>
        <row r="2420">
          <cell r="B2420">
            <v>40769</v>
          </cell>
          <cell r="C2420">
            <v>8</v>
          </cell>
        </row>
        <row r="2421">
          <cell r="B2421">
            <v>40770</v>
          </cell>
          <cell r="C2421">
            <v>8</v>
          </cell>
        </row>
        <row r="2422">
          <cell r="B2422">
            <v>40771</v>
          </cell>
          <cell r="C2422">
            <v>8</v>
          </cell>
        </row>
        <row r="2423">
          <cell r="B2423">
            <v>40772</v>
          </cell>
          <cell r="C2423">
            <v>8</v>
          </cell>
        </row>
        <row r="2424">
          <cell r="B2424">
            <v>40773</v>
          </cell>
          <cell r="C2424">
            <v>8</v>
          </cell>
        </row>
        <row r="2425">
          <cell r="B2425">
            <v>40774</v>
          </cell>
          <cell r="C2425">
            <v>8</v>
          </cell>
        </row>
        <row r="2426">
          <cell r="B2426">
            <v>40775</v>
          </cell>
          <cell r="C2426">
            <v>8</v>
          </cell>
        </row>
        <row r="2427">
          <cell r="B2427">
            <v>40776</v>
          </cell>
          <cell r="C2427">
            <v>8</v>
          </cell>
        </row>
        <row r="2428">
          <cell r="B2428">
            <v>40777</v>
          </cell>
          <cell r="C2428">
            <v>8</v>
          </cell>
        </row>
        <row r="2429">
          <cell r="B2429">
            <v>40778</v>
          </cell>
          <cell r="C2429">
            <v>8</v>
          </cell>
        </row>
        <row r="2430">
          <cell r="B2430">
            <v>40779</v>
          </cell>
          <cell r="C2430">
            <v>8</v>
          </cell>
        </row>
        <row r="2431">
          <cell r="B2431">
            <v>40780</v>
          </cell>
          <cell r="C2431">
            <v>8</v>
          </cell>
        </row>
        <row r="2432">
          <cell r="B2432">
            <v>40781</v>
          </cell>
          <cell r="C2432">
            <v>8</v>
          </cell>
        </row>
        <row r="2433">
          <cell r="B2433">
            <v>40782</v>
          </cell>
          <cell r="C2433">
            <v>8</v>
          </cell>
        </row>
        <row r="2434">
          <cell r="B2434">
            <v>40783</v>
          </cell>
          <cell r="C2434">
            <v>8</v>
          </cell>
        </row>
        <row r="2435">
          <cell r="B2435">
            <v>40784</v>
          </cell>
          <cell r="C2435">
            <v>8</v>
          </cell>
        </row>
        <row r="2436">
          <cell r="B2436">
            <v>40785</v>
          </cell>
          <cell r="C2436">
            <v>8</v>
          </cell>
        </row>
        <row r="2437">
          <cell r="B2437">
            <v>40786</v>
          </cell>
          <cell r="C2437">
            <v>8</v>
          </cell>
        </row>
        <row r="2438">
          <cell r="B2438">
            <v>40787</v>
          </cell>
          <cell r="C2438">
            <v>9</v>
          </cell>
        </row>
        <row r="2439">
          <cell r="B2439">
            <v>40788</v>
          </cell>
          <cell r="C2439">
            <v>9</v>
          </cell>
        </row>
        <row r="2440">
          <cell r="B2440">
            <v>40789</v>
          </cell>
          <cell r="C2440">
            <v>9</v>
          </cell>
        </row>
        <row r="2441">
          <cell r="B2441">
            <v>40790</v>
          </cell>
          <cell r="C2441">
            <v>9</v>
          </cell>
        </row>
        <row r="2442">
          <cell r="B2442">
            <v>40791</v>
          </cell>
          <cell r="C2442">
            <v>9</v>
          </cell>
        </row>
        <row r="2443">
          <cell r="B2443">
            <v>40792</v>
          </cell>
          <cell r="C2443">
            <v>9</v>
          </cell>
        </row>
        <row r="2444">
          <cell r="B2444">
            <v>40793</v>
          </cell>
          <cell r="C2444">
            <v>9</v>
          </cell>
        </row>
        <row r="2445">
          <cell r="B2445">
            <v>40794</v>
          </cell>
          <cell r="C2445">
            <v>9</v>
          </cell>
        </row>
        <row r="2446">
          <cell r="B2446">
            <v>40795</v>
          </cell>
          <cell r="C2446">
            <v>9</v>
          </cell>
        </row>
        <row r="2447">
          <cell r="B2447">
            <v>40796</v>
          </cell>
          <cell r="C2447">
            <v>9</v>
          </cell>
        </row>
        <row r="2448">
          <cell r="B2448">
            <v>40797</v>
          </cell>
          <cell r="C2448">
            <v>9</v>
          </cell>
        </row>
        <row r="2449">
          <cell r="B2449">
            <v>40798</v>
          </cell>
          <cell r="C2449">
            <v>9</v>
          </cell>
        </row>
        <row r="2450">
          <cell r="B2450">
            <v>40799</v>
          </cell>
          <cell r="C2450">
            <v>9</v>
          </cell>
        </row>
        <row r="2451">
          <cell r="B2451">
            <v>40800</v>
          </cell>
          <cell r="C2451">
            <v>9</v>
          </cell>
        </row>
        <row r="2452">
          <cell r="B2452">
            <v>40801</v>
          </cell>
          <cell r="C2452">
            <v>9</v>
          </cell>
        </row>
        <row r="2453">
          <cell r="B2453">
            <v>40802</v>
          </cell>
          <cell r="C2453">
            <v>9</v>
          </cell>
        </row>
        <row r="2454">
          <cell r="B2454">
            <v>40803</v>
          </cell>
          <cell r="C2454">
            <v>9</v>
          </cell>
        </row>
        <row r="2455">
          <cell r="B2455">
            <v>40804</v>
          </cell>
          <cell r="C2455">
            <v>9</v>
          </cell>
        </row>
        <row r="2456">
          <cell r="B2456">
            <v>40805</v>
          </cell>
          <cell r="C2456">
            <v>9</v>
          </cell>
        </row>
        <row r="2457">
          <cell r="B2457">
            <v>40806</v>
          </cell>
          <cell r="C2457">
            <v>9</v>
          </cell>
        </row>
        <row r="2458">
          <cell r="B2458">
            <v>40807</v>
          </cell>
          <cell r="C2458">
            <v>9</v>
          </cell>
        </row>
        <row r="2459">
          <cell r="B2459">
            <v>40808</v>
          </cell>
          <cell r="C2459">
            <v>9</v>
          </cell>
        </row>
        <row r="2460">
          <cell r="B2460">
            <v>40809</v>
          </cell>
          <cell r="C2460">
            <v>9</v>
          </cell>
        </row>
        <row r="2461">
          <cell r="B2461">
            <v>40810</v>
          </cell>
          <cell r="C2461">
            <v>9</v>
          </cell>
        </row>
        <row r="2462">
          <cell r="B2462">
            <v>40811</v>
          </cell>
          <cell r="C2462">
            <v>9</v>
          </cell>
        </row>
        <row r="2463">
          <cell r="B2463">
            <v>40812</v>
          </cell>
          <cell r="C2463">
            <v>9</v>
          </cell>
        </row>
        <row r="2464">
          <cell r="B2464">
            <v>40813</v>
          </cell>
          <cell r="C2464">
            <v>9</v>
          </cell>
        </row>
        <row r="2465">
          <cell r="B2465">
            <v>40814</v>
          </cell>
          <cell r="C2465">
            <v>9</v>
          </cell>
        </row>
        <row r="2466">
          <cell r="B2466">
            <v>40815</v>
          </cell>
          <cell r="C2466">
            <v>9</v>
          </cell>
        </row>
        <row r="2467">
          <cell r="B2467">
            <v>40816</v>
          </cell>
          <cell r="C2467">
            <v>9</v>
          </cell>
        </row>
        <row r="2468">
          <cell r="B2468">
            <v>40817</v>
          </cell>
          <cell r="C2468">
            <v>10</v>
          </cell>
        </row>
        <row r="2469">
          <cell r="B2469">
            <v>40818</v>
          </cell>
          <cell r="C2469">
            <v>10</v>
          </cell>
        </row>
        <row r="2470">
          <cell r="B2470">
            <v>40819</v>
          </cell>
          <cell r="C2470">
            <v>10</v>
          </cell>
        </row>
        <row r="2471">
          <cell r="B2471">
            <v>40820</v>
          </cell>
          <cell r="C2471">
            <v>10</v>
          </cell>
        </row>
        <row r="2472">
          <cell r="B2472">
            <v>40821</v>
          </cell>
          <cell r="C2472">
            <v>10</v>
          </cell>
        </row>
        <row r="2473">
          <cell r="B2473">
            <v>40822</v>
          </cell>
          <cell r="C2473">
            <v>10</v>
          </cell>
        </row>
        <row r="2474">
          <cell r="B2474">
            <v>40823</v>
          </cell>
          <cell r="C2474">
            <v>10</v>
          </cell>
        </row>
        <row r="2475">
          <cell r="B2475">
            <v>40824</v>
          </cell>
          <cell r="C2475">
            <v>10</v>
          </cell>
        </row>
        <row r="2476">
          <cell r="B2476">
            <v>40825</v>
          </cell>
          <cell r="C2476">
            <v>10</v>
          </cell>
        </row>
        <row r="2477">
          <cell r="B2477">
            <v>40826</v>
          </cell>
          <cell r="C2477">
            <v>10</v>
          </cell>
        </row>
        <row r="2478">
          <cell r="B2478">
            <v>40827</v>
          </cell>
          <cell r="C2478">
            <v>10</v>
          </cell>
        </row>
        <row r="2479">
          <cell r="B2479">
            <v>40828</v>
          </cell>
          <cell r="C2479">
            <v>10</v>
          </cell>
        </row>
        <row r="2480">
          <cell r="B2480">
            <v>40829</v>
          </cell>
          <cell r="C2480">
            <v>10</v>
          </cell>
        </row>
        <row r="2481">
          <cell r="B2481">
            <v>40830</v>
          </cell>
          <cell r="C2481">
            <v>10</v>
          </cell>
        </row>
        <row r="2482">
          <cell r="B2482">
            <v>40831</v>
          </cell>
          <cell r="C2482">
            <v>10</v>
          </cell>
        </row>
        <row r="2483">
          <cell r="B2483">
            <v>40832</v>
          </cell>
          <cell r="C2483">
            <v>10</v>
          </cell>
        </row>
        <row r="2484">
          <cell r="B2484">
            <v>40833</v>
          </cell>
          <cell r="C2484">
            <v>10</v>
          </cell>
        </row>
        <row r="2485">
          <cell r="B2485">
            <v>40834</v>
          </cell>
          <cell r="C2485">
            <v>10</v>
          </cell>
        </row>
        <row r="2486">
          <cell r="B2486">
            <v>40835</v>
          </cell>
          <cell r="C2486">
            <v>10</v>
          </cell>
        </row>
        <row r="2487">
          <cell r="B2487">
            <v>40836</v>
          </cell>
          <cell r="C2487">
            <v>10</v>
          </cell>
        </row>
        <row r="2488">
          <cell r="B2488">
            <v>40837</v>
          </cell>
          <cell r="C2488">
            <v>10</v>
          </cell>
        </row>
        <row r="2489">
          <cell r="B2489">
            <v>40838</v>
          </cell>
          <cell r="C2489">
            <v>10</v>
          </cell>
        </row>
        <row r="2490">
          <cell r="B2490">
            <v>40839</v>
          </cell>
          <cell r="C2490">
            <v>10</v>
          </cell>
        </row>
        <row r="2491">
          <cell r="B2491">
            <v>40840</v>
          </cell>
          <cell r="C2491">
            <v>10</v>
          </cell>
        </row>
        <row r="2492">
          <cell r="B2492">
            <v>40841</v>
          </cell>
          <cell r="C2492">
            <v>10</v>
          </cell>
        </row>
        <row r="2493">
          <cell r="B2493">
            <v>40842</v>
          </cell>
          <cell r="C2493">
            <v>10</v>
          </cell>
        </row>
        <row r="2494">
          <cell r="B2494">
            <v>40843</v>
          </cell>
          <cell r="C2494">
            <v>10</v>
          </cell>
        </row>
        <row r="2495">
          <cell r="B2495">
            <v>40844</v>
          </cell>
          <cell r="C2495">
            <v>10</v>
          </cell>
        </row>
        <row r="2496">
          <cell r="B2496">
            <v>40845</v>
          </cell>
          <cell r="C2496">
            <v>10</v>
          </cell>
        </row>
        <row r="2497">
          <cell r="B2497">
            <v>40846</v>
          </cell>
          <cell r="C2497">
            <v>10</v>
          </cell>
        </row>
        <row r="2498">
          <cell r="B2498">
            <v>40847</v>
          </cell>
          <cell r="C2498">
            <v>10</v>
          </cell>
        </row>
        <row r="2499">
          <cell r="B2499">
            <v>40848</v>
          </cell>
          <cell r="C2499">
            <v>11</v>
          </cell>
        </row>
        <row r="2500">
          <cell r="B2500">
            <v>40849</v>
          </cell>
          <cell r="C2500">
            <v>11</v>
          </cell>
        </row>
        <row r="2501">
          <cell r="B2501">
            <v>40850</v>
          </cell>
          <cell r="C2501">
            <v>11</v>
          </cell>
        </row>
        <row r="2502">
          <cell r="B2502">
            <v>40851</v>
          </cell>
          <cell r="C2502">
            <v>11</v>
          </cell>
        </row>
        <row r="2503">
          <cell r="B2503">
            <v>40852</v>
          </cell>
          <cell r="C2503">
            <v>11</v>
          </cell>
        </row>
        <row r="2504">
          <cell r="B2504">
            <v>40853</v>
          </cell>
          <cell r="C2504">
            <v>11</v>
          </cell>
        </row>
        <row r="2505">
          <cell r="B2505">
            <v>40854</v>
          </cell>
          <cell r="C2505">
            <v>11</v>
          </cell>
        </row>
        <row r="2506">
          <cell r="B2506">
            <v>40855</v>
          </cell>
          <cell r="C2506">
            <v>11</v>
          </cell>
        </row>
        <row r="2507">
          <cell r="B2507">
            <v>40856</v>
          </cell>
          <cell r="C2507">
            <v>11</v>
          </cell>
        </row>
        <row r="2508">
          <cell r="B2508">
            <v>40857</v>
          </cell>
          <cell r="C2508">
            <v>11</v>
          </cell>
        </row>
        <row r="2509">
          <cell r="B2509">
            <v>40858</v>
          </cell>
          <cell r="C2509">
            <v>11</v>
          </cell>
        </row>
        <row r="2510">
          <cell r="B2510">
            <v>40859</v>
          </cell>
          <cell r="C2510">
            <v>11</v>
          </cell>
        </row>
        <row r="2511">
          <cell r="B2511">
            <v>40860</v>
          </cell>
          <cell r="C2511">
            <v>11</v>
          </cell>
        </row>
        <row r="2512">
          <cell r="B2512">
            <v>40861</v>
          </cell>
          <cell r="C2512">
            <v>11</v>
          </cell>
        </row>
        <row r="2513">
          <cell r="B2513">
            <v>40862</v>
          </cell>
          <cell r="C2513">
            <v>11</v>
          </cell>
        </row>
        <row r="2514">
          <cell r="B2514">
            <v>40863</v>
          </cell>
          <cell r="C2514">
            <v>11</v>
          </cell>
        </row>
        <row r="2515">
          <cell r="B2515">
            <v>40864</v>
          </cell>
          <cell r="C2515">
            <v>11</v>
          </cell>
        </row>
        <row r="2516">
          <cell r="B2516">
            <v>40865</v>
          </cell>
          <cell r="C2516">
            <v>11</v>
          </cell>
        </row>
        <row r="2517">
          <cell r="B2517">
            <v>40866</v>
          </cell>
          <cell r="C2517">
            <v>11</v>
          </cell>
        </row>
        <row r="2518">
          <cell r="B2518">
            <v>40867</v>
          </cell>
          <cell r="C2518">
            <v>11</v>
          </cell>
        </row>
        <row r="2519">
          <cell r="B2519">
            <v>40868</v>
          </cell>
          <cell r="C2519">
            <v>11</v>
          </cell>
        </row>
        <row r="2520">
          <cell r="B2520">
            <v>40869</v>
          </cell>
          <cell r="C2520">
            <v>11</v>
          </cell>
        </row>
        <row r="2521">
          <cell r="B2521">
            <v>40870</v>
          </cell>
          <cell r="C2521">
            <v>11</v>
          </cell>
        </row>
        <row r="2522">
          <cell r="B2522">
            <v>40871</v>
          </cell>
          <cell r="C2522">
            <v>11</v>
          </cell>
        </row>
        <row r="2523">
          <cell r="B2523">
            <v>40872</v>
          </cell>
          <cell r="C2523">
            <v>11</v>
          </cell>
        </row>
        <row r="2524">
          <cell r="B2524">
            <v>40873</v>
          </cell>
          <cell r="C2524">
            <v>11</v>
          </cell>
        </row>
        <row r="2525">
          <cell r="B2525">
            <v>40874</v>
          </cell>
          <cell r="C2525">
            <v>11</v>
          </cell>
        </row>
        <row r="2526">
          <cell r="B2526">
            <v>40875</v>
          </cell>
          <cell r="C2526">
            <v>11</v>
          </cell>
        </row>
        <row r="2527">
          <cell r="B2527">
            <v>40876</v>
          </cell>
          <cell r="C2527">
            <v>11</v>
          </cell>
        </row>
        <row r="2528">
          <cell r="B2528">
            <v>40877</v>
          </cell>
          <cell r="C2528">
            <v>11</v>
          </cell>
        </row>
        <row r="2529">
          <cell r="B2529">
            <v>40878</v>
          </cell>
          <cell r="C2529">
            <v>12</v>
          </cell>
        </row>
        <row r="2530">
          <cell r="B2530">
            <v>40879</v>
          </cell>
          <cell r="C2530">
            <v>12</v>
          </cell>
        </row>
        <row r="2531">
          <cell r="B2531">
            <v>40880</v>
          </cell>
          <cell r="C2531">
            <v>12</v>
          </cell>
        </row>
        <row r="2532">
          <cell r="B2532">
            <v>40881</v>
          </cell>
          <cell r="C2532">
            <v>12</v>
          </cell>
        </row>
        <row r="2533">
          <cell r="B2533">
            <v>40882</v>
          </cell>
          <cell r="C2533">
            <v>12</v>
          </cell>
        </row>
        <row r="2534">
          <cell r="B2534">
            <v>40883</v>
          </cell>
          <cell r="C2534">
            <v>12</v>
          </cell>
        </row>
        <row r="2535">
          <cell r="B2535">
            <v>40884</v>
          </cell>
          <cell r="C2535">
            <v>12</v>
          </cell>
        </row>
        <row r="2536">
          <cell r="B2536">
            <v>40885</v>
          </cell>
          <cell r="C2536">
            <v>12</v>
          </cell>
        </row>
        <row r="2537">
          <cell r="B2537">
            <v>40886</v>
          </cell>
          <cell r="C2537">
            <v>12</v>
          </cell>
        </row>
        <row r="2538">
          <cell r="B2538">
            <v>40887</v>
          </cell>
          <cell r="C2538">
            <v>12</v>
          </cell>
        </row>
        <row r="2539">
          <cell r="B2539">
            <v>40888</v>
          </cell>
          <cell r="C2539">
            <v>12</v>
          </cell>
        </row>
        <row r="2540">
          <cell r="B2540">
            <v>40889</v>
          </cell>
          <cell r="C2540">
            <v>12</v>
          </cell>
        </row>
        <row r="2541">
          <cell r="B2541">
            <v>40890</v>
          </cell>
          <cell r="C2541">
            <v>12</v>
          </cell>
        </row>
        <row r="2542">
          <cell r="B2542">
            <v>40891</v>
          </cell>
          <cell r="C2542">
            <v>12</v>
          </cell>
        </row>
        <row r="2543">
          <cell r="B2543">
            <v>40892</v>
          </cell>
          <cell r="C2543">
            <v>12</v>
          </cell>
        </row>
        <row r="2544">
          <cell r="B2544">
            <v>40893</v>
          </cell>
          <cell r="C2544">
            <v>12</v>
          </cell>
        </row>
        <row r="2545">
          <cell r="B2545">
            <v>40894</v>
          </cell>
          <cell r="C2545">
            <v>12</v>
          </cell>
        </row>
        <row r="2546">
          <cell r="B2546">
            <v>40895</v>
          </cell>
          <cell r="C2546">
            <v>12</v>
          </cell>
        </row>
        <row r="2547">
          <cell r="B2547">
            <v>40896</v>
          </cell>
          <cell r="C2547">
            <v>12</v>
          </cell>
        </row>
        <row r="2548">
          <cell r="B2548">
            <v>40897</v>
          </cell>
          <cell r="C2548">
            <v>12</v>
          </cell>
        </row>
        <row r="2549">
          <cell r="B2549">
            <v>40898</v>
          </cell>
          <cell r="C2549">
            <v>12</v>
          </cell>
        </row>
        <row r="2550">
          <cell r="B2550">
            <v>40899</v>
          </cell>
          <cell r="C2550">
            <v>12</v>
          </cell>
        </row>
        <row r="2551">
          <cell r="B2551">
            <v>40900</v>
          </cell>
          <cell r="C2551">
            <v>12</v>
          </cell>
        </row>
        <row r="2552">
          <cell r="B2552">
            <v>40901</v>
          </cell>
          <cell r="C2552">
            <v>12</v>
          </cell>
        </row>
        <row r="2553">
          <cell r="B2553">
            <v>40902</v>
          </cell>
          <cell r="C2553">
            <v>12</v>
          </cell>
        </row>
        <row r="2554">
          <cell r="B2554">
            <v>40903</v>
          </cell>
          <cell r="C2554">
            <v>12</v>
          </cell>
        </row>
        <row r="2555">
          <cell r="B2555">
            <v>40904</v>
          </cell>
          <cell r="C2555">
            <v>12</v>
          </cell>
        </row>
        <row r="2556">
          <cell r="B2556">
            <v>40905</v>
          </cell>
          <cell r="C2556">
            <v>12</v>
          </cell>
        </row>
        <row r="2557">
          <cell r="B2557">
            <v>40906</v>
          </cell>
          <cell r="C2557">
            <v>12</v>
          </cell>
        </row>
        <row r="2558">
          <cell r="B2558">
            <v>40907</v>
          </cell>
          <cell r="C2558">
            <v>12</v>
          </cell>
        </row>
        <row r="2559">
          <cell r="B2559">
            <v>40908</v>
          </cell>
          <cell r="C2559">
            <v>12</v>
          </cell>
        </row>
        <row r="2560">
          <cell r="B2560">
            <v>40909</v>
          </cell>
          <cell r="C2560">
            <v>1</v>
          </cell>
        </row>
        <row r="2561">
          <cell r="B2561">
            <v>40910</v>
          </cell>
          <cell r="C2561">
            <v>1</v>
          </cell>
        </row>
        <row r="2562">
          <cell r="B2562">
            <v>40911</v>
          </cell>
          <cell r="C2562">
            <v>1</v>
          </cell>
        </row>
        <row r="2563">
          <cell r="B2563">
            <v>40912</v>
          </cell>
          <cell r="C2563">
            <v>1</v>
          </cell>
        </row>
        <row r="2564">
          <cell r="B2564">
            <v>40913</v>
          </cell>
          <cell r="C2564">
            <v>1</v>
          </cell>
        </row>
        <row r="2565">
          <cell r="B2565">
            <v>40914</v>
          </cell>
          <cell r="C2565">
            <v>1</v>
          </cell>
        </row>
        <row r="2566">
          <cell r="B2566">
            <v>40915</v>
          </cell>
          <cell r="C2566">
            <v>1</v>
          </cell>
        </row>
        <row r="2567">
          <cell r="B2567">
            <v>40916</v>
          </cell>
          <cell r="C2567">
            <v>1</v>
          </cell>
        </row>
        <row r="2568">
          <cell r="B2568">
            <v>40917</v>
          </cell>
          <cell r="C2568">
            <v>1</v>
          </cell>
        </row>
        <row r="2569">
          <cell r="B2569">
            <v>40918</v>
          </cell>
          <cell r="C2569">
            <v>1</v>
          </cell>
        </row>
        <row r="2570">
          <cell r="B2570">
            <v>40919</v>
          </cell>
          <cell r="C2570">
            <v>1</v>
          </cell>
        </row>
        <row r="2571">
          <cell r="B2571">
            <v>40920</v>
          </cell>
          <cell r="C2571">
            <v>1</v>
          </cell>
        </row>
        <row r="2572">
          <cell r="B2572">
            <v>40921</v>
          </cell>
          <cell r="C2572">
            <v>1</v>
          </cell>
        </row>
        <row r="2573">
          <cell r="B2573">
            <v>40922</v>
          </cell>
          <cell r="C2573">
            <v>1</v>
          </cell>
        </row>
        <row r="2574">
          <cell r="B2574">
            <v>40923</v>
          </cell>
          <cell r="C2574">
            <v>1</v>
          </cell>
        </row>
        <row r="2575">
          <cell r="B2575">
            <v>40924</v>
          </cell>
          <cell r="C2575">
            <v>1</v>
          </cell>
        </row>
        <row r="2576">
          <cell r="B2576">
            <v>40925</v>
          </cell>
          <cell r="C2576">
            <v>1</v>
          </cell>
        </row>
        <row r="2577">
          <cell r="B2577">
            <v>40926</v>
          </cell>
          <cell r="C2577">
            <v>1</v>
          </cell>
        </row>
        <row r="2578">
          <cell r="B2578">
            <v>40927</v>
          </cell>
          <cell r="C2578">
            <v>1</v>
          </cell>
        </row>
        <row r="2579">
          <cell r="B2579">
            <v>40928</v>
          </cell>
          <cell r="C2579">
            <v>1</v>
          </cell>
        </row>
        <row r="2580">
          <cell r="B2580">
            <v>40929</v>
          </cell>
          <cell r="C2580">
            <v>1</v>
          </cell>
        </row>
        <row r="2581">
          <cell r="B2581">
            <v>40930</v>
          </cell>
          <cell r="C2581">
            <v>1</v>
          </cell>
        </row>
        <row r="2582">
          <cell r="B2582">
            <v>40931</v>
          </cell>
          <cell r="C2582">
            <v>1</v>
          </cell>
        </row>
        <row r="2583">
          <cell r="B2583">
            <v>40932</v>
          </cell>
          <cell r="C2583">
            <v>1</v>
          </cell>
        </row>
        <row r="2584">
          <cell r="B2584">
            <v>40933</v>
          </cell>
          <cell r="C2584">
            <v>1</v>
          </cell>
        </row>
        <row r="2585">
          <cell r="B2585">
            <v>40934</v>
          </cell>
          <cell r="C2585">
            <v>1</v>
          </cell>
        </row>
        <row r="2586">
          <cell r="B2586">
            <v>40935</v>
          </cell>
          <cell r="C2586">
            <v>1</v>
          </cell>
        </row>
        <row r="2587">
          <cell r="B2587">
            <v>40936</v>
          </cell>
          <cell r="C2587">
            <v>1</v>
          </cell>
        </row>
        <row r="2588">
          <cell r="B2588">
            <v>40937</v>
          </cell>
          <cell r="C2588">
            <v>1</v>
          </cell>
        </row>
        <row r="2589">
          <cell r="B2589">
            <v>40938</v>
          </cell>
          <cell r="C2589">
            <v>1</v>
          </cell>
        </row>
        <row r="2590">
          <cell r="B2590">
            <v>40939</v>
          </cell>
          <cell r="C2590">
            <v>1</v>
          </cell>
        </row>
        <row r="2591">
          <cell r="B2591">
            <v>40940</v>
          </cell>
          <cell r="C2591">
            <v>2</v>
          </cell>
        </row>
        <row r="2592">
          <cell r="B2592">
            <v>40941</v>
          </cell>
          <cell r="C2592">
            <v>2</v>
          </cell>
        </row>
        <row r="2593">
          <cell r="B2593">
            <v>40942</v>
          </cell>
          <cell r="C2593">
            <v>2</v>
          </cell>
        </row>
        <row r="2594">
          <cell r="B2594">
            <v>40943</v>
          </cell>
          <cell r="C2594">
            <v>2</v>
          </cell>
        </row>
        <row r="2595">
          <cell r="B2595">
            <v>40944</v>
          </cell>
          <cell r="C2595">
            <v>2</v>
          </cell>
        </row>
        <row r="2596">
          <cell r="B2596">
            <v>40945</v>
          </cell>
          <cell r="C2596">
            <v>2</v>
          </cell>
        </row>
        <row r="2597">
          <cell r="B2597">
            <v>40946</v>
          </cell>
          <cell r="C2597">
            <v>2</v>
          </cell>
        </row>
        <row r="2598">
          <cell r="B2598">
            <v>40947</v>
          </cell>
          <cell r="C2598">
            <v>2</v>
          </cell>
        </row>
        <row r="2599">
          <cell r="B2599">
            <v>40948</v>
          </cell>
          <cell r="C2599">
            <v>2</v>
          </cell>
        </row>
        <row r="2600">
          <cell r="B2600">
            <v>40949</v>
          </cell>
          <cell r="C2600">
            <v>2</v>
          </cell>
        </row>
        <row r="2601">
          <cell r="B2601">
            <v>40950</v>
          </cell>
          <cell r="C2601">
            <v>2</v>
          </cell>
        </row>
        <row r="2602">
          <cell r="B2602">
            <v>40951</v>
          </cell>
          <cell r="C2602">
            <v>2</v>
          </cell>
        </row>
        <row r="2603">
          <cell r="B2603">
            <v>40952</v>
          </cell>
          <cell r="C2603">
            <v>2</v>
          </cell>
        </row>
        <row r="2604">
          <cell r="B2604">
            <v>40953</v>
          </cell>
          <cell r="C2604">
            <v>2</v>
          </cell>
        </row>
        <row r="2605">
          <cell r="B2605">
            <v>40954</v>
          </cell>
          <cell r="C2605">
            <v>2</v>
          </cell>
        </row>
        <row r="2606">
          <cell r="B2606">
            <v>40955</v>
          </cell>
          <cell r="C2606">
            <v>2</v>
          </cell>
        </row>
        <row r="2607">
          <cell r="B2607">
            <v>40956</v>
          </cell>
          <cell r="C2607">
            <v>2</v>
          </cell>
        </row>
        <row r="2608">
          <cell r="B2608">
            <v>40957</v>
          </cell>
          <cell r="C2608">
            <v>2</v>
          </cell>
        </row>
        <row r="2609">
          <cell r="B2609">
            <v>40958</v>
          </cell>
          <cell r="C2609">
            <v>2</v>
          </cell>
        </row>
        <row r="2610">
          <cell r="B2610">
            <v>40959</v>
          </cell>
          <cell r="C2610">
            <v>2</v>
          </cell>
        </row>
        <row r="2611">
          <cell r="B2611">
            <v>40960</v>
          </cell>
          <cell r="C2611">
            <v>2</v>
          </cell>
        </row>
        <row r="2612">
          <cell r="B2612">
            <v>40961</v>
          </cell>
          <cell r="C2612">
            <v>2</v>
          </cell>
        </row>
        <row r="2613">
          <cell r="B2613">
            <v>40962</v>
          </cell>
          <cell r="C2613">
            <v>2</v>
          </cell>
        </row>
        <row r="2614">
          <cell r="B2614">
            <v>40963</v>
          </cell>
          <cell r="C2614">
            <v>2</v>
          </cell>
        </row>
        <row r="2615">
          <cell r="B2615">
            <v>40964</v>
          </cell>
          <cell r="C2615">
            <v>2</v>
          </cell>
        </row>
        <row r="2616">
          <cell r="B2616">
            <v>40965</v>
          </cell>
          <cell r="C2616">
            <v>2</v>
          </cell>
        </row>
        <row r="2617">
          <cell r="B2617">
            <v>40966</v>
          </cell>
          <cell r="C2617">
            <v>2</v>
          </cell>
        </row>
        <row r="2618">
          <cell r="B2618">
            <v>40967</v>
          </cell>
          <cell r="C2618">
            <v>2</v>
          </cell>
        </row>
        <row r="2619">
          <cell r="B2619">
            <v>40968</v>
          </cell>
          <cell r="C2619">
            <v>2</v>
          </cell>
        </row>
        <row r="2620">
          <cell r="B2620">
            <v>40969</v>
          </cell>
          <cell r="C2620">
            <v>3</v>
          </cell>
        </row>
        <row r="2621">
          <cell r="B2621">
            <v>40970</v>
          </cell>
          <cell r="C2621">
            <v>3</v>
          </cell>
        </row>
        <row r="2622">
          <cell r="B2622">
            <v>40971</v>
          </cell>
          <cell r="C2622">
            <v>3</v>
          </cell>
        </row>
        <row r="2623">
          <cell r="B2623">
            <v>40972</v>
          </cell>
          <cell r="C2623">
            <v>3</v>
          </cell>
        </row>
        <row r="2624">
          <cell r="B2624">
            <v>40973</v>
          </cell>
          <cell r="C2624">
            <v>3</v>
          </cell>
        </row>
        <row r="2625">
          <cell r="B2625">
            <v>40974</v>
          </cell>
          <cell r="C2625">
            <v>3</v>
          </cell>
        </row>
        <row r="2626">
          <cell r="B2626">
            <v>40975</v>
          </cell>
          <cell r="C2626">
            <v>3</v>
          </cell>
        </row>
        <row r="2627">
          <cell r="B2627">
            <v>40976</v>
          </cell>
          <cell r="C2627">
            <v>3</v>
          </cell>
        </row>
        <row r="2628">
          <cell r="B2628">
            <v>40977</v>
          </cell>
          <cell r="C2628">
            <v>3</v>
          </cell>
        </row>
        <row r="2629">
          <cell r="B2629">
            <v>40978</v>
          </cell>
          <cell r="C2629">
            <v>3</v>
          </cell>
        </row>
        <row r="2630">
          <cell r="B2630">
            <v>40979</v>
          </cell>
          <cell r="C2630">
            <v>3</v>
          </cell>
        </row>
        <row r="2631">
          <cell r="B2631">
            <v>40980</v>
          </cell>
          <cell r="C2631">
            <v>3</v>
          </cell>
        </row>
        <row r="2632">
          <cell r="B2632">
            <v>40981</v>
          </cell>
          <cell r="C2632">
            <v>3</v>
          </cell>
        </row>
        <row r="2633">
          <cell r="B2633">
            <v>40982</v>
          </cell>
          <cell r="C2633">
            <v>3</v>
          </cell>
        </row>
        <row r="2634">
          <cell r="B2634">
            <v>40983</v>
          </cell>
          <cell r="C2634">
            <v>3</v>
          </cell>
        </row>
        <row r="2635">
          <cell r="B2635">
            <v>40984</v>
          </cell>
          <cell r="C2635">
            <v>3</v>
          </cell>
        </row>
        <row r="2636">
          <cell r="B2636">
            <v>40985</v>
          </cell>
          <cell r="C2636">
            <v>3</v>
          </cell>
        </row>
        <row r="2637">
          <cell r="B2637">
            <v>40986</v>
          </cell>
          <cell r="C2637">
            <v>3</v>
          </cell>
        </row>
        <row r="2638">
          <cell r="B2638">
            <v>40987</v>
          </cell>
          <cell r="C2638">
            <v>3</v>
          </cell>
        </row>
        <row r="2639">
          <cell r="B2639">
            <v>40988</v>
          </cell>
          <cell r="C2639">
            <v>3</v>
          </cell>
        </row>
        <row r="2640">
          <cell r="B2640">
            <v>40989</v>
          </cell>
          <cell r="C2640">
            <v>3</v>
          </cell>
        </row>
        <row r="2641">
          <cell r="B2641">
            <v>40990</v>
          </cell>
          <cell r="C2641">
            <v>3</v>
          </cell>
        </row>
        <row r="2642">
          <cell r="B2642">
            <v>40991</v>
          </cell>
          <cell r="C2642">
            <v>3</v>
          </cell>
        </row>
        <row r="2643">
          <cell r="B2643">
            <v>40992</v>
          </cell>
          <cell r="C2643">
            <v>3</v>
          </cell>
        </row>
        <row r="2644">
          <cell r="B2644">
            <v>40993</v>
          </cell>
          <cell r="C2644">
            <v>3</v>
          </cell>
        </row>
        <row r="2645">
          <cell r="B2645">
            <v>40994</v>
          </cell>
          <cell r="C2645">
            <v>3</v>
          </cell>
        </row>
        <row r="2646">
          <cell r="B2646">
            <v>40995</v>
          </cell>
          <cell r="C2646">
            <v>3</v>
          </cell>
        </row>
        <row r="2647">
          <cell r="B2647">
            <v>40996</v>
          </cell>
          <cell r="C2647">
            <v>3</v>
          </cell>
        </row>
        <row r="2648">
          <cell r="B2648">
            <v>40997</v>
          </cell>
          <cell r="C2648">
            <v>3</v>
          </cell>
        </row>
        <row r="2649">
          <cell r="B2649">
            <v>40998</v>
          </cell>
          <cell r="C2649">
            <v>3</v>
          </cell>
        </row>
        <row r="2650">
          <cell r="B2650">
            <v>40999</v>
          </cell>
          <cell r="C2650">
            <v>3</v>
          </cell>
        </row>
        <row r="2651">
          <cell r="B2651">
            <v>41000</v>
          </cell>
          <cell r="C2651">
            <v>4</v>
          </cell>
        </row>
        <row r="2652">
          <cell r="B2652">
            <v>41001</v>
          </cell>
          <cell r="C2652">
            <v>4</v>
          </cell>
        </row>
        <row r="2653">
          <cell r="B2653">
            <v>41002</v>
          </cell>
          <cell r="C2653">
            <v>4</v>
          </cell>
        </row>
        <row r="2654">
          <cell r="B2654">
            <v>41003</v>
          </cell>
          <cell r="C2654">
            <v>4</v>
          </cell>
        </row>
        <row r="2655">
          <cell r="B2655">
            <v>41004</v>
          </cell>
          <cell r="C2655">
            <v>4</v>
          </cell>
        </row>
        <row r="2656">
          <cell r="B2656">
            <v>41005</v>
          </cell>
          <cell r="C2656">
            <v>4</v>
          </cell>
        </row>
        <row r="2657">
          <cell r="B2657">
            <v>41006</v>
          </cell>
          <cell r="C2657">
            <v>4</v>
          </cell>
        </row>
        <row r="2658">
          <cell r="B2658">
            <v>41007</v>
          </cell>
          <cell r="C2658">
            <v>4</v>
          </cell>
        </row>
        <row r="2659">
          <cell r="B2659">
            <v>41008</v>
          </cell>
          <cell r="C2659">
            <v>4</v>
          </cell>
        </row>
        <row r="2660">
          <cell r="B2660">
            <v>41009</v>
          </cell>
          <cell r="C2660">
            <v>4</v>
          </cell>
        </row>
        <row r="2661">
          <cell r="B2661">
            <v>41010</v>
          </cell>
          <cell r="C2661">
            <v>4</v>
          </cell>
        </row>
        <row r="2662">
          <cell r="B2662">
            <v>41011</v>
          </cell>
          <cell r="C2662">
            <v>4</v>
          </cell>
        </row>
        <row r="2663">
          <cell r="B2663">
            <v>41012</v>
          </cell>
          <cell r="C2663">
            <v>4</v>
          </cell>
        </row>
        <row r="2664">
          <cell r="B2664">
            <v>41013</v>
          </cell>
          <cell r="C2664">
            <v>4</v>
          </cell>
        </row>
        <row r="2665">
          <cell r="B2665">
            <v>41014</v>
          </cell>
          <cell r="C2665">
            <v>4</v>
          </cell>
        </row>
        <row r="2666">
          <cell r="B2666">
            <v>41015</v>
          </cell>
          <cell r="C2666">
            <v>4</v>
          </cell>
        </row>
        <row r="2667">
          <cell r="B2667">
            <v>41016</v>
          </cell>
          <cell r="C2667">
            <v>4</v>
          </cell>
        </row>
        <row r="2668">
          <cell r="B2668">
            <v>41017</v>
          </cell>
          <cell r="C2668">
            <v>4</v>
          </cell>
        </row>
        <row r="2669">
          <cell r="B2669">
            <v>41018</v>
          </cell>
          <cell r="C2669">
            <v>4</v>
          </cell>
        </row>
        <row r="2670">
          <cell r="B2670">
            <v>41019</v>
          </cell>
          <cell r="C2670">
            <v>4</v>
          </cell>
        </row>
        <row r="2671">
          <cell r="B2671">
            <v>41020</v>
          </cell>
          <cell r="C2671">
            <v>4</v>
          </cell>
        </row>
        <row r="2672">
          <cell r="B2672">
            <v>41021</v>
          </cell>
          <cell r="C2672">
            <v>4</v>
          </cell>
        </row>
        <row r="2673">
          <cell r="B2673">
            <v>41022</v>
          </cell>
          <cell r="C2673">
            <v>4</v>
          </cell>
        </row>
        <row r="2674">
          <cell r="B2674">
            <v>41023</v>
          </cell>
          <cell r="C2674">
            <v>4</v>
          </cell>
        </row>
        <row r="2675">
          <cell r="B2675">
            <v>41024</v>
          </cell>
          <cell r="C2675">
            <v>4</v>
          </cell>
        </row>
        <row r="2676">
          <cell r="B2676">
            <v>41025</v>
          </cell>
          <cell r="C2676">
            <v>4</v>
          </cell>
        </row>
        <row r="2677">
          <cell r="B2677">
            <v>41026</v>
          </cell>
          <cell r="C2677">
            <v>4</v>
          </cell>
        </row>
        <row r="2678">
          <cell r="B2678">
            <v>41027</v>
          </cell>
          <cell r="C2678">
            <v>4</v>
          </cell>
        </row>
        <row r="2679">
          <cell r="B2679">
            <v>41028</v>
          </cell>
          <cell r="C2679">
            <v>4</v>
          </cell>
        </row>
        <row r="2680">
          <cell r="B2680">
            <v>41029</v>
          </cell>
          <cell r="C2680">
            <v>4</v>
          </cell>
        </row>
        <row r="2681">
          <cell r="B2681">
            <v>41030</v>
          </cell>
          <cell r="C2681">
            <v>5</v>
          </cell>
        </row>
        <row r="2682">
          <cell r="B2682">
            <v>41031</v>
          </cell>
          <cell r="C2682">
            <v>5</v>
          </cell>
        </row>
        <row r="2683">
          <cell r="B2683">
            <v>41032</v>
          </cell>
          <cell r="C2683">
            <v>5</v>
          </cell>
        </row>
        <row r="2684">
          <cell r="B2684">
            <v>41033</v>
          </cell>
          <cell r="C2684">
            <v>5</v>
          </cell>
        </row>
        <row r="2685">
          <cell r="B2685">
            <v>41034</v>
          </cell>
          <cell r="C2685">
            <v>5</v>
          </cell>
        </row>
        <row r="2686">
          <cell r="B2686">
            <v>41035</v>
          </cell>
          <cell r="C2686">
            <v>5</v>
          </cell>
        </row>
        <row r="2687">
          <cell r="B2687">
            <v>41036</v>
          </cell>
          <cell r="C2687">
            <v>5</v>
          </cell>
        </row>
        <row r="2688">
          <cell r="B2688">
            <v>41037</v>
          </cell>
          <cell r="C2688">
            <v>5</v>
          </cell>
        </row>
        <row r="2689">
          <cell r="B2689">
            <v>41038</v>
          </cell>
          <cell r="C2689">
            <v>5</v>
          </cell>
        </row>
        <row r="2690">
          <cell r="B2690">
            <v>41039</v>
          </cell>
          <cell r="C2690">
            <v>5</v>
          </cell>
        </row>
        <row r="2691">
          <cell r="B2691">
            <v>41040</v>
          </cell>
          <cell r="C2691">
            <v>5</v>
          </cell>
        </row>
        <row r="2692">
          <cell r="B2692">
            <v>41041</v>
          </cell>
          <cell r="C2692">
            <v>5</v>
          </cell>
        </row>
        <row r="2693">
          <cell r="B2693">
            <v>41042</v>
          </cell>
          <cell r="C2693">
            <v>5</v>
          </cell>
        </row>
        <row r="2694">
          <cell r="B2694">
            <v>41043</v>
          </cell>
          <cell r="C2694">
            <v>5</v>
          </cell>
        </row>
        <row r="2695">
          <cell r="B2695">
            <v>41044</v>
          </cell>
          <cell r="C2695">
            <v>5</v>
          </cell>
        </row>
        <row r="2696">
          <cell r="B2696">
            <v>41045</v>
          </cell>
          <cell r="C2696">
            <v>5</v>
          </cell>
        </row>
        <row r="2697">
          <cell r="B2697">
            <v>41046</v>
          </cell>
          <cell r="C2697">
            <v>5</v>
          </cell>
        </row>
        <row r="2698">
          <cell r="B2698">
            <v>41047</v>
          </cell>
          <cell r="C2698">
            <v>5</v>
          </cell>
        </row>
        <row r="2699">
          <cell r="B2699">
            <v>41048</v>
          </cell>
          <cell r="C2699">
            <v>5</v>
          </cell>
        </row>
        <row r="2700">
          <cell r="B2700">
            <v>41049</v>
          </cell>
          <cell r="C2700">
            <v>5</v>
          </cell>
        </row>
        <row r="2701">
          <cell r="B2701">
            <v>41050</v>
          </cell>
          <cell r="C2701">
            <v>5</v>
          </cell>
        </row>
        <row r="2702">
          <cell r="B2702">
            <v>41051</v>
          </cell>
          <cell r="C2702">
            <v>5</v>
          </cell>
        </row>
        <row r="2703">
          <cell r="B2703">
            <v>41052</v>
          </cell>
          <cell r="C2703">
            <v>5</v>
          </cell>
        </row>
        <row r="2704">
          <cell r="B2704">
            <v>41053</v>
          </cell>
          <cell r="C2704">
            <v>5</v>
          </cell>
        </row>
        <row r="2705">
          <cell r="B2705">
            <v>41054</v>
          </cell>
          <cell r="C2705">
            <v>5</v>
          </cell>
        </row>
        <row r="2706">
          <cell r="B2706">
            <v>41055</v>
          </cell>
          <cell r="C2706">
            <v>5</v>
          </cell>
        </row>
        <row r="2707">
          <cell r="B2707">
            <v>41056</v>
          </cell>
          <cell r="C2707">
            <v>5</v>
          </cell>
        </row>
        <row r="2708">
          <cell r="B2708">
            <v>41057</v>
          </cell>
          <cell r="C2708">
            <v>5</v>
          </cell>
        </row>
        <row r="2709">
          <cell r="B2709">
            <v>41058</v>
          </cell>
          <cell r="C2709">
            <v>5</v>
          </cell>
        </row>
        <row r="2710">
          <cell r="B2710">
            <v>41059</v>
          </cell>
          <cell r="C2710">
            <v>5</v>
          </cell>
        </row>
        <row r="2711">
          <cell r="B2711">
            <v>41060</v>
          </cell>
          <cell r="C2711">
            <v>5</v>
          </cell>
        </row>
        <row r="2712">
          <cell r="B2712">
            <v>41061</v>
          </cell>
          <cell r="C2712">
            <v>6</v>
          </cell>
        </row>
        <row r="2713">
          <cell r="B2713">
            <v>41062</v>
          </cell>
          <cell r="C2713">
            <v>6</v>
          </cell>
        </row>
        <row r="2714">
          <cell r="B2714">
            <v>41063</v>
          </cell>
          <cell r="C2714">
            <v>6</v>
          </cell>
        </row>
        <row r="2715">
          <cell r="B2715">
            <v>41064</v>
          </cell>
          <cell r="C2715">
            <v>6</v>
          </cell>
        </row>
        <row r="2716">
          <cell r="B2716">
            <v>41065</v>
          </cell>
          <cell r="C2716">
            <v>6</v>
          </cell>
        </row>
        <row r="2717">
          <cell r="B2717">
            <v>41066</v>
          </cell>
          <cell r="C2717">
            <v>6</v>
          </cell>
        </row>
        <row r="2718">
          <cell r="B2718">
            <v>41067</v>
          </cell>
          <cell r="C2718">
            <v>6</v>
          </cell>
        </row>
        <row r="2719">
          <cell r="B2719">
            <v>41068</v>
          </cell>
          <cell r="C2719">
            <v>6</v>
          </cell>
        </row>
        <row r="2720">
          <cell r="B2720">
            <v>41069</v>
          </cell>
          <cell r="C2720">
            <v>6</v>
          </cell>
        </row>
        <row r="2721">
          <cell r="B2721">
            <v>41070</v>
          </cell>
          <cell r="C2721">
            <v>6</v>
          </cell>
        </row>
        <row r="2722">
          <cell r="B2722">
            <v>41071</v>
          </cell>
          <cell r="C2722">
            <v>6</v>
          </cell>
        </row>
        <row r="2723">
          <cell r="B2723">
            <v>41072</v>
          </cell>
          <cell r="C2723">
            <v>6</v>
          </cell>
        </row>
        <row r="2724">
          <cell r="B2724">
            <v>41073</v>
          </cell>
          <cell r="C2724">
            <v>6</v>
          </cell>
        </row>
        <row r="2725">
          <cell r="B2725">
            <v>41074</v>
          </cell>
          <cell r="C2725">
            <v>6</v>
          </cell>
        </row>
        <row r="2726">
          <cell r="B2726">
            <v>41075</v>
          </cell>
          <cell r="C2726">
            <v>6</v>
          </cell>
        </row>
        <row r="2727">
          <cell r="B2727">
            <v>41076</v>
          </cell>
          <cell r="C2727">
            <v>6</v>
          </cell>
        </row>
        <row r="2728">
          <cell r="B2728">
            <v>41077</v>
          </cell>
          <cell r="C2728">
            <v>6</v>
          </cell>
        </row>
        <row r="2729">
          <cell r="B2729">
            <v>41078</v>
          </cell>
          <cell r="C2729">
            <v>6</v>
          </cell>
        </row>
        <row r="2730">
          <cell r="B2730">
            <v>41079</v>
          </cell>
          <cell r="C2730">
            <v>6</v>
          </cell>
        </row>
        <row r="2731">
          <cell r="B2731">
            <v>41080</v>
          </cell>
          <cell r="C2731">
            <v>6</v>
          </cell>
        </row>
        <row r="2732">
          <cell r="B2732">
            <v>41081</v>
          </cell>
          <cell r="C2732">
            <v>6</v>
          </cell>
        </row>
        <row r="2733">
          <cell r="B2733">
            <v>41082</v>
          </cell>
          <cell r="C2733">
            <v>6</v>
          </cell>
        </row>
        <row r="2734">
          <cell r="B2734">
            <v>41083</v>
          </cell>
          <cell r="C2734">
            <v>6</v>
          </cell>
        </row>
        <row r="2735">
          <cell r="B2735">
            <v>41084</v>
          </cell>
          <cell r="C2735">
            <v>6</v>
          </cell>
        </row>
        <row r="2736">
          <cell r="B2736">
            <v>41085</v>
          </cell>
          <cell r="C2736">
            <v>6</v>
          </cell>
        </row>
        <row r="2737">
          <cell r="B2737">
            <v>41086</v>
          </cell>
          <cell r="C2737">
            <v>6</v>
          </cell>
        </row>
        <row r="2738">
          <cell r="B2738">
            <v>41087</v>
          </cell>
          <cell r="C2738">
            <v>6</v>
          </cell>
        </row>
        <row r="2739">
          <cell r="B2739">
            <v>41088</v>
          </cell>
          <cell r="C2739">
            <v>6</v>
          </cell>
        </row>
        <row r="2740">
          <cell r="B2740">
            <v>41089</v>
          </cell>
          <cell r="C2740">
            <v>6</v>
          </cell>
        </row>
        <row r="2741">
          <cell r="B2741">
            <v>41090</v>
          </cell>
          <cell r="C2741">
            <v>6</v>
          </cell>
        </row>
        <row r="2742">
          <cell r="B2742">
            <v>41091</v>
          </cell>
          <cell r="C2742">
            <v>7</v>
          </cell>
        </row>
        <row r="2743">
          <cell r="B2743">
            <v>41092</v>
          </cell>
          <cell r="C2743">
            <v>7</v>
          </cell>
        </row>
        <row r="2744">
          <cell r="B2744">
            <v>41093</v>
          </cell>
          <cell r="C2744">
            <v>7</v>
          </cell>
        </row>
        <row r="2745">
          <cell r="B2745">
            <v>41094</v>
          </cell>
          <cell r="C2745">
            <v>7</v>
          </cell>
        </row>
        <row r="2746">
          <cell r="B2746">
            <v>41095</v>
          </cell>
          <cell r="C2746">
            <v>7</v>
          </cell>
        </row>
        <row r="2747">
          <cell r="B2747">
            <v>41096</v>
          </cell>
          <cell r="C2747">
            <v>7</v>
          </cell>
        </row>
        <row r="2748">
          <cell r="B2748">
            <v>41097</v>
          </cell>
          <cell r="C2748">
            <v>7</v>
          </cell>
        </row>
        <row r="2749">
          <cell r="B2749">
            <v>41098</v>
          </cell>
          <cell r="C2749">
            <v>7</v>
          </cell>
        </row>
        <row r="2750">
          <cell r="B2750">
            <v>41099</v>
          </cell>
          <cell r="C2750">
            <v>7</v>
          </cell>
        </row>
        <row r="2751">
          <cell r="B2751">
            <v>41100</v>
          </cell>
          <cell r="C2751">
            <v>7</v>
          </cell>
        </row>
        <row r="2752">
          <cell r="B2752">
            <v>41101</v>
          </cell>
          <cell r="C2752">
            <v>7</v>
          </cell>
        </row>
        <row r="2753">
          <cell r="B2753">
            <v>41102</v>
          </cell>
          <cell r="C2753">
            <v>7</v>
          </cell>
        </row>
        <row r="2754">
          <cell r="B2754">
            <v>41103</v>
          </cell>
          <cell r="C2754">
            <v>7</v>
          </cell>
        </row>
        <row r="2755">
          <cell r="B2755">
            <v>41104</v>
          </cell>
          <cell r="C2755">
            <v>7</v>
          </cell>
        </row>
        <row r="2756">
          <cell r="B2756">
            <v>41105</v>
          </cell>
          <cell r="C2756">
            <v>7</v>
          </cell>
        </row>
        <row r="2757">
          <cell r="B2757">
            <v>41106</v>
          </cell>
          <cell r="C2757">
            <v>7</v>
          </cell>
        </row>
        <row r="2758">
          <cell r="B2758">
            <v>41107</v>
          </cell>
          <cell r="C2758">
            <v>7</v>
          </cell>
        </row>
        <row r="2759">
          <cell r="B2759">
            <v>41108</v>
          </cell>
          <cell r="C2759">
            <v>7</v>
          </cell>
        </row>
        <row r="2760">
          <cell r="B2760">
            <v>41109</v>
          </cell>
          <cell r="C2760">
            <v>7</v>
          </cell>
        </row>
        <row r="2761">
          <cell r="B2761">
            <v>41110</v>
          </cell>
          <cell r="C2761">
            <v>7</v>
          </cell>
        </row>
        <row r="2762">
          <cell r="B2762">
            <v>41111</v>
          </cell>
          <cell r="C2762">
            <v>7</v>
          </cell>
        </row>
        <row r="2763">
          <cell r="B2763">
            <v>41112</v>
          </cell>
          <cell r="C2763">
            <v>7</v>
          </cell>
        </row>
        <row r="2764">
          <cell r="B2764">
            <v>41113</v>
          </cell>
          <cell r="C2764">
            <v>7</v>
          </cell>
        </row>
        <row r="2765">
          <cell r="B2765">
            <v>41114</v>
          </cell>
          <cell r="C2765">
            <v>7</v>
          </cell>
        </row>
        <row r="2766">
          <cell r="B2766">
            <v>41115</v>
          </cell>
          <cell r="C2766">
            <v>7</v>
          </cell>
        </row>
        <row r="2767">
          <cell r="B2767">
            <v>41116</v>
          </cell>
          <cell r="C2767">
            <v>7</v>
          </cell>
        </row>
        <row r="2768">
          <cell r="B2768">
            <v>41117</v>
          </cell>
          <cell r="C2768">
            <v>7</v>
          </cell>
        </row>
        <row r="2769">
          <cell r="B2769">
            <v>41118</v>
          </cell>
          <cell r="C2769">
            <v>7</v>
          </cell>
        </row>
        <row r="2770">
          <cell r="B2770">
            <v>41119</v>
          </cell>
          <cell r="C2770">
            <v>7</v>
          </cell>
        </row>
        <row r="2771">
          <cell r="B2771">
            <v>41120</v>
          </cell>
          <cell r="C2771">
            <v>7</v>
          </cell>
        </row>
        <row r="2772">
          <cell r="B2772">
            <v>41121</v>
          </cell>
          <cell r="C2772">
            <v>7</v>
          </cell>
        </row>
        <row r="2773">
          <cell r="B2773">
            <v>41122</v>
          </cell>
          <cell r="C2773">
            <v>8</v>
          </cell>
        </row>
        <row r="2774">
          <cell r="B2774">
            <v>41123</v>
          </cell>
          <cell r="C2774">
            <v>8</v>
          </cell>
        </row>
        <row r="2775">
          <cell r="B2775">
            <v>41124</v>
          </cell>
          <cell r="C2775">
            <v>8</v>
          </cell>
        </row>
        <row r="2776">
          <cell r="B2776">
            <v>41125</v>
          </cell>
          <cell r="C2776">
            <v>8</v>
          </cell>
        </row>
        <row r="2777">
          <cell r="B2777">
            <v>41126</v>
          </cell>
          <cell r="C2777">
            <v>8</v>
          </cell>
        </row>
        <row r="2778">
          <cell r="B2778">
            <v>41127</v>
          </cell>
          <cell r="C2778">
            <v>8</v>
          </cell>
        </row>
        <row r="2779">
          <cell r="B2779">
            <v>41128</v>
          </cell>
          <cell r="C2779">
            <v>8</v>
          </cell>
        </row>
        <row r="2780">
          <cell r="B2780">
            <v>41129</v>
          </cell>
          <cell r="C2780">
            <v>8</v>
          </cell>
        </row>
        <row r="2781">
          <cell r="B2781">
            <v>41130</v>
          </cell>
          <cell r="C2781">
            <v>8</v>
          </cell>
        </row>
        <row r="2782">
          <cell r="B2782">
            <v>41131</v>
          </cell>
          <cell r="C2782">
            <v>8</v>
          </cell>
        </row>
        <row r="2783">
          <cell r="B2783">
            <v>41132</v>
          </cell>
          <cell r="C2783">
            <v>8</v>
          </cell>
        </row>
        <row r="2784">
          <cell r="B2784">
            <v>41133</v>
          </cell>
          <cell r="C2784">
            <v>8</v>
          </cell>
        </row>
        <row r="2785">
          <cell r="B2785">
            <v>41134</v>
          </cell>
          <cell r="C2785">
            <v>8</v>
          </cell>
        </row>
        <row r="2786">
          <cell r="B2786">
            <v>41135</v>
          </cell>
          <cell r="C2786">
            <v>8</v>
          </cell>
        </row>
        <row r="2787">
          <cell r="B2787">
            <v>41136</v>
          </cell>
          <cell r="C2787">
            <v>8</v>
          </cell>
        </row>
        <row r="2788">
          <cell r="B2788">
            <v>41137</v>
          </cell>
          <cell r="C2788">
            <v>8</v>
          </cell>
        </row>
        <row r="2789">
          <cell r="B2789">
            <v>41138</v>
          </cell>
          <cell r="C2789">
            <v>8</v>
          </cell>
        </row>
        <row r="2790">
          <cell r="B2790">
            <v>41139</v>
          </cell>
          <cell r="C2790">
            <v>8</v>
          </cell>
        </row>
        <row r="2791">
          <cell r="B2791">
            <v>41140</v>
          </cell>
          <cell r="C2791">
            <v>8</v>
          </cell>
        </row>
        <row r="2792">
          <cell r="B2792">
            <v>41141</v>
          </cell>
          <cell r="C2792">
            <v>8</v>
          </cell>
        </row>
        <row r="2793">
          <cell r="B2793">
            <v>41142</v>
          </cell>
          <cell r="C2793">
            <v>8</v>
          </cell>
        </row>
        <row r="2794">
          <cell r="B2794">
            <v>41143</v>
          </cell>
          <cell r="C2794">
            <v>8</v>
          </cell>
        </row>
        <row r="2795">
          <cell r="B2795">
            <v>41144</v>
          </cell>
          <cell r="C2795">
            <v>8</v>
          </cell>
        </row>
        <row r="2796">
          <cell r="B2796">
            <v>41145</v>
          </cell>
          <cell r="C2796">
            <v>8</v>
          </cell>
        </row>
        <row r="2797">
          <cell r="B2797">
            <v>41146</v>
          </cell>
          <cell r="C2797">
            <v>8</v>
          </cell>
        </row>
        <row r="2798">
          <cell r="B2798">
            <v>41147</v>
          </cell>
          <cell r="C2798">
            <v>8</v>
          </cell>
        </row>
        <row r="2799">
          <cell r="B2799">
            <v>41148</v>
          </cell>
          <cell r="C2799">
            <v>8</v>
          </cell>
        </row>
        <row r="2800">
          <cell r="B2800">
            <v>41149</v>
          </cell>
          <cell r="C2800">
            <v>8</v>
          </cell>
        </row>
        <row r="2801">
          <cell r="B2801">
            <v>41150</v>
          </cell>
          <cell r="C2801">
            <v>8</v>
          </cell>
        </row>
        <row r="2802">
          <cell r="B2802">
            <v>41151</v>
          </cell>
          <cell r="C2802">
            <v>8</v>
          </cell>
        </row>
        <row r="2803">
          <cell r="B2803">
            <v>41152</v>
          </cell>
          <cell r="C2803">
            <v>8</v>
          </cell>
        </row>
        <row r="2804">
          <cell r="B2804">
            <v>41153</v>
          </cell>
          <cell r="C2804">
            <v>9</v>
          </cell>
        </row>
        <row r="2805">
          <cell r="B2805">
            <v>41154</v>
          </cell>
          <cell r="C2805">
            <v>9</v>
          </cell>
        </row>
        <row r="2806">
          <cell r="B2806">
            <v>41155</v>
          </cell>
          <cell r="C2806">
            <v>9</v>
          </cell>
        </row>
        <row r="2807">
          <cell r="B2807">
            <v>41156</v>
          </cell>
          <cell r="C2807">
            <v>9</v>
          </cell>
        </row>
        <row r="2808">
          <cell r="B2808">
            <v>41157</v>
          </cell>
          <cell r="C2808">
            <v>9</v>
          </cell>
        </row>
        <row r="2809">
          <cell r="B2809">
            <v>41158</v>
          </cell>
          <cell r="C2809">
            <v>9</v>
          </cell>
        </row>
        <row r="2810">
          <cell r="B2810">
            <v>41159</v>
          </cell>
          <cell r="C2810">
            <v>9</v>
          </cell>
        </row>
        <row r="2811">
          <cell r="B2811">
            <v>41160</v>
          </cell>
          <cell r="C2811">
            <v>9</v>
          </cell>
        </row>
        <row r="2812">
          <cell r="B2812">
            <v>41161</v>
          </cell>
          <cell r="C2812">
            <v>9</v>
          </cell>
        </row>
        <row r="2813">
          <cell r="B2813">
            <v>41162</v>
          </cell>
          <cell r="C2813">
            <v>9</v>
          </cell>
        </row>
        <row r="2814">
          <cell r="B2814">
            <v>41163</v>
          </cell>
          <cell r="C2814">
            <v>9</v>
          </cell>
        </row>
        <row r="2815">
          <cell r="B2815">
            <v>41164</v>
          </cell>
          <cell r="C2815">
            <v>9</v>
          </cell>
        </row>
        <row r="2816">
          <cell r="B2816">
            <v>41165</v>
          </cell>
          <cell r="C2816">
            <v>9</v>
          </cell>
        </row>
        <row r="2817">
          <cell r="B2817">
            <v>41166</v>
          </cell>
          <cell r="C2817">
            <v>9</v>
          </cell>
        </row>
        <row r="2818">
          <cell r="B2818">
            <v>41167</v>
          </cell>
          <cell r="C2818">
            <v>9</v>
          </cell>
        </row>
        <row r="2819">
          <cell r="B2819">
            <v>41168</v>
          </cell>
          <cell r="C2819">
            <v>9</v>
          </cell>
        </row>
        <row r="2820">
          <cell r="B2820">
            <v>41169</v>
          </cell>
          <cell r="C2820">
            <v>9</v>
          </cell>
        </row>
        <row r="2821">
          <cell r="B2821">
            <v>41170</v>
          </cell>
          <cell r="C2821">
            <v>9</v>
          </cell>
        </row>
        <row r="2822">
          <cell r="B2822">
            <v>41171</v>
          </cell>
          <cell r="C2822">
            <v>9</v>
          </cell>
        </row>
        <row r="2823">
          <cell r="B2823">
            <v>41172</v>
          </cell>
          <cell r="C2823">
            <v>9</v>
          </cell>
        </row>
        <row r="2824">
          <cell r="B2824">
            <v>41173</v>
          </cell>
          <cell r="C2824">
            <v>9</v>
          </cell>
        </row>
        <row r="2825">
          <cell r="B2825">
            <v>41174</v>
          </cell>
          <cell r="C2825">
            <v>9</v>
          </cell>
        </row>
        <row r="2826">
          <cell r="B2826">
            <v>41175</v>
          </cell>
          <cell r="C2826">
            <v>9</v>
          </cell>
        </row>
        <row r="2827">
          <cell r="B2827">
            <v>41176</v>
          </cell>
          <cell r="C2827">
            <v>9</v>
          </cell>
        </row>
        <row r="2828">
          <cell r="B2828">
            <v>41177</v>
          </cell>
          <cell r="C2828">
            <v>9</v>
          </cell>
        </row>
        <row r="2829">
          <cell r="B2829">
            <v>41178</v>
          </cell>
          <cell r="C2829">
            <v>9</v>
          </cell>
        </row>
        <row r="2830">
          <cell r="B2830">
            <v>41179</v>
          </cell>
          <cell r="C2830">
            <v>9</v>
          </cell>
        </row>
        <row r="2831">
          <cell r="B2831">
            <v>41180</v>
          </cell>
          <cell r="C2831">
            <v>9</v>
          </cell>
        </row>
        <row r="2832">
          <cell r="B2832">
            <v>41181</v>
          </cell>
          <cell r="C2832">
            <v>9</v>
          </cell>
        </row>
        <row r="2833">
          <cell r="B2833">
            <v>41182</v>
          </cell>
          <cell r="C2833">
            <v>9</v>
          </cell>
        </row>
        <row r="2834">
          <cell r="B2834">
            <v>41183</v>
          </cell>
          <cell r="C2834">
            <v>10</v>
          </cell>
        </row>
        <row r="2835">
          <cell r="B2835">
            <v>41184</v>
          </cell>
          <cell r="C2835">
            <v>10</v>
          </cell>
        </row>
        <row r="2836">
          <cell r="B2836">
            <v>41185</v>
          </cell>
          <cell r="C2836">
            <v>10</v>
          </cell>
        </row>
        <row r="2837">
          <cell r="B2837">
            <v>41186</v>
          </cell>
          <cell r="C2837">
            <v>10</v>
          </cell>
        </row>
        <row r="2838">
          <cell r="B2838">
            <v>41187</v>
          </cell>
          <cell r="C2838">
            <v>10</v>
          </cell>
        </row>
        <row r="2839">
          <cell r="B2839">
            <v>41188</v>
          </cell>
          <cell r="C2839">
            <v>10</v>
          </cell>
        </row>
        <row r="2840">
          <cell r="B2840">
            <v>41189</v>
          </cell>
          <cell r="C2840">
            <v>10</v>
          </cell>
        </row>
        <row r="2841">
          <cell r="B2841">
            <v>41190</v>
          </cell>
          <cell r="C2841">
            <v>10</v>
          </cell>
        </row>
        <row r="2842">
          <cell r="B2842">
            <v>41191</v>
          </cell>
          <cell r="C2842">
            <v>10</v>
          </cell>
        </row>
        <row r="2843">
          <cell r="B2843">
            <v>41192</v>
          </cell>
          <cell r="C2843">
            <v>10</v>
          </cell>
        </row>
        <row r="2844">
          <cell r="B2844">
            <v>41193</v>
          </cell>
          <cell r="C2844">
            <v>10</v>
          </cell>
        </row>
        <row r="2845">
          <cell r="B2845">
            <v>41194</v>
          </cell>
          <cell r="C2845">
            <v>10</v>
          </cell>
        </row>
        <row r="2846">
          <cell r="B2846">
            <v>41195</v>
          </cell>
          <cell r="C2846">
            <v>10</v>
          </cell>
        </row>
        <row r="2847">
          <cell r="B2847">
            <v>41196</v>
          </cell>
          <cell r="C2847">
            <v>10</v>
          </cell>
        </row>
        <row r="2848">
          <cell r="B2848">
            <v>41197</v>
          </cell>
          <cell r="C2848">
            <v>10</v>
          </cell>
        </row>
        <row r="2849">
          <cell r="B2849">
            <v>41198</v>
          </cell>
          <cell r="C2849">
            <v>10</v>
          </cell>
        </row>
        <row r="2850">
          <cell r="B2850">
            <v>41199</v>
          </cell>
          <cell r="C2850">
            <v>10</v>
          </cell>
        </row>
        <row r="2851">
          <cell r="B2851">
            <v>41200</v>
          </cell>
          <cell r="C2851">
            <v>10</v>
          </cell>
        </row>
        <row r="2852">
          <cell r="B2852">
            <v>41201</v>
          </cell>
          <cell r="C2852">
            <v>10</v>
          </cell>
        </row>
        <row r="2853">
          <cell r="B2853">
            <v>41202</v>
          </cell>
          <cell r="C2853">
            <v>10</v>
          </cell>
        </row>
        <row r="2854">
          <cell r="B2854">
            <v>41203</v>
          </cell>
          <cell r="C2854">
            <v>10</v>
          </cell>
        </row>
        <row r="2855">
          <cell r="B2855">
            <v>41204</v>
          </cell>
          <cell r="C2855">
            <v>10</v>
          </cell>
        </row>
        <row r="2856">
          <cell r="B2856">
            <v>41205</v>
          </cell>
          <cell r="C2856">
            <v>10</v>
          </cell>
        </row>
        <row r="2857">
          <cell r="B2857">
            <v>41206</v>
          </cell>
          <cell r="C2857">
            <v>10</v>
          </cell>
        </row>
        <row r="2858">
          <cell r="B2858">
            <v>41207</v>
          </cell>
          <cell r="C2858">
            <v>10</v>
          </cell>
        </row>
        <row r="2859">
          <cell r="B2859">
            <v>41208</v>
          </cell>
          <cell r="C2859">
            <v>10</v>
          </cell>
        </row>
        <row r="2860">
          <cell r="B2860">
            <v>41209</v>
          </cell>
          <cell r="C2860">
            <v>10</v>
          </cell>
        </row>
        <row r="2861">
          <cell r="B2861">
            <v>41210</v>
          </cell>
          <cell r="C2861">
            <v>10</v>
          </cell>
        </row>
        <row r="2862">
          <cell r="B2862">
            <v>41211</v>
          </cell>
          <cell r="C2862">
            <v>10</v>
          </cell>
        </row>
        <row r="2863">
          <cell r="B2863">
            <v>41212</v>
          </cell>
          <cell r="C2863">
            <v>10</v>
          </cell>
        </row>
        <row r="2864">
          <cell r="B2864">
            <v>41213</v>
          </cell>
          <cell r="C2864">
            <v>10</v>
          </cell>
        </row>
        <row r="2865">
          <cell r="B2865">
            <v>41214</v>
          </cell>
          <cell r="C2865">
            <v>11</v>
          </cell>
        </row>
        <row r="2866">
          <cell r="B2866">
            <v>41215</v>
          </cell>
          <cell r="C2866">
            <v>11</v>
          </cell>
        </row>
        <row r="2867">
          <cell r="B2867">
            <v>41216</v>
          </cell>
          <cell r="C2867">
            <v>11</v>
          </cell>
        </row>
        <row r="2868">
          <cell r="B2868">
            <v>41217</v>
          </cell>
          <cell r="C2868">
            <v>11</v>
          </cell>
        </row>
        <row r="2869">
          <cell r="B2869">
            <v>41218</v>
          </cell>
          <cell r="C2869">
            <v>11</v>
          </cell>
        </row>
        <row r="2870">
          <cell r="B2870">
            <v>41219</v>
          </cell>
          <cell r="C2870">
            <v>11</v>
          </cell>
        </row>
        <row r="2871">
          <cell r="B2871">
            <v>41220</v>
          </cell>
          <cell r="C2871">
            <v>11</v>
          </cell>
        </row>
        <row r="2872">
          <cell r="B2872">
            <v>41221</v>
          </cell>
          <cell r="C2872">
            <v>11</v>
          </cell>
        </row>
        <row r="2873">
          <cell r="B2873">
            <v>41222</v>
          </cell>
          <cell r="C2873">
            <v>11</v>
          </cell>
        </row>
        <row r="2874">
          <cell r="B2874">
            <v>41223</v>
          </cell>
          <cell r="C2874">
            <v>11</v>
          </cell>
        </row>
        <row r="2875">
          <cell r="B2875">
            <v>41224</v>
          </cell>
          <cell r="C2875">
            <v>11</v>
          </cell>
        </row>
        <row r="2876">
          <cell r="B2876">
            <v>41225</v>
          </cell>
          <cell r="C2876">
            <v>11</v>
          </cell>
        </row>
        <row r="2877">
          <cell r="B2877">
            <v>41226</v>
          </cell>
          <cell r="C2877">
            <v>11</v>
          </cell>
        </row>
        <row r="2878">
          <cell r="B2878">
            <v>41227</v>
          </cell>
          <cell r="C2878">
            <v>11</v>
          </cell>
        </row>
        <row r="2879">
          <cell r="B2879">
            <v>41228</v>
          </cell>
          <cell r="C2879">
            <v>11</v>
          </cell>
        </row>
        <row r="2880">
          <cell r="B2880">
            <v>41229</v>
          </cell>
          <cell r="C2880">
            <v>11</v>
          </cell>
        </row>
        <row r="2881">
          <cell r="B2881">
            <v>41230</v>
          </cell>
          <cell r="C2881">
            <v>11</v>
          </cell>
        </row>
        <row r="2882">
          <cell r="B2882">
            <v>41231</v>
          </cell>
          <cell r="C2882">
            <v>11</v>
          </cell>
        </row>
        <row r="2883">
          <cell r="B2883">
            <v>41232</v>
          </cell>
          <cell r="C2883">
            <v>11</v>
          </cell>
        </row>
        <row r="2884">
          <cell r="B2884">
            <v>41233</v>
          </cell>
          <cell r="C2884">
            <v>11</v>
          </cell>
        </row>
        <row r="2885">
          <cell r="B2885">
            <v>41234</v>
          </cell>
          <cell r="C2885">
            <v>11</v>
          </cell>
        </row>
        <row r="2886">
          <cell r="B2886">
            <v>41235</v>
          </cell>
          <cell r="C2886">
            <v>11</v>
          </cell>
        </row>
        <row r="2887">
          <cell r="B2887">
            <v>41236</v>
          </cell>
          <cell r="C2887">
            <v>11</v>
          </cell>
        </row>
        <row r="2888">
          <cell r="B2888">
            <v>41237</v>
          </cell>
          <cell r="C2888">
            <v>11</v>
          </cell>
        </row>
        <row r="2889">
          <cell r="B2889">
            <v>41238</v>
          </cell>
          <cell r="C2889">
            <v>11</v>
          </cell>
        </row>
        <row r="2890">
          <cell r="B2890">
            <v>41239</v>
          </cell>
          <cell r="C2890">
            <v>11</v>
          </cell>
        </row>
        <row r="2891">
          <cell r="B2891">
            <v>41240</v>
          </cell>
          <cell r="C2891">
            <v>11</v>
          </cell>
        </row>
        <row r="2892">
          <cell r="B2892">
            <v>41241</v>
          </cell>
          <cell r="C2892">
            <v>11</v>
          </cell>
        </row>
        <row r="2893">
          <cell r="B2893">
            <v>41242</v>
          </cell>
          <cell r="C2893">
            <v>11</v>
          </cell>
        </row>
        <row r="2894">
          <cell r="B2894">
            <v>41243</v>
          </cell>
          <cell r="C2894">
            <v>11</v>
          </cell>
        </row>
        <row r="2895">
          <cell r="B2895">
            <v>41244</v>
          </cell>
          <cell r="C2895">
            <v>12</v>
          </cell>
        </row>
        <row r="2896">
          <cell r="B2896">
            <v>41245</v>
          </cell>
          <cell r="C2896">
            <v>12</v>
          </cell>
        </row>
        <row r="2897">
          <cell r="B2897">
            <v>41246</v>
          </cell>
          <cell r="C2897">
            <v>12</v>
          </cell>
        </row>
        <row r="2898">
          <cell r="B2898">
            <v>41247</v>
          </cell>
          <cell r="C2898">
            <v>12</v>
          </cell>
        </row>
        <row r="2899">
          <cell r="B2899">
            <v>41248</v>
          </cell>
          <cell r="C2899">
            <v>12</v>
          </cell>
        </row>
        <row r="2900">
          <cell r="B2900">
            <v>41249</v>
          </cell>
          <cell r="C2900">
            <v>12</v>
          </cell>
        </row>
        <row r="2901">
          <cell r="B2901">
            <v>41250</v>
          </cell>
          <cell r="C2901">
            <v>12</v>
          </cell>
        </row>
        <row r="2902">
          <cell r="B2902">
            <v>41251</v>
          </cell>
          <cell r="C2902">
            <v>12</v>
          </cell>
        </row>
        <row r="2903">
          <cell r="B2903">
            <v>41252</v>
          </cell>
          <cell r="C2903">
            <v>12</v>
          </cell>
        </row>
        <row r="2904">
          <cell r="B2904">
            <v>41253</v>
          </cell>
          <cell r="C2904">
            <v>12</v>
          </cell>
        </row>
        <row r="2905">
          <cell r="B2905">
            <v>41254</v>
          </cell>
          <cell r="C2905">
            <v>12</v>
          </cell>
        </row>
        <row r="2906">
          <cell r="B2906">
            <v>41255</v>
          </cell>
          <cell r="C2906">
            <v>12</v>
          </cell>
        </row>
        <row r="2907">
          <cell r="B2907">
            <v>41256</v>
          </cell>
          <cell r="C2907">
            <v>12</v>
          </cell>
        </row>
        <row r="2908">
          <cell r="B2908">
            <v>41257</v>
          </cell>
          <cell r="C2908">
            <v>12</v>
          </cell>
        </row>
        <row r="2909">
          <cell r="B2909">
            <v>41258</v>
          </cell>
          <cell r="C2909">
            <v>12</v>
          </cell>
        </row>
        <row r="2910">
          <cell r="B2910">
            <v>41259</v>
          </cell>
          <cell r="C2910">
            <v>12</v>
          </cell>
        </row>
        <row r="2911">
          <cell r="B2911">
            <v>41260</v>
          </cell>
          <cell r="C2911">
            <v>12</v>
          </cell>
        </row>
        <row r="2912">
          <cell r="B2912">
            <v>41261</v>
          </cell>
          <cell r="C2912">
            <v>12</v>
          </cell>
        </row>
        <row r="2913">
          <cell r="B2913">
            <v>41262</v>
          </cell>
          <cell r="C2913">
            <v>12</v>
          </cell>
        </row>
        <row r="2914">
          <cell r="B2914">
            <v>41263</v>
          </cell>
          <cell r="C2914">
            <v>12</v>
          </cell>
        </row>
        <row r="2915">
          <cell r="B2915">
            <v>41264</v>
          </cell>
          <cell r="C2915">
            <v>12</v>
          </cell>
        </row>
        <row r="2916">
          <cell r="B2916">
            <v>41265</v>
          </cell>
          <cell r="C2916">
            <v>12</v>
          </cell>
        </row>
        <row r="2917">
          <cell r="B2917">
            <v>41266</v>
          </cell>
          <cell r="C2917">
            <v>12</v>
          </cell>
        </row>
        <row r="2918">
          <cell r="B2918">
            <v>41267</v>
          </cell>
          <cell r="C2918">
            <v>12</v>
          </cell>
        </row>
        <row r="2919">
          <cell r="B2919">
            <v>41268</v>
          </cell>
          <cell r="C2919">
            <v>12</v>
          </cell>
        </row>
        <row r="2920">
          <cell r="B2920">
            <v>41269</v>
          </cell>
          <cell r="C2920">
            <v>12</v>
          </cell>
        </row>
        <row r="2921">
          <cell r="B2921">
            <v>41270</v>
          </cell>
          <cell r="C2921">
            <v>12</v>
          </cell>
        </row>
        <row r="2922">
          <cell r="B2922">
            <v>41271</v>
          </cell>
          <cell r="C2922">
            <v>12</v>
          </cell>
        </row>
        <row r="2923">
          <cell r="B2923">
            <v>41272</v>
          </cell>
          <cell r="C2923">
            <v>12</v>
          </cell>
        </row>
        <row r="2924">
          <cell r="B2924">
            <v>41273</v>
          </cell>
          <cell r="C2924">
            <v>12</v>
          </cell>
        </row>
        <row r="2925">
          <cell r="B2925">
            <v>41274</v>
          </cell>
          <cell r="C2925">
            <v>12</v>
          </cell>
        </row>
        <row r="2926">
          <cell r="B2926">
            <v>41275</v>
          </cell>
          <cell r="C2926">
            <v>1</v>
          </cell>
        </row>
        <row r="2927">
          <cell r="B2927">
            <v>41276</v>
          </cell>
          <cell r="C2927">
            <v>1</v>
          </cell>
        </row>
        <row r="2928">
          <cell r="B2928">
            <v>41277</v>
          </cell>
          <cell r="C2928">
            <v>1</v>
          </cell>
        </row>
        <row r="2929">
          <cell r="B2929">
            <v>41278</v>
          </cell>
          <cell r="C2929">
            <v>1</v>
          </cell>
        </row>
        <row r="2930">
          <cell r="B2930">
            <v>41279</v>
          </cell>
          <cell r="C2930">
            <v>1</v>
          </cell>
        </row>
        <row r="2931">
          <cell r="B2931">
            <v>41280</v>
          </cell>
          <cell r="C2931">
            <v>1</v>
          </cell>
        </row>
        <row r="2932">
          <cell r="B2932">
            <v>41281</v>
          </cell>
          <cell r="C2932">
            <v>1</v>
          </cell>
        </row>
        <row r="2933">
          <cell r="B2933">
            <v>41282</v>
          </cell>
          <cell r="C2933">
            <v>1</v>
          </cell>
        </row>
        <row r="2934">
          <cell r="B2934">
            <v>41283</v>
          </cell>
          <cell r="C2934">
            <v>1</v>
          </cell>
        </row>
        <row r="2935">
          <cell r="B2935">
            <v>41284</v>
          </cell>
          <cell r="C2935">
            <v>1</v>
          </cell>
        </row>
        <row r="2936">
          <cell r="B2936">
            <v>41285</v>
          </cell>
          <cell r="C2936">
            <v>1</v>
          </cell>
        </row>
        <row r="2937">
          <cell r="B2937">
            <v>41286</v>
          </cell>
          <cell r="C2937">
            <v>1</v>
          </cell>
        </row>
        <row r="2938">
          <cell r="B2938">
            <v>41287</v>
          </cell>
          <cell r="C2938">
            <v>1</v>
          </cell>
        </row>
        <row r="2939">
          <cell r="B2939">
            <v>41288</v>
          </cell>
          <cell r="C2939">
            <v>1</v>
          </cell>
        </row>
        <row r="2940">
          <cell r="B2940">
            <v>41289</v>
          </cell>
          <cell r="C2940">
            <v>1</v>
          </cell>
        </row>
        <row r="2941">
          <cell r="B2941">
            <v>41290</v>
          </cell>
          <cell r="C2941">
            <v>1</v>
          </cell>
        </row>
        <row r="2942">
          <cell r="B2942">
            <v>41291</v>
          </cell>
          <cell r="C2942">
            <v>1</v>
          </cell>
        </row>
        <row r="2943">
          <cell r="B2943">
            <v>41292</v>
          </cell>
          <cell r="C2943">
            <v>1</v>
          </cell>
        </row>
        <row r="2944">
          <cell r="B2944">
            <v>41293</v>
          </cell>
          <cell r="C2944">
            <v>1</v>
          </cell>
        </row>
        <row r="2945">
          <cell r="B2945">
            <v>41294</v>
          </cell>
          <cell r="C2945">
            <v>1</v>
          </cell>
        </row>
        <row r="2946">
          <cell r="B2946">
            <v>41295</v>
          </cell>
          <cell r="C2946">
            <v>1</v>
          </cell>
        </row>
        <row r="2947">
          <cell r="B2947">
            <v>41296</v>
          </cell>
          <cell r="C2947">
            <v>1</v>
          </cell>
        </row>
        <row r="2948">
          <cell r="B2948">
            <v>41297</v>
          </cell>
          <cell r="C2948">
            <v>1</v>
          </cell>
        </row>
        <row r="2949">
          <cell r="B2949">
            <v>41298</v>
          </cell>
          <cell r="C2949">
            <v>1</v>
          </cell>
        </row>
        <row r="2950">
          <cell r="B2950">
            <v>41299</v>
          </cell>
          <cell r="C2950">
            <v>1</v>
          </cell>
        </row>
        <row r="2951">
          <cell r="B2951">
            <v>41300</v>
          </cell>
          <cell r="C2951">
            <v>1</v>
          </cell>
        </row>
        <row r="2952">
          <cell r="B2952">
            <v>41301</v>
          </cell>
          <cell r="C2952">
            <v>1</v>
          </cell>
        </row>
        <row r="2953">
          <cell r="B2953">
            <v>41302</v>
          </cell>
          <cell r="C2953">
            <v>1</v>
          </cell>
        </row>
        <row r="2954">
          <cell r="B2954">
            <v>41303</v>
          </cell>
          <cell r="C2954">
            <v>1</v>
          </cell>
        </row>
        <row r="2955">
          <cell r="B2955">
            <v>41304</v>
          </cell>
          <cell r="C2955">
            <v>1</v>
          </cell>
        </row>
        <row r="2956">
          <cell r="B2956">
            <v>41305</v>
          </cell>
          <cell r="C2956">
            <v>1</v>
          </cell>
        </row>
        <row r="2957">
          <cell r="B2957">
            <v>41306</v>
          </cell>
          <cell r="C2957">
            <v>2</v>
          </cell>
        </row>
        <row r="2958">
          <cell r="B2958">
            <v>41307</v>
          </cell>
          <cell r="C2958">
            <v>2</v>
          </cell>
        </row>
        <row r="2959">
          <cell r="B2959">
            <v>41308</v>
          </cell>
          <cell r="C2959">
            <v>2</v>
          </cell>
        </row>
        <row r="2960">
          <cell r="B2960">
            <v>41309</v>
          </cell>
          <cell r="C2960">
            <v>2</v>
          </cell>
        </row>
        <row r="2961">
          <cell r="B2961">
            <v>41310</v>
          </cell>
          <cell r="C2961">
            <v>2</v>
          </cell>
        </row>
        <row r="2962">
          <cell r="B2962">
            <v>41311</v>
          </cell>
          <cell r="C2962">
            <v>2</v>
          </cell>
        </row>
        <row r="2963">
          <cell r="B2963">
            <v>41312</v>
          </cell>
          <cell r="C2963">
            <v>2</v>
          </cell>
        </row>
        <row r="2964">
          <cell r="B2964">
            <v>41313</v>
          </cell>
          <cell r="C2964">
            <v>2</v>
          </cell>
        </row>
        <row r="2965">
          <cell r="B2965">
            <v>41314</v>
          </cell>
          <cell r="C2965">
            <v>2</v>
          </cell>
        </row>
        <row r="2966">
          <cell r="B2966">
            <v>41315</v>
          </cell>
          <cell r="C2966">
            <v>2</v>
          </cell>
        </row>
        <row r="2967">
          <cell r="B2967">
            <v>41316</v>
          </cell>
          <cell r="C2967">
            <v>2</v>
          </cell>
        </row>
        <row r="2968">
          <cell r="B2968">
            <v>41317</v>
          </cell>
          <cell r="C2968">
            <v>2</v>
          </cell>
        </row>
        <row r="2969">
          <cell r="B2969">
            <v>41318</v>
          </cell>
          <cell r="C2969">
            <v>2</v>
          </cell>
        </row>
        <row r="2970">
          <cell r="B2970">
            <v>41319</v>
          </cell>
          <cell r="C2970">
            <v>2</v>
          </cell>
        </row>
        <row r="2971">
          <cell r="B2971">
            <v>41320</v>
          </cell>
          <cell r="C2971">
            <v>2</v>
          </cell>
        </row>
        <row r="2972">
          <cell r="B2972">
            <v>41321</v>
          </cell>
          <cell r="C2972">
            <v>2</v>
          </cell>
        </row>
        <row r="2973">
          <cell r="B2973">
            <v>41322</v>
          </cell>
          <cell r="C2973">
            <v>2</v>
          </cell>
        </row>
        <row r="2974">
          <cell r="B2974">
            <v>41323</v>
          </cell>
          <cell r="C2974">
            <v>2</v>
          </cell>
        </row>
        <row r="2975">
          <cell r="B2975">
            <v>41324</v>
          </cell>
          <cell r="C2975">
            <v>2</v>
          </cell>
        </row>
        <row r="2976">
          <cell r="B2976">
            <v>41325</v>
          </cell>
          <cell r="C2976">
            <v>2</v>
          </cell>
        </row>
        <row r="2977">
          <cell r="B2977">
            <v>41326</v>
          </cell>
          <cell r="C2977">
            <v>2</v>
          </cell>
        </row>
        <row r="2978">
          <cell r="B2978">
            <v>41327</v>
          </cell>
          <cell r="C2978">
            <v>2</v>
          </cell>
        </row>
        <row r="2979">
          <cell r="B2979">
            <v>41328</v>
          </cell>
          <cell r="C2979">
            <v>2</v>
          </cell>
        </row>
        <row r="2980">
          <cell r="B2980">
            <v>41329</v>
          </cell>
          <cell r="C2980">
            <v>2</v>
          </cell>
        </row>
        <row r="2981">
          <cell r="B2981">
            <v>41330</v>
          </cell>
          <cell r="C2981">
            <v>2</v>
          </cell>
        </row>
        <row r="2982">
          <cell r="B2982">
            <v>41331</v>
          </cell>
          <cell r="C2982">
            <v>2</v>
          </cell>
        </row>
        <row r="2983">
          <cell r="B2983">
            <v>41332</v>
          </cell>
          <cell r="C2983">
            <v>2</v>
          </cell>
        </row>
        <row r="2984">
          <cell r="B2984">
            <v>41333</v>
          </cell>
          <cell r="C2984">
            <v>2</v>
          </cell>
        </row>
        <row r="2985">
          <cell r="B2985">
            <v>41334</v>
          </cell>
          <cell r="C2985">
            <v>3</v>
          </cell>
        </row>
        <row r="2986">
          <cell r="B2986">
            <v>41335</v>
          </cell>
          <cell r="C2986">
            <v>3</v>
          </cell>
        </row>
        <row r="2987">
          <cell r="B2987">
            <v>41336</v>
          </cell>
          <cell r="C2987">
            <v>3</v>
          </cell>
        </row>
        <row r="2988">
          <cell r="B2988">
            <v>41337</v>
          </cell>
          <cell r="C2988">
            <v>3</v>
          </cell>
        </row>
        <row r="2989">
          <cell r="B2989">
            <v>41338</v>
          </cell>
          <cell r="C2989">
            <v>3</v>
          </cell>
        </row>
        <row r="2990">
          <cell r="B2990">
            <v>41339</v>
          </cell>
          <cell r="C2990">
            <v>3</v>
          </cell>
        </row>
        <row r="2991">
          <cell r="B2991">
            <v>41340</v>
          </cell>
          <cell r="C2991">
            <v>3</v>
          </cell>
        </row>
        <row r="2992">
          <cell r="B2992">
            <v>41341</v>
          </cell>
          <cell r="C2992">
            <v>3</v>
          </cell>
        </row>
        <row r="2993">
          <cell r="B2993">
            <v>41342</v>
          </cell>
          <cell r="C2993">
            <v>3</v>
          </cell>
        </row>
        <row r="2994">
          <cell r="B2994">
            <v>41343</v>
          </cell>
          <cell r="C2994">
            <v>3</v>
          </cell>
        </row>
        <row r="2995">
          <cell r="B2995">
            <v>41344</v>
          </cell>
          <cell r="C2995">
            <v>3</v>
          </cell>
        </row>
        <row r="2996">
          <cell r="B2996">
            <v>41345</v>
          </cell>
          <cell r="C2996">
            <v>3</v>
          </cell>
        </row>
        <row r="2997">
          <cell r="B2997">
            <v>41346</v>
          </cell>
          <cell r="C2997">
            <v>3</v>
          </cell>
        </row>
        <row r="2998">
          <cell r="B2998">
            <v>41347</v>
          </cell>
          <cell r="C2998">
            <v>3</v>
          </cell>
        </row>
        <row r="2999">
          <cell r="B2999">
            <v>41348</v>
          </cell>
          <cell r="C2999">
            <v>3</v>
          </cell>
        </row>
        <row r="3000">
          <cell r="B3000">
            <v>41349</v>
          </cell>
          <cell r="C3000">
            <v>3</v>
          </cell>
        </row>
        <row r="3001">
          <cell r="B3001">
            <v>41350</v>
          </cell>
          <cell r="C3001">
            <v>3</v>
          </cell>
        </row>
        <row r="3002">
          <cell r="B3002">
            <v>41351</v>
          </cell>
          <cell r="C3002">
            <v>3</v>
          </cell>
        </row>
        <row r="3003">
          <cell r="B3003">
            <v>41352</v>
          </cell>
          <cell r="C3003">
            <v>3</v>
          </cell>
        </row>
        <row r="3004">
          <cell r="B3004">
            <v>41353</v>
          </cell>
          <cell r="C3004">
            <v>3</v>
          </cell>
        </row>
        <row r="3005">
          <cell r="B3005">
            <v>41354</v>
          </cell>
          <cell r="C3005">
            <v>3</v>
          </cell>
        </row>
        <row r="3006">
          <cell r="B3006">
            <v>41355</v>
          </cell>
          <cell r="C3006">
            <v>3</v>
          </cell>
        </row>
        <row r="3007">
          <cell r="B3007">
            <v>41356</v>
          </cell>
          <cell r="C3007">
            <v>3</v>
          </cell>
        </row>
        <row r="3008">
          <cell r="B3008">
            <v>41357</v>
          </cell>
          <cell r="C3008">
            <v>3</v>
          </cell>
        </row>
        <row r="3009">
          <cell r="B3009">
            <v>41358</v>
          </cell>
          <cell r="C3009">
            <v>3</v>
          </cell>
        </row>
        <row r="3010">
          <cell r="B3010">
            <v>41359</v>
          </cell>
          <cell r="C3010">
            <v>3</v>
          </cell>
        </row>
        <row r="3011">
          <cell r="B3011">
            <v>41360</v>
          </cell>
          <cell r="C3011">
            <v>3</v>
          </cell>
        </row>
        <row r="3012">
          <cell r="B3012">
            <v>41361</v>
          </cell>
          <cell r="C3012">
            <v>3</v>
          </cell>
        </row>
        <row r="3013">
          <cell r="B3013">
            <v>41362</v>
          </cell>
          <cell r="C3013">
            <v>3</v>
          </cell>
        </row>
        <row r="3014">
          <cell r="B3014">
            <v>41363</v>
          </cell>
          <cell r="C3014">
            <v>3</v>
          </cell>
        </row>
        <row r="3015">
          <cell r="B3015">
            <v>41364</v>
          </cell>
          <cell r="C3015">
            <v>3</v>
          </cell>
        </row>
        <row r="3016">
          <cell r="B3016">
            <v>41365</v>
          </cell>
          <cell r="C3016">
            <v>4</v>
          </cell>
        </row>
        <row r="3017">
          <cell r="B3017">
            <v>41366</v>
          </cell>
          <cell r="C3017">
            <v>4</v>
          </cell>
        </row>
        <row r="3018">
          <cell r="B3018">
            <v>41367</v>
          </cell>
          <cell r="C3018">
            <v>4</v>
          </cell>
        </row>
        <row r="3019">
          <cell r="B3019">
            <v>41368</v>
          </cell>
          <cell r="C3019">
            <v>4</v>
          </cell>
        </row>
        <row r="3020">
          <cell r="B3020">
            <v>41369</v>
          </cell>
          <cell r="C3020">
            <v>4</v>
          </cell>
        </row>
        <row r="3021">
          <cell r="B3021">
            <v>41370</v>
          </cell>
          <cell r="C3021">
            <v>4</v>
          </cell>
        </row>
        <row r="3022">
          <cell r="B3022">
            <v>41371</v>
          </cell>
          <cell r="C3022">
            <v>4</v>
          </cell>
        </row>
        <row r="3023">
          <cell r="B3023">
            <v>41372</v>
          </cell>
          <cell r="C3023">
            <v>4</v>
          </cell>
        </row>
        <row r="3024">
          <cell r="B3024">
            <v>41373</v>
          </cell>
          <cell r="C3024">
            <v>4</v>
          </cell>
        </row>
        <row r="3025">
          <cell r="B3025">
            <v>41374</v>
          </cell>
          <cell r="C3025">
            <v>4</v>
          </cell>
        </row>
        <row r="3026">
          <cell r="B3026">
            <v>41375</v>
          </cell>
          <cell r="C3026">
            <v>4</v>
          </cell>
        </row>
        <row r="3027">
          <cell r="B3027">
            <v>41376</v>
          </cell>
          <cell r="C3027">
            <v>4</v>
          </cell>
        </row>
        <row r="3028">
          <cell r="B3028">
            <v>41377</v>
          </cell>
          <cell r="C3028">
            <v>4</v>
          </cell>
        </row>
        <row r="3029">
          <cell r="B3029">
            <v>41378</v>
          </cell>
          <cell r="C3029">
            <v>4</v>
          </cell>
        </row>
        <row r="3030">
          <cell r="B3030">
            <v>41379</v>
          </cell>
          <cell r="C3030">
            <v>4</v>
          </cell>
        </row>
        <row r="3031">
          <cell r="B3031">
            <v>41380</v>
          </cell>
          <cell r="C3031">
            <v>4</v>
          </cell>
        </row>
        <row r="3032">
          <cell r="B3032">
            <v>41381</v>
          </cell>
          <cell r="C3032">
            <v>4</v>
          </cell>
        </row>
        <row r="3033">
          <cell r="B3033">
            <v>41382</v>
          </cell>
          <cell r="C3033">
            <v>4</v>
          </cell>
        </row>
        <row r="3034">
          <cell r="B3034">
            <v>41383</v>
          </cell>
          <cell r="C3034">
            <v>4</v>
          </cell>
        </row>
        <row r="3035">
          <cell r="B3035">
            <v>41384</v>
          </cell>
          <cell r="C3035">
            <v>4</v>
          </cell>
        </row>
        <row r="3036">
          <cell r="B3036">
            <v>41385</v>
          </cell>
          <cell r="C3036">
            <v>4</v>
          </cell>
        </row>
        <row r="3037">
          <cell r="B3037">
            <v>41386</v>
          </cell>
          <cell r="C3037">
            <v>4</v>
          </cell>
        </row>
        <row r="3038">
          <cell r="B3038">
            <v>41387</v>
          </cell>
          <cell r="C3038">
            <v>4</v>
          </cell>
        </row>
        <row r="3039">
          <cell r="B3039">
            <v>41388</v>
          </cell>
          <cell r="C3039">
            <v>4</v>
          </cell>
        </row>
        <row r="3040">
          <cell r="B3040">
            <v>41389</v>
          </cell>
          <cell r="C3040">
            <v>4</v>
          </cell>
        </row>
        <row r="3041">
          <cell r="B3041">
            <v>41390</v>
          </cell>
          <cell r="C3041">
            <v>4</v>
          </cell>
        </row>
        <row r="3042">
          <cell r="B3042">
            <v>41391</v>
          </cell>
          <cell r="C3042">
            <v>4</v>
          </cell>
        </row>
        <row r="3043">
          <cell r="B3043">
            <v>41392</v>
          </cell>
          <cell r="C3043">
            <v>4</v>
          </cell>
        </row>
        <row r="3044">
          <cell r="B3044">
            <v>41393</v>
          </cell>
          <cell r="C3044">
            <v>4</v>
          </cell>
        </row>
        <row r="3045">
          <cell r="B3045">
            <v>41394</v>
          </cell>
          <cell r="C3045">
            <v>4</v>
          </cell>
        </row>
        <row r="3046">
          <cell r="B3046">
            <v>41395</v>
          </cell>
          <cell r="C3046">
            <v>5</v>
          </cell>
        </row>
        <row r="3047">
          <cell r="B3047">
            <v>41396</v>
          </cell>
          <cell r="C3047">
            <v>5</v>
          </cell>
        </row>
        <row r="3048">
          <cell r="B3048">
            <v>41397</v>
          </cell>
          <cell r="C3048">
            <v>5</v>
          </cell>
        </row>
        <row r="3049">
          <cell r="B3049">
            <v>41398</v>
          </cell>
          <cell r="C3049">
            <v>5</v>
          </cell>
        </row>
        <row r="3050">
          <cell r="B3050">
            <v>41399</v>
          </cell>
          <cell r="C3050">
            <v>5</v>
          </cell>
        </row>
        <row r="3051">
          <cell r="B3051">
            <v>41400</v>
          </cell>
          <cell r="C3051">
            <v>5</v>
          </cell>
        </row>
        <row r="3052">
          <cell r="B3052">
            <v>41401</v>
          </cell>
          <cell r="C3052">
            <v>5</v>
          </cell>
        </row>
        <row r="3053">
          <cell r="B3053">
            <v>41402</v>
          </cell>
          <cell r="C3053">
            <v>5</v>
          </cell>
        </row>
        <row r="3054">
          <cell r="B3054">
            <v>41403</v>
          </cell>
          <cell r="C3054">
            <v>5</v>
          </cell>
        </row>
        <row r="3055">
          <cell r="B3055">
            <v>41404</v>
          </cell>
          <cell r="C3055">
            <v>5</v>
          </cell>
        </row>
        <row r="3056">
          <cell r="B3056">
            <v>41405</v>
          </cell>
          <cell r="C3056">
            <v>5</v>
          </cell>
        </row>
        <row r="3057">
          <cell r="B3057">
            <v>41406</v>
          </cell>
          <cell r="C3057">
            <v>5</v>
          </cell>
        </row>
        <row r="3058">
          <cell r="B3058">
            <v>41407</v>
          </cell>
          <cell r="C3058">
            <v>5</v>
          </cell>
        </row>
        <row r="3059">
          <cell r="B3059">
            <v>41408</v>
          </cell>
          <cell r="C3059">
            <v>5</v>
          </cell>
        </row>
        <row r="3060">
          <cell r="B3060">
            <v>41409</v>
          </cell>
          <cell r="C3060">
            <v>5</v>
          </cell>
        </row>
        <row r="3061">
          <cell r="B3061">
            <v>41410</v>
          </cell>
          <cell r="C3061">
            <v>5</v>
          </cell>
        </row>
        <row r="3062">
          <cell r="B3062">
            <v>41411</v>
          </cell>
          <cell r="C3062">
            <v>5</v>
          </cell>
        </row>
        <row r="3063">
          <cell r="B3063">
            <v>41412</v>
          </cell>
          <cell r="C3063">
            <v>5</v>
          </cell>
        </row>
        <row r="3064">
          <cell r="B3064">
            <v>41413</v>
          </cell>
          <cell r="C3064">
            <v>5</v>
          </cell>
        </row>
        <row r="3065">
          <cell r="B3065">
            <v>41414</v>
          </cell>
          <cell r="C3065">
            <v>5</v>
          </cell>
        </row>
        <row r="3066">
          <cell r="B3066">
            <v>41415</v>
          </cell>
          <cell r="C3066">
            <v>5</v>
          </cell>
        </row>
        <row r="3067">
          <cell r="B3067">
            <v>41416</v>
          </cell>
          <cell r="C3067">
            <v>5</v>
          </cell>
        </row>
        <row r="3068">
          <cell r="B3068">
            <v>41417</v>
          </cell>
          <cell r="C3068">
            <v>5</v>
          </cell>
        </row>
        <row r="3069">
          <cell r="B3069">
            <v>41418</v>
          </cell>
          <cell r="C3069">
            <v>5</v>
          </cell>
        </row>
        <row r="3070">
          <cell r="B3070">
            <v>41419</v>
          </cell>
          <cell r="C3070">
            <v>5</v>
          </cell>
        </row>
        <row r="3071">
          <cell r="B3071">
            <v>41420</v>
          </cell>
          <cell r="C3071">
            <v>5</v>
          </cell>
        </row>
        <row r="3072">
          <cell r="B3072">
            <v>41421</v>
          </cell>
          <cell r="C3072">
            <v>5</v>
          </cell>
        </row>
        <row r="3073">
          <cell r="B3073">
            <v>41422</v>
          </cell>
          <cell r="C3073">
            <v>5</v>
          </cell>
        </row>
        <row r="3074">
          <cell r="B3074">
            <v>41423</v>
          </cell>
          <cell r="C3074">
            <v>5</v>
          </cell>
        </row>
        <row r="3075">
          <cell r="B3075">
            <v>41424</v>
          </cell>
          <cell r="C3075">
            <v>5</v>
          </cell>
        </row>
        <row r="3076">
          <cell r="B3076">
            <v>41425</v>
          </cell>
          <cell r="C3076">
            <v>5</v>
          </cell>
        </row>
        <row r="3077">
          <cell r="B3077">
            <v>41426</v>
          </cell>
          <cell r="C3077">
            <v>6</v>
          </cell>
        </row>
        <row r="3078">
          <cell r="B3078">
            <v>41427</v>
          </cell>
          <cell r="C3078">
            <v>6</v>
          </cell>
        </row>
        <row r="3079">
          <cell r="B3079">
            <v>41428</v>
          </cell>
          <cell r="C3079">
            <v>6</v>
          </cell>
        </row>
        <row r="3080">
          <cell r="B3080">
            <v>41429</v>
          </cell>
          <cell r="C3080">
            <v>6</v>
          </cell>
        </row>
        <row r="3081">
          <cell r="B3081">
            <v>41430</v>
          </cell>
          <cell r="C3081">
            <v>6</v>
          </cell>
        </row>
        <row r="3082">
          <cell r="B3082">
            <v>41431</v>
          </cell>
          <cell r="C3082">
            <v>6</v>
          </cell>
        </row>
        <row r="3083">
          <cell r="B3083">
            <v>41432</v>
          </cell>
          <cell r="C3083">
            <v>6</v>
          </cell>
        </row>
        <row r="3084">
          <cell r="B3084">
            <v>41433</v>
          </cell>
          <cell r="C3084">
            <v>6</v>
          </cell>
        </row>
        <row r="3085">
          <cell r="B3085">
            <v>41434</v>
          </cell>
          <cell r="C3085">
            <v>6</v>
          </cell>
        </row>
        <row r="3086">
          <cell r="B3086">
            <v>41435</v>
          </cell>
          <cell r="C3086">
            <v>6</v>
          </cell>
        </row>
        <row r="3087">
          <cell r="B3087">
            <v>41436</v>
          </cell>
          <cell r="C3087">
            <v>6</v>
          </cell>
        </row>
        <row r="3088">
          <cell r="B3088">
            <v>41437</v>
          </cell>
          <cell r="C3088">
            <v>6</v>
          </cell>
        </row>
        <row r="3089">
          <cell r="B3089">
            <v>41438</v>
          </cell>
          <cell r="C3089">
            <v>6</v>
          </cell>
        </row>
        <row r="3090">
          <cell r="B3090">
            <v>41439</v>
          </cell>
          <cell r="C3090">
            <v>6</v>
          </cell>
        </row>
        <row r="3091">
          <cell r="B3091">
            <v>41440</v>
          </cell>
          <cell r="C3091">
            <v>6</v>
          </cell>
        </row>
        <row r="3092">
          <cell r="B3092">
            <v>41441</v>
          </cell>
          <cell r="C3092">
            <v>6</v>
          </cell>
        </row>
        <row r="3093">
          <cell r="B3093">
            <v>41442</v>
          </cell>
          <cell r="C3093">
            <v>6</v>
          </cell>
        </row>
        <row r="3094">
          <cell r="B3094">
            <v>41443</v>
          </cell>
          <cell r="C3094">
            <v>6</v>
          </cell>
        </row>
        <row r="3095">
          <cell r="B3095">
            <v>41444</v>
          </cell>
          <cell r="C3095">
            <v>6</v>
          </cell>
        </row>
        <row r="3096">
          <cell r="B3096">
            <v>41445</v>
          </cell>
          <cell r="C3096">
            <v>6</v>
          </cell>
        </row>
        <row r="3097">
          <cell r="B3097">
            <v>41446</v>
          </cell>
          <cell r="C3097">
            <v>6</v>
          </cell>
        </row>
        <row r="3098">
          <cell r="B3098">
            <v>41447</v>
          </cell>
          <cell r="C3098">
            <v>6</v>
          </cell>
        </row>
        <row r="3099">
          <cell r="B3099">
            <v>41448</v>
          </cell>
          <cell r="C3099">
            <v>6</v>
          </cell>
        </row>
        <row r="3100">
          <cell r="B3100">
            <v>41449</v>
          </cell>
          <cell r="C3100">
            <v>6</v>
          </cell>
        </row>
        <row r="3101">
          <cell r="B3101">
            <v>41450</v>
          </cell>
          <cell r="C3101">
            <v>6</v>
          </cell>
        </row>
        <row r="3102">
          <cell r="B3102">
            <v>41451</v>
          </cell>
          <cell r="C3102">
            <v>6</v>
          </cell>
        </row>
        <row r="3103">
          <cell r="B3103">
            <v>41452</v>
          </cell>
          <cell r="C3103">
            <v>6</v>
          </cell>
        </row>
        <row r="3104">
          <cell r="B3104">
            <v>41453</v>
          </cell>
          <cell r="C3104">
            <v>6</v>
          </cell>
        </row>
        <row r="3105">
          <cell r="B3105">
            <v>41454</v>
          </cell>
          <cell r="C3105">
            <v>6</v>
          </cell>
        </row>
        <row r="3106">
          <cell r="B3106">
            <v>41455</v>
          </cell>
          <cell r="C3106">
            <v>6</v>
          </cell>
        </row>
        <row r="3107">
          <cell r="B3107">
            <v>41456</v>
          </cell>
          <cell r="C3107">
            <v>7</v>
          </cell>
        </row>
        <row r="3108">
          <cell r="B3108">
            <v>41457</v>
          </cell>
          <cell r="C3108">
            <v>7</v>
          </cell>
        </row>
        <row r="3109">
          <cell r="B3109">
            <v>41458</v>
          </cell>
          <cell r="C3109">
            <v>7</v>
          </cell>
        </row>
        <row r="3110">
          <cell r="B3110">
            <v>41459</v>
          </cell>
          <cell r="C3110">
            <v>7</v>
          </cell>
        </row>
        <row r="3111">
          <cell r="B3111">
            <v>41460</v>
          </cell>
          <cell r="C3111">
            <v>7</v>
          </cell>
        </row>
        <row r="3112">
          <cell r="B3112">
            <v>41461</v>
          </cell>
          <cell r="C3112">
            <v>7</v>
          </cell>
        </row>
        <row r="3113">
          <cell r="B3113">
            <v>41462</v>
          </cell>
          <cell r="C3113">
            <v>7</v>
          </cell>
        </row>
        <row r="3114">
          <cell r="B3114">
            <v>41463</v>
          </cell>
          <cell r="C3114">
            <v>7</v>
          </cell>
        </row>
        <row r="3115">
          <cell r="B3115">
            <v>41464</v>
          </cell>
          <cell r="C3115">
            <v>7</v>
          </cell>
        </row>
        <row r="3116">
          <cell r="B3116">
            <v>41465</v>
          </cell>
          <cell r="C3116">
            <v>7</v>
          </cell>
        </row>
        <row r="3117">
          <cell r="B3117">
            <v>41466</v>
          </cell>
          <cell r="C3117">
            <v>7</v>
          </cell>
        </row>
        <row r="3118">
          <cell r="B3118">
            <v>41467</v>
          </cell>
          <cell r="C3118">
            <v>7</v>
          </cell>
        </row>
        <row r="3119">
          <cell r="B3119">
            <v>41468</v>
          </cell>
          <cell r="C3119">
            <v>7</v>
          </cell>
        </row>
        <row r="3120">
          <cell r="B3120">
            <v>41469</v>
          </cell>
          <cell r="C3120">
            <v>7</v>
          </cell>
        </row>
        <row r="3121">
          <cell r="B3121">
            <v>41470</v>
          </cell>
          <cell r="C3121">
            <v>7</v>
          </cell>
        </row>
        <row r="3122">
          <cell r="B3122">
            <v>41471</v>
          </cell>
          <cell r="C3122">
            <v>7</v>
          </cell>
        </row>
        <row r="3123">
          <cell r="B3123">
            <v>41472</v>
          </cell>
          <cell r="C3123">
            <v>7</v>
          </cell>
        </row>
        <row r="3124">
          <cell r="B3124">
            <v>41473</v>
          </cell>
          <cell r="C3124">
            <v>7</v>
          </cell>
        </row>
        <row r="3125">
          <cell r="B3125">
            <v>41474</v>
          </cell>
          <cell r="C3125">
            <v>7</v>
          </cell>
        </row>
        <row r="3126">
          <cell r="B3126">
            <v>41475</v>
          </cell>
          <cell r="C3126">
            <v>7</v>
          </cell>
        </row>
        <row r="3127">
          <cell r="B3127">
            <v>41476</v>
          </cell>
          <cell r="C3127">
            <v>7</v>
          </cell>
        </row>
        <row r="3128">
          <cell r="B3128">
            <v>41477</v>
          </cell>
          <cell r="C3128">
            <v>7</v>
          </cell>
        </row>
        <row r="3129">
          <cell r="B3129">
            <v>41478</v>
          </cell>
          <cell r="C3129">
            <v>7</v>
          </cell>
        </row>
        <row r="3130">
          <cell r="B3130">
            <v>41479</v>
          </cell>
          <cell r="C3130">
            <v>7</v>
          </cell>
        </row>
        <row r="3131">
          <cell r="B3131">
            <v>41480</v>
          </cell>
          <cell r="C3131">
            <v>7</v>
          </cell>
        </row>
        <row r="3132">
          <cell r="B3132">
            <v>41481</v>
          </cell>
          <cell r="C3132">
            <v>7</v>
          </cell>
        </row>
        <row r="3133">
          <cell r="B3133">
            <v>41482</v>
          </cell>
          <cell r="C3133">
            <v>7</v>
          </cell>
        </row>
        <row r="3134">
          <cell r="B3134">
            <v>41483</v>
          </cell>
          <cell r="C3134">
            <v>7</v>
          </cell>
        </row>
        <row r="3135">
          <cell r="B3135">
            <v>41484</v>
          </cell>
          <cell r="C3135">
            <v>7</v>
          </cell>
        </row>
        <row r="3136">
          <cell r="B3136">
            <v>41485</v>
          </cell>
          <cell r="C3136">
            <v>7</v>
          </cell>
        </row>
        <row r="3137">
          <cell r="B3137">
            <v>41486</v>
          </cell>
          <cell r="C3137">
            <v>7</v>
          </cell>
        </row>
        <row r="3138">
          <cell r="B3138">
            <v>41487</v>
          </cell>
          <cell r="C3138">
            <v>8</v>
          </cell>
        </row>
        <row r="3139">
          <cell r="B3139">
            <v>41488</v>
          </cell>
          <cell r="C3139">
            <v>8</v>
          </cell>
        </row>
        <row r="3140">
          <cell r="B3140">
            <v>41489</v>
          </cell>
          <cell r="C3140">
            <v>8</v>
          </cell>
        </row>
        <row r="3141">
          <cell r="B3141">
            <v>41490</v>
          </cell>
          <cell r="C3141">
            <v>8</v>
          </cell>
        </row>
        <row r="3142">
          <cell r="B3142">
            <v>41491</v>
          </cell>
          <cell r="C3142">
            <v>8</v>
          </cell>
        </row>
        <row r="3143">
          <cell r="B3143">
            <v>41492</v>
          </cell>
          <cell r="C3143">
            <v>8</v>
          </cell>
        </row>
        <row r="3144">
          <cell r="B3144">
            <v>41493</v>
          </cell>
          <cell r="C3144">
            <v>8</v>
          </cell>
        </row>
        <row r="3145">
          <cell r="B3145">
            <v>41494</v>
          </cell>
          <cell r="C3145">
            <v>8</v>
          </cell>
        </row>
        <row r="3146">
          <cell r="B3146">
            <v>41495</v>
          </cell>
          <cell r="C3146">
            <v>8</v>
          </cell>
        </row>
        <row r="3147">
          <cell r="B3147">
            <v>41496</v>
          </cell>
          <cell r="C3147">
            <v>8</v>
          </cell>
        </row>
        <row r="3148">
          <cell r="B3148">
            <v>41497</v>
          </cell>
          <cell r="C3148">
            <v>8</v>
          </cell>
        </row>
        <row r="3149">
          <cell r="B3149">
            <v>41498</v>
          </cell>
          <cell r="C3149">
            <v>8</v>
          </cell>
        </row>
        <row r="3150">
          <cell r="B3150">
            <v>41499</v>
          </cell>
          <cell r="C3150">
            <v>8</v>
          </cell>
        </row>
        <row r="3151">
          <cell r="B3151">
            <v>41500</v>
          </cell>
          <cell r="C3151">
            <v>8</v>
          </cell>
        </row>
        <row r="3152">
          <cell r="B3152">
            <v>41501</v>
          </cell>
          <cell r="C3152">
            <v>8</v>
          </cell>
        </row>
        <row r="3153">
          <cell r="B3153">
            <v>41502</v>
          </cell>
          <cell r="C3153">
            <v>8</v>
          </cell>
        </row>
        <row r="3154">
          <cell r="B3154">
            <v>41503</v>
          </cell>
          <cell r="C3154">
            <v>8</v>
          </cell>
        </row>
        <row r="3155">
          <cell r="B3155">
            <v>41504</v>
          </cell>
          <cell r="C3155">
            <v>8</v>
          </cell>
        </row>
        <row r="3156">
          <cell r="B3156">
            <v>41505</v>
          </cell>
          <cell r="C3156">
            <v>8</v>
          </cell>
        </row>
        <row r="3157">
          <cell r="B3157">
            <v>41506</v>
          </cell>
          <cell r="C3157">
            <v>8</v>
          </cell>
        </row>
        <row r="3158">
          <cell r="B3158">
            <v>41507</v>
          </cell>
          <cell r="C3158">
            <v>8</v>
          </cell>
        </row>
        <row r="3159">
          <cell r="B3159">
            <v>41508</v>
          </cell>
          <cell r="C3159">
            <v>8</v>
          </cell>
        </row>
        <row r="3160">
          <cell r="B3160">
            <v>41509</v>
          </cell>
          <cell r="C3160">
            <v>8</v>
          </cell>
        </row>
        <row r="3161">
          <cell r="B3161">
            <v>41510</v>
          </cell>
          <cell r="C3161">
            <v>8</v>
          </cell>
        </row>
        <row r="3162">
          <cell r="B3162">
            <v>41511</v>
          </cell>
          <cell r="C3162">
            <v>8</v>
          </cell>
        </row>
        <row r="3163">
          <cell r="B3163">
            <v>41512</v>
          </cell>
          <cell r="C3163">
            <v>8</v>
          </cell>
        </row>
        <row r="3164">
          <cell r="B3164">
            <v>41513</v>
          </cell>
          <cell r="C3164">
            <v>8</v>
          </cell>
        </row>
        <row r="3165">
          <cell r="B3165">
            <v>41514</v>
          </cell>
          <cell r="C3165">
            <v>8</v>
          </cell>
        </row>
        <row r="3166">
          <cell r="B3166">
            <v>41515</v>
          </cell>
          <cell r="C3166">
            <v>8</v>
          </cell>
        </row>
        <row r="3167">
          <cell r="B3167">
            <v>41516</v>
          </cell>
          <cell r="C3167">
            <v>8</v>
          </cell>
        </row>
        <row r="3168">
          <cell r="B3168">
            <v>41517</v>
          </cell>
          <cell r="C3168">
            <v>8</v>
          </cell>
        </row>
        <row r="3169">
          <cell r="B3169">
            <v>41518</v>
          </cell>
          <cell r="C3169">
            <v>9</v>
          </cell>
        </row>
        <row r="3170">
          <cell r="B3170">
            <v>41519</v>
          </cell>
          <cell r="C3170">
            <v>9</v>
          </cell>
        </row>
        <row r="3171">
          <cell r="B3171">
            <v>41520</v>
          </cell>
          <cell r="C3171">
            <v>9</v>
          </cell>
        </row>
        <row r="3172">
          <cell r="B3172">
            <v>41521</v>
          </cell>
          <cell r="C3172">
            <v>9</v>
          </cell>
        </row>
        <row r="3173">
          <cell r="B3173">
            <v>41522</v>
          </cell>
          <cell r="C3173">
            <v>9</v>
          </cell>
        </row>
        <row r="3174">
          <cell r="B3174">
            <v>41523</v>
          </cell>
          <cell r="C3174">
            <v>9</v>
          </cell>
        </row>
        <row r="3175">
          <cell r="B3175">
            <v>41524</v>
          </cell>
          <cell r="C3175">
            <v>9</v>
          </cell>
        </row>
        <row r="3176">
          <cell r="B3176">
            <v>41525</v>
          </cell>
          <cell r="C3176">
            <v>9</v>
          </cell>
        </row>
        <row r="3177">
          <cell r="B3177">
            <v>41526</v>
          </cell>
          <cell r="C3177">
            <v>9</v>
          </cell>
        </row>
        <row r="3178">
          <cell r="B3178">
            <v>41527</v>
          </cell>
          <cell r="C3178">
            <v>9</v>
          </cell>
        </row>
        <row r="3179">
          <cell r="B3179">
            <v>41528</v>
          </cell>
          <cell r="C3179">
            <v>9</v>
          </cell>
        </row>
        <row r="3180">
          <cell r="B3180">
            <v>41529</v>
          </cell>
          <cell r="C3180">
            <v>9</v>
          </cell>
        </row>
        <row r="3181">
          <cell r="B3181">
            <v>41530</v>
          </cell>
          <cell r="C3181">
            <v>9</v>
          </cell>
        </row>
        <row r="3182">
          <cell r="B3182">
            <v>41531</v>
          </cell>
          <cell r="C3182">
            <v>9</v>
          </cell>
        </row>
        <row r="3183">
          <cell r="B3183">
            <v>41532</v>
          </cell>
          <cell r="C3183">
            <v>9</v>
          </cell>
        </row>
        <row r="3184">
          <cell r="B3184">
            <v>41533</v>
          </cell>
          <cell r="C3184">
            <v>9</v>
          </cell>
        </row>
        <row r="3185">
          <cell r="B3185">
            <v>41534</v>
          </cell>
          <cell r="C3185">
            <v>9</v>
          </cell>
        </row>
        <row r="3186">
          <cell r="B3186">
            <v>41535</v>
          </cell>
          <cell r="C3186">
            <v>9</v>
          </cell>
        </row>
        <row r="3187">
          <cell r="B3187">
            <v>41536</v>
          </cell>
          <cell r="C3187">
            <v>9</v>
          </cell>
        </row>
        <row r="3188">
          <cell r="B3188">
            <v>41537</v>
          </cell>
          <cell r="C3188">
            <v>9</v>
          </cell>
        </row>
        <row r="3189">
          <cell r="B3189">
            <v>41538</v>
          </cell>
          <cell r="C3189">
            <v>9</v>
          </cell>
        </row>
        <row r="3190">
          <cell r="B3190">
            <v>41539</v>
          </cell>
          <cell r="C3190">
            <v>9</v>
          </cell>
        </row>
        <row r="3191">
          <cell r="B3191">
            <v>41540</v>
          </cell>
          <cell r="C3191">
            <v>9</v>
          </cell>
        </row>
        <row r="3192">
          <cell r="B3192">
            <v>41541</v>
          </cell>
          <cell r="C3192">
            <v>9</v>
          </cell>
        </row>
        <row r="3193">
          <cell r="B3193">
            <v>41542</v>
          </cell>
          <cell r="C3193">
            <v>9</v>
          </cell>
        </row>
        <row r="3194">
          <cell r="B3194">
            <v>41543</v>
          </cell>
          <cell r="C3194">
            <v>9</v>
          </cell>
        </row>
        <row r="3195">
          <cell r="B3195">
            <v>41544</v>
          </cell>
          <cell r="C3195">
            <v>9</v>
          </cell>
        </row>
        <row r="3196">
          <cell r="B3196">
            <v>41545</v>
          </cell>
          <cell r="C3196">
            <v>9</v>
          </cell>
        </row>
        <row r="3197">
          <cell r="B3197">
            <v>41546</v>
          </cell>
          <cell r="C3197">
            <v>9</v>
          </cell>
        </row>
        <row r="3198">
          <cell r="B3198">
            <v>41547</v>
          </cell>
          <cell r="C3198">
            <v>9</v>
          </cell>
        </row>
        <row r="3199">
          <cell r="B3199">
            <v>41548</v>
          </cell>
          <cell r="C3199">
            <v>10</v>
          </cell>
        </row>
        <row r="3200">
          <cell r="B3200">
            <v>41549</v>
          </cell>
          <cell r="C3200">
            <v>10</v>
          </cell>
        </row>
        <row r="3201">
          <cell r="B3201">
            <v>41550</v>
          </cell>
          <cell r="C3201">
            <v>10</v>
          </cell>
        </row>
        <row r="3202">
          <cell r="B3202">
            <v>41551</v>
          </cell>
          <cell r="C3202">
            <v>10</v>
          </cell>
        </row>
        <row r="3203">
          <cell r="B3203">
            <v>41552</v>
          </cell>
          <cell r="C3203">
            <v>10</v>
          </cell>
        </row>
        <row r="3204">
          <cell r="B3204">
            <v>41553</v>
          </cell>
          <cell r="C3204">
            <v>10</v>
          </cell>
        </row>
        <row r="3205">
          <cell r="B3205">
            <v>41554</v>
          </cell>
          <cell r="C3205">
            <v>10</v>
          </cell>
        </row>
        <row r="3206">
          <cell r="B3206">
            <v>41555</v>
          </cell>
          <cell r="C3206">
            <v>10</v>
          </cell>
        </row>
        <row r="3207">
          <cell r="B3207">
            <v>41556</v>
          </cell>
          <cell r="C3207">
            <v>10</v>
          </cell>
        </row>
        <row r="3208">
          <cell r="B3208">
            <v>41557</v>
          </cell>
          <cell r="C3208">
            <v>10</v>
          </cell>
        </row>
        <row r="3209">
          <cell r="B3209">
            <v>41558</v>
          </cell>
          <cell r="C3209">
            <v>10</v>
          </cell>
        </row>
        <row r="3210">
          <cell r="B3210">
            <v>41559</v>
          </cell>
          <cell r="C3210">
            <v>10</v>
          </cell>
        </row>
        <row r="3211">
          <cell r="B3211">
            <v>41560</v>
          </cell>
          <cell r="C3211">
            <v>10</v>
          </cell>
        </row>
        <row r="3212">
          <cell r="B3212">
            <v>41561</v>
          </cell>
          <cell r="C3212">
            <v>10</v>
          </cell>
        </row>
        <row r="3213">
          <cell r="B3213">
            <v>41562</v>
          </cell>
          <cell r="C3213">
            <v>10</v>
          </cell>
        </row>
        <row r="3214">
          <cell r="B3214">
            <v>41563</v>
          </cell>
          <cell r="C3214">
            <v>10</v>
          </cell>
        </row>
        <row r="3215">
          <cell r="B3215">
            <v>41564</v>
          </cell>
          <cell r="C3215">
            <v>10</v>
          </cell>
        </row>
        <row r="3216">
          <cell r="B3216">
            <v>41565</v>
          </cell>
          <cell r="C3216">
            <v>10</v>
          </cell>
        </row>
        <row r="3217">
          <cell r="B3217">
            <v>41566</v>
          </cell>
          <cell r="C3217">
            <v>10</v>
          </cell>
        </row>
        <row r="3218">
          <cell r="B3218">
            <v>41567</v>
          </cell>
          <cell r="C3218">
            <v>10</v>
          </cell>
        </row>
        <row r="3219">
          <cell r="B3219">
            <v>41568</v>
          </cell>
          <cell r="C3219">
            <v>10</v>
          </cell>
        </row>
        <row r="3220">
          <cell r="B3220">
            <v>41569</v>
          </cell>
          <cell r="C3220">
            <v>10</v>
          </cell>
        </row>
        <row r="3221">
          <cell r="B3221">
            <v>41570</v>
          </cell>
          <cell r="C3221">
            <v>10</v>
          </cell>
        </row>
        <row r="3222">
          <cell r="B3222">
            <v>41571</v>
          </cell>
          <cell r="C3222">
            <v>10</v>
          </cell>
        </row>
        <row r="3223">
          <cell r="B3223">
            <v>41572</v>
          </cell>
          <cell r="C3223">
            <v>10</v>
          </cell>
        </row>
        <row r="3224">
          <cell r="B3224">
            <v>41573</v>
          </cell>
          <cell r="C3224">
            <v>10</v>
          </cell>
        </row>
        <row r="3225">
          <cell r="B3225">
            <v>41574</v>
          </cell>
          <cell r="C3225">
            <v>10</v>
          </cell>
        </row>
        <row r="3226">
          <cell r="B3226">
            <v>41575</v>
          </cell>
          <cell r="C3226">
            <v>10</v>
          </cell>
        </row>
        <row r="3227">
          <cell r="B3227">
            <v>41576</v>
          </cell>
          <cell r="C3227">
            <v>10</v>
          </cell>
        </row>
        <row r="3228">
          <cell r="B3228">
            <v>41577</v>
          </cell>
          <cell r="C3228">
            <v>10</v>
          </cell>
        </row>
        <row r="3229">
          <cell r="B3229">
            <v>41578</v>
          </cell>
          <cell r="C3229">
            <v>10</v>
          </cell>
        </row>
        <row r="3230">
          <cell r="B3230">
            <v>41579</v>
          </cell>
          <cell r="C3230">
            <v>11</v>
          </cell>
        </row>
        <row r="3231">
          <cell r="B3231">
            <v>41580</v>
          </cell>
          <cell r="C3231">
            <v>11</v>
          </cell>
        </row>
        <row r="3232">
          <cell r="B3232">
            <v>41581</v>
          </cell>
          <cell r="C3232">
            <v>11</v>
          </cell>
        </row>
        <row r="3233">
          <cell r="B3233">
            <v>41582</v>
          </cell>
          <cell r="C3233">
            <v>11</v>
          </cell>
        </row>
        <row r="3234">
          <cell r="B3234">
            <v>41583</v>
          </cell>
          <cell r="C3234">
            <v>11</v>
          </cell>
        </row>
        <row r="3235">
          <cell r="B3235">
            <v>41584</v>
          </cell>
          <cell r="C3235">
            <v>11</v>
          </cell>
        </row>
        <row r="3236">
          <cell r="B3236">
            <v>41585</v>
          </cell>
          <cell r="C3236">
            <v>11</v>
          </cell>
        </row>
        <row r="3237">
          <cell r="B3237">
            <v>41586</v>
          </cell>
          <cell r="C3237">
            <v>11</v>
          </cell>
        </row>
        <row r="3238">
          <cell r="B3238">
            <v>41587</v>
          </cell>
          <cell r="C3238">
            <v>11</v>
          </cell>
        </row>
        <row r="3239">
          <cell r="B3239">
            <v>41588</v>
          </cell>
          <cell r="C3239">
            <v>11</v>
          </cell>
        </row>
        <row r="3240">
          <cell r="B3240">
            <v>41589</v>
          </cell>
          <cell r="C3240">
            <v>11</v>
          </cell>
        </row>
        <row r="3241">
          <cell r="B3241">
            <v>41590</v>
          </cell>
          <cell r="C3241">
            <v>11</v>
          </cell>
        </row>
        <row r="3242">
          <cell r="B3242">
            <v>41591</v>
          </cell>
          <cell r="C3242">
            <v>11</v>
          </cell>
        </row>
        <row r="3243">
          <cell r="B3243">
            <v>41592</v>
          </cell>
          <cell r="C3243">
            <v>11</v>
          </cell>
        </row>
        <row r="3244">
          <cell r="B3244">
            <v>41593</v>
          </cell>
          <cell r="C3244">
            <v>11</v>
          </cell>
        </row>
        <row r="3245">
          <cell r="B3245">
            <v>41594</v>
          </cell>
          <cell r="C3245">
            <v>11</v>
          </cell>
        </row>
        <row r="3246">
          <cell r="B3246">
            <v>41595</v>
          </cell>
          <cell r="C3246">
            <v>11</v>
          </cell>
        </row>
        <row r="3247">
          <cell r="B3247">
            <v>41596</v>
          </cell>
          <cell r="C3247">
            <v>11</v>
          </cell>
        </row>
        <row r="3248">
          <cell r="B3248">
            <v>41597</v>
          </cell>
          <cell r="C3248">
            <v>11</v>
          </cell>
        </row>
        <row r="3249">
          <cell r="B3249">
            <v>41598</v>
          </cell>
          <cell r="C3249">
            <v>11</v>
          </cell>
        </row>
        <row r="3250">
          <cell r="B3250">
            <v>41599</v>
          </cell>
          <cell r="C3250">
            <v>11</v>
          </cell>
        </row>
        <row r="3251">
          <cell r="B3251">
            <v>41600</v>
          </cell>
          <cell r="C3251">
            <v>11</v>
          </cell>
        </row>
        <row r="3252">
          <cell r="B3252">
            <v>41601</v>
          </cell>
          <cell r="C3252">
            <v>11</v>
          </cell>
        </row>
        <row r="3253">
          <cell r="B3253">
            <v>41602</v>
          </cell>
          <cell r="C3253">
            <v>11</v>
          </cell>
        </row>
        <row r="3254">
          <cell r="B3254">
            <v>41603</v>
          </cell>
          <cell r="C3254">
            <v>11</v>
          </cell>
        </row>
        <row r="3255">
          <cell r="B3255">
            <v>41604</v>
          </cell>
          <cell r="C3255">
            <v>11</v>
          </cell>
        </row>
        <row r="3256">
          <cell r="B3256">
            <v>41605</v>
          </cell>
          <cell r="C3256">
            <v>11</v>
          </cell>
        </row>
        <row r="3257">
          <cell r="B3257">
            <v>41606</v>
          </cell>
          <cell r="C3257">
            <v>11</v>
          </cell>
        </row>
        <row r="3258">
          <cell r="B3258">
            <v>41607</v>
          </cell>
          <cell r="C3258">
            <v>11</v>
          </cell>
        </row>
        <row r="3259">
          <cell r="B3259">
            <v>41608</v>
          </cell>
          <cell r="C3259">
            <v>11</v>
          </cell>
        </row>
        <row r="3260">
          <cell r="B3260">
            <v>41609</v>
          </cell>
          <cell r="C3260">
            <v>12</v>
          </cell>
        </row>
        <row r="3261">
          <cell r="B3261">
            <v>41610</v>
          </cell>
          <cell r="C3261">
            <v>12</v>
          </cell>
        </row>
        <row r="3262">
          <cell r="B3262">
            <v>41611</v>
          </cell>
          <cell r="C3262">
            <v>12</v>
          </cell>
        </row>
        <row r="3263">
          <cell r="B3263">
            <v>41612</v>
          </cell>
          <cell r="C3263">
            <v>12</v>
          </cell>
        </row>
        <row r="3264">
          <cell r="B3264">
            <v>41613</v>
          </cell>
          <cell r="C3264">
            <v>12</v>
          </cell>
        </row>
        <row r="3265">
          <cell r="B3265">
            <v>41614</v>
          </cell>
          <cell r="C3265">
            <v>12</v>
          </cell>
        </row>
        <row r="3266">
          <cell r="B3266">
            <v>41615</v>
          </cell>
          <cell r="C3266">
            <v>12</v>
          </cell>
        </row>
        <row r="3267">
          <cell r="B3267">
            <v>41616</v>
          </cell>
          <cell r="C3267">
            <v>12</v>
          </cell>
        </row>
        <row r="3268">
          <cell r="B3268">
            <v>41617</v>
          </cell>
          <cell r="C3268">
            <v>12</v>
          </cell>
        </row>
        <row r="3269">
          <cell r="B3269">
            <v>41618</v>
          </cell>
          <cell r="C3269">
            <v>12</v>
          </cell>
        </row>
        <row r="3270">
          <cell r="B3270">
            <v>41619</v>
          </cell>
          <cell r="C3270">
            <v>12</v>
          </cell>
        </row>
        <row r="3271">
          <cell r="B3271">
            <v>41620</v>
          </cell>
          <cell r="C3271">
            <v>12</v>
          </cell>
        </row>
        <row r="3272">
          <cell r="B3272">
            <v>41621</v>
          </cell>
          <cell r="C3272">
            <v>12</v>
          </cell>
        </row>
        <row r="3273">
          <cell r="B3273">
            <v>41622</v>
          </cell>
          <cell r="C3273">
            <v>12</v>
          </cell>
        </row>
        <row r="3274">
          <cell r="B3274">
            <v>41623</v>
          </cell>
          <cell r="C3274">
            <v>12</v>
          </cell>
        </row>
        <row r="3275">
          <cell r="B3275">
            <v>41624</v>
          </cell>
          <cell r="C3275">
            <v>12</v>
          </cell>
        </row>
        <row r="3276">
          <cell r="B3276">
            <v>41625</v>
          </cell>
          <cell r="C3276">
            <v>12</v>
          </cell>
        </row>
        <row r="3277">
          <cell r="B3277">
            <v>41626</v>
          </cell>
          <cell r="C3277">
            <v>12</v>
          </cell>
        </row>
        <row r="3278">
          <cell r="B3278">
            <v>41627</v>
          </cell>
          <cell r="C3278">
            <v>12</v>
          </cell>
        </row>
        <row r="3279">
          <cell r="B3279">
            <v>41628</v>
          </cell>
          <cell r="C3279">
            <v>12</v>
          </cell>
        </row>
        <row r="3280">
          <cell r="B3280">
            <v>41629</v>
          </cell>
          <cell r="C3280">
            <v>12</v>
          </cell>
        </row>
        <row r="3281">
          <cell r="B3281">
            <v>41630</v>
          </cell>
          <cell r="C3281">
            <v>12</v>
          </cell>
        </row>
        <row r="3282">
          <cell r="B3282">
            <v>41631</v>
          </cell>
          <cell r="C3282">
            <v>12</v>
          </cell>
        </row>
        <row r="3283">
          <cell r="B3283">
            <v>41632</v>
          </cell>
          <cell r="C3283">
            <v>12</v>
          </cell>
        </row>
        <row r="3284">
          <cell r="B3284">
            <v>41633</v>
          </cell>
          <cell r="C3284">
            <v>12</v>
          </cell>
        </row>
        <row r="3285">
          <cell r="B3285">
            <v>41634</v>
          </cell>
          <cell r="C3285">
            <v>12</v>
          </cell>
        </row>
        <row r="3286">
          <cell r="B3286">
            <v>41635</v>
          </cell>
          <cell r="C3286">
            <v>12</v>
          </cell>
        </row>
        <row r="3287">
          <cell r="B3287">
            <v>41636</v>
          </cell>
          <cell r="C3287">
            <v>12</v>
          </cell>
        </row>
        <row r="3288">
          <cell r="B3288">
            <v>41637</v>
          </cell>
          <cell r="C3288">
            <v>12</v>
          </cell>
        </row>
        <row r="3289">
          <cell r="B3289">
            <v>41638</v>
          </cell>
          <cell r="C3289">
            <v>12</v>
          </cell>
        </row>
        <row r="3290">
          <cell r="B3290">
            <v>41639</v>
          </cell>
          <cell r="C3290">
            <v>12</v>
          </cell>
        </row>
        <row r="3291">
          <cell r="B3291">
            <v>41640</v>
          </cell>
          <cell r="C3291">
            <v>1</v>
          </cell>
        </row>
        <row r="3292">
          <cell r="B3292">
            <v>41641</v>
          </cell>
          <cell r="C3292">
            <v>1</v>
          </cell>
        </row>
        <row r="3293">
          <cell r="B3293">
            <v>41642</v>
          </cell>
          <cell r="C3293">
            <v>1</v>
          </cell>
        </row>
        <row r="3294">
          <cell r="B3294">
            <v>41643</v>
          </cell>
          <cell r="C3294">
            <v>1</v>
          </cell>
        </row>
        <row r="3295">
          <cell r="B3295">
            <v>41644</v>
          </cell>
          <cell r="C3295">
            <v>1</v>
          </cell>
        </row>
        <row r="3296">
          <cell r="B3296">
            <v>41645</v>
          </cell>
          <cell r="C3296">
            <v>1</v>
          </cell>
        </row>
        <row r="3297">
          <cell r="B3297">
            <v>41646</v>
          </cell>
          <cell r="C3297">
            <v>1</v>
          </cell>
        </row>
        <row r="3298">
          <cell r="B3298">
            <v>41647</v>
          </cell>
          <cell r="C3298">
            <v>1</v>
          </cell>
        </row>
        <row r="3299">
          <cell r="B3299">
            <v>41648</v>
          </cell>
          <cell r="C3299">
            <v>1</v>
          </cell>
        </row>
        <row r="3300">
          <cell r="B3300">
            <v>41649</v>
          </cell>
          <cell r="C3300">
            <v>1</v>
          </cell>
        </row>
        <row r="3301">
          <cell r="B3301">
            <v>41650</v>
          </cell>
          <cell r="C3301">
            <v>1</v>
          </cell>
        </row>
        <row r="3302">
          <cell r="B3302">
            <v>41651</v>
          </cell>
          <cell r="C3302">
            <v>1</v>
          </cell>
        </row>
        <row r="3303">
          <cell r="B3303">
            <v>41652</v>
          </cell>
          <cell r="C3303">
            <v>1</v>
          </cell>
        </row>
        <row r="3304">
          <cell r="B3304">
            <v>41653</v>
          </cell>
          <cell r="C3304">
            <v>1</v>
          </cell>
        </row>
        <row r="3305">
          <cell r="B3305">
            <v>41654</v>
          </cell>
          <cell r="C3305">
            <v>1</v>
          </cell>
        </row>
        <row r="3306">
          <cell r="B3306">
            <v>41655</v>
          </cell>
          <cell r="C3306">
            <v>1</v>
          </cell>
        </row>
        <row r="3307">
          <cell r="B3307">
            <v>41656</v>
          </cell>
          <cell r="C3307">
            <v>1</v>
          </cell>
        </row>
        <row r="3308">
          <cell r="B3308">
            <v>41657</v>
          </cell>
          <cell r="C3308">
            <v>1</v>
          </cell>
        </row>
        <row r="3309">
          <cell r="B3309">
            <v>41658</v>
          </cell>
          <cell r="C3309">
            <v>1</v>
          </cell>
        </row>
        <row r="3310">
          <cell r="B3310">
            <v>41659</v>
          </cell>
          <cell r="C3310">
            <v>1</v>
          </cell>
        </row>
        <row r="3311">
          <cell r="B3311">
            <v>41660</v>
          </cell>
          <cell r="C3311">
            <v>1</v>
          </cell>
        </row>
        <row r="3312">
          <cell r="B3312">
            <v>41661</v>
          </cell>
          <cell r="C3312">
            <v>1</v>
          </cell>
        </row>
        <row r="3313">
          <cell r="B3313">
            <v>41662</v>
          </cell>
          <cell r="C3313">
            <v>1</v>
          </cell>
        </row>
        <row r="3314">
          <cell r="B3314">
            <v>41663</v>
          </cell>
          <cell r="C3314">
            <v>1</v>
          </cell>
        </row>
        <row r="3315">
          <cell r="B3315">
            <v>41664</v>
          </cell>
          <cell r="C3315">
            <v>1</v>
          </cell>
        </row>
        <row r="3316">
          <cell r="B3316">
            <v>41665</v>
          </cell>
          <cell r="C3316">
            <v>1</v>
          </cell>
        </row>
        <row r="3317">
          <cell r="B3317">
            <v>41666</v>
          </cell>
          <cell r="C3317">
            <v>1</v>
          </cell>
        </row>
        <row r="3318">
          <cell r="B3318">
            <v>41667</v>
          </cell>
          <cell r="C3318">
            <v>1</v>
          </cell>
        </row>
        <row r="3319">
          <cell r="B3319">
            <v>41668</v>
          </cell>
          <cell r="C3319">
            <v>1</v>
          </cell>
        </row>
        <row r="3320">
          <cell r="B3320">
            <v>41669</v>
          </cell>
          <cell r="C3320">
            <v>1</v>
          </cell>
        </row>
        <row r="3321">
          <cell r="B3321">
            <v>41670</v>
          </cell>
          <cell r="C3321">
            <v>1</v>
          </cell>
        </row>
        <row r="3322">
          <cell r="B3322">
            <v>41671</v>
          </cell>
          <cell r="C3322">
            <v>2</v>
          </cell>
        </row>
        <row r="3323">
          <cell r="B3323">
            <v>41672</v>
          </cell>
          <cell r="C3323">
            <v>2</v>
          </cell>
        </row>
        <row r="3324">
          <cell r="B3324">
            <v>41673</v>
          </cell>
          <cell r="C3324">
            <v>2</v>
          </cell>
        </row>
        <row r="3325">
          <cell r="B3325">
            <v>41674</v>
          </cell>
          <cell r="C3325">
            <v>2</v>
          </cell>
        </row>
        <row r="3326">
          <cell r="B3326">
            <v>41675</v>
          </cell>
          <cell r="C3326">
            <v>2</v>
          </cell>
        </row>
        <row r="3327">
          <cell r="B3327">
            <v>41676</v>
          </cell>
          <cell r="C3327">
            <v>2</v>
          </cell>
        </row>
        <row r="3328">
          <cell r="B3328">
            <v>41677</v>
          </cell>
          <cell r="C3328">
            <v>2</v>
          </cell>
        </row>
        <row r="3329">
          <cell r="B3329">
            <v>41678</v>
          </cell>
          <cell r="C3329">
            <v>2</v>
          </cell>
        </row>
        <row r="3330">
          <cell r="B3330">
            <v>41679</v>
          </cell>
          <cell r="C3330">
            <v>2</v>
          </cell>
        </row>
        <row r="3331">
          <cell r="B3331">
            <v>41680</v>
          </cell>
          <cell r="C3331">
            <v>2</v>
          </cell>
        </row>
        <row r="3332">
          <cell r="B3332">
            <v>41681</v>
          </cell>
          <cell r="C3332">
            <v>2</v>
          </cell>
        </row>
        <row r="3333">
          <cell r="B3333">
            <v>41682</v>
          </cell>
          <cell r="C3333">
            <v>2</v>
          </cell>
        </row>
        <row r="3334">
          <cell r="B3334">
            <v>41683</v>
          </cell>
          <cell r="C3334">
            <v>2</v>
          </cell>
        </row>
        <row r="3335">
          <cell r="B3335">
            <v>41684</v>
          </cell>
          <cell r="C3335">
            <v>2</v>
          </cell>
        </row>
        <row r="3336">
          <cell r="B3336">
            <v>41685</v>
          </cell>
          <cell r="C3336">
            <v>2</v>
          </cell>
        </row>
        <row r="3337">
          <cell r="B3337">
            <v>41686</v>
          </cell>
          <cell r="C3337">
            <v>2</v>
          </cell>
        </row>
        <row r="3338">
          <cell r="B3338">
            <v>41687</v>
          </cell>
          <cell r="C3338">
            <v>2</v>
          </cell>
        </row>
        <row r="3339">
          <cell r="B3339">
            <v>41688</v>
          </cell>
          <cell r="C3339">
            <v>2</v>
          </cell>
        </row>
        <row r="3340">
          <cell r="B3340">
            <v>41689</v>
          </cell>
          <cell r="C3340">
            <v>2</v>
          </cell>
        </row>
        <row r="3341">
          <cell r="B3341">
            <v>41690</v>
          </cell>
          <cell r="C3341">
            <v>2</v>
          </cell>
        </row>
        <row r="3342">
          <cell r="B3342">
            <v>41691</v>
          </cell>
          <cell r="C3342">
            <v>2</v>
          </cell>
        </row>
        <row r="3343">
          <cell r="B3343">
            <v>41692</v>
          </cell>
          <cell r="C3343">
            <v>2</v>
          </cell>
        </row>
        <row r="3344">
          <cell r="B3344">
            <v>41693</v>
          </cell>
          <cell r="C3344">
            <v>2</v>
          </cell>
        </row>
        <row r="3345">
          <cell r="B3345">
            <v>41694</v>
          </cell>
          <cell r="C3345">
            <v>2</v>
          </cell>
        </row>
        <row r="3346">
          <cell r="B3346">
            <v>41695</v>
          </cell>
          <cell r="C3346">
            <v>2</v>
          </cell>
        </row>
        <row r="3347">
          <cell r="B3347">
            <v>41696</v>
          </cell>
          <cell r="C3347">
            <v>2</v>
          </cell>
        </row>
        <row r="3348">
          <cell r="B3348">
            <v>41697</v>
          </cell>
          <cell r="C3348">
            <v>2</v>
          </cell>
        </row>
        <row r="3349">
          <cell r="B3349">
            <v>41698</v>
          </cell>
          <cell r="C3349">
            <v>2</v>
          </cell>
        </row>
        <row r="3350">
          <cell r="B3350">
            <v>41699</v>
          </cell>
          <cell r="C3350">
            <v>3</v>
          </cell>
        </row>
        <row r="3351">
          <cell r="B3351">
            <v>41700</v>
          </cell>
          <cell r="C3351">
            <v>3</v>
          </cell>
        </row>
        <row r="3352">
          <cell r="B3352">
            <v>41701</v>
          </cell>
          <cell r="C3352">
            <v>3</v>
          </cell>
        </row>
        <row r="3353">
          <cell r="B3353">
            <v>41702</v>
          </cell>
          <cell r="C3353">
            <v>3</v>
          </cell>
        </row>
        <row r="3354">
          <cell r="B3354">
            <v>41703</v>
          </cell>
          <cell r="C3354">
            <v>3</v>
          </cell>
        </row>
        <row r="3355">
          <cell r="B3355">
            <v>41704</v>
          </cell>
          <cell r="C3355">
            <v>3</v>
          </cell>
        </row>
        <row r="3356">
          <cell r="B3356">
            <v>41705</v>
          </cell>
          <cell r="C3356">
            <v>3</v>
          </cell>
        </row>
        <row r="3357">
          <cell r="B3357">
            <v>41706</v>
          </cell>
          <cell r="C3357">
            <v>3</v>
          </cell>
        </row>
        <row r="3358">
          <cell r="B3358">
            <v>41707</v>
          </cell>
          <cell r="C3358">
            <v>3</v>
          </cell>
        </row>
        <row r="3359">
          <cell r="B3359">
            <v>41708</v>
          </cell>
          <cell r="C3359">
            <v>3</v>
          </cell>
        </row>
        <row r="3360">
          <cell r="B3360">
            <v>41709</v>
          </cell>
          <cell r="C3360">
            <v>3</v>
          </cell>
        </row>
        <row r="3361">
          <cell r="B3361">
            <v>41710</v>
          </cell>
          <cell r="C3361">
            <v>3</v>
          </cell>
        </row>
        <row r="3362">
          <cell r="B3362">
            <v>41711</v>
          </cell>
          <cell r="C3362">
            <v>3</v>
          </cell>
        </row>
        <row r="3363">
          <cell r="B3363">
            <v>41712</v>
          </cell>
          <cell r="C3363">
            <v>3</v>
          </cell>
        </row>
        <row r="3364">
          <cell r="B3364">
            <v>41713</v>
          </cell>
          <cell r="C3364">
            <v>3</v>
          </cell>
        </row>
        <row r="3365">
          <cell r="B3365">
            <v>41714</v>
          </cell>
          <cell r="C3365">
            <v>3</v>
          </cell>
        </row>
        <row r="3366">
          <cell r="B3366">
            <v>41715</v>
          </cell>
          <cell r="C3366">
            <v>3</v>
          </cell>
        </row>
        <row r="3367">
          <cell r="B3367">
            <v>41716</v>
          </cell>
          <cell r="C3367">
            <v>3</v>
          </cell>
        </row>
        <row r="3368">
          <cell r="B3368">
            <v>41717</v>
          </cell>
          <cell r="C3368">
            <v>3</v>
          </cell>
        </row>
        <row r="3369">
          <cell r="B3369">
            <v>41718</v>
          </cell>
          <cell r="C3369">
            <v>3</v>
          </cell>
        </row>
        <row r="3370">
          <cell r="B3370">
            <v>41719</v>
          </cell>
          <cell r="C3370">
            <v>3</v>
          </cell>
        </row>
        <row r="3371">
          <cell r="B3371">
            <v>41720</v>
          </cell>
          <cell r="C3371">
            <v>3</v>
          </cell>
        </row>
        <row r="3372">
          <cell r="B3372">
            <v>41721</v>
          </cell>
          <cell r="C3372">
            <v>3</v>
          </cell>
        </row>
        <row r="3373">
          <cell r="B3373">
            <v>41722</v>
          </cell>
          <cell r="C3373">
            <v>3</v>
          </cell>
        </row>
        <row r="3374">
          <cell r="B3374">
            <v>41723</v>
          </cell>
          <cell r="C3374">
            <v>3</v>
          </cell>
        </row>
        <row r="3375">
          <cell r="B3375">
            <v>41724</v>
          </cell>
          <cell r="C3375">
            <v>3</v>
          </cell>
        </row>
        <row r="3376">
          <cell r="B3376">
            <v>41725</v>
          </cell>
          <cell r="C3376">
            <v>3</v>
          </cell>
        </row>
        <row r="3377">
          <cell r="B3377">
            <v>41726</v>
          </cell>
          <cell r="C3377">
            <v>3</v>
          </cell>
        </row>
        <row r="3378">
          <cell r="B3378">
            <v>41727</v>
          </cell>
          <cell r="C3378">
            <v>3</v>
          </cell>
        </row>
        <row r="3379">
          <cell r="B3379">
            <v>41728</v>
          </cell>
          <cell r="C3379">
            <v>3</v>
          </cell>
        </row>
        <row r="3380">
          <cell r="B3380">
            <v>41729</v>
          </cell>
          <cell r="C3380">
            <v>3</v>
          </cell>
        </row>
        <row r="3381">
          <cell r="B3381">
            <v>41730</v>
          </cell>
          <cell r="C3381">
            <v>4</v>
          </cell>
        </row>
        <row r="3382">
          <cell r="B3382">
            <v>41731</v>
          </cell>
          <cell r="C3382">
            <v>4</v>
          </cell>
        </row>
        <row r="3383">
          <cell r="B3383">
            <v>41732</v>
          </cell>
          <cell r="C3383">
            <v>4</v>
          </cell>
        </row>
        <row r="3384">
          <cell r="B3384">
            <v>41733</v>
          </cell>
          <cell r="C3384">
            <v>4</v>
          </cell>
        </row>
        <row r="3385">
          <cell r="B3385">
            <v>41734</v>
          </cell>
          <cell r="C3385">
            <v>4</v>
          </cell>
        </row>
        <row r="3386">
          <cell r="B3386">
            <v>41735</v>
          </cell>
          <cell r="C3386">
            <v>4</v>
          </cell>
        </row>
        <row r="3387">
          <cell r="B3387">
            <v>41736</v>
          </cell>
          <cell r="C3387">
            <v>4</v>
          </cell>
        </row>
        <row r="3388">
          <cell r="B3388">
            <v>41737</v>
          </cell>
          <cell r="C3388">
            <v>4</v>
          </cell>
        </row>
        <row r="3389">
          <cell r="B3389">
            <v>41738</v>
          </cell>
          <cell r="C3389">
            <v>4</v>
          </cell>
        </row>
        <row r="3390">
          <cell r="B3390">
            <v>41739</v>
          </cell>
          <cell r="C3390">
            <v>4</v>
          </cell>
        </row>
        <row r="3391">
          <cell r="B3391">
            <v>41740</v>
          </cell>
          <cell r="C3391">
            <v>4</v>
          </cell>
        </row>
        <row r="3392">
          <cell r="B3392">
            <v>41741</v>
          </cell>
          <cell r="C3392">
            <v>4</v>
          </cell>
        </row>
        <row r="3393">
          <cell r="B3393">
            <v>41742</v>
          </cell>
          <cell r="C3393">
            <v>4</v>
          </cell>
        </row>
        <row r="3394">
          <cell r="B3394">
            <v>41743</v>
          </cell>
          <cell r="C3394">
            <v>4</v>
          </cell>
        </row>
        <row r="3395">
          <cell r="B3395">
            <v>41744</v>
          </cell>
          <cell r="C3395">
            <v>4</v>
          </cell>
        </row>
        <row r="3396">
          <cell r="B3396">
            <v>41745</v>
          </cell>
          <cell r="C3396">
            <v>4</v>
          </cell>
        </row>
        <row r="3397">
          <cell r="B3397">
            <v>41746</v>
          </cell>
          <cell r="C3397">
            <v>4</v>
          </cell>
        </row>
        <row r="3398">
          <cell r="B3398">
            <v>41747</v>
          </cell>
          <cell r="C3398">
            <v>4</v>
          </cell>
        </row>
        <row r="3399">
          <cell r="B3399">
            <v>41748</v>
          </cell>
          <cell r="C3399">
            <v>4</v>
          </cell>
        </row>
        <row r="3400">
          <cell r="B3400">
            <v>41749</v>
          </cell>
          <cell r="C3400">
            <v>4</v>
          </cell>
        </row>
        <row r="3401">
          <cell r="B3401">
            <v>41750</v>
          </cell>
          <cell r="C3401">
            <v>4</v>
          </cell>
        </row>
        <row r="3402">
          <cell r="B3402">
            <v>41751</v>
          </cell>
          <cell r="C3402">
            <v>4</v>
          </cell>
        </row>
        <row r="3403">
          <cell r="B3403">
            <v>41752</v>
          </cell>
          <cell r="C3403">
            <v>4</v>
          </cell>
        </row>
        <row r="3404">
          <cell r="B3404">
            <v>41753</v>
          </cell>
          <cell r="C3404">
            <v>4</v>
          </cell>
        </row>
        <row r="3405">
          <cell r="B3405">
            <v>41754</v>
          </cell>
          <cell r="C3405">
            <v>4</v>
          </cell>
        </row>
        <row r="3406">
          <cell r="B3406">
            <v>41755</v>
          </cell>
          <cell r="C3406">
            <v>4</v>
          </cell>
        </row>
        <row r="3407">
          <cell r="B3407">
            <v>41756</v>
          </cell>
          <cell r="C3407">
            <v>4</v>
          </cell>
        </row>
        <row r="3408">
          <cell r="B3408">
            <v>41757</v>
          </cell>
          <cell r="C3408">
            <v>4</v>
          </cell>
        </row>
        <row r="3409">
          <cell r="B3409">
            <v>41758</v>
          </cell>
          <cell r="C3409">
            <v>4</v>
          </cell>
        </row>
        <row r="3410">
          <cell r="B3410">
            <v>41759</v>
          </cell>
          <cell r="C3410">
            <v>4</v>
          </cell>
        </row>
        <row r="3411">
          <cell r="B3411">
            <v>41760</v>
          </cell>
          <cell r="C3411">
            <v>5</v>
          </cell>
        </row>
        <row r="3412">
          <cell r="B3412">
            <v>41761</v>
          </cell>
          <cell r="C3412">
            <v>5</v>
          </cell>
        </row>
        <row r="3413">
          <cell r="B3413">
            <v>41762</v>
          </cell>
          <cell r="C3413">
            <v>5</v>
          </cell>
        </row>
        <row r="3414">
          <cell r="B3414">
            <v>41763</v>
          </cell>
          <cell r="C3414">
            <v>5</v>
          </cell>
        </row>
        <row r="3415">
          <cell r="B3415">
            <v>41764</v>
          </cell>
          <cell r="C3415">
            <v>5</v>
          </cell>
        </row>
        <row r="3416">
          <cell r="B3416">
            <v>41765</v>
          </cell>
          <cell r="C3416">
            <v>5</v>
          </cell>
        </row>
        <row r="3417">
          <cell r="B3417">
            <v>41766</v>
          </cell>
          <cell r="C3417">
            <v>5</v>
          </cell>
        </row>
        <row r="3418">
          <cell r="B3418">
            <v>41767</v>
          </cell>
          <cell r="C3418">
            <v>5</v>
          </cell>
        </row>
        <row r="3419">
          <cell r="B3419">
            <v>41768</v>
          </cell>
          <cell r="C3419">
            <v>5</v>
          </cell>
        </row>
        <row r="3420">
          <cell r="B3420">
            <v>41769</v>
          </cell>
          <cell r="C3420">
            <v>5</v>
          </cell>
        </row>
        <row r="3421">
          <cell r="B3421">
            <v>41770</v>
          </cell>
          <cell r="C3421">
            <v>5</v>
          </cell>
        </row>
        <row r="3422">
          <cell r="B3422">
            <v>41771</v>
          </cell>
          <cell r="C3422">
            <v>5</v>
          </cell>
        </row>
        <row r="3423">
          <cell r="B3423">
            <v>41772</v>
          </cell>
          <cell r="C3423">
            <v>5</v>
          </cell>
        </row>
        <row r="3424">
          <cell r="B3424">
            <v>41773</v>
          </cell>
          <cell r="C3424">
            <v>5</v>
          </cell>
        </row>
        <row r="3425">
          <cell r="B3425">
            <v>41774</v>
          </cell>
          <cell r="C3425">
            <v>5</v>
          </cell>
        </row>
        <row r="3426">
          <cell r="B3426">
            <v>41775</v>
          </cell>
          <cell r="C3426">
            <v>5</v>
          </cell>
        </row>
        <row r="3427">
          <cell r="B3427">
            <v>41776</v>
          </cell>
          <cell r="C3427">
            <v>5</v>
          </cell>
        </row>
        <row r="3428">
          <cell r="B3428">
            <v>41777</v>
          </cell>
          <cell r="C3428">
            <v>5</v>
          </cell>
        </row>
        <row r="3429">
          <cell r="B3429">
            <v>41778</v>
          </cell>
          <cell r="C3429">
            <v>5</v>
          </cell>
        </row>
        <row r="3430">
          <cell r="B3430">
            <v>41779</v>
          </cell>
          <cell r="C3430">
            <v>5</v>
          </cell>
        </row>
        <row r="3431">
          <cell r="B3431">
            <v>41780</v>
          </cell>
          <cell r="C3431">
            <v>5</v>
          </cell>
        </row>
        <row r="3432">
          <cell r="B3432">
            <v>41781</v>
          </cell>
          <cell r="C3432">
            <v>5</v>
          </cell>
        </row>
        <row r="3433">
          <cell r="B3433">
            <v>41782</v>
          </cell>
          <cell r="C3433">
            <v>5</v>
          </cell>
        </row>
        <row r="3434">
          <cell r="B3434">
            <v>41783</v>
          </cell>
          <cell r="C3434">
            <v>5</v>
          </cell>
        </row>
        <row r="3435">
          <cell r="B3435">
            <v>41784</v>
          </cell>
          <cell r="C3435">
            <v>5</v>
          </cell>
        </row>
        <row r="3436">
          <cell r="B3436">
            <v>41785</v>
          </cell>
          <cell r="C3436">
            <v>5</v>
          </cell>
        </row>
        <row r="3437">
          <cell r="B3437">
            <v>41786</v>
          </cell>
          <cell r="C3437">
            <v>5</v>
          </cell>
        </row>
        <row r="3438">
          <cell r="B3438">
            <v>41787</v>
          </cell>
          <cell r="C3438">
            <v>5</v>
          </cell>
        </row>
        <row r="3439">
          <cell r="B3439">
            <v>41788</v>
          </cell>
          <cell r="C3439">
            <v>5</v>
          </cell>
        </row>
        <row r="3440">
          <cell r="B3440">
            <v>41789</v>
          </cell>
          <cell r="C3440">
            <v>5</v>
          </cell>
        </row>
        <row r="3441">
          <cell r="B3441">
            <v>41790</v>
          </cell>
          <cell r="C3441">
            <v>5</v>
          </cell>
        </row>
        <row r="3442">
          <cell r="B3442">
            <v>41791</v>
          </cell>
          <cell r="C3442">
            <v>6</v>
          </cell>
        </row>
        <row r="3443">
          <cell r="B3443">
            <v>41792</v>
          </cell>
          <cell r="C3443">
            <v>6</v>
          </cell>
        </row>
        <row r="3444">
          <cell r="B3444">
            <v>41793</v>
          </cell>
          <cell r="C3444">
            <v>6</v>
          </cell>
        </row>
        <row r="3445">
          <cell r="B3445">
            <v>41794</v>
          </cell>
          <cell r="C3445">
            <v>6</v>
          </cell>
        </row>
        <row r="3446">
          <cell r="B3446">
            <v>41795</v>
          </cell>
          <cell r="C3446">
            <v>6</v>
          </cell>
        </row>
        <row r="3447">
          <cell r="B3447">
            <v>41796</v>
          </cell>
          <cell r="C3447">
            <v>6</v>
          </cell>
        </row>
        <row r="3448">
          <cell r="B3448">
            <v>41797</v>
          </cell>
          <cell r="C3448">
            <v>6</v>
          </cell>
        </row>
        <row r="3449">
          <cell r="B3449">
            <v>41798</v>
          </cell>
          <cell r="C3449">
            <v>6</v>
          </cell>
        </row>
        <row r="3450">
          <cell r="B3450">
            <v>41799</v>
          </cell>
          <cell r="C3450">
            <v>6</v>
          </cell>
        </row>
        <row r="3451">
          <cell r="B3451">
            <v>41800</v>
          </cell>
          <cell r="C3451">
            <v>6</v>
          </cell>
        </row>
        <row r="3452">
          <cell r="B3452">
            <v>41801</v>
          </cell>
          <cell r="C3452">
            <v>6</v>
          </cell>
        </row>
        <row r="3453">
          <cell r="B3453">
            <v>41802</v>
          </cell>
          <cell r="C3453">
            <v>6</v>
          </cell>
        </row>
        <row r="3454">
          <cell r="B3454">
            <v>41803</v>
          </cell>
          <cell r="C3454">
            <v>6</v>
          </cell>
        </row>
        <row r="3455">
          <cell r="B3455">
            <v>41804</v>
          </cell>
          <cell r="C3455">
            <v>6</v>
          </cell>
        </row>
        <row r="3456">
          <cell r="B3456">
            <v>41805</v>
          </cell>
          <cell r="C3456">
            <v>6</v>
          </cell>
        </row>
        <row r="3457">
          <cell r="B3457">
            <v>41806</v>
          </cell>
          <cell r="C3457">
            <v>6</v>
          </cell>
        </row>
        <row r="3458">
          <cell r="B3458">
            <v>41807</v>
          </cell>
          <cell r="C3458">
            <v>6</v>
          </cell>
        </row>
        <row r="3459">
          <cell r="B3459">
            <v>41808</v>
          </cell>
          <cell r="C3459">
            <v>6</v>
          </cell>
        </row>
        <row r="3460">
          <cell r="B3460">
            <v>41809</v>
          </cell>
          <cell r="C3460">
            <v>6</v>
          </cell>
        </row>
        <row r="3461">
          <cell r="B3461">
            <v>41810</v>
          </cell>
          <cell r="C3461">
            <v>6</v>
          </cell>
        </row>
        <row r="3462">
          <cell r="B3462">
            <v>41811</v>
          </cell>
          <cell r="C3462">
            <v>6</v>
          </cell>
        </row>
        <row r="3463">
          <cell r="B3463">
            <v>41812</v>
          </cell>
          <cell r="C3463">
            <v>6</v>
          </cell>
        </row>
        <row r="3464">
          <cell r="B3464">
            <v>41813</v>
          </cell>
          <cell r="C3464">
            <v>6</v>
          </cell>
        </row>
        <row r="3465">
          <cell r="B3465">
            <v>41814</v>
          </cell>
          <cell r="C3465">
            <v>6</v>
          </cell>
        </row>
        <row r="3466">
          <cell r="B3466">
            <v>41815</v>
          </cell>
          <cell r="C3466">
            <v>6</v>
          </cell>
        </row>
        <row r="3467">
          <cell r="B3467">
            <v>41816</v>
          </cell>
          <cell r="C3467">
            <v>6</v>
          </cell>
        </row>
        <row r="3468">
          <cell r="B3468">
            <v>41817</v>
          </cell>
          <cell r="C3468">
            <v>6</v>
          </cell>
        </row>
        <row r="3469">
          <cell r="B3469">
            <v>41818</v>
          </cell>
          <cell r="C3469">
            <v>6</v>
          </cell>
        </row>
        <row r="3470">
          <cell r="B3470">
            <v>41819</v>
          </cell>
          <cell r="C3470">
            <v>6</v>
          </cell>
        </row>
        <row r="3471">
          <cell r="B3471">
            <v>41820</v>
          </cell>
          <cell r="C3471">
            <v>6</v>
          </cell>
        </row>
        <row r="3472">
          <cell r="B3472">
            <v>41821</v>
          </cell>
          <cell r="C3472">
            <v>7</v>
          </cell>
        </row>
        <row r="3473">
          <cell r="B3473">
            <v>41822</v>
          </cell>
          <cell r="C3473">
            <v>7</v>
          </cell>
        </row>
        <row r="3474">
          <cell r="B3474">
            <v>41823</v>
          </cell>
          <cell r="C3474">
            <v>7</v>
          </cell>
        </row>
        <row r="3475">
          <cell r="B3475">
            <v>41824</v>
          </cell>
          <cell r="C3475">
            <v>7</v>
          </cell>
        </row>
        <row r="3476">
          <cell r="B3476">
            <v>41825</v>
          </cell>
          <cell r="C3476">
            <v>7</v>
          </cell>
        </row>
        <row r="3477">
          <cell r="B3477">
            <v>41826</v>
          </cell>
          <cell r="C3477">
            <v>7</v>
          </cell>
        </row>
        <row r="3478">
          <cell r="B3478">
            <v>41827</v>
          </cell>
          <cell r="C3478">
            <v>7</v>
          </cell>
        </row>
        <row r="3479">
          <cell r="B3479">
            <v>41828</v>
          </cell>
          <cell r="C3479">
            <v>7</v>
          </cell>
        </row>
        <row r="3480">
          <cell r="B3480">
            <v>41829</v>
          </cell>
          <cell r="C3480">
            <v>7</v>
          </cell>
        </row>
        <row r="3481">
          <cell r="B3481">
            <v>41830</v>
          </cell>
          <cell r="C3481">
            <v>7</v>
          </cell>
        </row>
        <row r="3482">
          <cell r="B3482">
            <v>41831</v>
          </cell>
          <cell r="C3482">
            <v>7</v>
          </cell>
        </row>
        <row r="3483">
          <cell r="B3483">
            <v>41832</v>
          </cell>
          <cell r="C3483">
            <v>7</v>
          </cell>
        </row>
        <row r="3484">
          <cell r="B3484">
            <v>41833</v>
          </cell>
          <cell r="C3484">
            <v>7</v>
          </cell>
        </row>
        <row r="3485">
          <cell r="B3485">
            <v>41834</v>
          </cell>
          <cell r="C3485">
            <v>7</v>
          </cell>
        </row>
        <row r="3486">
          <cell r="B3486">
            <v>41835</v>
          </cell>
          <cell r="C3486">
            <v>7</v>
          </cell>
        </row>
        <row r="3487">
          <cell r="B3487">
            <v>41836</v>
          </cell>
          <cell r="C3487">
            <v>7</v>
          </cell>
        </row>
        <row r="3488">
          <cell r="B3488">
            <v>41837</v>
          </cell>
          <cell r="C3488">
            <v>7</v>
          </cell>
        </row>
        <row r="3489">
          <cell r="B3489">
            <v>41838</v>
          </cell>
          <cell r="C3489">
            <v>7</v>
          </cell>
        </row>
        <row r="3490">
          <cell r="B3490">
            <v>41839</v>
          </cell>
          <cell r="C3490">
            <v>7</v>
          </cell>
        </row>
        <row r="3491">
          <cell r="B3491">
            <v>41840</v>
          </cell>
          <cell r="C3491">
            <v>7</v>
          </cell>
        </row>
        <row r="3492">
          <cell r="B3492">
            <v>41841</v>
          </cell>
          <cell r="C3492">
            <v>7</v>
          </cell>
        </row>
        <row r="3493">
          <cell r="B3493">
            <v>41842</v>
          </cell>
          <cell r="C3493">
            <v>7</v>
          </cell>
        </row>
        <row r="3494">
          <cell r="B3494">
            <v>41843</v>
          </cell>
          <cell r="C3494">
            <v>7</v>
          </cell>
        </row>
        <row r="3495">
          <cell r="B3495">
            <v>41844</v>
          </cell>
          <cell r="C3495">
            <v>7</v>
          </cell>
        </row>
        <row r="3496">
          <cell r="B3496">
            <v>41845</v>
          </cell>
          <cell r="C3496">
            <v>7</v>
          </cell>
        </row>
        <row r="3497">
          <cell r="B3497">
            <v>41846</v>
          </cell>
          <cell r="C3497">
            <v>7</v>
          </cell>
        </row>
        <row r="3498">
          <cell r="B3498">
            <v>41847</v>
          </cell>
          <cell r="C3498">
            <v>7</v>
          </cell>
        </row>
        <row r="3499">
          <cell r="B3499">
            <v>41848</v>
          </cell>
          <cell r="C3499">
            <v>7</v>
          </cell>
        </row>
        <row r="3500">
          <cell r="B3500">
            <v>41849</v>
          </cell>
          <cell r="C3500">
            <v>7</v>
          </cell>
        </row>
        <row r="3501">
          <cell r="B3501">
            <v>41850</v>
          </cell>
          <cell r="C3501">
            <v>7</v>
          </cell>
        </row>
        <row r="3502">
          <cell r="B3502">
            <v>41851</v>
          </cell>
          <cell r="C3502">
            <v>7</v>
          </cell>
        </row>
        <row r="3503">
          <cell r="B3503">
            <v>41852</v>
          </cell>
          <cell r="C3503">
            <v>8</v>
          </cell>
        </row>
        <row r="3504">
          <cell r="B3504">
            <v>41853</v>
          </cell>
          <cell r="C3504">
            <v>8</v>
          </cell>
        </row>
        <row r="3505">
          <cell r="B3505">
            <v>41854</v>
          </cell>
          <cell r="C3505">
            <v>8</v>
          </cell>
        </row>
        <row r="3506">
          <cell r="B3506">
            <v>41855</v>
          </cell>
          <cell r="C3506">
            <v>8</v>
          </cell>
        </row>
        <row r="3507">
          <cell r="B3507">
            <v>41856</v>
          </cell>
          <cell r="C3507">
            <v>8</v>
          </cell>
        </row>
        <row r="3508">
          <cell r="B3508">
            <v>41857</v>
          </cell>
          <cell r="C3508">
            <v>8</v>
          </cell>
        </row>
        <row r="3509">
          <cell r="B3509">
            <v>41858</v>
          </cell>
          <cell r="C3509">
            <v>8</v>
          </cell>
        </row>
        <row r="3510">
          <cell r="B3510">
            <v>41859</v>
          </cell>
          <cell r="C3510">
            <v>8</v>
          </cell>
        </row>
        <row r="3511">
          <cell r="B3511">
            <v>41860</v>
          </cell>
          <cell r="C3511">
            <v>8</v>
          </cell>
        </row>
        <row r="3512">
          <cell r="B3512">
            <v>41861</v>
          </cell>
          <cell r="C3512">
            <v>8</v>
          </cell>
        </row>
        <row r="3513">
          <cell r="B3513">
            <v>41862</v>
          </cell>
          <cell r="C3513">
            <v>8</v>
          </cell>
        </row>
        <row r="3514">
          <cell r="B3514">
            <v>41863</v>
          </cell>
          <cell r="C3514">
            <v>8</v>
          </cell>
        </row>
        <row r="3515">
          <cell r="B3515">
            <v>41864</v>
          </cell>
          <cell r="C3515">
            <v>8</v>
          </cell>
        </row>
        <row r="3516">
          <cell r="B3516">
            <v>41865</v>
          </cell>
          <cell r="C3516">
            <v>8</v>
          </cell>
        </row>
        <row r="3517">
          <cell r="B3517">
            <v>41866</v>
          </cell>
          <cell r="C3517">
            <v>8</v>
          </cell>
        </row>
        <row r="3518">
          <cell r="B3518">
            <v>41867</v>
          </cell>
          <cell r="C3518">
            <v>8</v>
          </cell>
        </row>
        <row r="3519">
          <cell r="B3519">
            <v>41868</v>
          </cell>
          <cell r="C3519">
            <v>8</v>
          </cell>
        </row>
        <row r="3520">
          <cell r="B3520">
            <v>41869</v>
          </cell>
          <cell r="C3520">
            <v>8</v>
          </cell>
        </row>
        <row r="3521">
          <cell r="B3521">
            <v>41870</v>
          </cell>
          <cell r="C3521">
            <v>8</v>
          </cell>
        </row>
        <row r="3522">
          <cell r="B3522">
            <v>41871</v>
          </cell>
          <cell r="C3522">
            <v>8</v>
          </cell>
        </row>
        <row r="3523">
          <cell r="B3523">
            <v>41872</v>
          </cell>
          <cell r="C3523">
            <v>8</v>
          </cell>
        </row>
        <row r="3524">
          <cell r="B3524">
            <v>41873</v>
          </cell>
          <cell r="C3524">
            <v>8</v>
          </cell>
        </row>
        <row r="3525">
          <cell r="B3525">
            <v>41874</v>
          </cell>
          <cell r="C3525">
            <v>8</v>
          </cell>
        </row>
        <row r="3526">
          <cell r="B3526">
            <v>41875</v>
          </cell>
          <cell r="C3526">
            <v>8</v>
          </cell>
        </row>
        <row r="3527">
          <cell r="B3527">
            <v>41876</v>
          </cell>
          <cell r="C3527">
            <v>8</v>
          </cell>
        </row>
        <row r="3528">
          <cell r="B3528">
            <v>41877</v>
          </cell>
          <cell r="C3528">
            <v>8</v>
          </cell>
        </row>
        <row r="3529">
          <cell r="B3529">
            <v>41878</v>
          </cell>
          <cell r="C3529">
            <v>8</v>
          </cell>
        </row>
        <row r="3530">
          <cell r="B3530">
            <v>41879</v>
          </cell>
          <cell r="C3530">
            <v>8</v>
          </cell>
        </row>
        <row r="3531">
          <cell r="B3531">
            <v>41880</v>
          </cell>
          <cell r="C3531">
            <v>8</v>
          </cell>
        </row>
        <row r="3532">
          <cell r="B3532">
            <v>41881</v>
          </cell>
          <cell r="C3532">
            <v>8</v>
          </cell>
        </row>
        <row r="3533">
          <cell r="B3533">
            <v>41882</v>
          </cell>
          <cell r="C3533">
            <v>8</v>
          </cell>
        </row>
        <row r="3534">
          <cell r="B3534">
            <v>41883</v>
          </cell>
          <cell r="C3534">
            <v>9</v>
          </cell>
        </row>
        <row r="3535">
          <cell r="B3535">
            <v>41884</v>
          </cell>
          <cell r="C3535">
            <v>9</v>
          </cell>
        </row>
        <row r="3536">
          <cell r="B3536">
            <v>41885</v>
          </cell>
          <cell r="C3536">
            <v>9</v>
          </cell>
        </row>
        <row r="3537">
          <cell r="B3537">
            <v>41886</v>
          </cell>
          <cell r="C3537">
            <v>9</v>
          </cell>
        </row>
        <row r="3538">
          <cell r="B3538">
            <v>41887</v>
          </cell>
          <cell r="C3538">
            <v>9</v>
          </cell>
        </row>
        <row r="3539">
          <cell r="B3539">
            <v>41888</v>
          </cell>
          <cell r="C3539">
            <v>9</v>
          </cell>
        </row>
        <row r="3540">
          <cell r="B3540">
            <v>41889</v>
          </cell>
          <cell r="C3540">
            <v>9</v>
          </cell>
        </row>
        <row r="3541">
          <cell r="B3541">
            <v>41890</v>
          </cell>
          <cell r="C3541">
            <v>9</v>
          </cell>
        </row>
        <row r="3542">
          <cell r="B3542">
            <v>41891</v>
          </cell>
          <cell r="C3542">
            <v>9</v>
          </cell>
        </row>
        <row r="3543">
          <cell r="B3543">
            <v>41892</v>
          </cell>
          <cell r="C3543">
            <v>9</v>
          </cell>
        </row>
        <row r="3544">
          <cell r="B3544">
            <v>41893</v>
          </cell>
          <cell r="C3544">
            <v>9</v>
          </cell>
        </row>
        <row r="3545">
          <cell r="B3545">
            <v>41894</v>
          </cell>
          <cell r="C3545">
            <v>9</v>
          </cell>
        </row>
        <row r="3546">
          <cell r="B3546">
            <v>41895</v>
          </cell>
          <cell r="C3546">
            <v>9</v>
          </cell>
        </row>
        <row r="3547">
          <cell r="B3547">
            <v>41896</v>
          </cell>
          <cell r="C3547">
            <v>9</v>
          </cell>
        </row>
        <row r="3548">
          <cell r="B3548">
            <v>41897</v>
          </cell>
          <cell r="C3548">
            <v>9</v>
          </cell>
        </row>
        <row r="3549">
          <cell r="B3549">
            <v>41898</v>
          </cell>
          <cell r="C3549">
            <v>9</v>
          </cell>
        </row>
        <row r="3550">
          <cell r="B3550">
            <v>41899</v>
          </cell>
          <cell r="C3550">
            <v>9</v>
          </cell>
        </row>
        <row r="3551">
          <cell r="B3551">
            <v>41900</v>
          </cell>
          <cell r="C3551">
            <v>9</v>
          </cell>
        </row>
        <row r="3552">
          <cell r="B3552">
            <v>41901</v>
          </cell>
          <cell r="C3552">
            <v>9</v>
          </cell>
        </row>
        <row r="3553">
          <cell r="B3553">
            <v>41902</v>
          </cell>
          <cell r="C3553">
            <v>9</v>
          </cell>
        </row>
        <row r="3554">
          <cell r="B3554">
            <v>41903</v>
          </cell>
          <cell r="C3554">
            <v>9</v>
          </cell>
        </row>
        <row r="3555">
          <cell r="B3555">
            <v>41904</v>
          </cell>
          <cell r="C3555">
            <v>9</v>
          </cell>
        </row>
        <row r="3556">
          <cell r="B3556">
            <v>41905</v>
          </cell>
          <cell r="C3556">
            <v>9</v>
          </cell>
        </row>
        <row r="3557">
          <cell r="B3557">
            <v>41906</v>
          </cell>
          <cell r="C3557">
            <v>9</v>
          </cell>
        </row>
        <row r="3558">
          <cell r="B3558">
            <v>41907</v>
          </cell>
          <cell r="C3558">
            <v>9</v>
          </cell>
        </row>
        <row r="3559">
          <cell r="B3559">
            <v>41908</v>
          </cell>
          <cell r="C3559">
            <v>9</v>
          </cell>
        </row>
        <row r="3560">
          <cell r="B3560">
            <v>41909</v>
          </cell>
          <cell r="C3560">
            <v>9</v>
          </cell>
        </row>
        <row r="3561">
          <cell r="B3561">
            <v>41910</v>
          </cell>
          <cell r="C3561">
            <v>9</v>
          </cell>
        </row>
        <row r="3562">
          <cell r="B3562">
            <v>41911</v>
          </cell>
          <cell r="C3562">
            <v>9</v>
          </cell>
        </row>
        <row r="3563">
          <cell r="B3563">
            <v>41912</v>
          </cell>
          <cell r="C3563">
            <v>9</v>
          </cell>
        </row>
        <row r="3564">
          <cell r="B3564">
            <v>41913</v>
          </cell>
          <cell r="C3564">
            <v>10</v>
          </cell>
        </row>
        <row r="3565">
          <cell r="B3565">
            <v>41914</v>
          </cell>
          <cell r="C3565">
            <v>10</v>
          </cell>
        </row>
        <row r="3566">
          <cell r="B3566">
            <v>41915</v>
          </cell>
          <cell r="C3566">
            <v>10</v>
          </cell>
        </row>
        <row r="3567">
          <cell r="B3567">
            <v>41916</v>
          </cell>
          <cell r="C3567">
            <v>10</v>
          </cell>
        </row>
        <row r="3568">
          <cell r="B3568">
            <v>41917</v>
          </cell>
          <cell r="C3568">
            <v>10</v>
          </cell>
        </row>
        <row r="3569">
          <cell r="B3569">
            <v>41918</v>
          </cell>
          <cell r="C3569">
            <v>10</v>
          </cell>
        </row>
        <row r="3570">
          <cell r="B3570">
            <v>41919</v>
          </cell>
          <cell r="C3570">
            <v>10</v>
          </cell>
        </row>
        <row r="3571">
          <cell r="B3571">
            <v>41920</v>
          </cell>
          <cell r="C3571">
            <v>10</v>
          </cell>
        </row>
        <row r="3572">
          <cell r="B3572">
            <v>41921</v>
          </cell>
          <cell r="C3572">
            <v>10</v>
          </cell>
        </row>
        <row r="3573">
          <cell r="B3573">
            <v>41922</v>
          </cell>
          <cell r="C3573">
            <v>10</v>
          </cell>
        </row>
        <row r="3574">
          <cell r="B3574">
            <v>41923</v>
          </cell>
          <cell r="C3574">
            <v>10</v>
          </cell>
        </row>
        <row r="3575">
          <cell r="B3575">
            <v>41924</v>
          </cell>
          <cell r="C3575">
            <v>10</v>
          </cell>
        </row>
        <row r="3576">
          <cell r="B3576">
            <v>41925</v>
          </cell>
          <cell r="C3576">
            <v>10</v>
          </cell>
        </row>
        <row r="3577">
          <cell r="B3577">
            <v>41926</v>
          </cell>
          <cell r="C3577">
            <v>10</v>
          </cell>
        </row>
        <row r="3578">
          <cell r="B3578">
            <v>41927</v>
          </cell>
          <cell r="C3578">
            <v>10</v>
          </cell>
        </row>
        <row r="3579">
          <cell r="B3579">
            <v>41928</v>
          </cell>
          <cell r="C3579">
            <v>10</v>
          </cell>
        </row>
        <row r="3580">
          <cell r="B3580">
            <v>41929</v>
          </cell>
          <cell r="C3580">
            <v>10</v>
          </cell>
        </row>
        <row r="3581">
          <cell r="B3581">
            <v>41930</v>
          </cell>
          <cell r="C3581">
            <v>10</v>
          </cell>
        </row>
        <row r="3582">
          <cell r="B3582">
            <v>41931</v>
          </cell>
          <cell r="C3582">
            <v>10</v>
          </cell>
        </row>
        <row r="3583">
          <cell r="B3583">
            <v>41932</v>
          </cell>
          <cell r="C3583">
            <v>10</v>
          </cell>
        </row>
        <row r="3584">
          <cell r="B3584">
            <v>41933</v>
          </cell>
          <cell r="C3584">
            <v>10</v>
          </cell>
        </row>
        <row r="3585">
          <cell r="B3585">
            <v>41934</v>
          </cell>
          <cell r="C3585">
            <v>10</v>
          </cell>
        </row>
        <row r="3586">
          <cell r="B3586">
            <v>41935</v>
          </cell>
          <cell r="C3586">
            <v>10</v>
          </cell>
        </row>
        <row r="3587">
          <cell r="B3587">
            <v>41936</v>
          </cell>
          <cell r="C3587">
            <v>10</v>
          </cell>
        </row>
        <row r="3588">
          <cell r="B3588">
            <v>41937</v>
          </cell>
          <cell r="C3588">
            <v>10</v>
          </cell>
        </row>
        <row r="3589">
          <cell r="B3589">
            <v>41938</v>
          </cell>
          <cell r="C3589">
            <v>10</v>
          </cell>
        </row>
        <row r="3590">
          <cell r="B3590">
            <v>41939</v>
          </cell>
          <cell r="C3590">
            <v>10</v>
          </cell>
        </row>
        <row r="3591">
          <cell r="B3591">
            <v>41940</v>
          </cell>
          <cell r="C3591">
            <v>10</v>
          </cell>
        </row>
        <row r="3592">
          <cell r="B3592">
            <v>41941</v>
          </cell>
          <cell r="C3592">
            <v>10</v>
          </cell>
        </row>
        <row r="3593">
          <cell r="B3593">
            <v>41942</v>
          </cell>
          <cell r="C3593">
            <v>10</v>
          </cell>
        </row>
        <row r="3594">
          <cell r="B3594">
            <v>41943</v>
          </cell>
          <cell r="C3594">
            <v>10</v>
          </cell>
        </row>
        <row r="3595">
          <cell r="B3595">
            <v>41944</v>
          </cell>
          <cell r="C3595">
            <v>11</v>
          </cell>
        </row>
        <row r="3596">
          <cell r="B3596">
            <v>41945</v>
          </cell>
          <cell r="C3596">
            <v>11</v>
          </cell>
        </row>
        <row r="3597">
          <cell r="B3597">
            <v>41946</v>
          </cell>
          <cell r="C3597">
            <v>11</v>
          </cell>
        </row>
        <row r="3598">
          <cell r="B3598">
            <v>41947</v>
          </cell>
          <cell r="C3598">
            <v>11</v>
          </cell>
        </row>
        <row r="3599">
          <cell r="B3599">
            <v>41948</v>
          </cell>
          <cell r="C3599">
            <v>11</v>
          </cell>
        </row>
        <row r="3600">
          <cell r="B3600">
            <v>41949</v>
          </cell>
          <cell r="C3600">
            <v>11</v>
          </cell>
        </row>
        <row r="3601">
          <cell r="B3601">
            <v>41950</v>
          </cell>
          <cell r="C3601">
            <v>11</v>
          </cell>
        </row>
        <row r="3602">
          <cell r="B3602">
            <v>41951</v>
          </cell>
          <cell r="C3602">
            <v>11</v>
          </cell>
        </row>
        <row r="3603">
          <cell r="B3603">
            <v>41952</v>
          </cell>
          <cell r="C3603">
            <v>11</v>
          </cell>
        </row>
        <row r="3604">
          <cell r="B3604">
            <v>41953</v>
          </cell>
          <cell r="C3604">
            <v>11</v>
          </cell>
        </row>
        <row r="3605">
          <cell r="B3605">
            <v>41954</v>
          </cell>
          <cell r="C3605">
            <v>11</v>
          </cell>
        </row>
        <row r="3606">
          <cell r="B3606">
            <v>41955</v>
          </cell>
          <cell r="C3606">
            <v>11</v>
          </cell>
        </row>
        <row r="3607">
          <cell r="B3607">
            <v>41956</v>
          </cell>
          <cell r="C3607">
            <v>11</v>
          </cell>
        </row>
        <row r="3608">
          <cell r="B3608">
            <v>41957</v>
          </cell>
          <cell r="C3608">
            <v>11</v>
          </cell>
        </row>
        <row r="3609">
          <cell r="B3609">
            <v>41958</v>
          </cell>
          <cell r="C3609">
            <v>11</v>
          </cell>
        </row>
        <row r="3610">
          <cell r="B3610">
            <v>41959</v>
          </cell>
          <cell r="C3610">
            <v>11</v>
          </cell>
        </row>
        <row r="3611">
          <cell r="B3611">
            <v>41960</v>
          </cell>
          <cell r="C3611">
            <v>11</v>
          </cell>
        </row>
        <row r="3612">
          <cell r="B3612">
            <v>41961</v>
          </cell>
          <cell r="C3612">
            <v>11</v>
          </cell>
        </row>
        <row r="3613">
          <cell r="B3613">
            <v>41962</v>
          </cell>
          <cell r="C3613">
            <v>11</v>
          </cell>
        </row>
        <row r="3614">
          <cell r="B3614">
            <v>41963</v>
          </cell>
          <cell r="C3614">
            <v>11</v>
          </cell>
        </row>
        <row r="3615">
          <cell r="B3615">
            <v>41964</v>
          </cell>
          <cell r="C3615">
            <v>11</v>
          </cell>
        </row>
        <row r="3616">
          <cell r="B3616">
            <v>41965</v>
          </cell>
          <cell r="C3616">
            <v>11</v>
          </cell>
        </row>
        <row r="3617">
          <cell r="B3617">
            <v>41966</v>
          </cell>
          <cell r="C3617">
            <v>11</v>
          </cell>
        </row>
        <row r="3618">
          <cell r="B3618">
            <v>41967</v>
          </cell>
          <cell r="C3618">
            <v>11</v>
          </cell>
        </row>
        <row r="3619">
          <cell r="B3619">
            <v>41968</v>
          </cell>
          <cell r="C3619">
            <v>11</v>
          </cell>
        </row>
        <row r="3620">
          <cell r="B3620">
            <v>41969</v>
          </cell>
          <cell r="C3620">
            <v>11</v>
          </cell>
        </row>
        <row r="3621">
          <cell r="B3621">
            <v>41970</v>
          </cell>
          <cell r="C3621">
            <v>11</v>
          </cell>
        </row>
        <row r="3622">
          <cell r="B3622">
            <v>41971</v>
          </cell>
          <cell r="C3622">
            <v>11</v>
          </cell>
        </row>
        <row r="3623">
          <cell r="B3623">
            <v>41972</v>
          </cell>
          <cell r="C3623">
            <v>11</v>
          </cell>
        </row>
        <row r="3624">
          <cell r="B3624">
            <v>41973</v>
          </cell>
          <cell r="C3624">
            <v>11</v>
          </cell>
        </row>
        <row r="3625">
          <cell r="B3625">
            <v>41974</v>
          </cell>
          <cell r="C3625">
            <v>12</v>
          </cell>
        </row>
        <row r="3626">
          <cell r="B3626">
            <v>41975</v>
          </cell>
          <cell r="C3626">
            <v>12</v>
          </cell>
        </row>
        <row r="3627">
          <cell r="B3627">
            <v>41976</v>
          </cell>
          <cell r="C3627">
            <v>12</v>
          </cell>
        </row>
        <row r="3628">
          <cell r="B3628">
            <v>41977</v>
          </cell>
          <cell r="C3628">
            <v>12</v>
          </cell>
        </row>
        <row r="3629">
          <cell r="B3629">
            <v>41978</v>
          </cell>
          <cell r="C3629">
            <v>12</v>
          </cell>
        </row>
        <row r="3630">
          <cell r="B3630">
            <v>41979</v>
          </cell>
          <cell r="C3630">
            <v>12</v>
          </cell>
        </row>
        <row r="3631">
          <cell r="B3631">
            <v>41980</v>
          </cell>
          <cell r="C3631">
            <v>12</v>
          </cell>
        </row>
        <row r="3632">
          <cell r="B3632">
            <v>41981</v>
          </cell>
          <cell r="C3632">
            <v>12</v>
          </cell>
        </row>
        <row r="3633">
          <cell r="B3633">
            <v>41982</v>
          </cell>
          <cell r="C3633">
            <v>12</v>
          </cell>
        </row>
        <row r="3634">
          <cell r="B3634">
            <v>41983</v>
          </cell>
          <cell r="C3634">
            <v>12</v>
          </cell>
        </row>
        <row r="3635">
          <cell r="B3635">
            <v>41984</v>
          </cell>
          <cell r="C3635">
            <v>12</v>
          </cell>
        </row>
        <row r="3636">
          <cell r="B3636">
            <v>41985</v>
          </cell>
          <cell r="C3636">
            <v>12</v>
          </cell>
        </row>
        <row r="3637">
          <cell r="B3637">
            <v>41986</v>
          </cell>
          <cell r="C3637">
            <v>12</v>
          </cell>
        </row>
        <row r="3638">
          <cell r="B3638">
            <v>41987</v>
          </cell>
          <cell r="C3638">
            <v>12</v>
          </cell>
        </row>
        <row r="3639">
          <cell r="B3639">
            <v>41988</v>
          </cell>
          <cell r="C3639">
            <v>12</v>
          </cell>
        </row>
        <row r="3640">
          <cell r="B3640">
            <v>41989</v>
          </cell>
          <cell r="C3640">
            <v>12</v>
          </cell>
        </row>
        <row r="3641">
          <cell r="B3641">
            <v>41990</v>
          </cell>
          <cell r="C3641">
            <v>12</v>
          </cell>
        </row>
        <row r="3642">
          <cell r="B3642">
            <v>41991</v>
          </cell>
          <cell r="C3642">
            <v>12</v>
          </cell>
        </row>
        <row r="3643">
          <cell r="B3643">
            <v>41992</v>
          </cell>
          <cell r="C3643">
            <v>12</v>
          </cell>
        </row>
        <row r="3644">
          <cell r="B3644">
            <v>41993</v>
          </cell>
          <cell r="C3644">
            <v>12</v>
          </cell>
        </row>
        <row r="3645">
          <cell r="B3645">
            <v>41994</v>
          </cell>
          <cell r="C3645">
            <v>12</v>
          </cell>
        </row>
        <row r="3646">
          <cell r="B3646">
            <v>41995</v>
          </cell>
          <cell r="C3646">
            <v>12</v>
          </cell>
        </row>
        <row r="3647">
          <cell r="B3647">
            <v>41996</v>
          </cell>
          <cell r="C3647">
            <v>12</v>
          </cell>
        </row>
        <row r="3648">
          <cell r="B3648">
            <v>41997</v>
          </cell>
          <cell r="C3648">
            <v>12</v>
          </cell>
        </row>
        <row r="3649">
          <cell r="B3649">
            <v>41998</v>
          </cell>
          <cell r="C3649">
            <v>12</v>
          </cell>
        </row>
        <row r="3650">
          <cell r="B3650">
            <v>41999</v>
          </cell>
          <cell r="C3650">
            <v>12</v>
          </cell>
        </row>
        <row r="3651">
          <cell r="B3651">
            <v>42000</v>
          </cell>
          <cell r="C3651">
            <v>12</v>
          </cell>
        </row>
        <row r="3652">
          <cell r="B3652">
            <v>42001</v>
          </cell>
          <cell r="C3652">
            <v>12</v>
          </cell>
        </row>
        <row r="3653">
          <cell r="B3653">
            <v>42002</v>
          </cell>
          <cell r="C3653">
            <v>12</v>
          </cell>
        </row>
        <row r="3654">
          <cell r="B3654">
            <v>42003</v>
          </cell>
          <cell r="C3654">
            <v>12</v>
          </cell>
        </row>
        <row r="3655">
          <cell r="B3655">
            <v>42004</v>
          </cell>
          <cell r="C3655">
            <v>12</v>
          </cell>
        </row>
      </sheetData>
      <sheetData sheetId="15" refreshError="1">
        <row r="3">
          <cell r="C3" t="str">
            <v>COD</v>
          </cell>
          <cell r="D3" t="str">
            <v>DIS</v>
          </cell>
          <cell r="E3" t="str">
            <v>DISCIPLINA</v>
          </cell>
        </row>
        <row r="4">
          <cell r="C4" t="str">
            <v>CC</v>
          </cell>
          <cell r="D4" t="str">
            <v>CIV</v>
          </cell>
          <cell r="E4" t="str">
            <v>CIVIL</v>
          </cell>
        </row>
        <row r="5">
          <cell r="C5" t="str">
            <v>CG</v>
          </cell>
          <cell r="D5" t="str">
            <v>CIV</v>
          </cell>
          <cell r="E5" t="str">
            <v>CIVIL</v>
          </cell>
        </row>
        <row r="6">
          <cell r="C6" t="str">
            <v>CH</v>
          </cell>
          <cell r="D6" t="str">
            <v>CIV</v>
          </cell>
          <cell r="E6" t="str">
            <v>CIVIL</v>
          </cell>
        </row>
        <row r="7">
          <cell r="C7" t="str">
            <v>CM</v>
          </cell>
          <cell r="D7" t="str">
            <v>CIV</v>
          </cell>
          <cell r="E7" t="str">
            <v>CIVIL</v>
          </cell>
        </row>
        <row r="8">
          <cell r="C8" t="str">
            <v>CT</v>
          </cell>
          <cell r="D8" t="str">
            <v>CIV</v>
          </cell>
          <cell r="E8" t="str">
            <v>CIVIL</v>
          </cell>
        </row>
        <row r="9">
          <cell r="C9" t="str">
            <v>CV</v>
          </cell>
          <cell r="D9" t="str">
            <v>CIV</v>
          </cell>
          <cell r="E9" t="str">
            <v>CIVIL</v>
          </cell>
        </row>
        <row r="10">
          <cell r="C10" t="str">
            <v>CX</v>
          </cell>
          <cell r="D10" t="str">
            <v>CIV</v>
          </cell>
          <cell r="E10" t="str">
            <v>CIVIL</v>
          </cell>
        </row>
        <row r="11">
          <cell r="C11" t="str">
            <v>CE</v>
          </cell>
          <cell r="D11" t="str">
            <v>MET</v>
          </cell>
          <cell r="E11" t="str">
            <v>ESTRUTURA METÁLICA</v>
          </cell>
        </row>
        <row r="12">
          <cell r="C12" t="str">
            <v>ST</v>
          </cell>
          <cell r="D12" t="str">
            <v>MET</v>
          </cell>
          <cell r="E12" t="str">
            <v>ESTRUTURA METÁLICA</v>
          </cell>
        </row>
        <row r="13">
          <cell r="C13" t="str">
            <v>EC</v>
          </cell>
          <cell r="D13" t="str">
            <v>ELE</v>
          </cell>
          <cell r="E13" t="str">
            <v>ELÉTRICA</v>
          </cell>
        </row>
        <row r="14">
          <cell r="C14" t="str">
            <v>ED</v>
          </cell>
          <cell r="D14" t="str">
            <v>ELE</v>
          </cell>
          <cell r="E14" t="str">
            <v>ELÉTRICA</v>
          </cell>
        </row>
        <row r="15">
          <cell r="C15" t="str">
            <v>EG</v>
          </cell>
          <cell r="D15" t="str">
            <v>ELE</v>
          </cell>
          <cell r="E15" t="str">
            <v>ELÉTRICA</v>
          </cell>
        </row>
        <row r="16">
          <cell r="C16" t="str">
            <v>EI</v>
          </cell>
          <cell r="D16" t="str">
            <v>ELE</v>
          </cell>
          <cell r="E16" t="str">
            <v>ELÉTRICA</v>
          </cell>
        </row>
        <row r="17">
          <cell r="C17" t="str">
            <v>EP</v>
          </cell>
          <cell r="D17" t="str">
            <v>ELE</v>
          </cell>
          <cell r="E17" t="str">
            <v>ELÉTRICA</v>
          </cell>
        </row>
        <row r="18">
          <cell r="C18" t="str">
            <v>ES</v>
          </cell>
          <cell r="D18" t="str">
            <v>ELE</v>
          </cell>
          <cell r="E18" t="str">
            <v>ELÉTRICA</v>
          </cell>
        </row>
        <row r="19">
          <cell r="C19" t="str">
            <v>GE</v>
          </cell>
          <cell r="D19" t="str">
            <v>ELE</v>
          </cell>
          <cell r="E19" t="str">
            <v>ELÉTRICA</v>
          </cell>
        </row>
        <row r="20">
          <cell r="C20" t="str">
            <v>ET</v>
          </cell>
          <cell r="D20" t="str">
            <v>ELE</v>
          </cell>
          <cell r="E20" t="str">
            <v>ELÉTRICA</v>
          </cell>
        </row>
        <row r="21">
          <cell r="C21" t="str">
            <v>EV</v>
          </cell>
          <cell r="D21" t="str">
            <v>ELE</v>
          </cell>
          <cell r="E21" t="str">
            <v>ELÉTRICA</v>
          </cell>
        </row>
        <row r="22">
          <cell r="C22" t="str">
            <v>EX</v>
          </cell>
          <cell r="D22" t="str">
            <v>ELE</v>
          </cell>
          <cell r="E22" t="str">
            <v>ELÉTRICA</v>
          </cell>
        </row>
        <row r="23">
          <cell r="C23" t="str">
            <v>MM</v>
          </cell>
          <cell r="D23" t="str">
            <v>MEC</v>
          </cell>
          <cell r="E23" t="str">
            <v>MECÂNICA</v>
          </cell>
        </row>
        <row r="24">
          <cell r="C24" t="str">
            <v>MP</v>
          </cell>
          <cell r="D24" t="str">
            <v>PRO</v>
          </cell>
          <cell r="E24" t="str">
            <v>PROCESSO</v>
          </cell>
        </row>
        <row r="25">
          <cell r="C25" t="str">
            <v>MS</v>
          </cell>
          <cell r="D25" t="str">
            <v>MEC</v>
          </cell>
          <cell r="E25" t="str">
            <v>MECÂNICA</v>
          </cell>
        </row>
        <row r="26">
          <cell r="C26" t="str">
            <v>MT</v>
          </cell>
          <cell r="D26" t="str">
            <v>TUB</v>
          </cell>
          <cell r="E26" t="str">
            <v>TUBULAÇÃO</v>
          </cell>
        </row>
        <row r="27">
          <cell r="C27" t="str">
            <v>MX</v>
          </cell>
          <cell r="D27" t="str">
            <v>MEC</v>
          </cell>
          <cell r="E27" t="str">
            <v>MECÂNICA</v>
          </cell>
        </row>
        <row r="28">
          <cell r="C28" t="str">
            <v>PC</v>
          </cell>
          <cell r="D28" t="str">
            <v>-</v>
          </cell>
          <cell r="E28" t="str">
            <v>COORDENAÇÃO</v>
          </cell>
        </row>
        <row r="29">
          <cell r="C29" t="str">
            <v>PG</v>
          </cell>
          <cell r="D29" t="str">
            <v>GC</v>
          </cell>
          <cell r="E29" t="str">
            <v>GERENCIAMENTO DE CONTRATO</v>
          </cell>
        </row>
        <row r="30">
          <cell r="C30" t="str">
            <v>GP</v>
          </cell>
          <cell r="D30" t="str">
            <v>-</v>
          </cell>
          <cell r="E30" t="str">
            <v>PLANEJAMENTO ESCRITÓRIOS</v>
          </cell>
        </row>
        <row r="31">
          <cell r="C31" t="str">
            <v>PP</v>
          </cell>
          <cell r="D31" t="str">
            <v>GPC</v>
          </cell>
          <cell r="E31" t="str">
            <v>PLANEJAMENTO</v>
          </cell>
        </row>
        <row r="32">
          <cell r="C32" t="str">
            <v>PS</v>
          </cell>
          <cell r="D32" t="str">
            <v>GSS</v>
          </cell>
          <cell r="E32" t="str">
            <v>SUPRIMENTOS</v>
          </cell>
        </row>
        <row r="33">
          <cell r="C33" t="str">
            <v>TA</v>
          </cell>
          <cell r="D33" t="str">
            <v>TSA</v>
          </cell>
          <cell r="E33" t="str">
            <v>INSTRUMENTAÇÃO</v>
          </cell>
        </row>
        <row r="34">
          <cell r="C34" t="str">
            <v>TC</v>
          </cell>
          <cell r="D34" t="str">
            <v>TSA</v>
          </cell>
          <cell r="E34" t="str">
            <v>INSTRUMENTAÇÃO</v>
          </cell>
        </row>
        <row r="35">
          <cell r="C35" t="str">
            <v>TI</v>
          </cell>
          <cell r="D35" t="str">
            <v>TSA</v>
          </cell>
          <cell r="E35" t="str">
            <v>INSTRUMENTAÇÃO</v>
          </cell>
        </row>
        <row r="36">
          <cell r="C36" t="str">
            <v>TX</v>
          </cell>
          <cell r="D36" t="str">
            <v>TSA</v>
          </cell>
          <cell r="E36" t="str">
            <v>INSTRUMENTAÇÃO</v>
          </cell>
        </row>
        <row r="37">
          <cell r="C37" t="str">
            <v>CA</v>
          </cell>
          <cell r="D37" t="str">
            <v>CIV</v>
          </cell>
          <cell r="E37" t="str">
            <v>CIVIL</v>
          </cell>
        </row>
        <row r="38">
          <cell r="C38" t="str">
            <v>UA</v>
          </cell>
          <cell r="D38" t="str">
            <v>CIV</v>
          </cell>
          <cell r="E38" t="str">
            <v>CIVIL</v>
          </cell>
        </row>
        <row r="39">
          <cell r="C39" t="str">
            <v>UP</v>
          </cell>
          <cell r="D39" t="str">
            <v>CIV</v>
          </cell>
          <cell r="E39" t="str">
            <v>CIVIL</v>
          </cell>
        </row>
        <row r="40">
          <cell r="C40" t="str">
            <v>UU</v>
          </cell>
          <cell r="D40" t="str">
            <v>CIV</v>
          </cell>
          <cell r="E40" t="str">
            <v>CIVIL</v>
          </cell>
        </row>
        <row r="41">
          <cell r="C41" t="str">
            <v>UX</v>
          </cell>
          <cell r="D41" t="str">
            <v>CIV</v>
          </cell>
          <cell r="E41" t="str">
            <v>CIVIL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 básico referencial"/>
      <sheetName val="Dimensiona equipam + pessoal"/>
      <sheetName val="Equipamentos"/>
      <sheetName val="Cad.Fornecedores"/>
      <sheetName val="Dados"/>
      <sheetName val="compos1"/>
      <sheetName val="1.6"/>
    </sheetNames>
    <sheetDataSet>
      <sheetData sheetId="0"/>
      <sheetData sheetId="1" refreshError="1"/>
      <sheetData sheetId="2">
        <row r="3">
          <cell r="B3" t="str">
            <v>001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CPV"/>
      <sheetName val="Planejado"/>
      <sheetName val="Preços"/>
      <sheetName val="Equipamentos"/>
      <sheetName val="TPU-MARÇO_2002"/>
      <sheetName val="RESUMO CD"/>
      <sheetName val="1- BANCO DE DADOS MOB-DESM"/>
      <sheetName val="CUSTO INDIRETO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CR LOTE 02"/>
      <sheetName val="Página 16"/>
      <sheetName val="PRO-08"/>
      <sheetName val="RESUMO_AUT1"/>
      <sheetName val="DG"/>
      <sheetName val="Medição (2"/>
      <sheetName val="Medição Completa"/>
      <sheetName val="PRO_08"/>
      <sheetName val="2.2.5.CBUQ"/>
      <sheetName val="2.2.5.PMQ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Viaduto S. Pompeu"/>
      <sheetName val="PROJETO"/>
      <sheetName val="P A T O 98 D"/>
      <sheetName val="PRZ"/>
      <sheetName val="Memória"/>
      <sheetName val="fisico-financeiro geral "/>
      <sheetName val="BANCO DE DADOS ADM. LOCAL"/>
      <sheetName val="Dimens_Col"/>
      <sheetName val="Banco"/>
      <sheetName val="DADOS"/>
      <sheetName val="CONTROLE DE OCTF'S"/>
      <sheetName val="orçamento"/>
      <sheetName val="INDICES"/>
      <sheetName val="Mão de Obra"/>
      <sheetName val="CROQUIS"/>
      <sheetName val="MB"/>
      <sheetName val="PATO"/>
      <sheetName val="TLCB5"/>
      <sheetName val="TLMR"/>
      <sheetName val="tcb10p"/>
      <sheetName val="IDENTIFICAÇÃO"/>
      <sheetName val="INVENTÁRIO"/>
      <sheetName val="MATBET CUSTO"/>
      <sheetName val="Stock Chart"/>
      <sheetName val="ANEL_ZONA_SUL1"/>
      <sheetName val="ANEL_LARANJEIRAS1"/>
      <sheetName val="VESPER__PRÉ1"/>
      <sheetName val="EMBRATEL_PRÉ1"/>
      <sheetName val="METRORED_PRÉ1"/>
      <sheetName val="INTELIG_PRÉ1"/>
      <sheetName val="NETSTREAM_PRÉ1"/>
      <sheetName val="ANEL_ZONA_SUL_(2)1"/>
      <sheetName val="ANEL_LARANJEIRAS_(2)1"/>
      <sheetName val="TOTAL_GERAL1"/>
      <sheetName val="Adelphia_FURUKAWA1"/>
      <sheetName val="Turn-Key_-_G_I_1"/>
      <sheetName val="Turn-Key_-_S_A_1"/>
      <sheetName val="QTD_PREÇO_UNIT1"/>
      <sheetName val="SERVIÇOS_1%1"/>
      <sheetName val="SERVIÇOS_2%1"/>
      <sheetName val="SERVIÇOS_3%1"/>
      <sheetName val="SERVIÇOS_4%1"/>
      <sheetName val="SERVIÇOS_5%1"/>
      <sheetName val="150_2%1"/>
      <sheetName val="150_4%1"/>
      <sheetName val="150_6%1"/>
      <sheetName val="250_2%1"/>
      <sheetName val="250_4%1"/>
      <sheetName val="250_6%1"/>
      <sheetName val="300_2%1"/>
      <sheetName val="300_4%1"/>
      <sheetName val="300_6%1"/>
      <sheetName val="350_2%1"/>
      <sheetName val="350_4%1"/>
      <sheetName val="350_6%1"/>
      <sheetName val="450_2%1"/>
      <sheetName val="450_4%1"/>
      <sheetName val="450_6%1"/>
      <sheetName val="DDG-SERVIÇOS_1"/>
      <sheetName val="CUSTO_INDIRETO1"/>
      <sheetName val="CONTROLE_DE_OCTF'S1"/>
      <sheetName val="Página_161"/>
      <sheetName val="orcID_nº11"/>
      <sheetName val="orc_ID_nº_151"/>
      <sheetName val="orc_ID_nº171"/>
      <sheetName val="orc_ID_nº_181"/>
      <sheetName val="orc_ID_nº191"/>
      <sheetName val="orc_ID_nº2_1"/>
      <sheetName val="orc_ID_nº31"/>
      <sheetName val="orcID_nº41"/>
      <sheetName val="orcID_nº51"/>
      <sheetName val="orcID_nº61"/>
      <sheetName val="orcID_nº71"/>
      <sheetName val="orc_ID_nº81"/>
      <sheetName val="orc_ID_nº91"/>
      <sheetName val="orc_ID_nº121"/>
      <sheetName val="orc_ID_nº131"/>
      <sheetName val="orc_ID_nº_141"/>
      <sheetName val="orc_ID_nº161"/>
      <sheetName val="CR_LOTE_021"/>
      <sheetName val="RESUMO_CD1"/>
      <sheetName val="1-_BANCO_DE_DADOS_MOB-DESM1"/>
      <sheetName val="Medição_(21"/>
      <sheetName val="Medição_Completa1"/>
      <sheetName val="2_2_5_CBUQ1"/>
      <sheetName val="2_2_5_PMQ1"/>
      <sheetName val="Capa_Resumo1"/>
      <sheetName val="Capa_Anexo_II1"/>
      <sheetName val="Capa_Anexo_III1"/>
      <sheetName val="Capa_Anexo_IV1"/>
      <sheetName val="_PIPEWORK_1__1"/>
      <sheetName val="Viaduto_S__Pompeu1"/>
      <sheetName val="P_A_T_O_98_D1"/>
      <sheetName val="ANEL_ZONA_SUL"/>
      <sheetName val="ANEL_LARANJEIRAS"/>
      <sheetName val="VESPER__PRÉ"/>
      <sheetName val="EMBRATEL_PRÉ"/>
      <sheetName val="METRORED_PRÉ"/>
      <sheetName val="INTELIG_PRÉ"/>
      <sheetName val="NETSTREAM_PRÉ"/>
      <sheetName val="ANEL_ZONA_SUL_(2)"/>
      <sheetName val="ANEL_LARANJEIRAS_(2)"/>
      <sheetName val="TOTAL_GERAL"/>
      <sheetName val="Adelphia_FURUKAWA"/>
      <sheetName val="Turn-Key_-_G_I_"/>
      <sheetName val="Turn-Key_-_S_A_"/>
      <sheetName val="QTD_PREÇO_UNIT"/>
      <sheetName val="SERVIÇOS_1%"/>
      <sheetName val="SERVIÇOS_2%"/>
      <sheetName val="SERVIÇOS_3%"/>
      <sheetName val="SERVIÇOS_4%"/>
      <sheetName val="SERVIÇOS_5%"/>
      <sheetName val="150_2%"/>
      <sheetName val="150_4%"/>
      <sheetName val="150_6%"/>
      <sheetName val="250_2%"/>
      <sheetName val="250_4%"/>
      <sheetName val="250_6%"/>
      <sheetName val="300_2%"/>
      <sheetName val="300_4%"/>
      <sheetName val="300_6%"/>
      <sheetName val="350_2%"/>
      <sheetName val="350_4%"/>
      <sheetName val="350_6%"/>
      <sheetName val="450_2%"/>
      <sheetName val="450_4%"/>
      <sheetName val="450_6%"/>
      <sheetName val="DDG-SERVIÇOS_"/>
      <sheetName val="CUSTO_INDIRETO"/>
      <sheetName val="CONTROLE_DE_OCTF'S"/>
      <sheetName val="Página_16"/>
      <sheetName val="orcID_nº1"/>
      <sheetName val="orc_ID_nº_15"/>
      <sheetName val="orc_ID_nº17"/>
      <sheetName val="orc_ID_nº_18"/>
      <sheetName val="orc_ID_nº19"/>
      <sheetName val="orc_ID_nº2_"/>
      <sheetName val="orc_ID_nº3"/>
      <sheetName val="orcID_nº4"/>
      <sheetName val="orcID_nº5"/>
      <sheetName val="orcID_nº6"/>
      <sheetName val="orcID_nº7"/>
      <sheetName val="orc_ID_nº8"/>
      <sheetName val="orc_ID_nº9"/>
      <sheetName val="orc_ID_nº12"/>
      <sheetName val="orc_ID_nº13"/>
      <sheetName val="orc_ID_nº_14"/>
      <sheetName val="orc_ID_nº16"/>
      <sheetName val="CR_LOTE_02"/>
      <sheetName val="RESUMO_CD"/>
      <sheetName val="1-_BANCO_DE_DADOS_MOB-DESM"/>
      <sheetName val="Medição_(2"/>
      <sheetName val="Medição_Completa"/>
      <sheetName val="2_2_5_CBUQ"/>
      <sheetName val="2_2_5_PMQ"/>
      <sheetName val="Capa_Resumo"/>
      <sheetName val="Capa_Anexo_II"/>
      <sheetName val="Capa_Anexo_III"/>
      <sheetName val="Capa_Anexo_IV"/>
      <sheetName val="_PIPEWORK_1__"/>
      <sheetName val="Viaduto_S__Pompeu"/>
      <sheetName val="P_A_T_O_98_D"/>
      <sheetName val="ANEL_ZONA_SUL3"/>
      <sheetName val="ANEL_LARANJEIRAS3"/>
      <sheetName val="VESPER__PRÉ3"/>
      <sheetName val="EMBRATEL_PRÉ3"/>
      <sheetName val="METRORED_PRÉ3"/>
      <sheetName val="INTELIG_PRÉ3"/>
      <sheetName val="NETSTREAM_PRÉ3"/>
      <sheetName val="ANEL_ZONA_SUL_(2)3"/>
      <sheetName val="ANEL_LARANJEIRAS_(2)3"/>
      <sheetName val="TOTAL_GERAL3"/>
      <sheetName val="Adelphia_FURUKAWA3"/>
      <sheetName val="Turn-Key_-_G_I_3"/>
      <sheetName val="Turn-Key_-_S_A_3"/>
      <sheetName val="QTD_PREÇO_UNIT3"/>
      <sheetName val="SERVIÇOS_1%3"/>
      <sheetName val="SERVIÇOS_2%3"/>
      <sheetName val="SERVIÇOS_3%3"/>
      <sheetName val="SERVIÇOS_4%3"/>
      <sheetName val="SERVIÇOS_5%3"/>
      <sheetName val="150_2%3"/>
      <sheetName val="150_4%3"/>
      <sheetName val="150_6%3"/>
      <sheetName val="250_2%3"/>
      <sheetName val="250_4%3"/>
      <sheetName val="250_6%3"/>
      <sheetName val="300_2%3"/>
      <sheetName val="300_4%3"/>
      <sheetName val="300_6%3"/>
      <sheetName val="350_2%3"/>
      <sheetName val="350_4%3"/>
      <sheetName val="350_6%3"/>
      <sheetName val="450_2%3"/>
      <sheetName val="450_4%3"/>
      <sheetName val="450_6%3"/>
      <sheetName val="DDG-SERVIÇOS_3"/>
      <sheetName val="CUSTO_INDIRETO3"/>
      <sheetName val="CONTROLE_DE_OCTF'S3"/>
      <sheetName val="Página_163"/>
      <sheetName val="orcID_nº13"/>
      <sheetName val="orc_ID_nº_153"/>
      <sheetName val="orc_ID_nº173"/>
      <sheetName val="orc_ID_nº_183"/>
      <sheetName val="orc_ID_nº193"/>
      <sheetName val="orc_ID_nº2_3"/>
      <sheetName val="orc_ID_nº33"/>
      <sheetName val="orcID_nº43"/>
      <sheetName val="orcID_nº53"/>
      <sheetName val="orcID_nº63"/>
      <sheetName val="orcID_nº73"/>
      <sheetName val="orc_ID_nº83"/>
      <sheetName val="orc_ID_nº93"/>
      <sheetName val="orc_ID_nº123"/>
      <sheetName val="orc_ID_nº133"/>
      <sheetName val="orc_ID_nº_143"/>
      <sheetName val="orc_ID_nº163"/>
      <sheetName val="CR_LOTE_023"/>
      <sheetName val="RESUMO_CD3"/>
      <sheetName val="1-_BANCO_DE_DADOS_MOB-DESM3"/>
      <sheetName val="Medição_(23"/>
      <sheetName val="Medição_Completa3"/>
      <sheetName val="2_2_5_CBUQ3"/>
      <sheetName val="2_2_5_PMQ3"/>
      <sheetName val="Capa_Resumo3"/>
      <sheetName val="Capa_Anexo_II3"/>
      <sheetName val="Capa_Anexo_III3"/>
      <sheetName val="Capa_Anexo_IV3"/>
      <sheetName val="_PIPEWORK_1__3"/>
      <sheetName val="Viaduto_S__Pompeu3"/>
      <sheetName val="P_A_T_O_98_D3"/>
      <sheetName val="ANEL_ZONA_SUL2"/>
      <sheetName val="ANEL_LARANJEIRAS2"/>
      <sheetName val="VESPER__PRÉ2"/>
      <sheetName val="EMBRATEL_PRÉ2"/>
      <sheetName val="METRORED_PRÉ2"/>
      <sheetName val="INTELIG_PRÉ2"/>
      <sheetName val="NETSTREAM_PRÉ2"/>
      <sheetName val="ANEL_ZONA_SUL_(2)2"/>
      <sheetName val="ANEL_LARANJEIRAS_(2)2"/>
      <sheetName val="TOTAL_GERAL2"/>
      <sheetName val="Adelphia_FURUKAWA2"/>
      <sheetName val="Turn-Key_-_G_I_2"/>
      <sheetName val="Turn-Key_-_S_A_2"/>
      <sheetName val="QTD_PREÇO_UNIT2"/>
      <sheetName val="SERVIÇOS_1%2"/>
      <sheetName val="SERVIÇOS_2%2"/>
      <sheetName val="SERVIÇOS_3%2"/>
      <sheetName val="SERVIÇOS_4%2"/>
      <sheetName val="SERVIÇOS_5%2"/>
      <sheetName val="150_2%2"/>
      <sheetName val="150_4%2"/>
      <sheetName val="150_6%2"/>
      <sheetName val="250_2%2"/>
      <sheetName val="250_4%2"/>
      <sheetName val="250_6%2"/>
      <sheetName val="300_2%2"/>
      <sheetName val="300_4%2"/>
      <sheetName val="300_6%2"/>
      <sheetName val="350_2%2"/>
      <sheetName val="350_4%2"/>
      <sheetName val="350_6%2"/>
      <sheetName val="450_2%2"/>
      <sheetName val="450_4%2"/>
      <sheetName val="450_6%2"/>
      <sheetName val="DDG-SERVIÇOS_2"/>
      <sheetName val="CUSTO_INDIRETO2"/>
      <sheetName val="CONTROLE_DE_OCTF'S2"/>
      <sheetName val="Página_162"/>
      <sheetName val="orcID_nº12"/>
      <sheetName val="orc_ID_nº_152"/>
      <sheetName val="orc_ID_nº172"/>
      <sheetName val="orc_ID_nº_182"/>
      <sheetName val="orc_ID_nº192"/>
      <sheetName val="orc_ID_nº2_2"/>
      <sheetName val="orc_ID_nº32"/>
      <sheetName val="orcID_nº42"/>
      <sheetName val="orcID_nº52"/>
      <sheetName val="orcID_nº62"/>
      <sheetName val="orcID_nº72"/>
      <sheetName val="orc_ID_nº82"/>
      <sheetName val="orc_ID_nº92"/>
      <sheetName val="orc_ID_nº122"/>
      <sheetName val="orc_ID_nº132"/>
      <sheetName val="orc_ID_nº_142"/>
      <sheetName val="orc_ID_nº162"/>
      <sheetName val="CR_LOTE_022"/>
      <sheetName val="RESUMO_CD2"/>
      <sheetName val="1-_BANCO_DE_DADOS_MOB-DESM2"/>
      <sheetName val="Medição_(22"/>
      <sheetName val="Medição_Completa2"/>
      <sheetName val="2_2_5_CBUQ2"/>
      <sheetName val="2_2_5_PMQ2"/>
      <sheetName val="Capa_Resumo2"/>
      <sheetName val="Capa_Anexo_II2"/>
      <sheetName val="Capa_Anexo_III2"/>
      <sheetName val="Capa_Anexo_IV2"/>
      <sheetName val="_PIPEWORK_1__2"/>
      <sheetName val="Viaduto_S__Pompeu2"/>
      <sheetName val="P_A_T_O_98_D2"/>
      <sheetName val="ANEL_ZONA_SUL4"/>
      <sheetName val="ANEL_LARANJEIRAS4"/>
      <sheetName val="VESPER__PRÉ4"/>
      <sheetName val="EMBRATEL_PRÉ4"/>
      <sheetName val="METRORED_PRÉ4"/>
      <sheetName val="INTELIG_PRÉ4"/>
      <sheetName val="NETSTREAM_PRÉ4"/>
      <sheetName val="ANEL_ZONA_SUL_(2)4"/>
      <sheetName val="ANEL_LARANJEIRAS_(2)4"/>
      <sheetName val="TOTAL_GERAL4"/>
      <sheetName val="Adelphia_FURUKAWA4"/>
      <sheetName val="Turn-Key_-_G_I_4"/>
      <sheetName val="Turn-Key_-_S_A_4"/>
      <sheetName val="QTD_PREÇO_UNIT4"/>
      <sheetName val="SERVIÇOS_1%4"/>
      <sheetName val="SERVIÇOS_2%4"/>
      <sheetName val="SERVIÇOS_3%4"/>
      <sheetName val="SERVIÇOS_4%4"/>
      <sheetName val="SERVIÇOS_5%4"/>
      <sheetName val="150_2%4"/>
      <sheetName val="150_4%4"/>
      <sheetName val="150_6%4"/>
      <sheetName val="250_2%4"/>
      <sheetName val="250_4%4"/>
      <sheetName val="250_6%4"/>
      <sheetName val="300_2%4"/>
      <sheetName val="300_4%4"/>
      <sheetName val="300_6%4"/>
      <sheetName val="350_2%4"/>
      <sheetName val="350_4%4"/>
      <sheetName val="350_6%4"/>
      <sheetName val="450_2%4"/>
      <sheetName val="450_4%4"/>
      <sheetName val="450_6%4"/>
      <sheetName val="DDG-SERVIÇOS_4"/>
      <sheetName val="CUSTO_INDIRETO4"/>
      <sheetName val="CONTROLE_DE_OCTF'S4"/>
      <sheetName val="Página_164"/>
      <sheetName val="orcID_nº14"/>
      <sheetName val="orc_ID_nº_154"/>
      <sheetName val="orc_ID_nº174"/>
      <sheetName val="orc_ID_nº_184"/>
      <sheetName val="orc_ID_nº194"/>
      <sheetName val="orc_ID_nº2_4"/>
      <sheetName val="orc_ID_nº34"/>
      <sheetName val="orcID_nº44"/>
      <sheetName val="orcID_nº54"/>
      <sheetName val="orcID_nº64"/>
      <sheetName val="orcID_nº74"/>
      <sheetName val="orc_ID_nº84"/>
      <sheetName val="orc_ID_nº94"/>
      <sheetName val="orc_ID_nº124"/>
      <sheetName val="orc_ID_nº134"/>
      <sheetName val="orc_ID_nº_144"/>
      <sheetName val="orc_ID_nº164"/>
      <sheetName val="CR_LOTE_024"/>
      <sheetName val="RESUMO_CD4"/>
      <sheetName val="1-_BANCO_DE_DADOS_MOB-DESM4"/>
      <sheetName val="Medição_(24"/>
      <sheetName val="Medição_Completa4"/>
      <sheetName val="2_2_5_CBUQ4"/>
      <sheetName val="2_2_5_PMQ4"/>
      <sheetName val="Capa_Resumo4"/>
      <sheetName val="Capa_Anexo_II4"/>
      <sheetName val="Capa_Anexo_III4"/>
      <sheetName val="Capa_Anexo_IV4"/>
      <sheetName val="_PIPEWORK_1__4"/>
      <sheetName val="Viaduto_S__Pompeu4"/>
      <sheetName val="P_A_T_O_98_D4"/>
    </sheetNames>
    <sheetDataSet>
      <sheetData sheetId="0"/>
      <sheetData sheetId="1"/>
      <sheetData sheetId="2">
        <row r="3">
          <cell r="A3" t="str">
            <v>CX. 1,60 X 1,20 X 1,30 - Moldada no Local</v>
          </cell>
          <cell r="B3">
            <v>680.43661440000005</v>
          </cell>
          <cell r="C3">
            <v>637.25324444444448</v>
          </cell>
          <cell r="D3">
            <v>1317.6898588444446</v>
          </cell>
          <cell r="E3">
            <v>1515.3433376711112</v>
          </cell>
          <cell r="F3">
            <v>782.50210656000002</v>
          </cell>
          <cell r="G3">
            <v>732.84123111111114</v>
          </cell>
          <cell r="H3">
            <v>1515.3433376711112</v>
          </cell>
          <cell r="I3">
            <v>821.62721188800003</v>
          </cell>
          <cell r="J3">
            <v>769.48329266666678</v>
          </cell>
          <cell r="K3">
            <v>1591.1105045546669</v>
          </cell>
        </row>
        <row r="4">
          <cell r="A4" t="str">
            <v>CX. 1,60 X 1,20 X 1,30 - Pré-Moldada</v>
          </cell>
          <cell r="B4">
            <v>655.90895999999998</v>
          </cell>
          <cell r="C4">
            <v>560.57088888888904</v>
          </cell>
          <cell r="D4">
            <v>1216.4798488888891</v>
          </cell>
          <cell r="E4">
            <v>1398.9518262222225</v>
          </cell>
          <cell r="F4">
            <v>754.29530399999987</v>
          </cell>
          <cell r="G4">
            <v>644.65652222222241</v>
          </cell>
          <cell r="H4">
            <v>1398.9518262222223</v>
          </cell>
          <cell r="I4">
            <v>792.01006919999986</v>
          </cell>
          <cell r="J4">
            <v>676.8893483333336</v>
          </cell>
          <cell r="K4">
            <v>1468.8994175333335</v>
          </cell>
        </row>
        <row r="5">
          <cell r="A5" t="str">
            <v>CX. 1,20 X 1,20 X 1,00 - Moldada no Local</v>
          </cell>
          <cell r="B5">
            <v>495.63684480000001</v>
          </cell>
          <cell r="C5">
            <v>506.67754666666667</v>
          </cell>
          <cell r="D5">
            <v>1002.3143914666666</v>
          </cell>
          <cell r="E5">
            <v>1152.6615501866665</v>
          </cell>
          <cell r="F5">
            <v>569.98237152000002</v>
          </cell>
          <cell r="G5">
            <v>582.67917866666664</v>
          </cell>
          <cell r="H5">
            <v>1152.6615501866668</v>
          </cell>
          <cell r="I5">
            <v>598.48149009600002</v>
          </cell>
          <cell r="J5">
            <v>611.8131376</v>
          </cell>
          <cell r="K5">
            <v>1210.2946276960001</v>
          </cell>
        </row>
        <row r="6">
          <cell r="A6" t="str">
            <v>CX. 1,20 X 1,20 X 1,00 - Pré-Moldada</v>
          </cell>
          <cell r="B6">
            <v>479.33656000000002</v>
          </cell>
          <cell r="C6">
            <v>432.20288888888882</v>
          </cell>
          <cell r="D6">
            <v>911.53944888888884</v>
          </cell>
          <cell r="E6">
            <v>1048.270366222222</v>
          </cell>
          <cell r="F6">
            <v>551.23704399999997</v>
          </cell>
          <cell r="G6">
            <v>497.03332222222213</v>
          </cell>
          <cell r="H6">
            <v>1048.270366222222</v>
          </cell>
          <cell r="I6">
            <v>578.79889619999994</v>
          </cell>
          <cell r="J6">
            <v>521.88498833333324</v>
          </cell>
          <cell r="K6">
            <v>1100.6838845333332</v>
          </cell>
        </row>
        <row r="7">
          <cell r="A7" t="str">
            <v>CX. 1,20 X 1,00 X 1,00 - Moldada no Local</v>
          </cell>
          <cell r="B7">
            <v>441.61006079999993</v>
          </cell>
          <cell r="C7">
            <v>456.13252444444447</v>
          </cell>
          <cell r="D7">
            <v>897.7425852444444</v>
          </cell>
          <cell r="E7">
            <v>1032.403973031111</v>
          </cell>
          <cell r="F7">
            <v>507.85156991999986</v>
          </cell>
          <cell r="G7">
            <v>524.55240311111106</v>
          </cell>
          <cell r="H7">
            <v>1032.403973031111</v>
          </cell>
          <cell r="I7">
            <v>533.24414841599992</v>
          </cell>
          <cell r="J7">
            <v>550.7800232666666</v>
          </cell>
          <cell r="K7">
            <v>1084.0241716826665</v>
          </cell>
        </row>
        <row r="8">
          <cell r="A8" t="str">
            <v>CX. 1,20 X 1,00 X 1,00 - Pré-Moldada</v>
          </cell>
          <cell r="B8">
            <v>443.42848000000004</v>
          </cell>
          <cell r="C8">
            <v>401.21088888888886</v>
          </cell>
          <cell r="D8">
            <v>844.63936888888884</v>
          </cell>
          <cell r="E8">
            <v>971.3352742222221</v>
          </cell>
          <cell r="F8">
            <v>509.94275199999998</v>
          </cell>
          <cell r="G8">
            <v>461.39252222222217</v>
          </cell>
          <cell r="H8">
            <v>971.3352742222221</v>
          </cell>
          <cell r="I8">
            <v>535.43988960000001</v>
          </cell>
          <cell r="J8">
            <v>484.46214833333329</v>
          </cell>
          <cell r="K8">
            <v>1019.9020379333333</v>
          </cell>
        </row>
        <row r="9">
          <cell r="A9" t="str">
            <v>CX. 1,20 X 1,20 X 1,10 - Moldada no Local</v>
          </cell>
          <cell r="B9">
            <v>521.17967999999996</v>
          </cell>
          <cell r="C9">
            <v>521.7048533333334</v>
          </cell>
          <cell r="D9">
            <v>1042.8845333333334</v>
          </cell>
          <cell r="E9">
            <v>1199.3172133333333</v>
          </cell>
          <cell r="F9">
            <v>599.35663199999988</v>
          </cell>
          <cell r="G9">
            <v>599.96058133333338</v>
          </cell>
          <cell r="H9">
            <v>1199.3172133333333</v>
          </cell>
          <cell r="I9">
            <v>629.32446359999994</v>
          </cell>
          <cell r="J9">
            <v>629.95861040000011</v>
          </cell>
          <cell r="K9">
            <v>1259.2830739999999</v>
          </cell>
        </row>
        <row r="10">
          <cell r="A10" t="str">
            <v>CX. 1,20 X 1,20 X 1,10 - Pré-Moldada</v>
          </cell>
          <cell r="B10">
            <v>499.49928</v>
          </cell>
          <cell r="C10">
            <v>444.65088888888886</v>
          </cell>
          <cell r="D10">
            <v>944.15016888888886</v>
          </cell>
          <cell r="E10">
            <v>1085.7726942222221</v>
          </cell>
          <cell r="F10">
            <v>574.424172</v>
          </cell>
          <cell r="G10">
            <v>511.34852222222213</v>
          </cell>
          <cell r="H10">
            <v>1085.7726942222221</v>
          </cell>
          <cell r="I10">
            <v>603.14538060000007</v>
          </cell>
          <cell r="J10">
            <v>536.91594833333329</v>
          </cell>
          <cell r="K10">
            <v>1140.0613289333332</v>
          </cell>
        </row>
        <row r="11">
          <cell r="A11" t="str">
            <v>CX. 2,10 X 1,30 X 1,70 - Moldada no Local</v>
          </cell>
          <cell r="B11">
            <v>1039.8546000000001</v>
          </cell>
          <cell r="C11">
            <v>1019.8314888888889</v>
          </cell>
          <cell r="D11">
            <v>2059.6860888888891</v>
          </cell>
          <cell r="E11">
            <v>2368.6390022222222</v>
          </cell>
          <cell r="F11">
            <v>1195.8327899999999</v>
          </cell>
          <cell r="G11">
            <v>1172.806212222222</v>
          </cell>
          <cell r="H11">
            <v>2368.6390022222222</v>
          </cell>
          <cell r="I11">
            <v>1255.6244294999999</v>
          </cell>
          <cell r="J11">
            <v>1231.4465228333331</v>
          </cell>
          <cell r="K11">
            <v>2487.070952333333</v>
          </cell>
        </row>
        <row r="12">
          <cell r="A12" t="str">
            <v>CX. 2,10 X 1,30 X 1,70 - Pré-Moldada</v>
          </cell>
          <cell r="B12">
            <v>918.4158000000001</v>
          </cell>
          <cell r="C12">
            <v>824.47488888888893</v>
          </cell>
          <cell r="D12">
            <v>1742.8906888888891</v>
          </cell>
          <cell r="E12">
            <v>2004.3242922222223</v>
          </cell>
          <cell r="F12">
            <v>1056.1781700000001</v>
          </cell>
          <cell r="G12">
            <v>948.14612222222217</v>
          </cell>
          <cell r="H12">
            <v>2004.3242922222223</v>
          </cell>
          <cell r="I12">
            <v>1108.9870785000003</v>
          </cell>
          <cell r="J12">
            <v>995.55342833333327</v>
          </cell>
          <cell r="K12">
            <v>2104.5405068333334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>
        <row r="3">
          <cell r="B3">
            <v>0</v>
          </cell>
        </row>
      </sheetData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Nominais"/>
      <sheetName val="TB-MB029"/>
      <sheetName val="61M-CBMI"/>
      <sheetName val="CS#"/>
      <sheetName val="CUSTO INDIRETO"/>
      <sheetName val="p a t o 99 b"/>
      <sheetName val="NER"/>
      <sheetName val="PATO GERAL"/>
      <sheetName val="PATO GERAL DESEMPENHO"/>
      <sheetName val="Quadro Quantidades"/>
      <sheetName val="Transportes - Demais"/>
      <sheetName val="Transportes - Desempenho"/>
      <sheetName val="Croqui BR470"/>
      <sheetName val="Materiais a Cotar"/>
      <sheetName val="Comparativo Pétreos"/>
      <sheetName val="Cotação CBUQ"/>
      <sheetName val="Composições Materiais Cotados"/>
      <sheetName val="Massa usinada x Massa comercial"/>
      <sheetName val="Bet - Binômio"/>
      <sheetName val="Bet - Transp"/>
      <sheetName val="Pedágios"/>
      <sheetName val="Bet - Aquis"/>
      <sheetName val="Canteiro"/>
      <sheetName val="Inventário Pavimento"/>
      <sheetName val="KM faixa "/>
      <sheetName val="Inv. Sin-V"/>
      <sheetName val="Inv. Roçada e Áreas Gramadas"/>
      <sheetName val="Inv. Disp. Seg."/>
      <sheetName val="Inv. Bueiros"/>
      <sheetName val="Inv. Dren. sup. e Pontes"/>
      <sheetName val="Inventário Resumo"/>
      <sheetName val="Comp BDI Onerado"/>
      <sheetName val="Planilha Compor 60"/>
      <sheetName val="FIT"/>
      <sheetName val="CPU Compor 60"/>
      <sheetName val="Cronograma"/>
      <sheetName val="Curva ABC Materiais"/>
      <sheetName val="Massas asfálticas"/>
      <sheetName val="Adm - Resumo"/>
      <sheetName val="Adm Fixa Princ"/>
      <sheetName val="Adm Vinculada Princ"/>
      <sheetName val="Adm Vinculada Comp"/>
      <sheetName val="Adm Variável Controle"/>
      <sheetName val="Adm Variável Manejo"/>
      <sheetName val="Adm Manutenção"/>
      <sheetName val="Curva ABC Mão de obra"/>
      <sheetName val="Mobilização"/>
      <sheetName val="ABC EQUIPAMENTOS"/>
      <sheetName val="Planilha1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B-MB029.XLS"/>
      <sheetName val="BD Equip.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Feriados"/>
    </sheetNames>
    <definedNames>
      <definedName name="exibir_1000"/>
      <definedName name="Filtrar_1000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versão"/>
      <sheetName val="Orçamentária"/>
      <sheetName val="p a t o 99 b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ária"/>
      <sheetName val="Qtd_34"/>
      <sheetName val="BANCO"/>
      <sheetName val="Equipamentos"/>
      <sheetName val="Conversão"/>
      <sheetName val="61M-CBMI"/>
      <sheetName val="Anual"/>
      <sheetName val="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  <sheetName val="SAÍDA_BRITADOS"/>
      <sheetName val="SAÍDA_MASSA"/>
      <sheetName val="PROD_PRIM_1"/>
      <sheetName val="RESUMO_INDUSTRIAL"/>
      <sheetName val="PROD_REBRIT_1"/>
      <sheetName val="Posição_Física_"/>
      <sheetName val="SAÍDA_MASSA_-BR_476"/>
      <sheetName val="SAÍDA_BRITADOS_-__BR-476"/>
      <sheetName val="Custo_do_CM-30"/>
      <sheetName val="Vínculos_(Não_Mexer)"/>
      <sheetName val="PROD_PRIM_2"/>
      <sheetName val="PROD_REBRIT_2"/>
      <sheetName val="SAÍDA_MASSA1"/>
      <sheetName val="SAÍDA_BRITADOS1"/>
      <sheetName val="RESUMO_INDUSTRIAL1"/>
      <sheetName val="Posição_Física_1"/>
      <sheetName val="SAÍDA_MASSA_-BR_4761"/>
      <sheetName val="SAÍDA_BRITADOS_-__BR-4761"/>
      <sheetName val="Custo_do_CM-301"/>
      <sheetName val="Vínculos_(Não_Mexer)1"/>
      <sheetName val="Orçamentária"/>
      <sheetName val="Conversão"/>
      <sheetName val="PRODUCAO"/>
      <sheetName val="61M-CBMI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  <sheetName val="INVENTÁRIO"/>
      <sheetName val="TABELA TV-CASTELLAR"/>
      <sheetName val="SERVIÇOS MAT BET"/>
      <sheetName val="CUSTO INDIRETO"/>
      <sheetName val="PRO-08"/>
      <sheetName val="Página 15"/>
      <sheetName val="Página 16"/>
      <sheetName val="PROJETO"/>
      <sheetName val="CR LOTE 02"/>
      <sheetName val="RESUMO_AUT1"/>
      <sheetName val="p a t o 99 b"/>
      <sheetName val="A"/>
      <sheetName val="PROP ELAB GANH"/>
      <sheetName val="PARETOS"/>
      <sheetName val="DESEMP AN"/>
      <sheetName val="SERVIÇOS"/>
      <sheetName val="eaigesen"/>
      <sheetName val="relatório"/>
      <sheetName val="DER janeiro98"/>
      <sheetName val="medição"/>
      <sheetName val="Cadastro Medição"/>
      <sheetName val="Geral"/>
      <sheetName val="market"/>
      <sheetName val="Teor"/>
    </sheetNames>
    <sheetDataSet>
      <sheetData sheetId="0" refreshError="1">
        <row r="1">
          <cell r="A1" t="str">
            <v>CONSTRUTORA CATARINENSE DE RODOVIAS  LTDA</v>
          </cell>
        </row>
        <row r="8">
          <cell r="A8">
            <v>1</v>
          </cell>
          <cell r="B8">
            <v>774.19354838709683</v>
          </cell>
          <cell r="C8">
            <v>774.19354838709683</v>
          </cell>
          <cell r="D8">
            <v>59</v>
          </cell>
          <cell r="E8">
            <v>12.5</v>
          </cell>
          <cell r="F8">
            <v>0.5</v>
          </cell>
          <cell r="G8">
            <v>160</v>
          </cell>
          <cell r="H8">
            <v>160</v>
          </cell>
          <cell r="I8">
            <v>0</v>
          </cell>
          <cell r="J8">
            <v>0</v>
          </cell>
        </row>
        <row r="9">
          <cell r="A9">
            <v>2</v>
          </cell>
          <cell r="B9">
            <v>774.19354838709683</v>
          </cell>
          <cell r="C9">
            <v>1548.3870967741937</v>
          </cell>
          <cell r="D9">
            <v>65</v>
          </cell>
          <cell r="E9">
            <v>12</v>
          </cell>
          <cell r="F9">
            <v>1</v>
          </cell>
          <cell r="G9">
            <v>200</v>
          </cell>
          <cell r="H9">
            <v>360</v>
          </cell>
          <cell r="I9">
            <v>1300</v>
          </cell>
          <cell r="J9">
            <v>1300</v>
          </cell>
        </row>
        <row r="10">
          <cell r="A10">
            <v>3</v>
          </cell>
          <cell r="B10">
            <v>774.19354838709683</v>
          </cell>
          <cell r="C10">
            <v>2322.5806451612907</v>
          </cell>
          <cell r="D10">
            <v>50</v>
          </cell>
          <cell r="E10">
            <v>8.34</v>
          </cell>
          <cell r="F10">
            <v>2.66</v>
          </cell>
          <cell r="G10">
            <v>1020</v>
          </cell>
          <cell r="H10">
            <v>360</v>
          </cell>
          <cell r="I10">
            <v>1000</v>
          </cell>
          <cell r="J10">
            <v>2300</v>
          </cell>
        </row>
        <row r="11">
          <cell r="A11">
            <v>4</v>
          </cell>
          <cell r="B11">
            <v>774.19354838709683</v>
          </cell>
          <cell r="C11">
            <v>3096.7741935483873</v>
          </cell>
          <cell r="D11">
            <v>58</v>
          </cell>
          <cell r="E11">
            <v>11.5</v>
          </cell>
          <cell r="F11">
            <v>1.5</v>
          </cell>
          <cell r="G11">
            <v>160</v>
          </cell>
          <cell r="H11">
            <v>520</v>
          </cell>
          <cell r="I11">
            <v>1160</v>
          </cell>
          <cell r="J11">
            <v>3460</v>
          </cell>
        </row>
        <row r="12">
          <cell r="A12">
            <v>5</v>
          </cell>
          <cell r="B12">
            <v>774.19354838709683</v>
          </cell>
          <cell r="C12">
            <v>3870.9677419354839</v>
          </cell>
          <cell r="D12">
            <v>44</v>
          </cell>
          <cell r="E12">
            <v>10</v>
          </cell>
          <cell r="F12">
            <v>1</v>
          </cell>
          <cell r="G12">
            <v>880</v>
          </cell>
          <cell r="H12">
            <v>520</v>
          </cell>
          <cell r="I12">
            <v>880</v>
          </cell>
          <cell r="J12">
            <v>4340</v>
          </cell>
        </row>
        <row r="13">
          <cell r="A13">
            <v>6</v>
          </cell>
          <cell r="B13">
            <v>774.19354838709683</v>
          </cell>
          <cell r="C13">
            <v>4645.1612903225805</v>
          </cell>
          <cell r="D13">
            <v>49</v>
          </cell>
          <cell r="E13">
            <v>9.5</v>
          </cell>
          <cell r="F13">
            <v>1.5</v>
          </cell>
          <cell r="G13">
            <v>60</v>
          </cell>
          <cell r="H13">
            <v>580</v>
          </cell>
          <cell r="I13">
            <v>980</v>
          </cell>
          <cell r="J13">
            <v>5320</v>
          </cell>
        </row>
        <row r="14">
          <cell r="A14">
            <v>7</v>
          </cell>
          <cell r="B14">
            <v>774.19354838709683</v>
          </cell>
          <cell r="C14">
            <v>5419.3548387096771</v>
          </cell>
          <cell r="D14">
            <v>56</v>
          </cell>
          <cell r="E14">
            <v>12.5</v>
          </cell>
          <cell r="F14">
            <v>0.5</v>
          </cell>
          <cell r="G14">
            <v>760</v>
          </cell>
          <cell r="H14">
            <v>580</v>
          </cell>
          <cell r="I14">
            <v>1120</v>
          </cell>
          <cell r="J14">
            <v>6440</v>
          </cell>
        </row>
        <row r="15">
          <cell r="A15">
            <v>8</v>
          </cell>
          <cell r="B15">
            <v>774.19354838709683</v>
          </cell>
          <cell r="C15">
            <v>6193.5483870967737</v>
          </cell>
          <cell r="D15">
            <v>27</v>
          </cell>
          <cell r="E15">
            <v>6</v>
          </cell>
          <cell r="F15">
            <v>5</v>
          </cell>
          <cell r="G15">
            <v>940</v>
          </cell>
          <cell r="H15">
            <v>580</v>
          </cell>
          <cell r="I15">
            <v>540</v>
          </cell>
          <cell r="J15">
            <v>6980</v>
          </cell>
        </row>
        <row r="16">
          <cell r="A16">
            <v>9</v>
          </cell>
          <cell r="B16">
            <v>774.19354838709683</v>
          </cell>
          <cell r="C16">
            <v>6967.7419354838703</v>
          </cell>
          <cell r="D16">
            <v>59</v>
          </cell>
          <cell r="E16">
            <v>12.67</v>
          </cell>
          <cell r="F16">
            <v>0.33</v>
          </cell>
          <cell r="G16">
            <v>860</v>
          </cell>
          <cell r="H16">
            <v>580</v>
          </cell>
          <cell r="I16">
            <v>1180</v>
          </cell>
          <cell r="J16">
            <v>8160</v>
          </cell>
        </row>
        <row r="17">
          <cell r="A17">
            <v>10</v>
          </cell>
          <cell r="B17">
            <v>774.19354838709683</v>
          </cell>
          <cell r="C17">
            <v>7741.9354838709669</v>
          </cell>
          <cell r="D17">
            <v>60</v>
          </cell>
          <cell r="E17">
            <v>12.5</v>
          </cell>
          <cell r="F17">
            <v>0.5</v>
          </cell>
          <cell r="G17">
            <v>500</v>
          </cell>
          <cell r="H17">
            <v>580</v>
          </cell>
          <cell r="I17">
            <v>1200</v>
          </cell>
          <cell r="J17">
            <v>9360</v>
          </cell>
        </row>
        <row r="18">
          <cell r="A18">
            <v>11</v>
          </cell>
          <cell r="B18">
            <v>774.19354838709683</v>
          </cell>
          <cell r="C18">
            <v>8516.1290322580644</v>
          </cell>
          <cell r="D18">
            <v>63</v>
          </cell>
          <cell r="E18">
            <v>12.33</v>
          </cell>
          <cell r="F18">
            <v>0.67</v>
          </cell>
          <cell r="G18">
            <v>200</v>
          </cell>
          <cell r="H18">
            <v>780</v>
          </cell>
          <cell r="I18">
            <v>1260</v>
          </cell>
          <cell r="J18">
            <v>10620</v>
          </cell>
        </row>
        <row r="19">
          <cell r="A19">
            <v>12</v>
          </cell>
          <cell r="B19">
            <v>774.19354838709683</v>
          </cell>
          <cell r="C19">
            <v>9290.322580645161</v>
          </cell>
          <cell r="D19">
            <v>46</v>
          </cell>
          <cell r="E19">
            <v>10</v>
          </cell>
          <cell r="F19">
            <v>0.5</v>
          </cell>
          <cell r="G19">
            <v>200</v>
          </cell>
          <cell r="H19">
            <v>980</v>
          </cell>
          <cell r="I19">
            <v>920</v>
          </cell>
          <cell r="J19">
            <v>11540</v>
          </cell>
        </row>
        <row r="20">
          <cell r="A20">
            <v>13</v>
          </cell>
          <cell r="B20">
            <v>774.19354838709683</v>
          </cell>
          <cell r="C20">
            <v>10064.516129032258</v>
          </cell>
          <cell r="D20">
            <v>55</v>
          </cell>
          <cell r="E20">
            <v>11.5</v>
          </cell>
          <cell r="F20">
            <v>1.5</v>
          </cell>
          <cell r="G20">
            <v>160</v>
          </cell>
          <cell r="H20">
            <v>1140</v>
          </cell>
          <cell r="I20">
            <v>1100</v>
          </cell>
          <cell r="J20">
            <v>12640</v>
          </cell>
        </row>
        <row r="21">
          <cell r="A21">
            <v>14</v>
          </cell>
          <cell r="B21">
            <v>774.19354838709683</v>
          </cell>
          <cell r="C21">
            <v>10838.709677419354</v>
          </cell>
          <cell r="D21">
            <v>47</v>
          </cell>
          <cell r="E21">
            <v>10</v>
          </cell>
          <cell r="F21">
            <v>3</v>
          </cell>
          <cell r="G21">
            <v>160</v>
          </cell>
          <cell r="H21">
            <v>1300</v>
          </cell>
          <cell r="I21">
            <v>940</v>
          </cell>
          <cell r="J21">
            <v>13580</v>
          </cell>
        </row>
        <row r="22">
          <cell r="A22">
            <v>15</v>
          </cell>
          <cell r="B22">
            <v>774.19354838709683</v>
          </cell>
          <cell r="C22">
            <v>11612.903225806451</v>
          </cell>
          <cell r="D22">
            <v>47</v>
          </cell>
          <cell r="E22">
            <v>10.5</v>
          </cell>
          <cell r="F22">
            <v>0.5</v>
          </cell>
          <cell r="G22">
            <v>140</v>
          </cell>
          <cell r="H22">
            <v>1440</v>
          </cell>
          <cell r="I22">
            <v>940</v>
          </cell>
          <cell r="J22">
            <v>14520</v>
          </cell>
        </row>
        <row r="23">
          <cell r="A23">
            <v>16</v>
          </cell>
          <cell r="B23">
            <v>774.19354838709683</v>
          </cell>
          <cell r="C23">
            <v>12387.096774193547</v>
          </cell>
          <cell r="D23">
            <v>43</v>
          </cell>
          <cell r="E23">
            <v>8.17</v>
          </cell>
          <cell r="F23">
            <v>4.83</v>
          </cell>
          <cell r="G23">
            <v>800</v>
          </cell>
          <cell r="H23">
            <v>1440</v>
          </cell>
          <cell r="I23">
            <v>860</v>
          </cell>
          <cell r="J23">
            <v>15380</v>
          </cell>
        </row>
        <row r="24">
          <cell r="A24">
            <v>17</v>
          </cell>
          <cell r="B24">
            <v>774.19354838709683</v>
          </cell>
          <cell r="C24">
            <v>13161.290322580644</v>
          </cell>
          <cell r="D24">
            <v>58</v>
          </cell>
          <cell r="E24">
            <v>12.5</v>
          </cell>
          <cell r="F24">
            <v>0.5</v>
          </cell>
          <cell r="G24">
            <v>0</v>
          </cell>
          <cell r="H24">
            <v>1440</v>
          </cell>
          <cell r="I24">
            <v>1160</v>
          </cell>
          <cell r="J24">
            <v>16540</v>
          </cell>
        </row>
        <row r="25">
          <cell r="A25">
            <v>18</v>
          </cell>
          <cell r="B25">
            <v>774.19354838709683</v>
          </cell>
          <cell r="C25">
            <v>13935.483870967741</v>
          </cell>
          <cell r="D25">
            <v>52</v>
          </cell>
          <cell r="E25">
            <v>12.17</v>
          </cell>
          <cell r="F25">
            <v>0.83</v>
          </cell>
          <cell r="G25">
            <v>40</v>
          </cell>
          <cell r="H25">
            <v>1480</v>
          </cell>
          <cell r="I25">
            <v>1040</v>
          </cell>
          <cell r="J25">
            <v>17580</v>
          </cell>
        </row>
        <row r="26">
          <cell r="A26">
            <v>19</v>
          </cell>
          <cell r="B26">
            <v>774.19354838709683</v>
          </cell>
          <cell r="C26">
            <v>14709.677419354837</v>
          </cell>
          <cell r="D26">
            <v>9</v>
          </cell>
          <cell r="E26">
            <v>2.67</v>
          </cell>
          <cell r="F26">
            <v>8.33</v>
          </cell>
          <cell r="G26">
            <v>160</v>
          </cell>
          <cell r="H26">
            <v>1640</v>
          </cell>
          <cell r="I26">
            <v>180</v>
          </cell>
          <cell r="J26">
            <v>17760</v>
          </cell>
        </row>
        <row r="27">
          <cell r="A27">
            <v>20</v>
          </cell>
          <cell r="B27">
            <v>774.19354838709683</v>
          </cell>
          <cell r="C27">
            <v>15483.870967741934</v>
          </cell>
          <cell r="D27">
            <v>58</v>
          </cell>
          <cell r="E27">
            <v>12.5</v>
          </cell>
          <cell r="F27">
            <v>0.5</v>
          </cell>
          <cell r="G27">
            <v>280</v>
          </cell>
          <cell r="H27">
            <v>1920</v>
          </cell>
          <cell r="I27">
            <v>1160</v>
          </cell>
          <cell r="J27">
            <v>18920</v>
          </cell>
        </row>
        <row r="28">
          <cell r="A28">
            <v>21</v>
          </cell>
          <cell r="B28">
            <v>774.19354838709683</v>
          </cell>
          <cell r="C28">
            <v>16258.06451612903</v>
          </cell>
          <cell r="D28">
            <v>60</v>
          </cell>
          <cell r="E28">
            <v>13</v>
          </cell>
          <cell r="F28">
            <v>2</v>
          </cell>
          <cell r="G28">
            <v>160</v>
          </cell>
          <cell r="H28">
            <v>2080</v>
          </cell>
          <cell r="I28">
            <v>1200</v>
          </cell>
          <cell r="J28">
            <v>20120</v>
          </cell>
        </row>
        <row r="29">
          <cell r="A29">
            <v>22</v>
          </cell>
          <cell r="B29">
            <v>774.19354838709683</v>
          </cell>
          <cell r="C29">
            <v>17032.258064516129</v>
          </cell>
          <cell r="D29">
            <v>60</v>
          </cell>
          <cell r="E29">
            <v>13</v>
          </cell>
          <cell r="F29">
            <v>2.33</v>
          </cell>
          <cell r="G29">
            <v>260</v>
          </cell>
          <cell r="H29">
            <v>2340</v>
          </cell>
          <cell r="I29">
            <v>1200</v>
          </cell>
          <cell r="J29">
            <v>21320</v>
          </cell>
        </row>
        <row r="30">
          <cell r="A30">
            <v>23</v>
          </cell>
          <cell r="B30">
            <v>774.19354838709683</v>
          </cell>
          <cell r="C30">
            <v>17806.451612903227</v>
          </cell>
          <cell r="D30">
            <v>58</v>
          </cell>
          <cell r="E30">
            <v>12.33</v>
          </cell>
          <cell r="F30">
            <v>0.67</v>
          </cell>
          <cell r="G30">
            <v>160</v>
          </cell>
          <cell r="H30">
            <v>2500</v>
          </cell>
          <cell r="I30">
            <v>1160</v>
          </cell>
          <cell r="J30">
            <v>22480</v>
          </cell>
        </row>
        <row r="31">
          <cell r="A31">
            <v>24</v>
          </cell>
          <cell r="B31">
            <v>774.19354838709683</v>
          </cell>
          <cell r="C31">
            <v>18580.645161290326</v>
          </cell>
          <cell r="D31">
            <v>56</v>
          </cell>
          <cell r="E31">
            <v>13</v>
          </cell>
          <cell r="F31">
            <v>0.5</v>
          </cell>
          <cell r="G31">
            <v>40</v>
          </cell>
          <cell r="H31">
            <v>2540</v>
          </cell>
          <cell r="I31">
            <v>1120</v>
          </cell>
          <cell r="J31">
            <v>23600</v>
          </cell>
        </row>
        <row r="32">
          <cell r="A32">
            <v>25</v>
          </cell>
          <cell r="B32">
            <v>774.19354838709683</v>
          </cell>
          <cell r="C32">
            <v>19354.838709677424</v>
          </cell>
          <cell r="D32">
            <v>42</v>
          </cell>
          <cell r="E32">
            <v>12.33</v>
          </cell>
          <cell r="F32">
            <v>0.67</v>
          </cell>
          <cell r="G32">
            <v>860</v>
          </cell>
          <cell r="H32">
            <v>2540</v>
          </cell>
          <cell r="I32">
            <v>840</v>
          </cell>
          <cell r="J32">
            <v>24440</v>
          </cell>
        </row>
        <row r="33">
          <cell r="A33">
            <v>26</v>
          </cell>
          <cell r="B33">
            <v>774.19354838709683</v>
          </cell>
          <cell r="C33">
            <v>20129.032258064522</v>
          </cell>
          <cell r="D33">
            <v>39</v>
          </cell>
          <cell r="E33">
            <v>10</v>
          </cell>
          <cell r="F33">
            <v>0.5</v>
          </cell>
          <cell r="G33">
            <v>1180</v>
          </cell>
          <cell r="H33">
            <v>2540</v>
          </cell>
          <cell r="I33">
            <v>780</v>
          </cell>
          <cell r="J33">
            <v>25220</v>
          </cell>
        </row>
        <row r="34">
          <cell r="A34">
            <v>27</v>
          </cell>
          <cell r="B34">
            <v>774.19354838709683</v>
          </cell>
          <cell r="C34">
            <v>20903.225806451621</v>
          </cell>
          <cell r="D34">
            <v>48</v>
          </cell>
          <cell r="E34">
            <v>13</v>
          </cell>
          <cell r="F34">
            <v>12.83</v>
          </cell>
          <cell r="G34">
            <v>0</v>
          </cell>
          <cell r="H34">
            <v>2540</v>
          </cell>
          <cell r="I34">
            <v>960</v>
          </cell>
          <cell r="J34">
            <v>26180</v>
          </cell>
        </row>
        <row r="35">
          <cell r="A35">
            <v>28</v>
          </cell>
          <cell r="B35">
            <v>774.19354838709683</v>
          </cell>
          <cell r="C35">
            <v>21677.419354838719</v>
          </cell>
          <cell r="D35">
            <v>57</v>
          </cell>
          <cell r="E35">
            <v>13</v>
          </cell>
          <cell r="F35">
            <v>1</v>
          </cell>
          <cell r="G35">
            <v>920</v>
          </cell>
          <cell r="H35">
            <v>2540</v>
          </cell>
          <cell r="I35">
            <v>1140</v>
          </cell>
          <cell r="J35">
            <v>27320</v>
          </cell>
        </row>
        <row r="36">
          <cell r="A36">
            <v>29</v>
          </cell>
          <cell r="B36">
            <v>774.19354838709683</v>
          </cell>
          <cell r="C36">
            <v>22451.612903225818</v>
          </cell>
          <cell r="D36">
            <v>43</v>
          </cell>
          <cell r="E36">
            <v>9.75</v>
          </cell>
          <cell r="F36">
            <v>3.25</v>
          </cell>
          <cell r="G36">
            <v>920</v>
          </cell>
          <cell r="H36">
            <v>2540</v>
          </cell>
          <cell r="I36">
            <v>860</v>
          </cell>
          <cell r="J36">
            <v>28180</v>
          </cell>
        </row>
        <row r="37">
          <cell r="A37">
            <v>30</v>
          </cell>
          <cell r="B37">
            <v>774.19354838709683</v>
          </cell>
          <cell r="C37">
            <v>23225.806451612916</v>
          </cell>
          <cell r="D37">
            <v>57</v>
          </cell>
          <cell r="E37">
            <v>13</v>
          </cell>
          <cell r="F37">
            <v>2.77</v>
          </cell>
          <cell r="G37">
            <v>900</v>
          </cell>
          <cell r="H37">
            <v>2540</v>
          </cell>
          <cell r="I37">
            <v>1140</v>
          </cell>
          <cell r="J37">
            <v>29320</v>
          </cell>
        </row>
        <row r="38">
          <cell r="A38">
            <v>31</v>
          </cell>
          <cell r="B38">
            <v>774.19354838709683</v>
          </cell>
          <cell r="C38">
            <v>24000.000000000015</v>
          </cell>
          <cell r="D38">
            <v>62</v>
          </cell>
          <cell r="E38">
            <v>12.5</v>
          </cell>
          <cell r="F38">
            <v>0.5</v>
          </cell>
          <cell r="G38">
            <v>100</v>
          </cell>
          <cell r="H38">
            <v>2640</v>
          </cell>
          <cell r="I38">
            <v>1240</v>
          </cell>
          <cell r="J38">
            <v>30560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8">
          <cell r="A8">
            <v>1</v>
          </cell>
        </row>
      </sheetData>
      <sheetData sheetId="6">
        <row r="7">
          <cell r="A7">
            <v>1</v>
          </cell>
        </row>
      </sheetData>
      <sheetData sheetId="7">
        <row r="7">
          <cell r="A7">
            <v>1</v>
          </cell>
        </row>
      </sheetData>
      <sheetData sheetId="8">
        <row r="7">
          <cell r="A7">
            <v>1</v>
          </cell>
        </row>
      </sheetData>
      <sheetData sheetId="9">
        <row r="1">
          <cell r="A1" t="str">
            <v>CONSTRUTORA CATARINENSE DE RODOVIAS  LTDA</v>
          </cell>
        </row>
      </sheetData>
      <sheetData sheetId="10">
        <row r="1">
          <cell r="A1" t="str">
            <v>CONSTRUTORA CATARINENSE DE RODOVIAS  LTDA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>
        <row r="8">
          <cell r="A8">
            <v>1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rva"/>
      <sheetName val="Mapa"/>
      <sheetName val="Plan"/>
      <sheetName val="Real"/>
    </sheetNames>
    <sheetDataSet>
      <sheetData sheetId="0" refreshError="1"/>
      <sheetData sheetId="1">
        <row r="2">
          <cell r="AJ2">
            <v>39445</v>
          </cell>
        </row>
      </sheetData>
      <sheetData sheetId="2" refreshError="1"/>
      <sheetData sheetId="3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dades e Preços - Lote 01"/>
      <sheetName val="Estrutura Analítica"/>
      <sheetName val="Cronograma Físico Planejado"/>
      <sheetName val="Cronograma Físico Realizado"/>
      <sheetName val="Curva de Progresso Físico"/>
      <sheetName val="Cronograma Financeiro Planejado"/>
      <sheetName val="Cronograma Financeiro Realiz"/>
      <sheetName val="Curva de Progresso Financeiro"/>
      <sheetName val="F-OBRAS-01C"/>
      <sheetName val="somente informações"/>
      <sheetName val="Edital"/>
      <sheetName val="PROD.PRIM."/>
      <sheetName val="Orçamentária"/>
      <sheetName val="Conversão"/>
      <sheetName val="Calendário da Família"/>
      <sheetName val="DG"/>
      <sheetName val="IDENTIFICAÇÃO"/>
    </sheetNames>
    <sheetDataSet>
      <sheetData sheetId="0" refreshError="1">
        <row r="6">
          <cell r="F6">
            <v>1.26</v>
          </cell>
          <cell r="H6">
            <v>0.3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 DE DADOS"/>
      <sheetName val="CADASTRO"/>
      <sheetName val="SEMANA (1)"/>
      <sheetName val="SEMANA (2)"/>
      <sheetName val="SEMANA (3)"/>
      <sheetName val="SEMANA (4)"/>
      <sheetName val="SEMANA (5)"/>
      <sheetName val="RESUMO TOTAL"/>
      <sheetName val="RESUMO CUSTO"/>
      <sheetName val="MAPA"/>
      <sheetName val="PONTO "/>
      <sheetName val="MARMITEX"/>
      <sheetName val="MATERIAIS"/>
      <sheetName val="SUB-EMPREITEIROS"/>
      <sheetName val="TERCEIROS"/>
      <sheetName val="MAQ. E EQUIP"/>
      <sheetName val="RETRO CASE"/>
      <sheetName val="ANE-2545"/>
      <sheetName val="BOBCAT"/>
      <sheetName val="FER E EQ"/>
      <sheetName val="APD 6761"/>
      <sheetName val="ENTRADA CUSTO INDIR"/>
      <sheetName val="INDIRETOS Sem 1"/>
      <sheetName val="INDIRETOS Sem 2"/>
      <sheetName val="INDIRETOS Sem 3"/>
      <sheetName val="INDIRETOS Sem 4"/>
      <sheetName val="INDIRETOS Sem 5"/>
      <sheetName val="INDIRETO TOTAL"/>
      <sheetName val="INSUMOS"/>
      <sheetName val="Contrato"/>
      <sheetName val="Plan1"/>
      <sheetName val="12 - CUSTOS  DEZ_2008"/>
      <sheetName val="Equipamentos"/>
      <sheetName val="Quantidades e Preços - Lote 01"/>
      <sheetName val="PROD.PRIM."/>
      <sheetName val="Procedimentos"/>
    </sheetNames>
    <sheetDataSet>
      <sheetData sheetId="0">
        <row r="2">
          <cell r="Z2" t="str">
            <v>Dezembro</v>
          </cell>
        </row>
      </sheetData>
      <sheetData sheetId="1">
        <row r="87">
          <cell r="A87" t="str">
            <v>MO1</v>
          </cell>
          <cell r="B87" t="str">
            <v xml:space="preserve">Motorista Especial </v>
          </cell>
        </row>
        <row r="88">
          <cell r="B88" t="str">
            <v xml:space="preserve">Ajud. Serv. Gerais </v>
          </cell>
        </row>
        <row r="89">
          <cell r="B89" t="str">
            <v xml:space="preserve">Encarregado Geral </v>
          </cell>
        </row>
        <row r="90">
          <cell r="B90" t="str">
            <v xml:space="preserve">Op. De Motoniveladora </v>
          </cell>
        </row>
        <row r="91">
          <cell r="B91" t="str">
            <v>Laboratórista</v>
          </cell>
        </row>
        <row r="92">
          <cell r="B92" t="str">
            <v xml:space="preserve">Mecanico </v>
          </cell>
        </row>
        <row r="93">
          <cell r="B93" t="str">
            <v xml:space="preserve">Encarregado de Usina </v>
          </cell>
        </row>
        <row r="94">
          <cell r="B94" t="str">
            <v xml:space="preserve">Eletricista </v>
          </cell>
        </row>
        <row r="95">
          <cell r="B95" t="str">
            <v xml:space="preserve">Operador de Usina </v>
          </cell>
        </row>
        <row r="96">
          <cell r="B96" t="str">
            <v xml:space="preserve">Lubrificador </v>
          </cell>
        </row>
        <row r="97">
          <cell r="B97" t="str">
            <v xml:space="preserve">Feitor/Supervisor de Equipe </v>
          </cell>
        </row>
        <row r="98">
          <cell r="B98" t="str">
            <v xml:space="preserve">Op. De Vibroacabadora </v>
          </cell>
        </row>
        <row r="99">
          <cell r="B99" t="str">
            <v xml:space="preserve">Operador de Retro </v>
          </cell>
        </row>
        <row r="100">
          <cell r="B100" t="str">
            <v xml:space="preserve">Op. De Pá Carregadeira </v>
          </cell>
        </row>
        <row r="101">
          <cell r="B101" t="str">
            <v xml:space="preserve">Operador de Rolo </v>
          </cell>
        </row>
        <row r="102">
          <cell r="B102" t="str">
            <v xml:space="preserve">Aux. Laboratorio </v>
          </cell>
        </row>
        <row r="103">
          <cell r="B103" t="str">
            <v xml:space="preserve">Motorista  </v>
          </cell>
        </row>
        <row r="104">
          <cell r="B104" t="str">
            <v xml:space="preserve">Rasteleiro </v>
          </cell>
        </row>
        <row r="105">
          <cell r="B105" t="str">
            <v>Meseiro</v>
          </cell>
        </row>
        <row r="106">
          <cell r="B106" t="str">
            <v xml:space="preserve">Gredista </v>
          </cell>
        </row>
        <row r="107">
          <cell r="B107" t="str">
            <v xml:space="preserve">Balanceiro </v>
          </cell>
        </row>
        <row r="108">
          <cell r="B108" t="str">
            <v xml:space="preserve">Apontador </v>
          </cell>
        </row>
        <row r="109">
          <cell r="B109" t="str">
            <v xml:space="preserve">Vigia </v>
          </cell>
        </row>
        <row r="110">
          <cell r="B110" t="str">
            <v>Sub-empreiteiro</v>
          </cell>
        </row>
        <row r="111">
          <cell r="B111">
            <v>0</v>
          </cell>
        </row>
        <row r="112">
          <cell r="B112">
            <v>0</v>
          </cell>
        </row>
        <row r="113">
          <cell r="B113">
            <v>0</v>
          </cell>
        </row>
        <row r="114">
          <cell r="B114">
            <v>0</v>
          </cell>
        </row>
        <row r="115">
          <cell r="B115">
            <v>0</v>
          </cell>
        </row>
        <row r="116">
          <cell r="B116">
            <v>0</v>
          </cell>
        </row>
        <row r="117">
          <cell r="B117">
            <v>0</v>
          </cell>
        </row>
        <row r="118">
          <cell r="B118">
            <v>0</v>
          </cell>
        </row>
        <row r="119">
          <cell r="B119">
            <v>0</v>
          </cell>
        </row>
        <row r="120">
          <cell r="B120">
            <v>0</v>
          </cell>
        </row>
        <row r="121">
          <cell r="B121">
            <v>0</v>
          </cell>
        </row>
        <row r="122">
          <cell r="B122">
            <v>0</v>
          </cell>
        </row>
        <row r="123">
          <cell r="B123">
            <v>0</v>
          </cell>
        </row>
        <row r="124">
          <cell r="B124">
            <v>0</v>
          </cell>
        </row>
        <row r="125">
          <cell r="B125">
            <v>0</v>
          </cell>
        </row>
        <row r="126">
          <cell r="B126">
            <v>0</v>
          </cell>
        </row>
        <row r="127">
          <cell r="B127">
            <v>0</v>
          </cell>
        </row>
        <row r="128">
          <cell r="B128">
            <v>0</v>
          </cell>
        </row>
        <row r="129">
          <cell r="B129">
            <v>0</v>
          </cell>
        </row>
        <row r="130">
          <cell r="B130">
            <v>0</v>
          </cell>
        </row>
        <row r="131">
          <cell r="B131">
            <v>0</v>
          </cell>
        </row>
        <row r="132">
          <cell r="B132">
            <v>0</v>
          </cell>
        </row>
        <row r="133">
          <cell r="B133">
            <v>0</v>
          </cell>
        </row>
        <row r="134">
          <cell r="B134">
            <v>0</v>
          </cell>
        </row>
        <row r="135">
          <cell r="B135">
            <v>0</v>
          </cell>
        </row>
        <row r="136">
          <cell r="B136">
            <v>0</v>
          </cell>
        </row>
        <row r="137">
          <cell r="B137">
            <v>0</v>
          </cell>
        </row>
        <row r="138">
          <cell r="B138">
            <v>0</v>
          </cell>
        </row>
        <row r="139">
          <cell r="B139">
            <v>0</v>
          </cell>
        </row>
        <row r="140">
          <cell r="B140">
            <v>0</v>
          </cell>
        </row>
        <row r="141">
          <cell r="B141">
            <v>0</v>
          </cell>
        </row>
        <row r="142">
          <cell r="B142">
            <v>0</v>
          </cell>
        </row>
        <row r="143">
          <cell r="B143">
            <v>0</v>
          </cell>
        </row>
        <row r="144">
          <cell r="B144">
            <v>0</v>
          </cell>
        </row>
        <row r="145">
          <cell r="B145">
            <v>0</v>
          </cell>
        </row>
        <row r="146">
          <cell r="B146">
            <v>0</v>
          </cell>
        </row>
        <row r="147">
          <cell r="B147">
            <v>0</v>
          </cell>
        </row>
        <row r="148">
          <cell r="B148">
            <v>0</v>
          </cell>
        </row>
        <row r="149">
          <cell r="B149">
            <v>0</v>
          </cell>
        </row>
        <row r="150">
          <cell r="B150">
            <v>0</v>
          </cell>
        </row>
        <row r="151">
          <cell r="B151">
            <v>0</v>
          </cell>
        </row>
        <row r="152">
          <cell r="B152">
            <v>0</v>
          </cell>
        </row>
        <row r="153">
          <cell r="B153">
            <v>0</v>
          </cell>
        </row>
      </sheetData>
      <sheetData sheetId="2">
        <row r="20">
          <cell r="AB20">
            <v>52.289999999999985</v>
          </cell>
        </row>
      </sheetData>
      <sheetData sheetId="3">
        <row r="20">
          <cell r="AB20">
            <v>74.024999999999977</v>
          </cell>
        </row>
      </sheetData>
      <sheetData sheetId="4">
        <row r="20">
          <cell r="AB20">
            <v>146.57999999999996</v>
          </cell>
        </row>
      </sheetData>
      <sheetData sheetId="5">
        <row r="20">
          <cell r="J20">
            <v>3</v>
          </cell>
        </row>
      </sheetData>
      <sheetData sheetId="6">
        <row r="20">
          <cell r="P20">
            <v>525</v>
          </cell>
        </row>
      </sheetData>
      <sheetData sheetId="7"/>
      <sheetData sheetId="8" refreshError="1"/>
      <sheetData sheetId="9">
        <row r="37">
          <cell r="AW37">
            <v>0.7258064516129028</v>
          </cell>
        </row>
      </sheetData>
      <sheetData sheetId="10">
        <row r="50">
          <cell r="AN50">
            <v>45</v>
          </cell>
        </row>
      </sheetData>
      <sheetData sheetId="11" refreshError="1"/>
      <sheetData sheetId="12">
        <row r="14">
          <cell r="E14" t="str">
            <v>MAT66</v>
          </cell>
        </row>
      </sheetData>
      <sheetData sheetId="13">
        <row r="14">
          <cell r="E14" t="str">
            <v>-</v>
          </cell>
        </row>
      </sheetData>
      <sheetData sheetId="14">
        <row r="14">
          <cell r="E14" t="str">
            <v>Frete01</v>
          </cell>
        </row>
      </sheetData>
      <sheetData sheetId="15">
        <row r="14">
          <cell r="H14" t="str">
            <v>Caminhão de Conserva Carroceria - MCA 0304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68">
          <cell r="AT68">
            <v>28626.433333333334</v>
          </cell>
        </row>
      </sheetData>
      <sheetData sheetId="28">
        <row r="305">
          <cell r="N305">
            <v>1.7</v>
          </cell>
        </row>
        <row r="306">
          <cell r="N306">
            <v>2.68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Quantidades e Preços - Lote 01"/>
      <sheetName val="P_A_T_O__D"/>
      <sheetName val="Contrato_A"/>
      <sheetName val="Resumo_B"/>
      <sheetName val="Custos_Unit_"/>
      <sheetName val="COMPOSIÇÃO_C"/>
      <sheetName val="Trans_E"/>
      <sheetName val="Cronograma_F_(1)"/>
      <sheetName val="Cronograma_F_(2)"/>
      <sheetName val="Preços__G"/>
      <sheetName val="Croqui_H"/>
      <sheetName val="Pesquisa_I"/>
      <sheetName val="Quantidades_e_Preços_-_Lote_01"/>
      <sheetName val="7.1 CROQUI ADOTADAS"/>
      <sheetName val="6.1 - NÍVEL DE ESFORÇO 2 ANOS"/>
      <sheetName val="Checklist"/>
      <sheetName val="1 - CAPA"/>
      <sheetName val="BR153_99"/>
      <sheetName val="P A T O 98 D"/>
      <sheetName val="Calendário da Família"/>
      <sheetName val="ETIQUETA"/>
      <sheetName val="D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8 D"/>
      <sheetName val="Contrato A"/>
      <sheetName val="Resumo B"/>
      <sheetName val="Auxiliar"/>
      <sheetName val="COMPOSIÇÃO C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P A T O 99 B"/>
      <sheetName val="P_A_T_O_98_D"/>
      <sheetName val="Contrato_A"/>
      <sheetName val="Resumo_B"/>
      <sheetName val="COMPOSIÇÃO_C"/>
      <sheetName val="Trans_98_E"/>
      <sheetName val="Cronograma_98_F"/>
      <sheetName val="Preços_98_G"/>
      <sheetName val="Croqui_H"/>
      <sheetName val="P_A_T_O_99_B"/>
      <sheetName val="P A T O  D"/>
      <sheetName val="IDENTIFICAÇÃO"/>
      <sheetName val="Edital"/>
      <sheetName val="Teor"/>
      <sheetName val="DADOS"/>
      <sheetName val="IDENTIFIC. EMPRESA - Q1"/>
      <sheetName val="Calendário da Família"/>
      <sheetName val="61M_CBM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 INDIRETO"/>
      <sheetName val="CUSTO INDIRETO APRES"/>
      <sheetName val="CRG"/>
      <sheetName val="DIS"/>
      <sheetName val="DOC"/>
      <sheetName val="SEM"/>
      <sheetName val="CORR MBUF MAN"/>
      <sheetName val="CORR MBUQ MAN"/>
      <sheetName val="CORR MBUQ REC"/>
      <sheetName val="CORR MBUF REC"/>
      <sheetName val="REMENDO MBUF MAN "/>
      <sheetName val="REMENDO MBUF REC"/>
      <sheetName val="TAPA BUR MBUF REC "/>
      <sheetName val="RECOMP. MAN MBUQ"/>
      <sheetName val="RECOMP. REC MBUQ OK"/>
      <sheetName val="REMENDO MBUQ REC"/>
      <sheetName val="TAPA BUR MBUQ REC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UANTITATIVOS"/>
      <sheetName val="COMPARATIVO"/>
      <sheetName val="TRANSP. LOCAL p. REMENDOS"/>
      <sheetName val="GRÁFICO"/>
      <sheetName val="TRANSP.  BASC.  5m3"/>
      <sheetName val="CUSTO E TRANSP. CAP"/>
      <sheetName val="QUANTITAIVOS"/>
      <sheetName val="JUSTIFICATIVAS"/>
      <sheetName val="Humaita _ Lábrea"/>
      <sheetName val="Trans_ cam_ carroc_"/>
      <sheetName val="Transp_ comercial"/>
      <sheetName val="QUANTIDADES"/>
      <sheetName val="QUANTIDADES _2_"/>
      <sheetName val="Cronograma"/>
      <sheetName val="Cronograma _02 ANOS_"/>
      <sheetName val="TRANSVERSINA"/>
      <sheetName val="LONGARINA"/>
      <sheetName val="BALANCIN"/>
      <sheetName val="GUARDA RODAS"/>
      <sheetName val="LINHA DÁGUA"/>
      <sheetName val="ALAS"/>
      <sheetName val="DESLIZANTES"/>
      <sheetName val="PRANCHETAS"/>
      <sheetName val="CONTRAVENTAMENTO"/>
      <sheetName val="ESTACA"/>
      <sheetName val="MÃO FRANCESA"/>
      <sheetName val="GUARDA CORPO"/>
      <sheetName val="SUBST_ FERRAG_"/>
      <sheetName val="PINTURA GERAL"/>
      <sheetName val="PONTE MADEIRA"/>
      <sheetName val="DESMATAMENTO"/>
      <sheetName val="Formas de Madeira _ 03_370_00"/>
      <sheetName val="Concreto Cimento _ 03_329_00"/>
      <sheetName val="BSTC 1_00 M"/>
      <sheetName val="Remoção de BSTM 1_4_020_50"/>
      <sheetName val="Tubo de 1_00m 1_8_302_06"/>
      <sheetName val="Auxiliar 01_765_01"/>
      <sheetName val="Auxiliar 01_412_01"/>
      <sheetName val="DEFLATOR JAN.06"/>
      <sheetName val="Te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A T O 99 B"/>
      <sheetName val="Capa"/>
      <sheetName val="Auxiliar"/>
      <sheetName val="COMPOSIÇÃO A"/>
      <sheetName val="Trans 99 C"/>
      <sheetName val="Preços 99 D"/>
      <sheetName val="Cronograma 99 E"/>
      <sheetName val="Pesquisa"/>
      <sheetName val="Diagrama 153"/>
      <sheetName val="Contrato"/>
      <sheetName val="Resumo"/>
      <sheetName val="DESMATAMENTO"/>
      <sheetName val="P A T O 98 D"/>
      <sheetName val="P A T O  D"/>
      <sheetName val="61M_CBMI"/>
      <sheetName val="CRONFISFIN_"/>
      <sheetName val="Capa Resumo"/>
      <sheetName val="Capa Anexo II"/>
      <sheetName val="Capa Anexo III"/>
      <sheetName val="Capa Anexo IV"/>
      <sheetName val="Capa Memória de Calc"/>
      <sheetName val="Capa Apres"/>
      <sheetName val="Capa Documentação"/>
      <sheetName val="Capa Anexo I"/>
      <sheetName val="Capa Mapa"/>
      <sheetName val="Capa Premissas"/>
      <sheetName val="Capa Caract. Seg."/>
      <sheetName val="DEQ"/>
      <sheetName val="Pato PRRTN - BR153"/>
      <sheetName val="Teor"/>
      <sheetName val="Edital"/>
      <sheetName val="P A T O"/>
      <sheetName val="DAD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ato A"/>
      <sheetName val="Resumo B"/>
      <sheetName val="Auxiliar"/>
      <sheetName val="COMPOSIÇÃO C"/>
      <sheetName val="P A T O 98 D"/>
      <sheetName val="Trans 98 E"/>
      <sheetName val="Cronograma 98 F"/>
      <sheetName val="Preços 98 G"/>
      <sheetName val="Croqui H"/>
      <sheetName val="Pesquisa"/>
      <sheetName val="patobr153"/>
      <sheetName val="Preços"/>
      <sheetName val="Transporte"/>
      <sheetName val="BR153_98"/>
      <sheetName val="P A T O 99 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 B"/>
      <sheetName val="Q RESUMO A"/>
      <sheetName val="Quadro qdade 2 anos"/>
      <sheetName val="Curva ABC"/>
      <sheetName val="P A T O"/>
      <sheetName val="Transporte"/>
      <sheetName val="Cronograma"/>
      <sheetName val="Material Betuminoso"/>
      <sheetName val="Comparativo Mat. Bet."/>
      <sheetName val="Mat. Bet. Pedágio"/>
      <sheetName val="Ind corr transp mat asf"/>
      <sheetName val="comp cust transp equip"/>
      <sheetName val="Mobilização"/>
      <sheetName val="Inst. e Canteiro"/>
      <sheetName val="3 S 02 530 50"/>
      <sheetName val=" 3 S 02 540 50"/>
      <sheetName val=" 3 S 02 230 50"/>
      <sheetName val="3 S 04 590 50"/>
      <sheetName val="3 S 08 302 54"/>
      <sheetName val="3 S 08 302 55"/>
      <sheetName val="3 S 03 329 50"/>
      <sheetName val="3 S 08 404 50"/>
      <sheetName val="2 S 05 302 03"/>
      <sheetName val="3 S 03 310 50"/>
      <sheetName val="3 S 03 329 51"/>
      <sheetName val="3 S 05 000 00"/>
      <sheetName val="3 S 05 001 00"/>
      <sheetName val="2 S 04 964 51"/>
      <sheetName val="3 S 08 302 53"/>
      <sheetName val="3 S 08 200 50"/>
      <sheetName val="5 S 02 511 52"/>
      <sheetName val="1 A 00 716 00"/>
      <sheetName val="1 A 00 717 00"/>
      <sheetName val="1 A 01 155 51"/>
      <sheetName val="1 A 01 739 51"/>
      <sheetName val="1 A 01 423 50"/>
      <sheetName val="1 A 01 760 51"/>
      <sheetName val="1 A 01 765 51"/>
      <sheetName val="1 A 01 735 51"/>
      <sheetName val="1 A 01 730 50"/>
      <sheetName val="1 A 01 730 51"/>
      <sheetName val="1 A 01 720 02"/>
      <sheetName val="1 A 01 720 00"/>
      <sheetName val="1 A 01 604 51"/>
      <sheetName val="1 A 01 751 51"/>
      <sheetName val="1 A 01 755 51"/>
      <sheetName val="1 A 01 418 51"/>
      <sheetName val="Adequação AGO 2002"/>
      <sheetName val="COMPARATIVO"/>
      <sheetName val="26ª M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âmetros Gerais"/>
      <sheetName val="Medição Completa det"/>
      <sheetName val="Medição Completa det2"/>
      <sheetName val="Medição Completa"/>
      <sheetName val="Medição (2"/>
      <sheetName val="Medição (2)"/>
      <sheetName val="CAPA"/>
      <sheetName val="Medição Líquida"/>
      <sheetName val="Boletim"/>
      <sheetName val="Memória de Cálculo - Resumo"/>
      <sheetName val="Memória de Cálculo"/>
      <sheetName val="Distribuição de Massas"/>
      <sheetName val="Quadro de Const Rodoviaria"/>
      <sheetName val="Boletim de Desempenho Parcial"/>
      <sheetName val="Pessoal"/>
      <sheetName val="Equipamentos"/>
      <sheetName val="Mapa de Chuva"/>
      <sheetName val="CAPA (2)"/>
      <sheetName val="CAPA (3)"/>
      <sheetName val="CAPA (8)"/>
      <sheetName val="CAPA (4)"/>
      <sheetName val="CAPA (9)"/>
      <sheetName val="CAPA (5)"/>
      <sheetName val="CAPA (7)"/>
      <sheetName val="DNER"/>
      <sheetName val="Crédito"/>
      <sheetName val="Quadro Const Rodoviaria"/>
      <sheetName val="CAPA (6)"/>
      <sheetName val="P A T O"/>
      <sheetName val="P A T O 98 D"/>
      <sheetName val="MP32"/>
      <sheetName val="Edital"/>
      <sheetName val="Fresagem e Remendos profundos"/>
      <sheetName val="P A T O 99 B"/>
      <sheetName val="plan1"/>
      <sheetName val="DMTs"/>
    </sheetNames>
    <sheetDataSet>
      <sheetData sheetId="0"/>
      <sheetData sheetId="1"/>
      <sheetData sheetId="2" refreshError="1"/>
      <sheetData sheetId="3"/>
      <sheetData sheetId="4" refreshError="1">
        <row r="143">
          <cell r="K143">
            <v>70224.815100000007</v>
          </cell>
        </row>
        <row r="144">
          <cell r="K144">
            <v>378057.35399999999</v>
          </cell>
        </row>
      </sheetData>
      <sheetData sheetId="5" refreshError="1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CRONOGRAMA"/>
      <sheetName val="BDI"/>
      <sheetName val="Planilhas aux."/>
      <sheetName val="INSUMOS"/>
      <sheetName val="PLANILHA 0S1"/>
      <sheetName val="CRONOFIFINAC OS1 VER 2"/>
      <sheetName val="CRONOFIFINAC OS2 VER 2"/>
      <sheetName val="CRONOFIFINAC OS2 SITIA"/>
      <sheetName val="PLANILHA OS2 "/>
      <sheetName val="CRONO FISICOFINAC OS3 "/>
      <sheetName val="PLANILHA OS3"/>
      <sheetName val="CRONOFIFINAC OS4"/>
      <sheetName val="PLANILHA OS4"/>
      <sheetName val="CRONOFIFINAC OS5 "/>
      <sheetName val="PLANILHA OS5"/>
      <sheetName val="CRONOFIFINAC OS7 "/>
      <sheetName val="PLANILHA OS7"/>
      <sheetName val="EQUIPAM BELEM"/>
      <sheetName val="O.S.12"/>
      <sheetName val="OS2BRAN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Testes"/>
      <sheetName val="Teor"/>
      <sheetName val="Capa Resumo"/>
      <sheetName val="Capa Anexo II"/>
      <sheetName val="Capa Anexo III"/>
      <sheetName val="Capa Anexo IV"/>
      <sheetName val="CRONFISFIN_"/>
      <sheetName val=" PIPEWORK 1  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CPV"/>
      <sheetName val="Planejado"/>
      <sheetName val="TPU-MARÇO_2002"/>
      <sheetName val="P A T O 98 D"/>
      <sheetName val="Preços"/>
      <sheetName val="Medição (2"/>
      <sheetName val="Medição Completa"/>
      <sheetName val="P A T O"/>
      <sheetName val="ficha medição"/>
      <sheetName val="procedimentos"/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Capa Memória de Calc"/>
      <sheetName val="DG"/>
      <sheetName val="p a t o 99 b"/>
      <sheetName val="SINALIZAÇÃO VERTICAL"/>
      <sheetName val="FWD-354BMG0001-PDD"/>
      <sheetName val="PD-LD-GRAFICOS"/>
      <sheetName val="FWD-354BMG0001-PDE"/>
      <sheetName val="PD-LE-GRAFICOS"/>
      <sheetName val="FWD-354BMG0001-SIMPLES"/>
      <sheetName val="PS-GRAF-DEF"/>
      <sheetName val="PS-GRAF-RAIO"/>
      <sheetName val="PROPOSTA REVISÃO"/>
      <sheetName val="ANEXO VI (2)"/>
      <sheetName val="ANEXO VIII (2)"/>
      <sheetName val="PREÇO NOVO"/>
      <sheetName val="Memoria de Calculo"/>
      <sheetName val="PROPOSTA REVISÃO (2)"/>
      <sheetName val="PROPOSTA REVISÃO (3)"/>
      <sheetName val="ANEXO VI"/>
      <sheetName val="ANEXO VIII"/>
      <sheetName val="comp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"/>
      <sheetName val="desmat. destoc 0,15m"/>
      <sheetName val="desmat. destoc 0,15 a 0,30m"/>
      <sheetName val="ECT DMT 50m"/>
      <sheetName val="ECT DMT 50-200m"/>
      <sheetName val="ECT DMT 200-400m "/>
      <sheetName val="ECT DMT 400-600m  "/>
      <sheetName val="ECT DMT 600-800m"/>
      <sheetName val="ECT DMT 800-1000m "/>
      <sheetName val="ECT DMT 1000-1200m "/>
      <sheetName val="ECT DMT 1200-1400m"/>
      <sheetName val="ECT DMT 1400-1600m "/>
      <sheetName val="ECT DMT 1600-1800m"/>
      <sheetName val="ECT DMT 1800-2000m"/>
      <sheetName val="ECT DMT 2000-3000m "/>
      <sheetName val="ECT DMT 3000-5000m"/>
      <sheetName val="Compactação Aterro 95%"/>
      <sheetName val="Compactação Aterro 100% "/>
      <sheetName val="Compactação  botafora"/>
      <sheetName val="Alvenaria pedra argam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Teor"/>
      <sheetName val="RESUMO-4ª MED"/>
      <sheetName val="C.U"/>
      <sheetName val="Capa Memória de Calc"/>
      <sheetName val="Capa Resumo"/>
      <sheetName val="Capa Documentação"/>
      <sheetName val="Capa Anexo I"/>
      <sheetName val="Capa Anexo II"/>
      <sheetName val="Capa Anexo III"/>
      <sheetName val="Capa Premissas"/>
      <sheetName val="Capa Caract. Seg."/>
      <sheetName val="Capa Anexo IV"/>
      <sheetName val="Capa Apres"/>
      <sheetName val="Capa Mapa"/>
      <sheetName val="450"/>
      <sheetName val="P A T O 98 D"/>
      <sheetName val="Orçamentária"/>
      <sheetName val="DG"/>
      <sheetName val="TrafContExpan-NoPrint"/>
      <sheetName val="TodasTraf-2000-NoPrint"/>
      <sheetName val="PROJETO"/>
      <sheetName val="Capa Caract_ Seg_"/>
      <sheetName val="COMPOS1"/>
      <sheetName val="DADOS"/>
      <sheetName val="Mat"/>
      <sheetName val="IDENTIFIC. EMPRESA - Q1"/>
      <sheetName val="P A T O 99 B"/>
      <sheetName val="SINALIZAÇÃO VERTICAL"/>
      <sheetName val="Cálculo"/>
      <sheetName val="Instalação e manutenção de cant"/>
      <sheetName val="RELATÓRIO"/>
      <sheetName val="12.Serviços(Cad)"/>
      <sheetName val="Resumo 1"/>
      <sheetName val="PACAJUS"/>
      <sheetName val="Carimbo de Nota"/>
      <sheetName val="Solum"/>
      <sheetName val="Plan2"/>
      <sheetName val="Plan3"/>
      <sheetName val="cobertura quadra"/>
      <sheetName val="CRON REF"/>
      <sheetName val="RESUMO_8ª MED"/>
      <sheetName val="BANCO"/>
      <sheetName val="Grafico Geral Orçamento"/>
      <sheetName val="procedimentos"/>
      <sheetName val="MEMÓRIA CONS MAT BET CONS"/>
      <sheetName val="CAL MAT BET CONSERVA "/>
      <sheetName val="COMP_SERVIÇOS"/>
      <sheetName val="MEMÓRIA MAT REC PLACA SINALIZ"/>
      <sheetName val="Vínculo (2)"/>
      <sheetName val="Calendário"/>
      <sheetName val="comp1"/>
      <sheetName val="PATO"/>
      <sheetName val="TRANSPORTE"/>
      <sheetName val="1.4 5 S 01 100 01"/>
      <sheetName val="APOIO_SICRINHO"/>
      <sheetName val="Folha de Medição"/>
      <sheetName val="desmat__destoc_0,15m"/>
      <sheetName val="desmat__destoc_0,15_a_0,30m"/>
      <sheetName val="ECT_DMT_50m"/>
      <sheetName val="ECT_DMT_50-200m"/>
      <sheetName val="ECT_DMT_200-400m_"/>
      <sheetName val="ECT_DMT_400-600m__"/>
      <sheetName val="ECT_DMT_600-800m"/>
      <sheetName val="ECT_DMT_800-1000m_"/>
      <sheetName val="ECT_DMT_1000-1200m_"/>
      <sheetName val="ECT_DMT_1200-1400m"/>
      <sheetName val="ECT_DMT_1400-1600m_"/>
      <sheetName val="ECT_DMT_1600-1800m"/>
      <sheetName val="ECT_DMT_1800-2000m"/>
      <sheetName val="ECT_DMT_2000-3000m_"/>
      <sheetName val="ECT_DMT_3000-5000m"/>
      <sheetName val="Compactação_Aterro_95%"/>
      <sheetName val="Compactação_Aterro_100%_"/>
      <sheetName val="Compactação__botafora"/>
      <sheetName val="Alvenaria_pedra_argam"/>
      <sheetName val="Alvenaria_tijolo"/>
      <sheetName val="AUXILIAR_Dentes_BDTC_1,00m_"/>
      <sheetName val="AUXILIAR_Dentes_BDTC_1,20m_"/>
      <sheetName val="AUXILIAR_Dentes_BSTC_0,60m"/>
      <sheetName val="AUXILIAR_Dentes_BSTC_0,80m_"/>
      <sheetName val="AUXILIAR_Dentes_BSTC_1,00m_"/>
      <sheetName val="AUXILIAR_Dentes_BSTC_1,20m__"/>
      <sheetName val="Usinagem_CBUQ"/>
      <sheetName val="Forma_comum"/>
      <sheetName val="Forma_compensada_resinada"/>
      <sheetName val="AUXILIAR_Concreto_magro"/>
      <sheetName val="AUXILIAR_Concreto_10_MPa"/>
      <sheetName val="AUXILIAR_Concreto_12_MPa"/>
      <sheetName val="AUXILIAR_Concreto_15_MPa"/>
      <sheetName val="Concr__estr__18_MPa_Convencio"/>
      <sheetName val="AUXILIAR_Concreto_22_MPa"/>
      <sheetName val="AUXILIAR_Concreto_18_MPa"/>
      <sheetName val="AUXILIAR_Ciclópico_12_MPa"/>
      <sheetName val="AUXILIAR_Argamassa_1-3"/>
      <sheetName val="AUXILIAR_Argamassa_1-4"/>
      <sheetName val="Fabricação_balizador"/>
      <sheetName val="Concreto_18_MPa_(mourão)"/>
      <sheetName val="Mourão_esticador_cerca"/>
      <sheetName val="Mourão_suporte_cerca"/>
      <sheetName val="AUXILIAR_tubo_perfurado"/>
      <sheetName val="AUXILIAR_tubo_poroso"/>
      <sheetName val="AUXILIAR_tubo_d=30cm"/>
      <sheetName val="AUXILIAR_tubo_d=60cm_"/>
      <sheetName val="AUXILIAR_tubo_d=80cm"/>
      <sheetName val="AUXILIAR_tubo_d=1,0m_"/>
      <sheetName val="AUXILIAR_tubo_d=1,20m"/>
      <sheetName val="Confecção_Placa_sinalização"/>
      <sheetName val="Confecção_suporte_placa_sinal"/>
      <sheetName val="AUXILIAR_lastro_brita"/>
      <sheetName val="Compactação__manual"/>
      <sheetName val="Reaterro_e_compactação"/>
      <sheetName val="Escavação_mecanica_e_reaterro"/>
      <sheetName val="Valeta_VPC_01"/>
      <sheetName val="Valeta_VPA_01"/>
      <sheetName val="Dreno_DPS_01"/>
      <sheetName val="Dreno_DPS_02"/>
      <sheetName val="Dreno_DPS_07"/>
      <sheetName val="Dreno_DPS_08"/>
      <sheetName val="Boca_saída_dreno_BSD_01"/>
      <sheetName val="Boca_saída_dreno_BSD_02"/>
      <sheetName val="Sarjeta_STC_02"/>
      <sheetName val="RESUMO-4ª_MED"/>
      <sheetName val="C_U"/>
      <sheetName val="Capa_Memória_de_Calc"/>
      <sheetName val="Capa_Resumo"/>
      <sheetName val="Capa_Documentação"/>
      <sheetName val="Capa_Anexo_I"/>
      <sheetName val="Capa_Anexo_II"/>
      <sheetName val="Capa_Anexo_III"/>
      <sheetName val="Capa_Premissas"/>
      <sheetName val="Capa_Caract__Seg_"/>
      <sheetName val="Capa_Anexo_IV"/>
      <sheetName val="Capa_Apres"/>
      <sheetName val="Capa_Mapa"/>
      <sheetName val="P_A_T_O_98_D"/>
      <sheetName val="Capa_Caract__Seg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"/>
      <sheetName val="BDI "/>
      <sheetName val="FLUXO - EXECUÇÃO PRÓPRIA"/>
      <sheetName val="FLUXO - FAT-DIRETO"/>
      <sheetName val="RES-FIN"/>
      <sheetName val="DEFIN"/>
      <sheetName val="RESUMO"/>
      <sheetName val="CONSIDERAÇÕES"/>
      <sheetName val="CAPA"/>
      <sheetName val="orçamento_global"/>
      <sheetName val="Estudo"/>
      <sheetName val="points"/>
      <sheetName val="450"/>
      <sheetName val="Medição (2"/>
      <sheetName val="Medição Completa"/>
      <sheetName val="P A T O"/>
      <sheetName val="ACOPL ENG"/>
      <sheetName val="henfel"/>
      <sheetName val="Voith"/>
      <sheetName val="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2"/>
      <sheetName val="BDI"/>
      <sheetName val="equipes tipicas"/>
      <sheetName val="bd custo"/>
      <sheetName val="bd mo"/>
      <sheetName val="bd mat"/>
      <sheetName val="recursos"/>
      <sheetName val="planilha"/>
    </sheetNames>
    <sheetDataSet>
      <sheetData sheetId="0" refreshError="1"/>
      <sheetData sheetId="1" refreshError="1">
        <row r="85">
          <cell r="E85">
            <v>1</v>
          </cell>
        </row>
        <row r="97">
          <cell r="E97">
            <v>1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Equipamentos"/>
      <sheetName val="Mão de Obra"/>
      <sheetName val="Encargos Sociais"/>
      <sheetName val="DMTs"/>
      <sheetName val="BDI"/>
      <sheetName val="Materiais"/>
      <sheetName val="Resumo CBEMI"/>
      <sheetName val="Planilha de Preços"/>
      <sheetName val="Cronograma Físico"/>
      <sheetName val="Cronograma Financeiro"/>
      <sheetName val="Capa 1.2"/>
      <sheetName val="Equipe Mecânica"/>
      <sheetName val="Incidência Auxiliar"/>
      <sheetName val="Capa 2"/>
      <sheetName val="Reparos Localizados"/>
      <sheetName val="Capa 3"/>
      <sheetName val="Restauração"/>
      <sheetName val="Capa 5"/>
      <sheetName val="Manutenção Pavimentos"/>
      <sheetName val="Capa 6"/>
      <sheetName val="Conservação"/>
      <sheetName val="Conservação Inicial"/>
      <sheetName val="Conservação Rotineira"/>
      <sheetName val="Capa 7"/>
      <sheetName val="Materiais Betuminosos"/>
      <sheetName val="Capa 8"/>
      <sheetName val="Auxiliares"/>
      <sheetName val="CHE"/>
      <sheetName val="INVENTÁRIO"/>
      <sheetName val="450"/>
      <sheetName val="FLUXO - EXECUÇÃO PRÓPRIA"/>
      <sheetName val="Medição (2"/>
      <sheetName val="Medição Comple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OAE"/>
      <sheetName val="OAE"/>
      <sheetName val="NOVAS "/>
      <sheetName val="RESTAURAÇÃO "/>
      <sheetName val="Transp"/>
      <sheetName val="F.Transporte (2)"/>
      <sheetName val="F.Transporte"/>
      <sheetName val="BR-230 POMBAL-S.GONÇALO"/>
      <sheetName val="TrafContExpan-NoPrint"/>
      <sheetName val="TodasTraf-2000-NoPrint"/>
      <sheetName val="BASE DE BUSCA"/>
      <sheetName val="FRETE"/>
      <sheetName val="Equipamentos"/>
      <sheetName val="Table 1"/>
      <sheetName val="Preços Revisados-OAE-SEPLANE-(2"/>
      <sheetName val="REP 01"/>
      <sheetName val="MC REP 01"/>
      <sheetName val="COMPOSIÇÃO"/>
      <sheetName val="FATOR K"/>
      <sheetName val="BDI "/>
      <sheetName val="ENCARGOS"/>
      <sheetName val="CPUs"/>
      <sheetName val="CFF"/>
      <sheetName val="CPU"/>
      <sheetName val="COTAÇÃO DE PREÇ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 refreshError="1"/>
      <sheetData sheetId="18" refreshError="1"/>
      <sheetData sheetId="19"/>
      <sheetData sheetId="20"/>
      <sheetData sheetId="21" refreshError="1"/>
      <sheetData sheetId="22"/>
      <sheetData sheetId="23"/>
      <sheetData sheetId="24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Quadro qdade 2 anos"/>
      <sheetName val="P A T O"/>
      <sheetName val="Transporte"/>
      <sheetName val="Croqui Local. Mat."/>
      <sheetName val="Material Betuminoso"/>
      <sheetName val="Ind corr transp mat asf"/>
      <sheetName val="Cronograma"/>
      <sheetName val="comp cust transp equip"/>
      <sheetName val="Mobilização"/>
      <sheetName val="Inst. e Canteiro"/>
      <sheetName val="Adequação AGO 2002"/>
      <sheetName val="COMPARATIVO"/>
      <sheetName val="26ª ME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Índices de Reajustamento"/>
      <sheetName val="Planilha"/>
      <sheetName val="Acomp. Medição"/>
      <sheetName val="Planilha com Reajustamento"/>
      <sheetName val="Planilha Comparativa - Custo"/>
      <sheetName val="S Trecho KM 166 - KM 370"/>
      <sheetName val="RESTAURAÇÃO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Teor"/>
    </sheetNames>
    <definedNames>
      <definedName name="PassaExtenso"/>
    </definedNames>
    <sheetDataSet>
      <sheetData sheetId="0" refreshError="1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TO"/>
      <sheetName val="Transp com"/>
      <sheetName val="Transp carro"/>
      <sheetName val="Transp esp"/>
      <sheetName val="CRONOGRAMA"/>
      <sheetName val="Gráfico"/>
      <sheetName val="MÃO DE OBRA"/>
      <sheetName val="EQP2"/>
      <sheetName val="02.200.00"/>
      <sheetName val="02.400.00"/>
      <sheetName val="02.530.01"/>
      <sheetName val="03.329.00"/>
      <sheetName val="03.370.00"/>
      <sheetName val="03.940.00"/>
      <sheetName val="04.000.00"/>
      <sheetName val="08.100.00"/>
      <sheetName val="08.101.01"/>
      <sheetName val="08.103.00"/>
      <sheetName val="08.109.00"/>
      <sheetName val="08.300.01"/>
      <sheetName val="08.301.02"/>
      <sheetName val="08.302.01"/>
      <sheetName val="08.302.02"/>
      <sheetName val="08.402.00"/>
      <sheetName val="08.404.00"/>
      <sheetName val="08.409.01"/>
      <sheetName val="08.500.00"/>
      <sheetName val="08.510.00"/>
      <sheetName val="08.900.00"/>
      <sheetName val="08.910.00"/>
      <sheetName val="09.002.00"/>
      <sheetName val="09.002.01"/>
      <sheetName val="09.002.03"/>
      <sheetName val="E.4.12"/>
      <sheetName val="01.200.00"/>
      <sheetName val="09.517.00"/>
      <sheetName val="09.517.02"/>
      <sheetName val="09.512.13"/>
      <sheetName val="09.512.14"/>
      <sheetName val="09.517.03"/>
      <sheetName val="Simulação"/>
      <sheetName val="Resumo"/>
      <sheetName val="EQUIPAMENTO"/>
      <sheetName val="MATERIAL"/>
      <sheetName val="Alteração"/>
      <sheetName val="CAPACIDA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>
        <row r="4">
          <cell r="A4">
            <v>36678</v>
          </cell>
        </row>
      </sheetData>
      <sheetData sheetId="42" refreshError="1"/>
      <sheetData sheetId="43"/>
      <sheetData sheetId="44" refreshError="1"/>
      <sheetData sheetId="45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Lançamentos"/>
      <sheetName val="Decofin"/>
      <sheetName val="Solicitação de Numerário"/>
      <sheetName val="Tipo Despesa"/>
      <sheetName val="Dados"/>
      <sheetName val="MARSHALL"/>
      <sheetName val="Anual"/>
      <sheetName val="Orçamento"/>
      <sheetName val="Regula"/>
      <sheetName val="Base"/>
      <sheetName val="Sub-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1</v>
          </cell>
          <cell r="B3">
            <v>97542.158978339547</v>
          </cell>
          <cell r="C3">
            <v>88791.283449391296</v>
          </cell>
          <cell r="D3">
            <v>186333.44242773083</v>
          </cell>
          <cell r="E3">
            <v>214283.45879189044</v>
          </cell>
          <cell r="F3">
            <v>42.409634338408502</v>
          </cell>
          <cell r="G3">
            <v>38.604905847561433</v>
          </cell>
          <cell r="H3">
            <v>81.014540185969935</v>
          </cell>
          <cell r="I3">
            <v>48.771079489169772</v>
          </cell>
          <cell r="J3">
            <v>44.395641724695643</v>
          </cell>
          <cell r="K3">
            <v>93.166721213865415</v>
          </cell>
          <cell r="L3">
            <v>51.209633463628265</v>
          </cell>
          <cell r="M3">
            <v>46.61542381093043</v>
          </cell>
          <cell r="N3">
            <v>97.825057274558702</v>
          </cell>
        </row>
        <row r="4">
          <cell r="A4">
            <v>2</v>
          </cell>
          <cell r="B4">
            <v>97870.365804127825</v>
          </cell>
          <cell r="C4">
            <v>90039.025969839815</v>
          </cell>
          <cell r="D4">
            <v>187909.39177396765</v>
          </cell>
          <cell r="E4">
            <v>216095.80054006277</v>
          </cell>
          <cell r="F4">
            <v>42.552332958316448</v>
          </cell>
          <cell r="G4">
            <v>39.147402595582527</v>
          </cell>
          <cell r="H4">
            <v>81.699735553898975</v>
          </cell>
          <cell r="I4">
            <v>48.935182902063914</v>
          </cell>
          <cell r="J4">
            <v>45.019512984919899</v>
          </cell>
          <cell r="K4">
            <v>93.954695886983814</v>
          </cell>
          <cell r="L4">
            <v>51.381942047167115</v>
          </cell>
          <cell r="M4">
            <v>47.270488634165893</v>
          </cell>
          <cell r="N4">
            <v>98.652430681333016</v>
          </cell>
        </row>
      </sheetData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KANAFLEX"/>
      <sheetName val="NOVOTUB"/>
      <sheetName val="MEDIDAS"/>
      <sheetName val="CUSTO LARANJEIRAS"/>
      <sheetName val="Plan 2.7"/>
      <sheetName val="planilha"/>
      <sheetName val="FLUXO - EXECUÇÃO PRÓPRIA"/>
      <sheetName val="KREBS (original)"/>
      <sheetName val="Betim JT"/>
      <sheetName val="Índices de Reajustamento"/>
      <sheetName val="P A T O"/>
      <sheetName val="Equipamentos"/>
      <sheetName val="Nível de Esforço"/>
      <sheetName val="Medição (2"/>
      <sheetName val="Plan1"/>
      <sheetName val="ETIQUETA"/>
      <sheetName val="projeto"/>
      <sheetName val="Calend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">
          <cell r="A3">
            <v>1</v>
          </cell>
          <cell r="B3">
            <v>97542.158978339547</v>
          </cell>
          <cell r="C3">
            <v>88791.283449391296</v>
          </cell>
          <cell r="D3">
            <v>186333.44242773083</v>
          </cell>
          <cell r="E3">
            <v>214283.45879189044</v>
          </cell>
          <cell r="F3">
            <v>42.409634338408502</v>
          </cell>
          <cell r="G3">
            <v>38.604905847561433</v>
          </cell>
          <cell r="H3">
            <v>81.014540185969935</v>
          </cell>
          <cell r="I3">
            <v>48.771079489169772</v>
          </cell>
          <cell r="J3">
            <v>44.395641724695643</v>
          </cell>
          <cell r="K3">
            <v>93.166721213865415</v>
          </cell>
          <cell r="L3">
            <v>51.209633463628265</v>
          </cell>
          <cell r="M3">
            <v>46.61542381093043</v>
          </cell>
          <cell r="N3">
            <v>97.825057274558702</v>
          </cell>
        </row>
        <row r="4">
          <cell r="A4">
            <v>2</v>
          </cell>
          <cell r="B4">
            <v>97870.365804127825</v>
          </cell>
          <cell r="C4">
            <v>90039.025969839815</v>
          </cell>
          <cell r="D4">
            <v>187909.39177396765</v>
          </cell>
          <cell r="E4">
            <v>216095.80054006277</v>
          </cell>
          <cell r="F4">
            <v>42.552332958316448</v>
          </cell>
          <cell r="G4">
            <v>39.147402595582527</v>
          </cell>
          <cell r="H4">
            <v>81.699735553898975</v>
          </cell>
          <cell r="I4">
            <v>48.935182902063914</v>
          </cell>
          <cell r="J4">
            <v>45.019512984919899</v>
          </cell>
          <cell r="K4">
            <v>93.954695886983814</v>
          </cell>
          <cell r="L4">
            <v>51.381942047167115</v>
          </cell>
          <cell r="M4">
            <v>47.270488634165893</v>
          </cell>
          <cell r="N4">
            <v>98.652430681333016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960887"/>
      <sheetName val="Resumo"/>
    </sheetNames>
    <definedNames>
      <definedName name="PassaExtenso"/>
    </definedNames>
    <sheetDataSet>
      <sheetData sheetId="0" refreshError="1"/>
      <sheetData sheetId="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AMENTOS DELTA"/>
      <sheetName val="ESTOQUE"/>
    </sheetNames>
    <definedNames>
      <definedName name="llllllll" refersTo="#REF!" sheetId="0"/>
    </definedNames>
    <sheetDataSet>
      <sheetData sheetId="0"/>
      <sheetData sheetId="1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A3">
            <v>1</v>
          </cell>
          <cell r="B3">
            <v>518494.27792361024</v>
          </cell>
          <cell r="C3">
            <v>562145.609613879</v>
          </cell>
          <cell r="D3">
            <v>1080639.8875374892</v>
          </cell>
          <cell r="E3">
            <v>1242735.8706681125</v>
          </cell>
          <cell r="F3">
            <v>56.388719730680833</v>
          </cell>
          <cell r="G3">
            <v>61.136009745935723</v>
          </cell>
          <cell r="H3">
            <v>117.52472947661656</v>
          </cell>
          <cell r="I3">
            <v>64.847027690282957</v>
          </cell>
          <cell r="J3">
            <v>70.306411207826073</v>
          </cell>
          <cell r="K3">
            <v>135.15343889810902</v>
          </cell>
          <cell r="L3">
            <v>68.089379074797108</v>
          </cell>
          <cell r="M3">
            <v>73.821731768217376</v>
          </cell>
          <cell r="N3">
            <v>141.91111084301448</v>
          </cell>
        </row>
        <row r="4">
          <cell r="A4">
            <v>2</v>
          </cell>
          <cell r="B4">
            <v>186254.49299436976</v>
          </cell>
          <cell r="C4">
            <v>184020.52844882343</v>
          </cell>
          <cell r="D4">
            <v>370275.0214431932</v>
          </cell>
          <cell r="E4">
            <v>425816.27465967217</v>
          </cell>
          <cell r="F4">
            <v>49.734177034544665</v>
          </cell>
          <cell r="G4">
            <v>49.137657796748577</v>
          </cell>
          <cell r="H4">
            <v>98.871834831293242</v>
          </cell>
          <cell r="I4">
            <v>57.19430358972636</v>
          </cell>
          <cell r="J4">
            <v>56.508306466260862</v>
          </cell>
          <cell r="K4">
            <v>113.70261005598722</v>
          </cell>
          <cell r="L4">
            <v>60.054018769212682</v>
          </cell>
          <cell r="M4">
            <v>59.333721789573907</v>
          </cell>
          <cell r="N4">
            <v>119.38774055878659</v>
          </cell>
        </row>
        <row r="5">
          <cell r="A5">
            <v>3</v>
          </cell>
          <cell r="B5">
            <v>29480.41258811548</v>
          </cell>
          <cell r="C5">
            <v>28320.395229736103</v>
          </cell>
          <cell r="D5">
            <v>57800.807817851586</v>
          </cell>
          <cell r="E5">
            <v>66470.928990529312</v>
          </cell>
          <cell r="F5">
            <v>47.549052561476579</v>
          </cell>
          <cell r="G5">
            <v>45.678056822155007</v>
          </cell>
          <cell r="H5">
            <v>93.227109383631586</v>
          </cell>
          <cell r="I5">
            <v>54.681410445698063</v>
          </cell>
          <cell r="J5">
            <v>52.529765345478253</v>
          </cell>
          <cell r="K5">
            <v>107.21117579117632</v>
          </cell>
          <cell r="L5">
            <v>57.415480967982965</v>
          </cell>
          <cell r="M5">
            <v>55.156253612752167</v>
          </cell>
          <cell r="N5">
            <v>112.57173458073513</v>
          </cell>
        </row>
        <row r="6">
          <cell r="A6">
            <v>4</v>
          </cell>
          <cell r="B6">
            <v>39865.056278103984</v>
          </cell>
          <cell r="C6">
            <v>36288.611496707745</v>
          </cell>
          <cell r="D6">
            <v>76153.667774811736</v>
          </cell>
          <cell r="E6">
            <v>87576.717941033494</v>
          </cell>
          <cell r="F6">
            <v>42.409634338408495</v>
          </cell>
          <cell r="G6">
            <v>38.604905847561433</v>
          </cell>
          <cell r="H6">
            <v>81.014540185969935</v>
          </cell>
          <cell r="I6">
            <v>48.771079489169765</v>
          </cell>
          <cell r="J6">
            <v>44.395641724695643</v>
          </cell>
          <cell r="K6">
            <v>93.166721213865401</v>
          </cell>
          <cell r="L6">
            <v>51.209633463628258</v>
          </cell>
          <cell r="M6">
            <v>46.61542381093043</v>
          </cell>
          <cell r="N6">
            <v>97.825057274558688</v>
          </cell>
        </row>
        <row r="7">
          <cell r="A7">
            <v>9</v>
          </cell>
          <cell r="B7">
            <v>562517.81878119963</v>
          </cell>
          <cell r="C7">
            <v>527913.33489730232</v>
          </cell>
          <cell r="D7">
            <v>1090431.153678502</v>
          </cell>
          <cell r="E7">
            <v>1253995.8267302772</v>
          </cell>
          <cell r="F7">
            <v>61.176489263860752</v>
          </cell>
          <cell r="G7">
            <v>57.413086992637552</v>
          </cell>
          <cell r="H7">
            <v>118.5895762564983</v>
          </cell>
          <cell r="I7">
            <v>70.35296265343986</v>
          </cell>
          <cell r="J7">
            <v>66.025050041533177</v>
          </cell>
          <cell r="K7">
            <v>136.37801269497305</v>
          </cell>
          <cell r="L7">
            <v>73.870610786111854</v>
          </cell>
          <cell r="M7">
            <v>69.326302543609842</v>
          </cell>
          <cell r="N7">
            <v>143.1969133297217</v>
          </cell>
        </row>
        <row r="8">
          <cell r="A8">
            <v>10</v>
          </cell>
          <cell r="B8">
            <v>184553.81575352681</v>
          </cell>
          <cell r="C8">
            <v>173072.66133394209</v>
          </cell>
          <cell r="D8">
            <v>357626.4770874689</v>
          </cell>
          <cell r="E8">
            <v>411270.44865058921</v>
          </cell>
          <cell r="F8">
            <v>49.280057611088601</v>
          </cell>
          <cell r="G8">
            <v>46.214328794110038</v>
          </cell>
          <cell r="H8">
            <v>95.49438640519864</v>
          </cell>
          <cell r="I8">
            <v>56.67206625275189</v>
          </cell>
          <cell r="J8">
            <v>53.146478113226543</v>
          </cell>
          <cell r="K8">
            <v>109.81854436597843</v>
          </cell>
          <cell r="L8">
            <v>59.505669565389489</v>
          </cell>
          <cell r="M8">
            <v>55.803802018887872</v>
          </cell>
          <cell r="N8">
            <v>115.30947158427736</v>
          </cell>
        </row>
        <row r="9">
          <cell r="A9">
            <v>11</v>
          </cell>
          <cell r="B9">
            <v>29696.756146515567</v>
          </cell>
          <cell r="C9">
            <v>25940.466250804697</v>
          </cell>
          <cell r="D9">
            <v>55637.222397320264</v>
          </cell>
          <cell r="E9">
            <v>63982.8057569183</v>
          </cell>
          <cell r="F9">
            <v>47.897993784702528</v>
          </cell>
          <cell r="G9">
            <v>41.839461694846285</v>
          </cell>
          <cell r="H9">
            <v>89.737455479548814</v>
          </cell>
          <cell r="I9">
            <v>55.082692852407902</v>
          </cell>
          <cell r="J9">
            <v>48.115380949073227</v>
          </cell>
          <cell r="K9">
            <v>103.19807380148113</v>
          </cell>
          <cell r="L9">
            <v>57.836827495028302</v>
          </cell>
          <cell r="M9">
            <v>50.521149996526894</v>
          </cell>
          <cell r="N9">
            <v>108.3579774915552</v>
          </cell>
        </row>
        <row r="10">
          <cell r="A10">
            <v>12</v>
          </cell>
          <cell r="B10">
            <v>41691.192980817468</v>
          </cell>
          <cell r="C10">
            <v>34711.758439847574</v>
          </cell>
          <cell r="D10">
            <v>76402.951420665049</v>
          </cell>
          <cell r="E10">
            <v>87863.394133764799</v>
          </cell>
          <cell r="F10">
            <v>44.352332958316453</v>
          </cell>
          <cell r="G10">
            <v>36.927402595582528</v>
          </cell>
          <cell r="H10">
            <v>81.279735553898973</v>
          </cell>
          <cell r="I10">
            <v>51.005182902063915</v>
          </cell>
          <cell r="J10">
            <v>42.466512984919902</v>
          </cell>
          <cell r="K10">
            <v>93.471695886983809</v>
          </cell>
          <cell r="L10">
            <v>53.555442047167112</v>
          </cell>
          <cell r="M10">
            <v>44.589838634165901</v>
          </cell>
          <cell r="N10">
            <v>98.14528068133302</v>
          </cell>
        </row>
        <row r="14">
          <cell r="D14">
            <v>1584869.384573346</v>
          </cell>
          <cell r="E14">
            <v>1822599.7922593474</v>
          </cell>
        </row>
        <row r="16">
          <cell r="E16">
            <v>237730.40768600139</v>
          </cell>
        </row>
        <row r="18">
          <cell r="E18">
            <v>0.14999999999999969</v>
          </cell>
        </row>
      </sheetData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EMPRESA"/>
      <sheetName val="CUSTO EMPRESA"/>
      <sheetName val="RESUMO"/>
      <sheetName val="KANAFLEX"/>
      <sheetName val="NOVOTUB"/>
      <sheetName val="MEDIDAS"/>
      <sheetName val="CUSTO ZONA SUL"/>
      <sheetName val="CUSTO LARANJEIRAS"/>
      <sheetName val="LEIS_H"/>
      <sheetName val="LEIS_M"/>
      <sheetName val="LIMPEZA DE SARJETA _ DESCARGA"/>
      <sheetName val="Plan 2.7"/>
      <sheetName val="Geral"/>
      <sheetName val="Índices de Reajustamento"/>
      <sheetName val="P A T O"/>
      <sheetName val="EXPORTAR"/>
      <sheetName val="resumo_aut1"/>
    </sheetNames>
    <sheetDataSet>
      <sheetData sheetId="0">
        <row r="3">
          <cell r="A3">
            <v>1</v>
          </cell>
        </row>
      </sheetData>
      <sheetData sheetId="1">
        <row r="3">
          <cell r="A3">
            <v>1</v>
          </cell>
        </row>
      </sheetData>
      <sheetData sheetId="2"/>
      <sheetData sheetId="3"/>
      <sheetData sheetId="4"/>
      <sheetData sheetId="5">
        <row r="3">
          <cell r="A3">
            <v>1</v>
          </cell>
        </row>
      </sheetData>
      <sheetData sheetId="6">
        <row r="3">
          <cell r="A3">
            <v>1</v>
          </cell>
          <cell r="B3">
            <v>518494.27792361024</v>
          </cell>
          <cell r="C3">
            <v>562145.609613879</v>
          </cell>
          <cell r="D3">
            <v>1080639.8875374892</v>
          </cell>
          <cell r="E3">
            <v>1242735.8706681125</v>
          </cell>
          <cell r="F3">
            <v>56.388719730680833</v>
          </cell>
          <cell r="G3">
            <v>61.136009745935723</v>
          </cell>
          <cell r="H3">
            <v>117.52472947661656</v>
          </cell>
          <cell r="I3">
            <v>64.847027690282957</v>
          </cell>
          <cell r="J3">
            <v>70.306411207826073</v>
          </cell>
          <cell r="K3">
            <v>135.15343889810902</v>
          </cell>
          <cell r="L3">
            <v>68.089379074797108</v>
          </cell>
          <cell r="M3">
            <v>73.821731768217376</v>
          </cell>
          <cell r="N3">
            <v>141.91111084301448</v>
          </cell>
        </row>
        <row r="4">
          <cell r="A4">
            <v>2</v>
          </cell>
          <cell r="B4">
            <v>186254.49299436976</v>
          </cell>
          <cell r="C4">
            <v>184020.52844882343</v>
          </cell>
          <cell r="D4">
            <v>370275.0214431932</v>
          </cell>
          <cell r="E4">
            <v>425816.27465967217</v>
          </cell>
          <cell r="F4">
            <v>49.734177034544665</v>
          </cell>
          <cell r="G4">
            <v>49.137657796748577</v>
          </cell>
          <cell r="H4">
            <v>98.871834831293242</v>
          </cell>
          <cell r="I4">
            <v>57.19430358972636</v>
          </cell>
          <cell r="J4">
            <v>56.508306466260862</v>
          </cell>
          <cell r="K4">
            <v>113.70261005598722</v>
          </cell>
          <cell r="L4">
            <v>60.054018769212682</v>
          </cell>
          <cell r="M4">
            <v>59.333721789573907</v>
          </cell>
          <cell r="N4">
            <v>119.38774055878659</v>
          </cell>
        </row>
        <row r="5">
          <cell r="A5">
            <v>3</v>
          </cell>
          <cell r="B5">
            <v>29480.41258811548</v>
          </cell>
          <cell r="C5">
            <v>28320.395229736103</v>
          </cell>
          <cell r="D5">
            <v>57800.807817851586</v>
          </cell>
          <cell r="E5">
            <v>66470.928990529312</v>
          </cell>
          <cell r="F5">
            <v>47.549052561476579</v>
          </cell>
          <cell r="G5">
            <v>45.678056822155007</v>
          </cell>
          <cell r="H5">
            <v>93.227109383631586</v>
          </cell>
          <cell r="I5">
            <v>54.681410445698063</v>
          </cell>
          <cell r="J5">
            <v>52.529765345478253</v>
          </cell>
          <cell r="K5">
            <v>107.21117579117632</v>
          </cell>
          <cell r="L5">
            <v>57.415480967982965</v>
          </cell>
          <cell r="M5">
            <v>55.156253612752167</v>
          </cell>
          <cell r="N5">
            <v>112.57173458073513</v>
          </cell>
        </row>
        <row r="6">
          <cell r="A6">
            <v>4</v>
          </cell>
          <cell r="B6">
            <v>39865.056278103984</v>
          </cell>
          <cell r="C6">
            <v>36288.611496707745</v>
          </cell>
          <cell r="D6">
            <v>76153.667774811736</v>
          </cell>
          <cell r="E6">
            <v>87576.717941033494</v>
          </cell>
          <cell r="F6">
            <v>42.409634338408495</v>
          </cell>
          <cell r="G6">
            <v>38.604905847561433</v>
          </cell>
          <cell r="H6">
            <v>81.014540185969935</v>
          </cell>
          <cell r="I6">
            <v>48.771079489169765</v>
          </cell>
          <cell r="J6">
            <v>44.395641724695643</v>
          </cell>
          <cell r="K6">
            <v>93.166721213865401</v>
          </cell>
          <cell r="L6">
            <v>51.209633463628258</v>
          </cell>
          <cell r="M6">
            <v>46.61542381093043</v>
          </cell>
          <cell r="N6">
            <v>97.825057274558688</v>
          </cell>
        </row>
        <row r="7">
          <cell r="A7">
            <v>9</v>
          </cell>
          <cell r="B7">
            <v>562517.81878119963</v>
          </cell>
          <cell r="C7">
            <v>527913.33489730232</v>
          </cell>
          <cell r="D7">
            <v>1090431.153678502</v>
          </cell>
          <cell r="E7">
            <v>1253995.8267302772</v>
          </cell>
          <cell r="F7">
            <v>61.176489263860752</v>
          </cell>
          <cell r="G7">
            <v>57.413086992637552</v>
          </cell>
          <cell r="H7">
            <v>118.5895762564983</v>
          </cell>
          <cell r="I7">
            <v>70.35296265343986</v>
          </cell>
          <cell r="J7">
            <v>66.025050041533177</v>
          </cell>
          <cell r="K7">
            <v>136.37801269497305</v>
          </cell>
          <cell r="L7">
            <v>73.870610786111854</v>
          </cell>
          <cell r="M7">
            <v>69.326302543609842</v>
          </cell>
          <cell r="N7">
            <v>143.1969133297217</v>
          </cell>
        </row>
        <row r="8">
          <cell r="A8">
            <v>10</v>
          </cell>
          <cell r="B8">
            <v>184553.81575352681</v>
          </cell>
          <cell r="C8">
            <v>173072.66133394209</v>
          </cell>
          <cell r="D8">
            <v>357626.4770874689</v>
          </cell>
          <cell r="E8">
            <v>411270.44865058921</v>
          </cell>
          <cell r="F8">
            <v>49.280057611088601</v>
          </cell>
          <cell r="G8">
            <v>46.214328794110038</v>
          </cell>
          <cell r="H8">
            <v>95.49438640519864</v>
          </cell>
          <cell r="I8">
            <v>56.67206625275189</v>
          </cell>
          <cell r="J8">
            <v>53.146478113226543</v>
          </cell>
          <cell r="K8">
            <v>109.81854436597843</v>
          </cell>
          <cell r="L8">
            <v>59.505669565389489</v>
          </cell>
          <cell r="M8">
            <v>55.803802018887872</v>
          </cell>
          <cell r="N8">
            <v>115.30947158427736</v>
          </cell>
        </row>
        <row r="9">
          <cell r="A9">
            <v>11</v>
          </cell>
          <cell r="B9">
            <v>29696.756146515567</v>
          </cell>
          <cell r="C9">
            <v>25940.466250804697</v>
          </cell>
          <cell r="D9">
            <v>55637.222397320264</v>
          </cell>
          <cell r="E9">
            <v>63982.8057569183</v>
          </cell>
          <cell r="F9">
            <v>47.897993784702528</v>
          </cell>
          <cell r="G9">
            <v>41.839461694846285</v>
          </cell>
          <cell r="H9">
            <v>89.737455479548814</v>
          </cell>
          <cell r="I9">
            <v>55.082692852407902</v>
          </cell>
          <cell r="J9">
            <v>48.115380949073227</v>
          </cell>
          <cell r="K9">
            <v>103.19807380148113</v>
          </cell>
          <cell r="L9">
            <v>57.836827495028302</v>
          </cell>
          <cell r="M9">
            <v>50.521149996526894</v>
          </cell>
          <cell r="N9">
            <v>108.3579774915552</v>
          </cell>
        </row>
        <row r="10">
          <cell r="A10">
            <v>12</v>
          </cell>
          <cell r="B10">
            <v>41691.192980817468</v>
          </cell>
          <cell r="C10">
            <v>34711.758439847574</v>
          </cell>
          <cell r="D10">
            <v>76402.951420665049</v>
          </cell>
          <cell r="E10">
            <v>87863.394133764799</v>
          </cell>
          <cell r="F10">
            <v>44.352332958316453</v>
          </cell>
          <cell r="G10">
            <v>36.927402595582528</v>
          </cell>
          <cell r="H10">
            <v>81.279735553898973</v>
          </cell>
          <cell r="I10">
            <v>51.005182902063915</v>
          </cell>
          <cell r="J10">
            <v>42.466512984919902</v>
          </cell>
          <cell r="K10">
            <v>93.471695886983809</v>
          </cell>
          <cell r="L10">
            <v>53.555442047167112</v>
          </cell>
          <cell r="M10">
            <v>44.589838634165901</v>
          </cell>
          <cell r="N10">
            <v>98.14528068133302</v>
          </cell>
        </row>
        <row r="14">
          <cell r="D14">
            <v>1584869.384573346</v>
          </cell>
          <cell r="E14">
            <v>1822599.7922593474</v>
          </cell>
        </row>
        <row r="16">
          <cell r="E16">
            <v>237730.40768600139</v>
          </cell>
        </row>
        <row r="18">
          <cell r="E18">
            <v>0.14999999999999969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teração"/>
      <sheetName val="T.Coml."/>
      <sheetName val="T.Esp."/>
      <sheetName val="T.Água"/>
      <sheetName val="Consumo e Trans.Ligante"/>
      <sheetName val="Resumo DMT"/>
      <sheetName val="COMP PREÇOS 6ªalt"/>
      <sheetName val="Localização de ocorrências"/>
      <sheetName val="Cad.Fornecedores"/>
      <sheetName val="PRO-08"/>
      <sheetName val="EQUIPAMENTOS DELTA"/>
      <sheetName val="DER janeiro98"/>
    </sheetNames>
    <sheetDataSet>
      <sheetData sheetId="0">
        <row r="19">
          <cell r="F19">
            <v>99.998000000000005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CBMI.DNIT"/>
      <sheetName val="alteração"/>
      <sheetName val="equipamentos"/>
      <sheetName val="CUSTO ZONA SUL"/>
      <sheetName val="CUSTO LARANJEIRAS"/>
      <sheetName val="Índices de Reajustamento"/>
    </sheetNames>
    <sheetDataSet>
      <sheetData sheetId="0" refreshError="1"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  <sheetName val="Massa_Mist__Pavimentação"/>
      <sheetName val="Custo_do_CM-30"/>
      <sheetName val="Cadastro_Traços_e_Obras"/>
      <sheetName val="PROD_PRIM_"/>
      <sheetName val="Cadastro"/>
      <sheetName val="Massa_Mist__Pavimentação1"/>
      <sheetName val="Custo_do_CM-301"/>
      <sheetName val="Cadastro_Traços_e_Obras1"/>
      <sheetName val="PROD_PRIM_1"/>
      <sheetName val="61M-CBMI"/>
      <sheetName val="CUSTO ZONA SUL"/>
      <sheetName val="CUSTO LARANJEIRAS"/>
      <sheetName val="RESTAURAÇÃO "/>
      <sheetName val="C"/>
      <sheetName val="Capa Memória de Calc"/>
      <sheetName val="Capa Resumo"/>
      <sheetName val="Capa Documentação"/>
      <sheetName val="Capa Anexo I"/>
      <sheetName val="Capa Anexo II"/>
      <sheetName val="Capa Anexo III"/>
      <sheetName val="Capa Anexo IV"/>
      <sheetName val="Capa Premissas"/>
      <sheetName val="Capa Caract. Seg."/>
      <sheetName val="Equipamentos"/>
      <sheetName val="IDENTIFIC. EMPRESA - Q1"/>
      <sheetName val="Capa Mapa"/>
      <sheetName val="RO"/>
      <sheetName val="DEQ"/>
      <sheetName val="CADPLACAS"/>
      <sheetName val="DADOS"/>
      <sheetName val="Plan2"/>
      <sheetName val="ETIQUETA"/>
      <sheetName val="DG"/>
      <sheetName val="Plan 2.7"/>
      <sheetName val="P A T O 99 B"/>
    </sheetNames>
    <sheetDataSet>
      <sheetData sheetId="0" refreshError="1"/>
      <sheetData sheetId="1" refreshError="1"/>
      <sheetData sheetId="2" refreshError="1"/>
      <sheetData sheetId="3" refreshError="1">
        <row r="4">
          <cell r="E4">
            <v>1</v>
          </cell>
        </row>
        <row r="5">
          <cell r="B5" t="str">
            <v>45000</v>
          </cell>
          <cell r="C5" t="str">
            <v>EXTRACAO E CARGA DE AREIA</v>
          </cell>
          <cell r="D5" t="str">
            <v>M3</v>
          </cell>
          <cell r="E5">
            <v>5.31</v>
          </cell>
        </row>
        <row r="6">
          <cell r="B6" t="str">
            <v>45001</v>
          </cell>
          <cell r="C6" t="str">
            <v>EXTRACAO, CARGA E TRANSPORTE DE AREIA</v>
          </cell>
          <cell r="D6" t="str">
            <v>M3</v>
          </cell>
          <cell r="E6">
            <v>6.99</v>
          </cell>
        </row>
        <row r="7">
          <cell r="B7" t="str">
            <v>45002</v>
          </cell>
          <cell r="C7" t="str">
            <v>ESCAV. CARGA E TRANSP. DE AREIA EXTR. ABAIXO LENCOL FRE</v>
          </cell>
          <cell r="D7" t="str">
            <v>M3</v>
          </cell>
          <cell r="E7">
            <v>5.23</v>
          </cell>
        </row>
        <row r="8">
          <cell r="B8" t="str">
            <v>45005</v>
          </cell>
          <cell r="C8" t="str">
            <v>EXTRACAO E CARGA DE SEIXO COM DRAG-LINE</v>
          </cell>
          <cell r="D8" t="str">
            <v>M3</v>
          </cell>
          <cell r="E8">
            <v>4.55</v>
          </cell>
        </row>
        <row r="9">
          <cell r="B9" t="str">
            <v>45007</v>
          </cell>
          <cell r="C9" t="str">
            <v>EXTRACAO E CARGA DE CANAIS COM DRAG-LINE</v>
          </cell>
          <cell r="D9" t="str">
            <v>M3</v>
          </cell>
          <cell r="E9">
            <v>3.3099999999999996</v>
          </cell>
        </row>
        <row r="10">
          <cell r="B10" t="str">
            <v>45010</v>
          </cell>
          <cell r="C10" t="str">
            <v>EXTRACAO E CARGA DE SEIXO COM TRATOR</v>
          </cell>
          <cell r="D10" t="str">
            <v>M3</v>
          </cell>
          <cell r="E10">
            <v>2.86</v>
          </cell>
        </row>
        <row r="11">
          <cell r="B11" t="str">
            <v>45012</v>
          </cell>
          <cell r="C11" t="str">
            <v>PRODUCAO E CARGA DE SEIXO PENEIRADO P/REVEST. EM MICR</v>
          </cell>
          <cell r="D11" t="str">
            <v>M3</v>
          </cell>
          <cell r="E11">
            <v>7.49</v>
          </cell>
        </row>
        <row r="12">
          <cell r="B12" t="str">
            <v>45015</v>
          </cell>
          <cell r="C12" t="str">
            <v>EXTRACAO DE ROCHA PARA BRITAGEM</v>
          </cell>
          <cell r="D12" t="str">
            <v>M3</v>
          </cell>
          <cell r="E12">
            <v>6</v>
          </cell>
        </row>
        <row r="13">
          <cell r="B13" t="str">
            <v>45020</v>
          </cell>
          <cell r="C13" t="str">
            <v>FOGACHO PARA ROCHA EXTRAIDA</v>
          </cell>
          <cell r="D13" t="str">
            <v>M3</v>
          </cell>
          <cell r="E13">
            <v>11.110000000000001</v>
          </cell>
        </row>
        <row r="14">
          <cell r="B14" t="str">
            <v>45025</v>
          </cell>
          <cell r="C14" t="str">
            <v>EXTRAÇÃO DE ROCHA E FOGACHO</v>
          </cell>
          <cell r="D14" t="str">
            <v>m3</v>
          </cell>
          <cell r="E14">
            <v>7.67</v>
          </cell>
        </row>
        <row r="15">
          <cell r="B15" t="str">
            <v>45030</v>
          </cell>
          <cell r="C15" t="str">
            <v>CARGA E TRANSPORTE DA ROCHA DA PEDREIRA PARA O BRITADOR</v>
          </cell>
          <cell r="D15" t="str">
            <v>M3</v>
          </cell>
          <cell r="E15">
            <v>4.92</v>
          </cell>
        </row>
        <row r="16">
          <cell r="B16" t="str">
            <v>45035</v>
          </cell>
          <cell r="C16" t="str">
            <v>CARREGAMENTO DE SEIXO</v>
          </cell>
          <cell r="D16" t="str">
            <v>M3</v>
          </cell>
          <cell r="E16">
            <v>0.77</v>
          </cell>
        </row>
        <row r="17">
          <cell r="B17" t="str">
            <v>45040</v>
          </cell>
          <cell r="C17" t="str">
            <v>BRITAGEM DE SEIXO</v>
          </cell>
          <cell r="D17" t="str">
            <v>M3</v>
          </cell>
          <cell r="E17">
            <v>10.469999999999999</v>
          </cell>
        </row>
        <row r="18">
          <cell r="B18" t="str">
            <v>45045</v>
          </cell>
          <cell r="C18" t="str">
            <v>EXTRACAO, CARGA E TRANSPORTE DE ROCHA ATE O BRITADOR</v>
          </cell>
          <cell r="D18" t="str">
            <v>M3</v>
          </cell>
          <cell r="E18">
            <v>12.59</v>
          </cell>
        </row>
        <row r="19">
          <cell r="B19" t="str">
            <v>45050</v>
          </cell>
          <cell r="C19" t="str">
            <v>BRITAGEM PRIMARIA - PRODUCAO DE PEDRA PULMAO D &lt;= 10C</v>
          </cell>
          <cell r="D19" t="str">
            <v>M3</v>
          </cell>
          <cell r="E19">
            <v>13.32</v>
          </cell>
        </row>
        <row r="20">
          <cell r="B20" t="str">
            <v>45055</v>
          </cell>
          <cell r="C20" t="str">
            <v>BICA CORRIDA  (PRODUCAO DE BRITA)</v>
          </cell>
          <cell r="D20" t="str">
            <v>M3</v>
          </cell>
          <cell r="E20">
            <v>13.34</v>
          </cell>
        </row>
        <row r="21">
          <cell r="B21" t="str">
            <v>45060</v>
          </cell>
          <cell r="C21" t="str">
            <v>BRITAGEM DE ROCHA - PRODUCAO DE BRITA</v>
          </cell>
          <cell r="D21" t="str">
            <v>M3</v>
          </cell>
          <cell r="E21">
            <v>14.07</v>
          </cell>
        </row>
        <row r="22">
          <cell r="B22" t="str">
            <v>45070</v>
          </cell>
          <cell r="C22" t="str">
            <v>ESCAVACAO E CARGA DE MATERIAIS DE 1A. CATEGORIA</v>
          </cell>
          <cell r="D22" t="str">
            <v>M3</v>
          </cell>
          <cell r="E22">
            <v>2.04</v>
          </cell>
        </row>
        <row r="23">
          <cell r="B23" t="str">
            <v>45075</v>
          </cell>
          <cell r="C23" t="str">
            <v>ESCAVACAO E CARGA DE MATERIAIS DE 2A. CATEGORIA</v>
          </cell>
          <cell r="D23" t="str">
            <v>M3</v>
          </cell>
          <cell r="E23">
            <v>2.84</v>
          </cell>
        </row>
        <row r="24">
          <cell r="B24" t="str">
            <v>45080</v>
          </cell>
          <cell r="C24" t="str">
            <v>PRODUCAO DE SEIXO PENEIRADO</v>
          </cell>
          <cell r="D24" t="str">
            <v>M3</v>
          </cell>
          <cell r="E24">
            <v>6.0699999999999994</v>
          </cell>
        </row>
        <row r="25">
          <cell r="B25" t="str">
            <v>45085</v>
          </cell>
          <cell r="C25" t="str">
            <v>PRODUCAO DE SEIXO PARCIALMENTE BRITADO E PENEIRADO</v>
          </cell>
          <cell r="D25" t="str">
            <v>M3</v>
          </cell>
          <cell r="E25">
            <v>8.58</v>
          </cell>
        </row>
        <row r="26">
          <cell r="B26" t="str">
            <v>45090</v>
          </cell>
          <cell r="C26" t="str">
            <v>SEIXO RETIDO NA PENEIRA 2</v>
          </cell>
          <cell r="D26" t="str">
            <v>M3</v>
          </cell>
          <cell r="E26">
            <v>7.6999999999999993</v>
          </cell>
        </row>
        <row r="27">
          <cell r="B27" t="str">
            <v>45095</v>
          </cell>
          <cell r="C27" t="str">
            <v>CARREGAMENTO DE BRITA PARA DRENAGEM E O.A.C.</v>
          </cell>
          <cell r="D27" t="str">
            <v>M3</v>
          </cell>
          <cell r="E27">
            <v>0.72</v>
          </cell>
        </row>
        <row r="28">
          <cell r="B28" t="str">
            <v>45100</v>
          </cell>
          <cell r="C28" t="str">
            <v>MATERIAL JAZIDA 1A CATEGORIA</v>
          </cell>
          <cell r="D28" t="str">
            <v>M3</v>
          </cell>
          <cell r="E28">
            <v>2.5499999999999998</v>
          </cell>
        </row>
        <row r="29">
          <cell r="B29" t="str">
            <v>45105</v>
          </cell>
          <cell r="C29" t="str">
            <v>ESCAVACAO E CARGA DE MATERIAL DE 2A. CATEGORIA</v>
          </cell>
          <cell r="D29" t="str">
            <v>M3</v>
          </cell>
          <cell r="E29">
            <v>2.85</v>
          </cell>
        </row>
        <row r="30">
          <cell r="B30" t="str">
            <v>45107</v>
          </cell>
          <cell r="C30" t="str">
            <v>ESCAVACAO E CARGA DE MATERIAL GRANULAR</v>
          </cell>
          <cell r="D30" t="str">
            <v>M3</v>
          </cell>
          <cell r="E30">
            <v>2.4300000000000002</v>
          </cell>
        </row>
        <row r="31">
          <cell r="B31" t="str">
            <v>45109</v>
          </cell>
          <cell r="C31" t="str">
            <v>PRE FISSURAMENTO PARA CORTE EM ROCHA</v>
          </cell>
          <cell r="D31" t="str">
            <v>M2</v>
          </cell>
          <cell r="E31">
            <v>20.02</v>
          </cell>
        </row>
        <row r="32">
          <cell r="B32" t="str">
            <v>45110</v>
          </cell>
          <cell r="C32" t="str">
            <v>EXTRACAO DO MATERIAL DE 3A CATEGORIA PARA TERRAPLENA</v>
          </cell>
          <cell r="D32" t="str">
            <v>M3</v>
          </cell>
          <cell r="E32">
            <v>10.02</v>
          </cell>
        </row>
        <row r="33">
          <cell r="B33" t="str">
            <v>45111</v>
          </cell>
          <cell r="C33" t="str">
            <v>EXTRACAO MATERIAL 3A. CAT. P/TERRAPLENAGEM COMFOGO CON</v>
          </cell>
          <cell r="D33" t="str">
            <v>M3</v>
          </cell>
          <cell r="E33">
            <v>11.12</v>
          </cell>
        </row>
        <row r="34">
          <cell r="B34" t="str">
            <v>45115</v>
          </cell>
          <cell r="C34" t="str">
            <v>CARGA DO MATERIAL DE 3A CATEGORIA</v>
          </cell>
          <cell r="D34" t="str">
            <v>M3</v>
          </cell>
          <cell r="E34">
            <v>2.5</v>
          </cell>
        </row>
        <row r="35">
          <cell r="B35" t="str">
            <v>45116</v>
          </cell>
          <cell r="C35" t="str">
            <v>EXTRACAO E CARGA DE MATERIAL DE 3A.CAT. P/REVEST. PRIMA</v>
          </cell>
          <cell r="D35" t="str">
            <v>M3</v>
          </cell>
          <cell r="E35">
            <v>8.5</v>
          </cell>
        </row>
        <row r="36">
          <cell r="B36" t="str">
            <v>45118</v>
          </cell>
          <cell r="C36" t="str">
            <v>ESPALHAMENTO DE DE SOLOS</v>
          </cell>
          <cell r="D36" t="str">
            <v>M3</v>
          </cell>
          <cell r="E36">
            <v>0.68</v>
          </cell>
        </row>
        <row r="37">
          <cell r="B37" t="str">
            <v>45120</v>
          </cell>
          <cell r="C37" t="str">
            <v>ESPALHAMENTO DO MATERIAL DE 3A CATEGORIA</v>
          </cell>
          <cell r="D37" t="str">
            <v>M3</v>
          </cell>
          <cell r="E37">
            <v>1.03</v>
          </cell>
        </row>
        <row r="38">
          <cell r="B38" t="str">
            <v>45121</v>
          </cell>
          <cell r="C38" t="str">
            <v>ESPALH. E RECOBR. DO TERRENO COMARGILA E SOLO VEGETAL</v>
          </cell>
          <cell r="D38" t="str">
            <v>M3</v>
          </cell>
          <cell r="E38">
            <v>4.3899999999999997</v>
          </cell>
        </row>
        <row r="39">
          <cell r="B39" t="str">
            <v>45123</v>
          </cell>
          <cell r="C39" t="str">
            <v>ESTOCAGEM E RECOMPOSICAO DE CAMADA VEGETAL</v>
          </cell>
          <cell r="D39" t="str">
            <v>M3</v>
          </cell>
          <cell r="E39">
            <v>4.9999999999999991</v>
          </cell>
        </row>
        <row r="40">
          <cell r="B40" t="str">
            <v>45125</v>
          </cell>
          <cell r="C40" t="str">
            <v>ESCAVACAO CARGA E ESPALHAMENTO DE MATERIAL DE 3A. CAT</v>
          </cell>
          <cell r="D40" t="str">
            <v>M3</v>
          </cell>
          <cell r="E40">
            <v>13.549999999999999</v>
          </cell>
        </row>
        <row r="41">
          <cell r="B41" t="str">
            <v>45126</v>
          </cell>
          <cell r="C41" t="str">
            <v>ESCAV. CARGA E ESPALH. MAT. 3A. CAT. COMFOGO CONTROLADO</v>
          </cell>
          <cell r="D41" t="str">
            <v>M3</v>
          </cell>
          <cell r="E41">
            <v>14.649999999999999</v>
          </cell>
        </row>
        <row r="42">
          <cell r="B42" t="str">
            <v>45210</v>
          </cell>
          <cell r="C42" t="str">
            <v>CONCRETO MAGRO</v>
          </cell>
          <cell r="D42" t="str">
            <v>M3</v>
          </cell>
          <cell r="E42">
            <v>114.03</v>
          </cell>
        </row>
        <row r="43">
          <cell r="B43" t="str">
            <v>45215</v>
          </cell>
          <cell r="C43" t="str">
            <v>CONCRETO MAGRO COM BRITA COMERCIAL</v>
          </cell>
          <cell r="D43" t="str">
            <v>M3</v>
          </cell>
          <cell r="E43">
            <v>116.44</v>
          </cell>
        </row>
        <row r="44">
          <cell r="B44" t="str">
            <v>45220</v>
          </cell>
          <cell r="C44" t="str">
            <v>CONCRETO FCK 9 MPA</v>
          </cell>
          <cell r="D44" t="str">
            <v>M3</v>
          </cell>
          <cell r="E44">
            <v>138.90999999999997</v>
          </cell>
        </row>
        <row r="45">
          <cell r="B45" t="str">
            <v>45225</v>
          </cell>
          <cell r="C45" t="str">
            <v>CONCRETO FCK 9 MPA COM BRITA COMERCIAL</v>
          </cell>
          <cell r="D45" t="str">
            <v>M3</v>
          </cell>
          <cell r="E45">
            <v>141.04999999999998</v>
          </cell>
        </row>
        <row r="46">
          <cell r="B46" t="str">
            <v>45230</v>
          </cell>
          <cell r="C46" t="str">
            <v>CONCRETO FCK 11 MPA</v>
          </cell>
          <cell r="D46" t="str">
            <v>M3</v>
          </cell>
          <cell r="E46">
            <v>146.01</v>
          </cell>
        </row>
        <row r="47">
          <cell r="B47" t="str">
            <v>45235</v>
          </cell>
          <cell r="C47" t="str">
            <v>CONCRETO FCK 11 MPA COM BRITA COMERCIAL</v>
          </cell>
          <cell r="D47" t="str">
            <v>M3</v>
          </cell>
          <cell r="E47">
            <v>148.13</v>
          </cell>
        </row>
        <row r="48">
          <cell r="B48" t="str">
            <v>45240</v>
          </cell>
          <cell r="C48" t="str">
            <v>CONCRETO FCK 15 MPA</v>
          </cell>
          <cell r="D48" t="str">
            <v>M3</v>
          </cell>
          <cell r="E48">
            <v>155.56</v>
          </cell>
        </row>
        <row r="49">
          <cell r="B49" t="str">
            <v>45245</v>
          </cell>
          <cell r="C49" t="str">
            <v>CONCRETO FCK 15 MPA COM BRITA COMERCIAL</v>
          </cell>
          <cell r="D49" t="str">
            <v>M3</v>
          </cell>
          <cell r="E49">
            <v>157.4</v>
          </cell>
        </row>
        <row r="50">
          <cell r="B50" t="str">
            <v>45250</v>
          </cell>
          <cell r="C50" t="str">
            <v>CONCRETO POROSO</v>
          </cell>
          <cell r="D50" t="str">
            <v>M3</v>
          </cell>
          <cell r="E50">
            <v>155.28999999999996</v>
          </cell>
        </row>
        <row r="51">
          <cell r="B51" t="str">
            <v>45255</v>
          </cell>
          <cell r="C51" t="str">
            <v>CONCRETO POROSO COM BRITA COMERCIAL</v>
          </cell>
          <cell r="D51" t="str">
            <v>M3</v>
          </cell>
          <cell r="E51">
            <v>157.82</v>
          </cell>
        </row>
        <row r="52">
          <cell r="B52" t="str">
            <v>45260</v>
          </cell>
          <cell r="C52" t="str">
            <v>CONCRETO CICLOPICO FCK 11 MPA</v>
          </cell>
          <cell r="D52" t="str">
            <v>m3</v>
          </cell>
          <cell r="E52">
            <v>120.52</v>
          </cell>
        </row>
        <row r="53">
          <cell r="B53" t="str">
            <v>45265</v>
          </cell>
          <cell r="C53" t="str">
            <v>CONCRETO CICLOPICO FCK 11 MPA COM BRITA COMERCIAL</v>
          </cell>
          <cell r="D53" t="str">
            <v>M3</v>
          </cell>
          <cell r="E53">
            <v>121.97999999999999</v>
          </cell>
        </row>
        <row r="54">
          <cell r="B54" t="str">
            <v>45270</v>
          </cell>
          <cell r="C54" t="str">
            <v>CONCRETO CICLOPICO FCK 15 MPA</v>
          </cell>
          <cell r="D54" t="str">
            <v>M3</v>
          </cell>
          <cell r="E54">
            <v>127.2</v>
          </cell>
        </row>
        <row r="55">
          <cell r="B55" t="str">
            <v>45275</v>
          </cell>
          <cell r="C55" t="str">
            <v>CONCRETO CICLOPICO FCK 15 MPA COM BRITA COMERCIAL</v>
          </cell>
          <cell r="D55" t="str">
            <v>M3</v>
          </cell>
          <cell r="E55">
            <v>128.66</v>
          </cell>
        </row>
        <row r="56">
          <cell r="B56" t="str">
            <v>45280</v>
          </cell>
          <cell r="C56" t="str">
            <v>ARGAMASSA DE CIMENTO E AREIA 1:4</v>
          </cell>
          <cell r="D56" t="str">
            <v>M3</v>
          </cell>
          <cell r="E56">
            <v>308.05999999999995</v>
          </cell>
        </row>
        <row r="57">
          <cell r="B57" t="str">
            <v>45285</v>
          </cell>
          <cell r="C57" t="str">
            <v>ARGAMASSA DE CIMENTO E AREIA 1:3</v>
          </cell>
          <cell r="D57" t="str">
            <v>M3</v>
          </cell>
          <cell r="E57">
            <v>325.35999999999996</v>
          </cell>
        </row>
        <row r="58">
          <cell r="B58" t="str">
            <v>45290</v>
          </cell>
          <cell r="C58" t="str">
            <v>FORMAS COMUNS DE MADEIRA COM REAPROVEITAMENTO DE D</v>
          </cell>
          <cell r="D58" t="str">
            <v>M2</v>
          </cell>
          <cell r="E58">
            <v>28.490000000000002</v>
          </cell>
        </row>
        <row r="59">
          <cell r="B59" t="str">
            <v>45291</v>
          </cell>
          <cell r="C59" t="str">
            <v>FORMA DE PLACA COMPENSADA</v>
          </cell>
          <cell r="D59" t="str">
            <v>M2</v>
          </cell>
          <cell r="E59">
            <v>28.34</v>
          </cell>
        </row>
        <row r="60">
          <cell r="B60" t="str">
            <v>45295</v>
          </cell>
          <cell r="C60" t="str">
            <v>ESCORAMENTO PARA BUEIROS CELULARES</v>
          </cell>
          <cell r="D60" t="str">
            <v>M3</v>
          </cell>
          <cell r="E60">
            <v>11.02</v>
          </cell>
        </row>
        <row r="61">
          <cell r="B61" t="str">
            <v>45296</v>
          </cell>
          <cell r="C61" t="str">
            <v>ESCORAMENTO COMUM DE VALA - TIPO CONTINUO</v>
          </cell>
          <cell r="D61" t="str">
            <v>M2</v>
          </cell>
          <cell r="E61">
            <v>22.330000000000002</v>
          </cell>
        </row>
        <row r="62">
          <cell r="B62" t="str">
            <v>45297</v>
          </cell>
          <cell r="C62" t="str">
            <v>ESCORAMENTO COMUM DE VALAS - TIPO CONTINUO</v>
          </cell>
          <cell r="D62" t="str">
            <v>M2</v>
          </cell>
          <cell r="E62">
            <v>22.330000000000002</v>
          </cell>
        </row>
        <row r="63">
          <cell r="B63" t="str">
            <v>45300</v>
          </cell>
          <cell r="C63" t="str">
            <v>ARMADURA ACO CA-25   FORNECIMENTO DOBRAGEM E COLOCA</v>
          </cell>
          <cell r="D63" t="str">
            <v>KG</v>
          </cell>
          <cell r="E63">
            <v>2.81</v>
          </cell>
        </row>
        <row r="64">
          <cell r="B64" t="str">
            <v>45305</v>
          </cell>
          <cell r="C64" t="str">
            <v>ARMADURA ACO CA-50   FORNECIMENTO DOBRAGEM E COLOCA</v>
          </cell>
          <cell r="D64" t="str">
            <v>KG</v>
          </cell>
          <cell r="E64">
            <v>2.81</v>
          </cell>
        </row>
        <row r="65">
          <cell r="B65" t="str">
            <v>45310</v>
          </cell>
          <cell r="C65" t="str">
            <v>ARMADURA ACO CA-60   FORNECIMENTO DOBRAGEM E COLOCA</v>
          </cell>
          <cell r="D65" t="str">
            <v>KG</v>
          </cell>
          <cell r="E65">
            <v>3.08</v>
          </cell>
        </row>
        <row r="66">
          <cell r="B66" t="str">
            <v>45315</v>
          </cell>
          <cell r="C66" t="str">
            <v>LASTRO DE BRITA</v>
          </cell>
          <cell r="D66" t="str">
            <v>M3</v>
          </cell>
          <cell r="E66">
            <v>28.959999999999997</v>
          </cell>
        </row>
        <row r="67">
          <cell r="B67" t="str">
            <v>45320</v>
          </cell>
          <cell r="C67" t="str">
            <v>LASTRO DE BRITA COM BRITA COMERCIAL</v>
          </cell>
          <cell r="D67" t="str">
            <v>M3</v>
          </cell>
          <cell r="E67">
            <v>32.22</v>
          </cell>
        </row>
        <row r="68">
          <cell r="B68" t="str">
            <v>45335</v>
          </cell>
          <cell r="C68" t="str">
            <v>ENROCAMENTO DE PEDRA JOGADA COM PEDRA DO PRIMARIO</v>
          </cell>
          <cell r="D68" t="str">
            <v>M3</v>
          </cell>
          <cell r="E68">
            <v>17.330000000000002</v>
          </cell>
        </row>
        <row r="69">
          <cell r="B69" t="str">
            <v>45340</v>
          </cell>
          <cell r="C69" t="str">
            <v>ENROCAMENTO DE PEDRA ARRUMADA</v>
          </cell>
          <cell r="D69" t="str">
            <v>M3</v>
          </cell>
          <cell r="E69">
            <v>42.72</v>
          </cell>
        </row>
        <row r="70">
          <cell r="B70" t="str">
            <v>45342</v>
          </cell>
          <cell r="C70" t="str">
            <v>ENROCAMENTO COM PEDRA ARGAMASSADA</v>
          </cell>
          <cell r="D70" t="str">
            <v>M3</v>
          </cell>
          <cell r="E70">
            <v>132.70000000000002</v>
          </cell>
        </row>
        <row r="71">
          <cell r="B71" t="str">
            <v>45345</v>
          </cell>
          <cell r="C71" t="str">
            <v>ALVENARIA DE PEDRA DE MAO ARGAMASSADA</v>
          </cell>
          <cell r="D71" t="str">
            <v>M3</v>
          </cell>
          <cell r="E71">
            <v>132.70000000000002</v>
          </cell>
        </row>
        <row r="72">
          <cell r="B72" t="str">
            <v>45346</v>
          </cell>
          <cell r="C72" t="str">
            <v>ENROCAMENTO DE PEDRA DE MAO JOGADA</v>
          </cell>
          <cell r="D72" t="str">
            <v>M3</v>
          </cell>
          <cell r="E72">
            <v>38.04</v>
          </cell>
        </row>
        <row r="73">
          <cell r="B73" t="str">
            <v>45348</v>
          </cell>
          <cell r="C73" t="str">
            <v>ENROCAMENTO DE PEDRA JOGADA COM PEDRA DETONADA</v>
          </cell>
          <cell r="D73" t="str">
            <v>M3</v>
          </cell>
          <cell r="E73">
            <v>9.9400000000000013</v>
          </cell>
        </row>
        <row r="74">
          <cell r="B74" t="str">
            <v>45350</v>
          </cell>
          <cell r="C74" t="str">
            <v>ALVENARIA DE TIJOLOS MACICOS PARA PAREDE DE 20 CM</v>
          </cell>
          <cell r="D74" t="str">
            <v>M2</v>
          </cell>
          <cell r="E74">
            <v>54.589999999999996</v>
          </cell>
        </row>
        <row r="75">
          <cell r="B75" t="str">
            <v>45360</v>
          </cell>
          <cell r="C75" t="str">
            <v>CHAPISCO</v>
          </cell>
          <cell r="D75" t="str">
            <v>M2</v>
          </cell>
          <cell r="E75">
            <v>3.14</v>
          </cell>
        </row>
        <row r="76">
          <cell r="B76" t="str">
            <v>46000</v>
          </cell>
          <cell r="C76" t="str">
            <v>TORRE DE MADEIRA PARA CRAVACAO DE TUBULAO (OAE)</v>
          </cell>
          <cell r="D76" t="str">
            <v>M</v>
          </cell>
          <cell r="E76">
            <v>369.75</v>
          </cell>
        </row>
        <row r="77">
          <cell r="B77" t="str">
            <v>46010</v>
          </cell>
          <cell r="C77" t="str">
            <v>ARGAMASSA DE CIMENTO E AREIA 1:4 PREPARO E MATERIAIS (O</v>
          </cell>
          <cell r="D77" t="str">
            <v>M3</v>
          </cell>
          <cell r="E77">
            <v>308.05999999999995</v>
          </cell>
        </row>
        <row r="78">
          <cell r="B78" t="str">
            <v>46020</v>
          </cell>
          <cell r="C78" t="str">
            <v>FORMAS DE MADEIRA (OAE)</v>
          </cell>
          <cell r="D78" t="str">
            <v>M2</v>
          </cell>
          <cell r="E78">
            <v>26.91</v>
          </cell>
        </row>
        <row r="79">
          <cell r="B79" t="str">
            <v>46030</v>
          </cell>
          <cell r="C79" t="str">
            <v>ARMADURA ACO CA-50 FORNEC. DOBR. E COLOCACAO (OAE)</v>
          </cell>
          <cell r="D79" t="str">
            <v>KG</v>
          </cell>
          <cell r="E79">
            <v>2.81</v>
          </cell>
        </row>
        <row r="80">
          <cell r="B80" t="str">
            <v>46040</v>
          </cell>
          <cell r="C80" t="str">
            <v>CONCRETO FCK 15 MPA  -  PREPARO LANCAMENTO E CURA  (OA</v>
          </cell>
          <cell r="D80" t="str">
            <v>M3</v>
          </cell>
          <cell r="E80">
            <v>157.4</v>
          </cell>
        </row>
        <row r="81">
          <cell r="B81" t="str">
            <v>46050</v>
          </cell>
          <cell r="C81" t="str">
            <v>CONCRETO FCK 18 MPA  -  PREPARO LANCAMENTO E CURA  (OA</v>
          </cell>
          <cell r="D81" t="str">
            <v>M3</v>
          </cell>
          <cell r="E81">
            <v>163.52000000000001</v>
          </cell>
        </row>
        <row r="82">
          <cell r="B82" t="str">
            <v>46070</v>
          </cell>
          <cell r="C82" t="str">
            <v>DEMOLICAO DE ESTRUTURA EM CONCRETO SIMPLES (OAE)</v>
          </cell>
          <cell r="D82" t="str">
            <v>M3</v>
          </cell>
          <cell r="E82">
            <v>30.71</v>
          </cell>
        </row>
        <row r="83">
          <cell r="B83" t="str">
            <v>46080</v>
          </cell>
          <cell r="C83" t="str">
            <v>DEMOLICAO DE ESTRUTURA EM CONCRETO ARMADO (OAE)</v>
          </cell>
          <cell r="D83" t="str">
            <v>M3</v>
          </cell>
          <cell r="E83">
            <v>55.55</v>
          </cell>
        </row>
        <row r="84">
          <cell r="B84" t="str">
            <v>46090</v>
          </cell>
          <cell r="C84" t="str">
            <v>ATERRO PARA VEDACAO DE ENSECADEIRAS (OAE)</v>
          </cell>
          <cell r="D84" t="str">
            <v>M3</v>
          </cell>
          <cell r="E84">
            <v>11.319999999999999</v>
          </cell>
        </row>
        <row r="85">
          <cell r="B85" t="str">
            <v>46100</v>
          </cell>
          <cell r="C85" t="str">
            <v>ENSECADEIRAS DUPLAS (OAE)</v>
          </cell>
          <cell r="D85" t="str">
            <v>M2</v>
          </cell>
          <cell r="E85">
            <v>173.13</v>
          </cell>
        </row>
        <row r="86">
          <cell r="B86" t="str">
            <v>46415</v>
          </cell>
          <cell r="C86" t="str">
            <v>MEIO-FIO DE CONCRETO - TIPO MF01-DNER</v>
          </cell>
          <cell r="D86" t="str">
            <v>M</v>
          </cell>
          <cell r="E86">
            <v>47.470000000000006</v>
          </cell>
        </row>
        <row r="87">
          <cell r="B87" t="str">
            <v>47000</v>
          </cell>
          <cell r="C87" t="str">
            <v>ESCAVACAO MANUAL DE MATERIAL DE 1A. CATEGORIA</v>
          </cell>
          <cell r="D87" t="str">
            <v>M3</v>
          </cell>
          <cell r="E87">
            <v>15.4</v>
          </cell>
        </row>
        <row r="88">
          <cell r="B88" t="str">
            <v>47004</v>
          </cell>
          <cell r="C88" t="str">
            <v>CONCRETO FCK 22 MPA  -  PREPARO LANCAMENTO E CURA</v>
          </cell>
          <cell r="D88" t="str">
            <v>M3</v>
          </cell>
          <cell r="E88">
            <v>175.76</v>
          </cell>
        </row>
        <row r="89">
          <cell r="B89" t="str">
            <v>47005</v>
          </cell>
          <cell r="C89" t="str">
            <v>FORMAS COM CHAPAS PLASTIFICADAS PARA CONCRETO APARE</v>
          </cell>
          <cell r="D89" t="str">
            <v>M2</v>
          </cell>
          <cell r="E89">
            <v>33.839999999999996</v>
          </cell>
        </row>
        <row r="90">
          <cell r="B90" t="str">
            <v>48000</v>
          </cell>
          <cell r="C90" t="str">
            <v>ESCAV. CARGA E TRANSP. DE MAT DE CORTE COM TRATOR E CARR</v>
          </cell>
          <cell r="D90" t="str">
            <v>M3</v>
          </cell>
          <cell r="E90">
            <v>2.63</v>
          </cell>
        </row>
        <row r="91">
          <cell r="B91" t="str">
            <v>48005</v>
          </cell>
          <cell r="C91" t="str">
            <v>ESCAV. E CARGA DE MAT. DE CORTE COM TRATOR E CARREGAD</v>
          </cell>
          <cell r="D91" t="str">
            <v>M3</v>
          </cell>
          <cell r="E91">
            <v>2.6599999999999997</v>
          </cell>
        </row>
        <row r="92">
          <cell r="B92" t="str">
            <v>48008</v>
          </cell>
          <cell r="C92" t="str">
            <v>ESCAV. DE CANAIS COM CARGA, TRANSP. E ESPALH. DE MATERI</v>
          </cell>
          <cell r="D92" t="str">
            <v>M3</v>
          </cell>
          <cell r="E92">
            <v>4.1100000000000003</v>
          </cell>
        </row>
        <row r="93">
          <cell r="B93" t="str">
            <v>48009</v>
          </cell>
          <cell r="C93" t="str">
            <v>ESCAVACAO DE CANAIS COM ESPALHAMENTO DO MATERIAL</v>
          </cell>
          <cell r="D93" t="str">
            <v>M3</v>
          </cell>
          <cell r="E93">
            <v>4.1100000000000003</v>
          </cell>
        </row>
        <row r="94">
          <cell r="B94" t="str">
            <v>48010</v>
          </cell>
          <cell r="C94" t="str">
            <v>ESC. CARGA E TRANSP. DE MAT. DE CORTE COM RETROESCAVA</v>
          </cell>
          <cell r="D94" t="str">
            <v>M3</v>
          </cell>
          <cell r="E94">
            <v>2.96</v>
          </cell>
        </row>
        <row r="95">
          <cell r="B95" t="str">
            <v>48015</v>
          </cell>
          <cell r="C95" t="str">
            <v>ESCAV. E CARGA DE MAT. DE CORTE COM RETROESCAVADEIRA</v>
          </cell>
          <cell r="D95" t="str">
            <v>M3</v>
          </cell>
          <cell r="E95">
            <v>3.9499999999999997</v>
          </cell>
        </row>
        <row r="96">
          <cell r="B96" t="str">
            <v>48020</v>
          </cell>
          <cell r="C96" t="str">
            <v>RECOLHIMENTO DE PEDRA DE MAO</v>
          </cell>
          <cell r="D96" t="str">
            <v>M3</v>
          </cell>
          <cell r="E96">
            <v>28.970000000000002</v>
          </cell>
        </row>
        <row r="97">
          <cell r="B97" t="str">
            <v>48030</v>
          </cell>
          <cell r="C97" t="str">
            <v>ESCAV. E CARGA MAT. P/REVESTIMENTO PRIMARIO</v>
          </cell>
          <cell r="D97" t="str">
            <v>M3</v>
          </cell>
          <cell r="E97">
            <v>3.17</v>
          </cell>
        </row>
        <row r="98">
          <cell r="B98" t="str">
            <v>48040</v>
          </cell>
          <cell r="C98" t="str">
            <v>ESCAVACAO MANUAL DE SOLOS</v>
          </cell>
          <cell r="D98" t="str">
            <v>M3</v>
          </cell>
          <cell r="E98">
            <v>4.54</v>
          </cell>
        </row>
        <row r="99">
          <cell r="B99" t="str">
            <v>48050</v>
          </cell>
          <cell r="C99" t="str">
            <v>ESCAVACAO DE VALAS COMRETROESCAVADEIRA</v>
          </cell>
          <cell r="D99" t="str">
            <v>M3</v>
          </cell>
          <cell r="E99">
            <v>3.92</v>
          </cell>
        </row>
        <row r="100">
          <cell r="B100" t="str">
            <v>48060</v>
          </cell>
          <cell r="C100" t="str">
            <v>COMPACTACAO DE ATERRO</v>
          </cell>
          <cell r="D100" t="str">
            <v>M3</v>
          </cell>
          <cell r="E100">
            <v>1.73</v>
          </cell>
        </row>
        <row r="101">
          <cell r="B101" t="str">
            <v>48070</v>
          </cell>
          <cell r="C101" t="str">
            <v>APILOAMENTO MANUAL DE SOLOS</v>
          </cell>
          <cell r="D101" t="str">
            <v>M3</v>
          </cell>
          <cell r="E101">
            <v>10.25</v>
          </cell>
        </row>
        <row r="102">
          <cell r="B102" t="str">
            <v>48080</v>
          </cell>
          <cell r="C102" t="str">
            <v>REGULARIZACAO DE PISTA</v>
          </cell>
          <cell r="D102" t="str">
            <v>M2</v>
          </cell>
          <cell r="E102">
            <v>0.75</v>
          </cell>
        </row>
        <row r="103">
          <cell r="B103" t="str">
            <v>48090</v>
          </cell>
          <cell r="C103" t="str">
            <v>ALVENARIA DE TIJOLOS MACICO DE 11 CM</v>
          </cell>
          <cell r="D103" t="str">
            <v>M2</v>
          </cell>
          <cell r="E103">
            <v>32.67</v>
          </cell>
        </row>
        <row r="104">
          <cell r="B104" t="str">
            <v>48092</v>
          </cell>
          <cell r="C104" t="str">
            <v>ALVENARIA DE TIJOLOS FURADOS, ESPESSURA DE 10CM, CHAPI</v>
          </cell>
          <cell r="D104" t="str">
            <v>M2</v>
          </cell>
          <cell r="E104">
            <v>24.68</v>
          </cell>
        </row>
        <row r="105">
          <cell r="B105" t="str">
            <v>48100</v>
          </cell>
          <cell r="C105" t="str">
            <v>ALVENARIA DE PEDRA DE MAO ARGAMASSADA DE 15 CM</v>
          </cell>
          <cell r="D105" t="str">
            <v>M2</v>
          </cell>
          <cell r="E105">
            <v>40.04</v>
          </cell>
        </row>
        <row r="106">
          <cell r="B106" t="str">
            <v>48130</v>
          </cell>
          <cell r="C106" t="str">
            <v>PLANTIO DE GRAMA POR MUDAS</v>
          </cell>
          <cell r="D106" t="str">
            <v>M2</v>
          </cell>
          <cell r="E106">
            <v>1.84</v>
          </cell>
        </row>
        <row r="107">
          <cell r="B107" t="str">
            <v>48150</v>
          </cell>
          <cell r="C107" t="str">
            <v>REATERRO E APILOAMENTO EM CAMADAS DE 20 CM</v>
          </cell>
          <cell r="D107" t="str">
            <v>M3</v>
          </cell>
          <cell r="E107">
            <v>6.29</v>
          </cell>
        </row>
        <row r="108">
          <cell r="B108" t="str">
            <v>49000</v>
          </cell>
          <cell r="C108" t="str">
            <v>PMF (NA USINA) PARA CONSERVACAO RODOVIARIA</v>
          </cell>
          <cell r="D108" t="str">
            <v>T</v>
          </cell>
          <cell r="E108">
            <v>13.89</v>
          </cell>
        </row>
        <row r="109">
          <cell r="B109" t="str">
            <v>49010</v>
          </cell>
          <cell r="C109" t="str">
            <v>CAUQ (NA USINA) - PARA CONSERVACAO RODOVIARIA</v>
          </cell>
          <cell r="D109" t="str">
            <v>T</v>
          </cell>
          <cell r="E109">
            <v>38.5</v>
          </cell>
        </row>
        <row r="110">
          <cell r="B110" t="str">
            <v>49011</v>
          </cell>
          <cell r="C110" t="str">
            <v>COMBATE A EXSUDACAO COM AREIA(DNER)</v>
          </cell>
          <cell r="D110" t="str">
            <v>M2</v>
          </cell>
          <cell r="E110">
            <v>0.27</v>
          </cell>
        </row>
        <row r="111">
          <cell r="B111" t="str">
            <v>49020</v>
          </cell>
          <cell r="C111" t="str">
            <v>LIMPEZA DE BUEIRO</v>
          </cell>
          <cell r="D111" t="str">
            <v>M3</v>
          </cell>
          <cell r="E111">
            <v>11.73</v>
          </cell>
        </row>
        <row r="112">
          <cell r="B112" t="str">
            <v>49022</v>
          </cell>
          <cell r="C112" t="str">
            <v>DESOBSTRUCAO DE CAIXAS COLETORAS</v>
          </cell>
          <cell r="D112" t="str">
            <v>UNID</v>
          </cell>
          <cell r="E112">
            <v>19.77</v>
          </cell>
        </row>
        <row r="113">
          <cell r="B113" t="str">
            <v>49024</v>
          </cell>
          <cell r="C113" t="str">
            <v>DESOBSTRUCAO DE GALERIAS D=60CM</v>
          </cell>
          <cell r="D113" t="str">
            <v>M</v>
          </cell>
          <cell r="E113">
            <v>9.7999999999999989</v>
          </cell>
        </row>
        <row r="114">
          <cell r="B114" t="str">
            <v>49030</v>
          </cell>
          <cell r="C114" t="str">
            <v>LIMPEZA DE CAIXA COLETORA</v>
          </cell>
          <cell r="D114" t="str">
            <v>UNID</v>
          </cell>
          <cell r="E114">
            <v>15.450000000000001</v>
          </cell>
        </row>
        <row r="115">
          <cell r="B115" t="str">
            <v>49040</v>
          </cell>
          <cell r="C115" t="str">
            <v>LIMPEZA DE SARJETA E MEIO-FIO</v>
          </cell>
          <cell r="D115" t="str">
            <v>M</v>
          </cell>
          <cell r="E115">
            <v>0.19</v>
          </cell>
        </row>
        <row r="116">
          <cell r="B116" t="str">
            <v>49050</v>
          </cell>
          <cell r="C116" t="str">
            <v>LIMPEZA E PINTURA DE PONTES</v>
          </cell>
          <cell r="D116" t="str">
            <v>M</v>
          </cell>
          <cell r="E116">
            <v>4.54</v>
          </cell>
        </row>
        <row r="117">
          <cell r="B117" t="str">
            <v>49055</v>
          </cell>
          <cell r="C117" t="str">
            <v>LIMPEZA DE PLACAS DE SINALIZACAO</v>
          </cell>
          <cell r="D117" t="str">
            <v>M2</v>
          </cell>
          <cell r="E117">
            <v>2.25</v>
          </cell>
        </row>
        <row r="118">
          <cell r="B118" t="str">
            <v>49056</v>
          </cell>
          <cell r="C118" t="str">
            <v>CAIACAO</v>
          </cell>
          <cell r="D118" t="str">
            <v>M2</v>
          </cell>
          <cell r="E118">
            <v>0.6</v>
          </cell>
        </row>
        <row r="119">
          <cell r="B119" t="str">
            <v>49057</v>
          </cell>
          <cell r="C119" t="str">
            <v>ANDAIMES SUSPENSOS PARA OBRAS DE RESTAURACAO DE PON</v>
          </cell>
          <cell r="D119" t="str">
            <v>M2</v>
          </cell>
          <cell r="E119">
            <v>24.489999999999995</v>
          </cell>
        </row>
        <row r="120">
          <cell r="B120" t="str">
            <v>49060</v>
          </cell>
          <cell r="C120" t="str">
            <v>LIMPEZA MANUAL DE VALETA</v>
          </cell>
          <cell r="D120" t="str">
            <v>M</v>
          </cell>
          <cell r="E120">
            <v>0.39</v>
          </cell>
        </row>
        <row r="121">
          <cell r="B121" t="str">
            <v>49065</v>
          </cell>
          <cell r="C121" t="str">
            <v>CAPINA MANUAL</v>
          </cell>
          <cell r="D121" t="str">
            <v>M2</v>
          </cell>
          <cell r="E121">
            <v>0.31</v>
          </cell>
        </row>
        <row r="122">
          <cell r="B122" t="str">
            <v>49070</v>
          </cell>
          <cell r="C122" t="str">
            <v>PINTURA DE SARJETA E MEIO-FIO</v>
          </cell>
          <cell r="D122" t="str">
            <v>M</v>
          </cell>
          <cell r="E122">
            <v>0.23</v>
          </cell>
        </row>
        <row r="123">
          <cell r="B123" t="str">
            <v>49080</v>
          </cell>
          <cell r="C123" t="str">
            <v>RECONFORMACAO DE ACOSTAMENTO NAO PAVIMENTADO</v>
          </cell>
          <cell r="D123" t="str">
            <v>M2</v>
          </cell>
          <cell r="E123">
            <v>0.01</v>
          </cell>
        </row>
        <row r="124">
          <cell r="B124" t="str">
            <v>49090</v>
          </cell>
          <cell r="C124" t="str">
            <v>RECONFORMACAO DE PISTA NAO PAVIMENTADA</v>
          </cell>
          <cell r="D124" t="str">
            <v>M2</v>
          </cell>
          <cell r="E124">
            <v>0.05</v>
          </cell>
        </row>
        <row r="125">
          <cell r="B125" t="str">
            <v>49091</v>
          </cell>
          <cell r="C125" t="str">
            <v>RECONFORMACAO DE PISTA NAO PAVIMENTADA</v>
          </cell>
          <cell r="D125" t="str">
            <v>HA</v>
          </cell>
          <cell r="E125">
            <v>470.09</v>
          </cell>
        </row>
        <row r="126">
          <cell r="B126" t="str">
            <v>49092</v>
          </cell>
          <cell r="C126" t="str">
            <v>RECONSTITUICAO DO SUB-LEITO</v>
          </cell>
          <cell r="D126" t="str">
            <v>M3</v>
          </cell>
          <cell r="E126">
            <v>1.49</v>
          </cell>
        </row>
        <row r="127">
          <cell r="B127" t="str">
            <v>49100</v>
          </cell>
          <cell r="C127" t="str">
            <v>RECOMPOSICAO DE BUEIRO DE CONCRETO</v>
          </cell>
          <cell r="D127" t="str">
            <v>M</v>
          </cell>
          <cell r="E127">
            <v>221.04</v>
          </cell>
        </row>
        <row r="128">
          <cell r="B128" t="str">
            <v>49105</v>
          </cell>
          <cell r="C128" t="str">
            <v>RECOMPOSICAO DE BUEIRO METALICO</v>
          </cell>
          <cell r="D128" t="str">
            <v>M</v>
          </cell>
          <cell r="E128">
            <v>934.67</v>
          </cell>
        </row>
        <row r="129">
          <cell r="B129" t="str">
            <v>49110</v>
          </cell>
          <cell r="C129" t="str">
            <v>RECOMPOSICAO DE BUEIRO DE CONCRETO COMLASTRO DE BRITA</v>
          </cell>
          <cell r="D129" t="str">
            <v>M</v>
          </cell>
          <cell r="E129">
            <v>68.05</v>
          </cell>
        </row>
        <row r="130">
          <cell r="B130" t="str">
            <v>49120</v>
          </cell>
          <cell r="C130" t="str">
            <v>RECOMPOSICAO DE GUARDA-CORPO</v>
          </cell>
          <cell r="D130" t="str">
            <v>M</v>
          </cell>
          <cell r="E130">
            <v>62.45000000000001</v>
          </cell>
        </row>
        <row r="131">
          <cell r="B131" t="str">
            <v>49123</v>
          </cell>
          <cell r="C131" t="str">
            <v>RECOMPOSICAO DE DEFENSA METALICA</v>
          </cell>
          <cell r="D131" t="str">
            <v>M</v>
          </cell>
          <cell r="E131">
            <v>69.84</v>
          </cell>
        </row>
        <row r="132">
          <cell r="B132" t="str">
            <v>49130</v>
          </cell>
          <cell r="C132" t="str">
            <v>RECOMPOSICAO DE PLACAS DE CONCRETO</v>
          </cell>
          <cell r="D132" t="str">
            <v>M3</v>
          </cell>
          <cell r="E132">
            <v>223.6</v>
          </cell>
        </row>
        <row r="133">
          <cell r="B133" t="str">
            <v>49131</v>
          </cell>
          <cell r="C133" t="str">
            <v>RECOMPOSICAO DE SARJETAS REVESTIDAS E MEIO FIO</v>
          </cell>
          <cell r="D133" t="str">
            <v>M</v>
          </cell>
          <cell r="E133">
            <v>22.16</v>
          </cell>
        </row>
        <row r="134">
          <cell r="B134" t="str">
            <v>49132</v>
          </cell>
          <cell r="C134" t="str">
            <v>RECOMPOSICAO DE SARJETA NAO REVESTIDA</v>
          </cell>
          <cell r="D134" t="str">
            <v>M</v>
          </cell>
          <cell r="E134">
            <v>1.19</v>
          </cell>
        </row>
        <row r="135">
          <cell r="B135" t="str">
            <v>49133</v>
          </cell>
          <cell r="C135" t="str">
            <v>RECOMPOSICAO DE VALETA REVESTIDA</v>
          </cell>
          <cell r="D135" t="str">
            <v>M</v>
          </cell>
          <cell r="E135">
            <v>29.36</v>
          </cell>
        </row>
        <row r="136">
          <cell r="B136" t="str">
            <v>49134</v>
          </cell>
          <cell r="C136" t="str">
            <v>RECOMPOSICAO DE VALETA NAO REVESTIDA</v>
          </cell>
          <cell r="D136" t="str">
            <v>M</v>
          </cell>
          <cell r="E136">
            <v>2.72</v>
          </cell>
        </row>
        <row r="137">
          <cell r="B137" t="str">
            <v>49135</v>
          </cell>
          <cell r="C137" t="str">
            <v>RECOMPOSICAO DE SINALIZACAO VERTICAL</v>
          </cell>
          <cell r="D137" t="str">
            <v>M2</v>
          </cell>
          <cell r="E137">
            <v>28.43</v>
          </cell>
        </row>
        <row r="138">
          <cell r="B138" t="str">
            <v>49140</v>
          </cell>
          <cell r="C138" t="str">
            <v>RECOMPOSICAO DE REVESTIMENTO COM CAUQ</v>
          </cell>
          <cell r="D138" t="str">
            <v>M3</v>
          </cell>
          <cell r="E138">
            <v>210.3</v>
          </cell>
        </row>
        <row r="139">
          <cell r="B139" t="str">
            <v>49150</v>
          </cell>
          <cell r="C139" t="str">
            <v>RECOMPOSICAO DE REVESTIMENTO PRIMARIO</v>
          </cell>
          <cell r="D139" t="str">
            <v>M3</v>
          </cell>
          <cell r="E139">
            <v>4.4600000000000009</v>
          </cell>
        </row>
        <row r="140">
          <cell r="B140" t="str">
            <v>49154</v>
          </cell>
          <cell r="C140" t="str">
            <v>RECOMPOSICAO MANUAL DE ATERRO</v>
          </cell>
          <cell r="D140" t="str">
            <v>M3</v>
          </cell>
          <cell r="E140">
            <v>44.51</v>
          </cell>
        </row>
        <row r="141">
          <cell r="B141" t="str">
            <v>49155</v>
          </cell>
          <cell r="C141" t="str">
            <v>RECOMPOSICAO MECANICA DE ATERRO</v>
          </cell>
          <cell r="D141" t="str">
            <v>M3</v>
          </cell>
          <cell r="E141">
            <v>17.590000000000003</v>
          </cell>
        </row>
        <row r="142">
          <cell r="B142" t="str">
            <v>49160</v>
          </cell>
          <cell r="C142" t="str">
            <v>RECONSTRUCAO DE PAVIMENTO COMBASE DE BRITA GRADUADA</v>
          </cell>
          <cell r="D142" t="str">
            <v>M3</v>
          </cell>
          <cell r="E142">
            <v>74.039999999999992</v>
          </cell>
        </row>
        <row r="143">
          <cell r="B143" t="str">
            <v>49161</v>
          </cell>
          <cell r="C143" t="str">
            <v>SELAGEM DE TRINCA</v>
          </cell>
          <cell r="D143" t="str">
            <v>L</v>
          </cell>
          <cell r="E143">
            <v>2.7299999999999995</v>
          </cell>
        </row>
        <row r="144">
          <cell r="B144" t="str">
            <v>49170</v>
          </cell>
          <cell r="C144" t="str">
            <v>REMENDO PROFUNDO</v>
          </cell>
          <cell r="D144" t="str">
            <v>M3</v>
          </cell>
          <cell r="E144">
            <v>204.60999999999999</v>
          </cell>
        </row>
        <row r="145">
          <cell r="B145" t="str">
            <v>49171</v>
          </cell>
          <cell r="C145" t="str">
            <v>REMENDO PROFUNDO COM CAUQ</v>
          </cell>
          <cell r="D145" t="str">
            <v>M3</v>
          </cell>
          <cell r="E145">
            <v>218.68999999999997</v>
          </cell>
        </row>
        <row r="146">
          <cell r="B146" t="str">
            <v>49180</v>
          </cell>
          <cell r="C146" t="str">
            <v>REMOCAO MECANIZADA DE BARREIRAS</v>
          </cell>
          <cell r="D146" t="str">
            <v>M3</v>
          </cell>
          <cell r="E146">
            <v>7.81</v>
          </cell>
        </row>
        <row r="147">
          <cell r="B147" t="str">
            <v>49181</v>
          </cell>
          <cell r="C147" t="str">
            <v>REMOCAO MANUAL DE BARREIRA</v>
          </cell>
          <cell r="D147" t="str">
            <v>M3</v>
          </cell>
          <cell r="E147">
            <v>24.139999999999997</v>
          </cell>
        </row>
        <row r="148">
          <cell r="B148" t="str">
            <v>49185</v>
          </cell>
          <cell r="C148" t="str">
            <v>REPAROS EM PONTES DE MADEIRA</v>
          </cell>
          <cell r="D148" t="str">
            <v>M</v>
          </cell>
          <cell r="E148">
            <v>66.209999999999994</v>
          </cell>
        </row>
        <row r="149">
          <cell r="B149" t="str">
            <v>49190</v>
          </cell>
          <cell r="C149" t="str">
            <v>ROCADA MANUAL</v>
          </cell>
          <cell r="D149" t="str">
            <v>M2</v>
          </cell>
          <cell r="E149">
            <v>0.12</v>
          </cell>
        </row>
        <row r="150">
          <cell r="B150" t="str">
            <v>49200</v>
          </cell>
          <cell r="C150" t="str">
            <v>ROCADA MECANIZADA</v>
          </cell>
          <cell r="D150" t="str">
            <v>HA</v>
          </cell>
          <cell r="E150">
            <v>104.35</v>
          </cell>
        </row>
        <row r="151">
          <cell r="B151" t="str">
            <v>49210</v>
          </cell>
          <cell r="C151" t="str">
            <v>ROCADA MECANIZADA COSTAL</v>
          </cell>
          <cell r="D151" t="str">
            <v>M2</v>
          </cell>
          <cell r="E151">
            <v>0.05</v>
          </cell>
        </row>
        <row r="152">
          <cell r="B152" t="str">
            <v>49220</v>
          </cell>
          <cell r="C152" t="str">
            <v>TAPA BURACO COM CAUQ</v>
          </cell>
          <cell r="D152" t="str">
            <v>M3</v>
          </cell>
          <cell r="E152">
            <v>412.58</v>
          </cell>
        </row>
        <row r="153">
          <cell r="B153" t="str">
            <v>49230</v>
          </cell>
          <cell r="C153" t="str">
            <v>TAPA BURACO COM PMF</v>
          </cell>
          <cell r="D153" t="str">
            <v>M3</v>
          </cell>
          <cell r="E153">
            <v>330.47</v>
          </cell>
        </row>
        <row r="154">
          <cell r="B154" t="str">
            <v>49301</v>
          </cell>
          <cell r="C154" t="str">
            <v>ESC. MEC. DE VALAS P/OBRAS DE ARTE CORRENTES - 1A CATEG</v>
          </cell>
          <cell r="D154" t="str">
            <v>M3</v>
          </cell>
          <cell r="E154">
            <v>4.54</v>
          </cell>
        </row>
        <row r="155">
          <cell r="B155" t="str">
            <v>49302</v>
          </cell>
          <cell r="C155" t="str">
            <v>REATERRO E APILOAMENTO EM CAMADAS DE 20 CM</v>
          </cell>
          <cell r="D155" t="str">
            <v>M3</v>
          </cell>
          <cell r="E155">
            <v>6.6</v>
          </cell>
        </row>
        <row r="156">
          <cell r="B156" t="str">
            <v>49303</v>
          </cell>
          <cell r="C156" t="str">
            <v>BRITA GRADUADA (NA USINA) PARA CONSERVACAO RODOVIARIA</v>
          </cell>
          <cell r="D156" t="str">
            <v>T</v>
          </cell>
          <cell r="E156">
            <v>11.64</v>
          </cell>
        </row>
        <row r="157">
          <cell r="B157" t="str">
            <v>49400</v>
          </cell>
          <cell r="C157" t="str">
            <v>HORA MAQUINA - TRATOR COM LAMINA 140 HP</v>
          </cell>
          <cell r="D157" t="str">
            <v>H</v>
          </cell>
          <cell r="E157">
            <v>59.2</v>
          </cell>
        </row>
        <row r="158">
          <cell r="B158" t="str">
            <v>49401</v>
          </cell>
          <cell r="C158" t="str">
            <v>HORA MAQUINA - CARREGADEIRA DE PNEUS 73 HP</v>
          </cell>
          <cell r="D158" t="str">
            <v>H</v>
          </cell>
          <cell r="E158">
            <v>55.65</v>
          </cell>
        </row>
        <row r="159">
          <cell r="B159" t="str">
            <v>49402</v>
          </cell>
          <cell r="C159" t="str">
            <v>HORA MAQUINA - MOTONIVELADORA 125 HP</v>
          </cell>
          <cell r="D159" t="str">
            <v>H</v>
          </cell>
          <cell r="E159">
            <v>78.22</v>
          </cell>
        </row>
        <row r="160">
          <cell r="B160" t="str">
            <v>49403</v>
          </cell>
          <cell r="C160" t="str">
            <v>HORA MAQUINA - COMPACTADOR VIBRATORIO AUTOPROPELIDO</v>
          </cell>
          <cell r="D160" t="str">
            <v>H</v>
          </cell>
          <cell r="E160">
            <v>56.29</v>
          </cell>
        </row>
        <row r="161">
          <cell r="B161" t="str">
            <v>49404</v>
          </cell>
          <cell r="C161" t="str">
            <v>HORA MAQUINA - CAMINHAO BASCULANTE SIMPLES 204 HP</v>
          </cell>
          <cell r="D161" t="str">
            <v>H</v>
          </cell>
          <cell r="E161">
            <v>71.47</v>
          </cell>
        </row>
        <row r="162">
          <cell r="B162" t="str">
            <v>49405</v>
          </cell>
          <cell r="C162" t="str">
            <v>HORA MAQUINA - RETROESCAVADEIRA 76 HP</v>
          </cell>
          <cell r="D162" t="str">
            <v>H</v>
          </cell>
          <cell r="E162">
            <v>34.590000000000003</v>
          </cell>
        </row>
        <row r="163">
          <cell r="B163" t="str">
            <v>49406</v>
          </cell>
          <cell r="C163" t="str">
            <v>HORA MAQUINA - ESCAVADEIRA HIDRAULICA 93 HP</v>
          </cell>
          <cell r="D163" t="str">
            <v>H</v>
          </cell>
          <cell r="E163">
            <v>50.04</v>
          </cell>
        </row>
        <row r="164">
          <cell r="B164" t="str">
            <v>49410</v>
          </cell>
          <cell r="C164" t="str">
            <v>HORA-MAQUINA DE ESCAVADEIRA DRAG-LINE</v>
          </cell>
          <cell r="D164" t="str">
            <v>H</v>
          </cell>
          <cell r="E164">
            <v>69.22</v>
          </cell>
        </row>
        <row r="165">
          <cell r="B165" t="str">
            <v>49412</v>
          </cell>
          <cell r="C165" t="str">
            <v>HORA-MAQUINA DE ESCAVADEIRA CASE-POCLAIN 988</v>
          </cell>
          <cell r="D165" t="str">
            <v>H</v>
          </cell>
          <cell r="E165">
            <v>87.06</v>
          </cell>
        </row>
        <row r="166">
          <cell r="B166" t="str">
            <v>49414</v>
          </cell>
          <cell r="C166" t="str">
            <v>HORA-MAQUINA DE CARREGADEIRA MF-86</v>
          </cell>
          <cell r="D166" t="str">
            <v>H</v>
          </cell>
          <cell r="E166">
            <v>36.869999999999997</v>
          </cell>
        </row>
        <row r="167">
          <cell r="B167" t="str">
            <v>49416</v>
          </cell>
          <cell r="C167" t="str">
            <v>HORA-MAQUINA DE CAMINHAO LK 1621/42 - SIMPLES</v>
          </cell>
          <cell r="D167" t="str">
            <v>H</v>
          </cell>
          <cell r="E167">
            <v>45.15</v>
          </cell>
        </row>
        <row r="168">
          <cell r="B168" t="str">
            <v>49500</v>
          </cell>
          <cell r="C168" t="str">
            <v>TRANSPORTE LOCAL COMCAMINHAO BASCULANTE (PARA MICROB</v>
          </cell>
          <cell r="D168" t="str">
            <v>TON</v>
          </cell>
          <cell r="E168">
            <v>1.88</v>
          </cell>
        </row>
        <row r="169">
          <cell r="B169" t="str">
            <v>49510</v>
          </cell>
          <cell r="C169" t="str">
            <v>TRANSPORTE LOCAL COMCAMINHAO BASCULANTE (PARA MICROB</v>
          </cell>
          <cell r="D169" t="str">
            <v>TON</v>
          </cell>
          <cell r="E169">
            <v>0.9</v>
          </cell>
        </row>
        <row r="170">
          <cell r="B170" t="str">
            <v>49520</v>
          </cell>
          <cell r="C170" t="str">
            <v>TRANSPORTE COMERCIAL COMCAM. BASCULANTE (PARA MICROBA</v>
          </cell>
          <cell r="D170" t="str">
            <v>TON</v>
          </cell>
          <cell r="E170">
            <v>0.39</v>
          </cell>
        </row>
        <row r="171">
          <cell r="B171" t="str">
            <v>49530</v>
          </cell>
          <cell r="C171" t="str">
            <v>TRANSPORTE LOCAL COM CAMINHAO BASCULANTE ROD. PAVIM</v>
          </cell>
          <cell r="D171" t="str">
            <v>TN</v>
          </cell>
          <cell r="E171">
            <v>0.71</v>
          </cell>
        </row>
        <row r="172">
          <cell r="B172" t="str">
            <v>49540</v>
          </cell>
          <cell r="C172" t="str">
            <v>TRANSPORTE LOCAL COM CAMINHAO BASCULANTE ROD.NAO PA</v>
          </cell>
          <cell r="D172" t="str">
            <v>TN</v>
          </cell>
          <cell r="E172">
            <v>0.86</v>
          </cell>
        </row>
        <row r="173">
          <cell r="B173" t="str">
            <v>49550</v>
          </cell>
          <cell r="C173" t="str">
            <v>TRANSPORTE LOCAL COM CAMINHAO BASCULANTE (CTE)</v>
          </cell>
          <cell r="D173" t="str">
            <v>TN</v>
          </cell>
          <cell r="E173">
            <v>0.71</v>
          </cell>
        </row>
        <row r="174">
          <cell r="B174" t="str">
            <v>49560</v>
          </cell>
          <cell r="C174" t="str">
            <v>TRANSPORTE LOCAL COM CAMINHAO CARROCERIA ROD. PAVIM</v>
          </cell>
          <cell r="D174" t="str">
            <v>TN</v>
          </cell>
          <cell r="E174">
            <v>0.56999999999999995</v>
          </cell>
        </row>
        <row r="175">
          <cell r="B175" t="str">
            <v>49570</v>
          </cell>
          <cell r="C175" t="str">
            <v>TRANSPORTE LOCAL COM CAMINHAO CARROCERIA ROD.NAO PA</v>
          </cell>
          <cell r="D175" t="str">
            <v>TN</v>
          </cell>
          <cell r="E175">
            <v>0.42</v>
          </cell>
        </row>
        <row r="176">
          <cell r="B176" t="str">
            <v>49580</v>
          </cell>
          <cell r="C176" t="str">
            <v>TRANSPORTE LOCAL COM CAMINHAO CARROCERIA (CTE)</v>
          </cell>
          <cell r="D176" t="str">
            <v>TN</v>
          </cell>
          <cell r="E176">
            <v>3.4</v>
          </cell>
        </row>
        <row r="177">
          <cell r="B177" t="str">
            <v>49590</v>
          </cell>
          <cell r="C177" t="str">
            <v>TRANSPORTE COMERCIAL COMCAMINHAO BASCULANTE ROD.PAVI</v>
          </cell>
          <cell r="D177" t="str">
            <v>TN</v>
          </cell>
          <cell r="E177">
            <v>0.56999999999999995</v>
          </cell>
        </row>
        <row r="178">
          <cell r="B178" t="str">
            <v>49600</v>
          </cell>
          <cell r="C178" t="str">
            <v>TRANSPORTE COMERCIAL COMCAMINHAO BASCULANTE ROD.N.PA</v>
          </cell>
          <cell r="D178" t="str">
            <v>TN</v>
          </cell>
          <cell r="E178">
            <v>0.71</v>
          </cell>
        </row>
        <row r="179">
          <cell r="B179" t="str">
            <v>49610</v>
          </cell>
          <cell r="C179" t="str">
            <v>TRANSPORTE COMERCIAL COMCAMINHAO CARROCERIA ROD. PAVI</v>
          </cell>
          <cell r="D179" t="str">
            <v>TN</v>
          </cell>
          <cell r="E179">
            <v>0.33</v>
          </cell>
        </row>
        <row r="180">
          <cell r="B180" t="str">
            <v>49620</v>
          </cell>
          <cell r="C180" t="str">
            <v>TRANSPORTE COMERCIAL COMCAMINHAO CARROCERIA ROD.N.PA</v>
          </cell>
          <cell r="D180" t="str">
            <v>TN</v>
          </cell>
          <cell r="E180">
            <v>0.42</v>
          </cell>
        </row>
        <row r="181">
          <cell r="B181" t="str">
            <v>49630</v>
          </cell>
          <cell r="C181" t="str">
            <v>CONCRETO FCK 15 MPA - FUNDAÇÕES</v>
          </cell>
          <cell r="D181" t="str">
            <v>M3</v>
          </cell>
          <cell r="E181">
            <v>136.77000000000001</v>
          </cell>
        </row>
        <row r="182">
          <cell r="B182" t="str">
            <v>49640</v>
          </cell>
          <cell r="C182" t="str">
            <v>ARMADURA ACO CA-50  - FUNDAÇÕES - FORNEC / BENEFICIAMENTO</v>
          </cell>
          <cell r="D182" t="str">
            <v>KG</v>
          </cell>
          <cell r="E182">
            <v>1.91</v>
          </cell>
        </row>
        <row r="183">
          <cell r="B183" t="str">
            <v>49650</v>
          </cell>
          <cell r="C183" t="str">
            <v>LANÇAMENTO DE CONCRETO COM BOMBA</v>
          </cell>
          <cell r="D183" t="str">
            <v>M3</v>
          </cell>
          <cell r="E183">
            <v>18.13</v>
          </cell>
        </row>
        <row r="184">
          <cell r="B184" t="str">
            <v>49660</v>
          </cell>
          <cell r="C184" t="str">
            <v>LANÇAMENTO DE CONCRETO COM GUINDASTE</v>
          </cell>
          <cell r="D184" t="str">
            <v>M3</v>
          </cell>
          <cell r="E184">
            <v>24.94</v>
          </cell>
        </row>
        <row r="185">
          <cell r="B185" t="str">
            <v>49670</v>
          </cell>
          <cell r="C185" t="str">
            <v>LANÇAMENTO DE CONCRETO DESCARGA DIRETA</v>
          </cell>
          <cell r="D185" t="str">
            <v>M3</v>
          </cell>
          <cell r="E185">
            <v>1.63</v>
          </cell>
        </row>
        <row r="186">
          <cell r="B186" t="str">
            <v>49680</v>
          </cell>
          <cell r="C186" t="str">
            <v>ARMADURA AÇO CA-50 - COLOCAÇÃO</v>
          </cell>
          <cell r="D186" t="str">
            <v>KG</v>
          </cell>
          <cell r="E186">
            <v>0.5</v>
          </cell>
        </row>
        <row r="187">
          <cell r="B187" t="str">
            <v>49690</v>
          </cell>
          <cell r="C187" t="str">
            <v>CONCRETO PROJETADO</v>
          </cell>
          <cell r="D187" t="str">
            <v>M3</v>
          </cell>
          <cell r="E187">
            <v>336.24</v>
          </cell>
        </row>
        <row r="188">
          <cell r="B188" t="str">
            <v>49700</v>
          </cell>
          <cell r="C188" t="str">
            <v>PATIO DE VIGAS PRÉ-MOLDADAS</v>
          </cell>
          <cell r="D188" t="str">
            <v>UN</v>
          </cell>
          <cell r="E188">
            <v>25097.66</v>
          </cell>
        </row>
        <row r="189">
          <cell r="B189" t="str">
            <v>49750</v>
          </cell>
          <cell r="C189" t="str">
            <v>REBOCO E=3MM</v>
          </cell>
          <cell r="D189" t="str">
            <v>M2</v>
          </cell>
          <cell r="E189">
            <v>7.38</v>
          </cell>
        </row>
        <row r="190">
          <cell r="B190" t="str">
            <v>49800</v>
          </cell>
          <cell r="C190" t="str">
            <v>CONCRETO FCK=20 MPA - BOMBEÁVEL - C/ SLUMP 22</v>
          </cell>
          <cell r="D190" t="str">
            <v>M3</v>
          </cell>
          <cell r="E190">
            <v>178.29999999999998</v>
          </cell>
        </row>
        <row r="191">
          <cell r="B191" t="str">
            <v>49805</v>
          </cell>
          <cell r="C191" t="str">
            <v>BASES DE CONCRETO PARA PLACAS &lt;= 1,50 M²</v>
          </cell>
          <cell r="D191" t="str">
            <v>UNID</v>
          </cell>
          <cell r="E191">
            <v>78.91</v>
          </cell>
        </row>
        <row r="192">
          <cell r="B192" t="str">
            <v>49806</v>
          </cell>
          <cell r="C192" t="str">
            <v>BASES DE CONCRETO PARA PLACAS &gt; 1,50 M²</v>
          </cell>
          <cell r="D192" t="str">
            <v>UNID</v>
          </cell>
          <cell r="E192">
            <v>147.63</v>
          </cell>
        </row>
        <row r="193">
          <cell r="B193" t="str">
            <v>49807</v>
          </cell>
          <cell r="C193" t="str">
            <v>FORMA COMUM PARA SARJETAS E VALETAS</v>
          </cell>
          <cell r="D193" t="str">
            <v>M2</v>
          </cell>
          <cell r="E193">
            <v>7.3500000000000005</v>
          </cell>
        </row>
        <row r="194">
          <cell r="B194" t="str">
            <v>13010</v>
          </cell>
          <cell r="C194" t="str">
            <v>BRITA COMERCIAL</v>
          </cell>
          <cell r="D194" t="str">
            <v>M3</v>
          </cell>
          <cell r="E194" t="str">
            <v>17,50</v>
          </cell>
        </row>
        <row r="195">
          <cell r="B195" t="str">
            <v>13011</v>
          </cell>
          <cell r="C195" t="str">
            <v>PEDRISCO</v>
          </cell>
          <cell r="D195" t="str">
            <v>M3</v>
          </cell>
          <cell r="E195">
            <v>18.5</v>
          </cell>
        </row>
        <row r="196">
          <cell r="B196" t="str">
            <v>13012</v>
          </cell>
          <cell r="C196" t="str">
            <v>PÓ DE PEDRA</v>
          </cell>
          <cell r="D196" t="str">
            <v>M3</v>
          </cell>
          <cell r="E196">
            <v>17.3</v>
          </cell>
        </row>
        <row r="197">
          <cell r="B197" t="str">
            <v>13013</v>
          </cell>
          <cell r="C197" t="str">
            <v>PEDRA PULMÃO</v>
          </cell>
          <cell r="D197" t="str">
            <v>M3</v>
          </cell>
          <cell r="E197">
            <v>16.5</v>
          </cell>
        </row>
        <row r="198">
          <cell r="B198" t="str">
            <v>13019</v>
          </cell>
          <cell r="C198" t="str">
            <v>CINZA</v>
          </cell>
          <cell r="D198" t="str">
            <v>KG</v>
          </cell>
          <cell r="E198">
            <v>0.26</v>
          </cell>
        </row>
        <row r="199">
          <cell r="B199" t="str">
            <v>13020</v>
          </cell>
          <cell r="C199" t="str">
            <v>AREIA COMERCIAL</v>
          </cell>
          <cell r="D199" t="str">
            <v>M3</v>
          </cell>
          <cell r="E199">
            <v>14</v>
          </cell>
        </row>
        <row r="200">
          <cell r="B200" t="str">
            <v>13021</v>
          </cell>
          <cell r="C200" t="str">
            <v>AREIA PARA FUNDAÇÕES</v>
          </cell>
          <cell r="D200" t="str">
            <v>M3</v>
          </cell>
          <cell r="E200">
            <v>6</v>
          </cell>
        </row>
        <row r="201">
          <cell r="B201" t="str">
            <v>13030</v>
          </cell>
          <cell r="C201" t="str">
            <v>LAJOTA DE CONCRETO DE 10 CM X 30 CM</v>
          </cell>
          <cell r="D201" t="str">
            <v>M2</v>
          </cell>
          <cell r="E201" t="str">
            <v>14,20</v>
          </cell>
        </row>
        <row r="202">
          <cell r="B202" t="str">
            <v>13035</v>
          </cell>
          <cell r="C202" t="str">
            <v>BRIQUETES DE 8 CM</v>
          </cell>
          <cell r="D202" t="str">
            <v>M2</v>
          </cell>
          <cell r="E202" t="str">
            <v>16,00</v>
          </cell>
        </row>
        <row r="203">
          <cell r="B203" t="str">
            <v>13040</v>
          </cell>
          <cell r="C203" t="str">
            <v>CIMENTO 320 CP-IV</v>
          </cell>
          <cell r="D203" t="str">
            <v>KG</v>
          </cell>
          <cell r="E203" t="str">
            <v>0,26</v>
          </cell>
        </row>
        <row r="204">
          <cell r="B204" t="str">
            <v>13045</v>
          </cell>
          <cell r="C204" t="str">
            <v>BENTONITA</v>
          </cell>
          <cell r="D204" t="str">
            <v>KG</v>
          </cell>
          <cell r="E204">
            <v>0.21</v>
          </cell>
        </row>
        <row r="205">
          <cell r="B205" t="str">
            <v>13050</v>
          </cell>
          <cell r="C205" t="str">
            <v>TIJOLO MACICO</v>
          </cell>
          <cell r="D205" t="str">
            <v>UN</v>
          </cell>
          <cell r="E205" t="str">
            <v>0,08</v>
          </cell>
        </row>
        <row r="206">
          <cell r="B206" t="str">
            <v>13055</v>
          </cell>
          <cell r="C206" t="str">
            <v>TIJOLOS FURADOS DE 10X15X20</v>
          </cell>
          <cell r="D206" t="str">
            <v>UN</v>
          </cell>
          <cell r="E206" t="str">
            <v>0,10</v>
          </cell>
        </row>
        <row r="207">
          <cell r="B207" t="str">
            <v>13060</v>
          </cell>
          <cell r="C207" t="str">
            <v>PARALELEPIPEDO</v>
          </cell>
          <cell r="D207" t="str">
            <v>M2</v>
          </cell>
          <cell r="E207" t="str">
            <v>8,40</v>
          </cell>
        </row>
        <row r="208">
          <cell r="B208" t="str">
            <v>13061</v>
          </cell>
          <cell r="C208" t="str">
            <v>MEIO-FIO DE PEDRA</v>
          </cell>
          <cell r="D208" t="str">
            <v>M</v>
          </cell>
          <cell r="E208">
            <v>5.3</v>
          </cell>
        </row>
        <row r="209">
          <cell r="B209" t="str">
            <v>13080</v>
          </cell>
          <cell r="C209" t="str">
            <v>MOUROES TRIANG. DE CONCRETO L=10cm x 220 cm</v>
          </cell>
          <cell r="D209" t="str">
            <v>UN</v>
          </cell>
          <cell r="E209" t="str">
            <v>4,80</v>
          </cell>
        </row>
        <row r="210">
          <cell r="B210" t="str">
            <v>13085</v>
          </cell>
          <cell r="C210" t="str">
            <v>MOUROES CONCRETO 10 X 10 X 220</v>
          </cell>
          <cell r="D210" t="str">
            <v>UN</v>
          </cell>
          <cell r="E210" t="str">
            <v>8,00</v>
          </cell>
        </row>
        <row r="211">
          <cell r="B211" t="str">
            <v>13090</v>
          </cell>
          <cell r="C211" t="str">
            <v>MOUROES CONCRETO 15 X 15 X 220</v>
          </cell>
          <cell r="D211" t="str">
            <v>UN</v>
          </cell>
          <cell r="E211" t="str">
            <v>11,98</v>
          </cell>
        </row>
        <row r="212">
          <cell r="B212" t="str">
            <v>13100</v>
          </cell>
          <cell r="C212" t="str">
            <v>ESTICADOR DE CONCRETO 10x10x300 cm</v>
          </cell>
          <cell r="D212" t="str">
            <v>UN</v>
          </cell>
          <cell r="E212" t="str">
            <v>6,50</v>
          </cell>
        </row>
        <row r="213">
          <cell r="B213" t="str">
            <v>13120</v>
          </cell>
          <cell r="C213" t="str">
            <v>TUBO POROSO D=20 CM</v>
          </cell>
          <cell r="D213" t="str">
            <v>M</v>
          </cell>
          <cell r="E213" t="str">
            <v>7,30</v>
          </cell>
        </row>
        <row r="214">
          <cell r="B214" t="str">
            <v>13140</v>
          </cell>
          <cell r="C214" t="str">
            <v>TUBO PERFURADO D=20 CM</v>
          </cell>
          <cell r="D214" t="str">
            <v>M</v>
          </cell>
          <cell r="E214" t="str">
            <v>6,60</v>
          </cell>
        </row>
        <row r="215">
          <cell r="B215" t="str">
            <v>13145</v>
          </cell>
          <cell r="C215" t="str">
            <v>TUBO D=20 CM (SIMPLES)</v>
          </cell>
          <cell r="D215" t="str">
            <v>M</v>
          </cell>
          <cell r="E215">
            <v>6.8</v>
          </cell>
        </row>
        <row r="216">
          <cell r="B216" t="str">
            <v>13150</v>
          </cell>
          <cell r="C216" t="str">
            <v>TUBO D=30 CM (SIMPLES)</v>
          </cell>
          <cell r="D216" t="str">
            <v>M</v>
          </cell>
          <cell r="E216" t="str">
            <v>7,07</v>
          </cell>
        </row>
        <row r="217">
          <cell r="B217" t="str">
            <v>13160</v>
          </cell>
          <cell r="C217" t="str">
            <v>TUBO D=40 CM (SIMPLES)</v>
          </cell>
          <cell r="D217" t="str">
            <v>M</v>
          </cell>
          <cell r="E217" t="str">
            <v>12,00</v>
          </cell>
        </row>
        <row r="218">
          <cell r="B218" t="str">
            <v>13170</v>
          </cell>
          <cell r="C218" t="str">
            <v>TUBO D=50 CM (SIMPLES)</v>
          </cell>
          <cell r="D218" t="str">
            <v>M</v>
          </cell>
          <cell r="E218" t="str">
            <v>17,93</v>
          </cell>
        </row>
        <row r="219">
          <cell r="B219" t="str">
            <v>13180</v>
          </cell>
          <cell r="C219" t="str">
            <v>TUBO D=60 CM (SIMPLES)</v>
          </cell>
          <cell r="D219" t="str">
            <v>M</v>
          </cell>
          <cell r="E219" t="str">
            <v>23,00</v>
          </cell>
        </row>
        <row r="220">
          <cell r="B220" t="str">
            <v>13190</v>
          </cell>
          <cell r="C220" t="str">
            <v>TUBO D= 60 CM CA-1</v>
          </cell>
          <cell r="D220" t="str">
            <v>M</v>
          </cell>
          <cell r="E220" t="str">
            <v>34,65</v>
          </cell>
        </row>
        <row r="221">
          <cell r="B221" t="str">
            <v>13200</v>
          </cell>
          <cell r="C221" t="str">
            <v>TUBO D= 60 CM CA-2</v>
          </cell>
          <cell r="D221" t="str">
            <v>M</v>
          </cell>
          <cell r="E221" t="str">
            <v>41,25</v>
          </cell>
        </row>
        <row r="222">
          <cell r="B222" t="str">
            <v>13210</v>
          </cell>
          <cell r="C222" t="str">
            <v>TUBO D= 80 CM CA-2</v>
          </cell>
          <cell r="D222" t="str">
            <v>M</v>
          </cell>
          <cell r="E222" t="str">
            <v>74,25</v>
          </cell>
        </row>
        <row r="223">
          <cell r="B223" t="str">
            <v>13220</v>
          </cell>
          <cell r="C223" t="str">
            <v>TUBO D=100 CM CA-2</v>
          </cell>
          <cell r="D223" t="str">
            <v>M</v>
          </cell>
          <cell r="E223" t="str">
            <v>103,95</v>
          </cell>
        </row>
        <row r="224">
          <cell r="B224" t="str">
            <v>13230</v>
          </cell>
          <cell r="C224" t="str">
            <v>TUBO D=120 CM CA-2</v>
          </cell>
          <cell r="D224" t="str">
            <v>M</v>
          </cell>
          <cell r="E224" t="str">
            <v>137,55</v>
          </cell>
        </row>
        <row r="225">
          <cell r="B225" t="str">
            <v>13240</v>
          </cell>
          <cell r="C225" t="str">
            <v>TUBO D=150 CM CA-2</v>
          </cell>
          <cell r="D225" t="str">
            <v>M</v>
          </cell>
          <cell r="E225" t="str">
            <v>210,00</v>
          </cell>
        </row>
        <row r="226">
          <cell r="B226" t="str">
            <v>13250</v>
          </cell>
          <cell r="C226" t="str">
            <v>TUBO D=200 CM CA-2</v>
          </cell>
          <cell r="D226" t="str">
            <v>M</v>
          </cell>
          <cell r="E226" t="str">
            <v>354,45</v>
          </cell>
        </row>
        <row r="227">
          <cell r="B227" t="str">
            <v>13260</v>
          </cell>
          <cell r="C227" t="str">
            <v>TUBO D= 80 CM CA-3</v>
          </cell>
          <cell r="D227" t="str">
            <v>M</v>
          </cell>
          <cell r="E227" t="str">
            <v>78,68</v>
          </cell>
        </row>
        <row r="228">
          <cell r="B228" t="str">
            <v>13270</v>
          </cell>
          <cell r="C228" t="str">
            <v>TUBO D=100 CM CA-3</v>
          </cell>
          <cell r="D228" t="str">
            <v>M</v>
          </cell>
          <cell r="E228" t="str">
            <v>107,55</v>
          </cell>
        </row>
        <row r="229">
          <cell r="B229" t="str">
            <v>13280</v>
          </cell>
          <cell r="C229" t="str">
            <v>TUBO D=120 CM CA-3</v>
          </cell>
          <cell r="D229" t="str">
            <v>M</v>
          </cell>
          <cell r="E229" t="str">
            <v>143,70</v>
          </cell>
        </row>
        <row r="230">
          <cell r="B230" t="str">
            <v>13282</v>
          </cell>
          <cell r="C230" t="str">
            <v>TUBO D=150 CM CA-3</v>
          </cell>
          <cell r="D230" t="str">
            <v>M</v>
          </cell>
          <cell r="E230" t="str">
            <v>267,18</v>
          </cell>
        </row>
        <row r="231">
          <cell r="B231" t="str">
            <v>13300</v>
          </cell>
          <cell r="C231" t="str">
            <v>CALHA D=30 CM SIMPLES</v>
          </cell>
          <cell r="D231" t="str">
            <v>M</v>
          </cell>
          <cell r="E231" t="str">
            <v>5,70</v>
          </cell>
        </row>
        <row r="232">
          <cell r="B232" t="str">
            <v>13310</v>
          </cell>
          <cell r="C232" t="str">
            <v>CALHA D=40 CM SIMPLES</v>
          </cell>
          <cell r="D232" t="str">
            <v>M</v>
          </cell>
          <cell r="E232" t="str">
            <v>8,10</v>
          </cell>
        </row>
        <row r="233">
          <cell r="B233" t="str">
            <v>13320</v>
          </cell>
          <cell r="C233" t="str">
            <v>CALHA D=60 CM SIMPLES</v>
          </cell>
          <cell r="D233" t="str">
            <v>M</v>
          </cell>
          <cell r="E233" t="str">
            <v>15,00</v>
          </cell>
        </row>
        <row r="234">
          <cell r="B234" t="str">
            <v>13360</v>
          </cell>
          <cell r="C234" t="str">
            <v>TUBO PVC P/DRENO D=100 MM</v>
          </cell>
          <cell r="D234" t="str">
            <v>M</v>
          </cell>
          <cell r="E234" t="str">
            <v>4,75</v>
          </cell>
        </row>
        <row r="235">
          <cell r="B235" t="str">
            <v>13370</v>
          </cell>
          <cell r="C235" t="str">
            <v>TUBO PVC P/DRENO D=150 MM</v>
          </cell>
          <cell r="D235" t="str">
            <v>M</v>
          </cell>
          <cell r="E235" t="str">
            <v>9,25</v>
          </cell>
        </row>
        <row r="236">
          <cell r="B236" t="str">
            <v>13380</v>
          </cell>
          <cell r="C236" t="str">
            <v>TUBO PVC RIGIDO D= 50 MM</v>
          </cell>
          <cell r="D236" t="str">
            <v>M</v>
          </cell>
          <cell r="E236" t="str">
            <v>2,54</v>
          </cell>
        </row>
        <row r="237">
          <cell r="B237" t="str">
            <v>13390</v>
          </cell>
          <cell r="C237" t="str">
            <v>TUBO PVC RIGIDO D=100 MM</v>
          </cell>
          <cell r="D237" t="str">
            <v>M</v>
          </cell>
          <cell r="E237" t="str">
            <v>3,84</v>
          </cell>
        </row>
        <row r="238">
          <cell r="B238" t="str">
            <v>13400</v>
          </cell>
          <cell r="C238" t="str">
            <v>DESMOLDANTE P/ FORMAS</v>
          </cell>
          <cell r="D238" t="str">
            <v>L</v>
          </cell>
          <cell r="E238">
            <v>2.5299999999999998</v>
          </cell>
        </row>
        <row r="239">
          <cell r="B239" t="str">
            <v>13401</v>
          </cell>
          <cell r="C239" t="str">
            <v>MADEIRA DE LEI - SERRADA</v>
          </cell>
          <cell r="D239" t="str">
            <v>M3</v>
          </cell>
          <cell r="E239" t="str">
            <v>500,00</v>
          </cell>
        </row>
        <row r="240">
          <cell r="B240" t="str">
            <v>13405</v>
          </cell>
          <cell r="C240" t="str">
            <v>MADEIRA IV SERRADA - PINUS</v>
          </cell>
          <cell r="D240" t="str">
            <v>M3</v>
          </cell>
          <cell r="E240" t="str">
            <v>200,00</v>
          </cell>
        </row>
        <row r="241">
          <cell r="B241" t="str">
            <v>13407</v>
          </cell>
          <cell r="C241" t="str">
            <v>MADEIRA SERRADA - PINHO 3A INDUSTRIAL</v>
          </cell>
          <cell r="D241" t="str">
            <v>M3</v>
          </cell>
          <cell r="E241">
            <v>230</v>
          </cell>
        </row>
        <row r="242">
          <cell r="B242" t="str">
            <v>13408</v>
          </cell>
          <cell r="C242" t="str">
            <v>MADEIRA SERRADA - ANGICO/CANAFISTULA</v>
          </cell>
          <cell r="D242" t="str">
            <v>M3</v>
          </cell>
          <cell r="E242">
            <v>200</v>
          </cell>
        </row>
        <row r="243">
          <cell r="B243" t="str">
            <v>13409</v>
          </cell>
          <cell r="C243" t="str">
            <v>ESTRONCA DE EUCALIPTO D=0,15M</v>
          </cell>
          <cell r="D243" t="str">
            <v>M</v>
          </cell>
          <cell r="E243">
            <v>3.08</v>
          </cell>
        </row>
        <row r="244">
          <cell r="B244" t="str">
            <v>13430</v>
          </cell>
          <cell r="C244" t="str">
            <v>MULTI PLATE 100 C/EPOXI 2.7MM</v>
          </cell>
          <cell r="D244" t="str">
            <v>KG</v>
          </cell>
          <cell r="E244" t="str">
            <v>3,96</v>
          </cell>
        </row>
        <row r="245">
          <cell r="B245" t="str">
            <v>13450</v>
          </cell>
          <cell r="C245" t="str">
            <v>TUNNEL LINER C/EPOXI 2.7MM</v>
          </cell>
          <cell r="D245" t="str">
            <v>KG</v>
          </cell>
          <cell r="E245" t="str">
            <v>5,82</v>
          </cell>
        </row>
        <row r="246">
          <cell r="B246" t="str">
            <v>13470</v>
          </cell>
          <cell r="C246" t="str">
            <v>CAIBROS 3X 3 - IV</v>
          </cell>
          <cell r="D246" t="str">
            <v>M</v>
          </cell>
          <cell r="E246" t="str">
            <v>1,16</v>
          </cell>
        </row>
        <row r="247">
          <cell r="B247" t="str">
            <v>13500</v>
          </cell>
          <cell r="C247" t="str">
            <v>TRAV. FIXACAO 2X 2.3/4 - LEI</v>
          </cell>
          <cell r="D247" t="str">
            <v>M</v>
          </cell>
          <cell r="E247">
            <v>2.12</v>
          </cell>
        </row>
        <row r="248">
          <cell r="B248" t="str">
            <v>13510</v>
          </cell>
          <cell r="C248" t="str">
            <v>PRANCHAO 2X 12-LEI</v>
          </cell>
          <cell r="D248" t="str">
            <v>M</v>
          </cell>
          <cell r="E248" t="str">
            <v>7,74</v>
          </cell>
        </row>
        <row r="249">
          <cell r="B249" t="str">
            <v>13520</v>
          </cell>
          <cell r="C249" t="str">
            <v>TABUA 1X 12 - LEI</v>
          </cell>
          <cell r="D249" t="str">
            <v>M2</v>
          </cell>
          <cell r="E249" t="str">
            <v>12,71</v>
          </cell>
        </row>
        <row r="250">
          <cell r="B250" t="str">
            <v>13530</v>
          </cell>
          <cell r="C250" t="str">
            <v>TRAVESSAS 1X 6 - LEI</v>
          </cell>
          <cell r="D250" t="str">
            <v>M</v>
          </cell>
          <cell r="E250" t="str">
            <v>1,96</v>
          </cell>
        </row>
        <row r="251">
          <cell r="B251" t="str">
            <v>13540</v>
          </cell>
          <cell r="C251" t="str">
            <v>TRAVESSAS 2X 6 - LEI</v>
          </cell>
          <cell r="D251" t="str">
            <v>M</v>
          </cell>
          <cell r="E251" t="str">
            <v>3,50</v>
          </cell>
        </row>
        <row r="252">
          <cell r="B252" t="str">
            <v>13550</v>
          </cell>
          <cell r="C252" t="str">
            <v>MADEIRA 2X 10 E 3X 3 - LEI</v>
          </cell>
          <cell r="D252" t="str">
            <v>M3</v>
          </cell>
          <cell r="E252" t="str">
            <v>500,00</v>
          </cell>
        </row>
        <row r="253">
          <cell r="B253" t="str">
            <v>13560</v>
          </cell>
          <cell r="C253" t="str">
            <v>MADEIRA DE LEI 3X 4</v>
          </cell>
          <cell r="D253" t="str">
            <v>M</v>
          </cell>
          <cell r="E253" t="str">
            <v>3,87</v>
          </cell>
        </row>
        <row r="254">
          <cell r="B254" t="str">
            <v>13570</v>
          </cell>
          <cell r="C254" t="str">
            <v>MADEIRA DE LEI 6X 1</v>
          </cell>
          <cell r="D254" t="str">
            <v>M</v>
          </cell>
          <cell r="E254" t="str">
            <v>1,96</v>
          </cell>
        </row>
        <row r="255">
          <cell r="B255" t="str">
            <v>13580</v>
          </cell>
          <cell r="C255" t="str">
            <v>MADEIRA DE LEI 6X 6</v>
          </cell>
          <cell r="D255" t="str">
            <v>M</v>
          </cell>
          <cell r="E255" t="str">
            <v>11,63</v>
          </cell>
        </row>
        <row r="256">
          <cell r="B256" t="str">
            <v>13590</v>
          </cell>
          <cell r="C256" t="str">
            <v>MADEIRA DE LEI 8X 3</v>
          </cell>
          <cell r="D256" t="str">
            <v>M</v>
          </cell>
          <cell r="E256" t="str">
            <v>7,74</v>
          </cell>
        </row>
        <row r="257">
          <cell r="B257" t="str">
            <v>13600</v>
          </cell>
          <cell r="C257" t="str">
            <v>MADEIRA DE LEI 8X 8</v>
          </cell>
          <cell r="D257" t="str">
            <v>M</v>
          </cell>
          <cell r="E257" t="str">
            <v>20,67</v>
          </cell>
        </row>
        <row r="258">
          <cell r="B258" t="str">
            <v>13610</v>
          </cell>
          <cell r="C258" t="str">
            <v>VIGA 4X 10X 3.00 M - LEI</v>
          </cell>
          <cell r="D258" t="str">
            <v>M</v>
          </cell>
          <cell r="E258" t="str">
            <v>12,89</v>
          </cell>
        </row>
        <row r="259">
          <cell r="B259" t="str">
            <v>13620</v>
          </cell>
          <cell r="C259" t="str">
            <v>GUIAS 1X 4-IV</v>
          </cell>
          <cell r="D259" t="str">
            <v>M</v>
          </cell>
          <cell r="E259" t="str">
            <v>0,51</v>
          </cell>
        </row>
        <row r="260">
          <cell r="B260" t="str">
            <v>13630</v>
          </cell>
          <cell r="C260" t="str">
            <v>GUIAS 1X 6-IV</v>
          </cell>
          <cell r="D260" t="str">
            <v>M</v>
          </cell>
          <cell r="E260" t="str">
            <v>0,79</v>
          </cell>
        </row>
        <row r="261">
          <cell r="B261" t="str">
            <v>13640</v>
          </cell>
          <cell r="C261" t="str">
            <v>POSTE MADEIRA 3X 3-LEI</v>
          </cell>
          <cell r="D261" t="str">
            <v>M</v>
          </cell>
          <cell r="E261">
            <v>4</v>
          </cell>
        </row>
        <row r="262">
          <cell r="B262" t="str">
            <v>13650</v>
          </cell>
          <cell r="C262" t="str">
            <v>PLACA DE COMPENSADO 18 MM</v>
          </cell>
          <cell r="D262" t="str">
            <v>M2</v>
          </cell>
          <cell r="E262" t="str">
            <v>9,42</v>
          </cell>
        </row>
        <row r="263">
          <cell r="B263" t="str">
            <v>13651</v>
          </cell>
          <cell r="C263" t="str">
            <v>CHAPA COMPENSADA PLASTIF. 17MM</v>
          </cell>
          <cell r="D263" t="str">
            <v>M2</v>
          </cell>
          <cell r="E263" t="str">
            <v>14,88</v>
          </cell>
        </row>
        <row r="264">
          <cell r="B264" t="str">
            <v>13652</v>
          </cell>
          <cell r="C264" t="str">
            <v>CHAPA DE COMPENSADO RESINADO 14MM</v>
          </cell>
          <cell r="D264" t="str">
            <v>M2</v>
          </cell>
          <cell r="E264">
            <v>6.45</v>
          </cell>
        </row>
        <row r="265">
          <cell r="B265" t="str">
            <v>13660</v>
          </cell>
          <cell r="C265" t="str">
            <v>PECA ROLICA D=15 CM</v>
          </cell>
          <cell r="D265" t="str">
            <v>M</v>
          </cell>
          <cell r="E265" t="str">
            <v>2,50</v>
          </cell>
        </row>
        <row r="266">
          <cell r="B266" t="str">
            <v>13670</v>
          </cell>
          <cell r="C266" t="str">
            <v>PECA ROLICA D=20 CM</v>
          </cell>
          <cell r="D266" t="str">
            <v>M</v>
          </cell>
          <cell r="E266" t="str">
            <v>4,00</v>
          </cell>
        </row>
        <row r="267">
          <cell r="B267" t="str">
            <v>13680</v>
          </cell>
          <cell r="C267" t="str">
            <v>PECA ROLICA D=25 CM</v>
          </cell>
          <cell r="D267" t="str">
            <v>M</v>
          </cell>
          <cell r="E267" t="str">
            <v>5,00</v>
          </cell>
        </row>
        <row r="268">
          <cell r="B268" t="str">
            <v>13690</v>
          </cell>
          <cell r="C268" t="str">
            <v>ACO CA 25</v>
          </cell>
          <cell r="D268" t="str">
            <v>KG</v>
          </cell>
          <cell r="E268" t="str">
            <v>1,37</v>
          </cell>
        </row>
        <row r="269">
          <cell r="B269" t="str">
            <v>13700</v>
          </cell>
          <cell r="C269" t="str">
            <v>ACO CA 50</v>
          </cell>
          <cell r="D269" t="str">
            <v>KG</v>
          </cell>
          <cell r="E269" t="str">
            <v>1,37</v>
          </cell>
        </row>
        <row r="270">
          <cell r="B270" t="str">
            <v>13710</v>
          </cell>
          <cell r="C270" t="str">
            <v>ACO CA 60</v>
          </cell>
          <cell r="D270" t="str">
            <v>KG</v>
          </cell>
          <cell r="E270" t="str">
            <v>1,63</v>
          </cell>
        </row>
        <row r="271">
          <cell r="B271" t="str">
            <v>13715</v>
          </cell>
          <cell r="C271" t="str">
            <v>CORDOALHA P/PROTENSÃO - AÇO CP 190 RB</v>
          </cell>
          <cell r="D271" t="str">
            <v>KG</v>
          </cell>
          <cell r="E271">
            <v>2.4500000000000002</v>
          </cell>
        </row>
        <row r="272">
          <cell r="B272" t="str">
            <v>13717</v>
          </cell>
          <cell r="C272" t="str">
            <v>BAINHA METÁLICA GALVANIZADA DN 65 MM</v>
          </cell>
          <cell r="D272" t="str">
            <v>M</v>
          </cell>
          <cell r="E272">
            <v>3.87</v>
          </cell>
        </row>
        <row r="273">
          <cell r="B273" t="str">
            <v>13718</v>
          </cell>
          <cell r="C273" t="str">
            <v>CHUMBADORES SN 1 POL</v>
          </cell>
          <cell r="D273" t="str">
            <v>M</v>
          </cell>
          <cell r="E273">
            <v>9.6999999999999993</v>
          </cell>
        </row>
        <row r="274">
          <cell r="B274" t="str">
            <v>13720</v>
          </cell>
          <cell r="C274" t="str">
            <v>ARAME RECOZIDO</v>
          </cell>
          <cell r="D274" t="str">
            <v>KG</v>
          </cell>
          <cell r="E274" t="str">
            <v>2,44</v>
          </cell>
        </row>
        <row r="275">
          <cell r="B275" t="str">
            <v>13750</v>
          </cell>
          <cell r="C275" t="str">
            <v>CAP 40</v>
          </cell>
          <cell r="D275" t="str">
            <v>T</v>
          </cell>
          <cell r="E275" t="str">
            <v>614,25</v>
          </cell>
        </row>
        <row r="276">
          <cell r="B276" t="str">
            <v>13760</v>
          </cell>
          <cell r="C276" t="str">
            <v>CAP 20</v>
          </cell>
          <cell r="D276" t="str">
            <v>T</v>
          </cell>
          <cell r="E276" t="str">
            <v>642,15</v>
          </cell>
        </row>
        <row r="277">
          <cell r="B277" t="str">
            <v>13765</v>
          </cell>
          <cell r="C277" t="str">
            <v>ASFRIDOPE</v>
          </cell>
          <cell r="D277" t="str">
            <v>T</v>
          </cell>
          <cell r="E277">
            <v>2700</v>
          </cell>
        </row>
        <row r="278">
          <cell r="B278" t="str">
            <v>13770</v>
          </cell>
          <cell r="C278" t="str">
            <v>ASFALTO DILUIDO CM 30</v>
          </cell>
          <cell r="D278" t="str">
            <v>T</v>
          </cell>
          <cell r="E278" t="str">
            <v>882,72</v>
          </cell>
        </row>
        <row r="279">
          <cell r="B279" t="str">
            <v>13780</v>
          </cell>
          <cell r="C279" t="str">
            <v>ASFALTO DILUIDO CR 250</v>
          </cell>
          <cell r="D279" t="str">
            <v>T</v>
          </cell>
          <cell r="E279" t="str">
            <v>882,72</v>
          </cell>
        </row>
        <row r="280">
          <cell r="B280" t="str">
            <v>13790</v>
          </cell>
          <cell r="C280" t="str">
            <v>EMULSAO ASFALTICA RM 1C</v>
          </cell>
          <cell r="D280" t="str">
            <v>T</v>
          </cell>
          <cell r="E280" t="str">
            <v>630,27</v>
          </cell>
        </row>
        <row r="281">
          <cell r="B281" t="str">
            <v>13800</v>
          </cell>
          <cell r="C281" t="str">
            <v>EMULSAO ASFALTICA RM 2C</v>
          </cell>
          <cell r="D281" t="str">
            <v>T</v>
          </cell>
          <cell r="E281" t="str">
            <v>653,94</v>
          </cell>
        </row>
        <row r="282">
          <cell r="B282" t="str">
            <v>13810</v>
          </cell>
          <cell r="C282" t="str">
            <v>EMULSAO ASFALTICA RR 1C</v>
          </cell>
          <cell r="D282" t="str">
            <v>T</v>
          </cell>
          <cell r="E282" t="str">
            <v>513,90</v>
          </cell>
        </row>
        <row r="283">
          <cell r="B283" t="str">
            <v>13820</v>
          </cell>
          <cell r="C283" t="str">
            <v>EMULSAO ASFALTICA RR 2C</v>
          </cell>
          <cell r="D283" t="str">
            <v>T</v>
          </cell>
          <cell r="E283" t="str">
            <v>555,12</v>
          </cell>
        </row>
        <row r="284">
          <cell r="B284" t="str">
            <v>13830</v>
          </cell>
          <cell r="C284" t="str">
            <v>EMULSAO ASFALTICA RL 1C</v>
          </cell>
          <cell r="D284" t="str">
            <v>T</v>
          </cell>
          <cell r="E284" t="str">
            <v>607,32</v>
          </cell>
        </row>
        <row r="285">
          <cell r="B285" t="str">
            <v>13840</v>
          </cell>
          <cell r="C285" t="str">
            <v>FILLER</v>
          </cell>
          <cell r="D285" t="str">
            <v>T</v>
          </cell>
          <cell r="E285" t="str">
            <v>34,00</v>
          </cell>
        </row>
        <row r="286">
          <cell r="B286" t="str">
            <v>13850</v>
          </cell>
          <cell r="C286" t="str">
            <v>CAL HIDRADATA</v>
          </cell>
          <cell r="D286" t="str">
            <v>T</v>
          </cell>
          <cell r="E286" t="str">
            <v>110,00</v>
          </cell>
        </row>
        <row r="287">
          <cell r="B287" t="str">
            <v>13860</v>
          </cell>
          <cell r="C287" t="str">
            <v>GELATINA 60% -   7/8</v>
          </cell>
          <cell r="D287" t="str">
            <v>KG</v>
          </cell>
          <cell r="E287" t="str">
            <v>4,20</v>
          </cell>
        </row>
        <row r="288">
          <cell r="B288" t="str">
            <v>13870</v>
          </cell>
          <cell r="C288" t="str">
            <v>GELATINA 60% - 1</v>
          </cell>
          <cell r="D288" t="str">
            <v>KG</v>
          </cell>
          <cell r="E288" t="str">
            <v>4,20</v>
          </cell>
        </row>
        <row r="289">
          <cell r="B289" t="str">
            <v>13880</v>
          </cell>
          <cell r="C289" t="str">
            <v>GELATINA 60% - 2.1/2</v>
          </cell>
          <cell r="D289" t="str">
            <v>KG</v>
          </cell>
          <cell r="E289" t="str">
            <v>3,50</v>
          </cell>
        </row>
        <row r="290">
          <cell r="B290" t="str">
            <v>13890</v>
          </cell>
          <cell r="C290" t="str">
            <v>GELATINA 60% - 3</v>
          </cell>
          <cell r="D290" t="str">
            <v>KG</v>
          </cell>
          <cell r="E290" t="str">
            <v>3,50</v>
          </cell>
        </row>
        <row r="291">
          <cell r="B291" t="str">
            <v>13900</v>
          </cell>
          <cell r="C291" t="str">
            <v>ESPOLETA SIMPLES</v>
          </cell>
          <cell r="D291" t="str">
            <v>UN</v>
          </cell>
          <cell r="E291">
            <v>0.71</v>
          </cell>
        </row>
        <row r="292">
          <cell r="B292" t="str">
            <v>13910</v>
          </cell>
          <cell r="C292" t="str">
            <v>ESPOLETA ELETRICA C/FIOS</v>
          </cell>
          <cell r="D292" t="str">
            <v>M</v>
          </cell>
          <cell r="E292" t="str">
            <v>9,95</v>
          </cell>
        </row>
        <row r="293">
          <cell r="B293" t="str">
            <v>13920</v>
          </cell>
          <cell r="C293" t="str">
            <v>ESTOPIM SIMPLES</v>
          </cell>
          <cell r="D293" t="str">
            <v>M</v>
          </cell>
          <cell r="E293" t="str">
            <v>0,59</v>
          </cell>
        </row>
        <row r="294">
          <cell r="B294" t="str">
            <v>13930</v>
          </cell>
          <cell r="C294" t="str">
            <v>CORDEL DETONANTE</v>
          </cell>
          <cell r="D294" t="str">
            <v>M</v>
          </cell>
          <cell r="E294" t="str">
            <v>0,50</v>
          </cell>
        </row>
        <row r="295">
          <cell r="B295" t="str">
            <v>13935</v>
          </cell>
          <cell r="C295" t="str">
            <v>RETARDADOR DE CORDEL</v>
          </cell>
          <cell r="D295" t="str">
            <v>UN</v>
          </cell>
          <cell r="E295">
            <v>6.1</v>
          </cell>
        </row>
        <row r="296">
          <cell r="B296" t="str">
            <v>13940</v>
          </cell>
          <cell r="C296" t="str">
            <v>DINAMITE</v>
          </cell>
          <cell r="D296" t="str">
            <v>KG</v>
          </cell>
          <cell r="E296">
            <v>4.3</v>
          </cell>
        </row>
        <row r="297">
          <cell r="B297" t="str">
            <v>13950</v>
          </cell>
          <cell r="C297" t="str">
            <v>TINTA OLEO</v>
          </cell>
          <cell r="D297" t="str">
            <v>L</v>
          </cell>
          <cell r="E297">
            <v>6.15</v>
          </cell>
        </row>
        <row r="298">
          <cell r="B298" t="str">
            <v>13960</v>
          </cell>
          <cell r="C298" t="str">
            <v>TINTA SINALIZ. RODOV. BRANCA</v>
          </cell>
          <cell r="D298" t="str">
            <v>L</v>
          </cell>
          <cell r="E298">
            <v>9</v>
          </cell>
        </row>
        <row r="299">
          <cell r="B299" t="str">
            <v>13961</v>
          </cell>
          <cell r="C299" t="str">
            <v>TINTA SINALIZ. RODOV. AMARELA</v>
          </cell>
          <cell r="D299" t="str">
            <v>L</v>
          </cell>
          <cell r="E299">
            <v>9</v>
          </cell>
        </row>
        <row r="300">
          <cell r="B300" t="str">
            <v>13962</v>
          </cell>
          <cell r="C300" t="str">
            <v>MICROESFERAS DE VIDRO (PREMIX)</v>
          </cell>
          <cell r="D300" t="str">
            <v>KG</v>
          </cell>
          <cell r="E300">
            <v>2.2999999999999998</v>
          </cell>
        </row>
        <row r="301">
          <cell r="B301" t="str">
            <v>13963</v>
          </cell>
          <cell r="C301" t="str">
            <v>MICROESFERAS DE VIDRO (DROPON)</v>
          </cell>
          <cell r="D301" t="str">
            <v>KG</v>
          </cell>
          <cell r="E301">
            <v>2.2999999999999998</v>
          </cell>
        </row>
        <row r="302">
          <cell r="B302" t="str">
            <v>13964</v>
          </cell>
          <cell r="C302" t="str">
            <v>SOLVENTE TINTA SINALIZ. RODOV.</v>
          </cell>
          <cell r="D302" t="str">
            <v>L</v>
          </cell>
          <cell r="E302" t="str">
            <v>2,44</v>
          </cell>
        </row>
        <row r="303">
          <cell r="B303" t="str">
            <v>13965</v>
          </cell>
          <cell r="C303" t="str">
            <v>TINTA PARA PRÉ MARCAÇÃO</v>
          </cell>
          <cell r="D303" t="str">
            <v>L</v>
          </cell>
          <cell r="E303">
            <v>5</v>
          </cell>
        </row>
        <row r="304">
          <cell r="B304" t="str">
            <v>13970</v>
          </cell>
          <cell r="C304" t="str">
            <v>ARAME FARPADO GALV. N.16</v>
          </cell>
          <cell r="D304" t="str">
            <v>M</v>
          </cell>
          <cell r="E304" t="str">
            <v>0,15</v>
          </cell>
        </row>
        <row r="305">
          <cell r="B305" t="str">
            <v>13980</v>
          </cell>
          <cell r="C305" t="str">
            <v>ARAME LISO GALVANIZADO NUM. 16</v>
          </cell>
          <cell r="D305" t="str">
            <v>KG</v>
          </cell>
          <cell r="E305" t="str">
            <v>3,40</v>
          </cell>
        </row>
        <row r="306">
          <cell r="B306" t="str">
            <v>13985</v>
          </cell>
          <cell r="C306" t="str">
            <v>ARAME LISO GALVANIZADO NUM. 10</v>
          </cell>
          <cell r="D306" t="str">
            <v>KG</v>
          </cell>
          <cell r="E306" t="str">
            <v>3,00</v>
          </cell>
        </row>
        <row r="307">
          <cell r="B307" t="str">
            <v>13990</v>
          </cell>
          <cell r="C307" t="str">
            <v>PREGOS 17 x 27</v>
          </cell>
          <cell r="D307" t="str">
            <v>KG</v>
          </cell>
          <cell r="E307" t="str">
            <v>1,92</v>
          </cell>
        </row>
        <row r="308">
          <cell r="B308" t="str">
            <v>13991</v>
          </cell>
          <cell r="C308" t="str">
            <v>PREGOS</v>
          </cell>
          <cell r="D308" t="str">
            <v>KG</v>
          </cell>
          <cell r="E308">
            <v>1.54</v>
          </cell>
        </row>
        <row r="309">
          <cell r="B309" t="str">
            <v>13995</v>
          </cell>
          <cell r="C309" t="str">
            <v>FORMAS METÁLICAS PARA NEW JERSEY</v>
          </cell>
          <cell r="D309" t="str">
            <v>M2</v>
          </cell>
          <cell r="E309">
            <v>12</v>
          </cell>
        </row>
        <row r="310">
          <cell r="B310" t="str">
            <v>14000</v>
          </cell>
          <cell r="C310" t="str">
            <v>DOBRADICAS 3"</v>
          </cell>
          <cell r="D310" t="str">
            <v>UN</v>
          </cell>
          <cell r="E310" t="str">
            <v>2,11</v>
          </cell>
        </row>
        <row r="311">
          <cell r="B311" t="str">
            <v>14010</v>
          </cell>
          <cell r="C311" t="str">
            <v>PARAFUSOS FRANCES 1/4x1.1/2" c/porca/arrula</v>
          </cell>
          <cell r="D311" t="str">
            <v>UN</v>
          </cell>
          <cell r="E311">
            <v>0.38</v>
          </cell>
        </row>
        <row r="312">
          <cell r="B312" t="str">
            <v>14020</v>
          </cell>
          <cell r="C312" t="str">
            <v>GRAMA EM LEIVA</v>
          </cell>
          <cell r="D312" t="str">
            <v>M2</v>
          </cell>
          <cell r="E312" t="str">
            <v>2,50</v>
          </cell>
        </row>
        <row r="313">
          <cell r="B313" t="str">
            <v>14025</v>
          </cell>
          <cell r="C313" t="str">
            <v>DEFENSIVO AGRICOLA</v>
          </cell>
          <cell r="D313" t="str">
            <v>L</v>
          </cell>
          <cell r="E313" t="str">
            <v>14,90</v>
          </cell>
        </row>
        <row r="314">
          <cell r="B314" t="str">
            <v>14030</v>
          </cell>
          <cell r="C314" t="str">
            <v>ADUBO QUIMICO 7-11/9</v>
          </cell>
          <cell r="D314" t="str">
            <v>KG</v>
          </cell>
          <cell r="E314" t="str">
            <v>0,53</v>
          </cell>
        </row>
        <row r="315">
          <cell r="B315" t="str">
            <v>14035</v>
          </cell>
          <cell r="C315" t="str">
            <v>ORGANO MINERAL H2</v>
          </cell>
          <cell r="D315" t="str">
            <v>KG</v>
          </cell>
          <cell r="E315" t="str">
            <v>0,27</v>
          </cell>
        </row>
        <row r="316">
          <cell r="B316" t="str">
            <v>14040</v>
          </cell>
          <cell r="C316" t="str">
            <v>SEMENTES DE GRAMINEAS AZEVEM</v>
          </cell>
          <cell r="D316" t="str">
            <v>KG</v>
          </cell>
          <cell r="E316" t="str">
            <v>1,80</v>
          </cell>
        </row>
        <row r="317">
          <cell r="B317" t="str">
            <v>14045</v>
          </cell>
          <cell r="C317" t="str">
            <v>VEGETAL DECOMPOSTO</v>
          </cell>
          <cell r="D317" t="str">
            <v>KG</v>
          </cell>
          <cell r="E317" t="str">
            <v>0,52</v>
          </cell>
        </row>
        <row r="318">
          <cell r="B318" t="str">
            <v>14047</v>
          </cell>
          <cell r="C318" t="str">
            <v>SIGUNIT</v>
          </cell>
          <cell r="D318" t="str">
            <v>KG</v>
          </cell>
          <cell r="E318">
            <v>1.45</v>
          </cell>
        </row>
        <row r="319">
          <cell r="B319" t="str">
            <v>14050</v>
          </cell>
          <cell r="C319" t="str">
            <v>CELULOSE/ACETAMULCH</v>
          </cell>
          <cell r="D319" t="str">
            <v>KG</v>
          </cell>
          <cell r="E319" t="str">
            <v>0,60</v>
          </cell>
        </row>
        <row r="320">
          <cell r="B320" t="str">
            <v>14055</v>
          </cell>
          <cell r="C320" t="str">
            <v>TURFA CALCITADA</v>
          </cell>
          <cell r="D320" t="str">
            <v>KG</v>
          </cell>
          <cell r="E320" t="str">
            <v>0,34</v>
          </cell>
        </row>
        <row r="321">
          <cell r="B321" t="str">
            <v>14060</v>
          </cell>
          <cell r="C321" t="str">
            <v>EMULSAO AEROSOL P/HIDROSSEM.</v>
          </cell>
          <cell r="D321" t="str">
            <v>L</v>
          </cell>
          <cell r="E321" t="str">
            <v>0,45</v>
          </cell>
        </row>
        <row r="322">
          <cell r="B322" t="str">
            <v>14065</v>
          </cell>
          <cell r="C322" t="str">
            <v>UREIA</v>
          </cell>
          <cell r="D322" t="str">
            <v>KG</v>
          </cell>
          <cell r="E322" t="str">
            <v>0,52</v>
          </cell>
        </row>
        <row r="323">
          <cell r="B323" t="str">
            <v>14070</v>
          </cell>
          <cell r="C323" t="str">
            <v>DEFENSAS SIMPLES C/ACESS.</v>
          </cell>
          <cell r="D323" t="str">
            <v>M</v>
          </cell>
          <cell r="E323" t="str">
            <v>48,00</v>
          </cell>
        </row>
        <row r="324">
          <cell r="B324" t="str">
            <v>14071</v>
          </cell>
          <cell r="C324" t="str">
            <v>DEFENSA DUPLA C/ ACESSÓRIOS</v>
          </cell>
          <cell r="D324" t="str">
            <v>M</v>
          </cell>
          <cell r="E324" t="str">
            <v>88,80</v>
          </cell>
        </row>
        <row r="325">
          <cell r="B325" t="str">
            <v>14075</v>
          </cell>
          <cell r="C325" t="str">
            <v>IMPERMEABILIZANTE HIDRONORTH</v>
          </cell>
          <cell r="D325" t="str">
            <v>L</v>
          </cell>
          <cell r="E325" t="str">
            <v>5,88</v>
          </cell>
        </row>
        <row r="326">
          <cell r="B326" t="str">
            <v>14080</v>
          </cell>
          <cell r="C326" t="str">
            <v>ADITIVO DE CURA CURING</v>
          </cell>
          <cell r="D326" t="str">
            <v>L</v>
          </cell>
          <cell r="E326" t="str">
            <v>2,80</v>
          </cell>
        </row>
        <row r="327">
          <cell r="B327" t="str">
            <v>14084</v>
          </cell>
          <cell r="C327" t="str">
            <v>ADITIVO PLASTIMENT PARA CONCRETO</v>
          </cell>
          <cell r="D327" t="str">
            <v>KG</v>
          </cell>
          <cell r="E327" t="str">
            <v>22,49</v>
          </cell>
        </row>
        <row r="328">
          <cell r="B328" t="str">
            <v>14085</v>
          </cell>
          <cell r="C328" t="str">
            <v>ADESIVO ESTRUTURAL MONTAPOX</v>
          </cell>
          <cell r="D328" t="str">
            <v>KG</v>
          </cell>
          <cell r="E328" t="str">
            <v>22,50</v>
          </cell>
        </row>
        <row r="329">
          <cell r="B329" t="str">
            <v>14086</v>
          </cell>
          <cell r="C329" t="str">
            <v>ADITIVO RETARD VZ</v>
          </cell>
          <cell r="D329" t="str">
            <v>KG</v>
          </cell>
          <cell r="E329" t="str">
            <v>3,68</v>
          </cell>
        </row>
        <row r="330">
          <cell r="B330" t="str">
            <v>14087</v>
          </cell>
          <cell r="C330" t="str">
            <v>ADITIVO FIXADOR BIANCO-FIX</v>
          </cell>
          <cell r="D330" t="str">
            <v>L</v>
          </cell>
          <cell r="E330" t="str">
            <v>2,85</v>
          </cell>
        </row>
        <row r="331">
          <cell r="B331" t="str">
            <v>14090</v>
          </cell>
          <cell r="C331" t="str">
            <v>ADITIVO RETARD</v>
          </cell>
          <cell r="D331" t="str">
            <v>L</v>
          </cell>
          <cell r="E331" t="str">
            <v>2,25</v>
          </cell>
        </row>
        <row r="332">
          <cell r="B332" t="str">
            <v>14100</v>
          </cell>
          <cell r="C332" t="str">
            <v>BIDIM OP20/30/40</v>
          </cell>
          <cell r="D332" t="str">
            <v>KG</v>
          </cell>
          <cell r="E332" t="str">
            <v>8,28</v>
          </cell>
        </row>
        <row r="333">
          <cell r="B333" t="str">
            <v>14101</v>
          </cell>
          <cell r="C333" t="str">
            <v>GEOGRELHA SOLDADA - MACLINK - RESIST 100 KN/M</v>
          </cell>
          <cell r="D333" t="str">
            <v>M2</v>
          </cell>
          <cell r="E333">
            <v>20.9</v>
          </cell>
        </row>
        <row r="334">
          <cell r="B334" t="str">
            <v>14102</v>
          </cell>
          <cell r="C334" t="str">
            <v>GEOGRELHA SOLDADA - MACLINK - RESIST 200 KN/M</v>
          </cell>
          <cell r="D334" t="str">
            <v>M2</v>
          </cell>
          <cell r="E334">
            <v>28.4</v>
          </cell>
        </row>
        <row r="335">
          <cell r="B335" t="str">
            <v>14103</v>
          </cell>
          <cell r="C335" t="str">
            <v>GEOGRELHA SOLDADA - MACLINK - RESIST 300 KN/M</v>
          </cell>
          <cell r="D335" t="str">
            <v>M2</v>
          </cell>
          <cell r="E335">
            <v>37.770000000000003</v>
          </cell>
        </row>
        <row r="336">
          <cell r="B336" t="str">
            <v>14104</v>
          </cell>
          <cell r="C336" t="str">
            <v>GEOGRELHA SOLDADA - MACLINK - RESIST 400 KN/M</v>
          </cell>
          <cell r="D336" t="str">
            <v>M2</v>
          </cell>
          <cell r="E336">
            <v>71.75</v>
          </cell>
        </row>
        <row r="337">
          <cell r="B337" t="str">
            <v>14105</v>
          </cell>
          <cell r="C337" t="str">
            <v>GEOGRELHA SOLDADA - MACLINK - RESIST 500 KN/M</v>
          </cell>
          <cell r="D337" t="str">
            <v>M2</v>
          </cell>
          <cell r="E337">
            <v>85</v>
          </cell>
        </row>
        <row r="338">
          <cell r="B338" t="str">
            <v>14106</v>
          </cell>
          <cell r="C338" t="str">
            <v>GEOGRELHA SOLDADA - MACLINK - RESIST 600 KN/M</v>
          </cell>
          <cell r="D338" t="str">
            <v>M2</v>
          </cell>
          <cell r="E338">
            <v>93</v>
          </cell>
        </row>
        <row r="339">
          <cell r="B339" t="str">
            <v>14107</v>
          </cell>
          <cell r="C339" t="str">
            <v>GEOGRELHA SOLDADA - MACLINK - RESIST 700 KN/M</v>
          </cell>
          <cell r="D339" t="str">
            <v>M2</v>
          </cell>
          <cell r="E339">
            <v>111</v>
          </cell>
        </row>
        <row r="340">
          <cell r="B340" t="str">
            <v>14108</v>
          </cell>
          <cell r="C340" t="str">
            <v>GEOGRELHA SOLDADA - MACLINK - RESIST 800 KN/M</v>
          </cell>
          <cell r="D340" t="str">
            <v>M2</v>
          </cell>
          <cell r="E340">
            <v>129.15</v>
          </cell>
        </row>
        <row r="341">
          <cell r="B341" t="str">
            <v>14110</v>
          </cell>
          <cell r="C341" t="str">
            <v>COLCHAO RENO PVC H=30CM</v>
          </cell>
          <cell r="D341" t="str">
            <v>M2</v>
          </cell>
          <cell r="E341">
            <v>38</v>
          </cell>
        </row>
        <row r="342">
          <cell r="B342" t="str">
            <v>14112</v>
          </cell>
          <cell r="C342" t="str">
            <v>COLCHAO RENO PVC H=23CM</v>
          </cell>
          <cell r="D342" t="str">
            <v>M2</v>
          </cell>
          <cell r="E342">
            <v>32</v>
          </cell>
        </row>
        <row r="343">
          <cell r="B343" t="str">
            <v>14114</v>
          </cell>
          <cell r="C343" t="str">
            <v>COLCHAO RENO PVC H=17CM</v>
          </cell>
          <cell r="D343" t="str">
            <v>M2</v>
          </cell>
          <cell r="E343">
            <v>25.96</v>
          </cell>
        </row>
        <row r="344">
          <cell r="B344" t="str">
            <v>14120</v>
          </cell>
          <cell r="C344" t="str">
            <v>SACOS DE POLIPROPILENO</v>
          </cell>
          <cell r="D344" t="str">
            <v>UN</v>
          </cell>
          <cell r="E344" t="str">
            <v>0,60</v>
          </cell>
        </row>
        <row r="345">
          <cell r="B345" t="str">
            <v>14130</v>
          </cell>
          <cell r="C345" t="str">
            <v>SERIE DE BROCAS 1.1/2</v>
          </cell>
          <cell r="D345" t="str">
            <v>UN</v>
          </cell>
          <cell r="E345" t="str">
            <v>3.099,00</v>
          </cell>
        </row>
        <row r="346">
          <cell r="B346" t="str">
            <v>14140</v>
          </cell>
          <cell r="C346" t="str">
            <v>BROCA INTEGRAL</v>
          </cell>
          <cell r="D346" t="str">
            <v>UN</v>
          </cell>
          <cell r="E346">
            <v>197</v>
          </cell>
        </row>
        <row r="347">
          <cell r="B347" t="str">
            <v>14180</v>
          </cell>
          <cell r="C347" t="str">
            <v>PUNHO,HASTE,LUVA E BITS</v>
          </cell>
          <cell r="D347" t="str">
            <v>UN</v>
          </cell>
          <cell r="E347" t="str">
            <v>0,48</v>
          </cell>
        </row>
        <row r="348">
          <cell r="B348" t="str">
            <v>14181</v>
          </cell>
          <cell r="C348" t="str">
            <v>PUNHO</v>
          </cell>
          <cell r="D348" t="str">
            <v>UN</v>
          </cell>
          <cell r="E348">
            <v>422</v>
          </cell>
        </row>
        <row r="349">
          <cell r="B349" t="str">
            <v>14182</v>
          </cell>
          <cell r="C349" t="str">
            <v>HASTE</v>
          </cell>
          <cell r="D349" t="str">
            <v>UN</v>
          </cell>
          <cell r="E349">
            <v>564</v>
          </cell>
        </row>
        <row r="350">
          <cell r="B350" t="str">
            <v>14183</v>
          </cell>
          <cell r="C350" t="str">
            <v>LUVA</v>
          </cell>
          <cell r="D350" t="str">
            <v>UN</v>
          </cell>
          <cell r="E350">
            <v>145</v>
          </cell>
        </row>
        <row r="351">
          <cell r="B351" t="str">
            <v>14184</v>
          </cell>
          <cell r="C351" t="str">
            <v>BITS</v>
          </cell>
          <cell r="D351" t="str">
            <v>UN</v>
          </cell>
          <cell r="E351">
            <v>570</v>
          </cell>
        </row>
        <row r="352">
          <cell r="B352" t="str">
            <v>14185</v>
          </cell>
          <cell r="C352" t="str">
            <v>GRAXA GRAFITADA</v>
          </cell>
          <cell r="D352" t="str">
            <v>KG</v>
          </cell>
          <cell r="E352">
            <v>10.3</v>
          </cell>
        </row>
        <row r="353">
          <cell r="B353" t="str">
            <v>14190</v>
          </cell>
          <cell r="C353" t="str">
            <v>CHAPA 18 ZINCADA E PRE-PINTADA</v>
          </cell>
          <cell r="D353" t="str">
            <v>M2</v>
          </cell>
          <cell r="E353">
            <v>46.08</v>
          </cell>
        </row>
        <row r="354">
          <cell r="B354" t="str">
            <v>14191</v>
          </cell>
          <cell r="C354" t="str">
            <v>CHAPA ALUMINIO P/PLACAS - 2MM</v>
          </cell>
          <cell r="D354" t="str">
            <v>M2</v>
          </cell>
          <cell r="E354">
            <v>54.85</v>
          </cell>
        </row>
        <row r="355">
          <cell r="B355" t="str">
            <v>14192</v>
          </cell>
          <cell r="C355" t="str">
            <v>ACES. PLACAS ALUM. P/PORTICOS</v>
          </cell>
          <cell r="D355" t="str">
            <v>M2</v>
          </cell>
          <cell r="E355">
            <v>109.7</v>
          </cell>
        </row>
        <row r="356">
          <cell r="B356" t="str">
            <v>14196</v>
          </cell>
          <cell r="C356" t="str">
            <v>PELIC. REFL. ESFERAS INCL. GT</v>
          </cell>
          <cell r="D356" t="str">
            <v>M2</v>
          </cell>
          <cell r="E356">
            <v>71.739999999999995</v>
          </cell>
        </row>
        <row r="357">
          <cell r="B357" t="str">
            <v>14197</v>
          </cell>
          <cell r="C357" t="str">
            <v>PELICULA VINILICA N/REFLETIVA</v>
          </cell>
          <cell r="D357" t="str">
            <v>M2</v>
          </cell>
          <cell r="E357">
            <v>39.14</v>
          </cell>
        </row>
        <row r="358">
          <cell r="B358" t="str">
            <v>14198</v>
          </cell>
          <cell r="C358" t="str">
            <v>PELIC.REFL.ESF.ENCAPSULADAS AI</v>
          </cell>
          <cell r="D358" t="str">
            <v>M2</v>
          </cell>
          <cell r="E358">
            <v>168.97</v>
          </cell>
        </row>
        <row r="359">
          <cell r="B359" t="str">
            <v>14199</v>
          </cell>
          <cell r="C359" t="str">
            <v>PELIC.REFL.LENTES PRISMAT. GD</v>
          </cell>
          <cell r="D359" t="str">
            <v>M2</v>
          </cell>
          <cell r="E359">
            <v>392.84</v>
          </cell>
        </row>
        <row r="360">
          <cell r="B360" t="str">
            <v>14200</v>
          </cell>
          <cell r="C360" t="str">
            <v>BALISADOR DE CONCRETO</v>
          </cell>
          <cell r="D360" t="str">
            <v>UN</v>
          </cell>
          <cell r="E360" t="str">
            <v>26,50</v>
          </cell>
        </row>
        <row r="361">
          <cell r="B361" t="str">
            <v>14210</v>
          </cell>
          <cell r="C361" t="str">
            <v>TACHOES MONO-REFLETIVOS</v>
          </cell>
          <cell r="D361" t="str">
            <v>UN</v>
          </cell>
          <cell r="E361">
            <v>11</v>
          </cell>
        </row>
        <row r="362">
          <cell r="B362" t="str">
            <v>14211</v>
          </cell>
          <cell r="C362" t="str">
            <v>TACHOES BI-REFLETIVOS</v>
          </cell>
          <cell r="D362" t="str">
            <v>UN</v>
          </cell>
          <cell r="E362">
            <v>12</v>
          </cell>
        </row>
        <row r="363">
          <cell r="B363" t="str">
            <v>14212</v>
          </cell>
          <cell r="C363" t="str">
            <v>TACHINHAS MONO-REFLETIVAS</v>
          </cell>
          <cell r="D363" t="str">
            <v>UN</v>
          </cell>
          <cell r="E363">
            <v>4.5999999999999996</v>
          </cell>
        </row>
        <row r="364">
          <cell r="B364" t="str">
            <v>14213</v>
          </cell>
          <cell r="C364" t="str">
            <v>TACHINHAS BI-REFLETIVAS</v>
          </cell>
          <cell r="D364" t="str">
            <v>UN</v>
          </cell>
          <cell r="E364">
            <v>5.6</v>
          </cell>
        </row>
        <row r="365">
          <cell r="B365" t="str">
            <v>14214</v>
          </cell>
          <cell r="C365" t="str">
            <v>COLA PARA TACHINHAS E TACHOES</v>
          </cell>
          <cell r="D365" t="str">
            <v>KG</v>
          </cell>
          <cell r="E365" t="str">
            <v>5,17</v>
          </cell>
        </row>
        <row r="366">
          <cell r="B366" t="str">
            <v>14215</v>
          </cell>
          <cell r="C366" t="str">
            <v>TACHAO NAO REFLETIVO</v>
          </cell>
          <cell r="D366" t="str">
            <v>UN</v>
          </cell>
          <cell r="E366">
            <v>13</v>
          </cell>
        </row>
        <row r="367">
          <cell r="B367" t="str">
            <v>14216</v>
          </cell>
          <cell r="C367" t="str">
            <v>CALOTA ESFERICA D=15CM X 4CM</v>
          </cell>
          <cell r="D367" t="str">
            <v>UN</v>
          </cell>
          <cell r="E367">
            <v>11</v>
          </cell>
        </row>
        <row r="368">
          <cell r="B368" t="str">
            <v>14220</v>
          </cell>
          <cell r="C368" t="str">
            <v>GABIAO CX.GALV.H=0.50 M</v>
          </cell>
          <cell r="D368" t="str">
            <v>M3</v>
          </cell>
          <cell r="E368" t="str">
            <v>80,30</v>
          </cell>
        </row>
        <row r="369">
          <cell r="B369" t="str">
            <v>14225</v>
          </cell>
          <cell r="C369" t="str">
            <v>GABIAO CAIXA PVC H=0.5M</v>
          </cell>
          <cell r="D369" t="str">
            <v>M3</v>
          </cell>
          <cell r="E369" t="str">
            <v>95,70</v>
          </cell>
        </row>
        <row r="370">
          <cell r="B370" t="str">
            <v>14230</v>
          </cell>
          <cell r="C370" t="str">
            <v>GABIAO CX.GALV.H=1.00 M</v>
          </cell>
          <cell r="D370" t="str">
            <v>M3</v>
          </cell>
          <cell r="E370" t="str">
            <v>57,75</v>
          </cell>
        </row>
        <row r="371">
          <cell r="B371" t="str">
            <v>14235</v>
          </cell>
          <cell r="C371" t="str">
            <v>GABIAO CAIXA PVC H=1.0M</v>
          </cell>
          <cell r="D371" t="str">
            <v>M3</v>
          </cell>
          <cell r="E371" t="str">
            <v>66,88</v>
          </cell>
        </row>
        <row r="372">
          <cell r="B372" t="str">
            <v>14250</v>
          </cell>
          <cell r="C372" t="str">
            <v>APARELHO APOIO DE NEOPRENE</v>
          </cell>
          <cell r="D372" t="str">
            <v>KG</v>
          </cell>
          <cell r="E372" t="str">
            <v>17,00</v>
          </cell>
        </row>
        <row r="373">
          <cell r="B373" t="str">
            <v>14255</v>
          </cell>
          <cell r="C373" t="str">
            <v>APARELHOS DE APOIO NEOPRENE</v>
          </cell>
          <cell r="D373" t="str">
            <v>DM</v>
          </cell>
          <cell r="E373" t="str">
            <v>30,00</v>
          </cell>
        </row>
        <row r="374">
          <cell r="B374" t="str">
            <v>14260</v>
          </cell>
          <cell r="C374" t="str">
            <v>OXIGENIO</v>
          </cell>
          <cell r="D374" t="str">
            <v>M3</v>
          </cell>
          <cell r="E374" t="str">
            <v>10,00</v>
          </cell>
        </row>
        <row r="375">
          <cell r="B375" t="str">
            <v>14270</v>
          </cell>
          <cell r="C375" t="str">
            <v>ACETILENO</v>
          </cell>
          <cell r="D375" t="str">
            <v>KG</v>
          </cell>
          <cell r="E375" t="str">
            <v>18,00</v>
          </cell>
        </row>
        <row r="376">
          <cell r="B376" t="str">
            <v>14280</v>
          </cell>
          <cell r="C376" t="str">
            <v>OXIGENIO+ACETILENO</v>
          </cell>
          <cell r="D376" t="str">
            <v>KG</v>
          </cell>
          <cell r="E376" t="str">
            <v>30,00</v>
          </cell>
        </row>
        <row r="377">
          <cell r="B377" t="str">
            <v>14290</v>
          </cell>
          <cell r="C377" t="str">
            <v>CHAPA DE ACO DE 3/8</v>
          </cell>
          <cell r="D377" t="str">
            <v>KG</v>
          </cell>
          <cell r="E377" t="str">
            <v>1,49</v>
          </cell>
        </row>
        <row r="378">
          <cell r="B378" t="str">
            <v>14300</v>
          </cell>
          <cell r="C378" t="str">
            <v>TRILHO TR 32</v>
          </cell>
          <cell r="D378" t="str">
            <v>KG</v>
          </cell>
          <cell r="E378" t="str">
            <v>0,69</v>
          </cell>
        </row>
        <row r="379">
          <cell r="B379" t="str">
            <v>14310</v>
          </cell>
          <cell r="C379" t="str">
            <v>TRILHO TR 37</v>
          </cell>
          <cell r="D379" t="str">
            <v>KG</v>
          </cell>
          <cell r="E379" t="str">
            <v>0,69</v>
          </cell>
        </row>
        <row r="380">
          <cell r="B380" t="str">
            <v>14315</v>
          </cell>
          <cell r="C380" t="str">
            <v>TRILHO TR 45</v>
          </cell>
          <cell r="D380" t="str">
            <v>KG</v>
          </cell>
          <cell r="E380">
            <v>0.69</v>
          </cell>
        </row>
        <row r="381">
          <cell r="B381" t="str">
            <v>14316</v>
          </cell>
          <cell r="C381" t="str">
            <v>PERFIL METÁLICO I 10"/12"</v>
          </cell>
          <cell r="D381" t="str">
            <v>KG</v>
          </cell>
          <cell r="E381">
            <v>1.8</v>
          </cell>
        </row>
        <row r="382">
          <cell r="B382" t="str">
            <v>14320</v>
          </cell>
          <cell r="C382" t="str">
            <v>ELETRODOS P/SOLDA</v>
          </cell>
          <cell r="D382" t="str">
            <v>KG</v>
          </cell>
          <cell r="E382" t="str">
            <v>4,41</v>
          </cell>
        </row>
        <row r="383">
          <cell r="B383" t="str">
            <v>14330</v>
          </cell>
          <cell r="C383" t="str">
            <v>PORTICO V=14,80m - A=&lt;12 m2 - 162Km/h</v>
          </cell>
          <cell r="D383" t="str">
            <v>UN</v>
          </cell>
          <cell r="E383">
            <v>10890</v>
          </cell>
        </row>
        <row r="384">
          <cell r="B384" t="str">
            <v>14333</v>
          </cell>
          <cell r="C384" t="str">
            <v>SEMI-PORTICO V=7.20M-A&lt;=6.0M2 - 162 Km/h</v>
          </cell>
          <cell r="D384" t="str">
            <v>UN</v>
          </cell>
          <cell r="E384">
            <v>6600</v>
          </cell>
        </row>
        <row r="385">
          <cell r="B385" t="str">
            <v>14500</v>
          </cell>
          <cell r="C385" t="str">
            <v>DORMENTE (1,40X0,20X0,15)</v>
          </cell>
          <cell r="D385" t="str">
            <v>UN</v>
          </cell>
          <cell r="E385">
            <v>20</v>
          </cell>
        </row>
        <row r="386">
          <cell r="B386" t="str">
            <v>15100</v>
          </cell>
          <cell r="C386" t="str">
            <v>ARMADURAS NERVURADAS E GALVANIZADAS</v>
          </cell>
          <cell r="D386" t="str">
            <v>KG</v>
          </cell>
          <cell r="E386">
            <v>4.3499999999999996</v>
          </cell>
        </row>
        <row r="387">
          <cell r="B387" t="str">
            <v>15110</v>
          </cell>
          <cell r="C387" t="str">
            <v>PARAFUSOS ESPECIAIS</v>
          </cell>
          <cell r="D387" t="str">
            <v>UN</v>
          </cell>
          <cell r="E387">
            <v>0.74</v>
          </cell>
        </row>
        <row r="388">
          <cell r="B388" t="str">
            <v>15120</v>
          </cell>
          <cell r="C388" t="str">
            <v>APOIOS DE EPDM</v>
          </cell>
          <cell r="D388" t="str">
            <v>UN</v>
          </cell>
          <cell r="E388">
            <v>2.85</v>
          </cell>
        </row>
        <row r="389">
          <cell r="B389" t="str">
            <v>15130</v>
          </cell>
          <cell r="C389" t="str">
            <v>ESPUMA DE POLIURETANO</v>
          </cell>
          <cell r="D389" t="str">
            <v>UN</v>
          </cell>
          <cell r="E389">
            <v>1</v>
          </cell>
        </row>
        <row r="390">
          <cell r="B390" t="str">
            <v>15140</v>
          </cell>
          <cell r="C390" t="str">
            <v>LIGAÇÕES GALVANIZADAS</v>
          </cell>
          <cell r="D390" t="str">
            <v>UN</v>
          </cell>
          <cell r="E390">
            <v>2.17</v>
          </cell>
        </row>
        <row r="391">
          <cell r="B391" t="str">
            <v>15200</v>
          </cell>
          <cell r="C391" t="str">
            <v>CABO DE AÇO D=4,76 MM</v>
          </cell>
          <cell r="D391" t="str">
            <v>M</v>
          </cell>
          <cell r="E391">
            <v>2.5</v>
          </cell>
        </row>
        <row r="392">
          <cell r="B392" t="str">
            <v>15210</v>
          </cell>
          <cell r="C392" t="str">
            <v>OLEO ESP. P/DESMOLDE DE FORMAS METALICAS</v>
          </cell>
          <cell r="D392" t="str">
            <v>L</v>
          </cell>
          <cell r="E392">
            <v>2</v>
          </cell>
        </row>
        <row r="393">
          <cell r="B393" t="str">
            <v>15300</v>
          </cell>
          <cell r="C393" t="str">
            <v>CUNHAS DE MADEIRA</v>
          </cell>
          <cell r="D393" t="str">
            <v>UN</v>
          </cell>
          <cell r="E393">
            <v>0.1</v>
          </cell>
        </row>
        <row r="394">
          <cell r="B394" t="str">
            <v>15310</v>
          </cell>
          <cell r="C394" t="str">
            <v>SARGENTOS</v>
          </cell>
          <cell r="D394" t="str">
            <v>UN</v>
          </cell>
          <cell r="E394">
            <v>20</v>
          </cell>
        </row>
        <row r="395">
          <cell r="B395" t="str">
            <v>15320</v>
          </cell>
          <cell r="C395" t="str">
            <v>TABUAS DE PINHO COM 30CM DE LARGURA</v>
          </cell>
          <cell r="D395" t="str">
            <v>M</v>
          </cell>
          <cell r="E395">
            <v>2.9</v>
          </cell>
        </row>
        <row r="396">
          <cell r="B396" t="str">
            <v>15330</v>
          </cell>
          <cell r="C396" t="str">
            <v>SARRAFOS DE MADEIRA COM 10CM DE LARGURA</v>
          </cell>
          <cell r="D396" t="str">
            <v>M</v>
          </cell>
          <cell r="E396">
            <v>1.6</v>
          </cell>
        </row>
        <row r="397">
          <cell r="B397" t="str">
            <v>15340</v>
          </cell>
          <cell r="C397" t="str">
            <v>ESTACAS DE MADEIRA</v>
          </cell>
          <cell r="D397" t="str">
            <v>UN</v>
          </cell>
          <cell r="E397">
            <v>0.6</v>
          </cell>
        </row>
        <row r="398">
          <cell r="B398" t="str">
            <v>16001</v>
          </cell>
          <cell r="C398" t="str">
            <v>TUBO DE CONCRETO D=50CM - CA1</v>
          </cell>
          <cell r="D398" t="str">
            <v>UN</v>
          </cell>
          <cell r="E398" t="str">
            <v>26,57</v>
          </cell>
        </row>
        <row r="399">
          <cell r="B399" t="str">
            <v>16002</v>
          </cell>
          <cell r="C399" t="str">
            <v>EMENDAS DE ESTACAS 30X30CM</v>
          </cell>
          <cell r="D399" t="str">
            <v>UN</v>
          </cell>
          <cell r="E399">
            <v>74.400000000000006</v>
          </cell>
        </row>
        <row r="400">
          <cell r="B400" t="str">
            <v>16003</v>
          </cell>
          <cell r="C400" t="str">
            <v>ANEL PARA SOLDA 30X30CM</v>
          </cell>
          <cell r="D400" t="str">
            <v>UN</v>
          </cell>
          <cell r="E400">
            <v>29.9</v>
          </cell>
        </row>
        <row r="401">
          <cell r="B401" t="str">
            <v>16004</v>
          </cell>
          <cell r="C401" t="str">
            <v>EMENDAS DE ESTACAS 26X26CM</v>
          </cell>
          <cell r="D401" t="str">
            <v>UN</v>
          </cell>
          <cell r="E401">
            <v>57.4</v>
          </cell>
        </row>
        <row r="402">
          <cell r="B402" t="str">
            <v>16005</v>
          </cell>
          <cell r="C402" t="str">
            <v>ANEL PARA SOLDA 26X26CM</v>
          </cell>
          <cell r="D402" t="str">
            <v>UN</v>
          </cell>
          <cell r="E402">
            <v>28.6</v>
          </cell>
        </row>
        <row r="403">
          <cell r="B403" t="str">
            <v>16006</v>
          </cell>
          <cell r="C403" t="str">
            <v>ESTACAS CONCR.30X30CM  (FORNECIMENTO)</v>
          </cell>
          <cell r="D403" t="str">
            <v>M</v>
          </cell>
          <cell r="E403">
            <v>43.35</v>
          </cell>
        </row>
        <row r="404">
          <cell r="B404" t="str">
            <v>16007</v>
          </cell>
          <cell r="C404" t="str">
            <v>ESTACAS CONCR.26X26CM (FORNECIMENTO)</v>
          </cell>
          <cell r="D404" t="str">
            <v>M</v>
          </cell>
          <cell r="E404">
            <v>35.049999999999997</v>
          </cell>
        </row>
        <row r="405">
          <cell r="B405" t="str">
            <v>16008</v>
          </cell>
          <cell r="C405" t="str">
            <v>TUBO PVC 75MM</v>
          </cell>
          <cell r="D405" t="str">
            <v>M</v>
          </cell>
          <cell r="E405" t="str">
            <v>3,24</v>
          </cell>
        </row>
        <row r="406">
          <cell r="B406" t="str">
            <v>16012</v>
          </cell>
          <cell r="C406" t="str">
            <v>DISCO DE VIDIA 9' P/ESMERILHADEIRA</v>
          </cell>
          <cell r="D406" t="str">
            <v>UN</v>
          </cell>
          <cell r="E406" t="str">
            <v>4,31</v>
          </cell>
        </row>
        <row r="407">
          <cell r="B407" t="str">
            <v>16024</v>
          </cell>
          <cell r="C407" t="str">
            <v>TELA DE ARAME C/FIO 14 DE 2.5</v>
          </cell>
          <cell r="D407" t="str">
            <v>M2</v>
          </cell>
          <cell r="E407" t="str">
            <v>3,28</v>
          </cell>
        </row>
        <row r="408">
          <cell r="B408" t="str">
            <v>16026</v>
          </cell>
          <cell r="C408" t="str">
            <v>MUDA DE ARVORE SELECIONADA</v>
          </cell>
          <cell r="D408" t="str">
            <v>UN</v>
          </cell>
          <cell r="E408" t="str">
            <v>2,00</v>
          </cell>
        </row>
        <row r="409">
          <cell r="B409" t="str">
            <v>16037</v>
          </cell>
          <cell r="C409" t="str">
            <v>TAMPA F. FUND. P/POCO VISITA D=60cm</v>
          </cell>
          <cell r="D409" t="str">
            <v>UN</v>
          </cell>
          <cell r="E409" t="str">
            <v>110,00</v>
          </cell>
        </row>
        <row r="410">
          <cell r="B410" t="str">
            <v>16038</v>
          </cell>
          <cell r="C410" t="str">
            <v>TRILHO TR 57</v>
          </cell>
          <cell r="D410" t="str">
            <v>KG</v>
          </cell>
          <cell r="E410" t="str">
            <v>0,69</v>
          </cell>
        </row>
        <row r="411">
          <cell r="B411" t="str">
            <v>16052</v>
          </cell>
          <cell r="C411" t="str">
            <v>MUDAS DE LIRIO AMARELO</v>
          </cell>
          <cell r="D411" t="str">
            <v>UN</v>
          </cell>
          <cell r="E411" t="str">
            <v>0,40</v>
          </cell>
        </row>
        <row r="412">
          <cell r="B412" t="str">
            <v>16054</v>
          </cell>
          <cell r="C412" t="str">
            <v>GROUT</v>
          </cell>
          <cell r="D412" t="str">
            <v>KG</v>
          </cell>
          <cell r="E412" t="str">
            <v>0,52</v>
          </cell>
        </row>
        <row r="413">
          <cell r="B413" t="str">
            <v>16057</v>
          </cell>
          <cell r="C413" t="str">
            <v>TUBO ACO GALVANIZADO DN 100mm - E=2mm</v>
          </cell>
          <cell r="D413" t="str">
            <v>M</v>
          </cell>
          <cell r="E413" t="str">
            <v>31,00</v>
          </cell>
        </row>
        <row r="414">
          <cell r="B414" t="str">
            <v>16058</v>
          </cell>
          <cell r="C414" t="str">
            <v>CHAPA DE ACO DE 3/16</v>
          </cell>
          <cell r="D414" t="str">
            <v>KG</v>
          </cell>
          <cell r="E414" t="str">
            <v>1,36</v>
          </cell>
        </row>
        <row r="415">
          <cell r="B415" t="str">
            <v>16059</v>
          </cell>
          <cell r="C415" t="str">
            <v>COLCHAO RENO PVC H=0.23M</v>
          </cell>
          <cell r="D415" t="str">
            <v>M2</v>
          </cell>
          <cell r="E415" t="str">
            <v>29,92</v>
          </cell>
        </row>
        <row r="416">
          <cell r="B416" t="str">
            <v>16060</v>
          </cell>
          <cell r="C416" t="str">
            <v>GABIAO SACO PVC DE 5.0 X 0.65M</v>
          </cell>
          <cell r="D416" t="str">
            <v>PC</v>
          </cell>
          <cell r="E416" t="str">
            <v>117,97</v>
          </cell>
        </row>
        <row r="417">
          <cell r="B417" t="str">
            <v>16061</v>
          </cell>
          <cell r="C417" t="str">
            <v>ESTACAS CONCR.23X23CM (FORNECIMENTO)</v>
          </cell>
          <cell r="D417" t="str">
            <v>M</v>
          </cell>
          <cell r="E417">
            <v>28.75</v>
          </cell>
        </row>
        <row r="418">
          <cell r="B418" t="str">
            <v>16062</v>
          </cell>
          <cell r="C418" t="str">
            <v>EMENDA DE ESTACAS 23X23CM</v>
          </cell>
          <cell r="D418" t="str">
            <v>UN</v>
          </cell>
          <cell r="E418">
            <v>46.05</v>
          </cell>
        </row>
        <row r="419">
          <cell r="B419" t="str">
            <v>16063</v>
          </cell>
          <cell r="C419" t="str">
            <v>ANEL PARA SOLDA 23X23CM</v>
          </cell>
          <cell r="D419" t="str">
            <v>UN</v>
          </cell>
          <cell r="E419">
            <v>27.6</v>
          </cell>
        </row>
        <row r="420">
          <cell r="B420" t="str">
            <v>16065</v>
          </cell>
          <cell r="C420" t="str">
            <v>EMENDA (SUPLEMENTO) ESTACA D=17CM</v>
          </cell>
          <cell r="D420" t="str">
            <v>UN</v>
          </cell>
          <cell r="E420">
            <v>12</v>
          </cell>
        </row>
        <row r="421">
          <cell r="B421" t="str">
            <v>16066</v>
          </cell>
          <cell r="C421" t="str">
            <v>ESTACA CONCRETO PRÉ MOLDADA 17 CM 21/23 TON</v>
          </cell>
          <cell r="D421" t="str">
            <v>M</v>
          </cell>
          <cell r="E421">
            <v>8</v>
          </cell>
        </row>
        <row r="422">
          <cell r="B422" t="str">
            <v>16067</v>
          </cell>
          <cell r="C422" t="str">
            <v>ESTACA CONCRETO PRÉ MOLDADA 23 CM 47/50 TON</v>
          </cell>
          <cell r="D422" t="str">
            <v>M</v>
          </cell>
          <cell r="E422">
            <v>14</v>
          </cell>
        </row>
        <row r="423">
          <cell r="B423" t="str">
            <v>16068</v>
          </cell>
          <cell r="C423" t="str">
            <v>ESTACA CONCRETO PRÉ MOLDADA 26 CM 64 TON</v>
          </cell>
          <cell r="D423" t="str">
            <v>M</v>
          </cell>
          <cell r="E423">
            <v>19</v>
          </cell>
        </row>
        <row r="424">
          <cell r="B424" t="str">
            <v>16069</v>
          </cell>
          <cell r="C424" t="str">
            <v>ESTACA CONCRETO PRÉ MOLDADA 33 CM 82 TON</v>
          </cell>
          <cell r="D424" t="str">
            <v>M</v>
          </cell>
          <cell r="E424">
            <v>36</v>
          </cell>
        </row>
        <row r="425">
          <cell r="B425" t="str">
            <v>16070</v>
          </cell>
          <cell r="C425" t="str">
            <v>ESTACA CONCRETO PRÉ MOLDADA 38 CM 100 TON</v>
          </cell>
          <cell r="D425" t="str">
            <v>M</v>
          </cell>
          <cell r="E425">
            <v>45</v>
          </cell>
        </row>
        <row r="426">
          <cell r="B426" t="str">
            <v>16072</v>
          </cell>
          <cell r="C426" t="str">
            <v>TUBO ACO GALVANIZADO DN 50mm - E=2mm</v>
          </cell>
          <cell r="D426" t="str">
            <v>M</v>
          </cell>
          <cell r="E426" t="str">
            <v>12,45</v>
          </cell>
        </row>
        <row r="427">
          <cell r="B427" t="str">
            <v>16120</v>
          </cell>
          <cell r="C427" t="str">
            <v>ESTACAS CONCR.35X35CM (FORNECIMENTO)</v>
          </cell>
          <cell r="D427" t="str">
            <v>M</v>
          </cell>
          <cell r="E427">
            <v>59</v>
          </cell>
        </row>
        <row r="428">
          <cell r="B428" t="str">
            <v>16121</v>
          </cell>
          <cell r="C428" t="str">
            <v>EMENDA DE ESTACAS 35X35CM</v>
          </cell>
          <cell r="D428" t="str">
            <v>UN</v>
          </cell>
          <cell r="E428">
            <v>101.27</v>
          </cell>
        </row>
        <row r="429">
          <cell r="B429" t="str">
            <v>16122</v>
          </cell>
          <cell r="C429" t="str">
            <v>ANEL PARA SOLDA 35X35CM</v>
          </cell>
          <cell r="D429" t="str">
            <v>UN</v>
          </cell>
          <cell r="E429">
            <v>40.700000000000003</v>
          </cell>
        </row>
        <row r="430">
          <cell r="B430" t="str">
            <v>16125</v>
          </cell>
          <cell r="C430" t="str">
            <v>MANTA PAPEL KRAFT</v>
          </cell>
          <cell r="D430" t="str">
            <v>M2</v>
          </cell>
          <cell r="E430">
            <v>0.4</v>
          </cell>
        </row>
        <row r="431">
          <cell r="B431" t="str">
            <v>16128</v>
          </cell>
          <cell r="C431" t="str">
            <v>LONA PLASTICA E = 150 MICRA</v>
          </cell>
          <cell r="D431" t="str">
            <v>M2</v>
          </cell>
          <cell r="E431" t="str">
            <v>0,40</v>
          </cell>
        </row>
        <row r="432">
          <cell r="B432" t="str">
            <v>16129</v>
          </cell>
          <cell r="C432" t="str">
            <v>SELA JUNTA DE POLIURETANO</v>
          </cell>
          <cell r="D432" t="str">
            <v>L</v>
          </cell>
          <cell r="E432" t="str">
            <v>47,87</v>
          </cell>
        </row>
        <row r="433">
          <cell r="B433" t="str">
            <v>16130</v>
          </cell>
          <cell r="C433" t="str">
            <v>ISOPOR DE ESPESSURA 10 MM</v>
          </cell>
          <cell r="D433" t="str">
            <v>M2</v>
          </cell>
          <cell r="E433" t="str">
            <v>1,75</v>
          </cell>
        </row>
        <row r="434">
          <cell r="B434" t="str">
            <v>16131</v>
          </cell>
          <cell r="C434" t="str">
            <v>PROJETO DE O.A.E.</v>
          </cell>
          <cell r="D434" t="str">
            <v>R$</v>
          </cell>
          <cell r="E434" t="str">
            <v>1,00</v>
          </cell>
        </row>
        <row r="435">
          <cell r="B435" t="str">
            <v>16148</v>
          </cell>
          <cell r="C435" t="str">
            <v>PORTA DENTE P/FRESADORA 1000C</v>
          </cell>
          <cell r="D435" t="str">
            <v>UN</v>
          </cell>
          <cell r="E435" t="str">
            <v>35,00</v>
          </cell>
        </row>
        <row r="436">
          <cell r="B436" t="str">
            <v>16149</v>
          </cell>
          <cell r="C436" t="str">
            <v>DENTE P/FRESADORA SF 1000C</v>
          </cell>
          <cell r="D436" t="str">
            <v>UN</v>
          </cell>
          <cell r="E436" t="str">
            <v>18,90</v>
          </cell>
        </row>
        <row r="437">
          <cell r="B437" t="str">
            <v>16150</v>
          </cell>
          <cell r="C437" t="str">
            <v>BROCA DE VIDIA D=12MM SDC PLUS</v>
          </cell>
          <cell r="D437" t="str">
            <v>UN</v>
          </cell>
          <cell r="E437" t="str">
            <v>6,20</v>
          </cell>
        </row>
        <row r="438">
          <cell r="B438" t="str">
            <v>16154</v>
          </cell>
          <cell r="C438" t="str">
            <v>MUDA DE ARBUSTOS</v>
          </cell>
          <cell r="D438" t="str">
            <v>UN</v>
          </cell>
          <cell r="E438" t="str">
            <v>2,50</v>
          </cell>
        </row>
        <row r="439">
          <cell r="B439" t="str">
            <v>16163</v>
          </cell>
          <cell r="C439" t="str">
            <v>EMULSAO  C/POLIMEROS</v>
          </cell>
          <cell r="D439" t="str">
            <v>L</v>
          </cell>
          <cell r="E439" t="str">
            <v>0,82</v>
          </cell>
        </row>
        <row r="440">
          <cell r="B440" t="str">
            <v>16255</v>
          </cell>
          <cell r="C440" t="str">
            <v>TUBO ACO ZINC C/COSTURA D=75MM</v>
          </cell>
          <cell r="D440" t="str">
            <v>M</v>
          </cell>
          <cell r="E440" t="str">
            <v>10,28</v>
          </cell>
        </row>
        <row r="441">
          <cell r="B441" t="str">
            <v>16257</v>
          </cell>
          <cell r="C441" t="str">
            <v>TUBO ACO ZINC C/COSTURA D=50MM</v>
          </cell>
          <cell r="D441" t="str">
            <v>M</v>
          </cell>
          <cell r="E441" t="str">
            <v>6,69</v>
          </cell>
        </row>
        <row r="442">
          <cell r="B442" t="str">
            <v>16258</v>
          </cell>
          <cell r="C442" t="str">
            <v>MATERIAL/MO P/ILUMINACAO</v>
          </cell>
          <cell r="D442" t="str">
            <v>VB</v>
          </cell>
          <cell r="E442" t="str">
            <v>1,00</v>
          </cell>
        </row>
        <row r="443">
          <cell r="B443" t="str">
            <v>16259</v>
          </cell>
          <cell r="C443" t="str">
            <v>TELA ARAME GALV. FIO 14 DE 2</v>
          </cell>
          <cell r="D443" t="str">
            <v>M2</v>
          </cell>
          <cell r="E443" t="str">
            <v>4,04</v>
          </cell>
        </row>
        <row r="444">
          <cell r="B444" t="str">
            <v>16260</v>
          </cell>
          <cell r="C444" t="str">
            <v>GRELHA FOFO 70X40 CM</v>
          </cell>
          <cell r="D444" t="str">
            <v>UN</v>
          </cell>
          <cell r="E444" t="str">
            <v>35,00</v>
          </cell>
        </row>
        <row r="445">
          <cell r="B445" t="str">
            <v>16264</v>
          </cell>
          <cell r="C445" t="str">
            <v>TUBO PVC DN=150MM ESGOTO VINIL</v>
          </cell>
          <cell r="D445" t="str">
            <v>M</v>
          </cell>
          <cell r="E445" t="str">
            <v>11,79</v>
          </cell>
        </row>
        <row r="446">
          <cell r="B446" t="str">
            <v>16265</v>
          </cell>
          <cell r="C446" t="str">
            <v>TUBO PVC DN=60MM AGUA C15 JE</v>
          </cell>
          <cell r="D446" t="str">
            <v>M</v>
          </cell>
          <cell r="E446" t="str">
            <v>3,80</v>
          </cell>
        </row>
        <row r="447">
          <cell r="B447" t="str">
            <v>16300</v>
          </cell>
          <cell r="C447" t="str">
            <v>AP. ANCORAGEM ATIVA P/CABO - 04 CABOS</v>
          </cell>
          <cell r="D447" t="str">
            <v>UN</v>
          </cell>
          <cell r="E447">
            <v>111.73</v>
          </cell>
        </row>
        <row r="448">
          <cell r="B448" t="str">
            <v>16310</v>
          </cell>
          <cell r="C448" t="str">
            <v>AP. ANCORAGEM ATIVA P/CABO - 06 CABOS</v>
          </cell>
          <cell r="D448" t="str">
            <v>UN</v>
          </cell>
          <cell r="E448">
            <v>161.62</v>
          </cell>
        </row>
        <row r="449">
          <cell r="B449" t="str">
            <v>16320</v>
          </cell>
          <cell r="C449" t="str">
            <v>AP. ANCORAGEM ATIVA P/CABO - 12 CABOS</v>
          </cell>
          <cell r="D449" t="str">
            <v>UN</v>
          </cell>
          <cell r="E449">
            <v>449.28</v>
          </cell>
        </row>
        <row r="450">
          <cell r="B450" t="str">
            <v>16330</v>
          </cell>
          <cell r="C450" t="str">
            <v>AP. ANCORAGEM ATIVA P/CABO - 19 CABOS</v>
          </cell>
          <cell r="D450" t="str">
            <v>UN</v>
          </cell>
          <cell r="E450">
            <v>851</v>
          </cell>
        </row>
        <row r="451">
          <cell r="B451" t="str">
            <v>16340</v>
          </cell>
          <cell r="C451" t="str">
            <v>AP. ANCORAGEM ATIVA P/CABO - 22 CABOS</v>
          </cell>
          <cell r="D451" t="str">
            <v>UN</v>
          </cell>
          <cell r="E451">
            <v>1063.08</v>
          </cell>
        </row>
        <row r="452">
          <cell r="B452" t="str">
            <v>16350</v>
          </cell>
          <cell r="C452" t="str">
            <v>AP. ANCORAGEM PASSIVA P/CABO - 04 CABOS</v>
          </cell>
          <cell r="D452" t="str">
            <v>UN</v>
          </cell>
          <cell r="E452">
            <v>18.62</v>
          </cell>
        </row>
        <row r="453">
          <cell r="B453" t="str">
            <v>16360</v>
          </cell>
          <cell r="C453" t="str">
            <v>AP. ANCORAGEM PASSIVA P/CABO - 06 CABOS</v>
          </cell>
          <cell r="D453" t="str">
            <v>UN</v>
          </cell>
          <cell r="E453">
            <v>26.94</v>
          </cell>
        </row>
        <row r="454">
          <cell r="B454" t="str">
            <v>16370</v>
          </cell>
          <cell r="C454" t="str">
            <v>AP. ANCORAGEM PASSIVA P/CABO - 12 CABOS</v>
          </cell>
          <cell r="D454" t="str">
            <v>UN</v>
          </cell>
          <cell r="E454">
            <v>74.88</v>
          </cell>
        </row>
        <row r="455">
          <cell r="B455" t="str">
            <v>16380</v>
          </cell>
          <cell r="C455" t="str">
            <v>AP. ANCORAGEM PASSIVA P/CABO - 19 CABOS</v>
          </cell>
          <cell r="D455" t="str">
            <v>UN</v>
          </cell>
          <cell r="E455">
            <v>141.83000000000001</v>
          </cell>
        </row>
        <row r="456">
          <cell r="B456" t="str">
            <v>17500</v>
          </cell>
          <cell r="C456" t="str">
            <v>SEM MATERIAIS</v>
          </cell>
          <cell r="D456" t="str">
            <v xml:space="preserve"> </v>
          </cell>
          <cell r="E456" t="str">
            <v>0,00</v>
          </cell>
        </row>
        <row r="457">
          <cell r="B457" t="str">
            <v>17505</v>
          </cell>
          <cell r="C457" t="str">
            <v>COROA DE WIDIA - A</v>
          </cell>
          <cell r="D457" t="str">
            <v>UN</v>
          </cell>
          <cell r="E457" t="str">
            <v>75,60</v>
          </cell>
        </row>
        <row r="458">
          <cell r="B458" t="str">
            <v>17506</v>
          </cell>
          <cell r="C458" t="str">
            <v>COROA DE WIDIA - B</v>
          </cell>
          <cell r="D458" t="str">
            <v>UN</v>
          </cell>
          <cell r="E458" t="str">
            <v>95,58</v>
          </cell>
        </row>
        <row r="459">
          <cell r="B459" t="str">
            <v>17507</v>
          </cell>
          <cell r="C459" t="str">
            <v>COROA DE WIDIA - N</v>
          </cell>
          <cell r="D459" t="str">
            <v>UN</v>
          </cell>
          <cell r="E459" t="str">
            <v>137,16</v>
          </cell>
        </row>
        <row r="460">
          <cell r="B460" t="str">
            <v>17508</v>
          </cell>
          <cell r="C460" t="str">
            <v>COROA DE WIDIA - H</v>
          </cell>
          <cell r="D460" t="str">
            <v>UN</v>
          </cell>
          <cell r="E460" t="str">
            <v>149,04</v>
          </cell>
        </row>
        <row r="461">
          <cell r="B461" t="str">
            <v>17510</v>
          </cell>
          <cell r="C461" t="str">
            <v>CALIBRADOR DE WIDIA - A</v>
          </cell>
          <cell r="D461" t="str">
            <v>UN</v>
          </cell>
          <cell r="E461" t="str">
            <v>110,00</v>
          </cell>
        </row>
        <row r="462">
          <cell r="B462" t="str">
            <v>17511</v>
          </cell>
          <cell r="C462" t="str">
            <v>CALIBRADOR DE WIDIA - B</v>
          </cell>
          <cell r="D462" t="str">
            <v>UN</v>
          </cell>
          <cell r="E462" t="str">
            <v>132,00</v>
          </cell>
        </row>
        <row r="463">
          <cell r="B463" t="str">
            <v>17512</v>
          </cell>
          <cell r="C463" t="str">
            <v>CALIBRADOR DE WIDIA - N</v>
          </cell>
          <cell r="D463" t="str">
            <v>UN</v>
          </cell>
          <cell r="E463" t="str">
            <v>147,42</v>
          </cell>
        </row>
        <row r="464">
          <cell r="B464" t="str">
            <v>17513</v>
          </cell>
          <cell r="C464" t="str">
            <v>CALIBRADOR DE WIDIA - H</v>
          </cell>
          <cell r="D464" t="str">
            <v>UN</v>
          </cell>
          <cell r="E464" t="str">
            <v>168,97</v>
          </cell>
        </row>
        <row r="465">
          <cell r="B465" t="str">
            <v>17515</v>
          </cell>
          <cell r="C465" t="str">
            <v>SAPATA DE WIDIA - A</v>
          </cell>
          <cell r="D465" t="str">
            <v>UN</v>
          </cell>
          <cell r="E465" t="str">
            <v>77,76</v>
          </cell>
        </row>
        <row r="466">
          <cell r="B466" t="str">
            <v>17516</v>
          </cell>
          <cell r="C466" t="str">
            <v>SAPATA DE WIDIA - B</v>
          </cell>
          <cell r="D466" t="str">
            <v>UN</v>
          </cell>
          <cell r="E466" t="str">
            <v>97,20</v>
          </cell>
        </row>
        <row r="467">
          <cell r="B467" t="str">
            <v>17517</v>
          </cell>
          <cell r="C467" t="str">
            <v>SAPATA DE WIDIA - N</v>
          </cell>
          <cell r="D467" t="str">
            <v>UN</v>
          </cell>
          <cell r="E467" t="str">
            <v>117,72</v>
          </cell>
        </row>
        <row r="468">
          <cell r="B468" t="str">
            <v>17518</v>
          </cell>
          <cell r="C468" t="str">
            <v>SAPATA DE WIDIA - H</v>
          </cell>
          <cell r="D468" t="str">
            <v>UN</v>
          </cell>
          <cell r="E468" t="str">
            <v>156,60</v>
          </cell>
        </row>
        <row r="469">
          <cell r="B469" t="str">
            <v>17520</v>
          </cell>
          <cell r="C469" t="str">
            <v>COROA DIAMANTADA-A - 20/30PPQ</v>
          </cell>
          <cell r="D469" t="str">
            <v>UN</v>
          </cell>
          <cell r="E469" t="str">
            <v>135,00</v>
          </cell>
        </row>
        <row r="470">
          <cell r="B470" t="str">
            <v>17521</v>
          </cell>
          <cell r="C470" t="str">
            <v>COROA DIAMANTADA-A - 40/60PPQ</v>
          </cell>
          <cell r="D470" t="str">
            <v>UN</v>
          </cell>
          <cell r="E470" t="str">
            <v>135,00</v>
          </cell>
        </row>
        <row r="471">
          <cell r="B471" t="str">
            <v>17522</v>
          </cell>
          <cell r="C471" t="str">
            <v>COROA DIAMANTADA-A - 60/80PPQ</v>
          </cell>
          <cell r="D471" t="str">
            <v>UN</v>
          </cell>
          <cell r="E471" t="str">
            <v>132,84</v>
          </cell>
        </row>
        <row r="472">
          <cell r="B472" t="str">
            <v>17525</v>
          </cell>
          <cell r="C472" t="str">
            <v>COROA DIAMANTADA-B - 20/30PPQ</v>
          </cell>
          <cell r="D472" t="str">
            <v>UN</v>
          </cell>
          <cell r="E472" t="str">
            <v>169,56</v>
          </cell>
        </row>
        <row r="473">
          <cell r="B473" t="str">
            <v>17526</v>
          </cell>
          <cell r="C473" t="str">
            <v>COROA DIAMANTADA-B - 40/60PPQ</v>
          </cell>
          <cell r="D473" t="str">
            <v>UN</v>
          </cell>
          <cell r="E473" t="str">
            <v>169,56</v>
          </cell>
        </row>
        <row r="474">
          <cell r="B474" t="str">
            <v>17527</v>
          </cell>
          <cell r="C474" t="str">
            <v>COROA DIAMANTADA-B - 60/80PPQ</v>
          </cell>
          <cell r="D474" t="str">
            <v>UN</v>
          </cell>
          <cell r="E474" t="str">
            <v>166,32</v>
          </cell>
        </row>
        <row r="475">
          <cell r="B475" t="str">
            <v>17530</v>
          </cell>
          <cell r="C475" t="str">
            <v>COROA DIAMANTADA-N - 20/30PPQ</v>
          </cell>
          <cell r="D475" t="str">
            <v>UN</v>
          </cell>
          <cell r="E475" t="str">
            <v>248,40</v>
          </cell>
        </row>
        <row r="476">
          <cell r="B476" t="str">
            <v>17531</v>
          </cell>
          <cell r="C476" t="str">
            <v>COROA DIAMANTADA-N - 40/60PPQ</v>
          </cell>
          <cell r="D476" t="str">
            <v>UN</v>
          </cell>
          <cell r="E476" t="str">
            <v>248,40</v>
          </cell>
        </row>
        <row r="477">
          <cell r="B477" t="str">
            <v>17532</v>
          </cell>
          <cell r="C477" t="str">
            <v>COROA DIAMANTADA-N - 60/80PPQ</v>
          </cell>
          <cell r="D477" t="str">
            <v>UN</v>
          </cell>
          <cell r="E477" t="str">
            <v>220,45</v>
          </cell>
        </row>
        <row r="478">
          <cell r="B478" t="str">
            <v>17535</v>
          </cell>
          <cell r="C478" t="str">
            <v>COROA DIAMANTADA-H - 20/30PPQ</v>
          </cell>
          <cell r="D478" t="str">
            <v>UN</v>
          </cell>
          <cell r="E478" t="str">
            <v>335,92</v>
          </cell>
        </row>
        <row r="479">
          <cell r="B479" t="str">
            <v>17536</v>
          </cell>
          <cell r="C479" t="str">
            <v>COROA DIAMANTADA-H - 40/60PPQ</v>
          </cell>
          <cell r="D479" t="str">
            <v>NU</v>
          </cell>
          <cell r="E479" t="str">
            <v>307,93</v>
          </cell>
        </row>
        <row r="480">
          <cell r="B480" t="str">
            <v>17537</v>
          </cell>
          <cell r="C480" t="str">
            <v>COROA DIAMANTADA-H - 60/80PPQ</v>
          </cell>
          <cell r="D480" t="str">
            <v>UN</v>
          </cell>
          <cell r="E480" t="str">
            <v>272,94</v>
          </cell>
        </row>
        <row r="481">
          <cell r="B481" t="str">
            <v>17539</v>
          </cell>
          <cell r="C481" t="str">
            <v>CALIBRADOR DIAMANTADO - A</v>
          </cell>
          <cell r="D481" t="str">
            <v>UN</v>
          </cell>
          <cell r="E481" t="str">
            <v>118,80</v>
          </cell>
        </row>
        <row r="482">
          <cell r="B482" t="str">
            <v>17540</v>
          </cell>
          <cell r="C482" t="str">
            <v>CALIBRADOR DIAMANTADO - B</v>
          </cell>
          <cell r="D482" t="str">
            <v>UN</v>
          </cell>
          <cell r="E482" t="str">
            <v>144,72</v>
          </cell>
        </row>
        <row r="483">
          <cell r="B483" t="str">
            <v>17545</v>
          </cell>
          <cell r="C483" t="str">
            <v>CALIBRADOR DIAMANTADO - N</v>
          </cell>
          <cell r="D483" t="str">
            <v>UN</v>
          </cell>
          <cell r="E483" t="str">
            <v>207,36</v>
          </cell>
        </row>
        <row r="484">
          <cell r="B484" t="str">
            <v>17550</v>
          </cell>
          <cell r="C484" t="str">
            <v>CALIBRADOR DIAMANTADO - H</v>
          </cell>
          <cell r="D484" t="str">
            <v>UN</v>
          </cell>
          <cell r="E484" t="str">
            <v>255,44</v>
          </cell>
        </row>
        <row r="485">
          <cell r="B485" t="str">
            <v>17553</v>
          </cell>
          <cell r="C485" t="str">
            <v>SAPATA DIAMANTADA - A</v>
          </cell>
          <cell r="D485" t="str">
            <v>UN</v>
          </cell>
          <cell r="E485" t="str">
            <v>122,04</v>
          </cell>
        </row>
        <row r="486">
          <cell r="B486" t="str">
            <v>17555</v>
          </cell>
          <cell r="C486" t="str">
            <v>SAPATA DIAMANTADA - B</v>
          </cell>
          <cell r="D486" t="str">
            <v>UN</v>
          </cell>
          <cell r="E486" t="str">
            <v>169,56</v>
          </cell>
        </row>
        <row r="487">
          <cell r="B487" t="str">
            <v>17560</v>
          </cell>
          <cell r="C487" t="str">
            <v>SAPATA DIAMANTADA - N</v>
          </cell>
          <cell r="D487" t="str">
            <v>UN</v>
          </cell>
          <cell r="E487" t="str">
            <v>235,44</v>
          </cell>
        </row>
        <row r="488">
          <cell r="B488" t="str">
            <v>17562</v>
          </cell>
          <cell r="C488" t="str">
            <v>SAPATA DIAMANTADA - H</v>
          </cell>
          <cell r="D488" t="str">
            <v>UN</v>
          </cell>
          <cell r="E488" t="str">
            <v>306,72</v>
          </cell>
        </row>
        <row r="489">
          <cell r="B489" t="str">
            <v>17565</v>
          </cell>
          <cell r="C489" t="str">
            <v>HASTE C/NIPLE - SONDA ROTATIVA</v>
          </cell>
          <cell r="D489" t="str">
            <v>M</v>
          </cell>
          <cell r="E489" t="str">
            <v>93,09</v>
          </cell>
        </row>
        <row r="490">
          <cell r="B490" t="str">
            <v>17570</v>
          </cell>
          <cell r="C490" t="str">
            <v>REVESTIMENTO - A</v>
          </cell>
          <cell r="D490" t="str">
            <v>M</v>
          </cell>
          <cell r="E490" t="str">
            <v>57,12</v>
          </cell>
        </row>
        <row r="491">
          <cell r="B491" t="str">
            <v>17571</v>
          </cell>
          <cell r="C491" t="str">
            <v>REVESTIMENTO - B</v>
          </cell>
          <cell r="D491" t="str">
            <v>M</v>
          </cell>
          <cell r="E491" t="str">
            <v>68,47</v>
          </cell>
        </row>
        <row r="492">
          <cell r="B492" t="str">
            <v>17572</v>
          </cell>
          <cell r="C492" t="str">
            <v>REVESTIMENTO - N</v>
          </cell>
          <cell r="D492" t="str">
            <v>M</v>
          </cell>
          <cell r="E492" t="str">
            <v>99,08</v>
          </cell>
        </row>
        <row r="493">
          <cell r="B493" t="str">
            <v>17573</v>
          </cell>
          <cell r="C493" t="str">
            <v>REVESTIMENTO - H</v>
          </cell>
          <cell r="D493" t="str">
            <v>M</v>
          </cell>
          <cell r="E493" t="str">
            <v>125,92</v>
          </cell>
        </row>
        <row r="494">
          <cell r="B494" t="str">
            <v>17575</v>
          </cell>
          <cell r="C494" t="str">
            <v>BARRILETE SIMPLES - A</v>
          </cell>
          <cell r="D494" t="str">
            <v>UN</v>
          </cell>
          <cell r="E494" t="str">
            <v>217,50</v>
          </cell>
        </row>
        <row r="495">
          <cell r="B495" t="str">
            <v>17576</v>
          </cell>
          <cell r="C495" t="str">
            <v>BARRILETE SIMPLES - B</v>
          </cell>
          <cell r="D495" t="str">
            <v>UN</v>
          </cell>
          <cell r="E495" t="str">
            <v>240,55</v>
          </cell>
        </row>
        <row r="496">
          <cell r="B496" t="str">
            <v>17577</v>
          </cell>
          <cell r="C496" t="str">
            <v>BARRILETE SIMPLES - N</v>
          </cell>
          <cell r="D496" t="str">
            <v>UN</v>
          </cell>
          <cell r="E496" t="str">
            <v>326,45</v>
          </cell>
        </row>
        <row r="497">
          <cell r="B497" t="str">
            <v>17578</v>
          </cell>
          <cell r="C497" t="str">
            <v>BARRILETE SIMPLES - H</v>
          </cell>
          <cell r="D497" t="str">
            <v>UN</v>
          </cell>
          <cell r="E497" t="str">
            <v>509,10</v>
          </cell>
        </row>
        <row r="498">
          <cell r="B498" t="str">
            <v>17580</v>
          </cell>
          <cell r="C498" t="str">
            <v>BARRILETE DUPLO MOVEL - A</v>
          </cell>
          <cell r="D498" t="str">
            <v>UN</v>
          </cell>
          <cell r="E498" t="str">
            <v>422,60</v>
          </cell>
        </row>
        <row r="499">
          <cell r="B499" t="str">
            <v>17581</v>
          </cell>
          <cell r="C499" t="str">
            <v>BARRILETE DUPLO MOVEL - B</v>
          </cell>
          <cell r="D499" t="str">
            <v>UN</v>
          </cell>
          <cell r="E499" t="str">
            <v>507,28</v>
          </cell>
        </row>
        <row r="500">
          <cell r="B500" t="str">
            <v>17582</v>
          </cell>
          <cell r="C500" t="str">
            <v>BARRILETE DUPLO MOVEL - N</v>
          </cell>
          <cell r="D500" t="str">
            <v>UN</v>
          </cell>
          <cell r="E500" t="str">
            <v>664,90</v>
          </cell>
        </row>
        <row r="501">
          <cell r="B501" t="str">
            <v>17583</v>
          </cell>
          <cell r="C501" t="str">
            <v>BARRILETE DUPLO MOVEL - H</v>
          </cell>
          <cell r="D501" t="str">
            <v>UN</v>
          </cell>
          <cell r="E501" t="str">
            <v>850,12</v>
          </cell>
        </row>
        <row r="502">
          <cell r="B502" t="str">
            <v>17585</v>
          </cell>
          <cell r="C502" t="str">
            <v>HASTE - SONDA PERCUSSAO</v>
          </cell>
          <cell r="D502" t="str">
            <v>M</v>
          </cell>
          <cell r="E502" t="str">
            <v>30,05</v>
          </cell>
        </row>
        <row r="503">
          <cell r="B503" t="str">
            <v>17586</v>
          </cell>
          <cell r="C503" t="str">
            <v>REVEST.-SONDA PERC.-21/2 X 1M</v>
          </cell>
          <cell r="D503" t="str">
            <v>M</v>
          </cell>
          <cell r="E503" t="str">
            <v>66,18</v>
          </cell>
        </row>
        <row r="504">
          <cell r="B504" t="str">
            <v>17600</v>
          </cell>
          <cell r="C504" t="str">
            <v>SACO PLASTICO DE 5 LITROS</v>
          </cell>
          <cell r="D504" t="str">
            <v>UN</v>
          </cell>
          <cell r="E504" t="str">
            <v>0,08</v>
          </cell>
        </row>
        <row r="505">
          <cell r="B505" t="str">
            <v>17601</v>
          </cell>
          <cell r="C505" t="str">
            <v>ETIQUETA DE PAPEL CARTAO</v>
          </cell>
          <cell r="D505" t="str">
            <v>UN</v>
          </cell>
          <cell r="E505" t="str">
            <v>0,01</v>
          </cell>
        </row>
        <row r="506">
          <cell r="B506" t="str">
            <v>17603</v>
          </cell>
          <cell r="C506" t="str">
            <v>TUBO DE PVC - RIGIDO SOLDAVEL (32MM)</v>
          </cell>
          <cell r="D506" t="str">
            <v>M</v>
          </cell>
          <cell r="E506">
            <v>1.19</v>
          </cell>
        </row>
        <row r="507">
          <cell r="B507" t="str">
            <v>17605</v>
          </cell>
          <cell r="C507" t="str">
            <v>TUBO DE PVC - SOLDAVEL (40MM)</v>
          </cell>
          <cell r="D507" t="str">
            <v>M</v>
          </cell>
          <cell r="E507" t="str">
            <v>1,42</v>
          </cell>
        </row>
        <row r="508">
          <cell r="B508" t="str">
            <v>17606</v>
          </cell>
          <cell r="C508" t="str">
            <v>LUVA DE PVC - SOLDAVEL (40MM)</v>
          </cell>
          <cell r="D508" t="str">
            <v>UN</v>
          </cell>
          <cell r="E508" t="str">
            <v>0,80</v>
          </cell>
        </row>
        <row r="509">
          <cell r="B509" t="str">
            <v>17607</v>
          </cell>
          <cell r="C509" t="str">
            <v>MANTA SINTETICA (BIDIM) OP-20</v>
          </cell>
          <cell r="D509" t="str">
            <v>KG</v>
          </cell>
          <cell r="E509" t="str">
            <v>8,27</v>
          </cell>
        </row>
        <row r="510">
          <cell r="B510" t="str">
            <v>17610</v>
          </cell>
          <cell r="C510" t="str">
            <v>MADEIRA LEI APLAINADA (30 X 1)</v>
          </cell>
          <cell r="D510" t="str">
            <v>M2</v>
          </cell>
          <cell r="E510" t="str">
            <v>8,33</v>
          </cell>
        </row>
        <row r="511">
          <cell r="B511" t="str">
            <v>17611</v>
          </cell>
          <cell r="C511" t="str">
            <v>MADEIRA LEI APLAINADA C/5.0CM</v>
          </cell>
          <cell r="D511" t="str">
            <v>M</v>
          </cell>
          <cell r="E511" t="str">
            <v>0,50</v>
          </cell>
        </row>
        <row r="512">
          <cell r="B512" t="str">
            <v>17615</v>
          </cell>
          <cell r="C512" t="str">
            <v>DOBRADICA DE 2" C/4 PARAFUSOS</v>
          </cell>
          <cell r="D512" t="str">
            <v>UN</v>
          </cell>
          <cell r="E512" t="str">
            <v>2,30</v>
          </cell>
        </row>
        <row r="513">
          <cell r="B513" t="str">
            <v>17616</v>
          </cell>
          <cell r="C513" t="str">
            <v>PARAFUSOS</v>
          </cell>
          <cell r="D513" t="str">
            <v>UN</v>
          </cell>
          <cell r="E513" t="str">
            <v>0,16</v>
          </cell>
        </row>
        <row r="514">
          <cell r="B514" t="str">
            <v>17617</v>
          </cell>
          <cell r="C514" t="str">
            <v>PREGO (13 X 15)</v>
          </cell>
          <cell r="D514" t="str">
            <v>KG</v>
          </cell>
          <cell r="E514" t="str">
            <v>1,92</v>
          </cell>
        </row>
        <row r="515">
          <cell r="B515" t="str">
            <v>17618</v>
          </cell>
          <cell r="C515" t="str">
            <v>ALDRAVA P/CAIXA DE SONDAGEM</v>
          </cell>
          <cell r="D515" t="str">
            <v>UN</v>
          </cell>
          <cell r="E515" t="str">
            <v>0,40</v>
          </cell>
        </row>
        <row r="516">
          <cell r="B516" t="str">
            <v>17619</v>
          </cell>
          <cell r="C516" t="str">
            <v>COLA PARA MADEIRA</v>
          </cell>
          <cell r="D516" t="str">
            <v>KG</v>
          </cell>
          <cell r="E516" t="str">
            <v>6,00</v>
          </cell>
        </row>
        <row r="517">
          <cell r="B517" t="str">
            <v>17620</v>
          </cell>
          <cell r="C517" t="str">
            <v>JIMO CUPIM</v>
          </cell>
          <cell r="D517" t="str">
            <v>L</v>
          </cell>
          <cell r="E517" t="str">
            <v>6,00</v>
          </cell>
        </row>
        <row r="518">
          <cell r="B518" t="str">
            <v>17621</v>
          </cell>
          <cell r="C518" t="str">
            <v>TINTA ESMALTE BRANCA</v>
          </cell>
          <cell r="D518" t="str">
            <v>L</v>
          </cell>
          <cell r="E518" t="str">
            <v>8,30</v>
          </cell>
        </row>
        <row r="519">
          <cell r="B519" t="str">
            <v>17625</v>
          </cell>
          <cell r="C519" t="str">
            <v>FOTOGRAFIA CAIXA TESTEMUNHO</v>
          </cell>
          <cell r="D519" t="str">
            <v>UN</v>
          </cell>
          <cell r="E519" t="str">
            <v>4,70</v>
          </cell>
        </row>
        <row r="520">
          <cell r="B520" t="str">
            <v>17626</v>
          </cell>
          <cell r="C520" t="str">
            <v>MARCO DE CONCRETO</v>
          </cell>
          <cell r="D520" t="str">
            <v>UN</v>
          </cell>
          <cell r="E520" t="str">
            <v>4,87</v>
          </cell>
        </row>
        <row r="521">
          <cell r="B521" t="str">
            <v>17700</v>
          </cell>
          <cell r="C521" t="str">
            <v>DIARIA</v>
          </cell>
          <cell r="D521" t="str">
            <v>DI</v>
          </cell>
          <cell r="E521" t="str">
            <v>33,00</v>
          </cell>
        </row>
        <row r="522">
          <cell r="B522" t="str">
            <v>18010</v>
          </cell>
          <cell r="C522" t="str">
            <v>CIMENTO</v>
          </cell>
          <cell r="D522" t="str">
            <v>KG</v>
          </cell>
          <cell r="E522" t="str">
            <v>0,26</v>
          </cell>
        </row>
        <row r="523">
          <cell r="B523" t="str">
            <v>18030</v>
          </cell>
          <cell r="C523" t="str">
            <v>LEIVA</v>
          </cell>
          <cell r="D523" t="str">
            <v>M2</v>
          </cell>
          <cell r="E523" t="str">
            <v>2,50</v>
          </cell>
        </row>
        <row r="524">
          <cell r="B524" t="str">
            <v>18031</v>
          </cell>
          <cell r="C524" t="str">
            <v>CALCÁREO DOLOMÍTICO</v>
          </cell>
          <cell r="D524" t="str">
            <v>KG</v>
          </cell>
          <cell r="E524">
            <v>0.11</v>
          </cell>
        </row>
        <row r="525">
          <cell r="B525" t="str">
            <v>18032</v>
          </cell>
          <cell r="C525" t="str">
            <v>FOSFATO DE ROCHAS</v>
          </cell>
          <cell r="D525" t="str">
            <v>KG</v>
          </cell>
          <cell r="E525">
            <v>0.8</v>
          </cell>
        </row>
        <row r="526">
          <cell r="B526" t="str">
            <v>18040</v>
          </cell>
          <cell r="C526" t="str">
            <v>TUBO D= 20 CM  -  SIMPLES</v>
          </cell>
          <cell r="D526" t="str">
            <v>M</v>
          </cell>
          <cell r="E526" t="str">
            <v>5,70</v>
          </cell>
        </row>
        <row r="527">
          <cell r="B527" t="str">
            <v>18050</v>
          </cell>
          <cell r="C527" t="str">
            <v>TUBO D= 30 CM  -  SIMPLES</v>
          </cell>
          <cell r="D527" t="str">
            <v>M</v>
          </cell>
          <cell r="E527" t="str">
            <v>7,07</v>
          </cell>
        </row>
        <row r="528">
          <cell r="B528" t="str">
            <v>18060</v>
          </cell>
          <cell r="C528" t="str">
            <v>TUBO D= 40 CM  -  SIMPLES</v>
          </cell>
          <cell r="D528" t="str">
            <v>M</v>
          </cell>
          <cell r="E528" t="str">
            <v>12,00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F_nº 08 CC 1050 20100223 B"/>
      <sheetName val="Cad.Fornecedores"/>
      <sheetName val="Relação Modalidades"/>
    </sheetNames>
    <sheetDataSet>
      <sheetData sheetId="0"/>
      <sheetData sheetId="1"/>
      <sheetData sheetId="2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</sheetNames>
    <sheetDataSet>
      <sheetData sheetId="0" refreshError="1"/>
      <sheetData sheetId="1" refreshError="1">
        <row r="1">
          <cell r="B1" t="str">
            <v>035/2004-08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Edital"/>
      <sheetName val="Servico"/>
      <sheetName val="Material"/>
      <sheetName val="Salario"/>
      <sheetName val="Equipame"/>
      <sheetName val="Transporte"/>
      <sheetName val="MOBIL-CANT"/>
      <sheetName val="PP"/>
      <sheetName val="CGT"/>
      <sheetName val="M710"/>
      <sheetName val="AM35"/>
      <sheetName val="1 A 00 002 91 "/>
      <sheetName val="1 A 01 894 51 "/>
      <sheetName val="1 A 01 893 01"/>
      <sheetName val="1 A 01 890 01"/>
      <sheetName val="1 A 01 870 01"/>
      <sheetName val="1 A 01 850 01"/>
      <sheetName val="1 A 01 780 01"/>
      <sheetName val="1 A 01 603 51 "/>
      <sheetName val="1 A 01 580 02 "/>
      <sheetName val="1 A 01 415 51 "/>
      <sheetName val="1 A 01 410 51"/>
      <sheetName val="1 A 01 407 51"/>
      <sheetName val="1 A 01 401 01"/>
      <sheetName val="1 A 01 390 52"/>
      <sheetName val="1 A 01 155 51 "/>
      <sheetName val="1 A 01 120 01 "/>
      <sheetName val="1 A 01 105 01 "/>
      <sheetName val="1 A 01 100 01 "/>
      <sheetName val="1 A 00 901 51"/>
      <sheetName val="1 A 00 717 00 "/>
      <sheetName val="1 A 00 716 00 "/>
      <sheetName val="1 A 00 302 00"/>
      <sheetName val="1 A 00 301 00"/>
      <sheetName val="M101"/>
      <sheetName val="M 101 t"/>
      <sheetName val="M 103"/>
      <sheetName val="M103 t"/>
      <sheetName val="M104"/>
      <sheetName val="M 104 t "/>
      <sheetName val="4 S 06 120 01 "/>
      <sheetName val="4 S 06 100 21"/>
      <sheetName val="2 S 03 580 02"/>
      <sheetName val="2 S 01 512 52"/>
      <sheetName val="2 S 03 300 01"/>
      <sheetName val="4"/>
      <sheetName val="E 002 "/>
      <sheetName val="E062"/>
      <sheetName val="E416"/>
      <sheetName val="E433"/>
      <sheetName val="E508"/>
      <sheetName val="T501"/>
      <sheetName val="T701"/>
      <sheetName val="2 S 01 010 00 "/>
      <sheetName val="2 S 01 300 01 "/>
      <sheetName val="2 S 01 512 01"/>
      <sheetName val="2 S 04 221 54 "/>
      <sheetName val="2 S 04 910 53"/>
      <sheetName val="2 S 04 940 52"/>
      <sheetName val="2 S 04 941 52"/>
      <sheetName val="2 S 04 942 52"/>
      <sheetName val="2 S 04 950 72"/>
      <sheetName val="3 S 03 310 50"/>
      <sheetName val="3 S 03 940 01"/>
      <sheetName val="4 S 06 200 01"/>
      <sheetName val="5 S 01 100 33"/>
      <sheetName val="5 S 01 511 00"/>
      <sheetName val="5 S 02 110 00"/>
      <sheetName val="5 S 02 200 00 "/>
      <sheetName val="5 S 02 200 01"/>
      <sheetName val="5 S 02 300 00"/>
      <sheetName val="5 S 02 400 00 "/>
      <sheetName val="5 S 02 540 51"/>
      <sheetName val="5 S 05 100 00"/>
      <sheetName val="5 S 06 410 00"/>
      <sheetName val="Mat"/>
      <sheetName val="Orçamento - km  78,5 - Emergênc"/>
      <sheetName val="procedimentos"/>
      <sheetName val="CAPA"/>
      <sheetName val="Comp. PU serv. com areia-brita"/>
      <sheetName val="resumo_1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Composições"/>
      <sheetName val="Serviços"/>
      <sheetName val="C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Mat"/>
      <sheetName val="61M-CBMI"/>
      <sheetName val="PATO262_03_2002"/>
      <sheetName val="Comp. PU serv. com areia-brita"/>
      <sheetName val="Procedimento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44">
          <cell r="Q44">
            <v>0.13</v>
          </cell>
        </row>
      </sheetData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O TRAB"/>
      <sheetName val="MATERIAIS"/>
      <sheetName val="matbet"/>
      <sheetName val="quantidades"/>
      <sheetName val="QUADRO COMPARATIVO"/>
      <sheetName val="adequação"/>
      <sheetName val="comparativo"/>
      <sheetName val="CROQUI"/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61MCBMI.DNIT"/>
      <sheetName val="61M_CBMI"/>
      <sheetName val="MAT_BET"/>
      <sheetName val="PEM"/>
      <sheetName val="CADASTRO"/>
      <sheetName val="Ativos"/>
      <sheetName val="CONS_CORR"/>
      <sheetName val="Comp. PU serv. com areia-brita"/>
      <sheetName val="Procedimentos"/>
      <sheetName val="ORÇAMENTO"/>
      <sheetName val="Ma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Faturamento 2016 (Diferimento)"/>
      <sheetName val="Serviços"/>
      <sheetName val="Solicitação Interna de Fab"/>
      <sheetName val="aux"/>
      <sheetName val="Calendário"/>
      <sheetName val="COMPOS1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CUSTO ZONA SUL"/>
      <sheetName val="CUSTO LARANJEIRAS"/>
      <sheetName val="projeto"/>
      <sheetName val="CS#"/>
      <sheetName val="CUSTO INDIRETO"/>
      <sheetName val="Índices de Reajustamento"/>
      <sheetName val="Alteração"/>
      <sheetName val="P A T O 98 D"/>
      <sheetName val="Espec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9">
          <cell r="AA9" t="str">
            <v xml:space="preserve">DEPARTAMENTO NACIONAL DE INFRA-ESTRUTURA DE TRANSPORTES            </v>
          </cell>
        </row>
        <row r="14">
          <cell r="AA14" t="str">
            <v>OF. N. 020/2002                                          LAGES  -  SANTA CATARINA</v>
          </cell>
        </row>
        <row r="15">
          <cell r="AA15" t="str">
            <v xml:space="preserve">                                                                   DATA:     12  DE MARCO  2002</v>
          </cell>
        </row>
        <row r="17">
          <cell r="AA17" t="str">
            <v>Prezado Senhor:</v>
          </cell>
        </row>
        <row r="21">
          <cell r="AA21" t="str">
            <v xml:space="preserve">     Em anexo estamos encaminhando elementos tecnicos que compoe a 61a.Medição </v>
          </cell>
        </row>
        <row r="22">
          <cell r="AA22" t="str">
            <v xml:space="preserve"> Provisoria  da  CBEMI- CONSTRUTORA BRASILEIRA E MINERADORA LTDA detentora do</v>
          </cell>
        </row>
        <row r="23">
          <cell r="AA23" t="str">
            <v xml:space="preserve">     contrato   PD-16-001/97-00 como segue :</v>
          </cell>
        </row>
        <row r="25">
          <cell r="AA25" t="str">
            <v xml:space="preserve"> -Folha de Medicao consevaçao............................................................................  02 vias </v>
          </cell>
        </row>
        <row r="26">
          <cell r="AA26" t="str">
            <v xml:space="preserve"> -Boletim de Desempenho.......................................................................................04 vias</v>
          </cell>
        </row>
        <row r="27">
          <cell r="AA27" t="str">
            <v xml:space="preserve"> -Quadro de Indicadores Fisicos..............................................................................02 vias</v>
          </cell>
        </row>
        <row r="28">
          <cell r="AA28" t="str">
            <v xml:space="preserve"> -Relatório Mensal de Acompanhamento da BR-116/SC ...................................... .02 vias</v>
          </cell>
        </row>
        <row r="29">
          <cell r="AA29" t="str">
            <v xml:space="preserve"> -Relatório Mensal de Acompanhamento da BR-282/SC ...................................... .02 vias</v>
          </cell>
        </row>
        <row r="30">
          <cell r="AA30" t="str">
            <v xml:space="preserve"> -Quadro de Atualização de Materiais Betuminosos coservaçao............................. 02 vias</v>
          </cell>
        </row>
        <row r="31">
          <cell r="AA31" t="str">
            <v xml:space="preserve"> -Relatório de controle pluviometrico ......................................................................02 vias</v>
          </cell>
        </row>
        <row r="32">
          <cell r="AA32" t="str">
            <v xml:space="preserve"> -Notas fiscais de material betuminoso....................................................................02 vias</v>
          </cell>
        </row>
        <row r="35">
          <cell r="AA35" t="str">
            <v xml:space="preserve">     Informamos  ainda  que  os  municípios  atingidos  pelos  serviços referidos são os seguintes :</v>
          </cell>
        </row>
        <row r="36">
          <cell r="AA36" t="str">
            <v xml:space="preserve"> Santa Cecília,  Ponte Alta do Norte,  Sao Cristóvão, Ponte Alta, Correia Pinto , Lages , Capão</v>
          </cell>
        </row>
        <row r="37">
          <cell r="AA37" t="str">
            <v xml:space="preserve"> Alto , e Bocãina do Sul. </v>
          </cell>
        </row>
        <row r="44">
          <cell r="AA44" t="str">
            <v xml:space="preserve">                                                                            __________________________________</v>
          </cell>
        </row>
        <row r="45">
          <cell r="AA45" t="str">
            <v xml:space="preserve">                                                                               ENG GERVASIO MARCINICHEN</v>
          </cell>
        </row>
        <row r="46">
          <cell r="AA46" t="str">
            <v xml:space="preserve">                                                                                                  LAGES/SC</v>
          </cell>
        </row>
        <row r="49">
          <cell r="AA49" t="str">
            <v xml:space="preserve">  ILMo. SR.</v>
          </cell>
        </row>
        <row r="50">
          <cell r="AA50" t="str">
            <v xml:space="preserve">  ENG. IZALDO CARLOS KONDLATSCH</v>
          </cell>
        </row>
        <row r="51">
          <cell r="AA51" t="str">
            <v xml:space="preserve">  FLORIANÓPOLIS/SC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>
        <row r="2">
          <cell r="U2" t="str">
            <v>FOLHA 01</v>
          </cell>
        </row>
      </sheetData>
      <sheetData sheetId="26">
        <row r="2">
          <cell r="U2" t="str">
            <v>FOLHA 01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TREVOS"/>
      <sheetName val="CROQUIS"/>
      <sheetName val="MB"/>
      <sheetName val="AQ TR MB"/>
      <sheetName val="P reaj x P atual"/>
      <sheetName val="MOBIL-CANT"/>
      <sheetName val="SERVIÇOS"/>
      <sheetName val="ORÇAMENTO"/>
      <sheetName val="TLCB5"/>
      <sheetName val="TLMR"/>
      <sheetName val="TLCC4"/>
      <sheetName val="TLMB"/>
      <sheetName val="TCCB10"/>
      <sheetName val="CRONOGAMA 1º"/>
      <sheetName val="CRONOGAMA 2º"/>
      <sheetName val="Solo Melh. c cim. base rem prof"/>
      <sheetName val="Pint de Lig"/>
      <sheetName val="Capa sel. c areia AC"/>
      <sheetName val="Rec. rev MBUQ"/>
      <sheetName val="MBUQ ACBC"/>
      <sheetName val="Compressor"/>
      <sheetName val="Rem.mec. rev.bet."/>
      <sheetName val="Rem.mec. cam gran"/>
      <sheetName val="Concr. ciclop"/>
      <sheetName val="Concr. cimento"/>
      <sheetName val="Dobra col. armad."/>
      <sheetName val="Forma"/>
      <sheetName val="Reat. comp. bueiro"/>
      <sheetName val="Reat Apilo"/>
      <sheetName val="Limp. ponte"/>
      <sheetName val="Esc. Man.Mat. 1ª"/>
      <sheetName val="Esc.Mec.vala"/>
      <sheetName val="Enroc. ped. arrumada"/>
      <sheetName val="Enroc. ped. jogada"/>
      <sheetName val="Rev. veg. leivas"/>
      <sheetName val="Tapa Buraco"/>
      <sheetName val="Rem.prof. Manual"/>
      <sheetName val="Rem.prof.Mecaniz."/>
      <sheetName val="Correção def.MB"/>
      <sheetName val="Corr. def. por Fresagem"/>
      <sheetName val="Recomp. G. corpo"/>
      <sheetName val="Limp. sarj. meio fio"/>
      <sheetName val="Limp. Val. corte"/>
      <sheetName val="Limp. desc. d'agua"/>
      <sheetName val="Limp. bueiro"/>
      <sheetName val="Desobstr. bueiro"/>
      <sheetName val="Limp. placa"/>
      <sheetName val="Recomp. Placa "/>
      <sheetName val="Recomp. Def.met."/>
      <sheetName val="Caiação"/>
      <sheetName val="Recomp.tacha"/>
      <sheetName val="Man.recomp. pint.faixa"/>
      <sheetName val="Recomp. man. aterro"/>
      <sheetName val="Recomp. mec. aterro"/>
      <sheetName val="Roçada man."/>
      <sheetName val="Roçada Capim colonião"/>
      <sheetName val="Roçada mecaniz."/>
      <sheetName val="Capina"/>
      <sheetName val="Transp.local CB 5m³"/>
      <sheetName val="Transp.local Mat.Rem"/>
      <sheetName val="Transp.local CC 4t"/>
      <sheetName val="Transp.Com. CB 10m³ "/>
      <sheetName val="Transp.local mat. bet."/>
      <sheetName val="Automóvel"/>
      <sheetName val="Servente"/>
      <sheetName val="Encarregado turma"/>
      <sheetName val="Motoserra"/>
      <sheetName val="Cam basc. 5m³"/>
      <sheetName val="Cav. mec. reb."/>
      <sheetName val="Fabr. g.corpo"/>
      <sheetName val="prep.Aço- CA50"/>
      <sheetName val="Concr.estr. 18mpa PM"/>
      <sheetName val="Concr.estr. 18mpa"/>
      <sheetName val="Expurgo.jz"/>
      <sheetName val="Limp.cam.vg.jz"/>
      <sheetName val="Esc.c.mat jz"/>
      <sheetName val="Forn. aço CA-50"/>
      <sheetName val="Forn. aço CA-25"/>
      <sheetName val="Areia Comerc."/>
      <sheetName val="Brita Comerc."/>
      <sheetName val="Pedra mão Comerc."/>
      <sheetName val="Obt. grama"/>
    </sheetNames>
    <sheetDataSet>
      <sheetData sheetId="0"/>
      <sheetData sheetId="1" refreshError="1"/>
      <sheetData sheetId="2"/>
      <sheetData sheetId="3">
        <row r="26">
          <cell r="G26">
            <v>193.69800000000001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 e Veiculos Alugados"/>
      <sheetName val="ALYSSON 2"/>
      <sheetName val="ALYSSON%202.xls"/>
    </sheetNames>
    <definedNames>
      <definedName name="PORRA" refersTo="#REF!"/>
      <definedName name="QWWEEEEEEEE" refersTo="#REF!"/>
    </definedNames>
    <sheetDataSet>
      <sheetData sheetId="0"/>
      <sheetData sheetId="1" refreshError="1"/>
      <sheetData sheetId="2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DP"/>
      <sheetName val="QIF"/>
      <sheetName val="Ficha quantitativos"/>
      <sheetName val="Resumo Financeiro"/>
      <sheetName val="Transp.Loc.Cam.Basc.5m³l "/>
      <sheetName val="Transp.Loc. Mat. Rem. "/>
      <sheetName val="Transp.Loc.Cam.Carr.4T"/>
      <sheetName val="Transp.Local de Mat.Betum."/>
      <sheetName val="Transp.Local de Agua"/>
      <sheetName val="Mat. Betuminosos"/>
      <sheetName val="dados físicos"/>
      <sheetName val="Gráfico"/>
      <sheetName val="Calc"/>
      <sheetName val="Composições"/>
      <sheetName val="Serviç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CANAA"/>
      <sheetName val="PATO"/>
      <sheetName val="Medição"/>
      <sheetName val="Medição Completa"/>
      <sheetName val="CAPACIDADES"/>
      <sheetName val="RECOMPOSIÇÃO MAN"/>
      <sheetName val="QQuant-Vol1_(2)"/>
      <sheetName val="CANAA.XLS"/>
      <sheetName val="\G\Users\eduardoiunes\Documents"/>
      <sheetName val="RESUMO_AUT1"/>
      <sheetName val="[CANAA.XLS][CANAA.XLS][CANAA.XL"/>
      <sheetName val="BD Equip."/>
      <sheetName val="8ª MP_BR-459"/>
      <sheetName val="8ª MP_BR_459"/>
      <sheetName val="MATRIZ"/>
      <sheetName val="[CANAA.XLS]\G\Users\eduardoiune"/>
      <sheetName val="[CANAA.XLS][CANAA.XLS]\G\Users\"/>
      <sheetName val="MB"/>
      <sheetName val="QUADRO COMPARATIVO"/>
      <sheetName val="P AUX 01-FERRAGENS"/>
      <sheetName val="P AUX 02-PINTURA"/>
      <sheetName val="CORDEF-163"/>
      <sheetName val="CADASTRO"/>
      <sheetName val="[CANAA.XLS]_G_Users_eduardoiu_2"/>
      <sheetName val="[CANAA.XLS][CANAA.XLS]_CANAA__2"/>
      <sheetName val="_CANAA.XLS__CANAA.XLS__CANAA.XL"/>
      <sheetName val="_CANAA.XLS__CANAA.XLS__G_Users_"/>
      <sheetName val="_G_Users_eduardoiunes_Documents"/>
      <sheetName val="_CANAA.XLS__G_Users_eduardoiune"/>
      <sheetName val="QQuant-Vol1_(2)6"/>
      <sheetName val="NumerN_(2)6"/>
      <sheetName val="Dimens_(2)6"/>
      <sheetName val="QuantPav_(2)6"/>
      <sheetName val="QQuant-Vol1_(2)1"/>
      <sheetName val="NumerN_(2)1"/>
      <sheetName val="Dimens_(2)1"/>
      <sheetName val="QuantPav_(2)1"/>
      <sheetName val="NumerN_(2)"/>
      <sheetName val="Dimens_(2)"/>
      <sheetName val="QuantPav_(2)"/>
      <sheetName val="QQuant-Vol1_(2)2"/>
      <sheetName val="NumerN_(2)2"/>
      <sheetName val="Dimens_(2)2"/>
      <sheetName val="QuantPav_(2)2"/>
      <sheetName val="QQuant-Vol1_(2)3"/>
      <sheetName val="NumerN_(2)3"/>
      <sheetName val="Dimens_(2)3"/>
      <sheetName val="QuantPav_(2)3"/>
      <sheetName val="QQuant-Vol1_(2)4"/>
      <sheetName val="NumerN_(2)4"/>
      <sheetName val="Dimens_(2)4"/>
      <sheetName val="QuantPav_(2)4"/>
      <sheetName val="QQuant-Vol1_(2)5"/>
      <sheetName val="NumerN_(2)5"/>
      <sheetName val="Dimens_(2)5"/>
      <sheetName val="QuantPav_(2)5"/>
      <sheetName val="QQuant-Vol1_(2)7"/>
      <sheetName val="NumerN_(2)7"/>
      <sheetName val="Dimens_(2)7"/>
      <sheetName val="QuantPav_(2)7"/>
      <sheetName val="QQuant-Vol1_(2)8"/>
      <sheetName val="NumerN_(2)8"/>
      <sheetName val="Dimens_(2)8"/>
      <sheetName val="QuantPav_(2)8"/>
      <sheetName val="QQuant-Vol1_(2)9"/>
      <sheetName val="NumerN_(2)9"/>
      <sheetName val="Dimens_(2)9"/>
      <sheetName val="QuantPav_(2)9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p a t o 99 b"/>
      <sheetName val="Inventario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JETO"/>
      <sheetName val="VALE "/>
      <sheetName val="JANEIRO"/>
      <sheetName val="FEVEREIRO"/>
      <sheetName val="MARÇO"/>
      <sheetName val="ABRIL"/>
      <sheetName val="MAIO"/>
      <sheetName val="qorcamentodnerL1"/>
      <sheetName val="QuQu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03-02 SM xxxxx  Tripper B7.xls"/>
      <sheetName val="PLANILHA"/>
      <sheetName val="Plan3"/>
      <sheetName val="Plan1"/>
      <sheetName val="Página 16"/>
      <sheetName val="PROJETO"/>
      <sheetName val="acionamento"/>
      <sheetName val="MêsBase"/>
    </sheetNames>
    <sheetDataSet>
      <sheetData sheetId="0" refreshError="1"/>
      <sheetData sheetId="1">
        <row r="1">
          <cell r="A1" t="str">
            <v>CÓDIGO</v>
          </cell>
          <cell r="B1" t="str">
            <v>DESCRIÇÃO</v>
          </cell>
          <cell r="D1" t="str">
            <v>PLANILHA A</v>
          </cell>
          <cell r="E1" t="str">
            <v>PLANILHA B</v>
          </cell>
          <cell r="F1" t="str">
            <v>PLANILHA C</v>
          </cell>
        </row>
        <row r="2">
          <cell r="A2">
            <v>523134</v>
          </cell>
          <cell r="B2" t="str">
            <v>Fab. Peças Estruturais P&lt;=22 kg/m</v>
          </cell>
          <cell r="C2" t="str">
            <v>kg</v>
          </cell>
          <cell r="D2">
            <v>2.56</v>
          </cell>
          <cell r="E2">
            <v>2.56</v>
          </cell>
          <cell r="F2">
            <v>2.56</v>
          </cell>
        </row>
        <row r="3">
          <cell r="A3">
            <v>523135</v>
          </cell>
          <cell r="B3" t="str">
            <v>Fab. Peças Estruturais 22&lt;P&lt;=74 kg/m</v>
          </cell>
          <cell r="C3" t="str">
            <v>kg</v>
          </cell>
          <cell r="D3">
            <v>2.33</v>
          </cell>
          <cell r="E3">
            <v>2.33</v>
          </cell>
          <cell r="F3">
            <v>2.33</v>
          </cell>
        </row>
        <row r="4">
          <cell r="A4">
            <v>523212</v>
          </cell>
          <cell r="B4" t="str">
            <v>Fab. Miscelâneas Metálicas</v>
          </cell>
          <cell r="C4" t="str">
            <v>kg</v>
          </cell>
          <cell r="D4">
            <v>3.1</v>
          </cell>
          <cell r="E4">
            <v>3.1</v>
          </cell>
          <cell r="F4">
            <v>3.1</v>
          </cell>
        </row>
        <row r="5">
          <cell r="A5">
            <v>532271</v>
          </cell>
          <cell r="B5" t="str">
            <v>Fab. c/ chapas planas de Dutos</v>
          </cell>
          <cell r="C5" t="str">
            <v>kg</v>
          </cell>
          <cell r="D5">
            <v>2.31</v>
          </cell>
          <cell r="E5">
            <v>2.31</v>
          </cell>
          <cell r="F5">
            <v>2.31</v>
          </cell>
        </row>
        <row r="6">
          <cell r="A6">
            <v>543135</v>
          </cell>
          <cell r="B6" t="str">
            <v>Fab. Tubul 200 mm &lt; DN &lt;= 600 mm</v>
          </cell>
          <cell r="C6" t="str">
            <v>kg</v>
          </cell>
          <cell r="D6">
            <v>3.04</v>
          </cell>
          <cell r="E6">
            <v>3.04</v>
          </cell>
          <cell r="F6">
            <v>3.04</v>
          </cell>
        </row>
        <row r="7">
          <cell r="A7">
            <v>543136</v>
          </cell>
          <cell r="B7" t="str">
            <v>Fab. Tubul 600 mm &lt; DN &lt;= 1000 mm</v>
          </cell>
          <cell r="C7" t="str">
            <v>kg</v>
          </cell>
          <cell r="D7">
            <v>2.63</v>
          </cell>
          <cell r="E7">
            <v>2.63</v>
          </cell>
          <cell r="F7">
            <v>2.63</v>
          </cell>
        </row>
        <row r="8">
          <cell r="A8">
            <v>543137</v>
          </cell>
          <cell r="B8" t="str">
            <v>Fab. Tubul 1000 mm &lt; DN &lt;= 2000 mm</v>
          </cell>
          <cell r="C8" t="str">
            <v>kg</v>
          </cell>
          <cell r="D8">
            <v>2.4300000000000002</v>
          </cell>
          <cell r="E8">
            <v>2.4300000000000002</v>
          </cell>
          <cell r="F8">
            <v>2.4300000000000002</v>
          </cell>
        </row>
        <row r="9">
          <cell r="A9">
            <v>543155</v>
          </cell>
          <cell r="B9" t="str">
            <v>Fab. Deriv 200 mm &lt; DN &lt;= 600 mm</v>
          </cell>
          <cell r="C9" t="str">
            <v>kg</v>
          </cell>
          <cell r="D9">
            <v>2.57</v>
          </cell>
          <cell r="E9">
            <v>2.57</v>
          </cell>
          <cell r="F9">
            <v>2.57</v>
          </cell>
        </row>
        <row r="10">
          <cell r="A10">
            <v>543156</v>
          </cell>
          <cell r="B10" t="str">
            <v>Fab. Deriv 600 mm &lt; DN &lt;= 1000 mm</v>
          </cell>
          <cell r="C10" t="str">
            <v>kg</v>
          </cell>
          <cell r="D10">
            <v>2.4</v>
          </cell>
          <cell r="E10">
            <v>2.4</v>
          </cell>
          <cell r="F10">
            <v>2.4</v>
          </cell>
        </row>
        <row r="11">
          <cell r="A11">
            <v>543157</v>
          </cell>
          <cell r="B11" t="str">
            <v>Fab. Deriv 1000 mm &lt; DN &lt;= 2000 mm</v>
          </cell>
          <cell r="C11" t="str">
            <v>kg</v>
          </cell>
          <cell r="D11">
            <v>2.4</v>
          </cell>
          <cell r="E11">
            <v>2.4</v>
          </cell>
          <cell r="F11">
            <v>2.4</v>
          </cell>
        </row>
        <row r="12">
          <cell r="A12">
            <v>543175</v>
          </cell>
          <cell r="B12" t="str">
            <v>Fab. Redução 200 mm &lt; DN &lt;= 600 mm</v>
          </cell>
          <cell r="C12" t="str">
            <v>kg</v>
          </cell>
          <cell r="D12">
            <v>3.41</v>
          </cell>
          <cell r="E12">
            <v>3.41</v>
          </cell>
          <cell r="F12">
            <v>3.41</v>
          </cell>
        </row>
        <row r="13">
          <cell r="A13">
            <v>543176</v>
          </cell>
          <cell r="B13" t="str">
            <v>Fab. Redução 600 mm &lt; DN &lt;= 1000 mm</v>
          </cell>
          <cell r="C13" t="str">
            <v>kg</v>
          </cell>
          <cell r="D13">
            <v>3.09</v>
          </cell>
          <cell r="E13">
            <v>3.09</v>
          </cell>
          <cell r="F13">
            <v>3.09</v>
          </cell>
        </row>
        <row r="14">
          <cell r="A14">
            <v>543177</v>
          </cell>
          <cell r="B14" t="str">
            <v>Fab. Redução 1000 mm &lt; DN &lt;= 2000 mm</v>
          </cell>
          <cell r="C14" t="str">
            <v>kg</v>
          </cell>
          <cell r="D14">
            <v>2.52</v>
          </cell>
          <cell r="E14">
            <v>2.52</v>
          </cell>
          <cell r="F14">
            <v>2.52</v>
          </cell>
        </row>
        <row r="15">
          <cell r="A15">
            <v>543178</v>
          </cell>
          <cell r="B15" t="str">
            <v>Fab. Redução DN &gt; 2000 mm</v>
          </cell>
          <cell r="C15" t="str">
            <v>kg</v>
          </cell>
          <cell r="D15">
            <v>2.38</v>
          </cell>
          <cell r="E15">
            <v>2.38</v>
          </cell>
          <cell r="F15">
            <v>2.38</v>
          </cell>
        </row>
        <row r="16">
          <cell r="A16">
            <v>599921</v>
          </cell>
          <cell r="B16" t="str">
            <v>Serviços Itemizados</v>
          </cell>
          <cell r="C16" t="str">
            <v>Vb</v>
          </cell>
          <cell r="D16">
            <v>1</v>
          </cell>
          <cell r="E16">
            <v>1</v>
          </cell>
          <cell r="F16">
            <v>1</v>
          </cell>
        </row>
        <row r="17">
          <cell r="A17" t="str">
            <v>MA5005</v>
          </cell>
          <cell r="B17" t="str">
            <v>Fornecimento Grade tipo SELMEC p/ Piso</v>
          </cell>
          <cell r="C17" t="str">
            <v>Kg</v>
          </cell>
          <cell r="D17">
            <v>4.2699999999999996</v>
          </cell>
          <cell r="E17">
            <v>4.2699999999999996</v>
          </cell>
          <cell r="F17">
            <v>4.2699999999999996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 ficha"/>
      <sheetName val="capa resumo"/>
      <sheetName val="capa med consolidada"/>
      <sheetName val="capa cronograma"/>
      <sheetName val="capa memoria"/>
      <sheetName val="capa ficha atividades"/>
      <sheetName val="capa pgq"/>
      <sheetName val="capa pluviometrico"/>
      <sheetName val="CAPAS"/>
    </sheetNames>
    <definedNames>
      <definedName name="Plan1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  <sheetName val="PSCEGERAL"/>
      <sheetName val="Planilha"/>
      <sheetName val="PROJETO"/>
      <sheetName val="Mão de Obra"/>
      <sheetName val="p a t o 99 b"/>
      <sheetName val="COTAÇÕES"/>
      <sheetName val="alphaville"/>
      <sheetName val="qorcamentodnerL1"/>
      <sheetName val="Page 1"/>
      <sheetName val="8ª MP_BR_459"/>
      <sheetName val="CRECHES"/>
      <sheetName val="MOBILIZ-CANTEIRO"/>
      <sheetName val="Medição"/>
      <sheetName val="INVENTÁRIO"/>
      <sheetName val="DRANPX14"/>
      <sheetName val="Resumo"/>
      <sheetName val="DG"/>
      <sheetName val="PT"/>
      <sheetName val="RESUMO_AUT1"/>
      <sheetName val="Quadro Geral"/>
      <sheetName val="PATO"/>
      <sheetName val="PACAJUS"/>
      <sheetName val="P A T O"/>
      <sheetName val="Pavim-preços"/>
      <sheetName val="planilha de quant. e custos a"/>
      <sheetName val="plan1"/>
      <sheetName val="Taludes"/>
      <sheetName val="Trecho"/>
      <sheetName val="transporte dupl pr151"/>
      <sheetName val="CHE"/>
      <sheetName val="planilha contratual"/>
      <sheetName val="pro-08"/>
      <sheetName val="altera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 Entrada"/>
      <sheetName val="Calendário"/>
      <sheetName val="Prod 1S"/>
      <sheetName val="Prod 2S"/>
      <sheetName val="Prod 3S"/>
      <sheetName val="Prod 4S"/>
      <sheetName val="RESUMO TOTAL"/>
      <sheetName val="Composição"/>
      <sheetName val="Contrato"/>
      <sheetName val="Solução Medição"/>
      <sheetName val="MEDIÇÃO"/>
      <sheetName val="Resumo Produção"/>
      <sheetName val="Produção"/>
      <sheetName val="Correção de Defeito"/>
      <sheetName val="Correção de Defeito Demol Mec"/>
      <sheetName val="QUÍMICAS"/>
      <sheetName val="TB P KM"/>
      <sheetName val="Recomp Guarda Corpo"/>
      <sheetName val="Concreto-Forma-Brita-Aço"/>
      <sheetName val="Renov Sinal Vert"/>
      <sheetName val="Recompos Mec aterro"/>
      <sheetName val="Enrocam Pedra Jogada"/>
      <sheetName val="Sarjeta"/>
      <sheetName val="Sarjeta Geral  (2)"/>
      <sheetName val="Tapa Buraco - Deni"/>
      <sheetName val="Recomposição de Placa - Deni"/>
      <sheetName val="Limpeza de Placa - Deni"/>
      <sheetName val="Abertura de Vala de Drenagem"/>
      <sheetName val="Limpeza de Pista,Faixa - Deni"/>
      <sheetName val="Correção de Defeitos"/>
      <sheetName val="Brita Graduada"/>
      <sheetName val="Roçada Manual - Valdomiro"/>
      <sheetName val="Área Gramada - Valdomiro"/>
      <sheetName val="Corte de Tocos - Valdomiro"/>
      <sheetName val="Limpeza de Sar. e MF - Valdomir"/>
      <sheetName val="Limpeza Mecanizada"/>
      <sheetName val="Teor"/>
      <sheetName val="Equipamentos"/>
      <sheetName val="DADOS"/>
      <sheetName val="eq"/>
      <sheetName val="mo"/>
      <sheetName val="Mão de Obra"/>
      <sheetName val="PROJETO"/>
      <sheetName val="Resumo"/>
      <sheetName val="composições"/>
    </sheetNames>
    <sheetDataSet>
      <sheetData sheetId="0"/>
      <sheetData sheetId="1">
        <row r="15">
          <cell r="A15">
            <v>39539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  <sheetName val="Resumo Vertical"/>
      <sheetName val="PATO - BR - 425 aditivo"/>
      <sheetName val="1-_QUADRO_DE_QUANTIDADE_(2)"/>
      <sheetName val="Transporte_5m³"/>
      <sheetName val="Transporte_4m³"/>
      <sheetName val="Transporte_4t"/>
      <sheetName val="Transporte_Mat__Frio"/>
      <sheetName val="Cronograma_(2)"/>
      <sheetName val="ESTUDO_PREÇOS"/>
      <sheetName val="BANCO"/>
      <sheetName val="Índices_de_Reajustamento"/>
      <sheetName val="PROJE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Quadro + Gráfico"/>
      <sheetName val="Custo do CM-30"/>
      <sheetName val="Cálculo"/>
      <sheetName val="Preços"/>
      <sheetName val="Desp. Apoio"/>
      <sheetName val="memória de calculo_liquida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  <sheetName val="Fresagem de Pista Ago-98"/>
      <sheetName val="Proposta"/>
      <sheetName val="Carimbo de Nota"/>
      <sheetName val="COMPOS1"/>
      <sheetName val="P3"/>
      <sheetName val="PLANILHA ATUALIZADA"/>
      <sheetName val="Auxiliar"/>
      <sheetName val="RELATA"/>
      <sheetName val="Tela"/>
      <sheetName val="Atualizacao"/>
      <sheetName val="Chuvas"/>
      <sheetName val="Medi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. MED.08"/>
      <sheetName val="PROG. MED.08 (2)"/>
      <sheetName val="CAPA"/>
      <sheetName val="PATO - ANO 1"/>
      <sheetName val="QuantPreços_2anos"/>
      <sheetName val="TRANSP-Ano 1"/>
      <sheetName val="listagem 1"/>
      <sheetName val="LISTAGEM1 ARRUMADA"/>
      <sheetName val="RESUMO LIST 1"/>
      <sheetName val="PATO - ANO 2"/>
      <sheetName val="TRANSP-Ano 2"/>
      <sheetName val="RESUMO DOS DISP. DRENAGEM crema"/>
      <sheetName val="listagem 2"/>
      <sheetName val="LISTAGEM2 ARRUMADA"/>
      <sheetName val="RESUMO LIST 2"/>
      <sheetName val="Plan1"/>
      <sheetName val="Cronograma"/>
      <sheetName val="Cronograma (2)"/>
      <sheetName val="DIAGRAMA"/>
      <sheetName val="MATERIALBETUMINOSO-Ano 1"/>
      <sheetName val="MATERIALBETUMINOSO-Ano 2"/>
      <sheetName val="MATERIALBETUMINOSO-Total"/>
      <sheetName val="TARIFATRANSPASF"/>
      <sheetName val="InstCanteiro"/>
      <sheetName val="InstCanteiro (TCU) - Modelo"/>
      <sheetName val="MobiDesmob (TCU)"/>
      <sheetName val="MobiDesmob"/>
      <sheetName val="MobiDesmob (TCU) - Modelo"/>
      <sheetName val="MO"/>
      <sheetName val="InstCanteiro (TCU)-ASTEP"/>
      <sheetName val="CavaloMec"/>
      <sheetName val="Layout Canteiro(TCU)"/>
      <sheetName val="InstCanteiro (TCU)-BRUNO"/>
      <sheetName val="Canteiro"/>
      <sheetName val="Montagem da Usina"/>
      <sheetName val="Manutenção Canteiro"/>
      <sheetName val="Aluguel Canteiro"/>
      <sheetName val="Aluguel Container"/>
      <sheetName val="VeiculoLeve"/>
      <sheetName val="QuantPreços_2anos(2)"/>
      <sheetName val="LayOut"/>
      <sheetName val="PROG. MED."/>
      <sheetName val="indices de reajustes"/>
      <sheetName val="Fórmula de transporte"/>
      <sheetName val="Memor calculo trans lig quente"/>
      <sheetName val="CAP 20 MBUQ"/>
      <sheetName val="Transp CAP 20 MBUQ"/>
      <sheetName val="Memor calculo transp lig frio"/>
      <sheetName val="RR1C PL"/>
      <sheetName val="Transp RR1C PL"/>
      <sheetName val="RM 1C - MBUF"/>
      <sheetName val="Transp RM 1C - MBUF"/>
      <sheetName val="RM 1C - S.Trincas"/>
      <sheetName val="Transp RM 1C - S.Trincas"/>
      <sheetName val="CM-30 T. BURACO (2)"/>
      <sheetName val="Transp CM-30 T. BURACO (2)"/>
      <sheetName val="CM 30 - R.Pofundo (2)"/>
      <sheetName val="Transp CM 30 - R. Profundo (2)"/>
      <sheetName val="Apicoamento"/>
      <sheetName val="Sikadur"/>
      <sheetName val="Pingadeira"/>
      <sheetName val="Apoio Freyssinet"/>
      <sheetName val="ComparativaPreços"/>
      <sheetName val="Acabamento"/>
      <sheetName val="Corte de Concreto"/>
      <sheetName val="Licitação"/>
      <sheetName val="SE"/>
      <sheetName val="SE_SicroPE_201511"/>
      <sheetName val="MO_SicroPE_201511"/>
      <sheetName val="EQ_SicroPE_201511"/>
      <sheetName val="MA_SICROPE_201511"/>
      <sheetName val="Composições_TR"/>
      <sheetName val="Composições"/>
      <sheetName val="SERVIÇOS COMPOR 201511"/>
      <sheetName val="Página 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5">
          <cell r="B5" t="str">
            <v>1 A 00 001 05</v>
          </cell>
        </row>
      </sheetData>
      <sheetData sheetId="68"/>
      <sheetData sheetId="69"/>
      <sheetData sheetId="70"/>
      <sheetData sheetId="71"/>
      <sheetData sheetId="72"/>
      <sheetData sheetId="73"/>
      <sheetData sheetId="74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. MED.08"/>
      <sheetName val="PROG. MED.08 (2)"/>
      <sheetName val="CAPA"/>
      <sheetName val="PATO - Ano 1"/>
      <sheetName val="TRANSP-Ano 1"/>
      <sheetName val="listagem 1"/>
      <sheetName val="LISTAGEM1 ARRUMADA"/>
      <sheetName val="RESUMO LIST 1"/>
      <sheetName val="PATO - Ano 2"/>
      <sheetName val="TRANSP-Ano 2"/>
      <sheetName val="listagem 2"/>
      <sheetName val="LISTAGEM2 ARRUMADA"/>
      <sheetName val="RESUMO LIST 2"/>
      <sheetName val="QuantPreços_2anos"/>
      <sheetName val="Plan1"/>
      <sheetName val="Cronograma"/>
      <sheetName val="Cronograma (2)"/>
      <sheetName val="ÍNDICES REAJUSTAMENTO"/>
      <sheetName val="DIAGRAMA"/>
      <sheetName val="MATERIALBETUMINOSO-Ano 1"/>
      <sheetName val="MATERIALBETUMINOSO-Ano 2"/>
      <sheetName val="MATERIALBETUMINOSO-Total"/>
      <sheetName val="TARIFATRANSPASF"/>
      <sheetName val="InstCanteiro"/>
      <sheetName val="InstCanteiro (TCU) - Modelo"/>
      <sheetName val="MobiDesmob (TCU)"/>
      <sheetName val="MobiDesmob"/>
      <sheetName val="MobiDesmob (TCU) - Modelo"/>
      <sheetName val="MO"/>
      <sheetName val="InstCanteiro (TCU)-ASTEP"/>
      <sheetName val="InstCanteiro (TCU)-BRUNO"/>
      <sheetName val="Layout Canteiro(TCU)"/>
      <sheetName val="CavaloMec"/>
      <sheetName val="Montagem da Usina"/>
      <sheetName val="Manutenção Canteiro"/>
      <sheetName val="Canteiro"/>
      <sheetName val="Aluguel Container"/>
      <sheetName val="Aluguel Canteiro"/>
      <sheetName val="VeiculoLeve"/>
      <sheetName val="QuantPreços_2anos(2)"/>
      <sheetName val="LayOut"/>
      <sheetName val="PROG. MED."/>
      <sheetName val="indices de reajustes"/>
      <sheetName val="Fórmula de transporte"/>
      <sheetName val="Memor calculo trans lig quente"/>
      <sheetName val="CAP 20 MBUQ"/>
      <sheetName val="Transp CAP 20 MBUQ"/>
      <sheetName val="Memor calculo transp lig frio"/>
      <sheetName val="RR1C PL"/>
      <sheetName val="Transp RR1C PL"/>
      <sheetName val="RM 1C - MBUF"/>
      <sheetName val="Transp RM 1C - MBUF"/>
      <sheetName val="RM 1C - S.Trincas"/>
      <sheetName val="Transp RM 1C - S.Trincas"/>
      <sheetName val="CM-30 T. BURACO (2)"/>
      <sheetName val="Transp CM-30 T. BURACO (2)"/>
      <sheetName val="CM 30 - R.Pofundo (2)"/>
      <sheetName val="Transp CM 30 - R. Profundo (2)"/>
      <sheetName val="Apicoamento"/>
      <sheetName val="Sikadur"/>
      <sheetName val="Pingadeira"/>
      <sheetName val="Apoio Freyssinet"/>
      <sheetName val="ComparativaPreços"/>
      <sheetName val="Acabamento"/>
      <sheetName val="Corte de Concreto"/>
      <sheetName val="Licitação"/>
      <sheetName val="SE"/>
      <sheetName val="SE_SicroPE_201511_ONER"/>
      <sheetName val="MO_SicroPE_201511_ONER"/>
      <sheetName val="MA_SICROPE_201511_ONER"/>
      <sheetName val="EQ_SicroPE_201511_ONER"/>
      <sheetName val="Composições_ONER"/>
      <sheetName val="SE_SicroPE_201511_DES"/>
      <sheetName val="MO_SicroPE_201511_DES"/>
      <sheetName val="EQ_SicroPE_201511_DES"/>
      <sheetName val="MA_SICROPE_201511_DES"/>
      <sheetName val="Composições_TR"/>
      <sheetName val="Composições_DESON"/>
      <sheetName val="SERVIÇOS COMPOR 201511_des"/>
      <sheetName val="SERVIÇOS COMPOR 201511_one"/>
      <sheetName val="Teor"/>
      <sheetName val="Equipamentos"/>
      <sheetName val="20160510-PATO_BR-104_km 0,00 -k"/>
      <sheetName val="alphaville"/>
      <sheetName val="PROJE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>
        <row r="1">
          <cell r="M1" t="str">
            <v>MO Desonerada</v>
          </cell>
          <cell r="N1">
            <v>0</v>
          </cell>
        </row>
        <row r="2">
          <cell r="B2">
            <v>1</v>
          </cell>
          <cell r="C2">
            <v>2</v>
          </cell>
          <cell r="D2">
            <v>3</v>
          </cell>
          <cell r="E2">
            <v>4</v>
          </cell>
          <cell r="F2">
            <v>5</v>
          </cell>
          <cell r="G2">
            <v>6</v>
          </cell>
          <cell r="H2">
            <v>7</v>
          </cell>
          <cell r="I2">
            <v>8</v>
          </cell>
          <cell r="J2">
            <v>9</v>
          </cell>
          <cell r="K2">
            <v>10</v>
          </cell>
          <cell r="L2">
            <v>11</v>
          </cell>
          <cell r="M2">
            <v>12</v>
          </cell>
          <cell r="N2">
            <v>13</v>
          </cell>
        </row>
        <row r="3">
          <cell r="E3" t="str">
            <v>Custo Unitário</v>
          </cell>
          <cell r="F3">
            <v>0</v>
          </cell>
          <cell r="G3" t="str">
            <v>Preço Unitário</v>
          </cell>
          <cell r="I3" t="str">
            <v>Custo Unitário</v>
          </cell>
          <cell r="J3">
            <v>0.26700000000000002</v>
          </cell>
          <cell r="K3" t="str">
            <v>Preço Unitário</v>
          </cell>
          <cell r="M3">
            <v>0.26700000000000002</v>
          </cell>
          <cell r="N3" t="str">
            <v>Preço Unitário</v>
          </cell>
        </row>
        <row r="4">
          <cell r="B4" t="str">
            <v>Código</v>
          </cell>
          <cell r="C4" t="str">
            <v>Atividade / Serviço</v>
          </cell>
          <cell r="D4" t="str">
            <v>Und</v>
          </cell>
          <cell r="E4" t="str">
            <v>Direto</v>
          </cell>
          <cell r="F4" t="str">
            <v>LDI</v>
          </cell>
          <cell r="G4" t="str">
            <v>Total</v>
          </cell>
          <cell r="H4">
            <v>0</v>
          </cell>
          <cell r="I4" t="str">
            <v>Direto</v>
          </cell>
          <cell r="J4" t="str">
            <v>LDI</v>
          </cell>
          <cell r="K4" t="str">
            <v>Total</v>
          </cell>
          <cell r="M4" t="str">
            <v>LDI</v>
          </cell>
          <cell r="N4" t="str">
            <v>Total</v>
          </cell>
        </row>
        <row r="5">
          <cell r="B5" t="str">
            <v>1 A 00 001 05</v>
          </cell>
          <cell r="C5" t="str">
            <v>Transp. local c/ basc. 10m3 rodov. não pav (const)</v>
          </cell>
          <cell r="D5" t="str">
            <v>tkm</v>
          </cell>
          <cell r="E5" t="str">
            <v>0,73</v>
          </cell>
          <cell r="F5" t="str">
            <v>0,00</v>
          </cell>
          <cell r="G5" t="str">
            <v>0,73</v>
          </cell>
          <cell r="H5">
            <v>0</v>
          </cell>
          <cell r="I5">
            <v>0.73</v>
          </cell>
          <cell r="J5">
            <v>0</v>
          </cell>
          <cell r="K5">
            <v>0.73</v>
          </cell>
          <cell r="L5">
            <v>0</v>
          </cell>
          <cell r="M5">
            <v>0</v>
          </cell>
          <cell r="N5">
            <v>0.73</v>
          </cell>
        </row>
        <row r="6">
          <cell r="B6" t="str">
            <v>1 A 00 001 06</v>
          </cell>
          <cell r="C6" t="str">
            <v>Transp. local c/ basc. 10m3 rodov. não pav (consv)</v>
          </cell>
          <cell r="D6" t="str">
            <v>tkm</v>
          </cell>
          <cell r="E6" t="str">
            <v>0,88</v>
          </cell>
          <cell r="F6" t="str">
            <v>0,00</v>
          </cell>
          <cell r="G6" t="str">
            <v>0,88</v>
          </cell>
          <cell r="H6">
            <v>0</v>
          </cell>
          <cell r="I6">
            <v>0.88</v>
          </cell>
          <cell r="J6">
            <v>0</v>
          </cell>
          <cell r="K6">
            <v>0.88</v>
          </cell>
          <cell r="L6">
            <v>0</v>
          </cell>
          <cell r="M6">
            <v>0</v>
          </cell>
          <cell r="N6">
            <v>0.88</v>
          </cell>
        </row>
        <row r="7">
          <cell r="B7" t="str">
            <v>1 A 00 001 07</v>
          </cell>
          <cell r="C7" t="str">
            <v>Transp. local c/ basc. 10m3 rodov. não pav (restr)</v>
          </cell>
          <cell r="D7" t="str">
            <v>tkm</v>
          </cell>
          <cell r="E7" t="str">
            <v>0,85</v>
          </cell>
          <cell r="F7" t="str">
            <v>0,00</v>
          </cell>
          <cell r="G7" t="str">
            <v>0,85</v>
          </cell>
          <cell r="H7">
            <v>0</v>
          </cell>
          <cell r="I7">
            <v>0.85</v>
          </cell>
          <cell r="J7">
            <v>0</v>
          </cell>
          <cell r="K7">
            <v>0.85</v>
          </cell>
          <cell r="L7">
            <v>0</v>
          </cell>
          <cell r="M7">
            <v>0</v>
          </cell>
          <cell r="N7">
            <v>0.85</v>
          </cell>
        </row>
        <row r="8">
          <cell r="B8" t="str">
            <v>1 A 00 001 08</v>
          </cell>
          <cell r="C8" t="str">
            <v>Transporte local c/ basc. p/ rocha rodov. não pav.</v>
          </cell>
          <cell r="D8" t="str">
            <v>tkm</v>
          </cell>
          <cell r="E8" t="str">
            <v>1,01</v>
          </cell>
          <cell r="F8" t="str">
            <v>0,00</v>
          </cell>
          <cell r="G8" t="str">
            <v>1,01</v>
          </cell>
          <cell r="H8">
            <v>0</v>
          </cell>
          <cell r="I8">
            <v>1.01</v>
          </cell>
          <cell r="J8">
            <v>0</v>
          </cell>
          <cell r="K8">
            <v>1.01</v>
          </cell>
          <cell r="L8">
            <v>0</v>
          </cell>
          <cell r="M8">
            <v>0</v>
          </cell>
          <cell r="N8">
            <v>1.01</v>
          </cell>
        </row>
        <row r="9">
          <cell r="B9" t="str">
            <v>1 A 00 001 40</v>
          </cell>
          <cell r="C9" t="str">
            <v>Transp. local c/ carroceria 15 t rodov. não pav.</v>
          </cell>
          <cell r="D9" t="str">
            <v>tkm</v>
          </cell>
          <cell r="E9" t="str">
            <v>0,96</v>
          </cell>
          <cell r="F9" t="str">
            <v>0,00</v>
          </cell>
          <cell r="G9" t="str">
            <v>0,96</v>
          </cell>
          <cell r="H9">
            <v>0</v>
          </cell>
          <cell r="I9">
            <v>0.96</v>
          </cell>
          <cell r="J9">
            <v>0</v>
          </cell>
          <cell r="K9">
            <v>0.96</v>
          </cell>
          <cell r="L9">
            <v>0</v>
          </cell>
          <cell r="M9">
            <v>0</v>
          </cell>
          <cell r="N9">
            <v>0.96</v>
          </cell>
        </row>
        <row r="10">
          <cell r="B10" t="str">
            <v>1 A 00 001 41</v>
          </cell>
          <cell r="C10" t="str">
            <v>Transporte local c/ carroceria 4t rodov. não pav.</v>
          </cell>
          <cell r="D10" t="str">
            <v>tkm</v>
          </cell>
          <cell r="E10" t="str">
            <v>1,22</v>
          </cell>
          <cell r="F10" t="str">
            <v>0,00</v>
          </cell>
          <cell r="G10" t="str">
            <v>1,22</v>
          </cell>
          <cell r="H10">
            <v>0</v>
          </cell>
          <cell r="I10">
            <v>1.22</v>
          </cell>
          <cell r="J10">
            <v>0</v>
          </cell>
          <cell r="K10">
            <v>1.22</v>
          </cell>
          <cell r="L10">
            <v>0</v>
          </cell>
          <cell r="M10">
            <v>0</v>
          </cell>
          <cell r="N10">
            <v>1.22</v>
          </cell>
        </row>
        <row r="11">
          <cell r="B11" t="str">
            <v>1 A 00 001 50</v>
          </cell>
          <cell r="C11" t="str">
            <v>Transporte local c/ betoneira rodov. não pav.</v>
          </cell>
          <cell r="D11" t="str">
            <v>tkm</v>
          </cell>
          <cell r="E11" t="str">
            <v>1,15</v>
          </cell>
          <cell r="F11" t="str">
            <v>0,00</v>
          </cell>
          <cell r="G11" t="str">
            <v>1,15</v>
          </cell>
          <cell r="H11">
            <v>0</v>
          </cell>
          <cell r="I11">
            <v>1.1499999999999999</v>
          </cell>
          <cell r="J11">
            <v>0</v>
          </cell>
          <cell r="K11">
            <v>1.1499999999999999</v>
          </cell>
          <cell r="L11">
            <v>0</v>
          </cell>
          <cell r="M11">
            <v>0</v>
          </cell>
          <cell r="N11">
            <v>1.1499999999999999</v>
          </cell>
        </row>
        <row r="12">
          <cell r="B12" t="str">
            <v>1 A 00 001 60</v>
          </cell>
          <cell r="C12" t="str">
            <v>Transp. local c/ carroc. c/ guind. rodov. não pav.</v>
          </cell>
          <cell r="D12" t="str">
            <v>tkm</v>
          </cell>
          <cell r="E12" t="str">
            <v>0,93</v>
          </cell>
          <cell r="F12" t="str">
            <v>0,00</v>
          </cell>
          <cell r="G12" t="str">
            <v>0,93</v>
          </cell>
          <cell r="H12">
            <v>0</v>
          </cell>
          <cell r="I12">
            <v>0.93</v>
          </cell>
          <cell r="J12">
            <v>0</v>
          </cell>
          <cell r="K12">
            <v>0.93</v>
          </cell>
          <cell r="L12">
            <v>0</v>
          </cell>
          <cell r="M12">
            <v>0</v>
          </cell>
          <cell r="N12">
            <v>0.93</v>
          </cell>
        </row>
        <row r="13">
          <cell r="B13" t="str">
            <v>1 A 00 001 90</v>
          </cell>
          <cell r="C13" t="str">
            <v>Transporte comercial c/ carroc. rodov. não pav.</v>
          </cell>
          <cell r="D13" t="str">
            <v>tkm</v>
          </cell>
          <cell r="E13" t="str">
            <v>0,56</v>
          </cell>
          <cell r="F13" t="str">
            <v>0,00</v>
          </cell>
          <cell r="G13" t="str">
            <v>0,56</v>
          </cell>
          <cell r="H13">
            <v>0</v>
          </cell>
          <cell r="I13">
            <v>0.56000000000000005</v>
          </cell>
          <cell r="J13">
            <v>0</v>
          </cell>
          <cell r="K13">
            <v>0.56000000000000005</v>
          </cell>
          <cell r="L13">
            <v>0</v>
          </cell>
          <cell r="M13">
            <v>0</v>
          </cell>
          <cell r="N13">
            <v>0.56000000000000005</v>
          </cell>
        </row>
        <row r="14">
          <cell r="B14" t="str">
            <v>1 A 00 001 91</v>
          </cell>
          <cell r="C14" t="str">
            <v>Transporte comercial c/ basc. 10m3 rod. não pav.</v>
          </cell>
          <cell r="D14" t="str">
            <v>tkm</v>
          </cell>
          <cell r="E14" t="str">
            <v>0,57</v>
          </cell>
          <cell r="F14" t="str">
            <v>0,00</v>
          </cell>
          <cell r="G14" t="str">
            <v>0,57</v>
          </cell>
          <cell r="H14">
            <v>0</v>
          </cell>
          <cell r="I14">
            <v>0.56999999999999995</v>
          </cell>
          <cell r="J14">
            <v>0</v>
          </cell>
          <cell r="K14">
            <v>0.56999999999999995</v>
          </cell>
          <cell r="L14">
            <v>0</v>
          </cell>
          <cell r="M14">
            <v>0</v>
          </cell>
          <cell r="N14">
            <v>0.56999999999999995</v>
          </cell>
        </row>
        <row r="15">
          <cell r="B15" t="str">
            <v>1 A 00 002 00</v>
          </cell>
          <cell r="C15" t="str">
            <v>Transporte local c/ basc. 5m3 rodov. pav.</v>
          </cell>
          <cell r="D15" t="str">
            <v>tkm</v>
          </cell>
          <cell r="E15" t="str">
            <v>0,54</v>
          </cell>
          <cell r="F15" t="str">
            <v>0,00</v>
          </cell>
          <cell r="G15" t="str">
            <v>0,54</v>
          </cell>
          <cell r="H15">
            <v>0</v>
          </cell>
          <cell r="I15">
            <v>0.54</v>
          </cell>
          <cell r="J15">
            <v>0</v>
          </cell>
          <cell r="K15">
            <v>0.54</v>
          </cell>
          <cell r="L15">
            <v>0</v>
          </cell>
          <cell r="M15">
            <v>0</v>
          </cell>
          <cell r="N15">
            <v>0.54</v>
          </cell>
        </row>
        <row r="16">
          <cell r="B16" t="str">
            <v>1 A 00 002 03</v>
          </cell>
          <cell r="C16" t="str">
            <v>Transp. local material para remendos</v>
          </cell>
          <cell r="D16" t="str">
            <v>tkm</v>
          </cell>
          <cell r="E16" t="str">
            <v>1,46</v>
          </cell>
          <cell r="F16" t="str">
            <v>0,00</v>
          </cell>
          <cell r="G16" t="str">
            <v>1,46</v>
          </cell>
          <cell r="H16">
            <v>0</v>
          </cell>
          <cell r="I16">
            <v>1.46</v>
          </cell>
          <cell r="J16">
            <v>0</v>
          </cell>
          <cell r="K16">
            <v>1.46</v>
          </cell>
          <cell r="L16">
            <v>0</v>
          </cell>
          <cell r="M16">
            <v>0</v>
          </cell>
          <cell r="N16">
            <v>1.46</v>
          </cell>
        </row>
        <row r="17">
          <cell r="B17" t="str">
            <v>1 A 00 002 04</v>
          </cell>
          <cell r="C17" t="str">
            <v>Transporte Local CBUQ c/ caçamba térmica</v>
          </cell>
          <cell r="D17" t="str">
            <v>tkm</v>
          </cell>
          <cell r="E17" t="str">
            <v>1,06</v>
          </cell>
          <cell r="F17" t="str">
            <v>0,00</v>
          </cell>
          <cell r="G17" t="str">
            <v>1,06</v>
          </cell>
          <cell r="H17">
            <v>0</v>
          </cell>
          <cell r="I17">
            <v>1.06</v>
          </cell>
          <cell r="J17">
            <v>0</v>
          </cell>
          <cell r="K17">
            <v>1.06</v>
          </cell>
          <cell r="L17">
            <v>0</v>
          </cell>
          <cell r="M17">
            <v>0</v>
          </cell>
          <cell r="N17">
            <v>1.06</v>
          </cell>
        </row>
        <row r="18">
          <cell r="B18" t="str">
            <v>1 A 00 002 05</v>
          </cell>
          <cell r="C18" t="str">
            <v>Transp. local c/ basc. 10m3 rodov. pav. (const)</v>
          </cell>
          <cell r="D18" t="str">
            <v>tkm</v>
          </cell>
          <cell r="E18" t="str">
            <v>0,56</v>
          </cell>
          <cell r="F18" t="str">
            <v>0,00</v>
          </cell>
          <cell r="G18" t="str">
            <v>0,56</v>
          </cell>
          <cell r="H18">
            <v>0</v>
          </cell>
          <cell r="I18">
            <v>0.56000000000000005</v>
          </cell>
          <cell r="J18">
            <v>0</v>
          </cell>
          <cell r="K18">
            <v>0.56000000000000005</v>
          </cell>
          <cell r="L18">
            <v>0</v>
          </cell>
          <cell r="M18">
            <v>0</v>
          </cell>
          <cell r="N18">
            <v>0.56000000000000005</v>
          </cell>
        </row>
        <row r="19">
          <cell r="B19" t="str">
            <v>1 A 00 002 06</v>
          </cell>
          <cell r="C19" t="str">
            <v>Transp. local c/ basc. 10m3 rodov. pav. (consv)</v>
          </cell>
          <cell r="D19" t="str">
            <v>tkm</v>
          </cell>
          <cell r="E19" t="str">
            <v>0,66</v>
          </cell>
          <cell r="F19" t="str">
            <v>0,00</v>
          </cell>
          <cell r="G19" t="str">
            <v>0,66</v>
          </cell>
          <cell r="H19">
            <v>0</v>
          </cell>
          <cell r="I19">
            <v>0.66</v>
          </cell>
          <cell r="J19">
            <v>0</v>
          </cell>
          <cell r="K19">
            <v>0.66</v>
          </cell>
          <cell r="L19">
            <v>0</v>
          </cell>
          <cell r="M19">
            <v>0</v>
          </cell>
          <cell r="N19">
            <v>0.66</v>
          </cell>
        </row>
        <row r="20">
          <cell r="B20" t="str">
            <v>1 A 00 002 07</v>
          </cell>
          <cell r="C20" t="str">
            <v>Transp. local c/ basc. 10m3 rodov. pav. (restr)</v>
          </cell>
          <cell r="D20" t="str">
            <v>tkm</v>
          </cell>
          <cell r="E20" t="str">
            <v>0,64</v>
          </cell>
          <cell r="F20" t="str">
            <v>0,00</v>
          </cell>
          <cell r="G20" t="str">
            <v>0,64</v>
          </cell>
          <cell r="H20">
            <v>0</v>
          </cell>
          <cell r="I20">
            <v>0.64</v>
          </cell>
          <cell r="J20">
            <v>0</v>
          </cell>
          <cell r="K20">
            <v>0.64</v>
          </cell>
          <cell r="L20">
            <v>0</v>
          </cell>
          <cell r="M20">
            <v>0</v>
          </cell>
          <cell r="N20">
            <v>0.64</v>
          </cell>
        </row>
        <row r="21">
          <cell r="B21" t="str">
            <v>1 A 00 002 08</v>
          </cell>
          <cell r="C21" t="str">
            <v>Transporte local c/ basc. p/ rocha rodov. pav.</v>
          </cell>
          <cell r="D21" t="str">
            <v>tkm</v>
          </cell>
          <cell r="E21" t="str">
            <v>0,76</v>
          </cell>
          <cell r="F21" t="str">
            <v>0,00</v>
          </cell>
          <cell r="G21" t="str">
            <v>0,76</v>
          </cell>
          <cell r="H21">
            <v>0</v>
          </cell>
          <cell r="I21">
            <v>0.76</v>
          </cell>
          <cell r="J21">
            <v>0</v>
          </cell>
          <cell r="K21">
            <v>0.76</v>
          </cell>
          <cell r="L21">
            <v>0</v>
          </cell>
          <cell r="M21">
            <v>0</v>
          </cell>
          <cell r="N21">
            <v>0.76</v>
          </cell>
        </row>
        <row r="22">
          <cell r="B22" t="str">
            <v>1 A 00 002 40</v>
          </cell>
          <cell r="C22" t="str">
            <v>Transporte local c/ carroceria 15 t rodov. pav.</v>
          </cell>
          <cell r="D22" t="str">
            <v>tkm</v>
          </cell>
          <cell r="E22" t="str">
            <v>0,72</v>
          </cell>
          <cell r="F22" t="str">
            <v>0,00</v>
          </cell>
          <cell r="G22" t="str">
            <v>0,72</v>
          </cell>
          <cell r="H22">
            <v>0</v>
          </cell>
          <cell r="I22">
            <v>0.72</v>
          </cell>
          <cell r="J22">
            <v>0</v>
          </cell>
          <cell r="K22">
            <v>0.72</v>
          </cell>
          <cell r="L22">
            <v>0</v>
          </cell>
          <cell r="M22">
            <v>0</v>
          </cell>
          <cell r="N22">
            <v>0.72</v>
          </cell>
        </row>
        <row r="23">
          <cell r="B23" t="str">
            <v>1 A 00 002 41</v>
          </cell>
          <cell r="C23" t="str">
            <v>Transporte local c/ carroceria 4t rodov. pav.</v>
          </cell>
          <cell r="D23" t="str">
            <v>tkm</v>
          </cell>
          <cell r="E23" t="str">
            <v>0,95</v>
          </cell>
          <cell r="F23" t="str">
            <v>0,00</v>
          </cell>
          <cell r="G23" t="str">
            <v>0,95</v>
          </cell>
          <cell r="H23">
            <v>0</v>
          </cell>
          <cell r="I23">
            <v>0.95</v>
          </cell>
          <cell r="J23">
            <v>0</v>
          </cell>
          <cell r="K23">
            <v>0.95</v>
          </cell>
          <cell r="L23">
            <v>0</v>
          </cell>
          <cell r="M23">
            <v>0</v>
          </cell>
          <cell r="N23">
            <v>0.95</v>
          </cell>
        </row>
        <row r="24">
          <cell r="B24" t="str">
            <v>1 A 00 002 50</v>
          </cell>
          <cell r="C24" t="str">
            <v>Transporte local c/ betoneira rodov. pav.</v>
          </cell>
          <cell r="D24" t="str">
            <v>tkm</v>
          </cell>
          <cell r="E24" t="str">
            <v>0,86</v>
          </cell>
          <cell r="F24" t="str">
            <v>0,00</v>
          </cell>
          <cell r="G24" t="str">
            <v>0,86</v>
          </cell>
          <cell r="H24">
            <v>0</v>
          </cell>
          <cell r="I24">
            <v>0.86</v>
          </cell>
          <cell r="J24">
            <v>0</v>
          </cell>
          <cell r="K24">
            <v>0.86</v>
          </cell>
          <cell r="L24">
            <v>0</v>
          </cell>
          <cell r="M24">
            <v>0</v>
          </cell>
          <cell r="N24">
            <v>0.86</v>
          </cell>
        </row>
        <row r="25">
          <cell r="B25" t="str">
            <v>1 A 00 002 60</v>
          </cell>
          <cell r="C25" t="str">
            <v>Transp. local c/ carroceria c/ guind. rodov. pav.</v>
          </cell>
          <cell r="D25" t="str">
            <v>tkm</v>
          </cell>
          <cell r="E25" t="str">
            <v>0,83</v>
          </cell>
          <cell r="F25" t="str">
            <v>0,00</v>
          </cell>
          <cell r="G25" t="str">
            <v>0,83</v>
          </cell>
          <cell r="H25">
            <v>0</v>
          </cell>
          <cell r="I25">
            <v>0.83</v>
          </cell>
          <cell r="J25">
            <v>0</v>
          </cell>
          <cell r="K25">
            <v>0.83</v>
          </cell>
          <cell r="L25">
            <v>0</v>
          </cell>
          <cell r="M25">
            <v>0</v>
          </cell>
          <cell r="N25">
            <v>0.83</v>
          </cell>
        </row>
        <row r="26">
          <cell r="B26" t="str">
            <v>1 A 00 002 90</v>
          </cell>
          <cell r="C26" t="str">
            <v>Transporte comercial c/ carroceria rodov. pav.</v>
          </cell>
          <cell r="D26" t="str">
            <v>tkm</v>
          </cell>
          <cell r="E26" t="str">
            <v>0,37</v>
          </cell>
          <cell r="F26" t="str">
            <v>0,00</v>
          </cell>
          <cell r="G26" t="str">
            <v>0,37</v>
          </cell>
          <cell r="H26">
            <v>0</v>
          </cell>
          <cell r="I26">
            <v>0.37</v>
          </cell>
          <cell r="J26">
            <v>0</v>
          </cell>
          <cell r="K26">
            <v>0.37</v>
          </cell>
          <cell r="L26">
            <v>0</v>
          </cell>
          <cell r="M26">
            <v>0</v>
          </cell>
          <cell r="N26">
            <v>0.37</v>
          </cell>
        </row>
        <row r="27">
          <cell r="B27" t="str">
            <v>1 A 00 002 91</v>
          </cell>
          <cell r="C27" t="str">
            <v>Transporte comercial c/ basc. 10m3 rod. pav.</v>
          </cell>
          <cell r="D27" t="str">
            <v>tkm</v>
          </cell>
          <cell r="E27" t="str">
            <v>0,38</v>
          </cell>
          <cell r="F27" t="str">
            <v>0,00</v>
          </cell>
          <cell r="G27" t="str">
            <v>0,38</v>
          </cell>
          <cell r="H27">
            <v>0</v>
          </cell>
          <cell r="I27">
            <v>0.38</v>
          </cell>
          <cell r="J27">
            <v>0</v>
          </cell>
          <cell r="K27">
            <v>0.38</v>
          </cell>
          <cell r="L27">
            <v>0</v>
          </cell>
          <cell r="M27">
            <v>0</v>
          </cell>
          <cell r="N27">
            <v>0.38</v>
          </cell>
        </row>
        <row r="28">
          <cell r="B28" t="str">
            <v>1 A 00 102 00</v>
          </cell>
          <cell r="C28" t="str">
            <v>Transporte local de material betuminoso</v>
          </cell>
          <cell r="D28" t="str">
            <v>tkm</v>
          </cell>
          <cell r="E28" t="str">
            <v>1,40</v>
          </cell>
          <cell r="F28" t="str">
            <v>0,00</v>
          </cell>
          <cell r="G28" t="str">
            <v>1,40</v>
          </cell>
          <cell r="H28">
            <v>0</v>
          </cell>
          <cell r="I28">
            <v>1.4</v>
          </cell>
          <cell r="J28">
            <v>0</v>
          </cell>
          <cell r="K28">
            <v>1.4</v>
          </cell>
          <cell r="L28">
            <v>0</v>
          </cell>
          <cell r="M28">
            <v>0</v>
          </cell>
          <cell r="N28">
            <v>1.4</v>
          </cell>
        </row>
        <row r="29">
          <cell r="B29" t="str">
            <v>1 A 00 112 90</v>
          </cell>
          <cell r="C29" t="str">
            <v>Transporte comercial material betuminoso a quente</v>
          </cell>
          <cell r="D29" t="str">
            <v>tkm</v>
          </cell>
          <cell r="E29" t="str">
            <v>0,00</v>
          </cell>
          <cell r="F29" t="str">
            <v>0,00</v>
          </cell>
          <cell r="G29" t="str">
            <v>0,00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30">
          <cell r="B30" t="str">
            <v>1 A 00 112 91</v>
          </cell>
          <cell r="C30" t="str">
            <v>Transporte comercial material betuminoso a frio</v>
          </cell>
          <cell r="D30" t="str">
            <v>tkm</v>
          </cell>
          <cell r="E30" t="str">
            <v>0,00</v>
          </cell>
          <cell r="F30" t="str">
            <v>0,00</v>
          </cell>
          <cell r="G30" t="str">
            <v>0,00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</row>
        <row r="31">
          <cell r="B31" t="str">
            <v>1 A 00 201 70</v>
          </cell>
          <cell r="C31" t="str">
            <v>Transp. local água c/ cam. tanque rodov. não pav.</v>
          </cell>
          <cell r="D31" t="str">
            <v>tkm</v>
          </cell>
          <cell r="E31" t="str">
            <v>1,08</v>
          </cell>
          <cell r="F31" t="str">
            <v>0,00</v>
          </cell>
          <cell r="G31" t="str">
            <v>1,08</v>
          </cell>
          <cell r="H31">
            <v>0</v>
          </cell>
          <cell r="I31">
            <v>1.08</v>
          </cell>
          <cell r="J31">
            <v>0</v>
          </cell>
          <cell r="K31">
            <v>1.08</v>
          </cell>
          <cell r="L31">
            <v>0</v>
          </cell>
          <cell r="M31">
            <v>0</v>
          </cell>
          <cell r="N31">
            <v>1.08</v>
          </cell>
        </row>
        <row r="32">
          <cell r="B32" t="str">
            <v>1 A 00 202 70</v>
          </cell>
          <cell r="C32" t="str">
            <v>Transp. local de água c/ cam. tanque rodov. pav.</v>
          </cell>
          <cell r="D32" t="str">
            <v>tkm</v>
          </cell>
          <cell r="E32" t="str">
            <v>0,81</v>
          </cell>
          <cell r="F32" t="str">
            <v>0,00</v>
          </cell>
          <cell r="G32" t="str">
            <v>0,81</v>
          </cell>
          <cell r="H32">
            <v>0</v>
          </cell>
          <cell r="I32">
            <v>0.81</v>
          </cell>
          <cell r="J32">
            <v>0</v>
          </cell>
          <cell r="K32">
            <v>0.81</v>
          </cell>
          <cell r="L32">
            <v>0</v>
          </cell>
          <cell r="M32">
            <v>0</v>
          </cell>
          <cell r="N32">
            <v>0.81</v>
          </cell>
        </row>
        <row r="33">
          <cell r="B33" t="str">
            <v>1 A 00 301 00</v>
          </cell>
          <cell r="C33" t="str">
            <v>Fornecimento de Aço CA-25</v>
          </cell>
          <cell r="D33" t="str">
            <v>kg</v>
          </cell>
          <cell r="E33" t="str">
            <v>3,49</v>
          </cell>
          <cell r="F33" t="str">
            <v>0,00</v>
          </cell>
          <cell r="G33" t="str">
            <v>3,49</v>
          </cell>
          <cell r="H33">
            <v>0</v>
          </cell>
          <cell r="I33">
            <v>3.49</v>
          </cell>
          <cell r="J33">
            <v>0</v>
          </cell>
          <cell r="K33">
            <v>3.49</v>
          </cell>
          <cell r="L33">
            <v>0</v>
          </cell>
          <cell r="M33">
            <v>0</v>
          </cell>
          <cell r="N33">
            <v>3.49</v>
          </cell>
        </row>
        <row r="34">
          <cell r="B34" t="str">
            <v>1 A 00 302 00</v>
          </cell>
          <cell r="C34" t="str">
            <v>Fornecimento de Aço CA-50</v>
          </cell>
          <cell r="D34" t="str">
            <v>kg</v>
          </cell>
          <cell r="E34" t="str">
            <v>3,34</v>
          </cell>
          <cell r="F34" t="str">
            <v>0,00</v>
          </cell>
          <cell r="G34" t="str">
            <v>3,34</v>
          </cell>
          <cell r="H34">
            <v>0</v>
          </cell>
          <cell r="I34">
            <v>3.34</v>
          </cell>
          <cell r="J34">
            <v>0</v>
          </cell>
          <cell r="K34">
            <v>3.34</v>
          </cell>
          <cell r="L34">
            <v>0</v>
          </cell>
          <cell r="M34">
            <v>0</v>
          </cell>
          <cell r="N34">
            <v>3.34</v>
          </cell>
        </row>
        <row r="35">
          <cell r="B35" t="str">
            <v>1 A 00 303 00</v>
          </cell>
          <cell r="C35" t="str">
            <v>Fornecimento de Aço CA-60</v>
          </cell>
          <cell r="D35" t="str">
            <v>kg</v>
          </cell>
          <cell r="E35" t="str">
            <v>3,50</v>
          </cell>
          <cell r="F35" t="str">
            <v>0,00</v>
          </cell>
          <cell r="G35" t="str">
            <v>3,50</v>
          </cell>
          <cell r="H35">
            <v>0</v>
          </cell>
          <cell r="I35">
            <v>3.5</v>
          </cell>
          <cell r="J35">
            <v>0</v>
          </cell>
          <cell r="K35">
            <v>3.5</v>
          </cell>
          <cell r="L35">
            <v>0</v>
          </cell>
          <cell r="M35">
            <v>0</v>
          </cell>
          <cell r="N35">
            <v>3.5</v>
          </cell>
        </row>
        <row r="36">
          <cell r="B36" t="str">
            <v>1 A 00 716 00</v>
          </cell>
          <cell r="C36" t="str">
            <v>Areia comercial</v>
          </cell>
          <cell r="D36" t="str">
            <v>m3</v>
          </cell>
          <cell r="E36" t="str">
            <v>58,75</v>
          </cell>
          <cell r="F36" t="str">
            <v>0,00</v>
          </cell>
          <cell r="G36" t="str">
            <v>58,75</v>
          </cell>
          <cell r="H36">
            <v>0</v>
          </cell>
          <cell r="I36">
            <v>58.75</v>
          </cell>
          <cell r="J36">
            <v>0</v>
          </cell>
          <cell r="K36">
            <v>58.75</v>
          </cell>
          <cell r="L36">
            <v>0</v>
          </cell>
          <cell r="M36">
            <v>0</v>
          </cell>
          <cell r="N36">
            <v>58.75</v>
          </cell>
        </row>
        <row r="37">
          <cell r="B37" t="str">
            <v>1 A 00 716 00-A</v>
          </cell>
          <cell r="C37" t="str">
            <v>Areia comercial</v>
          </cell>
          <cell r="D37" t="str">
            <v>m3</v>
          </cell>
          <cell r="E37">
            <v>20</v>
          </cell>
          <cell r="F37">
            <v>0</v>
          </cell>
          <cell r="G37">
            <v>20</v>
          </cell>
          <cell r="H37">
            <v>0</v>
          </cell>
          <cell r="I37">
            <v>20</v>
          </cell>
          <cell r="J37">
            <v>0</v>
          </cell>
          <cell r="K37">
            <v>25.34</v>
          </cell>
          <cell r="L37">
            <v>0</v>
          </cell>
          <cell r="M37">
            <v>0</v>
          </cell>
          <cell r="N37">
            <v>20</v>
          </cell>
        </row>
        <row r="38">
          <cell r="B38" t="str">
            <v>1 A 00 717 00-A</v>
          </cell>
          <cell r="C38" t="str">
            <v>Brita Comercial</v>
          </cell>
          <cell r="D38" t="str">
            <v>m3</v>
          </cell>
          <cell r="E38">
            <v>45</v>
          </cell>
          <cell r="F38">
            <v>0</v>
          </cell>
          <cell r="G38">
            <v>45</v>
          </cell>
          <cell r="H38">
            <v>0</v>
          </cell>
          <cell r="I38">
            <v>45</v>
          </cell>
          <cell r="J38">
            <v>0</v>
          </cell>
          <cell r="K38">
            <v>57.02</v>
          </cell>
          <cell r="L38">
            <v>0</v>
          </cell>
          <cell r="M38">
            <v>0</v>
          </cell>
          <cell r="N38">
            <v>45</v>
          </cell>
        </row>
        <row r="39">
          <cell r="B39" t="str">
            <v>1 A 00 717 00</v>
          </cell>
          <cell r="C39" t="str">
            <v>Brita Comercial</v>
          </cell>
          <cell r="D39" t="str">
            <v>m3</v>
          </cell>
          <cell r="E39" t="str">
            <v>59,32</v>
          </cell>
          <cell r="F39" t="str">
            <v>0,00</v>
          </cell>
          <cell r="G39" t="str">
            <v>59,32</v>
          </cell>
          <cell r="H39">
            <v>0</v>
          </cell>
          <cell r="I39">
            <v>59.32</v>
          </cell>
          <cell r="J39">
            <v>0</v>
          </cell>
          <cell r="K39">
            <v>59.32</v>
          </cell>
          <cell r="L39">
            <v>0</v>
          </cell>
          <cell r="M39">
            <v>0</v>
          </cell>
          <cell r="N39">
            <v>59.32</v>
          </cell>
        </row>
        <row r="40">
          <cell r="B40" t="str">
            <v>1 A 00 901 01</v>
          </cell>
          <cell r="C40" t="str">
            <v>Alvenaria de pedra argamassada</v>
          </cell>
          <cell r="D40" t="str">
            <v>m3</v>
          </cell>
          <cell r="E40" t="str">
            <v>184,53</v>
          </cell>
          <cell r="F40" t="str">
            <v>0,00</v>
          </cell>
          <cell r="G40" t="str">
            <v>184,53</v>
          </cell>
          <cell r="H40">
            <v>0</v>
          </cell>
          <cell r="I40">
            <v>184.53</v>
          </cell>
          <cell r="J40">
            <v>0</v>
          </cell>
          <cell r="K40">
            <v>184.53</v>
          </cell>
          <cell r="L40">
            <v>0</v>
          </cell>
          <cell r="M40">
            <v>0</v>
          </cell>
          <cell r="N40">
            <v>184.53</v>
          </cell>
        </row>
        <row r="41">
          <cell r="B41" t="str">
            <v>1 A 00 901 51</v>
          </cell>
          <cell r="C41" t="str">
            <v>Alvenaria de pedra argamassada AC/PC</v>
          </cell>
          <cell r="D41" t="str">
            <v>m3</v>
          </cell>
          <cell r="E41" t="str">
            <v>228,20</v>
          </cell>
          <cell r="F41" t="str">
            <v>0,00</v>
          </cell>
          <cell r="G41" t="str">
            <v>228,20</v>
          </cell>
          <cell r="H41">
            <v>0</v>
          </cell>
          <cell r="I41">
            <v>228.2</v>
          </cell>
          <cell r="J41">
            <v>0</v>
          </cell>
          <cell r="K41">
            <v>228.2</v>
          </cell>
          <cell r="L41">
            <v>0</v>
          </cell>
          <cell r="M41">
            <v>0</v>
          </cell>
          <cell r="N41">
            <v>228.2</v>
          </cell>
        </row>
        <row r="42">
          <cell r="B42" t="str">
            <v>1 A 00 902 01</v>
          </cell>
          <cell r="C42" t="str">
            <v>Alvenaria de tijolos</v>
          </cell>
          <cell r="D42" t="str">
            <v>m2</v>
          </cell>
          <cell r="E42" t="str">
            <v>58,99</v>
          </cell>
          <cell r="F42" t="str">
            <v>0,00</v>
          </cell>
          <cell r="G42" t="str">
            <v>58,99</v>
          </cell>
          <cell r="H42">
            <v>0</v>
          </cell>
          <cell r="I42">
            <v>58.99</v>
          </cell>
          <cell r="J42">
            <v>0</v>
          </cell>
          <cell r="K42">
            <v>58.99</v>
          </cell>
          <cell r="L42">
            <v>0</v>
          </cell>
          <cell r="M42">
            <v>0</v>
          </cell>
          <cell r="N42">
            <v>58.99</v>
          </cell>
        </row>
        <row r="43">
          <cell r="B43" t="str">
            <v>1 A 00 902 51</v>
          </cell>
          <cell r="C43" t="str">
            <v>Alvenaria de tijolos AC</v>
          </cell>
          <cell r="D43" t="str">
            <v>m2</v>
          </cell>
          <cell r="E43" t="str">
            <v>60,91</v>
          </cell>
          <cell r="F43" t="str">
            <v>0,00</v>
          </cell>
          <cell r="G43" t="str">
            <v>60,91</v>
          </cell>
          <cell r="H43">
            <v>0</v>
          </cell>
          <cell r="I43">
            <v>60.91</v>
          </cell>
          <cell r="J43">
            <v>0</v>
          </cell>
          <cell r="K43">
            <v>60.91</v>
          </cell>
          <cell r="L43">
            <v>0</v>
          </cell>
          <cell r="M43">
            <v>0</v>
          </cell>
          <cell r="N43">
            <v>60.91</v>
          </cell>
        </row>
        <row r="44">
          <cell r="B44" t="str">
            <v>1 A 00 903 01</v>
          </cell>
          <cell r="C44" t="str">
            <v>Dentes para bueiros duplos D=1,00 m</v>
          </cell>
          <cell r="D44" t="str">
            <v>und</v>
          </cell>
          <cell r="E44" t="str">
            <v>134,59</v>
          </cell>
          <cell r="F44" t="str">
            <v>0,00</v>
          </cell>
          <cell r="G44" t="str">
            <v>134,59</v>
          </cell>
          <cell r="H44">
            <v>0</v>
          </cell>
          <cell r="I44">
            <v>134.59</v>
          </cell>
          <cell r="J44">
            <v>0</v>
          </cell>
          <cell r="K44">
            <v>134.59</v>
          </cell>
          <cell r="L44">
            <v>0</v>
          </cell>
          <cell r="M44">
            <v>0</v>
          </cell>
          <cell r="N44">
            <v>134.59</v>
          </cell>
        </row>
        <row r="45">
          <cell r="B45" t="str">
            <v>1 A 00 903 51</v>
          </cell>
          <cell r="C45" t="str">
            <v>Dentes para bueiros duplos D=1,00 m AC/BC/PC</v>
          </cell>
          <cell r="D45" t="str">
            <v>und</v>
          </cell>
          <cell r="E45" t="str">
            <v>156,31</v>
          </cell>
          <cell r="F45" t="str">
            <v>0,00</v>
          </cell>
          <cell r="G45" t="str">
            <v>156,31</v>
          </cell>
          <cell r="H45">
            <v>0</v>
          </cell>
          <cell r="I45">
            <v>156.31</v>
          </cell>
          <cell r="J45">
            <v>0</v>
          </cell>
          <cell r="K45">
            <v>156.31</v>
          </cell>
          <cell r="L45">
            <v>0</v>
          </cell>
          <cell r="M45">
            <v>0</v>
          </cell>
          <cell r="N45">
            <v>156.31</v>
          </cell>
        </row>
        <row r="46">
          <cell r="B46" t="str">
            <v>1 A 00 904 01</v>
          </cell>
          <cell r="C46" t="str">
            <v>Dentes para bueiros duplos D=1,20 m</v>
          </cell>
          <cell r="D46" t="str">
            <v>und</v>
          </cell>
          <cell r="E46" t="str">
            <v>151,01</v>
          </cell>
          <cell r="F46" t="str">
            <v>0,00</v>
          </cell>
          <cell r="G46" t="str">
            <v>151,01</v>
          </cell>
          <cell r="H46">
            <v>0</v>
          </cell>
          <cell r="I46">
            <v>151.01</v>
          </cell>
          <cell r="J46">
            <v>0</v>
          </cell>
          <cell r="K46">
            <v>151.01</v>
          </cell>
          <cell r="L46">
            <v>0</v>
          </cell>
          <cell r="M46">
            <v>0</v>
          </cell>
          <cell r="N46">
            <v>151.01</v>
          </cell>
        </row>
        <row r="47">
          <cell r="B47" t="str">
            <v>1 A 00 904 51</v>
          </cell>
          <cell r="C47" t="str">
            <v>Dentes para bueiros duplos D=1,20 m AC/BC/PC</v>
          </cell>
          <cell r="D47" t="str">
            <v>und</v>
          </cell>
          <cell r="E47" t="str">
            <v>176,03</v>
          </cell>
          <cell r="F47" t="str">
            <v>0,00</v>
          </cell>
          <cell r="G47" t="str">
            <v>176,03</v>
          </cell>
          <cell r="H47">
            <v>0</v>
          </cell>
          <cell r="I47">
            <v>176.03</v>
          </cell>
          <cell r="J47">
            <v>0</v>
          </cell>
          <cell r="K47">
            <v>176.03</v>
          </cell>
          <cell r="L47">
            <v>0</v>
          </cell>
          <cell r="M47">
            <v>0</v>
          </cell>
          <cell r="N47">
            <v>176.03</v>
          </cell>
        </row>
        <row r="48">
          <cell r="B48" t="str">
            <v>1 A 00 905 01</v>
          </cell>
          <cell r="C48" t="str">
            <v>Dentes para bueiros duplos D=1,50 m</v>
          </cell>
          <cell r="D48" t="str">
            <v>und</v>
          </cell>
          <cell r="E48" t="str">
            <v>188,62</v>
          </cell>
          <cell r="F48" t="str">
            <v>0,00</v>
          </cell>
          <cell r="G48" t="str">
            <v>188,62</v>
          </cell>
          <cell r="H48">
            <v>0</v>
          </cell>
          <cell r="I48">
            <v>188.62</v>
          </cell>
          <cell r="J48">
            <v>0</v>
          </cell>
          <cell r="K48">
            <v>188.62</v>
          </cell>
          <cell r="L48">
            <v>0</v>
          </cell>
          <cell r="M48">
            <v>0</v>
          </cell>
          <cell r="N48">
            <v>188.62</v>
          </cell>
        </row>
        <row r="49">
          <cell r="B49" t="str">
            <v>1 A 00 905 51</v>
          </cell>
          <cell r="C49" t="str">
            <v>Dentes para bueiros duplos D=1,50 m AC/BC/PC</v>
          </cell>
          <cell r="D49" t="str">
            <v>und</v>
          </cell>
          <cell r="E49" t="str">
            <v>218,49</v>
          </cell>
          <cell r="F49" t="str">
            <v>0,00</v>
          </cell>
          <cell r="G49" t="str">
            <v>218,49</v>
          </cell>
          <cell r="H49">
            <v>0</v>
          </cell>
          <cell r="I49">
            <v>218.49</v>
          </cell>
          <cell r="J49">
            <v>0</v>
          </cell>
          <cell r="K49">
            <v>218.49</v>
          </cell>
          <cell r="L49">
            <v>0</v>
          </cell>
          <cell r="M49">
            <v>0</v>
          </cell>
          <cell r="N49">
            <v>218.49</v>
          </cell>
        </row>
        <row r="50">
          <cell r="B50" t="str">
            <v>1 A 00 906 01</v>
          </cell>
          <cell r="C50" t="str">
            <v>Dentes para bueiros simples D=0,60 m</v>
          </cell>
          <cell r="D50" t="str">
            <v>und</v>
          </cell>
          <cell r="E50" t="str">
            <v>45,73</v>
          </cell>
          <cell r="F50" t="str">
            <v>0,00</v>
          </cell>
          <cell r="G50" t="str">
            <v>45,73</v>
          </cell>
          <cell r="H50">
            <v>0</v>
          </cell>
          <cell r="I50">
            <v>45.73</v>
          </cell>
          <cell r="J50">
            <v>0</v>
          </cell>
          <cell r="K50">
            <v>45.73</v>
          </cell>
          <cell r="L50">
            <v>0</v>
          </cell>
          <cell r="M50">
            <v>0</v>
          </cell>
          <cell r="N50">
            <v>45.73</v>
          </cell>
        </row>
        <row r="51">
          <cell r="B51" t="str">
            <v>1 A 00 906 51</v>
          </cell>
          <cell r="C51" t="str">
            <v>Dentes para bueiros simples D=0,60 m AC/BC/PC</v>
          </cell>
          <cell r="D51" t="str">
            <v>und</v>
          </cell>
          <cell r="E51" t="str">
            <v>52,99</v>
          </cell>
          <cell r="F51" t="str">
            <v>0,00</v>
          </cell>
          <cell r="G51" t="str">
            <v>52,99</v>
          </cell>
          <cell r="H51">
            <v>0</v>
          </cell>
          <cell r="I51">
            <v>52.99</v>
          </cell>
          <cell r="J51">
            <v>0</v>
          </cell>
          <cell r="K51">
            <v>52.99</v>
          </cell>
          <cell r="L51">
            <v>0</v>
          </cell>
          <cell r="M51">
            <v>0</v>
          </cell>
          <cell r="N51">
            <v>52.99</v>
          </cell>
        </row>
        <row r="52">
          <cell r="B52" t="str">
            <v>1 A 00 907 01</v>
          </cell>
          <cell r="C52" t="str">
            <v>Dentes para bueiros simples D=0,80 m</v>
          </cell>
          <cell r="D52" t="str">
            <v>und</v>
          </cell>
          <cell r="E52" t="str">
            <v>56,48</v>
          </cell>
          <cell r="F52" t="str">
            <v>0,00</v>
          </cell>
          <cell r="G52" t="str">
            <v>56,48</v>
          </cell>
          <cell r="H52">
            <v>0</v>
          </cell>
          <cell r="I52">
            <v>56.48</v>
          </cell>
          <cell r="J52">
            <v>0</v>
          </cell>
          <cell r="K52">
            <v>56.48</v>
          </cell>
          <cell r="L52">
            <v>0</v>
          </cell>
          <cell r="M52">
            <v>0</v>
          </cell>
          <cell r="N52">
            <v>56.48</v>
          </cell>
        </row>
        <row r="53">
          <cell r="B53" t="str">
            <v>1 A 00 907 51</v>
          </cell>
          <cell r="C53" t="str">
            <v>Dentes para bueiros simples D=0,80 m AC/BC/PC</v>
          </cell>
          <cell r="D53" t="str">
            <v>und</v>
          </cell>
          <cell r="E53" t="str">
            <v>65,52</v>
          </cell>
          <cell r="F53" t="str">
            <v>0,00</v>
          </cell>
          <cell r="G53" t="str">
            <v>65,52</v>
          </cell>
          <cell r="H53">
            <v>0</v>
          </cell>
          <cell r="I53">
            <v>65.52</v>
          </cell>
          <cell r="J53">
            <v>0</v>
          </cell>
          <cell r="K53">
            <v>65.52</v>
          </cell>
          <cell r="L53">
            <v>0</v>
          </cell>
          <cell r="M53">
            <v>0</v>
          </cell>
          <cell r="N53">
            <v>65.52</v>
          </cell>
        </row>
        <row r="54">
          <cell r="B54" t="str">
            <v>1 A 00 908 01</v>
          </cell>
          <cell r="C54" t="str">
            <v>Dentes para bueiros simples D=1,00 m</v>
          </cell>
          <cell r="D54" t="str">
            <v>und</v>
          </cell>
          <cell r="E54" t="str">
            <v>67,19</v>
          </cell>
          <cell r="F54" t="str">
            <v>0,00</v>
          </cell>
          <cell r="G54" t="str">
            <v>67,19</v>
          </cell>
          <cell r="H54">
            <v>0</v>
          </cell>
          <cell r="I54">
            <v>67.19</v>
          </cell>
          <cell r="J54">
            <v>0</v>
          </cell>
          <cell r="K54">
            <v>67.19</v>
          </cell>
          <cell r="L54">
            <v>0</v>
          </cell>
          <cell r="M54">
            <v>0</v>
          </cell>
          <cell r="N54">
            <v>67.19</v>
          </cell>
        </row>
        <row r="55">
          <cell r="B55" t="str">
            <v>1 A 00 908 51</v>
          </cell>
          <cell r="C55" t="str">
            <v>Dentes para bueiros simples D=1,00 m AC/BC/PC</v>
          </cell>
          <cell r="D55" t="str">
            <v>und</v>
          </cell>
          <cell r="E55" t="str">
            <v>78,03</v>
          </cell>
          <cell r="F55" t="str">
            <v>0,00</v>
          </cell>
          <cell r="G55" t="str">
            <v>78,03</v>
          </cell>
          <cell r="H55">
            <v>0</v>
          </cell>
          <cell r="I55">
            <v>78.03</v>
          </cell>
          <cell r="J55">
            <v>0</v>
          </cell>
          <cell r="K55">
            <v>78.03</v>
          </cell>
          <cell r="L55">
            <v>0</v>
          </cell>
          <cell r="M55">
            <v>0</v>
          </cell>
          <cell r="N55">
            <v>78.03</v>
          </cell>
        </row>
        <row r="56">
          <cell r="B56" t="str">
            <v>1 A 00 909 01</v>
          </cell>
          <cell r="C56" t="str">
            <v>Dentes para bueiros simples D=1,20 m</v>
          </cell>
          <cell r="D56" t="str">
            <v>und</v>
          </cell>
          <cell r="E56" t="str">
            <v>75,61</v>
          </cell>
          <cell r="F56" t="str">
            <v>0,00</v>
          </cell>
          <cell r="G56" t="str">
            <v>75,61</v>
          </cell>
          <cell r="H56">
            <v>0</v>
          </cell>
          <cell r="I56">
            <v>75.61</v>
          </cell>
          <cell r="J56">
            <v>0</v>
          </cell>
          <cell r="K56">
            <v>75.61</v>
          </cell>
          <cell r="L56">
            <v>0</v>
          </cell>
          <cell r="M56">
            <v>0</v>
          </cell>
          <cell r="N56">
            <v>75.61</v>
          </cell>
        </row>
        <row r="57">
          <cell r="B57" t="str">
            <v>1 A 00 909 51</v>
          </cell>
          <cell r="C57" t="str">
            <v>Dentes para bueiros simples D=1,20 m AC/BC/PC</v>
          </cell>
          <cell r="D57" t="str">
            <v>und</v>
          </cell>
          <cell r="E57" t="str">
            <v>88,14</v>
          </cell>
          <cell r="F57" t="str">
            <v>0,00</v>
          </cell>
          <cell r="G57" t="str">
            <v>88,14</v>
          </cell>
          <cell r="H57">
            <v>0</v>
          </cell>
          <cell r="I57">
            <v>88.14</v>
          </cell>
          <cell r="J57">
            <v>0</v>
          </cell>
          <cell r="K57">
            <v>88.14</v>
          </cell>
          <cell r="L57">
            <v>0</v>
          </cell>
          <cell r="M57">
            <v>0</v>
          </cell>
          <cell r="N57">
            <v>88.14</v>
          </cell>
        </row>
        <row r="58">
          <cell r="B58" t="str">
            <v>1 A 00 910 01</v>
          </cell>
          <cell r="C58" t="str">
            <v>Dentes para bueiros simples D=1,50 m</v>
          </cell>
          <cell r="D58" t="str">
            <v>und</v>
          </cell>
          <cell r="E58" t="str">
            <v>97,68</v>
          </cell>
          <cell r="F58" t="str">
            <v>0,00</v>
          </cell>
          <cell r="G58" t="str">
            <v>97,68</v>
          </cell>
          <cell r="H58">
            <v>0</v>
          </cell>
          <cell r="I58">
            <v>97.68</v>
          </cell>
          <cell r="J58">
            <v>0</v>
          </cell>
          <cell r="K58">
            <v>97.68</v>
          </cell>
          <cell r="L58">
            <v>0</v>
          </cell>
          <cell r="M58">
            <v>0</v>
          </cell>
          <cell r="N58">
            <v>97.68</v>
          </cell>
        </row>
        <row r="59">
          <cell r="B59" t="str">
            <v>1 A 00 910 51</v>
          </cell>
          <cell r="C59" t="str">
            <v>Dentes para bueiros simples D=1,50 m AC/BC/PC</v>
          </cell>
          <cell r="D59" t="str">
            <v>und</v>
          </cell>
          <cell r="E59" t="str">
            <v>112,62</v>
          </cell>
          <cell r="F59" t="str">
            <v>0,00</v>
          </cell>
          <cell r="G59" t="str">
            <v>112,62</v>
          </cell>
          <cell r="H59">
            <v>0</v>
          </cell>
          <cell r="I59">
            <v>112.62</v>
          </cell>
          <cell r="J59">
            <v>0</v>
          </cell>
          <cell r="K59">
            <v>112.62</v>
          </cell>
          <cell r="L59">
            <v>0</v>
          </cell>
          <cell r="M59">
            <v>0</v>
          </cell>
          <cell r="N59">
            <v>112.62</v>
          </cell>
        </row>
        <row r="60">
          <cell r="B60" t="str">
            <v>1 A 00 911 01</v>
          </cell>
          <cell r="C60" t="str">
            <v>Dentes para bueiros triplos D=1,00 m</v>
          </cell>
          <cell r="D60" t="str">
            <v>und</v>
          </cell>
          <cell r="E60" t="str">
            <v>196,23</v>
          </cell>
          <cell r="F60" t="str">
            <v>0,00</v>
          </cell>
          <cell r="G60" t="str">
            <v>196,23</v>
          </cell>
          <cell r="H60">
            <v>0</v>
          </cell>
          <cell r="I60">
            <v>196.23</v>
          </cell>
          <cell r="J60">
            <v>0</v>
          </cell>
          <cell r="K60">
            <v>196.23</v>
          </cell>
          <cell r="L60">
            <v>0</v>
          </cell>
          <cell r="M60">
            <v>0</v>
          </cell>
          <cell r="N60">
            <v>196.23</v>
          </cell>
        </row>
        <row r="61">
          <cell r="B61" t="str">
            <v>1 A 00 911 51</v>
          </cell>
          <cell r="C61" t="str">
            <v>Dentes para bueiros triplos D=1,00 m AC/BC/PC</v>
          </cell>
          <cell r="D61" t="str">
            <v>und</v>
          </cell>
          <cell r="E61" t="str">
            <v>228,78</v>
          </cell>
          <cell r="F61" t="str">
            <v>0,00</v>
          </cell>
          <cell r="G61" t="str">
            <v>228,78</v>
          </cell>
          <cell r="H61">
            <v>0</v>
          </cell>
          <cell r="I61">
            <v>228.78</v>
          </cell>
          <cell r="J61">
            <v>0</v>
          </cell>
          <cell r="K61">
            <v>228.78</v>
          </cell>
          <cell r="L61">
            <v>0</v>
          </cell>
          <cell r="M61">
            <v>0</v>
          </cell>
          <cell r="N61">
            <v>228.78</v>
          </cell>
        </row>
        <row r="62">
          <cell r="B62" t="str">
            <v>1 A 00 912 01</v>
          </cell>
          <cell r="C62" t="str">
            <v>Dentes para bueiros triplos D=1,20 m</v>
          </cell>
          <cell r="D62" t="str">
            <v>und</v>
          </cell>
          <cell r="E62" t="str">
            <v>226,63</v>
          </cell>
          <cell r="F62" t="str">
            <v>0,00</v>
          </cell>
          <cell r="G62" t="str">
            <v>226,63</v>
          </cell>
          <cell r="H62">
            <v>0</v>
          </cell>
          <cell r="I62">
            <v>226.63</v>
          </cell>
          <cell r="J62">
            <v>0</v>
          </cell>
          <cell r="K62">
            <v>226.63</v>
          </cell>
          <cell r="L62">
            <v>0</v>
          </cell>
          <cell r="M62">
            <v>0</v>
          </cell>
          <cell r="N62">
            <v>226.63</v>
          </cell>
        </row>
        <row r="63">
          <cell r="B63" t="str">
            <v>1 A 00 912 51</v>
          </cell>
          <cell r="C63" t="str">
            <v>Dentes para bueiros triplos D=1,20 m AC/BC/PC</v>
          </cell>
          <cell r="D63" t="str">
            <v>und</v>
          </cell>
          <cell r="E63" t="str">
            <v>264,17</v>
          </cell>
          <cell r="F63" t="str">
            <v>0,00</v>
          </cell>
          <cell r="G63" t="str">
            <v>264,17</v>
          </cell>
          <cell r="H63">
            <v>0</v>
          </cell>
          <cell r="I63">
            <v>264.17</v>
          </cell>
          <cell r="J63">
            <v>0</v>
          </cell>
          <cell r="K63">
            <v>264.17</v>
          </cell>
          <cell r="L63">
            <v>0</v>
          </cell>
          <cell r="M63">
            <v>0</v>
          </cell>
          <cell r="N63">
            <v>264.17</v>
          </cell>
        </row>
        <row r="64">
          <cell r="B64" t="str">
            <v>1 A 00 913 01</v>
          </cell>
          <cell r="C64" t="str">
            <v>Dentes para bueiros triplos D=1,50 m</v>
          </cell>
          <cell r="D64" t="str">
            <v>und</v>
          </cell>
          <cell r="E64" t="str">
            <v>278,47</v>
          </cell>
          <cell r="F64" t="str">
            <v>0,00</v>
          </cell>
          <cell r="G64" t="str">
            <v>278,47</v>
          </cell>
          <cell r="H64">
            <v>0</v>
          </cell>
          <cell r="I64">
            <v>278.47000000000003</v>
          </cell>
          <cell r="J64">
            <v>0</v>
          </cell>
          <cell r="K64">
            <v>278.47000000000003</v>
          </cell>
          <cell r="L64">
            <v>0</v>
          </cell>
          <cell r="M64">
            <v>0</v>
          </cell>
          <cell r="N64">
            <v>278.47000000000003</v>
          </cell>
        </row>
        <row r="65">
          <cell r="B65" t="str">
            <v>1 A 00 913 51</v>
          </cell>
          <cell r="C65" t="str">
            <v>Dentes para bueiros triplos D=1,50 m AC/BC/PC</v>
          </cell>
          <cell r="D65" t="str">
            <v>und</v>
          </cell>
          <cell r="E65" t="str">
            <v>323,22</v>
          </cell>
          <cell r="F65" t="str">
            <v>0,00</v>
          </cell>
          <cell r="G65" t="str">
            <v>323,22</v>
          </cell>
          <cell r="H65">
            <v>0</v>
          </cell>
          <cell r="I65">
            <v>323.22000000000003</v>
          </cell>
          <cell r="J65">
            <v>0</v>
          </cell>
          <cell r="K65">
            <v>323.22000000000003</v>
          </cell>
          <cell r="L65">
            <v>0</v>
          </cell>
          <cell r="M65">
            <v>0</v>
          </cell>
          <cell r="N65">
            <v>323.22000000000003</v>
          </cell>
        </row>
        <row r="66">
          <cell r="B66" t="str">
            <v>1 A 00 963 00</v>
          </cell>
          <cell r="C66" t="str">
            <v>Peças de Desgaste do Britador 80m3/h</v>
          </cell>
          <cell r="D66" t="str">
            <v>cjh</v>
          </cell>
          <cell r="E66" t="str">
            <v>154,36</v>
          </cell>
          <cell r="F66" t="str">
            <v>0,00</v>
          </cell>
          <cell r="G66" t="str">
            <v>154,36</v>
          </cell>
          <cell r="H66">
            <v>0</v>
          </cell>
          <cell r="I66">
            <v>154.36000000000001</v>
          </cell>
          <cell r="J66">
            <v>0</v>
          </cell>
          <cell r="K66">
            <v>154.36000000000001</v>
          </cell>
          <cell r="L66">
            <v>0</v>
          </cell>
          <cell r="M66">
            <v>0</v>
          </cell>
          <cell r="N66">
            <v>154.36000000000001</v>
          </cell>
        </row>
        <row r="67">
          <cell r="B67" t="str">
            <v>1 A 00 964 00</v>
          </cell>
          <cell r="C67" t="str">
            <v>Peças de desgaste britador prod. de rachão</v>
          </cell>
          <cell r="D67" t="str">
            <v>cjh</v>
          </cell>
          <cell r="E67" t="str">
            <v>64,23</v>
          </cell>
          <cell r="F67" t="str">
            <v>0,00</v>
          </cell>
          <cell r="G67" t="str">
            <v>64,23</v>
          </cell>
          <cell r="H67">
            <v>0</v>
          </cell>
          <cell r="I67">
            <v>64.23</v>
          </cell>
          <cell r="J67">
            <v>0</v>
          </cell>
          <cell r="K67">
            <v>64.23</v>
          </cell>
          <cell r="L67">
            <v>0</v>
          </cell>
          <cell r="M67">
            <v>0</v>
          </cell>
          <cell r="N67">
            <v>64.23</v>
          </cell>
        </row>
        <row r="68">
          <cell r="B68" t="str">
            <v>1 A 00 999 06</v>
          </cell>
          <cell r="C68" t="str">
            <v>Solo local / selo de argila apiloado</v>
          </cell>
          <cell r="D68" t="str">
            <v>m3</v>
          </cell>
          <cell r="E68" t="str">
            <v>20,48</v>
          </cell>
          <cell r="F68" t="str">
            <v>0,00</v>
          </cell>
          <cell r="G68" t="str">
            <v>20,48</v>
          </cell>
          <cell r="H68">
            <v>0</v>
          </cell>
          <cell r="I68">
            <v>20.48</v>
          </cell>
          <cell r="J68">
            <v>0</v>
          </cell>
          <cell r="K68">
            <v>20.48</v>
          </cell>
          <cell r="L68">
            <v>0</v>
          </cell>
          <cell r="M68">
            <v>0</v>
          </cell>
          <cell r="N68">
            <v>20.48</v>
          </cell>
        </row>
        <row r="69">
          <cell r="B69" t="str">
            <v>1 A 01 100 01</v>
          </cell>
          <cell r="C69" t="str">
            <v>Limpeza camada vegetal em jazida (const e restr.)</v>
          </cell>
          <cell r="D69" t="str">
            <v>m2</v>
          </cell>
          <cell r="E69" t="str">
            <v>0,43</v>
          </cell>
          <cell r="F69" t="str">
            <v>0,00</v>
          </cell>
          <cell r="G69" t="str">
            <v>0,43</v>
          </cell>
          <cell r="H69">
            <v>0</v>
          </cell>
          <cell r="I69">
            <v>0.43</v>
          </cell>
          <cell r="J69">
            <v>0</v>
          </cell>
          <cell r="K69">
            <v>0.43</v>
          </cell>
          <cell r="L69">
            <v>0</v>
          </cell>
          <cell r="M69">
            <v>0</v>
          </cell>
          <cell r="N69">
            <v>0.43</v>
          </cell>
        </row>
        <row r="70">
          <cell r="B70" t="str">
            <v>1 A 01 100 02</v>
          </cell>
          <cell r="C70" t="str">
            <v>Limpeza de camada vegetal em jazida (consv)</v>
          </cell>
          <cell r="D70" t="str">
            <v>m2</v>
          </cell>
          <cell r="E70" t="str">
            <v>0,91</v>
          </cell>
          <cell r="F70" t="str">
            <v>0,00</v>
          </cell>
          <cell r="G70" t="str">
            <v>0,91</v>
          </cell>
          <cell r="H70">
            <v>0</v>
          </cell>
          <cell r="I70">
            <v>0.91</v>
          </cell>
          <cell r="J70">
            <v>0</v>
          </cell>
          <cell r="K70">
            <v>0.91</v>
          </cell>
          <cell r="L70">
            <v>0</v>
          </cell>
          <cell r="M70">
            <v>0</v>
          </cell>
          <cell r="N70">
            <v>0.91</v>
          </cell>
        </row>
        <row r="71">
          <cell r="B71" t="str">
            <v>1 A 01 105 01</v>
          </cell>
          <cell r="C71" t="str">
            <v>Expurgo de jazida (const e restr)</v>
          </cell>
          <cell r="D71" t="str">
            <v>m3</v>
          </cell>
          <cell r="E71" t="str">
            <v>2,27</v>
          </cell>
          <cell r="F71" t="str">
            <v>0,00</v>
          </cell>
          <cell r="G71" t="str">
            <v>2,27</v>
          </cell>
          <cell r="H71">
            <v>0</v>
          </cell>
          <cell r="I71">
            <v>2.27</v>
          </cell>
          <cell r="J71">
            <v>0</v>
          </cell>
          <cell r="K71">
            <v>2.27</v>
          </cell>
          <cell r="L71">
            <v>0</v>
          </cell>
          <cell r="M71">
            <v>0</v>
          </cell>
          <cell r="N71">
            <v>2.27</v>
          </cell>
        </row>
        <row r="72">
          <cell r="B72" t="str">
            <v>1 A 01 105 02</v>
          </cell>
          <cell r="C72" t="str">
            <v>Expurgo de jazida (consv)</v>
          </cell>
          <cell r="D72" t="str">
            <v>m3</v>
          </cell>
          <cell r="E72" t="str">
            <v>4,94</v>
          </cell>
          <cell r="F72" t="str">
            <v>0,00</v>
          </cell>
          <cell r="G72" t="str">
            <v>4,94</v>
          </cell>
          <cell r="H72">
            <v>0</v>
          </cell>
          <cell r="I72">
            <v>4.9400000000000004</v>
          </cell>
          <cell r="J72">
            <v>0</v>
          </cell>
          <cell r="K72">
            <v>4.9400000000000004</v>
          </cell>
          <cell r="L72">
            <v>0</v>
          </cell>
          <cell r="M72">
            <v>0</v>
          </cell>
          <cell r="N72">
            <v>4.9400000000000004</v>
          </cell>
        </row>
        <row r="73">
          <cell r="B73" t="str">
            <v>1 A 01 111 00</v>
          </cell>
          <cell r="C73" t="str">
            <v>Material de base (conserv)</v>
          </cell>
          <cell r="D73" t="str">
            <v>m3</v>
          </cell>
          <cell r="E73" t="str">
            <v>0,00</v>
          </cell>
          <cell r="F73" t="str">
            <v>0,00</v>
          </cell>
          <cell r="G73" t="str">
            <v>0,00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</row>
        <row r="74">
          <cell r="B74" t="str">
            <v>1 A 01 111 01</v>
          </cell>
          <cell r="C74" t="str">
            <v>Esc. e carga material de jazida (consv)</v>
          </cell>
          <cell r="D74" t="str">
            <v>m3</v>
          </cell>
          <cell r="E74" t="str">
            <v>8,23</v>
          </cell>
          <cell r="F74" t="str">
            <v>0,00</v>
          </cell>
          <cell r="G74" t="str">
            <v>8,23</v>
          </cell>
          <cell r="H74">
            <v>0</v>
          </cell>
          <cell r="I74">
            <v>8.23</v>
          </cell>
          <cell r="J74">
            <v>0</v>
          </cell>
          <cell r="K74">
            <v>8.23</v>
          </cell>
          <cell r="L74">
            <v>0</v>
          </cell>
          <cell r="M74">
            <v>0</v>
          </cell>
          <cell r="N74">
            <v>8.23</v>
          </cell>
        </row>
        <row r="75">
          <cell r="B75" t="str">
            <v>1 A 01 120 01</v>
          </cell>
          <cell r="C75" t="str">
            <v>Escav. e carga de mater. de jazida(const e restr)</v>
          </cell>
          <cell r="D75" t="str">
            <v>m3</v>
          </cell>
          <cell r="E75" t="str">
            <v>3,53</v>
          </cell>
          <cell r="F75" t="str">
            <v>0,00</v>
          </cell>
          <cell r="G75" t="str">
            <v>3,53</v>
          </cell>
          <cell r="H75">
            <v>0</v>
          </cell>
          <cell r="I75">
            <v>3.53</v>
          </cell>
          <cell r="J75">
            <v>0</v>
          </cell>
          <cell r="K75">
            <v>3.53</v>
          </cell>
          <cell r="L75">
            <v>0</v>
          </cell>
          <cell r="M75">
            <v>0</v>
          </cell>
          <cell r="N75">
            <v>3.53</v>
          </cell>
        </row>
        <row r="76">
          <cell r="B76" t="str">
            <v>1 A 01 150 01</v>
          </cell>
          <cell r="C76" t="str">
            <v>Rocha p/ britagem c/ perfur. sobre esteira</v>
          </cell>
          <cell r="D76" t="str">
            <v>m3</v>
          </cell>
          <cell r="E76" t="str">
            <v>25,22</v>
          </cell>
          <cell r="F76" t="str">
            <v>0,00</v>
          </cell>
          <cell r="G76" t="str">
            <v>25,22</v>
          </cell>
          <cell r="H76">
            <v>0</v>
          </cell>
          <cell r="I76">
            <v>25.22</v>
          </cell>
          <cell r="J76">
            <v>0</v>
          </cell>
          <cell r="K76">
            <v>25.22</v>
          </cell>
          <cell r="L76">
            <v>0</v>
          </cell>
          <cell r="M76">
            <v>0</v>
          </cell>
          <cell r="N76">
            <v>25.22</v>
          </cell>
        </row>
        <row r="77">
          <cell r="B77" t="str">
            <v>1 A 01 150 02</v>
          </cell>
          <cell r="C77" t="str">
            <v>Rocha p/ britagem com perfuratriz manual</v>
          </cell>
          <cell r="D77" t="str">
            <v>m3</v>
          </cell>
          <cell r="E77" t="str">
            <v>26,51</v>
          </cell>
          <cell r="F77" t="str">
            <v>0,00</v>
          </cell>
          <cell r="G77" t="str">
            <v>26,51</v>
          </cell>
          <cell r="H77">
            <v>0</v>
          </cell>
          <cell r="I77">
            <v>26.51</v>
          </cell>
          <cell r="J77">
            <v>0</v>
          </cell>
          <cell r="K77">
            <v>26.51</v>
          </cell>
          <cell r="L77">
            <v>0</v>
          </cell>
          <cell r="M77">
            <v>0</v>
          </cell>
          <cell r="N77">
            <v>26.51</v>
          </cell>
        </row>
        <row r="78">
          <cell r="B78" t="str">
            <v>1 A 01 155 01</v>
          </cell>
          <cell r="C78" t="str">
            <v>Rachão ou pedra-de-mão produzidos-(const e rest)</v>
          </cell>
          <cell r="D78" t="str">
            <v>m3</v>
          </cell>
          <cell r="E78" t="str">
            <v>23,86</v>
          </cell>
          <cell r="F78" t="str">
            <v>0,00</v>
          </cell>
          <cell r="G78" t="str">
            <v>23,86</v>
          </cell>
          <cell r="H78">
            <v>0</v>
          </cell>
          <cell r="I78">
            <v>23.86</v>
          </cell>
          <cell r="J78">
            <v>0</v>
          </cell>
          <cell r="K78">
            <v>23.86</v>
          </cell>
          <cell r="L78">
            <v>0</v>
          </cell>
          <cell r="M78">
            <v>0</v>
          </cell>
          <cell r="N78">
            <v>23.86</v>
          </cell>
        </row>
        <row r="79">
          <cell r="B79" t="str">
            <v>1 A 01 155 51</v>
          </cell>
          <cell r="C79" t="str">
            <v>Rachão ou pedra-de-mão comercial (cont e rest)/ PC</v>
          </cell>
          <cell r="D79" t="str">
            <v>m3</v>
          </cell>
          <cell r="E79" t="str">
            <v>53,74</v>
          </cell>
          <cell r="F79" t="str">
            <v>0,00</v>
          </cell>
          <cell r="G79" t="str">
            <v>53,74</v>
          </cell>
          <cell r="H79">
            <v>0</v>
          </cell>
          <cell r="I79">
            <v>53.74</v>
          </cell>
          <cell r="J79">
            <v>0</v>
          </cell>
          <cell r="K79">
            <v>53.74</v>
          </cell>
          <cell r="L79">
            <v>0</v>
          </cell>
          <cell r="M79">
            <v>0</v>
          </cell>
          <cell r="N79">
            <v>53.74</v>
          </cell>
        </row>
        <row r="80">
          <cell r="B80" t="str">
            <v>1 A 01 170 01</v>
          </cell>
          <cell r="C80" t="str">
            <v>Areia extraída com escavadeira hidráulica</v>
          </cell>
          <cell r="D80" t="str">
            <v>m3</v>
          </cell>
          <cell r="E80" t="str">
            <v>7,29</v>
          </cell>
          <cell r="F80" t="str">
            <v>0,00</v>
          </cell>
          <cell r="G80" t="str">
            <v>7,29</v>
          </cell>
          <cell r="H80">
            <v>0</v>
          </cell>
          <cell r="I80">
            <v>7.29</v>
          </cell>
          <cell r="J80">
            <v>0</v>
          </cell>
          <cell r="K80">
            <v>7.29</v>
          </cell>
          <cell r="L80">
            <v>0</v>
          </cell>
          <cell r="M80">
            <v>0</v>
          </cell>
          <cell r="N80">
            <v>7.29</v>
          </cell>
        </row>
        <row r="81">
          <cell r="B81" t="str">
            <v>1 A 01 170 02</v>
          </cell>
          <cell r="C81" t="str">
            <v>Areia extraída com trator e carregadeira</v>
          </cell>
          <cell r="D81" t="str">
            <v>m3</v>
          </cell>
          <cell r="E81" t="str">
            <v>5,47</v>
          </cell>
          <cell r="F81" t="str">
            <v>0,00</v>
          </cell>
          <cell r="G81" t="str">
            <v>5,47</v>
          </cell>
          <cell r="H81">
            <v>0</v>
          </cell>
          <cell r="I81">
            <v>5.47</v>
          </cell>
          <cell r="J81">
            <v>0</v>
          </cell>
          <cell r="K81">
            <v>5.47</v>
          </cell>
          <cell r="L81">
            <v>0</v>
          </cell>
          <cell r="M81">
            <v>0</v>
          </cell>
          <cell r="N81">
            <v>5.47</v>
          </cell>
        </row>
        <row r="82">
          <cell r="B82" t="str">
            <v>1 A 01 170 03</v>
          </cell>
          <cell r="C82" t="str">
            <v>Areia extraída com draga de sucção (tipo bomba)</v>
          </cell>
          <cell r="D82" t="str">
            <v>m3</v>
          </cell>
          <cell r="E82" t="str">
            <v>27,91</v>
          </cell>
          <cell r="F82" t="str">
            <v>0,00</v>
          </cell>
          <cell r="G82" t="str">
            <v>27,91</v>
          </cell>
          <cell r="H82">
            <v>0</v>
          </cell>
          <cell r="I82">
            <v>27.91</v>
          </cell>
          <cell r="J82">
            <v>0</v>
          </cell>
          <cell r="K82">
            <v>27.91</v>
          </cell>
          <cell r="L82">
            <v>0</v>
          </cell>
          <cell r="M82">
            <v>0</v>
          </cell>
          <cell r="N82">
            <v>27.91</v>
          </cell>
        </row>
        <row r="83">
          <cell r="B83" t="str">
            <v>1 A 01 200 01</v>
          </cell>
          <cell r="C83" t="str">
            <v>Brita produzida em central de britagem de 80 m3/h</v>
          </cell>
          <cell r="D83" t="str">
            <v>m3</v>
          </cell>
          <cell r="E83" t="str">
            <v>30,85</v>
          </cell>
          <cell r="F83" t="str">
            <v>0,00</v>
          </cell>
          <cell r="G83" t="str">
            <v>30,85</v>
          </cell>
          <cell r="H83">
            <v>0</v>
          </cell>
          <cell r="I83">
            <v>30.85</v>
          </cell>
          <cell r="J83">
            <v>0</v>
          </cell>
          <cell r="K83">
            <v>30.85</v>
          </cell>
          <cell r="L83">
            <v>0</v>
          </cell>
          <cell r="M83">
            <v>0</v>
          </cell>
          <cell r="N83">
            <v>30.85</v>
          </cell>
        </row>
        <row r="84">
          <cell r="B84" t="str">
            <v>1 A 01 200 04</v>
          </cell>
          <cell r="C84" t="str">
            <v>Pedra de mão produzida manualmente (consv)</v>
          </cell>
          <cell r="D84" t="str">
            <v>m3</v>
          </cell>
          <cell r="E84" t="str">
            <v>50,27</v>
          </cell>
          <cell r="F84" t="str">
            <v>0,00</v>
          </cell>
          <cell r="G84" t="str">
            <v>50,27</v>
          </cell>
          <cell r="H84">
            <v>0</v>
          </cell>
          <cell r="I84">
            <v>50.27</v>
          </cell>
          <cell r="J84">
            <v>0</v>
          </cell>
          <cell r="K84">
            <v>50.27</v>
          </cell>
          <cell r="L84">
            <v>0</v>
          </cell>
          <cell r="M84">
            <v>0</v>
          </cell>
          <cell r="N84">
            <v>50.27</v>
          </cell>
        </row>
        <row r="85">
          <cell r="B85" t="str">
            <v>1 A 01 390 02</v>
          </cell>
          <cell r="C85" t="str">
            <v>Usinagem de CBUQ (capa de rolamento)</v>
          </cell>
          <cell r="D85" t="str">
            <v>t</v>
          </cell>
          <cell r="E85" t="str">
            <v>49,20</v>
          </cell>
          <cell r="F85" t="str">
            <v>0,00</v>
          </cell>
          <cell r="G85" t="str">
            <v>49,20</v>
          </cell>
          <cell r="H85">
            <v>0</v>
          </cell>
          <cell r="I85">
            <v>49.2</v>
          </cell>
          <cell r="J85">
            <v>0</v>
          </cell>
          <cell r="K85">
            <v>49.2</v>
          </cell>
          <cell r="L85">
            <v>0</v>
          </cell>
          <cell r="M85">
            <v>0</v>
          </cell>
          <cell r="N85">
            <v>49.2</v>
          </cell>
        </row>
        <row r="86">
          <cell r="B86" t="str">
            <v>1 A 01 390 03</v>
          </cell>
          <cell r="C86" t="str">
            <v>Usinagem de CBUQ (binder)</v>
          </cell>
          <cell r="D86" t="str">
            <v>t</v>
          </cell>
          <cell r="E86" t="str">
            <v>42,91</v>
          </cell>
          <cell r="F86" t="str">
            <v>0,00</v>
          </cell>
          <cell r="G86" t="str">
            <v>42,91</v>
          </cell>
          <cell r="H86">
            <v>0</v>
          </cell>
          <cell r="I86">
            <v>42.91</v>
          </cell>
          <cell r="J86">
            <v>0</v>
          </cell>
          <cell r="K86">
            <v>42.91</v>
          </cell>
          <cell r="L86">
            <v>0</v>
          </cell>
          <cell r="M86">
            <v>0</v>
          </cell>
          <cell r="N86">
            <v>42.91</v>
          </cell>
        </row>
        <row r="87">
          <cell r="B87" t="str">
            <v>1 A 01 390 22</v>
          </cell>
          <cell r="C87" t="str">
            <v>Usinagem de CBUQ c/ cal hidr. (capa de rolamento)</v>
          </cell>
          <cell r="D87" t="str">
            <v>t</v>
          </cell>
          <cell r="E87" t="str">
            <v>53,33</v>
          </cell>
          <cell r="F87" t="str">
            <v>0,00</v>
          </cell>
          <cell r="G87" t="str">
            <v>53,33</v>
          </cell>
          <cell r="H87">
            <v>0</v>
          </cell>
          <cell r="I87">
            <v>53.33</v>
          </cell>
          <cell r="J87">
            <v>0</v>
          </cell>
          <cell r="K87">
            <v>53.33</v>
          </cell>
          <cell r="L87">
            <v>0</v>
          </cell>
          <cell r="M87">
            <v>0</v>
          </cell>
          <cell r="N87">
            <v>53.33</v>
          </cell>
        </row>
        <row r="88">
          <cell r="B88" t="str">
            <v>1 A 01 390 52</v>
          </cell>
          <cell r="C88" t="str">
            <v>Usinagem de CBUQ (capa de rolamento) AC/BC</v>
          </cell>
          <cell r="D88" t="str">
            <v>t</v>
          </cell>
          <cell r="E88" t="str">
            <v>67,83</v>
          </cell>
          <cell r="F88" t="str">
            <v>0,00</v>
          </cell>
          <cell r="G88" t="str">
            <v>67,83</v>
          </cell>
          <cell r="H88">
            <v>0</v>
          </cell>
          <cell r="I88">
            <v>67.83</v>
          </cell>
          <cell r="J88">
            <v>0</v>
          </cell>
          <cell r="K88">
            <v>67.83</v>
          </cell>
          <cell r="L88">
            <v>0</v>
          </cell>
          <cell r="M88">
            <v>0</v>
          </cell>
          <cell r="N88">
            <v>67.83</v>
          </cell>
        </row>
        <row r="89">
          <cell r="B89" t="str">
            <v>1 A 01 390 53</v>
          </cell>
          <cell r="C89" t="str">
            <v>Usinagem de CBUQ (binder) AC/BC</v>
          </cell>
          <cell r="D89" t="str">
            <v>t</v>
          </cell>
          <cell r="E89" t="str">
            <v>64,67</v>
          </cell>
          <cell r="F89" t="str">
            <v>0,00</v>
          </cell>
          <cell r="G89" t="str">
            <v>64,67</v>
          </cell>
          <cell r="H89">
            <v>0</v>
          </cell>
          <cell r="I89">
            <v>64.67</v>
          </cell>
          <cell r="J89">
            <v>0</v>
          </cell>
          <cell r="K89">
            <v>64.67</v>
          </cell>
          <cell r="L89">
            <v>0</v>
          </cell>
          <cell r="M89">
            <v>0</v>
          </cell>
          <cell r="N89">
            <v>64.67</v>
          </cell>
        </row>
        <row r="90">
          <cell r="B90" t="str">
            <v>1 A 01 390 72</v>
          </cell>
          <cell r="C90" t="str">
            <v>Usinagem de CBUQ (capa de rolam.) AC/BC c cal hidr</v>
          </cell>
          <cell r="D90" t="str">
            <v>t</v>
          </cell>
          <cell r="E90" t="str">
            <v>72,10</v>
          </cell>
          <cell r="F90" t="str">
            <v>0,00</v>
          </cell>
          <cell r="G90" t="str">
            <v>72,10</v>
          </cell>
          <cell r="H90">
            <v>0</v>
          </cell>
          <cell r="I90">
            <v>72.099999999999994</v>
          </cell>
          <cell r="J90">
            <v>0</v>
          </cell>
          <cell r="K90">
            <v>72.099999999999994</v>
          </cell>
          <cell r="L90">
            <v>0</v>
          </cell>
          <cell r="M90">
            <v>0</v>
          </cell>
          <cell r="N90">
            <v>72.099999999999994</v>
          </cell>
        </row>
        <row r="91">
          <cell r="B91" t="str">
            <v>1 A 01 391 02</v>
          </cell>
          <cell r="C91" t="str">
            <v>Usinagem de areia-asfalto</v>
          </cell>
          <cell r="D91" t="str">
            <v>t</v>
          </cell>
          <cell r="E91" t="str">
            <v>53,26</v>
          </cell>
          <cell r="F91" t="str">
            <v>0,00</v>
          </cell>
          <cell r="G91" t="str">
            <v>53,26</v>
          </cell>
          <cell r="H91">
            <v>0</v>
          </cell>
          <cell r="I91">
            <v>53.26</v>
          </cell>
          <cell r="J91">
            <v>0</v>
          </cell>
          <cell r="K91">
            <v>53.26</v>
          </cell>
          <cell r="L91">
            <v>0</v>
          </cell>
          <cell r="M91">
            <v>0</v>
          </cell>
          <cell r="N91">
            <v>53.26</v>
          </cell>
        </row>
        <row r="92">
          <cell r="B92" t="str">
            <v>1 A 01 391 52</v>
          </cell>
          <cell r="C92" t="str">
            <v>Usinagem de areia-asfalto AC</v>
          </cell>
          <cell r="D92" t="str">
            <v>t</v>
          </cell>
          <cell r="E92" t="str">
            <v>90,31</v>
          </cell>
          <cell r="F92" t="str">
            <v>0,00</v>
          </cell>
          <cell r="G92" t="str">
            <v>90,31</v>
          </cell>
          <cell r="H92">
            <v>0</v>
          </cell>
          <cell r="I92">
            <v>90.31</v>
          </cell>
          <cell r="J92">
            <v>0</v>
          </cell>
          <cell r="K92">
            <v>90.31</v>
          </cell>
          <cell r="L92">
            <v>0</v>
          </cell>
          <cell r="M92">
            <v>0</v>
          </cell>
          <cell r="N92">
            <v>90.31</v>
          </cell>
        </row>
        <row r="93">
          <cell r="B93" t="str">
            <v>1 A 01 395 01</v>
          </cell>
          <cell r="C93" t="str">
            <v>Usinagem de brita graduada</v>
          </cell>
          <cell r="D93" t="str">
            <v>m3</v>
          </cell>
          <cell r="E93" t="str">
            <v>53,53</v>
          </cell>
          <cell r="F93" t="str">
            <v>0,00</v>
          </cell>
          <cell r="G93" t="str">
            <v>53,53</v>
          </cell>
          <cell r="H93">
            <v>0</v>
          </cell>
          <cell r="I93">
            <v>53.53</v>
          </cell>
          <cell r="J93">
            <v>0</v>
          </cell>
          <cell r="K93">
            <v>53.53</v>
          </cell>
          <cell r="L93">
            <v>0</v>
          </cell>
          <cell r="M93">
            <v>0</v>
          </cell>
          <cell r="N93">
            <v>53.53</v>
          </cell>
        </row>
        <row r="94">
          <cell r="B94" t="str">
            <v>1 A 01 395 02</v>
          </cell>
          <cell r="C94" t="str">
            <v>Usinagem de solo-brita</v>
          </cell>
          <cell r="D94" t="str">
            <v>m3</v>
          </cell>
          <cell r="E94" t="str">
            <v>27,98</v>
          </cell>
          <cell r="F94" t="str">
            <v>0,00</v>
          </cell>
          <cell r="G94" t="str">
            <v>27,98</v>
          </cell>
          <cell r="H94">
            <v>0</v>
          </cell>
          <cell r="I94">
            <v>27.98</v>
          </cell>
          <cell r="J94">
            <v>0</v>
          </cell>
          <cell r="K94">
            <v>27.98</v>
          </cell>
          <cell r="L94">
            <v>0</v>
          </cell>
          <cell r="M94">
            <v>0</v>
          </cell>
          <cell r="N94">
            <v>27.98</v>
          </cell>
        </row>
        <row r="95">
          <cell r="B95" t="str">
            <v>1 A 01 395 03</v>
          </cell>
          <cell r="C95" t="str">
            <v>Usinagem de agregados p/ micro-revestimento</v>
          </cell>
          <cell r="D95" t="str">
            <v>m3</v>
          </cell>
          <cell r="E95" t="str">
            <v>33,66</v>
          </cell>
          <cell r="F95" t="str">
            <v>0,00</v>
          </cell>
          <cell r="G95" t="str">
            <v>33,66</v>
          </cell>
          <cell r="H95">
            <v>0</v>
          </cell>
          <cell r="I95">
            <v>33.659999999999997</v>
          </cell>
          <cell r="J95">
            <v>0</v>
          </cell>
          <cell r="K95">
            <v>33.659999999999997</v>
          </cell>
          <cell r="L95">
            <v>0</v>
          </cell>
          <cell r="M95">
            <v>0</v>
          </cell>
          <cell r="N95">
            <v>33.659999999999997</v>
          </cell>
        </row>
        <row r="96">
          <cell r="B96" t="str">
            <v>1 A 01 395 51</v>
          </cell>
          <cell r="C96" t="str">
            <v>Usinagem de brita graduada BC</v>
          </cell>
          <cell r="D96" t="str">
            <v>m3</v>
          </cell>
          <cell r="E96" t="str">
            <v>99,09</v>
          </cell>
          <cell r="F96" t="str">
            <v>0,00</v>
          </cell>
          <cell r="G96" t="str">
            <v>99,09</v>
          </cell>
          <cell r="H96">
            <v>0</v>
          </cell>
          <cell r="I96">
            <v>99.09</v>
          </cell>
          <cell r="J96">
            <v>0</v>
          </cell>
          <cell r="K96">
            <v>99.09</v>
          </cell>
          <cell r="L96">
            <v>0</v>
          </cell>
          <cell r="M96">
            <v>0</v>
          </cell>
          <cell r="N96">
            <v>99.09</v>
          </cell>
        </row>
        <row r="97">
          <cell r="B97" t="str">
            <v>1 A 01 395 52</v>
          </cell>
          <cell r="C97" t="str">
            <v>Usinagem de solo-brita BC</v>
          </cell>
          <cell r="D97" t="str">
            <v>m3</v>
          </cell>
          <cell r="E97" t="str">
            <v>46,20</v>
          </cell>
          <cell r="F97" t="str">
            <v>0,00</v>
          </cell>
          <cell r="G97" t="str">
            <v>46,20</v>
          </cell>
          <cell r="H97">
            <v>0</v>
          </cell>
          <cell r="I97">
            <v>46.2</v>
          </cell>
          <cell r="J97">
            <v>0</v>
          </cell>
          <cell r="K97">
            <v>46.2</v>
          </cell>
          <cell r="L97">
            <v>0</v>
          </cell>
          <cell r="M97">
            <v>0</v>
          </cell>
          <cell r="N97">
            <v>46.2</v>
          </cell>
        </row>
        <row r="98">
          <cell r="B98" t="str">
            <v>1 A 01 395 53</v>
          </cell>
          <cell r="C98" t="str">
            <v>Usinagem de agregados p/ micro-revestimento BC</v>
          </cell>
          <cell r="D98" t="str">
            <v>m3</v>
          </cell>
          <cell r="E98" t="str">
            <v>62,14</v>
          </cell>
          <cell r="F98" t="str">
            <v>0,00</v>
          </cell>
          <cell r="G98" t="str">
            <v>62,14</v>
          </cell>
          <cell r="H98">
            <v>0</v>
          </cell>
          <cell r="I98">
            <v>62.14</v>
          </cell>
          <cell r="J98">
            <v>0</v>
          </cell>
          <cell r="K98">
            <v>62.14</v>
          </cell>
          <cell r="L98">
            <v>0</v>
          </cell>
          <cell r="M98">
            <v>0</v>
          </cell>
          <cell r="N98">
            <v>62.14</v>
          </cell>
        </row>
        <row r="99">
          <cell r="B99" t="str">
            <v>1 A 01 396 01</v>
          </cell>
          <cell r="C99" t="str">
            <v>Usinagem de solo-cimento</v>
          </cell>
          <cell r="D99" t="str">
            <v>m3</v>
          </cell>
          <cell r="E99" t="str">
            <v>85,72</v>
          </cell>
          <cell r="F99" t="str">
            <v>0,00</v>
          </cell>
          <cell r="G99" t="str">
            <v>85,72</v>
          </cell>
          <cell r="H99">
            <v>0</v>
          </cell>
          <cell r="I99">
            <v>85.72</v>
          </cell>
          <cell r="J99">
            <v>0</v>
          </cell>
          <cell r="K99">
            <v>85.72</v>
          </cell>
          <cell r="L99">
            <v>0</v>
          </cell>
          <cell r="M99">
            <v>0</v>
          </cell>
          <cell r="N99">
            <v>85.72</v>
          </cell>
        </row>
        <row r="100">
          <cell r="B100" t="str">
            <v>1 A 01 396 02</v>
          </cell>
          <cell r="C100" t="str">
            <v>Usinagem de solo melhorado com cimento.</v>
          </cell>
          <cell r="D100" t="str">
            <v>m3</v>
          </cell>
          <cell r="E100" t="str">
            <v>47,06</v>
          </cell>
          <cell r="F100" t="str">
            <v>0,00</v>
          </cell>
          <cell r="G100" t="str">
            <v>47,06</v>
          </cell>
          <cell r="H100">
            <v>0</v>
          </cell>
          <cell r="I100">
            <v>47.06</v>
          </cell>
          <cell r="J100">
            <v>0</v>
          </cell>
          <cell r="K100">
            <v>47.06</v>
          </cell>
          <cell r="L100">
            <v>0</v>
          </cell>
          <cell r="M100">
            <v>0</v>
          </cell>
          <cell r="N100">
            <v>47.06</v>
          </cell>
        </row>
        <row r="101">
          <cell r="B101" t="str">
            <v>1 A 01 397 02</v>
          </cell>
          <cell r="C101" t="str">
            <v>Usinagem de P.M.F.</v>
          </cell>
          <cell r="D101" t="str">
            <v>m3</v>
          </cell>
          <cell r="E101" t="str">
            <v>53,24</v>
          </cell>
          <cell r="F101" t="str">
            <v>0,00</v>
          </cell>
          <cell r="G101" t="str">
            <v>53,24</v>
          </cell>
          <cell r="H101">
            <v>0</v>
          </cell>
          <cell r="I101">
            <v>53.24</v>
          </cell>
          <cell r="J101">
            <v>0</v>
          </cell>
          <cell r="K101">
            <v>53.24</v>
          </cell>
          <cell r="L101">
            <v>0</v>
          </cell>
          <cell r="M101">
            <v>0</v>
          </cell>
          <cell r="N101">
            <v>53.24</v>
          </cell>
        </row>
        <row r="102">
          <cell r="B102" t="str">
            <v>1 A 01 397 52</v>
          </cell>
          <cell r="C102" t="str">
            <v>Usinagem de P.M.F. AC/BC</v>
          </cell>
          <cell r="D102" t="str">
            <v>m3</v>
          </cell>
          <cell r="E102" t="str">
            <v>98,38</v>
          </cell>
          <cell r="F102" t="str">
            <v>0,00</v>
          </cell>
          <cell r="G102" t="str">
            <v>98,38</v>
          </cell>
          <cell r="H102">
            <v>0</v>
          </cell>
          <cell r="I102">
            <v>98.38</v>
          </cell>
          <cell r="J102">
            <v>0</v>
          </cell>
          <cell r="K102">
            <v>98.38</v>
          </cell>
          <cell r="L102">
            <v>0</v>
          </cell>
          <cell r="M102">
            <v>0</v>
          </cell>
          <cell r="N102">
            <v>98.38</v>
          </cell>
        </row>
        <row r="103">
          <cell r="B103" t="str">
            <v>1 A 01 398 02</v>
          </cell>
          <cell r="C103" t="str">
            <v>Usinagem de CBUQ p/ reciclagem em usina fixa.</v>
          </cell>
          <cell r="D103" t="str">
            <v>t</v>
          </cell>
          <cell r="E103" t="str">
            <v>37,18</v>
          </cell>
          <cell r="F103" t="str">
            <v>0,00</v>
          </cell>
          <cell r="G103" t="str">
            <v>37,18</v>
          </cell>
          <cell r="H103">
            <v>0</v>
          </cell>
          <cell r="I103">
            <v>37.18</v>
          </cell>
          <cell r="J103">
            <v>0</v>
          </cell>
          <cell r="K103">
            <v>37.18</v>
          </cell>
          <cell r="L103">
            <v>0</v>
          </cell>
          <cell r="M103">
            <v>0</v>
          </cell>
          <cell r="N103">
            <v>37.18</v>
          </cell>
        </row>
        <row r="104">
          <cell r="B104" t="str">
            <v>1 A 01 398 52</v>
          </cell>
          <cell r="C104" t="str">
            <v>Usinagem de CBUQ p/ reciclagem em usina fixa BC</v>
          </cell>
          <cell r="D104" t="str">
            <v>t</v>
          </cell>
          <cell r="E104" t="str">
            <v>46,46</v>
          </cell>
          <cell r="F104" t="str">
            <v>0,00</v>
          </cell>
          <cell r="G104" t="str">
            <v>46,46</v>
          </cell>
          <cell r="H104">
            <v>0</v>
          </cell>
          <cell r="I104">
            <v>46.46</v>
          </cell>
          <cell r="J104">
            <v>0</v>
          </cell>
          <cell r="K104">
            <v>46.46</v>
          </cell>
          <cell r="L104">
            <v>0</v>
          </cell>
          <cell r="M104">
            <v>0</v>
          </cell>
          <cell r="N104">
            <v>46.46</v>
          </cell>
        </row>
        <row r="105">
          <cell r="B105" t="str">
            <v>1 A 01 401 01</v>
          </cell>
          <cell r="C105" t="str">
            <v>Forma comum de madeira</v>
          </cell>
          <cell r="D105" t="str">
            <v>m2</v>
          </cell>
          <cell r="E105" t="str">
            <v>77,41</v>
          </cell>
          <cell r="F105" t="str">
            <v>0,00</v>
          </cell>
          <cell r="G105" t="str">
            <v>77,41</v>
          </cell>
          <cell r="H105">
            <v>0</v>
          </cell>
          <cell r="I105">
            <v>77.41</v>
          </cell>
          <cell r="J105">
            <v>0</v>
          </cell>
          <cell r="K105">
            <v>77.41</v>
          </cell>
          <cell r="L105">
            <v>0</v>
          </cell>
          <cell r="M105">
            <v>0</v>
          </cell>
          <cell r="N105">
            <v>77.41</v>
          </cell>
        </row>
        <row r="106">
          <cell r="B106" t="str">
            <v>1 A 01 402 01</v>
          </cell>
          <cell r="C106" t="str">
            <v>Forma de placa compensada resinada</v>
          </cell>
          <cell r="D106" t="str">
            <v>m2</v>
          </cell>
          <cell r="E106" t="str">
            <v>49,69</v>
          </cell>
          <cell r="F106" t="str">
            <v>0,00</v>
          </cell>
          <cell r="G106" t="str">
            <v>49,69</v>
          </cell>
          <cell r="H106">
            <v>0</v>
          </cell>
          <cell r="I106">
            <v>49.69</v>
          </cell>
          <cell r="J106">
            <v>0</v>
          </cell>
          <cell r="K106">
            <v>49.69</v>
          </cell>
          <cell r="L106">
            <v>0</v>
          </cell>
          <cell r="M106">
            <v>0</v>
          </cell>
          <cell r="N106">
            <v>49.69</v>
          </cell>
        </row>
        <row r="107">
          <cell r="B107" t="str">
            <v>1 A 01 403 01</v>
          </cell>
          <cell r="C107" t="str">
            <v>Forma de placa compensada plastificada</v>
          </cell>
          <cell r="D107" t="str">
            <v>m2</v>
          </cell>
          <cell r="E107" t="str">
            <v>53,69</v>
          </cell>
          <cell r="F107" t="str">
            <v>0,00</v>
          </cell>
          <cell r="G107" t="str">
            <v>53,69</v>
          </cell>
          <cell r="H107">
            <v>0</v>
          </cell>
          <cell r="I107">
            <v>53.69</v>
          </cell>
          <cell r="J107">
            <v>0</v>
          </cell>
          <cell r="K107">
            <v>53.69</v>
          </cell>
          <cell r="L107">
            <v>0</v>
          </cell>
          <cell r="M107">
            <v>0</v>
          </cell>
          <cell r="N107">
            <v>53.69</v>
          </cell>
        </row>
        <row r="108">
          <cell r="B108" t="str">
            <v>1 A 01 404 01</v>
          </cell>
          <cell r="C108" t="str">
            <v>Forma para tubulão</v>
          </cell>
          <cell r="D108" t="str">
            <v>m2</v>
          </cell>
          <cell r="E108" t="str">
            <v>29,21</v>
          </cell>
          <cell r="F108" t="str">
            <v>0,00</v>
          </cell>
          <cell r="G108" t="str">
            <v>29,21</v>
          </cell>
          <cell r="H108">
            <v>0</v>
          </cell>
          <cell r="I108">
            <v>29.21</v>
          </cell>
          <cell r="J108">
            <v>0</v>
          </cell>
          <cell r="K108">
            <v>29.21</v>
          </cell>
          <cell r="L108">
            <v>0</v>
          </cell>
          <cell r="M108">
            <v>0</v>
          </cell>
          <cell r="N108">
            <v>29.21</v>
          </cell>
        </row>
        <row r="109">
          <cell r="B109" t="str">
            <v>1 A 01 405 01</v>
          </cell>
          <cell r="C109" t="str">
            <v>Andaime de madeira</v>
          </cell>
          <cell r="D109" t="str">
            <v>m3</v>
          </cell>
          <cell r="E109" t="str">
            <v>27,50</v>
          </cell>
          <cell r="F109" t="str">
            <v>0,00</v>
          </cell>
          <cell r="G109" t="str">
            <v>27,50</v>
          </cell>
          <cell r="H109">
            <v>0</v>
          </cell>
          <cell r="I109">
            <v>27.5</v>
          </cell>
          <cell r="J109">
            <v>0</v>
          </cell>
          <cell r="K109">
            <v>27.5</v>
          </cell>
          <cell r="L109">
            <v>0</v>
          </cell>
          <cell r="M109">
            <v>0</v>
          </cell>
          <cell r="N109">
            <v>27.5</v>
          </cell>
        </row>
        <row r="110">
          <cell r="B110" t="str">
            <v>1 A 01 407 01</v>
          </cell>
          <cell r="C110" t="str">
            <v>Confecção e lançam. de concreto magro em betoneira</v>
          </cell>
          <cell r="D110" t="str">
            <v>m3</v>
          </cell>
          <cell r="E110" t="str">
            <v>215,14</v>
          </cell>
          <cell r="F110" t="str">
            <v>0,00</v>
          </cell>
          <cell r="G110" t="str">
            <v>215,14</v>
          </cell>
          <cell r="H110">
            <v>0</v>
          </cell>
          <cell r="I110">
            <v>215.14</v>
          </cell>
          <cell r="J110">
            <v>0</v>
          </cell>
          <cell r="K110">
            <v>215.14</v>
          </cell>
          <cell r="L110">
            <v>0</v>
          </cell>
          <cell r="M110">
            <v>0</v>
          </cell>
          <cell r="N110">
            <v>215.14</v>
          </cell>
        </row>
        <row r="111">
          <cell r="B111" t="str">
            <v>1 A 01 407 51</v>
          </cell>
          <cell r="C111" t="str">
            <v>Conf.e lanç. de concreto magro em betoneira AC/BC</v>
          </cell>
          <cell r="D111" t="str">
            <v>m3</v>
          </cell>
          <cell r="E111" t="str">
            <v>272,75</v>
          </cell>
          <cell r="F111" t="str">
            <v>0,00</v>
          </cell>
          <cell r="G111" t="str">
            <v>272,75</v>
          </cell>
          <cell r="H111">
            <v>0</v>
          </cell>
          <cell r="I111">
            <v>272.75</v>
          </cell>
          <cell r="J111">
            <v>0</v>
          </cell>
          <cell r="K111">
            <v>272.75</v>
          </cell>
          <cell r="L111">
            <v>0</v>
          </cell>
          <cell r="M111">
            <v>0</v>
          </cell>
          <cell r="N111">
            <v>272.75</v>
          </cell>
        </row>
        <row r="112">
          <cell r="B112" t="str">
            <v>1 A 01 410 01</v>
          </cell>
          <cell r="C112" t="str">
            <v>Concreto fck=10MPa contr raz uso geral conf e lanç</v>
          </cell>
          <cell r="D112" t="str">
            <v>m3</v>
          </cell>
          <cell r="E112" t="str">
            <v>264,41</v>
          </cell>
          <cell r="F112" t="str">
            <v>0,00</v>
          </cell>
          <cell r="G112" t="str">
            <v>264,41</v>
          </cell>
          <cell r="H112">
            <v>0</v>
          </cell>
          <cell r="I112">
            <v>264.41000000000003</v>
          </cell>
          <cell r="J112">
            <v>0</v>
          </cell>
          <cell r="K112">
            <v>264.41000000000003</v>
          </cell>
          <cell r="L112">
            <v>0</v>
          </cell>
          <cell r="M112">
            <v>0</v>
          </cell>
          <cell r="N112">
            <v>264.41000000000003</v>
          </cell>
        </row>
        <row r="113">
          <cell r="B113" t="str">
            <v>1 A 01 410 51</v>
          </cell>
          <cell r="C113" t="str">
            <v>Concr.fck=10MPa c.raz uso ger conf/lanç AC/BC</v>
          </cell>
          <cell r="D113" t="str">
            <v>m3</v>
          </cell>
          <cell r="E113" t="str">
            <v>316,84</v>
          </cell>
          <cell r="F113" t="str">
            <v>0,00</v>
          </cell>
          <cell r="G113" t="str">
            <v>316,84</v>
          </cell>
          <cell r="H113">
            <v>0</v>
          </cell>
          <cell r="I113">
            <v>316.83999999999997</v>
          </cell>
          <cell r="J113">
            <v>0</v>
          </cell>
          <cell r="K113">
            <v>316.83999999999997</v>
          </cell>
          <cell r="L113">
            <v>0</v>
          </cell>
          <cell r="M113">
            <v>0</v>
          </cell>
          <cell r="N113">
            <v>316.83999999999997</v>
          </cell>
        </row>
        <row r="114">
          <cell r="B114" t="str">
            <v>1 A 01 412 01</v>
          </cell>
          <cell r="C114" t="str">
            <v>Concreto fck=15MPa contr raz uso geral conf e lanç</v>
          </cell>
          <cell r="D114" t="str">
            <v>m3</v>
          </cell>
          <cell r="E114" t="str">
            <v>264,43</v>
          </cell>
          <cell r="F114" t="str">
            <v>0,00</v>
          </cell>
          <cell r="G114" t="str">
            <v>264,43</v>
          </cell>
          <cell r="H114">
            <v>0</v>
          </cell>
          <cell r="I114">
            <v>264.43</v>
          </cell>
          <cell r="J114">
            <v>0</v>
          </cell>
          <cell r="K114">
            <v>264.43</v>
          </cell>
          <cell r="L114">
            <v>0</v>
          </cell>
          <cell r="M114">
            <v>0</v>
          </cell>
          <cell r="N114">
            <v>264.43</v>
          </cell>
        </row>
        <row r="115">
          <cell r="B115" t="str">
            <v>1 A 01 412 51</v>
          </cell>
          <cell r="C115" t="str">
            <v>Concr.fck=15MPa c.raz uso ger conf/lanç AC/BC</v>
          </cell>
          <cell r="D115" t="str">
            <v>m3</v>
          </cell>
          <cell r="E115" t="str">
            <v>317,00</v>
          </cell>
          <cell r="F115" t="str">
            <v>0,00</v>
          </cell>
          <cell r="G115" t="str">
            <v>317,00</v>
          </cell>
          <cell r="H115">
            <v>0</v>
          </cell>
          <cell r="I115">
            <v>317</v>
          </cell>
          <cell r="J115">
            <v>0</v>
          </cell>
          <cell r="K115">
            <v>317</v>
          </cell>
          <cell r="L115">
            <v>0</v>
          </cell>
          <cell r="M115">
            <v>0</v>
          </cell>
          <cell r="N115">
            <v>317</v>
          </cell>
        </row>
        <row r="116">
          <cell r="B116" t="str">
            <v>1 A 01 415 01</v>
          </cell>
          <cell r="C116" t="str">
            <v>Concr estr fck=15MPa contr raz uso ger conf e lanç</v>
          </cell>
          <cell r="D116" t="str">
            <v>m3</v>
          </cell>
          <cell r="E116" t="str">
            <v>264,43</v>
          </cell>
          <cell r="F116" t="str">
            <v>0,00</v>
          </cell>
          <cell r="G116" t="str">
            <v>264,43</v>
          </cell>
          <cell r="H116">
            <v>0</v>
          </cell>
          <cell r="I116">
            <v>264.43</v>
          </cell>
          <cell r="J116">
            <v>0</v>
          </cell>
          <cell r="K116">
            <v>264.43</v>
          </cell>
          <cell r="L116">
            <v>0</v>
          </cell>
          <cell r="M116">
            <v>0</v>
          </cell>
          <cell r="N116">
            <v>264.43</v>
          </cell>
        </row>
        <row r="117">
          <cell r="B117" t="str">
            <v>1 A 01 415 51</v>
          </cell>
          <cell r="C117" t="str">
            <v>Concr estr fck=15MPa c.raz uso ger conf/lanç AC/BC</v>
          </cell>
          <cell r="D117" t="str">
            <v>m3</v>
          </cell>
          <cell r="E117" t="str">
            <v>317,00</v>
          </cell>
          <cell r="F117" t="str">
            <v>0,00</v>
          </cell>
          <cell r="G117" t="str">
            <v>317,00</v>
          </cell>
          <cell r="H117">
            <v>0</v>
          </cell>
          <cell r="I117">
            <v>317</v>
          </cell>
          <cell r="J117">
            <v>0</v>
          </cell>
          <cell r="K117">
            <v>317</v>
          </cell>
          <cell r="L117">
            <v>0</v>
          </cell>
          <cell r="M117">
            <v>0</v>
          </cell>
          <cell r="N117">
            <v>317</v>
          </cell>
        </row>
        <row r="118">
          <cell r="B118" t="str">
            <v>1 A 01 418 01</v>
          </cell>
          <cell r="C118" t="str">
            <v>Concr estr fck=18MPa contr raz uso ger conf e lanç</v>
          </cell>
          <cell r="D118" t="str">
            <v>m3</v>
          </cell>
          <cell r="E118" t="str">
            <v>265,22</v>
          </cell>
          <cell r="F118" t="str">
            <v>0,00</v>
          </cell>
          <cell r="G118" t="str">
            <v>265,22</v>
          </cell>
          <cell r="H118">
            <v>0</v>
          </cell>
          <cell r="I118">
            <v>265.22000000000003</v>
          </cell>
          <cell r="J118">
            <v>0</v>
          </cell>
          <cell r="K118">
            <v>265.22000000000003</v>
          </cell>
          <cell r="L118">
            <v>0</v>
          </cell>
          <cell r="M118">
            <v>0</v>
          </cell>
          <cell r="N118">
            <v>265.22000000000003</v>
          </cell>
        </row>
        <row r="119">
          <cell r="B119" t="str">
            <v>1 A 01 418 51</v>
          </cell>
          <cell r="C119" t="str">
            <v>Concr.estr fck=18MPa c.raz uso ger conf/lanç AC/BC</v>
          </cell>
          <cell r="D119" t="str">
            <v>m3</v>
          </cell>
          <cell r="E119" t="str">
            <v>317,75</v>
          </cell>
          <cell r="F119" t="str">
            <v>0,00</v>
          </cell>
          <cell r="G119" t="str">
            <v>317,75</v>
          </cell>
          <cell r="H119">
            <v>0</v>
          </cell>
          <cell r="I119">
            <v>317.75</v>
          </cell>
          <cell r="J119">
            <v>0</v>
          </cell>
          <cell r="K119">
            <v>317.75</v>
          </cell>
          <cell r="L119">
            <v>0</v>
          </cell>
          <cell r="M119">
            <v>0</v>
          </cell>
          <cell r="N119">
            <v>317.75</v>
          </cell>
        </row>
        <row r="120">
          <cell r="B120" t="str">
            <v>1 A 01 422 01</v>
          </cell>
          <cell r="C120" t="str">
            <v>Concr estr fck=25MPa contr raz uso ger conf e lanç</v>
          </cell>
          <cell r="D120" t="str">
            <v>m3</v>
          </cell>
          <cell r="E120" t="str">
            <v>279,69</v>
          </cell>
          <cell r="F120" t="str">
            <v>0,00</v>
          </cell>
          <cell r="G120" t="str">
            <v>279,69</v>
          </cell>
          <cell r="H120">
            <v>0</v>
          </cell>
          <cell r="I120">
            <v>279.69</v>
          </cell>
          <cell r="J120">
            <v>0</v>
          </cell>
          <cell r="K120">
            <v>279.69</v>
          </cell>
          <cell r="L120">
            <v>0</v>
          </cell>
          <cell r="M120">
            <v>0</v>
          </cell>
          <cell r="N120">
            <v>279.69</v>
          </cell>
        </row>
        <row r="121">
          <cell r="B121" t="str">
            <v>1 A 01 422 51</v>
          </cell>
          <cell r="C121" t="str">
            <v>Concr.estr.fck=25MPa c.raz uso ger conf/lanç AC/BC</v>
          </cell>
          <cell r="D121" t="str">
            <v>m3</v>
          </cell>
          <cell r="E121" t="str">
            <v>331,22</v>
          </cell>
          <cell r="F121" t="str">
            <v>0,00</v>
          </cell>
          <cell r="G121" t="str">
            <v>331,22</v>
          </cell>
          <cell r="H121">
            <v>0</v>
          </cell>
          <cell r="I121">
            <v>331.22</v>
          </cell>
          <cell r="J121">
            <v>0</v>
          </cell>
          <cell r="K121">
            <v>331.22</v>
          </cell>
          <cell r="L121">
            <v>0</v>
          </cell>
          <cell r="M121">
            <v>0</v>
          </cell>
          <cell r="N121">
            <v>331.22</v>
          </cell>
        </row>
        <row r="122">
          <cell r="B122" t="str">
            <v>1 A 01 423 00</v>
          </cell>
          <cell r="C122" t="str">
            <v>Concreto fck=18MPa para pré-moldados (tubos)</v>
          </cell>
          <cell r="D122" t="str">
            <v>m3</v>
          </cell>
          <cell r="E122" t="str">
            <v>265,75</v>
          </cell>
          <cell r="F122" t="str">
            <v>0,00</v>
          </cell>
          <cell r="G122" t="str">
            <v>265,75</v>
          </cell>
          <cell r="H122">
            <v>0</v>
          </cell>
          <cell r="I122">
            <v>265.75</v>
          </cell>
          <cell r="J122">
            <v>0</v>
          </cell>
          <cell r="K122">
            <v>265.75</v>
          </cell>
          <cell r="L122">
            <v>0</v>
          </cell>
          <cell r="M122">
            <v>0</v>
          </cell>
          <cell r="N122">
            <v>265.75</v>
          </cell>
        </row>
        <row r="123">
          <cell r="B123" t="str">
            <v>1 A 01 423 50</v>
          </cell>
          <cell r="C123" t="str">
            <v>Concr.fck=18MPa para pré-moldados (tubos) AC/BC</v>
          </cell>
          <cell r="D123" t="str">
            <v>m3</v>
          </cell>
          <cell r="E123" t="str">
            <v>318,28</v>
          </cell>
          <cell r="F123" t="str">
            <v>0,00</v>
          </cell>
          <cell r="G123" t="str">
            <v>318,28</v>
          </cell>
          <cell r="H123">
            <v>0</v>
          </cell>
          <cell r="I123">
            <v>318.27999999999997</v>
          </cell>
          <cell r="J123">
            <v>0</v>
          </cell>
          <cell r="K123">
            <v>318.27999999999997</v>
          </cell>
          <cell r="L123">
            <v>0</v>
          </cell>
          <cell r="M123">
            <v>0</v>
          </cell>
          <cell r="N123">
            <v>318.27999999999997</v>
          </cell>
        </row>
        <row r="124">
          <cell r="B124" t="str">
            <v>1 A 01 424 00</v>
          </cell>
          <cell r="C124" t="str">
            <v>Concreto poroso para pré-moldados (tubos)</v>
          </cell>
          <cell r="D124" t="str">
            <v>m3</v>
          </cell>
          <cell r="E124" t="str">
            <v>288,32</v>
          </cell>
          <cell r="F124" t="str">
            <v>0,00</v>
          </cell>
          <cell r="G124" t="str">
            <v>288,32</v>
          </cell>
          <cell r="H124">
            <v>0</v>
          </cell>
          <cell r="I124">
            <v>288.32</v>
          </cell>
          <cell r="J124">
            <v>0</v>
          </cell>
          <cell r="K124">
            <v>288.32</v>
          </cell>
          <cell r="L124">
            <v>0</v>
          </cell>
          <cell r="M124">
            <v>0</v>
          </cell>
          <cell r="N124">
            <v>288.32</v>
          </cell>
        </row>
        <row r="125">
          <cell r="B125" t="str">
            <v>1 A 01 424 50</v>
          </cell>
          <cell r="C125" t="str">
            <v>Concreto poroso para pré-moldados (tubos) AC/BC</v>
          </cell>
          <cell r="D125" t="str">
            <v>m3</v>
          </cell>
          <cell r="E125" t="str">
            <v>334,99</v>
          </cell>
          <cell r="F125" t="str">
            <v>0,00</v>
          </cell>
          <cell r="G125" t="str">
            <v>334,99</v>
          </cell>
          <cell r="H125">
            <v>0</v>
          </cell>
          <cell r="I125">
            <v>334.99</v>
          </cell>
          <cell r="J125">
            <v>0</v>
          </cell>
          <cell r="K125">
            <v>334.99</v>
          </cell>
          <cell r="L125">
            <v>0</v>
          </cell>
          <cell r="M125">
            <v>0</v>
          </cell>
          <cell r="N125">
            <v>334.99</v>
          </cell>
        </row>
        <row r="126">
          <cell r="B126" t="str">
            <v>1 A 01 450 01</v>
          </cell>
          <cell r="C126" t="str">
            <v>Escoramento de bueiros celulares</v>
          </cell>
          <cell r="D126" t="str">
            <v>m3</v>
          </cell>
          <cell r="E126" t="str">
            <v>53,43</v>
          </cell>
          <cell r="F126" t="str">
            <v>0,00</v>
          </cell>
          <cell r="G126" t="str">
            <v>53,43</v>
          </cell>
          <cell r="H126">
            <v>0</v>
          </cell>
          <cell r="I126">
            <v>53.43</v>
          </cell>
          <cell r="J126">
            <v>0</v>
          </cell>
          <cell r="K126">
            <v>53.43</v>
          </cell>
          <cell r="L126">
            <v>0</v>
          </cell>
          <cell r="M126">
            <v>0</v>
          </cell>
          <cell r="N126">
            <v>53.43</v>
          </cell>
        </row>
        <row r="127">
          <cell r="B127" t="str">
            <v>1 A 01 512 10</v>
          </cell>
          <cell r="C127" t="str">
            <v>Concreto ciclópico fck=15 MPa</v>
          </cell>
          <cell r="D127" t="str">
            <v>m3</v>
          </cell>
          <cell r="E127" t="str">
            <v>208,23</v>
          </cell>
          <cell r="F127" t="str">
            <v>0,00</v>
          </cell>
          <cell r="G127" t="str">
            <v>208,23</v>
          </cell>
          <cell r="H127">
            <v>0</v>
          </cell>
          <cell r="I127">
            <v>208.23</v>
          </cell>
          <cell r="J127">
            <v>0</v>
          </cell>
          <cell r="K127">
            <v>208.23</v>
          </cell>
          <cell r="L127">
            <v>0</v>
          </cell>
          <cell r="M127">
            <v>0</v>
          </cell>
          <cell r="N127">
            <v>208.23</v>
          </cell>
        </row>
        <row r="128">
          <cell r="B128" t="str">
            <v>1 A 01 512 60</v>
          </cell>
          <cell r="C128" t="str">
            <v>Concreto ciclópico fck=15 MPa AC/BC/PC</v>
          </cell>
          <cell r="D128" t="str">
            <v>m3</v>
          </cell>
          <cell r="E128" t="str">
            <v>255,34</v>
          </cell>
          <cell r="F128" t="str">
            <v>0,00</v>
          </cell>
          <cell r="G128" t="str">
            <v>255,34</v>
          </cell>
          <cell r="H128">
            <v>0</v>
          </cell>
          <cell r="I128">
            <v>255.34</v>
          </cell>
          <cell r="J128">
            <v>0</v>
          </cell>
          <cell r="K128">
            <v>255.34</v>
          </cell>
          <cell r="L128">
            <v>0</v>
          </cell>
          <cell r="M128">
            <v>0</v>
          </cell>
          <cell r="N128">
            <v>255.34</v>
          </cell>
        </row>
        <row r="129">
          <cell r="B129" t="str">
            <v>1 A 01 515 10</v>
          </cell>
          <cell r="C129" t="str">
            <v>Concreto ciclópico fck=15 MPa</v>
          </cell>
          <cell r="D129" t="str">
            <v>m3</v>
          </cell>
          <cell r="E129" t="str">
            <v>208,23</v>
          </cell>
          <cell r="F129" t="str">
            <v>0,00</v>
          </cell>
          <cell r="G129" t="str">
            <v>208,23</v>
          </cell>
          <cell r="H129">
            <v>0</v>
          </cell>
          <cell r="I129">
            <v>208.23</v>
          </cell>
          <cell r="J129">
            <v>0</v>
          </cell>
          <cell r="K129">
            <v>208.23</v>
          </cell>
          <cell r="L129">
            <v>0</v>
          </cell>
          <cell r="M129">
            <v>0</v>
          </cell>
          <cell r="N129">
            <v>208.23</v>
          </cell>
        </row>
        <row r="130">
          <cell r="B130" t="str">
            <v>1 A 01 515 60</v>
          </cell>
          <cell r="C130" t="str">
            <v>Concreto ciclópico fck=15 MPa AC/BC/PC</v>
          </cell>
          <cell r="D130" t="str">
            <v>m3</v>
          </cell>
          <cell r="E130" t="str">
            <v>255,34</v>
          </cell>
          <cell r="F130" t="str">
            <v>0,00</v>
          </cell>
          <cell r="G130" t="str">
            <v>255,34</v>
          </cell>
          <cell r="H130">
            <v>0</v>
          </cell>
          <cell r="I130">
            <v>255.34</v>
          </cell>
          <cell r="J130">
            <v>0</v>
          </cell>
          <cell r="K130">
            <v>255.34</v>
          </cell>
          <cell r="L130">
            <v>0</v>
          </cell>
          <cell r="M130">
            <v>0</v>
          </cell>
          <cell r="N130">
            <v>255.34</v>
          </cell>
        </row>
        <row r="131">
          <cell r="B131" t="str">
            <v>1 A 01 580 01</v>
          </cell>
          <cell r="C131" t="str">
            <v>Fornecimento, preparo e colocação formas aço CA 60</v>
          </cell>
          <cell r="D131" t="str">
            <v>kg</v>
          </cell>
          <cell r="E131" t="str">
            <v>7,52</v>
          </cell>
          <cell r="F131" t="str">
            <v>0,00</v>
          </cell>
          <cell r="G131" t="str">
            <v>7,52</v>
          </cell>
          <cell r="H131">
            <v>0</v>
          </cell>
          <cell r="I131">
            <v>7.52</v>
          </cell>
          <cell r="J131">
            <v>0</v>
          </cell>
          <cell r="K131">
            <v>7.52</v>
          </cell>
          <cell r="L131">
            <v>0</v>
          </cell>
          <cell r="M131">
            <v>0</v>
          </cell>
          <cell r="N131">
            <v>7.52</v>
          </cell>
        </row>
        <row r="132">
          <cell r="B132" t="str">
            <v>1 A 01 580 02</v>
          </cell>
          <cell r="C132" t="str">
            <v>Fornecimento, preparo e colocação formas aço CA 50</v>
          </cell>
          <cell r="D132" t="str">
            <v>kg</v>
          </cell>
          <cell r="E132" t="str">
            <v>7,34</v>
          </cell>
          <cell r="F132" t="str">
            <v>0,00</v>
          </cell>
          <cell r="G132" t="str">
            <v>7,34</v>
          </cell>
          <cell r="H132">
            <v>0</v>
          </cell>
          <cell r="I132">
            <v>7.34</v>
          </cell>
          <cell r="J132">
            <v>0</v>
          </cell>
          <cell r="K132">
            <v>7.34</v>
          </cell>
          <cell r="L132">
            <v>0</v>
          </cell>
          <cell r="M132">
            <v>0</v>
          </cell>
          <cell r="N132">
            <v>7.34</v>
          </cell>
        </row>
        <row r="133">
          <cell r="B133" t="str">
            <v>1 A 01 580 03</v>
          </cell>
          <cell r="C133" t="str">
            <v>Fornecimento, preparo e colocação formas aço CA 25</v>
          </cell>
          <cell r="D133" t="str">
            <v>kg</v>
          </cell>
          <cell r="E133" t="str">
            <v>7,51</v>
          </cell>
          <cell r="F133" t="str">
            <v>0,00</v>
          </cell>
          <cell r="G133" t="str">
            <v>7,51</v>
          </cell>
          <cell r="H133">
            <v>0</v>
          </cell>
          <cell r="I133">
            <v>7.51</v>
          </cell>
          <cell r="J133">
            <v>0</v>
          </cell>
          <cell r="K133">
            <v>7.51</v>
          </cell>
          <cell r="L133">
            <v>0</v>
          </cell>
          <cell r="M133">
            <v>0</v>
          </cell>
          <cell r="N133">
            <v>7.51</v>
          </cell>
        </row>
        <row r="134">
          <cell r="B134" t="str">
            <v>1 A 01 603 01</v>
          </cell>
          <cell r="C134" t="str">
            <v>Argamassa cimento-areia 1:3</v>
          </cell>
          <cell r="D134" t="str">
            <v>m3</v>
          </cell>
          <cell r="E134" t="str">
            <v>311,38</v>
          </cell>
          <cell r="F134" t="str">
            <v>0,00</v>
          </cell>
          <cell r="G134" t="str">
            <v>311,38</v>
          </cell>
          <cell r="H134">
            <v>0</v>
          </cell>
          <cell r="I134">
            <v>311.38</v>
          </cell>
          <cell r="J134">
            <v>0</v>
          </cell>
          <cell r="K134">
            <v>311.38</v>
          </cell>
          <cell r="L134">
            <v>0</v>
          </cell>
          <cell r="M134">
            <v>0</v>
          </cell>
          <cell r="N134">
            <v>311.38</v>
          </cell>
        </row>
        <row r="135">
          <cell r="B135" t="str">
            <v>1 A 01 603 51</v>
          </cell>
          <cell r="C135" t="str">
            <v>Argamassa cimento-areia 1:3 AC</v>
          </cell>
          <cell r="D135" t="str">
            <v>m3</v>
          </cell>
          <cell r="E135" t="str">
            <v>373,14</v>
          </cell>
          <cell r="F135" t="str">
            <v>0,00</v>
          </cell>
          <cell r="G135" t="str">
            <v>373,14</v>
          </cell>
          <cell r="H135">
            <v>0</v>
          </cell>
          <cell r="I135">
            <v>373.14</v>
          </cell>
          <cell r="J135">
            <v>0</v>
          </cell>
          <cell r="K135">
            <v>373.14</v>
          </cell>
          <cell r="L135">
            <v>0</v>
          </cell>
          <cell r="M135">
            <v>0</v>
          </cell>
          <cell r="N135">
            <v>373.14</v>
          </cell>
        </row>
        <row r="136">
          <cell r="B136" t="str">
            <v>1 A 01 604 01</v>
          </cell>
          <cell r="C136" t="str">
            <v>Argamassa cimento-areia 1:4</v>
          </cell>
          <cell r="D136" t="str">
            <v>m3</v>
          </cell>
          <cell r="E136" t="str">
            <v>259,21</v>
          </cell>
          <cell r="F136" t="str">
            <v>0,00</v>
          </cell>
          <cell r="G136" t="str">
            <v>259,21</v>
          </cell>
          <cell r="H136">
            <v>0</v>
          </cell>
          <cell r="I136">
            <v>259.20999999999998</v>
          </cell>
          <cell r="J136">
            <v>0</v>
          </cell>
          <cell r="K136">
            <v>259.20999999999998</v>
          </cell>
          <cell r="L136">
            <v>0</v>
          </cell>
          <cell r="M136">
            <v>0</v>
          </cell>
          <cell r="N136">
            <v>259.20999999999998</v>
          </cell>
        </row>
        <row r="137">
          <cell r="B137" t="str">
            <v>1 A 01 604 51</v>
          </cell>
          <cell r="C137" t="str">
            <v>Argamassa cimento-areia 1:4 AC</v>
          </cell>
          <cell r="D137" t="str">
            <v>m3</v>
          </cell>
          <cell r="E137" t="str">
            <v>321,99</v>
          </cell>
          <cell r="F137" t="str">
            <v>0,00</v>
          </cell>
          <cell r="G137" t="str">
            <v>321,99</v>
          </cell>
          <cell r="H137">
            <v>0</v>
          </cell>
          <cell r="I137">
            <v>321.99</v>
          </cell>
          <cell r="J137">
            <v>0</v>
          </cell>
          <cell r="K137">
            <v>321.99</v>
          </cell>
          <cell r="L137">
            <v>0</v>
          </cell>
          <cell r="M137">
            <v>0</v>
          </cell>
          <cell r="N137">
            <v>321.99</v>
          </cell>
        </row>
        <row r="138">
          <cell r="B138" t="str">
            <v>1 A 01 606 01</v>
          </cell>
          <cell r="C138" t="str">
            <v>Argamassa cimento-areia 1:6</v>
          </cell>
          <cell r="D138" t="str">
            <v>m3</v>
          </cell>
          <cell r="E138" t="str">
            <v>217,64</v>
          </cell>
          <cell r="F138" t="str">
            <v>0,00</v>
          </cell>
          <cell r="G138" t="str">
            <v>217,64</v>
          </cell>
          <cell r="H138">
            <v>0</v>
          </cell>
          <cell r="I138">
            <v>217.64</v>
          </cell>
          <cell r="J138">
            <v>0</v>
          </cell>
          <cell r="K138">
            <v>217.64</v>
          </cell>
          <cell r="L138">
            <v>0</v>
          </cell>
          <cell r="M138">
            <v>0</v>
          </cell>
          <cell r="N138">
            <v>217.64</v>
          </cell>
        </row>
        <row r="139">
          <cell r="B139" t="str">
            <v>1 A 01 606 51</v>
          </cell>
          <cell r="C139" t="str">
            <v>Argamassa cimento-areia 1:6 AC</v>
          </cell>
          <cell r="D139" t="str">
            <v>m3</v>
          </cell>
          <cell r="E139" t="str">
            <v>279,40</v>
          </cell>
          <cell r="F139" t="str">
            <v>0,00</v>
          </cell>
          <cell r="G139" t="str">
            <v>279,40</v>
          </cell>
          <cell r="H139">
            <v>0</v>
          </cell>
          <cell r="I139">
            <v>279.39999999999998</v>
          </cell>
          <cell r="J139">
            <v>0</v>
          </cell>
          <cell r="K139">
            <v>279.39999999999998</v>
          </cell>
          <cell r="L139">
            <v>0</v>
          </cell>
          <cell r="M139">
            <v>0</v>
          </cell>
          <cell r="N139">
            <v>279.39999999999998</v>
          </cell>
        </row>
        <row r="140">
          <cell r="B140" t="str">
            <v>1 A 01 620 01</v>
          </cell>
          <cell r="C140" t="str">
            <v>Argamassa cimento-solo 1:10</v>
          </cell>
          <cell r="D140" t="str">
            <v>m3</v>
          </cell>
          <cell r="E140" t="str">
            <v>152,53</v>
          </cell>
          <cell r="F140" t="str">
            <v>0,00</v>
          </cell>
          <cell r="G140" t="str">
            <v>152,53</v>
          </cell>
          <cell r="H140">
            <v>0</v>
          </cell>
          <cell r="I140">
            <v>152.53</v>
          </cell>
          <cell r="J140">
            <v>0</v>
          </cell>
          <cell r="K140">
            <v>152.53</v>
          </cell>
          <cell r="L140">
            <v>0</v>
          </cell>
          <cell r="M140">
            <v>0</v>
          </cell>
          <cell r="N140">
            <v>152.53</v>
          </cell>
        </row>
        <row r="141">
          <cell r="B141" t="str">
            <v>1 A 01 653 00</v>
          </cell>
          <cell r="C141" t="str">
            <v>Usinagem para sub-base de concreto rolado</v>
          </cell>
          <cell r="D141" t="str">
            <v>m3</v>
          </cell>
          <cell r="E141" t="str">
            <v>98,94</v>
          </cell>
          <cell r="F141" t="str">
            <v>0,00</v>
          </cell>
          <cell r="G141" t="str">
            <v>98,94</v>
          </cell>
          <cell r="H141">
            <v>0</v>
          </cell>
          <cell r="I141">
            <v>98.94</v>
          </cell>
          <cell r="J141">
            <v>0</v>
          </cell>
          <cell r="K141">
            <v>98.94</v>
          </cell>
          <cell r="L141">
            <v>0</v>
          </cell>
          <cell r="M141">
            <v>0</v>
          </cell>
          <cell r="N141">
            <v>98.94</v>
          </cell>
        </row>
        <row r="142">
          <cell r="B142" t="str">
            <v>1 A 01 653 50</v>
          </cell>
          <cell r="C142" t="str">
            <v>Usinagem p/ sub-base de concreto rolado AC/BC</v>
          </cell>
          <cell r="D142" t="str">
            <v>m3</v>
          </cell>
          <cell r="E142" t="str">
            <v>142,22</v>
          </cell>
          <cell r="F142" t="str">
            <v>0,00</v>
          </cell>
          <cell r="G142" t="str">
            <v>142,22</v>
          </cell>
          <cell r="H142">
            <v>0</v>
          </cell>
          <cell r="I142">
            <v>142.22</v>
          </cell>
          <cell r="J142">
            <v>0</v>
          </cell>
          <cell r="K142">
            <v>142.22</v>
          </cell>
          <cell r="L142">
            <v>0</v>
          </cell>
          <cell r="M142">
            <v>0</v>
          </cell>
          <cell r="N142">
            <v>142.22</v>
          </cell>
        </row>
        <row r="143">
          <cell r="B143" t="str">
            <v>1 A 01 654 00</v>
          </cell>
          <cell r="C143" t="str">
            <v>Usinagem p/ sub-base de concr. de cimento portland</v>
          </cell>
          <cell r="D143" t="str">
            <v>m3</v>
          </cell>
          <cell r="E143" t="str">
            <v>140,04</v>
          </cell>
          <cell r="F143" t="str">
            <v>0,00</v>
          </cell>
          <cell r="G143" t="str">
            <v>140,04</v>
          </cell>
          <cell r="H143">
            <v>0</v>
          </cell>
          <cell r="I143">
            <v>140.04</v>
          </cell>
          <cell r="J143">
            <v>0</v>
          </cell>
          <cell r="K143">
            <v>140.04</v>
          </cell>
          <cell r="L143">
            <v>0</v>
          </cell>
          <cell r="M143">
            <v>0</v>
          </cell>
          <cell r="N143">
            <v>140.04</v>
          </cell>
        </row>
        <row r="144">
          <cell r="B144" t="str">
            <v>1 A 01 654 50</v>
          </cell>
          <cell r="C144" t="str">
            <v>Usinagem p/sub-base de concr.cimento portl. AC/BC</v>
          </cell>
          <cell r="D144" t="str">
            <v>m3</v>
          </cell>
          <cell r="E144" t="str">
            <v>183,32</v>
          </cell>
          <cell r="F144" t="str">
            <v>0,00</v>
          </cell>
          <cell r="G144" t="str">
            <v>183,32</v>
          </cell>
          <cell r="H144">
            <v>0</v>
          </cell>
          <cell r="I144">
            <v>183.32</v>
          </cell>
          <cell r="J144">
            <v>0</v>
          </cell>
          <cell r="K144">
            <v>183.32</v>
          </cell>
          <cell r="L144">
            <v>0</v>
          </cell>
          <cell r="M144">
            <v>0</v>
          </cell>
          <cell r="N144">
            <v>183.32</v>
          </cell>
        </row>
        <row r="145">
          <cell r="B145" t="str">
            <v>1 A 01 656 00</v>
          </cell>
          <cell r="C145" t="str">
            <v>Usinagem p/ conc. de cim. portland c/ forma desliz</v>
          </cell>
          <cell r="D145" t="str">
            <v>m3</v>
          </cell>
          <cell r="E145" t="str">
            <v>182,33</v>
          </cell>
          <cell r="F145" t="str">
            <v>0,00</v>
          </cell>
          <cell r="G145" t="str">
            <v>182,33</v>
          </cell>
          <cell r="H145">
            <v>0</v>
          </cell>
          <cell r="I145">
            <v>182.33</v>
          </cell>
          <cell r="J145">
            <v>0</v>
          </cell>
          <cell r="K145">
            <v>182.33</v>
          </cell>
          <cell r="L145">
            <v>0</v>
          </cell>
          <cell r="M145">
            <v>0</v>
          </cell>
          <cell r="N145">
            <v>182.33</v>
          </cell>
        </row>
        <row r="146">
          <cell r="B146" t="str">
            <v>1 A 01 656 01</v>
          </cell>
          <cell r="C146" t="str">
            <v>Usinagem de conc. c/ cim. portland p/ pav. rígido</v>
          </cell>
          <cell r="D146" t="str">
            <v>m3</v>
          </cell>
          <cell r="E146" t="str">
            <v>210,14</v>
          </cell>
          <cell r="F146" t="str">
            <v>0,00</v>
          </cell>
          <cell r="G146" t="str">
            <v>210,14</v>
          </cell>
          <cell r="H146">
            <v>0</v>
          </cell>
          <cell r="I146">
            <v>210.14</v>
          </cell>
          <cell r="J146">
            <v>0</v>
          </cell>
          <cell r="K146">
            <v>210.14</v>
          </cell>
          <cell r="L146">
            <v>0</v>
          </cell>
          <cell r="M146">
            <v>0</v>
          </cell>
          <cell r="N146">
            <v>210.14</v>
          </cell>
        </row>
        <row r="147">
          <cell r="B147" t="str">
            <v>1 A 01 656 50</v>
          </cell>
          <cell r="C147" t="str">
            <v>Usinagem p/ conc.cim.portl.c/ forma desliz AC/BC</v>
          </cell>
          <cell r="D147" t="str">
            <v>m3</v>
          </cell>
          <cell r="E147" t="str">
            <v>234,55</v>
          </cell>
          <cell r="F147" t="str">
            <v>0,00</v>
          </cell>
          <cell r="G147" t="str">
            <v>234,55</v>
          </cell>
          <cell r="H147">
            <v>0</v>
          </cell>
          <cell r="I147">
            <v>234.55</v>
          </cell>
          <cell r="J147">
            <v>0</v>
          </cell>
          <cell r="K147">
            <v>234.55</v>
          </cell>
          <cell r="L147">
            <v>0</v>
          </cell>
          <cell r="M147">
            <v>0</v>
          </cell>
          <cell r="N147">
            <v>234.55</v>
          </cell>
        </row>
        <row r="148">
          <cell r="B148" t="str">
            <v>1 A 01 656 51</v>
          </cell>
          <cell r="C148" t="str">
            <v>Usinagem de conc. c/ cim. port.p/ pav.rígido AC/BC</v>
          </cell>
          <cell r="D148" t="str">
            <v>m3</v>
          </cell>
          <cell r="E148" t="str">
            <v>261,04</v>
          </cell>
          <cell r="F148" t="str">
            <v>0,00</v>
          </cell>
          <cell r="G148" t="str">
            <v>261,04</v>
          </cell>
          <cell r="H148">
            <v>0</v>
          </cell>
          <cell r="I148">
            <v>261.04000000000002</v>
          </cell>
          <cell r="J148">
            <v>0</v>
          </cell>
          <cell r="K148">
            <v>261.04000000000002</v>
          </cell>
          <cell r="L148">
            <v>0</v>
          </cell>
          <cell r="M148">
            <v>0</v>
          </cell>
          <cell r="N148">
            <v>261.04000000000002</v>
          </cell>
        </row>
        <row r="149">
          <cell r="B149" t="str">
            <v>1 A 01 657 00</v>
          </cell>
          <cell r="C149" t="str">
            <v>Usinagem p/ conc.cim. portland c/ equip. peq. por.</v>
          </cell>
          <cell r="D149" t="str">
            <v>m3</v>
          </cell>
          <cell r="E149" t="str">
            <v>261,06</v>
          </cell>
          <cell r="F149" t="str">
            <v>0,00</v>
          </cell>
          <cell r="G149" t="str">
            <v>261,06</v>
          </cell>
          <cell r="H149">
            <v>0</v>
          </cell>
          <cell r="I149">
            <v>261.06</v>
          </cell>
          <cell r="J149">
            <v>0</v>
          </cell>
          <cell r="K149">
            <v>261.06</v>
          </cell>
          <cell r="L149">
            <v>0</v>
          </cell>
          <cell r="M149">
            <v>0</v>
          </cell>
          <cell r="N149">
            <v>261.06</v>
          </cell>
        </row>
        <row r="150">
          <cell r="B150" t="str">
            <v>1 A 01 657 50</v>
          </cell>
          <cell r="C150" t="str">
            <v>Usinagem p/conc.cim. portl.c/ equip.peq.por.AC/BC</v>
          </cell>
          <cell r="D150" t="str">
            <v>m3</v>
          </cell>
          <cell r="E150" t="str">
            <v>311,55</v>
          </cell>
          <cell r="F150" t="str">
            <v>0,00</v>
          </cell>
          <cell r="G150" t="str">
            <v>311,55</v>
          </cell>
          <cell r="H150">
            <v>0</v>
          </cell>
          <cell r="I150">
            <v>311.55</v>
          </cell>
          <cell r="J150">
            <v>0</v>
          </cell>
          <cell r="K150">
            <v>311.55</v>
          </cell>
          <cell r="L150">
            <v>0</v>
          </cell>
          <cell r="M150">
            <v>0</v>
          </cell>
          <cell r="N150">
            <v>311.55</v>
          </cell>
        </row>
        <row r="151">
          <cell r="B151" t="str">
            <v>1 A 01 700 00</v>
          </cell>
          <cell r="C151" t="str">
            <v>Fabricação de peças pré mold. de conc. p/ pavim.</v>
          </cell>
          <cell r="D151" t="str">
            <v>m3</v>
          </cell>
          <cell r="E151" t="str">
            <v>308,36</v>
          </cell>
          <cell r="F151" t="str">
            <v>0,00</v>
          </cell>
          <cell r="G151" t="str">
            <v>308,36</v>
          </cell>
          <cell r="H151">
            <v>0</v>
          </cell>
          <cell r="I151">
            <v>308.36</v>
          </cell>
          <cell r="J151">
            <v>0</v>
          </cell>
          <cell r="K151">
            <v>308.36</v>
          </cell>
          <cell r="L151">
            <v>0</v>
          </cell>
          <cell r="M151">
            <v>0</v>
          </cell>
          <cell r="N151">
            <v>308.36</v>
          </cell>
        </row>
        <row r="152">
          <cell r="B152" t="str">
            <v>1 A 01 700 50</v>
          </cell>
          <cell r="C152" t="str">
            <v>Fabric.de peças pré mold.de conc. p/pavim.AC/BC</v>
          </cell>
          <cell r="D152" t="str">
            <v>m3</v>
          </cell>
          <cell r="E152" t="str">
            <v>357,25</v>
          </cell>
          <cell r="F152" t="str">
            <v>0,00</v>
          </cell>
          <cell r="G152" t="str">
            <v>357,25</v>
          </cell>
          <cell r="H152">
            <v>0</v>
          </cell>
          <cell r="I152">
            <v>357.25</v>
          </cell>
          <cell r="J152">
            <v>0</v>
          </cell>
          <cell r="K152">
            <v>357.25</v>
          </cell>
          <cell r="L152">
            <v>0</v>
          </cell>
          <cell r="M152">
            <v>0</v>
          </cell>
          <cell r="N152">
            <v>357.25</v>
          </cell>
        </row>
        <row r="153">
          <cell r="B153" t="str">
            <v>1 A 01 720 00</v>
          </cell>
          <cell r="C153" t="str">
            <v>Concreto fck=18MPa p/ pré-moldados (guarda-corpo)</v>
          </cell>
          <cell r="D153" t="str">
            <v>m3</v>
          </cell>
          <cell r="E153" t="str">
            <v>267,51</v>
          </cell>
          <cell r="F153" t="str">
            <v>0,00</v>
          </cell>
          <cell r="G153" t="str">
            <v>267,51</v>
          </cell>
          <cell r="H153">
            <v>0</v>
          </cell>
          <cell r="I153">
            <v>267.51</v>
          </cell>
          <cell r="J153">
            <v>0</v>
          </cell>
          <cell r="K153">
            <v>267.51</v>
          </cell>
          <cell r="L153">
            <v>0</v>
          </cell>
          <cell r="M153">
            <v>0</v>
          </cell>
          <cell r="N153">
            <v>267.51</v>
          </cell>
        </row>
        <row r="154">
          <cell r="B154" t="str">
            <v>1 A 01 720 01</v>
          </cell>
          <cell r="C154" t="str">
            <v>Guarda-corpo tipo GM, moldado no local</v>
          </cell>
          <cell r="D154" t="str">
            <v>m</v>
          </cell>
          <cell r="E154" t="str">
            <v>267,27</v>
          </cell>
          <cell r="F154" t="str">
            <v>0,00</v>
          </cell>
          <cell r="G154" t="str">
            <v>267,27</v>
          </cell>
          <cell r="H154">
            <v>0</v>
          </cell>
          <cell r="I154">
            <v>267.27</v>
          </cell>
          <cell r="J154">
            <v>0</v>
          </cell>
          <cell r="K154">
            <v>267.27</v>
          </cell>
          <cell r="L154">
            <v>0</v>
          </cell>
          <cell r="M154">
            <v>0</v>
          </cell>
          <cell r="N154">
            <v>267.27</v>
          </cell>
        </row>
        <row r="155">
          <cell r="B155" t="str">
            <v>1 A 01 720 02</v>
          </cell>
          <cell r="C155" t="str">
            <v>Fabricação de Guarda-corpo</v>
          </cell>
          <cell r="D155" t="str">
            <v>m</v>
          </cell>
          <cell r="E155" t="str">
            <v>46,09</v>
          </cell>
          <cell r="F155" t="str">
            <v>0,00</v>
          </cell>
          <cell r="G155" t="str">
            <v>46,09</v>
          </cell>
          <cell r="H155">
            <v>0</v>
          </cell>
          <cell r="I155">
            <v>46.09</v>
          </cell>
          <cell r="J155">
            <v>0</v>
          </cell>
          <cell r="K155">
            <v>46.09</v>
          </cell>
          <cell r="L155">
            <v>0</v>
          </cell>
          <cell r="M155">
            <v>0</v>
          </cell>
          <cell r="N155">
            <v>46.09</v>
          </cell>
        </row>
        <row r="156">
          <cell r="B156" t="str">
            <v>1 A 01 720 50</v>
          </cell>
          <cell r="C156" t="str">
            <v>Concr.fck = 18 mPa p/pré-mold.(guarda-corpo)AC/BC</v>
          </cell>
          <cell r="D156" t="str">
            <v>m3</v>
          </cell>
          <cell r="E156" t="str">
            <v>320,03</v>
          </cell>
          <cell r="F156" t="str">
            <v>0,00</v>
          </cell>
          <cell r="G156" t="str">
            <v>320,03</v>
          </cell>
          <cell r="H156">
            <v>0</v>
          </cell>
          <cell r="I156">
            <v>320.02999999999997</v>
          </cell>
          <cell r="J156">
            <v>0</v>
          </cell>
          <cell r="K156">
            <v>320.02999999999997</v>
          </cell>
          <cell r="L156">
            <v>0</v>
          </cell>
          <cell r="M156">
            <v>0</v>
          </cell>
          <cell r="N156">
            <v>320.02999999999997</v>
          </cell>
        </row>
        <row r="157">
          <cell r="B157" t="str">
            <v>1 A 01 720 51</v>
          </cell>
          <cell r="C157" t="str">
            <v>Guarda-corpo tipo GM, moldado no local AC/BC</v>
          </cell>
          <cell r="D157" t="str">
            <v>m</v>
          </cell>
          <cell r="E157" t="str">
            <v>279,46</v>
          </cell>
          <cell r="F157" t="str">
            <v>0,00</v>
          </cell>
          <cell r="G157" t="str">
            <v>279,46</v>
          </cell>
          <cell r="H157">
            <v>0</v>
          </cell>
          <cell r="I157">
            <v>279.45999999999998</v>
          </cell>
          <cell r="J157">
            <v>0</v>
          </cell>
          <cell r="K157">
            <v>279.45999999999998</v>
          </cell>
          <cell r="L157">
            <v>0</v>
          </cell>
          <cell r="M157">
            <v>0</v>
          </cell>
          <cell r="N157">
            <v>279.45999999999998</v>
          </cell>
        </row>
        <row r="158">
          <cell r="B158" t="str">
            <v>1 A 01 720 52</v>
          </cell>
          <cell r="C158" t="str">
            <v>Fabricação de guarda - corpo AC/BC</v>
          </cell>
          <cell r="D158" t="str">
            <v>m</v>
          </cell>
          <cell r="E158" t="str">
            <v>48,25</v>
          </cell>
          <cell r="F158" t="str">
            <v>0,00</v>
          </cell>
          <cell r="G158" t="str">
            <v>48,25</v>
          </cell>
          <cell r="H158">
            <v>0</v>
          </cell>
          <cell r="I158">
            <v>48.25</v>
          </cell>
          <cell r="J158">
            <v>0</v>
          </cell>
          <cell r="K158">
            <v>48.25</v>
          </cell>
          <cell r="L158">
            <v>0</v>
          </cell>
          <cell r="M158">
            <v>0</v>
          </cell>
          <cell r="N158">
            <v>48.25</v>
          </cell>
        </row>
        <row r="159">
          <cell r="B159" t="str">
            <v>1 A 01 725 01</v>
          </cell>
          <cell r="C159" t="str">
            <v>Fabricação de balizador de concreto</v>
          </cell>
          <cell r="D159" t="str">
            <v>un</v>
          </cell>
          <cell r="E159" t="str">
            <v>16,27</v>
          </cell>
          <cell r="F159" t="str">
            <v>0,00</v>
          </cell>
          <cell r="G159" t="str">
            <v>16,27</v>
          </cell>
          <cell r="H159">
            <v>0</v>
          </cell>
          <cell r="I159">
            <v>16.27</v>
          </cell>
          <cell r="J159">
            <v>0</v>
          </cell>
          <cell r="K159">
            <v>16.27</v>
          </cell>
          <cell r="L159">
            <v>0</v>
          </cell>
          <cell r="M159">
            <v>0</v>
          </cell>
          <cell r="N159">
            <v>16.27</v>
          </cell>
        </row>
        <row r="160">
          <cell r="B160" t="str">
            <v>1 A 01 725 51</v>
          </cell>
          <cell r="C160" t="str">
            <v>Fabricação de balizador de concreto AC/BC</v>
          </cell>
          <cell r="D160" t="str">
            <v>un</v>
          </cell>
          <cell r="E160" t="str">
            <v>16,82</v>
          </cell>
          <cell r="F160" t="str">
            <v>0,00</v>
          </cell>
          <cell r="G160" t="str">
            <v>16,82</v>
          </cell>
          <cell r="H160">
            <v>0</v>
          </cell>
          <cell r="I160">
            <v>16.82</v>
          </cell>
          <cell r="J160">
            <v>0</v>
          </cell>
          <cell r="K160">
            <v>16.82</v>
          </cell>
          <cell r="L160">
            <v>0</v>
          </cell>
          <cell r="M160">
            <v>0</v>
          </cell>
          <cell r="N160">
            <v>16.82</v>
          </cell>
        </row>
        <row r="161">
          <cell r="B161" t="str">
            <v>1 A 01 730 00</v>
          </cell>
          <cell r="C161" t="str">
            <v>Concreto fck=18MPa p/ pré moldados (mourões)</v>
          </cell>
          <cell r="D161" t="str">
            <v>m3</v>
          </cell>
          <cell r="E161" t="str">
            <v>223,75</v>
          </cell>
          <cell r="F161" t="str">
            <v>0,00</v>
          </cell>
          <cell r="G161" t="str">
            <v>223,75</v>
          </cell>
          <cell r="H161">
            <v>0</v>
          </cell>
          <cell r="I161">
            <v>223.75</v>
          </cell>
          <cell r="J161">
            <v>0</v>
          </cell>
          <cell r="K161">
            <v>223.75</v>
          </cell>
          <cell r="L161">
            <v>0</v>
          </cell>
          <cell r="M161">
            <v>0</v>
          </cell>
          <cell r="N161">
            <v>223.75</v>
          </cell>
        </row>
        <row r="162">
          <cell r="B162" t="str">
            <v>1 A 01 730 01</v>
          </cell>
          <cell r="C162" t="str">
            <v>Fabr. mourão de concr. esticador seção quad. 15cm</v>
          </cell>
          <cell r="D162" t="str">
            <v>un</v>
          </cell>
          <cell r="E162" t="str">
            <v>38,81</v>
          </cell>
          <cell r="F162" t="str">
            <v>0,00</v>
          </cell>
          <cell r="G162" t="str">
            <v>38,81</v>
          </cell>
          <cell r="H162">
            <v>0</v>
          </cell>
          <cell r="I162">
            <v>38.81</v>
          </cell>
          <cell r="J162">
            <v>0</v>
          </cell>
          <cell r="K162">
            <v>38.81</v>
          </cell>
          <cell r="L162">
            <v>0</v>
          </cell>
          <cell r="M162">
            <v>0</v>
          </cell>
          <cell r="N162">
            <v>38.81</v>
          </cell>
        </row>
        <row r="163">
          <cell r="B163" t="str">
            <v>1 A 01 730 02</v>
          </cell>
          <cell r="C163" t="str">
            <v>Fabr. mourão de concr esticador seção triang. 15cm</v>
          </cell>
          <cell r="D163" t="str">
            <v>un</v>
          </cell>
          <cell r="E163" t="str">
            <v>26,26</v>
          </cell>
          <cell r="F163" t="str">
            <v>0,00</v>
          </cell>
          <cell r="G163" t="str">
            <v>26,26</v>
          </cell>
          <cell r="H163">
            <v>0</v>
          </cell>
          <cell r="I163">
            <v>26.26</v>
          </cell>
          <cell r="J163">
            <v>0</v>
          </cell>
          <cell r="K163">
            <v>26.26</v>
          </cell>
          <cell r="L163">
            <v>0</v>
          </cell>
          <cell r="M163">
            <v>0</v>
          </cell>
          <cell r="N163">
            <v>26.26</v>
          </cell>
        </row>
        <row r="164">
          <cell r="B164" t="str">
            <v>1 A 01 730 50</v>
          </cell>
          <cell r="C164" t="str">
            <v>Concreto fck=18MPa p/pré moldados (mourões) AC/BC</v>
          </cell>
          <cell r="D164" t="str">
            <v>m3</v>
          </cell>
          <cell r="E164" t="str">
            <v>276,28</v>
          </cell>
          <cell r="F164" t="str">
            <v>0,00</v>
          </cell>
          <cell r="G164" t="str">
            <v>276,28</v>
          </cell>
          <cell r="H164">
            <v>0</v>
          </cell>
          <cell r="I164">
            <v>276.27999999999997</v>
          </cell>
          <cell r="J164">
            <v>0</v>
          </cell>
          <cell r="K164">
            <v>276.27999999999997</v>
          </cell>
          <cell r="L164">
            <v>0</v>
          </cell>
          <cell r="M164">
            <v>0</v>
          </cell>
          <cell r="N164">
            <v>276.27999999999997</v>
          </cell>
        </row>
        <row r="165">
          <cell r="B165" t="str">
            <v>1 A 01 730 51</v>
          </cell>
          <cell r="C165" t="str">
            <v>Fabric.Mourão concr.estic.seção quadr.15cm AC/BC</v>
          </cell>
          <cell r="D165" t="str">
            <v>un</v>
          </cell>
          <cell r="E165" t="str">
            <v>41,41</v>
          </cell>
          <cell r="F165" t="str">
            <v>0,00</v>
          </cell>
          <cell r="G165" t="str">
            <v>41,41</v>
          </cell>
          <cell r="H165">
            <v>0</v>
          </cell>
          <cell r="I165">
            <v>41.41</v>
          </cell>
          <cell r="J165">
            <v>0</v>
          </cell>
          <cell r="K165">
            <v>41.41</v>
          </cell>
          <cell r="L165">
            <v>0</v>
          </cell>
          <cell r="M165">
            <v>0</v>
          </cell>
          <cell r="N165">
            <v>41.41</v>
          </cell>
        </row>
        <row r="166">
          <cell r="B166" t="str">
            <v>1 A 01 730 52</v>
          </cell>
          <cell r="C166" t="str">
            <v>Fabric.Mourão concr.estic.seção triang.15cm AC/BC</v>
          </cell>
          <cell r="D166" t="str">
            <v>un</v>
          </cell>
          <cell r="E166" t="str">
            <v>27,56</v>
          </cell>
          <cell r="F166" t="str">
            <v>0,00</v>
          </cell>
          <cell r="G166" t="str">
            <v>27,56</v>
          </cell>
          <cell r="H166">
            <v>0</v>
          </cell>
          <cell r="I166">
            <v>27.56</v>
          </cell>
          <cell r="J166">
            <v>0</v>
          </cell>
          <cell r="K166">
            <v>27.56</v>
          </cell>
          <cell r="L166">
            <v>0</v>
          </cell>
          <cell r="M166">
            <v>0</v>
          </cell>
          <cell r="N166">
            <v>27.56</v>
          </cell>
        </row>
        <row r="167">
          <cell r="B167" t="str">
            <v>1 A 01 735 01</v>
          </cell>
          <cell r="C167" t="str">
            <v>Fabr. mourão de concreto suporte seção quad. 11cm</v>
          </cell>
          <cell r="D167" t="str">
            <v>un</v>
          </cell>
          <cell r="E167" t="str">
            <v>28,89</v>
          </cell>
          <cell r="F167" t="str">
            <v>0,00</v>
          </cell>
          <cell r="G167" t="str">
            <v>28,89</v>
          </cell>
          <cell r="H167">
            <v>0</v>
          </cell>
          <cell r="I167">
            <v>28.89</v>
          </cell>
          <cell r="J167">
            <v>0</v>
          </cell>
          <cell r="K167">
            <v>28.89</v>
          </cell>
          <cell r="L167">
            <v>0</v>
          </cell>
          <cell r="M167">
            <v>0</v>
          </cell>
          <cell r="N167">
            <v>28.89</v>
          </cell>
        </row>
        <row r="168">
          <cell r="B168" t="str">
            <v>1 A 01 735 02</v>
          </cell>
          <cell r="C168" t="str">
            <v>Fabr. mourão de concr. suporte seção triang. 11cm</v>
          </cell>
          <cell r="D168" t="str">
            <v>un</v>
          </cell>
          <cell r="E168" t="str">
            <v>20,16</v>
          </cell>
          <cell r="F168" t="str">
            <v>0,00</v>
          </cell>
          <cell r="G168" t="str">
            <v>20,16</v>
          </cell>
          <cell r="H168">
            <v>0</v>
          </cell>
          <cell r="I168">
            <v>20.16</v>
          </cell>
          <cell r="J168">
            <v>0</v>
          </cell>
          <cell r="K168">
            <v>20.16</v>
          </cell>
          <cell r="L168">
            <v>0</v>
          </cell>
          <cell r="M168">
            <v>0</v>
          </cell>
          <cell r="N168">
            <v>20.16</v>
          </cell>
        </row>
        <row r="169">
          <cell r="B169" t="str">
            <v>1 A 01 735 51</v>
          </cell>
          <cell r="C169" t="str">
            <v>Fabric.Mourão concr.suporte seção quadr.11cm AC/BC</v>
          </cell>
          <cell r="D169" t="str">
            <v>un</v>
          </cell>
          <cell r="E169" t="str">
            <v>30,23</v>
          </cell>
          <cell r="F169" t="str">
            <v>0,00</v>
          </cell>
          <cell r="G169" t="str">
            <v>30,23</v>
          </cell>
          <cell r="H169">
            <v>0</v>
          </cell>
          <cell r="I169">
            <v>30.23</v>
          </cell>
          <cell r="J169">
            <v>0</v>
          </cell>
          <cell r="K169">
            <v>30.23</v>
          </cell>
          <cell r="L169">
            <v>0</v>
          </cell>
          <cell r="M169">
            <v>0</v>
          </cell>
          <cell r="N169">
            <v>30.23</v>
          </cell>
        </row>
        <row r="170">
          <cell r="B170" t="str">
            <v>1 A 01 735 52</v>
          </cell>
          <cell r="C170" t="str">
            <v>Fabric.Mourão concr.suporte sec.triang.11cm AC/BC</v>
          </cell>
          <cell r="D170" t="str">
            <v>un</v>
          </cell>
          <cell r="E170" t="str">
            <v>20,82</v>
          </cell>
          <cell r="F170" t="str">
            <v>0,00</v>
          </cell>
          <cell r="G170" t="str">
            <v>20,82</v>
          </cell>
          <cell r="H170">
            <v>0</v>
          </cell>
          <cell r="I170">
            <v>20.82</v>
          </cell>
          <cell r="J170">
            <v>0</v>
          </cell>
          <cell r="K170">
            <v>20.82</v>
          </cell>
          <cell r="L170">
            <v>0</v>
          </cell>
          <cell r="M170">
            <v>0</v>
          </cell>
          <cell r="N170">
            <v>20.82</v>
          </cell>
        </row>
        <row r="171">
          <cell r="B171" t="str">
            <v>1 A 01 739 01</v>
          </cell>
          <cell r="C171" t="str">
            <v>Confecção de tubos de concreto D=0,20m</v>
          </cell>
          <cell r="D171" t="str">
            <v>m</v>
          </cell>
          <cell r="E171" t="str">
            <v>17,56</v>
          </cell>
          <cell r="F171" t="str">
            <v>0,00</v>
          </cell>
          <cell r="G171" t="str">
            <v>17,56</v>
          </cell>
          <cell r="H171">
            <v>0</v>
          </cell>
          <cell r="I171">
            <v>17.559999999999999</v>
          </cell>
          <cell r="J171">
            <v>0</v>
          </cell>
          <cell r="K171">
            <v>17.559999999999999</v>
          </cell>
          <cell r="L171">
            <v>0</v>
          </cell>
          <cell r="M171">
            <v>0</v>
          </cell>
          <cell r="N171">
            <v>17.559999999999999</v>
          </cell>
        </row>
        <row r="172">
          <cell r="B172" t="str">
            <v>1 A 01 739 51</v>
          </cell>
          <cell r="C172" t="str">
            <v>Confecção de tubos de concreto D=0,20m AC/BC</v>
          </cell>
          <cell r="D172" t="str">
            <v>m</v>
          </cell>
          <cell r="E172" t="str">
            <v>19,14</v>
          </cell>
          <cell r="F172" t="str">
            <v>0,00</v>
          </cell>
          <cell r="G172" t="str">
            <v>19,14</v>
          </cell>
          <cell r="H172">
            <v>0</v>
          </cell>
          <cell r="I172">
            <v>19.14</v>
          </cell>
          <cell r="J172">
            <v>0</v>
          </cell>
          <cell r="K172">
            <v>19.14</v>
          </cell>
          <cell r="L172">
            <v>0</v>
          </cell>
          <cell r="M172">
            <v>0</v>
          </cell>
          <cell r="N172">
            <v>19.14</v>
          </cell>
        </row>
        <row r="173">
          <cell r="B173" t="str">
            <v>1 A 01 740 01</v>
          </cell>
          <cell r="C173" t="str">
            <v>Confecção de tubos de concreto perfurado D=0,20m</v>
          </cell>
          <cell r="D173" t="str">
            <v>m</v>
          </cell>
          <cell r="E173" t="str">
            <v>18,14</v>
          </cell>
          <cell r="F173" t="str">
            <v>0,00</v>
          </cell>
          <cell r="G173" t="str">
            <v>18,14</v>
          </cell>
          <cell r="H173">
            <v>0</v>
          </cell>
          <cell r="I173">
            <v>18.14</v>
          </cell>
          <cell r="J173">
            <v>0</v>
          </cell>
          <cell r="K173">
            <v>18.14</v>
          </cell>
          <cell r="L173">
            <v>0</v>
          </cell>
          <cell r="M173">
            <v>0</v>
          </cell>
          <cell r="N173">
            <v>18.14</v>
          </cell>
        </row>
        <row r="174">
          <cell r="B174" t="str">
            <v>1 A 01 740 51</v>
          </cell>
          <cell r="C174" t="str">
            <v>Confecção tubos concr.perfurado D=0,20m AC/BC</v>
          </cell>
          <cell r="D174" t="str">
            <v>m</v>
          </cell>
          <cell r="E174" t="str">
            <v>19,73</v>
          </cell>
          <cell r="F174" t="str">
            <v>0,00</v>
          </cell>
          <cell r="G174" t="str">
            <v>19,73</v>
          </cell>
          <cell r="H174">
            <v>0</v>
          </cell>
          <cell r="I174">
            <v>19.73</v>
          </cell>
          <cell r="J174">
            <v>0</v>
          </cell>
          <cell r="K174">
            <v>19.73</v>
          </cell>
          <cell r="L174">
            <v>0</v>
          </cell>
          <cell r="M174">
            <v>0</v>
          </cell>
          <cell r="N174">
            <v>19.73</v>
          </cell>
        </row>
        <row r="175">
          <cell r="B175" t="str">
            <v>1 A 01 741 01</v>
          </cell>
          <cell r="C175" t="str">
            <v>Confecção de tubos de concreto poroso D=0,20m</v>
          </cell>
          <cell r="D175" t="str">
            <v>m</v>
          </cell>
          <cell r="E175" t="str">
            <v>18,24</v>
          </cell>
          <cell r="F175" t="str">
            <v>0,00</v>
          </cell>
          <cell r="G175" t="str">
            <v>18,24</v>
          </cell>
          <cell r="H175">
            <v>0</v>
          </cell>
          <cell r="I175">
            <v>18.239999999999998</v>
          </cell>
          <cell r="J175">
            <v>0</v>
          </cell>
          <cell r="K175">
            <v>18.239999999999998</v>
          </cell>
          <cell r="L175">
            <v>0</v>
          </cell>
          <cell r="M175">
            <v>0</v>
          </cell>
          <cell r="N175">
            <v>18.239999999999998</v>
          </cell>
        </row>
        <row r="176">
          <cell r="B176" t="str">
            <v>1 A 01 741 51</v>
          </cell>
          <cell r="C176" t="str">
            <v>Confecção de tubos de concr.poroso D=0,20m AC/BC</v>
          </cell>
          <cell r="D176" t="str">
            <v>m</v>
          </cell>
          <cell r="E176" t="str">
            <v>19,65</v>
          </cell>
          <cell r="F176" t="str">
            <v>0,00</v>
          </cell>
          <cell r="G176" t="str">
            <v>19,65</v>
          </cell>
          <cell r="H176">
            <v>0</v>
          </cell>
          <cell r="I176">
            <v>19.649999999999999</v>
          </cell>
          <cell r="J176">
            <v>0</v>
          </cell>
          <cell r="K176">
            <v>19.649999999999999</v>
          </cell>
          <cell r="L176">
            <v>0</v>
          </cell>
          <cell r="M176">
            <v>0</v>
          </cell>
          <cell r="N176">
            <v>19.649999999999999</v>
          </cell>
        </row>
        <row r="177">
          <cell r="B177" t="str">
            <v>1 A 01 745 01</v>
          </cell>
          <cell r="C177" t="str">
            <v>Confecção de tubos de concreto D=0,30m</v>
          </cell>
          <cell r="D177" t="str">
            <v>m</v>
          </cell>
          <cell r="E177" t="str">
            <v>27,23</v>
          </cell>
          <cell r="F177" t="str">
            <v>0,00</v>
          </cell>
          <cell r="G177" t="str">
            <v>27,23</v>
          </cell>
          <cell r="H177">
            <v>0</v>
          </cell>
          <cell r="I177">
            <v>27.23</v>
          </cell>
          <cell r="J177">
            <v>0</v>
          </cell>
          <cell r="K177">
            <v>27.23</v>
          </cell>
          <cell r="L177">
            <v>0</v>
          </cell>
          <cell r="M177">
            <v>0</v>
          </cell>
          <cell r="N177">
            <v>27.23</v>
          </cell>
        </row>
        <row r="178">
          <cell r="B178" t="str">
            <v>1 A 01 745 51</v>
          </cell>
          <cell r="C178" t="str">
            <v>Confecção de tubos de concreto D=0,30m AC/BC</v>
          </cell>
          <cell r="D178" t="str">
            <v>m</v>
          </cell>
          <cell r="E178" t="str">
            <v>30,12</v>
          </cell>
          <cell r="F178" t="str">
            <v>0,00</v>
          </cell>
          <cell r="G178" t="str">
            <v>30,12</v>
          </cell>
          <cell r="H178">
            <v>0</v>
          </cell>
          <cell r="I178">
            <v>30.12</v>
          </cell>
          <cell r="J178">
            <v>0</v>
          </cell>
          <cell r="K178">
            <v>30.12</v>
          </cell>
          <cell r="L178">
            <v>0</v>
          </cell>
          <cell r="M178">
            <v>0</v>
          </cell>
          <cell r="N178">
            <v>30.12</v>
          </cell>
        </row>
        <row r="179">
          <cell r="B179" t="str">
            <v>1 A 01 746 01</v>
          </cell>
          <cell r="C179" t="str">
            <v>Confecção de tubos de concreto perfurado D=0,30m</v>
          </cell>
          <cell r="D179" t="str">
            <v>m</v>
          </cell>
          <cell r="E179" t="str">
            <v>27,82</v>
          </cell>
          <cell r="F179" t="str">
            <v>0,00</v>
          </cell>
          <cell r="G179" t="str">
            <v>27,82</v>
          </cell>
          <cell r="H179">
            <v>0</v>
          </cell>
          <cell r="I179">
            <v>27.82</v>
          </cell>
          <cell r="J179">
            <v>0</v>
          </cell>
          <cell r="K179">
            <v>27.82</v>
          </cell>
          <cell r="L179">
            <v>0</v>
          </cell>
          <cell r="M179">
            <v>0</v>
          </cell>
          <cell r="N179">
            <v>27.82</v>
          </cell>
        </row>
        <row r="180">
          <cell r="B180" t="str">
            <v>1 A 01 746 51</v>
          </cell>
          <cell r="C180" t="str">
            <v>Confecção de tubos concr.perfurado D=0,30m AC/BC</v>
          </cell>
          <cell r="D180" t="str">
            <v>m</v>
          </cell>
          <cell r="E180" t="str">
            <v>30,71</v>
          </cell>
          <cell r="F180" t="str">
            <v>0,00</v>
          </cell>
          <cell r="G180" t="str">
            <v>30,71</v>
          </cell>
          <cell r="H180">
            <v>0</v>
          </cell>
          <cell r="I180">
            <v>30.71</v>
          </cell>
          <cell r="J180">
            <v>0</v>
          </cell>
          <cell r="K180">
            <v>30.71</v>
          </cell>
          <cell r="L180">
            <v>0</v>
          </cell>
          <cell r="M180">
            <v>0</v>
          </cell>
          <cell r="N180">
            <v>30.71</v>
          </cell>
        </row>
        <row r="181">
          <cell r="B181" t="str">
            <v>1 A 01 747 01</v>
          </cell>
          <cell r="C181" t="str">
            <v>Confecção de tubos de concreto poroso D=0,30m</v>
          </cell>
          <cell r="D181" t="str">
            <v>m</v>
          </cell>
          <cell r="E181" t="str">
            <v>28,47</v>
          </cell>
          <cell r="F181" t="str">
            <v>0,00</v>
          </cell>
          <cell r="G181" t="str">
            <v>28,47</v>
          </cell>
          <cell r="H181">
            <v>0</v>
          </cell>
          <cell r="I181">
            <v>28.47</v>
          </cell>
          <cell r="J181">
            <v>0</v>
          </cell>
          <cell r="K181">
            <v>28.47</v>
          </cell>
          <cell r="L181">
            <v>0</v>
          </cell>
          <cell r="M181">
            <v>0</v>
          </cell>
          <cell r="N181">
            <v>28.47</v>
          </cell>
        </row>
        <row r="182">
          <cell r="B182" t="str">
            <v>1 A 01 747 51</v>
          </cell>
          <cell r="C182" t="str">
            <v>Confecção de tubos concr.poroso D=0,30m AC/BC</v>
          </cell>
          <cell r="D182" t="str">
            <v>m</v>
          </cell>
          <cell r="E182" t="str">
            <v>31,04</v>
          </cell>
          <cell r="F182" t="str">
            <v>0,00</v>
          </cell>
          <cell r="G182" t="str">
            <v>31,04</v>
          </cell>
          <cell r="H182">
            <v>0</v>
          </cell>
          <cell r="I182">
            <v>31.04</v>
          </cell>
          <cell r="J182">
            <v>0</v>
          </cell>
          <cell r="K182">
            <v>31.04</v>
          </cell>
          <cell r="L182">
            <v>0</v>
          </cell>
          <cell r="M182">
            <v>0</v>
          </cell>
          <cell r="N182">
            <v>31.04</v>
          </cell>
        </row>
        <row r="183">
          <cell r="B183" t="str">
            <v>1 A 01 751 01</v>
          </cell>
          <cell r="C183" t="str">
            <v>Confecção de tubos de concreto D=0,40m</v>
          </cell>
          <cell r="D183" t="str">
            <v>m</v>
          </cell>
          <cell r="E183" t="str">
            <v>39,55</v>
          </cell>
          <cell r="F183" t="str">
            <v>0,00</v>
          </cell>
          <cell r="G183" t="str">
            <v>39,55</v>
          </cell>
          <cell r="H183">
            <v>0</v>
          </cell>
          <cell r="I183">
            <v>39.549999999999997</v>
          </cell>
          <cell r="J183">
            <v>0</v>
          </cell>
          <cell r="K183">
            <v>39.549999999999997</v>
          </cell>
          <cell r="L183">
            <v>0</v>
          </cell>
          <cell r="M183">
            <v>0</v>
          </cell>
          <cell r="N183">
            <v>39.549999999999997</v>
          </cell>
        </row>
        <row r="184">
          <cell r="B184" t="str">
            <v>1 A 01 751 51</v>
          </cell>
          <cell r="C184" t="str">
            <v>Confecção de tubos de concreto D=0,40m AC/BC</v>
          </cell>
          <cell r="D184" t="str">
            <v>m</v>
          </cell>
          <cell r="E184" t="str">
            <v>44,10</v>
          </cell>
          <cell r="F184" t="str">
            <v>0,00</v>
          </cell>
          <cell r="G184" t="str">
            <v>44,10</v>
          </cell>
          <cell r="H184">
            <v>0</v>
          </cell>
          <cell r="I184">
            <v>44.1</v>
          </cell>
          <cell r="J184">
            <v>0</v>
          </cell>
          <cell r="K184">
            <v>44.1</v>
          </cell>
          <cell r="L184">
            <v>0</v>
          </cell>
          <cell r="M184">
            <v>0</v>
          </cell>
          <cell r="N184">
            <v>44.1</v>
          </cell>
        </row>
        <row r="185">
          <cell r="B185" t="str">
            <v>1 A 01 752 01</v>
          </cell>
          <cell r="C185" t="str">
            <v>Confecção de tubos de concreto perfurado D=0,40m</v>
          </cell>
          <cell r="D185" t="str">
            <v>m</v>
          </cell>
          <cell r="E185" t="str">
            <v>40,13</v>
          </cell>
          <cell r="F185" t="str">
            <v>0,00</v>
          </cell>
          <cell r="G185" t="str">
            <v>40,13</v>
          </cell>
          <cell r="H185">
            <v>0</v>
          </cell>
          <cell r="I185">
            <v>40.130000000000003</v>
          </cell>
          <cell r="J185">
            <v>0</v>
          </cell>
          <cell r="K185">
            <v>40.130000000000003</v>
          </cell>
          <cell r="L185">
            <v>0</v>
          </cell>
          <cell r="M185">
            <v>0</v>
          </cell>
          <cell r="N185">
            <v>40.130000000000003</v>
          </cell>
        </row>
        <row r="186">
          <cell r="B186" t="str">
            <v>1 A 01 752 51</v>
          </cell>
          <cell r="C186" t="str">
            <v>Confecção de tubos concr.perfurado D=0,40m AC/BC</v>
          </cell>
          <cell r="D186" t="str">
            <v>m</v>
          </cell>
          <cell r="E186" t="str">
            <v>44,69</v>
          </cell>
          <cell r="F186" t="str">
            <v>0,00</v>
          </cell>
          <cell r="G186" t="str">
            <v>44,69</v>
          </cell>
          <cell r="H186">
            <v>0</v>
          </cell>
          <cell r="I186">
            <v>44.69</v>
          </cell>
          <cell r="J186">
            <v>0</v>
          </cell>
          <cell r="K186">
            <v>44.69</v>
          </cell>
          <cell r="L186">
            <v>0</v>
          </cell>
          <cell r="M186">
            <v>0</v>
          </cell>
          <cell r="N186">
            <v>44.69</v>
          </cell>
        </row>
        <row r="187">
          <cell r="B187" t="str">
            <v>1 A 01 753 01</v>
          </cell>
          <cell r="C187" t="str">
            <v>Confecção de tubos de concreto poroso D=0,40m</v>
          </cell>
          <cell r="D187" t="str">
            <v>m</v>
          </cell>
          <cell r="E187" t="str">
            <v>41,50</v>
          </cell>
          <cell r="F187" t="str">
            <v>0,00</v>
          </cell>
          <cell r="G187" t="str">
            <v>41,50</v>
          </cell>
          <cell r="H187">
            <v>0</v>
          </cell>
          <cell r="I187">
            <v>41.5</v>
          </cell>
          <cell r="J187">
            <v>0</v>
          </cell>
          <cell r="K187">
            <v>41.5</v>
          </cell>
          <cell r="L187">
            <v>0</v>
          </cell>
          <cell r="M187">
            <v>0</v>
          </cell>
          <cell r="N187">
            <v>41.5</v>
          </cell>
        </row>
        <row r="188">
          <cell r="B188" t="str">
            <v>1 A 01 753 51</v>
          </cell>
          <cell r="C188" t="str">
            <v>Confecção de tubos concr.poroso D=0,40m AC/BC</v>
          </cell>
          <cell r="D188" t="str">
            <v>m</v>
          </cell>
          <cell r="E188" t="str">
            <v>45,55</v>
          </cell>
          <cell r="F188" t="str">
            <v>0,00</v>
          </cell>
          <cell r="G188" t="str">
            <v>45,55</v>
          </cell>
          <cell r="H188">
            <v>0</v>
          </cell>
          <cell r="I188">
            <v>45.55</v>
          </cell>
          <cell r="J188">
            <v>0</v>
          </cell>
          <cell r="K188">
            <v>45.55</v>
          </cell>
          <cell r="L188">
            <v>0</v>
          </cell>
          <cell r="M188">
            <v>0</v>
          </cell>
          <cell r="N188">
            <v>45.55</v>
          </cell>
        </row>
        <row r="189">
          <cell r="B189" t="str">
            <v>1 A 01 755 01</v>
          </cell>
          <cell r="C189" t="str">
            <v>Confecção de tubos de concreto armado D=0,60m CA-4</v>
          </cell>
          <cell r="D189" t="str">
            <v>m</v>
          </cell>
          <cell r="E189" t="str">
            <v>165,57</v>
          </cell>
          <cell r="F189" t="str">
            <v>0,00</v>
          </cell>
          <cell r="G189" t="str">
            <v>165,57</v>
          </cell>
          <cell r="H189">
            <v>0</v>
          </cell>
          <cell r="I189">
            <v>165.57</v>
          </cell>
          <cell r="J189">
            <v>0</v>
          </cell>
          <cell r="K189">
            <v>165.57</v>
          </cell>
          <cell r="L189">
            <v>0</v>
          </cell>
          <cell r="M189">
            <v>0</v>
          </cell>
          <cell r="N189">
            <v>165.57</v>
          </cell>
        </row>
        <row r="190">
          <cell r="B190" t="str">
            <v>1 A 01 755 51</v>
          </cell>
          <cell r="C190" t="str">
            <v>Confecção de tubos concr.armado D=0,60m CA-4 AC/BC</v>
          </cell>
          <cell r="D190" t="str">
            <v>m</v>
          </cell>
          <cell r="E190" t="str">
            <v>174,54</v>
          </cell>
          <cell r="F190" t="str">
            <v>0,00</v>
          </cell>
          <cell r="G190" t="str">
            <v>174,54</v>
          </cell>
          <cell r="H190">
            <v>0</v>
          </cell>
          <cell r="I190">
            <v>174.54</v>
          </cell>
          <cell r="J190">
            <v>0</v>
          </cell>
          <cell r="K190">
            <v>174.54</v>
          </cell>
          <cell r="L190">
            <v>0</v>
          </cell>
          <cell r="M190">
            <v>0</v>
          </cell>
          <cell r="N190">
            <v>174.54</v>
          </cell>
        </row>
        <row r="191">
          <cell r="B191" t="str">
            <v>1 A 01 760 01</v>
          </cell>
          <cell r="C191" t="str">
            <v>Confecção de tubos de concreto armado D=0,80m CA-4</v>
          </cell>
          <cell r="D191" t="str">
            <v>m</v>
          </cell>
          <cell r="E191" t="str">
            <v>248,06</v>
          </cell>
          <cell r="F191" t="str">
            <v>0,00</v>
          </cell>
          <cell r="G191" t="str">
            <v>248,06</v>
          </cell>
          <cell r="H191">
            <v>0</v>
          </cell>
          <cell r="I191">
            <v>248.06</v>
          </cell>
          <cell r="J191">
            <v>0</v>
          </cell>
          <cell r="K191">
            <v>248.06</v>
          </cell>
          <cell r="L191">
            <v>0</v>
          </cell>
          <cell r="M191">
            <v>0</v>
          </cell>
          <cell r="N191">
            <v>248.06</v>
          </cell>
        </row>
        <row r="192">
          <cell r="B192" t="str">
            <v>1 A 01 760 51</v>
          </cell>
          <cell r="C192" t="str">
            <v>Confecção de tubos concr.armado D=0,80m CA-4 AC/BC</v>
          </cell>
          <cell r="D192" t="str">
            <v>m</v>
          </cell>
          <cell r="E192" t="str">
            <v>262,91</v>
          </cell>
          <cell r="F192" t="str">
            <v>0,00</v>
          </cell>
          <cell r="G192" t="str">
            <v>262,91</v>
          </cell>
          <cell r="H192">
            <v>0</v>
          </cell>
          <cell r="I192">
            <v>262.91000000000003</v>
          </cell>
          <cell r="J192">
            <v>0</v>
          </cell>
          <cell r="K192">
            <v>262.91000000000003</v>
          </cell>
          <cell r="L192">
            <v>0</v>
          </cell>
          <cell r="M192">
            <v>0</v>
          </cell>
          <cell r="N192">
            <v>262.91000000000003</v>
          </cell>
        </row>
        <row r="193">
          <cell r="B193" t="str">
            <v>1 A 01 765 01</v>
          </cell>
          <cell r="C193" t="str">
            <v>Confecção de tubos de concreto armado D=1,00m CA-4</v>
          </cell>
          <cell r="D193" t="str">
            <v>m</v>
          </cell>
          <cell r="E193" t="str">
            <v>372,92</v>
          </cell>
          <cell r="F193" t="str">
            <v>0,00</v>
          </cell>
          <cell r="G193" t="str">
            <v>372,92</v>
          </cell>
          <cell r="H193">
            <v>0</v>
          </cell>
          <cell r="I193">
            <v>372.92</v>
          </cell>
          <cell r="J193">
            <v>0</v>
          </cell>
          <cell r="K193">
            <v>372.92</v>
          </cell>
          <cell r="L193">
            <v>0</v>
          </cell>
          <cell r="M193">
            <v>0</v>
          </cell>
          <cell r="N193">
            <v>372.92</v>
          </cell>
        </row>
        <row r="194">
          <cell r="B194" t="str">
            <v>1 A 01 765 51</v>
          </cell>
          <cell r="C194" t="str">
            <v>Confecção de tubos concr.armado D=1,00m CA-4 AC/BC</v>
          </cell>
          <cell r="D194" t="str">
            <v>m</v>
          </cell>
          <cell r="E194" t="str">
            <v>395,10</v>
          </cell>
          <cell r="F194" t="str">
            <v>0,00</v>
          </cell>
          <cell r="G194" t="str">
            <v>395,10</v>
          </cell>
          <cell r="H194">
            <v>0</v>
          </cell>
          <cell r="I194">
            <v>395.1</v>
          </cell>
          <cell r="J194">
            <v>0</v>
          </cell>
          <cell r="K194">
            <v>395.1</v>
          </cell>
          <cell r="L194">
            <v>0</v>
          </cell>
          <cell r="M194">
            <v>0</v>
          </cell>
          <cell r="N194">
            <v>395.1</v>
          </cell>
        </row>
        <row r="195">
          <cell r="B195" t="str">
            <v>1 A 01 770 01</v>
          </cell>
          <cell r="C195" t="str">
            <v>Confecção de tubos de concreto armado D=1,20m CA-4</v>
          </cell>
          <cell r="D195" t="str">
            <v>m</v>
          </cell>
          <cell r="E195" t="str">
            <v>525,07</v>
          </cell>
          <cell r="F195" t="str">
            <v>0,00</v>
          </cell>
          <cell r="G195" t="str">
            <v>525,07</v>
          </cell>
          <cell r="H195">
            <v>0</v>
          </cell>
          <cell r="I195">
            <v>525.07000000000005</v>
          </cell>
          <cell r="J195">
            <v>0</v>
          </cell>
          <cell r="K195">
            <v>525.07000000000005</v>
          </cell>
          <cell r="L195">
            <v>0</v>
          </cell>
          <cell r="M195">
            <v>0</v>
          </cell>
          <cell r="N195">
            <v>525.07000000000005</v>
          </cell>
        </row>
        <row r="196">
          <cell r="B196" t="str">
            <v>1 A 01 770 51</v>
          </cell>
          <cell r="C196" t="str">
            <v>Confecção de tubos concr.armado D=1,20m CA-4 AC/BC</v>
          </cell>
          <cell r="D196" t="str">
            <v>m</v>
          </cell>
          <cell r="E196" t="str">
            <v>553,60</v>
          </cell>
          <cell r="F196" t="str">
            <v>0,00</v>
          </cell>
          <cell r="G196" t="str">
            <v>553,60</v>
          </cell>
          <cell r="H196">
            <v>0</v>
          </cell>
          <cell r="I196">
            <v>553.6</v>
          </cell>
          <cell r="J196">
            <v>0</v>
          </cell>
          <cell r="K196">
            <v>553.6</v>
          </cell>
          <cell r="L196">
            <v>0</v>
          </cell>
          <cell r="M196">
            <v>0</v>
          </cell>
          <cell r="N196">
            <v>553.6</v>
          </cell>
        </row>
        <row r="197">
          <cell r="B197" t="str">
            <v>1 A 01 775 01</v>
          </cell>
          <cell r="C197" t="str">
            <v>Confecção de tubos de concreto armado D=1,50m CA-4</v>
          </cell>
          <cell r="D197" t="str">
            <v>m</v>
          </cell>
          <cell r="E197" t="str">
            <v>832,91</v>
          </cell>
          <cell r="F197" t="str">
            <v>0,00</v>
          </cell>
          <cell r="G197" t="str">
            <v>832,91</v>
          </cell>
          <cell r="H197">
            <v>0</v>
          </cell>
          <cell r="I197">
            <v>832.91</v>
          </cell>
          <cell r="J197">
            <v>0</v>
          </cell>
          <cell r="K197">
            <v>832.91</v>
          </cell>
          <cell r="L197">
            <v>0</v>
          </cell>
          <cell r="M197">
            <v>0</v>
          </cell>
          <cell r="N197">
            <v>832.91</v>
          </cell>
        </row>
        <row r="198">
          <cell r="B198" t="str">
            <v>1 A 01 775 51</v>
          </cell>
          <cell r="C198" t="str">
            <v>Confecção de tubos concr.armado D=1,50m CA-4 AC/BC</v>
          </cell>
          <cell r="D198" t="str">
            <v>m</v>
          </cell>
          <cell r="E198" t="str">
            <v>870,79</v>
          </cell>
          <cell r="F198" t="str">
            <v>0,00</v>
          </cell>
          <cell r="G198" t="str">
            <v>870,79</v>
          </cell>
          <cell r="H198">
            <v>0</v>
          </cell>
          <cell r="I198">
            <v>870.79</v>
          </cell>
          <cell r="J198">
            <v>0</v>
          </cell>
          <cell r="K198">
            <v>870.79</v>
          </cell>
          <cell r="L198">
            <v>0</v>
          </cell>
          <cell r="M198">
            <v>0</v>
          </cell>
          <cell r="N198">
            <v>870.79</v>
          </cell>
        </row>
        <row r="199">
          <cell r="B199" t="str">
            <v>1 A 01 780 01</v>
          </cell>
          <cell r="C199" t="str">
            <v>Obtenção de grama para replantio</v>
          </cell>
          <cell r="D199" t="str">
            <v>m2</v>
          </cell>
          <cell r="E199" t="str">
            <v>1,75</v>
          </cell>
          <cell r="F199" t="str">
            <v>0,00</v>
          </cell>
          <cell r="G199" t="str">
            <v>1,75</v>
          </cell>
          <cell r="H199">
            <v>0</v>
          </cell>
          <cell r="I199">
            <v>1.75</v>
          </cell>
          <cell r="J199">
            <v>0</v>
          </cell>
          <cell r="K199">
            <v>1.75</v>
          </cell>
          <cell r="L199">
            <v>0</v>
          </cell>
          <cell r="M199">
            <v>0</v>
          </cell>
          <cell r="N199">
            <v>1.75</v>
          </cell>
        </row>
        <row r="200">
          <cell r="B200" t="str">
            <v>1 A 01 790 01</v>
          </cell>
          <cell r="C200" t="str">
            <v>Guia de madeira - 2,5 x 7,0 cm</v>
          </cell>
          <cell r="D200" t="str">
            <v>m</v>
          </cell>
          <cell r="E200" t="str">
            <v>8,42</v>
          </cell>
          <cell r="F200" t="str">
            <v>0,00</v>
          </cell>
          <cell r="G200" t="str">
            <v>8,42</v>
          </cell>
          <cell r="H200">
            <v>0</v>
          </cell>
          <cell r="I200">
            <v>8.42</v>
          </cell>
          <cell r="J200">
            <v>0</v>
          </cell>
          <cell r="K200">
            <v>8.42</v>
          </cell>
          <cell r="L200">
            <v>0</v>
          </cell>
          <cell r="M200">
            <v>0</v>
          </cell>
          <cell r="N200">
            <v>8.42</v>
          </cell>
        </row>
        <row r="201">
          <cell r="B201" t="str">
            <v>1 A 01 790 02</v>
          </cell>
          <cell r="C201" t="str">
            <v>Guia de madeira - 2,5 x 10,0 cm</v>
          </cell>
          <cell r="D201" t="str">
            <v>m</v>
          </cell>
          <cell r="E201" t="str">
            <v>3,69</v>
          </cell>
          <cell r="F201" t="str">
            <v>0,00</v>
          </cell>
          <cell r="G201" t="str">
            <v>3,69</v>
          </cell>
          <cell r="H201">
            <v>0</v>
          </cell>
          <cell r="I201">
            <v>3.69</v>
          </cell>
          <cell r="J201">
            <v>0</v>
          </cell>
          <cell r="K201">
            <v>3.69</v>
          </cell>
          <cell r="L201">
            <v>0</v>
          </cell>
          <cell r="M201">
            <v>0</v>
          </cell>
          <cell r="N201">
            <v>3.69</v>
          </cell>
        </row>
        <row r="202">
          <cell r="B202" t="str">
            <v>1 A 01 800 01</v>
          </cell>
          <cell r="C202" t="str">
            <v>Recuperação de chapa para placa de sinalização</v>
          </cell>
          <cell r="D202" t="str">
            <v>m2</v>
          </cell>
          <cell r="E202" t="str">
            <v>38,27</v>
          </cell>
          <cell r="F202" t="str">
            <v>0,00</v>
          </cell>
          <cell r="G202" t="str">
            <v>38,27</v>
          </cell>
          <cell r="H202">
            <v>0</v>
          </cell>
          <cell r="I202">
            <v>38.270000000000003</v>
          </cell>
          <cell r="J202">
            <v>0</v>
          </cell>
          <cell r="K202">
            <v>38.270000000000003</v>
          </cell>
          <cell r="L202">
            <v>0</v>
          </cell>
          <cell r="M202">
            <v>0</v>
          </cell>
          <cell r="N202">
            <v>38.270000000000003</v>
          </cell>
        </row>
        <row r="203">
          <cell r="B203" t="str">
            <v>1 A 01 810 01</v>
          </cell>
          <cell r="C203" t="str">
            <v>Calha metálica semi-circular D=0,40 m</v>
          </cell>
          <cell r="D203" t="str">
            <v>m</v>
          </cell>
          <cell r="E203" t="str">
            <v>206,46</v>
          </cell>
          <cell r="F203" t="str">
            <v>0,00</v>
          </cell>
          <cell r="G203" t="str">
            <v>206,46</v>
          </cell>
          <cell r="H203">
            <v>0</v>
          </cell>
          <cell r="I203">
            <v>206.46</v>
          </cell>
          <cell r="J203">
            <v>0</v>
          </cell>
          <cell r="K203">
            <v>206.46</v>
          </cell>
          <cell r="L203">
            <v>0</v>
          </cell>
          <cell r="M203">
            <v>0</v>
          </cell>
          <cell r="N203">
            <v>206.46</v>
          </cell>
        </row>
        <row r="204">
          <cell r="B204" t="str">
            <v>1 A 01 850 01</v>
          </cell>
          <cell r="C204" t="str">
            <v>Confecção de placa de sinalização semi-refletiva</v>
          </cell>
          <cell r="D204" t="str">
            <v>m2</v>
          </cell>
          <cell r="E204" t="str">
            <v>122,98</v>
          </cell>
          <cell r="F204" t="str">
            <v>0,00</v>
          </cell>
          <cell r="G204" t="str">
            <v>122,98</v>
          </cell>
          <cell r="H204">
            <v>0</v>
          </cell>
          <cell r="I204">
            <v>122.98</v>
          </cell>
          <cell r="J204">
            <v>0</v>
          </cell>
          <cell r="K204">
            <v>122.98</v>
          </cell>
          <cell r="L204">
            <v>0</v>
          </cell>
          <cell r="M204">
            <v>0</v>
          </cell>
          <cell r="N204">
            <v>122.98</v>
          </cell>
        </row>
        <row r="205">
          <cell r="B205" t="str">
            <v>1 A 01 860 01</v>
          </cell>
          <cell r="C205" t="str">
            <v>Confecção de placa de sinalização tot. refletiva</v>
          </cell>
          <cell r="D205" t="str">
            <v>m2</v>
          </cell>
          <cell r="E205" t="str">
            <v>213,18</v>
          </cell>
          <cell r="F205" t="str">
            <v>0,00</v>
          </cell>
          <cell r="G205" t="str">
            <v>213,18</v>
          </cell>
          <cell r="H205">
            <v>0</v>
          </cell>
          <cell r="I205">
            <v>213.18</v>
          </cell>
          <cell r="J205">
            <v>0</v>
          </cell>
          <cell r="K205">
            <v>213.18</v>
          </cell>
          <cell r="L205">
            <v>0</v>
          </cell>
          <cell r="M205">
            <v>0</v>
          </cell>
          <cell r="N205">
            <v>213.18</v>
          </cell>
        </row>
        <row r="206">
          <cell r="B206" t="str">
            <v>1 A 01 870 01</v>
          </cell>
          <cell r="C206" t="str">
            <v>Confecção de suporte e travessa p/ placa de sinal.</v>
          </cell>
          <cell r="D206" t="str">
            <v>un</v>
          </cell>
          <cell r="E206" t="str">
            <v>80,46</v>
          </cell>
          <cell r="F206" t="str">
            <v>0,00</v>
          </cell>
          <cell r="G206" t="str">
            <v>80,46</v>
          </cell>
          <cell r="H206">
            <v>0</v>
          </cell>
          <cell r="I206">
            <v>80.459999999999994</v>
          </cell>
          <cell r="J206">
            <v>0</v>
          </cell>
          <cell r="K206">
            <v>80.459999999999994</v>
          </cell>
          <cell r="L206">
            <v>0</v>
          </cell>
          <cell r="M206">
            <v>0</v>
          </cell>
          <cell r="N206">
            <v>80.459999999999994</v>
          </cell>
        </row>
        <row r="207">
          <cell r="B207" t="str">
            <v>1 A 01 890 01</v>
          </cell>
          <cell r="C207" t="str">
            <v>Escavação manual em material de 1a categoria</v>
          </cell>
          <cell r="D207" t="str">
            <v>m3</v>
          </cell>
          <cell r="E207" t="str">
            <v>38,01</v>
          </cell>
          <cell r="F207" t="str">
            <v>0,00</v>
          </cell>
          <cell r="G207" t="str">
            <v>38,01</v>
          </cell>
          <cell r="H207">
            <v>0</v>
          </cell>
          <cell r="I207">
            <v>38.01</v>
          </cell>
          <cell r="J207">
            <v>0</v>
          </cell>
          <cell r="K207">
            <v>38.01</v>
          </cell>
          <cell r="L207">
            <v>0</v>
          </cell>
          <cell r="M207">
            <v>0</v>
          </cell>
          <cell r="N207">
            <v>38.01</v>
          </cell>
        </row>
        <row r="208">
          <cell r="B208" t="str">
            <v>1 A 01 891 01</v>
          </cell>
          <cell r="C208" t="str">
            <v>Escavação manual de vala em material de 1a cat.</v>
          </cell>
          <cell r="D208" t="str">
            <v>m3</v>
          </cell>
          <cell r="E208" t="str">
            <v>43,87</v>
          </cell>
          <cell r="F208" t="str">
            <v>0,00</v>
          </cell>
          <cell r="G208" t="str">
            <v>43,87</v>
          </cell>
          <cell r="H208">
            <v>0</v>
          </cell>
          <cell r="I208">
            <v>43.87</v>
          </cell>
          <cell r="J208">
            <v>0</v>
          </cell>
          <cell r="K208">
            <v>43.87</v>
          </cell>
          <cell r="L208">
            <v>0</v>
          </cell>
          <cell r="M208">
            <v>0</v>
          </cell>
          <cell r="N208">
            <v>43.87</v>
          </cell>
        </row>
        <row r="209">
          <cell r="B209" t="str">
            <v>1 A 01 892 01</v>
          </cell>
          <cell r="C209" t="str">
            <v>Escavação mecânica de vala em material de 1a cat.</v>
          </cell>
          <cell r="D209" t="str">
            <v>m3</v>
          </cell>
          <cell r="E209" t="str">
            <v>5,45</v>
          </cell>
          <cell r="F209" t="str">
            <v>0,00</v>
          </cell>
          <cell r="G209" t="str">
            <v>5,45</v>
          </cell>
          <cell r="H209">
            <v>0</v>
          </cell>
          <cell r="I209">
            <v>5.45</v>
          </cell>
          <cell r="J209">
            <v>0</v>
          </cell>
          <cell r="K209">
            <v>5.45</v>
          </cell>
          <cell r="L209">
            <v>0</v>
          </cell>
          <cell r="M209">
            <v>0</v>
          </cell>
          <cell r="N209">
            <v>5.45</v>
          </cell>
        </row>
        <row r="210">
          <cell r="B210" t="str">
            <v>1 A 01 893 01</v>
          </cell>
          <cell r="C210" t="str">
            <v>Compactação manual</v>
          </cell>
          <cell r="D210" t="str">
            <v>m3</v>
          </cell>
          <cell r="E210" t="str">
            <v>11,37</v>
          </cell>
          <cell r="F210" t="str">
            <v>0,00</v>
          </cell>
          <cell r="G210" t="str">
            <v>11,37</v>
          </cell>
          <cell r="H210">
            <v>0</v>
          </cell>
          <cell r="I210">
            <v>11.37</v>
          </cell>
          <cell r="J210">
            <v>0</v>
          </cell>
          <cell r="K210">
            <v>11.37</v>
          </cell>
          <cell r="L210">
            <v>0</v>
          </cell>
          <cell r="M210">
            <v>0</v>
          </cell>
          <cell r="N210">
            <v>11.37</v>
          </cell>
        </row>
        <row r="211">
          <cell r="B211" t="str">
            <v>1 A 01 893 02</v>
          </cell>
          <cell r="C211" t="str">
            <v>Reaterro e compactação</v>
          </cell>
          <cell r="D211" t="str">
            <v>m3</v>
          </cell>
          <cell r="E211" t="str">
            <v>24,99</v>
          </cell>
          <cell r="F211" t="str">
            <v>0,00</v>
          </cell>
          <cell r="G211" t="str">
            <v>24,99</v>
          </cell>
          <cell r="H211">
            <v>0</v>
          </cell>
          <cell r="I211">
            <v>24.99</v>
          </cell>
          <cell r="J211">
            <v>0</v>
          </cell>
          <cell r="K211">
            <v>24.99</v>
          </cell>
          <cell r="L211">
            <v>0</v>
          </cell>
          <cell r="M211">
            <v>0</v>
          </cell>
          <cell r="N211">
            <v>24.99</v>
          </cell>
        </row>
        <row r="212">
          <cell r="B212" t="str">
            <v>1 A 01 894 01</v>
          </cell>
          <cell r="C212" t="str">
            <v>Lastro de brita</v>
          </cell>
          <cell r="D212" t="str">
            <v>m3</v>
          </cell>
          <cell r="E212" t="str">
            <v>45,60</v>
          </cell>
          <cell r="F212" t="str">
            <v>0,00</v>
          </cell>
          <cell r="G212" t="str">
            <v>45,60</v>
          </cell>
          <cell r="H212">
            <v>0</v>
          </cell>
          <cell r="I212">
            <v>45.6</v>
          </cell>
          <cell r="J212">
            <v>0</v>
          </cell>
          <cell r="K212">
            <v>45.6</v>
          </cell>
          <cell r="L212">
            <v>0</v>
          </cell>
          <cell r="M212">
            <v>0</v>
          </cell>
          <cell r="N212">
            <v>45.6</v>
          </cell>
        </row>
        <row r="213">
          <cell r="B213" t="str">
            <v>1 A 01 894 51</v>
          </cell>
          <cell r="C213" t="str">
            <v>Lastro de brita BC</v>
          </cell>
          <cell r="D213" t="str">
            <v>m3</v>
          </cell>
          <cell r="E213" t="str">
            <v>79,77</v>
          </cell>
          <cell r="F213" t="str">
            <v>0,00</v>
          </cell>
          <cell r="G213" t="str">
            <v>79,77</v>
          </cell>
          <cell r="H213">
            <v>0</v>
          </cell>
          <cell r="I213">
            <v>79.77</v>
          </cell>
          <cell r="J213">
            <v>0</v>
          </cell>
          <cell r="K213">
            <v>79.77</v>
          </cell>
          <cell r="L213">
            <v>0</v>
          </cell>
          <cell r="M213">
            <v>0</v>
          </cell>
          <cell r="N213">
            <v>79.77</v>
          </cell>
        </row>
        <row r="214">
          <cell r="B214" t="str">
            <v>1 A 02 702 00</v>
          </cell>
          <cell r="C214" t="str">
            <v>Limpeza e enchim. junta pav. concr.(const e rest)</v>
          </cell>
          <cell r="D214" t="str">
            <v>m</v>
          </cell>
          <cell r="E214" t="str">
            <v>3,26</v>
          </cell>
          <cell r="F214" t="str">
            <v>0,00</v>
          </cell>
          <cell r="G214" t="str">
            <v>3,26</v>
          </cell>
          <cell r="H214">
            <v>0</v>
          </cell>
          <cell r="I214">
            <v>3.26</v>
          </cell>
          <cell r="J214">
            <v>0</v>
          </cell>
          <cell r="K214">
            <v>3.26</v>
          </cell>
          <cell r="L214">
            <v>0</v>
          </cell>
          <cell r="M214">
            <v>0</v>
          </cell>
          <cell r="N214">
            <v>3.26</v>
          </cell>
        </row>
        <row r="215">
          <cell r="B215" t="str">
            <v>1 A 99 001 00</v>
          </cell>
          <cell r="C215" t="str">
            <v>Mistura areia-asfalto usinada a frio</v>
          </cell>
          <cell r="D215" t="str">
            <v>m3</v>
          </cell>
          <cell r="E215" t="str">
            <v>0,00</v>
          </cell>
          <cell r="F215" t="str">
            <v>0,00</v>
          </cell>
          <cell r="G215" t="str">
            <v>0,00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</row>
        <row r="216">
          <cell r="B216" t="str">
            <v>1 A 99 002 00</v>
          </cell>
          <cell r="C216" t="str">
            <v>Mistura areia-asfalto usinada a quente</v>
          </cell>
          <cell r="D216" t="str">
            <v>m3</v>
          </cell>
          <cell r="E216" t="str">
            <v>0,00</v>
          </cell>
          <cell r="F216" t="str">
            <v>0,00</v>
          </cell>
          <cell r="G216" t="str">
            <v>0,00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</row>
        <row r="217">
          <cell r="B217" t="str">
            <v>1 A 99 003 00</v>
          </cell>
          <cell r="C217" t="str">
            <v>Mistura betuminosa usinada a frio</v>
          </cell>
          <cell r="D217" t="str">
            <v>m3</v>
          </cell>
          <cell r="E217" t="str">
            <v>0,00</v>
          </cell>
          <cell r="F217" t="str">
            <v>0,00</v>
          </cell>
          <cell r="G217" t="str">
            <v>0,00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</row>
        <row r="218">
          <cell r="B218" t="str">
            <v>1 A 99 004 00</v>
          </cell>
          <cell r="C218" t="str">
            <v>Mistura betuminosa usinada a quente</v>
          </cell>
          <cell r="D218" t="str">
            <v>m3</v>
          </cell>
          <cell r="E218" t="str">
            <v>0,00</v>
          </cell>
          <cell r="F218" t="str">
            <v>0,00</v>
          </cell>
          <cell r="G218" t="str">
            <v>0,00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</row>
        <row r="219">
          <cell r="B219" t="str">
            <v>1 A 99 005 00</v>
          </cell>
          <cell r="C219" t="str">
            <v>Mistura betuminosa</v>
          </cell>
          <cell r="D219" t="str">
            <v>m3</v>
          </cell>
          <cell r="E219" t="str">
            <v>0,00</v>
          </cell>
          <cell r="F219" t="str">
            <v>0,00</v>
          </cell>
          <cell r="G219" t="str">
            <v>0,00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</row>
        <row r="220">
          <cell r="B220" t="str">
            <v>2 S 01 000 00</v>
          </cell>
          <cell r="C220" t="str">
            <v>Desm. dest. limpeza áreas c/arv. diam. até 0,15 m</v>
          </cell>
          <cell r="D220" t="str">
            <v>m2</v>
          </cell>
          <cell r="E220" t="str">
            <v>0,30</v>
          </cell>
          <cell r="F220" t="str">
            <v>0,08</v>
          </cell>
          <cell r="G220" t="str">
            <v>0,38</v>
          </cell>
          <cell r="H220">
            <v>0</v>
          </cell>
          <cell r="I220">
            <v>0.3</v>
          </cell>
          <cell r="J220">
            <v>0.08</v>
          </cell>
          <cell r="K220">
            <v>0.38</v>
          </cell>
          <cell r="L220">
            <v>0</v>
          </cell>
          <cell r="M220">
            <v>8.0100000000000005E-2</v>
          </cell>
          <cell r="N220">
            <v>0.38009999999999999</v>
          </cell>
        </row>
        <row r="221">
          <cell r="B221" t="str">
            <v>2 S 01 010 00</v>
          </cell>
          <cell r="C221" t="str">
            <v>Destocamento de árvores D=0,15 a 0,30 m</v>
          </cell>
          <cell r="D221" t="str">
            <v>und</v>
          </cell>
          <cell r="E221" t="str">
            <v>29,03</v>
          </cell>
          <cell r="F221" t="str">
            <v>7,75</v>
          </cell>
          <cell r="G221" t="str">
            <v>36,78</v>
          </cell>
          <cell r="H221">
            <v>0</v>
          </cell>
          <cell r="I221">
            <v>29.03</v>
          </cell>
          <cell r="J221">
            <v>7.75</v>
          </cell>
          <cell r="K221">
            <v>36.78</v>
          </cell>
          <cell r="L221">
            <v>0</v>
          </cell>
          <cell r="M221">
            <v>7.7510100000000008</v>
          </cell>
          <cell r="N221">
            <v>36.781010000000002</v>
          </cell>
        </row>
        <row r="222">
          <cell r="B222" t="str">
            <v>2 S 01 012 00</v>
          </cell>
          <cell r="C222" t="str">
            <v>Destocamento de árvores c/diâm. &gt; 0,30 m</v>
          </cell>
          <cell r="D222" t="str">
            <v>und</v>
          </cell>
          <cell r="E222" t="str">
            <v>72,57</v>
          </cell>
          <cell r="F222" t="str">
            <v>19,38</v>
          </cell>
          <cell r="G222" t="str">
            <v>91,94</v>
          </cell>
          <cell r="H222">
            <v>0</v>
          </cell>
          <cell r="I222">
            <v>72.569999999999993</v>
          </cell>
          <cell r="J222">
            <v>19.38</v>
          </cell>
          <cell r="K222">
            <v>91.94</v>
          </cell>
          <cell r="L222">
            <v>0</v>
          </cell>
          <cell r="M222">
            <v>19.376189999999998</v>
          </cell>
          <cell r="N222">
            <v>91.946189999999987</v>
          </cell>
        </row>
        <row r="223">
          <cell r="B223" t="str">
            <v>2 S 01 100 01</v>
          </cell>
          <cell r="C223" t="str">
            <v>Esc. carga transp. mat 1ª cat DMT 50 m</v>
          </cell>
          <cell r="D223" t="str">
            <v>m3</v>
          </cell>
          <cell r="E223" t="str">
            <v>1,52</v>
          </cell>
          <cell r="F223" t="str">
            <v>0,41</v>
          </cell>
          <cell r="G223" t="str">
            <v>1,93</v>
          </cell>
          <cell r="H223">
            <v>0</v>
          </cell>
          <cell r="I223">
            <v>1.52</v>
          </cell>
          <cell r="J223">
            <v>0.41</v>
          </cell>
          <cell r="K223">
            <v>1.93</v>
          </cell>
          <cell r="L223">
            <v>0</v>
          </cell>
          <cell r="M223">
            <v>0.40584000000000003</v>
          </cell>
          <cell r="N223">
            <v>1.92584</v>
          </cell>
        </row>
        <row r="224">
          <cell r="B224" t="str">
            <v>2 S 01 100 02</v>
          </cell>
          <cell r="C224" t="str">
            <v>Esc. carga transp. mat 1ª cat DMT 50 a 200m c/m</v>
          </cell>
          <cell r="D224" t="str">
            <v>m3</v>
          </cell>
          <cell r="E224" t="str">
            <v>6,20</v>
          </cell>
          <cell r="F224" t="str">
            <v>1,66</v>
          </cell>
          <cell r="G224" t="str">
            <v>7,86</v>
          </cell>
          <cell r="H224">
            <v>0</v>
          </cell>
          <cell r="I224">
            <v>6.2</v>
          </cell>
          <cell r="J224">
            <v>1.66</v>
          </cell>
          <cell r="K224">
            <v>7.86</v>
          </cell>
          <cell r="L224">
            <v>0</v>
          </cell>
          <cell r="M224">
            <v>1.6554000000000002</v>
          </cell>
          <cell r="N224">
            <v>7.8554000000000004</v>
          </cell>
        </row>
        <row r="225">
          <cell r="B225" t="str">
            <v>2 S 01 100 03</v>
          </cell>
          <cell r="C225" t="str">
            <v>Esc. carga transp. mat 1ª cat DMT 200 a 400m c/m</v>
          </cell>
          <cell r="D225" t="str">
            <v>m3</v>
          </cell>
          <cell r="E225" t="str">
            <v>7,63</v>
          </cell>
          <cell r="F225" t="str">
            <v>2,04</v>
          </cell>
          <cell r="G225" t="str">
            <v>9,67</v>
          </cell>
          <cell r="H225">
            <v>0</v>
          </cell>
          <cell r="I225">
            <v>7.63</v>
          </cell>
          <cell r="J225">
            <v>2.04</v>
          </cell>
          <cell r="K225">
            <v>9.67</v>
          </cell>
          <cell r="L225">
            <v>0</v>
          </cell>
          <cell r="M225">
            <v>2.03721</v>
          </cell>
          <cell r="N225">
            <v>9.6672100000000007</v>
          </cell>
        </row>
        <row r="226">
          <cell r="B226" t="str">
            <v>2 S 01 100 04</v>
          </cell>
          <cell r="C226" t="str">
            <v>Esc. carga transp. mat 1ª cat DMT 400 a 600m c/m</v>
          </cell>
          <cell r="D226" t="str">
            <v>m3</v>
          </cell>
          <cell r="E226" t="str">
            <v>9,16</v>
          </cell>
          <cell r="F226" t="str">
            <v>2,45</v>
          </cell>
          <cell r="G226" t="str">
            <v>11,60</v>
          </cell>
          <cell r="H226">
            <v>0</v>
          </cell>
          <cell r="I226">
            <v>9.16</v>
          </cell>
          <cell r="J226">
            <v>2.4500000000000002</v>
          </cell>
          <cell r="K226">
            <v>11.6</v>
          </cell>
          <cell r="L226">
            <v>0</v>
          </cell>
          <cell r="M226">
            <v>2.4457200000000001</v>
          </cell>
          <cell r="N226">
            <v>11.60572</v>
          </cell>
        </row>
        <row r="227">
          <cell r="B227" t="str">
            <v>2 S 01 100 05</v>
          </cell>
          <cell r="C227" t="str">
            <v>Esc. carga transp. mat 1ª cat DMT 600 a 800m c/m</v>
          </cell>
          <cell r="D227" t="str">
            <v>m3</v>
          </cell>
          <cell r="E227" t="str">
            <v>10,51</v>
          </cell>
          <cell r="F227" t="str">
            <v>2,81</v>
          </cell>
          <cell r="G227" t="str">
            <v>13,31</v>
          </cell>
          <cell r="H227">
            <v>0</v>
          </cell>
          <cell r="I227">
            <v>10.51</v>
          </cell>
          <cell r="J227">
            <v>2.81</v>
          </cell>
          <cell r="K227">
            <v>13.31</v>
          </cell>
          <cell r="L227">
            <v>0</v>
          </cell>
          <cell r="M227">
            <v>2.8061700000000003</v>
          </cell>
          <cell r="N227">
            <v>13.31617</v>
          </cell>
        </row>
        <row r="228">
          <cell r="B228" t="str">
            <v>2 S 01 100 06</v>
          </cell>
          <cell r="C228" t="str">
            <v>Esc. carga transp. mat 1ª cat DMT 800 a 1000m c/m</v>
          </cell>
          <cell r="D228" t="str">
            <v>m3</v>
          </cell>
          <cell r="E228" t="str">
            <v>12,20</v>
          </cell>
          <cell r="F228" t="str">
            <v>3,26</v>
          </cell>
          <cell r="G228" t="str">
            <v>15,45</v>
          </cell>
          <cell r="H228">
            <v>0</v>
          </cell>
          <cell r="I228">
            <v>12.2</v>
          </cell>
          <cell r="J228">
            <v>3.26</v>
          </cell>
          <cell r="K228">
            <v>15.45</v>
          </cell>
          <cell r="L228">
            <v>0</v>
          </cell>
          <cell r="M228">
            <v>3.2574000000000001</v>
          </cell>
          <cell r="N228">
            <v>15.4574</v>
          </cell>
        </row>
        <row r="229">
          <cell r="B229" t="str">
            <v>2 S 01 100 07</v>
          </cell>
          <cell r="C229" t="str">
            <v>Esc. carga transp. mat 1ª cat DMT 1000 a 1200m c/m</v>
          </cell>
          <cell r="D229" t="str">
            <v>m3</v>
          </cell>
          <cell r="E229" t="str">
            <v>13,98</v>
          </cell>
          <cell r="F229" t="str">
            <v>3,73</v>
          </cell>
          <cell r="G229" t="str">
            <v>17,71</v>
          </cell>
          <cell r="H229">
            <v>0</v>
          </cell>
          <cell r="I229">
            <v>13.98</v>
          </cell>
          <cell r="J229">
            <v>3.73</v>
          </cell>
          <cell r="K229">
            <v>17.71</v>
          </cell>
          <cell r="L229">
            <v>0</v>
          </cell>
          <cell r="M229">
            <v>3.7326600000000005</v>
          </cell>
          <cell r="N229">
            <v>17.71266</v>
          </cell>
        </row>
        <row r="230">
          <cell r="B230" t="str">
            <v>2 S 01 100 08</v>
          </cell>
          <cell r="C230" t="str">
            <v>Esc. carga transp. mat 1ª cat DMT 1200 a 1400m c/m</v>
          </cell>
          <cell r="D230" t="str">
            <v>m3</v>
          </cell>
          <cell r="E230" t="str">
            <v>15,61</v>
          </cell>
          <cell r="F230" t="str">
            <v>4,17</v>
          </cell>
          <cell r="G230" t="str">
            <v>19,78</v>
          </cell>
          <cell r="H230">
            <v>0</v>
          </cell>
          <cell r="I230">
            <v>15.61</v>
          </cell>
          <cell r="J230">
            <v>4.17</v>
          </cell>
          <cell r="K230">
            <v>19.78</v>
          </cell>
          <cell r="L230">
            <v>0</v>
          </cell>
          <cell r="M230">
            <v>4.1678699999999997</v>
          </cell>
          <cell r="N230">
            <v>19.77787</v>
          </cell>
        </row>
        <row r="231">
          <cell r="B231" t="str">
            <v>2 S 01 100 09</v>
          </cell>
          <cell r="C231" t="str">
            <v>Esc. carga tr. mat 1ª c. DMT 50 a 200m c/carreg</v>
          </cell>
          <cell r="D231" t="str">
            <v>m3</v>
          </cell>
          <cell r="E231" t="str">
            <v>6,01</v>
          </cell>
          <cell r="F231" t="str">
            <v>1,61</v>
          </cell>
          <cell r="G231" t="str">
            <v>7,62</v>
          </cell>
          <cell r="H231">
            <v>0</v>
          </cell>
          <cell r="I231">
            <v>6.01</v>
          </cell>
          <cell r="J231">
            <v>1.61</v>
          </cell>
          <cell r="K231">
            <v>7.62</v>
          </cell>
          <cell r="L231">
            <v>0</v>
          </cell>
          <cell r="M231">
            <v>1.60467</v>
          </cell>
          <cell r="N231">
            <v>7.6146700000000003</v>
          </cell>
        </row>
        <row r="232">
          <cell r="B232" t="str">
            <v>2 S 01 100 10</v>
          </cell>
          <cell r="C232" t="str">
            <v>Esc. carga tr. mat 1ª c. DMT 200 a 400m c/carreg</v>
          </cell>
          <cell r="D232" t="str">
            <v>m3</v>
          </cell>
          <cell r="E232" t="str">
            <v>6,54</v>
          </cell>
          <cell r="F232" t="str">
            <v>1,75</v>
          </cell>
          <cell r="G232" t="str">
            <v>8,29</v>
          </cell>
          <cell r="H232">
            <v>0</v>
          </cell>
          <cell r="I232">
            <v>6.54</v>
          </cell>
          <cell r="J232">
            <v>1.75</v>
          </cell>
          <cell r="K232">
            <v>8.2899999999999991</v>
          </cell>
          <cell r="L232">
            <v>0</v>
          </cell>
          <cell r="M232">
            <v>1.7461800000000001</v>
          </cell>
          <cell r="N232">
            <v>8.2861799999999999</v>
          </cell>
        </row>
        <row r="233">
          <cell r="B233" t="str">
            <v>2 S 01 100 11</v>
          </cell>
          <cell r="C233" t="str">
            <v>Esc. carga tr. mat 1ª c. DMT 400 a 600m c/carreg</v>
          </cell>
          <cell r="D233" t="str">
            <v>m3</v>
          </cell>
          <cell r="E233" t="str">
            <v>6,81</v>
          </cell>
          <cell r="F233" t="str">
            <v>1,82</v>
          </cell>
          <cell r="G233" t="str">
            <v>8,63</v>
          </cell>
          <cell r="H233">
            <v>0</v>
          </cell>
          <cell r="I233">
            <v>6.81</v>
          </cell>
          <cell r="J233">
            <v>1.82</v>
          </cell>
          <cell r="K233">
            <v>8.6300000000000008</v>
          </cell>
          <cell r="L233">
            <v>0</v>
          </cell>
          <cell r="M233">
            <v>1.8182700000000001</v>
          </cell>
          <cell r="N233">
            <v>8.6282700000000006</v>
          </cell>
        </row>
        <row r="234">
          <cell r="B234" t="str">
            <v>2 S 01 100 12</v>
          </cell>
          <cell r="C234" t="str">
            <v>Esc. carga tr. mat 1ª c. DMT 600 a 800m c/carreg</v>
          </cell>
          <cell r="D234" t="str">
            <v>m3</v>
          </cell>
          <cell r="E234" t="str">
            <v>7,13</v>
          </cell>
          <cell r="F234" t="str">
            <v>1,90</v>
          </cell>
          <cell r="G234" t="str">
            <v>9,03</v>
          </cell>
          <cell r="H234">
            <v>0</v>
          </cell>
          <cell r="I234">
            <v>7.13</v>
          </cell>
          <cell r="J234">
            <v>1.9</v>
          </cell>
          <cell r="K234">
            <v>9.0299999999999994</v>
          </cell>
          <cell r="L234">
            <v>0</v>
          </cell>
          <cell r="M234">
            <v>1.90371</v>
          </cell>
          <cell r="N234">
            <v>9.0337099999999992</v>
          </cell>
        </row>
        <row r="235">
          <cell r="B235" t="str">
            <v>2 S 01 100 13</v>
          </cell>
          <cell r="C235" t="str">
            <v>Esc. carga tr. mat 1ª c. DMT 800 a 1000m c/carreg</v>
          </cell>
          <cell r="D235" t="str">
            <v>m3</v>
          </cell>
          <cell r="E235" t="str">
            <v>7,64</v>
          </cell>
          <cell r="F235" t="str">
            <v>2,04</v>
          </cell>
          <cell r="G235" t="str">
            <v>9,67</v>
          </cell>
          <cell r="H235">
            <v>0</v>
          </cell>
          <cell r="I235">
            <v>7.64</v>
          </cell>
          <cell r="J235">
            <v>2.04</v>
          </cell>
          <cell r="K235">
            <v>9.67</v>
          </cell>
          <cell r="L235">
            <v>0</v>
          </cell>
          <cell r="M235">
            <v>2.0398800000000001</v>
          </cell>
          <cell r="N235">
            <v>9.6798800000000007</v>
          </cell>
        </row>
        <row r="236">
          <cell r="B236" t="str">
            <v>2 S 01 100 14</v>
          </cell>
          <cell r="C236" t="str">
            <v>Esc. carga tr. mat 1ª c. DMT 1000 a 1200m c/carreg</v>
          </cell>
          <cell r="D236" t="str">
            <v>m3</v>
          </cell>
          <cell r="E236" t="str">
            <v>7,92</v>
          </cell>
          <cell r="F236" t="str">
            <v>2,12</v>
          </cell>
          <cell r="G236" t="str">
            <v>10,04</v>
          </cell>
          <cell r="H236">
            <v>0</v>
          </cell>
          <cell r="I236">
            <v>7.92</v>
          </cell>
          <cell r="J236">
            <v>2.12</v>
          </cell>
          <cell r="K236">
            <v>10.039999999999999</v>
          </cell>
          <cell r="L236">
            <v>0</v>
          </cell>
          <cell r="M236">
            <v>2.1146400000000001</v>
          </cell>
          <cell r="N236">
            <v>10.03464</v>
          </cell>
        </row>
        <row r="237">
          <cell r="B237" t="str">
            <v>2 S 01 100 15</v>
          </cell>
          <cell r="C237" t="str">
            <v>Esc. carga tr. mat 1ª c. DMT 1200 a 1400m c/carreg</v>
          </cell>
          <cell r="D237" t="str">
            <v>m3</v>
          </cell>
          <cell r="E237" t="str">
            <v>8,18</v>
          </cell>
          <cell r="F237" t="str">
            <v>2,19</v>
          </cell>
          <cell r="G237" t="str">
            <v>10,37</v>
          </cell>
          <cell r="H237">
            <v>0</v>
          </cell>
          <cell r="I237">
            <v>8.18</v>
          </cell>
          <cell r="J237">
            <v>2.19</v>
          </cell>
          <cell r="K237">
            <v>10.37</v>
          </cell>
          <cell r="L237">
            <v>0</v>
          </cell>
          <cell r="M237">
            <v>2.1840600000000001</v>
          </cell>
          <cell r="N237">
            <v>10.36406</v>
          </cell>
        </row>
        <row r="238">
          <cell r="B238" t="str">
            <v>2 S 01 100 16</v>
          </cell>
          <cell r="C238" t="str">
            <v>Esc. carga tr. mat 1ª c. DMT 1400 a 1600m c/carreg</v>
          </cell>
          <cell r="D238" t="str">
            <v>m3</v>
          </cell>
          <cell r="E238" t="str">
            <v>8,58</v>
          </cell>
          <cell r="F238" t="str">
            <v>2,29</v>
          </cell>
          <cell r="G238" t="str">
            <v>10,88</v>
          </cell>
          <cell r="H238">
            <v>0</v>
          </cell>
          <cell r="I238">
            <v>8.58</v>
          </cell>
          <cell r="J238">
            <v>2.29</v>
          </cell>
          <cell r="K238">
            <v>10.88</v>
          </cell>
          <cell r="L238">
            <v>0</v>
          </cell>
          <cell r="M238">
            <v>2.2908600000000003</v>
          </cell>
          <cell r="N238">
            <v>10.87086</v>
          </cell>
        </row>
        <row r="239">
          <cell r="B239" t="str">
            <v>2 S 01 100 17</v>
          </cell>
          <cell r="C239" t="str">
            <v>Esc. carga tr. mat 1ª c. DMT 1600 a 1800m c/carreg</v>
          </cell>
          <cell r="D239" t="str">
            <v>m3</v>
          </cell>
          <cell r="E239" t="str">
            <v>8,71</v>
          </cell>
          <cell r="F239" t="str">
            <v>2,33</v>
          </cell>
          <cell r="G239" t="str">
            <v>11,04</v>
          </cell>
          <cell r="H239">
            <v>0</v>
          </cell>
          <cell r="I239">
            <v>8.7100000000000009</v>
          </cell>
          <cell r="J239">
            <v>2.33</v>
          </cell>
          <cell r="K239">
            <v>11.04</v>
          </cell>
          <cell r="L239">
            <v>0</v>
          </cell>
          <cell r="M239">
            <v>2.3255700000000004</v>
          </cell>
          <cell r="N239">
            <v>11.035570000000002</v>
          </cell>
        </row>
        <row r="240">
          <cell r="B240" t="str">
            <v>2 S 01 100 18</v>
          </cell>
          <cell r="C240" t="str">
            <v>Esc. carga tr. mat 1ª c. DMT 1800 a 2000m c/carreg</v>
          </cell>
          <cell r="D240" t="str">
            <v>m3</v>
          </cell>
          <cell r="E240" t="str">
            <v>9,22</v>
          </cell>
          <cell r="F240" t="str">
            <v>2,46</v>
          </cell>
          <cell r="G240" t="str">
            <v>11,69</v>
          </cell>
          <cell r="H240">
            <v>0</v>
          </cell>
          <cell r="I240">
            <v>9.2200000000000006</v>
          </cell>
          <cell r="J240">
            <v>2.46</v>
          </cell>
          <cell r="K240">
            <v>11.69</v>
          </cell>
          <cell r="L240">
            <v>0</v>
          </cell>
          <cell r="M240">
            <v>2.4617400000000003</v>
          </cell>
          <cell r="N240">
            <v>11.681740000000001</v>
          </cell>
        </row>
        <row r="241">
          <cell r="B241" t="str">
            <v>2 S 01 100 19</v>
          </cell>
          <cell r="C241" t="str">
            <v>Esc. carga tr. mat 1ª c. DMT 2000 a 3000m c/carreg</v>
          </cell>
          <cell r="D241" t="str">
            <v>m3</v>
          </cell>
          <cell r="E241" t="str">
            <v>10,26</v>
          </cell>
          <cell r="F241" t="str">
            <v>2,74</v>
          </cell>
          <cell r="G241" t="str">
            <v>13,00</v>
          </cell>
          <cell r="H241">
            <v>0</v>
          </cell>
          <cell r="I241">
            <v>10.26</v>
          </cell>
          <cell r="J241">
            <v>2.74</v>
          </cell>
          <cell r="K241">
            <v>13</v>
          </cell>
          <cell r="L241">
            <v>0</v>
          </cell>
          <cell r="M241">
            <v>2.73942</v>
          </cell>
          <cell r="N241">
            <v>12.999420000000001</v>
          </cell>
        </row>
        <row r="242">
          <cell r="B242" t="str">
            <v>2 S 01 100 20</v>
          </cell>
          <cell r="C242" t="str">
            <v>Esc. carga tr. mat 1ª c. DMT 3000 a 5000m c/carreg</v>
          </cell>
          <cell r="D242" t="str">
            <v>m3</v>
          </cell>
          <cell r="E242" t="str">
            <v>13,10</v>
          </cell>
          <cell r="F242" t="str">
            <v>3,50</v>
          </cell>
          <cell r="G242" t="str">
            <v>16,60</v>
          </cell>
          <cell r="H242">
            <v>0</v>
          </cell>
          <cell r="I242">
            <v>13.1</v>
          </cell>
          <cell r="J242">
            <v>3.5</v>
          </cell>
          <cell r="K242">
            <v>16.600000000000001</v>
          </cell>
          <cell r="L242">
            <v>0</v>
          </cell>
          <cell r="M242">
            <v>3.4977</v>
          </cell>
          <cell r="N242">
            <v>16.5977</v>
          </cell>
        </row>
        <row r="243">
          <cell r="B243" t="str">
            <v>2 S 01 100 21</v>
          </cell>
          <cell r="C243" t="str">
            <v>Escavação carga transp. manual mat.1a cat. DT=20m</v>
          </cell>
          <cell r="D243" t="str">
            <v>m3</v>
          </cell>
          <cell r="E243" t="str">
            <v>32,32</v>
          </cell>
          <cell r="F243" t="str">
            <v>8,63</v>
          </cell>
          <cell r="G243" t="str">
            <v>40,94</v>
          </cell>
          <cell r="H243">
            <v>0</v>
          </cell>
          <cell r="I243">
            <v>32.32</v>
          </cell>
          <cell r="J243">
            <v>8.6300000000000008</v>
          </cell>
          <cell r="K243">
            <v>40.94</v>
          </cell>
          <cell r="L243">
            <v>0</v>
          </cell>
          <cell r="M243">
            <v>8.6294400000000007</v>
          </cell>
          <cell r="N243">
            <v>40.949440000000003</v>
          </cell>
        </row>
        <row r="244">
          <cell r="B244" t="str">
            <v>2 S 01 100 22</v>
          </cell>
          <cell r="C244" t="str">
            <v>Esc. carga transp. mat 1ª cat DMT 50 a 200m c/e</v>
          </cell>
          <cell r="D244" t="str">
            <v>m3</v>
          </cell>
          <cell r="E244" t="str">
            <v>4,81</v>
          </cell>
          <cell r="F244" t="str">
            <v>1,28</v>
          </cell>
          <cell r="G244" t="str">
            <v>6,09</v>
          </cell>
          <cell r="H244">
            <v>0</v>
          </cell>
          <cell r="I244">
            <v>4.8099999999999996</v>
          </cell>
          <cell r="J244">
            <v>1.28</v>
          </cell>
          <cell r="K244">
            <v>6.09</v>
          </cell>
          <cell r="L244">
            <v>0</v>
          </cell>
          <cell r="M244">
            <v>1.28427</v>
          </cell>
          <cell r="N244">
            <v>6.0942699999999999</v>
          </cell>
        </row>
        <row r="245">
          <cell r="B245" t="str">
            <v>2 S 01 100 23</v>
          </cell>
          <cell r="C245" t="str">
            <v>Esc. carga transp. mat 1ª cat DMT 200 a 400m c/e</v>
          </cell>
          <cell r="D245" t="str">
            <v>m3</v>
          </cell>
          <cell r="E245" t="str">
            <v>5,22</v>
          </cell>
          <cell r="F245" t="str">
            <v>1,39</v>
          </cell>
          <cell r="G245" t="str">
            <v>6,61</v>
          </cell>
          <cell r="H245">
            <v>0</v>
          </cell>
          <cell r="I245">
            <v>5.22</v>
          </cell>
          <cell r="J245">
            <v>1.39</v>
          </cell>
          <cell r="K245">
            <v>6.61</v>
          </cell>
          <cell r="L245">
            <v>0</v>
          </cell>
          <cell r="M245">
            <v>1.39374</v>
          </cell>
          <cell r="N245">
            <v>6.61374</v>
          </cell>
        </row>
        <row r="246">
          <cell r="B246" t="str">
            <v>2 S 01 100 24</v>
          </cell>
          <cell r="C246" t="str">
            <v>Esc. carga transp. mat 1ª cat DMT 400 a 600m c/e</v>
          </cell>
          <cell r="D246" t="str">
            <v>m3</v>
          </cell>
          <cell r="E246" t="str">
            <v>5,64</v>
          </cell>
          <cell r="F246" t="str">
            <v>1,51</v>
          </cell>
          <cell r="G246" t="str">
            <v>7,15</v>
          </cell>
          <cell r="H246">
            <v>0</v>
          </cell>
          <cell r="I246">
            <v>5.64</v>
          </cell>
          <cell r="J246">
            <v>1.51</v>
          </cell>
          <cell r="K246">
            <v>7.15</v>
          </cell>
          <cell r="L246">
            <v>0</v>
          </cell>
          <cell r="M246">
            <v>1.5058800000000001</v>
          </cell>
          <cell r="N246">
            <v>7.14588</v>
          </cell>
        </row>
        <row r="247">
          <cell r="B247" t="str">
            <v>2 S 01 100 25</v>
          </cell>
          <cell r="C247" t="str">
            <v>Esc. carga transp. mat 1ª cat DMT 600 a 800m c/e</v>
          </cell>
          <cell r="D247" t="str">
            <v>m3</v>
          </cell>
          <cell r="E247" t="str">
            <v>6,03</v>
          </cell>
          <cell r="F247" t="str">
            <v>1,61</v>
          </cell>
          <cell r="G247" t="str">
            <v>7,64</v>
          </cell>
          <cell r="H247">
            <v>0</v>
          </cell>
          <cell r="I247">
            <v>6.03</v>
          </cell>
          <cell r="J247">
            <v>1.61</v>
          </cell>
          <cell r="K247">
            <v>7.64</v>
          </cell>
          <cell r="L247">
            <v>0</v>
          </cell>
          <cell r="M247">
            <v>1.6100100000000002</v>
          </cell>
          <cell r="N247">
            <v>7.6400100000000002</v>
          </cell>
        </row>
        <row r="248">
          <cell r="B248" t="str">
            <v>2 S 01 100 26</v>
          </cell>
          <cell r="C248" t="str">
            <v>Esc. carga transp. mat 1ª cat DMT 800 a 1000m c/e</v>
          </cell>
          <cell r="D248" t="str">
            <v>m3</v>
          </cell>
          <cell r="E248" t="str">
            <v>6,38</v>
          </cell>
          <cell r="F248" t="str">
            <v>1,70</v>
          </cell>
          <cell r="G248" t="str">
            <v>8,09</v>
          </cell>
          <cell r="H248">
            <v>0</v>
          </cell>
          <cell r="I248">
            <v>6.38</v>
          </cell>
          <cell r="J248">
            <v>1.7</v>
          </cell>
          <cell r="K248">
            <v>8.09</v>
          </cell>
          <cell r="L248">
            <v>0</v>
          </cell>
          <cell r="M248">
            <v>1.70346</v>
          </cell>
          <cell r="N248">
            <v>8.0834600000000005</v>
          </cell>
        </row>
        <row r="249">
          <cell r="B249" t="str">
            <v>2 S 01 100 27</v>
          </cell>
          <cell r="C249" t="str">
            <v>Esc. carga transp. mat 1ª cat DMT 1000 a 1200m c/e</v>
          </cell>
          <cell r="D249" t="str">
            <v>m3</v>
          </cell>
          <cell r="E249" t="str">
            <v>6,74</v>
          </cell>
          <cell r="F249" t="str">
            <v>1,80</v>
          </cell>
          <cell r="G249" t="str">
            <v>8,54</v>
          </cell>
          <cell r="H249">
            <v>0</v>
          </cell>
          <cell r="I249">
            <v>6.74</v>
          </cell>
          <cell r="J249">
            <v>1.8</v>
          </cell>
          <cell r="K249">
            <v>8.5399999999999991</v>
          </cell>
          <cell r="L249">
            <v>0</v>
          </cell>
          <cell r="M249">
            <v>1.7995800000000002</v>
          </cell>
          <cell r="N249">
            <v>8.5395800000000008</v>
          </cell>
        </row>
        <row r="250">
          <cell r="B250" t="str">
            <v>2 S 01 100 28</v>
          </cell>
          <cell r="C250" t="str">
            <v>Esc. carga transp. mat 1ª cat DMT 1200 a 1400m c/e</v>
          </cell>
          <cell r="D250" t="str">
            <v>m3</v>
          </cell>
          <cell r="E250" t="str">
            <v>7,08</v>
          </cell>
          <cell r="F250" t="str">
            <v>1,89</v>
          </cell>
          <cell r="G250" t="str">
            <v>8,97</v>
          </cell>
          <cell r="H250">
            <v>0</v>
          </cell>
          <cell r="I250">
            <v>7.08</v>
          </cell>
          <cell r="J250">
            <v>1.89</v>
          </cell>
          <cell r="K250">
            <v>8.9700000000000006</v>
          </cell>
          <cell r="L250">
            <v>0</v>
          </cell>
          <cell r="M250">
            <v>1.89036</v>
          </cell>
          <cell r="N250">
            <v>8.9703599999999994</v>
          </cell>
        </row>
        <row r="251">
          <cell r="B251" t="str">
            <v>2 S 01 100 29</v>
          </cell>
          <cell r="C251" t="str">
            <v>Esc. carga transp. mat 1ª cat DMT 1400 a 1600m c/e</v>
          </cell>
          <cell r="D251" t="str">
            <v>m3</v>
          </cell>
          <cell r="E251" t="str">
            <v>7,35</v>
          </cell>
          <cell r="F251" t="str">
            <v>1,96</v>
          </cell>
          <cell r="G251" t="str">
            <v>9,31</v>
          </cell>
          <cell r="H251">
            <v>0</v>
          </cell>
          <cell r="I251">
            <v>7.35</v>
          </cell>
          <cell r="J251">
            <v>1.96</v>
          </cell>
          <cell r="K251">
            <v>9.31</v>
          </cell>
          <cell r="L251">
            <v>0</v>
          </cell>
          <cell r="M251">
            <v>1.96245</v>
          </cell>
          <cell r="N251">
            <v>9.3124500000000001</v>
          </cell>
        </row>
        <row r="252">
          <cell r="B252" t="str">
            <v>2 S 01 100 30</v>
          </cell>
          <cell r="C252" t="str">
            <v>Esc. carga transp. mat 1ª cat DMT 1600 a 1800m c/e</v>
          </cell>
          <cell r="D252" t="str">
            <v>m3</v>
          </cell>
          <cell r="E252" t="str">
            <v>7,47</v>
          </cell>
          <cell r="F252" t="str">
            <v>2,00</v>
          </cell>
          <cell r="G252" t="str">
            <v>9,47</v>
          </cell>
          <cell r="H252">
            <v>0</v>
          </cell>
          <cell r="I252">
            <v>7.47</v>
          </cell>
          <cell r="J252">
            <v>2</v>
          </cell>
          <cell r="K252">
            <v>9.4700000000000006</v>
          </cell>
          <cell r="L252">
            <v>0</v>
          </cell>
          <cell r="M252">
            <v>1.9944900000000001</v>
          </cell>
          <cell r="N252">
            <v>9.4644899999999996</v>
          </cell>
        </row>
        <row r="253">
          <cell r="B253" t="str">
            <v>2 S 01 100 31</v>
          </cell>
          <cell r="C253" t="str">
            <v>Esc. carga transp. mat 1ª cat DMT 1800 a 2000m c/e</v>
          </cell>
          <cell r="D253" t="str">
            <v>m3</v>
          </cell>
          <cell r="E253" t="str">
            <v>8,03</v>
          </cell>
          <cell r="F253" t="str">
            <v>2,14</v>
          </cell>
          <cell r="G253" t="str">
            <v>10,17</v>
          </cell>
          <cell r="H253">
            <v>0</v>
          </cell>
          <cell r="I253">
            <v>8.0299999999999994</v>
          </cell>
          <cell r="J253">
            <v>2.14</v>
          </cell>
          <cell r="K253">
            <v>10.17</v>
          </cell>
          <cell r="L253">
            <v>0</v>
          </cell>
          <cell r="M253">
            <v>2.1440099999999997</v>
          </cell>
          <cell r="N253">
            <v>10.174009999999999</v>
          </cell>
        </row>
        <row r="254">
          <cell r="B254" t="str">
            <v>2 S 01 100 32</v>
          </cell>
          <cell r="C254" t="str">
            <v>Esc. carga transp. mat 1ª cat DMT 2000 a 3000m c/e</v>
          </cell>
          <cell r="D254" t="str">
            <v>m3</v>
          </cell>
          <cell r="E254" t="str">
            <v>9,01</v>
          </cell>
          <cell r="F254" t="str">
            <v>2,40</v>
          </cell>
          <cell r="G254" t="str">
            <v>11,41</v>
          </cell>
          <cell r="H254">
            <v>0</v>
          </cell>
          <cell r="I254">
            <v>9.01</v>
          </cell>
          <cell r="J254">
            <v>2.4</v>
          </cell>
          <cell r="K254">
            <v>11.41</v>
          </cell>
          <cell r="L254">
            <v>0</v>
          </cell>
          <cell r="M254">
            <v>2.4056700000000002</v>
          </cell>
          <cell r="N254">
            <v>11.41567</v>
          </cell>
        </row>
        <row r="255">
          <cell r="B255" t="str">
            <v>2 S 01 100 33</v>
          </cell>
          <cell r="C255" t="str">
            <v>Esc. carga transp. mat 1ª cat DMT 3000 a 5000m c/e</v>
          </cell>
          <cell r="D255" t="str">
            <v>m3</v>
          </cell>
          <cell r="E255" t="str">
            <v>11,96</v>
          </cell>
          <cell r="F255" t="str">
            <v>3,19</v>
          </cell>
          <cell r="G255" t="str">
            <v>15,15</v>
          </cell>
          <cell r="H255">
            <v>0</v>
          </cell>
          <cell r="I255">
            <v>11.96</v>
          </cell>
          <cell r="J255">
            <v>3.19</v>
          </cell>
          <cell r="K255">
            <v>15.15</v>
          </cell>
          <cell r="L255">
            <v>0</v>
          </cell>
          <cell r="M255">
            <v>3.1933200000000004</v>
          </cell>
          <cell r="N255">
            <v>15.153320000000001</v>
          </cell>
        </row>
        <row r="256">
          <cell r="B256" t="str">
            <v>2 S 01 101 01</v>
          </cell>
          <cell r="C256" t="str">
            <v>Esc. carga transp. mat 2ª cat DMT 50m</v>
          </cell>
          <cell r="D256" t="str">
            <v>m3</v>
          </cell>
          <cell r="E256" t="str">
            <v>3,24</v>
          </cell>
          <cell r="F256" t="str">
            <v>0,86</v>
          </cell>
          <cell r="G256" t="str">
            <v>4,10</v>
          </cell>
          <cell r="H256">
            <v>0</v>
          </cell>
          <cell r="I256">
            <v>3.24</v>
          </cell>
          <cell r="J256">
            <v>0.86</v>
          </cell>
          <cell r="K256">
            <v>4.0999999999999996</v>
          </cell>
          <cell r="L256">
            <v>0</v>
          </cell>
          <cell r="M256">
            <v>0.86508000000000007</v>
          </cell>
          <cell r="N256">
            <v>4.1050800000000001</v>
          </cell>
        </row>
        <row r="257">
          <cell r="B257" t="str">
            <v>2 S 01 101 02</v>
          </cell>
          <cell r="C257" t="str">
            <v>Esc. carga transp. mat 2ª cat DMT 50 a 200m c/m</v>
          </cell>
          <cell r="D257" t="str">
            <v>m3</v>
          </cell>
          <cell r="E257" t="str">
            <v>10,52</v>
          </cell>
          <cell r="F257" t="str">
            <v>2,81</v>
          </cell>
          <cell r="G257" t="str">
            <v>13,32</v>
          </cell>
          <cell r="H257">
            <v>0</v>
          </cell>
          <cell r="I257">
            <v>10.52</v>
          </cell>
          <cell r="J257">
            <v>2.81</v>
          </cell>
          <cell r="K257">
            <v>13.32</v>
          </cell>
          <cell r="L257">
            <v>0</v>
          </cell>
          <cell r="M257">
            <v>2.80884</v>
          </cell>
          <cell r="N257">
            <v>13.32884</v>
          </cell>
        </row>
        <row r="258">
          <cell r="B258" t="str">
            <v>2 S 01 101 03</v>
          </cell>
          <cell r="C258" t="str">
            <v>Esc. carga transp. mat 2ª cat DMT 200 a 400m c/m</v>
          </cell>
          <cell r="D258" t="str">
            <v>m3</v>
          </cell>
          <cell r="E258" t="str">
            <v>10,55</v>
          </cell>
          <cell r="F258" t="str">
            <v>2,82</v>
          </cell>
          <cell r="G258" t="str">
            <v>13,37</v>
          </cell>
          <cell r="H258">
            <v>0</v>
          </cell>
          <cell r="I258">
            <v>10.55</v>
          </cell>
          <cell r="J258">
            <v>2.82</v>
          </cell>
          <cell r="K258">
            <v>13.37</v>
          </cell>
          <cell r="L258">
            <v>0</v>
          </cell>
          <cell r="M258">
            <v>2.8168500000000005</v>
          </cell>
          <cell r="N258">
            <v>13.366850000000001</v>
          </cell>
        </row>
        <row r="259">
          <cell r="B259" t="str">
            <v>2 S 01 101 04</v>
          </cell>
          <cell r="C259" t="str">
            <v>Esc. carga transp. mat 2ª cat DMT 400 a 600m c/m</v>
          </cell>
          <cell r="D259" t="str">
            <v>m3</v>
          </cell>
          <cell r="E259" t="str">
            <v>13,05</v>
          </cell>
          <cell r="F259" t="str">
            <v>3,48</v>
          </cell>
          <cell r="G259" t="str">
            <v>16,53</v>
          </cell>
          <cell r="H259">
            <v>0</v>
          </cell>
          <cell r="I259">
            <v>13.05</v>
          </cell>
          <cell r="J259">
            <v>3.48</v>
          </cell>
          <cell r="K259">
            <v>16.53</v>
          </cell>
          <cell r="L259">
            <v>0</v>
          </cell>
          <cell r="M259">
            <v>3.4843500000000005</v>
          </cell>
          <cell r="N259">
            <v>16.53435</v>
          </cell>
        </row>
        <row r="260">
          <cell r="B260" t="str">
            <v>2 S 01 101 05</v>
          </cell>
          <cell r="C260" t="str">
            <v>Esc. carga transp. mat 2ª cat DMT 600 a 800m c/m</v>
          </cell>
          <cell r="D260" t="str">
            <v>m3</v>
          </cell>
          <cell r="E260" t="str">
            <v>15,55</v>
          </cell>
          <cell r="F260" t="str">
            <v>4,15</v>
          </cell>
          <cell r="G260" t="str">
            <v>19,71</v>
          </cell>
          <cell r="H260">
            <v>0</v>
          </cell>
          <cell r="I260">
            <v>15.55</v>
          </cell>
          <cell r="J260">
            <v>4.1500000000000004</v>
          </cell>
          <cell r="K260">
            <v>19.71</v>
          </cell>
          <cell r="L260">
            <v>0</v>
          </cell>
          <cell r="M260">
            <v>4.1518500000000005</v>
          </cell>
          <cell r="N260">
            <v>19.70185</v>
          </cell>
        </row>
        <row r="261">
          <cell r="B261" t="str">
            <v>2 S 01 101 06</v>
          </cell>
          <cell r="C261" t="str">
            <v>Esc. carga transp. mat 2ª cat DMT 800 a 1000m c/m</v>
          </cell>
          <cell r="D261" t="str">
            <v>m3</v>
          </cell>
          <cell r="E261" t="str">
            <v>18,06</v>
          </cell>
          <cell r="F261" t="str">
            <v>4,82</v>
          </cell>
          <cell r="G261" t="str">
            <v>22,88</v>
          </cell>
          <cell r="H261">
            <v>0</v>
          </cell>
          <cell r="I261">
            <v>18.059999999999999</v>
          </cell>
          <cell r="J261">
            <v>4.82</v>
          </cell>
          <cell r="K261">
            <v>22.88</v>
          </cell>
          <cell r="L261">
            <v>0</v>
          </cell>
          <cell r="M261">
            <v>4.8220200000000002</v>
          </cell>
          <cell r="N261">
            <v>22.882019999999997</v>
          </cell>
        </row>
        <row r="262">
          <cell r="B262" t="str">
            <v>2 S 01 101 07</v>
          </cell>
          <cell r="C262" t="str">
            <v>Esc. carga transp. mat 2ª cat DMT 1000 a 1200m c/m</v>
          </cell>
          <cell r="D262" t="str">
            <v>m3</v>
          </cell>
          <cell r="E262" t="str">
            <v>18,08</v>
          </cell>
          <cell r="F262" t="str">
            <v>4,83</v>
          </cell>
          <cell r="G262" t="str">
            <v>22,90</v>
          </cell>
          <cell r="H262">
            <v>0</v>
          </cell>
          <cell r="I262">
            <v>18.079999999999998</v>
          </cell>
          <cell r="J262">
            <v>4.83</v>
          </cell>
          <cell r="K262">
            <v>22.9</v>
          </cell>
          <cell r="L262">
            <v>0</v>
          </cell>
          <cell r="M262">
            <v>4.8273599999999997</v>
          </cell>
          <cell r="N262">
            <v>22.907359999999997</v>
          </cell>
        </row>
        <row r="263">
          <cell r="B263" t="str">
            <v>2 S 01 101 08</v>
          </cell>
          <cell r="C263" t="str">
            <v>Esc. carga transp. mat 2ª cat DMT 1200 a 1400m c/m</v>
          </cell>
          <cell r="D263" t="str">
            <v>m3</v>
          </cell>
          <cell r="E263" t="str">
            <v>20,59</v>
          </cell>
          <cell r="F263" t="str">
            <v>5,50</v>
          </cell>
          <cell r="G263" t="str">
            <v>26,08</v>
          </cell>
          <cell r="H263">
            <v>0</v>
          </cell>
          <cell r="I263">
            <v>20.59</v>
          </cell>
          <cell r="J263">
            <v>5.5</v>
          </cell>
          <cell r="K263">
            <v>26.08</v>
          </cell>
          <cell r="L263">
            <v>0</v>
          </cell>
          <cell r="M263">
            <v>5.4975300000000002</v>
          </cell>
          <cell r="N263">
            <v>26.087530000000001</v>
          </cell>
        </row>
        <row r="264">
          <cell r="B264" t="str">
            <v>2 S 01 101 09</v>
          </cell>
          <cell r="C264" t="str">
            <v>Esc. carga tr. mat 2ª c. DMT 50 a 200m c/carreg</v>
          </cell>
          <cell r="D264" t="str">
            <v>m3</v>
          </cell>
          <cell r="E264" t="str">
            <v>9,24</v>
          </cell>
          <cell r="F264" t="str">
            <v>2,47</v>
          </cell>
          <cell r="G264" t="str">
            <v>11,71</v>
          </cell>
          <cell r="H264">
            <v>0</v>
          </cell>
          <cell r="I264">
            <v>9.24</v>
          </cell>
          <cell r="J264">
            <v>2.4700000000000002</v>
          </cell>
          <cell r="K264">
            <v>11.71</v>
          </cell>
          <cell r="L264">
            <v>0</v>
          </cell>
          <cell r="M264">
            <v>2.4670800000000002</v>
          </cell>
          <cell r="N264">
            <v>11.707080000000001</v>
          </cell>
        </row>
        <row r="265">
          <cell r="B265" t="str">
            <v>2 S 01 101 10</v>
          </cell>
          <cell r="C265" t="str">
            <v>Esc. carga tr. mat 2ª c. DMT 200 a 400m c/carreg</v>
          </cell>
          <cell r="D265" t="str">
            <v>m3</v>
          </cell>
          <cell r="E265" t="str">
            <v>9,69</v>
          </cell>
          <cell r="F265" t="str">
            <v>2,59</v>
          </cell>
          <cell r="G265" t="str">
            <v>12,28</v>
          </cell>
          <cell r="H265">
            <v>0</v>
          </cell>
          <cell r="I265">
            <v>9.69</v>
          </cell>
          <cell r="J265">
            <v>2.59</v>
          </cell>
          <cell r="K265">
            <v>12.28</v>
          </cell>
          <cell r="L265">
            <v>0</v>
          </cell>
          <cell r="M265">
            <v>2.5872299999999999</v>
          </cell>
          <cell r="N265">
            <v>12.277229999999999</v>
          </cell>
        </row>
        <row r="266">
          <cell r="B266" t="str">
            <v>2 S 01 101 11</v>
          </cell>
          <cell r="C266" t="str">
            <v>Esc. carga tr. mat 2a c. DMT 400 a 600m c/carreg</v>
          </cell>
          <cell r="D266" t="str">
            <v>m3</v>
          </cell>
          <cell r="E266" t="str">
            <v>10,24</v>
          </cell>
          <cell r="F266" t="str">
            <v>2,73</v>
          </cell>
          <cell r="G266" t="str">
            <v>12,98</v>
          </cell>
          <cell r="H266">
            <v>0</v>
          </cell>
          <cell r="I266">
            <v>10.24</v>
          </cell>
          <cell r="J266">
            <v>2.73</v>
          </cell>
          <cell r="K266">
            <v>12.98</v>
          </cell>
          <cell r="L266">
            <v>0</v>
          </cell>
          <cell r="M266">
            <v>2.7340800000000001</v>
          </cell>
          <cell r="N266">
            <v>12.974080000000001</v>
          </cell>
        </row>
        <row r="267">
          <cell r="B267" t="str">
            <v>2 S 01 101 12</v>
          </cell>
          <cell r="C267" t="str">
            <v>Esc. carga tr. mat 2a c. DMT 600 a 800m c/carreg</v>
          </cell>
          <cell r="D267" t="str">
            <v>m3</v>
          </cell>
          <cell r="E267" t="str">
            <v>10,75</v>
          </cell>
          <cell r="F267" t="str">
            <v>2,87</v>
          </cell>
          <cell r="G267" t="str">
            <v>13,62</v>
          </cell>
          <cell r="H267">
            <v>0</v>
          </cell>
          <cell r="I267">
            <v>10.75</v>
          </cell>
          <cell r="J267">
            <v>2.87</v>
          </cell>
          <cell r="K267">
            <v>13.62</v>
          </cell>
          <cell r="L267">
            <v>0</v>
          </cell>
          <cell r="M267">
            <v>2.87025</v>
          </cell>
          <cell r="N267">
            <v>13.62025</v>
          </cell>
        </row>
        <row r="268">
          <cell r="B268" t="str">
            <v>2 S 01 101 13</v>
          </cell>
          <cell r="C268" t="str">
            <v>Esc. carga tr. mat 2a c. DMT 800 a 1000m c/carreg</v>
          </cell>
          <cell r="D268" t="str">
            <v>m3</v>
          </cell>
          <cell r="E268" t="str">
            <v>11,07</v>
          </cell>
          <cell r="F268" t="str">
            <v>2,96</v>
          </cell>
          <cell r="G268" t="str">
            <v>14,03</v>
          </cell>
          <cell r="H268">
            <v>0</v>
          </cell>
          <cell r="I268">
            <v>11.07</v>
          </cell>
          <cell r="J268">
            <v>2.96</v>
          </cell>
          <cell r="K268">
            <v>14.03</v>
          </cell>
          <cell r="L268">
            <v>0</v>
          </cell>
          <cell r="M268">
            <v>2.9556900000000002</v>
          </cell>
          <cell r="N268">
            <v>14.025690000000001</v>
          </cell>
        </row>
        <row r="269">
          <cell r="B269" t="str">
            <v>2 S 01 101 14</v>
          </cell>
          <cell r="C269" t="str">
            <v>Esc. carga tr. mat 2a c. DMT 1000 a 1200m c/carreg</v>
          </cell>
          <cell r="D269" t="str">
            <v>m3</v>
          </cell>
          <cell r="E269" t="str">
            <v>11,67</v>
          </cell>
          <cell r="F269" t="str">
            <v>3,12</v>
          </cell>
          <cell r="G269" t="str">
            <v>14,79</v>
          </cell>
          <cell r="H269">
            <v>0</v>
          </cell>
          <cell r="I269">
            <v>11.67</v>
          </cell>
          <cell r="J269">
            <v>3.12</v>
          </cell>
          <cell r="K269">
            <v>14.79</v>
          </cell>
          <cell r="L269">
            <v>0</v>
          </cell>
          <cell r="M269">
            <v>3.1158900000000003</v>
          </cell>
          <cell r="N269">
            <v>14.78589</v>
          </cell>
        </row>
        <row r="270">
          <cell r="B270" t="str">
            <v>2 S 01 101 15</v>
          </cell>
          <cell r="C270" t="str">
            <v>Esc. carga tr. mat 2a c. DMT 1200 a 1400m c/carreg</v>
          </cell>
          <cell r="D270" t="str">
            <v>m3</v>
          </cell>
          <cell r="E270" t="str">
            <v>12,01</v>
          </cell>
          <cell r="F270" t="str">
            <v>3,21</v>
          </cell>
          <cell r="G270" t="str">
            <v>15,22</v>
          </cell>
          <cell r="H270">
            <v>0</v>
          </cell>
          <cell r="I270">
            <v>12.01</v>
          </cell>
          <cell r="J270">
            <v>3.21</v>
          </cell>
          <cell r="K270">
            <v>15.22</v>
          </cell>
          <cell r="L270">
            <v>0</v>
          </cell>
          <cell r="M270">
            <v>3.2066699999999999</v>
          </cell>
          <cell r="N270">
            <v>15.216670000000001</v>
          </cell>
        </row>
        <row r="271">
          <cell r="B271" t="str">
            <v>2 S 01 101 16</v>
          </cell>
          <cell r="C271" t="str">
            <v>Esc. carga tr. mat 2a c. DMT 1400 a 1600m c/carreg</v>
          </cell>
          <cell r="D271" t="str">
            <v>m3</v>
          </cell>
          <cell r="E271" t="str">
            <v>12,34</v>
          </cell>
          <cell r="F271" t="str">
            <v>3,29</v>
          </cell>
          <cell r="G271" t="str">
            <v>15,63</v>
          </cell>
          <cell r="H271">
            <v>0</v>
          </cell>
          <cell r="I271">
            <v>12.34</v>
          </cell>
          <cell r="J271">
            <v>3.29</v>
          </cell>
          <cell r="K271">
            <v>15.63</v>
          </cell>
          <cell r="L271">
            <v>0</v>
          </cell>
          <cell r="M271">
            <v>3.2947800000000003</v>
          </cell>
          <cell r="N271">
            <v>15.634779999999999</v>
          </cell>
        </row>
        <row r="272">
          <cell r="B272" t="str">
            <v>2 S 01 101 17</v>
          </cell>
          <cell r="C272" t="str">
            <v>Esc. carga tr. mat 2a c. DMT 1600 a 1800m c/carreg</v>
          </cell>
          <cell r="D272" t="str">
            <v>m3</v>
          </cell>
          <cell r="E272" t="str">
            <v>12,48</v>
          </cell>
          <cell r="F272" t="str">
            <v>3,33</v>
          </cell>
          <cell r="G272" t="str">
            <v>15,82</v>
          </cell>
          <cell r="H272">
            <v>0</v>
          </cell>
          <cell r="I272">
            <v>12.48</v>
          </cell>
          <cell r="J272">
            <v>3.33</v>
          </cell>
          <cell r="K272">
            <v>15.82</v>
          </cell>
          <cell r="L272">
            <v>0</v>
          </cell>
          <cell r="M272">
            <v>3.3321600000000005</v>
          </cell>
          <cell r="N272">
            <v>15.81216</v>
          </cell>
        </row>
        <row r="273">
          <cell r="B273" t="str">
            <v>2 S 01 101 18</v>
          </cell>
          <cell r="C273" t="str">
            <v>Esc. carga tr. mat 2a c. DMT 1800 a 2000m c/carreg</v>
          </cell>
          <cell r="D273" t="str">
            <v>m3</v>
          </cell>
          <cell r="E273" t="str">
            <v>13,09</v>
          </cell>
          <cell r="F273" t="str">
            <v>3,50</v>
          </cell>
          <cell r="G273" t="str">
            <v>16,59</v>
          </cell>
          <cell r="H273">
            <v>0</v>
          </cell>
          <cell r="I273">
            <v>13.09</v>
          </cell>
          <cell r="J273">
            <v>3.5</v>
          </cell>
          <cell r="K273">
            <v>16.59</v>
          </cell>
          <cell r="L273">
            <v>0</v>
          </cell>
          <cell r="M273">
            <v>3.4950300000000003</v>
          </cell>
          <cell r="N273">
            <v>16.58503</v>
          </cell>
        </row>
        <row r="274">
          <cell r="B274" t="str">
            <v>2 S 01 101 19</v>
          </cell>
          <cell r="C274" t="str">
            <v>Esc. carga tr. mat 2a c. DMT 2000 a 3000m c/carreg</v>
          </cell>
          <cell r="D274" t="str">
            <v>m3</v>
          </cell>
          <cell r="E274" t="str">
            <v>14,26</v>
          </cell>
          <cell r="F274" t="str">
            <v>3,81</v>
          </cell>
          <cell r="G274" t="str">
            <v>18,07</v>
          </cell>
          <cell r="H274">
            <v>0</v>
          </cell>
          <cell r="I274">
            <v>14.26</v>
          </cell>
          <cell r="J274">
            <v>3.81</v>
          </cell>
          <cell r="K274">
            <v>18.07</v>
          </cell>
          <cell r="L274">
            <v>0</v>
          </cell>
          <cell r="M274">
            <v>3.80742</v>
          </cell>
          <cell r="N274">
            <v>18.067419999999998</v>
          </cell>
        </row>
        <row r="275">
          <cell r="B275" t="str">
            <v>2 S 01 101 20</v>
          </cell>
          <cell r="C275" t="str">
            <v>Esc. carga tr. mat 2a c. DMT 3000 a 5000m c/carreg</v>
          </cell>
          <cell r="D275" t="str">
            <v>m3</v>
          </cell>
          <cell r="E275" t="str">
            <v>18,00</v>
          </cell>
          <cell r="F275" t="str">
            <v>4,81</v>
          </cell>
          <cell r="G275" t="str">
            <v>22,80</v>
          </cell>
          <cell r="H275">
            <v>0</v>
          </cell>
          <cell r="I275">
            <v>18</v>
          </cell>
          <cell r="J275">
            <v>4.8099999999999996</v>
          </cell>
          <cell r="K275">
            <v>22.8</v>
          </cell>
          <cell r="L275">
            <v>0</v>
          </cell>
          <cell r="M275">
            <v>4.806</v>
          </cell>
          <cell r="N275">
            <v>22.806000000000001</v>
          </cell>
        </row>
        <row r="276">
          <cell r="B276" t="str">
            <v>2 S 01 101 22</v>
          </cell>
          <cell r="C276" t="str">
            <v>Esc. carga transp. mat 2a cat DMT 50 a 200m c/e</v>
          </cell>
          <cell r="D276" t="str">
            <v>m3</v>
          </cell>
          <cell r="E276" t="str">
            <v>6,73</v>
          </cell>
          <cell r="F276" t="str">
            <v>1,80</v>
          </cell>
          <cell r="G276" t="str">
            <v>8,52</v>
          </cell>
          <cell r="H276">
            <v>0</v>
          </cell>
          <cell r="I276">
            <v>6.73</v>
          </cell>
          <cell r="J276">
            <v>1.8</v>
          </cell>
          <cell r="K276">
            <v>8.52</v>
          </cell>
          <cell r="L276">
            <v>0</v>
          </cell>
          <cell r="M276">
            <v>1.7969100000000002</v>
          </cell>
          <cell r="N276">
            <v>8.5269100000000009</v>
          </cell>
        </row>
        <row r="277">
          <cell r="B277" t="str">
            <v>2 S 01 101 23</v>
          </cell>
          <cell r="C277" t="str">
            <v>Esc. carga transp. mat 2a cat DMT 200 a 400m c/e</v>
          </cell>
          <cell r="D277" t="str">
            <v>m3</v>
          </cell>
          <cell r="E277" t="str">
            <v>7,25</v>
          </cell>
          <cell r="F277" t="str">
            <v>1,94</v>
          </cell>
          <cell r="G277" t="str">
            <v>9,18</v>
          </cell>
          <cell r="H277">
            <v>0</v>
          </cell>
          <cell r="I277">
            <v>7.25</v>
          </cell>
          <cell r="J277">
            <v>1.94</v>
          </cell>
          <cell r="K277">
            <v>9.18</v>
          </cell>
          <cell r="L277">
            <v>0</v>
          </cell>
          <cell r="M277">
            <v>1.9357500000000001</v>
          </cell>
          <cell r="N277">
            <v>9.1857500000000005</v>
          </cell>
        </row>
        <row r="278">
          <cell r="B278" t="str">
            <v>2 S 01 101 24</v>
          </cell>
          <cell r="C278" t="str">
            <v>Esc. carga transp. mat 2a cat DMT 400 a 600m c/e</v>
          </cell>
          <cell r="D278" t="str">
            <v>m3</v>
          </cell>
          <cell r="E278" t="str">
            <v>7,65</v>
          </cell>
          <cell r="F278" t="str">
            <v>2,04</v>
          </cell>
          <cell r="G278" t="str">
            <v>9,69</v>
          </cell>
          <cell r="H278">
            <v>0</v>
          </cell>
          <cell r="I278">
            <v>7.65</v>
          </cell>
          <cell r="J278">
            <v>2.04</v>
          </cell>
          <cell r="K278">
            <v>9.69</v>
          </cell>
          <cell r="L278">
            <v>0</v>
          </cell>
          <cell r="M278">
            <v>2.0425500000000003</v>
          </cell>
          <cell r="N278">
            <v>9.6925500000000007</v>
          </cell>
        </row>
        <row r="279">
          <cell r="B279" t="str">
            <v>2 S 01 101 25</v>
          </cell>
          <cell r="C279" t="str">
            <v>Esc. carga transp. mat 2a cat DMT 600 a 800m c/e</v>
          </cell>
          <cell r="D279" t="str">
            <v>m3</v>
          </cell>
          <cell r="E279" t="str">
            <v>7,97</v>
          </cell>
          <cell r="F279" t="str">
            <v>2,13</v>
          </cell>
          <cell r="G279" t="str">
            <v>10,09</v>
          </cell>
          <cell r="H279">
            <v>0</v>
          </cell>
          <cell r="I279">
            <v>7.97</v>
          </cell>
          <cell r="J279">
            <v>2.13</v>
          </cell>
          <cell r="K279">
            <v>10.09</v>
          </cell>
          <cell r="L279">
            <v>0</v>
          </cell>
          <cell r="M279">
            <v>2.12799</v>
          </cell>
          <cell r="N279">
            <v>10.097989999999999</v>
          </cell>
        </row>
        <row r="280">
          <cell r="B280" t="str">
            <v>2 S 01 101 26</v>
          </cell>
          <cell r="C280" t="str">
            <v>Esc. carga transp. mat 2a cat DMT 800 a 1000m c/e</v>
          </cell>
          <cell r="D280" t="str">
            <v>m3</v>
          </cell>
          <cell r="E280" t="str">
            <v>8,68</v>
          </cell>
          <cell r="F280" t="str">
            <v>2,32</v>
          </cell>
          <cell r="G280" t="str">
            <v>11,00</v>
          </cell>
          <cell r="H280">
            <v>0</v>
          </cell>
          <cell r="I280">
            <v>8.68</v>
          </cell>
          <cell r="J280">
            <v>2.3199999999999998</v>
          </cell>
          <cell r="K280">
            <v>11</v>
          </cell>
          <cell r="L280">
            <v>0</v>
          </cell>
          <cell r="M280">
            <v>2.3175599999999998</v>
          </cell>
          <cell r="N280">
            <v>10.99756</v>
          </cell>
        </row>
        <row r="281">
          <cell r="B281" t="str">
            <v>2 S 01 101 27</v>
          </cell>
          <cell r="C281" t="str">
            <v>Esc. carga transp. mat 2a cat DMT 1000 a 1200m c/e</v>
          </cell>
          <cell r="D281" t="str">
            <v>m3</v>
          </cell>
          <cell r="E281" t="str">
            <v>9,14</v>
          </cell>
          <cell r="F281" t="str">
            <v>2,44</v>
          </cell>
          <cell r="G281" t="str">
            <v>11,58</v>
          </cell>
          <cell r="H281">
            <v>0</v>
          </cell>
          <cell r="I281">
            <v>9.14</v>
          </cell>
          <cell r="J281">
            <v>2.44</v>
          </cell>
          <cell r="K281">
            <v>11.58</v>
          </cell>
          <cell r="L281">
            <v>0</v>
          </cell>
          <cell r="M281">
            <v>2.4403800000000002</v>
          </cell>
          <cell r="N281">
            <v>11.580380000000002</v>
          </cell>
        </row>
        <row r="282">
          <cell r="B282" t="str">
            <v>2 S 01 101 28</v>
          </cell>
          <cell r="C282" t="str">
            <v>Esc. carga transp. mat 2a cat DMT 1200 a 1400m c/e</v>
          </cell>
          <cell r="D282" t="str">
            <v>m3</v>
          </cell>
          <cell r="E282" t="str">
            <v>9,50</v>
          </cell>
          <cell r="F282" t="str">
            <v>2,54</v>
          </cell>
          <cell r="G282" t="str">
            <v>12,04</v>
          </cell>
          <cell r="H282">
            <v>0</v>
          </cell>
          <cell r="I282">
            <v>9.5</v>
          </cell>
          <cell r="J282">
            <v>2.54</v>
          </cell>
          <cell r="K282">
            <v>12.04</v>
          </cell>
          <cell r="L282">
            <v>0</v>
          </cell>
          <cell r="M282">
            <v>2.5365000000000002</v>
          </cell>
          <cell r="N282">
            <v>12.0365</v>
          </cell>
        </row>
        <row r="283">
          <cell r="B283" t="str">
            <v>2 S 01 101 29</v>
          </cell>
          <cell r="C283" t="str">
            <v>Esc. carga transp. mat 2a cat DMT 1400 a 1600m c/e</v>
          </cell>
          <cell r="D283" t="str">
            <v>m3</v>
          </cell>
          <cell r="E283" t="str">
            <v>9,78</v>
          </cell>
          <cell r="F283" t="str">
            <v>2,61</v>
          </cell>
          <cell r="G283" t="str">
            <v>12,39</v>
          </cell>
          <cell r="H283">
            <v>0</v>
          </cell>
          <cell r="I283">
            <v>9.7799999999999994</v>
          </cell>
          <cell r="J283">
            <v>2.61</v>
          </cell>
          <cell r="K283">
            <v>12.39</v>
          </cell>
          <cell r="L283">
            <v>0</v>
          </cell>
          <cell r="M283">
            <v>2.6112600000000001</v>
          </cell>
          <cell r="N283">
            <v>12.391259999999999</v>
          </cell>
        </row>
        <row r="284">
          <cell r="B284" t="str">
            <v>2 S 01 101 30</v>
          </cell>
          <cell r="C284" t="str">
            <v>Esc. carga transp. mat 2a cat DMT 1600 a 1800m c/e</v>
          </cell>
          <cell r="D284" t="str">
            <v>m3</v>
          </cell>
          <cell r="E284" t="str">
            <v>10,09</v>
          </cell>
          <cell r="F284" t="str">
            <v>2,69</v>
          </cell>
          <cell r="G284" t="str">
            <v>12,78</v>
          </cell>
          <cell r="H284">
            <v>0</v>
          </cell>
          <cell r="I284">
            <v>10.09</v>
          </cell>
          <cell r="J284">
            <v>2.69</v>
          </cell>
          <cell r="K284">
            <v>12.78</v>
          </cell>
          <cell r="L284">
            <v>0</v>
          </cell>
          <cell r="M284">
            <v>2.6940300000000001</v>
          </cell>
          <cell r="N284">
            <v>12.78403</v>
          </cell>
        </row>
        <row r="285">
          <cell r="B285" t="str">
            <v>2 S 01 101 31</v>
          </cell>
          <cell r="C285" t="str">
            <v>Esc. carga transp. mat 2a cat DMT 1800 a 2000m c/e</v>
          </cell>
          <cell r="D285" t="str">
            <v>m3</v>
          </cell>
          <cell r="E285" t="str">
            <v>10,59</v>
          </cell>
          <cell r="F285" t="str">
            <v>2,83</v>
          </cell>
          <cell r="G285" t="str">
            <v>13,41</v>
          </cell>
          <cell r="H285">
            <v>0</v>
          </cell>
          <cell r="I285">
            <v>10.59</v>
          </cell>
          <cell r="J285">
            <v>2.83</v>
          </cell>
          <cell r="K285">
            <v>13.41</v>
          </cell>
          <cell r="L285">
            <v>0</v>
          </cell>
          <cell r="M285">
            <v>2.8275300000000003</v>
          </cell>
          <cell r="N285">
            <v>13.417529999999999</v>
          </cell>
        </row>
        <row r="286">
          <cell r="B286" t="str">
            <v>2 S 01 101 32</v>
          </cell>
          <cell r="C286" t="str">
            <v>Esc. carga transp. mat 2a cat DMT 2000 a 3000m c/e</v>
          </cell>
          <cell r="D286" t="str">
            <v>m3</v>
          </cell>
          <cell r="E286" t="str">
            <v>11,61</v>
          </cell>
          <cell r="F286" t="str">
            <v>3,10</v>
          </cell>
          <cell r="G286" t="str">
            <v>14,71</v>
          </cell>
          <cell r="H286">
            <v>0</v>
          </cell>
          <cell r="I286">
            <v>11.61</v>
          </cell>
          <cell r="J286">
            <v>3.1</v>
          </cell>
          <cell r="K286">
            <v>14.71</v>
          </cell>
          <cell r="L286">
            <v>0</v>
          </cell>
          <cell r="M286">
            <v>3.0998700000000001</v>
          </cell>
          <cell r="N286">
            <v>14.709869999999999</v>
          </cell>
        </row>
        <row r="287">
          <cell r="B287" t="str">
            <v>2 S 01 101 33</v>
          </cell>
          <cell r="C287" t="str">
            <v>Esc. carga transp. mat 2a cat DMT 3000 a 5000m c/e</v>
          </cell>
          <cell r="D287" t="str">
            <v>m3</v>
          </cell>
          <cell r="E287" t="str">
            <v>15,21</v>
          </cell>
          <cell r="F287" t="str">
            <v>4,06</v>
          </cell>
          <cell r="G287" t="str">
            <v>19,27</v>
          </cell>
          <cell r="H287">
            <v>0</v>
          </cell>
          <cell r="I287">
            <v>15.21</v>
          </cell>
          <cell r="J287">
            <v>4.0599999999999996</v>
          </cell>
          <cell r="K287">
            <v>19.27</v>
          </cell>
          <cell r="L287">
            <v>0</v>
          </cell>
          <cell r="M287">
            <v>4.0610700000000008</v>
          </cell>
          <cell r="N287">
            <v>19.271070000000002</v>
          </cell>
        </row>
        <row r="288">
          <cell r="B288" t="str">
            <v>2 S 01 102 01</v>
          </cell>
          <cell r="C288" t="str">
            <v>Esc. carga transp. mat 3a cat DMT até 50m</v>
          </cell>
          <cell r="D288" t="str">
            <v>m3</v>
          </cell>
          <cell r="E288" t="str">
            <v>16,42</v>
          </cell>
          <cell r="F288" t="str">
            <v>4,38</v>
          </cell>
          <cell r="G288" t="str">
            <v>20,80</v>
          </cell>
          <cell r="H288">
            <v>0</v>
          </cell>
          <cell r="I288">
            <v>16.420000000000002</v>
          </cell>
          <cell r="J288">
            <v>4.38</v>
          </cell>
          <cell r="K288">
            <v>20.8</v>
          </cell>
          <cell r="L288">
            <v>0</v>
          </cell>
          <cell r="M288">
            <v>4.3841400000000004</v>
          </cell>
          <cell r="N288">
            <v>20.804140000000004</v>
          </cell>
        </row>
        <row r="289">
          <cell r="B289" t="str">
            <v>2 S 01 102 02</v>
          </cell>
          <cell r="C289" t="str">
            <v>Esc. carga transp. mat 3a cat DMT 50 a 200m</v>
          </cell>
          <cell r="D289" t="str">
            <v>m3</v>
          </cell>
          <cell r="E289" t="str">
            <v>20,40</v>
          </cell>
          <cell r="F289" t="str">
            <v>5,45</v>
          </cell>
          <cell r="G289" t="str">
            <v>25,85</v>
          </cell>
          <cell r="H289">
            <v>0</v>
          </cell>
          <cell r="I289">
            <v>20.399999999999999</v>
          </cell>
          <cell r="J289">
            <v>5.45</v>
          </cell>
          <cell r="K289">
            <v>25.85</v>
          </cell>
          <cell r="L289">
            <v>0</v>
          </cell>
          <cell r="M289">
            <v>5.4467999999999996</v>
          </cell>
          <cell r="N289">
            <v>25.846799999999998</v>
          </cell>
        </row>
        <row r="290">
          <cell r="B290" t="str">
            <v>2 S 01 102 03</v>
          </cell>
          <cell r="C290" t="str">
            <v>Esc. carga transp. mat 3a cat DMT 200 a 400m</v>
          </cell>
          <cell r="D290" t="str">
            <v>m3</v>
          </cell>
          <cell r="E290" t="str">
            <v>21,18</v>
          </cell>
          <cell r="F290" t="str">
            <v>5,66</v>
          </cell>
          <cell r="G290" t="str">
            <v>26,84</v>
          </cell>
          <cell r="H290">
            <v>0</v>
          </cell>
          <cell r="I290">
            <v>21.18</v>
          </cell>
          <cell r="J290">
            <v>5.66</v>
          </cell>
          <cell r="K290">
            <v>26.84</v>
          </cell>
          <cell r="L290">
            <v>0</v>
          </cell>
          <cell r="M290">
            <v>5.6550600000000006</v>
          </cell>
          <cell r="N290">
            <v>26.835059999999999</v>
          </cell>
        </row>
        <row r="291">
          <cell r="B291" t="str">
            <v>2 S 01 102 04</v>
          </cell>
          <cell r="C291" t="str">
            <v>Esc. carga transp. mat 3a cat DMT 400 a 600m</v>
          </cell>
          <cell r="D291" t="str">
            <v>m3</v>
          </cell>
          <cell r="E291" t="str">
            <v>22,29</v>
          </cell>
          <cell r="F291" t="str">
            <v>5,95</v>
          </cell>
          <cell r="G291" t="str">
            <v>28,24</v>
          </cell>
          <cell r="H291">
            <v>0</v>
          </cell>
          <cell r="I291">
            <v>22.29</v>
          </cell>
          <cell r="J291">
            <v>5.95</v>
          </cell>
          <cell r="K291">
            <v>28.24</v>
          </cell>
          <cell r="L291">
            <v>0</v>
          </cell>
          <cell r="M291">
            <v>5.9514300000000002</v>
          </cell>
          <cell r="N291">
            <v>28.241430000000001</v>
          </cell>
        </row>
        <row r="292">
          <cell r="B292" t="str">
            <v>2 S 01 102 05</v>
          </cell>
          <cell r="C292" t="str">
            <v>Esc. carga transp. mat 3a cat DMT 600 a 800m</v>
          </cell>
          <cell r="D292" t="str">
            <v>m3</v>
          </cell>
          <cell r="E292" t="str">
            <v>23,06</v>
          </cell>
          <cell r="F292" t="str">
            <v>6,16</v>
          </cell>
          <cell r="G292" t="str">
            <v>29,22</v>
          </cell>
          <cell r="H292">
            <v>0</v>
          </cell>
          <cell r="I292">
            <v>23.06</v>
          </cell>
          <cell r="J292">
            <v>6.16</v>
          </cell>
          <cell r="K292">
            <v>29.22</v>
          </cell>
          <cell r="L292">
            <v>0</v>
          </cell>
          <cell r="M292">
            <v>6.1570200000000002</v>
          </cell>
          <cell r="N292">
            <v>29.217019999999998</v>
          </cell>
        </row>
        <row r="293">
          <cell r="B293" t="str">
            <v>2 S 01 102 06</v>
          </cell>
          <cell r="C293" t="str">
            <v>Esc. carga transp. mat 3a cat DMT 800 a 1000m</v>
          </cell>
          <cell r="D293" t="str">
            <v>m3</v>
          </cell>
          <cell r="E293" t="str">
            <v>23,84</v>
          </cell>
          <cell r="F293" t="str">
            <v>6,37</v>
          </cell>
          <cell r="G293" t="str">
            <v>30,21</v>
          </cell>
          <cell r="H293">
            <v>0</v>
          </cell>
          <cell r="I293">
            <v>23.84</v>
          </cell>
          <cell r="J293">
            <v>6.37</v>
          </cell>
          <cell r="K293">
            <v>30.21</v>
          </cell>
          <cell r="L293">
            <v>0</v>
          </cell>
          <cell r="M293">
            <v>6.3652800000000003</v>
          </cell>
          <cell r="N293">
            <v>30.205280000000002</v>
          </cell>
        </row>
        <row r="294">
          <cell r="B294" t="str">
            <v>2 S 01 102 07</v>
          </cell>
          <cell r="C294" t="str">
            <v>Esc. carga transp. mat 3a cat DMT 1000 a 1200m</v>
          </cell>
          <cell r="D294" t="str">
            <v>m3</v>
          </cell>
          <cell r="E294" t="str">
            <v>24,17</v>
          </cell>
          <cell r="F294" t="str">
            <v>6,45</v>
          </cell>
          <cell r="G294" t="str">
            <v>30,63</v>
          </cell>
          <cell r="H294">
            <v>0</v>
          </cell>
          <cell r="I294">
            <v>24.17</v>
          </cell>
          <cell r="J294">
            <v>6.45</v>
          </cell>
          <cell r="K294">
            <v>30.63</v>
          </cell>
          <cell r="L294">
            <v>0</v>
          </cell>
          <cell r="M294">
            <v>6.4533900000000006</v>
          </cell>
          <cell r="N294">
            <v>30.623390000000001</v>
          </cell>
        </row>
        <row r="295">
          <cell r="B295" t="str">
            <v>2 S 01 300 01</v>
          </cell>
          <cell r="C295" t="str">
            <v>Esc. carga transp. solos moles DMT 0 a 200m</v>
          </cell>
          <cell r="D295" t="str">
            <v>m3</v>
          </cell>
          <cell r="E295" t="str">
            <v>15,37</v>
          </cell>
          <cell r="F295" t="str">
            <v>4,10</v>
          </cell>
          <cell r="G295" t="str">
            <v>19,47</v>
          </cell>
          <cell r="H295">
            <v>0</v>
          </cell>
          <cell r="I295">
            <v>15.37</v>
          </cell>
          <cell r="J295">
            <v>4.0999999999999996</v>
          </cell>
          <cell r="K295">
            <v>19.47</v>
          </cell>
          <cell r="L295">
            <v>0</v>
          </cell>
          <cell r="M295">
            <v>4.10379</v>
          </cell>
          <cell r="N295">
            <v>19.473790000000001</v>
          </cell>
        </row>
        <row r="296">
          <cell r="B296" t="str">
            <v>2 S 01 300 02</v>
          </cell>
          <cell r="C296" t="str">
            <v>Esc. carga transp. solos moles DMT 200 a 400m</v>
          </cell>
          <cell r="D296" t="str">
            <v>m3</v>
          </cell>
          <cell r="E296" t="str">
            <v>16,52</v>
          </cell>
          <cell r="F296" t="str">
            <v>4,41</v>
          </cell>
          <cell r="G296" t="str">
            <v>20,93</v>
          </cell>
          <cell r="H296">
            <v>0</v>
          </cell>
          <cell r="I296">
            <v>16.52</v>
          </cell>
          <cell r="J296">
            <v>4.41</v>
          </cell>
          <cell r="K296">
            <v>20.93</v>
          </cell>
          <cell r="L296">
            <v>0</v>
          </cell>
          <cell r="M296">
            <v>4.4108400000000003</v>
          </cell>
          <cell r="N296">
            <v>20.93084</v>
          </cell>
        </row>
        <row r="297">
          <cell r="B297" t="str">
            <v>2 S 01 300 03</v>
          </cell>
          <cell r="C297" t="str">
            <v>Esc. carga transp. solos moles DMT 400 a 600m</v>
          </cell>
          <cell r="D297" t="str">
            <v>m3</v>
          </cell>
          <cell r="E297" t="str">
            <v>17,01</v>
          </cell>
          <cell r="F297" t="str">
            <v>4,54</v>
          </cell>
          <cell r="G297" t="str">
            <v>21,55</v>
          </cell>
          <cell r="H297">
            <v>0</v>
          </cell>
          <cell r="I297">
            <v>17.010000000000002</v>
          </cell>
          <cell r="J297">
            <v>4.54</v>
          </cell>
          <cell r="K297">
            <v>21.55</v>
          </cell>
          <cell r="L297">
            <v>0</v>
          </cell>
          <cell r="M297">
            <v>4.5416700000000008</v>
          </cell>
          <cell r="N297">
            <v>21.551670000000001</v>
          </cell>
        </row>
        <row r="298">
          <cell r="B298" t="str">
            <v>2 S 01 300 04</v>
          </cell>
          <cell r="C298" t="str">
            <v>Esc. carga transp. solos moles DMT 600 a 800m</v>
          </cell>
          <cell r="D298" t="str">
            <v>m3</v>
          </cell>
          <cell r="E298" t="str">
            <v>17,59</v>
          </cell>
          <cell r="F298" t="str">
            <v>4,70</v>
          </cell>
          <cell r="G298" t="str">
            <v>22,28</v>
          </cell>
          <cell r="H298">
            <v>0</v>
          </cell>
          <cell r="I298">
            <v>17.59</v>
          </cell>
          <cell r="J298">
            <v>4.7</v>
          </cell>
          <cell r="K298">
            <v>22.28</v>
          </cell>
          <cell r="L298">
            <v>0</v>
          </cell>
          <cell r="M298">
            <v>4.6965300000000001</v>
          </cell>
          <cell r="N298">
            <v>22.286529999999999</v>
          </cell>
        </row>
        <row r="299">
          <cell r="B299" t="str">
            <v>2 S 01 300 05</v>
          </cell>
          <cell r="C299" t="str">
            <v>Esc. carga transp. solos moles DMT 800 a 1000m</v>
          </cell>
          <cell r="D299" t="str">
            <v>m3</v>
          </cell>
          <cell r="E299" t="str">
            <v>18,69</v>
          </cell>
          <cell r="F299" t="str">
            <v>4,99</v>
          </cell>
          <cell r="G299" t="str">
            <v>23,68</v>
          </cell>
          <cell r="H299">
            <v>0</v>
          </cell>
          <cell r="I299">
            <v>18.690000000000001</v>
          </cell>
          <cell r="J299">
            <v>4.99</v>
          </cell>
          <cell r="K299">
            <v>23.68</v>
          </cell>
          <cell r="L299">
            <v>0</v>
          </cell>
          <cell r="M299">
            <v>4.9902300000000004</v>
          </cell>
          <cell r="N299">
            <v>23.680230000000002</v>
          </cell>
        </row>
        <row r="300">
          <cell r="B300" t="str">
            <v>2 S 01 510 00</v>
          </cell>
          <cell r="C300" t="str">
            <v>Compactação de aterros a 95% proctor normal</v>
          </cell>
          <cell r="D300" t="str">
            <v>m3</v>
          </cell>
          <cell r="E300" t="str">
            <v>2,32</v>
          </cell>
          <cell r="F300" t="str">
            <v>0,62</v>
          </cell>
          <cell r="G300" t="str">
            <v>2,94</v>
          </cell>
          <cell r="H300">
            <v>0</v>
          </cell>
          <cell r="I300">
            <v>2.3199999999999998</v>
          </cell>
          <cell r="J300">
            <v>0.62</v>
          </cell>
          <cell r="K300">
            <v>2.94</v>
          </cell>
          <cell r="L300">
            <v>0</v>
          </cell>
          <cell r="M300">
            <v>0.61943999999999999</v>
          </cell>
          <cell r="N300">
            <v>2.9394399999999998</v>
          </cell>
        </row>
        <row r="301">
          <cell r="B301" t="str">
            <v>2 S 01 511 00</v>
          </cell>
          <cell r="C301" t="str">
            <v>Compactação de aterros a 100% proctor normal</v>
          </cell>
          <cell r="D301" t="str">
            <v>m3</v>
          </cell>
          <cell r="E301" t="str">
            <v>2,71</v>
          </cell>
          <cell r="F301" t="str">
            <v>0,72</v>
          </cell>
          <cell r="G301" t="str">
            <v>3,43</v>
          </cell>
          <cell r="H301">
            <v>0</v>
          </cell>
          <cell r="I301">
            <v>2.71</v>
          </cell>
          <cell r="J301">
            <v>0.72</v>
          </cell>
          <cell r="K301">
            <v>3.43</v>
          </cell>
          <cell r="L301">
            <v>0</v>
          </cell>
          <cell r="M301">
            <v>0.72357000000000005</v>
          </cell>
          <cell r="N301">
            <v>3.43357</v>
          </cell>
        </row>
        <row r="302">
          <cell r="B302" t="str">
            <v>2 S 01 512 01</v>
          </cell>
          <cell r="C302" t="str">
            <v>Construção de corpo de aterro em rocha</v>
          </cell>
          <cell r="D302" t="str">
            <v>m3</v>
          </cell>
          <cell r="E302" t="str">
            <v>7,13</v>
          </cell>
          <cell r="F302" t="str">
            <v>1,90</v>
          </cell>
          <cell r="G302" t="str">
            <v>9,03</v>
          </cell>
          <cell r="H302">
            <v>0</v>
          </cell>
          <cell r="I302">
            <v>7.13</v>
          </cell>
          <cell r="J302">
            <v>1.9</v>
          </cell>
          <cell r="K302">
            <v>9.0299999999999994</v>
          </cell>
          <cell r="L302">
            <v>0</v>
          </cell>
          <cell r="M302">
            <v>1.90371</v>
          </cell>
          <cell r="N302">
            <v>9.0337099999999992</v>
          </cell>
        </row>
        <row r="303">
          <cell r="B303" t="str">
            <v>2 S 01 512 02</v>
          </cell>
          <cell r="C303" t="str">
            <v>Compactação de camada final de aterro de rocha</v>
          </cell>
          <cell r="D303" t="str">
            <v>m3</v>
          </cell>
          <cell r="E303" t="str">
            <v>56,77</v>
          </cell>
          <cell r="F303" t="str">
            <v>15,16</v>
          </cell>
          <cell r="G303" t="str">
            <v>71,93</v>
          </cell>
          <cell r="H303">
            <v>0</v>
          </cell>
          <cell r="I303">
            <v>56.77</v>
          </cell>
          <cell r="J303">
            <v>15.16</v>
          </cell>
          <cell r="K303">
            <v>71.930000000000007</v>
          </cell>
          <cell r="L303">
            <v>0</v>
          </cell>
          <cell r="M303">
            <v>15.157590000000003</v>
          </cell>
          <cell r="N303">
            <v>71.927590000000009</v>
          </cell>
        </row>
        <row r="304">
          <cell r="B304" t="str">
            <v>2 S 01 512 52</v>
          </cell>
          <cell r="C304" t="str">
            <v>Compactação camada final de aterro de rocha BC</v>
          </cell>
          <cell r="D304" t="str">
            <v>m3</v>
          </cell>
          <cell r="E304" t="str">
            <v>98,69</v>
          </cell>
          <cell r="F304" t="str">
            <v>26,35</v>
          </cell>
          <cell r="G304" t="str">
            <v>125,04</v>
          </cell>
          <cell r="H304">
            <v>0</v>
          </cell>
          <cell r="I304">
            <v>98.69</v>
          </cell>
          <cell r="J304">
            <v>26.35</v>
          </cell>
          <cell r="K304">
            <v>125.04</v>
          </cell>
          <cell r="L304">
            <v>0</v>
          </cell>
          <cell r="M304">
            <v>26.35023</v>
          </cell>
          <cell r="N304">
            <v>125.04022999999999</v>
          </cell>
        </row>
        <row r="305">
          <cell r="B305" t="str">
            <v>2 S 01 513 01</v>
          </cell>
          <cell r="C305" t="str">
            <v>Compactação de material de "bota-fora"</v>
          </cell>
          <cell r="D305" t="str">
            <v>m3</v>
          </cell>
          <cell r="E305" t="str">
            <v>1,84</v>
          </cell>
          <cell r="F305" t="str">
            <v>0,49</v>
          </cell>
          <cell r="G305" t="str">
            <v>2,33</v>
          </cell>
          <cell r="H305">
            <v>0</v>
          </cell>
          <cell r="I305">
            <v>1.84</v>
          </cell>
          <cell r="J305">
            <v>0.49</v>
          </cell>
          <cell r="K305">
            <v>2.33</v>
          </cell>
          <cell r="L305">
            <v>0</v>
          </cell>
          <cell r="M305">
            <v>0.49128000000000005</v>
          </cell>
          <cell r="N305">
            <v>2.33128</v>
          </cell>
        </row>
        <row r="306">
          <cell r="B306" t="str">
            <v>2 S 02 100 00</v>
          </cell>
          <cell r="C306" t="str">
            <v>Reforço do subleito</v>
          </cell>
          <cell r="D306" t="str">
            <v>m3</v>
          </cell>
          <cell r="E306" t="str">
            <v>10,07</v>
          </cell>
          <cell r="F306" t="str">
            <v>2,69</v>
          </cell>
          <cell r="G306" t="str">
            <v>12,76</v>
          </cell>
          <cell r="H306">
            <v>0</v>
          </cell>
          <cell r="I306">
            <v>10.07</v>
          </cell>
          <cell r="J306">
            <v>2.69</v>
          </cell>
          <cell r="K306">
            <v>12.76</v>
          </cell>
          <cell r="L306">
            <v>0</v>
          </cell>
          <cell r="M306">
            <v>2.6886900000000002</v>
          </cell>
          <cell r="N306">
            <v>12.758690000000001</v>
          </cell>
        </row>
        <row r="307">
          <cell r="B307" t="str">
            <v>2 S 02 110 00</v>
          </cell>
          <cell r="C307" t="str">
            <v>Regularização do subleito</v>
          </cell>
          <cell r="D307" t="str">
            <v>m2</v>
          </cell>
          <cell r="E307" t="str">
            <v>0,72</v>
          </cell>
          <cell r="F307" t="str">
            <v>0,19</v>
          </cell>
          <cell r="G307" t="str">
            <v>0,92</v>
          </cell>
          <cell r="H307">
            <v>0</v>
          </cell>
          <cell r="I307">
            <v>0.72</v>
          </cell>
          <cell r="J307">
            <v>0.19</v>
          </cell>
          <cell r="K307">
            <v>0.92</v>
          </cell>
          <cell r="L307">
            <v>0</v>
          </cell>
          <cell r="M307">
            <v>0.19223999999999999</v>
          </cell>
          <cell r="N307">
            <v>0.91223999999999994</v>
          </cell>
        </row>
        <row r="308">
          <cell r="B308" t="str">
            <v>2 S 02 110 01</v>
          </cell>
          <cell r="C308" t="str">
            <v>Regul. subleito c/ fres. corte contr.autom. greide</v>
          </cell>
          <cell r="D308" t="str">
            <v>m2</v>
          </cell>
          <cell r="E308" t="str">
            <v>0,96</v>
          </cell>
          <cell r="F308" t="str">
            <v>0,26</v>
          </cell>
          <cell r="G308" t="str">
            <v>1,22</v>
          </cell>
          <cell r="H308">
            <v>0</v>
          </cell>
          <cell r="I308">
            <v>0.96</v>
          </cell>
          <cell r="J308">
            <v>0.26</v>
          </cell>
          <cell r="K308">
            <v>1.22</v>
          </cell>
          <cell r="L308">
            <v>0</v>
          </cell>
          <cell r="M308">
            <v>0.25631999999999999</v>
          </cell>
          <cell r="N308">
            <v>1.2163200000000001</v>
          </cell>
        </row>
        <row r="309">
          <cell r="B309" t="str">
            <v>2 S 02 200 00</v>
          </cell>
          <cell r="C309" t="str">
            <v>Sub-base solo estabilizado granul. s/ mistura</v>
          </cell>
          <cell r="D309" t="str">
            <v>m3</v>
          </cell>
          <cell r="E309" t="str">
            <v>10,07</v>
          </cell>
          <cell r="F309" t="str">
            <v>2,69</v>
          </cell>
          <cell r="G309" t="str">
            <v>12,76</v>
          </cell>
          <cell r="H309">
            <v>0</v>
          </cell>
          <cell r="I309">
            <v>10.07</v>
          </cell>
          <cell r="J309">
            <v>2.69</v>
          </cell>
          <cell r="K309">
            <v>12.76</v>
          </cell>
          <cell r="L309">
            <v>0</v>
          </cell>
          <cell r="M309">
            <v>2.6886900000000002</v>
          </cell>
          <cell r="N309">
            <v>12.758690000000001</v>
          </cell>
        </row>
        <row r="310">
          <cell r="B310" t="str">
            <v>2 S 02 200 01</v>
          </cell>
          <cell r="C310" t="str">
            <v>Base solo estabilizado granul. s/ mistura</v>
          </cell>
          <cell r="D310" t="str">
            <v>m3</v>
          </cell>
          <cell r="E310" t="str">
            <v>10,07</v>
          </cell>
          <cell r="F310" t="str">
            <v>2,69</v>
          </cell>
          <cell r="G310" t="str">
            <v>12,76</v>
          </cell>
          <cell r="H310">
            <v>0</v>
          </cell>
          <cell r="I310">
            <v>10.07</v>
          </cell>
          <cell r="J310">
            <v>2.69</v>
          </cell>
          <cell r="K310">
            <v>12.76</v>
          </cell>
          <cell r="L310">
            <v>0</v>
          </cell>
          <cell r="M310">
            <v>2.6886900000000002</v>
          </cell>
          <cell r="N310">
            <v>12.758690000000001</v>
          </cell>
        </row>
        <row r="311">
          <cell r="B311" t="str">
            <v>2 S 02 210 00</v>
          </cell>
          <cell r="C311" t="str">
            <v>Sub-base estab. granul. c/ mistura solo na pista</v>
          </cell>
          <cell r="D311" t="str">
            <v>m3</v>
          </cell>
          <cell r="E311" t="str">
            <v>10,77</v>
          </cell>
          <cell r="F311" t="str">
            <v>2,87</v>
          </cell>
          <cell r="G311" t="str">
            <v>13,64</v>
          </cell>
          <cell r="H311">
            <v>0</v>
          </cell>
          <cell r="I311">
            <v>10.77</v>
          </cell>
          <cell r="J311">
            <v>2.87</v>
          </cell>
          <cell r="K311">
            <v>13.64</v>
          </cell>
          <cell r="L311">
            <v>0</v>
          </cell>
          <cell r="M311">
            <v>2.8755899999999999</v>
          </cell>
          <cell r="N311">
            <v>13.645589999999999</v>
          </cell>
        </row>
        <row r="312">
          <cell r="B312" t="str">
            <v>2 S 02 210 01</v>
          </cell>
          <cell r="C312" t="str">
            <v>Sub-base estab. granul. c/ mist. solo-areia pista</v>
          </cell>
          <cell r="D312" t="str">
            <v>m3</v>
          </cell>
          <cell r="E312" t="str">
            <v>12,45</v>
          </cell>
          <cell r="F312" t="str">
            <v>3,32</v>
          </cell>
          <cell r="G312" t="str">
            <v>15,77</v>
          </cell>
          <cell r="H312">
            <v>0</v>
          </cell>
          <cell r="I312">
            <v>12.45</v>
          </cell>
          <cell r="J312">
            <v>3.32</v>
          </cell>
          <cell r="K312">
            <v>15.77</v>
          </cell>
          <cell r="L312">
            <v>0</v>
          </cell>
          <cell r="M312">
            <v>3.3241499999999999</v>
          </cell>
          <cell r="N312">
            <v>15.774149999999999</v>
          </cell>
        </row>
        <row r="313">
          <cell r="B313" t="str">
            <v>2 S 02 210 02</v>
          </cell>
          <cell r="C313" t="str">
            <v>Base estab.granul.c/ mist.solo - areia na pista</v>
          </cell>
          <cell r="D313" t="str">
            <v>m3</v>
          </cell>
          <cell r="E313" t="str">
            <v>12,45</v>
          </cell>
          <cell r="F313" t="str">
            <v>3,32</v>
          </cell>
          <cell r="G313" t="str">
            <v>15,77</v>
          </cell>
          <cell r="H313">
            <v>0</v>
          </cell>
          <cell r="I313">
            <v>12.45</v>
          </cell>
          <cell r="J313">
            <v>3.32</v>
          </cell>
          <cell r="K313">
            <v>15.77</v>
          </cell>
          <cell r="L313">
            <v>0</v>
          </cell>
          <cell r="M313">
            <v>3.3241499999999999</v>
          </cell>
          <cell r="N313">
            <v>15.774149999999999</v>
          </cell>
        </row>
        <row r="314">
          <cell r="B314" t="str">
            <v>2 S 02 210 51</v>
          </cell>
          <cell r="C314" t="str">
            <v>Sub-base estab.granul.c/mist.soloareia pista AC</v>
          </cell>
          <cell r="D314" t="str">
            <v>m3</v>
          </cell>
          <cell r="E314" t="str">
            <v>30,46</v>
          </cell>
          <cell r="F314" t="str">
            <v>8,13</v>
          </cell>
          <cell r="G314" t="str">
            <v>38,60</v>
          </cell>
          <cell r="H314">
            <v>0</v>
          </cell>
          <cell r="I314">
            <v>30.46</v>
          </cell>
          <cell r="J314">
            <v>8.1300000000000008</v>
          </cell>
          <cell r="K314">
            <v>38.6</v>
          </cell>
          <cell r="L314">
            <v>0</v>
          </cell>
          <cell r="M314">
            <v>8.1328200000000006</v>
          </cell>
          <cell r="N314">
            <v>38.592820000000003</v>
          </cell>
        </row>
        <row r="315">
          <cell r="B315" t="str">
            <v>2 S 02 210 52</v>
          </cell>
          <cell r="C315" t="str">
            <v>Base estab.granul.c/mist.soloareia na pista AC</v>
          </cell>
          <cell r="D315" t="str">
            <v>m3</v>
          </cell>
          <cell r="E315" t="str">
            <v>30,46</v>
          </cell>
          <cell r="F315" t="str">
            <v>8,13</v>
          </cell>
          <cell r="G315" t="str">
            <v>38,60</v>
          </cell>
          <cell r="H315">
            <v>0</v>
          </cell>
          <cell r="I315">
            <v>30.46</v>
          </cell>
          <cell r="J315">
            <v>8.1300000000000008</v>
          </cell>
          <cell r="K315">
            <v>38.6</v>
          </cell>
          <cell r="L315">
            <v>0</v>
          </cell>
          <cell r="M315">
            <v>8.1328200000000006</v>
          </cell>
          <cell r="N315">
            <v>38.592820000000003</v>
          </cell>
        </row>
        <row r="316">
          <cell r="B316" t="str">
            <v>2 S 02 220 00</v>
          </cell>
          <cell r="C316" t="str">
            <v>Base estab.granul.c/ mistura solo - brita</v>
          </cell>
          <cell r="D316" t="str">
            <v>m3</v>
          </cell>
          <cell r="E316" t="str">
            <v>37,98</v>
          </cell>
          <cell r="F316" t="str">
            <v>10,14</v>
          </cell>
          <cell r="G316" t="str">
            <v>48,12</v>
          </cell>
          <cell r="H316">
            <v>0</v>
          </cell>
          <cell r="I316">
            <v>37.979999999999997</v>
          </cell>
          <cell r="J316">
            <v>10.14</v>
          </cell>
          <cell r="K316">
            <v>48.12</v>
          </cell>
          <cell r="L316">
            <v>0</v>
          </cell>
          <cell r="M316">
            <v>10.14066</v>
          </cell>
          <cell r="N316">
            <v>48.120660000000001</v>
          </cell>
        </row>
        <row r="317">
          <cell r="B317" t="str">
            <v>2 S 02 220 50</v>
          </cell>
          <cell r="C317" t="str">
            <v>Base estab.granul.c/ mistura solo - brita BC</v>
          </cell>
          <cell r="D317" t="str">
            <v>m3</v>
          </cell>
          <cell r="E317" t="str">
            <v>56,21</v>
          </cell>
          <cell r="F317" t="str">
            <v>15,01</v>
          </cell>
          <cell r="G317" t="str">
            <v>71,21</v>
          </cell>
          <cell r="H317">
            <v>0</v>
          </cell>
          <cell r="I317">
            <v>56.21</v>
          </cell>
          <cell r="J317">
            <v>15.01</v>
          </cell>
          <cell r="K317">
            <v>71.209999999999994</v>
          </cell>
          <cell r="L317">
            <v>0</v>
          </cell>
          <cell r="M317">
            <v>15.008070000000002</v>
          </cell>
          <cell r="N317">
            <v>71.218069999999997</v>
          </cell>
        </row>
        <row r="318">
          <cell r="B318" t="str">
            <v>2 S 02 230 00</v>
          </cell>
          <cell r="C318" t="str">
            <v>Base de brita graduada</v>
          </cell>
          <cell r="D318" t="str">
            <v>m3</v>
          </cell>
          <cell r="E318" t="str">
            <v>62,21</v>
          </cell>
          <cell r="F318" t="str">
            <v>16,61</v>
          </cell>
          <cell r="G318" t="str">
            <v>78,82</v>
          </cell>
          <cell r="H318">
            <v>0</v>
          </cell>
          <cell r="I318">
            <v>62.21</v>
          </cell>
          <cell r="J318">
            <v>16.61</v>
          </cell>
          <cell r="K318">
            <v>78.819999999999993</v>
          </cell>
          <cell r="L318">
            <v>0</v>
          </cell>
          <cell r="M318">
            <v>16.61007</v>
          </cell>
          <cell r="N318">
            <v>78.820070000000001</v>
          </cell>
        </row>
        <row r="319">
          <cell r="B319" t="str">
            <v>2 S 02 230 01</v>
          </cell>
          <cell r="C319" t="str">
            <v>Base brita grad. c/ dist. agreg. contr. de greide</v>
          </cell>
          <cell r="D319" t="str">
            <v>m3</v>
          </cell>
          <cell r="E319" t="str">
            <v>62,19</v>
          </cell>
          <cell r="F319" t="str">
            <v>16,60</v>
          </cell>
          <cell r="G319" t="str">
            <v>78,79</v>
          </cell>
          <cell r="H319">
            <v>0</v>
          </cell>
          <cell r="I319">
            <v>62.19</v>
          </cell>
          <cell r="J319">
            <v>16.600000000000001</v>
          </cell>
          <cell r="K319">
            <v>78.790000000000006</v>
          </cell>
          <cell r="L319">
            <v>0</v>
          </cell>
          <cell r="M319">
            <v>16.60473</v>
          </cell>
          <cell r="N319">
            <v>78.794730000000001</v>
          </cell>
        </row>
        <row r="320">
          <cell r="B320" t="str">
            <v>2 S 02 230 50</v>
          </cell>
          <cell r="C320" t="str">
            <v>Base de brita graduada BC</v>
          </cell>
          <cell r="D320" t="str">
            <v>m3</v>
          </cell>
          <cell r="E320" t="str">
            <v>107,77</v>
          </cell>
          <cell r="F320" t="str">
            <v>28,77</v>
          </cell>
          <cell r="G320" t="str">
            <v>136,54</v>
          </cell>
          <cell r="H320">
            <v>0</v>
          </cell>
          <cell r="I320">
            <v>107.77</v>
          </cell>
          <cell r="J320">
            <v>28.77</v>
          </cell>
          <cell r="K320">
            <v>136.54</v>
          </cell>
          <cell r="L320">
            <v>0</v>
          </cell>
          <cell r="M320">
            <v>28.77459</v>
          </cell>
          <cell r="N320">
            <v>136.54459</v>
          </cell>
        </row>
        <row r="321">
          <cell r="B321" t="str">
            <v>2 S 02 230 51</v>
          </cell>
          <cell r="C321" t="str">
            <v>Base brita grad.c/dist.agreg.contr.de greide BC</v>
          </cell>
          <cell r="D321" t="str">
            <v>m3</v>
          </cell>
          <cell r="E321" t="str">
            <v>107,75</v>
          </cell>
          <cell r="F321" t="str">
            <v>28,77</v>
          </cell>
          <cell r="G321" t="str">
            <v>136,52</v>
          </cell>
          <cell r="H321">
            <v>0</v>
          </cell>
          <cell r="I321">
            <v>107.75</v>
          </cell>
          <cell r="J321">
            <v>28.77</v>
          </cell>
          <cell r="K321">
            <v>136.52000000000001</v>
          </cell>
          <cell r="L321">
            <v>0</v>
          </cell>
          <cell r="M321">
            <v>28.769250000000003</v>
          </cell>
          <cell r="N321">
            <v>136.51925</v>
          </cell>
        </row>
        <row r="322">
          <cell r="B322" t="str">
            <v>2 S 02 231 00</v>
          </cell>
          <cell r="C322" t="str">
            <v>Base de macadame hidráulico</v>
          </cell>
          <cell r="D322" t="str">
            <v>m3</v>
          </cell>
          <cell r="E322" t="str">
            <v>54,43</v>
          </cell>
          <cell r="F322" t="str">
            <v>14,53</v>
          </cell>
          <cell r="G322" t="str">
            <v>68,96</v>
          </cell>
          <cell r="H322">
            <v>0</v>
          </cell>
          <cell r="I322">
            <v>54.43</v>
          </cell>
          <cell r="J322">
            <v>14.53</v>
          </cell>
          <cell r="K322">
            <v>68.959999999999994</v>
          </cell>
          <cell r="L322">
            <v>0</v>
          </cell>
          <cell r="M322">
            <v>14.532810000000001</v>
          </cell>
          <cell r="N322">
            <v>68.962810000000005</v>
          </cell>
        </row>
        <row r="323">
          <cell r="B323" t="str">
            <v>2 S 02 231 50</v>
          </cell>
          <cell r="C323" t="str">
            <v>Base de macadame hidráulico BC</v>
          </cell>
          <cell r="D323" t="str">
            <v>m3</v>
          </cell>
          <cell r="E323" t="str">
            <v>97,14</v>
          </cell>
          <cell r="F323" t="str">
            <v>25,94</v>
          </cell>
          <cell r="G323" t="str">
            <v>123,07</v>
          </cell>
          <cell r="H323">
            <v>0</v>
          </cell>
          <cell r="I323">
            <v>97.14</v>
          </cell>
          <cell r="J323">
            <v>25.94</v>
          </cell>
          <cell r="K323">
            <v>123.07</v>
          </cell>
          <cell r="L323">
            <v>0</v>
          </cell>
          <cell r="M323">
            <v>25.936380000000003</v>
          </cell>
          <cell r="N323">
            <v>123.07638</v>
          </cell>
        </row>
        <row r="324">
          <cell r="B324" t="str">
            <v>2 S 02 241 01</v>
          </cell>
          <cell r="C324" t="str">
            <v>Base de solo cimento c/ mistura em usina</v>
          </cell>
          <cell r="D324" t="str">
            <v>m3</v>
          </cell>
          <cell r="E324" t="str">
            <v>102,01</v>
          </cell>
          <cell r="F324" t="str">
            <v>27,24</v>
          </cell>
          <cell r="G324" t="str">
            <v>129,25</v>
          </cell>
          <cell r="H324">
            <v>0</v>
          </cell>
          <cell r="I324">
            <v>102.01</v>
          </cell>
          <cell r="J324">
            <v>27.24</v>
          </cell>
          <cell r="K324">
            <v>129.25</v>
          </cell>
          <cell r="L324">
            <v>0</v>
          </cell>
          <cell r="M324">
            <v>27.236670000000004</v>
          </cell>
          <cell r="N324">
            <v>129.24666999999999</v>
          </cell>
        </row>
        <row r="325">
          <cell r="B325" t="str">
            <v>2 S 02 243 01</v>
          </cell>
          <cell r="C325" t="str">
            <v>Sub-base de solo melhor. c/ cimento mist. em usina</v>
          </cell>
          <cell r="D325" t="str">
            <v>m3</v>
          </cell>
          <cell r="E325" t="str">
            <v>62,06</v>
          </cell>
          <cell r="F325" t="str">
            <v>16,57</v>
          </cell>
          <cell r="G325" t="str">
            <v>78,63</v>
          </cell>
          <cell r="H325">
            <v>0</v>
          </cell>
          <cell r="I325">
            <v>62.06</v>
          </cell>
          <cell r="J325">
            <v>16.57</v>
          </cell>
          <cell r="K325">
            <v>78.63</v>
          </cell>
          <cell r="L325">
            <v>0</v>
          </cell>
          <cell r="M325">
            <v>16.570020000000003</v>
          </cell>
          <cell r="N325">
            <v>78.630020000000002</v>
          </cell>
        </row>
        <row r="326">
          <cell r="B326" t="str">
            <v>2 S 02 300 00</v>
          </cell>
          <cell r="C326" t="str">
            <v>Imprimação</v>
          </cell>
          <cell r="D326" t="str">
            <v>m2</v>
          </cell>
          <cell r="E326" t="str">
            <v>0,26</v>
          </cell>
          <cell r="F326" t="str">
            <v>0,07</v>
          </cell>
          <cell r="G326" t="str">
            <v>0,32</v>
          </cell>
          <cell r="H326">
            <v>0</v>
          </cell>
          <cell r="I326">
            <v>0.26</v>
          </cell>
          <cell r="J326">
            <v>7.0000000000000007E-2</v>
          </cell>
          <cell r="K326">
            <v>0.32</v>
          </cell>
          <cell r="L326">
            <v>0</v>
          </cell>
          <cell r="M326">
            <v>6.9420000000000009E-2</v>
          </cell>
          <cell r="N326">
            <v>0.32942000000000005</v>
          </cell>
        </row>
        <row r="327">
          <cell r="B327" t="str">
            <v>2 S 02 400 00</v>
          </cell>
          <cell r="C327" t="str">
            <v>Pintura de ligação</v>
          </cell>
          <cell r="D327" t="str">
            <v>m2</v>
          </cell>
          <cell r="E327" t="str">
            <v>0,18</v>
          </cell>
          <cell r="F327" t="str">
            <v>0,05</v>
          </cell>
          <cell r="G327" t="str">
            <v>0,22</v>
          </cell>
          <cell r="H327">
            <v>0</v>
          </cell>
          <cell r="I327">
            <v>0.18</v>
          </cell>
          <cell r="J327">
            <v>0.05</v>
          </cell>
          <cell r="K327">
            <v>0.22</v>
          </cell>
          <cell r="L327">
            <v>0</v>
          </cell>
          <cell r="M327">
            <v>4.8059999999999999E-2</v>
          </cell>
          <cell r="N327">
            <v>0.22805999999999998</v>
          </cell>
        </row>
        <row r="328">
          <cell r="B328" t="str">
            <v>2 S 02 500 01</v>
          </cell>
          <cell r="C328" t="str">
            <v>Tratamento superficial simples c/ emulsão</v>
          </cell>
          <cell r="D328" t="str">
            <v>m2</v>
          </cell>
          <cell r="E328" t="str">
            <v>0,84</v>
          </cell>
          <cell r="F328" t="str">
            <v>0,22</v>
          </cell>
          <cell r="G328" t="str">
            <v>1,07</v>
          </cell>
          <cell r="H328">
            <v>0</v>
          </cell>
          <cell r="I328">
            <v>0.84</v>
          </cell>
          <cell r="J328">
            <v>0.22</v>
          </cell>
          <cell r="K328">
            <v>1.07</v>
          </cell>
          <cell r="L328">
            <v>0</v>
          </cell>
          <cell r="M328">
            <v>0.22428000000000001</v>
          </cell>
          <cell r="N328">
            <v>1.0642799999999999</v>
          </cell>
        </row>
        <row r="329">
          <cell r="B329" t="str">
            <v>2 S 02 500 02</v>
          </cell>
          <cell r="C329" t="str">
            <v>Tratamento superficial simples c/ banho diluído</v>
          </cell>
          <cell r="D329" t="str">
            <v>m2</v>
          </cell>
          <cell r="E329" t="str">
            <v>1,02</v>
          </cell>
          <cell r="F329" t="str">
            <v>0,27</v>
          </cell>
          <cell r="G329" t="str">
            <v>1,29</v>
          </cell>
          <cell r="H329">
            <v>0</v>
          </cell>
          <cell r="I329">
            <v>1.02</v>
          </cell>
          <cell r="J329">
            <v>0.27</v>
          </cell>
          <cell r="K329">
            <v>1.29</v>
          </cell>
          <cell r="L329">
            <v>0</v>
          </cell>
          <cell r="M329">
            <v>0.27234000000000003</v>
          </cell>
          <cell r="N329">
            <v>1.29234</v>
          </cell>
        </row>
        <row r="330">
          <cell r="B330" t="str">
            <v>2 S 02 500 50</v>
          </cell>
          <cell r="C330" t="str">
            <v>Tratamento superficial simples c/cap BC</v>
          </cell>
          <cell r="D330" t="str">
            <v>m2</v>
          </cell>
          <cell r="E330" t="str">
            <v>1,15</v>
          </cell>
          <cell r="F330" t="str">
            <v>0,31</v>
          </cell>
          <cell r="G330" t="str">
            <v>1,45</v>
          </cell>
          <cell r="H330">
            <v>0</v>
          </cell>
          <cell r="I330">
            <v>1.1499999999999999</v>
          </cell>
          <cell r="J330">
            <v>0.31</v>
          </cell>
          <cell r="K330">
            <v>1.45</v>
          </cell>
          <cell r="L330">
            <v>0</v>
          </cell>
          <cell r="M330">
            <v>0.30704999999999999</v>
          </cell>
          <cell r="N330">
            <v>1.45705</v>
          </cell>
        </row>
        <row r="331">
          <cell r="B331" t="str">
            <v>2 S 02 500 51</v>
          </cell>
          <cell r="C331" t="str">
            <v>Tratamento superficial simples c/emulsão BC</v>
          </cell>
          <cell r="D331" t="str">
            <v>m2</v>
          </cell>
          <cell r="E331" t="str">
            <v>1,07</v>
          </cell>
          <cell r="F331" t="str">
            <v>0,29</v>
          </cell>
          <cell r="G331" t="str">
            <v>1,35</v>
          </cell>
          <cell r="H331">
            <v>0</v>
          </cell>
          <cell r="I331">
            <v>1.07</v>
          </cell>
          <cell r="J331">
            <v>0.28999999999999998</v>
          </cell>
          <cell r="K331">
            <v>1.35</v>
          </cell>
          <cell r="L331">
            <v>0</v>
          </cell>
          <cell r="M331">
            <v>0.28569000000000006</v>
          </cell>
          <cell r="N331">
            <v>1.3556900000000001</v>
          </cell>
        </row>
        <row r="332">
          <cell r="B332" t="str">
            <v>2 S 02 500 52</v>
          </cell>
          <cell r="C332" t="str">
            <v>Tratamento superf.simples c/banho diluído BC</v>
          </cell>
          <cell r="D332" t="str">
            <v>m2</v>
          </cell>
          <cell r="E332" t="str">
            <v>1,25</v>
          </cell>
          <cell r="F332" t="str">
            <v>0,33</v>
          </cell>
          <cell r="G332" t="str">
            <v>1,58</v>
          </cell>
          <cell r="H332">
            <v>0</v>
          </cell>
          <cell r="I332">
            <v>1.25</v>
          </cell>
          <cell r="J332">
            <v>0.33</v>
          </cell>
          <cell r="K332">
            <v>1.58</v>
          </cell>
          <cell r="L332">
            <v>0</v>
          </cell>
          <cell r="M332">
            <v>0.33374999999999999</v>
          </cell>
          <cell r="N332">
            <v>1.58375</v>
          </cell>
        </row>
        <row r="333">
          <cell r="B333" t="str">
            <v>2 S 02 501 01</v>
          </cell>
          <cell r="C333" t="str">
            <v>Tratamento superficial duplo c/ emulsão</v>
          </cell>
          <cell r="D333" t="str">
            <v>m2</v>
          </cell>
          <cell r="E333" t="str">
            <v>2,57</v>
          </cell>
          <cell r="F333" t="str">
            <v>0,69</v>
          </cell>
          <cell r="G333" t="str">
            <v>3,25</v>
          </cell>
          <cell r="H333">
            <v>0</v>
          </cell>
          <cell r="I333">
            <v>2.57</v>
          </cell>
          <cell r="J333">
            <v>0.69</v>
          </cell>
          <cell r="K333">
            <v>3.25</v>
          </cell>
          <cell r="L333">
            <v>0</v>
          </cell>
          <cell r="M333">
            <v>0.68618999999999997</v>
          </cell>
          <cell r="N333">
            <v>3.2561899999999997</v>
          </cell>
        </row>
        <row r="334">
          <cell r="B334" t="str">
            <v>2 S 02 501 02</v>
          </cell>
          <cell r="C334" t="str">
            <v>Tratamento superficial duplo c/ banho diluído</v>
          </cell>
          <cell r="D334" t="str">
            <v>m2</v>
          </cell>
          <cell r="E334" t="str">
            <v>2,97</v>
          </cell>
          <cell r="F334" t="str">
            <v>0,79</v>
          </cell>
          <cell r="G334" t="str">
            <v>3,76</v>
          </cell>
          <cell r="H334">
            <v>0</v>
          </cell>
          <cell r="I334">
            <v>2.97</v>
          </cell>
          <cell r="J334">
            <v>0.79</v>
          </cell>
          <cell r="K334">
            <v>3.76</v>
          </cell>
          <cell r="L334">
            <v>0</v>
          </cell>
          <cell r="M334">
            <v>0.79299000000000008</v>
          </cell>
          <cell r="N334">
            <v>3.7629900000000003</v>
          </cell>
        </row>
        <row r="335">
          <cell r="B335" t="str">
            <v>2 S 02 501 50</v>
          </cell>
          <cell r="C335" t="str">
            <v>Tratamento superficial duplo c/cap BC</v>
          </cell>
          <cell r="D335" t="str">
            <v>m2</v>
          </cell>
          <cell r="E335" t="str">
            <v>3,30</v>
          </cell>
          <cell r="F335" t="str">
            <v>0,88</v>
          </cell>
          <cell r="G335" t="str">
            <v>4,18</v>
          </cell>
          <cell r="H335">
            <v>0</v>
          </cell>
          <cell r="I335">
            <v>3.3</v>
          </cell>
          <cell r="J335">
            <v>0.88</v>
          </cell>
          <cell r="K335">
            <v>4.18</v>
          </cell>
          <cell r="L335">
            <v>0</v>
          </cell>
          <cell r="M335">
            <v>0.88109999999999999</v>
          </cell>
          <cell r="N335">
            <v>4.1810999999999998</v>
          </cell>
        </row>
        <row r="336">
          <cell r="B336" t="str">
            <v>2 S 02 501 51</v>
          </cell>
          <cell r="C336" t="str">
            <v>Tratamento superficial duplo c/ emulsão BC</v>
          </cell>
          <cell r="D336" t="str">
            <v>m2</v>
          </cell>
          <cell r="E336" t="str">
            <v>3,27</v>
          </cell>
          <cell r="F336" t="str">
            <v>0,87</v>
          </cell>
          <cell r="G336" t="str">
            <v>4,14</v>
          </cell>
          <cell r="H336">
            <v>0</v>
          </cell>
          <cell r="I336">
            <v>3.27</v>
          </cell>
          <cell r="J336">
            <v>0.87</v>
          </cell>
          <cell r="K336">
            <v>4.1399999999999997</v>
          </cell>
          <cell r="L336">
            <v>0</v>
          </cell>
          <cell r="M336">
            <v>0.87309000000000003</v>
          </cell>
          <cell r="N336">
            <v>4.1430899999999999</v>
          </cell>
        </row>
        <row r="337">
          <cell r="B337" t="str">
            <v>2 S 02 501 52</v>
          </cell>
          <cell r="C337" t="str">
            <v>Tratamento superficial duplo c/banho diluído BC</v>
          </cell>
          <cell r="D337" t="str">
            <v>m2</v>
          </cell>
          <cell r="E337" t="str">
            <v>3,67</v>
          </cell>
          <cell r="F337" t="str">
            <v>0,98</v>
          </cell>
          <cell r="G337" t="str">
            <v>4,65</v>
          </cell>
          <cell r="H337">
            <v>0</v>
          </cell>
          <cell r="I337">
            <v>3.67</v>
          </cell>
          <cell r="J337">
            <v>0.98</v>
          </cell>
          <cell r="K337">
            <v>4.6500000000000004</v>
          </cell>
          <cell r="L337">
            <v>0</v>
          </cell>
          <cell r="M337">
            <v>0.97989000000000004</v>
          </cell>
          <cell r="N337">
            <v>4.6498900000000001</v>
          </cell>
        </row>
        <row r="338">
          <cell r="B338" t="str">
            <v>2 S 02 502 01</v>
          </cell>
          <cell r="C338" t="str">
            <v>Tratamento superficial triplo c/ emulsão</v>
          </cell>
          <cell r="D338" t="str">
            <v>m2</v>
          </cell>
          <cell r="E338" t="str">
            <v>3,75</v>
          </cell>
          <cell r="F338" t="str">
            <v>1,00</v>
          </cell>
          <cell r="G338" t="str">
            <v>4,75</v>
          </cell>
          <cell r="H338">
            <v>0</v>
          </cell>
          <cell r="I338">
            <v>3.75</v>
          </cell>
          <cell r="J338">
            <v>1</v>
          </cell>
          <cell r="K338">
            <v>4.75</v>
          </cell>
          <cell r="L338">
            <v>0</v>
          </cell>
          <cell r="M338">
            <v>1.00125</v>
          </cell>
          <cell r="N338">
            <v>4.7512499999999998</v>
          </cell>
        </row>
        <row r="339">
          <cell r="B339" t="str">
            <v>2 S 02 502 02</v>
          </cell>
          <cell r="C339" t="str">
            <v>Tratamento superficial triplo c/ banho diluído</v>
          </cell>
          <cell r="D339" t="str">
            <v>m2</v>
          </cell>
          <cell r="E339" t="str">
            <v>4,25</v>
          </cell>
          <cell r="F339" t="str">
            <v>1,13</v>
          </cell>
          <cell r="G339" t="str">
            <v>5,38</v>
          </cell>
          <cell r="H339">
            <v>0</v>
          </cell>
          <cell r="I339">
            <v>4.25</v>
          </cell>
          <cell r="J339">
            <v>1.1299999999999999</v>
          </cell>
          <cell r="K339">
            <v>5.38</v>
          </cell>
          <cell r="L339">
            <v>0</v>
          </cell>
          <cell r="M339">
            <v>1.1347500000000001</v>
          </cell>
          <cell r="N339">
            <v>5.3847500000000004</v>
          </cell>
        </row>
        <row r="340">
          <cell r="B340" t="str">
            <v>2 S 02 502 50</v>
          </cell>
          <cell r="C340" t="str">
            <v>Tratamento superficial triplo c/ cap BC</v>
          </cell>
          <cell r="D340" t="str">
            <v>m2</v>
          </cell>
          <cell r="E340" t="str">
            <v>4,53</v>
          </cell>
          <cell r="F340" t="str">
            <v>1,21</v>
          </cell>
          <cell r="G340" t="str">
            <v>5,74</v>
          </cell>
          <cell r="H340">
            <v>0</v>
          </cell>
          <cell r="I340">
            <v>4.53</v>
          </cell>
          <cell r="J340">
            <v>1.21</v>
          </cell>
          <cell r="K340">
            <v>5.74</v>
          </cell>
          <cell r="L340">
            <v>0</v>
          </cell>
          <cell r="M340">
            <v>1.2095100000000001</v>
          </cell>
          <cell r="N340">
            <v>5.7395100000000001</v>
          </cell>
        </row>
        <row r="341">
          <cell r="B341" t="str">
            <v>2 S 02 502 51</v>
          </cell>
          <cell r="C341" t="str">
            <v>Tratamento superficial triplo c/ emulsão BC</v>
          </cell>
          <cell r="D341" t="str">
            <v>m2</v>
          </cell>
          <cell r="E341" t="str">
            <v>4,58</v>
          </cell>
          <cell r="F341" t="str">
            <v>1,22</v>
          </cell>
          <cell r="G341" t="str">
            <v>5,81</v>
          </cell>
          <cell r="H341">
            <v>0</v>
          </cell>
          <cell r="I341">
            <v>4.58</v>
          </cell>
          <cell r="J341">
            <v>1.22</v>
          </cell>
          <cell r="K341">
            <v>5.81</v>
          </cell>
          <cell r="L341">
            <v>0</v>
          </cell>
          <cell r="M341">
            <v>1.2228600000000001</v>
          </cell>
          <cell r="N341">
            <v>5.8028599999999999</v>
          </cell>
        </row>
        <row r="342">
          <cell r="B342" t="str">
            <v>2 S 02 502 52</v>
          </cell>
          <cell r="C342" t="str">
            <v>Tratamento superficial triplo c/banho diluído BC</v>
          </cell>
          <cell r="D342" t="str">
            <v>m2</v>
          </cell>
          <cell r="E342" t="str">
            <v>5,08</v>
          </cell>
          <cell r="F342" t="str">
            <v>1,36</v>
          </cell>
          <cell r="G342" t="str">
            <v>6,44</v>
          </cell>
          <cell r="H342">
            <v>0</v>
          </cell>
          <cell r="I342">
            <v>5.08</v>
          </cell>
          <cell r="J342">
            <v>1.36</v>
          </cell>
          <cell r="K342">
            <v>6.44</v>
          </cell>
          <cell r="L342">
            <v>0</v>
          </cell>
          <cell r="M342">
            <v>1.35636</v>
          </cell>
          <cell r="N342">
            <v>6.4363600000000005</v>
          </cell>
        </row>
        <row r="343">
          <cell r="B343" t="str">
            <v>2 S 02 530 00</v>
          </cell>
          <cell r="C343" t="str">
            <v>Pré-misturado a frio</v>
          </cell>
          <cell r="D343" t="str">
            <v>m3</v>
          </cell>
          <cell r="E343" t="str">
            <v>87,05</v>
          </cell>
          <cell r="F343" t="str">
            <v>23,24</v>
          </cell>
          <cell r="G343" t="str">
            <v>110,29</v>
          </cell>
          <cell r="H343">
            <v>0</v>
          </cell>
          <cell r="I343">
            <v>87.05</v>
          </cell>
          <cell r="J343">
            <v>23.24</v>
          </cell>
          <cell r="K343">
            <v>110.29</v>
          </cell>
          <cell r="L343">
            <v>0</v>
          </cell>
          <cell r="M343">
            <v>23.242350000000002</v>
          </cell>
          <cell r="N343">
            <v>110.29235</v>
          </cell>
        </row>
        <row r="344">
          <cell r="B344" t="str">
            <v>2 S 02 530 50</v>
          </cell>
          <cell r="C344" t="str">
            <v>Pré-misturado a frio AC/BC</v>
          </cell>
          <cell r="D344" t="str">
            <v>m3</v>
          </cell>
          <cell r="E344" t="str">
            <v>132,19</v>
          </cell>
          <cell r="F344" t="str">
            <v>35,29</v>
          </cell>
          <cell r="G344" t="str">
            <v>167,49</v>
          </cell>
          <cell r="H344">
            <v>0</v>
          </cell>
          <cell r="I344">
            <v>132.19</v>
          </cell>
          <cell r="J344">
            <v>35.29</v>
          </cell>
          <cell r="K344">
            <v>167.49</v>
          </cell>
          <cell r="L344">
            <v>0</v>
          </cell>
          <cell r="M344">
            <v>35.294730000000001</v>
          </cell>
          <cell r="N344">
            <v>167.48473000000001</v>
          </cell>
        </row>
        <row r="345">
          <cell r="B345" t="str">
            <v>2 S 02 531 00</v>
          </cell>
          <cell r="C345" t="str">
            <v>Macadame betuminoso por penetração</v>
          </cell>
          <cell r="D345" t="str">
            <v>m3</v>
          </cell>
          <cell r="E345" t="str">
            <v>85,42</v>
          </cell>
          <cell r="F345" t="str">
            <v>22,81</v>
          </cell>
          <cell r="G345" t="str">
            <v>108,23</v>
          </cell>
          <cell r="H345">
            <v>0</v>
          </cell>
          <cell r="I345">
            <v>85.42</v>
          </cell>
          <cell r="J345">
            <v>22.81</v>
          </cell>
          <cell r="K345">
            <v>108.23</v>
          </cell>
          <cell r="L345">
            <v>0</v>
          </cell>
          <cell r="M345">
            <v>22.80714</v>
          </cell>
          <cell r="N345">
            <v>108.22714000000001</v>
          </cell>
        </row>
        <row r="346">
          <cell r="B346" t="str">
            <v>2 S 02 531 50</v>
          </cell>
          <cell r="C346" t="str">
            <v>Macadame betuminoso por penetração BC</v>
          </cell>
          <cell r="D346" t="str">
            <v>m3</v>
          </cell>
          <cell r="E346" t="str">
            <v>125,29</v>
          </cell>
          <cell r="F346" t="str">
            <v>33,45</v>
          </cell>
          <cell r="G346" t="str">
            <v>158,74</v>
          </cell>
          <cell r="H346">
            <v>0</v>
          </cell>
          <cell r="I346">
            <v>125.29</v>
          </cell>
          <cell r="J346">
            <v>33.450000000000003</v>
          </cell>
          <cell r="K346">
            <v>158.74</v>
          </cell>
          <cell r="L346">
            <v>0</v>
          </cell>
          <cell r="M346">
            <v>33.452430000000007</v>
          </cell>
          <cell r="N346">
            <v>158.74243000000001</v>
          </cell>
        </row>
        <row r="347">
          <cell r="B347" t="str">
            <v>2 S 02 532 00</v>
          </cell>
          <cell r="C347" t="str">
            <v>Areia-asfalto a quente</v>
          </cell>
          <cell r="D347" t="str">
            <v>t</v>
          </cell>
          <cell r="E347" t="str">
            <v>63,41</v>
          </cell>
          <cell r="F347" t="str">
            <v>16,93</v>
          </cell>
          <cell r="G347" t="str">
            <v>80,34</v>
          </cell>
          <cell r="H347">
            <v>0</v>
          </cell>
          <cell r="I347">
            <v>63.41</v>
          </cell>
          <cell r="J347">
            <v>16.93</v>
          </cell>
          <cell r="K347">
            <v>80.34</v>
          </cell>
          <cell r="L347">
            <v>0</v>
          </cell>
          <cell r="M347">
            <v>16.93047</v>
          </cell>
          <cell r="N347">
            <v>80.340469999999996</v>
          </cell>
        </row>
        <row r="348">
          <cell r="B348" t="str">
            <v>2 S 02 532 50</v>
          </cell>
          <cell r="C348" t="str">
            <v>Areia-asfalto a quente AC</v>
          </cell>
          <cell r="D348" t="str">
            <v>t</v>
          </cell>
          <cell r="E348" t="str">
            <v>100,46</v>
          </cell>
          <cell r="F348" t="str">
            <v>26,82</v>
          </cell>
          <cell r="G348" t="str">
            <v>127,29</v>
          </cell>
          <cell r="H348">
            <v>0</v>
          </cell>
          <cell r="I348">
            <v>100.46</v>
          </cell>
          <cell r="J348">
            <v>26.82</v>
          </cell>
          <cell r="K348">
            <v>127.29</v>
          </cell>
          <cell r="L348">
            <v>0</v>
          </cell>
          <cell r="M348">
            <v>26.82282</v>
          </cell>
          <cell r="N348">
            <v>127.28281999999999</v>
          </cell>
        </row>
        <row r="349">
          <cell r="B349" t="str">
            <v>2 S 02 540 01</v>
          </cell>
          <cell r="C349" t="str">
            <v>Conc. betuminoso usinado a quente - capa rolamento</v>
          </cell>
          <cell r="D349" t="str">
            <v>t</v>
          </cell>
          <cell r="E349" t="str">
            <v>58,56</v>
          </cell>
          <cell r="F349" t="str">
            <v>15,63</v>
          </cell>
          <cell r="G349" t="str">
            <v>74,19</v>
          </cell>
          <cell r="H349">
            <v>0</v>
          </cell>
          <cell r="I349">
            <v>58.56</v>
          </cell>
          <cell r="J349">
            <v>15.63</v>
          </cell>
          <cell r="K349">
            <v>74.19</v>
          </cell>
          <cell r="L349">
            <v>0</v>
          </cell>
          <cell r="M349">
            <v>15.635520000000001</v>
          </cell>
          <cell r="N349">
            <v>74.195520000000002</v>
          </cell>
        </row>
        <row r="350">
          <cell r="B350" t="str">
            <v>2 S 02 540 02</v>
          </cell>
          <cell r="C350" t="str">
            <v>Concreto betuminoso usinado a quente - "binder"</v>
          </cell>
          <cell r="D350" t="str">
            <v>t</v>
          </cell>
          <cell r="E350" t="str">
            <v>52,03</v>
          </cell>
          <cell r="F350" t="str">
            <v>13,89</v>
          </cell>
          <cell r="G350" t="str">
            <v>65,93</v>
          </cell>
          <cell r="H350">
            <v>0</v>
          </cell>
          <cell r="I350">
            <v>52.03</v>
          </cell>
          <cell r="J350">
            <v>13.89</v>
          </cell>
          <cell r="K350">
            <v>65.930000000000007</v>
          </cell>
          <cell r="L350">
            <v>0</v>
          </cell>
          <cell r="M350">
            <v>13.892010000000001</v>
          </cell>
          <cell r="N350">
            <v>65.92201</v>
          </cell>
        </row>
        <row r="351">
          <cell r="B351" t="str">
            <v>2 S 02 540 21</v>
          </cell>
          <cell r="C351" t="str">
            <v>CBUQ c/ cal hidratada - capa de rolamento</v>
          </cell>
          <cell r="D351" t="str">
            <v>t</v>
          </cell>
          <cell r="E351" t="str">
            <v>62,68</v>
          </cell>
          <cell r="F351" t="str">
            <v>16,74</v>
          </cell>
          <cell r="G351" t="str">
            <v>79,42</v>
          </cell>
          <cell r="H351">
            <v>0</v>
          </cell>
          <cell r="I351">
            <v>62.68</v>
          </cell>
          <cell r="J351">
            <v>16.739999999999998</v>
          </cell>
          <cell r="K351">
            <v>79.42</v>
          </cell>
          <cell r="L351">
            <v>0</v>
          </cell>
          <cell r="M351">
            <v>16.73556</v>
          </cell>
          <cell r="N351">
            <v>79.415559999999999</v>
          </cell>
        </row>
        <row r="352">
          <cell r="B352" t="str">
            <v>2 S 02 540 51</v>
          </cell>
          <cell r="C352" t="str">
            <v>CBUQ - capa rolamento AC/BC</v>
          </cell>
          <cell r="D352" t="str">
            <v>t</v>
          </cell>
          <cell r="E352" t="str">
            <v>77,19</v>
          </cell>
          <cell r="F352" t="str">
            <v>20,61</v>
          </cell>
          <cell r="G352" t="str">
            <v>97,80</v>
          </cell>
          <cell r="H352">
            <v>0</v>
          </cell>
          <cell r="I352">
            <v>77.19</v>
          </cell>
          <cell r="J352">
            <v>20.61</v>
          </cell>
          <cell r="K352">
            <v>97.8</v>
          </cell>
          <cell r="L352">
            <v>0</v>
          </cell>
          <cell r="M352">
            <v>20.609729999999999</v>
          </cell>
          <cell r="N352">
            <v>97.799729999999997</v>
          </cell>
        </row>
        <row r="353">
          <cell r="B353" t="str">
            <v>2 S 02 540 52</v>
          </cell>
          <cell r="C353" t="str">
            <v>CBUQ - "binder" AC/BC</v>
          </cell>
          <cell r="D353" t="str">
            <v>t</v>
          </cell>
          <cell r="E353" t="str">
            <v>73,79</v>
          </cell>
          <cell r="F353" t="str">
            <v>19,70</v>
          </cell>
          <cell r="G353" t="str">
            <v>93,49</v>
          </cell>
          <cell r="H353">
            <v>0</v>
          </cell>
          <cell r="I353">
            <v>73.790000000000006</v>
          </cell>
          <cell r="J353">
            <v>19.7</v>
          </cell>
          <cell r="K353">
            <v>93.49</v>
          </cell>
          <cell r="L353">
            <v>0</v>
          </cell>
          <cell r="M353">
            <v>19.701930000000004</v>
          </cell>
          <cell r="N353">
            <v>93.491930000000011</v>
          </cell>
        </row>
        <row r="354">
          <cell r="B354" t="str">
            <v>2 S 02 540 71</v>
          </cell>
          <cell r="C354" t="str">
            <v>Conc. betum. usin. a quente c cal hidr. capa rolam</v>
          </cell>
          <cell r="D354" t="str">
            <v>t</v>
          </cell>
          <cell r="E354" t="str">
            <v>81,45</v>
          </cell>
          <cell r="F354" t="str">
            <v>21,75</v>
          </cell>
          <cell r="G354" t="str">
            <v>103,20</v>
          </cell>
          <cell r="H354">
            <v>0</v>
          </cell>
          <cell r="I354">
            <v>81.45</v>
          </cell>
          <cell r="J354">
            <v>21.75</v>
          </cell>
          <cell r="K354">
            <v>103.2</v>
          </cell>
          <cell r="L354">
            <v>0</v>
          </cell>
          <cell r="M354">
            <v>21.747150000000001</v>
          </cell>
          <cell r="N354">
            <v>103.19715000000001</v>
          </cell>
        </row>
        <row r="355">
          <cell r="B355" t="str">
            <v>2 S 02 603 00</v>
          </cell>
          <cell r="C355" t="str">
            <v>Sub-base de concreto rolado</v>
          </cell>
          <cell r="D355" t="str">
            <v>m3</v>
          </cell>
          <cell r="E355" t="str">
            <v>104,98</v>
          </cell>
          <cell r="F355" t="str">
            <v>28,03</v>
          </cell>
          <cell r="G355" t="str">
            <v>133,01</v>
          </cell>
          <cell r="H355">
            <v>0</v>
          </cell>
          <cell r="I355">
            <v>104.98</v>
          </cell>
          <cell r="J355">
            <v>28.03</v>
          </cell>
          <cell r="K355">
            <v>133.01</v>
          </cell>
          <cell r="L355">
            <v>0</v>
          </cell>
          <cell r="M355">
            <v>28.029660000000003</v>
          </cell>
          <cell r="N355">
            <v>133.00966</v>
          </cell>
        </row>
        <row r="356">
          <cell r="B356" t="str">
            <v>2 S 02 603 50</v>
          </cell>
          <cell r="C356" t="str">
            <v>Sub-base de concreto rolado AC/BC</v>
          </cell>
          <cell r="D356" t="str">
            <v>m3</v>
          </cell>
          <cell r="E356" t="str">
            <v>148,26</v>
          </cell>
          <cell r="F356" t="str">
            <v>39,59</v>
          </cell>
          <cell r="G356" t="str">
            <v>187,85</v>
          </cell>
          <cell r="H356">
            <v>0</v>
          </cell>
          <cell r="I356">
            <v>148.26</v>
          </cell>
          <cell r="J356">
            <v>39.590000000000003</v>
          </cell>
          <cell r="K356">
            <v>187.85</v>
          </cell>
          <cell r="L356">
            <v>0</v>
          </cell>
          <cell r="M356">
            <v>39.585419999999999</v>
          </cell>
          <cell r="N356">
            <v>187.84541999999999</v>
          </cell>
        </row>
        <row r="357">
          <cell r="B357" t="str">
            <v>2 S 02 604 00</v>
          </cell>
          <cell r="C357" t="str">
            <v>Sub-base de concreto de cimento portland</v>
          </cell>
          <cell r="D357" t="str">
            <v>m3</v>
          </cell>
          <cell r="E357" t="str">
            <v>194,28</v>
          </cell>
          <cell r="F357" t="str">
            <v>51,87</v>
          </cell>
          <cell r="G357" t="str">
            <v>246,15</v>
          </cell>
          <cell r="H357">
            <v>0</v>
          </cell>
          <cell r="I357">
            <v>194.28</v>
          </cell>
          <cell r="J357">
            <v>51.87</v>
          </cell>
          <cell r="K357">
            <v>246.15</v>
          </cell>
          <cell r="L357">
            <v>0</v>
          </cell>
          <cell r="M357">
            <v>51.872760000000007</v>
          </cell>
          <cell r="N357">
            <v>246.15276</v>
          </cell>
        </row>
        <row r="358">
          <cell r="B358" t="str">
            <v>2 S 02 604 50</v>
          </cell>
          <cell r="C358" t="str">
            <v>Sub-base de concreto de cimento portland AC/BC</v>
          </cell>
          <cell r="D358" t="str">
            <v>m3</v>
          </cell>
          <cell r="E358" t="str">
            <v>237,56</v>
          </cell>
          <cell r="F358" t="str">
            <v>63,43</v>
          </cell>
          <cell r="G358" t="str">
            <v>300,99</v>
          </cell>
          <cell r="H358">
            <v>0</v>
          </cell>
          <cell r="I358">
            <v>237.56</v>
          </cell>
          <cell r="J358">
            <v>63.43</v>
          </cell>
          <cell r="K358">
            <v>300.99</v>
          </cell>
          <cell r="L358">
            <v>0</v>
          </cell>
          <cell r="M358">
            <v>63.428520000000006</v>
          </cell>
          <cell r="N358">
            <v>300.98851999999999</v>
          </cell>
        </row>
        <row r="359">
          <cell r="B359" t="str">
            <v>2 S 02 606 00</v>
          </cell>
          <cell r="C359" t="str">
            <v>Concreto de cimento portland com fôrma deslizante</v>
          </cell>
          <cell r="D359" t="str">
            <v>m3</v>
          </cell>
          <cell r="E359" t="str">
            <v>234,06</v>
          </cell>
          <cell r="F359" t="str">
            <v>62,49</v>
          </cell>
          <cell r="G359" t="str">
            <v>296,56</v>
          </cell>
          <cell r="H359">
            <v>0</v>
          </cell>
          <cell r="I359">
            <v>234.06</v>
          </cell>
          <cell r="J359">
            <v>62.49</v>
          </cell>
          <cell r="K359">
            <v>296.56</v>
          </cell>
          <cell r="L359">
            <v>0</v>
          </cell>
          <cell r="M359">
            <v>62.494020000000006</v>
          </cell>
          <cell r="N359">
            <v>296.55402000000004</v>
          </cell>
        </row>
        <row r="360">
          <cell r="B360" t="str">
            <v>2 S 02 606 50</v>
          </cell>
          <cell r="C360" t="str">
            <v>Concr.de cimento portl.com fôrma deslizante AC/BC</v>
          </cell>
          <cell r="D360" t="str">
            <v>m3</v>
          </cell>
          <cell r="E360" t="str">
            <v>284,96</v>
          </cell>
          <cell r="F360" t="str">
            <v>76,09</v>
          </cell>
          <cell r="G360" t="str">
            <v>361,05</v>
          </cell>
          <cell r="H360">
            <v>0</v>
          </cell>
          <cell r="I360">
            <v>284.95999999999998</v>
          </cell>
          <cell r="J360">
            <v>76.09</v>
          </cell>
          <cell r="K360">
            <v>361.05</v>
          </cell>
          <cell r="L360">
            <v>0</v>
          </cell>
          <cell r="M360">
            <v>76.084320000000005</v>
          </cell>
          <cell r="N360">
            <v>361.04431999999997</v>
          </cell>
        </row>
        <row r="361">
          <cell r="B361" t="str">
            <v>2 S 02 607 00</v>
          </cell>
          <cell r="C361" t="str">
            <v>Concreto cimento portland c/ equip. pequeno porte</v>
          </cell>
          <cell r="D361" t="str">
            <v>m3</v>
          </cell>
          <cell r="E361" t="str">
            <v>321,50</v>
          </cell>
          <cell r="F361" t="str">
            <v>85,84</v>
          </cell>
          <cell r="G361" t="str">
            <v>407,34</v>
          </cell>
          <cell r="H361">
            <v>0</v>
          </cell>
          <cell r="I361">
            <v>321.5</v>
          </cell>
          <cell r="J361">
            <v>85.84</v>
          </cell>
          <cell r="K361">
            <v>407.34</v>
          </cell>
          <cell r="L361">
            <v>0</v>
          </cell>
          <cell r="M361">
            <v>85.840500000000006</v>
          </cell>
          <cell r="N361">
            <v>407.34050000000002</v>
          </cell>
        </row>
        <row r="362">
          <cell r="B362" t="str">
            <v>2 S 02 607 50</v>
          </cell>
          <cell r="C362" t="str">
            <v>Concr.cimento portl.c/equip.pequeno porte AC/BC</v>
          </cell>
          <cell r="D362" t="str">
            <v>m3</v>
          </cell>
          <cell r="E362" t="str">
            <v>371,99</v>
          </cell>
          <cell r="F362" t="str">
            <v>99,32</v>
          </cell>
          <cell r="G362" t="str">
            <v>471,31</v>
          </cell>
          <cell r="H362">
            <v>0</v>
          </cell>
          <cell r="I362">
            <v>371.99</v>
          </cell>
          <cell r="J362">
            <v>99.32</v>
          </cell>
          <cell r="K362">
            <v>471.31</v>
          </cell>
          <cell r="L362">
            <v>0</v>
          </cell>
          <cell r="M362">
            <v>99.321330000000003</v>
          </cell>
          <cell r="N362">
            <v>471.31133</v>
          </cell>
        </row>
        <row r="363">
          <cell r="B363" t="str">
            <v>2 S 02 700 01</v>
          </cell>
          <cell r="C363" t="str">
            <v>Execução pavim. c/ peças pré-moldadas concr.</v>
          </cell>
          <cell r="D363" t="str">
            <v>m2</v>
          </cell>
          <cell r="E363" t="str">
            <v>59,70</v>
          </cell>
          <cell r="F363" t="str">
            <v>15,94</v>
          </cell>
          <cell r="G363" t="str">
            <v>75,63</v>
          </cell>
          <cell r="H363">
            <v>0</v>
          </cell>
          <cell r="I363">
            <v>59.7</v>
          </cell>
          <cell r="J363">
            <v>15.94</v>
          </cell>
          <cell r="K363">
            <v>75.63</v>
          </cell>
          <cell r="L363">
            <v>0</v>
          </cell>
          <cell r="M363">
            <v>15.939900000000002</v>
          </cell>
          <cell r="N363">
            <v>75.639900000000011</v>
          </cell>
        </row>
        <row r="364">
          <cell r="B364" t="str">
            <v>2 S 02 700 51</v>
          </cell>
          <cell r="C364" t="str">
            <v>Execução pavim.c/peças pré-moldadas concr. AC/BC</v>
          </cell>
          <cell r="D364" t="str">
            <v>m2</v>
          </cell>
          <cell r="E364" t="str">
            <v>66,66</v>
          </cell>
          <cell r="F364" t="str">
            <v>17,80</v>
          </cell>
          <cell r="G364" t="str">
            <v>84,45</v>
          </cell>
          <cell r="H364">
            <v>0</v>
          </cell>
          <cell r="I364">
            <v>66.66</v>
          </cell>
          <cell r="J364">
            <v>17.8</v>
          </cell>
          <cell r="K364">
            <v>84.45</v>
          </cell>
          <cell r="L364">
            <v>0</v>
          </cell>
          <cell r="M364">
            <v>17.798220000000001</v>
          </cell>
          <cell r="N364">
            <v>84.458219999999997</v>
          </cell>
        </row>
        <row r="365">
          <cell r="B365" t="str">
            <v>2 S 02 702 00</v>
          </cell>
          <cell r="C365" t="str">
            <v>Limpeza e enchimento de junta de pavimento de conc</v>
          </cell>
          <cell r="D365" t="str">
            <v>m</v>
          </cell>
          <cell r="E365" t="str">
            <v>3,25</v>
          </cell>
          <cell r="F365" t="str">
            <v>0,87</v>
          </cell>
          <cell r="G365" t="str">
            <v>4,12</v>
          </cell>
          <cell r="H365">
            <v>0</v>
          </cell>
          <cell r="I365">
            <v>3.25</v>
          </cell>
          <cell r="J365">
            <v>0.87</v>
          </cell>
          <cell r="K365">
            <v>4.12</v>
          </cell>
          <cell r="L365">
            <v>0</v>
          </cell>
          <cell r="M365">
            <v>0.86775000000000002</v>
          </cell>
          <cell r="N365">
            <v>4.11775</v>
          </cell>
        </row>
        <row r="366">
          <cell r="B366" t="str">
            <v>2 S 03 000 02</v>
          </cell>
          <cell r="C366" t="str">
            <v>Escavação manual de cavas em material 1a cat</v>
          </cell>
          <cell r="D366" t="str">
            <v>m3</v>
          </cell>
          <cell r="E366" t="str">
            <v>52,74</v>
          </cell>
          <cell r="F366" t="str">
            <v>14,08</v>
          </cell>
          <cell r="G366" t="str">
            <v>66,82</v>
          </cell>
          <cell r="H366">
            <v>0</v>
          </cell>
          <cell r="I366">
            <v>52.74</v>
          </cell>
          <cell r="J366">
            <v>14.08</v>
          </cell>
          <cell r="K366">
            <v>66.819999999999993</v>
          </cell>
          <cell r="L366">
            <v>0</v>
          </cell>
          <cell r="M366">
            <v>14.081580000000001</v>
          </cell>
          <cell r="N366">
            <v>66.821579999999997</v>
          </cell>
        </row>
        <row r="367">
          <cell r="B367" t="str">
            <v>2 S 03 000 03</v>
          </cell>
          <cell r="C367" t="str">
            <v>Escavação manual de cavas em material 2a cat</v>
          </cell>
          <cell r="D367" t="str">
            <v>m3</v>
          </cell>
          <cell r="E367" t="str">
            <v>70,32</v>
          </cell>
          <cell r="F367" t="str">
            <v>18,78</v>
          </cell>
          <cell r="G367" t="str">
            <v>89,10</v>
          </cell>
          <cell r="H367">
            <v>0</v>
          </cell>
          <cell r="I367">
            <v>70.319999999999993</v>
          </cell>
          <cell r="J367">
            <v>18.78</v>
          </cell>
          <cell r="K367">
            <v>89.1</v>
          </cell>
          <cell r="L367">
            <v>0</v>
          </cell>
          <cell r="M367">
            <v>18.77544</v>
          </cell>
          <cell r="N367">
            <v>89.095439999999996</v>
          </cell>
        </row>
        <row r="368">
          <cell r="B368" t="str">
            <v>2 S 03 010 01</v>
          </cell>
          <cell r="C368" t="str">
            <v>Escavação em cavas de fundação com esgotamento</v>
          </cell>
          <cell r="D368" t="str">
            <v>m3</v>
          </cell>
          <cell r="E368" t="str">
            <v>59,54</v>
          </cell>
          <cell r="F368" t="str">
            <v>15,90</v>
          </cell>
          <cell r="G368" t="str">
            <v>75,44</v>
          </cell>
          <cell r="H368">
            <v>0</v>
          </cell>
          <cell r="I368">
            <v>59.54</v>
          </cell>
          <cell r="J368">
            <v>15.9</v>
          </cell>
          <cell r="K368">
            <v>75.44</v>
          </cell>
          <cell r="L368">
            <v>0</v>
          </cell>
          <cell r="M368">
            <v>15.897180000000001</v>
          </cell>
          <cell r="N368">
            <v>75.437179999999998</v>
          </cell>
        </row>
        <row r="369">
          <cell r="B369" t="str">
            <v>2 S 03 119 01</v>
          </cell>
          <cell r="C369" t="str">
            <v>Escoramento com madeira de OAE</v>
          </cell>
          <cell r="D369" t="str">
            <v>m3</v>
          </cell>
          <cell r="E369" t="str">
            <v>60,65</v>
          </cell>
          <cell r="F369" t="str">
            <v>16,19</v>
          </cell>
          <cell r="G369" t="str">
            <v>76,84</v>
          </cell>
          <cell r="H369">
            <v>0</v>
          </cell>
          <cell r="I369">
            <v>60.65</v>
          </cell>
          <cell r="J369">
            <v>16.190000000000001</v>
          </cell>
          <cell r="K369">
            <v>76.84</v>
          </cell>
          <cell r="L369">
            <v>0</v>
          </cell>
          <cell r="M369">
            <v>16.193550000000002</v>
          </cell>
          <cell r="N369">
            <v>76.843549999999993</v>
          </cell>
        </row>
        <row r="370">
          <cell r="B370" t="str">
            <v>2 S 03 300 01</v>
          </cell>
          <cell r="C370" t="str">
            <v>Confecção e lançamento concr. magro em betoneira</v>
          </cell>
          <cell r="D370" t="str">
            <v>m3</v>
          </cell>
          <cell r="E370" t="str">
            <v>224,17</v>
          </cell>
          <cell r="F370" t="str">
            <v>59,85</v>
          </cell>
          <cell r="G370" t="str">
            <v>284,03</v>
          </cell>
          <cell r="H370">
            <v>0</v>
          </cell>
          <cell r="I370">
            <v>224.17</v>
          </cell>
          <cell r="J370">
            <v>59.85</v>
          </cell>
          <cell r="K370">
            <v>284.02999999999997</v>
          </cell>
          <cell r="L370">
            <v>0</v>
          </cell>
          <cell r="M370">
            <v>59.853389999999997</v>
          </cell>
          <cell r="N370">
            <v>284.02339000000001</v>
          </cell>
        </row>
        <row r="371">
          <cell r="B371" t="str">
            <v>2 S 03 300 51</v>
          </cell>
          <cell r="C371" t="str">
            <v>Confecção e lanç.de concr.magro em betoneira AC/BC</v>
          </cell>
          <cell r="D371" t="str">
            <v>m3</v>
          </cell>
          <cell r="E371" t="str">
            <v>285,54</v>
          </cell>
          <cell r="F371" t="str">
            <v>76,24</v>
          </cell>
          <cell r="G371" t="str">
            <v>361,78</v>
          </cell>
          <cell r="H371">
            <v>0</v>
          </cell>
          <cell r="I371">
            <v>285.54000000000002</v>
          </cell>
          <cell r="J371">
            <v>76.239999999999995</v>
          </cell>
          <cell r="K371">
            <v>361.78</v>
          </cell>
          <cell r="L371">
            <v>0</v>
          </cell>
          <cell r="M371">
            <v>76.239180000000005</v>
          </cell>
          <cell r="N371">
            <v>361.77918</v>
          </cell>
        </row>
        <row r="372">
          <cell r="B372" t="str">
            <v>2 S 03 322 00</v>
          </cell>
          <cell r="C372" t="str">
            <v>Conc.estr.fck=10 MPa-contr.raz.uso ger.conf.e lanç</v>
          </cell>
          <cell r="D372" t="str">
            <v>m3</v>
          </cell>
          <cell r="E372" t="str">
            <v>268,89</v>
          </cell>
          <cell r="F372" t="str">
            <v>71,79</v>
          </cell>
          <cell r="G372" t="str">
            <v>340,69</v>
          </cell>
          <cell r="H372">
            <v>0</v>
          </cell>
          <cell r="I372">
            <v>268.89</v>
          </cell>
          <cell r="J372">
            <v>71.790000000000006</v>
          </cell>
          <cell r="K372">
            <v>340.69</v>
          </cell>
          <cell r="L372">
            <v>0</v>
          </cell>
          <cell r="M372">
            <v>71.793630000000007</v>
          </cell>
          <cell r="N372">
            <v>340.68362999999999</v>
          </cell>
        </row>
        <row r="373">
          <cell r="B373" t="str">
            <v>2 S 03 322 50</v>
          </cell>
          <cell r="C373" t="str">
            <v>Concr.estr.fck=10MPa-c.raz.uso ger.conf.lanç.AC/BC</v>
          </cell>
          <cell r="D373" t="str">
            <v>m3</v>
          </cell>
          <cell r="E373" t="str">
            <v>321,27</v>
          </cell>
          <cell r="F373" t="str">
            <v>85,78</v>
          </cell>
          <cell r="G373" t="str">
            <v>407,05</v>
          </cell>
          <cell r="H373">
            <v>0</v>
          </cell>
          <cell r="I373">
            <v>321.27</v>
          </cell>
          <cell r="J373">
            <v>85.78</v>
          </cell>
          <cell r="K373">
            <v>407.05</v>
          </cell>
          <cell r="L373">
            <v>0</v>
          </cell>
          <cell r="M373">
            <v>85.779089999999997</v>
          </cell>
          <cell r="N373">
            <v>407.04908999999998</v>
          </cell>
        </row>
        <row r="374">
          <cell r="B374" t="str">
            <v>2 S 03 323 00</v>
          </cell>
          <cell r="C374" t="str">
            <v>Conc.estr.fck=15 MPa-contr.raz.uso ger.conf.e lanç</v>
          </cell>
          <cell r="D374" t="str">
            <v>m3</v>
          </cell>
          <cell r="E374" t="str">
            <v>268,91</v>
          </cell>
          <cell r="F374" t="str">
            <v>71,80</v>
          </cell>
          <cell r="G374" t="str">
            <v>340,71</v>
          </cell>
          <cell r="H374">
            <v>0</v>
          </cell>
          <cell r="I374">
            <v>268.91000000000003</v>
          </cell>
          <cell r="J374">
            <v>71.8</v>
          </cell>
          <cell r="K374">
            <v>340.71</v>
          </cell>
          <cell r="L374">
            <v>0</v>
          </cell>
          <cell r="M374">
            <v>71.798970000000011</v>
          </cell>
          <cell r="N374">
            <v>340.70897000000002</v>
          </cell>
        </row>
        <row r="375">
          <cell r="B375" t="str">
            <v>2 S 03 323 50</v>
          </cell>
          <cell r="C375" t="str">
            <v>Concr.estr.fck=15MPa-c.raz.uso ger.conf.lanç.AC/BC</v>
          </cell>
          <cell r="D375" t="str">
            <v>m3</v>
          </cell>
          <cell r="E375" t="str">
            <v>321,48</v>
          </cell>
          <cell r="F375" t="str">
            <v>85,84</v>
          </cell>
          <cell r="G375" t="str">
            <v>407,32</v>
          </cell>
          <cell r="H375">
            <v>0</v>
          </cell>
          <cell r="I375">
            <v>321.48</v>
          </cell>
          <cell r="J375">
            <v>85.84</v>
          </cell>
          <cell r="K375">
            <v>407.32</v>
          </cell>
          <cell r="L375">
            <v>0</v>
          </cell>
          <cell r="M375">
            <v>85.835160000000016</v>
          </cell>
          <cell r="N375">
            <v>407.31516000000005</v>
          </cell>
        </row>
        <row r="376">
          <cell r="B376" t="str">
            <v>2 S 03 324 00</v>
          </cell>
          <cell r="C376" t="str">
            <v>Conc.estr.fck=15 MPa-contr.raz.uso ger.conf.e lanç</v>
          </cell>
          <cell r="D376" t="str">
            <v>m3</v>
          </cell>
          <cell r="E376" t="str">
            <v>268,91</v>
          </cell>
          <cell r="F376" t="str">
            <v>71,80</v>
          </cell>
          <cell r="G376" t="str">
            <v>340,71</v>
          </cell>
          <cell r="H376">
            <v>0</v>
          </cell>
          <cell r="I376">
            <v>268.91000000000003</v>
          </cell>
          <cell r="J376">
            <v>71.8</v>
          </cell>
          <cell r="K376">
            <v>340.71</v>
          </cell>
          <cell r="L376">
            <v>0</v>
          </cell>
          <cell r="M376">
            <v>71.798970000000011</v>
          </cell>
          <cell r="N376">
            <v>340.70897000000002</v>
          </cell>
        </row>
        <row r="377">
          <cell r="B377" t="str">
            <v>2 S 03 324 01</v>
          </cell>
          <cell r="C377" t="str">
            <v>Conc.estr.fck=15 MPa-contr.raz.c/adit.conf. e lanç</v>
          </cell>
          <cell r="D377" t="str">
            <v>m3</v>
          </cell>
          <cell r="E377" t="str">
            <v>253,48</v>
          </cell>
          <cell r="F377" t="str">
            <v>67,68</v>
          </cell>
          <cell r="G377" t="str">
            <v>321,16</v>
          </cell>
          <cell r="H377">
            <v>0</v>
          </cell>
          <cell r="I377">
            <v>253.48</v>
          </cell>
          <cell r="J377">
            <v>67.680000000000007</v>
          </cell>
          <cell r="K377">
            <v>321.16000000000003</v>
          </cell>
          <cell r="L377">
            <v>0</v>
          </cell>
          <cell r="M377">
            <v>67.679159999999996</v>
          </cell>
          <cell r="N377">
            <v>321.15915999999999</v>
          </cell>
        </row>
        <row r="378">
          <cell r="B378" t="str">
            <v>2 S 03 324 50</v>
          </cell>
          <cell r="C378" t="str">
            <v>Concr.estr.fck=15MPa-c.raz.c/adit conf.lanç.AC/BC</v>
          </cell>
          <cell r="D378" t="str">
            <v>m3</v>
          </cell>
          <cell r="E378" t="str">
            <v>323,75</v>
          </cell>
          <cell r="F378" t="str">
            <v>86,44</v>
          </cell>
          <cell r="G378" t="str">
            <v>410,19</v>
          </cell>
          <cell r="H378">
            <v>0</v>
          </cell>
          <cell r="I378">
            <v>323.75</v>
          </cell>
          <cell r="J378">
            <v>86.44</v>
          </cell>
          <cell r="K378">
            <v>410.19</v>
          </cell>
          <cell r="L378">
            <v>0</v>
          </cell>
          <cell r="M378">
            <v>86.441250000000011</v>
          </cell>
          <cell r="N378">
            <v>410.19125000000003</v>
          </cell>
        </row>
        <row r="379">
          <cell r="B379" t="str">
            <v>2 S 03 324 51</v>
          </cell>
          <cell r="C379" t="str">
            <v>Concr.estr.fck=15MPa-c.raz.uso ger conf.lançAC/BC</v>
          </cell>
          <cell r="D379" t="str">
            <v>m3</v>
          </cell>
          <cell r="E379" t="str">
            <v>303,78</v>
          </cell>
          <cell r="F379" t="str">
            <v>81,11</v>
          </cell>
          <cell r="G379" t="str">
            <v>384,89</v>
          </cell>
          <cell r="H379">
            <v>0</v>
          </cell>
          <cell r="I379">
            <v>303.77999999999997</v>
          </cell>
          <cell r="J379">
            <v>81.11</v>
          </cell>
          <cell r="K379">
            <v>384.89</v>
          </cell>
          <cell r="L379">
            <v>0</v>
          </cell>
          <cell r="M379">
            <v>81.109259999999992</v>
          </cell>
          <cell r="N379">
            <v>384.88925999999998</v>
          </cell>
        </row>
        <row r="380">
          <cell r="B380" t="str">
            <v>2 S 03 325 00</v>
          </cell>
          <cell r="C380" t="str">
            <v>Conc.estr.fck=18 MPa-contr.raz.uso ger.conf.e lanç</v>
          </cell>
          <cell r="D380" t="str">
            <v>m3</v>
          </cell>
          <cell r="E380" t="str">
            <v>269,70</v>
          </cell>
          <cell r="F380" t="str">
            <v>72,01</v>
          </cell>
          <cell r="G380" t="str">
            <v>341,71</v>
          </cell>
          <cell r="H380">
            <v>0</v>
          </cell>
          <cell r="I380">
            <v>269.7</v>
          </cell>
          <cell r="J380">
            <v>72.010000000000005</v>
          </cell>
          <cell r="K380">
            <v>341.71</v>
          </cell>
          <cell r="L380">
            <v>0</v>
          </cell>
          <cell r="M380">
            <v>72.009900000000002</v>
          </cell>
          <cell r="N380">
            <v>341.7099</v>
          </cell>
        </row>
        <row r="381">
          <cell r="B381" t="str">
            <v>2 S 03 325 01</v>
          </cell>
          <cell r="C381" t="str">
            <v>Conc.estr.fck=18 MPa-contr.raz.c/adit.conf. e lanç</v>
          </cell>
          <cell r="D381" t="str">
            <v>m3</v>
          </cell>
          <cell r="E381" t="str">
            <v>254,28</v>
          </cell>
          <cell r="F381" t="str">
            <v>67,89</v>
          </cell>
          <cell r="G381" t="str">
            <v>322,17</v>
          </cell>
          <cell r="H381">
            <v>0</v>
          </cell>
          <cell r="I381">
            <v>254.28</v>
          </cell>
          <cell r="J381">
            <v>67.89</v>
          </cell>
          <cell r="K381">
            <v>322.17</v>
          </cell>
          <cell r="L381">
            <v>0</v>
          </cell>
          <cell r="M381">
            <v>67.89276000000001</v>
          </cell>
          <cell r="N381">
            <v>322.17276000000004</v>
          </cell>
        </row>
        <row r="382">
          <cell r="B382" t="str">
            <v>2 S 03 325 50</v>
          </cell>
          <cell r="C382" t="str">
            <v>Concr.estr.fck=18MPa-c.raz.uso ger.conf.lanç.AC/BC</v>
          </cell>
          <cell r="D382" t="str">
            <v>m3</v>
          </cell>
          <cell r="E382" t="str">
            <v>322,23</v>
          </cell>
          <cell r="F382" t="str">
            <v>86,04</v>
          </cell>
          <cell r="G382" t="str">
            <v>408,26</v>
          </cell>
          <cell r="H382">
            <v>0</v>
          </cell>
          <cell r="I382">
            <v>322.23</v>
          </cell>
          <cell r="J382">
            <v>86.04</v>
          </cell>
          <cell r="K382">
            <v>408.26</v>
          </cell>
          <cell r="L382">
            <v>0</v>
          </cell>
          <cell r="M382">
            <v>86.035410000000013</v>
          </cell>
          <cell r="N382">
            <v>408.26541000000003</v>
          </cell>
        </row>
        <row r="383">
          <cell r="B383" t="str">
            <v>2 S 03 325 51</v>
          </cell>
          <cell r="C383" t="str">
            <v>Concr.estr.fck=18MPa-c.raz.c/adit conf. lanç.AC/BC</v>
          </cell>
          <cell r="D383" t="str">
            <v>m3</v>
          </cell>
          <cell r="E383" t="str">
            <v>306,81</v>
          </cell>
          <cell r="F383" t="str">
            <v>81,92</v>
          </cell>
          <cell r="G383" t="str">
            <v>388,72</v>
          </cell>
          <cell r="H383">
            <v>0</v>
          </cell>
          <cell r="I383">
            <v>306.81</v>
          </cell>
          <cell r="J383">
            <v>81.92</v>
          </cell>
          <cell r="K383">
            <v>388.72</v>
          </cell>
          <cell r="L383">
            <v>0</v>
          </cell>
          <cell r="M383">
            <v>81.918270000000007</v>
          </cell>
          <cell r="N383">
            <v>388.72827000000001</v>
          </cell>
        </row>
        <row r="384">
          <cell r="B384" t="str">
            <v>2 S 03 326 00</v>
          </cell>
          <cell r="C384" t="str">
            <v>Conc.estr.fck=20 MPa-contr.raz.uso ger.conf.e lanç</v>
          </cell>
          <cell r="D384" t="str">
            <v>m3</v>
          </cell>
          <cell r="E384" t="str">
            <v>275,92</v>
          </cell>
          <cell r="F384" t="str">
            <v>73,67</v>
          </cell>
          <cell r="G384" t="str">
            <v>349,59</v>
          </cell>
          <cell r="H384">
            <v>0</v>
          </cell>
          <cell r="I384">
            <v>275.92</v>
          </cell>
          <cell r="J384">
            <v>73.67</v>
          </cell>
          <cell r="K384">
            <v>349.59</v>
          </cell>
          <cell r="L384">
            <v>0</v>
          </cell>
          <cell r="M384">
            <v>73.670640000000006</v>
          </cell>
          <cell r="N384">
            <v>349.59064000000001</v>
          </cell>
        </row>
        <row r="385">
          <cell r="B385" t="str">
            <v>2 S 03 326 01</v>
          </cell>
          <cell r="C385" t="str">
            <v>Conc.estr.fck=20 MPa-contr.raz.c/adit.conf. e lanç</v>
          </cell>
          <cell r="D385" t="str">
            <v>m3</v>
          </cell>
          <cell r="E385" t="str">
            <v>260,60</v>
          </cell>
          <cell r="F385" t="str">
            <v>69,58</v>
          </cell>
          <cell r="G385" t="str">
            <v>330,18</v>
          </cell>
          <cell r="H385">
            <v>0</v>
          </cell>
          <cell r="I385">
            <v>260.60000000000002</v>
          </cell>
          <cell r="J385">
            <v>69.58</v>
          </cell>
          <cell r="K385">
            <v>330.18</v>
          </cell>
          <cell r="L385">
            <v>0</v>
          </cell>
          <cell r="M385">
            <v>69.580200000000005</v>
          </cell>
          <cell r="N385">
            <v>330.18020000000001</v>
          </cell>
        </row>
        <row r="386">
          <cell r="B386" t="str">
            <v>2 S 03 326 50</v>
          </cell>
          <cell r="C386" t="str">
            <v>Concr.estr.fck=20MPa-c.raz.uso ger.conf.lanç AC/BC</v>
          </cell>
          <cell r="D386" t="str">
            <v>m3</v>
          </cell>
          <cell r="E386">
            <v>328.01</v>
          </cell>
          <cell r="F386">
            <v>87.58</v>
          </cell>
          <cell r="G386">
            <v>415.59</v>
          </cell>
          <cell r="H386">
            <v>0</v>
          </cell>
          <cell r="I386">
            <v>328.01</v>
          </cell>
          <cell r="J386">
            <v>87.58</v>
          </cell>
          <cell r="K386">
            <v>415.59</v>
          </cell>
          <cell r="L386">
            <v>0</v>
          </cell>
          <cell r="M386">
            <v>87.578670000000002</v>
          </cell>
          <cell r="N386">
            <v>415.58866999999998</v>
          </cell>
        </row>
        <row r="387">
          <cell r="B387" t="str">
            <v>2 S 03 326 50-A</v>
          </cell>
          <cell r="C387" t="str">
            <v>Concr.estr.fck=20MPa-c.raz.uso ger.conf.lanç AC/BC</v>
          </cell>
          <cell r="D387" t="str">
            <v>m3</v>
          </cell>
          <cell r="E387">
            <v>294.02</v>
          </cell>
          <cell r="F387">
            <v>78.5</v>
          </cell>
          <cell r="G387">
            <v>372.52</v>
          </cell>
          <cell r="H387">
            <v>0</v>
          </cell>
          <cell r="I387">
            <v>294.02</v>
          </cell>
          <cell r="J387">
            <v>78.5</v>
          </cell>
          <cell r="K387">
            <v>372.52</v>
          </cell>
          <cell r="L387">
            <v>0</v>
          </cell>
          <cell r="M387">
            <v>78.503339999999994</v>
          </cell>
          <cell r="N387">
            <v>372.52333999999996</v>
          </cell>
        </row>
        <row r="388">
          <cell r="B388" t="str">
            <v>2 S 03 326 51</v>
          </cell>
          <cell r="C388" t="str">
            <v>Concr.estr.fck=20MPa-c.raz.c/adit conf.lanç.AC/BC</v>
          </cell>
          <cell r="D388" t="str">
            <v>m3</v>
          </cell>
          <cell r="E388" t="str">
            <v>312,69</v>
          </cell>
          <cell r="F388" t="str">
            <v>83,49</v>
          </cell>
          <cell r="G388" t="str">
            <v>396,18</v>
          </cell>
          <cell r="H388">
            <v>0</v>
          </cell>
          <cell r="I388">
            <v>312.69</v>
          </cell>
          <cell r="J388">
            <v>83.49</v>
          </cell>
          <cell r="K388">
            <v>396.18</v>
          </cell>
          <cell r="L388">
            <v>0</v>
          </cell>
          <cell r="M388">
            <v>83.488230000000001</v>
          </cell>
          <cell r="N388">
            <v>396.17822999999999</v>
          </cell>
        </row>
        <row r="389">
          <cell r="B389" t="str">
            <v>2 S 03 327 00</v>
          </cell>
          <cell r="C389" t="str">
            <v>Conc.estr.fck=25 MPa-contr.raz.uso ger.conf.e lanç</v>
          </cell>
          <cell r="D389" t="str">
            <v>m3</v>
          </cell>
          <cell r="E389" t="str">
            <v>284,17</v>
          </cell>
          <cell r="F389" t="str">
            <v>75,87</v>
          </cell>
          <cell r="G389" t="str">
            <v>360,05</v>
          </cell>
          <cell r="H389">
            <v>0</v>
          </cell>
          <cell r="I389">
            <v>284.17</v>
          </cell>
          <cell r="J389">
            <v>75.87</v>
          </cell>
          <cell r="K389">
            <v>360.05</v>
          </cell>
          <cell r="L389">
            <v>0</v>
          </cell>
          <cell r="M389">
            <v>75.873390000000015</v>
          </cell>
          <cell r="N389">
            <v>360.04339000000004</v>
          </cell>
        </row>
        <row r="390">
          <cell r="B390" t="str">
            <v>2 S 03 327 50</v>
          </cell>
          <cell r="C390" t="str">
            <v>Concr estr.fck=25MPa-c.raz.uso ger conf.lanç.AC/BC</v>
          </cell>
          <cell r="D390" t="str">
            <v>m3</v>
          </cell>
          <cell r="E390" t="str">
            <v>335,70</v>
          </cell>
          <cell r="F390" t="str">
            <v>89,63</v>
          </cell>
          <cell r="G390" t="str">
            <v>425,33</v>
          </cell>
          <cell r="H390">
            <v>0</v>
          </cell>
          <cell r="I390">
            <v>335.7</v>
          </cell>
          <cell r="J390">
            <v>89.63</v>
          </cell>
          <cell r="K390">
            <v>425.33</v>
          </cell>
          <cell r="L390">
            <v>0</v>
          </cell>
          <cell r="M390">
            <v>89.631900000000002</v>
          </cell>
          <cell r="N390">
            <v>425.33190000000002</v>
          </cell>
        </row>
        <row r="391">
          <cell r="B391" t="str">
            <v>2 S 03 328 00</v>
          </cell>
          <cell r="C391" t="str">
            <v>Conc.estr.fck=25 MPa-contr.raz.uso ger.conf.e lanç</v>
          </cell>
          <cell r="D391" t="str">
            <v>m3</v>
          </cell>
          <cell r="E391" t="str">
            <v>284,17</v>
          </cell>
          <cell r="F391" t="str">
            <v>75,87</v>
          </cell>
          <cell r="G391" t="str">
            <v>360,05</v>
          </cell>
          <cell r="H391">
            <v>0</v>
          </cell>
          <cell r="I391">
            <v>284.17</v>
          </cell>
          <cell r="J391">
            <v>75.87</v>
          </cell>
          <cell r="K391">
            <v>360.05</v>
          </cell>
          <cell r="L391">
            <v>0</v>
          </cell>
          <cell r="M391">
            <v>75.873390000000015</v>
          </cell>
          <cell r="N391">
            <v>360.04339000000004</v>
          </cell>
        </row>
        <row r="392">
          <cell r="B392" t="str">
            <v>2 S 03 328 50</v>
          </cell>
          <cell r="C392" t="str">
            <v>Concr.estr.fck=25MPa-c.raz.c/adit conf.lanç.AC/BC</v>
          </cell>
          <cell r="D392" t="str">
            <v>m3</v>
          </cell>
          <cell r="E392" t="str">
            <v>338,22</v>
          </cell>
          <cell r="F392" t="str">
            <v>90,30</v>
          </cell>
          <cell r="G392" t="str">
            <v>428,52</v>
          </cell>
          <cell r="H392">
            <v>0</v>
          </cell>
          <cell r="I392">
            <v>338.22</v>
          </cell>
          <cell r="J392">
            <v>90.3</v>
          </cell>
          <cell r="K392">
            <v>428.52</v>
          </cell>
          <cell r="L392">
            <v>0</v>
          </cell>
          <cell r="M392">
            <v>90.30474000000001</v>
          </cell>
          <cell r="N392">
            <v>428.52474000000007</v>
          </cell>
        </row>
        <row r="393">
          <cell r="B393" t="str">
            <v>2 S 03 329 00</v>
          </cell>
          <cell r="C393" t="str">
            <v>Conc.estr.fck=25 MPa-contr.raz.c/adit.conf. e lanç</v>
          </cell>
          <cell r="D393" t="str">
            <v>m3</v>
          </cell>
          <cell r="E393" t="str">
            <v>268,99</v>
          </cell>
          <cell r="F393" t="str">
            <v>71,82</v>
          </cell>
          <cell r="G393" t="str">
            <v>340,81</v>
          </cell>
          <cell r="H393">
            <v>0</v>
          </cell>
          <cell r="I393">
            <v>268.99</v>
          </cell>
          <cell r="J393">
            <v>71.819999999999993</v>
          </cell>
          <cell r="K393">
            <v>340.81</v>
          </cell>
          <cell r="L393">
            <v>0</v>
          </cell>
          <cell r="M393">
            <v>71.820330000000013</v>
          </cell>
          <cell r="N393">
            <v>340.81033000000002</v>
          </cell>
        </row>
        <row r="394">
          <cell r="B394" t="str">
            <v>2 S 03 329 01</v>
          </cell>
          <cell r="C394" t="str">
            <v>Conc.estr.fck=25 MPa-contr.raz.uso ger.conf.e lanç</v>
          </cell>
          <cell r="D394" t="str">
            <v>m3</v>
          </cell>
          <cell r="E394" t="str">
            <v>284,17</v>
          </cell>
          <cell r="F394" t="str">
            <v>75,87</v>
          </cell>
          <cell r="G394" t="str">
            <v>360,05</v>
          </cell>
          <cell r="H394">
            <v>0</v>
          </cell>
          <cell r="I394">
            <v>284.17</v>
          </cell>
          <cell r="J394">
            <v>75.87</v>
          </cell>
          <cell r="K394">
            <v>360.05</v>
          </cell>
          <cell r="L394">
            <v>0</v>
          </cell>
          <cell r="M394">
            <v>75.873390000000015</v>
          </cell>
          <cell r="N394">
            <v>360.04339000000004</v>
          </cell>
        </row>
        <row r="395">
          <cell r="B395" t="str">
            <v>2 S 03 329 02</v>
          </cell>
          <cell r="C395" t="str">
            <v>Conc.estr.fck=30 MPa-contr.raz.uso ger.conf.e lanç</v>
          </cell>
          <cell r="D395" t="str">
            <v>m3</v>
          </cell>
          <cell r="E395" t="str">
            <v>301,95</v>
          </cell>
          <cell r="F395" t="str">
            <v>80,62</v>
          </cell>
          <cell r="G395" t="str">
            <v>382,57</v>
          </cell>
          <cell r="H395">
            <v>0</v>
          </cell>
          <cell r="I395">
            <v>301.95</v>
          </cell>
          <cell r="J395">
            <v>80.62</v>
          </cell>
          <cell r="K395">
            <v>382.57</v>
          </cell>
          <cell r="L395">
            <v>0</v>
          </cell>
          <cell r="M395">
            <v>80.620649999999998</v>
          </cell>
          <cell r="N395">
            <v>382.57065</v>
          </cell>
        </row>
        <row r="396">
          <cell r="B396" t="str">
            <v>2 S 03 329 03</v>
          </cell>
          <cell r="C396" t="str">
            <v>Conc.estr.fck=30 MPa-contr.raz. c/adit.conf.e lanç</v>
          </cell>
          <cell r="D396" t="str">
            <v>m3</v>
          </cell>
          <cell r="E396" t="str">
            <v>287,07</v>
          </cell>
          <cell r="F396" t="str">
            <v>76,65</v>
          </cell>
          <cell r="G396" t="str">
            <v>363,71</v>
          </cell>
          <cell r="H396">
            <v>0</v>
          </cell>
          <cell r="I396">
            <v>287.07</v>
          </cell>
          <cell r="J396">
            <v>76.650000000000006</v>
          </cell>
          <cell r="K396">
            <v>363.71</v>
          </cell>
          <cell r="L396">
            <v>0</v>
          </cell>
          <cell r="M396">
            <v>76.647689999999997</v>
          </cell>
          <cell r="N396">
            <v>363.71769</v>
          </cell>
        </row>
        <row r="397">
          <cell r="B397" t="str">
            <v>2 S 03 329 04</v>
          </cell>
          <cell r="C397" t="str">
            <v>Conc.estr.fck=35 MPa-contr.raz.c/adit.conf. e lanç</v>
          </cell>
          <cell r="D397" t="str">
            <v>m3</v>
          </cell>
          <cell r="E397" t="str">
            <v>307,26</v>
          </cell>
          <cell r="F397" t="str">
            <v>82,04</v>
          </cell>
          <cell r="G397" t="str">
            <v>389,30</v>
          </cell>
          <cell r="H397">
            <v>0</v>
          </cell>
          <cell r="I397">
            <v>307.26</v>
          </cell>
          <cell r="J397">
            <v>82.04</v>
          </cell>
          <cell r="K397">
            <v>389.3</v>
          </cell>
          <cell r="L397">
            <v>0</v>
          </cell>
          <cell r="M397">
            <v>82.038420000000002</v>
          </cell>
          <cell r="N397">
            <v>389.29841999999996</v>
          </cell>
        </row>
        <row r="398">
          <cell r="B398" t="str">
            <v>2 S 03 329 50</v>
          </cell>
          <cell r="C398" t="str">
            <v>Concr.estr.fck=25MPa-c.raz.c/adit.conf.lanc.AC/BC</v>
          </cell>
          <cell r="D398" t="str">
            <v>m3</v>
          </cell>
          <cell r="E398" t="str">
            <v>320,51</v>
          </cell>
          <cell r="F398" t="str">
            <v>85,58</v>
          </cell>
          <cell r="G398" t="str">
            <v>406,09</v>
          </cell>
          <cell r="H398">
            <v>0</v>
          </cell>
          <cell r="I398">
            <v>320.51</v>
          </cell>
          <cell r="J398">
            <v>85.58</v>
          </cell>
          <cell r="K398">
            <v>406.09</v>
          </cell>
          <cell r="L398">
            <v>0</v>
          </cell>
          <cell r="M398">
            <v>85.576170000000005</v>
          </cell>
          <cell r="N398">
            <v>406.08616999999998</v>
          </cell>
        </row>
        <row r="399">
          <cell r="B399" t="str">
            <v>2 S 03 329 51</v>
          </cell>
          <cell r="C399" t="str">
            <v>Concr.estr.fck=30MPa-c.raz.uso ger.conf.lanc.AC/BC</v>
          </cell>
          <cell r="D399" t="str">
            <v>m3</v>
          </cell>
          <cell r="E399" t="str">
            <v>352,24</v>
          </cell>
          <cell r="F399" t="str">
            <v>94,05</v>
          </cell>
          <cell r="G399" t="str">
            <v>446,29</v>
          </cell>
          <cell r="H399">
            <v>0</v>
          </cell>
          <cell r="I399">
            <v>352.24</v>
          </cell>
          <cell r="J399">
            <v>94.05</v>
          </cell>
          <cell r="K399">
            <v>446.29</v>
          </cell>
          <cell r="L399">
            <v>0</v>
          </cell>
          <cell r="M399">
            <v>94.048080000000013</v>
          </cell>
          <cell r="N399">
            <v>446.28808000000004</v>
          </cell>
        </row>
        <row r="400">
          <cell r="B400" t="str">
            <v>2 S 03 329 52</v>
          </cell>
          <cell r="C400" t="str">
            <v>Concr.estr.fck=30MPa-c.raz.c/adit.conf.lanc.AC/BC</v>
          </cell>
          <cell r="D400" t="str">
            <v>m3</v>
          </cell>
          <cell r="E400" t="str">
            <v>355,06</v>
          </cell>
          <cell r="F400" t="str">
            <v>94,80</v>
          </cell>
          <cell r="G400" t="str">
            <v>449,86</v>
          </cell>
          <cell r="H400">
            <v>0</v>
          </cell>
          <cell r="I400">
            <v>355.06</v>
          </cell>
          <cell r="J400">
            <v>94.8</v>
          </cell>
          <cell r="K400">
            <v>449.86</v>
          </cell>
          <cell r="L400">
            <v>0</v>
          </cell>
          <cell r="M400">
            <v>94.801020000000008</v>
          </cell>
          <cell r="N400">
            <v>449.86102</v>
          </cell>
        </row>
        <row r="401">
          <cell r="B401" t="str">
            <v>2 S 03 329 53</v>
          </cell>
          <cell r="C401" t="str">
            <v>Concr.estr.fck=35MPa-c.raz.c/adit.conf.lanc.AC/BC</v>
          </cell>
          <cell r="D401" t="str">
            <v>m3</v>
          </cell>
          <cell r="E401" t="str">
            <v>356,18</v>
          </cell>
          <cell r="F401" t="str">
            <v>95,10</v>
          </cell>
          <cell r="G401" t="str">
            <v>451,28</v>
          </cell>
          <cell r="H401">
            <v>0</v>
          </cell>
          <cell r="I401">
            <v>356.18</v>
          </cell>
          <cell r="J401">
            <v>95.1</v>
          </cell>
          <cell r="K401">
            <v>451.28</v>
          </cell>
          <cell r="L401">
            <v>0</v>
          </cell>
          <cell r="M401">
            <v>95.100060000000013</v>
          </cell>
          <cell r="N401">
            <v>451.28006000000005</v>
          </cell>
        </row>
        <row r="402">
          <cell r="B402" t="str">
            <v>2 S 03 329 54</v>
          </cell>
          <cell r="C402" t="str">
            <v>Concr.estr.fck=35Mpa-c.raz c/adit.conf.lanc.AC/BC</v>
          </cell>
          <cell r="D402" t="str">
            <v>m3</v>
          </cell>
          <cell r="E402" t="str">
            <v>356,18</v>
          </cell>
          <cell r="F402" t="str">
            <v>95,10</v>
          </cell>
          <cell r="G402" t="str">
            <v>451,28</v>
          </cell>
          <cell r="H402">
            <v>0</v>
          </cell>
          <cell r="I402">
            <v>356.18</v>
          </cell>
          <cell r="J402">
            <v>95.1</v>
          </cell>
          <cell r="K402">
            <v>451.28</v>
          </cell>
          <cell r="L402">
            <v>0</v>
          </cell>
          <cell r="M402">
            <v>95.100060000000013</v>
          </cell>
          <cell r="N402">
            <v>451.28006000000005</v>
          </cell>
        </row>
        <row r="403">
          <cell r="B403" t="str">
            <v>2 S 03 370 00</v>
          </cell>
          <cell r="C403" t="str">
            <v>Forma comum de madeira</v>
          </cell>
          <cell r="D403" t="str">
            <v>m2</v>
          </cell>
          <cell r="E403" t="str">
            <v>77,41</v>
          </cell>
          <cell r="F403" t="str">
            <v>20,67</v>
          </cell>
          <cell r="G403" t="str">
            <v>98,08</v>
          </cell>
          <cell r="H403">
            <v>0</v>
          </cell>
          <cell r="I403">
            <v>77.41</v>
          </cell>
          <cell r="J403">
            <v>20.67</v>
          </cell>
          <cell r="K403">
            <v>98.08</v>
          </cell>
          <cell r="L403">
            <v>0</v>
          </cell>
          <cell r="M403">
            <v>20.668469999999999</v>
          </cell>
          <cell r="N403">
            <v>98.078469999999996</v>
          </cell>
        </row>
        <row r="404">
          <cell r="B404" t="str">
            <v>2 S 03 371 01</v>
          </cell>
          <cell r="C404" t="str">
            <v>Forma de placa compensada resinada</v>
          </cell>
          <cell r="D404" t="str">
            <v>m2</v>
          </cell>
          <cell r="E404" t="str">
            <v>49,69</v>
          </cell>
          <cell r="F404" t="str">
            <v>13,27</v>
          </cell>
          <cell r="G404" t="str">
            <v>62,96</v>
          </cell>
          <cell r="H404">
            <v>0</v>
          </cell>
          <cell r="I404">
            <v>49.69</v>
          </cell>
          <cell r="J404">
            <v>13.27</v>
          </cell>
          <cell r="K404">
            <v>62.96</v>
          </cell>
          <cell r="L404">
            <v>0</v>
          </cell>
          <cell r="M404">
            <v>13.26723</v>
          </cell>
          <cell r="N404">
            <v>62.957229999999996</v>
          </cell>
        </row>
        <row r="405">
          <cell r="B405" t="str">
            <v>2 S 03 371 02</v>
          </cell>
          <cell r="C405" t="str">
            <v>Forma de placa compensada plastificada</v>
          </cell>
          <cell r="D405" t="str">
            <v>m2</v>
          </cell>
          <cell r="E405" t="str">
            <v>53,69</v>
          </cell>
          <cell r="F405" t="str">
            <v>14,34</v>
          </cell>
          <cell r="G405" t="str">
            <v>68,03</v>
          </cell>
          <cell r="H405">
            <v>0</v>
          </cell>
          <cell r="I405">
            <v>53.69</v>
          </cell>
          <cell r="J405">
            <v>14.34</v>
          </cell>
          <cell r="K405">
            <v>68.03</v>
          </cell>
          <cell r="L405">
            <v>0</v>
          </cell>
          <cell r="M405">
            <v>14.335230000000001</v>
          </cell>
          <cell r="N405">
            <v>68.025229999999993</v>
          </cell>
        </row>
        <row r="406">
          <cell r="B406" t="str">
            <v>2 S 03 372 01</v>
          </cell>
          <cell r="C406" t="str">
            <v>Formas para tubulão</v>
          </cell>
          <cell r="D406" t="str">
            <v>m2</v>
          </cell>
          <cell r="E406" t="str">
            <v>32,80</v>
          </cell>
          <cell r="F406" t="str">
            <v>8,76</v>
          </cell>
          <cell r="G406" t="str">
            <v>41,55</v>
          </cell>
          <cell r="H406">
            <v>0</v>
          </cell>
          <cell r="I406">
            <v>32.799999999999997</v>
          </cell>
          <cell r="J406">
            <v>8.76</v>
          </cell>
          <cell r="K406">
            <v>41.55</v>
          </cell>
          <cell r="L406">
            <v>0</v>
          </cell>
          <cell r="M406">
            <v>8.7576000000000001</v>
          </cell>
          <cell r="N406">
            <v>41.557599999999994</v>
          </cell>
        </row>
        <row r="407">
          <cell r="B407" t="str">
            <v>2 S 03 401 01</v>
          </cell>
          <cell r="C407" t="str">
            <v>Estaca tipo Franki D=350 mm</v>
          </cell>
          <cell r="D407" t="str">
            <v>m</v>
          </cell>
          <cell r="E407" t="str">
            <v>202,18</v>
          </cell>
          <cell r="F407" t="str">
            <v>53,98</v>
          </cell>
          <cell r="G407" t="str">
            <v>256,17</v>
          </cell>
          <cell r="H407">
            <v>0</v>
          </cell>
          <cell r="I407">
            <v>202.18</v>
          </cell>
          <cell r="J407">
            <v>53.98</v>
          </cell>
          <cell r="K407">
            <v>256.17</v>
          </cell>
          <cell r="L407">
            <v>0</v>
          </cell>
          <cell r="M407">
            <v>53.982060000000004</v>
          </cell>
          <cell r="N407">
            <v>256.16206</v>
          </cell>
        </row>
        <row r="408">
          <cell r="B408" t="str">
            <v>2 S 03 401 02</v>
          </cell>
          <cell r="C408" t="str">
            <v>Estaca tipo Franki D=400 mm</v>
          </cell>
          <cell r="D408" t="str">
            <v>m</v>
          </cell>
          <cell r="E408" t="str">
            <v>221,37</v>
          </cell>
          <cell r="F408" t="str">
            <v>59,11</v>
          </cell>
          <cell r="G408" t="str">
            <v>280,47</v>
          </cell>
          <cell r="H408">
            <v>0</v>
          </cell>
          <cell r="I408">
            <v>221.37</v>
          </cell>
          <cell r="J408">
            <v>59.11</v>
          </cell>
          <cell r="K408">
            <v>280.47000000000003</v>
          </cell>
          <cell r="L408">
            <v>0</v>
          </cell>
          <cell r="M408">
            <v>59.105790000000006</v>
          </cell>
          <cell r="N408">
            <v>280.47579000000002</v>
          </cell>
        </row>
        <row r="409">
          <cell r="B409" t="str">
            <v>2 S 03 401 03</v>
          </cell>
          <cell r="C409" t="str">
            <v>Estaca tipo Franki D=520 mm</v>
          </cell>
          <cell r="D409" t="str">
            <v>m</v>
          </cell>
          <cell r="E409" t="str">
            <v>293,93</v>
          </cell>
          <cell r="F409" t="str">
            <v>78,48</v>
          </cell>
          <cell r="G409" t="str">
            <v>372,41</v>
          </cell>
          <cell r="H409">
            <v>0</v>
          </cell>
          <cell r="I409">
            <v>293.93</v>
          </cell>
          <cell r="J409">
            <v>78.48</v>
          </cell>
          <cell r="K409">
            <v>372.41</v>
          </cell>
          <cell r="L409">
            <v>0</v>
          </cell>
          <cell r="M409">
            <v>78.479310000000012</v>
          </cell>
          <cell r="N409">
            <v>372.40931</v>
          </cell>
        </row>
        <row r="410">
          <cell r="B410" t="str">
            <v>2 S 03 401 04</v>
          </cell>
          <cell r="C410" t="str">
            <v>Estaca tipo Franki D=600 mm</v>
          </cell>
          <cell r="D410" t="str">
            <v>m</v>
          </cell>
          <cell r="E410" t="str">
            <v>362,23</v>
          </cell>
          <cell r="F410" t="str">
            <v>96,72</v>
          </cell>
          <cell r="G410" t="str">
            <v>458,95</v>
          </cell>
          <cell r="H410">
            <v>0</v>
          </cell>
          <cell r="I410">
            <v>362.23</v>
          </cell>
          <cell r="J410">
            <v>96.72</v>
          </cell>
          <cell r="K410">
            <v>458.95</v>
          </cell>
          <cell r="L410">
            <v>0</v>
          </cell>
          <cell r="M410">
            <v>96.715410000000006</v>
          </cell>
          <cell r="N410">
            <v>458.94541000000004</v>
          </cell>
        </row>
        <row r="411">
          <cell r="B411" t="str">
            <v>2 S 03 401 51</v>
          </cell>
          <cell r="C411" t="str">
            <v>Estaca tipo Franki D=350 mm AC/BC</v>
          </cell>
          <cell r="D411" t="str">
            <v>m</v>
          </cell>
          <cell r="E411" t="str">
            <v>207,44</v>
          </cell>
          <cell r="F411" t="str">
            <v>55,39</v>
          </cell>
          <cell r="G411" t="str">
            <v>262,83</v>
          </cell>
          <cell r="H411">
            <v>0</v>
          </cell>
          <cell r="I411">
            <v>207.44</v>
          </cell>
          <cell r="J411">
            <v>55.39</v>
          </cell>
          <cell r="K411">
            <v>262.83</v>
          </cell>
          <cell r="L411">
            <v>0</v>
          </cell>
          <cell r="M411">
            <v>55.386480000000006</v>
          </cell>
          <cell r="N411">
            <v>262.82648</v>
          </cell>
        </row>
        <row r="412">
          <cell r="B412" t="str">
            <v>2 S 03 401 52</v>
          </cell>
          <cell r="C412" t="str">
            <v>Estaca tipo Franki D=400 mm AC/BC</v>
          </cell>
          <cell r="D412" t="str">
            <v>m</v>
          </cell>
          <cell r="E412" t="str">
            <v>227,68</v>
          </cell>
          <cell r="F412" t="str">
            <v>60,79</v>
          </cell>
          <cell r="G412" t="str">
            <v>288,47</v>
          </cell>
          <cell r="H412">
            <v>0</v>
          </cell>
          <cell r="I412">
            <v>227.68</v>
          </cell>
          <cell r="J412">
            <v>60.79</v>
          </cell>
          <cell r="K412">
            <v>288.47000000000003</v>
          </cell>
          <cell r="L412">
            <v>0</v>
          </cell>
          <cell r="M412">
            <v>60.790560000000006</v>
          </cell>
          <cell r="N412">
            <v>288.47056000000003</v>
          </cell>
        </row>
        <row r="413">
          <cell r="B413" t="str">
            <v>2 S 03 401 53</v>
          </cell>
          <cell r="C413" t="str">
            <v>Estaca tipo Franki D=520 mm AC/BC</v>
          </cell>
          <cell r="D413" t="str">
            <v>m</v>
          </cell>
          <cell r="E413" t="str">
            <v>304,97</v>
          </cell>
          <cell r="F413" t="str">
            <v>81,43</v>
          </cell>
          <cell r="G413" t="str">
            <v>386,40</v>
          </cell>
          <cell r="H413">
            <v>0</v>
          </cell>
          <cell r="I413">
            <v>304.97000000000003</v>
          </cell>
          <cell r="J413">
            <v>81.430000000000007</v>
          </cell>
          <cell r="K413">
            <v>386.4</v>
          </cell>
          <cell r="L413">
            <v>0</v>
          </cell>
          <cell r="M413">
            <v>81.426990000000018</v>
          </cell>
          <cell r="N413">
            <v>386.39699000000007</v>
          </cell>
        </row>
        <row r="414">
          <cell r="B414" t="str">
            <v>2 S 03 401 54</v>
          </cell>
          <cell r="C414" t="str">
            <v>Estaca tipo Franki D=600 mm AC/BC</v>
          </cell>
          <cell r="D414" t="str">
            <v>m</v>
          </cell>
          <cell r="E414" t="str">
            <v>376,95</v>
          </cell>
          <cell r="F414" t="str">
            <v>100,65</v>
          </cell>
          <cell r="G414" t="str">
            <v>477,60</v>
          </cell>
          <cell r="H414">
            <v>0</v>
          </cell>
          <cell r="I414">
            <v>376.95</v>
          </cell>
          <cell r="J414">
            <v>100.65</v>
          </cell>
          <cell r="K414">
            <v>477.6</v>
          </cell>
          <cell r="L414">
            <v>0</v>
          </cell>
          <cell r="M414">
            <v>100.64565</v>
          </cell>
          <cell r="N414">
            <v>477.59564999999998</v>
          </cell>
        </row>
        <row r="415">
          <cell r="B415" t="str">
            <v>2 S 03 402 01</v>
          </cell>
          <cell r="C415" t="str">
            <v>Cravação estacas pré-mold. de concreto 30 x 30 cm</v>
          </cell>
          <cell r="D415" t="str">
            <v>m</v>
          </cell>
          <cell r="E415" t="str">
            <v>223,61</v>
          </cell>
          <cell r="F415" t="str">
            <v>59,70</v>
          </cell>
          <cell r="G415" t="str">
            <v>283,32</v>
          </cell>
          <cell r="H415">
            <v>0</v>
          </cell>
          <cell r="I415">
            <v>223.61</v>
          </cell>
          <cell r="J415">
            <v>59.7</v>
          </cell>
          <cell r="K415">
            <v>283.32</v>
          </cell>
          <cell r="L415">
            <v>0</v>
          </cell>
          <cell r="M415">
            <v>59.703870000000009</v>
          </cell>
          <cell r="N415">
            <v>283.31387000000001</v>
          </cell>
        </row>
        <row r="416">
          <cell r="B416" t="str">
            <v>2 S 03 402 51</v>
          </cell>
          <cell r="C416" t="str">
            <v>Cravação estacas pré-mold. concreto 30x30 cm AC/BC</v>
          </cell>
          <cell r="D416" t="str">
            <v>m</v>
          </cell>
          <cell r="E416" t="str">
            <v>228,34</v>
          </cell>
          <cell r="F416" t="str">
            <v>60,97</v>
          </cell>
          <cell r="G416" t="str">
            <v>289,31</v>
          </cell>
          <cell r="H416">
            <v>0</v>
          </cell>
          <cell r="I416">
            <v>228.34</v>
          </cell>
          <cell r="J416">
            <v>60.97</v>
          </cell>
          <cell r="K416">
            <v>289.31</v>
          </cell>
          <cell r="L416">
            <v>0</v>
          </cell>
          <cell r="M416">
            <v>60.966780000000007</v>
          </cell>
          <cell r="N416">
            <v>289.30678</v>
          </cell>
        </row>
        <row r="417">
          <cell r="B417" t="str">
            <v>2 S 03 404 01</v>
          </cell>
          <cell r="C417" t="str">
            <v>Forn. e crav. estacas perfil met. I de 10" simples</v>
          </cell>
          <cell r="D417" t="str">
            <v>m</v>
          </cell>
          <cell r="E417" t="str">
            <v>391,18</v>
          </cell>
          <cell r="F417" t="str">
            <v>104,45</v>
          </cell>
          <cell r="G417" t="str">
            <v>495,63</v>
          </cell>
          <cell r="H417">
            <v>0</v>
          </cell>
          <cell r="I417">
            <v>391.18</v>
          </cell>
          <cell r="J417">
            <v>104.45</v>
          </cell>
          <cell r="K417">
            <v>495.63</v>
          </cell>
          <cell r="L417">
            <v>0</v>
          </cell>
          <cell r="M417">
            <v>104.44506000000001</v>
          </cell>
          <cell r="N417">
            <v>495.62506000000002</v>
          </cell>
        </row>
        <row r="418">
          <cell r="B418" t="str">
            <v>2 S 03 404 04</v>
          </cell>
          <cell r="C418" t="str">
            <v>Forn. e crav. estacas perfil met. I de 10" duplo</v>
          </cell>
          <cell r="D418" t="str">
            <v>m</v>
          </cell>
          <cell r="E418" t="str">
            <v>544,73</v>
          </cell>
          <cell r="F418" t="str">
            <v>145,44</v>
          </cell>
          <cell r="G418" t="str">
            <v>690,18</v>
          </cell>
          <cell r="H418">
            <v>0</v>
          </cell>
          <cell r="I418">
            <v>544.73</v>
          </cell>
          <cell r="J418">
            <v>145.44</v>
          </cell>
          <cell r="K418">
            <v>690.18</v>
          </cell>
          <cell r="L418">
            <v>0</v>
          </cell>
          <cell r="M418">
            <v>145.44291000000001</v>
          </cell>
          <cell r="N418">
            <v>690.17291</v>
          </cell>
        </row>
        <row r="419">
          <cell r="B419" t="str">
            <v>2 S 03 404 11</v>
          </cell>
          <cell r="C419" t="str">
            <v>Cravação estacas met. trilhos soldados - estrela</v>
          </cell>
          <cell r="D419" t="str">
            <v>m</v>
          </cell>
          <cell r="E419" t="str">
            <v>639,05</v>
          </cell>
          <cell r="F419" t="str">
            <v>170,63</v>
          </cell>
          <cell r="G419" t="str">
            <v>809,68</v>
          </cell>
          <cell r="H419">
            <v>0</v>
          </cell>
          <cell r="I419">
            <v>639.04999999999995</v>
          </cell>
          <cell r="J419">
            <v>170.63</v>
          </cell>
          <cell r="K419">
            <v>809.68</v>
          </cell>
          <cell r="L419">
            <v>0</v>
          </cell>
          <cell r="M419">
            <v>170.62635</v>
          </cell>
          <cell r="N419">
            <v>809.67634999999996</v>
          </cell>
        </row>
        <row r="420">
          <cell r="B420" t="str">
            <v>2 S 03 410 01</v>
          </cell>
          <cell r="C420" t="str">
            <v>Tubulão a céu aberto diâmetro externo = 1,00 m</v>
          </cell>
          <cell r="D420" t="str">
            <v>m</v>
          </cell>
          <cell r="E420" t="str">
            <v>1.231,71</v>
          </cell>
          <cell r="F420" t="str">
            <v>328,87</v>
          </cell>
          <cell r="G420" t="str">
            <v>1.560,57</v>
          </cell>
          <cell r="H420">
            <v>0</v>
          </cell>
          <cell r="I420">
            <v>1231.71</v>
          </cell>
          <cell r="J420">
            <v>328.87</v>
          </cell>
          <cell r="K420">
            <v>1560.57</v>
          </cell>
          <cell r="L420">
            <v>0</v>
          </cell>
          <cell r="M420">
            <v>328.86657000000002</v>
          </cell>
          <cell r="N420">
            <v>1560.5765700000002</v>
          </cell>
        </row>
        <row r="421">
          <cell r="B421" t="str">
            <v>2 S 03 410 11</v>
          </cell>
          <cell r="C421" t="str">
            <v>Tubulão a céu aberto diâmetro externo = 1,20 m</v>
          </cell>
          <cell r="D421" t="str">
            <v>m</v>
          </cell>
          <cell r="E421" t="str">
            <v>1.606,65</v>
          </cell>
          <cell r="F421" t="str">
            <v>428,98</v>
          </cell>
          <cell r="G421" t="str">
            <v>2.035,62</v>
          </cell>
          <cell r="H421">
            <v>0</v>
          </cell>
          <cell r="I421">
            <v>1606.65</v>
          </cell>
          <cell r="J421">
            <v>428.98</v>
          </cell>
          <cell r="K421">
            <v>2035.62</v>
          </cell>
          <cell r="L421">
            <v>0</v>
          </cell>
          <cell r="M421">
            <v>428.97555000000006</v>
          </cell>
          <cell r="N421">
            <v>2035.6255500000002</v>
          </cell>
        </row>
        <row r="422">
          <cell r="B422" t="str">
            <v>2 S 03 410 21</v>
          </cell>
          <cell r="C422" t="str">
            <v>Tubulão a céu aberto diâmetro externo = 1,40 m</v>
          </cell>
          <cell r="D422" t="str">
            <v>m</v>
          </cell>
          <cell r="E422" t="str">
            <v>2.014,08</v>
          </cell>
          <cell r="F422" t="str">
            <v>537,76</v>
          </cell>
          <cell r="G422" t="str">
            <v>2.551,84</v>
          </cell>
          <cell r="H422">
            <v>0</v>
          </cell>
          <cell r="I422">
            <v>2014.08</v>
          </cell>
          <cell r="J422">
            <v>537.76</v>
          </cell>
          <cell r="K422">
            <v>2551.84</v>
          </cell>
          <cell r="L422">
            <v>0</v>
          </cell>
          <cell r="M422">
            <v>537.75936000000002</v>
          </cell>
          <cell r="N422">
            <v>2551.8393599999999</v>
          </cell>
        </row>
        <row r="423">
          <cell r="B423" t="str">
            <v>2 S 03 410 31</v>
          </cell>
          <cell r="C423" t="str">
            <v>Tubulão a céu aberto diâmetro externo = 1,60 m</v>
          </cell>
          <cell r="D423" t="str">
            <v>m</v>
          </cell>
          <cell r="E423" t="str">
            <v>2.441,47</v>
          </cell>
          <cell r="F423" t="str">
            <v>651,87</v>
          </cell>
          <cell r="G423" t="str">
            <v>3.093,34</v>
          </cell>
          <cell r="H423">
            <v>0</v>
          </cell>
          <cell r="I423">
            <v>2441.4699999999998</v>
          </cell>
          <cell r="J423">
            <v>651.87</v>
          </cell>
          <cell r="K423">
            <v>3093.34</v>
          </cell>
          <cell r="L423">
            <v>0</v>
          </cell>
          <cell r="M423">
            <v>651.87248999999997</v>
          </cell>
          <cell r="N423">
            <v>3093.34249</v>
          </cell>
        </row>
        <row r="424">
          <cell r="B424" t="str">
            <v>2 S 03 410 41</v>
          </cell>
          <cell r="C424" t="str">
            <v>Tubulão a céu aberto diâmetro externo = 1,80 m</v>
          </cell>
          <cell r="D424" t="str">
            <v>m</v>
          </cell>
          <cell r="E424" t="str">
            <v>2.947,69</v>
          </cell>
          <cell r="F424" t="str">
            <v>787,03</v>
          </cell>
          <cell r="G424" t="str">
            <v>3.734,73</v>
          </cell>
          <cell r="H424">
            <v>0</v>
          </cell>
          <cell r="I424">
            <v>2947.69</v>
          </cell>
          <cell r="J424">
            <v>787.03</v>
          </cell>
          <cell r="K424">
            <v>3734.73</v>
          </cell>
          <cell r="L424">
            <v>0</v>
          </cell>
          <cell r="M424">
            <v>787.03323</v>
          </cell>
          <cell r="N424">
            <v>3734.7232300000001</v>
          </cell>
        </row>
        <row r="425">
          <cell r="B425" t="str">
            <v>2 S 03 410 51</v>
          </cell>
          <cell r="C425" t="str">
            <v>Tubulão a céu aberto diâmetro externo = 2,00 m</v>
          </cell>
          <cell r="D425" t="str">
            <v>m</v>
          </cell>
          <cell r="E425" t="str">
            <v>3.500,52</v>
          </cell>
          <cell r="F425" t="str">
            <v>934,64</v>
          </cell>
          <cell r="G425" t="str">
            <v>4.435,16</v>
          </cell>
          <cell r="H425">
            <v>0</v>
          </cell>
          <cell r="I425">
            <v>3500.52</v>
          </cell>
          <cell r="J425">
            <v>934.64</v>
          </cell>
          <cell r="K425">
            <v>4435.16</v>
          </cell>
          <cell r="L425">
            <v>0</v>
          </cell>
          <cell r="M425">
            <v>934.63884000000007</v>
          </cell>
          <cell r="N425">
            <v>4435.1588400000001</v>
          </cell>
        </row>
        <row r="426">
          <cell r="B426" t="str">
            <v>2 S 03 410 61</v>
          </cell>
          <cell r="C426" t="str">
            <v>Tubulão a céu aberto diâmetro externo = 2,20 m</v>
          </cell>
          <cell r="D426" t="str">
            <v>m</v>
          </cell>
          <cell r="E426" t="str">
            <v>4.179,68</v>
          </cell>
          <cell r="F426" t="str">
            <v>1.115,98</v>
          </cell>
          <cell r="G426" t="str">
            <v>5.295,66</v>
          </cell>
          <cell r="H426">
            <v>0</v>
          </cell>
          <cell r="I426">
            <v>4179.68</v>
          </cell>
          <cell r="J426">
            <v>1115.98</v>
          </cell>
          <cell r="K426">
            <v>5295.66</v>
          </cell>
          <cell r="L426">
            <v>0</v>
          </cell>
          <cell r="M426">
            <v>1115.9745600000001</v>
          </cell>
          <cell r="N426">
            <v>5295.6545600000009</v>
          </cell>
        </row>
        <row r="427">
          <cell r="B427" t="str">
            <v>2 S 03 411 11</v>
          </cell>
          <cell r="C427" t="str">
            <v>Tub.ar comp.D=1,2 m prof.até 12 m lâmina d'água LF</v>
          </cell>
          <cell r="D427" t="str">
            <v>m</v>
          </cell>
          <cell r="E427" t="str">
            <v>3.635,58</v>
          </cell>
          <cell r="F427" t="str">
            <v>970,70</v>
          </cell>
          <cell r="G427" t="str">
            <v>4.606,28</v>
          </cell>
          <cell r="H427">
            <v>0</v>
          </cell>
          <cell r="I427">
            <v>3635.58</v>
          </cell>
          <cell r="J427">
            <v>970.7</v>
          </cell>
          <cell r="K427">
            <v>4606.28</v>
          </cell>
          <cell r="L427">
            <v>0</v>
          </cell>
          <cell r="M427">
            <v>970.69986000000006</v>
          </cell>
          <cell r="N427">
            <v>4606.2798599999996</v>
          </cell>
        </row>
        <row r="428">
          <cell r="B428" t="str">
            <v>2 S 03 411 12</v>
          </cell>
          <cell r="C428" t="str">
            <v>Tub.ar comp.D=1,2 m prof. 12/18 m lâmina d'água LF</v>
          </cell>
          <cell r="D428" t="str">
            <v>m</v>
          </cell>
          <cell r="E428" t="str">
            <v>4.063,71</v>
          </cell>
          <cell r="F428" t="str">
            <v>1.085,01</v>
          </cell>
          <cell r="G428" t="str">
            <v>5.148,72</v>
          </cell>
          <cell r="H428">
            <v>0</v>
          </cell>
          <cell r="I428">
            <v>4063.71</v>
          </cell>
          <cell r="J428">
            <v>1085.01</v>
          </cell>
          <cell r="K428">
            <v>5148.72</v>
          </cell>
          <cell r="L428">
            <v>0</v>
          </cell>
          <cell r="M428">
            <v>1085.0105700000001</v>
          </cell>
          <cell r="N428">
            <v>5148.7205700000004</v>
          </cell>
        </row>
        <row r="429">
          <cell r="B429" t="str">
            <v>2 S 03 411 13</v>
          </cell>
          <cell r="C429" t="str">
            <v>Tub.ar comp.D=1,2 m prof. 18/24 m lâmina d'água LF</v>
          </cell>
          <cell r="D429" t="str">
            <v>m</v>
          </cell>
          <cell r="E429" t="str">
            <v>4.538,48</v>
          </cell>
          <cell r="F429" t="str">
            <v>1.211,77</v>
          </cell>
          <cell r="G429" t="str">
            <v>5.750,26</v>
          </cell>
          <cell r="H429">
            <v>0</v>
          </cell>
          <cell r="I429">
            <v>4538.4799999999996</v>
          </cell>
          <cell r="J429">
            <v>1211.77</v>
          </cell>
          <cell r="K429">
            <v>5750.26</v>
          </cell>
          <cell r="L429">
            <v>0</v>
          </cell>
          <cell r="M429">
            <v>1211.7741599999999</v>
          </cell>
          <cell r="N429">
            <v>5750.2541599999995</v>
          </cell>
        </row>
        <row r="430">
          <cell r="B430" t="str">
            <v>2 S 03 411 14</v>
          </cell>
          <cell r="C430" t="str">
            <v>Tub.ar comp.D=1,2 m prof. 24/27 m lâmina d'água LF</v>
          </cell>
          <cell r="D430" t="str">
            <v>m</v>
          </cell>
          <cell r="E430" t="str">
            <v>5.249,53</v>
          </cell>
          <cell r="F430" t="str">
            <v>1.401,62</v>
          </cell>
          <cell r="G430" t="str">
            <v>6.651,15</v>
          </cell>
          <cell r="H430">
            <v>0</v>
          </cell>
          <cell r="I430">
            <v>5249.53</v>
          </cell>
          <cell r="J430">
            <v>1401.62</v>
          </cell>
          <cell r="K430">
            <v>6651.15</v>
          </cell>
          <cell r="L430">
            <v>0</v>
          </cell>
          <cell r="M430">
            <v>1401.6245100000001</v>
          </cell>
          <cell r="N430">
            <v>6651.1545100000003</v>
          </cell>
        </row>
        <row r="431">
          <cell r="B431" t="str">
            <v>2 S 03 411 15</v>
          </cell>
          <cell r="C431" t="str">
            <v>Tub.ar.comp.D=1,2 m prof. 27/31 m lâmina d'água LF</v>
          </cell>
          <cell r="D431" t="str">
            <v>m</v>
          </cell>
          <cell r="E431" t="str">
            <v>6.325,15</v>
          </cell>
          <cell r="F431" t="str">
            <v>1.688,81</v>
          </cell>
          <cell r="G431" t="str">
            <v>8.013,96</v>
          </cell>
          <cell r="H431">
            <v>0</v>
          </cell>
          <cell r="I431">
            <v>6325.15</v>
          </cell>
          <cell r="J431">
            <v>1688.81</v>
          </cell>
          <cell r="K431">
            <v>8013.96</v>
          </cell>
          <cell r="L431">
            <v>0</v>
          </cell>
          <cell r="M431">
            <v>1688.8150499999999</v>
          </cell>
          <cell r="N431">
            <v>8013.9650499999998</v>
          </cell>
        </row>
        <row r="432">
          <cell r="B432" t="str">
            <v>2 S 03 411 21</v>
          </cell>
          <cell r="C432" t="str">
            <v>Tub.ar.comp.D=1,4 m prof.até 12 m lâmina d'água LF</v>
          </cell>
          <cell r="D432" t="str">
            <v>m</v>
          </cell>
          <cell r="E432" t="str">
            <v>4.690,45</v>
          </cell>
          <cell r="F432" t="str">
            <v>1.252,35</v>
          </cell>
          <cell r="G432" t="str">
            <v>5.942,80</v>
          </cell>
          <cell r="H432">
            <v>0</v>
          </cell>
          <cell r="I432">
            <v>4690.45</v>
          </cell>
          <cell r="J432">
            <v>1252.3499999999999</v>
          </cell>
          <cell r="K432">
            <v>5942.8</v>
          </cell>
          <cell r="L432">
            <v>0</v>
          </cell>
          <cell r="M432">
            <v>1252.35015</v>
          </cell>
          <cell r="N432">
            <v>5942.80015</v>
          </cell>
        </row>
        <row r="433">
          <cell r="B433" t="str">
            <v>2 S 03 411 22</v>
          </cell>
          <cell r="C433" t="str">
            <v>Tub.ar comp.D=1,4 m prof. 12/18 m lâmina d'água LF</v>
          </cell>
          <cell r="D433" t="str">
            <v>m</v>
          </cell>
          <cell r="E433" t="str">
            <v>5.265,50</v>
          </cell>
          <cell r="F433" t="str">
            <v>1.405,89</v>
          </cell>
          <cell r="G433" t="str">
            <v>6.671,39</v>
          </cell>
          <cell r="H433">
            <v>0</v>
          </cell>
          <cell r="I433">
            <v>5265.5</v>
          </cell>
          <cell r="J433">
            <v>1405.89</v>
          </cell>
          <cell r="K433">
            <v>6671.39</v>
          </cell>
          <cell r="L433">
            <v>0</v>
          </cell>
          <cell r="M433">
            <v>1405.8885</v>
          </cell>
          <cell r="N433">
            <v>6671.3885</v>
          </cell>
        </row>
        <row r="434">
          <cell r="B434" t="str">
            <v>2 S 03 411 23</v>
          </cell>
          <cell r="C434" t="str">
            <v>Tub.ar comp.D=1,4 m prof. 18/24 m lâmina d'água LF</v>
          </cell>
          <cell r="D434" t="str">
            <v>m</v>
          </cell>
          <cell r="E434" t="str">
            <v>5.902,15</v>
          </cell>
          <cell r="F434" t="str">
            <v>1.575,87</v>
          </cell>
          <cell r="G434" t="str">
            <v>7.478,02</v>
          </cell>
          <cell r="H434">
            <v>0</v>
          </cell>
          <cell r="I434">
            <v>5902.15</v>
          </cell>
          <cell r="J434">
            <v>1575.87</v>
          </cell>
          <cell r="K434">
            <v>7478.02</v>
          </cell>
          <cell r="L434">
            <v>0</v>
          </cell>
          <cell r="M434">
            <v>1575.8740499999999</v>
          </cell>
          <cell r="N434">
            <v>7478.02405</v>
          </cell>
        </row>
        <row r="435">
          <cell r="B435" t="str">
            <v>2 S 03 411 24</v>
          </cell>
          <cell r="C435" t="str">
            <v>Tub.ar comp.D=1,4 m prof. 24/27 m lâmina d'água LF</v>
          </cell>
          <cell r="D435" t="str">
            <v>m</v>
          </cell>
          <cell r="E435" t="str">
            <v>6.856,28</v>
          </cell>
          <cell r="F435" t="str">
            <v>1.830,63</v>
          </cell>
          <cell r="G435" t="str">
            <v>8.686,91</v>
          </cell>
          <cell r="H435">
            <v>0</v>
          </cell>
          <cell r="I435">
            <v>6856.28</v>
          </cell>
          <cell r="J435">
            <v>1830.63</v>
          </cell>
          <cell r="K435">
            <v>8686.91</v>
          </cell>
          <cell r="L435">
            <v>0</v>
          </cell>
          <cell r="M435">
            <v>1830.6267600000001</v>
          </cell>
          <cell r="N435">
            <v>8686.9067599999998</v>
          </cell>
        </row>
        <row r="436">
          <cell r="B436" t="str">
            <v>2 S 03 411 25</v>
          </cell>
          <cell r="C436" t="str">
            <v>Tub.ar comp.D=1,4 m prof. 27/31 m lâmina d'água LF</v>
          </cell>
          <cell r="D436" t="str">
            <v>m</v>
          </cell>
          <cell r="E436" t="str">
            <v>8.507,00</v>
          </cell>
          <cell r="F436" t="str">
            <v>2.271,37</v>
          </cell>
          <cell r="G436" t="str">
            <v>10.778,37</v>
          </cell>
          <cell r="H436">
            <v>0</v>
          </cell>
          <cell r="I436">
            <v>8507</v>
          </cell>
          <cell r="J436">
            <v>2271.37</v>
          </cell>
          <cell r="K436">
            <v>10778.37</v>
          </cell>
          <cell r="L436">
            <v>0</v>
          </cell>
          <cell r="M436">
            <v>2271.3690000000001</v>
          </cell>
          <cell r="N436">
            <v>10778.369000000001</v>
          </cell>
        </row>
        <row r="437">
          <cell r="B437" t="str">
            <v>2 S 03 411 31</v>
          </cell>
          <cell r="C437" t="str">
            <v>Tub.ar comp.D=1,6 m prof.até 12 m lâmina d'água LF</v>
          </cell>
          <cell r="D437" t="str">
            <v>m</v>
          </cell>
          <cell r="E437" t="str">
            <v>5.955,37</v>
          </cell>
          <cell r="F437" t="str">
            <v>1.590,08</v>
          </cell>
          <cell r="G437" t="str">
            <v>7.545,45</v>
          </cell>
          <cell r="H437">
            <v>0</v>
          </cell>
          <cell r="I437">
            <v>5955.37</v>
          </cell>
          <cell r="J437">
            <v>1590.08</v>
          </cell>
          <cell r="K437">
            <v>7545.45</v>
          </cell>
          <cell r="L437">
            <v>0</v>
          </cell>
          <cell r="M437">
            <v>1590.0837900000001</v>
          </cell>
          <cell r="N437">
            <v>7545.4537899999996</v>
          </cell>
        </row>
        <row r="438">
          <cell r="B438" t="str">
            <v>2 S 03 411 32</v>
          </cell>
          <cell r="C438" t="str">
            <v>Tub.ar comp.D=1,6 m prof. 12/18 m lâmina d'água LF</v>
          </cell>
          <cell r="D438" t="str">
            <v>m</v>
          </cell>
          <cell r="E438" t="str">
            <v>6.714,84</v>
          </cell>
          <cell r="F438" t="str">
            <v>1.792,86</v>
          </cell>
          <cell r="G438" t="str">
            <v>8.507,70</v>
          </cell>
          <cell r="H438">
            <v>0</v>
          </cell>
          <cell r="I438">
            <v>6714.84</v>
          </cell>
          <cell r="J438">
            <v>1792.86</v>
          </cell>
          <cell r="K438">
            <v>8507.7000000000007</v>
          </cell>
          <cell r="L438">
            <v>0</v>
          </cell>
          <cell r="M438">
            <v>1792.8622800000001</v>
          </cell>
          <cell r="N438">
            <v>8507.7022799999995</v>
          </cell>
        </row>
        <row r="439">
          <cell r="B439" t="str">
            <v>2 S 03 411 33</v>
          </cell>
          <cell r="C439" t="str">
            <v>Tub.ar comp.D=1,6 m prof. 18/24 m lâmina d'água LF</v>
          </cell>
          <cell r="D439" t="str">
            <v>m</v>
          </cell>
          <cell r="E439" t="str">
            <v>7.556,35</v>
          </cell>
          <cell r="F439" t="str">
            <v>2.017,55</v>
          </cell>
          <cell r="G439" t="str">
            <v>9.573,90</v>
          </cell>
          <cell r="H439">
            <v>0</v>
          </cell>
          <cell r="I439">
            <v>7556.35</v>
          </cell>
          <cell r="J439">
            <v>2017.55</v>
          </cell>
          <cell r="K439">
            <v>9573.9</v>
          </cell>
          <cell r="L439">
            <v>0</v>
          </cell>
          <cell r="M439">
            <v>2017.5454500000003</v>
          </cell>
          <cell r="N439">
            <v>9573.89545</v>
          </cell>
        </row>
        <row r="440">
          <cell r="B440" t="str">
            <v>2 S 03 411 34</v>
          </cell>
          <cell r="C440" t="str">
            <v>Tub.ar comp.D=1,6 m prof. 24/27 m lâmina d'água LF</v>
          </cell>
          <cell r="D440" t="str">
            <v>m</v>
          </cell>
          <cell r="E440" t="str">
            <v>8.817,85</v>
          </cell>
          <cell r="F440" t="str">
            <v>2.354,37</v>
          </cell>
          <cell r="G440" t="str">
            <v>11.172,21</v>
          </cell>
          <cell r="H440">
            <v>0</v>
          </cell>
          <cell r="I440">
            <v>8817.85</v>
          </cell>
          <cell r="J440">
            <v>2354.37</v>
          </cell>
          <cell r="K440">
            <v>11172.21</v>
          </cell>
          <cell r="L440">
            <v>0</v>
          </cell>
          <cell r="M440">
            <v>2354.3659500000003</v>
          </cell>
          <cell r="N440">
            <v>11172.215950000002</v>
          </cell>
        </row>
        <row r="441">
          <cell r="B441" t="str">
            <v>2 S 03 411 35</v>
          </cell>
          <cell r="C441" t="str">
            <v>Tub.ar comp.D=1,6 m prof. 27/31 m lâmina d'água LF</v>
          </cell>
          <cell r="D441" t="str">
            <v>m</v>
          </cell>
          <cell r="E441" t="str">
            <v>10.999,04</v>
          </cell>
          <cell r="F441" t="str">
            <v>2.936,74</v>
          </cell>
          <cell r="G441" t="str">
            <v>13.935,79</v>
          </cell>
          <cell r="H441">
            <v>0</v>
          </cell>
          <cell r="I441">
            <v>10999.04</v>
          </cell>
          <cell r="J441">
            <v>2936.74</v>
          </cell>
          <cell r="K441">
            <v>13935.79</v>
          </cell>
          <cell r="L441">
            <v>0</v>
          </cell>
          <cell r="M441">
            <v>2936.7436800000005</v>
          </cell>
          <cell r="N441">
            <v>13935.78368</v>
          </cell>
        </row>
        <row r="442">
          <cell r="B442" t="str">
            <v>2 S 03 411 41</v>
          </cell>
          <cell r="C442" t="str">
            <v>Tub.ar comp.D=1,8 m prof.até 12 m lâmina d'água LF</v>
          </cell>
          <cell r="D442" t="str">
            <v>m</v>
          </cell>
          <cell r="E442" t="str">
            <v>7.460,87</v>
          </cell>
          <cell r="F442" t="str">
            <v>1.992,05</v>
          </cell>
          <cell r="G442" t="str">
            <v>9.452,92</v>
          </cell>
          <cell r="H442">
            <v>0</v>
          </cell>
          <cell r="I442">
            <v>7460.87</v>
          </cell>
          <cell r="J442">
            <v>1992.05</v>
          </cell>
          <cell r="K442">
            <v>9452.92</v>
          </cell>
          <cell r="L442">
            <v>0</v>
          </cell>
          <cell r="M442">
            <v>1992.0522900000001</v>
          </cell>
          <cell r="N442">
            <v>9452.9222900000004</v>
          </cell>
        </row>
        <row r="443">
          <cell r="B443" t="str">
            <v>2 S 03 411 42</v>
          </cell>
          <cell r="C443" t="str">
            <v>Tub.ar comp.D=1,8 m prof. 12/18 m lâmina d'água LF</v>
          </cell>
          <cell r="D443" t="str">
            <v>m</v>
          </cell>
          <cell r="E443" t="str">
            <v>8.434,78</v>
          </cell>
          <cell r="F443" t="str">
            <v>2.252,09</v>
          </cell>
          <cell r="G443" t="str">
            <v>10.686,87</v>
          </cell>
          <cell r="H443">
            <v>0</v>
          </cell>
          <cell r="I443">
            <v>8434.7800000000007</v>
          </cell>
          <cell r="J443">
            <v>2252.09</v>
          </cell>
          <cell r="K443">
            <v>10686.87</v>
          </cell>
          <cell r="L443">
            <v>0</v>
          </cell>
          <cell r="M443">
            <v>2252.0862600000005</v>
          </cell>
          <cell r="N443">
            <v>10686.866260000001</v>
          </cell>
        </row>
        <row r="444">
          <cell r="B444" t="str">
            <v>2 S 03 411 43</v>
          </cell>
          <cell r="C444" t="str">
            <v>Tub.ar comp.D=1,8 m prof. 18/24 m lâmina d'água LF</v>
          </cell>
          <cell r="D444" t="str">
            <v>m</v>
          </cell>
          <cell r="E444" t="str">
            <v>9.522,07</v>
          </cell>
          <cell r="F444" t="str">
            <v>2.542,39</v>
          </cell>
          <cell r="G444" t="str">
            <v>12.064,46</v>
          </cell>
          <cell r="H444">
            <v>0</v>
          </cell>
          <cell r="I444">
            <v>9522.07</v>
          </cell>
          <cell r="J444">
            <v>2542.39</v>
          </cell>
          <cell r="K444">
            <v>12064.46</v>
          </cell>
          <cell r="L444">
            <v>0</v>
          </cell>
          <cell r="M444">
            <v>2542.3926900000001</v>
          </cell>
          <cell r="N444">
            <v>12064.46269</v>
          </cell>
        </row>
        <row r="445">
          <cell r="B445" t="str">
            <v>2 S 03 411 44</v>
          </cell>
          <cell r="C445" t="str">
            <v>Tub.ar comp.D=1,8 m prof. 24/27 m lâmina d'água LF</v>
          </cell>
          <cell r="D445" t="str">
            <v>m</v>
          </cell>
          <cell r="E445" t="str">
            <v>11.158,91</v>
          </cell>
          <cell r="F445" t="str">
            <v>2.979,43</v>
          </cell>
          <cell r="G445" t="str">
            <v>14.138,34</v>
          </cell>
          <cell r="H445">
            <v>0</v>
          </cell>
          <cell r="I445">
            <v>11158.91</v>
          </cell>
          <cell r="J445">
            <v>2979.43</v>
          </cell>
          <cell r="K445">
            <v>14138.34</v>
          </cell>
          <cell r="L445">
            <v>0</v>
          </cell>
          <cell r="M445">
            <v>2979.4289699999999</v>
          </cell>
          <cell r="N445">
            <v>14138.338970000001</v>
          </cell>
        </row>
        <row r="446">
          <cell r="B446" t="str">
            <v>2 S 03 411 45</v>
          </cell>
          <cell r="C446" t="str">
            <v>Tub.ar comp.D=1,8 m prof. 27/31 m lâmina d'água LF</v>
          </cell>
          <cell r="D446" t="str">
            <v>m</v>
          </cell>
          <cell r="E446" t="str">
            <v>13.976,82</v>
          </cell>
          <cell r="F446" t="str">
            <v>3.731,81</v>
          </cell>
          <cell r="G446" t="str">
            <v>17.708,63</v>
          </cell>
          <cell r="H446">
            <v>0</v>
          </cell>
          <cell r="I446">
            <v>13976.82</v>
          </cell>
          <cell r="J446">
            <v>3731.81</v>
          </cell>
          <cell r="K446">
            <v>17708.63</v>
          </cell>
          <cell r="L446">
            <v>0</v>
          </cell>
          <cell r="M446">
            <v>3731.8109400000003</v>
          </cell>
          <cell r="N446">
            <v>17708.630939999999</v>
          </cell>
        </row>
        <row r="447">
          <cell r="B447" t="str">
            <v>2 S 03 411 51</v>
          </cell>
          <cell r="C447" t="str">
            <v>Tub.ar comp.D=2,0 m até 12 m lâmina d'água LF</v>
          </cell>
          <cell r="D447" t="str">
            <v>m</v>
          </cell>
          <cell r="E447" t="str">
            <v>8.875,53</v>
          </cell>
          <cell r="F447" t="str">
            <v>2.369,77</v>
          </cell>
          <cell r="G447" t="str">
            <v>11.245,30</v>
          </cell>
          <cell r="H447">
            <v>0</v>
          </cell>
          <cell r="I447">
            <v>8875.5300000000007</v>
          </cell>
          <cell r="J447">
            <v>2369.77</v>
          </cell>
          <cell r="K447">
            <v>11245.3</v>
          </cell>
          <cell r="L447">
            <v>0</v>
          </cell>
          <cell r="M447">
            <v>2369.7665100000004</v>
          </cell>
          <cell r="N447">
            <v>11245.29651</v>
          </cell>
        </row>
        <row r="448">
          <cell r="B448" t="str">
            <v>2 S 03 411 52</v>
          </cell>
          <cell r="C448" t="str">
            <v>Tub.ar comp.D=2,0 m prof. 12/18 m lâmina d'água LF</v>
          </cell>
          <cell r="D448" t="str">
            <v>m</v>
          </cell>
          <cell r="E448" t="str">
            <v>10.052,44</v>
          </cell>
          <cell r="F448" t="str">
            <v>2.684,00</v>
          </cell>
          <cell r="G448" t="str">
            <v>12.736,45</v>
          </cell>
          <cell r="H448">
            <v>0</v>
          </cell>
          <cell r="I448">
            <v>10052.44</v>
          </cell>
          <cell r="J448">
            <v>2684</v>
          </cell>
          <cell r="K448">
            <v>12736.45</v>
          </cell>
          <cell r="L448">
            <v>0</v>
          </cell>
          <cell r="M448">
            <v>2684.0014800000004</v>
          </cell>
          <cell r="N448">
            <v>12736.441480000001</v>
          </cell>
        </row>
        <row r="449">
          <cell r="B449" t="str">
            <v>2 S 03 411 53</v>
          </cell>
          <cell r="C449" t="str">
            <v>Tub.ar comp.D=2,0 m prof.18/24 m lâmina d'água LF</v>
          </cell>
          <cell r="D449" t="str">
            <v>m</v>
          </cell>
          <cell r="E449" t="str">
            <v>11.459,21</v>
          </cell>
          <cell r="F449" t="str">
            <v>3.059,61</v>
          </cell>
          <cell r="G449" t="str">
            <v>14.518,82</v>
          </cell>
          <cell r="H449">
            <v>0</v>
          </cell>
          <cell r="I449">
            <v>11459.21</v>
          </cell>
          <cell r="J449">
            <v>3059.61</v>
          </cell>
          <cell r="K449">
            <v>14518.82</v>
          </cell>
          <cell r="L449">
            <v>0</v>
          </cell>
          <cell r="M449">
            <v>3059.60907</v>
          </cell>
          <cell r="N449">
            <v>14518.81907</v>
          </cell>
        </row>
        <row r="450">
          <cell r="B450" t="str">
            <v>2 S 03 411 54</v>
          </cell>
          <cell r="C450" t="str">
            <v>Tub.ar comp.D=2,0 m prof.24/27 m lâmina d'água LF</v>
          </cell>
          <cell r="D450" t="str">
            <v>m</v>
          </cell>
          <cell r="E450" t="str">
            <v>13.312,52</v>
          </cell>
          <cell r="F450" t="str">
            <v>3.554,44</v>
          </cell>
          <cell r="G450" t="str">
            <v>16.866,96</v>
          </cell>
          <cell r="H450">
            <v>0</v>
          </cell>
          <cell r="I450">
            <v>13312.52</v>
          </cell>
          <cell r="J450">
            <v>3554.44</v>
          </cell>
          <cell r="K450">
            <v>16866.96</v>
          </cell>
          <cell r="L450">
            <v>0</v>
          </cell>
          <cell r="M450">
            <v>3554.4428400000002</v>
          </cell>
          <cell r="N450">
            <v>16866.96284</v>
          </cell>
        </row>
        <row r="451">
          <cell r="B451" t="str">
            <v>2 S 03 411 55</v>
          </cell>
          <cell r="C451" t="str">
            <v>Tub.ar comp.D=2,0 m prof.27/31 m lâmina d'água LF</v>
          </cell>
          <cell r="D451" t="str">
            <v>m</v>
          </cell>
          <cell r="E451" t="str">
            <v>16.694,05</v>
          </cell>
          <cell r="F451" t="str">
            <v>4.457,31</v>
          </cell>
          <cell r="G451" t="str">
            <v>21.151,36</v>
          </cell>
          <cell r="H451">
            <v>0</v>
          </cell>
          <cell r="I451">
            <v>16694.05</v>
          </cell>
          <cell r="J451">
            <v>4457.3100000000004</v>
          </cell>
          <cell r="K451">
            <v>21151.360000000001</v>
          </cell>
          <cell r="L451">
            <v>0</v>
          </cell>
          <cell r="M451">
            <v>4457.3113499999999</v>
          </cell>
          <cell r="N451">
            <v>21151.361349999999</v>
          </cell>
        </row>
        <row r="452">
          <cell r="B452" t="str">
            <v>2 S 03 411 61</v>
          </cell>
          <cell r="C452" t="str">
            <v>Tub.ar comp.D=2,2 m prof.até 12 m lâmina d'água LF</v>
          </cell>
          <cell r="D452" t="str">
            <v>m</v>
          </cell>
          <cell r="E452" t="str">
            <v>10.896,91</v>
          </cell>
          <cell r="F452" t="str">
            <v>2.909,47</v>
          </cell>
          <cell r="G452" t="str">
            <v>13.806,38</v>
          </cell>
          <cell r="H452">
            <v>0</v>
          </cell>
          <cell r="I452">
            <v>10896.91</v>
          </cell>
          <cell r="J452">
            <v>2909.47</v>
          </cell>
          <cell r="K452">
            <v>13806.38</v>
          </cell>
          <cell r="L452">
            <v>0</v>
          </cell>
          <cell r="M452">
            <v>2909.4749700000002</v>
          </cell>
          <cell r="N452">
            <v>13806.384969999999</v>
          </cell>
        </row>
        <row r="453">
          <cell r="B453" t="str">
            <v>2 S 03 411 62</v>
          </cell>
          <cell r="C453" t="str">
            <v>Tub.ar comp.D=2,2 m prof.12/18 m lâmina d'água LF</v>
          </cell>
          <cell r="D453" t="str">
            <v>m</v>
          </cell>
          <cell r="E453" t="str">
            <v>12.367,77</v>
          </cell>
          <cell r="F453" t="str">
            <v>3.302,19</v>
          </cell>
          <cell r="G453" t="str">
            <v>15.669,96</v>
          </cell>
          <cell r="H453">
            <v>0</v>
          </cell>
          <cell r="I453">
            <v>12367.77</v>
          </cell>
          <cell r="J453">
            <v>3302.19</v>
          </cell>
          <cell r="K453">
            <v>15669.96</v>
          </cell>
          <cell r="L453">
            <v>0</v>
          </cell>
          <cell r="M453">
            <v>3302.1945900000005</v>
          </cell>
          <cell r="N453">
            <v>15669.964590000001</v>
          </cell>
        </row>
        <row r="454">
          <cell r="B454" t="str">
            <v>2 S 03 411 63</v>
          </cell>
          <cell r="C454" t="str">
            <v>Tub.ar comp.D=2,2 m prof.18/24 m lâmina d'água LF</v>
          </cell>
          <cell r="D454" t="str">
            <v>m</v>
          </cell>
          <cell r="E454" t="str">
            <v>14.000,17</v>
          </cell>
          <cell r="F454" t="str">
            <v>3.738,04</v>
          </cell>
          <cell r="G454" t="str">
            <v>17.738,21</v>
          </cell>
          <cell r="H454">
            <v>0</v>
          </cell>
          <cell r="I454">
            <v>14000.17</v>
          </cell>
          <cell r="J454">
            <v>3738.04</v>
          </cell>
          <cell r="K454">
            <v>17738.21</v>
          </cell>
          <cell r="L454">
            <v>0</v>
          </cell>
          <cell r="M454">
            <v>3738.0453900000002</v>
          </cell>
          <cell r="N454">
            <v>17738.215390000001</v>
          </cell>
        </row>
        <row r="455">
          <cell r="B455" t="str">
            <v>2 S 03 411 64</v>
          </cell>
          <cell r="C455" t="str">
            <v>Tub.ar comp.D=2,2 m prof.24/27 m lâmina d'água LF</v>
          </cell>
          <cell r="D455" t="str">
            <v>m</v>
          </cell>
          <cell r="E455" t="str">
            <v>16.443,80</v>
          </cell>
          <cell r="F455" t="str">
            <v>4.390,50</v>
          </cell>
          <cell r="G455" t="str">
            <v>20.834,30</v>
          </cell>
          <cell r="H455">
            <v>0</v>
          </cell>
          <cell r="I455">
            <v>16443.8</v>
          </cell>
          <cell r="J455">
            <v>4390.5</v>
          </cell>
          <cell r="K455">
            <v>20834.3</v>
          </cell>
          <cell r="L455">
            <v>0</v>
          </cell>
          <cell r="M455">
            <v>4390.4946</v>
          </cell>
          <cell r="N455">
            <v>20834.294600000001</v>
          </cell>
        </row>
        <row r="456">
          <cell r="B456" t="str">
            <v>2 S 03 411 65</v>
          </cell>
          <cell r="C456" t="str">
            <v>Tub.ar comp.D=2,2 m prof.27/31m lâmina d'água LF</v>
          </cell>
          <cell r="D456" t="str">
            <v>m</v>
          </cell>
          <cell r="E456" t="str">
            <v>20.670,37</v>
          </cell>
          <cell r="F456" t="str">
            <v>5.518,99</v>
          </cell>
          <cell r="G456" t="str">
            <v>26.189,36</v>
          </cell>
          <cell r="H456">
            <v>0</v>
          </cell>
          <cell r="I456">
            <v>20670.37</v>
          </cell>
          <cell r="J456">
            <v>5518.99</v>
          </cell>
          <cell r="K456">
            <v>26189.360000000001</v>
          </cell>
          <cell r="L456">
            <v>0</v>
          </cell>
          <cell r="M456">
            <v>5518.9887900000003</v>
          </cell>
          <cell r="N456">
            <v>26189.358789999998</v>
          </cell>
        </row>
        <row r="457">
          <cell r="B457" t="str">
            <v>2 S 03 412 01</v>
          </cell>
          <cell r="C457" t="str">
            <v>Esc.p/alarg. base tub.ar comp.prof. até 12 m LF</v>
          </cell>
          <cell r="D457" t="str">
            <v>m3</v>
          </cell>
          <cell r="E457" t="str">
            <v>2.077,36</v>
          </cell>
          <cell r="F457" t="str">
            <v>554,66</v>
          </cell>
          <cell r="G457" t="str">
            <v>2.632,02</v>
          </cell>
          <cell r="H457">
            <v>0</v>
          </cell>
          <cell r="I457">
            <v>2077.36</v>
          </cell>
          <cell r="J457">
            <v>554.66</v>
          </cell>
          <cell r="K457">
            <v>2632.02</v>
          </cell>
          <cell r="L457">
            <v>0</v>
          </cell>
          <cell r="M457">
            <v>554.65512000000001</v>
          </cell>
          <cell r="N457">
            <v>2632.01512</v>
          </cell>
        </row>
        <row r="458">
          <cell r="B458" t="str">
            <v>2 S 03 412 02</v>
          </cell>
          <cell r="C458" t="str">
            <v>Esc.p/alarg. base tub.ar comp.prof.12/18 m LF</v>
          </cell>
          <cell r="D458" t="str">
            <v>m3</v>
          </cell>
          <cell r="E458" t="str">
            <v>2.450,44</v>
          </cell>
          <cell r="F458" t="str">
            <v>654,27</v>
          </cell>
          <cell r="G458" t="str">
            <v>3.104,71</v>
          </cell>
          <cell r="H458">
            <v>0</v>
          </cell>
          <cell r="I458">
            <v>2450.44</v>
          </cell>
          <cell r="J458">
            <v>654.27</v>
          </cell>
          <cell r="K458">
            <v>3104.71</v>
          </cell>
          <cell r="L458">
            <v>0</v>
          </cell>
          <cell r="M458">
            <v>654.26748000000009</v>
          </cell>
          <cell r="N458">
            <v>3104.70748</v>
          </cell>
        </row>
        <row r="459">
          <cell r="B459" t="str">
            <v>2 S 03 412 03</v>
          </cell>
          <cell r="C459" t="str">
            <v>Esc.p/alarg. base tub.ar comp.prof.18/24 m LF</v>
          </cell>
          <cell r="D459" t="str">
            <v>m3</v>
          </cell>
          <cell r="E459" t="str">
            <v>2.863,66</v>
          </cell>
          <cell r="F459" t="str">
            <v>764,60</v>
          </cell>
          <cell r="G459" t="str">
            <v>3.628,25</v>
          </cell>
          <cell r="H459">
            <v>0</v>
          </cell>
          <cell r="I459">
            <v>2863.66</v>
          </cell>
          <cell r="J459">
            <v>764.6</v>
          </cell>
          <cell r="K459">
            <v>3628.25</v>
          </cell>
          <cell r="L459">
            <v>0</v>
          </cell>
          <cell r="M459">
            <v>764.59721999999999</v>
          </cell>
          <cell r="N459">
            <v>3628.25722</v>
          </cell>
        </row>
        <row r="460">
          <cell r="B460" t="str">
            <v>2 S 03 412 04</v>
          </cell>
          <cell r="C460" t="str">
            <v>Esc.p/alarg. base tub.ar comp.prof.24/27 m LF</v>
          </cell>
          <cell r="D460" t="str">
            <v>m3</v>
          </cell>
          <cell r="E460" t="str">
            <v>3.482,41</v>
          </cell>
          <cell r="F460" t="str">
            <v>929,80</v>
          </cell>
          <cell r="G460" t="str">
            <v>4.412,22</v>
          </cell>
          <cell r="H460">
            <v>0</v>
          </cell>
          <cell r="I460">
            <v>3482.41</v>
          </cell>
          <cell r="J460">
            <v>929.8</v>
          </cell>
          <cell r="K460">
            <v>4412.22</v>
          </cell>
          <cell r="L460">
            <v>0</v>
          </cell>
          <cell r="M460">
            <v>929.80347000000006</v>
          </cell>
          <cell r="N460">
            <v>4412.2134699999997</v>
          </cell>
        </row>
        <row r="461">
          <cell r="B461" t="str">
            <v>2 S 03 412 05</v>
          </cell>
          <cell r="C461" t="str">
            <v>Esc.p/alarg. base tub.ar comp.prof.27/31m LF</v>
          </cell>
          <cell r="D461" t="str">
            <v>m3</v>
          </cell>
          <cell r="E461" t="str">
            <v>4.554,38</v>
          </cell>
          <cell r="F461" t="str">
            <v>1.216,02</v>
          </cell>
          <cell r="G461" t="str">
            <v>5.770,41</v>
          </cell>
          <cell r="H461">
            <v>0</v>
          </cell>
          <cell r="I461">
            <v>4554.38</v>
          </cell>
          <cell r="J461">
            <v>1216.02</v>
          </cell>
          <cell r="K461">
            <v>5770.41</v>
          </cell>
          <cell r="L461">
            <v>0</v>
          </cell>
          <cell r="M461">
            <v>1216.0194600000002</v>
          </cell>
          <cell r="N461">
            <v>5770.3994600000005</v>
          </cell>
        </row>
        <row r="462">
          <cell r="B462" t="str">
            <v>2 S 03 412 11</v>
          </cell>
          <cell r="C462" t="str">
            <v>Forn.lanç.conc. base tub.ar comp.até 12m LF</v>
          </cell>
          <cell r="D462" t="str">
            <v>m3</v>
          </cell>
          <cell r="E462" t="str">
            <v>365,25</v>
          </cell>
          <cell r="F462" t="str">
            <v>97,52</v>
          </cell>
          <cell r="G462" t="str">
            <v>462,78</v>
          </cell>
          <cell r="H462">
            <v>0</v>
          </cell>
          <cell r="I462">
            <v>365.25</v>
          </cell>
          <cell r="J462">
            <v>97.52</v>
          </cell>
          <cell r="K462">
            <v>462.78</v>
          </cell>
          <cell r="L462">
            <v>0</v>
          </cell>
          <cell r="M462">
            <v>97.521750000000011</v>
          </cell>
          <cell r="N462">
            <v>462.77175</v>
          </cell>
        </row>
        <row r="463">
          <cell r="B463" t="str">
            <v>2 S 03 412 12</v>
          </cell>
          <cell r="C463" t="str">
            <v>Forn.lanc.conc.base tub.ar comp.prof.12/18m LF</v>
          </cell>
          <cell r="D463" t="str">
            <v>m3</v>
          </cell>
          <cell r="E463" t="str">
            <v>397,01</v>
          </cell>
          <cell r="F463" t="str">
            <v>106,00</v>
          </cell>
          <cell r="G463" t="str">
            <v>503,02</v>
          </cell>
          <cell r="H463">
            <v>0</v>
          </cell>
          <cell r="I463">
            <v>397.01</v>
          </cell>
          <cell r="J463">
            <v>106</v>
          </cell>
          <cell r="K463">
            <v>503.02</v>
          </cell>
          <cell r="L463">
            <v>0</v>
          </cell>
          <cell r="M463">
            <v>106.00167</v>
          </cell>
          <cell r="N463">
            <v>503.01166999999998</v>
          </cell>
        </row>
        <row r="464">
          <cell r="B464" t="str">
            <v>2 S 03 412 13</v>
          </cell>
          <cell r="C464" t="str">
            <v>Forn.lanç.conc.base tub.ar comp.prof.18/24m LF</v>
          </cell>
          <cell r="D464" t="str">
            <v>m3</v>
          </cell>
          <cell r="E464" t="str">
            <v>432,28</v>
          </cell>
          <cell r="F464" t="str">
            <v>115,42</v>
          </cell>
          <cell r="G464" t="str">
            <v>547,70</v>
          </cell>
          <cell r="H464">
            <v>0</v>
          </cell>
          <cell r="I464">
            <v>432.28</v>
          </cell>
          <cell r="J464">
            <v>115.42</v>
          </cell>
          <cell r="K464">
            <v>547.70000000000005</v>
          </cell>
          <cell r="L464">
            <v>0</v>
          </cell>
          <cell r="M464">
            <v>115.41876000000001</v>
          </cell>
          <cell r="N464">
            <v>547.69875999999999</v>
          </cell>
        </row>
        <row r="465">
          <cell r="B465" t="str">
            <v>2 S 03 412 14</v>
          </cell>
          <cell r="C465" t="str">
            <v>Forn.lanç.conc.base tub.ar comp.prof.24/27m LF</v>
          </cell>
          <cell r="D465" t="str">
            <v>m3</v>
          </cell>
          <cell r="E465" t="str">
            <v>484,20</v>
          </cell>
          <cell r="F465" t="str">
            <v>129,28</v>
          </cell>
          <cell r="G465" t="str">
            <v>613,48</v>
          </cell>
          <cell r="H465">
            <v>0</v>
          </cell>
          <cell r="I465">
            <v>484.2</v>
          </cell>
          <cell r="J465">
            <v>129.28</v>
          </cell>
          <cell r="K465">
            <v>613.48</v>
          </cell>
          <cell r="L465">
            <v>0</v>
          </cell>
          <cell r="M465">
            <v>129.28139999999999</v>
          </cell>
          <cell r="N465">
            <v>613.48140000000001</v>
          </cell>
        </row>
        <row r="466">
          <cell r="B466" t="str">
            <v>2 S 03 412 15</v>
          </cell>
          <cell r="C466" t="str">
            <v>Forn.lanç.conc.base tub.ar comp.prof. 27/31m LF</v>
          </cell>
          <cell r="D466" t="str">
            <v>m3</v>
          </cell>
          <cell r="E466" t="str">
            <v>572,92</v>
          </cell>
          <cell r="F466" t="str">
            <v>152,97</v>
          </cell>
          <cell r="G466" t="str">
            <v>725,89</v>
          </cell>
          <cell r="H466">
            <v>0</v>
          </cell>
          <cell r="I466">
            <v>572.91999999999996</v>
          </cell>
          <cell r="J466">
            <v>152.97</v>
          </cell>
          <cell r="K466">
            <v>725.89</v>
          </cell>
          <cell r="L466">
            <v>0</v>
          </cell>
          <cell r="M466">
            <v>152.96964</v>
          </cell>
          <cell r="N466">
            <v>725.88963999999999</v>
          </cell>
        </row>
        <row r="467">
          <cell r="B467" t="str">
            <v>2 S 03 412 61</v>
          </cell>
          <cell r="C467" t="str">
            <v>Forn.lanç.c. base tub.ar comp.até 12m LF/AC/BC/PC</v>
          </cell>
          <cell r="D467" t="str">
            <v>m3</v>
          </cell>
          <cell r="E467" t="str">
            <v>412,36</v>
          </cell>
          <cell r="F467" t="str">
            <v>110,10</v>
          </cell>
          <cell r="G467" t="str">
            <v>522,47</v>
          </cell>
          <cell r="H467">
            <v>0</v>
          </cell>
          <cell r="I467">
            <v>412.36</v>
          </cell>
          <cell r="J467">
            <v>110.1</v>
          </cell>
          <cell r="K467">
            <v>522.47</v>
          </cell>
          <cell r="L467">
            <v>0</v>
          </cell>
          <cell r="M467">
            <v>110.10012</v>
          </cell>
          <cell r="N467">
            <v>522.46011999999996</v>
          </cell>
        </row>
        <row r="468">
          <cell r="B468" t="str">
            <v>2 S 03 412 62</v>
          </cell>
          <cell r="C468" t="str">
            <v>Forn.lanc.c.base tub.ar comp.pr.12/18m LF/AC/BC/PC</v>
          </cell>
          <cell r="D468" t="str">
            <v>m3</v>
          </cell>
          <cell r="E468" t="str">
            <v>444,13</v>
          </cell>
          <cell r="F468" t="str">
            <v>118,58</v>
          </cell>
          <cell r="G468" t="str">
            <v>562,71</v>
          </cell>
          <cell r="H468">
            <v>0</v>
          </cell>
          <cell r="I468">
            <v>444.13</v>
          </cell>
          <cell r="J468">
            <v>118.58</v>
          </cell>
          <cell r="K468">
            <v>562.71</v>
          </cell>
          <cell r="L468">
            <v>0</v>
          </cell>
          <cell r="M468">
            <v>118.58271000000001</v>
          </cell>
          <cell r="N468">
            <v>562.71271000000002</v>
          </cell>
        </row>
        <row r="469">
          <cell r="B469" t="str">
            <v>2 S 03 412 63</v>
          </cell>
          <cell r="C469" t="str">
            <v>Forn.lanç.c.base tub.ar comp.pr.18/24m LF/AC/BC/PC</v>
          </cell>
          <cell r="D469" t="str">
            <v>m3</v>
          </cell>
          <cell r="E469" t="str">
            <v>479,39</v>
          </cell>
          <cell r="F469" t="str">
            <v>128,00</v>
          </cell>
          <cell r="G469" t="str">
            <v>607,39</v>
          </cell>
          <cell r="H469">
            <v>0</v>
          </cell>
          <cell r="I469">
            <v>479.39</v>
          </cell>
          <cell r="J469">
            <v>128</v>
          </cell>
          <cell r="K469">
            <v>607.39</v>
          </cell>
          <cell r="L469">
            <v>0</v>
          </cell>
          <cell r="M469">
            <v>127.99713</v>
          </cell>
          <cell r="N469">
            <v>607.38712999999996</v>
          </cell>
        </row>
        <row r="470">
          <cell r="B470" t="str">
            <v>2 S 03 412 64</v>
          </cell>
          <cell r="C470" t="str">
            <v>Forn.lanç.c.base tub.ar comp.pr.24/27m LF/AC/BC/PC</v>
          </cell>
          <cell r="D470" t="str">
            <v>m3</v>
          </cell>
          <cell r="E470" t="str">
            <v>531,31</v>
          </cell>
          <cell r="F470" t="str">
            <v>141,86</v>
          </cell>
          <cell r="G470" t="str">
            <v>673,17</v>
          </cell>
          <cell r="H470">
            <v>0</v>
          </cell>
          <cell r="I470">
            <v>531.30999999999995</v>
          </cell>
          <cell r="J470">
            <v>141.86000000000001</v>
          </cell>
          <cell r="K470">
            <v>673.17</v>
          </cell>
          <cell r="L470">
            <v>0</v>
          </cell>
          <cell r="M470">
            <v>141.85977</v>
          </cell>
          <cell r="N470">
            <v>673.16976999999997</v>
          </cell>
        </row>
        <row r="471">
          <cell r="B471" t="str">
            <v>2 S 03 412 65</v>
          </cell>
          <cell r="C471" t="str">
            <v>Forn.lanç.c.base tub.ar comp.pr.27/31m LF/AC/BC/PC</v>
          </cell>
          <cell r="D471" t="str">
            <v>m3</v>
          </cell>
          <cell r="E471" t="str">
            <v>620,03</v>
          </cell>
          <cell r="F471" t="str">
            <v>165,55</v>
          </cell>
          <cell r="G471" t="str">
            <v>785,58</v>
          </cell>
          <cell r="H471">
            <v>0</v>
          </cell>
          <cell r="I471">
            <v>620.03</v>
          </cell>
          <cell r="J471">
            <v>165.55</v>
          </cell>
          <cell r="K471">
            <v>785.58</v>
          </cell>
          <cell r="L471">
            <v>0</v>
          </cell>
          <cell r="M471">
            <v>165.54801</v>
          </cell>
          <cell r="N471">
            <v>785.57800999999995</v>
          </cell>
        </row>
        <row r="472">
          <cell r="B472" t="str">
            <v>2 S 03 415 01</v>
          </cell>
          <cell r="C472" t="str">
            <v>Tub.céu aberto diâmetro externo=1,00 m c/AC/BC/PC</v>
          </cell>
          <cell r="D472" t="str">
            <v>m</v>
          </cell>
          <cell r="E472" t="str">
            <v>1.270,87</v>
          </cell>
          <cell r="F472" t="str">
            <v>339,32</v>
          </cell>
          <cell r="G472" t="str">
            <v>1.610,20</v>
          </cell>
          <cell r="H472">
            <v>0</v>
          </cell>
          <cell r="I472">
            <v>1270.8699999999999</v>
          </cell>
          <cell r="J472">
            <v>339.32</v>
          </cell>
          <cell r="K472">
            <v>1610.2</v>
          </cell>
          <cell r="L472">
            <v>0</v>
          </cell>
          <cell r="M472">
            <v>339.32229000000001</v>
          </cell>
          <cell r="N472">
            <v>1610.19229</v>
          </cell>
        </row>
        <row r="473">
          <cell r="B473" t="str">
            <v>2 S 03 415 11</v>
          </cell>
          <cell r="C473" t="str">
            <v>Tub.céu aberto diâmetro externo =1,20 m c/AC/BC/PC</v>
          </cell>
          <cell r="D473" t="str">
            <v>m</v>
          </cell>
          <cell r="E473" t="str">
            <v>1.663,31</v>
          </cell>
          <cell r="F473" t="str">
            <v>444,10</v>
          </cell>
          <cell r="G473" t="str">
            <v>2.107,42</v>
          </cell>
          <cell r="H473">
            <v>0</v>
          </cell>
          <cell r="I473">
            <v>1663.31</v>
          </cell>
          <cell r="J473">
            <v>444.1</v>
          </cell>
          <cell r="K473">
            <v>2107.42</v>
          </cell>
          <cell r="L473">
            <v>0</v>
          </cell>
          <cell r="M473">
            <v>444.10377</v>
          </cell>
          <cell r="N473">
            <v>2107.4137700000001</v>
          </cell>
        </row>
        <row r="474">
          <cell r="B474" t="str">
            <v>2 S 03 415 21</v>
          </cell>
          <cell r="C474" t="str">
            <v>Tub.céu aberto diâmetro externo=1,40 m c/AC/BC/PC</v>
          </cell>
          <cell r="D474" t="str">
            <v>m</v>
          </cell>
          <cell r="E474" t="str">
            <v>2.090,70</v>
          </cell>
          <cell r="F474" t="str">
            <v>558,22</v>
          </cell>
          <cell r="G474" t="str">
            <v>2.648,92</v>
          </cell>
          <cell r="H474">
            <v>0</v>
          </cell>
          <cell r="I474">
            <v>2090.6999999999998</v>
          </cell>
          <cell r="J474">
            <v>558.22</v>
          </cell>
          <cell r="K474">
            <v>2648.92</v>
          </cell>
          <cell r="L474">
            <v>0</v>
          </cell>
          <cell r="M474">
            <v>558.21690000000001</v>
          </cell>
          <cell r="N474">
            <v>2648.9168999999997</v>
          </cell>
        </row>
        <row r="475">
          <cell r="B475" t="str">
            <v>2 S 03 415 31</v>
          </cell>
          <cell r="C475" t="str">
            <v>Tub.céu aberto diâmetro externo=1,60 m c/AC/BC/PC</v>
          </cell>
          <cell r="D475" t="str">
            <v>m</v>
          </cell>
          <cell r="E475" t="str">
            <v>2.540,91</v>
          </cell>
          <cell r="F475" t="str">
            <v>678,42</v>
          </cell>
          <cell r="G475" t="str">
            <v>3.219,34</v>
          </cell>
          <cell r="H475">
            <v>0</v>
          </cell>
          <cell r="I475">
            <v>2540.91</v>
          </cell>
          <cell r="J475">
            <v>678.42</v>
          </cell>
          <cell r="K475">
            <v>3219.34</v>
          </cell>
          <cell r="L475">
            <v>0</v>
          </cell>
          <cell r="M475">
            <v>678.42296999999996</v>
          </cell>
          <cell r="N475">
            <v>3219.3329699999999</v>
          </cell>
        </row>
        <row r="476">
          <cell r="B476" t="str">
            <v>2 S 03 415 41</v>
          </cell>
          <cell r="C476" t="str">
            <v>Tub.céu aberto diâmetro externo=1,80 m c/AC/BC/PC</v>
          </cell>
          <cell r="D476" t="str">
            <v>m</v>
          </cell>
          <cell r="E476" t="str">
            <v>3.074,19</v>
          </cell>
          <cell r="F476" t="str">
            <v>820,81</v>
          </cell>
          <cell r="G476" t="str">
            <v>3.895,00</v>
          </cell>
          <cell r="H476">
            <v>0</v>
          </cell>
          <cell r="I476">
            <v>3074.19</v>
          </cell>
          <cell r="J476">
            <v>820.81</v>
          </cell>
          <cell r="K476">
            <v>3895</v>
          </cell>
          <cell r="L476">
            <v>0</v>
          </cell>
          <cell r="M476">
            <v>820.80873000000008</v>
          </cell>
          <cell r="N476">
            <v>3894.9987300000003</v>
          </cell>
        </row>
        <row r="477">
          <cell r="B477" t="str">
            <v>2 S 03 415 51</v>
          </cell>
          <cell r="C477" t="str">
            <v>Tub.céu aberto diâmetro externo=2,00 m c/AC/BC/PC</v>
          </cell>
          <cell r="D477" t="str">
            <v>m</v>
          </cell>
          <cell r="E477" t="str">
            <v>3.657,19</v>
          </cell>
          <cell r="F477" t="str">
            <v>976,47</v>
          </cell>
          <cell r="G477" t="str">
            <v>4.633,66</v>
          </cell>
          <cell r="H477">
            <v>0</v>
          </cell>
          <cell r="I477">
            <v>3657.19</v>
          </cell>
          <cell r="J477">
            <v>976.47</v>
          </cell>
          <cell r="K477">
            <v>4633.66</v>
          </cell>
          <cell r="L477">
            <v>0</v>
          </cell>
          <cell r="M477">
            <v>976.46973000000003</v>
          </cell>
          <cell r="N477">
            <v>4633.6597300000003</v>
          </cell>
        </row>
        <row r="478">
          <cell r="B478" t="str">
            <v>2 S 03 415 61</v>
          </cell>
          <cell r="C478" t="str">
            <v>Tub.céu aberto diâmetro externo=2,20 m c/AC/BC/PC</v>
          </cell>
          <cell r="D478" t="str">
            <v>m</v>
          </cell>
          <cell r="E478" t="str">
            <v>4.368,48</v>
          </cell>
          <cell r="F478" t="str">
            <v>1.166,38</v>
          </cell>
          <cell r="G478" t="str">
            <v>5.534,86</v>
          </cell>
          <cell r="H478">
            <v>0</v>
          </cell>
          <cell r="I478">
            <v>4368.4799999999996</v>
          </cell>
          <cell r="J478">
            <v>1166.3800000000001</v>
          </cell>
          <cell r="K478">
            <v>5534.86</v>
          </cell>
          <cell r="L478">
            <v>0</v>
          </cell>
          <cell r="M478">
            <v>1166.3841599999998</v>
          </cell>
          <cell r="N478">
            <v>5534.8641599999992</v>
          </cell>
        </row>
        <row r="479">
          <cell r="B479" t="str">
            <v>2 S 03 416 11</v>
          </cell>
          <cell r="C479" t="str">
            <v>Tub.ar comp.D=1,2m prof.12m lâm.d'água LF/AC/BC/PC</v>
          </cell>
          <cell r="D479" t="str">
            <v>m</v>
          </cell>
          <cell r="E479" t="str">
            <v>3.692,25</v>
          </cell>
          <cell r="F479" t="str">
            <v>985,83</v>
          </cell>
          <cell r="G479" t="str">
            <v>4.678,07</v>
          </cell>
          <cell r="H479">
            <v>0</v>
          </cell>
          <cell r="I479">
            <v>3692.25</v>
          </cell>
          <cell r="J479">
            <v>985.83</v>
          </cell>
          <cell r="K479">
            <v>4678.07</v>
          </cell>
          <cell r="L479">
            <v>0</v>
          </cell>
          <cell r="M479">
            <v>985.83075000000008</v>
          </cell>
          <cell r="N479">
            <v>4678.0807500000001</v>
          </cell>
        </row>
        <row r="480">
          <cell r="B480" t="str">
            <v>2 S 03 416 12</v>
          </cell>
          <cell r="C480" t="str">
            <v>Tub.ar c.D=1,2m prof.12/18m lâm.d'água LF/AC/BC/PC</v>
          </cell>
          <cell r="D480" t="str">
            <v>m</v>
          </cell>
          <cell r="E480" t="str">
            <v>4.120,38</v>
          </cell>
          <cell r="F480" t="str">
            <v>1.100,14</v>
          </cell>
          <cell r="G480" t="str">
            <v>5.220,52</v>
          </cell>
          <cell r="H480">
            <v>0</v>
          </cell>
          <cell r="I480">
            <v>4120.38</v>
          </cell>
          <cell r="J480">
            <v>1100.1400000000001</v>
          </cell>
          <cell r="K480">
            <v>5220.5200000000004</v>
          </cell>
          <cell r="L480">
            <v>0</v>
          </cell>
          <cell r="M480">
            <v>1100.1414600000001</v>
          </cell>
          <cell r="N480">
            <v>5220.5214599999999</v>
          </cell>
        </row>
        <row r="481">
          <cell r="B481" t="str">
            <v>2 S 03 416 13</v>
          </cell>
          <cell r="C481" t="str">
            <v>Tub.ar c.D=1,2m prof.18/24m lâm.d'água LF/AC/BC/PC</v>
          </cell>
          <cell r="D481" t="str">
            <v>m</v>
          </cell>
          <cell r="E481" t="str">
            <v>4.595,15</v>
          </cell>
          <cell r="F481" t="str">
            <v>1.226,90</v>
          </cell>
          <cell r="G481" t="str">
            <v>5.822,05</v>
          </cell>
          <cell r="H481">
            <v>0</v>
          </cell>
          <cell r="I481">
            <v>4595.1499999999996</v>
          </cell>
          <cell r="J481">
            <v>1226.9000000000001</v>
          </cell>
          <cell r="K481">
            <v>5822.05</v>
          </cell>
          <cell r="L481">
            <v>0</v>
          </cell>
          <cell r="M481">
            <v>1226.9050500000001</v>
          </cell>
          <cell r="N481">
            <v>5822.0550499999999</v>
          </cell>
        </row>
        <row r="482">
          <cell r="B482" t="str">
            <v>2 S 03 416 14</v>
          </cell>
          <cell r="C482" t="str">
            <v>Tub.ar c.D=1,2m prof.24/27m lâm.d'água LF/AC/BC/PC</v>
          </cell>
          <cell r="D482" t="str">
            <v>m</v>
          </cell>
          <cell r="E482" t="str">
            <v>5.306,19</v>
          </cell>
          <cell r="F482" t="str">
            <v>1.416,75</v>
          </cell>
          <cell r="G482" t="str">
            <v>6.722,95</v>
          </cell>
          <cell r="H482">
            <v>0</v>
          </cell>
          <cell r="I482">
            <v>5306.19</v>
          </cell>
          <cell r="J482">
            <v>1416.75</v>
          </cell>
          <cell r="K482">
            <v>6722.95</v>
          </cell>
          <cell r="L482">
            <v>0</v>
          </cell>
          <cell r="M482">
            <v>1416.7527299999999</v>
          </cell>
          <cell r="N482">
            <v>6722.9427299999998</v>
          </cell>
        </row>
        <row r="483">
          <cell r="B483" t="str">
            <v>2 S 03 416 15</v>
          </cell>
          <cell r="C483" t="str">
            <v>Tub.ar.c.D=1,2m prof.27/31m lâm.d'água LF/AC/BC/PC</v>
          </cell>
          <cell r="D483" t="str">
            <v>m</v>
          </cell>
          <cell r="E483" t="str">
            <v>6.381,81</v>
          </cell>
          <cell r="F483" t="str">
            <v>1.703,94</v>
          </cell>
          <cell r="G483" t="str">
            <v>8.085,76</v>
          </cell>
          <cell r="H483">
            <v>0</v>
          </cell>
          <cell r="I483">
            <v>6381.81</v>
          </cell>
          <cell r="J483">
            <v>1703.94</v>
          </cell>
          <cell r="K483">
            <v>8085.76</v>
          </cell>
          <cell r="L483">
            <v>0</v>
          </cell>
          <cell r="M483">
            <v>1703.9432700000002</v>
          </cell>
          <cell r="N483">
            <v>8085.7532700000011</v>
          </cell>
        </row>
        <row r="484">
          <cell r="B484" t="str">
            <v>2 S 03 416 21</v>
          </cell>
          <cell r="C484" t="str">
            <v>Tub.ar c.D=1,4m prof.até12m lâm.d'água LF/AC/BC/PC</v>
          </cell>
          <cell r="D484" t="str">
            <v>m</v>
          </cell>
          <cell r="E484" t="str">
            <v>4.767,07</v>
          </cell>
          <cell r="F484" t="str">
            <v>1.272,81</v>
          </cell>
          <cell r="G484" t="str">
            <v>6.039,88</v>
          </cell>
          <cell r="H484">
            <v>0</v>
          </cell>
          <cell r="I484">
            <v>4767.07</v>
          </cell>
          <cell r="J484">
            <v>1272.81</v>
          </cell>
          <cell r="K484">
            <v>6039.88</v>
          </cell>
          <cell r="L484">
            <v>0</v>
          </cell>
          <cell r="M484">
            <v>1272.8076900000001</v>
          </cell>
          <cell r="N484">
            <v>6039.8776899999993</v>
          </cell>
        </row>
        <row r="485">
          <cell r="B485" t="str">
            <v>2 S 03 416 22</v>
          </cell>
          <cell r="C485" t="str">
            <v>Tub.ar c.D=1,4m prof.12/18m lâm.d'água LF/AC/BC/PC</v>
          </cell>
          <cell r="D485" t="str">
            <v>m</v>
          </cell>
          <cell r="E485" t="str">
            <v>5.342,12</v>
          </cell>
          <cell r="F485" t="str">
            <v>1.426,35</v>
          </cell>
          <cell r="G485" t="str">
            <v>6.768,47</v>
          </cell>
          <cell r="H485">
            <v>0</v>
          </cell>
          <cell r="I485">
            <v>5342.12</v>
          </cell>
          <cell r="J485">
            <v>1426.35</v>
          </cell>
          <cell r="K485">
            <v>6768.47</v>
          </cell>
          <cell r="L485">
            <v>0</v>
          </cell>
          <cell r="M485">
            <v>1426.3460400000001</v>
          </cell>
          <cell r="N485">
            <v>6768.4660400000002</v>
          </cell>
        </row>
        <row r="486">
          <cell r="B486" t="str">
            <v>2 S 03 416 23</v>
          </cell>
          <cell r="C486" t="str">
            <v>Tub.ar c.D=1,4m prof.18/24m lâm.d'água LF/AC/BC/PC</v>
          </cell>
          <cell r="D486" t="str">
            <v>m</v>
          </cell>
          <cell r="E486" t="str">
            <v>5.978,77</v>
          </cell>
          <cell r="F486" t="str">
            <v>1.596,33</v>
          </cell>
          <cell r="G486" t="str">
            <v>7.575,10</v>
          </cell>
          <cell r="H486">
            <v>0</v>
          </cell>
          <cell r="I486">
            <v>5978.77</v>
          </cell>
          <cell r="J486">
            <v>1596.33</v>
          </cell>
          <cell r="K486">
            <v>7575.1</v>
          </cell>
          <cell r="L486">
            <v>0</v>
          </cell>
          <cell r="M486">
            <v>1596.3315900000002</v>
          </cell>
          <cell r="N486">
            <v>7575.1015900000002</v>
          </cell>
        </row>
        <row r="487">
          <cell r="B487" t="str">
            <v>2 S 03 416 24</v>
          </cell>
          <cell r="C487" t="str">
            <v>Tub.ar c.D=1,4m prof.24/27m lâm.d'água LF/AC/BC/PC</v>
          </cell>
          <cell r="D487" t="str">
            <v>m</v>
          </cell>
          <cell r="E487" t="str">
            <v>6.932,90</v>
          </cell>
          <cell r="F487" t="str">
            <v>1.851,09</v>
          </cell>
          <cell r="G487" t="str">
            <v>8.783,99</v>
          </cell>
          <cell r="H487">
            <v>0</v>
          </cell>
          <cell r="I487">
            <v>6932.9</v>
          </cell>
          <cell r="J487">
            <v>1851.09</v>
          </cell>
          <cell r="K487">
            <v>8783.99</v>
          </cell>
          <cell r="L487">
            <v>0</v>
          </cell>
          <cell r="M487">
            <v>1851.0843</v>
          </cell>
          <cell r="N487">
            <v>8783.9843000000001</v>
          </cell>
        </row>
        <row r="488">
          <cell r="B488" t="str">
            <v>2 S 03 416 25</v>
          </cell>
          <cell r="C488" t="str">
            <v>Tub.ar c.D=1,4m prof.27/31m lâm.d'água LF/AC/BC/PC</v>
          </cell>
          <cell r="D488" t="str">
            <v>m</v>
          </cell>
          <cell r="E488" t="str">
            <v>8.583,62</v>
          </cell>
          <cell r="F488" t="str">
            <v>2.291,83</v>
          </cell>
          <cell r="G488" t="str">
            <v>10.875,44</v>
          </cell>
          <cell r="H488">
            <v>0</v>
          </cell>
          <cell r="I488">
            <v>8583.6200000000008</v>
          </cell>
          <cell r="J488">
            <v>2291.83</v>
          </cell>
          <cell r="K488">
            <v>10875.44</v>
          </cell>
          <cell r="L488">
            <v>0</v>
          </cell>
          <cell r="M488">
            <v>2291.8265400000005</v>
          </cell>
          <cell r="N488">
            <v>10875.446540000001</v>
          </cell>
        </row>
        <row r="489">
          <cell r="B489" t="str">
            <v>2 S 03 416 31</v>
          </cell>
          <cell r="C489" t="str">
            <v>Tub.ar c.D=1,6m prof.até12m lâm.d'água LF/AC/BC/PC</v>
          </cell>
          <cell r="D489" t="str">
            <v>m</v>
          </cell>
          <cell r="E489" t="str">
            <v>6.054,81</v>
          </cell>
          <cell r="F489" t="str">
            <v>1.616,63</v>
          </cell>
          <cell r="G489" t="str">
            <v>7.671,45</v>
          </cell>
          <cell r="H489">
            <v>0</v>
          </cell>
          <cell r="I489">
            <v>6054.81</v>
          </cell>
          <cell r="J489">
            <v>1616.63</v>
          </cell>
          <cell r="K489">
            <v>7671.45</v>
          </cell>
          <cell r="L489">
            <v>0</v>
          </cell>
          <cell r="M489">
            <v>1616.6342700000002</v>
          </cell>
          <cell r="N489">
            <v>7671.4442700000009</v>
          </cell>
        </row>
        <row r="490">
          <cell r="B490" t="str">
            <v>2 S 03 416 32</v>
          </cell>
          <cell r="C490" t="str">
            <v>Tub.ar c.D=1,6m prof.12/18m lâm.d'água LF/AC/BC/PC</v>
          </cell>
          <cell r="D490" t="str">
            <v>m</v>
          </cell>
          <cell r="E490" t="str">
            <v>6.814,28</v>
          </cell>
          <cell r="F490" t="str">
            <v>1.819,41</v>
          </cell>
          <cell r="G490" t="str">
            <v>8.633,70</v>
          </cell>
          <cell r="H490">
            <v>0</v>
          </cell>
          <cell r="I490">
            <v>6814.28</v>
          </cell>
          <cell r="J490">
            <v>1819.41</v>
          </cell>
          <cell r="K490">
            <v>8633.7000000000007</v>
          </cell>
          <cell r="L490">
            <v>0</v>
          </cell>
          <cell r="M490">
            <v>1819.4127599999999</v>
          </cell>
          <cell r="N490">
            <v>8633.6927599999999</v>
          </cell>
        </row>
        <row r="491">
          <cell r="B491" t="str">
            <v>2 S 03 416 33</v>
          </cell>
          <cell r="C491" t="str">
            <v>Tub.ar c.D=1,6m prof.18/24m lâm.d'água LF/AC/BC/PC</v>
          </cell>
          <cell r="D491" t="str">
            <v>m</v>
          </cell>
          <cell r="E491" t="str">
            <v>7.655,80</v>
          </cell>
          <cell r="F491" t="str">
            <v>2.044,10</v>
          </cell>
          <cell r="G491" t="str">
            <v>9.699,90</v>
          </cell>
          <cell r="H491">
            <v>0</v>
          </cell>
          <cell r="I491">
            <v>7655.8</v>
          </cell>
          <cell r="J491">
            <v>2044.1</v>
          </cell>
          <cell r="K491">
            <v>9699.9</v>
          </cell>
          <cell r="L491">
            <v>0</v>
          </cell>
          <cell r="M491">
            <v>2044.0986000000003</v>
          </cell>
          <cell r="N491">
            <v>9699.8986000000004</v>
          </cell>
        </row>
        <row r="492">
          <cell r="B492" t="str">
            <v>2 S 03 416 34</v>
          </cell>
          <cell r="C492" t="str">
            <v>Tub.ar c.D=1,6m prof.24/27m lâm.d'água LF/AC/BC/PC</v>
          </cell>
          <cell r="D492" t="str">
            <v>m</v>
          </cell>
          <cell r="E492" t="str">
            <v>8.917,29</v>
          </cell>
          <cell r="F492" t="str">
            <v>2.380,92</v>
          </cell>
          <cell r="G492" t="str">
            <v>11.298,21</v>
          </cell>
          <cell r="H492">
            <v>0</v>
          </cell>
          <cell r="I492">
            <v>8917.2900000000009</v>
          </cell>
          <cell r="J492">
            <v>2380.92</v>
          </cell>
          <cell r="K492">
            <v>11298.21</v>
          </cell>
          <cell r="L492">
            <v>0</v>
          </cell>
          <cell r="M492">
            <v>2380.9164300000002</v>
          </cell>
          <cell r="N492">
            <v>11298.206430000002</v>
          </cell>
        </row>
        <row r="493">
          <cell r="B493" t="str">
            <v>2 S 03 416 35</v>
          </cell>
          <cell r="C493" t="str">
            <v>Tub.ar c.D=1,6m prof.27/31m lâm.d'água LF/AC/BC/PC</v>
          </cell>
          <cell r="D493" t="str">
            <v>m</v>
          </cell>
          <cell r="E493" t="str">
            <v>11.098,49</v>
          </cell>
          <cell r="F493" t="str">
            <v>2.963,30</v>
          </cell>
          <cell r="G493" t="str">
            <v>14.061,78</v>
          </cell>
          <cell r="H493">
            <v>0</v>
          </cell>
          <cell r="I493">
            <v>11098.49</v>
          </cell>
          <cell r="J493">
            <v>2963.3</v>
          </cell>
          <cell r="K493">
            <v>14061.78</v>
          </cell>
          <cell r="L493">
            <v>0</v>
          </cell>
          <cell r="M493">
            <v>2963.2968300000002</v>
          </cell>
          <cell r="N493">
            <v>14061.786830000001</v>
          </cell>
        </row>
        <row r="494">
          <cell r="B494" t="str">
            <v>2 S 03 416 41</v>
          </cell>
          <cell r="C494" t="str">
            <v>Tub.ar c.D=1,8m prof.até12m lâm.d'água LF/AC/BC/PC</v>
          </cell>
          <cell r="D494" t="str">
            <v>m</v>
          </cell>
          <cell r="E494" t="str">
            <v>7.587,36</v>
          </cell>
          <cell r="F494" t="str">
            <v>2.025,83</v>
          </cell>
          <cell r="G494" t="str">
            <v>9.613,19</v>
          </cell>
          <cell r="H494">
            <v>0</v>
          </cell>
          <cell r="I494">
            <v>7587.36</v>
          </cell>
          <cell r="J494">
            <v>2025.83</v>
          </cell>
          <cell r="K494">
            <v>9613.19</v>
          </cell>
          <cell r="L494">
            <v>0</v>
          </cell>
          <cell r="M494">
            <v>2025.82512</v>
          </cell>
          <cell r="N494">
            <v>9613.1851200000001</v>
          </cell>
        </row>
        <row r="495">
          <cell r="B495" t="str">
            <v>2 S 03 416 42</v>
          </cell>
          <cell r="C495" t="str">
            <v>Tub.ar c.D=1,8m prof.12/18m lâm.d'água LF AC/BC/PC</v>
          </cell>
          <cell r="D495" t="str">
            <v>m</v>
          </cell>
          <cell r="E495" t="str">
            <v>8.561,27</v>
          </cell>
          <cell r="F495" t="str">
            <v>2.285,86</v>
          </cell>
          <cell r="G495" t="str">
            <v>10.847,13</v>
          </cell>
          <cell r="H495">
            <v>0</v>
          </cell>
          <cell r="I495">
            <v>8561.27</v>
          </cell>
          <cell r="J495">
            <v>2285.86</v>
          </cell>
          <cell r="K495">
            <v>10847.13</v>
          </cell>
          <cell r="L495">
            <v>0</v>
          </cell>
          <cell r="M495">
            <v>2285.8590900000004</v>
          </cell>
          <cell r="N495">
            <v>10847.12909</v>
          </cell>
        </row>
        <row r="496">
          <cell r="B496" t="str">
            <v>2 S 03 416 43</v>
          </cell>
          <cell r="C496" t="str">
            <v>Tub.ar c.D=1,8m prof.18/24m lâm.d'água LF/AC/BC/PC</v>
          </cell>
          <cell r="D496" t="str">
            <v>m</v>
          </cell>
          <cell r="E496" t="str">
            <v>9.648,56</v>
          </cell>
          <cell r="F496" t="str">
            <v>2.576,17</v>
          </cell>
          <cell r="G496" t="str">
            <v>12.224,73</v>
          </cell>
          <cell r="H496">
            <v>0</v>
          </cell>
          <cell r="I496">
            <v>9648.56</v>
          </cell>
          <cell r="J496">
            <v>2576.17</v>
          </cell>
          <cell r="K496">
            <v>12224.73</v>
          </cell>
          <cell r="L496">
            <v>0</v>
          </cell>
          <cell r="M496">
            <v>2576.16552</v>
          </cell>
          <cell r="N496">
            <v>12224.72552</v>
          </cell>
        </row>
        <row r="497">
          <cell r="B497" t="str">
            <v>2 S 03 416 44</v>
          </cell>
          <cell r="C497" t="str">
            <v>Tub.ar c.D=1,8m prof.24/27m lâm.d'água LF/AC/BC/PC</v>
          </cell>
          <cell r="D497" t="str">
            <v>m</v>
          </cell>
          <cell r="E497" t="str">
            <v>11.285,41</v>
          </cell>
          <cell r="F497" t="str">
            <v>3.013,20</v>
          </cell>
          <cell r="G497" t="str">
            <v>14.298,61</v>
          </cell>
          <cell r="H497">
            <v>0</v>
          </cell>
          <cell r="I497">
            <v>11285.41</v>
          </cell>
          <cell r="J497">
            <v>3013.2</v>
          </cell>
          <cell r="K497">
            <v>14298.61</v>
          </cell>
          <cell r="L497">
            <v>0</v>
          </cell>
          <cell r="M497">
            <v>3013.2044700000001</v>
          </cell>
          <cell r="N497">
            <v>14298.61447</v>
          </cell>
        </row>
        <row r="498">
          <cell r="B498" t="str">
            <v>2 S 03 416 45</v>
          </cell>
          <cell r="C498" t="str">
            <v>Tub.ar c.D=1,8m prof.27/31m lâm.d'água LF/AC/BC/PC</v>
          </cell>
          <cell r="D498" t="str">
            <v>m</v>
          </cell>
          <cell r="E498" t="str">
            <v>14.103,31</v>
          </cell>
          <cell r="F498" t="str">
            <v>3.765,58</v>
          </cell>
          <cell r="G498" t="str">
            <v>17.868,90</v>
          </cell>
          <cell r="H498">
            <v>0</v>
          </cell>
          <cell r="I498">
            <v>14103.31</v>
          </cell>
          <cell r="J498">
            <v>3765.58</v>
          </cell>
          <cell r="K498">
            <v>17868.900000000001</v>
          </cell>
          <cell r="L498">
            <v>0</v>
          </cell>
          <cell r="M498">
            <v>3765.5837700000002</v>
          </cell>
          <cell r="N498">
            <v>17868.893769999999</v>
          </cell>
        </row>
        <row r="499">
          <cell r="B499" t="str">
            <v>2 S 03 416 51</v>
          </cell>
          <cell r="C499" t="str">
            <v>Tub.ar c.D=2,0m prof.até12m lâm.d'água LF/AC/BC/PC</v>
          </cell>
          <cell r="D499" t="str">
            <v>m</v>
          </cell>
          <cell r="E499" t="str">
            <v>9.032,20</v>
          </cell>
          <cell r="F499" t="str">
            <v>2.411,60</v>
          </cell>
          <cell r="G499" t="str">
            <v>11.443,80</v>
          </cell>
          <cell r="H499">
            <v>0</v>
          </cell>
          <cell r="I499">
            <v>9032.2000000000007</v>
          </cell>
          <cell r="J499">
            <v>2411.6</v>
          </cell>
          <cell r="K499">
            <v>11443.8</v>
          </cell>
          <cell r="L499">
            <v>0</v>
          </cell>
          <cell r="M499">
            <v>2411.5974000000001</v>
          </cell>
          <cell r="N499">
            <v>11443.797400000001</v>
          </cell>
        </row>
        <row r="500">
          <cell r="B500" t="str">
            <v>2 S 03 416 52</v>
          </cell>
          <cell r="C500" t="str">
            <v>Tub.ar c.D=2,0m prof.12/18m lâm.d'água LF/AC/BC/PC</v>
          </cell>
          <cell r="D500" t="str">
            <v>m</v>
          </cell>
          <cell r="E500" t="str">
            <v>10.209,11</v>
          </cell>
          <cell r="F500" t="str">
            <v>2.725,83</v>
          </cell>
          <cell r="G500" t="str">
            <v>12.934,95</v>
          </cell>
          <cell r="H500">
            <v>0</v>
          </cell>
          <cell r="I500">
            <v>10209.11</v>
          </cell>
          <cell r="J500">
            <v>2725.83</v>
          </cell>
          <cell r="K500">
            <v>12934.95</v>
          </cell>
          <cell r="L500">
            <v>0</v>
          </cell>
          <cell r="M500">
            <v>2725.8323700000001</v>
          </cell>
          <cell r="N500">
            <v>12934.942370000001</v>
          </cell>
        </row>
        <row r="501">
          <cell r="B501" t="str">
            <v>2 S 03 416 53</v>
          </cell>
          <cell r="C501" t="str">
            <v>Tub.ar c.D=2,0m prof.18/24m lâm.d'água LF/AC/BC/PC</v>
          </cell>
          <cell r="D501" t="str">
            <v>m</v>
          </cell>
          <cell r="E501" t="str">
            <v>11.615,88</v>
          </cell>
          <cell r="F501" t="str">
            <v>3.101,44</v>
          </cell>
          <cell r="G501" t="str">
            <v>14.717,32</v>
          </cell>
          <cell r="H501">
            <v>0</v>
          </cell>
          <cell r="I501">
            <v>11615.88</v>
          </cell>
          <cell r="J501">
            <v>3101.44</v>
          </cell>
          <cell r="K501">
            <v>14717.32</v>
          </cell>
          <cell r="L501">
            <v>0</v>
          </cell>
          <cell r="M501">
            <v>3101.4399600000002</v>
          </cell>
          <cell r="N501">
            <v>14717.319959999999</v>
          </cell>
        </row>
        <row r="502">
          <cell r="B502" t="str">
            <v>2 S 03 416 54</v>
          </cell>
          <cell r="C502" t="str">
            <v>Tub.ar c.D=2,0m prof.24/27m lâm.d'água LF/AC/BC/PC</v>
          </cell>
          <cell r="D502" t="str">
            <v>m</v>
          </cell>
          <cell r="E502" t="str">
            <v>13.469,19</v>
          </cell>
          <cell r="F502" t="str">
            <v>3.596,27</v>
          </cell>
          <cell r="G502" t="str">
            <v>17.065,46</v>
          </cell>
          <cell r="H502">
            <v>0</v>
          </cell>
          <cell r="I502">
            <v>13469.19</v>
          </cell>
          <cell r="J502">
            <v>3596.27</v>
          </cell>
          <cell r="K502">
            <v>17065.46</v>
          </cell>
          <cell r="L502">
            <v>0</v>
          </cell>
          <cell r="M502">
            <v>3596.2737300000003</v>
          </cell>
          <cell r="N502">
            <v>17065.463729999999</v>
          </cell>
        </row>
        <row r="503">
          <cell r="B503" t="str">
            <v>2 S 03 416 55</v>
          </cell>
          <cell r="C503" t="str">
            <v>Tub.ar c.D=2,0m prof.27/31m lâm.d'água LF/AC/BC/PC</v>
          </cell>
          <cell r="D503" t="str">
            <v>m</v>
          </cell>
          <cell r="E503" t="str">
            <v>16.850,71</v>
          </cell>
          <cell r="F503" t="str">
            <v>4.499,14</v>
          </cell>
          <cell r="G503" t="str">
            <v>21.349,86</v>
          </cell>
          <cell r="H503">
            <v>0</v>
          </cell>
          <cell r="I503">
            <v>16850.71</v>
          </cell>
          <cell r="J503">
            <v>4499.1400000000003</v>
          </cell>
          <cell r="K503">
            <v>21349.86</v>
          </cell>
          <cell r="L503">
            <v>0</v>
          </cell>
          <cell r="M503">
            <v>4499.1395700000003</v>
          </cell>
          <cell r="N503">
            <v>21349.849569999998</v>
          </cell>
        </row>
        <row r="504">
          <cell r="B504" t="str">
            <v>2 S 03 416 61</v>
          </cell>
          <cell r="C504" t="str">
            <v>Tub.ar c.D=2,2m prof.até12m lâm.d'água LF/AC/BC/PC</v>
          </cell>
          <cell r="D504" t="str">
            <v>m</v>
          </cell>
          <cell r="E504" t="str">
            <v>11.085,70</v>
          </cell>
          <cell r="F504" t="str">
            <v>2.959,88</v>
          </cell>
          <cell r="G504" t="str">
            <v>14.045,59</v>
          </cell>
          <cell r="H504">
            <v>0</v>
          </cell>
          <cell r="I504">
            <v>11085.7</v>
          </cell>
          <cell r="J504">
            <v>2959.88</v>
          </cell>
          <cell r="K504">
            <v>14045.59</v>
          </cell>
          <cell r="L504">
            <v>0</v>
          </cell>
          <cell r="M504">
            <v>2959.8819000000003</v>
          </cell>
          <cell r="N504">
            <v>14045.581900000001</v>
          </cell>
        </row>
        <row r="505">
          <cell r="B505" t="str">
            <v>2 S 03 416 62</v>
          </cell>
          <cell r="C505" t="str">
            <v>Tub.ar c.D=2,2m prof.12/18m lâm.d'água LF/AC/BC/PC</v>
          </cell>
          <cell r="D505" t="str">
            <v>m</v>
          </cell>
          <cell r="E505" t="str">
            <v>12.556,56</v>
          </cell>
          <cell r="F505" t="str">
            <v>3.352,60</v>
          </cell>
          <cell r="G505" t="str">
            <v>15.909,16</v>
          </cell>
          <cell r="H505">
            <v>0</v>
          </cell>
          <cell r="I505">
            <v>12556.56</v>
          </cell>
          <cell r="J505">
            <v>3352.6</v>
          </cell>
          <cell r="K505">
            <v>15909.16</v>
          </cell>
          <cell r="L505">
            <v>0</v>
          </cell>
          <cell r="M505">
            <v>3352.6015200000002</v>
          </cell>
          <cell r="N505">
            <v>15909.16152</v>
          </cell>
        </row>
        <row r="506">
          <cell r="B506" t="str">
            <v>2 S 03 416 63</v>
          </cell>
          <cell r="C506" t="str">
            <v>Tub.ar c.D=2,2m prof.18/24m lâm.d'água LF/AC/BC/PC</v>
          </cell>
          <cell r="D506" t="str">
            <v>m</v>
          </cell>
          <cell r="E506" t="str">
            <v>14.188,96</v>
          </cell>
          <cell r="F506" t="str">
            <v>3.788,45</v>
          </cell>
          <cell r="G506" t="str">
            <v>17.977,42</v>
          </cell>
          <cell r="H506">
            <v>0</v>
          </cell>
          <cell r="I506">
            <v>14188.96</v>
          </cell>
          <cell r="J506">
            <v>3788.45</v>
          </cell>
          <cell r="K506">
            <v>17977.419999999998</v>
          </cell>
          <cell r="L506">
            <v>0</v>
          </cell>
          <cell r="M506">
            <v>3788.4523199999999</v>
          </cell>
          <cell r="N506">
            <v>17977.412319999999</v>
          </cell>
        </row>
        <row r="507">
          <cell r="B507" t="str">
            <v>2 S 03 416 64</v>
          </cell>
          <cell r="C507" t="str">
            <v>Tub.ar c.D=2,2m prof.24/27m lâm.d'água LF/AC/BC/PC</v>
          </cell>
          <cell r="D507" t="str">
            <v>m</v>
          </cell>
          <cell r="E507" t="str">
            <v>16.632,60</v>
          </cell>
          <cell r="F507" t="str">
            <v>4.440,90</v>
          </cell>
          <cell r="G507" t="str">
            <v>21.073,50</v>
          </cell>
          <cell r="H507">
            <v>0</v>
          </cell>
          <cell r="I507">
            <v>16632.599999999999</v>
          </cell>
          <cell r="J507">
            <v>4440.8999999999996</v>
          </cell>
          <cell r="K507">
            <v>21073.5</v>
          </cell>
          <cell r="L507">
            <v>0</v>
          </cell>
          <cell r="M507">
            <v>4440.9041999999999</v>
          </cell>
          <cell r="N507">
            <v>21073.504199999999</v>
          </cell>
        </row>
        <row r="508">
          <cell r="B508" t="str">
            <v>2 S 03 416 65</v>
          </cell>
          <cell r="C508" t="str">
            <v>Tub.ar c.D=2,2m prof.27/31m lâm.d'água LF/AC/BC/PC</v>
          </cell>
          <cell r="D508" t="str">
            <v>m</v>
          </cell>
          <cell r="E508" t="str">
            <v>19.598,42</v>
          </cell>
          <cell r="F508" t="str">
            <v>5.232,78</v>
          </cell>
          <cell r="G508" t="str">
            <v>24.831,20</v>
          </cell>
          <cell r="H508">
            <v>0</v>
          </cell>
          <cell r="I508">
            <v>19598.419999999998</v>
          </cell>
          <cell r="J508">
            <v>5232.78</v>
          </cell>
          <cell r="K508">
            <v>24831.200000000001</v>
          </cell>
          <cell r="L508">
            <v>0</v>
          </cell>
          <cell r="M508">
            <v>5232.7781399999994</v>
          </cell>
          <cell r="N508">
            <v>24831.198139999997</v>
          </cell>
        </row>
        <row r="509">
          <cell r="B509" t="str">
            <v>2 S 03 510 00</v>
          </cell>
          <cell r="C509" t="str">
            <v>Aparelho apoio em neoprene fretado-forn. e aplic.</v>
          </cell>
          <cell r="D509" t="str">
            <v>kg</v>
          </cell>
          <cell r="E509" t="str">
            <v>30,51</v>
          </cell>
          <cell r="F509" t="str">
            <v>8,15</v>
          </cell>
          <cell r="G509" t="str">
            <v>38,65</v>
          </cell>
          <cell r="H509">
            <v>0</v>
          </cell>
          <cell r="I509">
            <v>30.51</v>
          </cell>
          <cell r="J509">
            <v>8.15</v>
          </cell>
          <cell r="K509">
            <v>38.65</v>
          </cell>
          <cell r="L509">
            <v>0</v>
          </cell>
          <cell r="M509">
            <v>8.1461700000000015</v>
          </cell>
          <cell r="N509">
            <v>38.656170000000003</v>
          </cell>
        </row>
        <row r="510">
          <cell r="B510" t="str">
            <v>2 S 03 510 50</v>
          </cell>
          <cell r="C510" t="str">
            <v>Fabric.guarda-corpo tipo GM,moldado no local AC/BC</v>
          </cell>
          <cell r="D510" t="str">
            <v>m</v>
          </cell>
          <cell r="E510" t="str">
            <v>279,82</v>
          </cell>
          <cell r="F510" t="str">
            <v>74,71</v>
          </cell>
          <cell r="G510" t="str">
            <v>354,54</v>
          </cell>
          <cell r="H510">
            <v>0</v>
          </cell>
          <cell r="I510">
            <v>279.82</v>
          </cell>
          <cell r="J510">
            <v>74.709999999999994</v>
          </cell>
          <cell r="K510">
            <v>354.54</v>
          </cell>
          <cell r="L510">
            <v>0</v>
          </cell>
          <cell r="M510">
            <v>74.711939999999998</v>
          </cell>
          <cell r="N510">
            <v>354.53193999999996</v>
          </cell>
        </row>
        <row r="511">
          <cell r="B511" t="str">
            <v>2 S 03 580 01</v>
          </cell>
          <cell r="C511" t="str">
            <v>Fornecimento, preparo e colocação formas aço CA 60</v>
          </cell>
          <cell r="D511" t="str">
            <v>kg</v>
          </cell>
          <cell r="E511" t="str">
            <v>7,52</v>
          </cell>
          <cell r="F511" t="str">
            <v>2,01</v>
          </cell>
          <cell r="G511" t="str">
            <v>9,52</v>
          </cell>
          <cell r="H511">
            <v>0</v>
          </cell>
          <cell r="I511">
            <v>7.52</v>
          </cell>
          <cell r="J511">
            <v>2.0099999999999998</v>
          </cell>
          <cell r="K511">
            <v>9.52</v>
          </cell>
          <cell r="L511">
            <v>0</v>
          </cell>
          <cell r="M511">
            <v>2.0078399999999998</v>
          </cell>
          <cell r="N511">
            <v>9.5278399999999994</v>
          </cell>
        </row>
        <row r="512">
          <cell r="B512" t="str">
            <v>2 S 03 580 02</v>
          </cell>
          <cell r="C512" t="str">
            <v>Fornecimento, preparo e colocação formas aço CA 50</v>
          </cell>
          <cell r="D512" t="str">
            <v>kg</v>
          </cell>
          <cell r="E512" t="str">
            <v>7,34</v>
          </cell>
          <cell r="F512" t="str">
            <v>1,96</v>
          </cell>
          <cell r="G512" t="str">
            <v>9,30</v>
          </cell>
          <cell r="H512">
            <v>0</v>
          </cell>
          <cell r="I512">
            <v>7.34</v>
          </cell>
          <cell r="J512">
            <v>1.96</v>
          </cell>
          <cell r="K512">
            <v>9.3000000000000007</v>
          </cell>
          <cell r="L512">
            <v>0</v>
          </cell>
          <cell r="M512">
            <v>1.9597800000000001</v>
          </cell>
          <cell r="N512">
            <v>9.2997800000000002</v>
          </cell>
        </row>
        <row r="513">
          <cell r="B513" t="str">
            <v>2 S 03 580 03</v>
          </cell>
          <cell r="C513" t="str">
            <v>Fornecimento, preparo e colocação formas aço CA 25</v>
          </cell>
          <cell r="D513" t="str">
            <v>kg</v>
          </cell>
          <cell r="E513" t="str">
            <v>7,51</v>
          </cell>
          <cell r="F513" t="str">
            <v>2,00</v>
          </cell>
          <cell r="G513" t="str">
            <v>9,51</v>
          </cell>
          <cell r="H513">
            <v>0</v>
          </cell>
          <cell r="I513">
            <v>7.51</v>
          </cell>
          <cell r="J513">
            <v>2</v>
          </cell>
          <cell r="K513">
            <v>9.51</v>
          </cell>
          <cell r="L513">
            <v>0</v>
          </cell>
          <cell r="M513">
            <v>2.0051700000000001</v>
          </cell>
          <cell r="N513">
            <v>9.5151699999999995</v>
          </cell>
        </row>
        <row r="514">
          <cell r="B514" t="str">
            <v>2 S 03 700 01</v>
          </cell>
          <cell r="C514" t="str">
            <v>Fabricação guarda-corpo tipo GM, moldado no local</v>
          </cell>
          <cell r="D514" t="str">
            <v>m</v>
          </cell>
          <cell r="E514" t="str">
            <v>270,24</v>
          </cell>
          <cell r="F514" t="str">
            <v>72,15</v>
          </cell>
          <cell r="G514" t="str">
            <v>342,39</v>
          </cell>
          <cell r="H514">
            <v>0</v>
          </cell>
          <cell r="I514">
            <v>270.24</v>
          </cell>
          <cell r="J514">
            <v>72.150000000000006</v>
          </cell>
          <cell r="K514">
            <v>342.39</v>
          </cell>
          <cell r="L514">
            <v>0</v>
          </cell>
          <cell r="M514">
            <v>72.154080000000008</v>
          </cell>
          <cell r="N514">
            <v>342.39408000000003</v>
          </cell>
        </row>
        <row r="515">
          <cell r="B515" t="str">
            <v>2 S 03 700 51</v>
          </cell>
          <cell r="C515" t="str">
            <v>Abertura concretag.bases tubulões céu aberto AC/BC</v>
          </cell>
          <cell r="D515" t="str">
            <v>m</v>
          </cell>
          <cell r="E515" t="str">
            <v>282,43</v>
          </cell>
          <cell r="F515" t="str">
            <v>75,41</v>
          </cell>
          <cell r="G515" t="str">
            <v>357,83</v>
          </cell>
          <cell r="H515">
            <v>0</v>
          </cell>
          <cell r="I515">
            <v>282.43</v>
          </cell>
          <cell r="J515">
            <v>75.41</v>
          </cell>
          <cell r="K515">
            <v>357.83</v>
          </cell>
          <cell r="L515">
            <v>0</v>
          </cell>
          <cell r="M515">
            <v>75.408810000000003</v>
          </cell>
          <cell r="N515">
            <v>357.83881000000002</v>
          </cell>
        </row>
        <row r="516">
          <cell r="B516" t="str">
            <v>2 S 03 920 01</v>
          </cell>
          <cell r="C516" t="str">
            <v>Abertura concretagem bases tubulões céu aberto</v>
          </cell>
          <cell r="D516" t="str">
            <v>m3</v>
          </cell>
          <cell r="E516" t="str">
            <v>902,74</v>
          </cell>
          <cell r="F516" t="str">
            <v>241,03</v>
          </cell>
          <cell r="G516" t="str">
            <v>1.143,77</v>
          </cell>
          <cell r="H516">
            <v>0</v>
          </cell>
          <cell r="I516">
            <v>902.74</v>
          </cell>
          <cell r="J516">
            <v>241.03</v>
          </cell>
          <cell r="K516">
            <v>1143.77</v>
          </cell>
          <cell r="L516">
            <v>0</v>
          </cell>
          <cell r="M516">
            <v>241.03158000000002</v>
          </cell>
          <cell r="N516">
            <v>1143.7715800000001</v>
          </cell>
        </row>
        <row r="517">
          <cell r="B517" t="str">
            <v>2 S 03 940 00</v>
          </cell>
          <cell r="C517" t="str">
            <v>Compactação manual</v>
          </cell>
          <cell r="D517" t="str">
            <v>m3</v>
          </cell>
          <cell r="E517" t="str">
            <v>11,37</v>
          </cell>
          <cell r="F517" t="str">
            <v>3,04</v>
          </cell>
          <cell r="G517" t="str">
            <v>14,41</v>
          </cell>
          <cell r="H517">
            <v>0</v>
          </cell>
          <cell r="I517">
            <v>11.37</v>
          </cell>
          <cell r="J517">
            <v>3.04</v>
          </cell>
          <cell r="K517">
            <v>14.41</v>
          </cell>
          <cell r="L517">
            <v>0</v>
          </cell>
          <cell r="M517">
            <v>3.03579</v>
          </cell>
          <cell r="N517">
            <v>14.40579</v>
          </cell>
        </row>
        <row r="518">
          <cell r="B518" t="str">
            <v>2 S 03 940 01</v>
          </cell>
          <cell r="C518" t="str">
            <v>Reaterro e compactação</v>
          </cell>
          <cell r="D518" t="str">
            <v>m3</v>
          </cell>
          <cell r="E518" t="str">
            <v>24,99</v>
          </cell>
          <cell r="F518" t="str">
            <v>6,67</v>
          </cell>
          <cell r="G518" t="str">
            <v>31,67</v>
          </cell>
          <cell r="H518">
            <v>0</v>
          </cell>
          <cell r="I518">
            <v>24.99</v>
          </cell>
          <cell r="J518">
            <v>6.67</v>
          </cell>
          <cell r="K518">
            <v>31.67</v>
          </cell>
          <cell r="L518">
            <v>0</v>
          </cell>
          <cell r="M518">
            <v>6.6723299999999997</v>
          </cell>
          <cell r="N518">
            <v>31.662329999999997</v>
          </cell>
        </row>
        <row r="519">
          <cell r="B519" t="str">
            <v>2 S 03 951 01</v>
          </cell>
          <cell r="C519" t="str">
            <v>Pintura com nata de cimento</v>
          </cell>
          <cell r="D519" t="str">
            <v>m2</v>
          </cell>
          <cell r="E519" t="str">
            <v>7,45</v>
          </cell>
          <cell r="F519" t="str">
            <v>1,99</v>
          </cell>
          <cell r="G519" t="str">
            <v>9,44</v>
          </cell>
          <cell r="H519">
            <v>0</v>
          </cell>
          <cell r="I519">
            <v>7.45</v>
          </cell>
          <cell r="J519">
            <v>1.99</v>
          </cell>
          <cell r="K519">
            <v>9.44</v>
          </cell>
          <cell r="L519">
            <v>0</v>
          </cell>
          <cell r="M519">
            <v>1.9891500000000002</v>
          </cell>
          <cell r="N519">
            <v>9.4391499999999997</v>
          </cell>
        </row>
        <row r="520">
          <cell r="B520" t="str">
            <v>2 S 03 990 01</v>
          </cell>
          <cell r="C520" t="str">
            <v>Confecção e colocação cabo 4 cord de 12,7 mm - MAC</v>
          </cell>
          <cell r="D520" t="str">
            <v>kg</v>
          </cell>
          <cell r="E520" t="str">
            <v>17,23</v>
          </cell>
          <cell r="F520" t="str">
            <v>4,60</v>
          </cell>
          <cell r="G520" t="str">
            <v>21,83</v>
          </cell>
          <cell r="H520">
            <v>0</v>
          </cell>
          <cell r="I520">
            <v>17.23</v>
          </cell>
          <cell r="J520">
            <v>4.5999999999999996</v>
          </cell>
          <cell r="K520">
            <v>21.83</v>
          </cell>
          <cell r="L520">
            <v>0</v>
          </cell>
          <cell r="M520">
            <v>4.6004100000000001</v>
          </cell>
          <cell r="N520">
            <v>21.830410000000001</v>
          </cell>
        </row>
        <row r="521">
          <cell r="B521" t="str">
            <v>2 S 03 990 02</v>
          </cell>
          <cell r="C521" t="str">
            <v>Confecção e colocação cabo 6 cord de 12,7 mm - MAC</v>
          </cell>
          <cell r="D521" t="str">
            <v>kg</v>
          </cell>
          <cell r="E521" t="str">
            <v>15,02</v>
          </cell>
          <cell r="F521" t="str">
            <v>4,01</v>
          </cell>
          <cell r="G521" t="str">
            <v>19,03</v>
          </cell>
          <cell r="H521">
            <v>0</v>
          </cell>
          <cell r="I521">
            <v>15.02</v>
          </cell>
          <cell r="J521">
            <v>4.01</v>
          </cell>
          <cell r="K521">
            <v>19.03</v>
          </cell>
          <cell r="L521">
            <v>0</v>
          </cell>
          <cell r="M521">
            <v>4.0103400000000002</v>
          </cell>
          <cell r="N521">
            <v>19.030339999999999</v>
          </cell>
        </row>
        <row r="522">
          <cell r="B522" t="str">
            <v>2 S 03 990 03</v>
          </cell>
          <cell r="C522" t="str">
            <v>Confecção e colocação cabo 7 cord de 12,7 mm - MAC</v>
          </cell>
          <cell r="D522" t="str">
            <v>kg</v>
          </cell>
          <cell r="E522" t="str">
            <v>15,00</v>
          </cell>
          <cell r="F522" t="str">
            <v>4,01</v>
          </cell>
          <cell r="G522" t="str">
            <v>19,01</v>
          </cell>
          <cell r="H522">
            <v>0</v>
          </cell>
          <cell r="I522">
            <v>15</v>
          </cell>
          <cell r="J522">
            <v>4.01</v>
          </cell>
          <cell r="K522">
            <v>19.010000000000002</v>
          </cell>
          <cell r="L522">
            <v>0</v>
          </cell>
          <cell r="M522">
            <v>4.0049999999999999</v>
          </cell>
          <cell r="N522">
            <v>19.004999999999999</v>
          </cell>
        </row>
        <row r="523">
          <cell r="B523" t="str">
            <v>2 S 03 990 04</v>
          </cell>
          <cell r="C523" t="str">
            <v>Confecção e colocação cabo 12 cord de 12,7 mm -MAC</v>
          </cell>
          <cell r="D523" t="str">
            <v>kg</v>
          </cell>
          <cell r="E523" t="str">
            <v>14,59</v>
          </cell>
          <cell r="F523" t="str">
            <v>3,89</v>
          </cell>
          <cell r="G523" t="str">
            <v>18,48</v>
          </cell>
          <cell r="H523">
            <v>0</v>
          </cell>
          <cell r="I523">
            <v>14.59</v>
          </cell>
          <cell r="J523">
            <v>3.89</v>
          </cell>
          <cell r="K523">
            <v>18.48</v>
          </cell>
          <cell r="L523">
            <v>0</v>
          </cell>
          <cell r="M523">
            <v>3.8955300000000004</v>
          </cell>
          <cell r="N523">
            <v>18.485530000000001</v>
          </cell>
        </row>
        <row r="524">
          <cell r="B524" t="str">
            <v>2 S 03 990 05</v>
          </cell>
          <cell r="C524" t="str">
            <v>Confecção e colocação cabo 4 cord. D=12,7mm FREYSS</v>
          </cell>
          <cell r="D524" t="str">
            <v>kg</v>
          </cell>
          <cell r="E524" t="str">
            <v>17,16</v>
          </cell>
          <cell r="F524" t="str">
            <v>4,58</v>
          </cell>
          <cell r="G524" t="str">
            <v>21,75</v>
          </cell>
          <cell r="H524">
            <v>0</v>
          </cell>
          <cell r="I524">
            <v>17.16</v>
          </cell>
          <cell r="J524">
            <v>4.58</v>
          </cell>
          <cell r="K524">
            <v>21.75</v>
          </cell>
          <cell r="L524">
            <v>0</v>
          </cell>
          <cell r="M524">
            <v>4.5817200000000007</v>
          </cell>
          <cell r="N524">
            <v>21.741720000000001</v>
          </cell>
        </row>
        <row r="525">
          <cell r="B525" t="str">
            <v>2 S 03 990 06</v>
          </cell>
          <cell r="C525" t="str">
            <v>Confecção e colocação cabo 6 cord. D=12,7mm FREYSS</v>
          </cell>
          <cell r="D525" t="str">
            <v>kg</v>
          </cell>
          <cell r="E525" t="str">
            <v>15,44</v>
          </cell>
          <cell r="F525" t="str">
            <v>4,12</v>
          </cell>
          <cell r="G525" t="str">
            <v>19,56</v>
          </cell>
          <cell r="H525">
            <v>0</v>
          </cell>
          <cell r="I525">
            <v>15.44</v>
          </cell>
          <cell r="J525">
            <v>4.12</v>
          </cell>
          <cell r="K525">
            <v>19.559999999999999</v>
          </cell>
          <cell r="L525">
            <v>0</v>
          </cell>
          <cell r="M525">
            <v>4.1224800000000004</v>
          </cell>
          <cell r="N525">
            <v>19.562480000000001</v>
          </cell>
        </row>
        <row r="526">
          <cell r="B526" t="str">
            <v>2 S 03 990 07</v>
          </cell>
          <cell r="C526" t="str">
            <v>Confecção e colocação cabo 7 cord. D=12,7mm FREYSS</v>
          </cell>
          <cell r="D526" t="str">
            <v>kg</v>
          </cell>
          <cell r="E526" t="str">
            <v>15,33</v>
          </cell>
          <cell r="F526" t="str">
            <v>4,09</v>
          </cell>
          <cell r="G526" t="str">
            <v>19,42</v>
          </cell>
          <cell r="H526">
            <v>0</v>
          </cell>
          <cell r="I526">
            <v>15.33</v>
          </cell>
          <cell r="J526">
            <v>4.09</v>
          </cell>
          <cell r="K526">
            <v>19.420000000000002</v>
          </cell>
          <cell r="L526">
            <v>0</v>
          </cell>
          <cell r="M526">
            <v>4.0931100000000002</v>
          </cell>
          <cell r="N526">
            <v>19.423110000000001</v>
          </cell>
        </row>
        <row r="527">
          <cell r="B527" t="str">
            <v>2 S 03 990 08</v>
          </cell>
          <cell r="C527" t="str">
            <v>Confecção e colocação cabo 12cord. D=12,7mm FREYSS</v>
          </cell>
          <cell r="D527" t="str">
            <v>kg</v>
          </cell>
          <cell r="E527" t="str">
            <v>13,20</v>
          </cell>
          <cell r="F527" t="str">
            <v>3,53</v>
          </cell>
          <cell r="G527" t="str">
            <v>16,73</v>
          </cell>
          <cell r="H527">
            <v>0</v>
          </cell>
          <cell r="I527">
            <v>13.2</v>
          </cell>
          <cell r="J527">
            <v>3.53</v>
          </cell>
          <cell r="K527">
            <v>16.73</v>
          </cell>
          <cell r="L527">
            <v>0</v>
          </cell>
          <cell r="M527">
            <v>3.5244</v>
          </cell>
          <cell r="N527">
            <v>16.724399999999999</v>
          </cell>
        </row>
        <row r="528">
          <cell r="B528" t="str">
            <v>2 S 03 991 01</v>
          </cell>
          <cell r="C528" t="str">
            <v>Dreno de PVC D=75 mm</v>
          </cell>
          <cell r="D528" t="str">
            <v>und</v>
          </cell>
          <cell r="E528" t="str">
            <v>14,45</v>
          </cell>
          <cell r="F528" t="str">
            <v>3,86</v>
          </cell>
          <cell r="G528" t="str">
            <v>18,31</v>
          </cell>
          <cell r="H528">
            <v>0</v>
          </cell>
          <cell r="I528">
            <v>14.45</v>
          </cell>
          <cell r="J528">
            <v>3.86</v>
          </cell>
          <cell r="K528">
            <v>18.309999999999999</v>
          </cell>
          <cell r="L528">
            <v>0</v>
          </cell>
          <cell r="M528">
            <v>3.8581500000000002</v>
          </cell>
          <cell r="N528">
            <v>18.308149999999998</v>
          </cell>
        </row>
        <row r="529">
          <cell r="B529" t="str">
            <v>2 S 03 991 02</v>
          </cell>
          <cell r="C529" t="str">
            <v>Dreno de PVC D=100 mm</v>
          </cell>
          <cell r="D529" t="str">
            <v>und</v>
          </cell>
          <cell r="E529" t="str">
            <v>15,16</v>
          </cell>
          <cell r="F529" t="str">
            <v>4,05</v>
          </cell>
          <cell r="G529" t="str">
            <v>19,21</v>
          </cell>
          <cell r="H529">
            <v>0</v>
          </cell>
          <cell r="I529">
            <v>15.16</v>
          </cell>
          <cell r="J529">
            <v>4.05</v>
          </cell>
          <cell r="K529">
            <v>19.21</v>
          </cell>
          <cell r="L529">
            <v>0</v>
          </cell>
          <cell r="M529">
            <v>4.04772</v>
          </cell>
          <cell r="N529">
            <v>19.207720000000002</v>
          </cell>
        </row>
        <row r="530">
          <cell r="B530" t="str">
            <v>2 S 03 999 01</v>
          </cell>
          <cell r="C530" t="str">
            <v>Protensão e injeção cabo 4 cord. D=12,7 mm - MAC</v>
          </cell>
          <cell r="D530" t="str">
            <v>und</v>
          </cell>
          <cell r="E530" t="str">
            <v>554,18</v>
          </cell>
          <cell r="F530" t="str">
            <v>147,97</v>
          </cell>
          <cell r="G530" t="str">
            <v>702,15</v>
          </cell>
          <cell r="H530">
            <v>0</v>
          </cell>
          <cell r="I530">
            <v>554.17999999999995</v>
          </cell>
          <cell r="J530">
            <v>147.97</v>
          </cell>
          <cell r="K530">
            <v>702.15</v>
          </cell>
          <cell r="L530">
            <v>0</v>
          </cell>
          <cell r="M530">
            <v>147.96606</v>
          </cell>
          <cell r="N530">
            <v>702.14605999999992</v>
          </cell>
        </row>
        <row r="531">
          <cell r="B531" t="str">
            <v>2 S 03 999 02</v>
          </cell>
          <cell r="C531" t="str">
            <v>Protensão e injeção cabo 6 cord. D=12,7 mm - MAC</v>
          </cell>
          <cell r="D531" t="str">
            <v>und</v>
          </cell>
          <cell r="E531" t="str">
            <v>785,93</v>
          </cell>
          <cell r="F531" t="str">
            <v>209,84</v>
          </cell>
          <cell r="G531" t="str">
            <v>995,78</v>
          </cell>
          <cell r="H531">
            <v>0</v>
          </cell>
          <cell r="I531">
            <v>785.93</v>
          </cell>
          <cell r="J531">
            <v>209.84</v>
          </cell>
          <cell r="K531">
            <v>995.78</v>
          </cell>
          <cell r="L531">
            <v>0</v>
          </cell>
          <cell r="M531">
            <v>209.84331</v>
          </cell>
          <cell r="N531">
            <v>995.77330999999992</v>
          </cell>
        </row>
        <row r="532">
          <cell r="B532" t="str">
            <v>2 S 03 999 03</v>
          </cell>
          <cell r="C532" t="str">
            <v>Protensão e injeção cabo 7 cord. D=12,7 mm - MAC</v>
          </cell>
          <cell r="D532" t="str">
            <v>und</v>
          </cell>
          <cell r="E532" t="str">
            <v>890,06</v>
          </cell>
          <cell r="F532" t="str">
            <v>237,65</v>
          </cell>
          <cell r="G532" t="str">
            <v>1.127,70</v>
          </cell>
          <cell r="H532">
            <v>0</v>
          </cell>
          <cell r="I532">
            <v>890.06</v>
          </cell>
          <cell r="J532">
            <v>237.65</v>
          </cell>
          <cell r="K532">
            <v>1127.7</v>
          </cell>
          <cell r="L532">
            <v>0</v>
          </cell>
          <cell r="M532">
            <v>237.64601999999999</v>
          </cell>
          <cell r="N532">
            <v>1127.7060199999999</v>
          </cell>
        </row>
        <row r="533">
          <cell r="B533" t="str">
            <v>2 S 03 999 04</v>
          </cell>
          <cell r="C533" t="str">
            <v>Protensão e injeção cabo 12 cord. D=12,7 mm - MAC</v>
          </cell>
          <cell r="D533" t="str">
            <v>und</v>
          </cell>
          <cell r="E533" t="str">
            <v>1.288,46</v>
          </cell>
          <cell r="F533" t="str">
            <v>344,02</v>
          </cell>
          <cell r="G533" t="str">
            <v>1.632,48</v>
          </cell>
          <cell r="H533">
            <v>0</v>
          </cell>
          <cell r="I533">
            <v>1288.46</v>
          </cell>
          <cell r="J533">
            <v>344.02</v>
          </cell>
          <cell r="K533">
            <v>1632.48</v>
          </cell>
          <cell r="L533">
            <v>0</v>
          </cell>
          <cell r="M533">
            <v>344.01882000000001</v>
          </cell>
          <cell r="N533">
            <v>1632.47882</v>
          </cell>
        </row>
        <row r="534">
          <cell r="B534" t="str">
            <v>2 S 03 999 05</v>
          </cell>
          <cell r="C534" t="str">
            <v>Protensão e injeção cabo 4 cord. D=12,7mm - FREYSS</v>
          </cell>
          <cell r="D534" t="str">
            <v>und</v>
          </cell>
          <cell r="E534" t="str">
            <v>568,31</v>
          </cell>
          <cell r="F534" t="str">
            <v>151,74</v>
          </cell>
          <cell r="G534" t="str">
            <v>720,05</v>
          </cell>
          <cell r="H534">
            <v>0</v>
          </cell>
          <cell r="I534">
            <v>568.30999999999995</v>
          </cell>
          <cell r="J534">
            <v>151.74</v>
          </cell>
          <cell r="K534">
            <v>720.05</v>
          </cell>
          <cell r="L534">
            <v>0</v>
          </cell>
          <cell r="M534">
            <v>151.73876999999999</v>
          </cell>
          <cell r="N534">
            <v>720.04876999999988</v>
          </cell>
        </row>
        <row r="535">
          <cell r="B535" t="str">
            <v>2 S 03 999 06</v>
          </cell>
          <cell r="C535" t="str">
            <v>Protensão e injeção cabo 6 cord. D=12,7mm - FREYSS</v>
          </cell>
          <cell r="D535" t="str">
            <v>und</v>
          </cell>
          <cell r="E535" t="str">
            <v>788,12</v>
          </cell>
          <cell r="F535" t="str">
            <v>210,43</v>
          </cell>
          <cell r="G535" t="str">
            <v>998,55</v>
          </cell>
          <cell r="H535">
            <v>0</v>
          </cell>
          <cell r="I535">
            <v>788.12</v>
          </cell>
          <cell r="J535">
            <v>210.43</v>
          </cell>
          <cell r="K535">
            <v>998.55</v>
          </cell>
          <cell r="L535">
            <v>0</v>
          </cell>
          <cell r="M535">
            <v>210.42804000000001</v>
          </cell>
          <cell r="N535">
            <v>998.54804000000001</v>
          </cell>
        </row>
        <row r="536">
          <cell r="B536" t="str">
            <v>2 S 03 999 07</v>
          </cell>
          <cell r="C536" t="str">
            <v>Protensão e injeção cabo 7 cord. D=12,7mm - FREYSS</v>
          </cell>
          <cell r="D536" t="str">
            <v>und</v>
          </cell>
          <cell r="E536" t="str">
            <v>856,40</v>
          </cell>
          <cell r="F536" t="str">
            <v>228,66</v>
          </cell>
          <cell r="G536" t="str">
            <v>1.085,05</v>
          </cell>
          <cell r="H536">
            <v>0</v>
          </cell>
          <cell r="I536">
            <v>856.4</v>
          </cell>
          <cell r="J536">
            <v>228.66</v>
          </cell>
          <cell r="K536">
            <v>1085.05</v>
          </cell>
          <cell r="L536">
            <v>0</v>
          </cell>
          <cell r="M536">
            <v>228.65880000000001</v>
          </cell>
          <cell r="N536">
            <v>1085.0588</v>
          </cell>
        </row>
        <row r="537">
          <cell r="B537" t="str">
            <v>2 S 03 999 08</v>
          </cell>
          <cell r="C537" t="str">
            <v>Protensão e injeção cabo 12 cord. D=12,7mm FREYSS</v>
          </cell>
          <cell r="D537" t="str">
            <v>und</v>
          </cell>
          <cell r="E537" t="str">
            <v>1.353,41</v>
          </cell>
          <cell r="F537" t="str">
            <v>361,36</v>
          </cell>
          <cell r="G537" t="str">
            <v>1.714,77</v>
          </cell>
          <cell r="H537">
            <v>0</v>
          </cell>
          <cell r="I537">
            <v>1353.41</v>
          </cell>
          <cell r="J537">
            <v>361.36</v>
          </cell>
          <cell r="K537">
            <v>1714.77</v>
          </cell>
          <cell r="L537">
            <v>0</v>
          </cell>
          <cell r="M537">
            <v>361.36047000000002</v>
          </cell>
          <cell r="N537">
            <v>1714.7704700000002</v>
          </cell>
        </row>
        <row r="538">
          <cell r="B538" t="str">
            <v>2 S 04 000 00</v>
          </cell>
          <cell r="C538" t="str">
            <v>Escavação manual em material de 1a cat</v>
          </cell>
          <cell r="D538" t="str">
            <v>m3</v>
          </cell>
          <cell r="E538" t="str">
            <v>46,88</v>
          </cell>
          <cell r="F538" t="str">
            <v>12,52</v>
          </cell>
          <cell r="G538" t="str">
            <v>59,40</v>
          </cell>
          <cell r="H538">
            <v>0</v>
          </cell>
          <cell r="I538">
            <v>46.88</v>
          </cell>
          <cell r="J538">
            <v>12.52</v>
          </cell>
          <cell r="K538">
            <v>59.4</v>
          </cell>
          <cell r="L538">
            <v>0</v>
          </cell>
          <cell r="M538">
            <v>12.516960000000001</v>
          </cell>
          <cell r="N538">
            <v>59.396960000000007</v>
          </cell>
        </row>
        <row r="539">
          <cell r="B539" t="str">
            <v>2 S 04 000 01</v>
          </cell>
          <cell r="C539" t="str">
            <v>Escavação manual reat.compact.mat.1a cat.</v>
          </cell>
          <cell r="D539" t="str">
            <v>m3</v>
          </cell>
          <cell r="E539" t="str">
            <v>50,29</v>
          </cell>
          <cell r="F539" t="str">
            <v>13,43</v>
          </cell>
          <cell r="G539" t="str">
            <v>63,72</v>
          </cell>
          <cell r="H539">
            <v>0</v>
          </cell>
          <cell r="I539">
            <v>50.29</v>
          </cell>
          <cell r="J539">
            <v>13.43</v>
          </cell>
          <cell r="K539">
            <v>63.72</v>
          </cell>
          <cell r="L539">
            <v>0</v>
          </cell>
          <cell r="M539">
            <v>13.427430000000001</v>
          </cell>
          <cell r="N539">
            <v>63.71743</v>
          </cell>
        </row>
        <row r="540">
          <cell r="B540" t="str">
            <v>2 S 04 001 00</v>
          </cell>
          <cell r="C540" t="str">
            <v>Escavação mecânica de vala em mat.1a cat.</v>
          </cell>
          <cell r="D540" t="str">
            <v>m3</v>
          </cell>
          <cell r="E540" t="str">
            <v>5,45</v>
          </cell>
          <cell r="F540" t="str">
            <v>1,45</v>
          </cell>
          <cell r="G540" t="str">
            <v>6,90</v>
          </cell>
          <cell r="H540">
            <v>0</v>
          </cell>
          <cell r="I540">
            <v>5.45</v>
          </cell>
          <cell r="J540">
            <v>1.45</v>
          </cell>
          <cell r="K540">
            <v>6.9</v>
          </cell>
          <cell r="L540">
            <v>0</v>
          </cell>
          <cell r="M540">
            <v>1.4551500000000002</v>
          </cell>
          <cell r="N540">
            <v>6.9051500000000008</v>
          </cell>
        </row>
        <row r="541">
          <cell r="B541" t="str">
            <v>2 S 04 001 01</v>
          </cell>
          <cell r="C541" t="str">
            <v>Escavação mecânica reat. e comp. vala  mat.1a cat.</v>
          </cell>
          <cell r="D541" t="str">
            <v>m3</v>
          </cell>
          <cell r="E541" t="str">
            <v>8,29</v>
          </cell>
          <cell r="F541" t="str">
            <v>2,21</v>
          </cell>
          <cell r="G541" t="str">
            <v>10,50</v>
          </cell>
          <cell r="H541">
            <v>0</v>
          </cell>
          <cell r="I541">
            <v>8.2899999999999991</v>
          </cell>
          <cell r="J541">
            <v>2.21</v>
          </cell>
          <cell r="K541">
            <v>10.5</v>
          </cell>
          <cell r="L541">
            <v>0</v>
          </cell>
          <cell r="M541">
            <v>2.2134299999999998</v>
          </cell>
          <cell r="N541">
            <v>10.503429999999998</v>
          </cell>
        </row>
        <row r="542">
          <cell r="B542" t="str">
            <v>2 S 04 002 01</v>
          </cell>
          <cell r="C542" t="str">
            <v>Perfuração para dreno sub-horizontal mat. 1a cat.</v>
          </cell>
          <cell r="D542" t="str">
            <v>m</v>
          </cell>
          <cell r="E542" t="str">
            <v>153,67</v>
          </cell>
          <cell r="F542" t="str">
            <v>41,03</v>
          </cell>
          <cell r="G542" t="str">
            <v>194,70</v>
          </cell>
          <cell r="H542">
            <v>0</v>
          </cell>
          <cell r="I542">
            <v>153.66999999999999</v>
          </cell>
          <cell r="J542">
            <v>41.03</v>
          </cell>
          <cell r="K542">
            <v>194.7</v>
          </cell>
          <cell r="L542">
            <v>0</v>
          </cell>
          <cell r="M542">
            <v>41.029890000000002</v>
          </cell>
          <cell r="N542">
            <v>194.69988999999998</v>
          </cell>
        </row>
        <row r="543">
          <cell r="B543" t="str">
            <v>2 S 04 010 00</v>
          </cell>
          <cell r="C543" t="str">
            <v>Escavação manual material 2a categoria</v>
          </cell>
          <cell r="D543" t="str">
            <v>m3</v>
          </cell>
          <cell r="E543" t="str">
            <v>49,73</v>
          </cell>
          <cell r="F543" t="str">
            <v>13,28</v>
          </cell>
          <cell r="G543" t="str">
            <v>63,01</v>
          </cell>
          <cell r="H543">
            <v>0</v>
          </cell>
          <cell r="I543">
            <v>49.73</v>
          </cell>
          <cell r="J543">
            <v>13.28</v>
          </cell>
          <cell r="K543">
            <v>63.01</v>
          </cell>
          <cell r="L543">
            <v>0</v>
          </cell>
          <cell r="M543">
            <v>13.27791</v>
          </cell>
          <cell r="N543">
            <v>63.007909999999995</v>
          </cell>
        </row>
        <row r="544">
          <cell r="B544" t="str">
            <v>2 S 04 010 01</v>
          </cell>
          <cell r="C544" t="str">
            <v>Escavação manual reat.compactação em mat.2a cat.</v>
          </cell>
          <cell r="D544" t="str">
            <v>m3</v>
          </cell>
          <cell r="E544" t="str">
            <v>63,22</v>
          </cell>
          <cell r="F544" t="str">
            <v>16,88</v>
          </cell>
          <cell r="G544" t="str">
            <v>80,10</v>
          </cell>
          <cell r="H544">
            <v>0</v>
          </cell>
          <cell r="I544">
            <v>63.22</v>
          </cell>
          <cell r="J544">
            <v>16.88</v>
          </cell>
          <cell r="K544">
            <v>80.099999999999994</v>
          </cell>
          <cell r="L544">
            <v>0</v>
          </cell>
          <cell r="M544">
            <v>16.879740000000002</v>
          </cell>
          <cell r="N544">
            <v>80.099739999999997</v>
          </cell>
        </row>
        <row r="545">
          <cell r="B545" t="str">
            <v>2 S 04 011 00</v>
          </cell>
          <cell r="C545" t="str">
            <v>Escavação mecânica de vala em mat. 2a categoria</v>
          </cell>
          <cell r="D545" t="str">
            <v>m3</v>
          </cell>
          <cell r="E545" t="str">
            <v>6,54</v>
          </cell>
          <cell r="F545" t="str">
            <v>1,75</v>
          </cell>
          <cell r="G545" t="str">
            <v>8,28</v>
          </cell>
          <cell r="H545">
            <v>0</v>
          </cell>
          <cell r="I545">
            <v>6.54</v>
          </cell>
          <cell r="J545">
            <v>1.75</v>
          </cell>
          <cell r="K545">
            <v>8.2799999999999994</v>
          </cell>
          <cell r="L545">
            <v>0</v>
          </cell>
          <cell r="M545">
            <v>1.7461800000000001</v>
          </cell>
          <cell r="N545">
            <v>8.2861799999999999</v>
          </cell>
        </row>
        <row r="546">
          <cell r="B546" t="str">
            <v>2 S 04 011 01</v>
          </cell>
          <cell r="C546" t="str">
            <v>Escavação mecânica reat.compact. vala mat.2a cat.</v>
          </cell>
          <cell r="D546" t="str">
            <v>m3</v>
          </cell>
          <cell r="E546" t="str">
            <v>9,95</v>
          </cell>
          <cell r="F546" t="str">
            <v>2,66</v>
          </cell>
          <cell r="G546" t="str">
            <v>12,61</v>
          </cell>
          <cell r="H546">
            <v>0</v>
          </cell>
          <cell r="I546">
            <v>9.9499999999999993</v>
          </cell>
          <cell r="J546">
            <v>2.66</v>
          </cell>
          <cell r="K546">
            <v>12.61</v>
          </cell>
          <cell r="L546">
            <v>0</v>
          </cell>
          <cell r="M546">
            <v>2.65665</v>
          </cell>
          <cell r="N546">
            <v>12.606649999999998</v>
          </cell>
        </row>
        <row r="547">
          <cell r="B547" t="str">
            <v>2 S 04 012 01</v>
          </cell>
          <cell r="C547" t="str">
            <v>Perfuração para dreno sub-horizontal mat 2a cat.</v>
          </cell>
          <cell r="D547" t="str">
            <v>m</v>
          </cell>
          <cell r="E547" t="str">
            <v>275,48</v>
          </cell>
          <cell r="F547" t="str">
            <v>73,55</v>
          </cell>
          <cell r="G547" t="str">
            <v>349,03</v>
          </cell>
          <cell r="H547">
            <v>0</v>
          </cell>
          <cell r="I547">
            <v>275.48</v>
          </cell>
          <cell r="J547">
            <v>73.55</v>
          </cell>
          <cell r="K547">
            <v>349.03</v>
          </cell>
          <cell r="L547">
            <v>0</v>
          </cell>
          <cell r="M547">
            <v>73.553160000000005</v>
          </cell>
          <cell r="N547">
            <v>349.03316000000001</v>
          </cell>
        </row>
        <row r="548">
          <cell r="B548" t="str">
            <v>2 S 04 020 00</v>
          </cell>
          <cell r="C548" t="str">
            <v>Escavação em vala material de 3a categoria</v>
          </cell>
          <cell r="D548" t="str">
            <v>m3</v>
          </cell>
          <cell r="E548" t="str">
            <v>66,60</v>
          </cell>
          <cell r="F548" t="str">
            <v>17,78</v>
          </cell>
          <cell r="G548" t="str">
            <v>84,38</v>
          </cell>
          <cell r="H548">
            <v>0</v>
          </cell>
          <cell r="I548">
            <v>66.599999999999994</v>
          </cell>
          <cell r="J548">
            <v>17.78</v>
          </cell>
          <cell r="K548">
            <v>84.38</v>
          </cell>
          <cell r="L548">
            <v>0</v>
          </cell>
          <cell r="M548">
            <v>17.7822</v>
          </cell>
          <cell r="N548">
            <v>84.382199999999997</v>
          </cell>
        </row>
        <row r="549">
          <cell r="B549" t="str">
            <v>2 S 04 100 01</v>
          </cell>
          <cell r="C549" t="str">
            <v>Corpo BSTC D=0,60m</v>
          </cell>
          <cell r="D549" t="str">
            <v>m</v>
          </cell>
          <cell r="E549" t="str">
            <v>332,62</v>
          </cell>
          <cell r="F549" t="str">
            <v>88,81</v>
          </cell>
          <cell r="G549" t="str">
            <v>421,43</v>
          </cell>
          <cell r="H549">
            <v>0</v>
          </cell>
          <cell r="I549">
            <v>332.62</v>
          </cell>
          <cell r="J549">
            <v>88.81</v>
          </cell>
          <cell r="K549">
            <v>421.43</v>
          </cell>
          <cell r="L549">
            <v>0</v>
          </cell>
          <cell r="M549">
            <v>88.809540000000013</v>
          </cell>
          <cell r="N549">
            <v>421.42954000000003</v>
          </cell>
        </row>
        <row r="550">
          <cell r="B550" t="str">
            <v>2 S 04 100 02</v>
          </cell>
          <cell r="C550" t="str">
            <v>Corpo BSTC D=0,80m</v>
          </cell>
          <cell r="D550" t="str">
            <v>m</v>
          </cell>
          <cell r="E550" t="str">
            <v>460,16</v>
          </cell>
          <cell r="F550" t="str">
            <v>122,86</v>
          </cell>
          <cell r="G550" t="str">
            <v>583,03</v>
          </cell>
          <cell r="H550">
            <v>0</v>
          </cell>
          <cell r="I550">
            <v>460.16</v>
          </cell>
          <cell r="J550">
            <v>122.86</v>
          </cell>
          <cell r="K550">
            <v>583.03</v>
          </cell>
          <cell r="L550">
            <v>0</v>
          </cell>
          <cell r="M550">
            <v>122.86272000000001</v>
          </cell>
          <cell r="N550">
            <v>583.02272000000005</v>
          </cell>
        </row>
        <row r="551">
          <cell r="B551" t="str">
            <v>2 S 04 100 03</v>
          </cell>
          <cell r="C551" t="str">
            <v>Corpo BSTC D=1,00m</v>
          </cell>
          <cell r="D551" t="str">
            <v>m</v>
          </cell>
          <cell r="E551" t="str">
            <v>637,56</v>
          </cell>
          <cell r="F551" t="str">
            <v>170,23</v>
          </cell>
          <cell r="G551" t="str">
            <v>807,78</v>
          </cell>
          <cell r="H551">
            <v>0</v>
          </cell>
          <cell r="I551">
            <v>637.55999999999995</v>
          </cell>
          <cell r="J551">
            <v>170.23</v>
          </cell>
          <cell r="K551">
            <v>807.78</v>
          </cell>
          <cell r="L551">
            <v>0</v>
          </cell>
          <cell r="M551">
            <v>170.22852</v>
          </cell>
          <cell r="N551">
            <v>807.78851999999995</v>
          </cell>
        </row>
        <row r="552">
          <cell r="B552" t="str">
            <v>2 S 04 100 04</v>
          </cell>
          <cell r="C552" t="str">
            <v>Corpo BSTC D=1,20m</v>
          </cell>
          <cell r="D552" t="str">
            <v>m</v>
          </cell>
          <cell r="E552" t="str">
            <v>847,98</v>
          </cell>
          <cell r="F552" t="str">
            <v>226,41</v>
          </cell>
          <cell r="G552" t="str">
            <v>1.074,39</v>
          </cell>
          <cell r="H552">
            <v>0</v>
          </cell>
          <cell r="I552">
            <v>847.98</v>
          </cell>
          <cell r="J552">
            <v>226.41</v>
          </cell>
          <cell r="K552">
            <v>1074.3900000000001</v>
          </cell>
          <cell r="L552">
            <v>0</v>
          </cell>
          <cell r="M552">
            <v>226.41066000000001</v>
          </cell>
          <cell r="N552">
            <v>1074.39066</v>
          </cell>
        </row>
        <row r="553">
          <cell r="B553" t="str">
            <v>2 S 04 100 05</v>
          </cell>
          <cell r="C553" t="str">
            <v>Corpo BSTC D=1,50m</v>
          </cell>
          <cell r="D553" t="str">
            <v>m</v>
          </cell>
          <cell r="E553" t="str">
            <v>1.253,07</v>
          </cell>
          <cell r="F553" t="str">
            <v>334,57</v>
          </cell>
          <cell r="G553" t="str">
            <v>1.587,64</v>
          </cell>
          <cell r="H553">
            <v>0</v>
          </cell>
          <cell r="I553">
            <v>1253.07</v>
          </cell>
          <cell r="J553">
            <v>334.57</v>
          </cell>
          <cell r="K553">
            <v>1587.64</v>
          </cell>
          <cell r="L553">
            <v>0</v>
          </cell>
          <cell r="M553">
            <v>334.56968999999998</v>
          </cell>
          <cell r="N553">
            <v>1587.63969</v>
          </cell>
        </row>
        <row r="554">
          <cell r="B554" t="str">
            <v>2 S 04 100 51</v>
          </cell>
          <cell r="C554" t="str">
            <v>Corpo BSTC D=0,60 m AC/BC/PC</v>
          </cell>
          <cell r="D554" t="str">
            <v>m</v>
          </cell>
          <cell r="E554" t="str">
            <v>354,57</v>
          </cell>
          <cell r="F554" t="str">
            <v>94,67</v>
          </cell>
          <cell r="G554" t="str">
            <v>449,25</v>
          </cell>
          <cell r="H554">
            <v>0</v>
          </cell>
          <cell r="I554">
            <v>354.57</v>
          </cell>
          <cell r="J554">
            <v>94.67</v>
          </cell>
          <cell r="K554">
            <v>449.25</v>
          </cell>
          <cell r="L554">
            <v>0</v>
          </cell>
          <cell r="M554">
            <v>94.670190000000005</v>
          </cell>
          <cell r="N554">
            <v>449.24018999999998</v>
          </cell>
        </row>
        <row r="555">
          <cell r="B555" t="str">
            <v>2 S 04 100 52</v>
          </cell>
          <cell r="C555" t="str">
            <v>Corpo BSTC D=0,80 m AC/BC/PC</v>
          </cell>
          <cell r="D555" t="str">
            <v>m</v>
          </cell>
          <cell r="E555" t="str">
            <v>495,57</v>
          </cell>
          <cell r="F555" t="str">
            <v>132,32</v>
          </cell>
          <cell r="G555" t="str">
            <v>627,89</v>
          </cell>
          <cell r="H555">
            <v>0</v>
          </cell>
          <cell r="I555">
            <v>495.57</v>
          </cell>
          <cell r="J555">
            <v>132.32</v>
          </cell>
          <cell r="K555">
            <v>627.89</v>
          </cell>
          <cell r="L555">
            <v>0</v>
          </cell>
          <cell r="M555">
            <v>132.31719000000001</v>
          </cell>
          <cell r="N555">
            <v>627.88719000000003</v>
          </cell>
        </row>
        <row r="556">
          <cell r="B556" t="str">
            <v>2 S 04 100 53</v>
          </cell>
          <cell r="C556" t="str">
            <v>Corpo BSTC D=1,00 m AC/BC/PC</v>
          </cell>
          <cell r="D556" t="str">
            <v>m</v>
          </cell>
          <cell r="E556" t="str">
            <v>689,57</v>
          </cell>
          <cell r="F556" t="str">
            <v>184,11</v>
          </cell>
          <cell r="G556" t="str">
            <v>873,68</v>
          </cell>
          <cell r="H556">
            <v>0</v>
          </cell>
          <cell r="I556">
            <v>689.57</v>
          </cell>
          <cell r="J556">
            <v>184.11</v>
          </cell>
          <cell r="K556">
            <v>873.68</v>
          </cell>
          <cell r="L556">
            <v>0</v>
          </cell>
          <cell r="M556">
            <v>184.11519000000001</v>
          </cell>
          <cell r="N556">
            <v>873.68519000000003</v>
          </cell>
        </row>
        <row r="557">
          <cell r="B557" t="str">
            <v>2 S 04 100 54</v>
          </cell>
          <cell r="C557" t="str">
            <v>Corpo BSTC D=1,20 m AC/BC/PC</v>
          </cell>
          <cell r="D557" t="str">
            <v>m</v>
          </cell>
          <cell r="E557" t="str">
            <v>917,00</v>
          </cell>
          <cell r="F557" t="str">
            <v>244,84</v>
          </cell>
          <cell r="G557" t="str">
            <v>1.161,84</v>
          </cell>
          <cell r="H557">
            <v>0</v>
          </cell>
          <cell r="I557">
            <v>917</v>
          </cell>
          <cell r="J557">
            <v>244.84</v>
          </cell>
          <cell r="K557">
            <v>1161.8399999999999</v>
          </cell>
          <cell r="L557">
            <v>0</v>
          </cell>
          <cell r="M557">
            <v>244.83900000000003</v>
          </cell>
          <cell r="N557">
            <v>1161.8389999999999</v>
          </cell>
        </row>
        <row r="558">
          <cell r="B558" t="str">
            <v>2 S 04 100 55</v>
          </cell>
          <cell r="C558" t="str">
            <v>Corpo BSTC D=1,50 m AC/BC/PC</v>
          </cell>
          <cell r="D558" t="str">
            <v>m</v>
          </cell>
          <cell r="E558" t="str">
            <v>1.349,70</v>
          </cell>
          <cell r="F558" t="str">
            <v>360,37</v>
          </cell>
          <cell r="G558" t="str">
            <v>1.710,08</v>
          </cell>
          <cell r="H558">
            <v>0</v>
          </cell>
          <cell r="I558">
            <v>1349.7</v>
          </cell>
          <cell r="J558">
            <v>360.37</v>
          </cell>
          <cell r="K558">
            <v>1710.08</v>
          </cell>
          <cell r="L558">
            <v>0</v>
          </cell>
          <cell r="M558">
            <v>360.36990000000003</v>
          </cell>
          <cell r="N558">
            <v>1710.0699</v>
          </cell>
        </row>
        <row r="559">
          <cell r="B559" t="str">
            <v>2 S 04 101 01</v>
          </cell>
          <cell r="C559" t="str">
            <v>Boca BSTC D=0,60 m normal</v>
          </cell>
          <cell r="D559" t="str">
            <v>und</v>
          </cell>
          <cell r="E559" t="str">
            <v>877,48</v>
          </cell>
          <cell r="F559" t="str">
            <v>234,29</v>
          </cell>
          <cell r="G559" t="str">
            <v>1.111,77</v>
          </cell>
          <cell r="H559">
            <v>0</v>
          </cell>
          <cell r="I559">
            <v>877.48</v>
          </cell>
          <cell r="J559">
            <v>234.29</v>
          </cell>
          <cell r="K559">
            <v>1111.77</v>
          </cell>
          <cell r="L559">
            <v>0</v>
          </cell>
          <cell r="M559">
            <v>234.28716000000003</v>
          </cell>
          <cell r="N559">
            <v>1111.7671600000001</v>
          </cell>
        </row>
        <row r="560">
          <cell r="B560" t="str">
            <v>2 S 04 101 02</v>
          </cell>
          <cell r="C560" t="str">
            <v>Boca BSTC D=0,80m normal</v>
          </cell>
          <cell r="D560" t="str">
            <v>und</v>
          </cell>
          <cell r="E560" t="str">
            <v>1.411,19</v>
          </cell>
          <cell r="F560" t="str">
            <v>376,79</v>
          </cell>
          <cell r="G560" t="str">
            <v>1.787,98</v>
          </cell>
          <cell r="H560">
            <v>0</v>
          </cell>
          <cell r="I560">
            <v>1411.19</v>
          </cell>
          <cell r="J560">
            <v>376.79</v>
          </cell>
          <cell r="K560">
            <v>1787.98</v>
          </cell>
          <cell r="L560">
            <v>0</v>
          </cell>
          <cell r="M560">
            <v>376.78773000000001</v>
          </cell>
          <cell r="N560">
            <v>1787.9777300000001</v>
          </cell>
        </row>
        <row r="561">
          <cell r="B561" t="str">
            <v>2 S 04 101 03</v>
          </cell>
          <cell r="C561" t="str">
            <v>Boca BSTC D=1,00m normal</v>
          </cell>
          <cell r="D561" t="str">
            <v>und</v>
          </cell>
          <cell r="E561" t="str">
            <v>2.117,31</v>
          </cell>
          <cell r="F561" t="str">
            <v>565,32</v>
          </cell>
          <cell r="G561" t="str">
            <v>2.682,63</v>
          </cell>
          <cell r="H561">
            <v>0</v>
          </cell>
          <cell r="I561">
            <v>2117.31</v>
          </cell>
          <cell r="J561">
            <v>565.32000000000005</v>
          </cell>
          <cell r="K561">
            <v>2682.63</v>
          </cell>
          <cell r="L561">
            <v>0</v>
          </cell>
          <cell r="M561">
            <v>565.32177000000001</v>
          </cell>
          <cell r="N561">
            <v>2682.63177</v>
          </cell>
        </row>
        <row r="562">
          <cell r="B562" t="str">
            <v>2 S 04 101 04</v>
          </cell>
          <cell r="C562" t="str">
            <v>Boca BSTC D=1,20m normal</v>
          </cell>
          <cell r="D562" t="str">
            <v>und</v>
          </cell>
          <cell r="E562" t="str">
            <v>2.979,94</v>
          </cell>
          <cell r="F562" t="str">
            <v>795,64</v>
          </cell>
          <cell r="G562" t="str">
            <v>3.775,59</v>
          </cell>
          <cell r="H562">
            <v>0</v>
          </cell>
          <cell r="I562">
            <v>2979.94</v>
          </cell>
          <cell r="J562">
            <v>795.64</v>
          </cell>
          <cell r="K562">
            <v>3775.59</v>
          </cell>
          <cell r="L562">
            <v>0</v>
          </cell>
          <cell r="M562">
            <v>795.64398000000006</v>
          </cell>
          <cell r="N562">
            <v>3775.5839800000003</v>
          </cell>
        </row>
        <row r="563">
          <cell r="B563" t="str">
            <v>2 S 04 101 05</v>
          </cell>
          <cell r="C563" t="str">
            <v>Boca BSTC D=1,50m normal</v>
          </cell>
          <cell r="D563" t="str">
            <v>und</v>
          </cell>
          <cell r="E563" t="str">
            <v>5.184,70</v>
          </cell>
          <cell r="F563" t="str">
            <v>1.384,31</v>
          </cell>
          <cell r="G563" t="str">
            <v>6.569,01</v>
          </cell>
          <cell r="H563">
            <v>0</v>
          </cell>
          <cell r="I563">
            <v>5184.7</v>
          </cell>
          <cell r="J563">
            <v>1384.31</v>
          </cell>
          <cell r="K563">
            <v>6569.01</v>
          </cell>
          <cell r="L563">
            <v>0</v>
          </cell>
          <cell r="M563">
            <v>1384.3149000000001</v>
          </cell>
          <cell r="N563">
            <v>6569.0149000000001</v>
          </cell>
        </row>
        <row r="564">
          <cell r="B564" t="str">
            <v>2 S 04 101 06</v>
          </cell>
          <cell r="C564" t="str">
            <v>Boca BSTC D=0,60m - esc.=15</v>
          </cell>
          <cell r="D564" t="str">
            <v>und</v>
          </cell>
          <cell r="E564" t="str">
            <v>921,57</v>
          </cell>
          <cell r="F564" t="str">
            <v>246,06</v>
          </cell>
          <cell r="G564" t="str">
            <v>1.167,63</v>
          </cell>
          <cell r="H564">
            <v>0</v>
          </cell>
          <cell r="I564">
            <v>921.57</v>
          </cell>
          <cell r="J564">
            <v>246.06</v>
          </cell>
          <cell r="K564">
            <v>1167.6300000000001</v>
          </cell>
          <cell r="L564">
            <v>0</v>
          </cell>
          <cell r="M564">
            <v>246.05919000000003</v>
          </cell>
          <cell r="N564">
            <v>1167.6291900000001</v>
          </cell>
        </row>
        <row r="565">
          <cell r="B565" t="str">
            <v>2 S 04 101 07</v>
          </cell>
          <cell r="C565" t="str">
            <v>Boca BSTC D=0,80 m - esc.=15</v>
          </cell>
          <cell r="D565" t="str">
            <v>und</v>
          </cell>
          <cell r="E565" t="str">
            <v>1.483,77</v>
          </cell>
          <cell r="F565" t="str">
            <v>396,17</v>
          </cell>
          <cell r="G565" t="str">
            <v>1.879,94</v>
          </cell>
          <cell r="H565">
            <v>0</v>
          </cell>
          <cell r="I565">
            <v>1483.77</v>
          </cell>
          <cell r="J565">
            <v>396.17</v>
          </cell>
          <cell r="K565">
            <v>1879.94</v>
          </cell>
          <cell r="L565">
            <v>0</v>
          </cell>
          <cell r="M565">
            <v>396.16659000000004</v>
          </cell>
          <cell r="N565">
            <v>1879.93659</v>
          </cell>
        </row>
        <row r="566">
          <cell r="B566" t="str">
            <v>2 S 04 101 08</v>
          </cell>
          <cell r="C566" t="str">
            <v>Boca BSTC D=1,00 m - esc.=15</v>
          </cell>
          <cell r="D566" t="str">
            <v>und</v>
          </cell>
          <cell r="E566" t="str">
            <v>2.218,57</v>
          </cell>
          <cell r="F566" t="str">
            <v>592,36</v>
          </cell>
          <cell r="G566" t="str">
            <v>2.810,93</v>
          </cell>
          <cell r="H566">
            <v>0</v>
          </cell>
          <cell r="I566">
            <v>2218.5700000000002</v>
          </cell>
          <cell r="J566">
            <v>592.36</v>
          </cell>
          <cell r="K566">
            <v>2810.93</v>
          </cell>
          <cell r="L566">
            <v>0</v>
          </cell>
          <cell r="M566">
            <v>592.35819000000004</v>
          </cell>
          <cell r="N566">
            <v>2810.9281900000001</v>
          </cell>
        </row>
        <row r="567">
          <cell r="B567" t="str">
            <v>2 S 04 101 09</v>
          </cell>
          <cell r="C567" t="str">
            <v>Boca BSTC D=1,20 m - esc.=15</v>
          </cell>
          <cell r="D567" t="str">
            <v>und</v>
          </cell>
          <cell r="E567" t="str">
            <v>3.130,84</v>
          </cell>
          <cell r="F567" t="str">
            <v>835,93</v>
          </cell>
          <cell r="G567" t="str">
            <v>3.966,78</v>
          </cell>
          <cell r="H567">
            <v>0</v>
          </cell>
          <cell r="I567">
            <v>3130.84</v>
          </cell>
          <cell r="J567">
            <v>835.93</v>
          </cell>
          <cell r="K567">
            <v>3966.78</v>
          </cell>
          <cell r="L567">
            <v>0</v>
          </cell>
          <cell r="M567">
            <v>835.93428000000006</v>
          </cell>
          <cell r="N567">
            <v>3966.7742800000001</v>
          </cell>
        </row>
        <row r="568">
          <cell r="B568" t="str">
            <v>2 S 04 101 10</v>
          </cell>
          <cell r="C568" t="str">
            <v>Boca BSTC D=1,50 m - esc.=15</v>
          </cell>
          <cell r="D568" t="str">
            <v>und</v>
          </cell>
          <cell r="E568" t="str">
            <v>5.457,81</v>
          </cell>
          <cell r="F568" t="str">
            <v>1.457,24</v>
          </cell>
          <cell r="G568" t="str">
            <v>6.915,05</v>
          </cell>
          <cell r="H568">
            <v>0</v>
          </cell>
          <cell r="I568">
            <v>5457.81</v>
          </cell>
          <cell r="J568">
            <v>1457.24</v>
          </cell>
          <cell r="K568">
            <v>6915.05</v>
          </cell>
          <cell r="L568">
            <v>0</v>
          </cell>
          <cell r="M568">
            <v>1457.2352700000001</v>
          </cell>
          <cell r="N568">
            <v>6915.0452700000005</v>
          </cell>
        </row>
        <row r="569">
          <cell r="B569" t="str">
            <v>2 S 04 101 11</v>
          </cell>
          <cell r="C569" t="str">
            <v>Boca BSTC D=0,60 m - esc.=30</v>
          </cell>
          <cell r="D569" t="str">
            <v>und</v>
          </cell>
          <cell r="E569" t="str">
            <v>1.028,13</v>
          </cell>
          <cell r="F569" t="str">
            <v>274,51</v>
          </cell>
          <cell r="G569" t="str">
            <v>1.302,64</v>
          </cell>
          <cell r="H569">
            <v>0</v>
          </cell>
          <cell r="I569">
            <v>1028.1300000000001</v>
          </cell>
          <cell r="J569">
            <v>274.51</v>
          </cell>
          <cell r="K569">
            <v>1302.6400000000001</v>
          </cell>
          <cell r="L569">
            <v>0</v>
          </cell>
          <cell r="M569">
            <v>274.51071000000002</v>
          </cell>
          <cell r="N569">
            <v>1302.6407100000001</v>
          </cell>
        </row>
        <row r="570">
          <cell r="B570" t="str">
            <v>2 S 04 101 12</v>
          </cell>
          <cell r="C570" t="str">
            <v>Boca BSTC D=0,80 m - esc.=30</v>
          </cell>
          <cell r="D570" t="str">
            <v>und</v>
          </cell>
          <cell r="E570" t="str">
            <v>1.650,24</v>
          </cell>
          <cell r="F570" t="str">
            <v>440,61</v>
          </cell>
          <cell r="G570" t="str">
            <v>2.090,85</v>
          </cell>
          <cell r="H570">
            <v>0</v>
          </cell>
          <cell r="I570">
            <v>1650.24</v>
          </cell>
          <cell r="J570">
            <v>440.61</v>
          </cell>
          <cell r="K570">
            <v>2090.85</v>
          </cell>
          <cell r="L570">
            <v>0</v>
          </cell>
          <cell r="M570">
            <v>440.61408</v>
          </cell>
          <cell r="N570">
            <v>2090.8540800000001</v>
          </cell>
        </row>
        <row r="571">
          <cell r="B571" t="str">
            <v>2 S 04 101 13</v>
          </cell>
          <cell r="C571" t="str">
            <v>Boca BSTC D=1,00 m - esc.=30</v>
          </cell>
          <cell r="D571" t="str">
            <v>und</v>
          </cell>
          <cell r="E571" t="str">
            <v>2.465,59</v>
          </cell>
          <cell r="F571" t="str">
            <v>658,31</v>
          </cell>
          <cell r="G571" t="str">
            <v>3.123,90</v>
          </cell>
          <cell r="H571">
            <v>0</v>
          </cell>
          <cell r="I571">
            <v>2465.59</v>
          </cell>
          <cell r="J571">
            <v>658.31</v>
          </cell>
          <cell r="K571">
            <v>3123.9</v>
          </cell>
          <cell r="L571">
            <v>0</v>
          </cell>
          <cell r="M571">
            <v>658.31253000000004</v>
          </cell>
          <cell r="N571">
            <v>3123.9025300000003</v>
          </cell>
        </row>
        <row r="572">
          <cell r="B572" t="str">
            <v>2 S 04 101 14</v>
          </cell>
          <cell r="C572" t="str">
            <v>Boca BSTC D=1,20 m - esc.=30</v>
          </cell>
          <cell r="D572" t="str">
            <v>und</v>
          </cell>
          <cell r="E572" t="str">
            <v>3.486,79</v>
          </cell>
          <cell r="F572" t="str">
            <v>930,97</v>
          </cell>
          <cell r="G572" t="str">
            <v>4.417,76</v>
          </cell>
          <cell r="H572">
            <v>0</v>
          </cell>
          <cell r="I572">
            <v>3486.79</v>
          </cell>
          <cell r="J572">
            <v>930.97</v>
          </cell>
          <cell r="K572">
            <v>4417.76</v>
          </cell>
          <cell r="L572">
            <v>0</v>
          </cell>
          <cell r="M572">
            <v>930.97293000000002</v>
          </cell>
          <cell r="N572">
            <v>4417.7629299999999</v>
          </cell>
        </row>
        <row r="573">
          <cell r="B573" t="str">
            <v>2 S 04 101 15</v>
          </cell>
          <cell r="C573" t="str">
            <v>Boca BSTC D=1,50 m - esc.=30</v>
          </cell>
          <cell r="D573" t="str">
            <v>und</v>
          </cell>
          <cell r="E573" t="str">
            <v>6.094,50</v>
          </cell>
          <cell r="F573" t="str">
            <v>1.627,23</v>
          </cell>
          <cell r="G573" t="str">
            <v>7.721,73</v>
          </cell>
          <cell r="H573">
            <v>0</v>
          </cell>
          <cell r="I573">
            <v>6094.5</v>
          </cell>
          <cell r="J573">
            <v>1627.23</v>
          </cell>
          <cell r="K573">
            <v>7721.73</v>
          </cell>
          <cell r="L573">
            <v>0</v>
          </cell>
          <cell r="M573">
            <v>1627.2315000000001</v>
          </cell>
          <cell r="N573">
            <v>7721.7314999999999</v>
          </cell>
        </row>
        <row r="574">
          <cell r="B574" t="str">
            <v>2 S 04 101 16</v>
          </cell>
          <cell r="C574" t="str">
            <v>Boca BSTC D=0,60 m - esc.=45</v>
          </cell>
          <cell r="D574" t="str">
            <v>und</v>
          </cell>
          <cell r="E574" t="str">
            <v>1.267,26</v>
          </cell>
          <cell r="F574" t="str">
            <v>338,36</v>
          </cell>
          <cell r="G574" t="str">
            <v>1.605,62</v>
          </cell>
          <cell r="H574">
            <v>0</v>
          </cell>
          <cell r="I574">
            <v>1267.26</v>
          </cell>
          <cell r="J574">
            <v>338.36</v>
          </cell>
          <cell r="K574">
            <v>1605.62</v>
          </cell>
          <cell r="L574">
            <v>0</v>
          </cell>
          <cell r="M574">
            <v>338.35842000000002</v>
          </cell>
          <cell r="N574">
            <v>1605.61842</v>
          </cell>
        </row>
        <row r="575">
          <cell r="B575" t="str">
            <v>2 S 04 101 17</v>
          </cell>
          <cell r="C575" t="str">
            <v>Boca BSTC D=0,80 m - esc.=45</v>
          </cell>
          <cell r="D575" t="str">
            <v>und</v>
          </cell>
          <cell r="E575" t="str">
            <v>2.185,96</v>
          </cell>
          <cell r="F575" t="str">
            <v>583,65</v>
          </cell>
          <cell r="G575" t="str">
            <v>2.769,61</v>
          </cell>
          <cell r="H575">
            <v>0</v>
          </cell>
          <cell r="I575">
            <v>2185.96</v>
          </cell>
          <cell r="J575">
            <v>583.65</v>
          </cell>
          <cell r="K575">
            <v>2769.61</v>
          </cell>
          <cell r="L575">
            <v>0</v>
          </cell>
          <cell r="M575">
            <v>583.65132000000006</v>
          </cell>
          <cell r="N575">
            <v>2769.61132</v>
          </cell>
        </row>
        <row r="576">
          <cell r="B576" t="str">
            <v>2 S 04 101 18</v>
          </cell>
          <cell r="C576" t="str">
            <v>Boca BSTC D=1,00 m - esc.=45</v>
          </cell>
          <cell r="D576" t="str">
            <v>und</v>
          </cell>
          <cell r="E576" t="str">
            <v>3.047,32</v>
          </cell>
          <cell r="F576" t="str">
            <v>813,63</v>
          </cell>
          <cell r="G576" t="str">
            <v>3.860,95</v>
          </cell>
          <cell r="H576">
            <v>0</v>
          </cell>
          <cell r="I576">
            <v>3047.32</v>
          </cell>
          <cell r="J576">
            <v>813.63</v>
          </cell>
          <cell r="K576">
            <v>3860.95</v>
          </cell>
          <cell r="L576">
            <v>0</v>
          </cell>
          <cell r="M576">
            <v>813.63444000000004</v>
          </cell>
          <cell r="N576">
            <v>3860.9544400000004</v>
          </cell>
        </row>
        <row r="577">
          <cell r="B577" t="str">
            <v>2 S 04 101 19</v>
          </cell>
          <cell r="C577" t="str">
            <v>Boca BSTC D=1,20 m - esc.=45</v>
          </cell>
          <cell r="D577" t="str">
            <v>und</v>
          </cell>
          <cell r="E577" t="str">
            <v>4.308,90</v>
          </cell>
          <cell r="F577" t="str">
            <v>1.150,48</v>
          </cell>
          <cell r="G577" t="str">
            <v>5.459,37</v>
          </cell>
          <cell r="H577">
            <v>0</v>
          </cell>
          <cell r="I577">
            <v>4308.8999999999996</v>
          </cell>
          <cell r="J577">
            <v>1150.48</v>
          </cell>
          <cell r="K577">
            <v>5459.37</v>
          </cell>
          <cell r="L577">
            <v>0</v>
          </cell>
          <cell r="M577">
            <v>1150.4763</v>
          </cell>
          <cell r="N577">
            <v>5459.3762999999999</v>
          </cell>
        </row>
        <row r="578">
          <cell r="B578" t="str">
            <v>2 S 04 101 20</v>
          </cell>
          <cell r="C578" t="str">
            <v>Boca BSTC D=1,50 m - esc.=45</v>
          </cell>
          <cell r="D578" t="str">
            <v>und</v>
          </cell>
          <cell r="E578" t="str">
            <v>7.655,09</v>
          </cell>
          <cell r="F578" t="str">
            <v>2.043,91</v>
          </cell>
          <cell r="G578" t="str">
            <v>9.699,00</v>
          </cell>
          <cell r="H578">
            <v>0</v>
          </cell>
          <cell r="I578">
            <v>7655.09</v>
          </cell>
          <cell r="J578">
            <v>2043.91</v>
          </cell>
          <cell r="K578">
            <v>9699</v>
          </cell>
          <cell r="L578">
            <v>0</v>
          </cell>
          <cell r="M578">
            <v>2043.9090300000003</v>
          </cell>
          <cell r="N578">
            <v>9698.9990300000009</v>
          </cell>
        </row>
        <row r="579">
          <cell r="B579" t="str">
            <v>2 S 04 101 51</v>
          </cell>
          <cell r="C579" t="str">
            <v>Boca BSTC D=0,60 m normal AC/BC/PC</v>
          </cell>
          <cell r="D579" t="str">
            <v>und</v>
          </cell>
          <cell r="E579" t="str">
            <v>934,27</v>
          </cell>
          <cell r="F579" t="str">
            <v>249,45</v>
          </cell>
          <cell r="G579" t="str">
            <v>1.183,72</v>
          </cell>
          <cell r="H579">
            <v>0</v>
          </cell>
          <cell r="I579">
            <v>934.27</v>
          </cell>
          <cell r="J579">
            <v>249.45</v>
          </cell>
          <cell r="K579">
            <v>1183.72</v>
          </cell>
          <cell r="L579">
            <v>0</v>
          </cell>
          <cell r="M579">
            <v>249.45009000000002</v>
          </cell>
          <cell r="N579">
            <v>1183.72009</v>
          </cell>
        </row>
        <row r="580">
          <cell r="B580" t="str">
            <v>2 S 04 101 52</v>
          </cell>
          <cell r="C580" t="str">
            <v>Boca BSTC D=0,80 m normal AC/BC/PC</v>
          </cell>
          <cell r="D580" t="str">
            <v>und</v>
          </cell>
          <cell r="E580" t="str">
            <v>1.515,71</v>
          </cell>
          <cell r="F580" t="str">
            <v>404,70</v>
          </cell>
          <cell r="G580" t="str">
            <v>1.920,41</v>
          </cell>
          <cell r="H580">
            <v>0</v>
          </cell>
          <cell r="I580">
            <v>1515.71</v>
          </cell>
          <cell r="J580">
            <v>404.7</v>
          </cell>
          <cell r="K580">
            <v>1920.41</v>
          </cell>
          <cell r="L580">
            <v>0</v>
          </cell>
          <cell r="M580">
            <v>404.69457000000006</v>
          </cell>
          <cell r="N580">
            <v>1920.4045700000001</v>
          </cell>
        </row>
        <row r="581">
          <cell r="B581" t="str">
            <v>2 S 04 101 53</v>
          </cell>
          <cell r="C581" t="str">
            <v>Boca BSTC D=1,00 m normal AC/BC/PC</v>
          </cell>
          <cell r="D581" t="str">
            <v>und</v>
          </cell>
          <cell r="E581" t="str">
            <v>2.291,53</v>
          </cell>
          <cell r="F581" t="str">
            <v>611,84</v>
          </cell>
          <cell r="G581" t="str">
            <v>2.903,37</v>
          </cell>
          <cell r="H581">
            <v>0</v>
          </cell>
          <cell r="I581">
            <v>2291.5300000000002</v>
          </cell>
          <cell r="J581">
            <v>611.84</v>
          </cell>
          <cell r="K581">
            <v>2903.37</v>
          </cell>
          <cell r="L581">
            <v>0</v>
          </cell>
          <cell r="M581">
            <v>611.83851000000004</v>
          </cell>
          <cell r="N581">
            <v>2903.3685100000002</v>
          </cell>
        </row>
        <row r="582">
          <cell r="B582" t="str">
            <v>2 S 04 101 54</v>
          </cell>
          <cell r="C582" t="str">
            <v>Boca BSTC D=1,20 m normal AC/BC/PC</v>
          </cell>
          <cell r="D582" t="str">
            <v>und</v>
          </cell>
          <cell r="E582" t="str">
            <v>3.247,98</v>
          </cell>
          <cell r="F582" t="str">
            <v>867,21</v>
          </cell>
          <cell r="G582" t="str">
            <v>4.115,19</v>
          </cell>
          <cell r="H582">
            <v>0</v>
          </cell>
          <cell r="I582">
            <v>3247.98</v>
          </cell>
          <cell r="J582">
            <v>867.21</v>
          </cell>
          <cell r="K582">
            <v>4115.1899999999996</v>
          </cell>
          <cell r="L582">
            <v>0</v>
          </cell>
          <cell r="M582">
            <v>867.21066000000008</v>
          </cell>
          <cell r="N582">
            <v>4115.1906600000002</v>
          </cell>
        </row>
        <row r="583">
          <cell r="B583" t="str">
            <v>2 S 04 101 55</v>
          </cell>
          <cell r="C583" t="str">
            <v>Boca BSTC D=1,50 m normal AC/BC/PC</v>
          </cell>
          <cell r="D583" t="str">
            <v>und</v>
          </cell>
          <cell r="E583" t="str">
            <v>5.706,31</v>
          </cell>
          <cell r="F583" t="str">
            <v>1.523,59</v>
          </cell>
          <cell r="G583" t="str">
            <v>7.229,90</v>
          </cell>
          <cell r="H583">
            <v>0</v>
          </cell>
          <cell r="I583">
            <v>5706.31</v>
          </cell>
          <cell r="J583">
            <v>1523.59</v>
          </cell>
          <cell r="K583">
            <v>7229.9</v>
          </cell>
          <cell r="L583">
            <v>0</v>
          </cell>
          <cell r="M583">
            <v>1523.5847700000002</v>
          </cell>
          <cell r="N583">
            <v>7229.8947700000008</v>
          </cell>
        </row>
        <row r="584">
          <cell r="B584" t="str">
            <v>2 S 04 101 56</v>
          </cell>
          <cell r="C584" t="str">
            <v>Boca BSTC D=0,60 m - esc=15 AC/BC/PC</v>
          </cell>
          <cell r="D584" t="str">
            <v>und</v>
          </cell>
          <cell r="E584" t="str">
            <v>981,42</v>
          </cell>
          <cell r="F584" t="str">
            <v>262,04</v>
          </cell>
          <cell r="G584" t="str">
            <v>1.243,46</v>
          </cell>
          <cell r="H584">
            <v>0</v>
          </cell>
          <cell r="I584">
            <v>981.42</v>
          </cell>
          <cell r="J584">
            <v>262.04000000000002</v>
          </cell>
          <cell r="K584">
            <v>1243.46</v>
          </cell>
          <cell r="L584">
            <v>0</v>
          </cell>
          <cell r="M584">
            <v>262.03914000000003</v>
          </cell>
          <cell r="N584">
            <v>1243.4591399999999</v>
          </cell>
        </row>
        <row r="585">
          <cell r="B585" t="str">
            <v>2 S 04 101 57</v>
          </cell>
          <cell r="C585" t="str">
            <v>Boca BSTC D=0,80 m - esc=15 AC/BC/PC</v>
          </cell>
          <cell r="D585" t="str">
            <v>und</v>
          </cell>
          <cell r="E585" t="str">
            <v>1.594,04</v>
          </cell>
          <cell r="F585" t="str">
            <v>425,61</v>
          </cell>
          <cell r="G585" t="str">
            <v>2.019,65</v>
          </cell>
          <cell r="H585">
            <v>0</v>
          </cell>
          <cell r="I585">
            <v>1594.04</v>
          </cell>
          <cell r="J585">
            <v>425.61</v>
          </cell>
          <cell r="K585">
            <v>2019.65</v>
          </cell>
          <cell r="L585">
            <v>0</v>
          </cell>
          <cell r="M585">
            <v>425.60867999999999</v>
          </cell>
          <cell r="N585">
            <v>2019.64868</v>
          </cell>
        </row>
        <row r="586">
          <cell r="B586" t="str">
            <v>2 S 04 101 58</v>
          </cell>
          <cell r="C586" t="str">
            <v>Boca BSTC D=1,00 m - esc=15 AC/BC/PC</v>
          </cell>
          <cell r="D586" t="str">
            <v>und</v>
          </cell>
          <cell r="E586" t="str">
            <v>2.401,74</v>
          </cell>
          <cell r="F586" t="str">
            <v>641,27</v>
          </cell>
          <cell r="G586" t="str">
            <v>3.043,01</v>
          </cell>
          <cell r="H586">
            <v>0</v>
          </cell>
          <cell r="I586">
            <v>2401.7399999999998</v>
          </cell>
          <cell r="J586">
            <v>641.27</v>
          </cell>
          <cell r="K586">
            <v>3043.01</v>
          </cell>
          <cell r="L586">
            <v>0</v>
          </cell>
          <cell r="M586">
            <v>641.26458000000002</v>
          </cell>
          <cell r="N586">
            <v>3043.0045799999998</v>
          </cell>
        </row>
        <row r="587">
          <cell r="B587" t="str">
            <v>2 S 04 101 59</v>
          </cell>
          <cell r="C587" t="str">
            <v>Boca BSTC D=1,20 m - esc=15 AC/BC/PC</v>
          </cell>
          <cell r="D587" t="str">
            <v>und</v>
          </cell>
          <cell r="E587" t="str">
            <v>3.413,62</v>
          </cell>
          <cell r="F587" t="str">
            <v>911,44</v>
          </cell>
          <cell r="G587" t="str">
            <v>4.325,06</v>
          </cell>
          <cell r="H587">
            <v>0</v>
          </cell>
          <cell r="I587">
            <v>3413.62</v>
          </cell>
          <cell r="J587">
            <v>911.44</v>
          </cell>
          <cell r="K587">
            <v>4325.0600000000004</v>
          </cell>
          <cell r="L587">
            <v>0</v>
          </cell>
          <cell r="M587">
            <v>911.43654000000004</v>
          </cell>
          <cell r="N587">
            <v>4325.0565399999996</v>
          </cell>
        </row>
        <row r="588">
          <cell r="B588" t="str">
            <v>2 S 04 101 60</v>
          </cell>
          <cell r="C588" t="str">
            <v>Boca BSTC D=1,50 m - esc=15 AC/BC/PC</v>
          </cell>
          <cell r="D588" t="str">
            <v>und</v>
          </cell>
          <cell r="E588" t="str">
            <v>6.008,68</v>
          </cell>
          <cell r="F588" t="str">
            <v>1.604,32</v>
          </cell>
          <cell r="G588" t="str">
            <v>7.613,00</v>
          </cell>
          <cell r="H588">
            <v>0</v>
          </cell>
          <cell r="I588">
            <v>6008.68</v>
          </cell>
          <cell r="J588">
            <v>1604.32</v>
          </cell>
          <cell r="K588">
            <v>7613</v>
          </cell>
          <cell r="L588">
            <v>0</v>
          </cell>
          <cell r="M588">
            <v>1604.3175600000002</v>
          </cell>
          <cell r="N588">
            <v>7612.9975600000007</v>
          </cell>
        </row>
        <row r="589">
          <cell r="B589" t="str">
            <v>2 S 04 101 61</v>
          </cell>
          <cell r="C589" t="str">
            <v>Boca BSTC D=0,60 m - esc=30 AC/BC/PC</v>
          </cell>
          <cell r="D589" t="str">
            <v>und</v>
          </cell>
          <cell r="E589" t="str">
            <v>1.095,14</v>
          </cell>
          <cell r="F589" t="str">
            <v>292,40</v>
          </cell>
          <cell r="G589" t="str">
            <v>1.387,54</v>
          </cell>
          <cell r="H589">
            <v>0</v>
          </cell>
          <cell r="I589">
            <v>1095.1400000000001</v>
          </cell>
          <cell r="J589">
            <v>292.39999999999998</v>
          </cell>
          <cell r="K589">
            <v>1387.54</v>
          </cell>
          <cell r="L589">
            <v>0</v>
          </cell>
          <cell r="M589">
            <v>292.40238000000005</v>
          </cell>
          <cell r="N589">
            <v>1387.5423800000001</v>
          </cell>
        </row>
        <row r="590">
          <cell r="B590" t="str">
            <v>2 S 04 101 62</v>
          </cell>
          <cell r="C590" t="str">
            <v>Boca BSTC D=0,80 m - esc=30 AC/BC/PC</v>
          </cell>
          <cell r="D590" t="str">
            <v>und</v>
          </cell>
          <cell r="E590" t="str">
            <v>1.773,17</v>
          </cell>
          <cell r="F590" t="str">
            <v>473,44</v>
          </cell>
          <cell r="G590" t="str">
            <v>2.246,60</v>
          </cell>
          <cell r="H590">
            <v>0</v>
          </cell>
          <cell r="I590">
            <v>1773.17</v>
          </cell>
          <cell r="J590">
            <v>473.44</v>
          </cell>
          <cell r="K590">
            <v>2246.6</v>
          </cell>
          <cell r="L590">
            <v>0</v>
          </cell>
          <cell r="M590">
            <v>473.43639000000007</v>
          </cell>
          <cell r="N590">
            <v>2246.6063899999999</v>
          </cell>
        </row>
        <row r="591">
          <cell r="B591" t="str">
            <v>2 S 04 101 63</v>
          </cell>
          <cell r="C591" t="str">
            <v>Boca BSTC D=1,00 m - esc=30 AC/BC/PC</v>
          </cell>
          <cell r="D591" t="str">
            <v>und</v>
          </cell>
          <cell r="E591" t="str">
            <v>2.669,86</v>
          </cell>
          <cell r="F591" t="str">
            <v>712,85</v>
          </cell>
          <cell r="G591" t="str">
            <v>3.382,71</v>
          </cell>
          <cell r="H591">
            <v>0</v>
          </cell>
          <cell r="I591">
            <v>2669.86</v>
          </cell>
          <cell r="J591">
            <v>712.85</v>
          </cell>
          <cell r="K591">
            <v>3382.71</v>
          </cell>
          <cell r="L591">
            <v>0</v>
          </cell>
          <cell r="M591">
            <v>712.85262000000012</v>
          </cell>
          <cell r="N591">
            <v>3382.7126200000002</v>
          </cell>
        </row>
        <row r="592">
          <cell r="B592" t="str">
            <v>2 S 04 101 64</v>
          </cell>
          <cell r="C592" t="str">
            <v>Boca BSTC D=1,20 m - esc=30 AC/BC/PC</v>
          </cell>
          <cell r="D592" t="str">
            <v>und</v>
          </cell>
          <cell r="E592" t="str">
            <v>3.803,44</v>
          </cell>
          <cell r="F592" t="str">
            <v>1.015,52</v>
          </cell>
          <cell r="G592" t="str">
            <v>4.818,96</v>
          </cell>
          <cell r="H592">
            <v>0</v>
          </cell>
          <cell r="I592">
            <v>3803.44</v>
          </cell>
          <cell r="J592">
            <v>1015.52</v>
          </cell>
          <cell r="K592">
            <v>4818.96</v>
          </cell>
          <cell r="L592">
            <v>0</v>
          </cell>
          <cell r="M592">
            <v>1015.5184800000001</v>
          </cell>
          <cell r="N592">
            <v>4818.9584800000002</v>
          </cell>
        </row>
        <row r="593">
          <cell r="B593" t="str">
            <v>2 S 04 101 65</v>
          </cell>
          <cell r="C593" t="str">
            <v>Boca BSTC D=1,50 m - esc=30 AC/BC/PC</v>
          </cell>
          <cell r="D593" t="str">
            <v>und</v>
          </cell>
          <cell r="E593" t="str">
            <v>6.713,07</v>
          </cell>
          <cell r="F593" t="str">
            <v>1.792,39</v>
          </cell>
          <cell r="G593" t="str">
            <v>8.505,46</v>
          </cell>
          <cell r="H593">
            <v>0</v>
          </cell>
          <cell r="I593">
            <v>6713.07</v>
          </cell>
          <cell r="J593">
            <v>1792.39</v>
          </cell>
          <cell r="K593">
            <v>8505.4599999999991</v>
          </cell>
          <cell r="L593">
            <v>0</v>
          </cell>
          <cell r="M593">
            <v>1792.38969</v>
          </cell>
          <cell r="N593">
            <v>8505.4596899999997</v>
          </cell>
        </row>
        <row r="594">
          <cell r="B594" t="str">
            <v>2 S 04 101 66</v>
          </cell>
          <cell r="C594" t="str">
            <v>Boca BSTC D=0,60 m - esc=45 AC/BC/PC</v>
          </cell>
          <cell r="D594" t="str">
            <v>und</v>
          </cell>
          <cell r="E594" t="str">
            <v>1.350,76</v>
          </cell>
          <cell r="F594" t="str">
            <v>360,65</v>
          </cell>
          <cell r="G594" t="str">
            <v>1.711,41</v>
          </cell>
          <cell r="H594">
            <v>0</v>
          </cell>
          <cell r="I594">
            <v>1350.76</v>
          </cell>
          <cell r="J594">
            <v>360.65</v>
          </cell>
          <cell r="K594">
            <v>1711.41</v>
          </cell>
          <cell r="L594">
            <v>0</v>
          </cell>
          <cell r="M594">
            <v>360.65291999999999</v>
          </cell>
          <cell r="N594">
            <v>1711.41292</v>
          </cell>
        </row>
        <row r="595">
          <cell r="B595" t="str">
            <v>2 S 04 101 67</v>
          </cell>
          <cell r="C595" t="str">
            <v>Boca BSTC D=0,80 m - esc=45 AC/BC/PC</v>
          </cell>
          <cell r="D595" t="str">
            <v>und</v>
          </cell>
          <cell r="E595" t="str">
            <v>2.339,85</v>
          </cell>
          <cell r="F595" t="str">
            <v>624,74</v>
          </cell>
          <cell r="G595" t="str">
            <v>2.964,59</v>
          </cell>
          <cell r="H595">
            <v>0</v>
          </cell>
          <cell r="I595">
            <v>2339.85</v>
          </cell>
          <cell r="J595">
            <v>624.74</v>
          </cell>
          <cell r="K595">
            <v>2964.59</v>
          </cell>
          <cell r="L595">
            <v>0</v>
          </cell>
          <cell r="M595">
            <v>624.73995000000002</v>
          </cell>
          <cell r="N595">
            <v>2964.58995</v>
          </cell>
        </row>
        <row r="596">
          <cell r="B596" t="str">
            <v>2 S 04 101 68</v>
          </cell>
          <cell r="C596" t="str">
            <v>Boca BSTC D=1,00 m - esc=45 AC/BC/PC</v>
          </cell>
          <cell r="D596" t="str">
            <v>und</v>
          </cell>
          <cell r="E596" t="str">
            <v>3.302,85</v>
          </cell>
          <cell r="F596" t="str">
            <v>881,86</v>
          </cell>
          <cell r="G596" t="str">
            <v>4.184,71</v>
          </cell>
          <cell r="H596">
            <v>0</v>
          </cell>
          <cell r="I596">
            <v>3302.85</v>
          </cell>
          <cell r="J596">
            <v>881.86</v>
          </cell>
          <cell r="K596">
            <v>4184.71</v>
          </cell>
          <cell r="L596">
            <v>0</v>
          </cell>
          <cell r="M596">
            <v>881.86095</v>
          </cell>
          <cell r="N596">
            <v>4184.7109499999997</v>
          </cell>
        </row>
        <row r="597">
          <cell r="B597" t="str">
            <v>2 S 04 101 69</v>
          </cell>
          <cell r="C597" t="str">
            <v>Boca BSTC D=1,20 m - esc=45 AC/BC/PC</v>
          </cell>
          <cell r="D597" t="str">
            <v>und</v>
          </cell>
          <cell r="E597" t="str">
            <v>4.705,87</v>
          </cell>
          <cell r="F597" t="str">
            <v>1.256,47</v>
          </cell>
          <cell r="G597" t="str">
            <v>5.962,34</v>
          </cell>
          <cell r="H597">
            <v>0</v>
          </cell>
          <cell r="I597">
            <v>4705.87</v>
          </cell>
          <cell r="J597">
            <v>1256.47</v>
          </cell>
          <cell r="K597">
            <v>5962.34</v>
          </cell>
          <cell r="L597">
            <v>0</v>
          </cell>
          <cell r="M597">
            <v>1256.46729</v>
          </cell>
          <cell r="N597">
            <v>5962.3372899999995</v>
          </cell>
        </row>
        <row r="598">
          <cell r="B598" t="str">
            <v>2 S 04 101 70</v>
          </cell>
          <cell r="C598" t="str">
            <v>Boca BSTC D=1,50 m - esc=45 AC/BC/PC</v>
          </cell>
          <cell r="D598" t="str">
            <v>und</v>
          </cell>
          <cell r="E598" t="str">
            <v>8.435,48</v>
          </cell>
          <cell r="F598" t="str">
            <v>2.252,27</v>
          </cell>
          <cell r="G598" t="str">
            <v>10.687,75</v>
          </cell>
          <cell r="H598">
            <v>0</v>
          </cell>
          <cell r="I598">
            <v>8435.48</v>
          </cell>
          <cell r="J598">
            <v>2252.27</v>
          </cell>
          <cell r="K598">
            <v>10687.75</v>
          </cell>
          <cell r="L598">
            <v>0</v>
          </cell>
          <cell r="M598">
            <v>2252.2731600000002</v>
          </cell>
          <cell r="N598">
            <v>10687.75316</v>
          </cell>
        </row>
        <row r="599">
          <cell r="B599" t="str">
            <v>2 S 04 110 01</v>
          </cell>
          <cell r="C599" t="str">
            <v>Corpo BDTC D=1,00m</v>
          </cell>
          <cell r="D599" t="str">
            <v>m</v>
          </cell>
          <cell r="E599" t="str">
            <v>1.275,12</v>
          </cell>
          <cell r="F599" t="str">
            <v>340,46</v>
          </cell>
          <cell r="G599" t="str">
            <v>1.615,58</v>
          </cell>
          <cell r="H599">
            <v>0</v>
          </cell>
          <cell r="I599">
            <v>1275.1199999999999</v>
          </cell>
          <cell r="J599">
            <v>340.46</v>
          </cell>
          <cell r="K599">
            <v>1615.58</v>
          </cell>
          <cell r="L599">
            <v>0</v>
          </cell>
          <cell r="M599">
            <v>340.45704000000001</v>
          </cell>
          <cell r="N599">
            <v>1615.5770399999999</v>
          </cell>
        </row>
        <row r="600">
          <cell r="B600" t="str">
            <v>2 S 04 110 02</v>
          </cell>
          <cell r="C600" t="str">
            <v>Corpo BDTC D=1,20m</v>
          </cell>
          <cell r="D600" t="str">
            <v>m</v>
          </cell>
          <cell r="E600" t="str">
            <v>1.635,29</v>
          </cell>
          <cell r="F600" t="str">
            <v>436,62</v>
          </cell>
          <cell r="G600" t="str">
            <v>2.071,91</v>
          </cell>
          <cell r="H600">
            <v>0</v>
          </cell>
          <cell r="I600">
            <v>1635.29</v>
          </cell>
          <cell r="J600">
            <v>436.62</v>
          </cell>
          <cell r="K600">
            <v>2071.91</v>
          </cell>
          <cell r="L600">
            <v>0</v>
          </cell>
          <cell r="M600">
            <v>436.62243000000001</v>
          </cell>
          <cell r="N600">
            <v>2071.9124299999999</v>
          </cell>
        </row>
        <row r="601">
          <cell r="B601" t="str">
            <v>2 S 04 110 03</v>
          </cell>
          <cell r="C601" t="str">
            <v>Corpo BDTC D=1,50m</v>
          </cell>
          <cell r="D601" t="str">
            <v>m</v>
          </cell>
          <cell r="E601" t="str">
            <v>2.558,75</v>
          </cell>
          <cell r="F601" t="str">
            <v>683,19</v>
          </cell>
          <cell r="G601" t="str">
            <v>3.241,94</v>
          </cell>
          <cell r="H601">
            <v>0</v>
          </cell>
          <cell r="I601">
            <v>2558.75</v>
          </cell>
          <cell r="J601">
            <v>683.19</v>
          </cell>
          <cell r="K601">
            <v>3241.94</v>
          </cell>
          <cell r="L601">
            <v>0</v>
          </cell>
          <cell r="M601">
            <v>683.18625000000009</v>
          </cell>
          <cell r="N601">
            <v>3241.9362500000002</v>
          </cell>
        </row>
        <row r="602">
          <cell r="B602" t="str">
            <v>2 S 04 110 51</v>
          </cell>
          <cell r="C602" t="str">
            <v>Corpo BDTC D=1,00 m AC/BC/PC</v>
          </cell>
          <cell r="D602" t="str">
            <v>m</v>
          </cell>
          <cell r="E602" t="str">
            <v>1.391,88</v>
          </cell>
          <cell r="F602" t="str">
            <v>371,63</v>
          </cell>
          <cell r="G602" t="str">
            <v>1.763,51</v>
          </cell>
          <cell r="H602">
            <v>0</v>
          </cell>
          <cell r="I602">
            <v>1391.88</v>
          </cell>
          <cell r="J602">
            <v>371.63</v>
          </cell>
          <cell r="K602">
            <v>1763.51</v>
          </cell>
          <cell r="L602">
            <v>0</v>
          </cell>
          <cell r="M602">
            <v>371.63196000000005</v>
          </cell>
          <cell r="N602">
            <v>1763.5119600000003</v>
          </cell>
        </row>
        <row r="603">
          <cell r="B603" t="str">
            <v>2 S 04 110 52</v>
          </cell>
          <cell r="C603" t="str">
            <v>Corpo BDTC D=1,20 m AC/BC/PC</v>
          </cell>
          <cell r="D603" t="str">
            <v>m</v>
          </cell>
          <cell r="E603" t="str">
            <v>1.773,32</v>
          </cell>
          <cell r="F603" t="str">
            <v>473,48</v>
          </cell>
          <cell r="G603" t="str">
            <v>2.246,80</v>
          </cell>
          <cell r="H603">
            <v>0</v>
          </cell>
          <cell r="I603">
            <v>1773.32</v>
          </cell>
          <cell r="J603">
            <v>473.48</v>
          </cell>
          <cell r="K603">
            <v>2246.8000000000002</v>
          </cell>
          <cell r="L603">
            <v>0</v>
          </cell>
          <cell r="M603">
            <v>473.47644000000003</v>
          </cell>
          <cell r="N603">
            <v>2246.7964400000001</v>
          </cell>
        </row>
        <row r="604">
          <cell r="B604" t="str">
            <v>2 S 04 110 53</v>
          </cell>
          <cell r="C604" t="str">
            <v>Corpo BDTC D=1,50 m AC/BC/PC</v>
          </cell>
          <cell r="D604" t="str">
            <v>m</v>
          </cell>
          <cell r="E604" t="str">
            <v>2.764,41</v>
          </cell>
          <cell r="F604" t="str">
            <v>738,10</v>
          </cell>
          <cell r="G604" t="str">
            <v>3.502,51</v>
          </cell>
          <cell r="H604">
            <v>0</v>
          </cell>
          <cell r="I604">
            <v>2764.41</v>
          </cell>
          <cell r="J604">
            <v>738.1</v>
          </cell>
          <cell r="K604">
            <v>3502.51</v>
          </cell>
          <cell r="L604">
            <v>0</v>
          </cell>
          <cell r="M604">
            <v>738.09747000000004</v>
          </cell>
          <cell r="N604">
            <v>3502.50747</v>
          </cell>
        </row>
        <row r="605">
          <cell r="B605" t="str">
            <v>2 S 04 111 01</v>
          </cell>
          <cell r="C605" t="str">
            <v>Boca BDTC D=1,00m normal</v>
          </cell>
          <cell r="D605" t="str">
            <v>und</v>
          </cell>
          <cell r="E605" t="str">
            <v>2.928,77</v>
          </cell>
          <cell r="F605" t="str">
            <v>781,98</v>
          </cell>
          <cell r="G605" t="str">
            <v>3.710,75</v>
          </cell>
          <cell r="H605">
            <v>0</v>
          </cell>
          <cell r="I605">
            <v>2928.77</v>
          </cell>
          <cell r="J605">
            <v>781.98</v>
          </cell>
          <cell r="K605">
            <v>3710.75</v>
          </cell>
          <cell r="L605">
            <v>0</v>
          </cell>
          <cell r="M605">
            <v>781.98158999999998</v>
          </cell>
          <cell r="N605">
            <v>3710.7515899999999</v>
          </cell>
        </row>
        <row r="606">
          <cell r="B606" t="str">
            <v>2 S 04 111 02</v>
          </cell>
          <cell r="C606" t="str">
            <v>Boca BDTC D=1,20m normal</v>
          </cell>
          <cell r="D606" t="str">
            <v>und</v>
          </cell>
          <cell r="E606" t="str">
            <v>4.134,09</v>
          </cell>
          <cell r="F606" t="str">
            <v>1.103,80</v>
          </cell>
          <cell r="G606" t="str">
            <v>5.237,89</v>
          </cell>
          <cell r="H606">
            <v>0</v>
          </cell>
          <cell r="I606">
            <v>4134.09</v>
          </cell>
          <cell r="J606">
            <v>1103.8</v>
          </cell>
          <cell r="K606">
            <v>5237.8900000000003</v>
          </cell>
          <cell r="L606">
            <v>0</v>
          </cell>
          <cell r="M606">
            <v>1103.8020300000001</v>
          </cell>
          <cell r="N606">
            <v>5237.89203</v>
          </cell>
        </row>
        <row r="607">
          <cell r="B607" t="str">
            <v>2 S 04 111 03</v>
          </cell>
          <cell r="C607" t="str">
            <v>Boca BDTC D=1,50m normal</v>
          </cell>
          <cell r="D607" t="str">
            <v>und</v>
          </cell>
          <cell r="E607" t="str">
            <v>6.982,45</v>
          </cell>
          <cell r="F607" t="str">
            <v>1.864,31</v>
          </cell>
          <cell r="G607" t="str">
            <v>8.846,76</v>
          </cell>
          <cell r="H607">
            <v>0</v>
          </cell>
          <cell r="I607">
            <v>6982.45</v>
          </cell>
          <cell r="J607">
            <v>1864.31</v>
          </cell>
          <cell r="K607">
            <v>8846.76</v>
          </cell>
          <cell r="L607">
            <v>0</v>
          </cell>
          <cell r="M607">
            <v>1864.3141500000002</v>
          </cell>
          <cell r="N607">
            <v>8846.7641499999991</v>
          </cell>
        </row>
        <row r="608">
          <cell r="B608" t="str">
            <v>2 S 04 111 05</v>
          </cell>
          <cell r="C608" t="str">
            <v>Boca BDTC D=1,00 m - esc.=15</v>
          </cell>
          <cell r="D608" t="str">
            <v>und</v>
          </cell>
          <cell r="E608" t="str">
            <v>3.059,29</v>
          </cell>
          <cell r="F608" t="str">
            <v>816,83</v>
          </cell>
          <cell r="G608" t="str">
            <v>3.876,12</v>
          </cell>
          <cell r="H608">
            <v>0</v>
          </cell>
          <cell r="I608">
            <v>3059.29</v>
          </cell>
          <cell r="J608">
            <v>816.83</v>
          </cell>
          <cell r="K608">
            <v>3876.12</v>
          </cell>
          <cell r="L608">
            <v>0</v>
          </cell>
          <cell r="M608">
            <v>816.83043000000009</v>
          </cell>
          <cell r="N608">
            <v>3876.1204299999999</v>
          </cell>
        </row>
        <row r="609">
          <cell r="B609" t="str">
            <v>2 S 04 111 06</v>
          </cell>
          <cell r="C609" t="str">
            <v>Boca BDTC D=1,20 m - esc.=15</v>
          </cell>
          <cell r="D609" t="str">
            <v>und</v>
          </cell>
          <cell r="E609" t="str">
            <v>4.325,41</v>
          </cell>
          <cell r="F609" t="str">
            <v>1.154,89</v>
          </cell>
          <cell r="G609" t="str">
            <v>5.480,30</v>
          </cell>
          <cell r="H609">
            <v>0</v>
          </cell>
          <cell r="I609">
            <v>4325.41</v>
          </cell>
          <cell r="J609">
            <v>1154.8900000000001</v>
          </cell>
          <cell r="K609">
            <v>5480.3</v>
          </cell>
          <cell r="L609">
            <v>0</v>
          </cell>
          <cell r="M609">
            <v>1154.88447</v>
          </cell>
          <cell r="N609">
            <v>5480.2944699999998</v>
          </cell>
        </row>
        <row r="610">
          <cell r="B610" t="str">
            <v>2 S 04 111 07</v>
          </cell>
          <cell r="C610" t="str">
            <v>Boca BDTC D=1,50 m - esc.=15</v>
          </cell>
          <cell r="D610" t="str">
            <v>und</v>
          </cell>
          <cell r="E610" t="str">
            <v>7.333,85</v>
          </cell>
          <cell r="F610" t="str">
            <v>1.958,14</v>
          </cell>
          <cell r="G610" t="str">
            <v>9.291,99</v>
          </cell>
          <cell r="H610">
            <v>0</v>
          </cell>
          <cell r="I610">
            <v>7333.85</v>
          </cell>
          <cell r="J610">
            <v>1958.14</v>
          </cell>
          <cell r="K610">
            <v>9291.99</v>
          </cell>
          <cell r="L610">
            <v>0</v>
          </cell>
          <cell r="M610">
            <v>1958.1379500000003</v>
          </cell>
          <cell r="N610">
            <v>9291.9879500000006</v>
          </cell>
        </row>
        <row r="611">
          <cell r="B611" t="str">
            <v>2 S 04 111 08</v>
          </cell>
          <cell r="C611" t="str">
            <v>Boca BDTC D=1,00 - esc.=30</v>
          </cell>
          <cell r="D611" t="str">
            <v>und</v>
          </cell>
          <cell r="E611" t="str">
            <v>3.401,28</v>
          </cell>
          <cell r="F611" t="str">
            <v>908,14</v>
          </cell>
          <cell r="G611" t="str">
            <v>4.309,43</v>
          </cell>
          <cell r="H611">
            <v>0</v>
          </cell>
          <cell r="I611">
            <v>3401.28</v>
          </cell>
          <cell r="J611">
            <v>908.14</v>
          </cell>
          <cell r="K611">
            <v>4309.43</v>
          </cell>
          <cell r="L611">
            <v>0</v>
          </cell>
          <cell r="M611">
            <v>908.14176000000009</v>
          </cell>
          <cell r="N611">
            <v>4309.4217600000002</v>
          </cell>
        </row>
        <row r="612">
          <cell r="B612" t="str">
            <v>2 S 04 111 09</v>
          </cell>
          <cell r="C612" t="str">
            <v>Boca BDTC D=1,20 m - esc.=30</v>
          </cell>
          <cell r="D612" t="str">
            <v>und</v>
          </cell>
          <cell r="E612" t="str">
            <v>4.810,51</v>
          </cell>
          <cell r="F612" t="str">
            <v>1.284,41</v>
          </cell>
          <cell r="G612" t="str">
            <v>6.094,91</v>
          </cell>
          <cell r="H612">
            <v>0</v>
          </cell>
          <cell r="I612">
            <v>4810.51</v>
          </cell>
          <cell r="J612">
            <v>1284.4100000000001</v>
          </cell>
          <cell r="K612">
            <v>6094.91</v>
          </cell>
          <cell r="L612">
            <v>0</v>
          </cell>
          <cell r="M612">
            <v>1284.4061700000002</v>
          </cell>
          <cell r="N612">
            <v>6094.9161700000004</v>
          </cell>
        </row>
        <row r="613">
          <cell r="B613" t="str">
            <v>2 S 04 111 10</v>
          </cell>
          <cell r="C613" t="str">
            <v>Boca BDTC D=1,50 m - esc.=30</v>
          </cell>
          <cell r="D613" t="str">
            <v>und</v>
          </cell>
          <cell r="E613" t="str">
            <v>8.187,05</v>
          </cell>
          <cell r="F613" t="str">
            <v>2.185,94</v>
          </cell>
          <cell r="G613" t="str">
            <v>10.372,99</v>
          </cell>
          <cell r="H613">
            <v>0</v>
          </cell>
          <cell r="I613">
            <v>8187.05</v>
          </cell>
          <cell r="J613">
            <v>2185.94</v>
          </cell>
          <cell r="K613">
            <v>10372.99</v>
          </cell>
          <cell r="L613">
            <v>0</v>
          </cell>
          <cell r="M613">
            <v>2185.9423500000003</v>
          </cell>
          <cell r="N613">
            <v>10372.99235</v>
          </cell>
        </row>
        <row r="614">
          <cell r="B614" t="str">
            <v>2 S 04 111 11</v>
          </cell>
          <cell r="C614" t="str">
            <v>Boca BDTC D=1,00 m - esc.=45</v>
          </cell>
          <cell r="D614" t="str">
            <v>und</v>
          </cell>
          <cell r="E614" t="str">
            <v>4.194,28</v>
          </cell>
          <cell r="F614" t="str">
            <v>1.119,87</v>
          </cell>
          <cell r="G614" t="str">
            <v>5.314,15</v>
          </cell>
          <cell r="H614">
            <v>0</v>
          </cell>
          <cell r="I614">
            <v>4194.28</v>
          </cell>
          <cell r="J614">
            <v>1119.8699999999999</v>
          </cell>
          <cell r="K614">
            <v>5314.15</v>
          </cell>
          <cell r="L614">
            <v>0</v>
          </cell>
          <cell r="M614">
            <v>1119.87276</v>
          </cell>
          <cell r="N614">
            <v>5314.1527599999999</v>
          </cell>
        </row>
        <row r="615">
          <cell r="B615" t="str">
            <v>2 S 04 111 12</v>
          </cell>
          <cell r="C615" t="str">
            <v>Boca BDTC D=1,20 m - esc.=45</v>
          </cell>
          <cell r="D615" t="str">
            <v>und</v>
          </cell>
          <cell r="E615" t="str">
            <v>5.923,29</v>
          </cell>
          <cell r="F615" t="str">
            <v>1.581,52</v>
          </cell>
          <cell r="G615" t="str">
            <v>7.504,81</v>
          </cell>
          <cell r="H615">
            <v>0</v>
          </cell>
          <cell r="I615">
            <v>5923.29</v>
          </cell>
          <cell r="J615">
            <v>1581.52</v>
          </cell>
          <cell r="K615">
            <v>7504.81</v>
          </cell>
          <cell r="L615">
            <v>0</v>
          </cell>
          <cell r="M615">
            <v>1581.5184300000001</v>
          </cell>
          <cell r="N615">
            <v>7504.80843</v>
          </cell>
        </row>
        <row r="616">
          <cell r="B616" t="str">
            <v>2 S 04 111 13</v>
          </cell>
          <cell r="C616" t="str">
            <v>Boca BDTC D=1,50 m - esc.=45</v>
          </cell>
          <cell r="D616" t="str">
            <v>und</v>
          </cell>
          <cell r="E616" t="str">
            <v>10.085,26</v>
          </cell>
          <cell r="F616" t="str">
            <v>2.692,76</v>
          </cell>
          <cell r="G616" t="str">
            <v>12.778,02</v>
          </cell>
          <cell r="H616">
            <v>0</v>
          </cell>
          <cell r="I616">
            <v>10085.26</v>
          </cell>
          <cell r="J616">
            <v>2692.76</v>
          </cell>
          <cell r="K616">
            <v>12778.02</v>
          </cell>
          <cell r="L616">
            <v>0</v>
          </cell>
          <cell r="M616">
            <v>2692.7644200000004</v>
          </cell>
          <cell r="N616">
            <v>12778.024420000002</v>
          </cell>
        </row>
        <row r="617">
          <cell r="B617" t="str">
            <v>2 S 04 111 51</v>
          </cell>
          <cell r="C617" t="str">
            <v>Boca BDTC D=1,00 m normal AC/BC/PC</v>
          </cell>
          <cell r="D617" t="str">
            <v>und</v>
          </cell>
          <cell r="E617" t="str">
            <v>3.179,20</v>
          </cell>
          <cell r="F617" t="str">
            <v>848,85</v>
          </cell>
          <cell r="G617" t="str">
            <v>4.028,04</v>
          </cell>
          <cell r="H617">
            <v>0</v>
          </cell>
          <cell r="I617">
            <v>3179.2</v>
          </cell>
          <cell r="J617">
            <v>848.85</v>
          </cell>
          <cell r="K617">
            <v>4028.04</v>
          </cell>
          <cell r="L617">
            <v>0</v>
          </cell>
          <cell r="M617">
            <v>848.84640000000002</v>
          </cell>
          <cell r="N617">
            <v>4028.0463999999997</v>
          </cell>
        </row>
        <row r="618">
          <cell r="B618" t="str">
            <v>2 S 04 111 52</v>
          </cell>
          <cell r="C618" t="str">
            <v>Boca BDTC D=1,20 m normal AC/BC/PC</v>
          </cell>
          <cell r="D618" t="str">
            <v>und</v>
          </cell>
          <cell r="E618" t="str">
            <v>4.519,94</v>
          </cell>
          <cell r="F618" t="str">
            <v>1.206,83</v>
          </cell>
          <cell r="G618" t="str">
            <v>5.726,77</v>
          </cell>
          <cell r="H618">
            <v>0</v>
          </cell>
          <cell r="I618">
            <v>4519.9399999999996</v>
          </cell>
          <cell r="J618">
            <v>1206.83</v>
          </cell>
          <cell r="K618">
            <v>5726.77</v>
          </cell>
          <cell r="L618">
            <v>0</v>
          </cell>
          <cell r="M618">
            <v>1206.8239799999999</v>
          </cell>
          <cell r="N618">
            <v>5726.7639799999997</v>
          </cell>
        </row>
        <row r="619">
          <cell r="B619" t="str">
            <v>2 S 04 111 53</v>
          </cell>
          <cell r="C619" t="str">
            <v>Boca BDTC D=1,50 m normal AC/BC/PC</v>
          </cell>
          <cell r="D619" t="str">
            <v>und</v>
          </cell>
          <cell r="E619" t="str">
            <v>7.714,75</v>
          </cell>
          <cell r="F619" t="str">
            <v>2.059,84</v>
          </cell>
          <cell r="G619" t="str">
            <v>9.774,59</v>
          </cell>
          <cell r="H619">
            <v>0</v>
          </cell>
          <cell r="I619">
            <v>7714.75</v>
          </cell>
          <cell r="J619">
            <v>2059.84</v>
          </cell>
          <cell r="K619">
            <v>9774.59</v>
          </cell>
          <cell r="L619">
            <v>0</v>
          </cell>
          <cell r="M619">
            <v>2059.8382500000002</v>
          </cell>
          <cell r="N619">
            <v>9774.5882500000007</v>
          </cell>
        </row>
        <row r="620">
          <cell r="B620" t="str">
            <v>2 S 04 111 55</v>
          </cell>
          <cell r="C620" t="str">
            <v>Boca BDTC D=1,00 m - esc=15 AC/BC/PC</v>
          </cell>
          <cell r="D620" t="str">
            <v>und</v>
          </cell>
          <cell r="E620" t="str">
            <v>3.321,21</v>
          </cell>
          <cell r="F620" t="str">
            <v>886,76</v>
          </cell>
          <cell r="G620" t="str">
            <v>4.207,97</v>
          </cell>
          <cell r="H620">
            <v>0</v>
          </cell>
          <cell r="I620">
            <v>3321.21</v>
          </cell>
          <cell r="J620">
            <v>886.76</v>
          </cell>
          <cell r="K620">
            <v>4207.97</v>
          </cell>
          <cell r="L620">
            <v>0</v>
          </cell>
          <cell r="M620">
            <v>886.76307000000008</v>
          </cell>
          <cell r="N620">
            <v>4207.97307</v>
          </cell>
        </row>
        <row r="621">
          <cell r="B621" t="str">
            <v>2 S 04 111 56</v>
          </cell>
          <cell r="C621" t="str">
            <v>Boca BDTC D=1,20 m - esc=15 AC/BC/PC</v>
          </cell>
          <cell r="D621" t="str">
            <v>und</v>
          </cell>
          <cell r="E621" t="str">
            <v>4.730,11</v>
          </cell>
          <cell r="F621" t="str">
            <v>1.262,94</v>
          </cell>
          <cell r="G621" t="str">
            <v>5.993,06</v>
          </cell>
          <cell r="H621">
            <v>0</v>
          </cell>
          <cell r="I621">
            <v>4730.1099999999997</v>
          </cell>
          <cell r="J621">
            <v>1262.94</v>
          </cell>
          <cell r="K621">
            <v>5993.06</v>
          </cell>
          <cell r="L621">
            <v>0</v>
          </cell>
          <cell r="M621">
            <v>1262.9393700000001</v>
          </cell>
          <cell r="N621">
            <v>5993.0493699999997</v>
          </cell>
        </row>
        <row r="622">
          <cell r="B622" t="str">
            <v>2 S 04 111 57</v>
          </cell>
          <cell r="C622" t="str">
            <v>Boca BDTC D=1,50 m - esc=15 AC/BC/PC</v>
          </cell>
          <cell r="D622" t="str">
            <v>und</v>
          </cell>
          <cell r="E622" t="str">
            <v>8.102,61</v>
          </cell>
          <cell r="F622" t="str">
            <v>2.163,40</v>
          </cell>
          <cell r="G622" t="str">
            <v>10.266,01</v>
          </cell>
          <cell r="H622">
            <v>0</v>
          </cell>
          <cell r="I622">
            <v>8102.61</v>
          </cell>
          <cell r="J622">
            <v>2163.4</v>
          </cell>
          <cell r="K622">
            <v>10266.01</v>
          </cell>
          <cell r="L622">
            <v>0</v>
          </cell>
          <cell r="M622">
            <v>2163.39687</v>
          </cell>
          <cell r="N622">
            <v>10266.006869999999</v>
          </cell>
        </row>
        <row r="623">
          <cell r="B623" t="str">
            <v>2 S 04 111 58</v>
          </cell>
          <cell r="C623" t="str">
            <v>Boca BDTC D=1,00 m - esc=30 AC/BC/PC</v>
          </cell>
          <cell r="D623" t="str">
            <v>und</v>
          </cell>
          <cell r="E623" t="str">
            <v>3.693,21</v>
          </cell>
          <cell r="F623" t="str">
            <v>986,09</v>
          </cell>
          <cell r="G623" t="str">
            <v>4.679,30</v>
          </cell>
          <cell r="H623">
            <v>0</v>
          </cell>
          <cell r="I623">
            <v>3693.21</v>
          </cell>
          <cell r="J623">
            <v>986.09</v>
          </cell>
          <cell r="K623">
            <v>4679.3</v>
          </cell>
          <cell r="L623">
            <v>0</v>
          </cell>
          <cell r="M623">
            <v>986.08707000000004</v>
          </cell>
          <cell r="N623">
            <v>4679.2970700000005</v>
          </cell>
        </row>
        <row r="624">
          <cell r="B624" t="str">
            <v>2 S 04 111 59</v>
          </cell>
          <cell r="C624" t="str">
            <v>Boca BDTC D=1,20 m - esc=30 AC/BC/PC</v>
          </cell>
          <cell r="D624" t="str">
            <v>und</v>
          </cell>
          <cell r="E624" t="str">
            <v>5.262,13</v>
          </cell>
          <cell r="F624" t="str">
            <v>1.404,99</v>
          </cell>
          <cell r="G624" t="str">
            <v>6.667,12</v>
          </cell>
          <cell r="H624">
            <v>0</v>
          </cell>
          <cell r="I624">
            <v>5262.13</v>
          </cell>
          <cell r="J624">
            <v>1404.99</v>
          </cell>
          <cell r="K624">
            <v>6667.12</v>
          </cell>
          <cell r="L624">
            <v>0</v>
          </cell>
          <cell r="M624">
            <v>1404.9887100000001</v>
          </cell>
          <cell r="N624">
            <v>6667.1187100000006</v>
          </cell>
        </row>
        <row r="625">
          <cell r="B625" t="str">
            <v>2 S 04 111 60</v>
          </cell>
          <cell r="C625" t="str">
            <v>Boca BDTC D=1,50 m - esc=30 AC/BC/PC</v>
          </cell>
          <cell r="D625" t="str">
            <v>und</v>
          </cell>
          <cell r="E625" t="str">
            <v>9.048,34</v>
          </cell>
          <cell r="F625" t="str">
            <v>2.415,91</v>
          </cell>
          <cell r="G625" t="str">
            <v>11.464,24</v>
          </cell>
          <cell r="H625">
            <v>0</v>
          </cell>
          <cell r="I625">
            <v>9048.34</v>
          </cell>
          <cell r="J625">
            <v>2415.91</v>
          </cell>
          <cell r="K625">
            <v>11464.24</v>
          </cell>
          <cell r="L625">
            <v>0</v>
          </cell>
          <cell r="M625">
            <v>2415.9067800000003</v>
          </cell>
          <cell r="N625">
            <v>11464.246780000001</v>
          </cell>
        </row>
        <row r="626">
          <cell r="B626" t="str">
            <v>2 S 04 111 61</v>
          </cell>
          <cell r="C626" t="str">
            <v>Boca BDTC D=1,00 m - esc=45 AC/BC/PC</v>
          </cell>
          <cell r="D626" t="str">
            <v>und</v>
          </cell>
          <cell r="E626" t="str">
            <v>4.556,08</v>
          </cell>
          <cell r="F626" t="str">
            <v>1.216,47</v>
          </cell>
          <cell r="G626" t="str">
            <v>5.772,55</v>
          </cell>
          <cell r="H626">
            <v>0</v>
          </cell>
          <cell r="I626">
            <v>4556.08</v>
          </cell>
          <cell r="J626">
            <v>1216.47</v>
          </cell>
          <cell r="K626">
            <v>5772.55</v>
          </cell>
          <cell r="L626">
            <v>0</v>
          </cell>
          <cell r="M626">
            <v>1216.47336</v>
          </cell>
          <cell r="N626">
            <v>5772.5533599999999</v>
          </cell>
        </row>
        <row r="627">
          <cell r="B627" t="str">
            <v>2 S 04 111 62</v>
          </cell>
          <cell r="C627" t="str">
            <v>Boca BDTC D=1,20 m - esc=45 AC/BC/PC</v>
          </cell>
          <cell r="D627" t="str">
            <v>und</v>
          </cell>
          <cell r="E627" t="str">
            <v>6.484,30</v>
          </cell>
          <cell r="F627" t="str">
            <v>1.731,31</v>
          </cell>
          <cell r="G627" t="str">
            <v>8.215,61</v>
          </cell>
          <cell r="H627">
            <v>0</v>
          </cell>
          <cell r="I627">
            <v>6484.3</v>
          </cell>
          <cell r="J627">
            <v>1731.31</v>
          </cell>
          <cell r="K627">
            <v>8215.61</v>
          </cell>
          <cell r="L627">
            <v>0</v>
          </cell>
          <cell r="M627">
            <v>1731.3081000000002</v>
          </cell>
          <cell r="N627">
            <v>8215.6081000000013</v>
          </cell>
        </row>
        <row r="628">
          <cell r="B628" t="str">
            <v>2 S 04 111 63</v>
          </cell>
          <cell r="C628" t="str">
            <v>Boca BDTC D=1,50 m - esc=45 AC/BC/PC</v>
          </cell>
          <cell r="D628" t="str">
            <v>und</v>
          </cell>
          <cell r="E628" t="str">
            <v>11.160,62</v>
          </cell>
          <cell r="F628" t="str">
            <v>2.979,88</v>
          </cell>
          <cell r="G628" t="str">
            <v>14.140,50</v>
          </cell>
          <cell r="H628">
            <v>0</v>
          </cell>
          <cell r="I628">
            <v>11160.62</v>
          </cell>
          <cell r="J628">
            <v>2979.88</v>
          </cell>
          <cell r="K628">
            <v>14140.5</v>
          </cell>
          <cell r="L628">
            <v>0</v>
          </cell>
          <cell r="M628">
            <v>2979.8855400000002</v>
          </cell>
          <cell r="N628">
            <v>14140.505540000002</v>
          </cell>
        </row>
        <row r="629">
          <cell r="B629" t="str">
            <v>2 S 04 120 01</v>
          </cell>
          <cell r="C629" t="str">
            <v>Corpo BTTC D=1,00m</v>
          </cell>
          <cell r="D629" t="str">
            <v>m</v>
          </cell>
          <cell r="E629" t="str">
            <v>1.802,53</v>
          </cell>
          <cell r="F629" t="str">
            <v>481,27</v>
          </cell>
          <cell r="G629" t="str">
            <v>2.283,80</v>
          </cell>
          <cell r="H629">
            <v>0</v>
          </cell>
          <cell r="I629">
            <v>1802.53</v>
          </cell>
          <cell r="J629">
            <v>481.27</v>
          </cell>
          <cell r="K629">
            <v>2283.8000000000002</v>
          </cell>
          <cell r="L629">
            <v>0</v>
          </cell>
          <cell r="M629">
            <v>481.27551</v>
          </cell>
          <cell r="N629">
            <v>2283.8055100000001</v>
          </cell>
        </row>
        <row r="630">
          <cell r="B630" t="str">
            <v>2 S 04 120 02</v>
          </cell>
          <cell r="C630" t="str">
            <v>Corpo BTTC D=1,20m</v>
          </cell>
          <cell r="D630" t="str">
            <v>m</v>
          </cell>
          <cell r="E630" t="str">
            <v>2.425,07</v>
          </cell>
          <cell r="F630" t="str">
            <v>647,49</v>
          </cell>
          <cell r="G630" t="str">
            <v>3.072,56</v>
          </cell>
          <cell r="H630">
            <v>0</v>
          </cell>
          <cell r="I630">
            <v>2425.0700000000002</v>
          </cell>
          <cell r="J630">
            <v>647.49</v>
          </cell>
          <cell r="K630">
            <v>3072.56</v>
          </cell>
          <cell r="L630">
            <v>0</v>
          </cell>
          <cell r="M630">
            <v>647.49369000000013</v>
          </cell>
          <cell r="N630">
            <v>3072.5636900000004</v>
          </cell>
        </row>
        <row r="631">
          <cell r="B631" t="str">
            <v>2 S 04 120 03</v>
          </cell>
          <cell r="C631" t="str">
            <v>Corpo BTTC D=1,50m</v>
          </cell>
          <cell r="D631" t="str">
            <v>m</v>
          </cell>
          <cell r="E631" t="str">
            <v>3.620,65</v>
          </cell>
          <cell r="F631" t="str">
            <v>966,71</v>
          </cell>
          <cell r="G631" t="str">
            <v>4.587,36</v>
          </cell>
          <cell r="H631">
            <v>0</v>
          </cell>
          <cell r="I631">
            <v>3620.65</v>
          </cell>
          <cell r="J631">
            <v>966.71</v>
          </cell>
          <cell r="K631">
            <v>4587.3599999999997</v>
          </cell>
          <cell r="L631">
            <v>0</v>
          </cell>
          <cell r="M631">
            <v>966.71355000000005</v>
          </cell>
          <cell r="N631">
            <v>4587.36355</v>
          </cell>
        </row>
        <row r="632">
          <cell r="B632" t="str">
            <v>2 S 04 120 51</v>
          </cell>
          <cell r="C632" t="str">
            <v>Corpo BTTC D=1,00 m AC/BC/PC</v>
          </cell>
          <cell r="D632" t="str">
            <v>m</v>
          </cell>
          <cell r="E632" t="str">
            <v>1.958,62</v>
          </cell>
          <cell r="F632" t="str">
            <v>522,95</v>
          </cell>
          <cell r="G632" t="str">
            <v>2.481,57</v>
          </cell>
          <cell r="H632">
            <v>0</v>
          </cell>
          <cell r="I632">
            <v>1958.62</v>
          </cell>
          <cell r="J632">
            <v>522.95000000000005</v>
          </cell>
          <cell r="K632">
            <v>2481.5700000000002</v>
          </cell>
          <cell r="L632">
            <v>0</v>
          </cell>
          <cell r="M632">
            <v>522.95154000000002</v>
          </cell>
          <cell r="N632">
            <v>2481.5715399999999</v>
          </cell>
        </row>
        <row r="633">
          <cell r="B633" t="str">
            <v>2 S 04 120 52</v>
          </cell>
          <cell r="C633" t="str">
            <v>Corpo BTTC D=1,20 m AC/BC/PC</v>
          </cell>
          <cell r="D633" t="str">
            <v>m</v>
          </cell>
          <cell r="E633" t="str">
            <v>2.632,13</v>
          </cell>
          <cell r="F633" t="str">
            <v>702,78</v>
          </cell>
          <cell r="G633" t="str">
            <v>3.334,91</v>
          </cell>
          <cell r="H633">
            <v>0</v>
          </cell>
          <cell r="I633">
            <v>2632.13</v>
          </cell>
          <cell r="J633">
            <v>702.78</v>
          </cell>
          <cell r="K633">
            <v>3334.91</v>
          </cell>
          <cell r="L633">
            <v>0</v>
          </cell>
          <cell r="M633">
            <v>702.77871000000005</v>
          </cell>
          <cell r="N633">
            <v>3334.9087100000002</v>
          </cell>
        </row>
        <row r="634">
          <cell r="B634" t="str">
            <v>2 S 04 120 53</v>
          </cell>
          <cell r="C634" t="str">
            <v>Corpo BTTC D=1,50 m AC/BC/PC</v>
          </cell>
          <cell r="D634" t="str">
            <v>m</v>
          </cell>
          <cell r="E634" t="str">
            <v>3.910,54</v>
          </cell>
          <cell r="F634" t="str">
            <v>1.044,12</v>
          </cell>
          <cell r="G634" t="str">
            <v>4.954,66</v>
          </cell>
          <cell r="H634">
            <v>0</v>
          </cell>
          <cell r="I634">
            <v>3910.54</v>
          </cell>
          <cell r="J634">
            <v>1044.1199999999999</v>
          </cell>
          <cell r="K634">
            <v>4954.66</v>
          </cell>
          <cell r="L634">
            <v>0</v>
          </cell>
          <cell r="M634">
            <v>1044.11418</v>
          </cell>
          <cell r="N634">
            <v>4954.6541799999995</v>
          </cell>
        </row>
        <row r="635">
          <cell r="B635" t="str">
            <v>2 S 04 121 01</v>
          </cell>
          <cell r="C635" t="str">
            <v>Boca BTTC D=1,00m normal</v>
          </cell>
          <cell r="D635" t="str">
            <v>und</v>
          </cell>
          <cell r="E635" t="str">
            <v>3.750,80</v>
          </cell>
          <cell r="F635" t="str">
            <v>1.001,46</v>
          </cell>
          <cell r="G635" t="str">
            <v>4.752,27</v>
          </cell>
          <cell r="H635">
            <v>0</v>
          </cell>
          <cell r="I635">
            <v>3750.8</v>
          </cell>
          <cell r="J635">
            <v>1001.46</v>
          </cell>
          <cell r="K635">
            <v>4752.2700000000004</v>
          </cell>
          <cell r="L635">
            <v>0</v>
          </cell>
          <cell r="M635">
            <v>1001.4636000000002</v>
          </cell>
          <cell r="N635">
            <v>4752.2636000000002</v>
          </cell>
        </row>
        <row r="636">
          <cell r="B636" t="str">
            <v>2 S 04 121 02</v>
          </cell>
          <cell r="C636" t="str">
            <v>Boca BTTC D=1,20m normal</v>
          </cell>
          <cell r="D636" t="str">
            <v>und</v>
          </cell>
          <cell r="E636" t="str">
            <v>5.298,31</v>
          </cell>
          <cell r="F636" t="str">
            <v>1.414,65</v>
          </cell>
          <cell r="G636" t="str">
            <v>6.712,96</v>
          </cell>
          <cell r="H636">
            <v>0</v>
          </cell>
          <cell r="I636">
            <v>5298.31</v>
          </cell>
          <cell r="J636">
            <v>1414.65</v>
          </cell>
          <cell r="K636">
            <v>6712.96</v>
          </cell>
          <cell r="L636">
            <v>0</v>
          </cell>
          <cell r="M636">
            <v>1414.6487700000002</v>
          </cell>
          <cell r="N636">
            <v>6712.9587700000011</v>
          </cell>
        </row>
        <row r="637">
          <cell r="B637" t="str">
            <v>2 S 04 121 03</v>
          </cell>
          <cell r="C637" t="str">
            <v>Boca BTTC D=1,50m normal</v>
          </cell>
          <cell r="D637" t="str">
            <v>und</v>
          </cell>
          <cell r="E637" t="str">
            <v>8.865,62</v>
          </cell>
          <cell r="F637" t="str">
            <v>2.367,12</v>
          </cell>
          <cell r="G637" t="str">
            <v>11.232,74</v>
          </cell>
          <cell r="H637">
            <v>0</v>
          </cell>
          <cell r="I637">
            <v>8865.6200000000008</v>
          </cell>
          <cell r="J637">
            <v>2367.12</v>
          </cell>
          <cell r="K637">
            <v>11232.74</v>
          </cell>
          <cell r="L637">
            <v>0</v>
          </cell>
          <cell r="M637">
            <v>2367.1205400000003</v>
          </cell>
          <cell r="N637">
            <v>11232.740540000001</v>
          </cell>
        </row>
        <row r="638">
          <cell r="B638" t="str">
            <v>2 S 04 121 04</v>
          </cell>
          <cell r="C638" t="str">
            <v>Boca BTTC D=1,00 m - esc.=15</v>
          </cell>
          <cell r="D638" t="str">
            <v>und</v>
          </cell>
          <cell r="E638" t="str">
            <v>3.908,43</v>
          </cell>
          <cell r="F638" t="str">
            <v>1.043,55</v>
          </cell>
          <cell r="G638" t="str">
            <v>4.951,98</v>
          </cell>
          <cell r="H638">
            <v>0</v>
          </cell>
          <cell r="I638">
            <v>3908.43</v>
          </cell>
          <cell r="J638">
            <v>1043.55</v>
          </cell>
          <cell r="K638">
            <v>4951.9799999999996</v>
          </cell>
          <cell r="L638">
            <v>0</v>
          </cell>
          <cell r="M638">
            <v>1043.55081</v>
          </cell>
          <cell r="N638">
            <v>4951.98081</v>
          </cell>
        </row>
        <row r="639">
          <cell r="B639" t="str">
            <v>2 S 04 121 05</v>
          </cell>
          <cell r="C639" t="str">
            <v>Boca BTTC D=1,20 m - esc.=15</v>
          </cell>
          <cell r="D639" t="str">
            <v>und</v>
          </cell>
          <cell r="E639" t="str">
            <v>5.532,54</v>
          </cell>
          <cell r="F639" t="str">
            <v>1.477,19</v>
          </cell>
          <cell r="G639" t="str">
            <v>7.009,73</v>
          </cell>
          <cell r="H639">
            <v>0</v>
          </cell>
          <cell r="I639">
            <v>5532.54</v>
          </cell>
          <cell r="J639">
            <v>1477.19</v>
          </cell>
          <cell r="K639">
            <v>7009.73</v>
          </cell>
          <cell r="L639">
            <v>0</v>
          </cell>
          <cell r="M639">
            <v>1477.1881800000001</v>
          </cell>
          <cell r="N639">
            <v>7009.7281800000001</v>
          </cell>
        </row>
        <row r="640">
          <cell r="B640" t="str">
            <v>2 S 04 121 06</v>
          </cell>
          <cell r="C640" t="str">
            <v>Boca BTTC D=1,50 m - esc.=15</v>
          </cell>
          <cell r="D640" t="str">
            <v>und</v>
          </cell>
          <cell r="E640" t="str">
            <v>9.265,57</v>
          </cell>
          <cell r="F640" t="str">
            <v>2.473,91</v>
          </cell>
          <cell r="G640" t="str">
            <v>11.739,47</v>
          </cell>
          <cell r="H640">
            <v>0</v>
          </cell>
          <cell r="I640">
            <v>9265.57</v>
          </cell>
          <cell r="J640">
            <v>2473.91</v>
          </cell>
          <cell r="K640">
            <v>11739.47</v>
          </cell>
          <cell r="L640">
            <v>0</v>
          </cell>
          <cell r="M640">
            <v>2473.9071899999999</v>
          </cell>
          <cell r="N640">
            <v>11739.47719</v>
          </cell>
        </row>
        <row r="641">
          <cell r="B641" t="str">
            <v>2 S 04 121 07</v>
          </cell>
          <cell r="C641" t="str">
            <v>Boca BTTC D=1,00 m - esc.=30</v>
          </cell>
          <cell r="D641" t="str">
            <v>und</v>
          </cell>
          <cell r="E641" t="str">
            <v>4.348,58</v>
          </cell>
          <cell r="F641" t="str">
            <v>1.161,07</v>
          </cell>
          <cell r="G641" t="str">
            <v>5.509,65</v>
          </cell>
          <cell r="H641">
            <v>0</v>
          </cell>
          <cell r="I641">
            <v>4348.58</v>
          </cell>
          <cell r="J641">
            <v>1161.07</v>
          </cell>
          <cell r="K641">
            <v>5509.65</v>
          </cell>
          <cell r="L641">
            <v>0</v>
          </cell>
          <cell r="M641">
            <v>1161.07086</v>
          </cell>
          <cell r="N641">
            <v>5509.6508599999997</v>
          </cell>
        </row>
        <row r="642">
          <cell r="B642" t="str">
            <v>2 S 04 121 08</v>
          </cell>
          <cell r="C642" t="str">
            <v>Boca BTTC D=1,20 m - esc.=30</v>
          </cell>
          <cell r="D642" t="str">
            <v>und</v>
          </cell>
          <cell r="E642" t="str">
            <v>6.151,81</v>
          </cell>
          <cell r="F642" t="str">
            <v>1.642,53</v>
          </cell>
          <cell r="G642" t="str">
            <v>7.794,34</v>
          </cell>
          <cell r="H642">
            <v>0</v>
          </cell>
          <cell r="I642">
            <v>6151.81</v>
          </cell>
          <cell r="J642">
            <v>1642.53</v>
          </cell>
          <cell r="K642">
            <v>7794.34</v>
          </cell>
          <cell r="L642">
            <v>0</v>
          </cell>
          <cell r="M642">
            <v>1642.5332700000001</v>
          </cell>
          <cell r="N642">
            <v>7794.3432700000003</v>
          </cell>
        </row>
        <row r="643">
          <cell r="B643" t="str">
            <v>2 S 04 121 09</v>
          </cell>
          <cell r="C643" t="str">
            <v>Boca BTTC D=1,50 m - esc.=30</v>
          </cell>
          <cell r="D643" t="str">
            <v>und</v>
          </cell>
          <cell r="E643" t="str">
            <v>10.329,45</v>
          </cell>
          <cell r="F643" t="str">
            <v>2.757,96</v>
          </cell>
          <cell r="G643" t="str">
            <v>13.087,42</v>
          </cell>
          <cell r="H643">
            <v>0</v>
          </cell>
          <cell r="I643">
            <v>10329.450000000001</v>
          </cell>
          <cell r="J643">
            <v>2757.96</v>
          </cell>
          <cell r="K643">
            <v>13087.42</v>
          </cell>
          <cell r="L643">
            <v>0</v>
          </cell>
          <cell r="M643">
            <v>2757.9631500000005</v>
          </cell>
          <cell r="N643">
            <v>13087.41315</v>
          </cell>
        </row>
        <row r="644">
          <cell r="B644" t="str">
            <v>2 S 04 121 10</v>
          </cell>
          <cell r="C644" t="str">
            <v>Boca BTTC D=1,00 m - esc.=45</v>
          </cell>
          <cell r="D644" t="str">
            <v>und</v>
          </cell>
          <cell r="E644" t="str">
            <v>5.340,05</v>
          </cell>
          <cell r="F644" t="str">
            <v>1.425,79</v>
          </cell>
          <cell r="G644" t="str">
            <v>6.765,85</v>
          </cell>
          <cell r="H644">
            <v>0</v>
          </cell>
          <cell r="I644">
            <v>5340.05</v>
          </cell>
          <cell r="J644">
            <v>1425.79</v>
          </cell>
          <cell r="K644">
            <v>6765.85</v>
          </cell>
          <cell r="L644">
            <v>0</v>
          </cell>
          <cell r="M644">
            <v>1425.7933500000001</v>
          </cell>
          <cell r="N644">
            <v>6765.8433500000001</v>
          </cell>
        </row>
        <row r="645">
          <cell r="B645" t="str">
            <v>2 S 04 121 11</v>
          </cell>
          <cell r="C645" t="str">
            <v>Boca BTTC D=1,20 m - esc.=45</v>
          </cell>
          <cell r="D645" t="str">
            <v>und</v>
          </cell>
          <cell r="E645" t="str">
            <v>7.557,80</v>
          </cell>
          <cell r="F645" t="str">
            <v>2.017,93</v>
          </cell>
          <cell r="G645" t="str">
            <v>9.575,73</v>
          </cell>
          <cell r="H645">
            <v>0</v>
          </cell>
          <cell r="I645">
            <v>7557.8</v>
          </cell>
          <cell r="J645">
            <v>2017.93</v>
          </cell>
          <cell r="K645">
            <v>9575.73</v>
          </cell>
          <cell r="L645">
            <v>0</v>
          </cell>
          <cell r="M645">
            <v>2017.9326000000001</v>
          </cell>
          <cell r="N645">
            <v>9575.7325999999994</v>
          </cell>
        </row>
        <row r="646">
          <cell r="B646" t="str">
            <v>2 S 04 121 12</v>
          </cell>
          <cell r="C646" t="str">
            <v>Boca BTTC D=1,50 m - esc.=45</v>
          </cell>
          <cell r="D646" t="str">
            <v>und</v>
          </cell>
          <cell r="E646" t="str">
            <v>12.754,05</v>
          </cell>
          <cell r="F646" t="str">
            <v>3.405,33</v>
          </cell>
          <cell r="G646" t="str">
            <v>16.159,38</v>
          </cell>
          <cell r="H646">
            <v>0</v>
          </cell>
          <cell r="I646">
            <v>12754.05</v>
          </cell>
          <cell r="J646">
            <v>3405.33</v>
          </cell>
          <cell r="K646">
            <v>16159.38</v>
          </cell>
          <cell r="L646">
            <v>0</v>
          </cell>
          <cell r="M646">
            <v>3405.3313499999999</v>
          </cell>
          <cell r="N646">
            <v>16159.38135</v>
          </cell>
        </row>
        <row r="647">
          <cell r="B647" t="str">
            <v>2 S 04 121 51</v>
          </cell>
          <cell r="C647" t="str">
            <v>Boca BTTC D=1,00 m normal AC/BC/PC</v>
          </cell>
          <cell r="D647" t="str">
            <v>und</v>
          </cell>
          <cell r="E647" t="str">
            <v>4.078,05</v>
          </cell>
          <cell r="F647" t="str">
            <v>1.088,84</v>
          </cell>
          <cell r="G647" t="str">
            <v>5.166,89</v>
          </cell>
          <cell r="H647">
            <v>0</v>
          </cell>
          <cell r="I647">
            <v>4078.05</v>
          </cell>
          <cell r="J647">
            <v>1088.8399999999999</v>
          </cell>
          <cell r="K647">
            <v>5166.8900000000003</v>
          </cell>
          <cell r="L647">
            <v>0</v>
          </cell>
          <cell r="M647">
            <v>1088.8393500000002</v>
          </cell>
          <cell r="N647">
            <v>5166.8893500000004</v>
          </cell>
        </row>
        <row r="648">
          <cell r="B648" t="str">
            <v>2 S 04 121 52</v>
          </cell>
          <cell r="C648" t="str">
            <v>Boca BTTC D=1,20 m normal AC/BC/PC</v>
          </cell>
          <cell r="D648" t="str">
            <v>und</v>
          </cell>
          <cell r="E648" t="str">
            <v>5.801,99</v>
          </cell>
          <cell r="F648" t="str">
            <v>1.549,13</v>
          </cell>
          <cell r="G648" t="str">
            <v>7.351,12</v>
          </cell>
          <cell r="H648">
            <v>0</v>
          </cell>
          <cell r="I648">
            <v>5801.99</v>
          </cell>
          <cell r="J648">
            <v>1549.13</v>
          </cell>
          <cell r="K648">
            <v>7351.12</v>
          </cell>
          <cell r="L648">
            <v>0</v>
          </cell>
          <cell r="M648">
            <v>1549.1313299999999</v>
          </cell>
          <cell r="N648">
            <v>7351.1213299999999</v>
          </cell>
        </row>
        <row r="649">
          <cell r="B649" t="str">
            <v>2 S 04 121 53</v>
          </cell>
          <cell r="C649" t="str">
            <v>Boca BTTC D=1,50 m normal AC/BC/PC</v>
          </cell>
          <cell r="D649" t="str">
            <v>und</v>
          </cell>
          <cell r="E649" t="str">
            <v>9.810,96</v>
          </cell>
          <cell r="F649" t="str">
            <v>2.619,53</v>
          </cell>
          <cell r="G649" t="str">
            <v>12.430,49</v>
          </cell>
          <cell r="H649">
            <v>0</v>
          </cell>
          <cell r="I649">
            <v>9810.9599999999991</v>
          </cell>
          <cell r="J649">
            <v>2619.5300000000002</v>
          </cell>
          <cell r="K649">
            <v>12430.49</v>
          </cell>
          <cell r="L649">
            <v>0</v>
          </cell>
          <cell r="M649">
            <v>2619.5263199999999</v>
          </cell>
          <cell r="N649">
            <v>12430.48632</v>
          </cell>
        </row>
        <row r="650">
          <cell r="B650" t="str">
            <v>2 S 04 121 54</v>
          </cell>
          <cell r="C650" t="str">
            <v>Boca BTTC D=1,00 m - esc=15 AC/BC/PC</v>
          </cell>
          <cell r="D650" t="str">
            <v>und</v>
          </cell>
          <cell r="E650" t="str">
            <v>4.249,68</v>
          </cell>
          <cell r="F650" t="str">
            <v>1.134,66</v>
          </cell>
          <cell r="G650" t="str">
            <v>5.384,34</v>
          </cell>
          <cell r="H650">
            <v>0</v>
          </cell>
          <cell r="I650">
            <v>4249.68</v>
          </cell>
          <cell r="J650">
            <v>1134.6600000000001</v>
          </cell>
          <cell r="K650">
            <v>5384.34</v>
          </cell>
          <cell r="L650">
            <v>0</v>
          </cell>
          <cell r="M650">
            <v>1134.6645600000002</v>
          </cell>
          <cell r="N650">
            <v>5384.3445600000005</v>
          </cell>
        </row>
        <row r="651">
          <cell r="B651" t="str">
            <v>2 S 04 121 55</v>
          </cell>
          <cell r="C651" t="str">
            <v>Boca BTTC D=1,20 m - esc=15 AC/BC/PC</v>
          </cell>
          <cell r="D651" t="str">
            <v>und</v>
          </cell>
          <cell r="E651" t="str">
            <v>6.059,16</v>
          </cell>
          <cell r="F651" t="str">
            <v>1.617,80</v>
          </cell>
          <cell r="G651" t="str">
            <v>7.676,96</v>
          </cell>
          <cell r="H651">
            <v>0</v>
          </cell>
          <cell r="I651">
            <v>6059.16</v>
          </cell>
          <cell r="J651">
            <v>1617.8</v>
          </cell>
          <cell r="K651">
            <v>7676.96</v>
          </cell>
          <cell r="L651">
            <v>0</v>
          </cell>
          <cell r="M651">
            <v>1617.7957200000001</v>
          </cell>
          <cell r="N651">
            <v>7676.9557199999999</v>
          </cell>
        </row>
        <row r="652">
          <cell r="B652" t="str">
            <v>2 S 04 121 56</v>
          </cell>
          <cell r="C652" t="str">
            <v>Boca BTTC D=1,50 m - esc=15 AC/BC/PC</v>
          </cell>
          <cell r="D652" t="str">
            <v>und</v>
          </cell>
          <cell r="E652" t="str">
            <v>10.254,72</v>
          </cell>
          <cell r="F652" t="str">
            <v>2.738,01</v>
          </cell>
          <cell r="G652" t="str">
            <v>12.992,73</v>
          </cell>
          <cell r="H652">
            <v>0</v>
          </cell>
          <cell r="I652">
            <v>10254.719999999999</v>
          </cell>
          <cell r="J652">
            <v>2738.01</v>
          </cell>
          <cell r="K652">
            <v>12992.73</v>
          </cell>
          <cell r="L652">
            <v>0</v>
          </cell>
          <cell r="M652">
            <v>2738.0102400000001</v>
          </cell>
          <cell r="N652">
            <v>12992.730239999999</v>
          </cell>
        </row>
        <row r="653">
          <cell r="B653" t="str">
            <v>2 S 04 121 57</v>
          </cell>
          <cell r="C653" t="str">
            <v>Boca BTTC D=1,00 m - esc=30 AC/BC/PC</v>
          </cell>
          <cell r="D653" t="str">
            <v>und</v>
          </cell>
          <cell r="E653" t="str">
            <v>4.728,65</v>
          </cell>
          <cell r="F653" t="str">
            <v>1.262,55</v>
          </cell>
          <cell r="G653" t="str">
            <v>5.991,19</v>
          </cell>
          <cell r="H653">
            <v>0</v>
          </cell>
          <cell r="I653">
            <v>4728.6499999999996</v>
          </cell>
          <cell r="J653">
            <v>1262.55</v>
          </cell>
          <cell r="K653">
            <v>5991.19</v>
          </cell>
          <cell r="L653">
            <v>0</v>
          </cell>
          <cell r="M653">
            <v>1262.54955</v>
          </cell>
          <cell r="N653">
            <v>5991.1995499999994</v>
          </cell>
        </row>
        <row r="654">
          <cell r="B654" t="str">
            <v>2 S 04 121 58</v>
          </cell>
          <cell r="C654" t="str">
            <v>Boca BTTC D=1,20 m - esc=30 AC/BC/PC</v>
          </cell>
          <cell r="D654" t="str">
            <v>und</v>
          </cell>
          <cell r="E654" t="str">
            <v>6.738,64</v>
          </cell>
          <cell r="F654" t="str">
            <v>1.799,22</v>
          </cell>
          <cell r="G654" t="str">
            <v>8.537,85</v>
          </cell>
          <cell r="H654">
            <v>0</v>
          </cell>
          <cell r="I654">
            <v>6738.64</v>
          </cell>
          <cell r="J654">
            <v>1799.22</v>
          </cell>
          <cell r="K654">
            <v>8537.85</v>
          </cell>
          <cell r="L654">
            <v>0</v>
          </cell>
          <cell r="M654">
            <v>1799.2168800000002</v>
          </cell>
          <cell r="N654">
            <v>8537.8568800000012</v>
          </cell>
        </row>
        <row r="655">
          <cell r="B655" t="str">
            <v>2 S 04 121 59</v>
          </cell>
          <cell r="C655" t="str">
            <v>Boca BTTC D=1,50 m - esc=30 AC/BC/PC</v>
          </cell>
          <cell r="D655" t="str">
            <v>und</v>
          </cell>
          <cell r="E655" t="str">
            <v>11.434,92</v>
          </cell>
          <cell r="F655" t="str">
            <v>3.053,12</v>
          </cell>
          <cell r="G655" t="str">
            <v>14.488,05</v>
          </cell>
          <cell r="H655">
            <v>0</v>
          </cell>
          <cell r="I655">
            <v>11434.92</v>
          </cell>
          <cell r="J655">
            <v>3053.12</v>
          </cell>
          <cell r="K655">
            <v>14488.05</v>
          </cell>
          <cell r="L655">
            <v>0</v>
          </cell>
          <cell r="M655">
            <v>3053.1236400000003</v>
          </cell>
          <cell r="N655">
            <v>14488.04364</v>
          </cell>
        </row>
        <row r="656">
          <cell r="B656" t="str">
            <v>2 S 04 121 60</v>
          </cell>
          <cell r="C656" t="str">
            <v>Boca BTTC D=1,00 m - esc=45 AC/BC/PC</v>
          </cell>
          <cell r="D656" t="str">
            <v>und</v>
          </cell>
          <cell r="E656" t="str">
            <v>5.809,01</v>
          </cell>
          <cell r="F656" t="str">
            <v>1.551,01</v>
          </cell>
          <cell r="G656" t="str">
            <v>7.360,02</v>
          </cell>
          <cell r="H656">
            <v>0</v>
          </cell>
          <cell r="I656">
            <v>5809.01</v>
          </cell>
          <cell r="J656">
            <v>1551.01</v>
          </cell>
          <cell r="K656">
            <v>7360.02</v>
          </cell>
          <cell r="L656">
            <v>0</v>
          </cell>
          <cell r="M656">
            <v>1551.0056700000002</v>
          </cell>
          <cell r="N656">
            <v>7360.0156700000007</v>
          </cell>
        </row>
        <row r="657">
          <cell r="B657" t="str">
            <v>2 S 04 121 61</v>
          </cell>
          <cell r="C657" t="str">
            <v>Boca BTTC D=1,20 m - esc=45 AC/BC/PC</v>
          </cell>
          <cell r="D657" t="str">
            <v>und</v>
          </cell>
          <cell r="E657" t="str">
            <v>8.283,41</v>
          </cell>
          <cell r="F657" t="str">
            <v>2.211,67</v>
          </cell>
          <cell r="G657" t="str">
            <v>10.495,09</v>
          </cell>
          <cell r="H657">
            <v>0</v>
          </cell>
          <cell r="I657">
            <v>8283.41</v>
          </cell>
          <cell r="J657">
            <v>2211.67</v>
          </cell>
          <cell r="K657">
            <v>10495.09</v>
          </cell>
          <cell r="L657">
            <v>0</v>
          </cell>
          <cell r="M657">
            <v>2211.67047</v>
          </cell>
          <cell r="N657">
            <v>10495.080470000001</v>
          </cell>
        </row>
        <row r="658">
          <cell r="B658" t="str">
            <v>2 S 04 121 62</v>
          </cell>
          <cell r="C658" t="str">
            <v>Boca BTTC D=1,50 m - esc=45 AC/BC/PC</v>
          </cell>
          <cell r="D658" t="str">
            <v>und</v>
          </cell>
          <cell r="E658" t="str">
            <v>14.128,09</v>
          </cell>
          <cell r="F658" t="str">
            <v>3.772,20</v>
          </cell>
          <cell r="G658" t="str">
            <v>17.900,29</v>
          </cell>
          <cell r="H658">
            <v>0</v>
          </cell>
          <cell r="I658">
            <v>14128.09</v>
          </cell>
          <cell r="J658">
            <v>3772.2</v>
          </cell>
          <cell r="K658">
            <v>17900.29</v>
          </cell>
          <cell r="L658">
            <v>0</v>
          </cell>
          <cell r="M658">
            <v>3772.2000300000004</v>
          </cell>
          <cell r="N658">
            <v>17900.29003</v>
          </cell>
        </row>
        <row r="659">
          <cell r="B659" t="str">
            <v>2 S 04 200 01</v>
          </cell>
          <cell r="C659" t="str">
            <v>Corpo BSCC 1,50 x 1,50 m alt. 0 a 1,00 m</v>
          </cell>
          <cell r="D659" t="str">
            <v>m</v>
          </cell>
          <cell r="E659" t="str">
            <v>1.427,00</v>
          </cell>
          <cell r="F659" t="str">
            <v>381,01</v>
          </cell>
          <cell r="G659" t="str">
            <v>1.808,01</v>
          </cell>
          <cell r="H659">
            <v>0</v>
          </cell>
          <cell r="I659">
            <v>1427</v>
          </cell>
          <cell r="J659">
            <v>381.01</v>
          </cell>
          <cell r="K659">
            <v>1808.01</v>
          </cell>
          <cell r="L659">
            <v>0</v>
          </cell>
          <cell r="M659">
            <v>381.00900000000001</v>
          </cell>
          <cell r="N659">
            <v>1808.009</v>
          </cell>
        </row>
        <row r="660">
          <cell r="B660" t="str">
            <v>2 S 04 200 02</v>
          </cell>
          <cell r="C660" t="str">
            <v>Corpo BSCC 2,00 x 2,00 m alt. 0 a 1,00 m</v>
          </cell>
          <cell r="D660" t="str">
            <v>m</v>
          </cell>
          <cell r="E660" t="str">
            <v>2.083,06</v>
          </cell>
          <cell r="F660" t="str">
            <v>556,18</v>
          </cell>
          <cell r="G660" t="str">
            <v>2.639,24</v>
          </cell>
          <cell r="H660">
            <v>0</v>
          </cell>
          <cell r="I660">
            <v>2083.06</v>
          </cell>
          <cell r="J660">
            <v>556.17999999999995</v>
          </cell>
          <cell r="K660">
            <v>2639.24</v>
          </cell>
          <cell r="L660">
            <v>0</v>
          </cell>
          <cell r="M660">
            <v>556.17701999999997</v>
          </cell>
          <cell r="N660">
            <v>2639.23702</v>
          </cell>
        </row>
        <row r="661">
          <cell r="B661" t="str">
            <v>2 S 04 200 03</v>
          </cell>
          <cell r="C661" t="str">
            <v>Corpo BSCC 2,50 x 2,50 m alt. 0 a 1,00 m</v>
          </cell>
          <cell r="D661" t="str">
            <v>m</v>
          </cell>
          <cell r="E661" t="str">
            <v>2.905,55</v>
          </cell>
          <cell r="F661" t="str">
            <v>775,78</v>
          </cell>
          <cell r="G661" t="str">
            <v>3.681,34</v>
          </cell>
          <cell r="H661">
            <v>0</v>
          </cell>
          <cell r="I661">
            <v>2905.55</v>
          </cell>
          <cell r="J661">
            <v>775.78</v>
          </cell>
          <cell r="K661">
            <v>3681.34</v>
          </cell>
          <cell r="L661">
            <v>0</v>
          </cell>
          <cell r="M661">
            <v>775.78185000000008</v>
          </cell>
          <cell r="N661">
            <v>3681.3318500000005</v>
          </cell>
        </row>
        <row r="662">
          <cell r="B662" t="str">
            <v>2 S 04 200 04</v>
          </cell>
          <cell r="C662" t="str">
            <v>Corpo BSCC 3,00 x 3,00 m alt. 0 a 1,00 m</v>
          </cell>
          <cell r="D662" t="str">
            <v>m</v>
          </cell>
          <cell r="E662" t="str">
            <v>3.817,89</v>
          </cell>
          <cell r="F662" t="str">
            <v>1.019,38</v>
          </cell>
          <cell r="G662" t="str">
            <v>4.837,26</v>
          </cell>
          <cell r="H662">
            <v>0</v>
          </cell>
          <cell r="I662">
            <v>3817.89</v>
          </cell>
          <cell r="J662">
            <v>1019.38</v>
          </cell>
          <cell r="K662">
            <v>4837.26</v>
          </cell>
          <cell r="L662">
            <v>0</v>
          </cell>
          <cell r="M662">
            <v>1019.37663</v>
          </cell>
          <cell r="N662">
            <v>4837.2666300000001</v>
          </cell>
        </row>
        <row r="663">
          <cell r="B663" t="str">
            <v>2 S 04 200 05</v>
          </cell>
          <cell r="C663" t="str">
            <v>Corpo BSCC 1,50 x 1,50 m alt. 1,00 a 2,50 m</v>
          </cell>
          <cell r="D663" t="str">
            <v>m</v>
          </cell>
          <cell r="E663" t="str">
            <v>1.273,52</v>
          </cell>
          <cell r="F663" t="str">
            <v>340,03</v>
          </cell>
          <cell r="G663" t="str">
            <v>1.613,55</v>
          </cell>
          <cell r="H663">
            <v>0</v>
          </cell>
          <cell r="I663">
            <v>1273.52</v>
          </cell>
          <cell r="J663">
            <v>340.03</v>
          </cell>
          <cell r="K663">
            <v>1613.55</v>
          </cell>
          <cell r="L663">
            <v>0</v>
          </cell>
          <cell r="M663">
            <v>340.02984000000004</v>
          </cell>
          <cell r="N663">
            <v>1613.5498400000001</v>
          </cell>
        </row>
        <row r="664">
          <cell r="B664" t="str">
            <v>2 S 04 200 06</v>
          </cell>
          <cell r="C664" t="str">
            <v>Corpo BSCC 2,00 x 2,00 m alt. 1,00 a 2,50 m</v>
          </cell>
          <cell r="D664" t="str">
            <v>m</v>
          </cell>
          <cell r="E664" t="str">
            <v>1.836,75</v>
          </cell>
          <cell r="F664" t="str">
            <v>490,41</v>
          </cell>
          <cell r="G664" t="str">
            <v>2.327,17</v>
          </cell>
          <cell r="H664">
            <v>0</v>
          </cell>
          <cell r="I664">
            <v>1836.75</v>
          </cell>
          <cell r="J664">
            <v>490.41</v>
          </cell>
          <cell r="K664">
            <v>2327.17</v>
          </cell>
          <cell r="L664">
            <v>0</v>
          </cell>
          <cell r="M664">
            <v>490.41225000000003</v>
          </cell>
          <cell r="N664">
            <v>2327.1622499999999</v>
          </cell>
        </row>
        <row r="665">
          <cell r="B665" t="str">
            <v>2 S 04 200 07</v>
          </cell>
          <cell r="C665" t="str">
            <v>Corpo BSCC 2,50 x 2,50 m alt. 1,00 a 2,50 m</v>
          </cell>
          <cell r="D665" t="str">
            <v>m</v>
          </cell>
          <cell r="E665" t="str">
            <v>2.744,01</v>
          </cell>
          <cell r="F665" t="str">
            <v>732,65</v>
          </cell>
          <cell r="G665" t="str">
            <v>3.476,66</v>
          </cell>
          <cell r="H665">
            <v>0</v>
          </cell>
          <cell r="I665">
            <v>2744.01</v>
          </cell>
          <cell r="J665">
            <v>732.65</v>
          </cell>
          <cell r="K665">
            <v>3476.66</v>
          </cell>
          <cell r="L665">
            <v>0</v>
          </cell>
          <cell r="M665">
            <v>732.6506700000001</v>
          </cell>
          <cell r="N665">
            <v>3476.6606700000002</v>
          </cell>
        </row>
        <row r="666">
          <cell r="B666" t="str">
            <v>2 S 04 200 08</v>
          </cell>
          <cell r="C666" t="str">
            <v>Corpo BSCC 3,00 x 3,00 m alt. 1,00 a 2,50 m</v>
          </cell>
          <cell r="D666" t="str">
            <v>m</v>
          </cell>
          <cell r="E666" t="str">
            <v>3.667,48</v>
          </cell>
          <cell r="F666" t="str">
            <v>979,22</v>
          </cell>
          <cell r="G666" t="str">
            <v>4.646,70</v>
          </cell>
          <cell r="H666">
            <v>0</v>
          </cell>
          <cell r="I666">
            <v>3667.48</v>
          </cell>
          <cell r="J666">
            <v>979.22</v>
          </cell>
          <cell r="K666">
            <v>4646.7</v>
          </cell>
          <cell r="L666">
            <v>0</v>
          </cell>
          <cell r="M666">
            <v>979.21716000000004</v>
          </cell>
          <cell r="N666">
            <v>4646.6971599999997</v>
          </cell>
        </row>
        <row r="667">
          <cell r="B667" t="str">
            <v>2 S 04 200 09</v>
          </cell>
          <cell r="C667" t="str">
            <v>Corpo BSCC 1,50 x 1,50 m alt. 2,50 a 5,00 m</v>
          </cell>
          <cell r="D667" t="str">
            <v>m</v>
          </cell>
          <cell r="E667" t="str">
            <v>1.398,41</v>
          </cell>
          <cell r="F667" t="str">
            <v>373,37</v>
          </cell>
          <cell r="G667" t="str">
            <v>1.771,78</v>
          </cell>
          <cell r="H667">
            <v>0</v>
          </cell>
          <cell r="I667">
            <v>1398.41</v>
          </cell>
          <cell r="J667">
            <v>373.37</v>
          </cell>
          <cell r="K667">
            <v>1771.78</v>
          </cell>
          <cell r="L667">
            <v>0</v>
          </cell>
          <cell r="M667">
            <v>373.37547000000006</v>
          </cell>
          <cell r="N667">
            <v>1771.7854700000003</v>
          </cell>
        </row>
        <row r="668">
          <cell r="B668" t="str">
            <v>2 S 04 200 10</v>
          </cell>
          <cell r="C668" t="str">
            <v>Corpo BSCC 2,00 x 2,00 m alt. 2,50 a 5,00 m</v>
          </cell>
          <cell r="D668" t="str">
            <v>m</v>
          </cell>
          <cell r="E668" t="str">
            <v>2.146,60</v>
          </cell>
          <cell r="F668" t="str">
            <v>573,14</v>
          </cell>
          <cell r="G668" t="str">
            <v>2.719,74</v>
          </cell>
          <cell r="H668">
            <v>0</v>
          </cell>
          <cell r="I668">
            <v>2146.6</v>
          </cell>
          <cell r="J668">
            <v>573.14</v>
          </cell>
          <cell r="K668">
            <v>2719.74</v>
          </cell>
          <cell r="L668">
            <v>0</v>
          </cell>
          <cell r="M668">
            <v>573.1422</v>
          </cell>
          <cell r="N668">
            <v>2719.7421999999997</v>
          </cell>
        </row>
        <row r="669">
          <cell r="B669" t="str">
            <v>2 S 04 200 11</v>
          </cell>
          <cell r="C669" t="str">
            <v>Corpo BSCC 2,50 x 2,50 m alt. 2,50 a 5,00 m</v>
          </cell>
          <cell r="D669" t="str">
            <v>m</v>
          </cell>
          <cell r="E669" t="str">
            <v>3.201,75</v>
          </cell>
          <cell r="F669" t="str">
            <v>854,87</v>
          </cell>
          <cell r="G669" t="str">
            <v>4.056,62</v>
          </cell>
          <cell r="H669">
            <v>0</v>
          </cell>
          <cell r="I669">
            <v>3201.75</v>
          </cell>
          <cell r="J669">
            <v>854.87</v>
          </cell>
          <cell r="K669">
            <v>4056.62</v>
          </cell>
          <cell r="L669">
            <v>0</v>
          </cell>
          <cell r="M669">
            <v>854.86725000000001</v>
          </cell>
          <cell r="N669">
            <v>4056.6172500000002</v>
          </cell>
        </row>
        <row r="670">
          <cell r="B670" t="str">
            <v>2 S 04 200 12</v>
          </cell>
          <cell r="C670" t="str">
            <v>Corpo BSCC 3,00 x 3,00 m alt. 2,50 a 5,00 m</v>
          </cell>
          <cell r="D670" t="str">
            <v>m</v>
          </cell>
          <cell r="E670" t="str">
            <v>4.557,54</v>
          </cell>
          <cell r="F670" t="str">
            <v>1.216,86</v>
          </cell>
          <cell r="G670" t="str">
            <v>5.774,41</v>
          </cell>
          <cell r="H670">
            <v>0</v>
          </cell>
          <cell r="I670">
            <v>4557.54</v>
          </cell>
          <cell r="J670">
            <v>1216.8599999999999</v>
          </cell>
          <cell r="K670">
            <v>5774.41</v>
          </cell>
          <cell r="L670">
            <v>0</v>
          </cell>
          <cell r="M670">
            <v>1216.8631800000001</v>
          </cell>
          <cell r="N670">
            <v>5774.4031800000002</v>
          </cell>
        </row>
        <row r="671">
          <cell r="B671" t="str">
            <v>2 S 04 200 13</v>
          </cell>
          <cell r="C671" t="str">
            <v>Corpo BSCC 1,50 x 1,50 m alt. 5,00 a 7,50 m</v>
          </cell>
          <cell r="D671" t="str">
            <v>m</v>
          </cell>
          <cell r="E671" t="str">
            <v>1.619,00</v>
          </cell>
          <cell r="F671" t="str">
            <v>432,27</v>
          </cell>
          <cell r="G671" t="str">
            <v>2.051,28</v>
          </cell>
          <cell r="H671">
            <v>0</v>
          </cell>
          <cell r="I671">
            <v>1619</v>
          </cell>
          <cell r="J671">
            <v>432.27</v>
          </cell>
          <cell r="K671">
            <v>2051.2800000000002</v>
          </cell>
          <cell r="L671">
            <v>0</v>
          </cell>
          <cell r="M671">
            <v>432.27300000000002</v>
          </cell>
          <cell r="N671">
            <v>2051.2730000000001</v>
          </cell>
        </row>
        <row r="672">
          <cell r="B672" t="str">
            <v>2 S 04 200 14</v>
          </cell>
          <cell r="C672" t="str">
            <v>Corpo BSCC 2,00 x 2,00 m alt. 5,00 a 7,50 m</v>
          </cell>
          <cell r="D672" t="str">
            <v>m</v>
          </cell>
          <cell r="E672" t="str">
            <v>2.433,64</v>
          </cell>
          <cell r="F672" t="str">
            <v>649,78</v>
          </cell>
          <cell r="G672" t="str">
            <v>3.083,42</v>
          </cell>
          <cell r="H672">
            <v>0</v>
          </cell>
          <cell r="I672">
            <v>2433.64</v>
          </cell>
          <cell r="J672">
            <v>649.78</v>
          </cell>
          <cell r="K672">
            <v>3083.42</v>
          </cell>
          <cell r="L672">
            <v>0</v>
          </cell>
          <cell r="M672">
            <v>649.78188</v>
          </cell>
          <cell r="N672">
            <v>3083.4218799999999</v>
          </cell>
        </row>
        <row r="673">
          <cell r="B673" t="str">
            <v>2 S 04 200 15</v>
          </cell>
          <cell r="C673" t="str">
            <v>Corpo BSCC 2,50 x 2,50 m alt. 5,00 a 7,50 m</v>
          </cell>
          <cell r="D673" t="str">
            <v>m</v>
          </cell>
          <cell r="E673" t="str">
            <v>3.542,98</v>
          </cell>
          <cell r="F673" t="str">
            <v>945,98</v>
          </cell>
          <cell r="G673" t="str">
            <v>4.488,96</v>
          </cell>
          <cell r="H673">
            <v>0</v>
          </cell>
          <cell r="I673">
            <v>3542.98</v>
          </cell>
          <cell r="J673">
            <v>945.98</v>
          </cell>
          <cell r="K673">
            <v>4488.96</v>
          </cell>
          <cell r="L673">
            <v>0</v>
          </cell>
          <cell r="M673">
            <v>945.97566000000006</v>
          </cell>
          <cell r="N673">
            <v>4488.9556599999996</v>
          </cell>
        </row>
        <row r="674">
          <cell r="B674" t="str">
            <v>2 S 04 200 16</v>
          </cell>
          <cell r="C674" t="str">
            <v>Corpo BSCC 3,00 x 3,00 m alt. 5,00 a 7,50 m</v>
          </cell>
          <cell r="D674" t="str">
            <v>m</v>
          </cell>
          <cell r="E674" t="str">
            <v>5.008,49</v>
          </cell>
          <cell r="F674" t="str">
            <v>1.337,27</v>
          </cell>
          <cell r="G674" t="str">
            <v>6.345,76</v>
          </cell>
          <cell r="H674">
            <v>0</v>
          </cell>
          <cell r="I674">
            <v>5008.49</v>
          </cell>
          <cell r="J674">
            <v>1337.27</v>
          </cell>
          <cell r="K674">
            <v>6345.76</v>
          </cell>
          <cell r="L674">
            <v>0</v>
          </cell>
          <cell r="M674">
            <v>1337.26683</v>
          </cell>
          <cell r="N674">
            <v>6345.7568300000003</v>
          </cell>
        </row>
        <row r="675">
          <cell r="B675" t="str">
            <v>2 S 04 200 17</v>
          </cell>
          <cell r="C675" t="str">
            <v>Corpo BSCC 1,50 x 1,50 m alt. 7,50 a 10,00 m</v>
          </cell>
          <cell r="D675" t="str">
            <v>m</v>
          </cell>
          <cell r="E675" t="str">
            <v>1.825,10</v>
          </cell>
          <cell r="F675" t="str">
            <v>487,30</v>
          </cell>
          <cell r="G675" t="str">
            <v>2.312,41</v>
          </cell>
          <cell r="H675">
            <v>0</v>
          </cell>
          <cell r="I675">
            <v>1825.1</v>
          </cell>
          <cell r="J675">
            <v>487.3</v>
          </cell>
          <cell r="K675">
            <v>2312.41</v>
          </cell>
          <cell r="L675">
            <v>0</v>
          </cell>
          <cell r="M675">
            <v>487.30169999999998</v>
          </cell>
          <cell r="N675">
            <v>2312.4016999999999</v>
          </cell>
        </row>
        <row r="676">
          <cell r="B676" t="str">
            <v>2 S 04 200 18</v>
          </cell>
          <cell r="C676" t="str">
            <v>Corpo BSCC 2,00 x 2,00 m alt. 7,50 a 10,00 m</v>
          </cell>
          <cell r="D676" t="str">
            <v>m</v>
          </cell>
          <cell r="E676" t="str">
            <v>2.708,69</v>
          </cell>
          <cell r="F676" t="str">
            <v>723,22</v>
          </cell>
          <cell r="G676" t="str">
            <v>3.431,91</v>
          </cell>
          <cell r="H676">
            <v>0</v>
          </cell>
          <cell r="I676">
            <v>2708.69</v>
          </cell>
          <cell r="J676">
            <v>723.22</v>
          </cell>
          <cell r="K676">
            <v>3431.91</v>
          </cell>
          <cell r="L676">
            <v>0</v>
          </cell>
          <cell r="M676">
            <v>723.22023000000002</v>
          </cell>
          <cell r="N676">
            <v>3431.91023</v>
          </cell>
        </row>
        <row r="677">
          <cell r="B677" t="str">
            <v>2 S 04 200 19</v>
          </cell>
          <cell r="C677" t="str">
            <v>Corpo BSCC 2,50 x 2,50 m alt. 7,50 a 10,00 m</v>
          </cell>
          <cell r="D677" t="str">
            <v>m</v>
          </cell>
          <cell r="E677" t="str">
            <v>3.954,60</v>
          </cell>
          <cell r="F677" t="str">
            <v>1.055,88</v>
          </cell>
          <cell r="G677" t="str">
            <v>5.010,48</v>
          </cell>
          <cell r="H677">
            <v>0</v>
          </cell>
          <cell r="I677">
            <v>3954.6</v>
          </cell>
          <cell r="J677">
            <v>1055.8800000000001</v>
          </cell>
          <cell r="K677">
            <v>5010.4799999999996</v>
          </cell>
          <cell r="L677">
            <v>0</v>
          </cell>
          <cell r="M677">
            <v>1055.8782000000001</v>
          </cell>
          <cell r="N677">
            <v>5010.4781999999996</v>
          </cell>
        </row>
        <row r="678">
          <cell r="B678" t="str">
            <v>2 S 04 200 20</v>
          </cell>
          <cell r="C678" t="str">
            <v>Corpo BSCC 3,00 x 3,00 m alt. 7,50 a 10,00 m</v>
          </cell>
          <cell r="D678" t="str">
            <v>m</v>
          </cell>
          <cell r="E678" t="str">
            <v>5.454,16</v>
          </cell>
          <cell r="F678" t="str">
            <v>1.456,26</v>
          </cell>
          <cell r="G678" t="str">
            <v>6.910,42</v>
          </cell>
          <cell r="H678">
            <v>0</v>
          </cell>
          <cell r="I678">
            <v>5454.16</v>
          </cell>
          <cell r="J678">
            <v>1456.26</v>
          </cell>
          <cell r="K678">
            <v>6910.42</v>
          </cell>
          <cell r="L678">
            <v>0</v>
          </cell>
          <cell r="M678">
            <v>1456.26072</v>
          </cell>
          <cell r="N678">
            <v>6910.4207200000001</v>
          </cell>
        </row>
        <row r="679">
          <cell r="B679" t="str">
            <v>2 S 04 200 21</v>
          </cell>
          <cell r="C679" t="str">
            <v>Corpo BSCC 1,50 x 1,50 m alt. 10,00 a 12,50 m</v>
          </cell>
          <cell r="D679" t="str">
            <v>m</v>
          </cell>
          <cell r="E679" t="str">
            <v>1.910,85</v>
          </cell>
          <cell r="F679" t="str">
            <v>510,20</v>
          </cell>
          <cell r="G679" t="str">
            <v>2.421,05</v>
          </cell>
          <cell r="H679">
            <v>0</v>
          </cell>
          <cell r="I679">
            <v>1910.85</v>
          </cell>
          <cell r="J679">
            <v>510.2</v>
          </cell>
          <cell r="K679">
            <v>2421.0500000000002</v>
          </cell>
          <cell r="L679">
            <v>0</v>
          </cell>
          <cell r="M679">
            <v>510.19695000000002</v>
          </cell>
          <cell r="N679">
            <v>2421.0469499999999</v>
          </cell>
        </row>
        <row r="680">
          <cell r="B680" t="str">
            <v>2 S 04 200 22</v>
          </cell>
          <cell r="C680" t="str">
            <v>Corpo BSCC 2,00 x 2,00 m alt. 10,00 a 12,50 m</v>
          </cell>
          <cell r="D680" t="str">
            <v>m</v>
          </cell>
          <cell r="E680" t="str">
            <v>2.985,54</v>
          </cell>
          <cell r="F680" t="str">
            <v>797,14</v>
          </cell>
          <cell r="G680" t="str">
            <v>3.782,67</v>
          </cell>
          <cell r="H680">
            <v>0</v>
          </cell>
          <cell r="I680">
            <v>2985.54</v>
          </cell>
          <cell r="J680">
            <v>797.14</v>
          </cell>
          <cell r="K680">
            <v>3782.67</v>
          </cell>
          <cell r="L680">
            <v>0</v>
          </cell>
          <cell r="M680">
            <v>797.13918000000001</v>
          </cell>
          <cell r="N680">
            <v>3782.6791800000001</v>
          </cell>
        </row>
        <row r="681">
          <cell r="B681" t="str">
            <v>2 S 04 200 23</v>
          </cell>
          <cell r="C681" t="str">
            <v>Corpo BSCC 2,50 x 2,50 m alt. 10,00 a 12,50 m</v>
          </cell>
          <cell r="D681" t="str">
            <v>m</v>
          </cell>
          <cell r="E681" t="str">
            <v>4.286,86</v>
          </cell>
          <cell r="F681" t="str">
            <v>1.144,59</v>
          </cell>
          <cell r="G681" t="str">
            <v>5.431,45</v>
          </cell>
          <cell r="H681">
            <v>0</v>
          </cell>
          <cell r="I681">
            <v>4286.8599999999997</v>
          </cell>
          <cell r="J681">
            <v>1144.5899999999999</v>
          </cell>
          <cell r="K681">
            <v>5431.45</v>
          </cell>
          <cell r="L681">
            <v>0</v>
          </cell>
          <cell r="M681">
            <v>1144.5916199999999</v>
          </cell>
          <cell r="N681">
            <v>5431.4516199999998</v>
          </cell>
        </row>
        <row r="682">
          <cell r="B682" t="str">
            <v>2 S 04 200 24</v>
          </cell>
          <cell r="C682" t="str">
            <v>Corpo BSCC 3,00 a 3,00 m alt. 10,00 a 12,50 m</v>
          </cell>
          <cell r="D682" t="str">
            <v>m</v>
          </cell>
          <cell r="E682" t="str">
            <v>5.993,49</v>
          </cell>
          <cell r="F682" t="str">
            <v>1.600,26</v>
          </cell>
          <cell r="G682" t="str">
            <v>7.593,75</v>
          </cell>
          <cell r="H682">
            <v>0</v>
          </cell>
          <cell r="I682">
            <v>5993.49</v>
          </cell>
          <cell r="J682">
            <v>1600.26</v>
          </cell>
          <cell r="K682">
            <v>7593.75</v>
          </cell>
          <cell r="L682">
            <v>0</v>
          </cell>
          <cell r="M682">
            <v>1600.2618300000001</v>
          </cell>
          <cell r="N682">
            <v>7593.7518300000002</v>
          </cell>
        </row>
        <row r="683">
          <cell r="B683" t="str">
            <v>2 S 04 200 25</v>
          </cell>
          <cell r="C683" t="str">
            <v>Corpo BSCC 1,50 x 1,50 m alt. 12,50 a 15,00 m</v>
          </cell>
          <cell r="D683" t="str">
            <v>m</v>
          </cell>
          <cell r="E683" t="str">
            <v>2.025,24</v>
          </cell>
          <cell r="F683" t="str">
            <v>540,74</v>
          </cell>
          <cell r="G683" t="str">
            <v>2.565,98</v>
          </cell>
          <cell r="H683">
            <v>0</v>
          </cell>
          <cell r="I683">
            <v>2025.24</v>
          </cell>
          <cell r="J683">
            <v>540.74</v>
          </cell>
          <cell r="K683">
            <v>2565.98</v>
          </cell>
          <cell r="L683">
            <v>0</v>
          </cell>
          <cell r="M683">
            <v>540.73908000000006</v>
          </cell>
          <cell r="N683">
            <v>2565.9790800000001</v>
          </cell>
        </row>
        <row r="684">
          <cell r="B684" t="str">
            <v>2 S 04 200 26</v>
          </cell>
          <cell r="C684" t="str">
            <v>Corpo BSCC 2,00 a 2,00 m alt. 12,50 a 15,00 m</v>
          </cell>
          <cell r="D684" t="str">
            <v>m</v>
          </cell>
          <cell r="E684" t="str">
            <v>3.239,26</v>
          </cell>
          <cell r="F684" t="str">
            <v>864,88</v>
          </cell>
          <cell r="G684" t="str">
            <v>4.104,14</v>
          </cell>
          <cell r="H684">
            <v>0</v>
          </cell>
          <cell r="I684">
            <v>3239.26</v>
          </cell>
          <cell r="J684">
            <v>864.88</v>
          </cell>
          <cell r="K684">
            <v>4104.1400000000003</v>
          </cell>
          <cell r="L684">
            <v>0</v>
          </cell>
          <cell r="M684">
            <v>864.88242000000014</v>
          </cell>
          <cell r="N684">
            <v>4104.1424200000001</v>
          </cell>
        </row>
        <row r="685">
          <cell r="B685" t="str">
            <v>2 S 04 200 27</v>
          </cell>
          <cell r="C685" t="str">
            <v>Corpo BSCC 2,50 x 2,50 m alt. 12,50 a 15,00 m</v>
          </cell>
          <cell r="D685" t="str">
            <v>m</v>
          </cell>
          <cell r="E685" t="str">
            <v>4.797,03</v>
          </cell>
          <cell r="F685" t="str">
            <v>1.280,81</v>
          </cell>
          <cell r="G685" t="str">
            <v>6.077,83</v>
          </cell>
          <cell r="H685">
            <v>0</v>
          </cell>
          <cell r="I685">
            <v>4797.03</v>
          </cell>
          <cell r="J685">
            <v>1280.81</v>
          </cell>
          <cell r="K685">
            <v>6077.83</v>
          </cell>
          <cell r="L685">
            <v>0</v>
          </cell>
          <cell r="M685">
            <v>1280.80701</v>
          </cell>
          <cell r="N685">
            <v>6077.8370099999993</v>
          </cell>
        </row>
        <row r="686">
          <cell r="B686" t="str">
            <v>2 S 04 200 28</v>
          </cell>
          <cell r="C686" t="str">
            <v>Corpo BSCC 3,00 x 3,00 m alt. 12,50 a 15,00 m</v>
          </cell>
          <cell r="D686" t="str">
            <v>m</v>
          </cell>
          <cell r="E686" t="str">
            <v>6.413,15</v>
          </cell>
          <cell r="F686" t="str">
            <v>1.712,31</v>
          </cell>
          <cell r="G686" t="str">
            <v>8.125,47</v>
          </cell>
          <cell r="H686">
            <v>0</v>
          </cell>
          <cell r="I686">
            <v>6413.15</v>
          </cell>
          <cell r="J686">
            <v>1712.31</v>
          </cell>
          <cell r="K686">
            <v>8125.47</v>
          </cell>
          <cell r="L686">
            <v>0</v>
          </cell>
          <cell r="M686">
            <v>1712.31105</v>
          </cell>
          <cell r="N686">
            <v>8125.4610499999999</v>
          </cell>
        </row>
        <row r="687">
          <cell r="B687" t="str">
            <v>2 S 04 200 51</v>
          </cell>
          <cell r="C687" t="str">
            <v>Corpo BSCC 1,50 x 1,50 m alt. 0 a 1,00 m AC/BC</v>
          </cell>
          <cell r="D687" t="str">
            <v>m</v>
          </cell>
          <cell r="E687" t="str">
            <v>1.506,36</v>
          </cell>
          <cell r="F687" t="str">
            <v>402,20</v>
          </cell>
          <cell r="G687" t="str">
            <v>1.908,56</v>
          </cell>
          <cell r="H687">
            <v>0</v>
          </cell>
          <cell r="I687">
            <v>1506.36</v>
          </cell>
          <cell r="J687">
            <v>402.2</v>
          </cell>
          <cell r="K687">
            <v>1908.56</v>
          </cell>
          <cell r="L687">
            <v>0</v>
          </cell>
          <cell r="M687">
            <v>402.19812000000002</v>
          </cell>
          <cell r="N687">
            <v>1908.5581199999999</v>
          </cell>
        </row>
        <row r="688">
          <cell r="B688" t="str">
            <v>2 S 04 200 52</v>
          </cell>
          <cell r="C688" t="str">
            <v>Corpo BSCC 2,00 x 2,00 m alt. 0 a 1,00 m AC/BC</v>
          </cell>
          <cell r="D688" t="str">
            <v>m</v>
          </cell>
          <cell r="E688" t="str">
            <v>2.173,09</v>
          </cell>
          <cell r="F688" t="str">
            <v>580,21</v>
          </cell>
          <cell r="G688" t="str">
            <v>2.753,30</v>
          </cell>
          <cell r="H688">
            <v>0</v>
          </cell>
          <cell r="I688">
            <v>2173.09</v>
          </cell>
          <cell r="J688">
            <v>580.21</v>
          </cell>
          <cell r="K688">
            <v>2753.3</v>
          </cell>
          <cell r="L688">
            <v>0</v>
          </cell>
          <cell r="M688">
            <v>580.21503000000007</v>
          </cell>
          <cell r="N688">
            <v>2753.3050300000004</v>
          </cell>
        </row>
        <row r="689">
          <cell r="B689" t="str">
            <v>2 S 04 200 53</v>
          </cell>
          <cell r="C689" t="str">
            <v>Corpo BSCC 2,50 x 2,50 m alt. 0 a 1,00 m AC/BC</v>
          </cell>
          <cell r="D689" t="str">
            <v>m</v>
          </cell>
          <cell r="E689" t="str">
            <v>3.046,54</v>
          </cell>
          <cell r="F689" t="str">
            <v>813,43</v>
          </cell>
          <cell r="G689" t="str">
            <v>3.859,97</v>
          </cell>
          <cell r="H689">
            <v>0</v>
          </cell>
          <cell r="I689">
            <v>3046.54</v>
          </cell>
          <cell r="J689">
            <v>813.43</v>
          </cell>
          <cell r="K689">
            <v>3859.97</v>
          </cell>
          <cell r="L689">
            <v>0</v>
          </cell>
          <cell r="M689">
            <v>813.42618000000004</v>
          </cell>
          <cell r="N689">
            <v>3859.9661799999999</v>
          </cell>
        </row>
        <row r="690">
          <cell r="B690" t="str">
            <v>2 S 04 200 54</v>
          </cell>
          <cell r="C690" t="str">
            <v>Corpo BSCC 3,00 x 3,00 m alt. 0 a 1,00 m AC/BC</v>
          </cell>
          <cell r="D690" t="str">
            <v>m</v>
          </cell>
          <cell r="E690" t="str">
            <v>4.022,53</v>
          </cell>
          <cell r="F690" t="str">
            <v>1.074,02</v>
          </cell>
          <cell r="G690" t="str">
            <v>5.096,54</v>
          </cell>
          <cell r="H690">
            <v>0</v>
          </cell>
          <cell r="I690">
            <v>4022.53</v>
          </cell>
          <cell r="J690">
            <v>1074.02</v>
          </cell>
          <cell r="K690">
            <v>5096.54</v>
          </cell>
          <cell r="L690">
            <v>0</v>
          </cell>
          <cell r="M690">
            <v>1074.0155100000002</v>
          </cell>
          <cell r="N690">
            <v>5096.5455099999999</v>
          </cell>
        </row>
        <row r="691">
          <cell r="B691" t="str">
            <v>2 S 04 200 55</v>
          </cell>
          <cell r="C691" t="str">
            <v>Corpo BSCC 1,50 x 1,50 m alt. 1,00 a 2,50 m AC/BC</v>
          </cell>
          <cell r="D691" t="str">
            <v>m</v>
          </cell>
          <cell r="E691" t="str">
            <v>1.342,56</v>
          </cell>
          <cell r="F691" t="str">
            <v>358,46</v>
          </cell>
          <cell r="G691" t="str">
            <v>1.701,03</v>
          </cell>
          <cell r="H691">
            <v>0</v>
          </cell>
          <cell r="I691">
            <v>1342.56</v>
          </cell>
          <cell r="J691">
            <v>358.46</v>
          </cell>
          <cell r="K691">
            <v>1701.03</v>
          </cell>
          <cell r="L691">
            <v>0</v>
          </cell>
          <cell r="M691">
            <v>358.46352000000002</v>
          </cell>
          <cell r="N691">
            <v>1701.02352</v>
          </cell>
        </row>
        <row r="692">
          <cell r="B692" t="str">
            <v>2 S 04 200 56</v>
          </cell>
          <cell r="C692" t="str">
            <v>Corpo BSCC 2,00 x 2,00 m alt. 1,00 a 2,50 m AC/BC</v>
          </cell>
          <cell r="D692" t="str">
            <v>m</v>
          </cell>
          <cell r="E692" t="str">
            <v>1.925,43</v>
          </cell>
          <cell r="F692" t="str">
            <v>514,09</v>
          </cell>
          <cell r="G692" t="str">
            <v>2.439,52</v>
          </cell>
          <cell r="H692">
            <v>0</v>
          </cell>
          <cell r="I692">
            <v>1925.43</v>
          </cell>
          <cell r="J692">
            <v>514.09</v>
          </cell>
          <cell r="K692">
            <v>2439.52</v>
          </cell>
          <cell r="L692">
            <v>0</v>
          </cell>
          <cell r="M692">
            <v>514.08981000000006</v>
          </cell>
          <cell r="N692">
            <v>2439.5198100000002</v>
          </cell>
        </row>
        <row r="693">
          <cell r="B693" t="str">
            <v>2 S 04 200 57</v>
          </cell>
          <cell r="C693" t="str">
            <v>Corpo BSCC 2,50 x 2,50 m alt. 1,00 a 2,50 m AC/BC</v>
          </cell>
          <cell r="D693" t="str">
            <v>m</v>
          </cell>
          <cell r="E693" t="str">
            <v>2.885,00</v>
          </cell>
          <cell r="F693" t="str">
            <v>770,30</v>
          </cell>
          <cell r="G693" t="str">
            <v>3.655,30</v>
          </cell>
          <cell r="H693">
            <v>0</v>
          </cell>
          <cell r="I693">
            <v>2885</v>
          </cell>
          <cell r="J693">
            <v>770.3</v>
          </cell>
          <cell r="K693">
            <v>3655.3</v>
          </cell>
          <cell r="L693">
            <v>0</v>
          </cell>
          <cell r="M693">
            <v>770.29500000000007</v>
          </cell>
          <cell r="N693">
            <v>3655.2950000000001</v>
          </cell>
        </row>
        <row r="694">
          <cell r="B694" t="str">
            <v>2 S 04 200 58</v>
          </cell>
          <cell r="C694" t="str">
            <v>Corpo BSCC 3,00 x 3,00 m alt. 1,00 a 2,50 m AC/BC</v>
          </cell>
          <cell r="D694" t="str">
            <v>m</v>
          </cell>
          <cell r="E694" t="str">
            <v>3.870,16</v>
          </cell>
          <cell r="F694" t="str">
            <v>1.033,33</v>
          </cell>
          <cell r="G694" t="str">
            <v>4.903,49</v>
          </cell>
          <cell r="H694">
            <v>0</v>
          </cell>
          <cell r="I694">
            <v>3870.16</v>
          </cell>
          <cell r="J694">
            <v>1033.33</v>
          </cell>
          <cell r="K694">
            <v>4903.49</v>
          </cell>
          <cell r="L694">
            <v>0</v>
          </cell>
          <cell r="M694">
            <v>1033.3327200000001</v>
          </cell>
          <cell r="N694">
            <v>4903.4927200000002</v>
          </cell>
        </row>
        <row r="695">
          <cell r="B695" t="str">
            <v>2 S 04 200 59</v>
          </cell>
          <cell r="C695" t="str">
            <v>Corpo BSCC 1,50 x 1,50 m alt. 2,50 a 5,00 m AC/BC</v>
          </cell>
          <cell r="D695" t="str">
            <v>m</v>
          </cell>
          <cell r="E695" t="str">
            <v>1.467,45</v>
          </cell>
          <cell r="F695" t="str">
            <v>391,81</v>
          </cell>
          <cell r="G695" t="str">
            <v>1.859,26</v>
          </cell>
          <cell r="H695">
            <v>0</v>
          </cell>
          <cell r="I695">
            <v>1467.45</v>
          </cell>
          <cell r="J695">
            <v>391.81</v>
          </cell>
          <cell r="K695">
            <v>1859.26</v>
          </cell>
          <cell r="L695">
            <v>0</v>
          </cell>
          <cell r="M695">
            <v>391.80915000000005</v>
          </cell>
          <cell r="N695">
            <v>1859.2591500000001</v>
          </cell>
        </row>
        <row r="696">
          <cell r="B696" t="str">
            <v>2 S 04 200 60</v>
          </cell>
          <cell r="C696" t="str">
            <v>Corpo BSCC 2,00 x 2,00 m alt. 2,50 a 5,00 m AC/BC</v>
          </cell>
          <cell r="D696" t="str">
            <v>m</v>
          </cell>
          <cell r="E696" t="str">
            <v>2.262,08</v>
          </cell>
          <cell r="F696" t="str">
            <v>603,98</v>
          </cell>
          <cell r="G696" t="str">
            <v>2.866,06</v>
          </cell>
          <cell r="H696">
            <v>0</v>
          </cell>
          <cell r="I696">
            <v>2262.08</v>
          </cell>
          <cell r="J696">
            <v>603.98</v>
          </cell>
          <cell r="K696">
            <v>2866.06</v>
          </cell>
          <cell r="L696">
            <v>0</v>
          </cell>
          <cell r="M696">
            <v>603.97536000000002</v>
          </cell>
          <cell r="N696">
            <v>2866.0553599999998</v>
          </cell>
        </row>
        <row r="697">
          <cell r="B697" t="str">
            <v>2 S 04 200 61</v>
          </cell>
          <cell r="C697" t="str">
            <v>Corpo BSCC 2,50 x 2,50 m alt. 2,50 a 5,00 m AC/BC</v>
          </cell>
          <cell r="D697" t="str">
            <v>m</v>
          </cell>
          <cell r="E697" t="str">
            <v>3.342,74</v>
          </cell>
          <cell r="F697" t="str">
            <v>892,51</v>
          </cell>
          <cell r="G697" t="str">
            <v>4.235,25</v>
          </cell>
          <cell r="H697">
            <v>0</v>
          </cell>
          <cell r="I697">
            <v>3342.74</v>
          </cell>
          <cell r="J697">
            <v>892.51</v>
          </cell>
          <cell r="K697">
            <v>4235.25</v>
          </cell>
          <cell r="L697">
            <v>0</v>
          </cell>
          <cell r="M697">
            <v>892.51157999999998</v>
          </cell>
          <cell r="N697">
            <v>4235.2515800000001</v>
          </cell>
        </row>
        <row r="698">
          <cell r="B698" t="str">
            <v>2 S 04 200 62</v>
          </cell>
          <cell r="C698" t="str">
            <v>Corpo BSCC 3,00 x 3,00 m alt. 2,50 a 5,00 m AC/BC</v>
          </cell>
          <cell r="D698" t="str">
            <v>m</v>
          </cell>
          <cell r="E698" t="str">
            <v>4.802,27</v>
          </cell>
          <cell r="F698" t="str">
            <v>1.282,21</v>
          </cell>
          <cell r="G698" t="str">
            <v>6.084,48</v>
          </cell>
          <cell r="H698">
            <v>0</v>
          </cell>
          <cell r="I698">
            <v>4802.2700000000004</v>
          </cell>
          <cell r="J698">
            <v>1282.21</v>
          </cell>
          <cell r="K698">
            <v>6084.48</v>
          </cell>
          <cell r="L698">
            <v>0</v>
          </cell>
          <cell r="M698">
            <v>1282.2060900000001</v>
          </cell>
          <cell r="N698">
            <v>6084.4760900000001</v>
          </cell>
        </row>
        <row r="699">
          <cell r="B699" t="str">
            <v>2 S 04 200 63</v>
          </cell>
          <cell r="C699" t="str">
            <v>Corpo BSCC 1,50 a 1,50 m alt. 5,00 a 7,50 m AC/BC</v>
          </cell>
          <cell r="D699" t="str">
            <v>m</v>
          </cell>
          <cell r="E699" t="str">
            <v>1.688,05</v>
          </cell>
          <cell r="F699" t="str">
            <v>450,71</v>
          </cell>
          <cell r="G699" t="str">
            <v>2.138,76</v>
          </cell>
          <cell r="H699">
            <v>0</v>
          </cell>
          <cell r="I699">
            <v>1688.05</v>
          </cell>
          <cell r="J699">
            <v>450.71</v>
          </cell>
          <cell r="K699">
            <v>2138.7600000000002</v>
          </cell>
          <cell r="L699">
            <v>0</v>
          </cell>
          <cell r="M699">
            <v>450.70935000000003</v>
          </cell>
          <cell r="N699">
            <v>2138.7593499999998</v>
          </cell>
        </row>
        <row r="700">
          <cell r="B700" t="str">
            <v>2 S 04 200 64</v>
          </cell>
          <cell r="C700" t="str">
            <v>Corpo BSCC 2,00 x 2,00 m alt. 5,00 a 7,50 m AC/BC</v>
          </cell>
          <cell r="D700" t="str">
            <v>m</v>
          </cell>
          <cell r="E700" t="str">
            <v>2.549,12</v>
          </cell>
          <cell r="F700" t="str">
            <v>680,62</v>
          </cell>
          <cell r="G700" t="str">
            <v>3.229,74</v>
          </cell>
          <cell r="H700">
            <v>0</v>
          </cell>
          <cell r="I700">
            <v>2549.12</v>
          </cell>
          <cell r="J700">
            <v>680.62</v>
          </cell>
          <cell r="K700">
            <v>3229.74</v>
          </cell>
          <cell r="L700">
            <v>0</v>
          </cell>
          <cell r="M700">
            <v>680.61504000000002</v>
          </cell>
          <cell r="N700">
            <v>3229.73504</v>
          </cell>
        </row>
        <row r="701">
          <cell r="B701" t="str">
            <v>2 S 04 200 65</v>
          </cell>
          <cell r="C701" t="str">
            <v>Corpo BSCC 2,50 x 2,50 m alt. 5,00 a 7,50 m AC/BC</v>
          </cell>
          <cell r="D701" t="str">
            <v>m</v>
          </cell>
          <cell r="E701" t="str">
            <v>3.715,51</v>
          </cell>
          <cell r="F701" t="str">
            <v>992,04</v>
          </cell>
          <cell r="G701" t="str">
            <v>4.707,55</v>
          </cell>
          <cell r="H701">
            <v>0</v>
          </cell>
          <cell r="I701">
            <v>3715.51</v>
          </cell>
          <cell r="J701">
            <v>992.04</v>
          </cell>
          <cell r="K701">
            <v>4707.55</v>
          </cell>
          <cell r="L701">
            <v>0</v>
          </cell>
          <cell r="M701">
            <v>992.04117000000008</v>
          </cell>
          <cell r="N701">
            <v>4707.5511700000006</v>
          </cell>
        </row>
        <row r="702">
          <cell r="B702" t="str">
            <v>2 S 04 200 66</v>
          </cell>
          <cell r="C702" t="str">
            <v>Corpo BSCC 3,00 x 3,00 m alt. 5,00 a 7,50 m AC/BC</v>
          </cell>
          <cell r="D702" t="str">
            <v>m</v>
          </cell>
          <cell r="E702" t="str">
            <v>5.253,22</v>
          </cell>
          <cell r="F702" t="str">
            <v>1.402,61</v>
          </cell>
          <cell r="G702" t="str">
            <v>6.655,83</v>
          </cell>
          <cell r="H702">
            <v>0</v>
          </cell>
          <cell r="I702">
            <v>5253.22</v>
          </cell>
          <cell r="J702">
            <v>1402.61</v>
          </cell>
          <cell r="K702">
            <v>6655.83</v>
          </cell>
          <cell r="L702">
            <v>0</v>
          </cell>
          <cell r="M702">
            <v>1402.6097400000001</v>
          </cell>
          <cell r="N702">
            <v>6655.8297400000001</v>
          </cell>
        </row>
        <row r="703">
          <cell r="B703" t="str">
            <v>2 S 04 200 67</v>
          </cell>
          <cell r="C703" t="str">
            <v>Corpo BSCC 1,50 x 1,50 m alt. 7,50 a 10,00 m AC/BC</v>
          </cell>
          <cell r="D703" t="str">
            <v>m</v>
          </cell>
          <cell r="E703" t="str">
            <v>1.915,70</v>
          </cell>
          <cell r="F703" t="str">
            <v>511,49</v>
          </cell>
          <cell r="G703" t="str">
            <v>2.427,20</v>
          </cell>
          <cell r="H703">
            <v>0</v>
          </cell>
          <cell r="I703">
            <v>1915.7</v>
          </cell>
          <cell r="J703">
            <v>511.49</v>
          </cell>
          <cell r="K703">
            <v>2427.1999999999998</v>
          </cell>
          <cell r="L703">
            <v>0</v>
          </cell>
          <cell r="M703">
            <v>511.49190000000004</v>
          </cell>
          <cell r="N703">
            <v>2427.1919000000003</v>
          </cell>
        </row>
        <row r="704">
          <cell r="B704" t="str">
            <v>2 S 04 200 68</v>
          </cell>
          <cell r="C704" t="str">
            <v>Corpo BSCC 2,00 x 2,00 m alt. 7,50 a 10,00 m AC/BC</v>
          </cell>
          <cell r="D704" t="str">
            <v>m</v>
          </cell>
          <cell r="E704" t="str">
            <v>2.850,46</v>
          </cell>
          <cell r="F704" t="str">
            <v>761,07</v>
          </cell>
          <cell r="G704" t="str">
            <v>3.611,53</v>
          </cell>
          <cell r="H704">
            <v>0</v>
          </cell>
          <cell r="I704">
            <v>2850.46</v>
          </cell>
          <cell r="J704">
            <v>761.07</v>
          </cell>
          <cell r="K704">
            <v>3611.53</v>
          </cell>
          <cell r="L704">
            <v>0</v>
          </cell>
          <cell r="M704">
            <v>761.07282000000009</v>
          </cell>
          <cell r="N704">
            <v>3611.5328200000004</v>
          </cell>
        </row>
        <row r="705">
          <cell r="B705" t="str">
            <v>2 S 04 200 69</v>
          </cell>
          <cell r="C705" t="str">
            <v>Corpo BSCC 2,50 x 2,50 m alt. 7,50 a 10,00 m AC/BC</v>
          </cell>
          <cell r="D705" t="str">
            <v>m</v>
          </cell>
          <cell r="E705" t="str">
            <v>4.127,13</v>
          </cell>
          <cell r="F705" t="str">
            <v>1.101,94</v>
          </cell>
          <cell r="G705" t="str">
            <v>5.229,08</v>
          </cell>
          <cell r="H705">
            <v>0</v>
          </cell>
          <cell r="I705">
            <v>4127.13</v>
          </cell>
          <cell r="J705">
            <v>1101.94</v>
          </cell>
          <cell r="K705">
            <v>5229.08</v>
          </cell>
          <cell r="L705">
            <v>0</v>
          </cell>
          <cell r="M705">
            <v>1101.94371</v>
          </cell>
          <cell r="N705">
            <v>5229.0737100000006</v>
          </cell>
        </row>
        <row r="706">
          <cell r="B706" t="str">
            <v>2 S 04 200 70</v>
          </cell>
          <cell r="C706" t="str">
            <v>Corpo BSCC 3,00 x 3,00 m alt. 7,50 a 10,00 m AC/BC</v>
          </cell>
          <cell r="D706" t="str">
            <v>m</v>
          </cell>
          <cell r="E706" t="str">
            <v>5.737,78</v>
          </cell>
          <cell r="F706" t="str">
            <v>1.531,99</v>
          </cell>
          <cell r="G706" t="str">
            <v>7.269,77</v>
          </cell>
          <cell r="H706">
            <v>0</v>
          </cell>
          <cell r="I706">
            <v>5737.78</v>
          </cell>
          <cell r="J706">
            <v>1531.99</v>
          </cell>
          <cell r="K706">
            <v>7269.77</v>
          </cell>
          <cell r="L706">
            <v>0</v>
          </cell>
          <cell r="M706">
            <v>1531.9872600000001</v>
          </cell>
          <cell r="N706">
            <v>7269.7672599999996</v>
          </cell>
        </row>
        <row r="707">
          <cell r="B707" t="str">
            <v>2 S 04 200 71</v>
          </cell>
          <cell r="C707" t="str">
            <v>Corpo BSCC 1,50 x 1,50 m alt.10,00 a 12,50 m AC/BC</v>
          </cell>
          <cell r="D707" t="str">
            <v>m</v>
          </cell>
          <cell r="E707" t="str">
            <v>2.001,45</v>
          </cell>
          <cell r="F707" t="str">
            <v>534,39</v>
          </cell>
          <cell r="G707" t="str">
            <v>2.535,84</v>
          </cell>
          <cell r="H707">
            <v>0</v>
          </cell>
          <cell r="I707">
            <v>2001.45</v>
          </cell>
          <cell r="J707">
            <v>534.39</v>
          </cell>
          <cell r="K707">
            <v>2535.84</v>
          </cell>
          <cell r="L707">
            <v>0</v>
          </cell>
          <cell r="M707">
            <v>534.38715000000002</v>
          </cell>
          <cell r="N707">
            <v>2535.8371500000003</v>
          </cell>
        </row>
        <row r="708">
          <cell r="B708" t="str">
            <v>2 S 04 200 72</v>
          </cell>
          <cell r="C708" t="str">
            <v>Corpo BSCC 2,00 a 2,00 m alt.10,00 a 12,50 m AC/BC</v>
          </cell>
          <cell r="D708" t="str">
            <v>m</v>
          </cell>
          <cell r="E708" t="str">
            <v>3.127,30</v>
          </cell>
          <cell r="F708" t="str">
            <v>834,99</v>
          </cell>
          <cell r="G708" t="str">
            <v>3.962,30</v>
          </cell>
          <cell r="H708">
            <v>0</v>
          </cell>
          <cell r="I708">
            <v>3127.3</v>
          </cell>
          <cell r="J708">
            <v>834.99</v>
          </cell>
          <cell r="K708">
            <v>3962.3</v>
          </cell>
          <cell r="L708">
            <v>0</v>
          </cell>
          <cell r="M708">
            <v>834.98910000000012</v>
          </cell>
          <cell r="N708">
            <v>3962.2891000000004</v>
          </cell>
        </row>
        <row r="709">
          <cell r="B709" t="str">
            <v>2 S 04 200 73</v>
          </cell>
          <cell r="C709" t="str">
            <v>Corpo BSCC 2,50 x 2,50 m alt.10,00 a 12,50 m AC/BC</v>
          </cell>
          <cell r="D709" t="str">
            <v>m</v>
          </cell>
          <cell r="E709" t="str">
            <v>4.495,66</v>
          </cell>
          <cell r="F709" t="str">
            <v>1.200,34</v>
          </cell>
          <cell r="G709" t="str">
            <v>5.696,00</v>
          </cell>
          <cell r="H709">
            <v>0</v>
          </cell>
          <cell r="I709">
            <v>4495.66</v>
          </cell>
          <cell r="J709">
            <v>1200.3399999999999</v>
          </cell>
          <cell r="K709">
            <v>5696</v>
          </cell>
          <cell r="L709">
            <v>0</v>
          </cell>
          <cell r="M709">
            <v>1200.34122</v>
          </cell>
          <cell r="N709">
            <v>5696.0012200000001</v>
          </cell>
        </row>
        <row r="710">
          <cell r="B710" t="str">
            <v>2 S 04 200 74</v>
          </cell>
          <cell r="C710" t="str">
            <v>Corpo BSCC 3,00 x 3,00 m alt.10,00 a 12,50 m AC/BC</v>
          </cell>
          <cell r="D710" t="str">
            <v>m</v>
          </cell>
          <cell r="E710" t="str">
            <v>6.277,12</v>
          </cell>
          <cell r="F710" t="str">
            <v>1.675,99</v>
          </cell>
          <cell r="G710" t="str">
            <v>7.953,11</v>
          </cell>
          <cell r="H710">
            <v>0</v>
          </cell>
          <cell r="I710">
            <v>6277.12</v>
          </cell>
          <cell r="J710">
            <v>1675.99</v>
          </cell>
          <cell r="K710">
            <v>7953.11</v>
          </cell>
          <cell r="L710">
            <v>0</v>
          </cell>
          <cell r="M710">
            <v>1675.9910400000001</v>
          </cell>
          <cell r="N710">
            <v>7953.1110399999998</v>
          </cell>
        </row>
        <row r="711">
          <cell r="B711" t="str">
            <v>2 S 04 200 75</v>
          </cell>
          <cell r="C711" t="str">
            <v>Corpo BSCC 1,50 x 1,50 m alt.12,50 a 15,00 m AC/BC</v>
          </cell>
          <cell r="D711" t="str">
            <v>m</v>
          </cell>
          <cell r="E711" t="str">
            <v>2.115,84</v>
          </cell>
          <cell r="F711" t="str">
            <v>564,93</v>
          </cell>
          <cell r="G711" t="str">
            <v>2.680,77</v>
          </cell>
          <cell r="H711">
            <v>0</v>
          </cell>
          <cell r="I711">
            <v>2115.84</v>
          </cell>
          <cell r="J711">
            <v>564.92999999999995</v>
          </cell>
          <cell r="K711">
            <v>2680.77</v>
          </cell>
          <cell r="L711">
            <v>0</v>
          </cell>
          <cell r="M711">
            <v>564.92928000000006</v>
          </cell>
          <cell r="N711">
            <v>2680.7692800000004</v>
          </cell>
        </row>
        <row r="712">
          <cell r="B712" t="str">
            <v>2 S 04 200 76</v>
          </cell>
          <cell r="C712" t="str">
            <v>Corpo BSCC 2,00 x 2,00 m alt.12,50 a 15,00 m AC/BC</v>
          </cell>
          <cell r="D712" t="str">
            <v>m</v>
          </cell>
          <cell r="E712" t="str">
            <v>3.381,03</v>
          </cell>
          <cell r="F712" t="str">
            <v>902,73</v>
          </cell>
          <cell r="G712" t="str">
            <v>4.283,76</v>
          </cell>
          <cell r="H712">
            <v>0</v>
          </cell>
          <cell r="I712">
            <v>3381.03</v>
          </cell>
          <cell r="J712">
            <v>902.73</v>
          </cell>
          <cell r="K712">
            <v>4283.76</v>
          </cell>
          <cell r="L712">
            <v>0</v>
          </cell>
          <cell r="M712">
            <v>902.7350100000001</v>
          </cell>
          <cell r="N712">
            <v>4283.7650100000001</v>
          </cell>
        </row>
        <row r="713">
          <cell r="B713" t="str">
            <v>2 S 04 200 77</v>
          </cell>
          <cell r="C713" t="str">
            <v>Corpo BSCC 2,50 a 2,50 m alt.12,50 a 15,00 m AC/BC</v>
          </cell>
          <cell r="D713" t="str">
            <v>m</v>
          </cell>
          <cell r="E713" t="str">
            <v>5.040,00</v>
          </cell>
          <cell r="F713" t="str">
            <v>1.345,68</v>
          </cell>
          <cell r="G713" t="str">
            <v>6.385,68</v>
          </cell>
          <cell r="H713">
            <v>0</v>
          </cell>
          <cell r="I713">
            <v>5040</v>
          </cell>
          <cell r="J713">
            <v>1345.68</v>
          </cell>
          <cell r="K713">
            <v>6385.68</v>
          </cell>
          <cell r="L713">
            <v>0</v>
          </cell>
          <cell r="M713">
            <v>1345.68</v>
          </cell>
          <cell r="N713">
            <v>6385.68</v>
          </cell>
        </row>
        <row r="714">
          <cell r="B714" t="str">
            <v>2 S 04 200 78</v>
          </cell>
          <cell r="C714" t="str">
            <v>Corpo BSCC 3,00 x 3,00 m alt.12,50 a 15,00 m AC/BC</v>
          </cell>
          <cell r="D714" t="str">
            <v>m</v>
          </cell>
          <cell r="E714" t="str">
            <v>6.739,36</v>
          </cell>
          <cell r="F714" t="str">
            <v>1.799,41</v>
          </cell>
          <cell r="G714" t="str">
            <v>8.538,77</v>
          </cell>
          <cell r="H714">
            <v>0</v>
          </cell>
          <cell r="I714">
            <v>6739.36</v>
          </cell>
          <cell r="J714">
            <v>1799.41</v>
          </cell>
          <cell r="K714">
            <v>8538.77</v>
          </cell>
          <cell r="L714">
            <v>0</v>
          </cell>
          <cell r="M714">
            <v>1799.40912</v>
          </cell>
          <cell r="N714">
            <v>8538.769119999999</v>
          </cell>
        </row>
        <row r="715">
          <cell r="B715" t="str">
            <v>2 S 04 201 01</v>
          </cell>
          <cell r="C715" t="str">
            <v>Boca BSCC 1,50 x 1,50 m normal</v>
          </cell>
          <cell r="D715" t="str">
            <v>und</v>
          </cell>
          <cell r="E715" t="str">
            <v>9.051,54</v>
          </cell>
          <cell r="F715" t="str">
            <v>2.416,76</v>
          </cell>
          <cell r="G715" t="str">
            <v>11.468,30</v>
          </cell>
          <cell r="H715">
            <v>0</v>
          </cell>
          <cell r="I715">
            <v>9051.5400000000009</v>
          </cell>
          <cell r="J715">
            <v>2416.7600000000002</v>
          </cell>
          <cell r="K715">
            <v>11468.3</v>
          </cell>
          <cell r="L715">
            <v>0</v>
          </cell>
          <cell r="M715">
            <v>2416.7611800000004</v>
          </cell>
          <cell r="N715">
            <v>11468.301180000002</v>
          </cell>
        </row>
        <row r="716">
          <cell r="B716" t="str">
            <v>2 S 04 201 02</v>
          </cell>
          <cell r="C716" t="str">
            <v>Boca BSCC 2,00 x 2,00 m normal</v>
          </cell>
          <cell r="D716" t="str">
            <v>und</v>
          </cell>
          <cell r="E716" t="str">
            <v>13.897,31</v>
          </cell>
          <cell r="F716" t="str">
            <v>3.710,58</v>
          </cell>
          <cell r="G716" t="str">
            <v>17.607,89</v>
          </cell>
          <cell r="H716">
            <v>0</v>
          </cell>
          <cell r="I716">
            <v>13897.31</v>
          </cell>
          <cell r="J716">
            <v>3710.58</v>
          </cell>
          <cell r="K716">
            <v>17607.89</v>
          </cell>
          <cell r="L716">
            <v>0</v>
          </cell>
          <cell r="M716">
            <v>3710.5817700000002</v>
          </cell>
          <cell r="N716">
            <v>17607.891769999998</v>
          </cell>
        </row>
        <row r="717">
          <cell r="B717" t="str">
            <v>2 S 04 201 03</v>
          </cell>
          <cell r="C717" t="str">
            <v>Boca BSCC 2,50 x 2,50 m normal</v>
          </cell>
          <cell r="D717" t="str">
            <v>und</v>
          </cell>
          <cell r="E717" t="str">
            <v>18.584,67</v>
          </cell>
          <cell r="F717" t="str">
            <v>4.962,11</v>
          </cell>
          <cell r="G717" t="str">
            <v>23.546,77</v>
          </cell>
          <cell r="H717">
            <v>0</v>
          </cell>
          <cell r="I717">
            <v>18584.669999999998</v>
          </cell>
          <cell r="J717">
            <v>4962.1099999999997</v>
          </cell>
          <cell r="K717">
            <v>23546.77</v>
          </cell>
          <cell r="L717">
            <v>0</v>
          </cell>
          <cell r="M717">
            <v>4962.10689</v>
          </cell>
          <cell r="N717">
            <v>23546.776889999997</v>
          </cell>
        </row>
        <row r="718">
          <cell r="B718" t="str">
            <v>2 S 04 201 04</v>
          </cell>
          <cell r="C718" t="str">
            <v>Boca BSCC 3,00 x 3,00 m normal</v>
          </cell>
          <cell r="D718" t="str">
            <v>und</v>
          </cell>
          <cell r="E718" t="str">
            <v>26.280,45</v>
          </cell>
          <cell r="F718" t="str">
            <v>7.016,88</v>
          </cell>
          <cell r="G718" t="str">
            <v>33.297,33</v>
          </cell>
          <cell r="H718">
            <v>0</v>
          </cell>
          <cell r="I718">
            <v>26280.45</v>
          </cell>
          <cell r="J718">
            <v>7016.88</v>
          </cell>
          <cell r="K718">
            <v>33297.33</v>
          </cell>
          <cell r="L718">
            <v>0</v>
          </cell>
          <cell r="M718">
            <v>7016.8801500000009</v>
          </cell>
          <cell r="N718">
            <v>33297.330150000002</v>
          </cell>
        </row>
        <row r="719">
          <cell r="B719" t="str">
            <v>2 S 04 201 05</v>
          </cell>
          <cell r="C719" t="str">
            <v>Boca BSCC 1,50 x 1,50 m - esc.=15</v>
          </cell>
          <cell r="D719" t="str">
            <v>und</v>
          </cell>
          <cell r="E719" t="str">
            <v>9.335,28</v>
          </cell>
          <cell r="F719" t="str">
            <v>2.492,52</v>
          </cell>
          <cell r="G719" t="str">
            <v>11.827,80</v>
          </cell>
          <cell r="H719">
            <v>0</v>
          </cell>
          <cell r="I719">
            <v>9335.2800000000007</v>
          </cell>
          <cell r="J719">
            <v>2492.52</v>
          </cell>
          <cell r="K719">
            <v>11827.8</v>
          </cell>
          <cell r="L719">
            <v>0</v>
          </cell>
          <cell r="M719">
            <v>2492.5197600000001</v>
          </cell>
          <cell r="N719">
            <v>11827.799760000002</v>
          </cell>
        </row>
        <row r="720">
          <cell r="B720" t="str">
            <v>2 S 04 201 06</v>
          </cell>
          <cell r="C720" t="str">
            <v>Boca BSCC 2,00 x 2,00 m - esc.=15</v>
          </cell>
          <cell r="D720" t="str">
            <v>und</v>
          </cell>
          <cell r="E720" t="str">
            <v>14.178,10</v>
          </cell>
          <cell r="F720" t="str">
            <v>3.785,55</v>
          </cell>
          <cell r="G720" t="str">
            <v>17.963,65</v>
          </cell>
          <cell r="H720">
            <v>0</v>
          </cell>
          <cell r="I720">
            <v>14178.1</v>
          </cell>
          <cell r="J720">
            <v>3785.55</v>
          </cell>
          <cell r="K720">
            <v>17963.650000000001</v>
          </cell>
          <cell r="L720">
            <v>0</v>
          </cell>
          <cell r="M720">
            <v>3785.5527000000002</v>
          </cell>
          <cell r="N720">
            <v>17963.652699999999</v>
          </cell>
        </row>
        <row r="721">
          <cell r="B721" t="str">
            <v>2 S 04 201 07</v>
          </cell>
          <cell r="C721" t="str">
            <v>Boca BSCC 2,50 x 2,50 m - esc.=15</v>
          </cell>
          <cell r="D721" t="str">
            <v>und</v>
          </cell>
          <cell r="E721" t="str">
            <v>19.683,56</v>
          </cell>
          <cell r="F721" t="str">
            <v>5.255,51</v>
          </cell>
          <cell r="G721" t="str">
            <v>24.939,07</v>
          </cell>
          <cell r="H721">
            <v>0</v>
          </cell>
          <cell r="I721">
            <v>19683.560000000001</v>
          </cell>
          <cell r="J721">
            <v>5255.51</v>
          </cell>
          <cell r="K721">
            <v>24939.07</v>
          </cell>
          <cell r="L721">
            <v>0</v>
          </cell>
          <cell r="M721">
            <v>5255.5105200000007</v>
          </cell>
          <cell r="N721">
            <v>24939.070520000001</v>
          </cell>
        </row>
        <row r="722">
          <cell r="B722" t="str">
            <v>2 S 04 201 08</v>
          </cell>
          <cell r="C722" t="str">
            <v>Boca BSCC 3,00 x 3,00 m - esc.=15</v>
          </cell>
          <cell r="D722" t="str">
            <v>und</v>
          </cell>
          <cell r="E722" t="str">
            <v>27.641,92</v>
          </cell>
          <cell r="F722" t="str">
            <v>7.380,39</v>
          </cell>
          <cell r="G722" t="str">
            <v>35.022,31</v>
          </cell>
          <cell r="H722">
            <v>0</v>
          </cell>
          <cell r="I722">
            <v>27641.919999999998</v>
          </cell>
          <cell r="J722">
            <v>7380.39</v>
          </cell>
          <cell r="K722">
            <v>35022.31</v>
          </cell>
          <cell r="L722">
            <v>0</v>
          </cell>
          <cell r="M722">
            <v>7380.39264</v>
          </cell>
          <cell r="N722">
            <v>35022.312639999996</v>
          </cell>
        </row>
        <row r="723">
          <cell r="B723" t="str">
            <v>2 S 04 201 09</v>
          </cell>
          <cell r="C723" t="str">
            <v>Boca BSCC 1,50 x 1,50 m - esc.=30</v>
          </cell>
          <cell r="D723" t="str">
            <v>und</v>
          </cell>
          <cell r="E723" t="str">
            <v>10.108,50</v>
          </cell>
          <cell r="F723" t="str">
            <v>2.698,97</v>
          </cell>
          <cell r="G723" t="str">
            <v>12.807,47</v>
          </cell>
          <cell r="H723">
            <v>0</v>
          </cell>
          <cell r="I723">
            <v>10108.5</v>
          </cell>
          <cell r="J723">
            <v>2698.97</v>
          </cell>
          <cell r="K723">
            <v>12807.47</v>
          </cell>
          <cell r="L723">
            <v>0</v>
          </cell>
          <cell r="M723">
            <v>2698.9695000000002</v>
          </cell>
          <cell r="N723">
            <v>12807.469499999999</v>
          </cell>
        </row>
        <row r="724">
          <cell r="B724" t="str">
            <v>2 S 04 201 10</v>
          </cell>
          <cell r="C724" t="str">
            <v>Boca BSCC 2,00 x 2,00 m - esc.=30</v>
          </cell>
          <cell r="D724" t="str">
            <v>und</v>
          </cell>
          <cell r="E724" t="str">
            <v>15.430,75</v>
          </cell>
          <cell r="F724" t="str">
            <v>4.120,01</v>
          </cell>
          <cell r="G724" t="str">
            <v>19.550,75</v>
          </cell>
          <cell r="H724">
            <v>0</v>
          </cell>
          <cell r="I724">
            <v>15430.75</v>
          </cell>
          <cell r="J724">
            <v>4120.01</v>
          </cell>
          <cell r="K724">
            <v>19550.75</v>
          </cell>
          <cell r="L724">
            <v>0</v>
          </cell>
          <cell r="M724">
            <v>4120.0102500000003</v>
          </cell>
          <cell r="N724">
            <v>19550.760249999999</v>
          </cell>
        </row>
        <row r="725">
          <cell r="B725" t="str">
            <v>2 S 04 201 11</v>
          </cell>
          <cell r="C725" t="str">
            <v>Boca BSCC 2,50 x 2,50 m - esc.=30</v>
          </cell>
          <cell r="D725" t="str">
            <v>und</v>
          </cell>
          <cell r="E725" t="str">
            <v>21.908,60</v>
          </cell>
          <cell r="F725" t="str">
            <v>5.849,60</v>
          </cell>
          <cell r="G725" t="str">
            <v>27.758,20</v>
          </cell>
          <cell r="H725">
            <v>0</v>
          </cell>
          <cell r="I725">
            <v>21908.6</v>
          </cell>
          <cell r="J725">
            <v>5849.6</v>
          </cell>
          <cell r="K725">
            <v>27758.2</v>
          </cell>
          <cell r="L725">
            <v>0</v>
          </cell>
          <cell r="M725">
            <v>5849.5962</v>
          </cell>
          <cell r="N725">
            <v>27758.196199999998</v>
          </cell>
        </row>
        <row r="726">
          <cell r="B726" t="str">
            <v>2 S 04 201 12</v>
          </cell>
          <cell r="C726" t="str">
            <v>Boca BSCC 3,00 x 3,00 m =esc.=30</v>
          </cell>
          <cell r="D726" t="str">
            <v>und</v>
          </cell>
          <cell r="E726" t="str">
            <v>30.438,40</v>
          </cell>
          <cell r="F726" t="str">
            <v>8.127,05</v>
          </cell>
          <cell r="G726" t="str">
            <v>38.565,46</v>
          </cell>
          <cell r="H726">
            <v>0</v>
          </cell>
          <cell r="I726">
            <v>30438.400000000001</v>
          </cell>
          <cell r="J726">
            <v>8127.05</v>
          </cell>
          <cell r="K726">
            <v>38565.46</v>
          </cell>
          <cell r="L726">
            <v>0</v>
          </cell>
          <cell r="M726">
            <v>8127.0528000000013</v>
          </cell>
          <cell r="N726">
            <v>38565.452799999999</v>
          </cell>
        </row>
        <row r="727">
          <cell r="B727" t="str">
            <v>2 S 04 201 13</v>
          </cell>
          <cell r="C727" t="str">
            <v>Boca BSCC 1,50 x 1,50 m - esc.=45</v>
          </cell>
          <cell r="D727" t="str">
            <v>und</v>
          </cell>
          <cell r="E727" t="str">
            <v>12.542,42</v>
          </cell>
          <cell r="F727" t="str">
            <v>3.348,83</v>
          </cell>
          <cell r="G727" t="str">
            <v>15.891,24</v>
          </cell>
          <cell r="H727">
            <v>0</v>
          </cell>
          <cell r="I727">
            <v>12542.42</v>
          </cell>
          <cell r="J727">
            <v>3348.83</v>
          </cell>
          <cell r="K727">
            <v>15891.24</v>
          </cell>
          <cell r="L727">
            <v>0</v>
          </cell>
          <cell r="M727">
            <v>3348.8261400000001</v>
          </cell>
          <cell r="N727">
            <v>15891.246139999999</v>
          </cell>
        </row>
        <row r="728">
          <cell r="B728" t="str">
            <v>2 S 04 201 14</v>
          </cell>
          <cell r="C728" t="str">
            <v>Boca BSCC 2,00 x 2,00 m - esc.=45</v>
          </cell>
          <cell r="D728" t="str">
            <v>und</v>
          </cell>
          <cell r="E728" t="str">
            <v>19.682,06</v>
          </cell>
          <cell r="F728" t="str">
            <v>5.255,11</v>
          </cell>
          <cell r="G728" t="str">
            <v>24.937,18</v>
          </cell>
          <cell r="H728">
            <v>0</v>
          </cell>
          <cell r="I728">
            <v>19682.060000000001</v>
          </cell>
          <cell r="J728">
            <v>5255.11</v>
          </cell>
          <cell r="K728">
            <v>24937.18</v>
          </cell>
          <cell r="L728">
            <v>0</v>
          </cell>
          <cell r="M728">
            <v>5255.110020000001</v>
          </cell>
          <cell r="N728">
            <v>24937.170020000001</v>
          </cell>
        </row>
        <row r="729">
          <cell r="B729" t="str">
            <v>2 S 04 201 15</v>
          </cell>
          <cell r="C729" t="str">
            <v>Boca BSCC 2,50 x 2,50 m - esc.=45</v>
          </cell>
          <cell r="D729" t="str">
            <v>und</v>
          </cell>
          <cell r="E729" t="str">
            <v>27.697,25</v>
          </cell>
          <cell r="F729" t="str">
            <v>7.395,17</v>
          </cell>
          <cell r="G729" t="str">
            <v>35.092,42</v>
          </cell>
          <cell r="H729">
            <v>0</v>
          </cell>
          <cell r="I729">
            <v>27697.25</v>
          </cell>
          <cell r="J729">
            <v>7395.17</v>
          </cell>
          <cell r="K729">
            <v>35092.42</v>
          </cell>
          <cell r="L729">
            <v>0</v>
          </cell>
          <cell r="M729">
            <v>7395.1657500000001</v>
          </cell>
          <cell r="N729">
            <v>35092.41575</v>
          </cell>
        </row>
        <row r="730">
          <cell r="B730" t="str">
            <v>2 S 04 201 16</v>
          </cell>
          <cell r="C730" t="str">
            <v>Boca BSCC 3,00 x 3,00 m - esc.=45</v>
          </cell>
          <cell r="D730" t="str">
            <v>und</v>
          </cell>
          <cell r="E730" t="str">
            <v>38.429,00</v>
          </cell>
          <cell r="F730" t="str">
            <v>10.260,54</v>
          </cell>
          <cell r="G730" t="str">
            <v>48.689,55</v>
          </cell>
          <cell r="H730">
            <v>0</v>
          </cell>
          <cell r="I730">
            <v>38429</v>
          </cell>
          <cell r="J730">
            <v>10260.540000000001</v>
          </cell>
          <cell r="K730">
            <v>48689.55</v>
          </cell>
          <cell r="L730">
            <v>0</v>
          </cell>
          <cell r="M730">
            <v>10260.543000000001</v>
          </cell>
          <cell r="N730">
            <v>48689.543000000005</v>
          </cell>
        </row>
        <row r="731">
          <cell r="B731" t="str">
            <v>2 S 04 201 51</v>
          </cell>
          <cell r="C731" t="str">
            <v>Boca BSCC 1,50 x 1,50 m normal AC/BC</v>
          </cell>
          <cell r="D731" t="str">
            <v>und</v>
          </cell>
          <cell r="E731" t="str">
            <v>9.467,76</v>
          </cell>
          <cell r="F731" t="str">
            <v>2.527,89</v>
          </cell>
          <cell r="G731" t="str">
            <v>11.995,65</v>
          </cell>
          <cell r="H731">
            <v>0</v>
          </cell>
          <cell r="I731">
            <v>9467.76</v>
          </cell>
          <cell r="J731">
            <v>2527.89</v>
          </cell>
          <cell r="K731">
            <v>11995.65</v>
          </cell>
          <cell r="L731">
            <v>0</v>
          </cell>
          <cell r="M731">
            <v>2527.89192</v>
          </cell>
          <cell r="N731">
            <v>11995.65192</v>
          </cell>
        </row>
        <row r="732">
          <cell r="B732" t="str">
            <v>2 S 04 201 52</v>
          </cell>
          <cell r="C732" t="str">
            <v>Boca BSCC 2,00 x 2,00 m normal AC/BC</v>
          </cell>
          <cell r="D732" t="str">
            <v>und</v>
          </cell>
          <cell r="E732" t="str">
            <v>14.558,78</v>
          </cell>
          <cell r="F732" t="str">
            <v>3.887,20</v>
          </cell>
          <cell r="G732" t="str">
            <v>18.445,98</v>
          </cell>
          <cell r="H732">
            <v>0</v>
          </cell>
          <cell r="I732">
            <v>14558.78</v>
          </cell>
          <cell r="J732">
            <v>3887.2</v>
          </cell>
          <cell r="K732">
            <v>18445.98</v>
          </cell>
          <cell r="L732">
            <v>0</v>
          </cell>
          <cell r="M732">
            <v>3887.1942600000002</v>
          </cell>
          <cell r="N732">
            <v>18445.974260000003</v>
          </cell>
        </row>
        <row r="733">
          <cell r="B733" t="str">
            <v>2 S 04 201 53</v>
          </cell>
          <cell r="C733" t="str">
            <v>Boca BSCC 2,50 x 2,50 m normal AC/BC</v>
          </cell>
          <cell r="D733" t="str">
            <v>und</v>
          </cell>
          <cell r="E733" t="str">
            <v>19.494,47</v>
          </cell>
          <cell r="F733" t="str">
            <v>5.205,02</v>
          </cell>
          <cell r="G733" t="str">
            <v>24.699,49</v>
          </cell>
          <cell r="H733">
            <v>0</v>
          </cell>
          <cell r="I733">
            <v>19494.47</v>
          </cell>
          <cell r="J733">
            <v>5205.0200000000004</v>
          </cell>
          <cell r="K733">
            <v>24699.49</v>
          </cell>
          <cell r="L733">
            <v>0</v>
          </cell>
          <cell r="M733">
            <v>5205.0234900000005</v>
          </cell>
          <cell r="N733">
            <v>24699.493490000001</v>
          </cell>
        </row>
        <row r="734">
          <cell r="B734" t="str">
            <v>2 S 04 201 54</v>
          </cell>
          <cell r="C734" t="str">
            <v>Boca BSCC 3,00 x 3,00 m normal AC/BC</v>
          </cell>
          <cell r="D734" t="str">
            <v>und</v>
          </cell>
          <cell r="E734" t="str">
            <v>27.597,48</v>
          </cell>
          <cell r="F734" t="str">
            <v>7.368,53</v>
          </cell>
          <cell r="G734" t="str">
            <v>34.966,00</v>
          </cell>
          <cell r="H734">
            <v>0</v>
          </cell>
          <cell r="I734">
            <v>27597.48</v>
          </cell>
          <cell r="J734">
            <v>7368.53</v>
          </cell>
          <cell r="K734">
            <v>34966</v>
          </cell>
          <cell r="L734">
            <v>0</v>
          </cell>
          <cell r="M734">
            <v>7368.5271600000005</v>
          </cell>
          <cell r="N734">
            <v>34966.007160000001</v>
          </cell>
        </row>
        <row r="735">
          <cell r="B735" t="str">
            <v>2 S 04 201 55</v>
          </cell>
          <cell r="C735" t="str">
            <v>Boca BSCC 1,50 x 1,50 m - esc=15 AC/BC</v>
          </cell>
          <cell r="D735" t="str">
            <v>und</v>
          </cell>
          <cell r="E735" t="str">
            <v>9.721,31</v>
          </cell>
          <cell r="F735" t="str">
            <v>2.595,59</v>
          </cell>
          <cell r="G735" t="str">
            <v>12.316,91</v>
          </cell>
          <cell r="H735">
            <v>0</v>
          </cell>
          <cell r="I735">
            <v>9721.31</v>
          </cell>
          <cell r="J735">
            <v>2595.59</v>
          </cell>
          <cell r="K735">
            <v>12316.91</v>
          </cell>
          <cell r="L735">
            <v>0</v>
          </cell>
          <cell r="M735">
            <v>2595.58977</v>
          </cell>
          <cell r="N735">
            <v>12316.89977</v>
          </cell>
        </row>
        <row r="736">
          <cell r="B736" t="str">
            <v>2 S 04 201 56</v>
          </cell>
          <cell r="C736" t="str">
            <v>Boca BSCC 2,00 x 2,00 m - esc=15 AC/BC</v>
          </cell>
          <cell r="D736" t="str">
            <v>und</v>
          </cell>
          <cell r="E736" t="str">
            <v>14.803,00</v>
          </cell>
          <cell r="F736" t="str">
            <v>3.952,40</v>
          </cell>
          <cell r="G736" t="str">
            <v>18.755,40</v>
          </cell>
          <cell r="H736">
            <v>0</v>
          </cell>
          <cell r="I736">
            <v>14803</v>
          </cell>
          <cell r="J736">
            <v>3952.4</v>
          </cell>
          <cell r="K736">
            <v>18755.400000000001</v>
          </cell>
          <cell r="L736">
            <v>0</v>
          </cell>
          <cell r="M736">
            <v>3952.4010000000003</v>
          </cell>
          <cell r="N736">
            <v>18755.401000000002</v>
          </cell>
        </row>
        <row r="737">
          <cell r="B737" t="str">
            <v>2 S 04 201 57</v>
          </cell>
          <cell r="C737" t="str">
            <v>Boca BSCC 2,50 x 2,50 m - esc=15 AC/BC</v>
          </cell>
          <cell r="D737" t="str">
            <v>und</v>
          </cell>
          <cell r="E737" t="str">
            <v>20.605,39</v>
          </cell>
          <cell r="F737" t="str">
            <v>5.501,64</v>
          </cell>
          <cell r="G737" t="str">
            <v>26.107,04</v>
          </cell>
          <cell r="H737">
            <v>0</v>
          </cell>
          <cell r="I737">
            <v>20605.39</v>
          </cell>
          <cell r="J737">
            <v>5501.64</v>
          </cell>
          <cell r="K737">
            <v>26107.040000000001</v>
          </cell>
          <cell r="L737">
            <v>0</v>
          </cell>
          <cell r="M737">
            <v>5501.6391300000005</v>
          </cell>
          <cell r="N737">
            <v>26107.029129999999</v>
          </cell>
        </row>
        <row r="738">
          <cell r="B738" t="str">
            <v>2 S 04 201 58</v>
          </cell>
          <cell r="C738" t="str">
            <v>Boca BSCC 3,00 x 3,00 m - esc=15 AC/BC</v>
          </cell>
          <cell r="D738" t="str">
            <v>und</v>
          </cell>
          <cell r="E738" t="str">
            <v>28.977,28</v>
          </cell>
          <cell r="F738" t="str">
            <v>7.736,93</v>
          </cell>
          <cell r="G738" t="str">
            <v>36.714,22</v>
          </cell>
          <cell r="H738">
            <v>0</v>
          </cell>
          <cell r="I738">
            <v>28977.279999999999</v>
          </cell>
          <cell r="J738">
            <v>7736.93</v>
          </cell>
          <cell r="K738">
            <v>36714.22</v>
          </cell>
          <cell r="L738">
            <v>0</v>
          </cell>
          <cell r="M738">
            <v>7736.9337599999999</v>
          </cell>
          <cell r="N738">
            <v>36714.213759999999</v>
          </cell>
        </row>
        <row r="739">
          <cell r="B739" t="str">
            <v>2 S 04 201 59</v>
          </cell>
          <cell r="C739" t="str">
            <v>Boca BSCC 1,50 x 1,50 m - esc=30 AC/BC</v>
          </cell>
          <cell r="D739" t="str">
            <v>und</v>
          </cell>
          <cell r="E739" t="str">
            <v>10.553,56</v>
          </cell>
          <cell r="F739" t="str">
            <v>2.817,80</v>
          </cell>
          <cell r="G739" t="str">
            <v>13.371,36</v>
          </cell>
          <cell r="H739">
            <v>0</v>
          </cell>
          <cell r="I739">
            <v>10553.56</v>
          </cell>
          <cell r="J739">
            <v>2817.8</v>
          </cell>
          <cell r="K739">
            <v>13371.36</v>
          </cell>
          <cell r="L739">
            <v>0</v>
          </cell>
          <cell r="M739">
            <v>2817.8005200000002</v>
          </cell>
          <cell r="N739">
            <v>13371.36052</v>
          </cell>
        </row>
        <row r="740">
          <cell r="B740" t="str">
            <v>2 S 04 201 60</v>
          </cell>
          <cell r="C740" t="str">
            <v>Boca BSCC 2,00 x 2,00 m - esc=30 AC/BC</v>
          </cell>
          <cell r="D740" t="str">
            <v>und</v>
          </cell>
          <cell r="E740" t="str">
            <v>16.131,48</v>
          </cell>
          <cell r="F740" t="str">
            <v>4.307,11</v>
          </cell>
          <cell r="G740" t="str">
            <v>20.438,59</v>
          </cell>
          <cell r="H740">
            <v>0</v>
          </cell>
          <cell r="I740">
            <v>16131.48</v>
          </cell>
          <cell r="J740">
            <v>4307.1099999999997</v>
          </cell>
          <cell r="K740">
            <v>20438.59</v>
          </cell>
          <cell r="L740">
            <v>0</v>
          </cell>
          <cell r="M740">
            <v>4307.1051600000001</v>
          </cell>
          <cell r="N740">
            <v>20438.585159999999</v>
          </cell>
        </row>
        <row r="741">
          <cell r="B741" t="str">
            <v>2 S 04 201 61</v>
          </cell>
          <cell r="C741" t="str">
            <v>Boca BSCC 2,50 x 2,50 m - esc=30 AC/BC</v>
          </cell>
          <cell r="D741" t="str">
            <v>und</v>
          </cell>
          <cell r="E741" t="str">
            <v>22.878,63</v>
          </cell>
          <cell r="F741" t="str">
            <v>6.108,59</v>
          </cell>
          <cell r="G741" t="str">
            <v>28.987,22</v>
          </cell>
          <cell r="H741">
            <v>0</v>
          </cell>
          <cell r="I741">
            <v>22878.63</v>
          </cell>
          <cell r="J741">
            <v>6108.59</v>
          </cell>
          <cell r="K741">
            <v>28987.22</v>
          </cell>
          <cell r="L741">
            <v>0</v>
          </cell>
          <cell r="M741">
            <v>6108.5942100000002</v>
          </cell>
          <cell r="N741">
            <v>28987.22421</v>
          </cell>
        </row>
        <row r="742">
          <cell r="B742" t="str">
            <v>2 S 04 201 62</v>
          </cell>
          <cell r="C742" t="str">
            <v>Boca BSCC 3,00 x 3,00 m - esc=30 AC/BC</v>
          </cell>
          <cell r="D742" t="str">
            <v>und</v>
          </cell>
          <cell r="E742" t="str">
            <v>31.871,26</v>
          </cell>
          <cell r="F742" t="str">
            <v>8.509,63</v>
          </cell>
          <cell r="G742" t="str">
            <v>40.380,88</v>
          </cell>
          <cell r="H742">
            <v>0</v>
          </cell>
          <cell r="I742">
            <v>31871.26</v>
          </cell>
          <cell r="J742">
            <v>8509.6299999999992</v>
          </cell>
          <cell r="K742">
            <v>40380.879999999997</v>
          </cell>
          <cell r="L742">
            <v>0</v>
          </cell>
          <cell r="M742">
            <v>8509.6264200000005</v>
          </cell>
          <cell r="N742">
            <v>40380.886419999995</v>
          </cell>
        </row>
        <row r="743">
          <cell r="B743" t="str">
            <v>2 S 04 201 63</v>
          </cell>
          <cell r="C743" t="str">
            <v>Boca BSCC 1,50 x 1,50 m - esc=45 AC/BC</v>
          </cell>
          <cell r="D743" t="str">
            <v>und</v>
          </cell>
          <cell r="E743" t="str">
            <v>13.056,59</v>
          </cell>
          <cell r="F743" t="str">
            <v>3.486,11</v>
          </cell>
          <cell r="G743" t="str">
            <v>16.542,70</v>
          </cell>
          <cell r="H743">
            <v>0</v>
          </cell>
          <cell r="I743">
            <v>13056.59</v>
          </cell>
          <cell r="J743">
            <v>3486.11</v>
          </cell>
          <cell r="K743">
            <v>16542.7</v>
          </cell>
          <cell r="L743">
            <v>0</v>
          </cell>
          <cell r="M743">
            <v>3486.1095300000002</v>
          </cell>
          <cell r="N743">
            <v>16542.699530000002</v>
          </cell>
        </row>
        <row r="744">
          <cell r="B744" t="str">
            <v>2 S 04 201 64</v>
          </cell>
          <cell r="C744" t="str">
            <v>Boca BSCC 2,00 x 2,00 m - esc=45 AC/BC</v>
          </cell>
          <cell r="D744" t="str">
            <v>und</v>
          </cell>
          <cell r="E744" t="str">
            <v>20.545,90</v>
          </cell>
          <cell r="F744" t="str">
            <v>5.485,76</v>
          </cell>
          <cell r="G744" t="str">
            <v>26.031,66</v>
          </cell>
          <cell r="H744">
            <v>0</v>
          </cell>
          <cell r="I744">
            <v>20545.900000000001</v>
          </cell>
          <cell r="J744">
            <v>5485.76</v>
          </cell>
          <cell r="K744">
            <v>26031.66</v>
          </cell>
          <cell r="L744">
            <v>0</v>
          </cell>
          <cell r="M744">
            <v>5485.7553000000007</v>
          </cell>
          <cell r="N744">
            <v>26031.655300000002</v>
          </cell>
        </row>
        <row r="745">
          <cell r="B745" t="str">
            <v>2 S 04 201 65</v>
          </cell>
          <cell r="C745" t="str">
            <v>Boca BSCC 2,50 x 2,50 m - esc=45 AC/BC</v>
          </cell>
          <cell r="D745" t="str">
            <v>und</v>
          </cell>
          <cell r="E745" t="str">
            <v>28.886,31</v>
          </cell>
          <cell r="F745" t="str">
            <v>7.712,65</v>
          </cell>
          <cell r="G745" t="str">
            <v>36.598,96</v>
          </cell>
          <cell r="H745">
            <v>0</v>
          </cell>
          <cell r="I745">
            <v>28886.31</v>
          </cell>
          <cell r="J745">
            <v>7712.65</v>
          </cell>
          <cell r="K745">
            <v>36598.959999999999</v>
          </cell>
          <cell r="L745">
            <v>0</v>
          </cell>
          <cell r="M745">
            <v>7712.6447700000008</v>
          </cell>
          <cell r="N745">
            <v>36598.954770000004</v>
          </cell>
        </row>
        <row r="746">
          <cell r="B746" t="str">
            <v>2 S 04 201 66</v>
          </cell>
          <cell r="C746" t="str">
            <v>Boca BSCC 3,00 x 3,00 m - esc=45 AC/BC</v>
          </cell>
          <cell r="D746" t="str">
            <v>und</v>
          </cell>
          <cell r="E746" t="str">
            <v>40.163,00</v>
          </cell>
          <cell r="F746" t="str">
            <v>10.723,52</v>
          </cell>
          <cell r="G746" t="str">
            <v>50.886,52</v>
          </cell>
          <cell r="H746">
            <v>0</v>
          </cell>
          <cell r="I746">
            <v>40163</v>
          </cell>
          <cell r="J746">
            <v>10723.52</v>
          </cell>
          <cell r="K746">
            <v>50886.52</v>
          </cell>
          <cell r="L746">
            <v>0</v>
          </cell>
          <cell r="M746">
            <v>10723.521000000001</v>
          </cell>
          <cell r="N746">
            <v>50886.521000000001</v>
          </cell>
        </row>
        <row r="747">
          <cell r="B747" t="str">
            <v>2 S 04 210 01</v>
          </cell>
          <cell r="C747" t="str">
            <v>Corpo BDCC 1,50 x 1,50 m alt. 0 a 1,00 m</v>
          </cell>
          <cell r="D747" t="str">
            <v>m</v>
          </cell>
          <cell r="E747" t="str">
            <v>2.459,40</v>
          </cell>
          <cell r="F747" t="str">
            <v>656,66</v>
          </cell>
          <cell r="G747" t="str">
            <v>3.116,05</v>
          </cell>
          <cell r="H747">
            <v>0</v>
          </cell>
          <cell r="I747">
            <v>2459.4</v>
          </cell>
          <cell r="J747">
            <v>656.66</v>
          </cell>
          <cell r="K747">
            <v>3116.05</v>
          </cell>
          <cell r="L747">
            <v>0</v>
          </cell>
          <cell r="M747">
            <v>656.65980000000002</v>
          </cell>
          <cell r="N747">
            <v>3116.0598</v>
          </cell>
        </row>
        <row r="748">
          <cell r="B748" t="str">
            <v>2 S 04 210 02</v>
          </cell>
          <cell r="C748" t="str">
            <v>Corpo BDCC 2,00 x 2,00 m alt. 0 a 1,00 m</v>
          </cell>
          <cell r="D748" t="str">
            <v>m</v>
          </cell>
          <cell r="E748" t="str">
            <v>3.635,73</v>
          </cell>
          <cell r="F748" t="str">
            <v>970,74</v>
          </cell>
          <cell r="G748" t="str">
            <v>4.606,47</v>
          </cell>
          <cell r="H748">
            <v>0</v>
          </cell>
          <cell r="I748">
            <v>3635.73</v>
          </cell>
          <cell r="J748">
            <v>970.74</v>
          </cell>
          <cell r="K748">
            <v>4606.47</v>
          </cell>
          <cell r="L748">
            <v>0</v>
          </cell>
          <cell r="M748">
            <v>970.73991000000001</v>
          </cell>
          <cell r="N748">
            <v>4606.4699099999998</v>
          </cell>
        </row>
        <row r="749">
          <cell r="B749" t="str">
            <v>2 S 04 210 03</v>
          </cell>
          <cell r="C749" t="str">
            <v>Corpo BDCC 2,50 x 2,50 m alt. 0 a 1,00 m</v>
          </cell>
          <cell r="D749" t="str">
            <v>m</v>
          </cell>
          <cell r="E749" t="str">
            <v>4.511,67</v>
          </cell>
          <cell r="F749" t="str">
            <v>1.204,62</v>
          </cell>
          <cell r="G749" t="str">
            <v>5.716,28</v>
          </cell>
          <cell r="H749">
            <v>0</v>
          </cell>
          <cell r="I749">
            <v>4511.67</v>
          </cell>
          <cell r="J749">
            <v>1204.6199999999999</v>
          </cell>
          <cell r="K749">
            <v>5716.28</v>
          </cell>
          <cell r="L749">
            <v>0</v>
          </cell>
          <cell r="M749">
            <v>1204.61589</v>
          </cell>
          <cell r="N749">
            <v>5716.2858900000001</v>
          </cell>
        </row>
        <row r="750">
          <cell r="B750" t="str">
            <v>2 S 04 210 04</v>
          </cell>
          <cell r="C750" t="str">
            <v>Corpo BDCC 3,00 x 3,00 m alt. 0 a 1,00</v>
          </cell>
          <cell r="D750" t="str">
            <v>m</v>
          </cell>
          <cell r="E750" t="str">
            <v>6.234,56</v>
          </cell>
          <cell r="F750" t="str">
            <v>1.664,63</v>
          </cell>
          <cell r="G750" t="str">
            <v>7.899,19</v>
          </cell>
          <cell r="H750">
            <v>0</v>
          </cell>
          <cell r="I750">
            <v>6234.56</v>
          </cell>
          <cell r="J750">
            <v>1664.63</v>
          </cell>
          <cell r="K750">
            <v>7899.19</v>
          </cell>
          <cell r="L750">
            <v>0</v>
          </cell>
          <cell r="M750">
            <v>1664.6275200000002</v>
          </cell>
          <cell r="N750">
            <v>7899.1875200000004</v>
          </cell>
        </row>
        <row r="751">
          <cell r="B751" t="str">
            <v>2 S 04 210 05</v>
          </cell>
          <cell r="C751" t="str">
            <v>Corpo BDCC 1,50 x 1,50 m alt. 1,00 a 2,50 m</v>
          </cell>
          <cell r="D751" t="str">
            <v>m</v>
          </cell>
          <cell r="E751" t="str">
            <v>2.152,82</v>
          </cell>
          <cell r="F751" t="str">
            <v>574,80</v>
          </cell>
          <cell r="G751" t="str">
            <v>2.727,63</v>
          </cell>
          <cell r="H751">
            <v>0</v>
          </cell>
          <cell r="I751">
            <v>2152.8200000000002</v>
          </cell>
          <cell r="J751">
            <v>574.79999999999995</v>
          </cell>
          <cell r="K751">
            <v>2727.63</v>
          </cell>
          <cell r="L751">
            <v>0</v>
          </cell>
          <cell r="M751">
            <v>574.80294000000004</v>
          </cell>
          <cell r="N751">
            <v>2727.6229400000002</v>
          </cell>
        </row>
        <row r="752">
          <cell r="B752" t="str">
            <v>2 S 04 210 06</v>
          </cell>
          <cell r="C752" t="str">
            <v>Corpo BDCC 2,00 x 2,00 m alt. 1,00 a 2,50 m</v>
          </cell>
          <cell r="D752" t="str">
            <v>m</v>
          </cell>
          <cell r="E752" t="str">
            <v>3.181,45</v>
          </cell>
          <cell r="F752" t="str">
            <v>849,45</v>
          </cell>
          <cell r="G752" t="str">
            <v>4.030,90</v>
          </cell>
          <cell r="H752">
            <v>0</v>
          </cell>
          <cell r="I752">
            <v>3181.45</v>
          </cell>
          <cell r="J752">
            <v>849.45</v>
          </cell>
          <cell r="K752">
            <v>4030.9</v>
          </cell>
          <cell r="L752">
            <v>0</v>
          </cell>
          <cell r="M752">
            <v>849.44714999999997</v>
          </cell>
          <cell r="N752">
            <v>4030.8971499999998</v>
          </cell>
        </row>
        <row r="753">
          <cell r="B753" t="str">
            <v>2 S 04 210 07</v>
          </cell>
          <cell r="C753" t="str">
            <v>Corpo BDCC 2,50 x 2,50 m alt. 1,00 a 2,50 m</v>
          </cell>
          <cell r="D753" t="str">
            <v>m</v>
          </cell>
          <cell r="E753" t="str">
            <v>4.315,78</v>
          </cell>
          <cell r="F753" t="str">
            <v>1.152,31</v>
          </cell>
          <cell r="G753" t="str">
            <v>5.468,10</v>
          </cell>
          <cell r="H753">
            <v>0</v>
          </cell>
          <cell r="I753">
            <v>4315.78</v>
          </cell>
          <cell r="J753">
            <v>1152.31</v>
          </cell>
          <cell r="K753">
            <v>5468.1</v>
          </cell>
          <cell r="L753">
            <v>0</v>
          </cell>
          <cell r="M753">
            <v>1152.3132599999999</v>
          </cell>
          <cell r="N753">
            <v>5468.0932599999996</v>
          </cell>
        </row>
        <row r="754">
          <cell r="B754" t="str">
            <v>2 S 04 210 08</v>
          </cell>
          <cell r="C754" t="str">
            <v>Corpo BDCC 3,00 x 3,00 m alt. 1,00 a 2,50 m</v>
          </cell>
          <cell r="D754" t="str">
            <v>m</v>
          </cell>
          <cell r="E754" t="str">
            <v>5.892,68</v>
          </cell>
          <cell r="F754" t="str">
            <v>1.573,35</v>
          </cell>
          <cell r="G754" t="str">
            <v>7.466,03</v>
          </cell>
          <cell r="H754">
            <v>0</v>
          </cell>
          <cell r="I754">
            <v>5892.68</v>
          </cell>
          <cell r="J754">
            <v>1573.35</v>
          </cell>
          <cell r="K754">
            <v>7466.03</v>
          </cell>
          <cell r="L754">
            <v>0</v>
          </cell>
          <cell r="M754">
            <v>1573.3455600000002</v>
          </cell>
          <cell r="N754">
            <v>7466.02556</v>
          </cell>
        </row>
        <row r="755">
          <cell r="B755" t="str">
            <v>2 S 04 210 09</v>
          </cell>
          <cell r="C755" t="str">
            <v>Corpo BDCC 1,50 x 1,50 m alt. 2,50 a 5,00 m</v>
          </cell>
          <cell r="D755" t="str">
            <v>m</v>
          </cell>
          <cell r="E755" t="str">
            <v>2.299,68</v>
          </cell>
          <cell r="F755" t="str">
            <v>614,01</v>
          </cell>
          <cell r="G755" t="str">
            <v>2.913,69</v>
          </cell>
          <cell r="H755">
            <v>0</v>
          </cell>
          <cell r="I755">
            <v>2299.6799999999998</v>
          </cell>
          <cell r="J755">
            <v>614.01</v>
          </cell>
          <cell r="K755">
            <v>2913.69</v>
          </cell>
          <cell r="L755">
            <v>0</v>
          </cell>
          <cell r="M755">
            <v>614.01455999999996</v>
          </cell>
          <cell r="N755">
            <v>2913.6945599999999</v>
          </cell>
        </row>
        <row r="756">
          <cell r="B756" t="str">
            <v>2 S 04 210 10</v>
          </cell>
          <cell r="C756" t="str">
            <v>Corpo BDCC 2,00 x 2,00 m alt. 2,50 a 5,00 m</v>
          </cell>
          <cell r="D756" t="str">
            <v>m</v>
          </cell>
          <cell r="E756" t="str">
            <v>3.649,87</v>
          </cell>
          <cell r="F756" t="str">
            <v>974,52</v>
          </cell>
          <cell r="G756" t="str">
            <v>4.624,39</v>
          </cell>
          <cell r="H756">
            <v>0</v>
          </cell>
          <cell r="I756">
            <v>3649.87</v>
          </cell>
          <cell r="J756">
            <v>974.52</v>
          </cell>
          <cell r="K756">
            <v>4624.3900000000003</v>
          </cell>
          <cell r="L756">
            <v>0</v>
          </cell>
          <cell r="M756">
            <v>974.51529000000005</v>
          </cell>
          <cell r="N756">
            <v>4624.3852900000002</v>
          </cell>
        </row>
        <row r="757">
          <cell r="B757" t="str">
            <v>2 S 04 210 11</v>
          </cell>
          <cell r="C757" t="str">
            <v>Corpo BDCC 2,50 x 2,50 m alt. 2,50 a 5,00 m</v>
          </cell>
          <cell r="D757" t="str">
            <v>m</v>
          </cell>
          <cell r="E757" t="str">
            <v>4.993,62</v>
          </cell>
          <cell r="F757" t="str">
            <v>1.333,30</v>
          </cell>
          <cell r="G757" t="str">
            <v>6.326,92</v>
          </cell>
          <cell r="H757">
            <v>0</v>
          </cell>
          <cell r="I757">
            <v>4993.62</v>
          </cell>
          <cell r="J757">
            <v>1333.3</v>
          </cell>
          <cell r="K757">
            <v>6326.92</v>
          </cell>
          <cell r="L757">
            <v>0</v>
          </cell>
          <cell r="M757">
            <v>1333.29654</v>
          </cell>
          <cell r="N757">
            <v>6326.9165400000002</v>
          </cell>
        </row>
        <row r="758">
          <cell r="B758" t="str">
            <v>2 S 04 210 12</v>
          </cell>
          <cell r="C758" t="str">
            <v>Corpo BDCC 3,00 x 3,00 m alt. 2,50 a 5,00 m</v>
          </cell>
          <cell r="D758" t="str">
            <v>m</v>
          </cell>
          <cell r="E758" t="str">
            <v>6.487,15</v>
          </cell>
          <cell r="F758" t="str">
            <v>1.732,07</v>
          </cell>
          <cell r="G758" t="str">
            <v>8.219,22</v>
          </cell>
          <cell r="H758">
            <v>0</v>
          </cell>
          <cell r="I758">
            <v>6487.15</v>
          </cell>
          <cell r="J758">
            <v>1732.07</v>
          </cell>
          <cell r="K758">
            <v>8219.2199999999993</v>
          </cell>
          <cell r="L758">
            <v>0</v>
          </cell>
          <cell r="M758">
            <v>1732.0690500000001</v>
          </cell>
          <cell r="N758">
            <v>8219.2190499999997</v>
          </cell>
        </row>
        <row r="759">
          <cell r="B759" t="str">
            <v>2 S 04 210 13</v>
          </cell>
          <cell r="C759" t="str">
            <v>Corpo BDCC 1,50 x 1,50 m alt. 5,00 a 7,50 m</v>
          </cell>
          <cell r="D759" t="str">
            <v>m</v>
          </cell>
          <cell r="E759" t="str">
            <v>2.648,85</v>
          </cell>
          <cell r="F759" t="str">
            <v>707,24</v>
          </cell>
          <cell r="G759" t="str">
            <v>3.356,10</v>
          </cell>
          <cell r="H759">
            <v>0</v>
          </cell>
          <cell r="I759">
            <v>2648.85</v>
          </cell>
          <cell r="J759">
            <v>707.24</v>
          </cell>
          <cell r="K759">
            <v>3356.1</v>
          </cell>
          <cell r="L759">
            <v>0</v>
          </cell>
          <cell r="M759">
            <v>707.24295000000006</v>
          </cell>
          <cell r="N759">
            <v>3356.0929500000002</v>
          </cell>
        </row>
        <row r="760">
          <cell r="B760" t="str">
            <v>2 S 04 210 14</v>
          </cell>
          <cell r="C760" t="str">
            <v>Corpo BDCC 2,00 a 2,00 m alt. 5,00 a 7,50 m</v>
          </cell>
          <cell r="D760" t="str">
            <v>m</v>
          </cell>
          <cell r="E760" t="str">
            <v>4.132,98</v>
          </cell>
          <cell r="F760" t="str">
            <v>1.103,51</v>
          </cell>
          <cell r="G760" t="str">
            <v>5.236,49</v>
          </cell>
          <cell r="H760">
            <v>0</v>
          </cell>
          <cell r="I760">
            <v>4132.9799999999996</v>
          </cell>
          <cell r="J760">
            <v>1103.51</v>
          </cell>
          <cell r="K760">
            <v>5236.49</v>
          </cell>
          <cell r="L760">
            <v>0</v>
          </cell>
          <cell r="M760">
            <v>1103.50566</v>
          </cell>
          <cell r="N760">
            <v>5236.4856599999994</v>
          </cell>
        </row>
        <row r="761">
          <cell r="B761" t="str">
            <v>2 S 04 210 15</v>
          </cell>
          <cell r="C761" t="str">
            <v>Corpo BDCC 2,50 x 2,50 m alt. 5,00 a 7,50 m</v>
          </cell>
          <cell r="D761" t="str">
            <v>m</v>
          </cell>
          <cell r="E761" t="str">
            <v>5.780,70</v>
          </cell>
          <cell r="F761" t="str">
            <v>1.543,45</v>
          </cell>
          <cell r="G761" t="str">
            <v>7.324,14</v>
          </cell>
          <cell r="H761">
            <v>0</v>
          </cell>
          <cell r="I761">
            <v>5780.7</v>
          </cell>
          <cell r="J761">
            <v>1543.45</v>
          </cell>
          <cell r="K761">
            <v>7324.14</v>
          </cell>
          <cell r="L761">
            <v>0</v>
          </cell>
          <cell r="M761">
            <v>1543.4469000000001</v>
          </cell>
          <cell r="N761">
            <v>7324.1468999999997</v>
          </cell>
        </row>
        <row r="762">
          <cell r="B762" t="str">
            <v>2 S 04 210 16</v>
          </cell>
          <cell r="C762" t="str">
            <v>Corpo BDCC 3,00 x 3,00 m alt. 5,00 a 7,50 m</v>
          </cell>
          <cell r="D762" t="str">
            <v>m</v>
          </cell>
          <cell r="E762" t="str">
            <v>7.870,38</v>
          </cell>
          <cell r="F762" t="str">
            <v>2.101,39</v>
          </cell>
          <cell r="G762" t="str">
            <v>9.971,78</v>
          </cell>
          <cell r="H762">
            <v>0</v>
          </cell>
          <cell r="I762">
            <v>7870.38</v>
          </cell>
          <cell r="J762">
            <v>2101.39</v>
          </cell>
          <cell r="K762">
            <v>9971.7800000000007</v>
          </cell>
          <cell r="L762">
            <v>0</v>
          </cell>
          <cell r="M762">
            <v>2101.3914600000003</v>
          </cell>
          <cell r="N762">
            <v>9971.7714599999999</v>
          </cell>
        </row>
        <row r="763">
          <cell r="B763" t="str">
            <v>2 S 04 210 17</v>
          </cell>
          <cell r="C763" t="str">
            <v>Corpo BDCC 1,50 x 1,50 m alt. 7,50 a 10,00 m</v>
          </cell>
          <cell r="D763" t="str">
            <v>m</v>
          </cell>
          <cell r="E763" t="str">
            <v>2.976,17</v>
          </cell>
          <cell r="F763" t="str">
            <v>794,64</v>
          </cell>
          <cell r="G763" t="str">
            <v>3.770,81</v>
          </cell>
          <cell r="H763">
            <v>0</v>
          </cell>
          <cell r="I763">
            <v>2976.17</v>
          </cell>
          <cell r="J763">
            <v>794.64</v>
          </cell>
          <cell r="K763">
            <v>3770.81</v>
          </cell>
          <cell r="L763">
            <v>0</v>
          </cell>
          <cell r="M763">
            <v>794.6373900000001</v>
          </cell>
          <cell r="N763">
            <v>3770.8073899999999</v>
          </cell>
        </row>
        <row r="764">
          <cell r="B764" t="str">
            <v>2 S 04 210 18</v>
          </cell>
          <cell r="C764" t="str">
            <v>Corpo BDCC 2,00 x 2,00 m alt. 7,50 a 10,00 m</v>
          </cell>
          <cell r="D764" t="str">
            <v>m</v>
          </cell>
          <cell r="E764" t="str">
            <v>4.864,48</v>
          </cell>
          <cell r="F764" t="str">
            <v>1.298,82</v>
          </cell>
          <cell r="G764" t="str">
            <v>6.163,29</v>
          </cell>
          <cell r="H764">
            <v>0</v>
          </cell>
          <cell r="I764">
            <v>4864.4799999999996</v>
          </cell>
          <cell r="J764">
            <v>1298.82</v>
          </cell>
          <cell r="K764">
            <v>6163.29</v>
          </cell>
          <cell r="L764">
            <v>0</v>
          </cell>
          <cell r="M764">
            <v>1298.8161599999999</v>
          </cell>
          <cell r="N764">
            <v>6163.2961599999999</v>
          </cell>
        </row>
        <row r="765">
          <cell r="B765" t="str">
            <v>2 S 04 210 19</v>
          </cell>
          <cell r="C765" t="str">
            <v>Corpo BDCC 2,50 x 2,50 m alt. 7,50 a 10,00 m</v>
          </cell>
          <cell r="D765" t="str">
            <v>m</v>
          </cell>
          <cell r="E765" t="str">
            <v>6.107,30</v>
          </cell>
          <cell r="F765" t="str">
            <v>1.630,65</v>
          </cell>
          <cell r="G765" t="str">
            <v>7.737,95</v>
          </cell>
          <cell r="H765">
            <v>0</v>
          </cell>
          <cell r="I765">
            <v>6107.3</v>
          </cell>
          <cell r="J765">
            <v>1630.65</v>
          </cell>
          <cell r="K765">
            <v>7737.95</v>
          </cell>
          <cell r="L765">
            <v>0</v>
          </cell>
          <cell r="M765">
            <v>1630.6491000000001</v>
          </cell>
          <cell r="N765">
            <v>7737.9490999999998</v>
          </cell>
        </row>
        <row r="766">
          <cell r="B766" t="str">
            <v>2 S 04 210 20</v>
          </cell>
          <cell r="C766" t="str">
            <v>Corpo BDCC 3,00 x 3,00 m alt. 7,50 a 10,00 m</v>
          </cell>
          <cell r="D766" t="str">
            <v>m</v>
          </cell>
          <cell r="E766" t="str">
            <v>8.669,98</v>
          </cell>
          <cell r="F766" t="str">
            <v>2.314,89</v>
          </cell>
          <cell r="G766" t="str">
            <v>10.984,87</v>
          </cell>
          <cell r="H766">
            <v>0</v>
          </cell>
          <cell r="I766">
            <v>8669.98</v>
          </cell>
          <cell r="J766">
            <v>2314.89</v>
          </cell>
          <cell r="K766">
            <v>10984.87</v>
          </cell>
          <cell r="L766">
            <v>0</v>
          </cell>
          <cell r="M766">
            <v>2314.8846600000002</v>
          </cell>
          <cell r="N766">
            <v>10984.864659999999</v>
          </cell>
        </row>
        <row r="767">
          <cell r="B767" t="str">
            <v>2 S 04 210 21</v>
          </cell>
          <cell r="C767" t="str">
            <v>Corpo BDCC 1,50 x 1,50 m alt. 10,00 a 12,50 m</v>
          </cell>
          <cell r="D767" t="str">
            <v>m</v>
          </cell>
          <cell r="E767" t="str">
            <v>3.268,04</v>
          </cell>
          <cell r="F767" t="str">
            <v>872,57</v>
          </cell>
          <cell r="G767" t="str">
            <v>4.140,61</v>
          </cell>
          <cell r="H767">
            <v>0</v>
          </cell>
          <cell r="I767">
            <v>3268.04</v>
          </cell>
          <cell r="J767">
            <v>872.57</v>
          </cell>
          <cell r="K767">
            <v>4140.6099999999997</v>
          </cell>
          <cell r="L767">
            <v>0</v>
          </cell>
          <cell r="M767">
            <v>872.56668000000002</v>
          </cell>
          <cell r="N767">
            <v>4140.6066799999999</v>
          </cell>
        </row>
        <row r="768">
          <cell r="B768" t="str">
            <v>2 S 04 210 22</v>
          </cell>
          <cell r="C768" t="str">
            <v>Corpo BDCC 2,00 x 2,00 m alt. 10,00 a 12,50 m</v>
          </cell>
          <cell r="D768" t="str">
            <v>m</v>
          </cell>
          <cell r="E768" t="str">
            <v>5.225,66</v>
          </cell>
          <cell r="F768" t="str">
            <v>1.395,25</v>
          </cell>
          <cell r="G768" t="str">
            <v>6.620,91</v>
          </cell>
          <cell r="H768">
            <v>0</v>
          </cell>
          <cell r="I768">
            <v>5225.66</v>
          </cell>
          <cell r="J768">
            <v>1395.25</v>
          </cell>
          <cell r="K768">
            <v>6620.91</v>
          </cell>
          <cell r="L768">
            <v>0</v>
          </cell>
          <cell r="M768">
            <v>1395.2512200000001</v>
          </cell>
          <cell r="N768">
            <v>6620.91122</v>
          </cell>
        </row>
        <row r="769">
          <cell r="B769" t="str">
            <v>2 S 04 210 23</v>
          </cell>
          <cell r="C769" t="str">
            <v>Corpo BDCC 2,50 x 2,50 m alt. 10,00 a 12,50 m</v>
          </cell>
          <cell r="D769" t="str">
            <v>m</v>
          </cell>
          <cell r="E769" t="str">
            <v>7.021,43</v>
          </cell>
          <cell r="F769" t="str">
            <v>1.874,72</v>
          </cell>
          <cell r="G769" t="str">
            <v>8.896,16</v>
          </cell>
          <cell r="H769">
            <v>0</v>
          </cell>
          <cell r="I769">
            <v>7021.43</v>
          </cell>
          <cell r="J769">
            <v>1874.72</v>
          </cell>
          <cell r="K769">
            <v>8896.16</v>
          </cell>
          <cell r="L769">
            <v>0</v>
          </cell>
          <cell r="M769">
            <v>1874.7218100000002</v>
          </cell>
          <cell r="N769">
            <v>8896.1518100000012</v>
          </cell>
        </row>
        <row r="770">
          <cell r="B770" t="str">
            <v>2 S 04 210 24</v>
          </cell>
          <cell r="C770" t="str">
            <v>Corpo BDCC 3,00 x 3,00 m alt. 10,00 a 12,50 m</v>
          </cell>
          <cell r="D770" t="str">
            <v>m</v>
          </cell>
          <cell r="E770" t="str">
            <v>9.860,06</v>
          </cell>
          <cell r="F770" t="str">
            <v>2.632,64</v>
          </cell>
          <cell r="G770" t="str">
            <v>12.492,70</v>
          </cell>
          <cell r="H770">
            <v>0</v>
          </cell>
          <cell r="I770">
            <v>9860.06</v>
          </cell>
          <cell r="J770">
            <v>2632.64</v>
          </cell>
          <cell r="K770">
            <v>12492.7</v>
          </cell>
          <cell r="L770">
            <v>0</v>
          </cell>
          <cell r="M770">
            <v>2632.6360199999999</v>
          </cell>
          <cell r="N770">
            <v>12492.696019999999</v>
          </cell>
        </row>
        <row r="771">
          <cell r="B771" t="str">
            <v>2 S 04 210 25</v>
          </cell>
          <cell r="C771" t="str">
            <v>Corpo BDCC 1,50 x 1,50 m alt. 12,50 a 15,00 m</v>
          </cell>
          <cell r="D771" t="str">
            <v>m</v>
          </cell>
          <cell r="E771" t="str">
            <v>3.536,10</v>
          </cell>
          <cell r="F771" t="str">
            <v>944,14</v>
          </cell>
          <cell r="G771" t="str">
            <v>4.480,24</v>
          </cell>
          <cell r="H771">
            <v>0</v>
          </cell>
          <cell r="I771">
            <v>3536.1</v>
          </cell>
          <cell r="J771">
            <v>944.14</v>
          </cell>
          <cell r="K771">
            <v>4480.24</v>
          </cell>
          <cell r="L771">
            <v>0</v>
          </cell>
          <cell r="M771">
            <v>944.13870000000009</v>
          </cell>
          <cell r="N771">
            <v>4480.2386999999999</v>
          </cell>
        </row>
        <row r="772">
          <cell r="B772" t="str">
            <v>2 S 04 210 26</v>
          </cell>
          <cell r="C772" t="str">
            <v>Corpo BDCC 2,00 x 2,00 m alt. 12,50 a 15,00 m</v>
          </cell>
          <cell r="D772" t="str">
            <v>m</v>
          </cell>
          <cell r="E772" t="str">
            <v>5.378,15</v>
          </cell>
          <cell r="F772" t="str">
            <v>1.435,97</v>
          </cell>
          <cell r="G772" t="str">
            <v>6.814,12</v>
          </cell>
          <cell r="H772">
            <v>0</v>
          </cell>
          <cell r="I772">
            <v>5378.15</v>
          </cell>
          <cell r="J772">
            <v>1435.97</v>
          </cell>
          <cell r="K772">
            <v>6814.12</v>
          </cell>
          <cell r="L772">
            <v>0</v>
          </cell>
          <cell r="M772">
            <v>1435.96605</v>
          </cell>
          <cell r="N772">
            <v>6814.1160499999996</v>
          </cell>
        </row>
        <row r="773">
          <cell r="B773" t="str">
            <v>2 S 04 210 27</v>
          </cell>
          <cell r="C773" t="str">
            <v>Corpo BDCC 2,50 x 2,50 m alt. 12,50 a 15,00 m</v>
          </cell>
          <cell r="D773" t="str">
            <v>m</v>
          </cell>
          <cell r="E773" t="str">
            <v>7.760,58</v>
          </cell>
          <cell r="F773" t="str">
            <v>2.072,07</v>
          </cell>
          <cell r="G773" t="str">
            <v>9.832,65</v>
          </cell>
          <cell r="H773">
            <v>0</v>
          </cell>
          <cell r="I773">
            <v>7760.58</v>
          </cell>
          <cell r="J773">
            <v>2072.0700000000002</v>
          </cell>
          <cell r="K773">
            <v>9832.65</v>
          </cell>
          <cell r="L773">
            <v>0</v>
          </cell>
          <cell r="M773">
            <v>2072.0748600000002</v>
          </cell>
          <cell r="N773">
            <v>9832.6548600000006</v>
          </cell>
        </row>
        <row r="774">
          <cell r="B774" t="str">
            <v>2 S 04 210 28</v>
          </cell>
          <cell r="C774" t="str">
            <v>Corpo BDCC 3,00 x 3,00 m alt. 12,50 a 15,00 m</v>
          </cell>
          <cell r="D774" t="str">
            <v>m</v>
          </cell>
          <cell r="E774" t="str">
            <v>9.807,57</v>
          </cell>
          <cell r="F774" t="str">
            <v>2.618,62</v>
          </cell>
          <cell r="G774" t="str">
            <v>12.426,19</v>
          </cell>
          <cell r="H774">
            <v>0</v>
          </cell>
          <cell r="I774">
            <v>9807.57</v>
          </cell>
          <cell r="J774">
            <v>2618.62</v>
          </cell>
          <cell r="K774">
            <v>12426.19</v>
          </cell>
          <cell r="L774">
            <v>0</v>
          </cell>
          <cell r="M774">
            <v>2618.6211900000003</v>
          </cell>
          <cell r="N774">
            <v>12426.19119</v>
          </cell>
        </row>
        <row r="775">
          <cell r="B775" t="str">
            <v>2 S 04 210 51</v>
          </cell>
          <cell r="C775" t="str">
            <v>Corpo BDCC 1,50 x 1,50 m alt. 0 a 1,00 m AC/BC</v>
          </cell>
          <cell r="D775" t="str">
            <v>m</v>
          </cell>
          <cell r="E775" t="str">
            <v>2.582,68</v>
          </cell>
          <cell r="F775" t="str">
            <v>689,58</v>
          </cell>
          <cell r="G775" t="str">
            <v>3.272,26</v>
          </cell>
          <cell r="H775">
            <v>0</v>
          </cell>
          <cell r="I775">
            <v>2582.6799999999998</v>
          </cell>
          <cell r="J775">
            <v>689.58</v>
          </cell>
          <cell r="K775">
            <v>3272.26</v>
          </cell>
          <cell r="L775">
            <v>0</v>
          </cell>
          <cell r="M775">
            <v>689.57556</v>
          </cell>
          <cell r="N775">
            <v>3272.2555599999996</v>
          </cell>
        </row>
        <row r="776">
          <cell r="B776" t="str">
            <v>2 S 04 210 52</v>
          </cell>
          <cell r="C776" t="str">
            <v>Corpo BDCC 2,00 x 2,00 m alt. 0 a 1,00 m AC/BC</v>
          </cell>
          <cell r="D776" t="str">
            <v>m</v>
          </cell>
          <cell r="E776" t="str">
            <v>3.797,70</v>
          </cell>
          <cell r="F776" t="str">
            <v>1.013,99</v>
          </cell>
          <cell r="G776" t="str">
            <v>4.811,69</v>
          </cell>
          <cell r="H776">
            <v>0</v>
          </cell>
          <cell r="I776">
            <v>3797.7</v>
          </cell>
          <cell r="J776">
            <v>1013.99</v>
          </cell>
          <cell r="K776">
            <v>4811.6899999999996</v>
          </cell>
          <cell r="L776">
            <v>0</v>
          </cell>
          <cell r="M776">
            <v>1013.9859</v>
          </cell>
          <cell r="N776">
            <v>4811.6858999999995</v>
          </cell>
        </row>
        <row r="777">
          <cell r="B777" t="str">
            <v>2 S 04 210 53</v>
          </cell>
          <cell r="C777" t="str">
            <v>Corpo BDCC 2,50 a 2,50 m alt. 0 a 1,00 m AC/BC</v>
          </cell>
          <cell r="D777" t="str">
            <v>m</v>
          </cell>
          <cell r="E777" t="str">
            <v>4.712,08</v>
          </cell>
          <cell r="F777" t="str">
            <v>1.258,12</v>
          </cell>
          <cell r="G777" t="str">
            <v>5.970,20</v>
          </cell>
          <cell r="H777">
            <v>0</v>
          </cell>
          <cell r="I777">
            <v>4712.08</v>
          </cell>
          <cell r="J777">
            <v>1258.1199999999999</v>
          </cell>
          <cell r="K777">
            <v>5970.2</v>
          </cell>
          <cell r="L777">
            <v>0</v>
          </cell>
          <cell r="M777">
            <v>1258.12536</v>
          </cell>
          <cell r="N777">
            <v>5970.2053599999999</v>
          </cell>
        </row>
        <row r="778">
          <cell r="B778" t="str">
            <v>2 S 04 210 54</v>
          </cell>
          <cell r="C778" t="str">
            <v>Corpo BDCC 3,00 x 3,00 m alt. 0 a 1,00 m AC/BC</v>
          </cell>
          <cell r="D778" t="str">
            <v>m</v>
          </cell>
          <cell r="E778" t="str">
            <v>6.535,72</v>
          </cell>
          <cell r="F778" t="str">
            <v>1.745,04</v>
          </cell>
          <cell r="G778" t="str">
            <v>8.280,75</v>
          </cell>
          <cell r="H778">
            <v>0</v>
          </cell>
          <cell r="I778">
            <v>6535.72</v>
          </cell>
          <cell r="J778">
            <v>1745.04</v>
          </cell>
          <cell r="K778">
            <v>8280.75</v>
          </cell>
          <cell r="L778">
            <v>0</v>
          </cell>
          <cell r="M778">
            <v>1745.0372400000001</v>
          </cell>
          <cell r="N778">
            <v>8280.7572400000008</v>
          </cell>
        </row>
        <row r="779">
          <cell r="B779" t="str">
            <v>2 S 04 210 55</v>
          </cell>
          <cell r="C779" t="str">
            <v>Corpo BDCC 1,50 x 1,50 m alt. 1,00 a 2,50 m AC/BC</v>
          </cell>
          <cell r="D779" t="str">
            <v>m</v>
          </cell>
          <cell r="E779" t="str">
            <v>2.276,11</v>
          </cell>
          <cell r="F779" t="str">
            <v>607,72</v>
          </cell>
          <cell r="G779" t="str">
            <v>2.883,83</v>
          </cell>
          <cell r="H779">
            <v>0</v>
          </cell>
          <cell r="I779">
            <v>2276.11</v>
          </cell>
          <cell r="J779">
            <v>607.72</v>
          </cell>
          <cell r="K779">
            <v>2883.83</v>
          </cell>
          <cell r="L779">
            <v>0</v>
          </cell>
          <cell r="M779">
            <v>607.72137000000009</v>
          </cell>
          <cell r="N779">
            <v>2883.8313700000003</v>
          </cell>
        </row>
        <row r="780">
          <cell r="B780" t="str">
            <v>2 S 04 210 56</v>
          </cell>
          <cell r="C780" t="str">
            <v>Corpo BDCC 2,00 x 2,00 m alt. 1,00 a 2,50 m AC/BC</v>
          </cell>
          <cell r="D780" t="str">
            <v>m</v>
          </cell>
          <cell r="E780" t="str">
            <v>3.340,93</v>
          </cell>
          <cell r="F780" t="str">
            <v>892,03</v>
          </cell>
          <cell r="G780" t="str">
            <v>4.232,96</v>
          </cell>
          <cell r="H780">
            <v>0</v>
          </cell>
          <cell r="I780">
            <v>3340.93</v>
          </cell>
          <cell r="J780">
            <v>892.03</v>
          </cell>
          <cell r="K780">
            <v>4232.96</v>
          </cell>
          <cell r="L780">
            <v>0</v>
          </cell>
          <cell r="M780">
            <v>892.02831000000003</v>
          </cell>
          <cell r="N780">
            <v>4232.95831</v>
          </cell>
        </row>
        <row r="781">
          <cell r="B781" t="str">
            <v>2 S 04 210 57</v>
          </cell>
          <cell r="C781" t="str">
            <v>Corpo BDCC 2,50 x 2,50 m alt. 1,00 a 2,50 m AC/BC</v>
          </cell>
          <cell r="D781" t="str">
            <v>m</v>
          </cell>
          <cell r="E781" t="str">
            <v>4.516,19</v>
          </cell>
          <cell r="F781" t="str">
            <v>1.205,82</v>
          </cell>
          <cell r="G781" t="str">
            <v>5.722,01</v>
          </cell>
          <cell r="H781">
            <v>0</v>
          </cell>
          <cell r="I781">
            <v>4516.1899999999996</v>
          </cell>
          <cell r="J781">
            <v>1205.82</v>
          </cell>
          <cell r="K781">
            <v>5722.01</v>
          </cell>
          <cell r="L781">
            <v>0</v>
          </cell>
          <cell r="M781">
            <v>1205.8227299999999</v>
          </cell>
          <cell r="N781">
            <v>5722.0127299999995</v>
          </cell>
        </row>
        <row r="782">
          <cell r="B782" t="str">
            <v>2 S 04 210 58</v>
          </cell>
          <cell r="C782" t="str">
            <v>Corpo BDCC 3,00 x 3,00 m alt. 1,00 a 2,50 m AC/BC</v>
          </cell>
          <cell r="D782" t="str">
            <v>m</v>
          </cell>
          <cell r="E782" t="str">
            <v>6.190,27</v>
          </cell>
          <cell r="F782" t="str">
            <v>1.652,80</v>
          </cell>
          <cell r="G782" t="str">
            <v>7.843,07</v>
          </cell>
          <cell r="H782">
            <v>0</v>
          </cell>
          <cell r="I782">
            <v>6190.27</v>
          </cell>
          <cell r="J782">
            <v>1652.8</v>
          </cell>
          <cell r="K782">
            <v>7843.07</v>
          </cell>
          <cell r="L782">
            <v>0</v>
          </cell>
          <cell r="M782">
            <v>1652.8020900000001</v>
          </cell>
          <cell r="N782">
            <v>7843.0720900000006</v>
          </cell>
        </row>
        <row r="783">
          <cell r="B783" t="str">
            <v>2 S 04 210 59</v>
          </cell>
          <cell r="C783" t="str">
            <v>Corpo BDCC 1,50 x 1,50 m alt. 2,50 a 5,00 m AC/BC</v>
          </cell>
          <cell r="D783" t="str">
            <v>m</v>
          </cell>
          <cell r="E783" t="str">
            <v>2.422,97</v>
          </cell>
          <cell r="F783" t="str">
            <v>646,93</v>
          </cell>
          <cell r="G783" t="str">
            <v>3.069,90</v>
          </cell>
          <cell r="H783">
            <v>0</v>
          </cell>
          <cell r="I783">
            <v>2422.9699999999998</v>
          </cell>
          <cell r="J783">
            <v>646.92999999999995</v>
          </cell>
          <cell r="K783">
            <v>3069.9</v>
          </cell>
          <cell r="L783">
            <v>0</v>
          </cell>
          <cell r="M783">
            <v>646.93299000000002</v>
          </cell>
          <cell r="N783">
            <v>3069.9029899999996</v>
          </cell>
        </row>
        <row r="784">
          <cell r="B784" t="str">
            <v>2 S 04 210 60</v>
          </cell>
          <cell r="C784" t="str">
            <v>Corpo BDCC 2,00 x 2,00 m alt. 2,50 a 5,00 m AC/BC</v>
          </cell>
          <cell r="D784" t="str">
            <v>m</v>
          </cell>
          <cell r="E784" t="str">
            <v>3.809,35</v>
          </cell>
          <cell r="F784" t="str">
            <v>1.017,10</v>
          </cell>
          <cell r="G784" t="str">
            <v>4.826,45</v>
          </cell>
          <cell r="H784">
            <v>0</v>
          </cell>
          <cell r="I784">
            <v>3809.35</v>
          </cell>
          <cell r="J784">
            <v>1017.1</v>
          </cell>
          <cell r="K784">
            <v>4826.45</v>
          </cell>
          <cell r="L784">
            <v>0</v>
          </cell>
          <cell r="M784">
            <v>1017.09645</v>
          </cell>
          <cell r="N784">
            <v>4826.4464499999995</v>
          </cell>
        </row>
        <row r="785">
          <cell r="B785" t="str">
            <v>2 S 04 210 61</v>
          </cell>
          <cell r="C785" t="str">
            <v>Corpo BDCC 2,50 x 2,50 m alt. 2,50 a 5,00 m AC/BC</v>
          </cell>
          <cell r="D785" t="str">
            <v>m</v>
          </cell>
          <cell r="E785" t="str">
            <v>5.246,08</v>
          </cell>
          <cell r="F785" t="str">
            <v>1.400,70</v>
          </cell>
          <cell r="G785" t="str">
            <v>6.646,78</v>
          </cell>
          <cell r="H785">
            <v>0</v>
          </cell>
          <cell r="I785">
            <v>5246.08</v>
          </cell>
          <cell r="J785">
            <v>1400.7</v>
          </cell>
          <cell r="K785">
            <v>6646.78</v>
          </cell>
          <cell r="L785">
            <v>0</v>
          </cell>
          <cell r="M785">
            <v>1400.70336</v>
          </cell>
          <cell r="N785">
            <v>6646.7833599999994</v>
          </cell>
        </row>
        <row r="786">
          <cell r="B786" t="str">
            <v>2 S 04 210 62</v>
          </cell>
          <cell r="C786" t="str">
            <v>Corpo BDCC 3,00 x 3,00 m alt. 2,50 a 5,00 m AC/BC</v>
          </cell>
          <cell r="D786" t="str">
            <v>m</v>
          </cell>
          <cell r="E786" t="str">
            <v>6.848,34</v>
          </cell>
          <cell r="F786" t="str">
            <v>1.828,51</v>
          </cell>
          <cell r="G786" t="str">
            <v>8.676,84</v>
          </cell>
          <cell r="H786">
            <v>0</v>
          </cell>
          <cell r="I786">
            <v>6848.34</v>
          </cell>
          <cell r="J786">
            <v>1828.51</v>
          </cell>
          <cell r="K786">
            <v>8676.84</v>
          </cell>
          <cell r="L786">
            <v>0</v>
          </cell>
          <cell r="M786">
            <v>1828.5067800000002</v>
          </cell>
          <cell r="N786">
            <v>8676.8467799999999</v>
          </cell>
        </row>
        <row r="787">
          <cell r="B787" t="str">
            <v>2 S 04 210 63</v>
          </cell>
          <cell r="C787" t="str">
            <v>Corpo BDCC 1,50 x 1,50 m alt. 5,00 a 7,50 m AC/BC</v>
          </cell>
          <cell r="D787" t="str">
            <v>m</v>
          </cell>
          <cell r="E787" t="str">
            <v>2.772,14</v>
          </cell>
          <cell r="F787" t="str">
            <v>740,16</v>
          </cell>
          <cell r="G787" t="str">
            <v>3.512,30</v>
          </cell>
          <cell r="H787">
            <v>0</v>
          </cell>
          <cell r="I787">
            <v>2772.14</v>
          </cell>
          <cell r="J787">
            <v>740.16</v>
          </cell>
          <cell r="K787">
            <v>3512.3</v>
          </cell>
          <cell r="L787">
            <v>0</v>
          </cell>
          <cell r="M787">
            <v>740.16138000000001</v>
          </cell>
          <cell r="N787">
            <v>3512.3013799999999</v>
          </cell>
        </row>
        <row r="788">
          <cell r="B788" t="str">
            <v>2 S 04 210 64</v>
          </cell>
          <cell r="C788" t="str">
            <v>Corpo BDCC 2,00 x 2,00 m alt. 5,00 a 7,50 m AC/BC</v>
          </cell>
          <cell r="D788" t="str">
            <v>m</v>
          </cell>
          <cell r="E788" t="str">
            <v>4.340,31</v>
          </cell>
          <cell r="F788" t="str">
            <v>1.158,86</v>
          </cell>
          <cell r="G788" t="str">
            <v>5.499,17</v>
          </cell>
          <cell r="H788">
            <v>0</v>
          </cell>
          <cell r="I788">
            <v>4340.3100000000004</v>
          </cell>
          <cell r="J788">
            <v>1158.8599999999999</v>
          </cell>
          <cell r="K788">
            <v>5499.17</v>
          </cell>
          <cell r="L788">
            <v>0</v>
          </cell>
          <cell r="M788">
            <v>1158.8627700000002</v>
          </cell>
          <cell r="N788">
            <v>5499.172770000001</v>
          </cell>
        </row>
        <row r="789">
          <cell r="B789" t="str">
            <v>2 S 04 210 65</v>
          </cell>
          <cell r="C789" t="str">
            <v>Corpo BDCC 2,50 x 2,50 m alt. 5,00 a 7,50 m AC/BC</v>
          </cell>
          <cell r="D789" t="str">
            <v>m</v>
          </cell>
          <cell r="E789" t="str">
            <v>6.033,15</v>
          </cell>
          <cell r="F789" t="str">
            <v>1.610,85</v>
          </cell>
          <cell r="G789" t="str">
            <v>7.644,00</v>
          </cell>
          <cell r="H789">
            <v>0</v>
          </cell>
          <cell r="I789">
            <v>6033.15</v>
          </cell>
          <cell r="J789">
            <v>1610.85</v>
          </cell>
          <cell r="K789">
            <v>7644</v>
          </cell>
          <cell r="L789">
            <v>0</v>
          </cell>
          <cell r="M789">
            <v>1610.85105</v>
          </cell>
          <cell r="N789">
            <v>7644.0010499999999</v>
          </cell>
        </row>
        <row r="790">
          <cell r="B790" t="str">
            <v>2 S 04 210 66</v>
          </cell>
          <cell r="C790" t="str">
            <v>Corpo BDCC 3,00 x 3,00 m alt. 5,00 a 7,50 m AC/BC</v>
          </cell>
          <cell r="D790" t="str">
            <v>m</v>
          </cell>
          <cell r="E790" t="str">
            <v>8.231,57</v>
          </cell>
          <cell r="F790" t="str">
            <v>2.197,83</v>
          </cell>
          <cell r="G790" t="str">
            <v>10.429,40</v>
          </cell>
          <cell r="H790">
            <v>0</v>
          </cell>
          <cell r="I790">
            <v>8231.57</v>
          </cell>
          <cell r="J790">
            <v>2197.83</v>
          </cell>
          <cell r="K790">
            <v>10429.4</v>
          </cell>
          <cell r="L790">
            <v>0</v>
          </cell>
          <cell r="M790">
            <v>2197.8291899999999</v>
          </cell>
          <cell r="N790">
            <v>10429.39919</v>
          </cell>
        </row>
        <row r="791">
          <cell r="B791" t="str">
            <v>2 S 04 210 67</v>
          </cell>
          <cell r="C791" t="str">
            <v>Corpo BDCC 1,50 x 1,50 m alt. 7,50 a 10,00 m AC/BC</v>
          </cell>
          <cell r="D791" t="str">
            <v>m</v>
          </cell>
          <cell r="E791" t="str">
            <v>3.099,46</v>
          </cell>
          <cell r="F791" t="str">
            <v>827,56</v>
          </cell>
          <cell r="G791" t="str">
            <v>3.927,02</v>
          </cell>
          <cell r="H791">
            <v>0</v>
          </cell>
          <cell r="I791">
            <v>3099.46</v>
          </cell>
          <cell r="J791">
            <v>827.56</v>
          </cell>
          <cell r="K791">
            <v>3927.02</v>
          </cell>
          <cell r="L791">
            <v>0</v>
          </cell>
          <cell r="M791">
            <v>827.55582000000004</v>
          </cell>
          <cell r="N791">
            <v>3927.0158200000001</v>
          </cell>
        </row>
        <row r="792">
          <cell r="B792" t="str">
            <v>2 S 04 210 68</v>
          </cell>
          <cell r="C792" t="str">
            <v>Corpo BDCC 2,00 x 2,00 m alt. 7,50 a 10,00 m AC/BC</v>
          </cell>
          <cell r="D792" t="str">
            <v>m</v>
          </cell>
          <cell r="E792" t="str">
            <v>5.071,80</v>
          </cell>
          <cell r="F792" t="str">
            <v>1.354,17</v>
          </cell>
          <cell r="G792" t="str">
            <v>6.425,97</v>
          </cell>
          <cell r="H792">
            <v>0</v>
          </cell>
          <cell r="I792">
            <v>5071.8</v>
          </cell>
          <cell r="J792">
            <v>1354.17</v>
          </cell>
          <cell r="K792">
            <v>6425.97</v>
          </cell>
          <cell r="L792">
            <v>0</v>
          </cell>
          <cell r="M792">
            <v>1354.1706000000001</v>
          </cell>
          <cell r="N792">
            <v>6425.9706000000006</v>
          </cell>
        </row>
        <row r="793">
          <cell r="B793" t="str">
            <v>2 S 04 210 69</v>
          </cell>
          <cell r="C793" t="str">
            <v>Corpo BDCC 2,50 x 2,50 m alt. 7,50 a 10,00 m AC/BC</v>
          </cell>
          <cell r="D793" t="str">
            <v>m</v>
          </cell>
          <cell r="E793" t="str">
            <v>6.413,90</v>
          </cell>
          <cell r="F793" t="str">
            <v>1.712,51</v>
          </cell>
          <cell r="G793" t="str">
            <v>8.126,41</v>
          </cell>
          <cell r="H793">
            <v>0</v>
          </cell>
          <cell r="I793">
            <v>6413.9</v>
          </cell>
          <cell r="J793">
            <v>1712.51</v>
          </cell>
          <cell r="K793">
            <v>8126.41</v>
          </cell>
          <cell r="L793">
            <v>0</v>
          </cell>
          <cell r="M793">
            <v>1712.5112999999999</v>
          </cell>
          <cell r="N793">
            <v>8126.4112999999998</v>
          </cell>
        </row>
        <row r="794">
          <cell r="B794" t="str">
            <v>2 S 04 210 70</v>
          </cell>
          <cell r="C794" t="str">
            <v>Corpo BDCC 3,00 x 3,00 m alt. 7,50 a 10,00 m AC/BC</v>
          </cell>
          <cell r="D794" t="str">
            <v>m</v>
          </cell>
          <cell r="E794" t="str">
            <v>9.112,13</v>
          </cell>
          <cell r="F794" t="str">
            <v>2.432,94</v>
          </cell>
          <cell r="G794" t="str">
            <v>11.545,07</v>
          </cell>
          <cell r="H794">
            <v>0</v>
          </cell>
          <cell r="I794">
            <v>9112.1299999999992</v>
          </cell>
          <cell r="J794">
            <v>2432.94</v>
          </cell>
          <cell r="K794">
            <v>11545.07</v>
          </cell>
          <cell r="L794">
            <v>0</v>
          </cell>
          <cell r="M794">
            <v>2432.9387099999999</v>
          </cell>
          <cell r="N794">
            <v>11545.06871</v>
          </cell>
        </row>
        <row r="795">
          <cell r="B795" t="str">
            <v>2 S 04 210 71</v>
          </cell>
          <cell r="C795" t="str">
            <v>Corpo BDCC 1,50 x 1,50 m alt.10,00 a 12,50 m AC/BC</v>
          </cell>
          <cell r="D795" t="str">
            <v>m</v>
          </cell>
          <cell r="E795" t="str">
            <v>3.430,23</v>
          </cell>
          <cell r="F795" t="str">
            <v>915,87</v>
          </cell>
          <cell r="G795" t="str">
            <v>4.346,11</v>
          </cell>
          <cell r="H795">
            <v>0</v>
          </cell>
          <cell r="I795">
            <v>3430.23</v>
          </cell>
          <cell r="J795">
            <v>915.87</v>
          </cell>
          <cell r="K795">
            <v>4346.1099999999997</v>
          </cell>
          <cell r="L795">
            <v>0</v>
          </cell>
          <cell r="M795">
            <v>915.87141000000008</v>
          </cell>
          <cell r="N795">
            <v>4346.1014100000002</v>
          </cell>
        </row>
        <row r="796">
          <cell r="B796" t="str">
            <v>2 S 04 210 72</v>
          </cell>
          <cell r="C796" t="str">
            <v>Corpo BDCC 2,00 x 2,00 m alt.10,00 a 12,50 m AC/BC</v>
          </cell>
          <cell r="D796" t="str">
            <v>m</v>
          </cell>
          <cell r="E796" t="str">
            <v>5.480,29</v>
          </cell>
          <cell r="F796" t="str">
            <v>1.463,24</v>
          </cell>
          <cell r="G796" t="str">
            <v>6.943,53</v>
          </cell>
          <cell r="H796">
            <v>0</v>
          </cell>
          <cell r="I796">
            <v>5480.29</v>
          </cell>
          <cell r="J796">
            <v>1463.24</v>
          </cell>
          <cell r="K796">
            <v>6943.53</v>
          </cell>
          <cell r="L796">
            <v>0</v>
          </cell>
          <cell r="M796">
            <v>1463.2374300000001</v>
          </cell>
          <cell r="N796">
            <v>6943.5274300000001</v>
          </cell>
        </row>
        <row r="797">
          <cell r="B797" t="str">
            <v>2 S 04 210 73</v>
          </cell>
          <cell r="C797" t="str">
            <v>Corpo BDCC 2,50 x 2,50 m alt.10,00 a 12,50 m AC/BC</v>
          </cell>
          <cell r="D797" t="str">
            <v>m</v>
          </cell>
          <cell r="E797" t="str">
            <v>7.328,03</v>
          </cell>
          <cell r="F797" t="str">
            <v>1.956,58</v>
          </cell>
          <cell r="G797" t="str">
            <v>9.284,61</v>
          </cell>
          <cell r="H797">
            <v>0</v>
          </cell>
          <cell r="I797">
            <v>7328.03</v>
          </cell>
          <cell r="J797">
            <v>1956.58</v>
          </cell>
          <cell r="K797">
            <v>9284.61</v>
          </cell>
          <cell r="L797">
            <v>0</v>
          </cell>
          <cell r="M797">
            <v>1956.58401</v>
          </cell>
          <cell r="N797">
            <v>9284.6140099999993</v>
          </cell>
        </row>
        <row r="798">
          <cell r="B798" t="str">
            <v>2 S 04 210 74</v>
          </cell>
          <cell r="C798" t="str">
            <v>Corpo BDCC 3,00 x 3,00 m alt.10,00 a 12,50 m AC/BC</v>
          </cell>
          <cell r="D798" t="str">
            <v>m</v>
          </cell>
          <cell r="E798" t="str">
            <v>10.302,21</v>
          </cell>
          <cell r="F798" t="str">
            <v>2.750,69</v>
          </cell>
          <cell r="G798" t="str">
            <v>13.052,90</v>
          </cell>
          <cell r="H798">
            <v>0</v>
          </cell>
          <cell r="I798">
            <v>10302.209999999999</v>
          </cell>
          <cell r="J798">
            <v>2750.69</v>
          </cell>
          <cell r="K798">
            <v>13052.9</v>
          </cell>
          <cell r="L798">
            <v>0</v>
          </cell>
          <cell r="M798">
            <v>2750.6900700000001</v>
          </cell>
          <cell r="N798">
            <v>13052.90007</v>
          </cell>
        </row>
        <row r="799">
          <cell r="B799" t="str">
            <v>2 S 04 210 75</v>
          </cell>
          <cell r="C799" t="str">
            <v>Corpo BDCC 1,50 x 1,50 m alt.12,50 a 15,00 m AC/BC</v>
          </cell>
          <cell r="D799" t="str">
            <v>m</v>
          </cell>
          <cell r="E799" t="str">
            <v>3.698,29</v>
          </cell>
          <cell r="F799" t="str">
            <v>987,44</v>
          </cell>
          <cell r="G799" t="str">
            <v>4.685,73</v>
          </cell>
          <cell r="H799">
            <v>0</v>
          </cell>
          <cell r="I799">
            <v>3698.29</v>
          </cell>
          <cell r="J799">
            <v>987.44</v>
          </cell>
          <cell r="K799">
            <v>4685.7299999999996</v>
          </cell>
          <cell r="L799">
            <v>0</v>
          </cell>
          <cell r="M799">
            <v>987.44343000000003</v>
          </cell>
          <cell r="N799">
            <v>4685.7334300000002</v>
          </cell>
        </row>
        <row r="800">
          <cell r="B800" t="str">
            <v>2 S 04 210 76</v>
          </cell>
          <cell r="C800" t="str">
            <v>Corpo BDCC 2,00 x 2,00 m alt.12,50 a 15,00 m AC/BC</v>
          </cell>
          <cell r="D800" t="str">
            <v>m</v>
          </cell>
          <cell r="E800" t="str">
            <v>5.632,79</v>
          </cell>
          <cell r="F800" t="str">
            <v>1.503,95</v>
          </cell>
          <cell r="G800" t="str">
            <v>7.136,74</v>
          </cell>
          <cell r="H800">
            <v>0</v>
          </cell>
          <cell r="I800">
            <v>5632.79</v>
          </cell>
          <cell r="J800">
            <v>1503.95</v>
          </cell>
          <cell r="K800">
            <v>7136.74</v>
          </cell>
          <cell r="L800">
            <v>0</v>
          </cell>
          <cell r="M800">
            <v>1503.9549300000001</v>
          </cell>
          <cell r="N800">
            <v>7136.7449299999998</v>
          </cell>
        </row>
        <row r="801">
          <cell r="B801" t="str">
            <v>2 S 04 210 77</v>
          </cell>
          <cell r="C801" t="str">
            <v>Corpo BDCC 2,50 x 2,50 m alt.12,50 a 15,00 m AC/BC</v>
          </cell>
          <cell r="D801" t="str">
            <v>m</v>
          </cell>
          <cell r="E801" t="str">
            <v>8.067,17</v>
          </cell>
          <cell r="F801" t="str">
            <v>2.153,94</v>
          </cell>
          <cell r="G801" t="str">
            <v>10.221,11</v>
          </cell>
          <cell r="H801">
            <v>0</v>
          </cell>
          <cell r="I801">
            <v>8067.17</v>
          </cell>
          <cell r="J801">
            <v>2153.94</v>
          </cell>
          <cell r="K801">
            <v>10221.11</v>
          </cell>
          <cell r="L801">
            <v>0</v>
          </cell>
          <cell r="M801">
            <v>2153.9343900000003</v>
          </cell>
          <cell r="N801">
            <v>10221.10439</v>
          </cell>
        </row>
        <row r="802">
          <cell r="B802" t="str">
            <v>2 S 04 210 78</v>
          </cell>
          <cell r="C802" t="str">
            <v>Corpo BDCC 3,00 x 3,00 m alt.12,50 a 15,00 m AC/BC</v>
          </cell>
          <cell r="D802" t="str">
            <v>m</v>
          </cell>
          <cell r="E802" t="str">
            <v>10.249,72</v>
          </cell>
          <cell r="F802" t="str">
            <v>2.736,68</v>
          </cell>
          <cell r="G802" t="str">
            <v>12.986,40</v>
          </cell>
          <cell r="H802">
            <v>0</v>
          </cell>
          <cell r="I802">
            <v>10249.719999999999</v>
          </cell>
          <cell r="J802">
            <v>2736.68</v>
          </cell>
          <cell r="K802">
            <v>12986.4</v>
          </cell>
          <cell r="L802">
            <v>0</v>
          </cell>
          <cell r="M802">
            <v>2736.67524</v>
          </cell>
          <cell r="N802">
            <v>12986.39524</v>
          </cell>
        </row>
        <row r="803">
          <cell r="B803" t="str">
            <v>2 S 04 211 01</v>
          </cell>
          <cell r="C803" t="str">
            <v>Boca BDCC 1,50 x 1,50 m normal</v>
          </cell>
          <cell r="D803" t="str">
            <v>und</v>
          </cell>
          <cell r="E803" t="str">
            <v>10.505,89</v>
          </cell>
          <cell r="F803" t="str">
            <v>2.805,07</v>
          </cell>
          <cell r="G803" t="str">
            <v>13.310,96</v>
          </cell>
          <cell r="H803">
            <v>0</v>
          </cell>
          <cell r="I803">
            <v>10505.89</v>
          </cell>
          <cell r="J803">
            <v>2805.07</v>
          </cell>
          <cell r="K803">
            <v>13310.96</v>
          </cell>
          <cell r="L803">
            <v>0</v>
          </cell>
          <cell r="M803">
            <v>2805.0726300000001</v>
          </cell>
          <cell r="N803">
            <v>13310.96263</v>
          </cell>
        </row>
        <row r="804">
          <cell r="B804" t="str">
            <v>2 S 04 211 02</v>
          </cell>
          <cell r="C804" t="str">
            <v>Boca BDCC 2,00 x 2,00 m normal</v>
          </cell>
          <cell r="D804" t="str">
            <v>und</v>
          </cell>
          <cell r="E804" t="str">
            <v>15.962,87</v>
          </cell>
          <cell r="F804" t="str">
            <v>4.262,09</v>
          </cell>
          <cell r="G804" t="str">
            <v>20.224,96</v>
          </cell>
          <cell r="H804">
            <v>0</v>
          </cell>
          <cell r="I804">
            <v>15962.87</v>
          </cell>
          <cell r="J804">
            <v>4262.09</v>
          </cell>
          <cell r="K804">
            <v>20224.96</v>
          </cell>
          <cell r="L804">
            <v>0</v>
          </cell>
          <cell r="M804">
            <v>4262.0862900000002</v>
          </cell>
          <cell r="N804">
            <v>20224.956290000002</v>
          </cell>
        </row>
        <row r="805">
          <cell r="B805" t="str">
            <v>2 S 04 211 03</v>
          </cell>
          <cell r="C805" t="str">
            <v>Boca BDCC 2,50 x 2,50 m normal</v>
          </cell>
          <cell r="D805" t="str">
            <v>und</v>
          </cell>
          <cell r="E805" t="str">
            <v>22.180,09</v>
          </cell>
          <cell r="F805" t="str">
            <v>5.922,08</v>
          </cell>
          <cell r="G805" t="str">
            <v>28.102,18</v>
          </cell>
          <cell r="H805">
            <v>0</v>
          </cell>
          <cell r="I805">
            <v>22180.09</v>
          </cell>
          <cell r="J805">
            <v>5922.08</v>
          </cell>
          <cell r="K805">
            <v>28102.18</v>
          </cell>
          <cell r="L805">
            <v>0</v>
          </cell>
          <cell r="M805">
            <v>5922.08403</v>
          </cell>
          <cell r="N805">
            <v>28102.174030000002</v>
          </cell>
        </row>
        <row r="806">
          <cell r="B806" t="str">
            <v>2 S 04 211 04</v>
          </cell>
          <cell r="C806" t="str">
            <v>Boca BDCC 3,00 x 3,00 m normal</v>
          </cell>
          <cell r="D806" t="str">
            <v>und</v>
          </cell>
          <cell r="E806" t="str">
            <v>31.856,05</v>
          </cell>
          <cell r="F806" t="str">
            <v>8.505,57</v>
          </cell>
          <cell r="G806" t="str">
            <v>40.361,62</v>
          </cell>
          <cell r="H806">
            <v>0</v>
          </cell>
          <cell r="I806">
            <v>31856.05</v>
          </cell>
          <cell r="J806">
            <v>8505.57</v>
          </cell>
          <cell r="K806">
            <v>40361.620000000003</v>
          </cell>
          <cell r="L806">
            <v>0</v>
          </cell>
          <cell r="M806">
            <v>8505.5653500000008</v>
          </cell>
          <cell r="N806">
            <v>40361.61535</v>
          </cell>
        </row>
        <row r="807">
          <cell r="B807" t="str">
            <v>2 S 04 211 05</v>
          </cell>
          <cell r="C807" t="str">
            <v>Boca BDCC 1,50 x 1,50 m esc.=15</v>
          </cell>
          <cell r="D807" t="str">
            <v>und</v>
          </cell>
          <cell r="E807" t="str">
            <v>11.511,28</v>
          </cell>
          <cell r="F807" t="str">
            <v>3.073,51</v>
          </cell>
          <cell r="G807" t="str">
            <v>14.584,79</v>
          </cell>
          <cell r="H807">
            <v>0</v>
          </cell>
          <cell r="I807">
            <v>11511.28</v>
          </cell>
          <cell r="J807">
            <v>3073.51</v>
          </cell>
          <cell r="K807">
            <v>14584.79</v>
          </cell>
          <cell r="L807">
            <v>0</v>
          </cell>
          <cell r="M807">
            <v>3073.5117600000003</v>
          </cell>
          <cell r="N807">
            <v>14584.79176</v>
          </cell>
        </row>
        <row r="808">
          <cell r="B808" t="str">
            <v>2 S 04 211 06</v>
          </cell>
          <cell r="C808" t="str">
            <v>Boca BDCC 2,00 x 2,00 m esc=15</v>
          </cell>
          <cell r="D808" t="str">
            <v>und</v>
          </cell>
          <cell r="E808" t="str">
            <v>17.614,00</v>
          </cell>
          <cell r="F808" t="str">
            <v>4.702,94</v>
          </cell>
          <cell r="G808" t="str">
            <v>22.316,94</v>
          </cell>
          <cell r="H808">
            <v>0</v>
          </cell>
          <cell r="I808">
            <v>17614</v>
          </cell>
          <cell r="J808">
            <v>4702.9399999999996</v>
          </cell>
          <cell r="K808">
            <v>22316.94</v>
          </cell>
          <cell r="L808">
            <v>0</v>
          </cell>
          <cell r="M808">
            <v>4702.9380000000001</v>
          </cell>
          <cell r="N808">
            <v>22316.938000000002</v>
          </cell>
        </row>
        <row r="809">
          <cell r="B809" t="str">
            <v>2 S 04 211 07</v>
          </cell>
          <cell r="C809" t="str">
            <v>Boca BDCC 2,50 x 2,50 m esc=15</v>
          </cell>
          <cell r="D809" t="str">
            <v>und</v>
          </cell>
          <cell r="E809" t="str">
            <v>24.049,05</v>
          </cell>
          <cell r="F809" t="str">
            <v>6.421,10</v>
          </cell>
          <cell r="G809" t="str">
            <v>30.470,15</v>
          </cell>
          <cell r="H809">
            <v>0</v>
          </cell>
          <cell r="I809">
            <v>24049.05</v>
          </cell>
          <cell r="J809">
            <v>6421.1</v>
          </cell>
          <cell r="K809">
            <v>30470.15</v>
          </cell>
          <cell r="L809">
            <v>0</v>
          </cell>
          <cell r="M809">
            <v>6421.0963499999998</v>
          </cell>
          <cell r="N809">
            <v>30470.146349999999</v>
          </cell>
        </row>
        <row r="810">
          <cell r="B810" t="str">
            <v>2 S 04 211 08</v>
          </cell>
          <cell r="C810" t="str">
            <v>Boca BDCC 3,00 x 3,00 m esc=15</v>
          </cell>
          <cell r="D810" t="str">
            <v>und</v>
          </cell>
          <cell r="E810" t="str">
            <v>34.421,61</v>
          </cell>
          <cell r="F810" t="str">
            <v>9.190,57</v>
          </cell>
          <cell r="G810" t="str">
            <v>43.612,18</v>
          </cell>
          <cell r="H810">
            <v>0</v>
          </cell>
          <cell r="I810">
            <v>34421.61</v>
          </cell>
          <cell r="J810">
            <v>9190.57</v>
          </cell>
          <cell r="K810">
            <v>43612.18</v>
          </cell>
          <cell r="L810">
            <v>0</v>
          </cell>
          <cell r="M810">
            <v>9190.5698700000012</v>
          </cell>
          <cell r="N810">
            <v>43612.17987</v>
          </cell>
        </row>
        <row r="811">
          <cell r="B811" t="str">
            <v>2 S 04 211 09</v>
          </cell>
          <cell r="C811" t="str">
            <v>Boca BDCC 1,50 x 1,50 m - esc.=30</v>
          </cell>
          <cell r="D811" t="str">
            <v>und</v>
          </cell>
          <cell r="E811" t="str">
            <v>11.613,60</v>
          </cell>
          <cell r="F811" t="str">
            <v>3.100,83</v>
          </cell>
          <cell r="G811" t="str">
            <v>14.714,43</v>
          </cell>
          <cell r="H811">
            <v>0</v>
          </cell>
          <cell r="I811">
            <v>11613.6</v>
          </cell>
          <cell r="J811">
            <v>3100.83</v>
          </cell>
          <cell r="K811">
            <v>14714.43</v>
          </cell>
          <cell r="L811">
            <v>0</v>
          </cell>
          <cell r="M811">
            <v>3100.8312000000001</v>
          </cell>
          <cell r="N811">
            <v>14714.431200000001</v>
          </cell>
        </row>
        <row r="812">
          <cell r="B812" t="str">
            <v>2 S 04 211 10</v>
          </cell>
          <cell r="C812" t="str">
            <v>Boca BDCC 2,00 x 2,00 m esc=30</v>
          </cell>
          <cell r="D812" t="str">
            <v>und</v>
          </cell>
          <cell r="E812" t="str">
            <v>18.993,58</v>
          </cell>
          <cell r="F812" t="str">
            <v>5.071,29</v>
          </cell>
          <cell r="G812" t="str">
            <v>24.064,87</v>
          </cell>
          <cell r="H812">
            <v>0</v>
          </cell>
          <cell r="I812">
            <v>18993.580000000002</v>
          </cell>
          <cell r="J812">
            <v>5071.29</v>
          </cell>
          <cell r="K812">
            <v>24064.87</v>
          </cell>
          <cell r="L812">
            <v>0</v>
          </cell>
          <cell r="M812">
            <v>5071.2858600000009</v>
          </cell>
          <cell r="N812">
            <v>24064.865860000002</v>
          </cell>
        </row>
        <row r="813">
          <cell r="B813" t="str">
            <v>2 S 04 211 11</v>
          </cell>
          <cell r="C813" t="str">
            <v>Boca BDCC 2,50 x 2,50 m esc.=30</v>
          </cell>
          <cell r="D813" t="str">
            <v>und</v>
          </cell>
          <cell r="E813" t="str">
            <v>25.656,22</v>
          </cell>
          <cell r="F813" t="str">
            <v>6.850,21</v>
          </cell>
          <cell r="G813" t="str">
            <v>32.506,43</v>
          </cell>
          <cell r="H813">
            <v>0</v>
          </cell>
          <cell r="I813">
            <v>25656.22</v>
          </cell>
          <cell r="J813">
            <v>6850.21</v>
          </cell>
          <cell r="K813">
            <v>32506.43</v>
          </cell>
          <cell r="L813">
            <v>0</v>
          </cell>
          <cell r="M813">
            <v>6850.2107400000004</v>
          </cell>
          <cell r="N813">
            <v>32506.430740000003</v>
          </cell>
        </row>
        <row r="814">
          <cell r="B814" t="str">
            <v>2 S 04 211 12</v>
          </cell>
          <cell r="C814" t="str">
            <v>Boca BDCC 3,00 x 3,00 m esc=30</v>
          </cell>
          <cell r="D814" t="str">
            <v>und</v>
          </cell>
          <cell r="E814" t="str">
            <v>39.157,24</v>
          </cell>
          <cell r="F814" t="str">
            <v>10.454,98</v>
          </cell>
          <cell r="G814" t="str">
            <v>49.612,22</v>
          </cell>
          <cell r="H814">
            <v>0</v>
          </cell>
          <cell r="I814">
            <v>39157.24</v>
          </cell>
          <cell r="J814">
            <v>10454.98</v>
          </cell>
          <cell r="K814">
            <v>49612.22</v>
          </cell>
          <cell r="L814">
            <v>0</v>
          </cell>
          <cell r="M814">
            <v>10454.98308</v>
          </cell>
          <cell r="N814">
            <v>49612.223079999996</v>
          </cell>
        </row>
        <row r="815">
          <cell r="B815" t="str">
            <v>2 S 04 211 13</v>
          </cell>
          <cell r="C815" t="str">
            <v>Boca BDCC 1,50 x 1,50 m esc=45</v>
          </cell>
          <cell r="D815" t="str">
            <v>und</v>
          </cell>
          <cell r="E815" t="str">
            <v>15.425,17</v>
          </cell>
          <cell r="F815" t="str">
            <v>4.118,52</v>
          </cell>
          <cell r="G815" t="str">
            <v>19.543,68</v>
          </cell>
          <cell r="H815">
            <v>0</v>
          </cell>
          <cell r="I815">
            <v>15425.17</v>
          </cell>
          <cell r="J815">
            <v>4118.5200000000004</v>
          </cell>
          <cell r="K815">
            <v>19543.68</v>
          </cell>
          <cell r="L815">
            <v>0</v>
          </cell>
          <cell r="M815">
            <v>4118.5203900000006</v>
          </cell>
          <cell r="N815">
            <v>19543.69039</v>
          </cell>
        </row>
        <row r="816">
          <cell r="B816" t="str">
            <v>2 S 04 211 14</v>
          </cell>
          <cell r="C816" t="str">
            <v>Boca BDCC 2,00 x 2,00 m esc=45</v>
          </cell>
          <cell r="D816" t="str">
            <v>und</v>
          </cell>
          <cell r="E816" t="str">
            <v>24.194,91</v>
          </cell>
          <cell r="F816" t="str">
            <v>6.460,04</v>
          </cell>
          <cell r="G816" t="str">
            <v>30.654,96</v>
          </cell>
          <cell r="H816">
            <v>0</v>
          </cell>
          <cell r="I816">
            <v>24194.91</v>
          </cell>
          <cell r="J816">
            <v>6460.04</v>
          </cell>
          <cell r="K816">
            <v>30654.959999999999</v>
          </cell>
          <cell r="L816">
            <v>0</v>
          </cell>
          <cell r="M816">
            <v>6460.04097</v>
          </cell>
          <cell r="N816">
            <v>30654.950969999998</v>
          </cell>
        </row>
        <row r="817">
          <cell r="B817" t="str">
            <v>2 S 04 211 15</v>
          </cell>
          <cell r="C817" t="str">
            <v>Boca BDCC 2,50 x 2,50 m esc=45</v>
          </cell>
          <cell r="D817" t="str">
            <v>und</v>
          </cell>
          <cell r="E817" t="str">
            <v>34.540,77</v>
          </cell>
          <cell r="F817" t="str">
            <v>9.222,39</v>
          </cell>
          <cell r="G817" t="str">
            <v>43.763,16</v>
          </cell>
          <cell r="H817">
            <v>0</v>
          </cell>
          <cell r="I817">
            <v>34540.769999999997</v>
          </cell>
          <cell r="J817">
            <v>9222.39</v>
          </cell>
          <cell r="K817">
            <v>43763.16</v>
          </cell>
          <cell r="L817">
            <v>0</v>
          </cell>
          <cell r="M817">
            <v>9222.3855899999999</v>
          </cell>
          <cell r="N817">
            <v>43763.155589999995</v>
          </cell>
        </row>
        <row r="818">
          <cell r="B818" t="str">
            <v>2 S 04 211 16</v>
          </cell>
          <cell r="C818" t="str">
            <v>Boca BDCC 3,00x3,00m - esc=45</v>
          </cell>
          <cell r="D818" t="str">
            <v>und</v>
          </cell>
          <cell r="E818" t="str">
            <v>49.665,51</v>
          </cell>
          <cell r="F818" t="str">
            <v>13.260,69</v>
          </cell>
          <cell r="G818" t="str">
            <v>62.926,20</v>
          </cell>
          <cell r="H818">
            <v>0</v>
          </cell>
          <cell r="I818">
            <v>49665.51</v>
          </cell>
          <cell r="J818">
            <v>13260.69</v>
          </cell>
          <cell r="K818">
            <v>62926.2</v>
          </cell>
          <cell r="L818">
            <v>0</v>
          </cell>
          <cell r="M818">
            <v>13260.691170000002</v>
          </cell>
          <cell r="N818">
            <v>62926.20117</v>
          </cell>
        </row>
        <row r="819">
          <cell r="B819" t="str">
            <v>2 S 04 211 51</v>
          </cell>
          <cell r="C819" t="str">
            <v>Boca BDCC 1,50 x 1,50 m normal AC/BC</v>
          </cell>
          <cell r="D819" t="str">
            <v>und</v>
          </cell>
          <cell r="E819" t="str">
            <v>10.957,93</v>
          </cell>
          <cell r="F819" t="str">
            <v>2.925,77</v>
          </cell>
          <cell r="G819" t="str">
            <v>13.883,70</v>
          </cell>
          <cell r="H819">
            <v>0</v>
          </cell>
          <cell r="I819">
            <v>10957.93</v>
          </cell>
          <cell r="J819">
            <v>2925.77</v>
          </cell>
          <cell r="K819">
            <v>13883.7</v>
          </cell>
          <cell r="L819">
            <v>0</v>
          </cell>
          <cell r="M819">
            <v>2925.7673100000002</v>
          </cell>
          <cell r="N819">
            <v>13883.69731</v>
          </cell>
        </row>
        <row r="820">
          <cell r="B820" t="str">
            <v>2 S 04 211 52</v>
          </cell>
          <cell r="C820" t="str">
            <v>Boca BDCC 2,00 x 2,00 m normal AC/BC</v>
          </cell>
          <cell r="D820" t="str">
            <v>und</v>
          </cell>
          <cell r="E820" t="str">
            <v>16.722,88</v>
          </cell>
          <cell r="F820" t="str">
            <v>4.465,01</v>
          </cell>
          <cell r="G820" t="str">
            <v>21.187,89</v>
          </cell>
          <cell r="H820">
            <v>0</v>
          </cell>
          <cell r="I820">
            <v>16722.88</v>
          </cell>
          <cell r="J820">
            <v>4465.01</v>
          </cell>
          <cell r="K820">
            <v>21187.89</v>
          </cell>
          <cell r="L820">
            <v>0</v>
          </cell>
          <cell r="M820">
            <v>4465.0089600000001</v>
          </cell>
          <cell r="N820">
            <v>21187.88896</v>
          </cell>
        </row>
        <row r="821">
          <cell r="B821" t="str">
            <v>2 S 04 211 53</v>
          </cell>
          <cell r="C821" t="str">
            <v>Boca BDCC 2,50 x 2,50 m normal AC/BC</v>
          </cell>
          <cell r="D821" t="str">
            <v>und</v>
          </cell>
          <cell r="E821" t="str">
            <v>23.285,78</v>
          </cell>
          <cell r="F821" t="str">
            <v>6.217,30</v>
          </cell>
          <cell r="G821" t="str">
            <v>29.503,08</v>
          </cell>
          <cell r="H821">
            <v>0</v>
          </cell>
          <cell r="I821">
            <v>23285.78</v>
          </cell>
          <cell r="J821">
            <v>6217.3</v>
          </cell>
          <cell r="K821">
            <v>29503.08</v>
          </cell>
          <cell r="L821">
            <v>0</v>
          </cell>
          <cell r="M821">
            <v>6217.3032599999997</v>
          </cell>
          <cell r="N821">
            <v>29503.083259999999</v>
          </cell>
        </row>
        <row r="822">
          <cell r="B822" t="str">
            <v>2 S 04 211 54</v>
          </cell>
          <cell r="C822" t="str">
            <v>Boca BDCC 3,00 x 3,00 m normal AC/BC</v>
          </cell>
          <cell r="D822" t="str">
            <v>und</v>
          </cell>
          <cell r="E822" t="str">
            <v>33.465,74</v>
          </cell>
          <cell r="F822" t="str">
            <v>8.935,35</v>
          </cell>
          <cell r="G822" t="str">
            <v>42.401,09</v>
          </cell>
          <cell r="H822">
            <v>0</v>
          </cell>
          <cell r="I822">
            <v>33465.74</v>
          </cell>
          <cell r="J822">
            <v>8935.35</v>
          </cell>
          <cell r="K822">
            <v>42401.09</v>
          </cell>
          <cell r="L822">
            <v>0</v>
          </cell>
          <cell r="M822">
            <v>8935.3525800000007</v>
          </cell>
          <cell r="N822">
            <v>42401.092579999997</v>
          </cell>
        </row>
        <row r="823">
          <cell r="B823" t="str">
            <v>2 S 04 211 55</v>
          </cell>
          <cell r="C823" t="str">
            <v>Boca BDCC 1,50 x 1,50 m esc=15 AC/BC</v>
          </cell>
          <cell r="D823" t="str">
            <v>und</v>
          </cell>
          <cell r="E823" t="str">
            <v>11.998,67</v>
          </cell>
          <cell r="F823" t="str">
            <v>3.203,65</v>
          </cell>
          <cell r="G823" t="str">
            <v>15.202,32</v>
          </cell>
          <cell r="H823">
            <v>0</v>
          </cell>
          <cell r="I823">
            <v>11998.67</v>
          </cell>
          <cell r="J823">
            <v>3203.65</v>
          </cell>
          <cell r="K823">
            <v>15202.32</v>
          </cell>
          <cell r="L823">
            <v>0</v>
          </cell>
          <cell r="M823">
            <v>3203.64489</v>
          </cell>
          <cell r="N823">
            <v>15202.31489</v>
          </cell>
        </row>
        <row r="824">
          <cell r="B824" t="str">
            <v>2 S 04 211 56</v>
          </cell>
          <cell r="C824" t="str">
            <v>Boca BDCC 2,00 x 2,00 m esc=15 AC/BC</v>
          </cell>
          <cell r="D824" t="str">
            <v>und</v>
          </cell>
          <cell r="E824" t="str">
            <v>18.427,02</v>
          </cell>
          <cell r="F824" t="str">
            <v>4.920,01</v>
          </cell>
          <cell r="G824" t="str">
            <v>23.347,03</v>
          </cell>
          <cell r="H824">
            <v>0</v>
          </cell>
          <cell r="I824">
            <v>18427.02</v>
          </cell>
          <cell r="J824">
            <v>4920.01</v>
          </cell>
          <cell r="K824">
            <v>23347.03</v>
          </cell>
          <cell r="L824">
            <v>0</v>
          </cell>
          <cell r="M824">
            <v>4920.0143400000006</v>
          </cell>
          <cell r="N824">
            <v>23347.034340000002</v>
          </cell>
        </row>
        <row r="825">
          <cell r="B825" t="str">
            <v>2 S 04 211 57</v>
          </cell>
          <cell r="C825" t="str">
            <v>Boca BDCC 2,50 x 2,50 m esc=15 AC/BC</v>
          </cell>
          <cell r="D825" t="str">
            <v>und</v>
          </cell>
          <cell r="E825" t="str">
            <v>25.176,21</v>
          </cell>
          <cell r="F825" t="str">
            <v>6.722,05</v>
          </cell>
          <cell r="G825" t="str">
            <v>31.898,26</v>
          </cell>
          <cell r="H825">
            <v>0</v>
          </cell>
          <cell r="I825">
            <v>25176.21</v>
          </cell>
          <cell r="J825">
            <v>6722.05</v>
          </cell>
          <cell r="K825">
            <v>31898.26</v>
          </cell>
          <cell r="L825">
            <v>0</v>
          </cell>
          <cell r="M825">
            <v>6722.0480699999998</v>
          </cell>
          <cell r="N825">
            <v>31898.25807</v>
          </cell>
        </row>
        <row r="826">
          <cell r="B826" t="str">
            <v>2 S 04 211 58</v>
          </cell>
          <cell r="C826" t="str">
            <v>Boca BDCC 3,00 x 3,00 m esc=15 AC/BC</v>
          </cell>
          <cell r="D826" t="str">
            <v>und</v>
          </cell>
          <cell r="E826" t="str">
            <v>36.047,65</v>
          </cell>
          <cell r="F826" t="str">
            <v>9.624,72</v>
          </cell>
          <cell r="G826" t="str">
            <v>45.672,37</v>
          </cell>
          <cell r="H826">
            <v>0</v>
          </cell>
          <cell r="I826">
            <v>36047.65</v>
          </cell>
          <cell r="J826">
            <v>9624.7199999999993</v>
          </cell>
          <cell r="K826">
            <v>45672.37</v>
          </cell>
          <cell r="L826">
            <v>0</v>
          </cell>
          <cell r="M826">
            <v>9624.7225500000004</v>
          </cell>
          <cell r="N826">
            <v>45672.37255</v>
          </cell>
        </row>
        <row r="827">
          <cell r="B827" t="str">
            <v>2 S 04 211 59</v>
          </cell>
          <cell r="C827" t="str">
            <v>Boca BDCC 1,50 x 1,50 m esc=30 AC/BC</v>
          </cell>
          <cell r="D827" t="str">
            <v>und</v>
          </cell>
          <cell r="E827" t="str">
            <v>12.162,72</v>
          </cell>
          <cell r="F827" t="str">
            <v>3.247,45</v>
          </cell>
          <cell r="G827" t="str">
            <v>15.410,17</v>
          </cell>
          <cell r="H827">
            <v>0</v>
          </cell>
          <cell r="I827">
            <v>12162.72</v>
          </cell>
          <cell r="J827">
            <v>3247.45</v>
          </cell>
          <cell r="K827">
            <v>15410.17</v>
          </cell>
          <cell r="L827">
            <v>0</v>
          </cell>
          <cell r="M827">
            <v>3247.4462400000002</v>
          </cell>
          <cell r="N827">
            <v>15410.166239999999</v>
          </cell>
        </row>
        <row r="828">
          <cell r="B828" t="str">
            <v>2 S 04 211 60</v>
          </cell>
          <cell r="C828" t="str">
            <v>Boca BDCC 2,00 x 2,00 m esc=30 AC/BC</v>
          </cell>
          <cell r="D828" t="str">
            <v>und</v>
          </cell>
          <cell r="E828" t="str">
            <v>19.883,87</v>
          </cell>
          <cell r="F828" t="str">
            <v>5.308,99</v>
          </cell>
          <cell r="G828" t="str">
            <v>25.192,87</v>
          </cell>
          <cell r="H828">
            <v>0</v>
          </cell>
          <cell r="I828">
            <v>19883.87</v>
          </cell>
          <cell r="J828">
            <v>5308.99</v>
          </cell>
          <cell r="K828">
            <v>25192.87</v>
          </cell>
          <cell r="L828">
            <v>0</v>
          </cell>
          <cell r="M828">
            <v>5308.9932900000003</v>
          </cell>
          <cell r="N828">
            <v>25192.863290000001</v>
          </cell>
        </row>
        <row r="829">
          <cell r="B829" t="str">
            <v>2 S 04 211 61</v>
          </cell>
          <cell r="C829" t="str">
            <v>Boca BDCC 2,50 x 2,50 m - esc=30 AC/BC</v>
          </cell>
          <cell r="D829" t="str">
            <v>und</v>
          </cell>
          <cell r="E829" t="str">
            <v>26.773,13</v>
          </cell>
          <cell r="F829" t="str">
            <v>7.148,43</v>
          </cell>
          <cell r="G829" t="str">
            <v>33.921,56</v>
          </cell>
          <cell r="H829">
            <v>0</v>
          </cell>
          <cell r="I829">
            <v>26773.13</v>
          </cell>
          <cell r="J829">
            <v>7148.43</v>
          </cell>
          <cell r="K829">
            <v>33921.56</v>
          </cell>
          <cell r="L829">
            <v>0</v>
          </cell>
          <cell r="M829">
            <v>7148.4257100000004</v>
          </cell>
          <cell r="N829">
            <v>33921.555710000001</v>
          </cell>
        </row>
        <row r="830">
          <cell r="B830" t="str">
            <v>2 S 04 211 62</v>
          </cell>
          <cell r="C830" t="str">
            <v>Boca BDCC 3,00 x 3,00 m - esc=30 AC/BC</v>
          </cell>
          <cell r="D830" t="str">
            <v>und</v>
          </cell>
          <cell r="E830" t="str">
            <v>40.963,45</v>
          </cell>
          <cell r="F830" t="str">
            <v>10.937,24</v>
          </cell>
          <cell r="G830" t="str">
            <v>51.900,69</v>
          </cell>
          <cell r="H830">
            <v>0</v>
          </cell>
          <cell r="I830">
            <v>40963.449999999997</v>
          </cell>
          <cell r="J830">
            <v>10937.24</v>
          </cell>
          <cell r="K830">
            <v>51900.69</v>
          </cell>
          <cell r="L830">
            <v>0</v>
          </cell>
          <cell r="M830">
            <v>10937.24115</v>
          </cell>
          <cell r="N830">
            <v>51900.691149999999</v>
          </cell>
        </row>
        <row r="831">
          <cell r="B831" t="str">
            <v>2 S 04 211 63</v>
          </cell>
          <cell r="C831" t="str">
            <v>Boca BDCC 1,50 x 1,50 m - esc=45 AC/BC</v>
          </cell>
          <cell r="D831" t="str">
            <v>und</v>
          </cell>
          <cell r="E831" t="str">
            <v>16.097,39</v>
          </cell>
          <cell r="F831" t="str">
            <v>4.298,00</v>
          </cell>
          <cell r="G831" t="str">
            <v>20.395,39</v>
          </cell>
          <cell r="H831">
            <v>0</v>
          </cell>
          <cell r="I831">
            <v>16097.39</v>
          </cell>
          <cell r="J831">
            <v>4298</v>
          </cell>
          <cell r="K831">
            <v>20395.39</v>
          </cell>
          <cell r="L831">
            <v>0</v>
          </cell>
          <cell r="M831">
            <v>4298.0031300000001</v>
          </cell>
          <cell r="N831">
            <v>20395.39313</v>
          </cell>
        </row>
        <row r="832">
          <cell r="B832" t="str">
            <v>2 S 04 211 64</v>
          </cell>
          <cell r="C832" t="str">
            <v>Boca BDCC 2,00 x 2,00 m - esc=45 AC/BC</v>
          </cell>
          <cell r="D832" t="str">
            <v>und</v>
          </cell>
          <cell r="E832" t="str">
            <v>25.299,42</v>
          </cell>
          <cell r="F832" t="str">
            <v>6.754,95</v>
          </cell>
          <cell r="G832" t="str">
            <v>32.054,37</v>
          </cell>
          <cell r="H832">
            <v>0</v>
          </cell>
          <cell r="I832">
            <v>25299.42</v>
          </cell>
          <cell r="J832">
            <v>6754.95</v>
          </cell>
          <cell r="K832">
            <v>32054.37</v>
          </cell>
          <cell r="L832">
            <v>0</v>
          </cell>
          <cell r="M832">
            <v>6754.9451399999998</v>
          </cell>
          <cell r="N832">
            <v>32054.365139999998</v>
          </cell>
        </row>
        <row r="833">
          <cell r="B833" t="str">
            <v>2 S 04 211 65</v>
          </cell>
          <cell r="C833" t="str">
            <v>Boca BDCC 2,50 x 2,50 m - esc=45 AC/BC</v>
          </cell>
          <cell r="D833" t="str">
            <v>und</v>
          </cell>
          <cell r="E833" t="str">
            <v>36.097,82</v>
          </cell>
          <cell r="F833" t="str">
            <v>9.638,12</v>
          </cell>
          <cell r="G833" t="str">
            <v>45.735,94</v>
          </cell>
          <cell r="H833">
            <v>0</v>
          </cell>
          <cell r="I833">
            <v>36097.82</v>
          </cell>
          <cell r="J833">
            <v>9638.1200000000008</v>
          </cell>
          <cell r="K833">
            <v>45735.94</v>
          </cell>
          <cell r="L833">
            <v>0</v>
          </cell>
          <cell r="M833">
            <v>9638.1179400000001</v>
          </cell>
          <cell r="N833">
            <v>45735.937940000003</v>
          </cell>
        </row>
        <row r="834">
          <cell r="B834" t="str">
            <v>2 S 04 211 66</v>
          </cell>
          <cell r="C834" t="str">
            <v>Boca BDCC 3,00 x 3,00 m - esc=45 AC/BC</v>
          </cell>
          <cell r="D834" t="str">
            <v>und</v>
          </cell>
          <cell r="E834" t="str">
            <v>51.881,37</v>
          </cell>
          <cell r="F834" t="str">
            <v>13.852,32</v>
          </cell>
          <cell r="G834" t="str">
            <v>65.733,69</v>
          </cell>
          <cell r="H834">
            <v>0</v>
          </cell>
          <cell r="I834">
            <v>51881.37</v>
          </cell>
          <cell r="J834">
            <v>13852.32</v>
          </cell>
          <cell r="K834">
            <v>65733.69</v>
          </cell>
          <cell r="L834">
            <v>0</v>
          </cell>
          <cell r="M834">
            <v>13852.325790000001</v>
          </cell>
          <cell r="N834">
            <v>65733.695789999998</v>
          </cell>
        </row>
        <row r="835">
          <cell r="B835" t="str">
            <v>2 S 04 220 01</v>
          </cell>
          <cell r="C835" t="str">
            <v>Corpo BTCC 1,50 x 1,50 m alt. 0 a 1,00 m</v>
          </cell>
          <cell r="D835" t="str">
            <v>m</v>
          </cell>
          <cell r="E835" t="str">
            <v>3.408,98</v>
          </cell>
          <cell r="F835" t="str">
            <v>910,20</v>
          </cell>
          <cell r="G835" t="str">
            <v>4.319,18</v>
          </cell>
          <cell r="H835">
            <v>0</v>
          </cell>
          <cell r="I835">
            <v>3408.98</v>
          </cell>
          <cell r="J835">
            <v>910.2</v>
          </cell>
          <cell r="K835">
            <v>4319.18</v>
          </cell>
          <cell r="L835">
            <v>0</v>
          </cell>
          <cell r="M835">
            <v>910.19766000000004</v>
          </cell>
          <cell r="N835">
            <v>4319.1776600000003</v>
          </cell>
        </row>
        <row r="836">
          <cell r="B836" t="str">
            <v>2 S 04 220 02</v>
          </cell>
          <cell r="C836" t="str">
            <v>Corpo BTCC 2,00 x 2,00 m alt. 0 a 1,00 m</v>
          </cell>
          <cell r="D836" t="str">
            <v>m</v>
          </cell>
          <cell r="E836" t="str">
            <v>5.021,13</v>
          </cell>
          <cell r="F836" t="str">
            <v>1.340,64</v>
          </cell>
          <cell r="G836" t="str">
            <v>6.361,77</v>
          </cell>
          <cell r="H836">
            <v>0</v>
          </cell>
          <cell r="I836">
            <v>5021.13</v>
          </cell>
          <cell r="J836">
            <v>1340.64</v>
          </cell>
          <cell r="K836">
            <v>6361.77</v>
          </cell>
          <cell r="L836">
            <v>0</v>
          </cell>
          <cell r="M836">
            <v>1340.6417100000001</v>
          </cell>
          <cell r="N836">
            <v>6361.77171</v>
          </cell>
        </row>
        <row r="837">
          <cell r="B837" t="str">
            <v>2 S 04 220 03</v>
          </cell>
          <cell r="C837" t="str">
            <v>Corpo BTCC 2,50 x 2,50 m alt. 0 a 1,00 m</v>
          </cell>
          <cell r="D837" t="str">
            <v>m</v>
          </cell>
          <cell r="E837" t="str">
            <v>6.851,03</v>
          </cell>
          <cell r="F837" t="str">
            <v>1.829,22</v>
          </cell>
          <cell r="G837" t="str">
            <v>8.680,25</v>
          </cell>
          <cell r="H837">
            <v>0</v>
          </cell>
          <cell r="I837">
            <v>6851.03</v>
          </cell>
          <cell r="J837">
            <v>1829.22</v>
          </cell>
          <cell r="K837">
            <v>8680.25</v>
          </cell>
          <cell r="L837">
            <v>0</v>
          </cell>
          <cell r="M837">
            <v>1829.2250100000001</v>
          </cell>
          <cell r="N837">
            <v>8680.2550100000008</v>
          </cell>
        </row>
        <row r="838">
          <cell r="B838" t="str">
            <v>2 S 04 220 04</v>
          </cell>
          <cell r="C838" t="str">
            <v>Corpo BTCC 3,00 x 3,00 m alt. 0 a 1,00 m</v>
          </cell>
          <cell r="D838" t="str">
            <v>m</v>
          </cell>
          <cell r="E838" t="str">
            <v>8.702,84</v>
          </cell>
          <cell r="F838" t="str">
            <v>2.323,66</v>
          </cell>
          <cell r="G838" t="str">
            <v>11.026,50</v>
          </cell>
          <cell r="H838">
            <v>0</v>
          </cell>
          <cell r="I838">
            <v>8702.84</v>
          </cell>
          <cell r="J838">
            <v>2323.66</v>
          </cell>
          <cell r="K838">
            <v>11026.5</v>
          </cell>
          <cell r="L838">
            <v>0</v>
          </cell>
          <cell r="M838">
            <v>2323.6582800000001</v>
          </cell>
          <cell r="N838">
            <v>11026.49828</v>
          </cell>
        </row>
        <row r="839">
          <cell r="B839" t="str">
            <v>2 S 04 220 05</v>
          </cell>
          <cell r="C839" t="str">
            <v>Corpo BTCC 1,50 x 1,50 m alt. 1,00 a 2,50 m</v>
          </cell>
          <cell r="D839" t="str">
            <v>m</v>
          </cell>
          <cell r="E839" t="str">
            <v>3.071,21</v>
          </cell>
          <cell r="F839" t="str">
            <v>820,01</v>
          </cell>
          <cell r="G839" t="str">
            <v>3.891,23</v>
          </cell>
          <cell r="H839">
            <v>0</v>
          </cell>
          <cell r="I839">
            <v>3071.21</v>
          </cell>
          <cell r="J839">
            <v>820.01</v>
          </cell>
          <cell r="K839">
            <v>3891.23</v>
          </cell>
          <cell r="L839">
            <v>0</v>
          </cell>
          <cell r="M839">
            <v>820.01307000000008</v>
          </cell>
          <cell r="N839">
            <v>3891.22307</v>
          </cell>
        </row>
        <row r="840">
          <cell r="B840" t="str">
            <v>2 S 04 220 06</v>
          </cell>
          <cell r="C840" t="str">
            <v>Corpo BTCC 2,00 x 2,00 m alt. 1,00 a 2,50 m</v>
          </cell>
          <cell r="D840" t="str">
            <v>m</v>
          </cell>
          <cell r="E840" t="str">
            <v>4.505,68</v>
          </cell>
          <cell r="F840" t="str">
            <v>1.203,02</v>
          </cell>
          <cell r="G840" t="str">
            <v>5.708,70</v>
          </cell>
          <cell r="H840">
            <v>0</v>
          </cell>
          <cell r="I840">
            <v>4505.68</v>
          </cell>
          <cell r="J840">
            <v>1203.02</v>
          </cell>
          <cell r="K840">
            <v>5708.7</v>
          </cell>
          <cell r="L840">
            <v>0</v>
          </cell>
          <cell r="M840">
            <v>1203.0165600000003</v>
          </cell>
          <cell r="N840">
            <v>5708.6965600000003</v>
          </cell>
        </row>
        <row r="841">
          <cell r="B841" t="str">
            <v>2 S 04 220 07</v>
          </cell>
          <cell r="C841" t="str">
            <v>Corpo BTCC 2,50 a 2,50 m alt. 1,00 a 2,50 m</v>
          </cell>
          <cell r="D841" t="str">
            <v>m</v>
          </cell>
          <cell r="E841" t="str">
            <v>6.011,10</v>
          </cell>
          <cell r="F841" t="str">
            <v>1.604,96</v>
          </cell>
          <cell r="G841" t="str">
            <v>7.616,06</v>
          </cell>
          <cell r="H841">
            <v>0</v>
          </cell>
          <cell r="I841">
            <v>6011.1</v>
          </cell>
          <cell r="J841">
            <v>1604.96</v>
          </cell>
          <cell r="K841">
            <v>7616.06</v>
          </cell>
          <cell r="L841">
            <v>0</v>
          </cell>
          <cell r="M841">
            <v>1604.9637000000002</v>
          </cell>
          <cell r="N841">
            <v>7616.0637000000006</v>
          </cell>
        </row>
        <row r="842">
          <cell r="B842" t="str">
            <v>2 S 04 220 08</v>
          </cell>
          <cell r="C842" t="str">
            <v>Corpo BTCC 3,00 x 3,00 m alt. 1,00 a 2,50 m</v>
          </cell>
          <cell r="D842" t="str">
            <v>m</v>
          </cell>
          <cell r="E842" t="str">
            <v>8.232,90</v>
          </cell>
          <cell r="F842" t="str">
            <v>2.198,19</v>
          </cell>
          <cell r="G842" t="str">
            <v>10.431,09</v>
          </cell>
          <cell r="H842">
            <v>0</v>
          </cell>
          <cell r="I842">
            <v>8232.9</v>
          </cell>
          <cell r="J842">
            <v>2198.19</v>
          </cell>
          <cell r="K842">
            <v>10431.09</v>
          </cell>
          <cell r="L842">
            <v>0</v>
          </cell>
          <cell r="M842">
            <v>2198.1842999999999</v>
          </cell>
          <cell r="N842">
            <v>10431.084299999999</v>
          </cell>
        </row>
        <row r="843">
          <cell r="B843" t="str">
            <v>2 S 04 220 09</v>
          </cell>
          <cell r="C843" t="str">
            <v>Corpo BTCC 1,50 x 1,50 m alt. 2,50 a 5,00 m</v>
          </cell>
          <cell r="D843" t="str">
            <v>m</v>
          </cell>
          <cell r="E843" t="str">
            <v>3.342,90</v>
          </cell>
          <cell r="F843" t="str">
            <v>892,55</v>
          </cell>
          <cell r="G843" t="str">
            <v>4.235,45</v>
          </cell>
          <cell r="H843">
            <v>0</v>
          </cell>
          <cell r="I843">
            <v>3342.9</v>
          </cell>
          <cell r="J843">
            <v>892.55</v>
          </cell>
          <cell r="K843">
            <v>4235.45</v>
          </cell>
          <cell r="L843">
            <v>0</v>
          </cell>
          <cell r="M843">
            <v>892.55430000000013</v>
          </cell>
          <cell r="N843">
            <v>4235.4543000000003</v>
          </cell>
        </row>
        <row r="844">
          <cell r="B844" t="str">
            <v>2 S 04 220 10</v>
          </cell>
          <cell r="C844" t="str">
            <v>Corpo BTCC 2,00 x 2,00 m alt. 2,50 a 5,00 m</v>
          </cell>
          <cell r="D844" t="str">
            <v>m</v>
          </cell>
          <cell r="E844" t="str">
            <v>5.221,21</v>
          </cell>
          <cell r="F844" t="str">
            <v>1.394,06</v>
          </cell>
          <cell r="G844" t="str">
            <v>6.615,27</v>
          </cell>
          <cell r="H844">
            <v>0</v>
          </cell>
          <cell r="I844">
            <v>5221.21</v>
          </cell>
          <cell r="J844">
            <v>1394.06</v>
          </cell>
          <cell r="K844">
            <v>6615.27</v>
          </cell>
          <cell r="L844">
            <v>0</v>
          </cell>
          <cell r="M844">
            <v>1394.0630700000002</v>
          </cell>
          <cell r="N844">
            <v>6615.2730700000002</v>
          </cell>
        </row>
        <row r="845">
          <cell r="B845" t="str">
            <v>2 S 04 220 11</v>
          </cell>
          <cell r="C845" t="str">
            <v>Corpo BTCC 2,50 x 2,50 m alt. 2,50 a 5,00 m</v>
          </cell>
          <cell r="D845" t="str">
            <v>m</v>
          </cell>
          <cell r="E845" t="str">
            <v>6.991,29</v>
          </cell>
          <cell r="F845" t="str">
            <v>1.866,67</v>
          </cell>
          <cell r="G845" t="str">
            <v>8.857,96</v>
          </cell>
          <cell r="H845">
            <v>0</v>
          </cell>
          <cell r="I845">
            <v>6991.29</v>
          </cell>
          <cell r="J845">
            <v>1866.67</v>
          </cell>
          <cell r="K845">
            <v>8857.9599999999991</v>
          </cell>
          <cell r="L845">
            <v>0</v>
          </cell>
          <cell r="M845">
            <v>1866.67443</v>
          </cell>
          <cell r="N845">
            <v>8857.96443</v>
          </cell>
        </row>
        <row r="846">
          <cell r="B846" t="str">
            <v>2 S 04 220 12</v>
          </cell>
          <cell r="C846" t="str">
            <v>Corpo BTCC 3,00 x 3,00 m alt. 2,50 a 5,00 m</v>
          </cell>
          <cell r="D846" t="str">
            <v>m</v>
          </cell>
          <cell r="E846" t="str">
            <v>9.542,89</v>
          </cell>
          <cell r="F846" t="str">
            <v>2.547,95</v>
          </cell>
          <cell r="G846" t="str">
            <v>12.090,84</v>
          </cell>
          <cell r="H846">
            <v>0</v>
          </cell>
          <cell r="I846">
            <v>9542.89</v>
          </cell>
          <cell r="J846">
            <v>2547.9499999999998</v>
          </cell>
          <cell r="K846">
            <v>12090.84</v>
          </cell>
          <cell r="L846">
            <v>0</v>
          </cell>
          <cell r="M846">
            <v>2547.95163</v>
          </cell>
          <cell r="N846">
            <v>12090.841629999999</v>
          </cell>
        </row>
        <row r="847">
          <cell r="B847" t="str">
            <v>2 S 04 220 13</v>
          </cell>
          <cell r="C847" t="str">
            <v>Corpo BTCC 1,50 x 1,50 m alt. 5,00 a 7,50 m</v>
          </cell>
          <cell r="D847" t="str">
            <v>m</v>
          </cell>
          <cell r="E847" t="str">
            <v>3.630,84</v>
          </cell>
          <cell r="F847" t="str">
            <v>969,43</v>
          </cell>
          <cell r="G847" t="str">
            <v>4.600,27</v>
          </cell>
          <cell r="H847">
            <v>0</v>
          </cell>
          <cell r="I847">
            <v>3630.84</v>
          </cell>
          <cell r="J847">
            <v>969.43</v>
          </cell>
          <cell r="K847">
            <v>4600.2700000000004</v>
          </cell>
          <cell r="L847">
            <v>0</v>
          </cell>
          <cell r="M847">
            <v>969.43428000000006</v>
          </cell>
          <cell r="N847">
            <v>4600.2742800000005</v>
          </cell>
        </row>
        <row r="848">
          <cell r="B848" t="str">
            <v>2 S 04 220 14</v>
          </cell>
          <cell r="C848" t="str">
            <v>Corpo BTCC 2,00 x 2,00 m alt. 5,00 a 7,50 m</v>
          </cell>
          <cell r="D848" t="str">
            <v>m</v>
          </cell>
          <cell r="E848" t="str">
            <v>5.743,41</v>
          </cell>
          <cell r="F848" t="str">
            <v>1.533,49</v>
          </cell>
          <cell r="G848" t="str">
            <v>7.276,90</v>
          </cell>
          <cell r="H848">
            <v>0</v>
          </cell>
          <cell r="I848">
            <v>5743.41</v>
          </cell>
          <cell r="J848">
            <v>1533.49</v>
          </cell>
          <cell r="K848">
            <v>7276.9</v>
          </cell>
          <cell r="L848">
            <v>0</v>
          </cell>
          <cell r="M848">
            <v>1533.49047</v>
          </cell>
          <cell r="N848">
            <v>7276.9004699999996</v>
          </cell>
        </row>
        <row r="849">
          <cell r="B849" t="str">
            <v>2 S 04 220 15</v>
          </cell>
          <cell r="C849" t="str">
            <v>Corpo BTCC 2,50 x 2,50 m alt. 5,00 a 7,50 m</v>
          </cell>
          <cell r="D849" t="str">
            <v>m</v>
          </cell>
          <cell r="E849" t="str">
            <v>8.024,37</v>
          </cell>
          <cell r="F849" t="str">
            <v>2.142,51</v>
          </cell>
          <cell r="G849" t="str">
            <v>10.166,88</v>
          </cell>
          <cell r="H849">
            <v>0</v>
          </cell>
          <cell r="I849">
            <v>8024.37</v>
          </cell>
          <cell r="J849">
            <v>2142.5100000000002</v>
          </cell>
          <cell r="K849">
            <v>10166.879999999999</v>
          </cell>
          <cell r="L849">
            <v>0</v>
          </cell>
          <cell r="M849">
            <v>2142.5067899999999</v>
          </cell>
          <cell r="N849">
            <v>10166.87679</v>
          </cell>
        </row>
        <row r="850">
          <cell r="B850" t="str">
            <v>2 S 04 220 16</v>
          </cell>
          <cell r="C850" t="str">
            <v>Corpo BTCC 3,00 x 3,00 m alt. 5,00 a 7,50 m</v>
          </cell>
          <cell r="D850" t="str">
            <v>m</v>
          </cell>
          <cell r="E850" t="str">
            <v>10.791,10</v>
          </cell>
          <cell r="F850" t="str">
            <v>2.881,22</v>
          </cell>
          <cell r="G850" t="str">
            <v>13.672,32</v>
          </cell>
          <cell r="H850">
            <v>0</v>
          </cell>
          <cell r="I850">
            <v>10791.1</v>
          </cell>
          <cell r="J850">
            <v>2881.22</v>
          </cell>
          <cell r="K850">
            <v>13672.32</v>
          </cell>
          <cell r="L850">
            <v>0</v>
          </cell>
          <cell r="M850">
            <v>2881.2237000000005</v>
          </cell>
          <cell r="N850">
            <v>13672.323700000001</v>
          </cell>
        </row>
        <row r="851">
          <cell r="B851" t="str">
            <v>2 S 04 220 17</v>
          </cell>
          <cell r="C851" t="str">
            <v>Corpo BTCC 1,50 x 1,50 m alt. 7,50 a 10,00 m</v>
          </cell>
          <cell r="D851" t="str">
            <v>m</v>
          </cell>
          <cell r="E851" t="str">
            <v>4.097,69</v>
          </cell>
          <cell r="F851" t="str">
            <v>1.094,08</v>
          </cell>
          <cell r="G851" t="str">
            <v>5.191,77</v>
          </cell>
          <cell r="H851">
            <v>0</v>
          </cell>
          <cell r="I851">
            <v>4097.6899999999996</v>
          </cell>
          <cell r="J851">
            <v>1094.08</v>
          </cell>
          <cell r="K851">
            <v>5191.7700000000004</v>
          </cell>
          <cell r="L851">
            <v>0</v>
          </cell>
          <cell r="M851">
            <v>1094.08323</v>
          </cell>
          <cell r="N851">
            <v>5191.7732299999998</v>
          </cell>
        </row>
        <row r="852">
          <cell r="B852" t="str">
            <v>2 S 04 220 18</v>
          </cell>
          <cell r="C852" t="str">
            <v>Corpo BTCC 2,00 x 2,00 m alt. 7,50 m a 10,00 m</v>
          </cell>
          <cell r="D852" t="str">
            <v>m</v>
          </cell>
          <cell r="E852" t="str">
            <v>6.603,61</v>
          </cell>
          <cell r="F852" t="str">
            <v>1.763,16</v>
          </cell>
          <cell r="G852" t="str">
            <v>8.366,77</v>
          </cell>
          <cell r="H852">
            <v>0</v>
          </cell>
          <cell r="I852">
            <v>6603.61</v>
          </cell>
          <cell r="J852">
            <v>1763.16</v>
          </cell>
          <cell r="K852">
            <v>8366.77</v>
          </cell>
          <cell r="L852">
            <v>0</v>
          </cell>
          <cell r="M852">
            <v>1763.1638700000001</v>
          </cell>
          <cell r="N852">
            <v>8366.7738699999991</v>
          </cell>
        </row>
        <row r="853">
          <cell r="B853" t="str">
            <v>2 S 04 220 19</v>
          </cell>
          <cell r="C853" t="str">
            <v>Corpo BTCC 2,50 x 2,50 m alt. 7,50 a 10,00 m</v>
          </cell>
          <cell r="D853" t="str">
            <v>m</v>
          </cell>
          <cell r="E853" t="str">
            <v>9.037,56</v>
          </cell>
          <cell r="F853" t="str">
            <v>2.413,03</v>
          </cell>
          <cell r="G853" t="str">
            <v>11.450,59</v>
          </cell>
          <cell r="H853">
            <v>0</v>
          </cell>
          <cell r="I853">
            <v>9037.56</v>
          </cell>
          <cell r="J853">
            <v>2413.0300000000002</v>
          </cell>
          <cell r="K853">
            <v>11450.59</v>
          </cell>
          <cell r="L853">
            <v>0</v>
          </cell>
          <cell r="M853">
            <v>2413.0285199999998</v>
          </cell>
          <cell r="N853">
            <v>11450.588519999999</v>
          </cell>
        </row>
        <row r="854">
          <cell r="B854" t="str">
            <v>2 S 04 220 20</v>
          </cell>
          <cell r="C854" t="str">
            <v>Corpo BTCC 3,00 x 3,00 m alt 7,50 a 10,00 m</v>
          </cell>
          <cell r="D854" t="str">
            <v>m</v>
          </cell>
          <cell r="E854" t="str">
            <v>11.988,31</v>
          </cell>
          <cell r="F854" t="str">
            <v>3.200,88</v>
          </cell>
          <cell r="G854" t="str">
            <v>15.189,19</v>
          </cell>
          <cell r="H854">
            <v>0</v>
          </cell>
          <cell r="I854">
            <v>11988.31</v>
          </cell>
          <cell r="J854">
            <v>3200.88</v>
          </cell>
          <cell r="K854">
            <v>15189.19</v>
          </cell>
          <cell r="L854">
            <v>0</v>
          </cell>
          <cell r="M854">
            <v>3200.8787700000003</v>
          </cell>
          <cell r="N854">
            <v>15189.188770000001</v>
          </cell>
        </row>
        <row r="855">
          <cell r="B855" t="str">
            <v>2 S 04 220 21</v>
          </cell>
          <cell r="C855" t="str">
            <v>Corpo BTCC 1,50 x 1,50 m alt. 10,00 a 12,50 m</v>
          </cell>
          <cell r="D855" t="str">
            <v>m</v>
          </cell>
          <cell r="E855" t="str">
            <v>4.790,38</v>
          </cell>
          <cell r="F855" t="str">
            <v>1.279,03</v>
          </cell>
          <cell r="G855" t="str">
            <v>6.069,41</v>
          </cell>
          <cell r="H855">
            <v>0</v>
          </cell>
          <cell r="I855">
            <v>4790.38</v>
          </cell>
          <cell r="J855">
            <v>1279.03</v>
          </cell>
          <cell r="K855">
            <v>6069.41</v>
          </cell>
          <cell r="L855">
            <v>0</v>
          </cell>
          <cell r="M855">
            <v>1279.0314600000002</v>
          </cell>
          <cell r="N855">
            <v>6069.4114600000003</v>
          </cell>
        </row>
        <row r="856">
          <cell r="B856" t="str">
            <v>2 S 04 220 22</v>
          </cell>
          <cell r="C856" t="str">
            <v>Corpo BTCC 2,00 x 2,00 m alt. 10,00 a 12,50 m</v>
          </cell>
          <cell r="D856" t="str">
            <v>m</v>
          </cell>
          <cell r="E856" t="str">
            <v>7.077,99</v>
          </cell>
          <cell r="F856" t="str">
            <v>1.889,82</v>
          </cell>
          <cell r="G856" t="str">
            <v>8.967,81</v>
          </cell>
          <cell r="H856">
            <v>0</v>
          </cell>
          <cell r="I856">
            <v>7077.99</v>
          </cell>
          <cell r="J856">
            <v>1889.82</v>
          </cell>
          <cell r="K856">
            <v>8967.81</v>
          </cell>
          <cell r="L856">
            <v>0</v>
          </cell>
          <cell r="M856">
            <v>1889.8233299999999</v>
          </cell>
          <cell r="N856">
            <v>8967.813329999999</v>
          </cell>
        </row>
        <row r="857">
          <cell r="B857" t="str">
            <v>2 S 04 220 23</v>
          </cell>
          <cell r="C857" t="str">
            <v>Corpo BTCC 2,50 x 2,50 m alt. 10,00 a 12,50 m</v>
          </cell>
          <cell r="D857" t="str">
            <v>m</v>
          </cell>
          <cell r="E857" t="str">
            <v>9.572,97</v>
          </cell>
          <cell r="F857" t="str">
            <v>2.555,98</v>
          </cell>
          <cell r="G857" t="str">
            <v>12.128,95</v>
          </cell>
          <cell r="H857">
            <v>0</v>
          </cell>
          <cell r="I857">
            <v>9572.9699999999993</v>
          </cell>
          <cell r="J857">
            <v>2555.98</v>
          </cell>
          <cell r="K857">
            <v>12128.95</v>
          </cell>
          <cell r="L857">
            <v>0</v>
          </cell>
          <cell r="M857">
            <v>2555.98299</v>
          </cell>
          <cell r="N857">
            <v>12128.95299</v>
          </cell>
        </row>
        <row r="858">
          <cell r="B858" t="str">
            <v>2 S 04 220 24</v>
          </cell>
          <cell r="C858" t="str">
            <v>Corpo BTCC 3,00 x 3,00 m alt. 10,00 a 12,50 m</v>
          </cell>
          <cell r="D858" t="str">
            <v>m</v>
          </cell>
          <cell r="E858" t="str">
            <v>12.854,45</v>
          </cell>
          <cell r="F858" t="str">
            <v>3.432,14</v>
          </cell>
          <cell r="G858" t="str">
            <v>16.286,59</v>
          </cell>
          <cell r="H858">
            <v>0</v>
          </cell>
          <cell r="I858">
            <v>12854.45</v>
          </cell>
          <cell r="J858">
            <v>3432.14</v>
          </cell>
          <cell r="K858">
            <v>16286.59</v>
          </cell>
          <cell r="L858">
            <v>0</v>
          </cell>
          <cell r="M858">
            <v>3432.1381500000002</v>
          </cell>
          <cell r="N858">
            <v>16286.588150000001</v>
          </cell>
        </row>
        <row r="859">
          <cell r="B859" t="str">
            <v>2 S 04 220 25</v>
          </cell>
          <cell r="C859" t="str">
            <v>Corpo BTCC 1,50 x 1,50 m alt. 12,50 a 15,00 m</v>
          </cell>
          <cell r="D859" t="str">
            <v>m</v>
          </cell>
          <cell r="E859" t="str">
            <v>4.881,04</v>
          </cell>
          <cell r="F859" t="str">
            <v>1.303,24</v>
          </cell>
          <cell r="G859" t="str">
            <v>6.184,28</v>
          </cell>
          <cell r="H859">
            <v>0</v>
          </cell>
          <cell r="I859">
            <v>4881.04</v>
          </cell>
          <cell r="J859">
            <v>1303.24</v>
          </cell>
          <cell r="K859">
            <v>6184.28</v>
          </cell>
          <cell r="L859">
            <v>0</v>
          </cell>
          <cell r="M859">
            <v>1303.23768</v>
          </cell>
          <cell r="N859">
            <v>6184.2776800000001</v>
          </cell>
        </row>
        <row r="860">
          <cell r="B860" t="str">
            <v>2 S 04 220 26</v>
          </cell>
          <cell r="C860" t="str">
            <v>Corpo BTCC 2,00 x 2,00 m alt. 12,50 a 15,00 m</v>
          </cell>
          <cell r="D860" t="str">
            <v>m</v>
          </cell>
          <cell r="E860" t="str">
            <v>7.636,10</v>
          </cell>
          <cell r="F860" t="str">
            <v>2.038,84</v>
          </cell>
          <cell r="G860" t="str">
            <v>9.674,94</v>
          </cell>
          <cell r="H860">
            <v>0</v>
          </cell>
          <cell r="I860">
            <v>7636.1</v>
          </cell>
          <cell r="J860">
            <v>2038.84</v>
          </cell>
          <cell r="K860">
            <v>9674.94</v>
          </cell>
          <cell r="L860">
            <v>0</v>
          </cell>
          <cell r="M860">
            <v>2038.8387000000002</v>
          </cell>
          <cell r="N860">
            <v>9674.9387000000006</v>
          </cell>
        </row>
        <row r="861">
          <cell r="B861" t="str">
            <v>2 S 04 220 27</v>
          </cell>
          <cell r="C861" t="str">
            <v>Corpo BTCC 2,50 x 2,50 m alt. 12,50 a 15,00 m</v>
          </cell>
          <cell r="D861" t="str">
            <v>m</v>
          </cell>
          <cell r="E861" t="str">
            <v>10.312,83</v>
          </cell>
          <cell r="F861" t="str">
            <v>2.753,52</v>
          </cell>
          <cell r="G861" t="str">
            <v>13.066,35</v>
          </cell>
          <cell r="H861">
            <v>0</v>
          </cell>
          <cell r="I861">
            <v>10312.83</v>
          </cell>
          <cell r="J861">
            <v>2753.52</v>
          </cell>
          <cell r="K861">
            <v>13066.35</v>
          </cell>
          <cell r="L861">
            <v>0</v>
          </cell>
          <cell r="M861">
            <v>2753.5256100000001</v>
          </cell>
          <cell r="N861">
            <v>13066.355610000001</v>
          </cell>
        </row>
        <row r="862">
          <cell r="B862" t="str">
            <v>2 S 04 220 28</v>
          </cell>
          <cell r="C862" t="str">
            <v>Corpo BTCC 3,00 x 3,00 m alt. 12,50 a 15,00 m</v>
          </cell>
          <cell r="D862" t="str">
            <v>m</v>
          </cell>
          <cell r="E862" t="str">
            <v>14.138,59</v>
          </cell>
          <cell r="F862" t="str">
            <v>3.775,00</v>
          </cell>
          <cell r="G862" t="str">
            <v>17.913,59</v>
          </cell>
          <cell r="H862">
            <v>0</v>
          </cell>
          <cell r="I862">
            <v>14138.59</v>
          </cell>
          <cell r="J862">
            <v>3775</v>
          </cell>
          <cell r="K862">
            <v>17913.59</v>
          </cell>
          <cell r="L862">
            <v>0</v>
          </cell>
          <cell r="M862">
            <v>3775.0035300000004</v>
          </cell>
          <cell r="N862">
            <v>17913.593530000002</v>
          </cell>
        </row>
        <row r="863">
          <cell r="B863" t="str">
            <v>2 S 04 220 51</v>
          </cell>
          <cell r="C863" t="str">
            <v>Corpo BTCC 1,50 x 1,50 m alt. 0 a 1,00 m AC/BC</v>
          </cell>
          <cell r="D863" t="str">
            <v>m</v>
          </cell>
          <cell r="E863" t="str">
            <v>3.589,41</v>
          </cell>
          <cell r="F863" t="str">
            <v>958,37</v>
          </cell>
          <cell r="G863" t="str">
            <v>4.547,78</v>
          </cell>
          <cell r="H863">
            <v>0</v>
          </cell>
          <cell r="I863">
            <v>3589.41</v>
          </cell>
          <cell r="J863">
            <v>958.37</v>
          </cell>
          <cell r="K863">
            <v>4547.78</v>
          </cell>
          <cell r="L863">
            <v>0</v>
          </cell>
          <cell r="M863">
            <v>958.37247000000002</v>
          </cell>
          <cell r="N863">
            <v>4547.7824700000001</v>
          </cell>
        </row>
        <row r="864">
          <cell r="B864" t="str">
            <v>2 S 04 220 52</v>
          </cell>
          <cell r="C864" t="str">
            <v>Corpo BTCC 2,00 x 2,00 m alt. 0 a 1,00 m AC/BC</v>
          </cell>
          <cell r="D864" t="str">
            <v>m</v>
          </cell>
          <cell r="E864" t="str">
            <v>5.253,94</v>
          </cell>
          <cell r="F864" t="str">
            <v>1.402,80</v>
          </cell>
          <cell r="G864" t="str">
            <v>6.656,75</v>
          </cell>
          <cell r="H864">
            <v>0</v>
          </cell>
          <cell r="I864">
            <v>5253.94</v>
          </cell>
          <cell r="J864">
            <v>1402.8</v>
          </cell>
          <cell r="K864">
            <v>6656.75</v>
          </cell>
          <cell r="L864">
            <v>0</v>
          </cell>
          <cell r="M864">
            <v>1402.80198</v>
          </cell>
          <cell r="N864">
            <v>6656.7419799999998</v>
          </cell>
        </row>
        <row r="865">
          <cell r="B865" t="str">
            <v>2 S 04 220 53</v>
          </cell>
          <cell r="C865" t="str">
            <v>Corpo BTCC 2,50 x 2,50 m alt. 0 a 1,00 m AC/BC</v>
          </cell>
          <cell r="D865" t="str">
            <v>m</v>
          </cell>
          <cell r="E865" t="str">
            <v>7.146,32</v>
          </cell>
          <cell r="F865" t="str">
            <v>1.908,07</v>
          </cell>
          <cell r="G865" t="str">
            <v>9.054,38</v>
          </cell>
          <cell r="H865">
            <v>0</v>
          </cell>
          <cell r="I865">
            <v>7146.32</v>
          </cell>
          <cell r="J865">
            <v>1908.07</v>
          </cell>
          <cell r="K865">
            <v>9054.3799999999992</v>
          </cell>
          <cell r="L865">
            <v>0</v>
          </cell>
          <cell r="M865">
            <v>1908.06744</v>
          </cell>
          <cell r="N865">
            <v>9054.3874400000004</v>
          </cell>
        </row>
        <row r="866">
          <cell r="B866" t="str">
            <v>2 S 04 220 54</v>
          </cell>
          <cell r="C866" t="str">
            <v>Corpo BTCC 3,00 x 3,00 m alt. 0 a 1,00 m AC/BC</v>
          </cell>
          <cell r="D866" t="str">
            <v>m</v>
          </cell>
          <cell r="E866" t="str">
            <v>9.137,89</v>
          </cell>
          <cell r="F866" t="str">
            <v>2.439,82</v>
          </cell>
          <cell r="G866" t="str">
            <v>11.577,71</v>
          </cell>
          <cell r="H866">
            <v>0</v>
          </cell>
          <cell r="I866">
            <v>9137.89</v>
          </cell>
          <cell r="J866">
            <v>2439.8200000000002</v>
          </cell>
          <cell r="K866">
            <v>11577.71</v>
          </cell>
          <cell r="L866">
            <v>0</v>
          </cell>
          <cell r="M866">
            <v>2439.8166299999998</v>
          </cell>
          <cell r="N866">
            <v>11577.706629999999</v>
          </cell>
        </row>
        <row r="867">
          <cell r="B867" t="str">
            <v>2 S 04 220 55</v>
          </cell>
          <cell r="C867" t="str">
            <v>Corpo BTCC 1,50 x 1,50 m alt. 1,00 a 2,50 m AC/BC</v>
          </cell>
          <cell r="D867" t="str">
            <v>m</v>
          </cell>
          <cell r="E867" t="str">
            <v>3.251,64</v>
          </cell>
          <cell r="F867" t="str">
            <v>868,19</v>
          </cell>
          <cell r="G867" t="str">
            <v>4.119,82</v>
          </cell>
          <cell r="H867">
            <v>0</v>
          </cell>
          <cell r="I867">
            <v>3251.64</v>
          </cell>
          <cell r="J867">
            <v>868.19</v>
          </cell>
          <cell r="K867">
            <v>4119.82</v>
          </cell>
          <cell r="L867">
            <v>0</v>
          </cell>
          <cell r="M867">
            <v>868.18788000000006</v>
          </cell>
          <cell r="N867">
            <v>4119.8278799999998</v>
          </cell>
        </row>
        <row r="868">
          <cell r="B868" t="str">
            <v>2 S 04 220 56</v>
          </cell>
          <cell r="C868" t="str">
            <v>Corpo BTCC 2,00 x 2,00 m alt. 1,00 a 2,50 m AC/BC</v>
          </cell>
          <cell r="D868" t="str">
            <v>m</v>
          </cell>
          <cell r="E868" t="str">
            <v>4.738,50</v>
          </cell>
          <cell r="F868" t="str">
            <v>1.265,18</v>
          </cell>
          <cell r="G868" t="str">
            <v>6.003,67</v>
          </cell>
          <cell r="H868">
            <v>0</v>
          </cell>
          <cell r="I868">
            <v>4738.5</v>
          </cell>
          <cell r="J868">
            <v>1265.18</v>
          </cell>
          <cell r="K868">
            <v>6003.67</v>
          </cell>
          <cell r="L868">
            <v>0</v>
          </cell>
          <cell r="M868">
            <v>1265.1795</v>
          </cell>
          <cell r="N868">
            <v>6003.6795000000002</v>
          </cell>
        </row>
        <row r="869">
          <cell r="B869" t="str">
            <v>2 S 04 220 57</v>
          </cell>
          <cell r="C869" t="str">
            <v>Corpo BTCC 2,50 x 2,50 m alt. 1,00 a 2,50 m AC/BC</v>
          </cell>
          <cell r="D869" t="str">
            <v>m</v>
          </cell>
          <cell r="E869" t="str">
            <v>6.306,39</v>
          </cell>
          <cell r="F869" t="str">
            <v>1.683,81</v>
          </cell>
          <cell r="G869" t="str">
            <v>7.990,19</v>
          </cell>
          <cell r="H869">
            <v>0</v>
          </cell>
          <cell r="I869">
            <v>6306.39</v>
          </cell>
          <cell r="J869">
            <v>1683.81</v>
          </cell>
          <cell r="K869">
            <v>7990.19</v>
          </cell>
          <cell r="L869">
            <v>0</v>
          </cell>
          <cell r="M869">
            <v>1683.8061300000002</v>
          </cell>
          <cell r="N869">
            <v>7990.1961300000003</v>
          </cell>
        </row>
        <row r="870">
          <cell r="B870" t="str">
            <v>2 S 04 220 58</v>
          </cell>
          <cell r="C870" t="str">
            <v>Corpo BTCC 3,00 x 3,00 m alt. 1,00 a 2,50 m AC/BC</v>
          </cell>
          <cell r="D870" t="str">
            <v>m</v>
          </cell>
          <cell r="E870" t="str">
            <v>8.667,96</v>
          </cell>
          <cell r="F870" t="str">
            <v>2.314,34</v>
          </cell>
          <cell r="G870" t="str">
            <v>10.982,30</v>
          </cell>
          <cell r="H870">
            <v>0</v>
          </cell>
          <cell r="I870">
            <v>8667.9599999999991</v>
          </cell>
          <cell r="J870">
            <v>2314.34</v>
          </cell>
          <cell r="K870">
            <v>10982.3</v>
          </cell>
          <cell r="L870">
            <v>0</v>
          </cell>
          <cell r="M870">
            <v>2314.3453199999999</v>
          </cell>
          <cell r="N870">
            <v>10982.305319999999</v>
          </cell>
        </row>
        <row r="871">
          <cell r="B871" t="str">
            <v>2 S 04 220 59</v>
          </cell>
          <cell r="C871" t="str">
            <v>Corpo BTCC 1,50 x 1,50 m alt. 2,50 a 5,00 m AC/BC</v>
          </cell>
          <cell r="D871" t="str">
            <v>m</v>
          </cell>
          <cell r="E871" t="str">
            <v>3.523,32</v>
          </cell>
          <cell r="F871" t="str">
            <v>940,73</v>
          </cell>
          <cell r="G871" t="str">
            <v>4.464,05</v>
          </cell>
          <cell r="H871">
            <v>0</v>
          </cell>
          <cell r="I871">
            <v>3523.32</v>
          </cell>
          <cell r="J871">
            <v>940.73</v>
          </cell>
          <cell r="K871">
            <v>4464.05</v>
          </cell>
          <cell r="L871">
            <v>0</v>
          </cell>
          <cell r="M871">
            <v>940.72644000000014</v>
          </cell>
          <cell r="N871">
            <v>4464.0464400000001</v>
          </cell>
        </row>
        <row r="872">
          <cell r="B872" t="str">
            <v>2 S 04 220 60</v>
          </cell>
          <cell r="C872" t="str">
            <v>Corpo BTCC 2,00 x 2,00 m alt. 2,50 a 5,00 m AC/BC</v>
          </cell>
          <cell r="D872" t="str">
            <v>m</v>
          </cell>
          <cell r="E872" t="str">
            <v>5.454,02</v>
          </cell>
          <cell r="F872" t="str">
            <v>1.456,22</v>
          </cell>
          <cell r="G872" t="str">
            <v>6.910,24</v>
          </cell>
          <cell r="H872">
            <v>0</v>
          </cell>
          <cell r="I872">
            <v>5454.02</v>
          </cell>
          <cell r="J872">
            <v>1456.22</v>
          </cell>
          <cell r="K872">
            <v>6910.24</v>
          </cell>
          <cell r="L872">
            <v>0</v>
          </cell>
          <cell r="M872">
            <v>1456.2233400000002</v>
          </cell>
          <cell r="N872">
            <v>6910.2433400000009</v>
          </cell>
        </row>
        <row r="873">
          <cell r="B873" t="str">
            <v>2 S 04 220 61</v>
          </cell>
          <cell r="C873" t="str">
            <v>Corpo BTCC 2,50 x 2,50 m alt. 2,50 a 5,00 m AC/BC</v>
          </cell>
          <cell r="D873" t="str">
            <v>m</v>
          </cell>
          <cell r="E873" t="str">
            <v>7.360,80</v>
          </cell>
          <cell r="F873" t="str">
            <v>1.965,33</v>
          </cell>
          <cell r="G873" t="str">
            <v>9.326,14</v>
          </cell>
          <cell r="H873">
            <v>0</v>
          </cell>
          <cell r="I873">
            <v>7360.8</v>
          </cell>
          <cell r="J873">
            <v>1965.33</v>
          </cell>
          <cell r="K873">
            <v>9326.14</v>
          </cell>
          <cell r="L873">
            <v>0</v>
          </cell>
          <cell r="M873">
            <v>1965.3336000000002</v>
          </cell>
          <cell r="N873">
            <v>9326.133600000001</v>
          </cell>
        </row>
        <row r="874">
          <cell r="B874" t="str">
            <v>2 S 04 220 62</v>
          </cell>
          <cell r="C874" t="str">
            <v>Corpo BTCC 3,00 x 3,00 m alt. 2,50 a 5,00 m AC/BC</v>
          </cell>
          <cell r="D874" t="str">
            <v>m</v>
          </cell>
          <cell r="E874" t="str">
            <v>10.067,42</v>
          </cell>
          <cell r="F874" t="str">
            <v>2.688,00</v>
          </cell>
          <cell r="G874" t="str">
            <v>12.755,42</v>
          </cell>
          <cell r="H874">
            <v>0</v>
          </cell>
          <cell r="I874">
            <v>10067.42</v>
          </cell>
          <cell r="J874">
            <v>2688</v>
          </cell>
          <cell r="K874">
            <v>12755.42</v>
          </cell>
          <cell r="L874">
            <v>0</v>
          </cell>
          <cell r="M874">
            <v>2688.0011400000003</v>
          </cell>
          <cell r="N874">
            <v>12755.42114</v>
          </cell>
        </row>
        <row r="875">
          <cell r="B875" t="str">
            <v>2 S 04 220 63</v>
          </cell>
          <cell r="C875" t="str">
            <v>Corpo BTCC 1,50 x 1,50 m alt. 5,00 a 7,50 m AC/BC</v>
          </cell>
          <cell r="D875" t="str">
            <v>m</v>
          </cell>
          <cell r="E875" t="str">
            <v>3.811,26</v>
          </cell>
          <cell r="F875" t="str">
            <v>1.017,61</v>
          </cell>
          <cell r="G875" t="str">
            <v>4.828,87</v>
          </cell>
          <cell r="H875">
            <v>0</v>
          </cell>
          <cell r="I875">
            <v>3811.26</v>
          </cell>
          <cell r="J875">
            <v>1017.61</v>
          </cell>
          <cell r="K875">
            <v>4828.87</v>
          </cell>
          <cell r="L875">
            <v>0</v>
          </cell>
          <cell r="M875">
            <v>1017.6064200000001</v>
          </cell>
          <cell r="N875">
            <v>4828.8664200000003</v>
          </cell>
        </row>
        <row r="876">
          <cell r="B876" t="str">
            <v>2 S 04 220 64</v>
          </cell>
          <cell r="C876" t="str">
            <v>Corpo BTCC 2,00 x 2,00 m alt. 5,00 a 7,50 m AC/BC</v>
          </cell>
          <cell r="D876" t="str">
            <v>m</v>
          </cell>
          <cell r="E876" t="str">
            <v>6.046,77</v>
          </cell>
          <cell r="F876" t="str">
            <v>1.614,49</v>
          </cell>
          <cell r="G876" t="str">
            <v>7.661,26</v>
          </cell>
          <cell r="H876">
            <v>0</v>
          </cell>
          <cell r="I876">
            <v>6046.77</v>
          </cell>
          <cell r="J876">
            <v>1614.49</v>
          </cell>
          <cell r="K876">
            <v>7661.26</v>
          </cell>
          <cell r="L876">
            <v>0</v>
          </cell>
          <cell r="M876">
            <v>1614.4875900000002</v>
          </cell>
          <cell r="N876">
            <v>7661.2575900000011</v>
          </cell>
        </row>
        <row r="877">
          <cell r="B877" t="str">
            <v>2 S 04 220 65</v>
          </cell>
          <cell r="C877" t="str">
            <v>Corpo BTCC 2,50 x 2,50 m alt. 5,00 a 7,50 m AC/BC</v>
          </cell>
          <cell r="D877" t="str">
            <v>m</v>
          </cell>
          <cell r="E877" t="str">
            <v>8.393,89</v>
          </cell>
          <cell r="F877" t="str">
            <v>2.241,17</v>
          </cell>
          <cell r="G877" t="str">
            <v>10.635,06</v>
          </cell>
          <cell r="H877">
            <v>0</v>
          </cell>
          <cell r="I877">
            <v>8393.89</v>
          </cell>
          <cell r="J877">
            <v>2241.17</v>
          </cell>
          <cell r="K877">
            <v>10635.06</v>
          </cell>
          <cell r="L877">
            <v>0</v>
          </cell>
          <cell r="M877">
            <v>2241.1686300000001</v>
          </cell>
          <cell r="N877">
            <v>10635.05863</v>
          </cell>
        </row>
        <row r="878">
          <cell r="B878" t="str">
            <v>2 S 04 220 66</v>
          </cell>
          <cell r="C878" t="str">
            <v>Corpo BTCC 3,00 x 3,00 m alt. 5,00 a 7,50 m AC/BC</v>
          </cell>
          <cell r="D878" t="str">
            <v>m</v>
          </cell>
          <cell r="E878" t="str">
            <v>11.315,62</v>
          </cell>
          <cell r="F878" t="str">
            <v>3.021,27</v>
          </cell>
          <cell r="G878" t="str">
            <v>14.336,89</v>
          </cell>
          <cell r="H878">
            <v>0</v>
          </cell>
          <cell r="I878">
            <v>11315.62</v>
          </cell>
          <cell r="J878">
            <v>3021.27</v>
          </cell>
          <cell r="K878">
            <v>14336.89</v>
          </cell>
          <cell r="L878">
            <v>0</v>
          </cell>
          <cell r="M878">
            <v>3021.2705400000004</v>
          </cell>
          <cell r="N878">
            <v>14336.89054</v>
          </cell>
        </row>
        <row r="879">
          <cell r="B879" t="str">
            <v>2 S 04 220 67</v>
          </cell>
          <cell r="C879" t="str">
            <v>Corpo BTCC 1,50 x 1,50 m alt. 7,50 a 10,00 m AC/BC</v>
          </cell>
          <cell r="D879" t="str">
            <v>m</v>
          </cell>
          <cell r="E879" t="str">
            <v>4.278,11</v>
          </cell>
          <cell r="F879" t="str">
            <v>1.142,25</v>
          </cell>
          <cell r="G879" t="str">
            <v>5.420,36</v>
          </cell>
          <cell r="H879">
            <v>0</v>
          </cell>
          <cell r="I879">
            <v>4278.1099999999997</v>
          </cell>
          <cell r="J879">
            <v>1142.25</v>
          </cell>
          <cell r="K879">
            <v>5420.36</v>
          </cell>
          <cell r="L879">
            <v>0</v>
          </cell>
          <cell r="M879">
            <v>1142.2553700000001</v>
          </cell>
          <cell r="N879">
            <v>5420.3653699999995</v>
          </cell>
        </row>
        <row r="880">
          <cell r="B880" t="str">
            <v>2 S 04 220 68</v>
          </cell>
          <cell r="C880" t="str">
            <v>Corpo BTCC 2,00 x 2,00 m alt. 7,50 a 10,00 m AC/BC</v>
          </cell>
          <cell r="D880" t="str">
            <v>m</v>
          </cell>
          <cell r="E880" t="str">
            <v>6.906,97</v>
          </cell>
          <cell r="F880" t="str">
            <v>1.844,16</v>
          </cell>
          <cell r="G880" t="str">
            <v>8.751,13</v>
          </cell>
          <cell r="H880">
            <v>0</v>
          </cell>
          <cell r="I880">
            <v>6906.97</v>
          </cell>
          <cell r="J880">
            <v>1844.16</v>
          </cell>
          <cell r="K880">
            <v>8751.1299999999992</v>
          </cell>
          <cell r="L880">
            <v>0</v>
          </cell>
          <cell r="M880">
            <v>1844.1609900000001</v>
          </cell>
          <cell r="N880">
            <v>8751.1309899999997</v>
          </cell>
        </row>
        <row r="881">
          <cell r="B881" t="str">
            <v>2 S 04 220 69</v>
          </cell>
          <cell r="C881" t="str">
            <v>Corpo BTCC 2,50 x 2,50 m alt. 7,50 a 10,00 m AC/BC</v>
          </cell>
          <cell r="D881" t="str">
            <v>m</v>
          </cell>
          <cell r="E881" t="str">
            <v>9.483,41</v>
          </cell>
          <cell r="F881" t="str">
            <v>2.532,07</v>
          </cell>
          <cell r="G881" t="str">
            <v>12.015,48</v>
          </cell>
          <cell r="H881">
            <v>0</v>
          </cell>
          <cell r="I881">
            <v>9483.41</v>
          </cell>
          <cell r="J881">
            <v>2532.0700000000002</v>
          </cell>
          <cell r="K881">
            <v>12015.48</v>
          </cell>
          <cell r="L881">
            <v>0</v>
          </cell>
          <cell r="M881">
            <v>2532.0704700000001</v>
          </cell>
          <cell r="N881">
            <v>12015.48047</v>
          </cell>
        </row>
        <row r="882">
          <cell r="B882" t="str">
            <v>2 S 04 220 70</v>
          </cell>
          <cell r="C882" t="str">
            <v>Corpo BTCC 3,00 x 3,00 m alt. 7,50 a 10,00 m AC/BC</v>
          </cell>
          <cell r="D882" t="str">
            <v>m</v>
          </cell>
          <cell r="E882" t="str">
            <v>12.633,85</v>
          </cell>
          <cell r="F882" t="str">
            <v>3.373,24</v>
          </cell>
          <cell r="G882" t="str">
            <v>16.007,08</v>
          </cell>
          <cell r="H882">
            <v>0</v>
          </cell>
          <cell r="I882">
            <v>12633.85</v>
          </cell>
          <cell r="J882">
            <v>3373.24</v>
          </cell>
          <cell r="K882">
            <v>16007.08</v>
          </cell>
          <cell r="L882">
            <v>0</v>
          </cell>
          <cell r="M882">
            <v>3373.2379500000002</v>
          </cell>
          <cell r="N882">
            <v>16007.087950000001</v>
          </cell>
        </row>
        <row r="883">
          <cell r="B883" t="str">
            <v>2 S 04 220 71</v>
          </cell>
          <cell r="C883" t="str">
            <v>Corpo BTCC 1,50 x 1,50 m alt.10,00 a 12,50 m AC/BC</v>
          </cell>
          <cell r="D883" t="str">
            <v>m</v>
          </cell>
          <cell r="E883" t="str">
            <v>5.028,20</v>
          </cell>
          <cell r="F883" t="str">
            <v>1.342,53</v>
          </cell>
          <cell r="G883" t="str">
            <v>6.370,73</v>
          </cell>
          <cell r="H883">
            <v>0</v>
          </cell>
          <cell r="I883">
            <v>5028.2</v>
          </cell>
          <cell r="J883">
            <v>1342.53</v>
          </cell>
          <cell r="K883">
            <v>6370.73</v>
          </cell>
          <cell r="L883">
            <v>0</v>
          </cell>
          <cell r="M883">
            <v>1342.5294000000001</v>
          </cell>
          <cell r="N883">
            <v>6370.7294000000002</v>
          </cell>
        </row>
        <row r="884">
          <cell r="B884" t="str">
            <v>2 S 04 220 72</v>
          </cell>
          <cell r="C884" t="str">
            <v>Corpo BTCC 2,00 x 2,00 m alt.10,00 a 12,50 m AC/BC</v>
          </cell>
          <cell r="D884" t="str">
            <v>m</v>
          </cell>
          <cell r="E884" t="str">
            <v>7.444,53</v>
          </cell>
          <cell r="F884" t="str">
            <v>1.987,69</v>
          </cell>
          <cell r="G884" t="str">
            <v>9.432,23</v>
          </cell>
          <cell r="H884">
            <v>0</v>
          </cell>
          <cell r="I884">
            <v>7444.53</v>
          </cell>
          <cell r="J884">
            <v>1987.69</v>
          </cell>
          <cell r="K884">
            <v>9432.23</v>
          </cell>
          <cell r="L884">
            <v>0</v>
          </cell>
          <cell r="M884">
            <v>1987.6895100000002</v>
          </cell>
          <cell r="N884">
            <v>9432.219509999999</v>
          </cell>
        </row>
        <row r="885">
          <cell r="B885" t="str">
            <v>2 S 04 220 73</v>
          </cell>
          <cell r="C885" t="str">
            <v>Corpo BTCC 2,50 x 2,50 m alt.10,00 a 12,50 m AC/BC</v>
          </cell>
          <cell r="D885" t="str">
            <v>m</v>
          </cell>
          <cell r="E885" t="str">
            <v>10.018,81</v>
          </cell>
          <cell r="F885" t="str">
            <v>2.675,02</v>
          </cell>
          <cell r="G885" t="str">
            <v>12.693,84</v>
          </cell>
          <cell r="H885">
            <v>0</v>
          </cell>
          <cell r="I885">
            <v>10018.81</v>
          </cell>
          <cell r="J885">
            <v>2675.02</v>
          </cell>
          <cell r="K885">
            <v>12693.84</v>
          </cell>
          <cell r="L885">
            <v>0</v>
          </cell>
          <cell r="M885">
            <v>2675.0222699999999</v>
          </cell>
          <cell r="N885">
            <v>12693.832269999999</v>
          </cell>
        </row>
        <row r="886">
          <cell r="B886" t="str">
            <v>2 S 04 220 74</v>
          </cell>
          <cell r="C886" t="str">
            <v>Corpo BTCC 3,00 x 3,00 m alt.10,00 a 12,50 m AC/BC</v>
          </cell>
          <cell r="D886" t="str">
            <v>m</v>
          </cell>
          <cell r="E886" t="str">
            <v>13.499,99</v>
          </cell>
          <cell r="F886" t="str">
            <v>3.604,50</v>
          </cell>
          <cell r="G886" t="str">
            <v>17.104,49</v>
          </cell>
          <cell r="H886">
            <v>0</v>
          </cell>
          <cell r="I886">
            <v>13499.99</v>
          </cell>
          <cell r="J886">
            <v>3604.5</v>
          </cell>
          <cell r="K886">
            <v>17104.490000000002</v>
          </cell>
          <cell r="L886">
            <v>0</v>
          </cell>
          <cell r="M886">
            <v>3604.4973300000001</v>
          </cell>
          <cell r="N886">
            <v>17104.48733</v>
          </cell>
        </row>
        <row r="887">
          <cell r="B887" t="str">
            <v>2 S 04 220 75</v>
          </cell>
          <cell r="C887" t="str">
            <v>Corpo BTCC 1,50 x 1,50 m alt.12,50 a 15,00 m AC/BC</v>
          </cell>
          <cell r="D887" t="str">
            <v>m</v>
          </cell>
          <cell r="E887" t="str">
            <v>5.118,87</v>
          </cell>
          <cell r="F887" t="str">
            <v>1.366,74</v>
          </cell>
          <cell r="G887" t="str">
            <v>6.485,60</v>
          </cell>
          <cell r="H887">
            <v>0</v>
          </cell>
          <cell r="I887">
            <v>5118.87</v>
          </cell>
          <cell r="J887">
            <v>1366.74</v>
          </cell>
          <cell r="K887">
            <v>6485.6</v>
          </cell>
          <cell r="L887">
            <v>0</v>
          </cell>
          <cell r="M887">
            <v>1366.73829</v>
          </cell>
          <cell r="N887">
            <v>6485.6082900000001</v>
          </cell>
        </row>
        <row r="888">
          <cell r="B888" t="str">
            <v>2 S 04 220 76</v>
          </cell>
          <cell r="C888" t="str">
            <v>Corpo BTCC 2,00 x 2,00 m alt.12,50 a 15,00 m AC/BC</v>
          </cell>
          <cell r="D888" t="str">
            <v>m</v>
          </cell>
          <cell r="E888" t="str">
            <v>8.002,65</v>
          </cell>
          <cell r="F888" t="str">
            <v>2.136,71</v>
          </cell>
          <cell r="G888" t="str">
            <v>10.139,36</v>
          </cell>
          <cell r="H888">
            <v>0</v>
          </cell>
          <cell r="I888">
            <v>8002.65</v>
          </cell>
          <cell r="J888">
            <v>2136.71</v>
          </cell>
          <cell r="K888">
            <v>10139.36</v>
          </cell>
          <cell r="L888">
            <v>0</v>
          </cell>
          <cell r="M888">
            <v>2136.7075500000001</v>
          </cell>
          <cell r="N888">
            <v>10139.357550000001</v>
          </cell>
        </row>
        <row r="889">
          <cell r="B889" t="str">
            <v>2 S 04 220 77</v>
          </cell>
          <cell r="C889" t="str">
            <v>Corpo BTCC 2,50 x 2,50 m alt.12,50 a 15,00 m AC/BC</v>
          </cell>
          <cell r="D889" t="str">
            <v>m</v>
          </cell>
          <cell r="E889" t="str">
            <v>10.758,67</v>
          </cell>
          <cell r="F889" t="str">
            <v>2.872,57</v>
          </cell>
          <cell r="G889" t="str">
            <v>13.631,24</v>
          </cell>
          <cell r="H889">
            <v>0</v>
          </cell>
          <cell r="I889">
            <v>10758.67</v>
          </cell>
          <cell r="J889">
            <v>2872.57</v>
          </cell>
          <cell r="K889">
            <v>13631.24</v>
          </cell>
          <cell r="L889">
            <v>0</v>
          </cell>
          <cell r="M889">
            <v>2872.5648900000001</v>
          </cell>
          <cell r="N889">
            <v>13631.23489</v>
          </cell>
        </row>
        <row r="890">
          <cell r="B890" t="str">
            <v>2 S 04 220 78</v>
          </cell>
          <cell r="C890" t="str">
            <v>Corpo BTCC 3,00 x 3,00 m alt.12,50 a 15,00 m AC/BC</v>
          </cell>
          <cell r="D890" t="str">
            <v>m</v>
          </cell>
          <cell r="E890" t="str">
            <v>14.784,13</v>
          </cell>
          <cell r="F890" t="str">
            <v>3.947,36</v>
          </cell>
          <cell r="G890" t="str">
            <v>18.731,49</v>
          </cell>
          <cell r="H890">
            <v>0</v>
          </cell>
          <cell r="I890">
            <v>14784.13</v>
          </cell>
          <cell r="J890">
            <v>3947.36</v>
          </cell>
          <cell r="K890">
            <v>18731.490000000002</v>
          </cell>
          <cell r="L890">
            <v>0</v>
          </cell>
          <cell r="M890">
            <v>3947.3627099999999</v>
          </cell>
          <cell r="N890">
            <v>18731.492709999999</v>
          </cell>
        </row>
        <row r="891">
          <cell r="B891" t="str">
            <v>2 S 04 221 01</v>
          </cell>
          <cell r="C891" t="str">
            <v>Boca BTCC 1,50 x 1,50 m normal</v>
          </cell>
          <cell r="D891" t="str">
            <v>und</v>
          </cell>
          <cell r="E891" t="str">
            <v>12.844,50</v>
          </cell>
          <cell r="F891" t="str">
            <v>3.429,48</v>
          </cell>
          <cell r="G891" t="str">
            <v>16.273,98</v>
          </cell>
          <cell r="H891">
            <v>0</v>
          </cell>
          <cell r="I891">
            <v>12844.5</v>
          </cell>
          <cell r="J891">
            <v>3429.48</v>
          </cell>
          <cell r="K891">
            <v>16273.98</v>
          </cell>
          <cell r="L891">
            <v>0</v>
          </cell>
          <cell r="M891">
            <v>3429.4815000000003</v>
          </cell>
          <cell r="N891">
            <v>16273.9815</v>
          </cell>
        </row>
        <row r="892">
          <cell r="B892" t="str">
            <v>2 S 04 221 02</v>
          </cell>
          <cell r="C892" t="str">
            <v>Boca BTCC 2,00 x 2,00 m normal</v>
          </cell>
          <cell r="D892" t="str">
            <v>und</v>
          </cell>
          <cell r="E892" t="str">
            <v>19.231,67</v>
          </cell>
          <cell r="F892" t="str">
            <v>5.134,86</v>
          </cell>
          <cell r="G892" t="str">
            <v>24.366,53</v>
          </cell>
          <cell r="H892">
            <v>0</v>
          </cell>
          <cell r="I892">
            <v>19231.669999999998</v>
          </cell>
          <cell r="J892">
            <v>5134.8599999999997</v>
          </cell>
          <cell r="K892">
            <v>24366.53</v>
          </cell>
          <cell r="L892">
            <v>0</v>
          </cell>
          <cell r="M892">
            <v>5134.8558899999998</v>
          </cell>
          <cell r="N892">
            <v>24366.525889999997</v>
          </cell>
        </row>
        <row r="893">
          <cell r="B893" t="str">
            <v>2 S 04 221 03</v>
          </cell>
          <cell r="C893" t="str">
            <v>Boca BTCC 2,50 x 2,50 m normal</v>
          </cell>
          <cell r="D893" t="str">
            <v>und</v>
          </cell>
          <cell r="E893" t="str">
            <v>27.089,57</v>
          </cell>
          <cell r="F893" t="str">
            <v>7.232,92</v>
          </cell>
          <cell r="G893" t="str">
            <v>34.322,48</v>
          </cell>
          <cell r="H893">
            <v>0</v>
          </cell>
          <cell r="I893">
            <v>27089.57</v>
          </cell>
          <cell r="J893">
            <v>7232.92</v>
          </cell>
          <cell r="K893">
            <v>34322.480000000003</v>
          </cell>
          <cell r="L893">
            <v>0</v>
          </cell>
          <cell r="M893">
            <v>7232.9151900000006</v>
          </cell>
          <cell r="N893">
            <v>34322.485189999999</v>
          </cell>
        </row>
        <row r="894">
          <cell r="B894" t="str">
            <v>2 S 04 221 04</v>
          </cell>
          <cell r="C894" t="str">
            <v>Boca BTCC 3,00 x 3,00 m normal</v>
          </cell>
          <cell r="D894" t="str">
            <v>und</v>
          </cell>
          <cell r="E894" t="str">
            <v>37.967,80</v>
          </cell>
          <cell r="F894" t="str">
            <v>10.137,40</v>
          </cell>
          <cell r="G894" t="str">
            <v>48.105,21</v>
          </cell>
          <cell r="H894">
            <v>0</v>
          </cell>
          <cell r="I894">
            <v>37967.800000000003</v>
          </cell>
          <cell r="J894">
            <v>10137.4</v>
          </cell>
          <cell r="K894">
            <v>48105.21</v>
          </cell>
          <cell r="L894">
            <v>0</v>
          </cell>
          <cell r="M894">
            <v>10137.402600000001</v>
          </cell>
          <cell r="N894">
            <v>48105.202600000004</v>
          </cell>
        </row>
        <row r="895">
          <cell r="B895" t="str">
            <v>2 S 04 221 05</v>
          </cell>
          <cell r="C895" t="str">
            <v>Boca BTCC 1,50 x 1,50 m esc=15</v>
          </cell>
          <cell r="D895" t="str">
            <v>und</v>
          </cell>
          <cell r="E895" t="str">
            <v>14.002,60</v>
          </cell>
          <cell r="F895" t="str">
            <v>3.738,70</v>
          </cell>
          <cell r="G895" t="str">
            <v>17.741,30</v>
          </cell>
          <cell r="H895">
            <v>0</v>
          </cell>
          <cell r="I895">
            <v>14002.6</v>
          </cell>
          <cell r="J895">
            <v>3738.7</v>
          </cell>
          <cell r="K895">
            <v>17741.3</v>
          </cell>
          <cell r="L895">
            <v>0</v>
          </cell>
          <cell r="M895">
            <v>3738.6942000000004</v>
          </cell>
          <cell r="N895">
            <v>17741.2942</v>
          </cell>
        </row>
        <row r="896">
          <cell r="B896" t="str">
            <v>2 S 04 221 06</v>
          </cell>
          <cell r="C896" t="str">
            <v>Boca BTCC 2,00 x 2,00 m esc=15</v>
          </cell>
          <cell r="D896" t="str">
            <v>und</v>
          </cell>
          <cell r="E896" t="str">
            <v>20.865,42</v>
          </cell>
          <cell r="F896" t="str">
            <v>5.571,07</v>
          </cell>
          <cell r="G896" t="str">
            <v>26.436,48</v>
          </cell>
          <cell r="H896">
            <v>0</v>
          </cell>
          <cell r="I896">
            <v>20865.419999999998</v>
          </cell>
          <cell r="J896">
            <v>5571.07</v>
          </cell>
          <cell r="K896">
            <v>26436.48</v>
          </cell>
          <cell r="L896">
            <v>0</v>
          </cell>
          <cell r="M896">
            <v>5571.0671400000001</v>
          </cell>
          <cell r="N896">
            <v>26436.487139999997</v>
          </cell>
        </row>
        <row r="897">
          <cell r="B897" t="str">
            <v>2 S 04 221 07</v>
          </cell>
          <cell r="C897" t="str">
            <v>Boca BTCC 2,50 x 2,50 m esc=15</v>
          </cell>
          <cell r="D897" t="str">
            <v>und</v>
          </cell>
          <cell r="E897" t="str">
            <v>29.465,42</v>
          </cell>
          <cell r="F897" t="str">
            <v>7.867,27</v>
          </cell>
          <cell r="G897" t="str">
            <v>37.332,69</v>
          </cell>
          <cell r="H897">
            <v>0</v>
          </cell>
          <cell r="I897">
            <v>29465.42</v>
          </cell>
          <cell r="J897">
            <v>7867.27</v>
          </cell>
          <cell r="K897">
            <v>37332.69</v>
          </cell>
          <cell r="L897">
            <v>0</v>
          </cell>
          <cell r="M897">
            <v>7867.2671399999999</v>
          </cell>
          <cell r="N897">
            <v>37332.687139999995</v>
          </cell>
        </row>
        <row r="898">
          <cell r="B898" t="str">
            <v>2 S 04 221 08</v>
          </cell>
          <cell r="C898" t="str">
            <v>Boca BTCC 3,00 x 3,00 m esc=15</v>
          </cell>
          <cell r="D898" t="str">
            <v>und</v>
          </cell>
          <cell r="E898" t="str">
            <v>38.066,65</v>
          </cell>
          <cell r="F898" t="str">
            <v>10.163,80</v>
          </cell>
          <cell r="G898" t="str">
            <v>48.230,45</v>
          </cell>
          <cell r="H898">
            <v>0</v>
          </cell>
          <cell r="I898">
            <v>38066.65</v>
          </cell>
          <cell r="J898">
            <v>10163.799999999999</v>
          </cell>
          <cell r="K898">
            <v>48230.45</v>
          </cell>
          <cell r="L898">
            <v>0</v>
          </cell>
          <cell r="M898">
            <v>10163.795550000001</v>
          </cell>
          <cell r="N898">
            <v>48230.445550000004</v>
          </cell>
        </row>
        <row r="899">
          <cell r="B899" t="str">
            <v>2 S 04 221 09</v>
          </cell>
          <cell r="C899" t="str">
            <v>Boca BTCC 1,50 x 1,50 m esc=30</v>
          </cell>
          <cell r="D899" t="str">
            <v>und</v>
          </cell>
          <cell r="E899" t="str">
            <v>14.658,84</v>
          </cell>
          <cell r="F899" t="str">
            <v>3.913,91</v>
          </cell>
          <cell r="G899" t="str">
            <v>18.572,74</v>
          </cell>
          <cell r="H899">
            <v>0</v>
          </cell>
          <cell r="I899">
            <v>14658.84</v>
          </cell>
          <cell r="J899">
            <v>3913.91</v>
          </cell>
          <cell r="K899">
            <v>18572.740000000002</v>
          </cell>
          <cell r="L899">
            <v>0</v>
          </cell>
          <cell r="M899">
            <v>3913.9102800000001</v>
          </cell>
          <cell r="N899">
            <v>18572.75028</v>
          </cell>
        </row>
        <row r="900">
          <cell r="B900" t="str">
            <v>2 S 04 221 10</v>
          </cell>
          <cell r="C900" t="str">
            <v>Boca BTCC 2,00 x 2,00 m exc.=30</v>
          </cell>
          <cell r="D900" t="str">
            <v>und</v>
          </cell>
          <cell r="E900" t="str">
            <v>23.028,58</v>
          </cell>
          <cell r="F900" t="str">
            <v>6.148,63</v>
          </cell>
          <cell r="G900" t="str">
            <v>29.177,21</v>
          </cell>
          <cell r="H900">
            <v>0</v>
          </cell>
          <cell r="I900">
            <v>23028.58</v>
          </cell>
          <cell r="J900">
            <v>6148.63</v>
          </cell>
          <cell r="K900">
            <v>29177.21</v>
          </cell>
          <cell r="L900">
            <v>0</v>
          </cell>
          <cell r="M900">
            <v>6148.6308600000011</v>
          </cell>
          <cell r="N900">
            <v>29177.210860000003</v>
          </cell>
        </row>
        <row r="901">
          <cell r="B901" t="str">
            <v>2 S 04 221 11</v>
          </cell>
          <cell r="C901" t="str">
            <v>Boca BTCC 2,50 x 2,50 m esc=30</v>
          </cell>
          <cell r="D901" t="str">
            <v>und</v>
          </cell>
          <cell r="E901" t="str">
            <v>33.584,23</v>
          </cell>
          <cell r="F901" t="str">
            <v>8.966,99</v>
          </cell>
          <cell r="G901" t="str">
            <v>42.551,22</v>
          </cell>
          <cell r="H901">
            <v>0</v>
          </cell>
          <cell r="I901">
            <v>33584.230000000003</v>
          </cell>
          <cell r="J901">
            <v>8966.99</v>
          </cell>
          <cell r="K901">
            <v>42551.22</v>
          </cell>
          <cell r="L901">
            <v>0</v>
          </cell>
          <cell r="M901">
            <v>8966.989410000002</v>
          </cell>
          <cell r="N901">
            <v>42551.219410000005</v>
          </cell>
        </row>
        <row r="902">
          <cell r="B902" t="str">
            <v>2 S 04 221 12</v>
          </cell>
          <cell r="C902" t="str">
            <v>Boca BTCC 3,00 x 3,00 m esc=30</v>
          </cell>
          <cell r="D902" t="str">
            <v>und</v>
          </cell>
          <cell r="E902" t="str">
            <v>47.991,75</v>
          </cell>
          <cell r="F902" t="str">
            <v>12.813,80</v>
          </cell>
          <cell r="G902" t="str">
            <v>60.805,54</v>
          </cell>
          <cell r="H902">
            <v>0</v>
          </cell>
          <cell r="I902">
            <v>47991.75</v>
          </cell>
          <cell r="J902">
            <v>12813.8</v>
          </cell>
          <cell r="K902">
            <v>60805.54</v>
          </cell>
          <cell r="L902">
            <v>0</v>
          </cell>
          <cell r="M902">
            <v>12813.797250000001</v>
          </cell>
          <cell r="N902">
            <v>60805.547250000003</v>
          </cell>
        </row>
        <row r="903">
          <cell r="B903" t="str">
            <v>2 S 04 221 13</v>
          </cell>
          <cell r="C903" t="str">
            <v>Boca BTCC 1,50 x 1,50 m esc.=45</v>
          </cell>
          <cell r="D903" t="str">
            <v>und</v>
          </cell>
          <cell r="E903" t="str">
            <v>18.508,58</v>
          </cell>
          <cell r="F903" t="str">
            <v>4.941,79</v>
          </cell>
          <cell r="G903" t="str">
            <v>23.450,37</v>
          </cell>
          <cell r="H903">
            <v>0</v>
          </cell>
          <cell r="I903">
            <v>18508.580000000002</v>
          </cell>
          <cell r="J903">
            <v>4941.79</v>
          </cell>
          <cell r="K903">
            <v>23450.37</v>
          </cell>
          <cell r="L903">
            <v>0</v>
          </cell>
          <cell r="M903">
            <v>4941.790860000001</v>
          </cell>
          <cell r="N903">
            <v>23450.370860000003</v>
          </cell>
        </row>
        <row r="904">
          <cell r="B904" t="str">
            <v>2 S 04 221 14</v>
          </cell>
          <cell r="C904" t="str">
            <v>Boca BTCC 2,00 x 2,00 m esc=45</v>
          </cell>
          <cell r="D904" t="str">
            <v>und</v>
          </cell>
          <cell r="E904" t="str">
            <v>29.168,37</v>
          </cell>
          <cell r="F904" t="str">
            <v>7.787,96</v>
          </cell>
          <cell r="G904" t="str">
            <v>36.956,33</v>
          </cell>
          <cell r="H904">
            <v>0</v>
          </cell>
          <cell r="I904">
            <v>29168.37</v>
          </cell>
          <cell r="J904">
            <v>7787.96</v>
          </cell>
          <cell r="K904">
            <v>36956.33</v>
          </cell>
          <cell r="L904">
            <v>0</v>
          </cell>
          <cell r="M904">
            <v>7787.9547899999998</v>
          </cell>
          <cell r="N904">
            <v>36956.324789999999</v>
          </cell>
        </row>
        <row r="905">
          <cell r="B905" t="str">
            <v>2 S 04 221 15</v>
          </cell>
          <cell r="C905" t="str">
            <v>Boca BTCC 2,50 x 2,50 m esc=45</v>
          </cell>
          <cell r="D905" t="str">
            <v>und</v>
          </cell>
          <cell r="E905" t="str">
            <v>42.534,32</v>
          </cell>
          <cell r="F905" t="str">
            <v>11.356,66</v>
          </cell>
          <cell r="G905" t="str">
            <v>53.890,98</v>
          </cell>
          <cell r="H905">
            <v>0</v>
          </cell>
          <cell r="I905">
            <v>42534.32</v>
          </cell>
          <cell r="J905">
            <v>11356.66</v>
          </cell>
          <cell r="K905">
            <v>53890.98</v>
          </cell>
          <cell r="L905">
            <v>0</v>
          </cell>
          <cell r="M905">
            <v>11356.66344</v>
          </cell>
          <cell r="N905">
            <v>53890.983439999996</v>
          </cell>
        </row>
        <row r="906">
          <cell r="B906" t="str">
            <v>2 S 04 221 16</v>
          </cell>
          <cell r="C906" t="str">
            <v>Boca BTCC 3,00 x 3,00 m esc=45</v>
          </cell>
          <cell r="D906" t="str">
            <v>und</v>
          </cell>
          <cell r="E906" t="str">
            <v>60.844,86</v>
          </cell>
          <cell r="F906" t="str">
            <v>16.245,58</v>
          </cell>
          <cell r="G906" t="str">
            <v>77.090,43</v>
          </cell>
          <cell r="H906">
            <v>0</v>
          </cell>
          <cell r="I906">
            <v>60844.86</v>
          </cell>
          <cell r="J906">
            <v>16245.58</v>
          </cell>
          <cell r="K906">
            <v>77090.429999999993</v>
          </cell>
          <cell r="L906">
            <v>0</v>
          </cell>
          <cell r="M906">
            <v>16245.577620000002</v>
          </cell>
          <cell r="N906">
            <v>77090.437619999997</v>
          </cell>
        </row>
        <row r="907">
          <cell r="B907" t="str">
            <v>2 S 04 221 51</v>
          </cell>
          <cell r="C907" t="str">
            <v>Boca BTCC 1,50 x 1,50 m normal AC/BC</v>
          </cell>
          <cell r="D907" t="str">
            <v>und</v>
          </cell>
          <cell r="E907" t="str">
            <v>13.464,17</v>
          </cell>
          <cell r="F907" t="str">
            <v>3.594,93</v>
          </cell>
          <cell r="G907" t="str">
            <v>17.059,11</v>
          </cell>
          <cell r="H907">
            <v>0</v>
          </cell>
          <cell r="I907">
            <v>13464.17</v>
          </cell>
          <cell r="J907">
            <v>3594.93</v>
          </cell>
          <cell r="K907">
            <v>17059.11</v>
          </cell>
          <cell r="L907">
            <v>0</v>
          </cell>
          <cell r="M907">
            <v>3594.9333900000001</v>
          </cell>
          <cell r="N907">
            <v>17059.10339</v>
          </cell>
        </row>
        <row r="908">
          <cell r="B908" t="str">
            <v>2 S 04 221 52</v>
          </cell>
          <cell r="C908" t="str">
            <v>Boca BTCC 2,00 x 2,00 m normal AC/BC</v>
          </cell>
          <cell r="D908" t="str">
            <v>und</v>
          </cell>
          <cell r="E908" t="str">
            <v>20.231,52</v>
          </cell>
          <cell r="F908" t="str">
            <v>5.401,82</v>
          </cell>
          <cell r="G908" t="str">
            <v>25.633,34</v>
          </cell>
          <cell r="H908">
            <v>0</v>
          </cell>
          <cell r="I908">
            <v>20231.52</v>
          </cell>
          <cell r="J908">
            <v>5401.82</v>
          </cell>
          <cell r="K908">
            <v>25633.34</v>
          </cell>
          <cell r="L908">
            <v>0</v>
          </cell>
          <cell r="M908">
            <v>5401.8158400000002</v>
          </cell>
          <cell r="N908">
            <v>25633.33584</v>
          </cell>
        </row>
        <row r="909">
          <cell r="B909" t="str">
            <v>2 S 04 221 53</v>
          </cell>
          <cell r="C909" t="str">
            <v>Boca BTCC 2,50 x 2,50 m normal AC/BC</v>
          </cell>
          <cell r="D909" t="str">
            <v>und</v>
          </cell>
          <cell r="E909" t="str">
            <v>28.491,03</v>
          </cell>
          <cell r="F909" t="str">
            <v>7.607,11</v>
          </cell>
          <cell r="G909" t="str">
            <v>36.098,14</v>
          </cell>
          <cell r="H909">
            <v>0</v>
          </cell>
          <cell r="I909">
            <v>28491.03</v>
          </cell>
          <cell r="J909">
            <v>7607.11</v>
          </cell>
          <cell r="K909">
            <v>36098.14</v>
          </cell>
          <cell r="L909">
            <v>0</v>
          </cell>
          <cell r="M909">
            <v>7607.1050100000002</v>
          </cell>
          <cell r="N909">
            <v>36098.135009999998</v>
          </cell>
        </row>
        <row r="910">
          <cell r="B910" t="str">
            <v>2 S 04 221 54</v>
          </cell>
          <cell r="C910" t="str">
            <v>Boca BTCC 3,00 x 3,00 m normal AC/BC</v>
          </cell>
          <cell r="D910" t="str">
            <v>und</v>
          </cell>
          <cell r="E910" t="str">
            <v>39.991,67</v>
          </cell>
          <cell r="F910" t="str">
            <v>10.677,78</v>
          </cell>
          <cell r="G910" t="str">
            <v>50.669,45</v>
          </cell>
          <cell r="H910">
            <v>0</v>
          </cell>
          <cell r="I910">
            <v>39991.67</v>
          </cell>
          <cell r="J910">
            <v>10677.78</v>
          </cell>
          <cell r="K910">
            <v>50669.45</v>
          </cell>
          <cell r="L910">
            <v>0</v>
          </cell>
          <cell r="M910">
            <v>10677.775890000001</v>
          </cell>
          <cell r="N910">
            <v>50669.445890000003</v>
          </cell>
        </row>
        <row r="911">
          <cell r="B911" t="str">
            <v>2 S 04 221 55</v>
          </cell>
          <cell r="C911" t="str">
            <v>Boca BTCC 1,50 x 1,50 m - esc=15 AC/BC</v>
          </cell>
          <cell r="D911" t="str">
            <v>und</v>
          </cell>
          <cell r="E911" t="str">
            <v>14.626,61</v>
          </cell>
          <cell r="F911" t="str">
            <v>3.905,30</v>
          </cell>
          <cell r="G911" t="str">
            <v>18.531,91</v>
          </cell>
          <cell r="H911">
            <v>0</v>
          </cell>
          <cell r="I911">
            <v>14626.61</v>
          </cell>
          <cell r="J911">
            <v>3905.3</v>
          </cell>
          <cell r="K911">
            <v>18531.91</v>
          </cell>
          <cell r="L911">
            <v>0</v>
          </cell>
          <cell r="M911">
            <v>3905.3048700000004</v>
          </cell>
          <cell r="N911">
            <v>18531.914870000001</v>
          </cell>
        </row>
        <row r="912">
          <cell r="B912" t="str">
            <v>2 S 04 221 56</v>
          </cell>
          <cell r="C912" t="str">
            <v>Boca BTCC 2,00 x 2,00 m - esc=15 AC/BC</v>
          </cell>
          <cell r="D912" t="str">
            <v>und</v>
          </cell>
          <cell r="E912" t="str">
            <v>21.861,87</v>
          </cell>
          <cell r="F912" t="str">
            <v>5.837,12</v>
          </cell>
          <cell r="G912" t="str">
            <v>27.698,99</v>
          </cell>
          <cell r="H912">
            <v>0</v>
          </cell>
          <cell r="I912">
            <v>21861.87</v>
          </cell>
          <cell r="J912">
            <v>5837.12</v>
          </cell>
          <cell r="K912">
            <v>27698.99</v>
          </cell>
          <cell r="L912">
            <v>0</v>
          </cell>
          <cell r="M912">
            <v>5837.1192899999996</v>
          </cell>
          <cell r="N912">
            <v>27698.989289999998</v>
          </cell>
        </row>
        <row r="913">
          <cell r="B913" t="str">
            <v>2 S 04 221 57</v>
          </cell>
          <cell r="C913" t="str">
            <v>Boca BTCC 2,50 x 2,50 m - esc=15 AC/BC</v>
          </cell>
          <cell r="D913" t="str">
            <v>und</v>
          </cell>
          <cell r="E913" t="str">
            <v>30.865,58</v>
          </cell>
          <cell r="F913" t="str">
            <v>8.241,11</v>
          </cell>
          <cell r="G913" t="str">
            <v>39.106,69</v>
          </cell>
          <cell r="H913">
            <v>0</v>
          </cell>
          <cell r="I913">
            <v>30865.58</v>
          </cell>
          <cell r="J913">
            <v>8241.11</v>
          </cell>
          <cell r="K913">
            <v>39106.69</v>
          </cell>
          <cell r="L913">
            <v>0</v>
          </cell>
          <cell r="M913">
            <v>8241.1098600000005</v>
          </cell>
          <cell r="N913">
            <v>39106.689859999999</v>
          </cell>
        </row>
        <row r="914">
          <cell r="B914" t="str">
            <v>2 S 04 221 58</v>
          </cell>
          <cell r="C914" t="str">
            <v>Boca BTCC 3,00 x 3,00 m - esc=15 AC/BC</v>
          </cell>
          <cell r="D914" t="str">
            <v>und</v>
          </cell>
          <cell r="E914" t="str">
            <v>39.732,15</v>
          </cell>
          <cell r="F914" t="str">
            <v>10.608,49</v>
          </cell>
          <cell r="G914" t="str">
            <v>50.340,64</v>
          </cell>
          <cell r="H914">
            <v>0</v>
          </cell>
          <cell r="I914">
            <v>39732.15</v>
          </cell>
          <cell r="J914">
            <v>10608.49</v>
          </cell>
          <cell r="K914">
            <v>50340.639999999999</v>
          </cell>
          <cell r="L914">
            <v>0</v>
          </cell>
          <cell r="M914">
            <v>10608.484050000001</v>
          </cell>
          <cell r="N914">
            <v>50340.634050000001</v>
          </cell>
        </row>
        <row r="915">
          <cell r="B915" t="str">
            <v>2 S 04 221 59</v>
          </cell>
          <cell r="C915" t="str">
            <v>Boca BTCC 1,50 x 1,50 m - esc=30 AC/BC</v>
          </cell>
          <cell r="D915" t="str">
            <v>und</v>
          </cell>
          <cell r="E915" t="str">
            <v>15.354,14</v>
          </cell>
          <cell r="F915" t="str">
            <v>4.099,55</v>
          </cell>
          <cell r="G915" t="str">
            <v>19.453,69</v>
          </cell>
          <cell r="H915">
            <v>0</v>
          </cell>
          <cell r="I915">
            <v>15354.14</v>
          </cell>
          <cell r="J915">
            <v>4099.55</v>
          </cell>
          <cell r="K915">
            <v>19453.689999999999</v>
          </cell>
          <cell r="L915">
            <v>0</v>
          </cell>
          <cell r="M915">
            <v>4099.5553799999998</v>
          </cell>
          <cell r="N915">
            <v>19453.695379999997</v>
          </cell>
        </row>
        <row r="916">
          <cell r="B916" t="str">
            <v>2 S 04 221 60</v>
          </cell>
          <cell r="C916" t="str">
            <v>Boca BTCC 2,00 x 2,00 m - esc=30 AC/BC</v>
          </cell>
          <cell r="D916" t="str">
            <v>und</v>
          </cell>
          <cell r="E916" t="str">
            <v>24.150,88</v>
          </cell>
          <cell r="F916" t="str">
            <v>6.448,29</v>
          </cell>
          <cell r="G916" t="str">
            <v>30.599,17</v>
          </cell>
          <cell r="H916">
            <v>0</v>
          </cell>
          <cell r="I916">
            <v>24150.880000000001</v>
          </cell>
          <cell r="J916">
            <v>6448.29</v>
          </cell>
          <cell r="K916">
            <v>30599.17</v>
          </cell>
          <cell r="L916">
            <v>0</v>
          </cell>
          <cell r="M916">
            <v>6448.2849600000009</v>
          </cell>
          <cell r="N916">
            <v>30599.164960000002</v>
          </cell>
        </row>
        <row r="917">
          <cell r="B917" t="str">
            <v>2 S 04 221 61</v>
          </cell>
          <cell r="C917" t="str">
            <v>Boca BTCC 2,50 x 2,50 m - esc=30 AC/BC</v>
          </cell>
          <cell r="D917" t="str">
            <v>und</v>
          </cell>
          <cell r="E917" t="str">
            <v>35.150,52</v>
          </cell>
          <cell r="F917" t="str">
            <v>9.385,19</v>
          </cell>
          <cell r="G917" t="str">
            <v>44.535,71</v>
          </cell>
          <cell r="H917">
            <v>0</v>
          </cell>
          <cell r="I917">
            <v>35150.519999999997</v>
          </cell>
          <cell r="J917">
            <v>9385.19</v>
          </cell>
          <cell r="K917">
            <v>44535.71</v>
          </cell>
          <cell r="L917">
            <v>0</v>
          </cell>
          <cell r="M917">
            <v>9385.1888399999989</v>
          </cell>
          <cell r="N917">
            <v>44535.708839999992</v>
          </cell>
        </row>
        <row r="918">
          <cell r="B918" t="str">
            <v>2 S 04 221 62</v>
          </cell>
          <cell r="C918" t="str">
            <v>Boca BTCC 3,00 x 3,00 m - esc=30 AC/BC</v>
          </cell>
          <cell r="D918" t="str">
            <v>und</v>
          </cell>
          <cell r="E918" t="str">
            <v>50.202,54</v>
          </cell>
          <cell r="F918" t="str">
            <v>13.404,08</v>
          </cell>
          <cell r="G918" t="str">
            <v>63.606,62</v>
          </cell>
          <cell r="H918">
            <v>0</v>
          </cell>
          <cell r="I918">
            <v>50202.54</v>
          </cell>
          <cell r="J918">
            <v>13404.08</v>
          </cell>
          <cell r="K918">
            <v>63606.62</v>
          </cell>
          <cell r="L918">
            <v>0</v>
          </cell>
          <cell r="M918">
            <v>13404.07818</v>
          </cell>
          <cell r="N918">
            <v>63606.618180000005</v>
          </cell>
        </row>
        <row r="919">
          <cell r="B919" t="str">
            <v>2 S 04 221 63</v>
          </cell>
          <cell r="C919" t="str">
            <v>Boca BTCC 1,50 x 1,50 m - esc=45 AC/BC</v>
          </cell>
          <cell r="D919" t="str">
            <v>und</v>
          </cell>
          <cell r="E919" t="str">
            <v>19.365,21</v>
          </cell>
          <cell r="F919" t="str">
            <v>5.170,51</v>
          </cell>
          <cell r="G919" t="str">
            <v>24.535,73</v>
          </cell>
          <cell r="H919">
            <v>0</v>
          </cell>
          <cell r="I919">
            <v>19365.21</v>
          </cell>
          <cell r="J919">
            <v>5170.51</v>
          </cell>
          <cell r="K919">
            <v>24535.73</v>
          </cell>
          <cell r="L919">
            <v>0</v>
          </cell>
          <cell r="M919">
            <v>5170.5110700000005</v>
          </cell>
          <cell r="N919">
            <v>24535.72107</v>
          </cell>
        </row>
        <row r="920">
          <cell r="B920" t="str">
            <v>2 S 04 221 64</v>
          </cell>
          <cell r="C920" t="str">
            <v>Boca BTCC 2,00 x 2,00 m - esc=45 AC/BC</v>
          </cell>
          <cell r="D920" t="str">
            <v>und</v>
          </cell>
          <cell r="E920" t="str">
            <v>30.550,40</v>
          </cell>
          <cell r="F920" t="str">
            <v>8.156,96</v>
          </cell>
          <cell r="G920" t="str">
            <v>38.707,35</v>
          </cell>
          <cell r="H920">
            <v>0</v>
          </cell>
          <cell r="I920">
            <v>30550.400000000001</v>
          </cell>
          <cell r="J920">
            <v>8156.96</v>
          </cell>
          <cell r="K920">
            <v>38707.35</v>
          </cell>
          <cell r="L920">
            <v>0</v>
          </cell>
          <cell r="M920">
            <v>8156.9568000000008</v>
          </cell>
          <cell r="N920">
            <v>38707.356800000001</v>
          </cell>
        </row>
        <row r="921">
          <cell r="B921" t="str">
            <v>2 S 04 221 65</v>
          </cell>
          <cell r="C921" t="str">
            <v>Boca BTCC 2,50 x 2,50 m - esc=45 AC/BC</v>
          </cell>
          <cell r="D921" t="str">
            <v>und</v>
          </cell>
          <cell r="E921" t="str">
            <v>44.457,13</v>
          </cell>
          <cell r="F921" t="str">
            <v>11.870,05</v>
          </cell>
          <cell r="G921" t="str">
            <v>56.327,18</v>
          </cell>
          <cell r="H921">
            <v>0</v>
          </cell>
          <cell r="I921">
            <v>44457.13</v>
          </cell>
          <cell r="J921">
            <v>11870.05</v>
          </cell>
          <cell r="K921">
            <v>56327.18</v>
          </cell>
          <cell r="L921">
            <v>0</v>
          </cell>
          <cell r="M921">
            <v>11870.05371</v>
          </cell>
          <cell r="N921">
            <v>56327.183709999998</v>
          </cell>
        </row>
        <row r="922">
          <cell r="B922" t="str">
            <v>2 S 04 221 66</v>
          </cell>
          <cell r="C922" t="str">
            <v>Boca BTCC 3,00 x 3,00 m - esc = 45 AC/BC</v>
          </cell>
          <cell r="D922" t="str">
            <v>und</v>
          </cell>
          <cell r="E922" t="str">
            <v>63.582,95</v>
          </cell>
          <cell r="F922" t="str">
            <v>16.976,65</v>
          </cell>
          <cell r="G922" t="str">
            <v>80.559,60</v>
          </cell>
          <cell r="H922">
            <v>0</v>
          </cell>
          <cell r="I922">
            <v>63582.95</v>
          </cell>
          <cell r="J922">
            <v>16976.650000000001</v>
          </cell>
          <cell r="K922">
            <v>80559.600000000006</v>
          </cell>
          <cell r="L922">
            <v>0</v>
          </cell>
          <cell r="M922">
            <v>16976.647649999999</v>
          </cell>
          <cell r="N922">
            <v>80559.597649999996</v>
          </cell>
        </row>
        <row r="923">
          <cell r="B923" t="str">
            <v>2 S 04 300 16</v>
          </cell>
          <cell r="C923" t="str">
            <v>Bueiro met. chapas múltiplas D=1,60 m galv.</v>
          </cell>
          <cell r="D923" t="str">
            <v>m</v>
          </cell>
          <cell r="E923" t="str">
            <v>1.450,72</v>
          </cell>
          <cell r="F923" t="str">
            <v>387,34</v>
          </cell>
          <cell r="G923" t="str">
            <v>1.838,07</v>
          </cell>
          <cell r="H923">
            <v>0</v>
          </cell>
          <cell r="I923">
            <v>1450.72</v>
          </cell>
          <cell r="J923">
            <v>387.34</v>
          </cell>
          <cell r="K923">
            <v>1838.07</v>
          </cell>
          <cell r="L923">
            <v>0</v>
          </cell>
          <cell r="M923">
            <v>387.34224</v>
          </cell>
          <cell r="N923">
            <v>1838.06224</v>
          </cell>
        </row>
        <row r="924">
          <cell r="B924" t="str">
            <v>2 S 04 300 20</v>
          </cell>
          <cell r="C924" t="str">
            <v>Bueiro met.chapas múltiplas D=2,00 m galv.</v>
          </cell>
          <cell r="D924" t="str">
            <v>m</v>
          </cell>
          <cell r="E924" t="str">
            <v>1.977,42</v>
          </cell>
          <cell r="F924" t="str">
            <v>527,97</v>
          </cell>
          <cell r="G924" t="str">
            <v>2.505,39</v>
          </cell>
          <cell r="H924">
            <v>0</v>
          </cell>
          <cell r="I924">
            <v>1977.42</v>
          </cell>
          <cell r="J924">
            <v>527.97</v>
          </cell>
          <cell r="K924">
            <v>2505.39</v>
          </cell>
          <cell r="L924">
            <v>0</v>
          </cell>
          <cell r="M924">
            <v>527.9711400000001</v>
          </cell>
          <cell r="N924">
            <v>2505.3911400000002</v>
          </cell>
        </row>
        <row r="925">
          <cell r="B925" t="str">
            <v>2 S 04 300 66</v>
          </cell>
          <cell r="C925" t="str">
            <v>Bueiro met.chapas múltiplas D=1,60 m galvan.BC</v>
          </cell>
          <cell r="D925" t="str">
            <v>m</v>
          </cell>
          <cell r="E925" t="str">
            <v>1.476,35</v>
          </cell>
          <cell r="F925" t="str">
            <v>394,19</v>
          </cell>
          <cell r="G925" t="str">
            <v>1.870,54</v>
          </cell>
          <cell r="H925">
            <v>0</v>
          </cell>
          <cell r="I925">
            <v>1476.35</v>
          </cell>
          <cell r="J925">
            <v>394.19</v>
          </cell>
          <cell r="K925">
            <v>1870.54</v>
          </cell>
          <cell r="L925">
            <v>0</v>
          </cell>
          <cell r="M925">
            <v>394.18545</v>
          </cell>
          <cell r="N925">
            <v>1870.5354499999999</v>
          </cell>
        </row>
        <row r="926">
          <cell r="B926" t="str">
            <v>2 S 04 300 70</v>
          </cell>
          <cell r="C926" t="str">
            <v>Bueiro met.chapas múltiplas D=2,00 m galvan.BC</v>
          </cell>
          <cell r="D926" t="str">
            <v>m</v>
          </cell>
          <cell r="E926" t="str">
            <v>2.005,89</v>
          </cell>
          <cell r="F926" t="str">
            <v>535,57</v>
          </cell>
          <cell r="G926" t="str">
            <v>2.541,47</v>
          </cell>
          <cell r="H926">
            <v>0</v>
          </cell>
          <cell r="I926">
            <v>2005.89</v>
          </cell>
          <cell r="J926">
            <v>535.57000000000005</v>
          </cell>
          <cell r="K926">
            <v>2541.4699999999998</v>
          </cell>
          <cell r="L926">
            <v>0</v>
          </cell>
          <cell r="M926">
            <v>535.57263</v>
          </cell>
          <cell r="N926">
            <v>2541.46263</v>
          </cell>
        </row>
        <row r="927">
          <cell r="B927" t="str">
            <v>2 S 04 301 16</v>
          </cell>
          <cell r="C927" t="str">
            <v>Bueiro met. chapas múltiplas D=1,60 m rev. epoxy</v>
          </cell>
          <cell r="D927" t="str">
            <v>m</v>
          </cell>
          <cell r="E927" t="str">
            <v>1.739,21</v>
          </cell>
          <cell r="F927" t="str">
            <v>464,37</v>
          </cell>
          <cell r="G927" t="str">
            <v>2.203,58</v>
          </cell>
          <cell r="H927">
            <v>0</v>
          </cell>
          <cell r="I927">
            <v>1739.21</v>
          </cell>
          <cell r="J927">
            <v>464.37</v>
          </cell>
          <cell r="K927">
            <v>2203.58</v>
          </cell>
          <cell r="L927">
            <v>0</v>
          </cell>
          <cell r="M927">
            <v>464.36907000000002</v>
          </cell>
          <cell r="N927">
            <v>2203.5790700000002</v>
          </cell>
        </row>
        <row r="928">
          <cell r="B928" t="str">
            <v>2 S 04 301 20</v>
          </cell>
          <cell r="C928" t="str">
            <v>Bueiro met. chapa múltipla D=2,00 m rev. epoxy</v>
          </cell>
          <cell r="D928" t="str">
            <v>m</v>
          </cell>
          <cell r="E928" t="str">
            <v>2.167,13</v>
          </cell>
          <cell r="F928" t="str">
            <v>578,62</v>
          </cell>
          <cell r="G928" t="str">
            <v>2.745,75</v>
          </cell>
          <cell r="H928">
            <v>0</v>
          </cell>
          <cell r="I928">
            <v>2167.13</v>
          </cell>
          <cell r="J928">
            <v>578.62</v>
          </cell>
          <cell r="K928">
            <v>2745.75</v>
          </cell>
          <cell r="L928">
            <v>0</v>
          </cell>
          <cell r="M928">
            <v>578.62371000000007</v>
          </cell>
          <cell r="N928">
            <v>2745.75371</v>
          </cell>
        </row>
        <row r="929">
          <cell r="B929" t="str">
            <v>2 S 04 301 30</v>
          </cell>
          <cell r="C929" t="str">
            <v>Bueiro met. D=3,05 m rev.epoxy Hmax. aterro 12,50m</v>
          </cell>
          <cell r="D929" t="str">
            <v>m</v>
          </cell>
          <cell r="E929" t="str">
            <v>5.194,50</v>
          </cell>
          <cell r="F929" t="str">
            <v>1.386,93</v>
          </cell>
          <cell r="G929" t="str">
            <v>6.581,43</v>
          </cell>
          <cell r="H929">
            <v>0</v>
          </cell>
          <cell r="I929">
            <v>5194.5</v>
          </cell>
          <cell r="J929">
            <v>1386.93</v>
          </cell>
          <cell r="K929">
            <v>6581.43</v>
          </cell>
          <cell r="L929">
            <v>0</v>
          </cell>
          <cell r="M929">
            <v>1386.9315000000001</v>
          </cell>
          <cell r="N929">
            <v>6581.4315000000006</v>
          </cell>
        </row>
        <row r="930">
          <cell r="B930" t="str">
            <v>2 S 04 301 66</v>
          </cell>
          <cell r="C930" t="str">
            <v>Bueiro met.chapas múlt. D=1,60 m rev. c/epoxy BC</v>
          </cell>
          <cell r="D930" t="str">
            <v>m</v>
          </cell>
          <cell r="E930" t="str">
            <v>1.764,84</v>
          </cell>
          <cell r="F930" t="str">
            <v>471,21</v>
          </cell>
          <cell r="G930" t="str">
            <v>2.236,05</v>
          </cell>
          <cell r="H930">
            <v>0</v>
          </cell>
          <cell r="I930">
            <v>1764.84</v>
          </cell>
          <cell r="J930">
            <v>471.21</v>
          </cell>
          <cell r="K930">
            <v>2236.0500000000002</v>
          </cell>
          <cell r="L930">
            <v>0</v>
          </cell>
          <cell r="M930">
            <v>471.21228000000002</v>
          </cell>
          <cell r="N930">
            <v>2236.0522799999999</v>
          </cell>
        </row>
        <row r="931">
          <cell r="B931" t="str">
            <v>2 S 04 301 70</v>
          </cell>
          <cell r="C931" t="str">
            <v>Bueiro met.chapas múlt. D=2,00 m rev. c/epoxy BC</v>
          </cell>
          <cell r="D931" t="str">
            <v>m</v>
          </cell>
          <cell r="E931" t="str">
            <v>2.195,60</v>
          </cell>
          <cell r="F931" t="str">
            <v>586,23</v>
          </cell>
          <cell r="G931" t="str">
            <v>2.781,83</v>
          </cell>
          <cell r="H931">
            <v>0</v>
          </cell>
          <cell r="I931">
            <v>2195.6</v>
          </cell>
          <cell r="J931">
            <v>586.23</v>
          </cell>
          <cell r="K931">
            <v>2781.83</v>
          </cell>
          <cell r="L931">
            <v>0</v>
          </cell>
          <cell r="M931">
            <v>586.22519999999997</v>
          </cell>
          <cell r="N931">
            <v>2781.8251999999998</v>
          </cell>
        </row>
        <row r="932">
          <cell r="B932" t="str">
            <v>2 S 04 301 71</v>
          </cell>
          <cell r="C932" t="str">
            <v>Bueiro met.D=3,05m rev.epoxy Hmax.aterro 12,50m BC</v>
          </cell>
          <cell r="D932" t="str">
            <v>m</v>
          </cell>
          <cell r="E932" t="str">
            <v>5.242,33</v>
          </cell>
          <cell r="F932" t="str">
            <v>1.399,70</v>
          </cell>
          <cell r="G932" t="str">
            <v>6.642,04</v>
          </cell>
          <cell r="H932">
            <v>0</v>
          </cell>
          <cell r="I932">
            <v>5242.33</v>
          </cell>
          <cell r="J932">
            <v>1399.7</v>
          </cell>
          <cell r="K932">
            <v>6642.04</v>
          </cell>
          <cell r="L932">
            <v>0</v>
          </cell>
          <cell r="M932">
            <v>1399.7021099999999</v>
          </cell>
          <cell r="N932">
            <v>6642.0321100000001</v>
          </cell>
        </row>
        <row r="933">
          <cell r="B933" t="str">
            <v>2 S 04 310 12</v>
          </cell>
          <cell r="C933" t="str">
            <v>Bueiro met.s/interrupção traf. D=1,20m galv.</v>
          </cell>
          <cell r="D933" t="str">
            <v>m</v>
          </cell>
          <cell r="E933" t="str">
            <v>1.699,66</v>
          </cell>
          <cell r="F933" t="str">
            <v>453,81</v>
          </cell>
          <cell r="G933" t="str">
            <v>2.153,46</v>
          </cell>
          <cell r="H933">
            <v>0</v>
          </cell>
          <cell r="I933">
            <v>1699.66</v>
          </cell>
          <cell r="J933">
            <v>453.81</v>
          </cell>
          <cell r="K933">
            <v>2153.46</v>
          </cell>
          <cell r="L933">
            <v>0</v>
          </cell>
          <cell r="M933">
            <v>453.80922000000004</v>
          </cell>
          <cell r="N933">
            <v>2153.46922</v>
          </cell>
        </row>
        <row r="934">
          <cell r="B934" t="str">
            <v>2 S 04 310 16</v>
          </cell>
          <cell r="C934" t="str">
            <v>Bueiro met.s/ interrupção tráf. D=1,60m galv.</v>
          </cell>
          <cell r="D934" t="str">
            <v>m</v>
          </cell>
          <cell r="E934" t="str">
            <v>2.189,71</v>
          </cell>
          <cell r="F934" t="str">
            <v>584,65</v>
          </cell>
          <cell r="G934" t="str">
            <v>2.774,36</v>
          </cell>
          <cell r="H934">
            <v>0</v>
          </cell>
          <cell r="I934">
            <v>2189.71</v>
          </cell>
          <cell r="J934">
            <v>584.65</v>
          </cell>
          <cell r="K934">
            <v>2774.36</v>
          </cell>
          <cell r="L934">
            <v>0</v>
          </cell>
          <cell r="M934">
            <v>584.65257000000008</v>
          </cell>
          <cell r="N934">
            <v>2774.3625700000002</v>
          </cell>
        </row>
        <row r="935">
          <cell r="B935" t="str">
            <v>2 S 04 310 20</v>
          </cell>
          <cell r="C935" t="str">
            <v>Bueiro met.s/ interrupção tráf. D=2,00m galv.</v>
          </cell>
          <cell r="D935" t="str">
            <v>m</v>
          </cell>
          <cell r="E935" t="str">
            <v>3.166,56</v>
          </cell>
          <cell r="F935" t="str">
            <v>845,47</v>
          </cell>
          <cell r="G935" t="str">
            <v>4.012,03</v>
          </cell>
          <cell r="H935">
            <v>0</v>
          </cell>
          <cell r="I935">
            <v>3166.56</v>
          </cell>
          <cell r="J935">
            <v>845.47</v>
          </cell>
          <cell r="K935">
            <v>4012.03</v>
          </cell>
          <cell r="L935">
            <v>0</v>
          </cell>
          <cell r="M935">
            <v>845.47152000000006</v>
          </cell>
          <cell r="N935">
            <v>4012.03152</v>
          </cell>
        </row>
        <row r="936">
          <cell r="B936" t="str">
            <v>2 S 04 311 12</v>
          </cell>
          <cell r="C936" t="str">
            <v>Bueiro met.s/interrupção traf. D=1,20m epoxy</v>
          </cell>
          <cell r="D936" t="str">
            <v>m</v>
          </cell>
          <cell r="E936" t="str">
            <v>1.699,66</v>
          </cell>
          <cell r="F936" t="str">
            <v>453,81</v>
          </cell>
          <cell r="G936" t="str">
            <v>2.153,46</v>
          </cell>
          <cell r="H936">
            <v>0</v>
          </cell>
          <cell r="I936">
            <v>1699.66</v>
          </cell>
          <cell r="J936">
            <v>453.81</v>
          </cell>
          <cell r="K936">
            <v>2153.46</v>
          </cell>
          <cell r="L936">
            <v>0</v>
          </cell>
          <cell r="M936">
            <v>453.80922000000004</v>
          </cell>
          <cell r="N936">
            <v>2153.46922</v>
          </cell>
        </row>
        <row r="937">
          <cell r="B937" t="str">
            <v>2 S 04 311 16</v>
          </cell>
          <cell r="C937" t="str">
            <v>Bueiro met.s/interrupção tráf.D=1,60 m rev.epoxy</v>
          </cell>
          <cell r="D937" t="str">
            <v>m</v>
          </cell>
          <cell r="E937" t="str">
            <v>2.277,78</v>
          </cell>
          <cell r="F937" t="str">
            <v>608,17</v>
          </cell>
          <cell r="G937" t="str">
            <v>2.885,95</v>
          </cell>
          <cell r="H937">
            <v>0</v>
          </cell>
          <cell r="I937">
            <v>2277.7800000000002</v>
          </cell>
          <cell r="J937">
            <v>608.16999999999996</v>
          </cell>
          <cell r="K937">
            <v>2885.95</v>
          </cell>
          <cell r="L937">
            <v>0</v>
          </cell>
          <cell r="M937">
            <v>608.16726000000006</v>
          </cell>
          <cell r="N937">
            <v>2885.9472600000004</v>
          </cell>
        </row>
        <row r="938">
          <cell r="B938" t="str">
            <v>2 S 04 311 20</v>
          </cell>
          <cell r="C938" t="str">
            <v>Bueiro met.s/interrupção traf.D=2,00 m rev.epoxy</v>
          </cell>
          <cell r="D938" t="str">
            <v>m</v>
          </cell>
          <cell r="E938" t="str">
            <v>3.274,74</v>
          </cell>
          <cell r="F938" t="str">
            <v>874,36</v>
          </cell>
          <cell r="G938" t="str">
            <v>4.149,09</v>
          </cell>
          <cell r="H938">
            <v>0</v>
          </cell>
          <cell r="I938">
            <v>3274.74</v>
          </cell>
          <cell r="J938">
            <v>874.36</v>
          </cell>
          <cell r="K938">
            <v>4149.09</v>
          </cell>
          <cell r="L938">
            <v>0</v>
          </cell>
          <cell r="M938">
            <v>874.35558000000003</v>
          </cell>
          <cell r="N938">
            <v>4149.0955800000002</v>
          </cell>
        </row>
        <row r="939">
          <cell r="B939" t="str">
            <v>2 S 04 400 01</v>
          </cell>
          <cell r="C939" t="str">
            <v>Valeta prot.cortes c/revest. vegetal - VPC 01</v>
          </cell>
          <cell r="D939" t="str">
            <v>m</v>
          </cell>
          <cell r="E939" t="str">
            <v>81,73</v>
          </cell>
          <cell r="F939" t="str">
            <v>21,82</v>
          </cell>
          <cell r="G939" t="str">
            <v>103,56</v>
          </cell>
          <cell r="H939">
            <v>0</v>
          </cell>
          <cell r="I939">
            <v>81.73</v>
          </cell>
          <cell r="J939">
            <v>21.82</v>
          </cell>
          <cell r="K939">
            <v>103.56</v>
          </cell>
          <cell r="L939">
            <v>0</v>
          </cell>
          <cell r="M939">
            <v>21.821910000000003</v>
          </cell>
          <cell r="N939">
            <v>103.55191000000001</v>
          </cell>
        </row>
        <row r="940">
          <cell r="B940" t="str">
            <v>2 S 04 400 02</v>
          </cell>
          <cell r="C940" t="str">
            <v>Valeta prot.cortes c/revest. vegetal - VPC 02</v>
          </cell>
          <cell r="D940" t="str">
            <v>m</v>
          </cell>
          <cell r="E940" t="str">
            <v>60,87</v>
          </cell>
          <cell r="F940" t="str">
            <v>16,25</v>
          </cell>
          <cell r="G940" t="str">
            <v>77,12</v>
          </cell>
          <cell r="H940">
            <v>0</v>
          </cell>
          <cell r="I940">
            <v>60.87</v>
          </cell>
          <cell r="J940">
            <v>16.25</v>
          </cell>
          <cell r="K940">
            <v>77.12</v>
          </cell>
          <cell r="L940">
            <v>0</v>
          </cell>
          <cell r="M940">
            <v>16.252289999999999</v>
          </cell>
          <cell r="N940">
            <v>77.122289999999992</v>
          </cell>
        </row>
        <row r="941">
          <cell r="B941" t="str">
            <v>2 S 04 400 03</v>
          </cell>
          <cell r="C941" t="str">
            <v>Valeta prot.cortes c/revest.concreto - VPC 03</v>
          </cell>
          <cell r="D941" t="str">
            <v>m</v>
          </cell>
          <cell r="E941" t="str">
            <v>93,83</v>
          </cell>
          <cell r="F941" t="str">
            <v>25,05</v>
          </cell>
          <cell r="G941" t="str">
            <v>118,88</v>
          </cell>
          <cell r="H941">
            <v>0</v>
          </cell>
          <cell r="I941">
            <v>93.83</v>
          </cell>
          <cell r="J941">
            <v>25.05</v>
          </cell>
          <cell r="K941">
            <v>118.88</v>
          </cell>
          <cell r="L941">
            <v>0</v>
          </cell>
          <cell r="M941">
            <v>25.052610000000001</v>
          </cell>
          <cell r="N941">
            <v>118.88261</v>
          </cell>
        </row>
        <row r="942">
          <cell r="B942" t="str">
            <v>2 S 04 400 04</v>
          </cell>
          <cell r="C942" t="str">
            <v>Valeta prot.cortes c/revest.concreto - VPC 04</v>
          </cell>
          <cell r="D942" t="str">
            <v>m</v>
          </cell>
          <cell r="E942" t="str">
            <v>73,52</v>
          </cell>
          <cell r="F942" t="str">
            <v>19,63</v>
          </cell>
          <cell r="G942" t="str">
            <v>93,15</v>
          </cell>
          <cell r="H942">
            <v>0</v>
          </cell>
          <cell r="I942">
            <v>73.52</v>
          </cell>
          <cell r="J942">
            <v>19.63</v>
          </cell>
          <cell r="K942">
            <v>93.15</v>
          </cell>
          <cell r="L942">
            <v>0</v>
          </cell>
          <cell r="M942">
            <v>19.629840000000002</v>
          </cell>
          <cell r="N942">
            <v>93.149839999999998</v>
          </cell>
        </row>
        <row r="943">
          <cell r="B943" t="str">
            <v>2 S 04 400 53</v>
          </cell>
          <cell r="C943" t="str">
            <v>Valeta prot.de cortes c/revest.concr.VPC 03 AC/BC</v>
          </cell>
          <cell r="D943" t="str">
            <v>m</v>
          </cell>
          <cell r="E943" t="str">
            <v>100,14</v>
          </cell>
          <cell r="F943" t="str">
            <v>26,74</v>
          </cell>
          <cell r="G943" t="str">
            <v>126,88</v>
          </cell>
          <cell r="H943">
            <v>0</v>
          </cell>
          <cell r="I943">
            <v>100.14</v>
          </cell>
          <cell r="J943">
            <v>26.74</v>
          </cell>
          <cell r="K943">
            <v>126.88</v>
          </cell>
          <cell r="L943">
            <v>0</v>
          </cell>
          <cell r="M943">
            <v>26.737380000000002</v>
          </cell>
          <cell r="N943">
            <v>126.87738</v>
          </cell>
        </row>
        <row r="944">
          <cell r="B944" t="str">
            <v>2 S 04 400 54</v>
          </cell>
          <cell r="C944" t="str">
            <v>Valeta prot.de cortes c/revest.concr.VPC 04 AC/BC</v>
          </cell>
          <cell r="D944" t="str">
            <v>m</v>
          </cell>
          <cell r="E944" t="str">
            <v>78,46</v>
          </cell>
          <cell r="F944" t="str">
            <v>20,95</v>
          </cell>
          <cell r="G944" t="str">
            <v>99,41</v>
          </cell>
          <cell r="H944">
            <v>0</v>
          </cell>
          <cell r="I944">
            <v>78.459999999999994</v>
          </cell>
          <cell r="J944">
            <v>20.95</v>
          </cell>
          <cell r="K944">
            <v>99.41</v>
          </cell>
          <cell r="L944">
            <v>0</v>
          </cell>
          <cell r="M944">
            <v>20.948819999999998</v>
          </cell>
          <cell r="N944">
            <v>99.408819999999992</v>
          </cell>
        </row>
        <row r="945">
          <cell r="B945" t="str">
            <v>2 S 04 401 01</v>
          </cell>
          <cell r="C945" t="str">
            <v>Valeta prot.aterros c/revest. vegetal - VPA 01</v>
          </cell>
          <cell r="D945" t="str">
            <v>m</v>
          </cell>
          <cell r="E945" t="str">
            <v>84,13</v>
          </cell>
          <cell r="F945" t="str">
            <v>22,46</v>
          </cell>
          <cell r="G945" t="str">
            <v>106,59</v>
          </cell>
          <cell r="H945">
            <v>0</v>
          </cell>
          <cell r="I945">
            <v>84.13</v>
          </cell>
          <cell r="J945">
            <v>22.46</v>
          </cell>
          <cell r="K945">
            <v>106.59</v>
          </cell>
          <cell r="L945">
            <v>0</v>
          </cell>
          <cell r="M945">
            <v>22.462710000000001</v>
          </cell>
          <cell r="N945">
            <v>106.59271</v>
          </cell>
        </row>
        <row r="946">
          <cell r="B946" t="str">
            <v>2 S 04 401 02</v>
          </cell>
          <cell r="C946" t="str">
            <v>Valeta prot.aterros c/revest. vegetal - VPA 02</v>
          </cell>
          <cell r="D946" t="str">
            <v>m</v>
          </cell>
          <cell r="E946" t="str">
            <v>63,44</v>
          </cell>
          <cell r="F946" t="str">
            <v>16,94</v>
          </cell>
          <cell r="G946" t="str">
            <v>80,37</v>
          </cell>
          <cell r="H946">
            <v>0</v>
          </cell>
          <cell r="I946">
            <v>63.44</v>
          </cell>
          <cell r="J946">
            <v>16.940000000000001</v>
          </cell>
          <cell r="K946">
            <v>80.37</v>
          </cell>
          <cell r="L946">
            <v>0</v>
          </cell>
          <cell r="M946">
            <v>16.938480000000002</v>
          </cell>
          <cell r="N946">
            <v>80.378479999999996</v>
          </cell>
        </row>
        <row r="947">
          <cell r="B947" t="str">
            <v>2 S 04 401 03</v>
          </cell>
          <cell r="C947" t="str">
            <v>Valeta prot.aterro c/revest. concreto - VPA 03</v>
          </cell>
          <cell r="D947" t="str">
            <v>m</v>
          </cell>
          <cell r="E947" t="str">
            <v>94,68</v>
          </cell>
          <cell r="F947" t="str">
            <v>25,28</v>
          </cell>
          <cell r="G947" t="str">
            <v>119,96</v>
          </cell>
          <cell r="H947">
            <v>0</v>
          </cell>
          <cell r="I947">
            <v>94.68</v>
          </cell>
          <cell r="J947">
            <v>25.28</v>
          </cell>
          <cell r="K947">
            <v>119.96</v>
          </cell>
          <cell r="L947">
            <v>0</v>
          </cell>
          <cell r="M947">
            <v>25.279560000000004</v>
          </cell>
          <cell r="N947">
            <v>119.95956000000001</v>
          </cell>
        </row>
        <row r="948">
          <cell r="B948" t="str">
            <v>2 S 04 401 04</v>
          </cell>
          <cell r="C948" t="str">
            <v>Valeta prot.aterro c/revest. concreto - VPA 04</v>
          </cell>
          <cell r="D948" t="str">
            <v>m</v>
          </cell>
          <cell r="E948" t="str">
            <v>71,48</v>
          </cell>
          <cell r="F948" t="str">
            <v>19,08</v>
          </cell>
          <cell r="G948" t="str">
            <v>90,56</v>
          </cell>
          <cell r="H948">
            <v>0</v>
          </cell>
          <cell r="I948">
            <v>71.48</v>
          </cell>
          <cell r="J948">
            <v>19.079999999999998</v>
          </cell>
          <cell r="K948">
            <v>90.56</v>
          </cell>
          <cell r="L948">
            <v>0</v>
          </cell>
          <cell r="M948">
            <v>19.085160000000002</v>
          </cell>
          <cell r="N948">
            <v>90.565160000000006</v>
          </cell>
        </row>
        <row r="949">
          <cell r="B949" t="str">
            <v>2 S 04 401 05</v>
          </cell>
          <cell r="C949" t="str">
            <v>Valeta prot.corte/aterro s/rev. - VPC 05/VPA 05</v>
          </cell>
          <cell r="D949" t="str">
            <v>m</v>
          </cell>
          <cell r="E949" t="str">
            <v>48,20</v>
          </cell>
          <cell r="F949" t="str">
            <v>12,87</v>
          </cell>
          <cell r="G949" t="str">
            <v>61,07</v>
          </cell>
          <cell r="H949">
            <v>0</v>
          </cell>
          <cell r="I949">
            <v>48.2</v>
          </cell>
          <cell r="J949">
            <v>12.87</v>
          </cell>
          <cell r="K949">
            <v>61.07</v>
          </cell>
          <cell r="L949">
            <v>0</v>
          </cell>
          <cell r="M949">
            <v>12.869400000000001</v>
          </cell>
          <cell r="N949">
            <v>61.069400000000002</v>
          </cell>
        </row>
        <row r="950">
          <cell r="B950" t="str">
            <v>2 S 04 401 06</v>
          </cell>
          <cell r="C950" t="str">
            <v>Valeta prot.corte/aterro s/rev. - VPC 06/VPA 06</v>
          </cell>
          <cell r="D950" t="str">
            <v>m</v>
          </cell>
          <cell r="E950" t="str">
            <v>34,60</v>
          </cell>
          <cell r="F950" t="str">
            <v>9,24</v>
          </cell>
          <cell r="G950" t="str">
            <v>43,84</v>
          </cell>
          <cell r="H950">
            <v>0</v>
          </cell>
          <cell r="I950">
            <v>34.6</v>
          </cell>
          <cell r="J950">
            <v>9.24</v>
          </cell>
          <cell r="K950">
            <v>43.84</v>
          </cell>
          <cell r="L950">
            <v>0</v>
          </cell>
          <cell r="M950">
            <v>9.2382000000000009</v>
          </cell>
          <cell r="N950">
            <v>43.838200000000001</v>
          </cell>
        </row>
        <row r="951">
          <cell r="B951" t="str">
            <v>2 S 04 401 53</v>
          </cell>
          <cell r="C951" t="str">
            <v>Valeta prot.de aterro c/revest.concr.VPA 03 AC/BC</v>
          </cell>
          <cell r="D951" t="str">
            <v>m</v>
          </cell>
          <cell r="E951" t="str">
            <v>100,46</v>
          </cell>
          <cell r="F951" t="str">
            <v>26,82</v>
          </cell>
          <cell r="G951" t="str">
            <v>127,29</v>
          </cell>
          <cell r="H951">
            <v>0</v>
          </cell>
          <cell r="I951">
            <v>100.46</v>
          </cell>
          <cell r="J951">
            <v>26.82</v>
          </cell>
          <cell r="K951">
            <v>127.29</v>
          </cell>
          <cell r="L951">
            <v>0</v>
          </cell>
          <cell r="M951">
            <v>26.82282</v>
          </cell>
          <cell r="N951">
            <v>127.28281999999999</v>
          </cell>
        </row>
        <row r="952">
          <cell r="B952" t="str">
            <v>2 S 04 401 54</v>
          </cell>
          <cell r="C952" t="str">
            <v>Valeta prot.de aterro c/revest.concr.VPA 04 AC/BC</v>
          </cell>
          <cell r="D952" t="str">
            <v>m</v>
          </cell>
          <cell r="E952" t="str">
            <v>76,00</v>
          </cell>
          <cell r="F952" t="str">
            <v>20,29</v>
          </cell>
          <cell r="G952" t="str">
            <v>96,29</v>
          </cell>
          <cell r="H952">
            <v>0</v>
          </cell>
          <cell r="I952">
            <v>76</v>
          </cell>
          <cell r="J952">
            <v>20.29</v>
          </cell>
          <cell r="K952">
            <v>96.29</v>
          </cell>
          <cell r="L952">
            <v>0</v>
          </cell>
          <cell r="M952">
            <v>20.292000000000002</v>
          </cell>
          <cell r="N952">
            <v>96.292000000000002</v>
          </cell>
        </row>
        <row r="953">
          <cell r="B953" t="str">
            <v>2 S 04 500 01</v>
          </cell>
          <cell r="C953" t="str">
            <v>Dreno longitudinal prof. p/corte em solo - DPS 01</v>
          </cell>
          <cell r="D953" t="str">
            <v>m</v>
          </cell>
          <cell r="E953" t="str">
            <v>46,71</v>
          </cell>
          <cell r="F953" t="str">
            <v>12,47</v>
          </cell>
          <cell r="G953" t="str">
            <v>59,18</v>
          </cell>
          <cell r="H953">
            <v>0</v>
          </cell>
          <cell r="I953">
            <v>46.71</v>
          </cell>
          <cell r="J953">
            <v>12.47</v>
          </cell>
          <cell r="K953">
            <v>59.18</v>
          </cell>
          <cell r="L953">
            <v>0</v>
          </cell>
          <cell r="M953">
            <v>12.471570000000002</v>
          </cell>
          <cell r="N953">
            <v>59.181570000000001</v>
          </cell>
        </row>
        <row r="954">
          <cell r="B954" t="str">
            <v>2 S 04 500 02</v>
          </cell>
          <cell r="C954" t="str">
            <v>Dreno longitudinal prof. p/corte em solo - DPS 02</v>
          </cell>
          <cell r="D954" t="str">
            <v>m</v>
          </cell>
          <cell r="E954" t="str">
            <v>45,39</v>
          </cell>
          <cell r="F954" t="str">
            <v>12,12</v>
          </cell>
          <cell r="G954" t="str">
            <v>57,51</v>
          </cell>
          <cell r="H954">
            <v>0</v>
          </cell>
          <cell r="I954">
            <v>45.39</v>
          </cell>
          <cell r="J954">
            <v>12.12</v>
          </cell>
          <cell r="K954">
            <v>57.51</v>
          </cell>
          <cell r="L954">
            <v>0</v>
          </cell>
          <cell r="M954">
            <v>12.11913</v>
          </cell>
          <cell r="N954">
            <v>57.509129999999999</v>
          </cell>
        </row>
        <row r="955">
          <cell r="B955" t="str">
            <v>2 S 04 500 03</v>
          </cell>
          <cell r="C955" t="str">
            <v>Dreno longitudinal prof. p/corte em solo - DPS 03</v>
          </cell>
          <cell r="D955" t="str">
            <v>m</v>
          </cell>
          <cell r="E955" t="str">
            <v>70,00</v>
          </cell>
          <cell r="F955" t="str">
            <v>18,69</v>
          </cell>
          <cell r="G955" t="str">
            <v>88,69</v>
          </cell>
          <cell r="H955">
            <v>0</v>
          </cell>
          <cell r="I955">
            <v>70</v>
          </cell>
          <cell r="J955">
            <v>18.690000000000001</v>
          </cell>
          <cell r="K955">
            <v>88.69</v>
          </cell>
          <cell r="L955">
            <v>0</v>
          </cell>
          <cell r="M955">
            <v>18.690000000000001</v>
          </cell>
          <cell r="N955">
            <v>88.69</v>
          </cell>
        </row>
        <row r="956">
          <cell r="B956" t="str">
            <v>2 S 04 500 04</v>
          </cell>
          <cell r="C956" t="str">
            <v>Dreno longitudinal prof. p/corte em solo - DPS 04</v>
          </cell>
          <cell r="D956" t="str">
            <v>m</v>
          </cell>
          <cell r="E956" t="str">
            <v>68,42</v>
          </cell>
          <cell r="F956" t="str">
            <v>18,27</v>
          </cell>
          <cell r="G956" t="str">
            <v>86,69</v>
          </cell>
          <cell r="H956">
            <v>0</v>
          </cell>
          <cell r="I956">
            <v>68.42</v>
          </cell>
          <cell r="J956">
            <v>18.27</v>
          </cell>
          <cell r="K956">
            <v>86.69</v>
          </cell>
          <cell r="L956">
            <v>0</v>
          </cell>
          <cell r="M956">
            <v>18.268140000000002</v>
          </cell>
          <cell r="N956">
            <v>86.688140000000004</v>
          </cell>
        </row>
        <row r="957">
          <cell r="B957" t="str">
            <v>2 S 04 500 05</v>
          </cell>
          <cell r="C957" t="str">
            <v>Dreno longitudinal prof. p/corte em solo - DPS 05</v>
          </cell>
          <cell r="D957" t="str">
            <v>m</v>
          </cell>
          <cell r="E957" t="str">
            <v>48,66</v>
          </cell>
          <cell r="F957" t="str">
            <v>12,99</v>
          </cell>
          <cell r="G957" t="str">
            <v>61,66</v>
          </cell>
          <cell r="H957">
            <v>0</v>
          </cell>
          <cell r="I957">
            <v>48.66</v>
          </cell>
          <cell r="J957">
            <v>12.99</v>
          </cell>
          <cell r="K957">
            <v>61.66</v>
          </cell>
          <cell r="L957">
            <v>0</v>
          </cell>
          <cell r="M957">
            <v>12.99222</v>
          </cell>
          <cell r="N957">
            <v>61.65222</v>
          </cell>
        </row>
        <row r="958">
          <cell r="B958" t="str">
            <v>2 S 04 500 06</v>
          </cell>
          <cell r="C958" t="str">
            <v>Dreno longitudinal prof. p/corte em solo - DPS 06</v>
          </cell>
          <cell r="D958" t="str">
            <v>m</v>
          </cell>
          <cell r="E958" t="str">
            <v>54,39</v>
          </cell>
          <cell r="F958" t="str">
            <v>14,52</v>
          </cell>
          <cell r="G958" t="str">
            <v>68,91</v>
          </cell>
          <cell r="H958">
            <v>0</v>
          </cell>
          <cell r="I958">
            <v>54.39</v>
          </cell>
          <cell r="J958">
            <v>14.52</v>
          </cell>
          <cell r="K958">
            <v>68.91</v>
          </cell>
          <cell r="L958">
            <v>0</v>
          </cell>
          <cell r="M958">
            <v>14.522130000000001</v>
          </cell>
          <cell r="N958">
            <v>68.912130000000005</v>
          </cell>
        </row>
        <row r="959">
          <cell r="B959" t="str">
            <v>2 S 04 500 07</v>
          </cell>
          <cell r="C959" t="str">
            <v>Dreno longitudinal prof. p/corte em solo - DPS 07</v>
          </cell>
          <cell r="D959" t="str">
            <v>m</v>
          </cell>
          <cell r="E959" t="str">
            <v>78,37</v>
          </cell>
          <cell r="F959" t="str">
            <v>20,92</v>
          </cell>
          <cell r="G959" t="str">
            <v>99,29</v>
          </cell>
          <cell r="H959">
            <v>0</v>
          </cell>
          <cell r="I959">
            <v>78.37</v>
          </cell>
          <cell r="J959">
            <v>20.92</v>
          </cell>
          <cell r="K959">
            <v>99.29</v>
          </cell>
          <cell r="L959">
            <v>0</v>
          </cell>
          <cell r="M959">
            <v>20.924790000000002</v>
          </cell>
          <cell r="N959">
            <v>99.294790000000006</v>
          </cell>
        </row>
        <row r="960">
          <cell r="B960" t="str">
            <v>2 S 04 500 08</v>
          </cell>
          <cell r="C960" t="str">
            <v>Dreno longitudinal prof. p/corte em solo - DPS 08</v>
          </cell>
          <cell r="D960" t="str">
            <v>m</v>
          </cell>
          <cell r="E960" t="str">
            <v>82,66</v>
          </cell>
          <cell r="F960" t="str">
            <v>22,07</v>
          </cell>
          <cell r="G960" t="str">
            <v>104,73</v>
          </cell>
          <cell r="H960">
            <v>0</v>
          </cell>
          <cell r="I960">
            <v>82.66</v>
          </cell>
          <cell r="J960">
            <v>22.07</v>
          </cell>
          <cell r="K960">
            <v>104.73</v>
          </cell>
          <cell r="L960">
            <v>0</v>
          </cell>
          <cell r="M960">
            <v>22.070219999999999</v>
          </cell>
          <cell r="N960">
            <v>104.73022</v>
          </cell>
        </row>
        <row r="961">
          <cell r="B961" t="str">
            <v>2 S 04 500 09</v>
          </cell>
          <cell r="C961" t="str">
            <v>Dreno PEAD long. profundo p/ corte em solo-DPS 09</v>
          </cell>
          <cell r="D961" t="str">
            <v>m</v>
          </cell>
          <cell r="E961" t="str">
            <v>48,66</v>
          </cell>
          <cell r="F961" t="str">
            <v>12,99</v>
          </cell>
          <cell r="G961" t="str">
            <v>61,65</v>
          </cell>
          <cell r="H961">
            <v>0</v>
          </cell>
          <cell r="I961">
            <v>48.66</v>
          </cell>
          <cell r="J961">
            <v>12.99</v>
          </cell>
          <cell r="K961">
            <v>61.65</v>
          </cell>
          <cell r="L961">
            <v>0</v>
          </cell>
          <cell r="M961">
            <v>12.99222</v>
          </cell>
          <cell r="N961">
            <v>61.65222</v>
          </cell>
        </row>
        <row r="962">
          <cell r="B962" t="str">
            <v>2 S 04 500 10</v>
          </cell>
          <cell r="C962" t="str">
            <v>Dreno PEAD long. profundo p/ corte em solo-DPS 10</v>
          </cell>
          <cell r="D962" t="str">
            <v>m</v>
          </cell>
          <cell r="E962" t="str">
            <v>47,34</v>
          </cell>
          <cell r="F962" t="str">
            <v>12,64</v>
          </cell>
          <cell r="G962" t="str">
            <v>59,98</v>
          </cell>
          <cell r="H962">
            <v>0</v>
          </cell>
          <cell r="I962">
            <v>47.34</v>
          </cell>
          <cell r="J962">
            <v>12.64</v>
          </cell>
          <cell r="K962">
            <v>59.98</v>
          </cell>
          <cell r="L962">
            <v>0</v>
          </cell>
          <cell r="M962">
            <v>12.639780000000002</v>
          </cell>
          <cell r="N962">
            <v>59.979780000000005</v>
          </cell>
        </row>
        <row r="963">
          <cell r="B963" t="str">
            <v>2 S 04 500 11</v>
          </cell>
          <cell r="C963" t="str">
            <v>Dreno PEAD long. profundo p/ corte em solo-DPS 11</v>
          </cell>
          <cell r="D963" t="str">
            <v>m</v>
          </cell>
          <cell r="E963" t="str">
            <v>63,24</v>
          </cell>
          <cell r="F963" t="str">
            <v>16,88</v>
          </cell>
          <cell r="G963" t="str">
            <v>80,12</v>
          </cell>
          <cell r="H963">
            <v>0</v>
          </cell>
          <cell r="I963">
            <v>63.24</v>
          </cell>
          <cell r="J963">
            <v>16.88</v>
          </cell>
          <cell r="K963">
            <v>80.12</v>
          </cell>
          <cell r="L963">
            <v>0</v>
          </cell>
          <cell r="M963">
            <v>16.885080000000002</v>
          </cell>
          <cell r="N963">
            <v>80.125079999999997</v>
          </cell>
        </row>
        <row r="964">
          <cell r="B964" t="str">
            <v>2 S 04 500 12</v>
          </cell>
          <cell r="C964" t="str">
            <v>Dreno PEAD long. profundo p/ corte em solo-DPS 12</v>
          </cell>
          <cell r="D964" t="str">
            <v>m</v>
          </cell>
          <cell r="E964" t="str">
            <v>61,92</v>
          </cell>
          <cell r="F964" t="str">
            <v>16,53</v>
          </cell>
          <cell r="G964" t="str">
            <v>78,45</v>
          </cell>
          <cell r="H964">
            <v>0</v>
          </cell>
          <cell r="I964">
            <v>61.92</v>
          </cell>
          <cell r="J964">
            <v>16.53</v>
          </cell>
          <cell r="K964">
            <v>78.45</v>
          </cell>
          <cell r="L964">
            <v>0</v>
          </cell>
          <cell r="M964">
            <v>16.532640000000001</v>
          </cell>
          <cell r="N964">
            <v>78.452640000000002</v>
          </cell>
        </row>
        <row r="965">
          <cell r="B965" t="str">
            <v>2 S 04 500 13</v>
          </cell>
          <cell r="C965" t="str">
            <v>Dreno PEAD long. profundo p/ corte em solo-DPS 13</v>
          </cell>
          <cell r="D965" t="str">
            <v>m</v>
          </cell>
          <cell r="E965" t="str">
            <v>78,50</v>
          </cell>
          <cell r="F965" t="str">
            <v>20,96</v>
          </cell>
          <cell r="G965" t="str">
            <v>99,46</v>
          </cell>
          <cell r="H965">
            <v>0</v>
          </cell>
          <cell r="I965">
            <v>78.5</v>
          </cell>
          <cell r="J965">
            <v>20.96</v>
          </cell>
          <cell r="K965">
            <v>99.46</v>
          </cell>
          <cell r="L965">
            <v>0</v>
          </cell>
          <cell r="M965">
            <v>20.959500000000002</v>
          </cell>
          <cell r="N965">
            <v>99.459500000000006</v>
          </cell>
        </row>
        <row r="966">
          <cell r="B966" t="str">
            <v>2 S 04 500 14</v>
          </cell>
          <cell r="C966" t="str">
            <v>Dreno PEAD long. profundo p/ corte em solo-DPS 14</v>
          </cell>
          <cell r="D966" t="str">
            <v>m</v>
          </cell>
          <cell r="E966" t="str">
            <v>82,70</v>
          </cell>
          <cell r="F966" t="str">
            <v>22,08</v>
          </cell>
          <cell r="G966" t="str">
            <v>104,78</v>
          </cell>
          <cell r="H966">
            <v>0</v>
          </cell>
          <cell r="I966">
            <v>82.7</v>
          </cell>
          <cell r="J966">
            <v>22.08</v>
          </cell>
          <cell r="K966">
            <v>104.78</v>
          </cell>
          <cell r="L966">
            <v>0</v>
          </cell>
          <cell r="M966">
            <v>22.080900000000003</v>
          </cell>
          <cell r="N966">
            <v>104.7809</v>
          </cell>
        </row>
        <row r="967">
          <cell r="B967" t="str">
            <v>2 S 04 500 51</v>
          </cell>
          <cell r="C967" t="str">
            <v>Dreno longit. prof.p/corte em solo - DPS 01 AC/BC</v>
          </cell>
          <cell r="D967" t="str">
            <v>m</v>
          </cell>
          <cell r="E967" t="str">
            <v>78,48</v>
          </cell>
          <cell r="F967" t="str">
            <v>20,95</v>
          </cell>
          <cell r="G967" t="str">
            <v>99,44</v>
          </cell>
          <cell r="H967">
            <v>0</v>
          </cell>
          <cell r="I967">
            <v>78.48</v>
          </cell>
          <cell r="J967">
            <v>20.95</v>
          </cell>
          <cell r="K967">
            <v>99.44</v>
          </cell>
          <cell r="L967">
            <v>0</v>
          </cell>
          <cell r="M967">
            <v>20.954160000000002</v>
          </cell>
          <cell r="N967">
            <v>99.434160000000006</v>
          </cell>
        </row>
        <row r="968">
          <cell r="B968" t="str">
            <v>2 S 04 500 52</v>
          </cell>
          <cell r="C968" t="str">
            <v>Dreno longit.prof. p/corte em solo - DPS 02 AC/BC</v>
          </cell>
          <cell r="D968" t="str">
            <v>m</v>
          </cell>
          <cell r="E968" t="str">
            <v>82,31</v>
          </cell>
          <cell r="F968" t="str">
            <v>21,98</v>
          </cell>
          <cell r="G968" t="str">
            <v>104,28</v>
          </cell>
          <cell r="H968">
            <v>0</v>
          </cell>
          <cell r="I968">
            <v>82.31</v>
          </cell>
          <cell r="J968">
            <v>21.98</v>
          </cell>
          <cell r="K968">
            <v>104.28</v>
          </cell>
          <cell r="L968">
            <v>0</v>
          </cell>
          <cell r="M968">
            <v>21.976770000000002</v>
          </cell>
          <cell r="N968">
            <v>104.28677</v>
          </cell>
        </row>
        <row r="969">
          <cell r="B969" t="str">
            <v>2 S 04 500 53</v>
          </cell>
          <cell r="C969" t="str">
            <v>Dreno longit.prof. p/corte em solo - DPS 03 AC/BC</v>
          </cell>
          <cell r="D969" t="str">
            <v>m</v>
          </cell>
          <cell r="E969" t="str">
            <v>105,65</v>
          </cell>
          <cell r="F969" t="str">
            <v>28,21</v>
          </cell>
          <cell r="G969" t="str">
            <v>133,86</v>
          </cell>
          <cell r="H969">
            <v>0</v>
          </cell>
          <cell r="I969">
            <v>105.65</v>
          </cell>
          <cell r="J969">
            <v>28.21</v>
          </cell>
          <cell r="K969">
            <v>133.86000000000001</v>
          </cell>
          <cell r="L969">
            <v>0</v>
          </cell>
          <cell r="M969">
            <v>28.208550000000002</v>
          </cell>
          <cell r="N969">
            <v>133.85855000000001</v>
          </cell>
        </row>
        <row r="970">
          <cell r="B970" t="str">
            <v>2 S 04 500 54</v>
          </cell>
          <cell r="C970" t="str">
            <v>Dreno longit.prof. p/corte em solo - DPS 04 AC/BC</v>
          </cell>
          <cell r="D970" t="str">
            <v>m</v>
          </cell>
          <cell r="E970" t="str">
            <v>110,25</v>
          </cell>
          <cell r="F970" t="str">
            <v>29,44</v>
          </cell>
          <cell r="G970" t="str">
            <v>139,68</v>
          </cell>
          <cell r="H970">
            <v>0</v>
          </cell>
          <cell r="I970">
            <v>110.25</v>
          </cell>
          <cell r="J970">
            <v>29.44</v>
          </cell>
          <cell r="K970">
            <v>139.68</v>
          </cell>
          <cell r="L970">
            <v>0</v>
          </cell>
          <cell r="M970">
            <v>29.43675</v>
          </cell>
          <cell r="N970">
            <v>139.68674999999999</v>
          </cell>
        </row>
        <row r="971">
          <cell r="B971" t="str">
            <v>2 S 04 500 55</v>
          </cell>
          <cell r="C971" t="str">
            <v>Dreno longit.prof. p/corte em solo - DPS 05 AC/BC</v>
          </cell>
          <cell r="D971" t="str">
            <v>m</v>
          </cell>
          <cell r="E971" t="str">
            <v>66,32</v>
          </cell>
          <cell r="F971" t="str">
            <v>17,71</v>
          </cell>
          <cell r="G971" t="str">
            <v>84,02</v>
          </cell>
          <cell r="H971">
            <v>0</v>
          </cell>
          <cell r="I971">
            <v>66.319999999999993</v>
          </cell>
          <cell r="J971">
            <v>17.71</v>
          </cell>
          <cell r="K971">
            <v>84.02</v>
          </cell>
          <cell r="L971">
            <v>0</v>
          </cell>
          <cell r="M971">
            <v>17.707439999999998</v>
          </cell>
          <cell r="N971">
            <v>84.027439999999984</v>
          </cell>
        </row>
        <row r="972">
          <cell r="B972" t="str">
            <v>2 S 04 500 56</v>
          </cell>
          <cell r="C972" t="str">
            <v>Dreno longit.prof. p/corte em solo - DPS 06 AC/BC</v>
          </cell>
          <cell r="D972" t="str">
            <v>m</v>
          </cell>
          <cell r="E972" t="str">
            <v>75,74</v>
          </cell>
          <cell r="F972" t="str">
            <v>20,22</v>
          </cell>
          <cell r="G972" t="str">
            <v>95,96</v>
          </cell>
          <cell r="H972">
            <v>0</v>
          </cell>
          <cell r="I972">
            <v>75.739999999999995</v>
          </cell>
          <cell r="J972">
            <v>20.22</v>
          </cell>
          <cell r="K972">
            <v>95.96</v>
          </cell>
          <cell r="L972">
            <v>0</v>
          </cell>
          <cell r="M972">
            <v>20.222580000000001</v>
          </cell>
          <cell r="N972">
            <v>95.962580000000003</v>
          </cell>
        </row>
        <row r="973">
          <cell r="B973" t="str">
            <v>2 S 04 500 57</v>
          </cell>
          <cell r="C973" t="str">
            <v>Dreno longit.prof. p/corte em solo - DPS 07 AC/BC</v>
          </cell>
          <cell r="D973" t="str">
            <v>m</v>
          </cell>
          <cell r="E973" t="str">
            <v>95,90</v>
          </cell>
          <cell r="F973" t="str">
            <v>25,61</v>
          </cell>
          <cell r="G973" t="str">
            <v>121,51</v>
          </cell>
          <cell r="H973">
            <v>0</v>
          </cell>
          <cell r="I973">
            <v>95.9</v>
          </cell>
          <cell r="J973">
            <v>25.61</v>
          </cell>
          <cell r="K973">
            <v>121.51</v>
          </cell>
          <cell r="L973">
            <v>0</v>
          </cell>
          <cell r="M973">
            <v>25.605300000000003</v>
          </cell>
          <cell r="N973">
            <v>121.50530000000001</v>
          </cell>
        </row>
        <row r="974">
          <cell r="B974" t="str">
            <v>2 S 04 500 58</v>
          </cell>
          <cell r="C974" t="str">
            <v>Dreno longit.prof. p/corte em solo - DPS 08 AC/BC</v>
          </cell>
          <cell r="D974" t="str">
            <v>m</v>
          </cell>
          <cell r="E974" t="str">
            <v>103,90</v>
          </cell>
          <cell r="F974" t="str">
            <v>27,74</v>
          </cell>
          <cell r="G974" t="str">
            <v>131,64</v>
          </cell>
          <cell r="H974">
            <v>0</v>
          </cell>
          <cell r="I974">
            <v>103.9</v>
          </cell>
          <cell r="J974">
            <v>27.74</v>
          </cell>
          <cell r="K974">
            <v>131.63999999999999</v>
          </cell>
          <cell r="L974">
            <v>0</v>
          </cell>
          <cell r="M974">
            <v>27.741300000000003</v>
          </cell>
          <cell r="N974">
            <v>131.6413</v>
          </cell>
        </row>
        <row r="975">
          <cell r="B975" t="str">
            <v>2 S 04 500 59</v>
          </cell>
          <cell r="C975" t="str">
            <v>Dreno PEAD long. prof.p/corte em solo-DPS 09 AC/BC</v>
          </cell>
          <cell r="D975" t="str">
            <v>m</v>
          </cell>
          <cell r="E975" t="str">
            <v>81,60</v>
          </cell>
          <cell r="F975" t="str">
            <v>21,79</v>
          </cell>
          <cell r="G975" t="str">
            <v>103,39</v>
          </cell>
          <cell r="H975">
            <v>0</v>
          </cell>
          <cell r="I975">
            <v>81.599999999999994</v>
          </cell>
          <cell r="J975">
            <v>21.79</v>
          </cell>
          <cell r="K975">
            <v>103.39</v>
          </cell>
          <cell r="L975">
            <v>0</v>
          </cell>
          <cell r="M975">
            <v>21.787199999999999</v>
          </cell>
          <cell r="N975">
            <v>103.38719999999999</v>
          </cell>
        </row>
        <row r="976">
          <cell r="B976" t="str">
            <v>2 S 04 500 60</v>
          </cell>
          <cell r="C976" t="str">
            <v>Dreno PEAD long. prof.p/corte em solo-DPS 10 AC/BC</v>
          </cell>
          <cell r="D976" t="str">
            <v>m</v>
          </cell>
          <cell r="E976" t="str">
            <v>85,43</v>
          </cell>
          <cell r="F976" t="str">
            <v>22,81</v>
          </cell>
          <cell r="G976" t="str">
            <v>108,23</v>
          </cell>
          <cell r="H976">
            <v>0</v>
          </cell>
          <cell r="I976">
            <v>85.43</v>
          </cell>
          <cell r="J976">
            <v>22.81</v>
          </cell>
          <cell r="K976">
            <v>108.23</v>
          </cell>
          <cell r="L976">
            <v>0</v>
          </cell>
          <cell r="M976">
            <v>22.809810000000002</v>
          </cell>
          <cell r="N976">
            <v>108.23981000000001</v>
          </cell>
        </row>
        <row r="977">
          <cell r="B977" t="str">
            <v>2 S 04 500 61</v>
          </cell>
          <cell r="C977" t="str">
            <v>Dreno PEAD long. prof.p/corte em solo-DPS 11 AC/BC</v>
          </cell>
          <cell r="D977" t="str">
            <v>m</v>
          </cell>
          <cell r="E977" t="str">
            <v>92,73</v>
          </cell>
          <cell r="F977" t="str">
            <v>24,76</v>
          </cell>
          <cell r="G977" t="str">
            <v>117,48</v>
          </cell>
          <cell r="H977">
            <v>0</v>
          </cell>
          <cell r="I977">
            <v>92.73</v>
          </cell>
          <cell r="J977">
            <v>24.76</v>
          </cell>
          <cell r="K977">
            <v>117.48</v>
          </cell>
          <cell r="L977">
            <v>0</v>
          </cell>
          <cell r="M977">
            <v>24.758910000000004</v>
          </cell>
          <cell r="N977">
            <v>117.48891</v>
          </cell>
        </row>
        <row r="978">
          <cell r="B978" t="str">
            <v>2 S 04 500 62</v>
          </cell>
          <cell r="C978" t="str">
            <v>Dreno PEAD long. prof.p/corte em solo-DPS 12 AC/BC</v>
          </cell>
          <cell r="D978" t="str">
            <v>m</v>
          </cell>
          <cell r="E978" t="str">
            <v>96,55</v>
          </cell>
          <cell r="F978" t="str">
            <v>25,78</v>
          </cell>
          <cell r="G978" t="str">
            <v>122,33</v>
          </cell>
          <cell r="H978">
            <v>0</v>
          </cell>
          <cell r="I978">
            <v>96.55</v>
          </cell>
          <cell r="J978">
            <v>25.78</v>
          </cell>
          <cell r="K978">
            <v>122.33</v>
          </cell>
          <cell r="L978">
            <v>0</v>
          </cell>
          <cell r="M978">
            <v>25.778850000000002</v>
          </cell>
          <cell r="N978">
            <v>122.32885</v>
          </cell>
        </row>
        <row r="979">
          <cell r="B979" t="str">
            <v>2 S 04 500 63</v>
          </cell>
          <cell r="C979" t="str">
            <v>Dreno PEAD long. prof.p/corte em solo-DPS 13 AC/BC</v>
          </cell>
          <cell r="D979" t="str">
            <v>m</v>
          </cell>
          <cell r="E979" t="str">
            <v>95,97</v>
          </cell>
          <cell r="F979" t="str">
            <v>25,62</v>
          </cell>
          <cell r="G979" t="str">
            <v>121,59</v>
          </cell>
          <cell r="H979">
            <v>0</v>
          </cell>
          <cell r="I979">
            <v>95.97</v>
          </cell>
          <cell r="J979">
            <v>25.62</v>
          </cell>
          <cell r="K979">
            <v>121.59</v>
          </cell>
          <cell r="L979">
            <v>0</v>
          </cell>
          <cell r="M979">
            <v>25.623990000000003</v>
          </cell>
          <cell r="N979">
            <v>121.59399000000001</v>
          </cell>
        </row>
        <row r="980">
          <cell r="B980" t="str">
            <v>2 S 04 500 64</v>
          </cell>
          <cell r="C980" t="str">
            <v>Dreno PEAD long. prof.p/corte em solo-DPS 14 AC/BC</v>
          </cell>
          <cell r="D980" t="str">
            <v>m</v>
          </cell>
          <cell r="E980" t="str">
            <v>103,77</v>
          </cell>
          <cell r="F980" t="str">
            <v>27,71</v>
          </cell>
          <cell r="G980" t="str">
            <v>131,48</v>
          </cell>
          <cell r="H980">
            <v>0</v>
          </cell>
          <cell r="I980">
            <v>103.77</v>
          </cell>
          <cell r="J980">
            <v>27.71</v>
          </cell>
          <cell r="K980">
            <v>131.47999999999999</v>
          </cell>
          <cell r="L980">
            <v>0</v>
          </cell>
          <cell r="M980">
            <v>27.706590000000002</v>
          </cell>
          <cell r="N980">
            <v>131.47658999999999</v>
          </cell>
        </row>
        <row r="981">
          <cell r="B981" t="str">
            <v>2 S 04 501 01</v>
          </cell>
          <cell r="C981" t="str">
            <v>Dreno longitudinal prof. p/corte em rocha - DPR 01</v>
          </cell>
          <cell r="D981" t="str">
            <v>m</v>
          </cell>
          <cell r="E981" t="str">
            <v>40,71</v>
          </cell>
          <cell r="F981" t="str">
            <v>10,87</v>
          </cell>
          <cell r="G981" t="str">
            <v>51,58</v>
          </cell>
          <cell r="H981">
            <v>0</v>
          </cell>
          <cell r="I981">
            <v>40.71</v>
          </cell>
          <cell r="J981">
            <v>10.87</v>
          </cell>
          <cell r="K981">
            <v>51.58</v>
          </cell>
          <cell r="L981">
            <v>0</v>
          </cell>
          <cell r="M981">
            <v>10.869570000000001</v>
          </cell>
          <cell r="N981">
            <v>51.579570000000004</v>
          </cell>
        </row>
        <row r="982">
          <cell r="B982" t="str">
            <v>2 S 04 501 02</v>
          </cell>
          <cell r="C982" t="str">
            <v>Dreno longitudinal prof. p/corte em rocha - DPR 02</v>
          </cell>
          <cell r="D982" t="str">
            <v>m</v>
          </cell>
          <cell r="E982" t="str">
            <v>51,96</v>
          </cell>
          <cell r="F982" t="str">
            <v>13,87</v>
          </cell>
          <cell r="G982" t="str">
            <v>65,83</v>
          </cell>
          <cell r="H982">
            <v>0</v>
          </cell>
          <cell r="I982">
            <v>51.96</v>
          </cell>
          <cell r="J982">
            <v>13.87</v>
          </cell>
          <cell r="K982">
            <v>65.83</v>
          </cell>
          <cell r="L982">
            <v>0</v>
          </cell>
          <cell r="M982">
            <v>13.873320000000001</v>
          </cell>
          <cell r="N982">
            <v>65.833320000000001</v>
          </cell>
        </row>
        <row r="983">
          <cell r="B983" t="str">
            <v>2 S 04 501 03</v>
          </cell>
          <cell r="C983" t="str">
            <v>Dreno longitudinal prof. p/corte em rocha - DPR 03</v>
          </cell>
          <cell r="D983" t="str">
            <v>m</v>
          </cell>
          <cell r="E983" t="str">
            <v>24,99</v>
          </cell>
          <cell r="F983" t="str">
            <v>6,67</v>
          </cell>
          <cell r="G983" t="str">
            <v>31,66</v>
          </cell>
          <cell r="H983">
            <v>0</v>
          </cell>
          <cell r="I983">
            <v>24.99</v>
          </cell>
          <cell r="J983">
            <v>6.67</v>
          </cell>
          <cell r="K983">
            <v>31.66</v>
          </cell>
          <cell r="L983">
            <v>0</v>
          </cell>
          <cell r="M983">
            <v>6.6723299999999997</v>
          </cell>
          <cell r="N983">
            <v>31.662329999999997</v>
          </cell>
        </row>
        <row r="984">
          <cell r="B984" t="str">
            <v>2 S 04 501 04</v>
          </cell>
          <cell r="C984" t="str">
            <v>Dreno longitudinal prof. p/corte em rocha - DPR 04</v>
          </cell>
          <cell r="D984" t="str">
            <v>m</v>
          </cell>
          <cell r="E984" t="str">
            <v>13,27</v>
          </cell>
          <cell r="F984" t="str">
            <v>3,54</v>
          </cell>
          <cell r="G984" t="str">
            <v>16,82</v>
          </cell>
          <cell r="H984">
            <v>0</v>
          </cell>
          <cell r="I984">
            <v>13.27</v>
          </cell>
          <cell r="J984">
            <v>3.54</v>
          </cell>
          <cell r="K984">
            <v>16.82</v>
          </cell>
          <cell r="L984">
            <v>0</v>
          </cell>
          <cell r="M984">
            <v>3.5430900000000003</v>
          </cell>
          <cell r="N984">
            <v>16.813089999999999</v>
          </cell>
        </row>
        <row r="985">
          <cell r="B985" t="str">
            <v>2 S 04 501 05</v>
          </cell>
          <cell r="C985" t="str">
            <v>Dreno longitudinal prof. p/corte em rocha - DPR 05</v>
          </cell>
          <cell r="D985" t="str">
            <v>m</v>
          </cell>
          <cell r="E985" t="str">
            <v>37,51</v>
          </cell>
          <cell r="F985" t="str">
            <v>10,02</v>
          </cell>
          <cell r="G985" t="str">
            <v>47,52</v>
          </cell>
          <cell r="H985">
            <v>0</v>
          </cell>
          <cell r="I985">
            <v>37.51</v>
          </cell>
          <cell r="J985">
            <v>10.02</v>
          </cell>
          <cell r="K985">
            <v>47.52</v>
          </cell>
          <cell r="L985">
            <v>0</v>
          </cell>
          <cell r="M985">
            <v>10.015169999999999</v>
          </cell>
          <cell r="N985">
            <v>47.525169999999996</v>
          </cell>
        </row>
        <row r="986">
          <cell r="B986" t="str">
            <v>2 S 04 501 06</v>
          </cell>
          <cell r="C986" t="str">
            <v>Dreno PEAD long. prof. p /corte em rocha - DPR 01</v>
          </cell>
          <cell r="D986" t="str">
            <v>m</v>
          </cell>
          <cell r="E986" t="str">
            <v>41,10</v>
          </cell>
          <cell r="F986" t="str">
            <v>10,97</v>
          </cell>
          <cell r="G986" t="str">
            <v>52,07</v>
          </cell>
          <cell r="H986">
            <v>0</v>
          </cell>
          <cell r="I986">
            <v>41.1</v>
          </cell>
          <cell r="J986">
            <v>10.97</v>
          </cell>
          <cell r="K986">
            <v>52.07</v>
          </cell>
          <cell r="L986">
            <v>0</v>
          </cell>
          <cell r="M986">
            <v>10.973700000000001</v>
          </cell>
          <cell r="N986">
            <v>52.073700000000002</v>
          </cell>
        </row>
        <row r="987">
          <cell r="B987" t="str">
            <v>2 S 04 501 07</v>
          </cell>
          <cell r="C987" t="str">
            <v>Dreno PEAD long. prof. p /corte em rocha - DPR 02</v>
          </cell>
          <cell r="D987" t="str">
            <v>m</v>
          </cell>
          <cell r="E987" t="str">
            <v>52,80</v>
          </cell>
          <cell r="F987" t="str">
            <v>14,10</v>
          </cell>
          <cell r="G987" t="str">
            <v>66,89</v>
          </cell>
          <cell r="H987">
            <v>0</v>
          </cell>
          <cell r="I987">
            <v>52.8</v>
          </cell>
          <cell r="J987">
            <v>14.1</v>
          </cell>
          <cell r="K987">
            <v>66.89</v>
          </cell>
          <cell r="L987">
            <v>0</v>
          </cell>
          <cell r="M987">
            <v>14.0976</v>
          </cell>
          <cell r="N987">
            <v>66.897599999999997</v>
          </cell>
        </row>
        <row r="988">
          <cell r="B988" t="str">
            <v>2 S 04 501 10</v>
          </cell>
          <cell r="C988" t="str">
            <v>Dreno PEAD long. prof. p /corte em rocha - DPR 05</v>
          </cell>
          <cell r="D988" t="str">
            <v>m</v>
          </cell>
          <cell r="E988" t="str">
            <v>39,81</v>
          </cell>
          <cell r="F988" t="str">
            <v>10,63</v>
          </cell>
          <cell r="G988" t="str">
            <v>50,45</v>
          </cell>
          <cell r="H988">
            <v>0</v>
          </cell>
          <cell r="I988">
            <v>39.81</v>
          </cell>
          <cell r="J988">
            <v>10.63</v>
          </cell>
          <cell r="K988">
            <v>50.45</v>
          </cell>
          <cell r="L988">
            <v>0</v>
          </cell>
          <cell r="M988">
            <v>10.629270000000002</v>
          </cell>
          <cell r="N988">
            <v>50.439270000000008</v>
          </cell>
        </row>
        <row r="989">
          <cell r="B989" t="str">
            <v>2 S 04 501 51</v>
          </cell>
          <cell r="C989" t="str">
            <v>Dreno longit.prof. p/corte em rocha - DPR 01 AC/BC</v>
          </cell>
          <cell r="D989" t="str">
            <v>m</v>
          </cell>
          <cell r="E989" t="str">
            <v>46,28</v>
          </cell>
          <cell r="F989" t="str">
            <v>12,36</v>
          </cell>
          <cell r="G989" t="str">
            <v>58,64</v>
          </cell>
          <cell r="H989">
            <v>0</v>
          </cell>
          <cell r="I989">
            <v>46.28</v>
          </cell>
          <cell r="J989">
            <v>12.36</v>
          </cell>
          <cell r="K989">
            <v>58.64</v>
          </cell>
          <cell r="L989">
            <v>0</v>
          </cell>
          <cell r="M989">
            <v>12.356760000000001</v>
          </cell>
          <cell r="N989">
            <v>58.636760000000002</v>
          </cell>
        </row>
        <row r="990">
          <cell r="B990" t="str">
            <v>2 S 04 501 52</v>
          </cell>
          <cell r="C990" t="str">
            <v>Dreno longit.prof. p/corte em rocha - DPR 02 AC/BC</v>
          </cell>
          <cell r="D990" t="str">
            <v>m</v>
          </cell>
          <cell r="E990" t="str">
            <v>57,53</v>
          </cell>
          <cell r="F990" t="str">
            <v>15,36</v>
          </cell>
          <cell r="G990" t="str">
            <v>72,89</v>
          </cell>
          <cell r="H990">
            <v>0</v>
          </cell>
          <cell r="I990">
            <v>57.53</v>
          </cell>
          <cell r="J990">
            <v>15.36</v>
          </cell>
          <cell r="K990">
            <v>72.89</v>
          </cell>
          <cell r="L990">
            <v>0</v>
          </cell>
          <cell r="M990">
            <v>15.360510000000001</v>
          </cell>
          <cell r="N990">
            <v>72.890510000000006</v>
          </cell>
        </row>
        <row r="991">
          <cell r="B991" t="str">
            <v>2 S 04 501 53</v>
          </cell>
          <cell r="C991" t="str">
            <v>Dreno longit.prof. p/corte em rocha - DPR 03 BC</v>
          </cell>
          <cell r="D991" t="str">
            <v>m</v>
          </cell>
          <cell r="E991" t="str">
            <v>30,68</v>
          </cell>
          <cell r="F991" t="str">
            <v>8,19</v>
          </cell>
          <cell r="G991" t="str">
            <v>38,87</v>
          </cell>
          <cell r="H991">
            <v>0</v>
          </cell>
          <cell r="I991">
            <v>30.68</v>
          </cell>
          <cell r="J991">
            <v>8.19</v>
          </cell>
          <cell r="K991">
            <v>38.869999999999997</v>
          </cell>
          <cell r="L991">
            <v>0</v>
          </cell>
          <cell r="M991">
            <v>8.1915600000000008</v>
          </cell>
          <cell r="N991">
            <v>38.871560000000002</v>
          </cell>
        </row>
        <row r="992">
          <cell r="B992" t="str">
            <v>2 S 04 501 54</v>
          </cell>
          <cell r="C992" t="str">
            <v>Dreno longit.prof. p/corte em rocha - DPR 04 BC</v>
          </cell>
          <cell r="D992" t="str">
            <v>m</v>
          </cell>
          <cell r="E992" t="str">
            <v>18,97</v>
          </cell>
          <cell r="F992" t="str">
            <v>5,06</v>
          </cell>
          <cell r="G992" t="str">
            <v>24,03</v>
          </cell>
          <cell r="H992">
            <v>0</v>
          </cell>
          <cell r="I992">
            <v>18.97</v>
          </cell>
          <cell r="J992">
            <v>5.0599999999999996</v>
          </cell>
          <cell r="K992">
            <v>24.03</v>
          </cell>
          <cell r="L992">
            <v>0</v>
          </cell>
          <cell r="M992">
            <v>5.0649899999999999</v>
          </cell>
          <cell r="N992">
            <v>24.034990000000001</v>
          </cell>
        </row>
        <row r="993">
          <cell r="B993" t="str">
            <v>2 S 04 501 55</v>
          </cell>
          <cell r="C993" t="str">
            <v>Dreno longit.prof. p/corte em rocha - DPR 05 AC/BC</v>
          </cell>
          <cell r="D993" t="str">
            <v>m</v>
          </cell>
          <cell r="E993" t="str">
            <v>46,12</v>
          </cell>
          <cell r="F993" t="str">
            <v>12,32</v>
          </cell>
          <cell r="G993" t="str">
            <v>58,44</v>
          </cell>
          <cell r="H993">
            <v>0</v>
          </cell>
          <cell r="I993">
            <v>46.12</v>
          </cell>
          <cell r="J993">
            <v>12.32</v>
          </cell>
          <cell r="K993">
            <v>58.44</v>
          </cell>
          <cell r="L993">
            <v>0</v>
          </cell>
          <cell r="M993">
            <v>12.31404</v>
          </cell>
          <cell r="N993">
            <v>58.434039999999996</v>
          </cell>
        </row>
        <row r="994">
          <cell r="B994" t="str">
            <v>2 S 04 501 56</v>
          </cell>
          <cell r="C994" t="str">
            <v>Dreno PEAD long.prof.p/corte em rocha-DPR 01 AC/BC</v>
          </cell>
          <cell r="D994" t="str">
            <v>m</v>
          </cell>
          <cell r="E994" t="str">
            <v>46,51</v>
          </cell>
          <cell r="F994" t="str">
            <v>12,42</v>
          </cell>
          <cell r="G994" t="str">
            <v>58,93</v>
          </cell>
          <cell r="H994">
            <v>0</v>
          </cell>
          <cell r="I994">
            <v>46.51</v>
          </cell>
          <cell r="J994">
            <v>12.42</v>
          </cell>
          <cell r="K994">
            <v>58.93</v>
          </cell>
          <cell r="L994">
            <v>0</v>
          </cell>
          <cell r="M994">
            <v>12.41817</v>
          </cell>
          <cell r="N994">
            <v>58.928169999999994</v>
          </cell>
        </row>
        <row r="995">
          <cell r="B995" t="str">
            <v>2 S 04 501 57</v>
          </cell>
          <cell r="C995" t="str">
            <v>Dreno PEAD long.prof.p/corte em rocha-DPR 02 AC/BC</v>
          </cell>
          <cell r="D995" t="str">
            <v>m</v>
          </cell>
          <cell r="E995" t="str">
            <v>53,69</v>
          </cell>
          <cell r="F995" t="str">
            <v>14,34</v>
          </cell>
          <cell r="G995" t="str">
            <v>68,03</v>
          </cell>
          <cell r="H995">
            <v>0</v>
          </cell>
          <cell r="I995">
            <v>53.69</v>
          </cell>
          <cell r="J995">
            <v>14.34</v>
          </cell>
          <cell r="K995">
            <v>68.03</v>
          </cell>
          <cell r="L995">
            <v>0</v>
          </cell>
          <cell r="M995">
            <v>14.335230000000001</v>
          </cell>
          <cell r="N995">
            <v>68.025229999999993</v>
          </cell>
        </row>
        <row r="996">
          <cell r="B996" t="str">
            <v>2 S 04 501 58</v>
          </cell>
          <cell r="C996" t="str">
            <v>Dreno PEAD long.prof.p/corte em rocha-DPR 05 AC/BC</v>
          </cell>
          <cell r="D996" t="str">
            <v>m</v>
          </cell>
          <cell r="E996" t="str">
            <v>49,59</v>
          </cell>
          <cell r="F996" t="str">
            <v>13,24</v>
          </cell>
          <cell r="G996" t="str">
            <v>62,83</v>
          </cell>
          <cell r="H996">
            <v>0</v>
          </cell>
          <cell r="I996">
            <v>49.59</v>
          </cell>
          <cell r="J996">
            <v>13.24</v>
          </cell>
          <cell r="K996">
            <v>62.83</v>
          </cell>
          <cell r="L996">
            <v>0</v>
          </cell>
          <cell r="M996">
            <v>13.240530000000001</v>
          </cell>
          <cell r="N996">
            <v>62.830530000000003</v>
          </cell>
        </row>
        <row r="997">
          <cell r="B997" t="str">
            <v>2 S 04 502 01</v>
          </cell>
          <cell r="C997" t="str">
            <v>Boca saída p/dreno longitudinal prof. BSD 01</v>
          </cell>
          <cell r="D997" t="str">
            <v>und</v>
          </cell>
          <cell r="E997" t="str">
            <v>201,65</v>
          </cell>
          <cell r="F997" t="str">
            <v>53,84</v>
          </cell>
          <cell r="G997" t="str">
            <v>255,50</v>
          </cell>
          <cell r="H997">
            <v>0</v>
          </cell>
          <cell r="I997">
            <v>201.65</v>
          </cell>
          <cell r="J997">
            <v>53.84</v>
          </cell>
          <cell r="K997">
            <v>255.5</v>
          </cell>
          <cell r="L997">
            <v>0</v>
          </cell>
          <cell r="M997">
            <v>53.840550000000007</v>
          </cell>
          <cell r="N997">
            <v>255.49055000000001</v>
          </cell>
        </row>
        <row r="998">
          <cell r="B998" t="str">
            <v>2 S 04 502 02</v>
          </cell>
          <cell r="C998" t="str">
            <v>Boca saída p/dreno longitudinal prof. BSD 02</v>
          </cell>
          <cell r="D998" t="str">
            <v>und</v>
          </cell>
          <cell r="E998" t="str">
            <v>246,17</v>
          </cell>
          <cell r="F998" t="str">
            <v>65,73</v>
          </cell>
          <cell r="G998" t="str">
            <v>311,89</v>
          </cell>
          <cell r="H998">
            <v>0</v>
          </cell>
          <cell r="I998">
            <v>246.17</v>
          </cell>
          <cell r="J998">
            <v>65.73</v>
          </cell>
          <cell r="K998">
            <v>311.89</v>
          </cell>
          <cell r="L998">
            <v>0</v>
          </cell>
          <cell r="M998">
            <v>65.72739</v>
          </cell>
          <cell r="N998">
            <v>311.89738999999997</v>
          </cell>
        </row>
        <row r="999">
          <cell r="B999" t="str">
            <v>2 S 04 502 51</v>
          </cell>
          <cell r="C999" t="str">
            <v>Boca de saída p/dreno longit. prof. - BSD 01 AC/BC</v>
          </cell>
          <cell r="D999" t="str">
            <v>und</v>
          </cell>
          <cell r="E999" t="str">
            <v>209,85</v>
          </cell>
          <cell r="F999" t="str">
            <v>56,03</v>
          </cell>
          <cell r="G999" t="str">
            <v>265,89</v>
          </cell>
          <cell r="H999">
            <v>0</v>
          </cell>
          <cell r="I999">
            <v>209.85</v>
          </cell>
          <cell r="J999">
            <v>56.03</v>
          </cell>
          <cell r="K999">
            <v>265.89</v>
          </cell>
          <cell r="L999">
            <v>0</v>
          </cell>
          <cell r="M999">
            <v>56.029949999999999</v>
          </cell>
          <cell r="N999">
            <v>265.87995000000001</v>
          </cell>
        </row>
        <row r="1000">
          <cell r="B1000" t="str">
            <v>2 S 04 502 52</v>
          </cell>
          <cell r="C1000" t="str">
            <v>Boca de saída p/dreno longit. prof. - BSD 02 AC/BC</v>
          </cell>
          <cell r="D1000" t="str">
            <v>und</v>
          </cell>
          <cell r="E1000" t="str">
            <v>256,89</v>
          </cell>
          <cell r="F1000" t="str">
            <v>68,59</v>
          </cell>
          <cell r="G1000" t="str">
            <v>325,48</v>
          </cell>
          <cell r="H1000">
            <v>0</v>
          </cell>
          <cell r="I1000">
            <v>256.89</v>
          </cell>
          <cell r="J1000">
            <v>68.59</v>
          </cell>
          <cell r="K1000">
            <v>325.48</v>
          </cell>
          <cell r="L1000">
            <v>0</v>
          </cell>
          <cell r="M1000">
            <v>68.58963</v>
          </cell>
          <cell r="N1000">
            <v>325.47962999999999</v>
          </cell>
        </row>
        <row r="1001">
          <cell r="B1001" t="str">
            <v>2 S 04 510 01</v>
          </cell>
          <cell r="C1001" t="str">
            <v>Dreno sub-superficial - DSS 01</v>
          </cell>
          <cell r="D1001" t="str">
            <v>m</v>
          </cell>
          <cell r="E1001" t="str">
            <v>38,07</v>
          </cell>
          <cell r="F1001" t="str">
            <v>10,17</v>
          </cell>
          <cell r="G1001" t="str">
            <v>48,24</v>
          </cell>
          <cell r="H1001">
            <v>0</v>
          </cell>
          <cell r="I1001">
            <v>38.07</v>
          </cell>
          <cell r="J1001">
            <v>10.17</v>
          </cell>
          <cell r="K1001">
            <v>48.24</v>
          </cell>
          <cell r="L1001">
            <v>0</v>
          </cell>
          <cell r="M1001">
            <v>10.16469</v>
          </cell>
          <cell r="N1001">
            <v>48.234690000000001</v>
          </cell>
        </row>
        <row r="1002">
          <cell r="B1002" t="str">
            <v>2 S 04 510 02</v>
          </cell>
          <cell r="C1002" t="str">
            <v>Dreno sub-superficial - DSS 02</v>
          </cell>
          <cell r="D1002" t="str">
            <v>m</v>
          </cell>
          <cell r="E1002" t="str">
            <v>19,80</v>
          </cell>
          <cell r="F1002" t="str">
            <v>5,29</v>
          </cell>
          <cell r="G1002" t="str">
            <v>25,08</v>
          </cell>
          <cell r="H1002">
            <v>0</v>
          </cell>
          <cell r="I1002">
            <v>19.8</v>
          </cell>
          <cell r="J1002">
            <v>5.29</v>
          </cell>
          <cell r="K1002">
            <v>25.08</v>
          </cell>
          <cell r="L1002">
            <v>0</v>
          </cell>
          <cell r="M1002">
            <v>5.2866000000000009</v>
          </cell>
          <cell r="N1002">
            <v>25.086600000000001</v>
          </cell>
        </row>
        <row r="1003">
          <cell r="B1003" t="str">
            <v>2 S 04 510 03</v>
          </cell>
          <cell r="C1003" t="str">
            <v>Dreno sub-superficial - DSS 03</v>
          </cell>
          <cell r="D1003" t="str">
            <v>m</v>
          </cell>
          <cell r="E1003" t="str">
            <v>8,67</v>
          </cell>
          <cell r="F1003" t="str">
            <v>2,32</v>
          </cell>
          <cell r="G1003" t="str">
            <v>10,99</v>
          </cell>
          <cell r="H1003">
            <v>0</v>
          </cell>
          <cell r="I1003">
            <v>8.67</v>
          </cell>
          <cell r="J1003">
            <v>2.3199999999999998</v>
          </cell>
          <cell r="K1003">
            <v>10.99</v>
          </cell>
          <cell r="L1003">
            <v>0</v>
          </cell>
          <cell r="M1003">
            <v>2.3148900000000001</v>
          </cell>
          <cell r="N1003">
            <v>10.98489</v>
          </cell>
        </row>
        <row r="1004">
          <cell r="B1004" t="str">
            <v>2 S 04 510 04</v>
          </cell>
          <cell r="C1004" t="str">
            <v>Dreno sub-superficial - DSS 04</v>
          </cell>
          <cell r="D1004" t="str">
            <v>m</v>
          </cell>
          <cell r="E1004" t="str">
            <v>56,24</v>
          </cell>
          <cell r="F1004" t="str">
            <v>15,02</v>
          </cell>
          <cell r="G1004" t="str">
            <v>71,26</v>
          </cell>
          <cell r="H1004">
            <v>0</v>
          </cell>
          <cell r="I1004">
            <v>56.24</v>
          </cell>
          <cell r="J1004">
            <v>15.02</v>
          </cell>
          <cell r="K1004">
            <v>71.260000000000005</v>
          </cell>
          <cell r="L1004">
            <v>0</v>
          </cell>
          <cell r="M1004">
            <v>15.016080000000001</v>
          </cell>
          <cell r="N1004">
            <v>71.256079999999997</v>
          </cell>
        </row>
        <row r="1005">
          <cell r="B1005" t="str">
            <v>2 S 04 510 05</v>
          </cell>
          <cell r="C1005" t="str">
            <v>Dreno PEAD subsuperficial - DSS 01</v>
          </cell>
          <cell r="D1005" t="str">
            <v>m</v>
          </cell>
          <cell r="E1005" t="str">
            <v>26,69</v>
          </cell>
          <cell r="F1005" t="str">
            <v>7,13</v>
          </cell>
          <cell r="G1005" t="str">
            <v>33,82</v>
          </cell>
          <cell r="H1005">
            <v>0</v>
          </cell>
          <cell r="I1005">
            <v>26.69</v>
          </cell>
          <cell r="J1005">
            <v>7.13</v>
          </cell>
          <cell r="K1005">
            <v>33.82</v>
          </cell>
          <cell r="L1005">
            <v>0</v>
          </cell>
          <cell r="M1005">
            <v>7.1262300000000005</v>
          </cell>
          <cell r="N1005">
            <v>33.816230000000004</v>
          </cell>
        </row>
        <row r="1006">
          <cell r="B1006" t="str">
            <v>2 S 04 510 06</v>
          </cell>
          <cell r="C1006" t="str">
            <v>Dreno PEAD subsuperficial - DSS 04</v>
          </cell>
          <cell r="D1006" t="str">
            <v>m</v>
          </cell>
          <cell r="E1006" t="str">
            <v>39,15</v>
          </cell>
          <cell r="F1006" t="str">
            <v>10,45</v>
          </cell>
          <cell r="G1006" t="str">
            <v>49,60</v>
          </cell>
          <cell r="H1006">
            <v>0</v>
          </cell>
          <cell r="I1006">
            <v>39.15</v>
          </cell>
          <cell r="J1006">
            <v>10.45</v>
          </cell>
          <cell r="K1006">
            <v>49.6</v>
          </cell>
          <cell r="L1006">
            <v>0</v>
          </cell>
          <cell r="M1006">
            <v>10.453050000000001</v>
          </cell>
          <cell r="N1006">
            <v>49.603049999999996</v>
          </cell>
        </row>
        <row r="1007">
          <cell r="B1007" t="str">
            <v>2 S 04 510 51</v>
          </cell>
          <cell r="C1007" t="str">
            <v>Dreno sub-superficial - DSS 01 AC</v>
          </cell>
          <cell r="D1007" t="str">
            <v>m</v>
          </cell>
          <cell r="E1007" t="str">
            <v>46,31</v>
          </cell>
          <cell r="F1007" t="str">
            <v>12,36</v>
          </cell>
          <cell r="G1007" t="str">
            <v>58,67</v>
          </cell>
          <cell r="H1007">
            <v>0</v>
          </cell>
          <cell r="I1007">
            <v>46.31</v>
          </cell>
          <cell r="J1007">
            <v>12.36</v>
          </cell>
          <cell r="K1007">
            <v>58.67</v>
          </cell>
          <cell r="L1007">
            <v>0</v>
          </cell>
          <cell r="M1007">
            <v>12.364770000000002</v>
          </cell>
          <cell r="N1007">
            <v>58.674770000000002</v>
          </cell>
        </row>
        <row r="1008">
          <cell r="B1008" t="str">
            <v>2 S 04 510 52</v>
          </cell>
          <cell r="C1008" t="str">
            <v>Dreno sub-superficial - DSS 02 BC</v>
          </cell>
          <cell r="D1008" t="str">
            <v>m</v>
          </cell>
          <cell r="E1008" t="str">
            <v>24,35</v>
          </cell>
          <cell r="F1008" t="str">
            <v>6,50</v>
          </cell>
          <cell r="G1008" t="str">
            <v>30,86</v>
          </cell>
          <cell r="H1008">
            <v>0</v>
          </cell>
          <cell r="I1008">
            <v>24.35</v>
          </cell>
          <cell r="J1008">
            <v>6.5</v>
          </cell>
          <cell r="K1008">
            <v>30.86</v>
          </cell>
          <cell r="L1008">
            <v>0</v>
          </cell>
          <cell r="M1008">
            <v>6.5014500000000011</v>
          </cell>
          <cell r="N1008">
            <v>30.851450000000003</v>
          </cell>
        </row>
        <row r="1009">
          <cell r="B1009" t="str">
            <v>2 S 04 510 53</v>
          </cell>
          <cell r="C1009" t="str">
            <v>Dreno sub-superficial - DSS 03 BC</v>
          </cell>
          <cell r="D1009" t="str">
            <v>m</v>
          </cell>
          <cell r="E1009" t="str">
            <v>13,23</v>
          </cell>
          <cell r="F1009" t="str">
            <v>3,53</v>
          </cell>
          <cell r="G1009" t="str">
            <v>16,76</v>
          </cell>
          <cell r="H1009">
            <v>0</v>
          </cell>
          <cell r="I1009">
            <v>13.23</v>
          </cell>
          <cell r="J1009">
            <v>3.53</v>
          </cell>
          <cell r="K1009">
            <v>16.760000000000002</v>
          </cell>
          <cell r="L1009">
            <v>0</v>
          </cell>
          <cell r="M1009">
            <v>3.5324100000000005</v>
          </cell>
          <cell r="N1009">
            <v>16.762410000000003</v>
          </cell>
        </row>
        <row r="1010">
          <cell r="B1010" t="str">
            <v>2 S 04 510 54</v>
          </cell>
          <cell r="C1010" t="str">
            <v>Dreno sub-superficial - DSS 04 BC</v>
          </cell>
          <cell r="D1010" t="str">
            <v>m</v>
          </cell>
          <cell r="E1010" t="str">
            <v>60,80</v>
          </cell>
          <cell r="F1010" t="str">
            <v>16,23</v>
          </cell>
          <cell r="G1010" t="str">
            <v>77,03</v>
          </cell>
          <cell r="H1010">
            <v>0</v>
          </cell>
          <cell r="I1010">
            <v>60.8</v>
          </cell>
          <cell r="J1010">
            <v>16.23</v>
          </cell>
          <cell r="K1010">
            <v>77.03</v>
          </cell>
          <cell r="L1010">
            <v>0</v>
          </cell>
          <cell r="M1010">
            <v>16.233599999999999</v>
          </cell>
          <cell r="N1010">
            <v>77.033599999999993</v>
          </cell>
        </row>
        <row r="1011">
          <cell r="B1011" t="str">
            <v>2 S 04 510 55</v>
          </cell>
          <cell r="C1011" t="str">
            <v>Dreno PEAD subsuperficial - DSS 01 AC</v>
          </cell>
          <cell r="D1011" t="str">
            <v>m</v>
          </cell>
          <cell r="E1011" t="str">
            <v>34,41</v>
          </cell>
          <cell r="F1011" t="str">
            <v>9,19</v>
          </cell>
          <cell r="G1011" t="str">
            <v>43,60</v>
          </cell>
          <cell r="H1011">
            <v>0</v>
          </cell>
          <cell r="I1011">
            <v>34.409999999999997</v>
          </cell>
          <cell r="J1011">
            <v>9.19</v>
          </cell>
          <cell r="K1011">
            <v>43.6</v>
          </cell>
          <cell r="L1011">
            <v>0</v>
          </cell>
          <cell r="M1011">
            <v>9.1874699999999994</v>
          </cell>
          <cell r="N1011">
            <v>43.597469999999994</v>
          </cell>
        </row>
        <row r="1012">
          <cell r="B1012" t="str">
            <v>2 S 04 510 56</v>
          </cell>
          <cell r="C1012" t="str">
            <v>Dreno PEAD subsuperficial - DSS 04 BC</v>
          </cell>
          <cell r="D1012" t="str">
            <v>m</v>
          </cell>
          <cell r="E1012" t="str">
            <v>43,42</v>
          </cell>
          <cell r="F1012" t="str">
            <v>11,59</v>
          </cell>
          <cell r="G1012" t="str">
            <v>55,02</v>
          </cell>
          <cell r="H1012">
            <v>0</v>
          </cell>
          <cell r="I1012">
            <v>43.42</v>
          </cell>
          <cell r="J1012">
            <v>11.59</v>
          </cell>
          <cell r="K1012">
            <v>55.02</v>
          </cell>
          <cell r="L1012">
            <v>0</v>
          </cell>
          <cell r="M1012">
            <v>11.593140000000002</v>
          </cell>
          <cell r="N1012">
            <v>55.013140000000007</v>
          </cell>
        </row>
        <row r="1013">
          <cell r="B1013" t="str">
            <v>2 S 04 511 01</v>
          </cell>
          <cell r="C1013" t="str">
            <v>Boca saída p/dreno sub-superficial - BSD 03</v>
          </cell>
          <cell r="D1013" t="str">
            <v>und</v>
          </cell>
          <cell r="E1013" t="str">
            <v>50,72</v>
          </cell>
          <cell r="F1013" t="str">
            <v>13,54</v>
          </cell>
          <cell r="G1013" t="str">
            <v>64,27</v>
          </cell>
          <cell r="H1013">
            <v>0</v>
          </cell>
          <cell r="I1013">
            <v>50.72</v>
          </cell>
          <cell r="J1013">
            <v>13.54</v>
          </cell>
          <cell r="K1013">
            <v>64.27</v>
          </cell>
          <cell r="L1013">
            <v>0</v>
          </cell>
          <cell r="M1013">
            <v>13.54224</v>
          </cell>
          <cell r="N1013">
            <v>64.262239999999991</v>
          </cell>
        </row>
        <row r="1014">
          <cell r="B1014" t="str">
            <v>2 S 04 511 51</v>
          </cell>
          <cell r="C1014" t="str">
            <v>Boca de saída p/dreno sub-superficial-BSD 03 AC/BC</v>
          </cell>
          <cell r="D1014" t="str">
            <v>und</v>
          </cell>
          <cell r="E1014" t="str">
            <v>55,77</v>
          </cell>
          <cell r="F1014" t="str">
            <v>14,89</v>
          </cell>
          <cell r="G1014" t="str">
            <v>70,66</v>
          </cell>
          <cell r="H1014">
            <v>0</v>
          </cell>
          <cell r="I1014">
            <v>55.77</v>
          </cell>
          <cell r="J1014">
            <v>14.89</v>
          </cell>
          <cell r="K1014">
            <v>70.66</v>
          </cell>
          <cell r="L1014">
            <v>0</v>
          </cell>
          <cell r="M1014">
            <v>14.890590000000001</v>
          </cell>
          <cell r="N1014">
            <v>70.660589999999999</v>
          </cell>
        </row>
        <row r="1015">
          <cell r="B1015" t="str">
            <v>2 S 04 520 01</v>
          </cell>
          <cell r="C1015" t="str">
            <v>Dreno sub-horizontal - DSH 01</v>
          </cell>
          <cell r="D1015" t="str">
            <v>m</v>
          </cell>
          <cell r="E1015" t="str">
            <v>57,10</v>
          </cell>
          <cell r="F1015" t="str">
            <v>15,25</v>
          </cell>
          <cell r="G1015" t="str">
            <v>72,35</v>
          </cell>
          <cell r="H1015">
            <v>0</v>
          </cell>
          <cell r="I1015">
            <v>57.1</v>
          </cell>
          <cell r="J1015">
            <v>15.25</v>
          </cell>
          <cell r="K1015">
            <v>72.349999999999994</v>
          </cell>
          <cell r="L1015">
            <v>0</v>
          </cell>
          <cell r="M1015">
            <v>15.245700000000001</v>
          </cell>
          <cell r="N1015">
            <v>72.345700000000008</v>
          </cell>
        </row>
        <row r="1016">
          <cell r="B1016" t="str">
            <v>2 S 04 520 51</v>
          </cell>
          <cell r="C1016" t="str">
            <v>Dreno sub-horizontal - DSH 01</v>
          </cell>
          <cell r="D1016" t="str">
            <v>m</v>
          </cell>
          <cell r="E1016" t="str">
            <v>57,10</v>
          </cell>
          <cell r="F1016" t="str">
            <v>15,25</v>
          </cell>
          <cell r="G1016" t="str">
            <v>72,35</v>
          </cell>
          <cell r="H1016">
            <v>0</v>
          </cell>
          <cell r="I1016">
            <v>57.1</v>
          </cell>
          <cell r="J1016">
            <v>15.25</v>
          </cell>
          <cell r="K1016">
            <v>72.349999999999994</v>
          </cell>
          <cell r="L1016">
            <v>0</v>
          </cell>
          <cell r="M1016">
            <v>15.245700000000001</v>
          </cell>
          <cell r="N1016">
            <v>72.345700000000008</v>
          </cell>
        </row>
        <row r="1017">
          <cell r="B1017" t="str">
            <v>2 S 04 521 01</v>
          </cell>
          <cell r="C1017" t="str">
            <v>Boca saída p/dreno sub-horizontal - BSD 04</v>
          </cell>
          <cell r="D1017" t="str">
            <v>und</v>
          </cell>
          <cell r="E1017" t="str">
            <v>13,85</v>
          </cell>
          <cell r="F1017" t="str">
            <v>3,70</v>
          </cell>
          <cell r="G1017" t="str">
            <v>17,55</v>
          </cell>
          <cell r="H1017">
            <v>0</v>
          </cell>
          <cell r="I1017">
            <v>13.85</v>
          </cell>
          <cell r="J1017">
            <v>3.7</v>
          </cell>
          <cell r="K1017">
            <v>17.55</v>
          </cell>
          <cell r="L1017">
            <v>0</v>
          </cell>
          <cell r="M1017">
            <v>3.6979500000000001</v>
          </cell>
          <cell r="N1017">
            <v>17.54795</v>
          </cell>
        </row>
        <row r="1018">
          <cell r="B1018" t="str">
            <v>2 S 04 521 51</v>
          </cell>
          <cell r="C1018" t="str">
            <v>Boca de saída p/dreno sub-superficial-BSD 04 AC/BC</v>
          </cell>
          <cell r="D1018" t="str">
            <v>und</v>
          </cell>
          <cell r="E1018" t="str">
            <v>15,01</v>
          </cell>
          <cell r="F1018" t="str">
            <v>4,01</v>
          </cell>
          <cell r="G1018" t="str">
            <v>19,02</v>
          </cell>
          <cell r="H1018">
            <v>0</v>
          </cell>
          <cell r="I1018">
            <v>15.01</v>
          </cell>
          <cell r="J1018">
            <v>4.01</v>
          </cell>
          <cell r="K1018">
            <v>19.02</v>
          </cell>
          <cell r="L1018">
            <v>0</v>
          </cell>
          <cell r="M1018">
            <v>4.0076700000000001</v>
          </cell>
          <cell r="N1018">
            <v>19.017669999999999</v>
          </cell>
        </row>
        <row r="1019">
          <cell r="B1019" t="str">
            <v>2 S 04 900 01</v>
          </cell>
          <cell r="C1019" t="str">
            <v>Sarjeta triangular de concreto - STC 01</v>
          </cell>
          <cell r="D1019" t="str">
            <v>m</v>
          </cell>
          <cell r="E1019" t="str">
            <v>49,91</v>
          </cell>
          <cell r="F1019" t="str">
            <v>13,33</v>
          </cell>
          <cell r="G1019" t="str">
            <v>63,24</v>
          </cell>
          <cell r="H1019">
            <v>0</v>
          </cell>
          <cell r="I1019">
            <v>49.91</v>
          </cell>
          <cell r="J1019">
            <v>13.33</v>
          </cell>
          <cell r="K1019">
            <v>63.24</v>
          </cell>
          <cell r="L1019">
            <v>0</v>
          </cell>
          <cell r="M1019">
            <v>13.32597</v>
          </cell>
          <cell r="N1019">
            <v>63.235969999999995</v>
          </cell>
        </row>
        <row r="1020">
          <cell r="B1020" t="str">
            <v>2 S 04 900 02</v>
          </cell>
          <cell r="C1020" t="str">
            <v>Sarjeta triangular de concreto - STC 02</v>
          </cell>
          <cell r="D1020" t="str">
            <v>m</v>
          </cell>
          <cell r="E1020" t="str">
            <v>34,79</v>
          </cell>
          <cell r="F1020" t="str">
            <v>9,29</v>
          </cell>
          <cell r="G1020" t="str">
            <v>44,08</v>
          </cell>
          <cell r="H1020">
            <v>0</v>
          </cell>
          <cell r="I1020">
            <v>34.79</v>
          </cell>
          <cell r="J1020">
            <v>9.2899999999999991</v>
          </cell>
          <cell r="K1020">
            <v>44.08</v>
          </cell>
          <cell r="L1020">
            <v>0</v>
          </cell>
          <cell r="M1020">
            <v>9.2889300000000006</v>
          </cell>
          <cell r="N1020">
            <v>44.07893</v>
          </cell>
        </row>
        <row r="1021">
          <cell r="B1021" t="str">
            <v>2 S 04 900 03</v>
          </cell>
          <cell r="C1021" t="str">
            <v>Sarjeta triangular de concreto - STC 03</v>
          </cell>
          <cell r="D1021" t="str">
            <v>m</v>
          </cell>
          <cell r="E1021" t="str">
            <v>30,04</v>
          </cell>
          <cell r="F1021" t="str">
            <v>8,02</v>
          </cell>
          <cell r="G1021" t="str">
            <v>38,07</v>
          </cell>
          <cell r="H1021">
            <v>0</v>
          </cell>
          <cell r="I1021">
            <v>30.04</v>
          </cell>
          <cell r="J1021">
            <v>8.02</v>
          </cell>
          <cell r="K1021">
            <v>38.07</v>
          </cell>
          <cell r="L1021">
            <v>0</v>
          </cell>
          <cell r="M1021">
            <v>8.0206800000000005</v>
          </cell>
          <cell r="N1021">
            <v>38.060679999999998</v>
          </cell>
        </row>
        <row r="1022">
          <cell r="B1022" t="str">
            <v>2 S 04 900 04</v>
          </cell>
          <cell r="C1022" t="str">
            <v>Sarjeta triangular de concreto - STC 04</v>
          </cell>
          <cell r="D1022" t="str">
            <v>m</v>
          </cell>
          <cell r="E1022" t="str">
            <v>24,10</v>
          </cell>
          <cell r="F1022" t="str">
            <v>6,44</v>
          </cell>
          <cell r="G1022" t="str">
            <v>30,54</v>
          </cell>
          <cell r="H1022">
            <v>0</v>
          </cell>
          <cell r="I1022">
            <v>24.1</v>
          </cell>
          <cell r="J1022">
            <v>6.44</v>
          </cell>
          <cell r="K1022">
            <v>30.54</v>
          </cell>
          <cell r="L1022">
            <v>0</v>
          </cell>
          <cell r="M1022">
            <v>6.4347000000000003</v>
          </cell>
          <cell r="N1022">
            <v>30.534700000000001</v>
          </cell>
        </row>
        <row r="1023">
          <cell r="B1023" t="str">
            <v>2 S 04 900 05</v>
          </cell>
          <cell r="C1023" t="str">
            <v>Sarjeta triangular de concreto - STC 05</v>
          </cell>
          <cell r="D1023" t="str">
            <v>m</v>
          </cell>
          <cell r="E1023" t="str">
            <v>37,64</v>
          </cell>
          <cell r="F1023" t="str">
            <v>10,05</v>
          </cell>
          <cell r="G1023" t="str">
            <v>47,69</v>
          </cell>
          <cell r="H1023">
            <v>0</v>
          </cell>
          <cell r="I1023">
            <v>37.64</v>
          </cell>
          <cell r="J1023">
            <v>10.050000000000001</v>
          </cell>
          <cell r="K1023">
            <v>47.69</v>
          </cell>
          <cell r="L1023">
            <v>0</v>
          </cell>
          <cell r="M1023">
            <v>10.04988</v>
          </cell>
          <cell r="N1023">
            <v>47.689880000000002</v>
          </cell>
        </row>
        <row r="1024">
          <cell r="B1024" t="str">
            <v>2 S 04 900 06</v>
          </cell>
          <cell r="C1024" t="str">
            <v>Sarjeta triangular de concreto - STC 06</v>
          </cell>
          <cell r="D1024" t="str">
            <v>m</v>
          </cell>
          <cell r="E1024" t="str">
            <v>26,91</v>
          </cell>
          <cell r="F1024" t="str">
            <v>7,18</v>
          </cell>
          <cell r="G1024" t="str">
            <v>34,09</v>
          </cell>
          <cell r="H1024">
            <v>0</v>
          </cell>
          <cell r="I1024">
            <v>26.91</v>
          </cell>
          <cell r="J1024">
            <v>7.18</v>
          </cell>
          <cell r="K1024">
            <v>34.090000000000003</v>
          </cell>
          <cell r="L1024">
            <v>0</v>
          </cell>
          <cell r="M1024">
            <v>7.1849700000000007</v>
          </cell>
          <cell r="N1024">
            <v>34.094970000000004</v>
          </cell>
        </row>
        <row r="1025">
          <cell r="B1025" t="str">
            <v>2 S 04 900 07</v>
          </cell>
          <cell r="C1025" t="str">
            <v>Sarjeta triangular de concreto - STC 07</v>
          </cell>
          <cell r="D1025" t="str">
            <v>m</v>
          </cell>
          <cell r="E1025" t="str">
            <v>23,16</v>
          </cell>
          <cell r="F1025" t="str">
            <v>6,18</v>
          </cell>
          <cell r="G1025" t="str">
            <v>29,34</v>
          </cell>
          <cell r="H1025">
            <v>0</v>
          </cell>
          <cell r="I1025">
            <v>23.16</v>
          </cell>
          <cell r="J1025">
            <v>6.18</v>
          </cell>
          <cell r="K1025">
            <v>29.34</v>
          </cell>
          <cell r="L1025">
            <v>0</v>
          </cell>
          <cell r="M1025">
            <v>6.1837200000000001</v>
          </cell>
          <cell r="N1025">
            <v>29.343720000000001</v>
          </cell>
        </row>
        <row r="1026">
          <cell r="B1026" t="str">
            <v>2 S 04 900 08</v>
          </cell>
          <cell r="C1026" t="str">
            <v>Sarjeta triangular de concreto - STC 08</v>
          </cell>
          <cell r="D1026" t="str">
            <v>m</v>
          </cell>
          <cell r="E1026" t="str">
            <v>19,18</v>
          </cell>
          <cell r="F1026" t="str">
            <v>5,12</v>
          </cell>
          <cell r="G1026" t="str">
            <v>24,31</v>
          </cell>
          <cell r="H1026">
            <v>0</v>
          </cell>
          <cell r="I1026">
            <v>19.18</v>
          </cell>
          <cell r="J1026">
            <v>5.12</v>
          </cell>
          <cell r="K1026">
            <v>24.31</v>
          </cell>
          <cell r="L1026">
            <v>0</v>
          </cell>
          <cell r="M1026">
            <v>5.1210599999999999</v>
          </cell>
          <cell r="N1026">
            <v>24.30106</v>
          </cell>
        </row>
        <row r="1027">
          <cell r="B1027" t="str">
            <v>2 S 04 900 21</v>
          </cell>
          <cell r="C1027" t="str">
            <v>Sarjeta canteiro central concreto - SCC 01</v>
          </cell>
          <cell r="D1027" t="str">
            <v>m</v>
          </cell>
          <cell r="E1027" t="str">
            <v>29,67</v>
          </cell>
          <cell r="F1027" t="str">
            <v>7,92</v>
          </cell>
          <cell r="G1027" t="str">
            <v>37,59</v>
          </cell>
          <cell r="H1027">
            <v>0</v>
          </cell>
          <cell r="I1027">
            <v>29.67</v>
          </cell>
          <cell r="J1027">
            <v>7.92</v>
          </cell>
          <cell r="K1027">
            <v>37.590000000000003</v>
          </cell>
          <cell r="L1027">
            <v>0</v>
          </cell>
          <cell r="M1027">
            <v>7.9218900000000012</v>
          </cell>
          <cell r="N1027">
            <v>37.591890000000006</v>
          </cell>
        </row>
        <row r="1028">
          <cell r="B1028" t="str">
            <v>2 S 04 900 22</v>
          </cell>
          <cell r="C1028" t="str">
            <v>Sarjeta canteiro central concreto - SCC 02</v>
          </cell>
          <cell r="D1028" t="str">
            <v>m</v>
          </cell>
          <cell r="E1028" t="str">
            <v>39,39</v>
          </cell>
          <cell r="F1028" t="str">
            <v>10,52</v>
          </cell>
          <cell r="G1028" t="str">
            <v>49,91</v>
          </cell>
          <cell r="H1028">
            <v>0</v>
          </cell>
          <cell r="I1028">
            <v>39.39</v>
          </cell>
          <cell r="J1028">
            <v>10.52</v>
          </cell>
          <cell r="K1028">
            <v>49.91</v>
          </cell>
          <cell r="L1028">
            <v>0</v>
          </cell>
          <cell r="M1028">
            <v>10.51713</v>
          </cell>
          <cell r="N1028">
            <v>49.907130000000002</v>
          </cell>
        </row>
        <row r="1029">
          <cell r="B1029" t="str">
            <v>2 S 04 900 31</v>
          </cell>
          <cell r="C1029" t="str">
            <v>Sarjeta triangular de grama - STG 01</v>
          </cell>
          <cell r="D1029" t="str">
            <v>m</v>
          </cell>
          <cell r="E1029" t="str">
            <v>28,41</v>
          </cell>
          <cell r="F1029" t="str">
            <v>7,59</v>
          </cell>
          <cell r="G1029" t="str">
            <v>35,99</v>
          </cell>
          <cell r="H1029">
            <v>0</v>
          </cell>
          <cell r="I1029">
            <v>28.41</v>
          </cell>
          <cell r="J1029">
            <v>7.59</v>
          </cell>
          <cell r="K1029">
            <v>35.99</v>
          </cell>
          <cell r="L1029">
            <v>0</v>
          </cell>
          <cell r="M1029">
            <v>7.5854700000000008</v>
          </cell>
          <cell r="N1029">
            <v>35.995469999999997</v>
          </cell>
        </row>
        <row r="1030">
          <cell r="B1030" t="str">
            <v>2 S 04 900 32</v>
          </cell>
          <cell r="C1030" t="str">
            <v>Sarjeta triangular de grama - STG 02</v>
          </cell>
          <cell r="D1030" t="str">
            <v>m</v>
          </cell>
          <cell r="E1030" t="str">
            <v>23,48</v>
          </cell>
          <cell r="F1030" t="str">
            <v>6,27</v>
          </cell>
          <cell r="G1030" t="str">
            <v>29,75</v>
          </cell>
          <cell r="H1030">
            <v>0</v>
          </cell>
          <cell r="I1030">
            <v>23.48</v>
          </cell>
          <cell r="J1030">
            <v>6.27</v>
          </cell>
          <cell r="K1030">
            <v>29.75</v>
          </cell>
          <cell r="L1030">
            <v>0</v>
          </cell>
          <cell r="M1030">
            <v>6.2691600000000003</v>
          </cell>
          <cell r="N1030">
            <v>29.74916</v>
          </cell>
        </row>
        <row r="1031">
          <cell r="B1031" t="str">
            <v>2 S 04 900 33</v>
          </cell>
          <cell r="C1031" t="str">
            <v>Sarjeta triangular de grama - STG 03</v>
          </cell>
          <cell r="D1031" t="str">
            <v>m</v>
          </cell>
          <cell r="E1031" t="str">
            <v>20,19</v>
          </cell>
          <cell r="F1031" t="str">
            <v>5,39</v>
          </cell>
          <cell r="G1031" t="str">
            <v>25,58</v>
          </cell>
          <cell r="H1031">
            <v>0</v>
          </cell>
          <cell r="I1031">
            <v>20.190000000000001</v>
          </cell>
          <cell r="J1031">
            <v>5.39</v>
          </cell>
          <cell r="K1031">
            <v>25.58</v>
          </cell>
          <cell r="L1031">
            <v>0</v>
          </cell>
          <cell r="M1031">
            <v>5.3907300000000005</v>
          </cell>
          <cell r="N1031">
            <v>25.580730000000003</v>
          </cell>
        </row>
        <row r="1032">
          <cell r="B1032" t="str">
            <v>2 S 04 900 34</v>
          </cell>
          <cell r="C1032" t="str">
            <v>Sarjeta triangular de grama - STG 04</v>
          </cell>
          <cell r="D1032" t="str">
            <v>m</v>
          </cell>
          <cell r="E1032" t="str">
            <v>15,32</v>
          </cell>
          <cell r="F1032" t="str">
            <v>4,09</v>
          </cell>
          <cell r="G1032" t="str">
            <v>19,41</v>
          </cell>
          <cell r="H1032">
            <v>0</v>
          </cell>
          <cell r="I1032">
            <v>15.32</v>
          </cell>
          <cell r="J1032">
            <v>4.09</v>
          </cell>
          <cell r="K1032">
            <v>19.41</v>
          </cell>
          <cell r="L1032">
            <v>0</v>
          </cell>
          <cell r="M1032">
            <v>4.0904400000000001</v>
          </cell>
          <cell r="N1032">
            <v>19.410440000000001</v>
          </cell>
        </row>
        <row r="1033">
          <cell r="B1033" t="str">
            <v>2 S 04 900 41</v>
          </cell>
          <cell r="C1033" t="str">
            <v>Sarjeta triangular não revestida - STT 01</v>
          </cell>
          <cell r="D1033" t="str">
            <v>m</v>
          </cell>
          <cell r="E1033" t="str">
            <v>15,57</v>
          </cell>
          <cell r="F1033" t="str">
            <v>4,16</v>
          </cell>
          <cell r="G1033" t="str">
            <v>19,73</v>
          </cell>
          <cell r="H1033">
            <v>0</v>
          </cell>
          <cell r="I1033">
            <v>15.57</v>
          </cell>
          <cell r="J1033">
            <v>4.16</v>
          </cell>
          <cell r="K1033">
            <v>19.73</v>
          </cell>
          <cell r="L1033">
            <v>0</v>
          </cell>
          <cell r="M1033">
            <v>4.1571899999999999</v>
          </cell>
          <cell r="N1033">
            <v>19.72719</v>
          </cell>
        </row>
        <row r="1034">
          <cell r="B1034" t="str">
            <v>2 S 04 900 42</v>
          </cell>
          <cell r="C1034" t="str">
            <v>Sarjeta triangular não revestida - STT 02</v>
          </cell>
          <cell r="D1034" t="str">
            <v>m</v>
          </cell>
          <cell r="E1034" t="str">
            <v>13,06</v>
          </cell>
          <cell r="F1034" t="str">
            <v>3,49</v>
          </cell>
          <cell r="G1034" t="str">
            <v>16,54</v>
          </cell>
          <cell r="H1034">
            <v>0</v>
          </cell>
          <cell r="I1034">
            <v>13.06</v>
          </cell>
          <cell r="J1034">
            <v>3.49</v>
          </cell>
          <cell r="K1034">
            <v>16.54</v>
          </cell>
          <cell r="L1034">
            <v>0</v>
          </cell>
          <cell r="M1034">
            <v>3.4870200000000002</v>
          </cell>
          <cell r="N1034">
            <v>16.54702</v>
          </cell>
        </row>
        <row r="1035">
          <cell r="B1035" t="str">
            <v>2 S 04 900 43</v>
          </cell>
          <cell r="C1035" t="str">
            <v>Sarjeta triangular não revestida - STT 03</v>
          </cell>
          <cell r="D1035" t="str">
            <v>m</v>
          </cell>
          <cell r="E1035" t="str">
            <v>10,99</v>
          </cell>
          <cell r="F1035" t="str">
            <v>2,93</v>
          </cell>
          <cell r="G1035" t="str">
            <v>13,92</v>
          </cell>
          <cell r="H1035">
            <v>0</v>
          </cell>
          <cell r="I1035">
            <v>10.99</v>
          </cell>
          <cell r="J1035">
            <v>2.93</v>
          </cell>
          <cell r="K1035">
            <v>13.92</v>
          </cell>
          <cell r="L1035">
            <v>0</v>
          </cell>
          <cell r="M1035">
            <v>2.9343300000000001</v>
          </cell>
          <cell r="N1035">
            <v>13.924330000000001</v>
          </cell>
        </row>
        <row r="1036">
          <cell r="B1036" t="str">
            <v>2 S 04 900 44</v>
          </cell>
          <cell r="C1036" t="str">
            <v>Sarjeta triangular não revestida - STT 04</v>
          </cell>
          <cell r="D1036" t="str">
            <v>m</v>
          </cell>
          <cell r="E1036" t="str">
            <v>7,89</v>
          </cell>
          <cell r="F1036" t="str">
            <v>2,11</v>
          </cell>
          <cell r="G1036" t="str">
            <v>10,00</v>
          </cell>
          <cell r="H1036">
            <v>0</v>
          </cell>
          <cell r="I1036">
            <v>7.89</v>
          </cell>
          <cell r="J1036">
            <v>2.11</v>
          </cell>
          <cell r="K1036">
            <v>10</v>
          </cell>
          <cell r="L1036">
            <v>0</v>
          </cell>
          <cell r="M1036">
            <v>2.10663</v>
          </cell>
          <cell r="N1036">
            <v>9.9966299999999997</v>
          </cell>
        </row>
        <row r="1037">
          <cell r="B1037" t="str">
            <v>2 S 04 900 51</v>
          </cell>
          <cell r="C1037" t="str">
            <v>Sarjeta triangular de concreto - STC 01 AC/BC</v>
          </cell>
          <cell r="D1037" t="str">
            <v>m</v>
          </cell>
          <cell r="E1037" t="str">
            <v>56,17</v>
          </cell>
          <cell r="F1037" t="str">
            <v>15,00</v>
          </cell>
          <cell r="G1037" t="str">
            <v>71,17</v>
          </cell>
          <cell r="H1037">
            <v>0</v>
          </cell>
          <cell r="I1037">
            <v>56.17</v>
          </cell>
          <cell r="J1037">
            <v>15</v>
          </cell>
          <cell r="K1037">
            <v>71.17</v>
          </cell>
          <cell r="L1037">
            <v>0</v>
          </cell>
          <cell r="M1037">
            <v>14.997390000000001</v>
          </cell>
          <cell r="N1037">
            <v>71.167389999999997</v>
          </cell>
        </row>
        <row r="1038">
          <cell r="B1038" t="str">
            <v>2 S 04 900 52</v>
          </cell>
          <cell r="C1038" t="str">
            <v>Sarjeta triangular de concreto - STC 02 AC/BC</v>
          </cell>
          <cell r="D1038" t="str">
            <v>m</v>
          </cell>
          <cell r="E1038" t="str">
            <v>38,79</v>
          </cell>
          <cell r="F1038" t="str">
            <v>10,36</v>
          </cell>
          <cell r="G1038" t="str">
            <v>49,14</v>
          </cell>
          <cell r="H1038">
            <v>0</v>
          </cell>
          <cell r="I1038">
            <v>38.79</v>
          </cell>
          <cell r="J1038">
            <v>10.36</v>
          </cell>
          <cell r="K1038">
            <v>49.14</v>
          </cell>
          <cell r="L1038">
            <v>0</v>
          </cell>
          <cell r="M1038">
            <v>10.35693</v>
          </cell>
          <cell r="N1038">
            <v>49.146929999999998</v>
          </cell>
        </row>
        <row r="1039">
          <cell r="B1039" t="str">
            <v>2 S 04 900 53</v>
          </cell>
          <cell r="C1039" t="str">
            <v>Sarjeta triangular de concreto - STC 03 AC/BC</v>
          </cell>
          <cell r="D1039" t="str">
            <v>m</v>
          </cell>
          <cell r="E1039" t="str">
            <v>33,51</v>
          </cell>
          <cell r="F1039" t="str">
            <v>8,95</v>
          </cell>
          <cell r="G1039" t="str">
            <v>42,46</v>
          </cell>
          <cell r="H1039">
            <v>0</v>
          </cell>
          <cell r="I1039">
            <v>33.51</v>
          </cell>
          <cell r="J1039">
            <v>8.9499999999999993</v>
          </cell>
          <cell r="K1039">
            <v>42.46</v>
          </cell>
          <cell r="L1039">
            <v>0</v>
          </cell>
          <cell r="M1039">
            <v>8.9471699999999998</v>
          </cell>
          <cell r="N1039">
            <v>42.457169999999998</v>
          </cell>
        </row>
        <row r="1040">
          <cell r="B1040" t="str">
            <v>2 S 04 900 54</v>
          </cell>
          <cell r="C1040" t="str">
            <v>Sarjeta triangular de concreto - STC 04 AC/BC</v>
          </cell>
          <cell r="D1040" t="str">
            <v>m</v>
          </cell>
          <cell r="E1040" t="str">
            <v>26,94</v>
          </cell>
          <cell r="F1040" t="str">
            <v>7,19</v>
          </cell>
          <cell r="G1040" t="str">
            <v>34,14</v>
          </cell>
          <cell r="H1040">
            <v>0</v>
          </cell>
          <cell r="I1040">
            <v>26.94</v>
          </cell>
          <cell r="J1040">
            <v>7.19</v>
          </cell>
          <cell r="K1040">
            <v>34.14</v>
          </cell>
          <cell r="L1040">
            <v>0</v>
          </cell>
          <cell r="M1040">
            <v>7.1929800000000004</v>
          </cell>
          <cell r="N1040">
            <v>34.132980000000003</v>
          </cell>
        </row>
        <row r="1041">
          <cell r="B1041" t="str">
            <v>2 S 04 900 55</v>
          </cell>
          <cell r="C1041" t="str">
            <v>Sarjeta triangular de concreto - STC 05 AC/BC</v>
          </cell>
          <cell r="D1041" t="str">
            <v>m</v>
          </cell>
          <cell r="E1041" t="str">
            <v>43,48</v>
          </cell>
          <cell r="F1041" t="str">
            <v>11,61</v>
          </cell>
          <cell r="G1041" t="str">
            <v>55,09</v>
          </cell>
          <cell r="H1041">
            <v>0</v>
          </cell>
          <cell r="I1041">
            <v>43.48</v>
          </cell>
          <cell r="J1041">
            <v>11.61</v>
          </cell>
          <cell r="K1041">
            <v>55.09</v>
          </cell>
          <cell r="L1041">
            <v>0</v>
          </cell>
          <cell r="M1041">
            <v>11.609159999999999</v>
          </cell>
          <cell r="N1041">
            <v>55.089159999999993</v>
          </cell>
        </row>
        <row r="1042">
          <cell r="B1042" t="str">
            <v>2 S 04 900 56</v>
          </cell>
          <cell r="C1042" t="str">
            <v>Sarjeta triangular de concreto - STC 06 AC/BC</v>
          </cell>
          <cell r="D1042" t="str">
            <v>m</v>
          </cell>
          <cell r="E1042" t="str">
            <v>30,59</v>
          </cell>
          <cell r="F1042" t="str">
            <v>8,17</v>
          </cell>
          <cell r="G1042" t="str">
            <v>38,75</v>
          </cell>
          <cell r="H1042">
            <v>0</v>
          </cell>
          <cell r="I1042">
            <v>30.59</v>
          </cell>
          <cell r="J1042">
            <v>8.17</v>
          </cell>
          <cell r="K1042">
            <v>38.75</v>
          </cell>
          <cell r="L1042">
            <v>0</v>
          </cell>
          <cell r="M1042">
            <v>8.1675300000000011</v>
          </cell>
          <cell r="N1042">
            <v>38.757530000000003</v>
          </cell>
        </row>
        <row r="1043">
          <cell r="B1043" t="str">
            <v>2 S 04 900 57</v>
          </cell>
          <cell r="C1043" t="str">
            <v>Sarjeta triangular de concreto - STC 07 AC/BC</v>
          </cell>
          <cell r="D1043" t="str">
            <v>m</v>
          </cell>
          <cell r="E1043" t="str">
            <v>26,31</v>
          </cell>
          <cell r="F1043" t="str">
            <v>7,03</v>
          </cell>
          <cell r="G1043" t="str">
            <v>33,34</v>
          </cell>
          <cell r="H1043">
            <v>0</v>
          </cell>
          <cell r="I1043">
            <v>26.31</v>
          </cell>
          <cell r="J1043">
            <v>7.03</v>
          </cell>
          <cell r="K1043">
            <v>33.340000000000003</v>
          </cell>
          <cell r="L1043">
            <v>0</v>
          </cell>
          <cell r="M1043">
            <v>7.0247700000000002</v>
          </cell>
          <cell r="N1043">
            <v>33.334769999999999</v>
          </cell>
        </row>
        <row r="1044">
          <cell r="B1044" t="str">
            <v>2 S 04 900 58</v>
          </cell>
          <cell r="C1044" t="str">
            <v>Sarjeta triangular de concreto - STC 08 AC/BC</v>
          </cell>
          <cell r="D1044" t="str">
            <v>m</v>
          </cell>
          <cell r="E1044" t="str">
            <v>21,81</v>
          </cell>
          <cell r="F1044" t="str">
            <v>5,82</v>
          </cell>
          <cell r="G1044" t="str">
            <v>27,64</v>
          </cell>
          <cell r="H1044">
            <v>0</v>
          </cell>
          <cell r="I1044">
            <v>21.81</v>
          </cell>
          <cell r="J1044">
            <v>5.82</v>
          </cell>
          <cell r="K1044">
            <v>27.64</v>
          </cell>
          <cell r="L1044">
            <v>0</v>
          </cell>
          <cell r="M1044">
            <v>5.8232699999999999</v>
          </cell>
          <cell r="N1044">
            <v>27.63327</v>
          </cell>
        </row>
        <row r="1045">
          <cell r="B1045" t="str">
            <v>2 S 04 900 71</v>
          </cell>
          <cell r="C1045" t="str">
            <v>Sarjeta canteiro central concreto - SCC 01 AC/BC</v>
          </cell>
          <cell r="D1045" t="str">
            <v>m</v>
          </cell>
          <cell r="E1045" t="str">
            <v>33,56</v>
          </cell>
          <cell r="F1045" t="str">
            <v>8,96</v>
          </cell>
          <cell r="G1045" t="str">
            <v>42,52</v>
          </cell>
          <cell r="H1045">
            <v>0</v>
          </cell>
          <cell r="I1045">
            <v>33.56</v>
          </cell>
          <cell r="J1045">
            <v>8.9600000000000009</v>
          </cell>
          <cell r="K1045">
            <v>42.52</v>
          </cell>
          <cell r="L1045">
            <v>0</v>
          </cell>
          <cell r="M1045">
            <v>8.9605200000000007</v>
          </cell>
          <cell r="N1045">
            <v>42.520520000000005</v>
          </cell>
        </row>
        <row r="1046">
          <cell r="B1046" t="str">
            <v>2 S 04 900 72</v>
          </cell>
          <cell r="C1046" t="str">
            <v>Sarjeta canteiro central concreto - SCC 02 AC/BC</v>
          </cell>
          <cell r="D1046" t="str">
            <v>m</v>
          </cell>
          <cell r="E1046" t="str">
            <v>44,65</v>
          </cell>
          <cell r="F1046" t="str">
            <v>11,92</v>
          </cell>
          <cell r="G1046" t="str">
            <v>56,57</v>
          </cell>
          <cell r="H1046">
            <v>0</v>
          </cell>
          <cell r="I1046">
            <v>44.65</v>
          </cell>
          <cell r="J1046">
            <v>11.92</v>
          </cell>
          <cell r="K1046">
            <v>56.57</v>
          </cell>
          <cell r="L1046">
            <v>0</v>
          </cell>
          <cell r="M1046">
            <v>11.92155</v>
          </cell>
          <cell r="N1046">
            <v>56.571550000000002</v>
          </cell>
        </row>
        <row r="1047">
          <cell r="B1047" t="str">
            <v>2 S 04 901 01</v>
          </cell>
          <cell r="C1047" t="str">
            <v>Sarjeta trapezoidal de concreto - SZC 01</v>
          </cell>
          <cell r="D1047" t="str">
            <v>m</v>
          </cell>
          <cell r="E1047" t="str">
            <v>41,38</v>
          </cell>
          <cell r="F1047" t="str">
            <v>11,05</v>
          </cell>
          <cell r="G1047" t="str">
            <v>52,43</v>
          </cell>
          <cell r="H1047">
            <v>0</v>
          </cell>
          <cell r="I1047">
            <v>41.38</v>
          </cell>
          <cell r="J1047">
            <v>11.05</v>
          </cell>
          <cell r="K1047">
            <v>52.43</v>
          </cell>
          <cell r="L1047">
            <v>0</v>
          </cell>
          <cell r="M1047">
            <v>11.048460000000002</v>
          </cell>
          <cell r="N1047">
            <v>52.428460000000001</v>
          </cell>
        </row>
        <row r="1048">
          <cell r="B1048" t="str">
            <v>2 S 04 901 02</v>
          </cell>
          <cell r="C1048" t="str">
            <v>Sarjeta trapezoidal de concreto - SZC 02</v>
          </cell>
          <cell r="D1048" t="str">
            <v>m</v>
          </cell>
          <cell r="E1048" t="str">
            <v>25,53</v>
          </cell>
          <cell r="F1048" t="str">
            <v>6,82</v>
          </cell>
          <cell r="G1048" t="str">
            <v>32,35</v>
          </cell>
          <cell r="H1048">
            <v>0</v>
          </cell>
          <cell r="I1048">
            <v>25.53</v>
          </cell>
          <cell r="J1048">
            <v>6.82</v>
          </cell>
          <cell r="K1048">
            <v>32.35</v>
          </cell>
          <cell r="L1048">
            <v>0</v>
          </cell>
          <cell r="M1048">
            <v>6.816510000000001</v>
          </cell>
          <cell r="N1048">
            <v>32.346510000000002</v>
          </cell>
        </row>
        <row r="1049">
          <cell r="B1049" t="str">
            <v>2 S 04 901 21</v>
          </cell>
          <cell r="C1049" t="str">
            <v>Sarjeta de canteiro central de concreto - SCC 03</v>
          </cell>
          <cell r="D1049" t="str">
            <v>m</v>
          </cell>
          <cell r="E1049" t="str">
            <v>32,07</v>
          </cell>
          <cell r="F1049" t="str">
            <v>8,56</v>
          </cell>
          <cell r="G1049" t="str">
            <v>40,63</v>
          </cell>
          <cell r="H1049">
            <v>0</v>
          </cell>
          <cell r="I1049">
            <v>32.07</v>
          </cell>
          <cell r="J1049">
            <v>8.56</v>
          </cell>
          <cell r="K1049">
            <v>40.630000000000003</v>
          </cell>
          <cell r="L1049">
            <v>0</v>
          </cell>
          <cell r="M1049">
            <v>8.5626899999999999</v>
          </cell>
          <cell r="N1049">
            <v>40.632689999999997</v>
          </cell>
        </row>
        <row r="1050">
          <cell r="B1050" t="str">
            <v>2 S 04 901 22</v>
          </cell>
          <cell r="C1050" t="str">
            <v>Sarjeta de canteiro central de cocnreto - SCC 04</v>
          </cell>
          <cell r="D1050" t="str">
            <v>m</v>
          </cell>
          <cell r="E1050" t="str">
            <v>57,49</v>
          </cell>
          <cell r="F1050" t="str">
            <v>15,35</v>
          </cell>
          <cell r="G1050" t="str">
            <v>72,84</v>
          </cell>
          <cell r="H1050">
            <v>0</v>
          </cell>
          <cell r="I1050">
            <v>57.49</v>
          </cell>
          <cell r="J1050">
            <v>15.35</v>
          </cell>
          <cell r="K1050">
            <v>72.84</v>
          </cell>
          <cell r="L1050">
            <v>0</v>
          </cell>
          <cell r="M1050">
            <v>15.349830000000001</v>
          </cell>
          <cell r="N1050">
            <v>72.839830000000006</v>
          </cell>
        </row>
        <row r="1051">
          <cell r="B1051" t="str">
            <v>2 S 04 901 31</v>
          </cell>
          <cell r="C1051" t="str">
            <v>Sarjeta trapezoidal de grama - SZG 01</v>
          </cell>
          <cell r="D1051" t="str">
            <v>m</v>
          </cell>
          <cell r="E1051" t="str">
            <v>25,62</v>
          </cell>
          <cell r="F1051" t="str">
            <v>6,84</v>
          </cell>
          <cell r="G1051" t="str">
            <v>32,46</v>
          </cell>
          <cell r="H1051">
            <v>0</v>
          </cell>
          <cell r="I1051">
            <v>25.62</v>
          </cell>
          <cell r="J1051">
            <v>6.84</v>
          </cell>
          <cell r="K1051">
            <v>32.46</v>
          </cell>
          <cell r="L1051">
            <v>0</v>
          </cell>
          <cell r="M1051">
            <v>6.8405400000000007</v>
          </cell>
          <cell r="N1051">
            <v>32.460540000000002</v>
          </cell>
        </row>
        <row r="1052">
          <cell r="B1052" t="str">
            <v>2 S 04 901 32</v>
          </cell>
          <cell r="C1052" t="str">
            <v>Sarjeta trapezoidal de grama - SZG 02</v>
          </cell>
          <cell r="D1052" t="str">
            <v>m</v>
          </cell>
          <cell r="E1052" t="str">
            <v>16,29</v>
          </cell>
          <cell r="F1052" t="str">
            <v>4,35</v>
          </cell>
          <cell r="G1052" t="str">
            <v>20,64</v>
          </cell>
          <cell r="H1052">
            <v>0</v>
          </cell>
          <cell r="I1052">
            <v>16.29</v>
          </cell>
          <cell r="J1052">
            <v>4.3499999999999996</v>
          </cell>
          <cell r="K1052">
            <v>20.64</v>
          </cell>
          <cell r="L1052">
            <v>0</v>
          </cell>
          <cell r="M1052">
            <v>4.3494299999999999</v>
          </cell>
          <cell r="N1052">
            <v>20.639429999999997</v>
          </cell>
        </row>
        <row r="1053">
          <cell r="B1053" t="str">
            <v>2 S 04 901 41</v>
          </cell>
          <cell r="C1053" t="str">
            <v>Sarjeta trapezoidal não revestida - SZT 01</v>
          </cell>
          <cell r="D1053" t="str">
            <v>m</v>
          </cell>
          <cell r="E1053" t="str">
            <v>15,50</v>
          </cell>
          <cell r="F1053" t="str">
            <v>4,14</v>
          </cell>
          <cell r="G1053" t="str">
            <v>19,64</v>
          </cell>
          <cell r="H1053">
            <v>0</v>
          </cell>
          <cell r="I1053">
            <v>15.5</v>
          </cell>
          <cell r="J1053">
            <v>4.1399999999999997</v>
          </cell>
          <cell r="K1053">
            <v>19.64</v>
          </cell>
          <cell r="L1053">
            <v>0</v>
          </cell>
          <cell r="M1053">
            <v>4.1385000000000005</v>
          </cell>
          <cell r="N1053">
            <v>19.638500000000001</v>
          </cell>
        </row>
        <row r="1054">
          <cell r="B1054" t="str">
            <v>2 S 04 901 42</v>
          </cell>
          <cell r="C1054" t="str">
            <v>Sarjeta trapezoidal não revestida - SZT 02</v>
          </cell>
          <cell r="D1054" t="str">
            <v>m</v>
          </cell>
          <cell r="E1054" t="str">
            <v>9,30</v>
          </cell>
          <cell r="F1054" t="str">
            <v>2,48</v>
          </cell>
          <cell r="G1054" t="str">
            <v>11,79</v>
          </cell>
          <cell r="H1054">
            <v>0</v>
          </cell>
          <cell r="I1054">
            <v>9.3000000000000007</v>
          </cell>
          <cell r="J1054">
            <v>2.48</v>
          </cell>
          <cell r="K1054">
            <v>11.79</v>
          </cell>
          <cell r="L1054">
            <v>0</v>
          </cell>
          <cell r="M1054">
            <v>2.4831000000000003</v>
          </cell>
          <cell r="N1054">
            <v>11.783100000000001</v>
          </cell>
        </row>
        <row r="1055">
          <cell r="B1055" t="str">
            <v>2 S 04 901 51</v>
          </cell>
          <cell r="C1055" t="str">
            <v>Sarjeta trapezoidal de concreto - SZC 01 AC/BC</v>
          </cell>
          <cell r="D1055" t="str">
            <v>m</v>
          </cell>
          <cell r="E1055" t="str">
            <v>45,38</v>
          </cell>
          <cell r="F1055" t="str">
            <v>12,12</v>
          </cell>
          <cell r="G1055" t="str">
            <v>57,49</v>
          </cell>
          <cell r="H1055">
            <v>0</v>
          </cell>
          <cell r="I1055">
            <v>45.38</v>
          </cell>
          <cell r="J1055">
            <v>12.12</v>
          </cell>
          <cell r="K1055">
            <v>57.49</v>
          </cell>
          <cell r="L1055">
            <v>0</v>
          </cell>
          <cell r="M1055">
            <v>12.116460000000002</v>
          </cell>
          <cell r="N1055">
            <v>57.496460000000006</v>
          </cell>
        </row>
        <row r="1056">
          <cell r="B1056" t="str">
            <v>2 S 04 901 52</v>
          </cell>
          <cell r="C1056" t="str">
            <v>Sarjeta trapezoidal de concreto - SZC 02 AC/BC</v>
          </cell>
          <cell r="D1056" t="str">
            <v>m</v>
          </cell>
          <cell r="E1056" t="str">
            <v>28,37</v>
          </cell>
          <cell r="F1056" t="str">
            <v>7,57</v>
          </cell>
          <cell r="G1056" t="str">
            <v>35,94</v>
          </cell>
          <cell r="H1056">
            <v>0</v>
          </cell>
          <cell r="I1056">
            <v>28.37</v>
          </cell>
          <cell r="J1056">
            <v>7.57</v>
          </cell>
          <cell r="K1056">
            <v>35.94</v>
          </cell>
          <cell r="L1056">
            <v>0</v>
          </cell>
          <cell r="M1056">
            <v>7.574790000000001</v>
          </cell>
          <cell r="N1056">
            <v>35.944790000000005</v>
          </cell>
        </row>
        <row r="1057">
          <cell r="B1057" t="str">
            <v>2 S 04 901 71</v>
          </cell>
          <cell r="C1057" t="str">
            <v>Sarjeta canteiro central concreto - SCC 03 AC/BC</v>
          </cell>
          <cell r="D1057" t="str">
            <v>m</v>
          </cell>
          <cell r="E1057" t="str">
            <v>36,17</v>
          </cell>
          <cell r="F1057" t="str">
            <v>9,66</v>
          </cell>
          <cell r="G1057" t="str">
            <v>45,83</v>
          </cell>
          <cell r="H1057">
            <v>0</v>
          </cell>
          <cell r="I1057">
            <v>36.17</v>
          </cell>
          <cell r="J1057">
            <v>9.66</v>
          </cell>
          <cell r="K1057">
            <v>45.83</v>
          </cell>
          <cell r="L1057">
            <v>0</v>
          </cell>
          <cell r="M1057">
            <v>9.6573900000000013</v>
          </cell>
          <cell r="N1057">
            <v>45.827390000000001</v>
          </cell>
        </row>
        <row r="1058">
          <cell r="B1058" t="str">
            <v>2 S 04 901 72</v>
          </cell>
          <cell r="C1058" t="str">
            <v>Sarjeta canteiro central concreto - SCC 04 AC/BC</v>
          </cell>
          <cell r="D1058" t="str">
            <v>m</v>
          </cell>
          <cell r="E1058" t="str">
            <v>65,32</v>
          </cell>
          <cell r="F1058" t="str">
            <v>17,44</v>
          </cell>
          <cell r="G1058" t="str">
            <v>82,77</v>
          </cell>
          <cell r="H1058">
            <v>0</v>
          </cell>
          <cell r="I1058">
            <v>65.319999999999993</v>
          </cell>
          <cell r="J1058">
            <v>17.440000000000001</v>
          </cell>
          <cell r="K1058">
            <v>82.77</v>
          </cell>
          <cell r="L1058">
            <v>0</v>
          </cell>
          <cell r="M1058">
            <v>17.440439999999999</v>
          </cell>
          <cell r="N1058">
            <v>82.760439999999988</v>
          </cell>
        </row>
        <row r="1059">
          <cell r="B1059" t="str">
            <v>2 S 04 910 01</v>
          </cell>
          <cell r="C1059" t="str">
            <v>Meio fio de concreto - MFC 01</v>
          </cell>
          <cell r="D1059" t="str">
            <v>m</v>
          </cell>
          <cell r="E1059" t="str">
            <v>51,35</v>
          </cell>
          <cell r="F1059" t="str">
            <v>13,71</v>
          </cell>
          <cell r="G1059" t="str">
            <v>65,06</v>
          </cell>
          <cell r="H1059">
            <v>0</v>
          </cell>
          <cell r="I1059">
            <v>51.35</v>
          </cell>
          <cell r="J1059">
            <v>13.71</v>
          </cell>
          <cell r="K1059">
            <v>65.06</v>
          </cell>
          <cell r="L1059">
            <v>0</v>
          </cell>
          <cell r="M1059">
            <v>13.710450000000002</v>
          </cell>
          <cell r="N1059">
            <v>65.060450000000003</v>
          </cell>
        </row>
        <row r="1060">
          <cell r="B1060" t="str">
            <v>2 S 04 910 02</v>
          </cell>
          <cell r="C1060" t="str">
            <v>Meio fio de concreto - MFC 02</v>
          </cell>
          <cell r="D1060" t="str">
            <v>m</v>
          </cell>
          <cell r="E1060" t="str">
            <v>40,73</v>
          </cell>
          <cell r="F1060" t="str">
            <v>10,88</v>
          </cell>
          <cell r="G1060" t="str">
            <v>51,61</v>
          </cell>
          <cell r="H1060">
            <v>0</v>
          </cell>
          <cell r="I1060">
            <v>40.729999999999997</v>
          </cell>
          <cell r="J1060">
            <v>10.88</v>
          </cell>
          <cell r="K1060">
            <v>51.61</v>
          </cell>
          <cell r="L1060">
            <v>0</v>
          </cell>
          <cell r="M1060">
            <v>10.87491</v>
          </cell>
          <cell r="N1060">
            <v>51.604909999999997</v>
          </cell>
        </row>
        <row r="1061">
          <cell r="B1061" t="str">
            <v>2 S 04 910 03</v>
          </cell>
          <cell r="C1061" t="str">
            <v>Meio fio de concreto - MFC 03</v>
          </cell>
          <cell r="D1061" t="str">
            <v>m</v>
          </cell>
          <cell r="E1061" t="str">
            <v>25,61</v>
          </cell>
          <cell r="F1061" t="str">
            <v>6,84</v>
          </cell>
          <cell r="G1061" t="str">
            <v>32,44</v>
          </cell>
          <cell r="H1061">
            <v>0</v>
          </cell>
          <cell r="I1061">
            <v>25.61</v>
          </cell>
          <cell r="J1061">
            <v>6.84</v>
          </cell>
          <cell r="K1061">
            <v>32.44</v>
          </cell>
          <cell r="L1061">
            <v>0</v>
          </cell>
          <cell r="M1061">
            <v>6.8378700000000006</v>
          </cell>
          <cell r="N1061">
            <v>32.447870000000002</v>
          </cell>
        </row>
        <row r="1062">
          <cell r="B1062" t="str">
            <v>2 S 04 910 04</v>
          </cell>
          <cell r="C1062" t="str">
            <v>Meio fio de concreto - MFC 04</v>
          </cell>
          <cell r="D1062" t="str">
            <v>m</v>
          </cell>
          <cell r="E1062" t="str">
            <v>17,96</v>
          </cell>
          <cell r="F1062" t="str">
            <v>4,80</v>
          </cell>
          <cell r="G1062" t="str">
            <v>22,76</v>
          </cell>
          <cell r="H1062">
            <v>0</v>
          </cell>
          <cell r="I1062">
            <v>17.96</v>
          </cell>
          <cell r="J1062">
            <v>4.8</v>
          </cell>
          <cell r="K1062">
            <v>22.76</v>
          </cell>
          <cell r="L1062">
            <v>0</v>
          </cell>
          <cell r="M1062">
            <v>4.7953200000000002</v>
          </cell>
          <cell r="N1062">
            <v>22.755320000000001</v>
          </cell>
        </row>
        <row r="1063">
          <cell r="B1063" t="str">
            <v>2 S 04 910 05</v>
          </cell>
          <cell r="C1063" t="str">
            <v>Meio fio de concreto - MFC 05</v>
          </cell>
          <cell r="D1063" t="str">
            <v>m</v>
          </cell>
          <cell r="E1063" t="str">
            <v>26,39</v>
          </cell>
          <cell r="F1063" t="str">
            <v>7,05</v>
          </cell>
          <cell r="G1063" t="str">
            <v>33,44</v>
          </cell>
          <cell r="H1063">
            <v>0</v>
          </cell>
          <cell r="I1063">
            <v>26.39</v>
          </cell>
          <cell r="J1063">
            <v>7.05</v>
          </cell>
          <cell r="K1063">
            <v>33.44</v>
          </cell>
          <cell r="L1063">
            <v>0</v>
          </cell>
          <cell r="M1063">
            <v>7.0461300000000007</v>
          </cell>
          <cell r="N1063">
            <v>33.436129999999999</v>
          </cell>
        </row>
        <row r="1064">
          <cell r="B1064" t="str">
            <v>2 S 04 910 06</v>
          </cell>
          <cell r="C1064" t="str">
            <v>Meio fio de concreto - MFC 06</v>
          </cell>
          <cell r="D1064" t="str">
            <v>m</v>
          </cell>
          <cell r="E1064" t="str">
            <v>16,68</v>
          </cell>
          <cell r="F1064" t="str">
            <v>4,45</v>
          </cell>
          <cell r="G1064" t="str">
            <v>21,13</v>
          </cell>
          <cell r="H1064">
            <v>0</v>
          </cell>
          <cell r="I1064">
            <v>16.68</v>
          </cell>
          <cell r="J1064">
            <v>4.45</v>
          </cell>
          <cell r="K1064">
            <v>21.13</v>
          </cell>
          <cell r="L1064">
            <v>0</v>
          </cell>
          <cell r="M1064">
            <v>4.4535600000000004</v>
          </cell>
          <cell r="N1064">
            <v>21.133559999999999</v>
          </cell>
        </row>
        <row r="1065">
          <cell r="B1065" t="str">
            <v>2 S 04 910 07</v>
          </cell>
          <cell r="C1065" t="str">
            <v>Meio fio de concreto - MFC 07</v>
          </cell>
          <cell r="D1065" t="str">
            <v>m</v>
          </cell>
          <cell r="E1065" t="str">
            <v>25,04</v>
          </cell>
          <cell r="F1065" t="str">
            <v>6,69</v>
          </cell>
          <cell r="G1065" t="str">
            <v>31,73</v>
          </cell>
          <cell r="H1065">
            <v>0</v>
          </cell>
          <cell r="I1065">
            <v>25.04</v>
          </cell>
          <cell r="J1065">
            <v>6.69</v>
          </cell>
          <cell r="K1065">
            <v>31.73</v>
          </cell>
          <cell r="L1065">
            <v>0</v>
          </cell>
          <cell r="M1065">
            <v>6.6856800000000005</v>
          </cell>
          <cell r="N1065">
            <v>31.725680000000001</v>
          </cell>
        </row>
        <row r="1066">
          <cell r="B1066" t="str">
            <v>2 S 04 910 08</v>
          </cell>
          <cell r="C1066" t="str">
            <v>Meio fio de concreto - MFC 08</v>
          </cell>
          <cell r="D1066" t="str">
            <v>m</v>
          </cell>
          <cell r="E1066" t="str">
            <v>39,60</v>
          </cell>
          <cell r="F1066" t="str">
            <v>10,57</v>
          </cell>
          <cell r="G1066" t="str">
            <v>50,17</v>
          </cell>
          <cell r="H1066">
            <v>0</v>
          </cell>
          <cell r="I1066">
            <v>39.6</v>
          </cell>
          <cell r="J1066">
            <v>10.57</v>
          </cell>
          <cell r="K1066">
            <v>50.17</v>
          </cell>
          <cell r="L1066">
            <v>0</v>
          </cell>
          <cell r="M1066">
            <v>10.573200000000002</v>
          </cell>
          <cell r="N1066">
            <v>50.173200000000001</v>
          </cell>
        </row>
        <row r="1067">
          <cell r="B1067" t="str">
            <v>2 S 04 910 51</v>
          </cell>
          <cell r="C1067" t="str">
            <v>Meio-fio de concreto - MFC 01 AC/BC</v>
          </cell>
          <cell r="D1067" t="str">
            <v>m</v>
          </cell>
          <cell r="E1067" t="str">
            <v>60,41</v>
          </cell>
          <cell r="F1067" t="str">
            <v>16,13</v>
          </cell>
          <cell r="G1067" t="str">
            <v>76,54</v>
          </cell>
          <cell r="H1067">
            <v>0</v>
          </cell>
          <cell r="I1067">
            <v>60.41</v>
          </cell>
          <cell r="J1067">
            <v>16.13</v>
          </cell>
          <cell r="K1067">
            <v>76.540000000000006</v>
          </cell>
          <cell r="L1067">
            <v>0</v>
          </cell>
          <cell r="M1067">
            <v>16.129470000000001</v>
          </cell>
          <cell r="N1067">
            <v>76.539469999999994</v>
          </cell>
        </row>
        <row r="1068">
          <cell r="B1068" t="str">
            <v>2 S 04 910 52</v>
          </cell>
          <cell r="C1068" t="str">
            <v>Meio-fio de concreto - MFC 02 AC/BC</v>
          </cell>
          <cell r="D1068" t="str">
            <v>m</v>
          </cell>
          <cell r="E1068" t="str">
            <v>48,37</v>
          </cell>
          <cell r="F1068" t="str">
            <v>12,91</v>
          </cell>
          <cell r="G1068" t="str">
            <v>61,28</v>
          </cell>
          <cell r="H1068">
            <v>0</v>
          </cell>
          <cell r="I1068">
            <v>48.37</v>
          </cell>
          <cell r="J1068">
            <v>12.91</v>
          </cell>
          <cell r="K1068">
            <v>61.28</v>
          </cell>
          <cell r="L1068">
            <v>0</v>
          </cell>
          <cell r="M1068">
            <v>12.91479</v>
          </cell>
          <cell r="N1068">
            <v>61.284790000000001</v>
          </cell>
        </row>
        <row r="1069">
          <cell r="B1069" t="str">
            <v>2 S 04 910 53</v>
          </cell>
          <cell r="C1069" t="str">
            <v>Meio-fio de concreto - MFC 03 AC/BC</v>
          </cell>
          <cell r="D1069" t="str">
            <v>m</v>
          </cell>
          <cell r="E1069" t="str">
            <v>29,77</v>
          </cell>
          <cell r="F1069" t="str">
            <v>7,95</v>
          </cell>
          <cell r="G1069" t="str">
            <v>37,72</v>
          </cell>
          <cell r="H1069">
            <v>0</v>
          </cell>
          <cell r="I1069">
            <v>29.77</v>
          </cell>
          <cell r="J1069">
            <v>7.95</v>
          </cell>
          <cell r="K1069">
            <v>37.72</v>
          </cell>
          <cell r="L1069">
            <v>0</v>
          </cell>
          <cell r="M1069">
            <v>7.9485900000000003</v>
          </cell>
          <cell r="N1069">
            <v>37.718589999999999</v>
          </cell>
        </row>
        <row r="1070">
          <cell r="B1070" t="str">
            <v>2 S 04 910 54</v>
          </cell>
          <cell r="C1070" t="str">
            <v>Meio-fio de concreto - MFC 04 AC/BC</v>
          </cell>
          <cell r="D1070" t="str">
            <v>m</v>
          </cell>
          <cell r="E1070" t="str">
            <v>21,24</v>
          </cell>
          <cell r="F1070" t="str">
            <v>5,67</v>
          </cell>
          <cell r="G1070" t="str">
            <v>26,91</v>
          </cell>
          <cell r="H1070">
            <v>0</v>
          </cell>
          <cell r="I1070">
            <v>21.24</v>
          </cell>
          <cell r="J1070">
            <v>5.67</v>
          </cell>
          <cell r="K1070">
            <v>26.91</v>
          </cell>
          <cell r="L1070">
            <v>0</v>
          </cell>
          <cell r="M1070">
            <v>5.6710799999999999</v>
          </cell>
          <cell r="N1070">
            <v>26.911079999999998</v>
          </cell>
        </row>
        <row r="1071">
          <cell r="B1071" t="str">
            <v>2 S 04 910 55</v>
          </cell>
          <cell r="C1071" t="str">
            <v>Meio-fio de concreto - MFC 05 AC/BC</v>
          </cell>
          <cell r="D1071" t="str">
            <v>m</v>
          </cell>
          <cell r="E1071" t="str">
            <v>30,01</v>
          </cell>
          <cell r="F1071" t="str">
            <v>8,01</v>
          </cell>
          <cell r="G1071" t="str">
            <v>38,02</v>
          </cell>
          <cell r="H1071">
            <v>0</v>
          </cell>
          <cell r="I1071">
            <v>30.01</v>
          </cell>
          <cell r="J1071">
            <v>8.01</v>
          </cell>
          <cell r="K1071">
            <v>38.020000000000003</v>
          </cell>
          <cell r="L1071">
            <v>0</v>
          </cell>
          <cell r="M1071">
            <v>8.0126700000000017</v>
          </cell>
          <cell r="N1071">
            <v>38.022670000000005</v>
          </cell>
        </row>
        <row r="1072">
          <cell r="B1072" t="str">
            <v>2 S 04 910 56</v>
          </cell>
          <cell r="C1072" t="str">
            <v>Meio-fio de concreto - MFC 06 AC/BC</v>
          </cell>
          <cell r="D1072" t="str">
            <v>m</v>
          </cell>
          <cell r="E1072" t="str">
            <v>19,19</v>
          </cell>
          <cell r="F1072" t="str">
            <v>5,12</v>
          </cell>
          <cell r="G1072" t="str">
            <v>24,31</v>
          </cell>
          <cell r="H1072">
            <v>0</v>
          </cell>
          <cell r="I1072">
            <v>19.190000000000001</v>
          </cell>
          <cell r="J1072">
            <v>5.12</v>
          </cell>
          <cell r="K1072">
            <v>24.31</v>
          </cell>
          <cell r="L1072">
            <v>0</v>
          </cell>
          <cell r="M1072">
            <v>5.123730000000001</v>
          </cell>
          <cell r="N1072">
            <v>24.313730000000003</v>
          </cell>
        </row>
        <row r="1073">
          <cell r="B1073" t="str">
            <v>2 S 04 910 57</v>
          </cell>
          <cell r="C1073" t="str">
            <v>Meio-fio de concreto - MFC 07 AC/BC</v>
          </cell>
          <cell r="D1073" t="str">
            <v>m</v>
          </cell>
          <cell r="E1073" t="str">
            <v>28,85</v>
          </cell>
          <cell r="F1073" t="str">
            <v>7,70</v>
          </cell>
          <cell r="G1073" t="str">
            <v>36,55</v>
          </cell>
          <cell r="H1073">
            <v>0</v>
          </cell>
          <cell r="I1073">
            <v>28.85</v>
          </cell>
          <cell r="J1073">
            <v>7.7</v>
          </cell>
          <cell r="K1073">
            <v>36.549999999999997</v>
          </cell>
          <cell r="L1073">
            <v>0</v>
          </cell>
          <cell r="M1073">
            <v>7.7029500000000004</v>
          </cell>
          <cell r="N1073">
            <v>36.552950000000003</v>
          </cell>
        </row>
        <row r="1074">
          <cell r="B1074" t="str">
            <v>2 S 04 910 58</v>
          </cell>
          <cell r="C1074" t="str">
            <v>Meio-fio de concreto - MFC 08 AC/BC</v>
          </cell>
          <cell r="D1074" t="str">
            <v>m</v>
          </cell>
          <cell r="E1074" t="str">
            <v>46,03</v>
          </cell>
          <cell r="F1074" t="str">
            <v>12,29</v>
          </cell>
          <cell r="G1074" t="str">
            <v>58,33</v>
          </cell>
          <cell r="H1074">
            <v>0</v>
          </cell>
          <cell r="I1074">
            <v>46.03</v>
          </cell>
          <cell r="J1074">
            <v>12.29</v>
          </cell>
          <cell r="K1074">
            <v>58.33</v>
          </cell>
          <cell r="L1074">
            <v>0</v>
          </cell>
          <cell r="M1074">
            <v>12.290010000000001</v>
          </cell>
          <cell r="N1074">
            <v>58.320010000000003</v>
          </cell>
        </row>
        <row r="1075">
          <cell r="B1075" t="str">
            <v>2 S 04 930 01</v>
          </cell>
          <cell r="C1075" t="str">
            <v>Caixa coletora de sarjeta - CCS 01</v>
          </cell>
          <cell r="D1075" t="str">
            <v>und</v>
          </cell>
          <cell r="E1075" t="str">
            <v>1.562,63</v>
          </cell>
          <cell r="F1075" t="str">
            <v>417,22</v>
          </cell>
          <cell r="G1075" t="str">
            <v>1.979,86</v>
          </cell>
          <cell r="H1075">
            <v>0</v>
          </cell>
          <cell r="I1075">
            <v>1562.63</v>
          </cell>
          <cell r="J1075">
            <v>417.22</v>
          </cell>
          <cell r="K1075">
            <v>1979.86</v>
          </cell>
          <cell r="L1075">
            <v>0</v>
          </cell>
          <cell r="M1075">
            <v>417.22221000000008</v>
          </cell>
          <cell r="N1075">
            <v>1979.8522100000002</v>
          </cell>
        </row>
        <row r="1076">
          <cell r="B1076" t="str">
            <v>2 S 04 930 02</v>
          </cell>
          <cell r="C1076" t="str">
            <v>Caixa coletora de sarjeta - CCS 02</v>
          </cell>
          <cell r="D1076" t="str">
            <v>und</v>
          </cell>
          <cell r="E1076" t="str">
            <v>1.536,19</v>
          </cell>
          <cell r="F1076" t="str">
            <v>410,16</v>
          </cell>
          <cell r="G1076" t="str">
            <v>1.946,35</v>
          </cell>
          <cell r="H1076">
            <v>0</v>
          </cell>
          <cell r="I1076">
            <v>1536.19</v>
          </cell>
          <cell r="J1076">
            <v>410.16</v>
          </cell>
          <cell r="K1076">
            <v>1946.35</v>
          </cell>
          <cell r="L1076">
            <v>0</v>
          </cell>
          <cell r="M1076">
            <v>410.16273000000001</v>
          </cell>
          <cell r="N1076">
            <v>1946.3527300000001</v>
          </cell>
        </row>
        <row r="1077">
          <cell r="B1077" t="str">
            <v>2 S 04 930 03</v>
          </cell>
          <cell r="C1077" t="str">
            <v>Caixa coletora de sarjeta - CCS 03</v>
          </cell>
          <cell r="D1077" t="str">
            <v>und</v>
          </cell>
          <cell r="E1077" t="str">
            <v>1.509,75</v>
          </cell>
          <cell r="F1077" t="str">
            <v>403,10</v>
          </cell>
          <cell r="G1077" t="str">
            <v>1.912,85</v>
          </cell>
          <cell r="H1077">
            <v>0</v>
          </cell>
          <cell r="I1077">
            <v>1509.75</v>
          </cell>
          <cell r="J1077">
            <v>403.1</v>
          </cell>
          <cell r="K1077">
            <v>1912.85</v>
          </cell>
          <cell r="L1077">
            <v>0</v>
          </cell>
          <cell r="M1077">
            <v>403.10325</v>
          </cell>
          <cell r="N1077">
            <v>1912.8532500000001</v>
          </cell>
        </row>
        <row r="1078">
          <cell r="B1078" t="str">
            <v>2 S 04 930 04</v>
          </cell>
          <cell r="C1078" t="str">
            <v>Caixa coletora de sarjeta - CCS 04</v>
          </cell>
          <cell r="D1078" t="str">
            <v>und</v>
          </cell>
          <cell r="E1078" t="str">
            <v>1.480,57</v>
          </cell>
          <cell r="F1078" t="str">
            <v>395,31</v>
          </cell>
          <cell r="G1078" t="str">
            <v>1.875,88</v>
          </cell>
          <cell r="H1078">
            <v>0</v>
          </cell>
          <cell r="I1078">
            <v>1480.57</v>
          </cell>
          <cell r="J1078">
            <v>395.31</v>
          </cell>
          <cell r="K1078">
            <v>1875.88</v>
          </cell>
          <cell r="L1078">
            <v>0</v>
          </cell>
          <cell r="M1078">
            <v>395.31218999999999</v>
          </cell>
          <cell r="N1078">
            <v>1875.8821899999998</v>
          </cell>
        </row>
        <row r="1079">
          <cell r="B1079" t="str">
            <v>2 S 04 930 05</v>
          </cell>
          <cell r="C1079" t="str">
            <v>Caixa coletora de sarjeta - CCS 05</v>
          </cell>
          <cell r="D1079" t="str">
            <v>und</v>
          </cell>
          <cell r="E1079" t="str">
            <v>1.967,77</v>
          </cell>
          <cell r="F1079" t="str">
            <v>525,39</v>
          </cell>
          <cell r="G1079" t="str">
            <v>2.493,16</v>
          </cell>
          <cell r="H1079">
            <v>0</v>
          </cell>
          <cell r="I1079">
            <v>1967.77</v>
          </cell>
          <cell r="J1079">
            <v>525.39</v>
          </cell>
          <cell r="K1079">
            <v>2493.16</v>
          </cell>
          <cell r="L1079">
            <v>0</v>
          </cell>
          <cell r="M1079">
            <v>525.39458999999999</v>
          </cell>
          <cell r="N1079">
            <v>2493.1645899999999</v>
          </cell>
        </row>
        <row r="1080">
          <cell r="B1080" t="str">
            <v>2 S 04 930 06</v>
          </cell>
          <cell r="C1080" t="str">
            <v>Caixa coletora de sarjeta - CCS 06</v>
          </cell>
          <cell r="D1080" t="str">
            <v>und</v>
          </cell>
          <cell r="E1080" t="str">
            <v>1.938,59</v>
          </cell>
          <cell r="F1080" t="str">
            <v>517,60</v>
          </cell>
          <cell r="G1080" t="str">
            <v>2.456,20</v>
          </cell>
          <cell r="H1080">
            <v>0</v>
          </cell>
          <cell r="I1080">
            <v>1938.59</v>
          </cell>
          <cell r="J1080">
            <v>517.6</v>
          </cell>
          <cell r="K1080">
            <v>2456.1999999999998</v>
          </cell>
          <cell r="L1080">
            <v>0</v>
          </cell>
          <cell r="M1080">
            <v>517.60352999999998</v>
          </cell>
          <cell r="N1080">
            <v>2456.19353</v>
          </cell>
        </row>
        <row r="1081">
          <cell r="B1081" t="str">
            <v>2 S 04 930 07</v>
          </cell>
          <cell r="C1081" t="str">
            <v>Caixa coletora de sarjeta - CCS 07</v>
          </cell>
          <cell r="D1081" t="str">
            <v>und</v>
          </cell>
          <cell r="E1081" t="str">
            <v>1.909,42</v>
          </cell>
          <cell r="F1081" t="str">
            <v>509,82</v>
          </cell>
          <cell r="G1081" t="str">
            <v>2.419,23</v>
          </cell>
          <cell r="H1081">
            <v>0</v>
          </cell>
          <cell r="I1081">
            <v>1909.42</v>
          </cell>
          <cell r="J1081">
            <v>509.82</v>
          </cell>
          <cell r="K1081">
            <v>2419.23</v>
          </cell>
          <cell r="L1081">
            <v>0</v>
          </cell>
          <cell r="M1081">
            <v>509.81514000000004</v>
          </cell>
          <cell r="N1081">
            <v>2419.2351400000002</v>
          </cell>
        </row>
        <row r="1082">
          <cell r="B1082" t="str">
            <v>2 S 04 930 08</v>
          </cell>
          <cell r="C1082" t="str">
            <v>Caixa coletora de sarjeta - CCS 08</v>
          </cell>
          <cell r="D1082" t="str">
            <v>und</v>
          </cell>
          <cell r="E1082" t="str">
            <v>1.882,98</v>
          </cell>
          <cell r="F1082" t="str">
            <v>502,75</v>
          </cell>
          <cell r="G1082" t="str">
            <v>2.385,73</v>
          </cell>
          <cell r="H1082">
            <v>0</v>
          </cell>
          <cell r="I1082">
            <v>1882.98</v>
          </cell>
          <cell r="J1082">
            <v>502.75</v>
          </cell>
          <cell r="K1082">
            <v>2385.73</v>
          </cell>
          <cell r="L1082">
            <v>0</v>
          </cell>
          <cell r="M1082">
            <v>502.75566000000003</v>
          </cell>
          <cell r="N1082">
            <v>2385.7356600000003</v>
          </cell>
        </row>
        <row r="1083">
          <cell r="B1083" t="str">
            <v>2 S 04 930 09</v>
          </cell>
          <cell r="C1083" t="str">
            <v>Caixa coletora de sarjeta - CCS 09</v>
          </cell>
          <cell r="D1083" t="str">
            <v>und</v>
          </cell>
          <cell r="E1083" t="str">
            <v>2.370,17</v>
          </cell>
          <cell r="F1083" t="str">
            <v>632,84</v>
          </cell>
          <cell r="G1083" t="str">
            <v>3.003,01</v>
          </cell>
          <cell r="H1083">
            <v>0</v>
          </cell>
          <cell r="I1083">
            <v>2370.17</v>
          </cell>
          <cell r="J1083">
            <v>632.84</v>
          </cell>
          <cell r="K1083">
            <v>3003.01</v>
          </cell>
          <cell r="L1083">
            <v>0</v>
          </cell>
          <cell r="M1083">
            <v>632.83539000000007</v>
          </cell>
          <cell r="N1083">
            <v>3003.0053900000003</v>
          </cell>
        </row>
        <row r="1084">
          <cell r="B1084" t="str">
            <v>2 S 04 930 10</v>
          </cell>
          <cell r="C1084" t="str">
            <v>Caixa coletora de sarjeta - CCS 10</v>
          </cell>
          <cell r="D1084" t="str">
            <v>und</v>
          </cell>
          <cell r="E1084" t="str">
            <v>2.341,00</v>
          </cell>
          <cell r="F1084" t="str">
            <v>625,05</v>
          </cell>
          <cell r="G1084" t="str">
            <v>2.966,04</v>
          </cell>
          <cell r="H1084">
            <v>0</v>
          </cell>
          <cell r="I1084">
            <v>2341</v>
          </cell>
          <cell r="J1084">
            <v>625.04999999999995</v>
          </cell>
          <cell r="K1084">
            <v>2966.04</v>
          </cell>
          <cell r="L1084">
            <v>0</v>
          </cell>
          <cell r="M1084">
            <v>625.04700000000003</v>
          </cell>
          <cell r="N1084">
            <v>2966.047</v>
          </cell>
        </row>
        <row r="1085">
          <cell r="B1085" t="str">
            <v>2 S 04 930 11</v>
          </cell>
          <cell r="C1085" t="str">
            <v>Caixa coletora de sarjeta - CCS 11</v>
          </cell>
          <cell r="D1085" t="str">
            <v>und</v>
          </cell>
          <cell r="E1085" t="str">
            <v>2.311,82</v>
          </cell>
          <cell r="F1085" t="str">
            <v>617,26</v>
          </cell>
          <cell r="G1085" t="str">
            <v>2.929,08</v>
          </cell>
          <cell r="H1085">
            <v>0</v>
          </cell>
          <cell r="I1085">
            <v>2311.8200000000002</v>
          </cell>
          <cell r="J1085">
            <v>617.26</v>
          </cell>
          <cell r="K1085">
            <v>2929.08</v>
          </cell>
          <cell r="L1085">
            <v>0</v>
          </cell>
          <cell r="M1085">
            <v>617.25594000000012</v>
          </cell>
          <cell r="N1085">
            <v>2929.0759400000002</v>
          </cell>
        </row>
        <row r="1086">
          <cell r="B1086" t="str">
            <v>2 S 04 930 12</v>
          </cell>
          <cell r="C1086" t="str">
            <v>Caixa coletora de sarjeta - CCS 12</v>
          </cell>
          <cell r="D1086" t="str">
            <v>und</v>
          </cell>
          <cell r="E1086" t="str">
            <v>2.282,65</v>
          </cell>
          <cell r="F1086" t="str">
            <v>609,47</v>
          </cell>
          <cell r="G1086" t="str">
            <v>2.892,12</v>
          </cell>
          <cell r="H1086">
            <v>0</v>
          </cell>
          <cell r="I1086">
            <v>2282.65</v>
          </cell>
          <cell r="J1086">
            <v>609.47</v>
          </cell>
          <cell r="K1086">
            <v>2892.12</v>
          </cell>
          <cell r="L1086">
            <v>0</v>
          </cell>
          <cell r="M1086">
            <v>609.46755000000007</v>
          </cell>
          <cell r="N1086">
            <v>2892.1175499999999</v>
          </cell>
        </row>
        <row r="1087">
          <cell r="B1087" t="str">
            <v>2 S 04 930 13</v>
          </cell>
          <cell r="C1087" t="str">
            <v>Caixa coletora de sarjeta - CCS 13</v>
          </cell>
          <cell r="D1087" t="str">
            <v>und</v>
          </cell>
          <cell r="E1087" t="str">
            <v>2.758,92</v>
          </cell>
          <cell r="F1087" t="str">
            <v>736,63</v>
          </cell>
          <cell r="G1087" t="str">
            <v>3.495,55</v>
          </cell>
          <cell r="H1087">
            <v>0</v>
          </cell>
          <cell r="I1087">
            <v>2758.92</v>
          </cell>
          <cell r="J1087">
            <v>736.63</v>
          </cell>
          <cell r="K1087">
            <v>3495.55</v>
          </cell>
          <cell r="L1087">
            <v>0</v>
          </cell>
          <cell r="M1087">
            <v>736.63164000000006</v>
          </cell>
          <cell r="N1087">
            <v>3495.5516400000001</v>
          </cell>
        </row>
        <row r="1088">
          <cell r="B1088" t="str">
            <v>2 S 04 930 14</v>
          </cell>
          <cell r="C1088" t="str">
            <v>Caixa coletora de sarjeta - CCS14</v>
          </cell>
          <cell r="D1088" t="str">
            <v>und</v>
          </cell>
          <cell r="E1088" t="str">
            <v>2.729,75</v>
          </cell>
          <cell r="F1088" t="str">
            <v>728,84</v>
          </cell>
          <cell r="G1088" t="str">
            <v>3.458,59</v>
          </cell>
          <cell r="H1088">
            <v>0</v>
          </cell>
          <cell r="I1088">
            <v>2729.75</v>
          </cell>
          <cell r="J1088">
            <v>728.84</v>
          </cell>
          <cell r="K1088">
            <v>3458.59</v>
          </cell>
          <cell r="L1088">
            <v>0</v>
          </cell>
          <cell r="M1088">
            <v>728.84325000000001</v>
          </cell>
          <cell r="N1088">
            <v>3458.5932499999999</v>
          </cell>
        </row>
        <row r="1089">
          <cell r="B1089" t="str">
            <v>2 S 04 930 15</v>
          </cell>
          <cell r="C1089" t="str">
            <v>Caixa coletora de sarjeta - CCS 15</v>
          </cell>
          <cell r="D1089" t="str">
            <v>und</v>
          </cell>
          <cell r="E1089" t="str">
            <v>2.700,57</v>
          </cell>
          <cell r="F1089" t="str">
            <v>721,05</v>
          </cell>
          <cell r="G1089" t="str">
            <v>3.421,63</v>
          </cell>
          <cell r="H1089">
            <v>0</v>
          </cell>
          <cell r="I1089">
            <v>2700.57</v>
          </cell>
          <cell r="J1089">
            <v>721.05</v>
          </cell>
          <cell r="K1089">
            <v>3421.63</v>
          </cell>
          <cell r="L1089">
            <v>0</v>
          </cell>
          <cell r="M1089">
            <v>721.05219000000011</v>
          </cell>
          <cell r="N1089">
            <v>3421.62219</v>
          </cell>
        </row>
        <row r="1090">
          <cell r="B1090" t="str">
            <v>2 S 04 930 16</v>
          </cell>
          <cell r="C1090" t="str">
            <v>Caixa coletora de sarjeta - CCS 16</v>
          </cell>
          <cell r="D1090" t="str">
            <v>und</v>
          </cell>
          <cell r="E1090" t="str">
            <v>2.671,40</v>
          </cell>
          <cell r="F1090" t="str">
            <v>713,26</v>
          </cell>
          <cell r="G1090" t="str">
            <v>3.384,66</v>
          </cell>
          <cell r="H1090">
            <v>0</v>
          </cell>
          <cell r="I1090">
            <v>2671.4</v>
          </cell>
          <cell r="J1090">
            <v>713.26</v>
          </cell>
          <cell r="K1090">
            <v>3384.66</v>
          </cell>
          <cell r="L1090">
            <v>0</v>
          </cell>
          <cell r="M1090">
            <v>713.26380000000006</v>
          </cell>
          <cell r="N1090">
            <v>3384.6638000000003</v>
          </cell>
        </row>
        <row r="1091">
          <cell r="B1091" t="str">
            <v>2 S 04 930 17</v>
          </cell>
          <cell r="C1091" t="str">
            <v>Caixa coletora de sarjeta - CCS 17</v>
          </cell>
          <cell r="D1091" t="str">
            <v>und</v>
          </cell>
          <cell r="E1091" t="str">
            <v>3.161,33</v>
          </cell>
          <cell r="F1091" t="str">
            <v>844,07</v>
          </cell>
          <cell r="G1091" t="str">
            <v>4.005,40</v>
          </cell>
          <cell r="H1091">
            <v>0</v>
          </cell>
          <cell r="I1091">
            <v>3161.33</v>
          </cell>
          <cell r="J1091">
            <v>844.07</v>
          </cell>
          <cell r="K1091">
            <v>4005.4</v>
          </cell>
          <cell r="L1091">
            <v>0</v>
          </cell>
          <cell r="M1091">
            <v>844.07511</v>
          </cell>
          <cell r="N1091">
            <v>4005.4051099999997</v>
          </cell>
        </row>
        <row r="1092">
          <cell r="B1092" t="str">
            <v>2 S 04 930 18</v>
          </cell>
          <cell r="C1092" t="str">
            <v>Caixa coletora de sarjeta - CCS 18</v>
          </cell>
          <cell r="D1092" t="str">
            <v>und</v>
          </cell>
          <cell r="E1092" t="str">
            <v>3.132,15</v>
          </cell>
          <cell r="F1092" t="str">
            <v>836,28</v>
          </cell>
          <cell r="G1092" t="str">
            <v>3.968,44</v>
          </cell>
          <cell r="H1092">
            <v>0</v>
          </cell>
          <cell r="I1092">
            <v>3132.15</v>
          </cell>
          <cell r="J1092">
            <v>836.28</v>
          </cell>
          <cell r="K1092">
            <v>3968.44</v>
          </cell>
          <cell r="L1092">
            <v>0</v>
          </cell>
          <cell r="M1092">
            <v>836.28405000000009</v>
          </cell>
          <cell r="N1092">
            <v>3968.4340500000003</v>
          </cell>
        </row>
        <row r="1093">
          <cell r="B1093" t="str">
            <v>2 S 04 930 19</v>
          </cell>
          <cell r="C1093" t="str">
            <v>Caixa coletora de sarjeta - CCS 19</v>
          </cell>
          <cell r="D1093" t="str">
            <v>und</v>
          </cell>
          <cell r="E1093" t="str">
            <v>3.102,98</v>
          </cell>
          <cell r="F1093" t="str">
            <v>828,50</v>
          </cell>
          <cell r="G1093" t="str">
            <v>3.931,47</v>
          </cell>
          <cell r="H1093">
            <v>0</v>
          </cell>
          <cell r="I1093">
            <v>3102.98</v>
          </cell>
          <cell r="J1093">
            <v>828.5</v>
          </cell>
          <cell r="K1093">
            <v>3931.47</v>
          </cell>
          <cell r="L1093">
            <v>0</v>
          </cell>
          <cell r="M1093">
            <v>828.49566000000004</v>
          </cell>
          <cell r="N1093">
            <v>3931.4756600000001</v>
          </cell>
        </row>
        <row r="1094">
          <cell r="B1094" t="str">
            <v>2 S 04 930 20</v>
          </cell>
          <cell r="C1094" t="str">
            <v>Caixa coletora de sarjeta - CCS 20</v>
          </cell>
          <cell r="D1094" t="str">
            <v>und</v>
          </cell>
          <cell r="E1094" t="str">
            <v>3.073,80</v>
          </cell>
          <cell r="F1094" t="str">
            <v>820,71</v>
          </cell>
          <cell r="G1094" t="str">
            <v>3.894,51</v>
          </cell>
          <cell r="H1094">
            <v>0</v>
          </cell>
          <cell r="I1094">
            <v>3073.8</v>
          </cell>
          <cell r="J1094">
            <v>820.71</v>
          </cell>
          <cell r="K1094">
            <v>3894.51</v>
          </cell>
          <cell r="L1094">
            <v>0</v>
          </cell>
          <cell r="M1094">
            <v>820.70460000000014</v>
          </cell>
          <cell r="N1094">
            <v>3894.5046000000002</v>
          </cell>
        </row>
        <row r="1095">
          <cell r="B1095" t="str">
            <v>2 S 04 930 51</v>
          </cell>
          <cell r="C1095" t="str">
            <v>Caixa coletora de sarjeta - CCS 01 AC/BC</v>
          </cell>
          <cell r="D1095" t="str">
            <v>und</v>
          </cell>
          <cell r="E1095" t="str">
            <v>1.678,29</v>
          </cell>
          <cell r="F1095" t="str">
            <v>448,10</v>
          </cell>
          <cell r="G1095" t="str">
            <v>2.126,39</v>
          </cell>
          <cell r="H1095">
            <v>0</v>
          </cell>
          <cell r="I1095">
            <v>1678.29</v>
          </cell>
          <cell r="J1095">
            <v>448.1</v>
          </cell>
          <cell r="K1095">
            <v>2126.39</v>
          </cell>
          <cell r="L1095">
            <v>0</v>
          </cell>
          <cell r="M1095">
            <v>448.10343</v>
          </cell>
          <cell r="N1095">
            <v>2126.3934300000001</v>
          </cell>
        </row>
        <row r="1096">
          <cell r="B1096" t="str">
            <v>2 S 04 930 52</v>
          </cell>
          <cell r="C1096" t="str">
            <v>Caixa coletora de sarjeta - CCS 02 AC/BC</v>
          </cell>
          <cell r="D1096" t="str">
            <v>und</v>
          </cell>
          <cell r="E1096" t="str">
            <v>1.646,59</v>
          </cell>
          <cell r="F1096" t="str">
            <v>439,64</v>
          </cell>
          <cell r="G1096" t="str">
            <v>2.086,23</v>
          </cell>
          <cell r="H1096">
            <v>0</v>
          </cell>
          <cell r="I1096">
            <v>1646.59</v>
          </cell>
          <cell r="J1096">
            <v>439.64</v>
          </cell>
          <cell r="K1096">
            <v>2086.23</v>
          </cell>
          <cell r="L1096">
            <v>0</v>
          </cell>
          <cell r="M1096">
            <v>439.63952999999998</v>
          </cell>
          <cell r="N1096">
            <v>2086.2295300000001</v>
          </cell>
        </row>
        <row r="1097">
          <cell r="B1097" t="str">
            <v>2 S 04 930 53</v>
          </cell>
          <cell r="C1097" t="str">
            <v>Caixa coletora de sarjeta - CCS 03 AC/BC</v>
          </cell>
          <cell r="D1097" t="str">
            <v>und</v>
          </cell>
          <cell r="E1097" t="str">
            <v>1.614,89</v>
          </cell>
          <cell r="F1097" t="str">
            <v>431,18</v>
          </cell>
          <cell r="G1097" t="str">
            <v>2.046,06</v>
          </cell>
          <cell r="H1097">
            <v>0</v>
          </cell>
          <cell r="I1097">
            <v>1614.89</v>
          </cell>
          <cell r="J1097">
            <v>431.18</v>
          </cell>
          <cell r="K1097">
            <v>2046.06</v>
          </cell>
          <cell r="L1097">
            <v>0</v>
          </cell>
          <cell r="M1097">
            <v>431.17563000000007</v>
          </cell>
          <cell r="N1097">
            <v>2046.0656300000001</v>
          </cell>
        </row>
        <row r="1098">
          <cell r="B1098" t="str">
            <v>2 S 04 930 54</v>
          </cell>
          <cell r="C1098" t="str">
            <v>Caixa coletora de sarjeta - CCS 04 AC/BC</v>
          </cell>
          <cell r="D1098" t="str">
            <v>und</v>
          </cell>
          <cell r="E1098" t="str">
            <v>1.580,46</v>
          </cell>
          <cell r="F1098" t="str">
            <v>421,98</v>
          </cell>
          <cell r="G1098" t="str">
            <v>2.002,44</v>
          </cell>
          <cell r="H1098">
            <v>0</v>
          </cell>
          <cell r="I1098">
            <v>1580.46</v>
          </cell>
          <cell r="J1098">
            <v>421.98</v>
          </cell>
          <cell r="K1098">
            <v>2002.44</v>
          </cell>
          <cell r="L1098">
            <v>0</v>
          </cell>
          <cell r="M1098">
            <v>421.98282000000006</v>
          </cell>
          <cell r="N1098">
            <v>2002.4428200000002</v>
          </cell>
        </row>
        <row r="1099">
          <cell r="B1099" t="str">
            <v>2 S 04 930 55</v>
          </cell>
          <cell r="C1099" t="str">
            <v>Caixa coletora de sarjeta - CCS 05 AC/BC</v>
          </cell>
          <cell r="D1099" t="str">
            <v>und</v>
          </cell>
          <cell r="E1099" t="str">
            <v>2.112,34</v>
          </cell>
          <cell r="F1099" t="str">
            <v>563,99</v>
          </cell>
          <cell r="G1099" t="str">
            <v>2.676,33</v>
          </cell>
          <cell r="H1099">
            <v>0</v>
          </cell>
          <cell r="I1099">
            <v>2112.34</v>
          </cell>
          <cell r="J1099">
            <v>563.99</v>
          </cell>
          <cell r="K1099">
            <v>2676.33</v>
          </cell>
          <cell r="L1099">
            <v>0</v>
          </cell>
          <cell r="M1099">
            <v>563.99478000000011</v>
          </cell>
          <cell r="N1099">
            <v>2676.3347800000001</v>
          </cell>
        </row>
        <row r="1100">
          <cell r="B1100" t="str">
            <v>2 S 04 930 56</v>
          </cell>
          <cell r="C1100" t="str">
            <v>Caixa coletora de sarjeta - CCS 06 AC/BC</v>
          </cell>
          <cell r="D1100" t="str">
            <v>und</v>
          </cell>
          <cell r="E1100" t="str">
            <v>2.077,91</v>
          </cell>
          <cell r="F1100" t="str">
            <v>554,80</v>
          </cell>
          <cell r="G1100" t="str">
            <v>2.632,71</v>
          </cell>
          <cell r="H1100">
            <v>0</v>
          </cell>
          <cell r="I1100">
            <v>2077.91</v>
          </cell>
          <cell r="J1100">
            <v>554.79999999999995</v>
          </cell>
          <cell r="K1100">
            <v>2632.71</v>
          </cell>
          <cell r="L1100">
            <v>0</v>
          </cell>
          <cell r="M1100">
            <v>554.80196999999998</v>
          </cell>
          <cell r="N1100">
            <v>2632.7119699999998</v>
          </cell>
        </row>
        <row r="1101">
          <cell r="B1101" t="str">
            <v>2 S 04 930 57</v>
          </cell>
          <cell r="C1101" t="str">
            <v>Caixa coletora de sarjeta - CCS 07 AC/BC</v>
          </cell>
          <cell r="D1101" t="str">
            <v>und</v>
          </cell>
          <cell r="E1101" t="str">
            <v>2.043,48</v>
          </cell>
          <cell r="F1101" t="str">
            <v>545,61</v>
          </cell>
          <cell r="G1101" t="str">
            <v>2.589,09</v>
          </cell>
          <cell r="H1101">
            <v>0</v>
          </cell>
          <cell r="I1101">
            <v>2043.48</v>
          </cell>
          <cell r="J1101">
            <v>545.61</v>
          </cell>
          <cell r="K1101">
            <v>2589.09</v>
          </cell>
          <cell r="L1101">
            <v>0</v>
          </cell>
          <cell r="M1101">
            <v>545.60916000000009</v>
          </cell>
          <cell r="N1101">
            <v>2589.08916</v>
          </cell>
        </row>
        <row r="1102">
          <cell r="B1102" t="str">
            <v>2 S 04 930 58</v>
          </cell>
          <cell r="C1102" t="str">
            <v>Caixa coletora de sarjeta - CCS 08 AC/BC</v>
          </cell>
          <cell r="D1102" t="str">
            <v>und</v>
          </cell>
          <cell r="E1102" t="str">
            <v>2.011,78</v>
          </cell>
          <cell r="F1102" t="str">
            <v>537,14</v>
          </cell>
          <cell r="G1102" t="str">
            <v>2.548,92</v>
          </cell>
          <cell r="H1102">
            <v>0</v>
          </cell>
          <cell r="I1102">
            <v>2011.78</v>
          </cell>
          <cell r="J1102">
            <v>537.14</v>
          </cell>
          <cell r="K1102">
            <v>2548.92</v>
          </cell>
          <cell r="L1102">
            <v>0</v>
          </cell>
          <cell r="M1102">
            <v>537.14526000000001</v>
          </cell>
          <cell r="N1102">
            <v>2548.92526</v>
          </cell>
        </row>
        <row r="1103">
          <cell r="B1103" t="str">
            <v>2 S 04 930 59</v>
          </cell>
          <cell r="C1103" t="str">
            <v>Caixa coletora de sarjeta - CCS 09 AC/BC</v>
          </cell>
          <cell r="D1103" t="str">
            <v>und</v>
          </cell>
          <cell r="E1103" t="str">
            <v>2.543,66</v>
          </cell>
          <cell r="F1103" t="str">
            <v>679,16</v>
          </cell>
          <cell r="G1103" t="str">
            <v>3.222,81</v>
          </cell>
          <cell r="H1103">
            <v>0</v>
          </cell>
          <cell r="I1103">
            <v>2543.66</v>
          </cell>
          <cell r="J1103">
            <v>679.16</v>
          </cell>
          <cell r="K1103">
            <v>3222.81</v>
          </cell>
          <cell r="L1103">
            <v>0</v>
          </cell>
          <cell r="M1103">
            <v>679.15722000000005</v>
          </cell>
          <cell r="N1103">
            <v>3222.8172199999999</v>
          </cell>
        </row>
        <row r="1104">
          <cell r="B1104" t="str">
            <v>2 S 04 930 60</v>
          </cell>
          <cell r="C1104" t="str">
            <v>Caixa coletora de sarjeta - CCS 10 AC/BC</v>
          </cell>
          <cell r="D1104" t="str">
            <v>und</v>
          </cell>
          <cell r="E1104" t="str">
            <v>2.509,23</v>
          </cell>
          <cell r="F1104" t="str">
            <v>669,96</v>
          </cell>
          <cell r="G1104" t="str">
            <v>3.179,19</v>
          </cell>
          <cell r="H1104">
            <v>0</v>
          </cell>
          <cell r="I1104">
            <v>2509.23</v>
          </cell>
          <cell r="J1104">
            <v>669.96</v>
          </cell>
          <cell r="K1104">
            <v>3179.19</v>
          </cell>
          <cell r="L1104">
            <v>0</v>
          </cell>
          <cell r="M1104">
            <v>669.96441000000004</v>
          </cell>
          <cell r="N1104">
            <v>3179.1944100000001</v>
          </cell>
        </row>
        <row r="1105">
          <cell r="B1105" t="str">
            <v>2 S 04 930 61</v>
          </cell>
          <cell r="C1105" t="str">
            <v>Caixa coletora de sarjeta - CCS 11 AC/BC</v>
          </cell>
          <cell r="D1105" t="str">
            <v>und</v>
          </cell>
          <cell r="E1105" t="str">
            <v>2.474,80</v>
          </cell>
          <cell r="F1105" t="str">
            <v>660,77</v>
          </cell>
          <cell r="G1105" t="str">
            <v>3.135,57</v>
          </cell>
          <cell r="H1105">
            <v>0</v>
          </cell>
          <cell r="I1105">
            <v>2474.8000000000002</v>
          </cell>
          <cell r="J1105">
            <v>660.77</v>
          </cell>
          <cell r="K1105">
            <v>3135.57</v>
          </cell>
          <cell r="L1105">
            <v>0</v>
          </cell>
          <cell r="M1105">
            <v>660.77160000000003</v>
          </cell>
          <cell r="N1105">
            <v>3135.5716000000002</v>
          </cell>
        </row>
        <row r="1106">
          <cell r="B1106" t="str">
            <v>2 S 04 930 62</v>
          </cell>
          <cell r="C1106" t="str">
            <v>Caixa coletora de sarjeta - CCS 12 AC/BC</v>
          </cell>
          <cell r="D1106" t="str">
            <v>und</v>
          </cell>
          <cell r="E1106" t="str">
            <v>2.440,36</v>
          </cell>
          <cell r="F1106" t="str">
            <v>651,58</v>
          </cell>
          <cell r="G1106" t="str">
            <v>3.091,94</v>
          </cell>
          <cell r="H1106">
            <v>0</v>
          </cell>
          <cell r="I1106">
            <v>2440.36</v>
          </cell>
          <cell r="J1106">
            <v>651.58000000000004</v>
          </cell>
          <cell r="K1106">
            <v>3091.94</v>
          </cell>
          <cell r="L1106">
            <v>0</v>
          </cell>
          <cell r="M1106">
            <v>651.57612000000006</v>
          </cell>
          <cell r="N1106">
            <v>3091.9361200000003</v>
          </cell>
        </row>
        <row r="1107">
          <cell r="B1107" t="str">
            <v>2 S 04 930 63</v>
          </cell>
          <cell r="C1107" t="str">
            <v>Caixa coletora de sarjeta - CCS 13 AC/BC</v>
          </cell>
          <cell r="D1107" t="str">
            <v>und</v>
          </cell>
          <cell r="E1107" t="str">
            <v>2.961,32</v>
          </cell>
          <cell r="F1107" t="str">
            <v>790,67</v>
          </cell>
          <cell r="G1107" t="str">
            <v>3.752,00</v>
          </cell>
          <cell r="H1107">
            <v>0</v>
          </cell>
          <cell r="I1107">
            <v>2961.32</v>
          </cell>
          <cell r="J1107">
            <v>790.67</v>
          </cell>
          <cell r="K1107">
            <v>3752</v>
          </cell>
          <cell r="L1107">
            <v>0</v>
          </cell>
          <cell r="M1107">
            <v>790.67244000000005</v>
          </cell>
          <cell r="N1107">
            <v>3751.99244</v>
          </cell>
        </row>
        <row r="1108">
          <cell r="B1108" t="str">
            <v>2 S 04 930 64</v>
          </cell>
          <cell r="C1108" t="str">
            <v>Caixa coletora de sarjeta - CCS 14 AC/BC</v>
          </cell>
          <cell r="D1108" t="str">
            <v>und</v>
          </cell>
          <cell r="E1108" t="str">
            <v>2.926,89</v>
          </cell>
          <cell r="F1108" t="str">
            <v>781,48</v>
          </cell>
          <cell r="G1108" t="str">
            <v>3.708,37</v>
          </cell>
          <cell r="H1108">
            <v>0</v>
          </cell>
          <cell r="I1108">
            <v>2926.89</v>
          </cell>
          <cell r="J1108">
            <v>781.48</v>
          </cell>
          <cell r="K1108">
            <v>3708.37</v>
          </cell>
          <cell r="L1108">
            <v>0</v>
          </cell>
          <cell r="M1108">
            <v>781.47963000000004</v>
          </cell>
          <cell r="N1108">
            <v>3708.3696300000001</v>
          </cell>
        </row>
        <row r="1109">
          <cell r="B1109" t="str">
            <v>2 S 04 930 65</v>
          </cell>
          <cell r="C1109" t="str">
            <v>Caixa coletora de sarjeta - CCS 15 AC/BC</v>
          </cell>
          <cell r="D1109" t="str">
            <v>und</v>
          </cell>
          <cell r="E1109" t="str">
            <v>2.892,46</v>
          </cell>
          <cell r="F1109" t="str">
            <v>772,29</v>
          </cell>
          <cell r="G1109" t="str">
            <v>3.664,75</v>
          </cell>
          <cell r="H1109">
            <v>0</v>
          </cell>
          <cell r="I1109">
            <v>2892.46</v>
          </cell>
          <cell r="J1109">
            <v>772.29</v>
          </cell>
          <cell r="K1109">
            <v>3664.75</v>
          </cell>
          <cell r="L1109">
            <v>0</v>
          </cell>
          <cell r="M1109">
            <v>772.28682000000003</v>
          </cell>
          <cell r="N1109">
            <v>3664.7468200000003</v>
          </cell>
        </row>
        <row r="1110">
          <cell r="B1110" t="str">
            <v>2 S 04 930 66</v>
          </cell>
          <cell r="C1110" t="str">
            <v>Caixa coletora de sarjeta - CCS 16 AC/BC</v>
          </cell>
          <cell r="D1110" t="str">
            <v>und</v>
          </cell>
          <cell r="E1110" t="str">
            <v>2.858,03</v>
          </cell>
          <cell r="F1110" t="str">
            <v>763,09</v>
          </cell>
          <cell r="G1110" t="str">
            <v>3.621,12</v>
          </cell>
          <cell r="H1110">
            <v>0</v>
          </cell>
          <cell r="I1110">
            <v>2858.03</v>
          </cell>
          <cell r="J1110">
            <v>763.09</v>
          </cell>
          <cell r="K1110">
            <v>3621.12</v>
          </cell>
          <cell r="L1110">
            <v>0</v>
          </cell>
          <cell r="M1110">
            <v>763.09401000000014</v>
          </cell>
          <cell r="N1110">
            <v>3621.1240100000005</v>
          </cell>
        </row>
        <row r="1111">
          <cell r="B1111" t="str">
            <v>2 S 04 930 67</v>
          </cell>
          <cell r="C1111" t="str">
            <v>Caixa coletora de sarjeta - CCS 17 AC/BC</v>
          </cell>
          <cell r="D1111" t="str">
            <v>und</v>
          </cell>
          <cell r="E1111" t="str">
            <v>3.392,64</v>
          </cell>
          <cell r="F1111" t="str">
            <v>905,84</v>
          </cell>
          <cell r="G1111" t="str">
            <v>4.298,48</v>
          </cell>
          <cell r="H1111">
            <v>0</v>
          </cell>
          <cell r="I1111">
            <v>3392.64</v>
          </cell>
          <cell r="J1111">
            <v>905.84</v>
          </cell>
          <cell r="K1111">
            <v>4298.4799999999996</v>
          </cell>
          <cell r="L1111">
            <v>0</v>
          </cell>
          <cell r="M1111">
            <v>905.83488</v>
          </cell>
          <cell r="N1111">
            <v>4298.4748799999998</v>
          </cell>
        </row>
        <row r="1112">
          <cell r="B1112" t="str">
            <v>2 S 04 930 68</v>
          </cell>
          <cell r="C1112" t="str">
            <v>Caixa coletora de sarjeta - CCS 18 AC/BC</v>
          </cell>
          <cell r="D1112" t="str">
            <v>und</v>
          </cell>
          <cell r="E1112" t="str">
            <v>3.358,21</v>
          </cell>
          <cell r="F1112" t="str">
            <v>896,64</v>
          </cell>
          <cell r="G1112" t="str">
            <v>4.254,85</v>
          </cell>
          <cell r="H1112">
            <v>0</v>
          </cell>
          <cell r="I1112">
            <v>3358.21</v>
          </cell>
          <cell r="J1112">
            <v>896.64</v>
          </cell>
          <cell r="K1112">
            <v>4254.8500000000004</v>
          </cell>
          <cell r="L1112">
            <v>0</v>
          </cell>
          <cell r="M1112">
            <v>896.6420700000001</v>
          </cell>
          <cell r="N1112">
            <v>4254.8520699999999</v>
          </cell>
        </row>
        <row r="1113">
          <cell r="B1113" t="str">
            <v>2 S 04 930 69</v>
          </cell>
          <cell r="C1113" t="str">
            <v>Caixa coletora de sarjeta - CCS 19 AC/BC</v>
          </cell>
          <cell r="D1113" t="str">
            <v>und</v>
          </cell>
          <cell r="E1113" t="str">
            <v>3.323,78</v>
          </cell>
          <cell r="F1113" t="str">
            <v>887,45</v>
          </cell>
          <cell r="G1113" t="str">
            <v>4.211,23</v>
          </cell>
          <cell r="H1113">
            <v>0</v>
          </cell>
          <cell r="I1113">
            <v>3323.78</v>
          </cell>
          <cell r="J1113">
            <v>887.45</v>
          </cell>
          <cell r="K1113">
            <v>4211.2299999999996</v>
          </cell>
          <cell r="L1113">
            <v>0</v>
          </cell>
          <cell r="M1113">
            <v>887.44926000000009</v>
          </cell>
          <cell r="N1113">
            <v>4211.2292600000001</v>
          </cell>
        </row>
        <row r="1114">
          <cell r="B1114" t="str">
            <v>2 S 04 930 70</v>
          </cell>
          <cell r="C1114" t="str">
            <v>Caixa coletora de sarjeta - CCS 20 AC/BC</v>
          </cell>
          <cell r="D1114" t="str">
            <v>und</v>
          </cell>
          <cell r="E1114" t="str">
            <v>3.289,35</v>
          </cell>
          <cell r="F1114" t="str">
            <v>878,26</v>
          </cell>
          <cell r="G1114" t="str">
            <v>4.167,60</v>
          </cell>
          <cell r="H1114">
            <v>0</v>
          </cell>
          <cell r="I1114">
            <v>3289.35</v>
          </cell>
          <cell r="J1114">
            <v>878.26</v>
          </cell>
          <cell r="K1114">
            <v>4167.6000000000004</v>
          </cell>
          <cell r="L1114">
            <v>0</v>
          </cell>
          <cell r="M1114">
            <v>878.25644999999997</v>
          </cell>
          <cell r="N1114">
            <v>4167.6064500000002</v>
          </cell>
        </row>
        <row r="1115">
          <cell r="B1115" t="str">
            <v>2 S 04 931 01</v>
          </cell>
          <cell r="C1115" t="str">
            <v>Caixa coletora de talvegue - CCT 01</v>
          </cell>
          <cell r="D1115" t="str">
            <v>und</v>
          </cell>
          <cell r="E1115" t="str">
            <v>1.583,96</v>
          </cell>
          <cell r="F1115" t="str">
            <v>422,92</v>
          </cell>
          <cell r="G1115" t="str">
            <v>2.006,88</v>
          </cell>
          <cell r="H1115">
            <v>0</v>
          </cell>
          <cell r="I1115">
            <v>1583.96</v>
          </cell>
          <cell r="J1115">
            <v>422.92</v>
          </cell>
          <cell r="K1115">
            <v>2006.88</v>
          </cell>
          <cell r="L1115">
            <v>0</v>
          </cell>
          <cell r="M1115">
            <v>422.91732000000002</v>
          </cell>
          <cell r="N1115">
            <v>2006.8773200000001</v>
          </cell>
        </row>
        <row r="1116">
          <cell r="B1116" t="str">
            <v>2 S 04 931 02</v>
          </cell>
          <cell r="C1116" t="str">
            <v>Caixa coletora de talvegue - CCT 02</v>
          </cell>
          <cell r="D1116" t="str">
            <v>und</v>
          </cell>
          <cell r="E1116" t="str">
            <v>1.554,79</v>
          </cell>
          <cell r="F1116" t="str">
            <v>415,13</v>
          </cell>
          <cell r="G1116" t="str">
            <v>1.969,91</v>
          </cell>
          <cell r="H1116">
            <v>0</v>
          </cell>
          <cell r="I1116">
            <v>1554.79</v>
          </cell>
          <cell r="J1116">
            <v>415.13</v>
          </cell>
          <cell r="K1116">
            <v>1969.91</v>
          </cell>
          <cell r="L1116">
            <v>0</v>
          </cell>
          <cell r="M1116">
            <v>415.12893000000003</v>
          </cell>
          <cell r="N1116">
            <v>1969.91893</v>
          </cell>
        </row>
        <row r="1117">
          <cell r="B1117" t="str">
            <v>2 S 04 931 03</v>
          </cell>
          <cell r="C1117" t="str">
            <v>Caixa coletora de talvegue - CCT 03</v>
          </cell>
          <cell r="D1117" t="str">
            <v>und</v>
          </cell>
          <cell r="E1117" t="str">
            <v>1.528,26</v>
          </cell>
          <cell r="F1117" t="str">
            <v>408,04</v>
          </cell>
          <cell r="G1117" t="str">
            <v>1.936,30</v>
          </cell>
          <cell r="H1117">
            <v>0</v>
          </cell>
          <cell r="I1117">
            <v>1528.26</v>
          </cell>
          <cell r="J1117">
            <v>408.04</v>
          </cell>
          <cell r="K1117">
            <v>1936.3</v>
          </cell>
          <cell r="L1117">
            <v>0</v>
          </cell>
          <cell r="M1117">
            <v>408.04542000000004</v>
          </cell>
          <cell r="N1117">
            <v>1936.3054200000001</v>
          </cell>
        </row>
        <row r="1118">
          <cell r="B1118" t="str">
            <v>2 S 04 931 04</v>
          </cell>
          <cell r="C1118" t="str">
            <v>Caixa coletora de talvegue - CCT 04</v>
          </cell>
          <cell r="D1118" t="str">
            <v>und</v>
          </cell>
          <cell r="E1118" t="str">
            <v>1.496,44</v>
          </cell>
          <cell r="F1118" t="str">
            <v>399,55</v>
          </cell>
          <cell r="G1118" t="str">
            <v>1.895,99</v>
          </cell>
          <cell r="H1118">
            <v>0</v>
          </cell>
          <cell r="I1118">
            <v>1496.44</v>
          </cell>
          <cell r="J1118">
            <v>399.55</v>
          </cell>
          <cell r="K1118">
            <v>1895.99</v>
          </cell>
          <cell r="L1118">
            <v>0</v>
          </cell>
          <cell r="M1118">
            <v>399.54948000000002</v>
          </cell>
          <cell r="N1118">
            <v>1895.9894800000002</v>
          </cell>
        </row>
        <row r="1119">
          <cell r="B1119" t="str">
            <v>2 S 04 931 05</v>
          </cell>
          <cell r="C1119" t="str">
            <v>Caixa coletora de talvegue - CCT 05</v>
          </cell>
          <cell r="D1119" t="str">
            <v>und</v>
          </cell>
          <cell r="E1119" t="str">
            <v>1.983,63</v>
          </cell>
          <cell r="F1119" t="str">
            <v>529,63</v>
          </cell>
          <cell r="G1119" t="str">
            <v>2.513,26</v>
          </cell>
          <cell r="H1119">
            <v>0</v>
          </cell>
          <cell r="I1119">
            <v>1983.63</v>
          </cell>
          <cell r="J1119">
            <v>529.63</v>
          </cell>
          <cell r="K1119">
            <v>2513.2600000000002</v>
          </cell>
          <cell r="L1119">
            <v>0</v>
          </cell>
          <cell r="M1119">
            <v>529.62921000000006</v>
          </cell>
          <cell r="N1119">
            <v>2513.2592100000002</v>
          </cell>
        </row>
        <row r="1120">
          <cell r="B1120" t="str">
            <v>2 S 04 931 06</v>
          </cell>
          <cell r="C1120" t="str">
            <v>Caixa coletora de talvegue - CCT 06</v>
          </cell>
          <cell r="D1120" t="str">
            <v>und</v>
          </cell>
          <cell r="E1120" t="str">
            <v>1.957,19</v>
          </cell>
          <cell r="F1120" t="str">
            <v>522,57</v>
          </cell>
          <cell r="G1120" t="str">
            <v>2.479,76</v>
          </cell>
          <cell r="H1120">
            <v>0</v>
          </cell>
          <cell r="I1120">
            <v>1957.19</v>
          </cell>
          <cell r="J1120">
            <v>522.57000000000005</v>
          </cell>
          <cell r="K1120">
            <v>2479.7600000000002</v>
          </cell>
          <cell r="L1120">
            <v>0</v>
          </cell>
          <cell r="M1120">
            <v>522.56973000000005</v>
          </cell>
          <cell r="N1120">
            <v>2479.7597300000002</v>
          </cell>
        </row>
        <row r="1121">
          <cell r="B1121" t="str">
            <v>2 S 04 931 07</v>
          </cell>
          <cell r="C1121" t="str">
            <v>Caixa coletora de talvegue - CCT 07</v>
          </cell>
          <cell r="D1121" t="str">
            <v>und</v>
          </cell>
          <cell r="E1121" t="str">
            <v>1.930,66</v>
          </cell>
          <cell r="F1121" t="str">
            <v>515,49</v>
          </cell>
          <cell r="G1121" t="str">
            <v>2.446,15</v>
          </cell>
          <cell r="H1121">
            <v>0</v>
          </cell>
          <cell r="I1121">
            <v>1930.66</v>
          </cell>
          <cell r="J1121">
            <v>515.49</v>
          </cell>
          <cell r="K1121">
            <v>2446.15</v>
          </cell>
          <cell r="L1121">
            <v>0</v>
          </cell>
          <cell r="M1121">
            <v>515.48622</v>
          </cell>
          <cell r="N1121">
            <v>2446.1462200000001</v>
          </cell>
        </row>
        <row r="1122">
          <cell r="B1122" t="str">
            <v>2 S 04 931 08</v>
          </cell>
          <cell r="C1122" t="str">
            <v>Caixa coletora de talvegue - CCT 08</v>
          </cell>
          <cell r="D1122" t="str">
            <v>und</v>
          </cell>
          <cell r="E1122" t="str">
            <v>2.012,81</v>
          </cell>
          <cell r="F1122" t="str">
            <v>537,42</v>
          </cell>
          <cell r="G1122" t="str">
            <v>2.550,23</v>
          </cell>
          <cell r="H1122">
            <v>0</v>
          </cell>
          <cell r="I1122">
            <v>2012.81</v>
          </cell>
          <cell r="J1122">
            <v>537.41999999999996</v>
          </cell>
          <cell r="K1122">
            <v>2550.23</v>
          </cell>
          <cell r="L1122">
            <v>0</v>
          </cell>
          <cell r="M1122">
            <v>537.42026999999996</v>
          </cell>
          <cell r="N1122">
            <v>2550.23027</v>
          </cell>
        </row>
        <row r="1123">
          <cell r="B1123" t="str">
            <v>2 S 04 931 09</v>
          </cell>
          <cell r="C1123" t="str">
            <v>Caixa coletora de talvegue - CCT 09</v>
          </cell>
          <cell r="D1123" t="str">
            <v>und</v>
          </cell>
          <cell r="E1123" t="str">
            <v>2.386,04</v>
          </cell>
          <cell r="F1123" t="str">
            <v>637,07</v>
          </cell>
          <cell r="G1123" t="str">
            <v>3.023,11</v>
          </cell>
          <cell r="H1123">
            <v>0</v>
          </cell>
          <cell r="I1123">
            <v>2386.04</v>
          </cell>
          <cell r="J1123">
            <v>637.07000000000005</v>
          </cell>
          <cell r="K1123">
            <v>3023.11</v>
          </cell>
          <cell r="L1123">
            <v>0</v>
          </cell>
          <cell r="M1123">
            <v>637.07267999999999</v>
          </cell>
          <cell r="N1123">
            <v>3023.1126800000002</v>
          </cell>
        </row>
        <row r="1124">
          <cell r="B1124" t="str">
            <v>2 S 04 931 10</v>
          </cell>
          <cell r="C1124" t="str">
            <v>Caixa coletora de talvegue - CCT 10</v>
          </cell>
          <cell r="D1124" t="str">
            <v>und</v>
          </cell>
          <cell r="E1124" t="str">
            <v>2.359,59</v>
          </cell>
          <cell r="F1124" t="str">
            <v>630,01</v>
          </cell>
          <cell r="G1124" t="str">
            <v>2.989,61</v>
          </cell>
          <cell r="H1124">
            <v>0</v>
          </cell>
          <cell r="I1124">
            <v>2359.59</v>
          </cell>
          <cell r="J1124">
            <v>630.01</v>
          </cell>
          <cell r="K1124">
            <v>2989.61</v>
          </cell>
          <cell r="L1124">
            <v>0</v>
          </cell>
          <cell r="M1124">
            <v>630.01053000000013</v>
          </cell>
          <cell r="N1124">
            <v>2989.6005300000002</v>
          </cell>
        </row>
        <row r="1125">
          <cell r="B1125" t="str">
            <v>2 S 04 931 11</v>
          </cell>
          <cell r="C1125" t="str">
            <v>Caixa coletora de talvegue - CCT 11</v>
          </cell>
          <cell r="D1125" t="str">
            <v>und</v>
          </cell>
          <cell r="E1125" t="str">
            <v>2.333,06</v>
          </cell>
          <cell r="F1125" t="str">
            <v>622,93</v>
          </cell>
          <cell r="G1125" t="str">
            <v>2.955,99</v>
          </cell>
          <cell r="H1125">
            <v>0</v>
          </cell>
          <cell r="I1125">
            <v>2333.06</v>
          </cell>
          <cell r="J1125">
            <v>622.92999999999995</v>
          </cell>
          <cell r="K1125">
            <v>2955.99</v>
          </cell>
          <cell r="L1125">
            <v>0</v>
          </cell>
          <cell r="M1125">
            <v>622.92701999999997</v>
          </cell>
          <cell r="N1125">
            <v>2955.98702</v>
          </cell>
        </row>
        <row r="1126">
          <cell r="B1126" t="str">
            <v>2 S 04 931 12</v>
          </cell>
          <cell r="C1126" t="str">
            <v>Caixa coletora de talvegue - CCT 12</v>
          </cell>
          <cell r="D1126" t="str">
            <v>und</v>
          </cell>
          <cell r="E1126" t="str">
            <v>2.301,25</v>
          </cell>
          <cell r="F1126" t="str">
            <v>614,43</v>
          </cell>
          <cell r="G1126" t="str">
            <v>2.915,68</v>
          </cell>
          <cell r="H1126">
            <v>0</v>
          </cell>
          <cell r="I1126">
            <v>2301.25</v>
          </cell>
          <cell r="J1126">
            <v>614.42999999999995</v>
          </cell>
          <cell r="K1126">
            <v>2915.68</v>
          </cell>
          <cell r="L1126">
            <v>0</v>
          </cell>
          <cell r="M1126">
            <v>614.43375000000003</v>
          </cell>
          <cell r="N1126">
            <v>2915.6837500000001</v>
          </cell>
        </row>
        <row r="1127">
          <cell r="B1127" t="str">
            <v>2 S 04 931 13</v>
          </cell>
          <cell r="C1127" t="str">
            <v>Caixa coletora de talvegue - CCT 13</v>
          </cell>
          <cell r="D1127" t="str">
            <v>und</v>
          </cell>
          <cell r="E1127" t="str">
            <v>2.774,79</v>
          </cell>
          <cell r="F1127" t="str">
            <v>740,87</v>
          </cell>
          <cell r="G1127" t="str">
            <v>3.515,66</v>
          </cell>
          <cell r="H1127">
            <v>0</v>
          </cell>
          <cell r="I1127">
            <v>2774.79</v>
          </cell>
          <cell r="J1127">
            <v>740.87</v>
          </cell>
          <cell r="K1127">
            <v>3515.66</v>
          </cell>
          <cell r="L1127">
            <v>0</v>
          </cell>
          <cell r="M1127">
            <v>740.86892999999998</v>
          </cell>
          <cell r="N1127">
            <v>3515.6589300000001</v>
          </cell>
        </row>
        <row r="1128">
          <cell r="B1128" t="str">
            <v>2 S 04 931 14</v>
          </cell>
          <cell r="C1128" t="str">
            <v>Caixa coletora de talvegue - CCT 14</v>
          </cell>
          <cell r="D1128" t="str">
            <v>und</v>
          </cell>
          <cell r="E1128" t="str">
            <v>2.745,61</v>
          </cell>
          <cell r="F1128" t="str">
            <v>733,08</v>
          </cell>
          <cell r="G1128" t="str">
            <v>3.478,69</v>
          </cell>
          <cell r="H1128">
            <v>0</v>
          </cell>
          <cell r="I1128">
            <v>2745.61</v>
          </cell>
          <cell r="J1128">
            <v>733.08</v>
          </cell>
          <cell r="K1128">
            <v>3478.69</v>
          </cell>
          <cell r="L1128">
            <v>0</v>
          </cell>
          <cell r="M1128">
            <v>733.07787000000008</v>
          </cell>
          <cell r="N1128">
            <v>3478.6878700000002</v>
          </cell>
        </row>
        <row r="1129">
          <cell r="B1129" t="str">
            <v>2 S 04 931 15</v>
          </cell>
          <cell r="C1129" t="str">
            <v>Caixa coletora de talvegue - CCT 15</v>
          </cell>
          <cell r="D1129" t="str">
            <v>und</v>
          </cell>
          <cell r="E1129" t="str">
            <v>2.721,82</v>
          </cell>
          <cell r="F1129" t="str">
            <v>726,72</v>
          </cell>
          <cell r="G1129" t="str">
            <v>3.448,54</v>
          </cell>
          <cell r="H1129">
            <v>0</v>
          </cell>
          <cell r="I1129">
            <v>2721.82</v>
          </cell>
          <cell r="J1129">
            <v>726.72</v>
          </cell>
          <cell r="K1129">
            <v>3448.54</v>
          </cell>
          <cell r="L1129">
            <v>0</v>
          </cell>
          <cell r="M1129">
            <v>726.72594000000004</v>
          </cell>
          <cell r="N1129">
            <v>3448.54594</v>
          </cell>
        </row>
        <row r="1130">
          <cell r="B1130" t="str">
            <v>2 S 04 931 16</v>
          </cell>
          <cell r="C1130" t="str">
            <v>Caixa coletora de talvegue - CCT 16</v>
          </cell>
          <cell r="D1130" t="str">
            <v>und</v>
          </cell>
          <cell r="E1130" t="str">
            <v>2.690,00</v>
          </cell>
          <cell r="F1130" t="str">
            <v>718,23</v>
          </cell>
          <cell r="G1130" t="str">
            <v>3.408,23</v>
          </cell>
          <cell r="H1130">
            <v>0</v>
          </cell>
          <cell r="I1130">
            <v>2690</v>
          </cell>
          <cell r="J1130">
            <v>718.23</v>
          </cell>
          <cell r="K1130">
            <v>3408.23</v>
          </cell>
          <cell r="L1130">
            <v>0</v>
          </cell>
          <cell r="M1130">
            <v>718.23</v>
          </cell>
          <cell r="N1130">
            <v>3408.23</v>
          </cell>
        </row>
        <row r="1131">
          <cell r="B1131" t="str">
            <v>2 S 04 931 17</v>
          </cell>
          <cell r="C1131" t="str">
            <v>Caixa coletora de talvegue - CCT 17</v>
          </cell>
          <cell r="D1131" t="str">
            <v>und</v>
          </cell>
          <cell r="E1131" t="str">
            <v>3.177,19</v>
          </cell>
          <cell r="F1131" t="str">
            <v>848,31</v>
          </cell>
          <cell r="G1131" t="str">
            <v>4.025,50</v>
          </cell>
          <cell r="H1131">
            <v>0</v>
          </cell>
          <cell r="I1131">
            <v>3177.19</v>
          </cell>
          <cell r="J1131">
            <v>848.31</v>
          </cell>
          <cell r="K1131">
            <v>4025.5</v>
          </cell>
          <cell r="L1131">
            <v>0</v>
          </cell>
          <cell r="M1131">
            <v>848.30973000000006</v>
          </cell>
          <cell r="N1131">
            <v>4025.49973</v>
          </cell>
        </row>
        <row r="1132">
          <cell r="B1132" t="str">
            <v>2 S 04 931 18</v>
          </cell>
          <cell r="C1132" t="str">
            <v>Caixa coletora de talvegue - CCT 18</v>
          </cell>
          <cell r="D1132" t="str">
            <v>und</v>
          </cell>
          <cell r="E1132" t="str">
            <v>3.148,02</v>
          </cell>
          <cell r="F1132" t="str">
            <v>840,52</v>
          </cell>
          <cell r="G1132" t="str">
            <v>3.988,54</v>
          </cell>
          <cell r="H1132">
            <v>0</v>
          </cell>
          <cell r="I1132">
            <v>3148.02</v>
          </cell>
          <cell r="J1132">
            <v>840.52</v>
          </cell>
          <cell r="K1132">
            <v>3988.54</v>
          </cell>
          <cell r="L1132">
            <v>0</v>
          </cell>
          <cell r="M1132">
            <v>840.52134000000001</v>
          </cell>
          <cell r="N1132">
            <v>3988.5413399999998</v>
          </cell>
        </row>
        <row r="1133">
          <cell r="B1133" t="str">
            <v>2 S 04 931 19</v>
          </cell>
          <cell r="C1133" t="str">
            <v>Caixa coletora de talvegue - CCT 19</v>
          </cell>
          <cell r="D1133" t="str">
            <v>und</v>
          </cell>
          <cell r="E1133" t="str">
            <v>3.124,22</v>
          </cell>
          <cell r="F1133" t="str">
            <v>834,17</v>
          </cell>
          <cell r="G1133" t="str">
            <v>3.958,39</v>
          </cell>
          <cell r="H1133">
            <v>0</v>
          </cell>
          <cell r="I1133">
            <v>3124.22</v>
          </cell>
          <cell r="J1133">
            <v>834.17</v>
          </cell>
          <cell r="K1133">
            <v>3958.39</v>
          </cell>
          <cell r="L1133">
            <v>0</v>
          </cell>
          <cell r="M1133">
            <v>834.16674</v>
          </cell>
          <cell r="N1133">
            <v>3958.3867399999999</v>
          </cell>
        </row>
        <row r="1134">
          <cell r="B1134" t="str">
            <v>2 S 04 931 20</v>
          </cell>
          <cell r="C1134" t="str">
            <v>Caixa coletora de talvegue - CCT 20</v>
          </cell>
          <cell r="D1134" t="str">
            <v>und</v>
          </cell>
          <cell r="E1134" t="str">
            <v>3.092,40</v>
          </cell>
          <cell r="F1134" t="str">
            <v>825,67</v>
          </cell>
          <cell r="G1134" t="str">
            <v>3.918,07</v>
          </cell>
          <cell r="H1134">
            <v>0</v>
          </cell>
          <cell r="I1134">
            <v>3092.4</v>
          </cell>
          <cell r="J1134">
            <v>825.67</v>
          </cell>
          <cell r="K1134">
            <v>3918.07</v>
          </cell>
          <cell r="L1134">
            <v>0</v>
          </cell>
          <cell r="M1134">
            <v>825.6708000000001</v>
          </cell>
          <cell r="N1134">
            <v>3918.0708000000004</v>
          </cell>
        </row>
        <row r="1135">
          <cell r="B1135" t="str">
            <v>2 S 04 931 51</v>
          </cell>
          <cell r="C1135" t="str">
            <v>Caixa coletora de talvegue - CCT 01 AC/BC</v>
          </cell>
          <cell r="D1135" t="str">
            <v>und</v>
          </cell>
          <cell r="E1135" t="str">
            <v>1.702,77</v>
          </cell>
          <cell r="F1135" t="str">
            <v>454,64</v>
          </cell>
          <cell r="G1135" t="str">
            <v>2.157,41</v>
          </cell>
          <cell r="H1135">
            <v>0</v>
          </cell>
          <cell r="I1135">
            <v>1702.77</v>
          </cell>
          <cell r="J1135">
            <v>454.64</v>
          </cell>
          <cell r="K1135">
            <v>2157.41</v>
          </cell>
          <cell r="L1135">
            <v>0</v>
          </cell>
          <cell r="M1135">
            <v>454.63959</v>
          </cell>
          <cell r="N1135">
            <v>2157.4095900000002</v>
          </cell>
        </row>
        <row r="1136">
          <cell r="B1136" t="str">
            <v>2 S 04 931 52</v>
          </cell>
          <cell r="C1136" t="str">
            <v>Caixa coletora de talvegue - CCT 02 AC/BC</v>
          </cell>
          <cell r="D1136" t="str">
            <v>und</v>
          </cell>
          <cell r="E1136" t="str">
            <v>1.668,34</v>
          </cell>
          <cell r="F1136" t="str">
            <v>445,45</v>
          </cell>
          <cell r="G1136" t="str">
            <v>2.113,79</v>
          </cell>
          <cell r="H1136">
            <v>0</v>
          </cell>
          <cell r="I1136">
            <v>1668.34</v>
          </cell>
          <cell r="J1136">
            <v>445.45</v>
          </cell>
          <cell r="K1136">
            <v>2113.79</v>
          </cell>
          <cell r="L1136">
            <v>0</v>
          </cell>
          <cell r="M1136">
            <v>445.44677999999999</v>
          </cell>
          <cell r="N1136">
            <v>2113.7867799999999</v>
          </cell>
        </row>
        <row r="1137">
          <cell r="B1137" t="str">
            <v>2 S 04 931 53</v>
          </cell>
          <cell r="C1137" t="str">
            <v>Caixa coletora de talvegue - CCT 03 AC/BC</v>
          </cell>
          <cell r="D1137" t="str">
            <v>und</v>
          </cell>
          <cell r="E1137" t="str">
            <v>1.637,08</v>
          </cell>
          <cell r="F1137" t="str">
            <v>437,10</v>
          </cell>
          <cell r="G1137" t="str">
            <v>2.074,18</v>
          </cell>
          <cell r="H1137">
            <v>0</v>
          </cell>
          <cell r="I1137">
            <v>1637.08</v>
          </cell>
          <cell r="J1137">
            <v>437.1</v>
          </cell>
          <cell r="K1137">
            <v>2074.1799999999998</v>
          </cell>
          <cell r="L1137">
            <v>0</v>
          </cell>
          <cell r="M1137">
            <v>437.10036000000002</v>
          </cell>
          <cell r="N1137">
            <v>2074.1803599999998</v>
          </cell>
        </row>
        <row r="1138">
          <cell r="B1138" t="str">
            <v>2 S 04 931 54</v>
          </cell>
          <cell r="C1138" t="str">
            <v>Caixa coletora de talvegue - CCT 04 AC/BC</v>
          </cell>
          <cell r="D1138" t="str">
            <v>und</v>
          </cell>
          <cell r="E1138" t="str">
            <v>1.599,48</v>
          </cell>
          <cell r="F1138" t="str">
            <v>427,06</v>
          </cell>
          <cell r="G1138" t="str">
            <v>2.026,54</v>
          </cell>
          <cell r="H1138">
            <v>0</v>
          </cell>
          <cell r="I1138">
            <v>1599.48</v>
          </cell>
          <cell r="J1138">
            <v>427.06</v>
          </cell>
          <cell r="K1138">
            <v>2026.54</v>
          </cell>
          <cell r="L1138">
            <v>0</v>
          </cell>
          <cell r="M1138">
            <v>427.06116000000003</v>
          </cell>
          <cell r="N1138">
            <v>2026.54116</v>
          </cell>
        </row>
        <row r="1139">
          <cell r="B1139" t="str">
            <v>2 S 04 931 55</v>
          </cell>
          <cell r="C1139" t="str">
            <v>Caixa coletora de talvegue - CCT 05 AC/BC</v>
          </cell>
          <cell r="D1139" t="str">
            <v>und</v>
          </cell>
          <cell r="E1139" t="str">
            <v>2.131,36</v>
          </cell>
          <cell r="F1139" t="str">
            <v>569,07</v>
          </cell>
          <cell r="G1139" t="str">
            <v>2.700,43</v>
          </cell>
          <cell r="H1139">
            <v>0</v>
          </cell>
          <cell r="I1139">
            <v>2131.36</v>
          </cell>
          <cell r="J1139">
            <v>569.07000000000005</v>
          </cell>
          <cell r="K1139">
            <v>2700.43</v>
          </cell>
          <cell r="L1139">
            <v>0</v>
          </cell>
          <cell r="M1139">
            <v>569.07312000000002</v>
          </cell>
          <cell r="N1139">
            <v>2700.4331200000001</v>
          </cell>
        </row>
        <row r="1140">
          <cell r="B1140" t="str">
            <v>2 S 04 931 56</v>
          </cell>
          <cell r="C1140" t="str">
            <v>Caixa coletora de talvegue - CCT 06 AC/BC</v>
          </cell>
          <cell r="D1140" t="str">
            <v>und</v>
          </cell>
          <cell r="E1140" t="str">
            <v>2.099,66</v>
          </cell>
          <cell r="F1140" t="str">
            <v>560,61</v>
          </cell>
          <cell r="G1140" t="str">
            <v>2.660,27</v>
          </cell>
          <cell r="H1140">
            <v>0</v>
          </cell>
          <cell r="I1140">
            <v>2099.66</v>
          </cell>
          <cell r="J1140">
            <v>560.61</v>
          </cell>
          <cell r="K1140">
            <v>2660.27</v>
          </cell>
          <cell r="L1140">
            <v>0</v>
          </cell>
          <cell r="M1140">
            <v>560.60921999999994</v>
          </cell>
          <cell r="N1140">
            <v>2660.2692199999997</v>
          </cell>
        </row>
        <row r="1141">
          <cell r="B1141" t="str">
            <v>2 S 04 931 57</v>
          </cell>
          <cell r="C1141" t="str">
            <v>Caixa coletora de talvegue - CCT 07 AC/BC</v>
          </cell>
          <cell r="D1141" t="str">
            <v>und</v>
          </cell>
          <cell r="E1141" t="str">
            <v>2.068,40</v>
          </cell>
          <cell r="F1141" t="str">
            <v>552,26</v>
          </cell>
          <cell r="G1141" t="str">
            <v>2.620,66</v>
          </cell>
          <cell r="H1141">
            <v>0</v>
          </cell>
          <cell r="I1141">
            <v>2068.4</v>
          </cell>
          <cell r="J1141">
            <v>552.26</v>
          </cell>
          <cell r="K1141">
            <v>2620.66</v>
          </cell>
          <cell r="L1141">
            <v>0</v>
          </cell>
          <cell r="M1141">
            <v>552.26280000000008</v>
          </cell>
          <cell r="N1141">
            <v>2620.6628000000001</v>
          </cell>
        </row>
        <row r="1142">
          <cell r="B1142" t="str">
            <v>2 S 04 931 58</v>
          </cell>
          <cell r="C1142" t="str">
            <v>Caixa coletora de talvegue - CCT 08 AC/BC</v>
          </cell>
          <cell r="D1142" t="str">
            <v>und</v>
          </cell>
          <cell r="E1142" t="str">
            <v>2.165,79</v>
          </cell>
          <cell r="F1142" t="str">
            <v>578,27</v>
          </cell>
          <cell r="G1142" t="str">
            <v>2.744,06</v>
          </cell>
          <cell r="H1142">
            <v>0</v>
          </cell>
          <cell r="I1142">
            <v>2165.79</v>
          </cell>
          <cell r="J1142">
            <v>578.27</v>
          </cell>
          <cell r="K1142">
            <v>2744.06</v>
          </cell>
          <cell r="L1142">
            <v>0</v>
          </cell>
          <cell r="M1142">
            <v>578.26593000000003</v>
          </cell>
          <cell r="N1142">
            <v>2744.05593</v>
          </cell>
        </row>
        <row r="1143">
          <cell r="B1143" t="str">
            <v>2 S 04 931 59</v>
          </cell>
          <cell r="C1143" t="str">
            <v>Caixa coletora de talvegue - CCT 09 AC/BC</v>
          </cell>
          <cell r="D1143" t="str">
            <v>und</v>
          </cell>
          <cell r="E1143" t="str">
            <v>2.562,68</v>
          </cell>
          <cell r="F1143" t="str">
            <v>684,24</v>
          </cell>
          <cell r="G1143" t="str">
            <v>3.246,91</v>
          </cell>
          <cell r="H1143">
            <v>0</v>
          </cell>
          <cell r="I1143">
            <v>2562.6799999999998</v>
          </cell>
          <cell r="J1143">
            <v>684.24</v>
          </cell>
          <cell r="K1143">
            <v>3246.91</v>
          </cell>
          <cell r="L1143">
            <v>0</v>
          </cell>
          <cell r="M1143">
            <v>684.23555999999996</v>
          </cell>
          <cell r="N1143">
            <v>3246.9155599999999</v>
          </cell>
        </row>
        <row r="1144">
          <cell r="B1144" t="str">
            <v>2 S 04 931 60</v>
          </cell>
          <cell r="C1144" t="str">
            <v>Caixa coletora de talvegue - CCT 10 AC/BC</v>
          </cell>
          <cell r="D1144" t="str">
            <v>und</v>
          </cell>
          <cell r="E1144" t="str">
            <v>2.530,98</v>
          </cell>
          <cell r="F1144" t="str">
            <v>675,77</v>
          </cell>
          <cell r="G1144" t="str">
            <v>3.206,75</v>
          </cell>
          <cell r="H1144">
            <v>0</v>
          </cell>
          <cell r="I1144">
            <v>2530.98</v>
          </cell>
          <cell r="J1144">
            <v>675.77</v>
          </cell>
          <cell r="K1144">
            <v>3206.75</v>
          </cell>
          <cell r="L1144">
            <v>0</v>
          </cell>
          <cell r="M1144">
            <v>675.77166</v>
          </cell>
          <cell r="N1144">
            <v>3206.7516599999999</v>
          </cell>
        </row>
        <row r="1145">
          <cell r="B1145" t="str">
            <v>2 S 04 931 61</v>
          </cell>
          <cell r="C1145" t="str">
            <v>Caixa coletora de talvegue - CCT 11 AC/BC</v>
          </cell>
          <cell r="D1145" t="str">
            <v>und</v>
          </cell>
          <cell r="E1145" t="str">
            <v>2.499,72</v>
          </cell>
          <cell r="F1145" t="str">
            <v>667,42</v>
          </cell>
          <cell r="G1145" t="str">
            <v>3.167,14</v>
          </cell>
          <cell r="H1145">
            <v>0</v>
          </cell>
          <cell r="I1145">
            <v>2499.7199999999998</v>
          </cell>
          <cell r="J1145">
            <v>667.42</v>
          </cell>
          <cell r="K1145">
            <v>3167.14</v>
          </cell>
          <cell r="L1145">
            <v>0</v>
          </cell>
          <cell r="M1145">
            <v>667.42524000000003</v>
          </cell>
          <cell r="N1145">
            <v>3167.1452399999998</v>
          </cell>
        </row>
        <row r="1146">
          <cell r="B1146" t="str">
            <v>2 S 04 931 62</v>
          </cell>
          <cell r="C1146" t="str">
            <v>Caixa coletora de talvegue - CCT 12 AC/BC</v>
          </cell>
          <cell r="D1146" t="str">
            <v>und</v>
          </cell>
          <cell r="E1146" t="str">
            <v>2.462,12</v>
          </cell>
          <cell r="F1146" t="str">
            <v>657,38</v>
          </cell>
          <cell r="G1146" t="str">
            <v>3.119,50</v>
          </cell>
          <cell r="H1146">
            <v>0</v>
          </cell>
          <cell r="I1146">
            <v>2462.12</v>
          </cell>
          <cell r="J1146">
            <v>657.38</v>
          </cell>
          <cell r="K1146">
            <v>3119.5</v>
          </cell>
          <cell r="L1146">
            <v>0</v>
          </cell>
          <cell r="M1146">
            <v>657.38603999999998</v>
          </cell>
          <cell r="N1146">
            <v>3119.5060399999998</v>
          </cell>
        </row>
        <row r="1147">
          <cell r="B1147" t="str">
            <v>2 S 04 931 63</v>
          </cell>
          <cell r="C1147" t="str">
            <v>Caixa coletora de talvegue - CCT 13 AC/BC</v>
          </cell>
          <cell r="D1147" t="str">
            <v>und</v>
          </cell>
          <cell r="E1147" t="str">
            <v>2.980,34</v>
          </cell>
          <cell r="F1147" t="str">
            <v>795,75</v>
          </cell>
          <cell r="G1147" t="str">
            <v>3.776,09</v>
          </cell>
          <cell r="H1147">
            <v>0</v>
          </cell>
          <cell r="I1147">
            <v>2980.34</v>
          </cell>
          <cell r="J1147">
            <v>795.75</v>
          </cell>
          <cell r="K1147">
            <v>3776.09</v>
          </cell>
          <cell r="L1147">
            <v>0</v>
          </cell>
          <cell r="M1147">
            <v>795.75078000000008</v>
          </cell>
          <cell r="N1147">
            <v>3776.0907800000004</v>
          </cell>
        </row>
        <row r="1148">
          <cell r="B1148" t="str">
            <v>2 S 04 931 64</v>
          </cell>
          <cell r="C1148" t="str">
            <v>Caixa coletora de talvegue - CCT 14 AC/BC</v>
          </cell>
          <cell r="D1148" t="str">
            <v>und</v>
          </cell>
          <cell r="E1148" t="str">
            <v>2.945,91</v>
          </cell>
          <cell r="F1148" t="str">
            <v>786,56</v>
          </cell>
          <cell r="G1148" t="str">
            <v>3.732,47</v>
          </cell>
          <cell r="H1148">
            <v>0</v>
          </cell>
          <cell r="I1148">
            <v>2945.91</v>
          </cell>
          <cell r="J1148">
            <v>786.56</v>
          </cell>
          <cell r="K1148">
            <v>3732.47</v>
          </cell>
          <cell r="L1148">
            <v>0</v>
          </cell>
          <cell r="M1148">
            <v>786.55796999999995</v>
          </cell>
          <cell r="N1148">
            <v>3732.4679699999997</v>
          </cell>
        </row>
        <row r="1149">
          <cell r="B1149" t="str">
            <v>2 S 04 931 65</v>
          </cell>
          <cell r="C1149" t="str">
            <v>Caixa coletora de talvegue - CCT 15 AC/BC</v>
          </cell>
          <cell r="D1149" t="str">
            <v>und</v>
          </cell>
          <cell r="E1149" t="str">
            <v>2.917,38</v>
          </cell>
          <cell r="F1149" t="str">
            <v>778,94</v>
          </cell>
          <cell r="G1149" t="str">
            <v>3.696,32</v>
          </cell>
          <cell r="H1149">
            <v>0</v>
          </cell>
          <cell r="I1149">
            <v>2917.38</v>
          </cell>
          <cell r="J1149">
            <v>778.94</v>
          </cell>
          <cell r="K1149">
            <v>3696.32</v>
          </cell>
          <cell r="L1149">
            <v>0</v>
          </cell>
          <cell r="M1149">
            <v>778.94046000000003</v>
          </cell>
          <cell r="N1149">
            <v>3696.3204599999999</v>
          </cell>
        </row>
        <row r="1150">
          <cell r="B1150" t="str">
            <v>2 S 04 931 66</v>
          </cell>
          <cell r="C1150" t="str">
            <v>Caixa coletora de talvegue - CCT 16 AC/BC</v>
          </cell>
          <cell r="D1150" t="str">
            <v>und</v>
          </cell>
          <cell r="E1150" t="str">
            <v>2.879,78</v>
          </cell>
          <cell r="F1150" t="str">
            <v>768,90</v>
          </cell>
          <cell r="G1150" t="str">
            <v>3.648,68</v>
          </cell>
          <cell r="H1150">
            <v>0</v>
          </cell>
          <cell r="I1150">
            <v>2879.78</v>
          </cell>
          <cell r="J1150">
            <v>768.9</v>
          </cell>
          <cell r="K1150">
            <v>3648.68</v>
          </cell>
          <cell r="L1150">
            <v>0</v>
          </cell>
          <cell r="M1150">
            <v>768.90126000000009</v>
          </cell>
          <cell r="N1150">
            <v>3648.6812600000003</v>
          </cell>
        </row>
        <row r="1151">
          <cell r="B1151" t="str">
            <v>2 S 04 931 67</v>
          </cell>
          <cell r="C1151" t="str">
            <v>Caixa coleotra de talvegue - CCT 17 AC/BC</v>
          </cell>
          <cell r="D1151" t="str">
            <v>und</v>
          </cell>
          <cell r="E1151" t="str">
            <v>3.411,66</v>
          </cell>
          <cell r="F1151" t="str">
            <v>910,91</v>
          </cell>
          <cell r="G1151" t="str">
            <v>4.322,58</v>
          </cell>
          <cell r="H1151">
            <v>0</v>
          </cell>
          <cell r="I1151">
            <v>3411.66</v>
          </cell>
          <cell r="J1151">
            <v>910.91</v>
          </cell>
          <cell r="K1151">
            <v>4322.58</v>
          </cell>
          <cell r="L1151">
            <v>0</v>
          </cell>
          <cell r="M1151">
            <v>910.91322000000002</v>
          </cell>
          <cell r="N1151">
            <v>4322.5732200000002</v>
          </cell>
        </row>
        <row r="1152">
          <cell r="B1152" t="str">
            <v>2 S 04 931 68</v>
          </cell>
          <cell r="C1152" t="str">
            <v>Caixa coletora de talvegue - CCT 18 AC/BC</v>
          </cell>
          <cell r="D1152" t="str">
            <v>und</v>
          </cell>
          <cell r="E1152" t="str">
            <v>3.377,23</v>
          </cell>
          <cell r="F1152" t="str">
            <v>901,72</v>
          </cell>
          <cell r="G1152" t="str">
            <v>4.278,95</v>
          </cell>
          <cell r="H1152">
            <v>0</v>
          </cell>
          <cell r="I1152">
            <v>3377.23</v>
          </cell>
          <cell r="J1152">
            <v>901.72</v>
          </cell>
          <cell r="K1152">
            <v>4278.95</v>
          </cell>
          <cell r="L1152">
            <v>0</v>
          </cell>
          <cell r="M1152">
            <v>901.72041000000002</v>
          </cell>
          <cell r="N1152">
            <v>4278.9504100000004</v>
          </cell>
        </row>
        <row r="1153">
          <cell r="B1153" t="str">
            <v>2 S 04 931 69</v>
          </cell>
          <cell r="C1153" t="str">
            <v>Caixa coletora de talvegue - CCT 19 AC/BC</v>
          </cell>
          <cell r="D1153" t="str">
            <v>und</v>
          </cell>
          <cell r="E1153" t="str">
            <v>3.348,70</v>
          </cell>
          <cell r="F1153" t="str">
            <v>894,10</v>
          </cell>
          <cell r="G1153" t="str">
            <v>4.242,80</v>
          </cell>
          <cell r="H1153">
            <v>0</v>
          </cell>
          <cell r="I1153">
            <v>3348.7</v>
          </cell>
          <cell r="J1153">
            <v>894.1</v>
          </cell>
          <cell r="K1153">
            <v>4242.8</v>
          </cell>
          <cell r="L1153">
            <v>0</v>
          </cell>
          <cell r="M1153">
            <v>894.10289999999998</v>
          </cell>
          <cell r="N1153">
            <v>4242.8028999999997</v>
          </cell>
        </row>
        <row r="1154">
          <cell r="B1154" t="str">
            <v>2 S 04 931 70</v>
          </cell>
          <cell r="C1154" t="str">
            <v>Caixa coletora de talvegue - CCT 20 AC/BC</v>
          </cell>
          <cell r="D1154" t="str">
            <v>und</v>
          </cell>
          <cell r="E1154" t="str">
            <v>3.311,10</v>
          </cell>
          <cell r="F1154" t="str">
            <v>884,06</v>
          </cell>
          <cell r="G1154" t="str">
            <v>4.195,16</v>
          </cell>
          <cell r="H1154">
            <v>0</v>
          </cell>
          <cell r="I1154">
            <v>3311.1</v>
          </cell>
          <cell r="J1154">
            <v>884.06</v>
          </cell>
          <cell r="K1154">
            <v>4195.16</v>
          </cell>
          <cell r="L1154">
            <v>0</v>
          </cell>
          <cell r="M1154">
            <v>884.06370000000004</v>
          </cell>
          <cell r="N1154">
            <v>4195.1637000000001</v>
          </cell>
        </row>
        <row r="1155">
          <cell r="B1155" t="str">
            <v>2 S 04 940 01</v>
          </cell>
          <cell r="C1155" t="str">
            <v>Descida d'água tipo rap. - calha concr. - DAR 01</v>
          </cell>
          <cell r="D1155" t="str">
            <v>m</v>
          </cell>
          <cell r="E1155" t="str">
            <v>140,84</v>
          </cell>
          <cell r="F1155" t="str">
            <v>37,61</v>
          </cell>
          <cell r="G1155" t="str">
            <v>178,45</v>
          </cell>
          <cell r="H1155">
            <v>0</v>
          </cell>
          <cell r="I1155">
            <v>140.84</v>
          </cell>
          <cell r="J1155">
            <v>37.61</v>
          </cell>
          <cell r="K1155">
            <v>178.45</v>
          </cell>
          <cell r="L1155">
            <v>0</v>
          </cell>
          <cell r="M1155">
            <v>37.604280000000003</v>
          </cell>
          <cell r="N1155">
            <v>178.44427999999999</v>
          </cell>
        </row>
        <row r="1156">
          <cell r="B1156" t="str">
            <v>2 S 04 940 02</v>
          </cell>
          <cell r="C1156" t="str">
            <v>Descida d'água tipo rap. - canal retang.- DAR 02</v>
          </cell>
          <cell r="D1156" t="str">
            <v>m</v>
          </cell>
          <cell r="E1156" t="str">
            <v>71,89</v>
          </cell>
          <cell r="F1156" t="str">
            <v>19,19</v>
          </cell>
          <cell r="G1156" t="str">
            <v>91,08</v>
          </cell>
          <cell r="H1156">
            <v>0</v>
          </cell>
          <cell r="I1156">
            <v>71.89</v>
          </cell>
          <cell r="J1156">
            <v>19.190000000000001</v>
          </cell>
          <cell r="K1156">
            <v>91.08</v>
          </cell>
          <cell r="L1156">
            <v>0</v>
          </cell>
          <cell r="M1156">
            <v>19.19463</v>
          </cell>
          <cell r="N1156">
            <v>91.084630000000004</v>
          </cell>
        </row>
        <row r="1157">
          <cell r="B1157" t="str">
            <v>2 S 04 940 03</v>
          </cell>
          <cell r="C1157" t="str">
            <v>Descida d'água tipo rap. - canal retang.- DAR 03</v>
          </cell>
          <cell r="D1157" t="str">
            <v>m</v>
          </cell>
          <cell r="E1157" t="str">
            <v>108,24</v>
          </cell>
          <cell r="F1157" t="str">
            <v>28,90</v>
          </cell>
          <cell r="G1157" t="str">
            <v>137,15</v>
          </cell>
          <cell r="H1157">
            <v>0</v>
          </cell>
          <cell r="I1157">
            <v>108.24</v>
          </cell>
          <cell r="J1157">
            <v>28.9</v>
          </cell>
          <cell r="K1157">
            <v>137.15</v>
          </cell>
          <cell r="L1157">
            <v>0</v>
          </cell>
          <cell r="M1157">
            <v>28.900079999999999</v>
          </cell>
          <cell r="N1157">
            <v>137.14007999999998</v>
          </cell>
        </row>
        <row r="1158">
          <cell r="B1158" t="str">
            <v>2 S 04 940 04</v>
          </cell>
          <cell r="C1158" t="str">
            <v>Descida d'água tipo rap. - calha metálica - DAR 04</v>
          </cell>
          <cell r="D1158" t="str">
            <v>m</v>
          </cell>
          <cell r="E1158" t="str">
            <v>216,16</v>
          </cell>
          <cell r="F1158" t="str">
            <v>57,71</v>
          </cell>
          <cell r="G1158" t="str">
            <v>273,87</v>
          </cell>
          <cell r="H1158">
            <v>0</v>
          </cell>
          <cell r="I1158">
            <v>216.16</v>
          </cell>
          <cell r="J1158">
            <v>57.71</v>
          </cell>
          <cell r="K1158">
            <v>273.87</v>
          </cell>
          <cell r="L1158">
            <v>0</v>
          </cell>
          <cell r="M1158">
            <v>57.71472</v>
          </cell>
          <cell r="N1158">
            <v>273.87472000000002</v>
          </cell>
        </row>
        <row r="1159">
          <cell r="B1159" t="str">
            <v>2 S 04 940 51</v>
          </cell>
          <cell r="C1159" t="str">
            <v>Descida d'água tipo rap.calha concreto-DAR 01AC/BC</v>
          </cell>
          <cell r="D1159" t="str">
            <v>m</v>
          </cell>
          <cell r="E1159" t="str">
            <v>150,04</v>
          </cell>
          <cell r="F1159" t="str">
            <v>40,06</v>
          </cell>
          <cell r="G1159" t="str">
            <v>190,10</v>
          </cell>
          <cell r="H1159">
            <v>0</v>
          </cell>
          <cell r="I1159">
            <v>150.04</v>
          </cell>
          <cell r="J1159">
            <v>40.06</v>
          </cell>
          <cell r="K1159">
            <v>190.1</v>
          </cell>
          <cell r="L1159">
            <v>0</v>
          </cell>
          <cell r="M1159">
            <v>40.060679999999998</v>
          </cell>
          <cell r="N1159">
            <v>190.10067999999998</v>
          </cell>
        </row>
        <row r="1160">
          <cell r="B1160" t="str">
            <v>2 S 04 940 52</v>
          </cell>
          <cell r="C1160" t="str">
            <v>Descida d'água tipo rap.canal retang.-DAR 02 AC/BC</v>
          </cell>
          <cell r="D1160" t="str">
            <v>m</v>
          </cell>
          <cell r="E1160" t="str">
            <v>79,09</v>
          </cell>
          <cell r="F1160" t="str">
            <v>21,12</v>
          </cell>
          <cell r="G1160" t="str">
            <v>100,20</v>
          </cell>
          <cell r="H1160">
            <v>0</v>
          </cell>
          <cell r="I1160">
            <v>79.09</v>
          </cell>
          <cell r="J1160">
            <v>21.12</v>
          </cell>
          <cell r="K1160">
            <v>100.2</v>
          </cell>
          <cell r="L1160">
            <v>0</v>
          </cell>
          <cell r="M1160">
            <v>21.117030000000003</v>
          </cell>
          <cell r="N1160">
            <v>100.20703</v>
          </cell>
        </row>
        <row r="1161">
          <cell r="B1161" t="str">
            <v>2 S 04 940 53</v>
          </cell>
          <cell r="C1161" t="str">
            <v>Descida d'água tipo rap.canal retang.-DAR 03 AC/BC</v>
          </cell>
          <cell r="D1161" t="str">
            <v>m</v>
          </cell>
          <cell r="E1161" t="str">
            <v>115,45</v>
          </cell>
          <cell r="F1161" t="str">
            <v>30,82</v>
          </cell>
          <cell r="G1161" t="str">
            <v>146,27</v>
          </cell>
          <cell r="H1161">
            <v>0</v>
          </cell>
          <cell r="I1161">
            <v>115.45</v>
          </cell>
          <cell r="J1161">
            <v>30.82</v>
          </cell>
          <cell r="K1161">
            <v>146.27000000000001</v>
          </cell>
          <cell r="L1161">
            <v>0</v>
          </cell>
          <cell r="M1161">
            <v>30.825150000000004</v>
          </cell>
          <cell r="N1161">
            <v>146.27515</v>
          </cell>
        </row>
        <row r="1162">
          <cell r="B1162" t="str">
            <v>2 S 04 940 54</v>
          </cell>
          <cell r="C1162" t="str">
            <v>Descida d'água tipo rap.calha metál.-DAR 04 AC/BC</v>
          </cell>
          <cell r="D1162" t="str">
            <v>m</v>
          </cell>
          <cell r="E1162" t="str">
            <v>217,21</v>
          </cell>
          <cell r="F1162" t="str">
            <v>57,99</v>
          </cell>
          <cell r="G1162" t="str">
            <v>275,20</v>
          </cell>
          <cell r="H1162">
            <v>0</v>
          </cell>
          <cell r="I1162">
            <v>217.21</v>
          </cell>
          <cell r="J1162">
            <v>57.99</v>
          </cell>
          <cell r="K1162">
            <v>275.2</v>
          </cell>
          <cell r="L1162">
            <v>0</v>
          </cell>
          <cell r="M1162">
            <v>57.995070000000005</v>
          </cell>
          <cell r="N1162">
            <v>275.20507000000003</v>
          </cell>
        </row>
        <row r="1163">
          <cell r="B1163" t="str">
            <v>2 S 04 941 01</v>
          </cell>
          <cell r="C1163" t="str">
            <v>Descida d'água aterros em degraus - DAD 01</v>
          </cell>
          <cell r="D1163" t="str">
            <v>m</v>
          </cell>
          <cell r="E1163" t="str">
            <v>103,12</v>
          </cell>
          <cell r="F1163" t="str">
            <v>27,53</v>
          </cell>
          <cell r="G1163" t="str">
            <v>130,66</v>
          </cell>
          <cell r="H1163">
            <v>0</v>
          </cell>
          <cell r="I1163">
            <v>103.12</v>
          </cell>
          <cell r="J1163">
            <v>27.53</v>
          </cell>
          <cell r="K1163">
            <v>130.66</v>
          </cell>
          <cell r="L1163">
            <v>0</v>
          </cell>
          <cell r="M1163">
            <v>27.533040000000003</v>
          </cell>
          <cell r="N1163">
            <v>130.65304</v>
          </cell>
        </row>
        <row r="1164">
          <cell r="B1164" t="str">
            <v>2 S 04 941 02</v>
          </cell>
          <cell r="C1164" t="str">
            <v>Descida d'água aterros em degraus - arm - DAD 02</v>
          </cell>
          <cell r="D1164" t="str">
            <v>m</v>
          </cell>
          <cell r="E1164" t="str">
            <v>148,21</v>
          </cell>
          <cell r="F1164" t="str">
            <v>39,57</v>
          </cell>
          <cell r="G1164" t="str">
            <v>187,78</v>
          </cell>
          <cell r="H1164">
            <v>0</v>
          </cell>
          <cell r="I1164">
            <v>148.21</v>
          </cell>
          <cell r="J1164">
            <v>39.57</v>
          </cell>
          <cell r="K1164">
            <v>187.78</v>
          </cell>
          <cell r="L1164">
            <v>0</v>
          </cell>
          <cell r="M1164">
            <v>39.572070000000004</v>
          </cell>
          <cell r="N1164">
            <v>187.78207</v>
          </cell>
        </row>
        <row r="1165">
          <cell r="B1165" t="str">
            <v>2 S 04 941 03</v>
          </cell>
          <cell r="C1165" t="str">
            <v>Descida d'água aterros em degraus - DAD 03</v>
          </cell>
          <cell r="D1165" t="str">
            <v>m</v>
          </cell>
          <cell r="E1165" t="str">
            <v>264,55</v>
          </cell>
          <cell r="F1165" t="str">
            <v>70,63</v>
          </cell>
          <cell r="G1165" t="str">
            <v>335,18</v>
          </cell>
          <cell r="H1165">
            <v>0</v>
          </cell>
          <cell r="I1165">
            <v>264.55</v>
          </cell>
          <cell r="J1165">
            <v>70.63</v>
          </cell>
          <cell r="K1165">
            <v>335.18</v>
          </cell>
          <cell r="L1165">
            <v>0</v>
          </cell>
          <cell r="M1165">
            <v>70.63485</v>
          </cell>
          <cell r="N1165">
            <v>335.18484999999998</v>
          </cell>
        </row>
        <row r="1166">
          <cell r="B1166" t="str">
            <v>2 S 04 941 04</v>
          </cell>
          <cell r="C1166" t="str">
            <v>Descida d'água aterros em degraus - arm - DAD 04</v>
          </cell>
          <cell r="D1166" t="str">
            <v>m</v>
          </cell>
          <cell r="E1166" t="str">
            <v>329,78</v>
          </cell>
          <cell r="F1166" t="str">
            <v>88,05</v>
          </cell>
          <cell r="G1166" t="str">
            <v>417,83</v>
          </cell>
          <cell r="H1166">
            <v>0</v>
          </cell>
          <cell r="I1166">
            <v>329.78</v>
          </cell>
          <cell r="J1166">
            <v>88.05</v>
          </cell>
          <cell r="K1166">
            <v>417.83</v>
          </cell>
          <cell r="L1166">
            <v>0</v>
          </cell>
          <cell r="M1166">
            <v>88.051259999999999</v>
          </cell>
          <cell r="N1166">
            <v>417.83125999999999</v>
          </cell>
        </row>
        <row r="1167">
          <cell r="B1167" t="str">
            <v>2 S 04 941 05</v>
          </cell>
          <cell r="C1167" t="str">
            <v>Descida d'água aterros em degraus - DAD 05</v>
          </cell>
          <cell r="D1167" t="str">
            <v>m</v>
          </cell>
          <cell r="E1167" t="str">
            <v>320,83</v>
          </cell>
          <cell r="F1167" t="str">
            <v>85,66</v>
          </cell>
          <cell r="G1167" t="str">
            <v>406,49</v>
          </cell>
          <cell r="H1167">
            <v>0</v>
          </cell>
          <cell r="I1167">
            <v>320.83</v>
          </cell>
          <cell r="J1167">
            <v>85.66</v>
          </cell>
          <cell r="K1167">
            <v>406.49</v>
          </cell>
          <cell r="L1167">
            <v>0</v>
          </cell>
          <cell r="M1167">
            <v>85.661609999999996</v>
          </cell>
          <cell r="N1167">
            <v>406.49160999999998</v>
          </cell>
        </row>
        <row r="1168">
          <cell r="B1168" t="str">
            <v>2 S 04 941 06</v>
          </cell>
          <cell r="C1168" t="str">
            <v>Descida d'água aterros em degraus - arm - DAD 06</v>
          </cell>
          <cell r="D1168" t="str">
            <v>m</v>
          </cell>
          <cell r="E1168" t="str">
            <v>453,22</v>
          </cell>
          <cell r="F1168" t="str">
            <v>121,01</v>
          </cell>
          <cell r="G1168" t="str">
            <v>574,23</v>
          </cell>
          <cell r="H1168">
            <v>0</v>
          </cell>
          <cell r="I1168">
            <v>453.22</v>
          </cell>
          <cell r="J1168">
            <v>121.01</v>
          </cell>
          <cell r="K1168">
            <v>574.23</v>
          </cell>
          <cell r="L1168">
            <v>0</v>
          </cell>
          <cell r="M1168">
            <v>121.00974000000001</v>
          </cell>
          <cell r="N1168">
            <v>574.22973999999999</v>
          </cell>
        </row>
        <row r="1169">
          <cell r="B1169" t="str">
            <v>2 S 04 941 07</v>
          </cell>
          <cell r="C1169" t="str">
            <v>Descida d'água aterros em degraus - DAD 07</v>
          </cell>
          <cell r="D1169" t="str">
            <v>m</v>
          </cell>
          <cell r="E1169" t="str">
            <v>378,72</v>
          </cell>
          <cell r="F1169" t="str">
            <v>101,12</v>
          </cell>
          <cell r="G1169" t="str">
            <v>479,84</v>
          </cell>
          <cell r="H1169">
            <v>0</v>
          </cell>
          <cell r="I1169">
            <v>378.72</v>
          </cell>
          <cell r="J1169">
            <v>101.12</v>
          </cell>
          <cell r="K1169">
            <v>479.84</v>
          </cell>
          <cell r="L1169">
            <v>0</v>
          </cell>
          <cell r="M1169">
            <v>101.11824000000001</v>
          </cell>
          <cell r="N1169">
            <v>479.83824000000004</v>
          </cell>
        </row>
        <row r="1170">
          <cell r="B1170" t="str">
            <v>2 S 04 941 08</v>
          </cell>
          <cell r="C1170" t="str">
            <v>Descida d'água aterros em degraus - arm - DAD 08</v>
          </cell>
          <cell r="D1170" t="str">
            <v>m</v>
          </cell>
          <cell r="E1170" t="str">
            <v>527,49</v>
          </cell>
          <cell r="F1170" t="str">
            <v>140,84</v>
          </cell>
          <cell r="G1170" t="str">
            <v>668,33</v>
          </cell>
          <cell r="H1170">
            <v>0</v>
          </cell>
          <cell r="I1170">
            <v>527.49</v>
          </cell>
          <cell r="J1170">
            <v>140.84</v>
          </cell>
          <cell r="K1170">
            <v>668.33</v>
          </cell>
          <cell r="L1170">
            <v>0</v>
          </cell>
          <cell r="M1170">
            <v>140.83983000000001</v>
          </cell>
          <cell r="N1170">
            <v>668.32983000000002</v>
          </cell>
        </row>
        <row r="1171">
          <cell r="B1171" t="str">
            <v>2 S 04 941 09</v>
          </cell>
          <cell r="C1171" t="str">
            <v>Descida d'água aterros em degraus - DAD 09</v>
          </cell>
          <cell r="D1171" t="str">
            <v>m</v>
          </cell>
          <cell r="E1171" t="str">
            <v>433,81</v>
          </cell>
          <cell r="F1171" t="str">
            <v>115,83</v>
          </cell>
          <cell r="G1171" t="str">
            <v>549,64</v>
          </cell>
          <cell r="H1171">
            <v>0</v>
          </cell>
          <cell r="I1171">
            <v>433.81</v>
          </cell>
          <cell r="J1171">
            <v>115.83</v>
          </cell>
          <cell r="K1171">
            <v>549.64</v>
          </cell>
          <cell r="L1171">
            <v>0</v>
          </cell>
          <cell r="M1171">
            <v>115.82727000000001</v>
          </cell>
          <cell r="N1171">
            <v>549.63727000000006</v>
          </cell>
        </row>
        <row r="1172">
          <cell r="B1172" t="str">
            <v>2 S 04 941 10</v>
          </cell>
          <cell r="C1172" t="str">
            <v>Descida d'água aterros em degraus - arm - DAD 10</v>
          </cell>
          <cell r="D1172" t="str">
            <v>m</v>
          </cell>
          <cell r="E1172" t="str">
            <v>602,48</v>
          </cell>
          <cell r="F1172" t="str">
            <v>160,86</v>
          </cell>
          <cell r="G1172" t="str">
            <v>763,34</v>
          </cell>
          <cell r="H1172">
            <v>0</v>
          </cell>
          <cell r="I1172">
            <v>602.48</v>
          </cell>
          <cell r="J1172">
            <v>160.86000000000001</v>
          </cell>
          <cell r="K1172">
            <v>763.34</v>
          </cell>
          <cell r="L1172">
            <v>0</v>
          </cell>
          <cell r="M1172">
            <v>160.86216000000002</v>
          </cell>
          <cell r="N1172">
            <v>763.34216000000004</v>
          </cell>
        </row>
        <row r="1173">
          <cell r="B1173" t="str">
            <v>2 S 04 941 11</v>
          </cell>
          <cell r="C1173" t="str">
            <v>Descida d'água aterros em degraus - DAD 11</v>
          </cell>
          <cell r="D1173" t="str">
            <v>m</v>
          </cell>
          <cell r="E1173" t="str">
            <v>571,61</v>
          </cell>
          <cell r="F1173" t="str">
            <v>152,62</v>
          </cell>
          <cell r="G1173" t="str">
            <v>724,23</v>
          </cell>
          <cell r="H1173">
            <v>0</v>
          </cell>
          <cell r="I1173">
            <v>571.61</v>
          </cell>
          <cell r="J1173">
            <v>152.62</v>
          </cell>
          <cell r="K1173">
            <v>724.23</v>
          </cell>
          <cell r="L1173">
            <v>0</v>
          </cell>
          <cell r="M1173">
            <v>152.61987000000002</v>
          </cell>
          <cell r="N1173">
            <v>724.22987000000001</v>
          </cell>
        </row>
        <row r="1174">
          <cell r="B1174" t="str">
            <v>2 S 04 941 12</v>
          </cell>
          <cell r="C1174" t="str">
            <v>Descida d'água aterros em degraus - arm - dad 12</v>
          </cell>
          <cell r="D1174" t="str">
            <v>m</v>
          </cell>
          <cell r="E1174" t="str">
            <v>788,81</v>
          </cell>
          <cell r="F1174" t="str">
            <v>210,61</v>
          </cell>
          <cell r="G1174" t="str">
            <v>999,43</v>
          </cell>
          <cell r="H1174">
            <v>0</v>
          </cell>
          <cell r="I1174">
            <v>788.81</v>
          </cell>
          <cell r="J1174">
            <v>210.61</v>
          </cell>
          <cell r="K1174">
            <v>999.43</v>
          </cell>
          <cell r="L1174">
            <v>0</v>
          </cell>
          <cell r="M1174">
            <v>210.61227</v>
          </cell>
          <cell r="N1174">
            <v>999.42226999999991</v>
          </cell>
        </row>
        <row r="1175">
          <cell r="B1175" t="str">
            <v>2 S 04 941 13</v>
          </cell>
          <cell r="C1175" t="str">
            <v>Descida d'água aterros em degraus - DAD 13</v>
          </cell>
          <cell r="D1175" t="str">
            <v>m</v>
          </cell>
          <cell r="E1175" t="str">
            <v>535,03</v>
          </cell>
          <cell r="F1175" t="str">
            <v>142,85</v>
          </cell>
          <cell r="G1175" t="str">
            <v>677,89</v>
          </cell>
          <cell r="H1175">
            <v>0</v>
          </cell>
          <cell r="I1175">
            <v>535.03</v>
          </cell>
          <cell r="J1175">
            <v>142.85</v>
          </cell>
          <cell r="K1175">
            <v>677.89</v>
          </cell>
          <cell r="L1175">
            <v>0</v>
          </cell>
          <cell r="M1175">
            <v>142.85301000000001</v>
          </cell>
          <cell r="N1175">
            <v>677.88301000000001</v>
          </cell>
        </row>
        <row r="1176">
          <cell r="B1176" t="str">
            <v>2 S 04 941 14</v>
          </cell>
          <cell r="C1176" t="str">
            <v>Descida d'água aterros em degraus - arm - DAD 14</v>
          </cell>
          <cell r="D1176" t="str">
            <v>m</v>
          </cell>
          <cell r="E1176" t="str">
            <v>739,16</v>
          </cell>
          <cell r="F1176" t="str">
            <v>197,36</v>
          </cell>
          <cell r="G1176" t="str">
            <v>936,52</v>
          </cell>
          <cell r="H1176">
            <v>0</v>
          </cell>
          <cell r="I1176">
            <v>739.16</v>
          </cell>
          <cell r="J1176">
            <v>197.36</v>
          </cell>
          <cell r="K1176">
            <v>936.52</v>
          </cell>
          <cell r="L1176">
            <v>0</v>
          </cell>
          <cell r="M1176">
            <v>197.35571999999999</v>
          </cell>
          <cell r="N1176">
            <v>936.51571999999999</v>
          </cell>
        </row>
        <row r="1177">
          <cell r="B1177" t="str">
            <v>2 S 04 941 15</v>
          </cell>
          <cell r="C1177" t="str">
            <v>Descida d'água aterros em degraus - DAD 15</v>
          </cell>
          <cell r="D1177" t="str">
            <v>m</v>
          </cell>
          <cell r="E1177" t="str">
            <v>614,29</v>
          </cell>
          <cell r="F1177" t="str">
            <v>164,02</v>
          </cell>
          <cell r="G1177" t="str">
            <v>778,31</v>
          </cell>
          <cell r="H1177">
            <v>0</v>
          </cell>
          <cell r="I1177">
            <v>614.29</v>
          </cell>
          <cell r="J1177">
            <v>164.02</v>
          </cell>
          <cell r="K1177">
            <v>778.31</v>
          </cell>
          <cell r="L1177">
            <v>0</v>
          </cell>
          <cell r="M1177">
            <v>164.01543000000001</v>
          </cell>
          <cell r="N1177">
            <v>778.30543</v>
          </cell>
        </row>
        <row r="1178">
          <cell r="B1178" t="str">
            <v>2 S 04 941 16</v>
          </cell>
          <cell r="C1178" t="str">
            <v>Descida d'água aterros em degraus - arm - DAD 16</v>
          </cell>
          <cell r="D1178" t="str">
            <v>m</v>
          </cell>
          <cell r="E1178" t="str">
            <v>845,89</v>
          </cell>
          <cell r="F1178" t="str">
            <v>225,85</v>
          </cell>
          <cell r="G1178" t="str">
            <v>1.071,74</v>
          </cell>
          <cell r="H1178">
            <v>0</v>
          </cell>
          <cell r="I1178">
            <v>845.89</v>
          </cell>
          <cell r="J1178">
            <v>225.85</v>
          </cell>
          <cell r="K1178">
            <v>1071.74</v>
          </cell>
          <cell r="L1178">
            <v>0</v>
          </cell>
          <cell r="M1178">
            <v>225.85263</v>
          </cell>
          <cell r="N1178">
            <v>1071.74263</v>
          </cell>
        </row>
        <row r="1179">
          <cell r="B1179" t="str">
            <v>2 S 04 941 17</v>
          </cell>
          <cell r="C1179" t="str">
            <v>Descida d'água aterros em degraus - DAD 17</v>
          </cell>
          <cell r="D1179" t="str">
            <v>m</v>
          </cell>
          <cell r="E1179" t="str">
            <v>787,87</v>
          </cell>
          <cell r="F1179" t="str">
            <v>210,36</v>
          </cell>
          <cell r="G1179" t="str">
            <v>998,24</v>
          </cell>
          <cell r="H1179">
            <v>0</v>
          </cell>
          <cell r="I1179">
            <v>787.87</v>
          </cell>
          <cell r="J1179">
            <v>210.36</v>
          </cell>
          <cell r="K1179">
            <v>998.24</v>
          </cell>
          <cell r="L1179">
            <v>0</v>
          </cell>
          <cell r="M1179">
            <v>210.36129000000003</v>
          </cell>
          <cell r="N1179">
            <v>998.23129000000006</v>
          </cell>
        </row>
        <row r="1180">
          <cell r="B1180" t="str">
            <v>2 S 04 941 18</v>
          </cell>
          <cell r="C1180" t="str">
            <v>Descida d'água aterros em degraus - arm - DAD 18</v>
          </cell>
          <cell r="D1180" t="str">
            <v>m</v>
          </cell>
          <cell r="E1180" t="str">
            <v>1.076,08</v>
          </cell>
          <cell r="F1180" t="str">
            <v>287,31</v>
          </cell>
          <cell r="G1180" t="str">
            <v>1.363,39</v>
          </cell>
          <cell r="H1180">
            <v>0</v>
          </cell>
          <cell r="I1180">
            <v>1076.08</v>
          </cell>
          <cell r="J1180">
            <v>287.31</v>
          </cell>
          <cell r="K1180">
            <v>1363.39</v>
          </cell>
          <cell r="L1180">
            <v>0</v>
          </cell>
          <cell r="M1180">
            <v>287.31335999999999</v>
          </cell>
          <cell r="N1180">
            <v>1363.39336</v>
          </cell>
        </row>
        <row r="1181">
          <cell r="B1181" t="str">
            <v>2 S 04 941 31</v>
          </cell>
          <cell r="C1181" t="str">
            <v>Descida d'água cortes em degraus - DCD 01</v>
          </cell>
          <cell r="D1181" t="str">
            <v>m</v>
          </cell>
          <cell r="E1181" t="str">
            <v>104,39</v>
          </cell>
          <cell r="F1181" t="str">
            <v>27,87</v>
          </cell>
          <cell r="G1181" t="str">
            <v>132,26</v>
          </cell>
          <cell r="H1181">
            <v>0</v>
          </cell>
          <cell r="I1181">
            <v>104.39</v>
          </cell>
          <cell r="J1181">
            <v>27.87</v>
          </cell>
          <cell r="K1181">
            <v>132.26</v>
          </cell>
          <cell r="L1181">
            <v>0</v>
          </cell>
          <cell r="M1181">
            <v>27.872130000000002</v>
          </cell>
          <cell r="N1181">
            <v>132.26213000000001</v>
          </cell>
        </row>
        <row r="1182">
          <cell r="B1182" t="str">
            <v>2 S 04 941 32</v>
          </cell>
          <cell r="C1182" t="str">
            <v>Descida d'água cortes em degraus - arm - DCD 02</v>
          </cell>
          <cell r="D1182" t="str">
            <v>m</v>
          </cell>
          <cell r="E1182" t="str">
            <v>149,62</v>
          </cell>
          <cell r="F1182" t="str">
            <v>39,95</v>
          </cell>
          <cell r="G1182" t="str">
            <v>189,57</v>
          </cell>
          <cell r="H1182">
            <v>0</v>
          </cell>
          <cell r="I1182">
            <v>149.62</v>
          </cell>
          <cell r="J1182">
            <v>39.950000000000003</v>
          </cell>
          <cell r="K1182">
            <v>189.57</v>
          </cell>
          <cell r="L1182">
            <v>0</v>
          </cell>
          <cell r="M1182">
            <v>39.948540000000001</v>
          </cell>
          <cell r="N1182">
            <v>189.56854000000001</v>
          </cell>
        </row>
        <row r="1183">
          <cell r="B1183" t="str">
            <v>2 S 04 941 33</v>
          </cell>
          <cell r="C1183" t="str">
            <v>Descida d'água cortes em degraus - DCD 03</v>
          </cell>
          <cell r="D1183" t="str">
            <v>m</v>
          </cell>
          <cell r="E1183" t="str">
            <v>163,61</v>
          </cell>
          <cell r="F1183" t="str">
            <v>43,68</v>
          </cell>
          <cell r="G1183" t="str">
            <v>207,29</v>
          </cell>
          <cell r="H1183">
            <v>0</v>
          </cell>
          <cell r="I1183">
            <v>163.61000000000001</v>
          </cell>
          <cell r="J1183">
            <v>43.68</v>
          </cell>
          <cell r="K1183">
            <v>207.29</v>
          </cell>
          <cell r="L1183">
            <v>0</v>
          </cell>
          <cell r="M1183">
            <v>43.683870000000006</v>
          </cell>
          <cell r="N1183">
            <v>207.29387000000003</v>
          </cell>
        </row>
        <row r="1184">
          <cell r="B1184" t="str">
            <v>2 S 04 941 34</v>
          </cell>
          <cell r="C1184" t="str">
            <v>Descida d'água cortes em degraus - arm - DCD 04</v>
          </cell>
          <cell r="D1184" t="str">
            <v>m</v>
          </cell>
          <cell r="E1184" t="str">
            <v>235,35</v>
          </cell>
          <cell r="F1184" t="str">
            <v>62,84</v>
          </cell>
          <cell r="G1184" t="str">
            <v>298,18</v>
          </cell>
          <cell r="H1184">
            <v>0</v>
          </cell>
          <cell r="I1184">
            <v>235.35</v>
          </cell>
          <cell r="J1184">
            <v>62.84</v>
          </cell>
          <cell r="K1184">
            <v>298.18</v>
          </cell>
          <cell r="L1184">
            <v>0</v>
          </cell>
          <cell r="M1184">
            <v>62.838450000000002</v>
          </cell>
          <cell r="N1184">
            <v>298.18844999999999</v>
          </cell>
        </row>
        <row r="1185">
          <cell r="B1185" t="str">
            <v>2 S 04 941 51</v>
          </cell>
          <cell r="C1185" t="str">
            <v>Descida d'água aterros em degraus - DAD 01 AC/BC</v>
          </cell>
          <cell r="D1185" t="str">
            <v>m</v>
          </cell>
          <cell r="E1185" t="str">
            <v>111,85</v>
          </cell>
          <cell r="F1185" t="str">
            <v>29,86</v>
          </cell>
          <cell r="G1185" t="str">
            <v>141,72</v>
          </cell>
          <cell r="H1185">
            <v>0</v>
          </cell>
          <cell r="I1185">
            <v>111.85</v>
          </cell>
          <cell r="J1185">
            <v>29.86</v>
          </cell>
          <cell r="K1185">
            <v>141.72</v>
          </cell>
          <cell r="L1185">
            <v>0</v>
          </cell>
          <cell r="M1185">
            <v>29.863949999999999</v>
          </cell>
          <cell r="N1185">
            <v>141.71394999999998</v>
          </cell>
        </row>
        <row r="1186">
          <cell r="B1186" t="str">
            <v>2 S 04 941 52</v>
          </cell>
          <cell r="C1186" t="str">
            <v>Descida d'água aterros em degraus arm-DAD 02 AC/BC</v>
          </cell>
          <cell r="D1186" t="str">
            <v>m</v>
          </cell>
          <cell r="E1186" t="str">
            <v>156,94</v>
          </cell>
          <cell r="F1186" t="str">
            <v>41,90</v>
          </cell>
          <cell r="G1186" t="str">
            <v>198,84</v>
          </cell>
          <cell r="H1186">
            <v>0</v>
          </cell>
          <cell r="I1186">
            <v>156.94</v>
          </cell>
          <cell r="J1186">
            <v>41.9</v>
          </cell>
          <cell r="K1186">
            <v>198.84</v>
          </cell>
          <cell r="L1186">
            <v>0</v>
          </cell>
          <cell r="M1186">
            <v>41.902979999999999</v>
          </cell>
          <cell r="N1186">
            <v>198.84298000000001</v>
          </cell>
        </row>
        <row r="1187">
          <cell r="B1187" t="str">
            <v>2 S 04 941 53</v>
          </cell>
          <cell r="C1187" t="str">
            <v>Descida d'água aterros em degraus - DAD 03 AC/BC</v>
          </cell>
          <cell r="D1187" t="str">
            <v>m</v>
          </cell>
          <cell r="E1187" t="str">
            <v>288,73</v>
          </cell>
          <cell r="F1187" t="str">
            <v>77,09</v>
          </cell>
          <cell r="G1187" t="str">
            <v>365,82</v>
          </cell>
          <cell r="H1187">
            <v>0</v>
          </cell>
          <cell r="I1187">
            <v>288.73</v>
          </cell>
          <cell r="J1187">
            <v>77.09</v>
          </cell>
          <cell r="K1187">
            <v>365.82</v>
          </cell>
          <cell r="L1187">
            <v>0</v>
          </cell>
          <cell r="M1187">
            <v>77.090910000000008</v>
          </cell>
          <cell r="N1187">
            <v>365.82091000000003</v>
          </cell>
        </row>
        <row r="1188">
          <cell r="B1188" t="str">
            <v>2 S 04 941 54</v>
          </cell>
          <cell r="C1188" t="str">
            <v>Descida d'água aterros em degraus arm-DAD 04 AC/BC</v>
          </cell>
          <cell r="D1188" t="str">
            <v>m</v>
          </cell>
          <cell r="E1188" t="str">
            <v>353,96</v>
          </cell>
          <cell r="F1188" t="str">
            <v>94,51</v>
          </cell>
          <cell r="G1188" t="str">
            <v>448,47</v>
          </cell>
          <cell r="H1188">
            <v>0</v>
          </cell>
          <cell r="I1188">
            <v>353.96</v>
          </cell>
          <cell r="J1188">
            <v>94.51</v>
          </cell>
          <cell r="K1188">
            <v>448.47</v>
          </cell>
          <cell r="L1188">
            <v>0</v>
          </cell>
          <cell r="M1188">
            <v>94.507319999999993</v>
          </cell>
          <cell r="N1188">
            <v>448.46731999999997</v>
          </cell>
        </row>
        <row r="1189">
          <cell r="B1189" t="str">
            <v>2 S 04 941 55</v>
          </cell>
          <cell r="C1189" t="str">
            <v>Descida d'água aterros em degraus-DAD 05 AC/BC</v>
          </cell>
          <cell r="D1189" t="str">
            <v>m</v>
          </cell>
          <cell r="E1189" t="str">
            <v>349,85</v>
          </cell>
          <cell r="F1189" t="str">
            <v>93,41</v>
          </cell>
          <cell r="G1189" t="str">
            <v>443,26</v>
          </cell>
          <cell r="H1189">
            <v>0</v>
          </cell>
          <cell r="I1189">
            <v>349.85</v>
          </cell>
          <cell r="J1189">
            <v>93.41</v>
          </cell>
          <cell r="K1189">
            <v>443.26</v>
          </cell>
          <cell r="L1189">
            <v>0</v>
          </cell>
          <cell r="M1189">
            <v>93.409950000000009</v>
          </cell>
          <cell r="N1189">
            <v>443.25995</v>
          </cell>
        </row>
        <row r="1190">
          <cell r="B1190" t="str">
            <v>2 S 04 941 56</v>
          </cell>
          <cell r="C1190" t="str">
            <v>Descida d'água aterros em degraus - DAD 06 AC/BC</v>
          </cell>
          <cell r="D1190" t="str">
            <v>m</v>
          </cell>
          <cell r="E1190" t="str">
            <v>482,24</v>
          </cell>
          <cell r="F1190" t="str">
            <v>128,76</v>
          </cell>
          <cell r="G1190" t="str">
            <v>611,00</v>
          </cell>
          <cell r="H1190">
            <v>0</v>
          </cell>
          <cell r="I1190">
            <v>482.24</v>
          </cell>
          <cell r="J1190">
            <v>128.76</v>
          </cell>
          <cell r="K1190">
            <v>611</v>
          </cell>
          <cell r="L1190">
            <v>0</v>
          </cell>
          <cell r="M1190">
            <v>128.75808000000001</v>
          </cell>
          <cell r="N1190">
            <v>610.99808000000007</v>
          </cell>
        </row>
        <row r="1191">
          <cell r="B1191" t="str">
            <v>2 S 04 941 57</v>
          </cell>
          <cell r="C1191" t="str">
            <v>Descida d'água aterros em degraus - DAD 07 AC/BC</v>
          </cell>
          <cell r="D1191" t="str">
            <v>m</v>
          </cell>
          <cell r="E1191" t="str">
            <v>412,74</v>
          </cell>
          <cell r="F1191" t="str">
            <v>110,20</v>
          </cell>
          <cell r="G1191" t="str">
            <v>522,94</v>
          </cell>
          <cell r="H1191">
            <v>0</v>
          </cell>
          <cell r="I1191">
            <v>412.74</v>
          </cell>
          <cell r="J1191">
            <v>110.2</v>
          </cell>
          <cell r="K1191">
            <v>522.94000000000005</v>
          </cell>
          <cell r="L1191">
            <v>0</v>
          </cell>
          <cell r="M1191">
            <v>110.20158000000001</v>
          </cell>
          <cell r="N1191">
            <v>522.94158000000004</v>
          </cell>
        </row>
        <row r="1192">
          <cell r="B1192" t="str">
            <v>2 S 04 941 58</v>
          </cell>
          <cell r="C1192" t="str">
            <v>Descida d'água aterros em degraus arm-DAD 08 AC/BC</v>
          </cell>
          <cell r="D1192" t="str">
            <v>m</v>
          </cell>
          <cell r="E1192" t="str">
            <v>561,50</v>
          </cell>
          <cell r="F1192" t="str">
            <v>149,92</v>
          </cell>
          <cell r="G1192" t="str">
            <v>711,42</v>
          </cell>
          <cell r="H1192">
            <v>0</v>
          </cell>
          <cell r="I1192">
            <v>561.5</v>
          </cell>
          <cell r="J1192">
            <v>149.91999999999999</v>
          </cell>
          <cell r="K1192">
            <v>711.42</v>
          </cell>
          <cell r="L1192">
            <v>0</v>
          </cell>
          <cell r="M1192">
            <v>149.9205</v>
          </cell>
          <cell r="N1192">
            <v>711.42049999999995</v>
          </cell>
        </row>
        <row r="1193">
          <cell r="B1193" t="str">
            <v>2 S 04 941 59</v>
          </cell>
          <cell r="C1193" t="str">
            <v>Descida d'água aterros em degraus - DAD 09 AC/BC</v>
          </cell>
          <cell r="D1193" t="str">
            <v>m</v>
          </cell>
          <cell r="E1193" t="str">
            <v>472,29</v>
          </cell>
          <cell r="F1193" t="str">
            <v>126,10</v>
          </cell>
          <cell r="G1193" t="str">
            <v>598,40</v>
          </cell>
          <cell r="H1193">
            <v>0</v>
          </cell>
          <cell r="I1193">
            <v>472.29</v>
          </cell>
          <cell r="J1193">
            <v>126.1</v>
          </cell>
          <cell r="K1193">
            <v>598.4</v>
          </cell>
          <cell r="L1193">
            <v>0</v>
          </cell>
          <cell r="M1193">
            <v>126.10143000000001</v>
          </cell>
          <cell r="N1193">
            <v>598.39143000000001</v>
          </cell>
        </row>
        <row r="1194">
          <cell r="B1194" t="str">
            <v>2 S 04 941 60</v>
          </cell>
          <cell r="C1194" t="str">
            <v>Descida d'água aterros em degraus arm-DAD 10 AC/BC</v>
          </cell>
          <cell r="D1194" t="str">
            <v>m</v>
          </cell>
          <cell r="E1194" t="str">
            <v>640,96</v>
          </cell>
          <cell r="F1194" t="str">
            <v>171,14</v>
          </cell>
          <cell r="G1194" t="str">
            <v>812,09</v>
          </cell>
          <cell r="H1194">
            <v>0</v>
          </cell>
          <cell r="I1194">
            <v>640.96</v>
          </cell>
          <cell r="J1194">
            <v>171.14</v>
          </cell>
          <cell r="K1194">
            <v>812.09</v>
          </cell>
          <cell r="L1194">
            <v>0</v>
          </cell>
          <cell r="M1194">
            <v>171.13632000000001</v>
          </cell>
          <cell r="N1194">
            <v>812.09632000000011</v>
          </cell>
        </row>
        <row r="1195">
          <cell r="B1195" t="str">
            <v>2 S 04 941 61</v>
          </cell>
          <cell r="C1195" t="str">
            <v>Descida d'água aterros em degraus - DAD 11 AC/BC</v>
          </cell>
          <cell r="D1195" t="str">
            <v>m</v>
          </cell>
          <cell r="E1195" t="str">
            <v>621,92</v>
          </cell>
          <cell r="F1195" t="str">
            <v>166,05</v>
          </cell>
          <cell r="G1195" t="str">
            <v>787,98</v>
          </cell>
          <cell r="H1195">
            <v>0</v>
          </cell>
          <cell r="I1195">
            <v>621.91999999999996</v>
          </cell>
          <cell r="J1195">
            <v>166.05</v>
          </cell>
          <cell r="K1195">
            <v>787.98</v>
          </cell>
          <cell r="L1195">
            <v>0</v>
          </cell>
          <cell r="M1195">
            <v>166.05264</v>
          </cell>
          <cell r="N1195">
            <v>787.97263999999996</v>
          </cell>
        </row>
        <row r="1196">
          <cell r="B1196" t="str">
            <v>2 S 04 941 62</v>
          </cell>
          <cell r="C1196" t="str">
            <v>Descida d'água aterros em degraus arm-DAD 12 AC/BC</v>
          </cell>
          <cell r="D1196" t="str">
            <v>m</v>
          </cell>
          <cell r="E1196" t="str">
            <v>839,12</v>
          </cell>
          <cell r="F1196" t="str">
            <v>224,05</v>
          </cell>
          <cell r="G1196" t="str">
            <v>1.063,17</v>
          </cell>
          <cell r="H1196">
            <v>0</v>
          </cell>
          <cell r="I1196">
            <v>839.12</v>
          </cell>
          <cell r="J1196">
            <v>224.05</v>
          </cell>
          <cell r="K1196">
            <v>1063.17</v>
          </cell>
          <cell r="L1196">
            <v>0</v>
          </cell>
          <cell r="M1196">
            <v>224.04504</v>
          </cell>
          <cell r="N1196">
            <v>1063.1650400000001</v>
          </cell>
        </row>
        <row r="1197">
          <cell r="B1197" t="str">
            <v>2 S 04 941 63</v>
          </cell>
          <cell r="C1197" t="str">
            <v>Descida d'água aterros em degraus - DAD 13 AC/BC</v>
          </cell>
          <cell r="D1197" t="str">
            <v>m</v>
          </cell>
          <cell r="E1197" t="str">
            <v>582,82</v>
          </cell>
          <cell r="F1197" t="str">
            <v>155,61</v>
          </cell>
          <cell r="G1197" t="str">
            <v>738,44</v>
          </cell>
          <cell r="H1197">
            <v>0</v>
          </cell>
          <cell r="I1197">
            <v>582.82000000000005</v>
          </cell>
          <cell r="J1197">
            <v>155.61000000000001</v>
          </cell>
          <cell r="K1197">
            <v>738.44</v>
          </cell>
          <cell r="L1197">
            <v>0</v>
          </cell>
          <cell r="M1197">
            <v>155.61294000000001</v>
          </cell>
          <cell r="N1197">
            <v>738.43294000000003</v>
          </cell>
        </row>
        <row r="1198">
          <cell r="B1198" t="str">
            <v>2 S 04 941 64</v>
          </cell>
          <cell r="C1198" t="str">
            <v>Descida d'água aterros em degraus arm-DAD 14 AC/BC</v>
          </cell>
          <cell r="D1198" t="str">
            <v>m</v>
          </cell>
          <cell r="E1198" t="str">
            <v>786,95</v>
          </cell>
          <cell r="F1198" t="str">
            <v>210,12</v>
          </cell>
          <cell r="G1198" t="str">
            <v>997,07</v>
          </cell>
          <cell r="H1198">
            <v>0</v>
          </cell>
          <cell r="I1198">
            <v>786.95</v>
          </cell>
          <cell r="J1198">
            <v>210.12</v>
          </cell>
          <cell r="K1198">
            <v>997.07</v>
          </cell>
          <cell r="L1198">
            <v>0</v>
          </cell>
          <cell r="M1198">
            <v>210.11565000000002</v>
          </cell>
          <cell r="N1198">
            <v>997.06565000000001</v>
          </cell>
        </row>
        <row r="1199">
          <cell r="B1199" t="str">
            <v>2 S 04 941 65</v>
          </cell>
          <cell r="C1199" t="str">
            <v>Descida d'água aterros em degraus - DAD 15 AC/BC</v>
          </cell>
          <cell r="D1199" t="str">
            <v>m</v>
          </cell>
          <cell r="E1199" t="str">
            <v>668,44</v>
          </cell>
          <cell r="F1199" t="str">
            <v>178,47</v>
          </cell>
          <cell r="G1199" t="str">
            <v>846,92</v>
          </cell>
          <cell r="H1199">
            <v>0</v>
          </cell>
          <cell r="I1199">
            <v>668.44</v>
          </cell>
          <cell r="J1199">
            <v>178.47</v>
          </cell>
          <cell r="K1199">
            <v>846.92</v>
          </cell>
          <cell r="L1199">
            <v>0</v>
          </cell>
          <cell r="M1199">
            <v>178.47348000000002</v>
          </cell>
          <cell r="N1199">
            <v>846.91348000000005</v>
          </cell>
        </row>
        <row r="1200">
          <cell r="B1200" t="str">
            <v>2 S 04 941 66</v>
          </cell>
          <cell r="C1200" t="str">
            <v>Descida d'água aterros em degraus arm-DAD 16 AC/BC</v>
          </cell>
          <cell r="D1200" t="str">
            <v>m</v>
          </cell>
          <cell r="E1200" t="str">
            <v>900,03</v>
          </cell>
          <cell r="F1200" t="str">
            <v>240,31</v>
          </cell>
          <cell r="G1200" t="str">
            <v>1.140,34</v>
          </cell>
          <cell r="H1200">
            <v>0</v>
          </cell>
          <cell r="I1200">
            <v>900.03</v>
          </cell>
          <cell r="J1200">
            <v>240.31</v>
          </cell>
          <cell r="K1200">
            <v>1140.3399999999999</v>
          </cell>
          <cell r="L1200">
            <v>0</v>
          </cell>
          <cell r="M1200">
            <v>240.30801</v>
          </cell>
          <cell r="N1200">
            <v>1140.3380099999999</v>
          </cell>
        </row>
        <row r="1201">
          <cell r="B1201" t="str">
            <v>2 S 04 941 67</v>
          </cell>
          <cell r="C1201" t="str">
            <v>Descida d'água aterros em degraus - DAD 17 AC/BC</v>
          </cell>
          <cell r="D1201" t="str">
            <v>m</v>
          </cell>
          <cell r="E1201" t="str">
            <v>856,69</v>
          </cell>
          <cell r="F1201" t="str">
            <v>228,74</v>
          </cell>
          <cell r="G1201" t="str">
            <v>1.085,43</v>
          </cell>
          <cell r="H1201">
            <v>0</v>
          </cell>
          <cell r="I1201">
            <v>856.69</v>
          </cell>
          <cell r="J1201">
            <v>228.74</v>
          </cell>
          <cell r="K1201">
            <v>1085.43</v>
          </cell>
          <cell r="L1201">
            <v>0</v>
          </cell>
          <cell r="M1201">
            <v>228.73623000000003</v>
          </cell>
          <cell r="N1201">
            <v>1085.42623</v>
          </cell>
        </row>
        <row r="1202">
          <cell r="B1202" t="str">
            <v>2 S 04 941 68</v>
          </cell>
          <cell r="C1202" t="str">
            <v>Descida d'água aterros em degraus arm-DAD 18 AC/BC</v>
          </cell>
          <cell r="D1202" t="str">
            <v>m</v>
          </cell>
          <cell r="E1202" t="str">
            <v>1.144,90</v>
          </cell>
          <cell r="F1202" t="str">
            <v>305,69</v>
          </cell>
          <cell r="G1202" t="str">
            <v>1.450,58</v>
          </cell>
          <cell r="H1202">
            <v>0</v>
          </cell>
          <cell r="I1202">
            <v>1144.9000000000001</v>
          </cell>
          <cell r="J1202">
            <v>305.69</v>
          </cell>
          <cell r="K1202">
            <v>1450.58</v>
          </cell>
          <cell r="L1202">
            <v>0</v>
          </cell>
          <cell r="M1202">
            <v>305.68830000000003</v>
          </cell>
          <cell r="N1202">
            <v>1450.5883000000001</v>
          </cell>
        </row>
        <row r="1203">
          <cell r="B1203" t="str">
            <v>2 S 04 941 81</v>
          </cell>
          <cell r="C1203" t="str">
            <v>Descida d'água cortes em degraus - DCD 01 AC/BC</v>
          </cell>
          <cell r="D1203" t="str">
            <v>m</v>
          </cell>
          <cell r="E1203" t="str">
            <v>113,22</v>
          </cell>
          <cell r="F1203" t="str">
            <v>30,23</v>
          </cell>
          <cell r="G1203" t="str">
            <v>143,45</v>
          </cell>
          <cell r="H1203">
            <v>0</v>
          </cell>
          <cell r="I1203">
            <v>113.22</v>
          </cell>
          <cell r="J1203">
            <v>30.23</v>
          </cell>
          <cell r="K1203">
            <v>143.44999999999999</v>
          </cell>
          <cell r="L1203">
            <v>0</v>
          </cell>
          <cell r="M1203">
            <v>30.229740000000003</v>
          </cell>
          <cell r="N1203">
            <v>143.44973999999999</v>
          </cell>
        </row>
        <row r="1204">
          <cell r="B1204" t="str">
            <v>2 S 04 941 82</v>
          </cell>
          <cell r="C1204" t="str">
            <v>Descida d'água cortes em degraus arm-DCD 02 AC/BC</v>
          </cell>
          <cell r="D1204" t="str">
            <v>m</v>
          </cell>
          <cell r="E1204" t="str">
            <v>158,45</v>
          </cell>
          <cell r="F1204" t="str">
            <v>42,31</v>
          </cell>
          <cell r="G1204" t="str">
            <v>200,76</v>
          </cell>
          <cell r="H1204">
            <v>0</v>
          </cell>
          <cell r="I1204">
            <v>158.44999999999999</v>
          </cell>
          <cell r="J1204">
            <v>42.31</v>
          </cell>
          <cell r="K1204">
            <v>200.76</v>
          </cell>
          <cell r="L1204">
            <v>0</v>
          </cell>
          <cell r="M1204">
            <v>42.306150000000002</v>
          </cell>
          <cell r="N1204">
            <v>200.75614999999999</v>
          </cell>
        </row>
        <row r="1205">
          <cell r="B1205" t="str">
            <v>2 S 04 941 83</v>
          </cell>
          <cell r="C1205" t="str">
            <v>Descida d'água cortes em degraus - DCD 03 AC/BC</v>
          </cell>
          <cell r="D1205" t="str">
            <v>m</v>
          </cell>
          <cell r="E1205" t="str">
            <v>177,64</v>
          </cell>
          <cell r="F1205" t="str">
            <v>47,43</v>
          </cell>
          <cell r="G1205" t="str">
            <v>225,07</v>
          </cell>
          <cell r="H1205">
            <v>0</v>
          </cell>
          <cell r="I1205">
            <v>177.64</v>
          </cell>
          <cell r="J1205">
            <v>47.43</v>
          </cell>
          <cell r="K1205">
            <v>225.07</v>
          </cell>
          <cell r="L1205">
            <v>0</v>
          </cell>
          <cell r="M1205">
            <v>47.429879999999997</v>
          </cell>
          <cell r="N1205">
            <v>225.06987999999998</v>
          </cell>
        </row>
        <row r="1206">
          <cell r="B1206" t="str">
            <v>2 S 04 941 84</v>
          </cell>
          <cell r="C1206" t="str">
            <v>Descida d'água cortes em degraus arm-DCD 04 AC/BC</v>
          </cell>
          <cell r="D1206" t="str">
            <v>m</v>
          </cell>
          <cell r="E1206" t="str">
            <v>249,38</v>
          </cell>
          <cell r="F1206" t="str">
            <v>66,59</v>
          </cell>
          <cell r="G1206" t="str">
            <v>315,97</v>
          </cell>
          <cell r="H1206">
            <v>0</v>
          </cell>
          <cell r="I1206">
            <v>249.38</v>
          </cell>
          <cell r="J1206">
            <v>66.59</v>
          </cell>
          <cell r="K1206">
            <v>315.97000000000003</v>
          </cell>
          <cell r="L1206">
            <v>0</v>
          </cell>
          <cell r="M1206">
            <v>66.584460000000007</v>
          </cell>
          <cell r="N1206">
            <v>315.96446000000003</v>
          </cell>
        </row>
        <row r="1207">
          <cell r="B1207" t="str">
            <v>2 S 04 942 01</v>
          </cell>
          <cell r="C1207" t="str">
            <v>Entrada d'água - EDA 01</v>
          </cell>
          <cell r="D1207" t="str">
            <v>und</v>
          </cell>
          <cell r="E1207" t="str">
            <v>35,23</v>
          </cell>
          <cell r="F1207" t="str">
            <v>9,41</v>
          </cell>
          <cell r="G1207" t="str">
            <v>44,64</v>
          </cell>
          <cell r="H1207">
            <v>0</v>
          </cell>
          <cell r="I1207">
            <v>35.229999999999997</v>
          </cell>
          <cell r="J1207">
            <v>9.41</v>
          </cell>
          <cell r="K1207">
            <v>44.64</v>
          </cell>
          <cell r="L1207">
            <v>0</v>
          </cell>
          <cell r="M1207">
            <v>9.4064099999999993</v>
          </cell>
          <cell r="N1207">
            <v>44.636409999999998</v>
          </cell>
        </row>
        <row r="1208">
          <cell r="B1208" t="str">
            <v>2 S 04 942 02</v>
          </cell>
          <cell r="C1208" t="str">
            <v>Entrada d'água - EDA 02</v>
          </cell>
          <cell r="D1208" t="str">
            <v>und</v>
          </cell>
          <cell r="E1208" t="str">
            <v>41,34</v>
          </cell>
          <cell r="F1208" t="str">
            <v>11,04</v>
          </cell>
          <cell r="G1208" t="str">
            <v>52,38</v>
          </cell>
          <cell r="H1208">
            <v>0</v>
          </cell>
          <cell r="I1208">
            <v>41.34</v>
          </cell>
          <cell r="J1208">
            <v>11.04</v>
          </cell>
          <cell r="K1208">
            <v>52.38</v>
          </cell>
          <cell r="L1208">
            <v>0</v>
          </cell>
          <cell r="M1208">
            <v>11.037780000000001</v>
          </cell>
          <cell r="N1208">
            <v>52.377780000000001</v>
          </cell>
        </row>
        <row r="1209">
          <cell r="B1209" t="str">
            <v>2 S 04 942 51</v>
          </cell>
          <cell r="C1209" t="str">
            <v>Entrada d'água - EDA 01 AC/BC</v>
          </cell>
          <cell r="D1209" t="str">
            <v>und</v>
          </cell>
          <cell r="E1209" t="str">
            <v>41,02</v>
          </cell>
          <cell r="F1209" t="str">
            <v>10,95</v>
          </cell>
          <cell r="G1209" t="str">
            <v>51,97</v>
          </cell>
          <cell r="H1209">
            <v>0</v>
          </cell>
          <cell r="I1209">
            <v>41.02</v>
          </cell>
          <cell r="J1209">
            <v>10.95</v>
          </cell>
          <cell r="K1209">
            <v>51.97</v>
          </cell>
          <cell r="L1209">
            <v>0</v>
          </cell>
          <cell r="M1209">
            <v>10.952340000000001</v>
          </cell>
          <cell r="N1209">
            <v>51.972340000000003</v>
          </cell>
        </row>
        <row r="1210">
          <cell r="B1210" t="str">
            <v>2 S 04 942 52</v>
          </cell>
          <cell r="C1210" t="str">
            <v>Entrada d'água - EDA 02 AC/BC</v>
          </cell>
          <cell r="D1210" t="str">
            <v>und</v>
          </cell>
          <cell r="E1210" t="str">
            <v>48,70</v>
          </cell>
          <cell r="F1210" t="str">
            <v>13,00</v>
          </cell>
          <cell r="G1210" t="str">
            <v>61,71</v>
          </cell>
          <cell r="H1210">
            <v>0</v>
          </cell>
          <cell r="I1210">
            <v>48.7</v>
          </cell>
          <cell r="J1210">
            <v>13</v>
          </cell>
          <cell r="K1210">
            <v>61.71</v>
          </cell>
          <cell r="L1210">
            <v>0</v>
          </cell>
          <cell r="M1210">
            <v>13.002900000000002</v>
          </cell>
          <cell r="N1210">
            <v>61.702900000000007</v>
          </cell>
        </row>
        <row r="1211">
          <cell r="B1211" t="str">
            <v>2 S 04 950 01</v>
          </cell>
          <cell r="C1211" t="str">
            <v>Dissipador de energia - DES 01</v>
          </cell>
          <cell r="D1211" t="str">
            <v>und</v>
          </cell>
          <cell r="E1211" t="str">
            <v>180,17</v>
          </cell>
          <cell r="F1211" t="str">
            <v>48,10</v>
          </cell>
          <cell r="G1211" t="str">
            <v>228,27</v>
          </cell>
          <cell r="H1211">
            <v>0</v>
          </cell>
          <cell r="I1211">
            <v>180.17</v>
          </cell>
          <cell r="J1211">
            <v>48.1</v>
          </cell>
          <cell r="K1211">
            <v>228.27</v>
          </cell>
          <cell r="L1211">
            <v>0</v>
          </cell>
          <cell r="M1211">
            <v>48.10539</v>
          </cell>
          <cell r="N1211">
            <v>228.27538999999999</v>
          </cell>
        </row>
        <row r="1212">
          <cell r="B1212" t="str">
            <v>2 S 04 950 02</v>
          </cell>
          <cell r="C1212" t="str">
            <v>Dissipador de energia - DES 02</v>
          </cell>
          <cell r="D1212" t="str">
            <v>und</v>
          </cell>
          <cell r="E1212" t="str">
            <v>214,22</v>
          </cell>
          <cell r="F1212" t="str">
            <v>57,20</v>
          </cell>
          <cell r="G1212" t="str">
            <v>271,42</v>
          </cell>
          <cell r="H1212">
            <v>0</v>
          </cell>
          <cell r="I1212">
            <v>214.22</v>
          </cell>
          <cell r="J1212">
            <v>57.2</v>
          </cell>
          <cell r="K1212">
            <v>271.42</v>
          </cell>
          <cell r="L1212">
            <v>0</v>
          </cell>
          <cell r="M1212">
            <v>57.196740000000005</v>
          </cell>
          <cell r="N1212">
            <v>271.41674</v>
          </cell>
        </row>
        <row r="1213">
          <cell r="B1213" t="str">
            <v>2 S 04 950 03</v>
          </cell>
          <cell r="C1213" t="str">
            <v>Dissipador de energia - DES 03</v>
          </cell>
          <cell r="D1213" t="str">
            <v>und</v>
          </cell>
          <cell r="E1213" t="str">
            <v>255,40</v>
          </cell>
          <cell r="F1213" t="str">
            <v>68,19</v>
          </cell>
          <cell r="G1213" t="str">
            <v>323,59</v>
          </cell>
          <cell r="H1213">
            <v>0</v>
          </cell>
          <cell r="I1213">
            <v>255.4</v>
          </cell>
          <cell r="J1213">
            <v>68.19</v>
          </cell>
          <cell r="K1213">
            <v>323.58999999999997</v>
          </cell>
          <cell r="L1213">
            <v>0</v>
          </cell>
          <cell r="M1213">
            <v>68.191800000000001</v>
          </cell>
          <cell r="N1213">
            <v>323.59180000000003</v>
          </cell>
        </row>
        <row r="1214">
          <cell r="B1214" t="str">
            <v>2 S 04 950 04</v>
          </cell>
          <cell r="C1214" t="str">
            <v>Dissipador de energia - DES04</v>
          </cell>
          <cell r="D1214" t="str">
            <v>und</v>
          </cell>
          <cell r="E1214" t="str">
            <v>311,88</v>
          </cell>
          <cell r="F1214" t="str">
            <v>83,27</v>
          </cell>
          <cell r="G1214" t="str">
            <v>395,16</v>
          </cell>
          <cell r="H1214">
            <v>0</v>
          </cell>
          <cell r="I1214">
            <v>311.88</v>
          </cell>
          <cell r="J1214">
            <v>83.27</v>
          </cell>
          <cell r="K1214">
            <v>395.16</v>
          </cell>
          <cell r="L1214">
            <v>0</v>
          </cell>
          <cell r="M1214">
            <v>83.271960000000007</v>
          </cell>
          <cell r="N1214">
            <v>395.15196000000003</v>
          </cell>
        </row>
        <row r="1215">
          <cell r="B1215" t="str">
            <v>2 S 04 950 21</v>
          </cell>
          <cell r="C1215" t="str">
            <v>Dissipador de energia - DEB 01</v>
          </cell>
          <cell r="D1215" t="str">
            <v>und</v>
          </cell>
          <cell r="E1215" t="str">
            <v>225,24</v>
          </cell>
          <cell r="F1215" t="str">
            <v>60,14</v>
          </cell>
          <cell r="G1215" t="str">
            <v>285,38</v>
          </cell>
          <cell r="H1215">
            <v>0</v>
          </cell>
          <cell r="I1215">
            <v>225.24</v>
          </cell>
          <cell r="J1215">
            <v>60.14</v>
          </cell>
          <cell r="K1215">
            <v>285.38</v>
          </cell>
          <cell r="L1215">
            <v>0</v>
          </cell>
          <cell r="M1215">
            <v>60.139080000000007</v>
          </cell>
          <cell r="N1215">
            <v>285.37908000000004</v>
          </cell>
        </row>
        <row r="1216">
          <cell r="B1216" t="str">
            <v>2 S 04 950 22</v>
          </cell>
          <cell r="C1216" t="str">
            <v>Dissipador de energia - DEB 02</v>
          </cell>
          <cell r="D1216" t="str">
            <v>und</v>
          </cell>
          <cell r="E1216" t="str">
            <v>713,12</v>
          </cell>
          <cell r="F1216" t="str">
            <v>190,40</v>
          </cell>
          <cell r="G1216" t="str">
            <v>903,52</v>
          </cell>
          <cell r="H1216">
            <v>0</v>
          </cell>
          <cell r="I1216">
            <v>713.12</v>
          </cell>
          <cell r="J1216">
            <v>190.4</v>
          </cell>
          <cell r="K1216">
            <v>903.52</v>
          </cell>
          <cell r="L1216">
            <v>0</v>
          </cell>
          <cell r="M1216">
            <v>190.40304</v>
          </cell>
          <cell r="N1216">
            <v>903.52304000000004</v>
          </cell>
        </row>
        <row r="1217">
          <cell r="B1217" t="str">
            <v>2 S 04 950 23</v>
          </cell>
          <cell r="C1217" t="str">
            <v>Dissipador de energia - DEB 03</v>
          </cell>
          <cell r="D1217" t="str">
            <v>und</v>
          </cell>
          <cell r="E1217" t="str">
            <v>1.137,34</v>
          </cell>
          <cell r="F1217" t="str">
            <v>303,67</v>
          </cell>
          <cell r="G1217" t="str">
            <v>1.441,01</v>
          </cell>
          <cell r="H1217">
            <v>0</v>
          </cell>
          <cell r="I1217">
            <v>1137.3399999999999</v>
          </cell>
          <cell r="J1217">
            <v>303.67</v>
          </cell>
          <cell r="K1217">
            <v>1441.01</v>
          </cell>
          <cell r="L1217">
            <v>0</v>
          </cell>
          <cell r="M1217">
            <v>303.66978</v>
          </cell>
          <cell r="N1217">
            <v>1441.0097799999999</v>
          </cell>
        </row>
        <row r="1218">
          <cell r="B1218" t="str">
            <v>2 S 04 950 24</v>
          </cell>
          <cell r="C1218" t="str">
            <v>Dissipador de energia - DEB 04</v>
          </cell>
          <cell r="D1218" t="str">
            <v>und</v>
          </cell>
          <cell r="E1218" t="str">
            <v>1.666,02</v>
          </cell>
          <cell r="F1218" t="str">
            <v>444,83</v>
          </cell>
          <cell r="G1218" t="str">
            <v>2.110,84</v>
          </cell>
          <cell r="H1218">
            <v>0</v>
          </cell>
          <cell r="I1218">
            <v>1666.02</v>
          </cell>
          <cell r="J1218">
            <v>444.83</v>
          </cell>
          <cell r="K1218">
            <v>2110.84</v>
          </cell>
          <cell r="L1218">
            <v>0</v>
          </cell>
          <cell r="M1218">
            <v>444.82733999999999</v>
          </cell>
          <cell r="N1218">
            <v>2110.8473399999998</v>
          </cell>
        </row>
        <row r="1219">
          <cell r="B1219" t="str">
            <v>2 S 04 950 25</v>
          </cell>
          <cell r="C1219" t="str">
            <v>Dissipador de energia - DEB 05</v>
          </cell>
          <cell r="D1219" t="str">
            <v>und</v>
          </cell>
          <cell r="E1219" t="str">
            <v>2.257,48</v>
          </cell>
          <cell r="F1219" t="str">
            <v>602,75</v>
          </cell>
          <cell r="G1219" t="str">
            <v>2.860,23</v>
          </cell>
          <cell r="H1219">
            <v>0</v>
          </cell>
          <cell r="I1219">
            <v>2257.48</v>
          </cell>
          <cell r="J1219">
            <v>602.75</v>
          </cell>
          <cell r="K1219">
            <v>2860.23</v>
          </cell>
          <cell r="L1219">
            <v>0</v>
          </cell>
          <cell r="M1219">
            <v>602.74716000000001</v>
          </cell>
          <cell r="N1219">
            <v>2860.2271599999999</v>
          </cell>
        </row>
        <row r="1220">
          <cell r="B1220" t="str">
            <v>2 S 04 950 26</v>
          </cell>
          <cell r="C1220" t="str">
            <v>Dissipador de energia - DEB 06</v>
          </cell>
          <cell r="D1220" t="str">
            <v>und</v>
          </cell>
          <cell r="E1220" t="str">
            <v>3.692,81</v>
          </cell>
          <cell r="F1220" t="str">
            <v>985,98</v>
          </cell>
          <cell r="G1220" t="str">
            <v>4.678,80</v>
          </cell>
          <cell r="H1220">
            <v>0</v>
          </cell>
          <cell r="I1220">
            <v>3692.81</v>
          </cell>
          <cell r="J1220">
            <v>985.98</v>
          </cell>
          <cell r="K1220">
            <v>4678.8</v>
          </cell>
          <cell r="L1220">
            <v>0</v>
          </cell>
          <cell r="M1220">
            <v>985.98027000000002</v>
          </cell>
          <cell r="N1220">
            <v>4678.7902699999995</v>
          </cell>
        </row>
        <row r="1221">
          <cell r="B1221" t="str">
            <v>2 S 04 950 27</v>
          </cell>
          <cell r="C1221" t="str">
            <v>Dissipador de energia - DEB 07</v>
          </cell>
          <cell r="D1221" t="str">
            <v>und</v>
          </cell>
          <cell r="E1221" t="str">
            <v>2.350,52</v>
          </cell>
          <cell r="F1221" t="str">
            <v>627,59</v>
          </cell>
          <cell r="G1221" t="str">
            <v>2.978,11</v>
          </cell>
          <cell r="H1221">
            <v>0</v>
          </cell>
          <cell r="I1221">
            <v>2350.52</v>
          </cell>
          <cell r="J1221">
            <v>627.59</v>
          </cell>
          <cell r="K1221">
            <v>2978.11</v>
          </cell>
          <cell r="L1221">
            <v>0</v>
          </cell>
          <cell r="M1221">
            <v>627.58884</v>
          </cell>
          <cell r="N1221">
            <v>2978.1088399999999</v>
          </cell>
        </row>
        <row r="1222">
          <cell r="B1222" t="str">
            <v>2 S 04 950 28</v>
          </cell>
          <cell r="C1222" t="str">
            <v>Dissipador de energia - DEB 08</v>
          </cell>
          <cell r="D1222" t="str">
            <v>und</v>
          </cell>
          <cell r="E1222" t="str">
            <v>3.191,17</v>
          </cell>
          <cell r="F1222" t="str">
            <v>852,04</v>
          </cell>
          <cell r="G1222" t="str">
            <v>4.043,21</v>
          </cell>
          <cell r="H1222">
            <v>0</v>
          </cell>
          <cell r="I1222">
            <v>3191.17</v>
          </cell>
          <cell r="J1222">
            <v>852.04</v>
          </cell>
          <cell r="K1222">
            <v>4043.21</v>
          </cell>
          <cell r="L1222">
            <v>0</v>
          </cell>
          <cell r="M1222">
            <v>852.04239000000007</v>
          </cell>
          <cell r="N1222">
            <v>4043.2123900000001</v>
          </cell>
        </row>
        <row r="1223">
          <cell r="B1223" t="str">
            <v>2 S 04 950 29</v>
          </cell>
          <cell r="C1223" t="str">
            <v>Dissipador de energia - DEB 09</v>
          </cell>
          <cell r="D1223" t="str">
            <v>und</v>
          </cell>
          <cell r="E1223" t="str">
            <v>5.060,00</v>
          </cell>
          <cell r="F1223" t="str">
            <v>1.351,02</v>
          </cell>
          <cell r="G1223" t="str">
            <v>6.411,01</v>
          </cell>
          <cell r="H1223">
            <v>0</v>
          </cell>
          <cell r="I1223">
            <v>5060</v>
          </cell>
          <cell r="J1223">
            <v>1351.02</v>
          </cell>
          <cell r="K1223">
            <v>6411.01</v>
          </cell>
          <cell r="L1223">
            <v>0</v>
          </cell>
          <cell r="M1223">
            <v>1351.02</v>
          </cell>
          <cell r="N1223">
            <v>6411.02</v>
          </cell>
        </row>
        <row r="1224">
          <cell r="B1224" t="str">
            <v>2 S 04 950 30</v>
          </cell>
          <cell r="C1224" t="str">
            <v>Dissipador de energia - DEB 10</v>
          </cell>
          <cell r="D1224" t="str">
            <v>und</v>
          </cell>
          <cell r="E1224" t="str">
            <v>3.036,40</v>
          </cell>
          <cell r="F1224" t="str">
            <v>810,72</v>
          </cell>
          <cell r="G1224" t="str">
            <v>3.847,12</v>
          </cell>
          <cell r="H1224">
            <v>0</v>
          </cell>
          <cell r="I1224">
            <v>3036.4</v>
          </cell>
          <cell r="J1224">
            <v>810.72</v>
          </cell>
          <cell r="K1224">
            <v>3847.12</v>
          </cell>
          <cell r="L1224">
            <v>0</v>
          </cell>
          <cell r="M1224">
            <v>810.7188000000001</v>
          </cell>
          <cell r="N1224">
            <v>3847.1188000000002</v>
          </cell>
        </row>
        <row r="1225">
          <cell r="B1225" t="str">
            <v>2 S 04 950 31</v>
          </cell>
          <cell r="C1225" t="str">
            <v>Dissipador de energia - DEB 11</v>
          </cell>
          <cell r="D1225" t="str">
            <v>und</v>
          </cell>
          <cell r="E1225" t="str">
            <v>4.126,46</v>
          </cell>
          <cell r="F1225" t="str">
            <v>1.101,76</v>
          </cell>
          <cell r="G1225" t="str">
            <v>5.228,22</v>
          </cell>
          <cell r="H1225">
            <v>0</v>
          </cell>
          <cell r="I1225">
            <v>4126.46</v>
          </cell>
          <cell r="J1225">
            <v>1101.76</v>
          </cell>
          <cell r="K1225">
            <v>5228.22</v>
          </cell>
          <cell r="L1225">
            <v>0</v>
          </cell>
          <cell r="M1225">
            <v>1101.7648200000001</v>
          </cell>
          <cell r="N1225">
            <v>5228.2248200000004</v>
          </cell>
        </row>
        <row r="1226">
          <cell r="B1226" t="str">
            <v>2 S 04 950 32</v>
          </cell>
          <cell r="C1226" t="str">
            <v>Dissipador de energia - DEB 12</v>
          </cell>
          <cell r="D1226" t="str">
            <v>und</v>
          </cell>
          <cell r="E1226" t="str">
            <v>6.426,46</v>
          </cell>
          <cell r="F1226" t="str">
            <v>1.715,86</v>
          </cell>
          <cell r="G1226" t="str">
            <v>8.142,32</v>
          </cell>
          <cell r="H1226">
            <v>0</v>
          </cell>
          <cell r="I1226">
            <v>6426.46</v>
          </cell>
          <cell r="J1226">
            <v>1715.86</v>
          </cell>
          <cell r="K1226">
            <v>8142.32</v>
          </cell>
          <cell r="L1226">
            <v>0</v>
          </cell>
          <cell r="M1226">
            <v>1715.86482</v>
          </cell>
          <cell r="N1226">
            <v>8142.3248199999998</v>
          </cell>
        </row>
        <row r="1227">
          <cell r="B1227" t="str">
            <v>2 S 04 950 51</v>
          </cell>
          <cell r="C1227" t="str">
            <v>Dissipador de energia - DED 01</v>
          </cell>
          <cell r="D1227" t="str">
            <v>und</v>
          </cell>
          <cell r="E1227" t="str">
            <v>269,25</v>
          </cell>
          <cell r="F1227" t="str">
            <v>71,89</v>
          </cell>
          <cell r="G1227" t="str">
            <v>341,14</v>
          </cell>
          <cell r="H1227">
            <v>0</v>
          </cell>
          <cell r="I1227">
            <v>269.25</v>
          </cell>
          <cell r="J1227">
            <v>71.89</v>
          </cell>
          <cell r="K1227">
            <v>341.14</v>
          </cell>
          <cell r="L1227">
            <v>0</v>
          </cell>
          <cell r="M1227">
            <v>71.889750000000006</v>
          </cell>
          <cell r="N1227">
            <v>341.13974999999999</v>
          </cell>
        </row>
        <row r="1228">
          <cell r="B1228" t="str">
            <v>2 S 04 950 61</v>
          </cell>
          <cell r="C1228" t="str">
            <v>Dissipador de energia - DES 01 AC/PC</v>
          </cell>
          <cell r="D1228" t="str">
            <v>und</v>
          </cell>
          <cell r="E1228" t="str">
            <v>214,67</v>
          </cell>
          <cell r="F1228" t="str">
            <v>57,32</v>
          </cell>
          <cell r="G1228" t="str">
            <v>271,98</v>
          </cell>
          <cell r="H1228">
            <v>0</v>
          </cell>
          <cell r="I1228">
            <v>214.67</v>
          </cell>
          <cell r="J1228">
            <v>57.32</v>
          </cell>
          <cell r="K1228">
            <v>271.98</v>
          </cell>
          <cell r="L1228">
            <v>0</v>
          </cell>
          <cell r="M1228">
            <v>57.316890000000001</v>
          </cell>
          <cell r="N1228">
            <v>271.98689000000002</v>
          </cell>
        </row>
        <row r="1229">
          <cell r="B1229" t="str">
            <v>2 S 04 950 62</v>
          </cell>
          <cell r="C1229" t="str">
            <v>Dissipador de energia - DES 02 AC/PC</v>
          </cell>
          <cell r="D1229" t="str">
            <v>und</v>
          </cell>
          <cell r="E1229" t="str">
            <v>255,27</v>
          </cell>
          <cell r="F1229" t="str">
            <v>68,16</v>
          </cell>
          <cell r="G1229" t="str">
            <v>323,43</v>
          </cell>
          <cell r="H1229">
            <v>0</v>
          </cell>
          <cell r="I1229">
            <v>255.27</v>
          </cell>
          <cell r="J1229">
            <v>68.16</v>
          </cell>
          <cell r="K1229">
            <v>323.43</v>
          </cell>
          <cell r="L1229">
            <v>0</v>
          </cell>
          <cell r="M1229">
            <v>68.157090000000011</v>
          </cell>
          <cell r="N1229">
            <v>323.42709000000002</v>
          </cell>
        </row>
        <row r="1230">
          <cell r="B1230" t="str">
            <v>2 S 04 950 63</v>
          </cell>
          <cell r="C1230" t="str">
            <v>Dissipador de energia - DES 03 AC/PC</v>
          </cell>
          <cell r="D1230" t="str">
            <v>und</v>
          </cell>
          <cell r="E1230" t="str">
            <v>304,31</v>
          </cell>
          <cell r="F1230" t="str">
            <v>81,25</v>
          </cell>
          <cell r="G1230" t="str">
            <v>385,56</v>
          </cell>
          <cell r="H1230">
            <v>0</v>
          </cell>
          <cell r="I1230">
            <v>304.31</v>
          </cell>
          <cell r="J1230">
            <v>81.25</v>
          </cell>
          <cell r="K1230">
            <v>385.56</v>
          </cell>
          <cell r="L1230">
            <v>0</v>
          </cell>
          <cell r="M1230">
            <v>81.250770000000003</v>
          </cell>
          <cell r="N1230">
            <v>385.56076999999999</v>
          </cell>
        </row>
        <row r="1231">
          <cell r="B1231" t="str">
            <v>2 S 04 950 64</v>
          </cell>
          <cell r="C1231" t="str">
            <v>Dissipador de energia - DES 04 AC/PC</v>
          </cell>
          <cell r="D1231" t="str">
            <v>und</v>
          </cell>
          <cell r="E1231" t="str">
            <v>371,71</v>
          </cell>
          <cell r="F1231" t="str">
            <v>99,25</v>
          </cell>
          <cell r="G1231" t="str">
            <v>470,96</v>
          </cell>
          <cell r="H1231">
            <v>0</v>
          </cell>
          <cell r="I1231">
            <v>371.71</v>
          </cell>
          <cell r="J1231">
            <v>99.25</v>
          </cell>
          <cell r="K1231">
            <v>470.96</v>
          </cell>
          <cell r="L1231">
            <v>0</v>
          </cell>
          <cell r="M1231">
            <v>99.246570000000006</v>
          </cell>
          <cell r="N1231">
            <v>470.95657</v>
          </cell>
        </row>
        <row r="1232">
          <cell r="B1232" t="str">
            <v>2 S 04 950 71</v>
          </cell>
          <cell r="C1232" t="str">
            <v>Dissipador de energia - DEB 01 AC/BC/PC</v>
          </cell>
          <cell r="D1232" t="str">
            <v>und</v>
          </cell>
          <cell r="E1232" t="str">
            <v>254,00</v>
          </cell>
          <cell r="F1232" t="str">
            <v>67,82</v>
          </cell>
          <cell r="G1232" t="str">
            <v>321,81</v>
          </cell>
          <cell r="H1232">
            <v>0</v>
          </cell>
          <cell r="I1232">
            <v>254</v>
          </cell>
          <cell r="J1232">
            <v>67.819999999999993</v>
          </cell>
          <cell r="K1232">
            <v>321.81</v>
          </cell>
          <cell r="L1232">
            <v>0</v>
          </cell>
          <cell r="M1232">
            <v>67.817999999999998</v>
          </cell>
          <cell r="N1232">
            <v>321.81799999999998</v>
          </cell>
        </row>
        <row r="1233">
          <cell r="B1233" t="str">
            <v>2 S 04 950 72</v>
          </cell>
          <cell r="C1233" t="str">
            <v>Dissipador de energia - DEB 02 AC/BC/PC</v>
          </cell>
          <cell r="D1233" t="str">
            <v>und</v>
          </cell>
          <cell r="E1233" t="str">
            <v>821,94</v>
          </cell>
          <cell r="F1233" t="str">
            <v>219,46</v>
          </cell>
          <cell r="G1233" t="str">
            <v>1.041,40</v>
          </cell>
          <cell r="H1233">
            <v>0</v>
          </cell>
          <cell r="I1233">
            <v>821.94</v>
          </cell>
          <cell r="J1233">
            <v>219.46</v>
          </cell>
          <cell r="K1233">
            <v>1041.4000000000001</v>
          </cell>
          <cell r="L1233">
            <v>0</v>
          </cell>
          <cell r="M1233">
            <v>219.45798000000002</v>
          </cell>
          <cell r="N1233">
            <v>1041.3979800000002</v>
          </cell>
        </row>
        <row r="1234">
          <cell r="B1234" t="str">
            <v>2 S 04 950 73</v>
          </cell>
          <cell r="C1234" t="str">
            <v>Dissipador de energia - DEB 03 AC/BC/PC</v>
          </cell>
          <cell r="D1234" t="str">
            <v>und</v>
          </cell>
          <cell r="E1234" t="str">
            <v>1.313,96</v>
          </cell>
          <cell r="F1234" t="str">
            <v>350,83</v>
          </cell>
          <cell r="G1234" t="str">
            <v>1.664,79</v>
          </cell>
          <cell r="H1234">
            <v>0</v>
          </cell>
          <cell r="I1234">
            <v>1313.96</v>
          </cell>
          <cell r="J1234">
            <v>350.83</v>
          </cell>
          <cell r="K1234">
            <v>1664.79</v>
          </cell>
          <cell r="L1234">
            <v>0</v>
          </cell>
          <cell r="M1234">
            <v>350.82732000000004</v>
          </cell>
          <cell r="N1234">
            <v>1664.7873200000001</v>
          </cell>
        </row>
        <row r="1235">
          <cell r="B1235" t="str">
            <v>2 S 04 950 74</v>
          </cell>
          <cell r="C1235" t="str">
            <v>Dissipador de energia - DEB 04 AC/BC/PC</v>
          </cell>
          <cell r="D1235" t="str">
            <v>und</v>
          </cell>
          <cell r="E1235" t="str">
            <v>1.927,64</v>
          </cell>
          <cell r="F1235" t="str">
            <v>514,68</v>
          </cell>
          <cell r="G1235" t="str">
            <v>2.442,33</v>
          </cell>
          <cell r="H1235">
            <v>0</v>
          </cell>
          <cell r="I1235">
            <v>1927.64</v>
          </cell>
          <cell r="J1235">
            <v>514.67999999999995</v>
          </cell>
          <cell r="K1235">
            <v>2442.33</v>
          </cell>
          <cell r="L1235">
            <v>0</v>
          </cell>
          <cell r="M1235">
            <v>514.67988000000003</v>
          </cell>
          <cell r="N1235">
            <v>2442.31988</v>
          </cell>
        </row>
        <row r="1236">
          <cell r="B1236" t="str">
            <v>2 S 04 950 75</v>
          </cell>
          <cell r="C1236" t="str">
            <v>Dissipador de energia - DEB 05 AC/BC/PC</v>
          </cell>
          <cell r="D1236" t="str">
            <v>und</v>
          </cell>
          <cell r="E1236" t="str">
            <v>2.614,41</v>
          </cell>
          <cell r="F1236" t="str">
            <v>698,05</v>
          </cell>
          <cell r="G1236" t="str">
            <v>3.312,46</v>
          </cell>
          <cell r="H1236">
            <v>0</v>
          </cell>
          <cell r="I1236">
            <v>2614.41</v>
          </cell>
          <cell r="J1236">
            <v>698.05</v>
          </cell>
          <cell r="K1236">
            <v>3312.46</v>
          </cell>
          <cell r="L1236">
            <v>0</v>
          </cell>
          <cell r="M1236">
            <v>698.04746999999998</v>
          </cell>
          <cell r="N1236">
            <v>3312.4574699999998</v>
          </cell>
        </row>
        <row r="1237">
          <cell r="B1237" t="str">
            <v>2 S 04 950 76</v>
          </cell>
          <cell r="C1237" t="str">
            <v>Dissipador de energia - DEB 06 AC/BC/PC</v>
          </cell>
          <cell r="D1237" t="str">
            <v>und</v>
          </cell>
          <cell r="E1237" t="str">
            <v>4.287,12</v>
          </cell>
          <cell r="F1237" t="str">
            <v>1.144,66</v>
          </cell>
          <cell r="G1237" t="str">
            <v>5.431,79</v>
          </cell>
          <cell r="H1237">
            <v>0</v>
          </cell>
          <cell r="I1237">
            <v>4287.12</v>
          </cell>
          <cell r="J1237">
            <v>1144.6600000000001</v>
          </cell>
          <cell r="K1237">
            <v>5431.79</v>
          </cell>
          <cell r="L1237">
            <v>0</v>
          </cell>
          <cell r="M1237">
            <v>1144.66104</v>
          </cell>
          <cell r="N1237">
            <v>5431.7810399999998</v>
          </cell>
        </row>
        <row r="1238">
          <cell r="B1238" t="str">
            <v>2 S 04 950 77</v>
          </cell>
          <cell r="C1238" t="str">
            <v>Dissipador de energia - DEB 07 AC/BC/PC</v>
          </cell>
          <cell r="D1238" t="str">
            <v>und</v>
          </cell>
          <cell r="E1238" t="str">
            <v>2.726,54</v>
          </cell>
          <cell r="F1238" t="str">
            <v>727,99</v>
          </cell>
          <cell r="G1238" t="str">
            <v>3.454,53</v>
          </cell>
          <cell r="H1238">
            <v>0</v>
          </cell>
          <cell r="I1238">
            <v>2726.54</v>
          </cell>
          <cell r="J1238">
            <v>727.99</v>
          </cell>
          <cell r="K1238">
            <v>3454.53</v>
          </cell>
          <cell r="L1238">
            <v>0</v>
          </cell>
          <cell r="M1238">
            <v>727.98617999999999</v>
          </cell>
          <cell r="N1238">
            <v>3454.5261799999998</v>
          </cell>
        </row>
        <row r="1239">
          <cell r="B1239" t="str">
            <v>2 S 04 950 78</v>
          </cell>
          <cell r="C1239" t="str">
            <v>Dissipador de energia - DEB 08 AC/BC/PC</v>
          </cell>
          <cell r="D1239" t="str">
            <v>und</v>
          </cell>
          <cell r="E1239" t="str">
            <v>3.705,23</v>
          </cell>
          <cell r="F1239" t="str">
            <v>989,30</v>
          </cell>
          <cell r="G1239" t="str">
            <v>4.694,52</v>
          </cell>
          <cell r="H1239">
            <v>0</v>
          </cell>
          <cell r="I1239">
            <v>3705.23</v>
          </cell>
          <cell r="J1239">
            <v>989.3</v>
          </cell>
          <cell r="K1239">
            <v>4694.5200000000004</v>
          </cell>
          <cell r="L1239">
            <v>0</v>
          </cell>
          <cell r="M1239">
            <v>989.29641000000004</v>
          </cell>
          <cell r="N1239">
            <v>4694.5264100000004</v>
          </cell>
        </row>
        <row r="1240">
          <cell r="B1240" t="str">
            <v>2 S 04 950 79</v>
          </cell>
          <cell r="C1240" t="str">
            <v>Dissipador de energia - DEB 09 AC/BC/PC</v>
          </cell>
          <cell r="D1240" t="str">
            <v>und</v>
          </cell>
          <cell r="E1240" t="str">
            <v>5.885,01</v>
          </cell>
          <cell r="F1240" t="str">
            <v>1.571,30</v>
          </cell>
          <cell r="G1240" t="str">
            <v>7.456,30</v>
          </cell>
          <cell r="H1240">
            <v>0</v>
          </cell>
          <cell r="I1240">
            <v>5885.01</v>
          </cell>
          <cell r="J1240">
            <v>1571.3</v>
          </cell>
          <cell r="K1240">
            <v>7456.3</v>
          </cell>
          <cell r="L1240">
            <v>0</v>
          </cell>
          <cell r="M1240">
            <v>1571.2976700000002</v>
          </cell>
          <cell r="N1240">
            <v>7456.3076700000001</v>
          </cell>
        </row>
        <row r="1241">
          <cell r="B1241" t="str">
            <v>2 S 04 950 80</v>
          </cell>
          <cell r="C1241" t="str">
            <v>Dissipador de energia - DEB 10 AC/BC/PC</v>
          </cell>
          <cell r="D1241" t="str">
            <v>und</v>
          </cell>
          <cell r="E1241" t="str">
            <v>3.526,81</v>
          </cell>
          <cell r="F1241" t="str">
            <v>941,66</v>
          </cell>
          <cell r="G1241" t="str">
            <v>4.468,47</v>
          </cell>
          <cell r="H1241">
            <v>0</v>
          </cell>
          <cell r="I1241">
            <v>3526.81</v>
          </cell>
          <cell r="J1241">
            <v>941.66</v>
          </cell>
          <cell r="K1241">
            <v>4468.47</v>
          </cell>
          <cell r="L1241">
            <v>0</v>
          </cell>
          <cell r="M1241">
            <v>941.65827000000002</v>
          </cell>
          <cell r="N1241">
            <v>4468.4682700000003</v>
          </cell>
        </row>
        <row r="1242">
          <cell r="B1242" t="str">
            <v>2 S 04 950 81</v>
          </cell>
          <cell r="C1242" t="str">
            <v>Dissipador de energia - DEB 11 AC/BC/PC</v>
          </cell>
          <cell r="D1242" t="str">
            <v>und</v>
          </cell>
          <cell r="E1242" t="str">
            <v>4.797,12</v>
          </cell>
          <cell r="F1242" t="str">
            <v>1.280,83</v>
          </cell>
          <cell r="G1242" t="str">
            <v>6.077,95</v>
          </cell>
          <cell r="H1242">
            <v>0</v>
          </cell>
          <cell r="I1242">
            <v>4797.12</v>
          </cell>
          <cell r="J1242">
            <v>1280.83</v>
          </cell>
          <cell r="K1242">
            <v>6077.95</v>
          </cell>
          <cell r="L1242">
            <v>0</v>
          </cell>
          <cell r="M1242">
            <v>1280.83104</v>
          </cell>
          <cell r="N1242">
            <v>6077.9510399999999</v>
          </cell>
        </row>
        <row r="1243">
          <cell r="B1243" t="str">
            <v>2 S 04 950 82</v>
          </cell>
          <cell r="C1243" t="str">
            <v>Dissipador de energia - DEB 12 AC/BC/PC</v>
          </cell>
          <cell r="D1243" t="str">
            <v>und</v>
          </cell>
          <cell r="E1243" t="str">
            <v>7.482,11</v>
          </cell>
          <cell r="F1243" t="str">
            <v>1.997,72</v>
          </cell>
          <cell r="G1243" t="str">
            <v>9.479,84</v>
          </cell>
          <cell r="H1243">
            <v>0</v>
          </cell>
          <cell r="I1243">
            <v>7482.11</v>
          </cell>
          <cell r="J1243">
            <v>1997.72</v>
          </cell>
          <cell r="K1243">
            <v>9479.84</v>
          </cell>
          <cell r="L1243">
            <v>0</v>
          </cell>
          <cell r="M1243">
            <v>1997.7233699999999</v>
          </cell>
          <cell r="N1243">
            <v>9479.8333700000003</v>
          </cell>
        </row>
        <row r="1244">
          <cell r="B1244" t="str">
            <v>2 S 04 950 99</v>
          </cell>
          <cell r="C1244" t="str">
            <v>Dissipador de energia - DED 01 AC/BC</v>
          </cell>
          <cell r="D1244" t="str">
            <v>und</v>
          </cell>
          <cell r="E1244" t="str">
            <v>290,28</v>
          </cell>
          <cell r="F1244" t="str">
            <v>77,50</v>
          </cell>
          <cell r="G1244" t="str">
            <v>367,78</v>
          </cell>
          <cell r="H1244">
            <v>0</v>
          </cell>
          <cell r="I1244">
            <v>290.27999999999997</v>
          </cell>
          <cell r="J1244">
            <v>77.5</v>
          </cell>
          <cell r="K1244">
            <v>367.78</v>
          </cell>
          <cell r="L1244">
            <v>0</v>
          </cell>
          <cell r="M1244">
            <v>77.50475999999999</v>
          </cell>
          <cell r="N1244">
            <v>367.78475999999995</v>
          </cell>
        </row>
        <row r="1245">
          <cell r="B1245" t="str">
            <v>2 S 04 960 01</v>
          </cell>
          <cell r="C1245" t="str">
            <v>Boca de lobo simples grelha concr. - BLS 01</v>
          </cell>
          <cell r="D1245" t="str">
            <v>und</v>
          </cell>
          <cell r="E1245" t="str">
            <v>533,25</v>
          </cell>
          <cell r="F1245" t="str">
            <v>142,38</v>
          </cell>
          <cell r="G1245" t="str">
            <v>675,62</v>
          </cell>
          <cell r="H1245">
            <v>0</v>
          </cell>
          <cell r="I1245">
            <v>533.25</v>
          </cell>
          <cell r="J1245">
            <v>142.38</v>
          </cell>
          <cell r="K1245">
            <v>675.62</v>
          </cell>
          <cell r="L1245">
            <v>0</v>
          </cell>
          <cell r="M1245">
            <v>142.37775000000002</v>
          </cell>
          <cell r="N1245">
            <v>675.62774999999999</v>
          </cell>
        </row>
        <row r="1246">
          <cell r="B1246" t="str">
            <v>2 S 04 960 02</v>
          </cell>
          <cell r="C1246" t="str">
            <v>Boca de lobo simples grelha concr. - BLS 02</v>
          </cell>
          <cell r="D1246" t="str">
            <v>und</v>
          </cell>
          <cell r="E1246" t="str">
            <v>667,92</v>
          </cell>
          <cell r="F1246" t="str">
            <v>178,33</v>
          </cell>
          <cell r="G1246" t="str">
            <v>846,25</v>
          </cell>
          <cell r="H1246">
            <v>0</v>
          </cell>
          <cell r="I1246">
            <v>667.92</v>
          </cell>
          <cell r="J1246">
            <v>178.33</v>
          </cell>
          <cell r="K1246">
            <v>846.25</v>
          </cell>
          <cell r="L1246">
            <v>0</v>
          </cell>
          <cell r="M1246">
            <v>178.33464000000001</v>
          </cell>
          <cell r="N1246">
            <v>846.25463999999999</v>
          </cell>
        </row>
        <row r="1247">
          <cell r="B1247" t="str">
            <v>2 S 04 960 03</v>
          </cell>
          <cell r="C1247" t="str">
            <v>Boca de lobo simples grelha concr. - BLS 03</v>
          </cell>
          <cell r="D1247" t="str">
            <v>und</v>
          </cell>
          <cell r="E1247" t="str">
            <v>802,86</v>
          </cell>
          <cell r="F1247" t="str">
            <v>214,36</v>
          </cell>
          <cell r="G1247" t="str">
            <v>1.017,22</v>
          </cell>
          <cell r="H1247">
            <v>0</v>
          </cell>
          <cell r="I1247">
            <v>802.86</v>
          </cell>
          <cell r="J1247">
            <v>214.36</v>
          </cell>
          <cell r="K1247">
            <v>1017.22</v>
          </cell>
          <cell r="L1247">
            <v>0</v>
          </cell>
          <cell r="M1247">
            <v>214.36362000000003</v>
          </cell>
          <cell r="N1247">
            <v>1017.22362</v>
          </cell>
        </row>
        <row r="1248">
          <cell r="B1248" t="str">
            <v>2 S 04 960 04</v>
          </cell>
          <cell r="C1248" t="str">
            <v>Boca de lobo simples grelha concr. - BLS 04</v>
          </cell>
          <cell r="D1248" t="str">
            <v>und</v>
          </cell>
          <cell r="E1248" t="str">
            <v>916,52</v>
          </cell>
          <cell r="F1248" t="str">
            <v>244,71</v>
          </cell>
          <cell r="G1248" t="str">
            <v>1.161,23</v>
          </cell>
          <cell r="H1248">
            <v>0</v>
          </cell>
          <cell r="I1248">
            <v>916.52</v>
          </cell>
          <cell r="J1248">
            <v>244.71</v>
          </cell>
          <cell r="K1248">
            <v>1161.23</v>
          </cell>
          <cell r="L1248">
            <v>0</v>
          </cell>
          <cell r="M1248">
            <v>244.71084000000002</v>
          </cell>
          <cell r="N1248">
            <v>1161.2308399999999</v>
          </cell>
        </row>
        <row r="1249">
          <cell r="B1249" t="str">
            <v>2 S 04 960 05</v>
          </cell>
          <cell r="C1249" t="str">
            <v>Boca de lobo simples grelha concr. - BLS 05</v>
          </cell>
          <cell r="D1249" t="str">
            <v>und</v>
          </cell>
          <cell r="E1249" t="str">
            <v>1.067,99</v>
          </cell>
          <cell r="F1249" t="str">
            <v>285,15</v>
          </cell>
          <cell r="G1249" t="str">
            <v>1.353,14</v>
          </cell>
          <cell r="H1249">
            <v>0</v>
          </cell>
          <cell r="I1249">
            <v>1067.99</v>
          </cell>
          <cell r="J1249">
            <v>285.14999999999998</v>
          </cell>
          <cell r="K1249">
            <v>1353.14</v>
          </cell>
          <cell r="L1249">
            <v>0</v>
          </cell>
          <cell r="M1249">
            <v>285.15333000000004</v>
          </cell>
          <cell r="N1249">
            <v>1353.1433300000001</v>
          </cell>
        </row>
        <row r="1250">
          <cell r="B1250" t="str">
            <v>2 S 04 960 06</v>
          </cell>
          <cell r="C1250" t="str">
            <v>Boca de lobo simples grelha concr. - BLS 06</v>
          </cell>
          <cell r="D1250" t="str">
            <v>und</v>
          </cell>
          <cell r="E1250" t="str">
            <v>1.202,65</v>
          </cell>
          <cell r="F1250" t="str">
            <v>321,11</v>
          </cell>
          <cell r="G1250" t="str">
            <v>1.523,76</v>
          </cell>
          <cell r="H1250">
            <v>0</v>
          </cell>
          <cell r="I1250">
            <v>1202.6500000000001</v>
          </cell>
          <cell r="J1250">
            <v>321.11</v>
          </cell>
          <cell r="K1250">
            <v>1523.76</v>
          </cell>
          <cell r="L1250">
            <v>0</v>
          </cell>
          <cell r="M1250">
            <v>321.10755000000006</v>
          </cell>
          <cell r="N1250">
            <v>1523.7575500000003</v>
          </cell>
        </row>
        <row r="1251">
          <cell r="B1251" t="str">
            <v>2 S 04 960 07</v>
          </cell>
          <cell r="C1251" t="str">
            <v>Boca de lobo simples grelha concr. - BLS 07</v>
          </cell>
          <cell r="D1251" t="str">
            <v>und</v>
          </cell>
          <cell r="E1251" t="str">
            <v>1.337,59</v>
          </cell>
          <cell r="F1251" t="str">
            <v>357,14</v>
          </cell>
          <cell r="G1251" t="str">
            <v>1.694,73</v>
          </cell>
          <cell r="H1251">
            <v>0</v>
          </cell>
          <cell r="I1251">
            <v>1337.59</v>
          </cell>
          <cell r="J1251">
            <v>357.14</v>
          </cell>
          <cell r="K1251">
            <v>1694.73</v>
          </cell>
          <cell r="L1251">
            <v>0</v>
          </cell>
          <cell r="M1251">
            <v>357.13652999999999</v>
          </cell>
          <cell r="N1251">
            <v>1694.7265299999999</v>
          </cell>
        </row>
        <row r="1252">
          <cell r="B1252" t="str">
            <v>2 S 04 960 51</v>
          </cell>
          <cell r="C1252" t="str">
            <v>Boca de lobo simples grelha concr. BLS 01 AC/BC</v>
          </cell>
          <cell r="D1252" t="str">
            <v>und</v>
          </cell>
          <cell r="E1252" t="str">
            <v>560,50</v>
          </cell>
          <cell r="F1252" t="str">
            <v>149,65</v>
          </cell>
          <cell r="G1252" t="str">
            <v>710,15</v>
          </cell>
          <cell r="H1252">
            <v>0</v>
          </cell>
          <cell r="I1252">
            <v>560.5</v>
          </cell>
          <cell r="J1252">
            <v>149.65</v>
          </cell>
          <cell r="K1252">
            <v>710.15</v>
          </cell>
          <cell r="L1252">
            <v>0</v>
          </cell>
          <cell r="M1252">
            <v>149.65350000000001</v>
          </cell>
          <cell r="N1252">
            <v>710.15350000000001</v>
          </cell>
        </row>
        <row r="1253">
          <cell r="B1253" t="str">
            <v>2 S 04 960 52</v>
          </cell>
          <cell r="C1253" t="str">
            <v>Boca de lobo simples grelha concr. BLS 02 AC/BC</v>
          </cell>
          <cell r="D1253" t="str">
            <v>und</v>
          </cell>
          <cell r="E1253" t="str">
            <v>700,61</v>
          </cell>
          <cell r="F1253" t="str">
            <v>187,06</v>
          </cell>
          <cell r="G1253" t="str">
            <v>887,67</v>
          </cell>
          <cell r="H1253">
            <v>0</v>
          </cell>
          <cell r="I1253">
            <v>700.61</v>
          </cell>
          <cell r="J1253">
            <v>187.06</v>
          </cell>
          <cell r="K1253">
            <v>887.67</v>
          </cell>
          <cell r="L1253">
            <v>0</v>
          </cell>
          <cell r="M1253">
            <v>187.06287</v>
          </cell>
          <cell r="N1253">
            <v>887.67286999999999</v>
          </cell>
        </row>
        <row r="1254">
          <cell r="B1254" t="str">
            <v>2 S 04 960 53</v>
          </cell>
          <cell r="C1254" t="str">
            <v>Boca de lobo simples grelha concr. BLS 03 AC/BC</v>
          </cell>
          <cell r="D1254" t="str">
            <v>und</v>
          </cell>
          <cell r="E1254" t="str">
            <v>840,99</v>
          </cell>
          <cell r="F1254" t="str">
            <v>224,55</v>
          </cell>
          <cell r="G1254" t="str">
            <v>1.065,54</v>
          </cell>
          <cell r="H1254">
            <v>0</v>
          </cell>
          <cell r="I1254">
            <v>840.99</v>
          </cell>
          <cell r="J1254">
            <v>224.55</v>
          </cell>
          <cell r="K1254">
            <v>1065.54</v>
          </cell>
          <cell r="L1254">
            <v>0</v>
          </cell>
          <cell r="M1254">
            <v>224.54433</v>
          </cell>
          <cell r="N1254">
            <v>1065.53433</v>
          </cell>
        </row>
        <row r="1255">
          <cell r="B1255" t="str">
            <v>2 S 04 960 54</v>
          </cell>
          <cell r="C1255" t="str">
            <v>Boca de lobo simples grelha concr. BLS 04 AC/BC</v>
          </cell>
          <cell r="D1255" t="str">
            <v>und</v>
          </cell>
          <cell r="E1255" t="str">
            <v>960,10</v>
          </cell>
          <cell r="F1255" t="str">
            <v>256,35</v>
          </cell>
          <cell r="G1255" t="str">
            <v>1.216,45</v>
          </cell>
          <cell r="H1255">
            <v>0</v>
          </cell>
          <cell r="I1255">
            <v>960.1</v>
          </cell>
          <cell r="J1255">
            <v>256.35000000000002</v>
          </cell>
          <cell r="K1255">
            <v>1216.45</v>
          </cell>
          <cell r="L1255">
            <v>0</v>
          </cell>
          <cell r="M1255">
            <v>256.3467</v>
          </cell>
          <cell r="N1255">
            <v>1216.4467</v>
          </cell>
        </row>
        <row r="1256">
          <cell r="B1256" t="str">
            <v>2 S 04 960 55</v>
          </cell>
          <cell r="C1256" t="str">
            <v>Boca de lobo simples grelha concr. BLS 05 AC/BC</v>
          </cell>
          <cell r="D1256" t="str">
            <v>und</v>
          </cell>
          <cell r="E1256" t="str">
            <v>1.116,39</v>
          </cell>
          <cell r="F1256" t="str">
            <v>298,08</v>
          </cell>
          <cell r="G1256" t="str">
            <v>1.414,47</v>
          </cell>
          <cell r="H1256">
            <v>0</v>
          </cell>
          <cell r="I1256">
            <v>1116.3900000000001</v>
          </cell>
          <cell r="J1256">
            <v>298.08</v>
          </cell>
          <cell r="K1256">
            <v>1414.47</v>
          </cell>
          <cell r="L1256">
            <v>0</v>
          </cell>
          <cell r="M1256">
            <v>298.07613000000003</v>
          </cell>
          <cell r="N1256">
            <v>1414.4661300000002</v>
          </cell>
        </row>
        <row r="1257">
          <cell r="B1257" t="str">
            <v>2 S 04 960 56</v>
          </cell>
          <cell r="C1257" t="str">
            <v>Boca de lobo simples grelha concr. BLS 06 AC/BC</v>
          </cell>
          <cell r="D1257" t="str">
            <v>und</v>
          </cell>
          <cell r="E1257" t="str">
            <v>1.256,50</v>
          </cell>
          <cell r="F1257" t="str">
            <v>335,49</v>
          </cell>
          <cell r="G1257" t="str">
            <v>1.591,99</v>
          </cell>
          <cell r="H1257">
            <v>0</v>
          </cell>
          <cell r="I1257">
            <v>1256.5</v>
          </cell>
          <cell r="J1257">
            <v>335.49</v>
          </cell>
          <cell r="K1257">
            <v>1591.99</v>
          </cell>
          <cell r="L1257">
            <v>0</v>
          </cell>
          <cell r="M1257">
            <v>335.4855</v>
          </cell>
          <cell r="N1257">
            <v>1591.9855</v>
          </cell>
        </row>
        <row r="1258">
          <cell r="B1258" t="str">
            <v>2 S 04 960 57</v>
          </cell>
          <cell r="C1258" t="str">
            <v>Boca de lobo simples grelha concr. BLS 07 AC/BC</v>
          </cell>
          <cell r="D1258" t="str">
            <v>und</v>
          </cell>
          <cell r="E1258" t="str">
            <v>1.396,89</v>
          </cell>
          <cell r="F1258" t="str">
            <v>372,97</v>
          </cell>
          <cell r="G1258" t="str">
            <v>1.769,85</v>
          </cell>
          <cell r="H1258">
            <v>0</v>
          </cell>
          <cell r="I1258">
            <v>1396.89</v>
          </cell>
          <cell r="J1258">
            <v>372.97</v>
          </cell>
          <cell r="K1258">
            <v>1769.85</v>
          </cell>
          <cell r="L1258">
            <v>0</v>
          </cell>
          <cell r="M1258">
            <v>372.96963000000005</v>
          </cell>
          <cell r="N1258">
            <v>1769.8596300000002</v>
          </cell>
        </row>
        <row r="1259">
          <cell r="B1259" t="str">
            <v>2 S 04 961 01</v>
          </cell>
          <cell r="C1259" t="str">
            <v>Boca de lobo dupla com grelha de concreto - BLD 01</v>
          </cell>
          <cell r="D1259" t="str">
            <v>und</v>
          </cell>
          <cell r="E1259" t="str">
            <v>1.030,86</v>
          </cell>
          <cell r="F1259" t="str">
            <v>275,24</v>
          </cell>
          <cell r="G1259" t="str">
            <v>1.306,10</v>
          </cell>
          <cell r="H1259">
            <v>0</v>
          </cell>
          <cell r="I1259">
            <v>1030.8599999999999</v>
          </cell>
          <cell r="J1259">
            <v>275.24</v>
          </cell>
          <cell r="K1259">
            <v>1306.0999999999999</v>
          </cell>
          <cell r="L1259">
            <v>0</v>
          </cell>
          <cell r="M1259">
            <v>275.23962</v>
          </cell>
          <cell r="N1259">
            <v>1306.09962</v>
          </cell>
        </row>
        <row r="1260">
          <cell r="B1260" t="str">
            <v>2 S 04 961 02</v>
          </cell>
          <cell r="C1260" t="str">
            <v>Boca de lobo dupla com grelha de concreto - BLD 02</v>
          </cell>
          <cell r="D1260" t="str">
            <v>und</v>
          </cell>
          <cell r="E1260" t="str">
            <v>1.251,78</v>
          </cell>
          <cell r="F1260" t="str">
            <v>334,23</v>
          </cell>
          <cell r="G1260" t="str">
            <v>1.586,00</v>
          </cell>
          <cell r="H1260">
            <v>0</v>
          </cell>
          <cell r="I1260">
            <v>1251.78</v>
          </cell>
          <cell r="J1260">
            <v>334.23</v>
          </cell>
          <cell r="K1260">
            <v>1586</v>
          </cell>
          <cell r="L1260">
            <v>0</v>
          </cell>
          <cell r="M1260">
            <v>334.22525999999999</v>
          </cell>
          <cell r="N1260">
            <v>1586.0052599999999</v>
          </cell>
        </row>
        <row r="1261">
          <cell r="B1261" t="str">
            <v>2 S 04 961 03</v>
          </cell>
          <cell r="C1261" t="str">
            <v>Boca de lobo dupla com grelha de concreto - BLD 03</v>
          </cell>
          <cell r="D1261" t="str">
            <v>und</v>
          </cell>
          <cell r="E1261" t="str">
            <v>1.477,18</v>
          </cell>
          <cell r="F1261" t="str">
            <v>394,41</v>
          </cell>
          <cell r="G1261" t="str">
            <v>1.871,59</v>
          </cell>
          <cell r="H1261">
            <v>0</v>
          </cell>
          <cell r="I1261">
            <v>1477.18</v>
          </cell>
          <cell r="J1261">
            <v>394.41</v>
          </cell>
          <cell r="K1261">
            <v>1871.59</v>
          </cell>
          <cell r="L1261">
            <v>0</v>
          </cell>
          <cell r="M1261">
            <v>394.40706000000006</v>
          </cell>
          <cell r="N1261">
            <v>1871.5870600000001</v>
          </cell>
        </row>
        <row r="1262">
          <cell r="B1262" t="str">
            <v>2 S 04 961 04</v>
          </cell>
          <cell r="C1262" t="str">
            <v>Boca de lobo dupla com grelha de concreto - BLD 04</v>
          </cell>
          <cell r="D1262" t="str">
            <v>und</v>
          </cell>
          <cell r="E1262" t="str">
            <v>1.698,10</v>
          </cell>
          <cell r="F1262" t="str">
            <v>453,39</v>
          </cell>
          <cell r="G1262" t="str">
            <v>2.151,50</v>
          </cell>
          <cell r="H1262">
            <v>0</v>
          </cell>
          <cell r="I1262">
            <v>1698.1</v>
          </cell>
          <cell r="J1262">
            <v>453.39</v>
          </cell>
          <cell r="K1262">
            <v>2151.5</v>
          </cell>
          <cell r="L1262">
            <v>0</v>
          </cell>
          <cell r="M1262">
            <v>453.39269999999999</v>
          </cell>
          <cell r="N1262">
            <v>2151.4926999999998</v>
          </cell>
        </row>
        <row r="1263">
          <cell r="B1263" t="str">
            <v>2 S 04 961 05</v>
          </cell>
          <cell r="C1263" t="str">
            <v>Boca de lobo dupla com grelha de concreto - BLD 05</v>
          </cell>
          <cell r="D1263" t="str">
            <v>und</v>
          </cell>
          <cell r="E1263" t="str">
            <v>1.919,02</v>
          </cell>
          <cell r="F1263" t="str">
            <v>512,38</v>
          </cell>
          <cell r="G1263" t="str">
            <v>2.431,40</v>
          </cell>
          <cell r="H1263">
            <v>0</v>
          </cell>
          <cell r="I1263">
            <v>1919.02</v>
          </cell>
          <cell r="J1263">
            <v>512.38</v>
          </cell>
          <cell r="K1263">
            <v>2431.4</v>
          </cell>
          <cell r="L1263">
            <v>0</v>
          </cell>
          <cell r="M1263">
            <v>512.37833999999998</v>
          </cell>
          <cell r="N1263">
            <v>2431.3983399999997</v>
          </cell>
        </row>
        <row r="1264">
          <cell r="B1264" t="str">
            <v>2 S 04 961 06</v>
          </cell>
          <cell r="C1264" t="str">
            <v>Boca de lobo dupla com grelha de concreto - BLD 06</v>
          </cell>
          <cell r="D1264" t="str">
            <v>und</v>
          </cell>
          <cell r="E1264" t="str">
            <v>2.144,42</v>
          </cell>
          <cell r="F1264" t="str">
            <v>572,56</v>
          </cell>
          <cell r="G1264" t="str">
            <v>2.716,99</v>
          </cell>
          <cell r="H1264">
            <v>0</v>
          </cell>
          <cell r="I1264">
            <v>2144.42</v>
          </cell>
          <cell r="J1264">
            <v>572.55999999999995</v>
          </cell>
          <cell r="K1264">
            <v>2716.99</v>
          </cell>
          <cell r="L1264">
            <v>0</v>
          </cell>
          <cell r="M1264">
            <v>572.56014000000005</v>
          </cell>
          <cell r="N1264">
            <v>2716.9801400000001</v>
          </cell>
        </row>
        <row r="1265">
          <cell r="B1265" t="str">
            <v>2 S 04 961 07</v>
          </cell>
          <cell r="C1265" t="str">
            <v>Boca de lobo dupla com grelha de concreto - BLD 07</v>
          </cell>
          <cell r="D1265" t="str">
            <v>und</v>
          </cell>
          <cell r="E1265" t="str">
            <v>2.365,35</v>
          </cell>
          <cell r="F1265" t="str">
            <v>631,55</v>
          </cell>
          <cell r="G1265" t="str">
            <v>2.996,89</v>
          </cell>
          <cell r="H1265">
            <v>0</v>
          </cell>
          <cell r="I1265">
            <v>2365.35</v>
          </cell>
          <cell r="J1265">
            <v>631.54999999999995</v>
          </cell>
          <cell r="K1265">
            <v>2996.89</v>
          </cell>
          <cell r="L1265">
            <v>0</v>
          </cell>
          <cell r="M1265">
            <v>631.54845</v>
          </cell>
          <cell r="N1265">
            <v>2996.8984499999997</v>
          </cell>
        </row>
        <row r="1266">
          <cell r="B1266" t="str">
            <v>2 S 04 961 51</v>
          </cell>
          <cell r="C1266" t="str">
            <v>Boca de lobo dupla grelha concr. BLD 01 AC/BC</v>
          </cell>
          <cell r="D1266" t="str">
            <v>und</v>
          </cell>
          <cell r="E1266" t="str">
            <v>1.079,73</v>
          </cell>
          <cell r="F1266" t="str">
            <v>288,29</v>
          </cell>
          <cell r="G1266" t="str">
            <v>1.368,02</v>
          </cell>
          <cell r="H1266">
            <v>0</v>
          </cell>
          <cell r="I1266">
            <v>1079.73</v>
          </cell>
          <cell r="J1266">
            <v>288.29000000000002</v>
          </cell>
          <cell r="K1266">
            <v>1368.02</v>
          </cell>
          <cell r="L1266">
            <v>0</v>
          </cell>
          <cell r="M1266">
            <v>288.28791000000001</v>
          </cell>
          <cell r="N1266">
            <v>1368.01791</v>
          </cell>
        </row>
        <row r="1267">
          <cell r="B1267" t="str">
            <v>2 S 04 961 52</v>
          </cell>
          <cell r="C1267" t="str">
            <v>Boca de lobo dupla grelha concr. BLD 02 AC/BC</v>
          </cell>
          <cell r="D1267" t="str">
            <v>und</v>
          </cell>
          <cell r="E1267" t="str">
            <v>1.309,61</v>
          </cell>
          <cell r="F1267" t="str">
            <v>349,67</v>
          </cell>
          <cell r="G1267" t="str">
            <v>1.659,28</v>
          </cell>
          <cell r="H1267">
            <v>0</v>
          </cell>
          <cell r="I1267">
            <v>1309.6099999999999</v>
          </cell>
          <cell r="J1267">
            <v>349.67</v>
          </cell>
          <cell r="K1267">
            <v>1659.28</v>
          </cell>
          <cell r="L1267">
            <v>0</v>
          </cell>
          <cell r="M1267">
            <v>349.66586999999998</v>
          </cell>
          <cell r="N1267">
            <v>1659.2758699999999</v>
          </cell>
        </row>
        <row r="1268">
          <cell r="B1268" t="str">
            <v>2 S 04 961 53</v>
          </cell>
          <cell r="C1268" t="str">
            <v>Boca de lobo dupla grelha concr. BLD 03 AC/BC</v>
          </cell>
          <cell r="D1268" t="str">
            <v>und</v>
          </cell>
          <cell r="E1268" t="str">
            <v>1.544,59</v>
          </cell>
          <cell r="F1268" t="str">
            <v>412,41</v>
          </cell>
          <cell r="G1268" t="str">
            <v>1.957,00</v>
          </cell>
          <cell r="H1268">
            <v>0</v>
          </cell>
          <cell r="I1268">
            <v>1544.59</v>
          </cell>
          <cell r="J1268">
            <v>412.41</v>
          </cell>
          <cell r="K1268">
            <v>1957</v>
          </cell>
          <cell r="L1268">
            <v>0</v>
          </cell>
          <cell r="M1268">
            <v>412.40553</v>
          </cell>
          <cell r="N1268">
            <v>1956.9955299999999</v>
          </cell>
        </row>
        <row r="1269">
          <cell r="B1269" t="str">
            <v>2 S 04 961 54</v>
          </cell>
          <cell r="C1269" t="str">
            <v>Boca de lobo dupla grelha concr. BLD 04 AC/BC</v>
          </cell>
          <cell r="D1269" t="str">
            <v>und</v>
          </cell>
          <cell r="E1269" t="str">
            <v>1.774,48</v>
          </cell>
          <cell r="F1269" t="str">
            <v>473,79</v>
          </cell>
          <cell r="G1269" t="str">
            <v>2.248,26</v>
          </cell>
          <cell r="H1269">
            <v>0</v>
          </cell>
          <cell r="I1269">
            <v>1774.48</v>
          </cell>
          <cell r="J1269">
            <v>473.79</v>
          </cell>
          <cell r="K1269">
            <v>2248.2600000000002</v>
          </cell>
          <cell r="L1269">
            <v>0</v>
          </cell>
          <cell r="M1269">
            <v>473.78616000000005</v>
          </cell>
          <cell r="N1269">
            <v>2248.2661600000001</v>
          </cell>
        </row>
        <row r="1270">
          <cell r="B1270" t="str">
            <v>2 S 04 961 55</v>
          </cell>
          <cell r="C1270" t="str">
            <v>Boca de lobo dupla grelha concr. BLD 05 AC/BC</v>
          </cell>
          <cell r="D1270" t="str">
            <v>und</v>
          </cell>
          <cell r="E1270" t="str">
            <v>2.004,36</v>
          </cell>
          <cell r="F1270" t="str">
            <v>535,16</v>
          </cell>
          <cell r="G1270" t="str">
            <v>2.539,53</v>
          </cell>
          <cell r="H1270">
            <v>0</v>
          </cell>
          <cell r="I1270">
            <v>2004.36</v>
          </cell>
          <cell r="J1270">
            <v>535.16</v>
          </cell>
          <cell r="K1270">
            <v>2539.5300000000002</v>
          </cell>
          <cell r="L1270">
            <v>0</v>
          </cell>
          <cell r="M1270">
            <v>535.16412000000003</v>
          </cell>
          <cell r="N1270">
            <v>2539.52412</v>
          </cell>
        </row>
        <row r="1271">
          <cell r="B1271" t="str">
            <v>2 S 04 961 56</v>
          </cell>
          <cell r="C1271" t="str">
            <v>Boca de lobo dupla grelha concr. BLD 06 AC/BC</v>
          </cell>
          <cell r="D1271" t="str">
            <v>und</v>
          </cell>
          <cell r="E1271" t="str">
            <v>2.239,34</v>
          </cell>
          <cell r="F1271" t="str">
            <v>597,90</v>
          </cell>
          <cell r="G1271" t="str">
            <v>2.837,25</v>
          </cell>
          <cell r="H1271">
            <v>0</v>
          </cell>
          <cell r="I1271">
            <v>2239.34</v>
          </cell>
          <cell r="J1271">
            <v>597.9</v>
          </cell>
          <cell r="K1271">
            <v>2837.25</v>
          </cell>
          <cell r="L1271">
            <v>0</v>
          </cell>
          <cell r="M1271">
            <v>597.9037800000001</v>
          </cell>
          <cell r="N1271">
            <v>2837.2437800000002</v>
          </cell>
        </row>
        <row r="1272">
          <cell r="B1272" t="str">
            <v>2 S 04 961 57</v>
          </cell>
          <cell r="C1272" t="str">
            <v>Boca de lobo dupla grelha concr. BLD 07 AC/BC</v>
          </cell>
          <cell r="D1272" t="str">
            <v>und</v>
          </cell>
          <cell r="E1272" t="str">
            <v>2.469,23</v>
          </cell>
          <cell r="F1272" t="str">
            <v>659,28</v>
          </cell>
          <cell r="G1272" t="str">
            <v>3.128,51</v>
          </cell>
          <cell r="H1272">
            <v>0</v>
          </cell>
          <cell r="I1272">
            <v>2469.23</v>
          </cell>
          <cell r="J1272">
            <v>659.28</v>
          </cell>
          <cell r="K1272">
            <v>3128.51</v>
          </cell>
          <cell r="L1272">
            <v>0</v>
          </cell>
          <cell r="M1272">
            <v>659.28441000000009</v>
          </cell>
          <cell r="N1272">
            <v>3128.5144100000002</v>
          </cell>
        </row>
        <row r="1273">
          <cell r="B1273" t="str">
            <v>2 S 04 962 01</v>
          </cell>
          <cell r="C1273" t="str">
            <v>Caixa de ligação e passagem - CLP 01</v>
          </cell>
          <cell r="D1273" t="str">
            <v>und</v>
          </cell>
          <cell r="E1273" t="str">
            <v>1.003,40</v>
          </cell>
          <cell r="F1273" t="str">
            <v>267,91</v>
          </cell>
          <cell r="G1273" t="str">
            <v>1.271,31</v>
          </cell>
          <cell r="H1273">
            <v>0</v>
          </cell>
          <cell r="I1273">
            <v>1003.4</v>
          </cell>
          <cell r="J1273">
            <v>267.91000000000003</v>
          </cell>
          <cell r="K1273">
            <v>1271.31</v>
          </cell>
          <cell r="L1273">
            <v>0</v>
          </cell>
          <cell r="M1273">
            <v>267.90780000000001</v>
          </cell>
          <cell r="N1273">
            <v>1271.3078</v>
          </cell>
        </row>
        <row r="1274">
          <cell r="B1274" t="str">
            <v>2 S 04 962 02</v>
          </cell>
          <cell r="C1274" t="str">
            <v>Caixa de ligação e passagem - CLP 02</v>
          </cell>
          <cell r="D1274" t="str">
            <v>und</v>
          </cell>
          <cell r="E1274" t="str">
            <v>977,71</v>
          </cell>
          <cell r="F1274" t="str">
            <v>261,05</v>
          </cell>
          <cell r="G1274" t="str">
            <v>1.238,76</v>
          </cell>
          <cell r="H1274">
            <v>0</v>
          </cell>
          <cell r="I1274">
            <v>977.71</v>
          </cell>
          <cell r="J1274">
            <v>261.05</v>
          </cell>
          <cell r="K1274">
            <v>1238.76</v>
          </cell>
          <cell r="L1274">
            <v>0</v>
          </cell>
          <cell r="M1274">
            <v>261.04857000000004</v>
          </cell>
          <cell r="N1274">
            <v>1238.75857</v>
          </cell>
        </row>
        <row r="1275">
          <cell r="B1275" t="str">
            <v>2 S 04 962 03</v>
          </cell>
          <cell r="C1275" t="str">
            <v>Caixa de ligação e passagem - CLP 03</v>
          </cell>
          <cell r="D1275" t="str">
            <v>und</v>
          </cell>
          <cell r="E1275" t="str">
            <v>1.361,40</v>
          </cell>
          <cell r="F1275" t="str">
            <v>363,49</v>
          </cell>
          <cell r="G1275" t="str">
            <v>1.724,89</v>
          </cell>
          <cell r="H1275">
            <v>0</v>
          </cell>
          <cell r="I1275">
            <v>1361.4</v>
          </cell>
          <cell r="J1275">
            <v>363.49</v>
          </cell>
          <cell r="K1275">
            <v>1724.89</v>
          </cell>
          <cell r="L1275">
            <v>0</v>
          </cell>
          <cell r="M1275">
            <v>363.49380000000002</v>
          </cell>
          <cell r="N1275">
            <v>1724.8938000000001</v>
          </cell>
        </row>
        <row r="1276">
          <cell r="B1276" t="str">
            <v>2 S 04 962 04</v>
          </cell>
          <cell r="C1276" t="str">
            <v>Caixa de ligação e passagem - CLP 04</v>
          </cell>
          <cell r="D1276" t="str">
            <v>und</v>
          </cell>
          <cell r="E1276" t="str">
            <v>1.740,72</v>
          </cell>
          <cell r="F1276" t="str">
            <v>464,77</v>
          </cell>
          <cell r="G1276" t="str">
            <v>2.205,49</v>
          </cell>
          <cell r="H1276">
            <v>0</v>
          </cell>
          <cell r="I1276">
            <v>1740.72</v>
          </cell>
          <cell r="J1276">
            <v>464.77</v>
          </cell>
          <cell r="K1276">
            <v>2205.4899999999998</v>
          </cell>
          <cell r="L1276">
            <v>0</v>
          </cell>
          <cell r="M1276">
            <v>464.77224000000001</v>
          </cell>
          <cell r="N1276">
            <v>2205.49224</v>
          </cell>
        </row>
        <row r="1277">
          <cell r="B1277" t="str">
            <v>2 S 04 962 05</v>
          </cell>
          <cell r="C1277" t="str">
            <v>Caixa de ligação e passagem - CLP 05</v>
          </cell>
          <cell r="D1277" t="str">
            <v>und</v>
          </cell>
          <cell r="E1277" t="str">
            <v>2.056,24</v>
          </cell>
          <cell r="F1277" t="str">
            <v>549,02</v>
          </cell>
          <cell r="G1277" t="str">
            <v>2.605,25</v>
          </cell>
          <cell r="H1277">
            <v>0</v>
          </cell>
          <cell r="I1277">
            <v>2056.2399999999998</v>
          </cell>
          <cell r="J1277">
            <v>549.02</v>
          </cell>
          <cell r="K1277">
            <v>2605.25</v>
          </cell>
          <cell r="L1277">
            <v>0</v>
          </cell>
          <cell r="M1277">
            <v>549.01607999999999</v>
          </cell>
          <cell r="N1277">
            <v>2605.2560799999997</v>
          </cell>
        </row>
        <row r="1278">
          <cell r="B1278" t="str">
            <v>2 S 04 962 06</v>
          </cell>
          <cell r="C1278" t="str">
            <v>Caixa de ligação e passagem - CLP 06</v>
          </cell>
          <cell r="D1278" t="str">
            <v>und</v>
          </cell>
          <cell r="E1278" t="str">
            <v>2.591,97</v>
          </cell>
          <cell r="F1278" t="str">
            <v>692,06</v>
          </cell>
          <cell r="G1278" t="str">
            <v>3.284,03</v>
          </cell>
          <cell r="H1278">
            <v>0</v>
          </cell>
          <cell r="I1278">
            <v>2591.9699999999998</v>
          </cell>
          <cell r="J1278">
            <v>692.06</v>
          </cell>
          <cell r="K1278">
            <v>3284.03</v>
          </cell>
          <cell r="L1278">
            <v>0</v>
          </cell>
          <cell r="M1278">
            <v>692.05598999999995</v>
          </cell>
          <cell r="N1278">
            <v>3284.0259899999996</v>
          </cell>
        </row>
        <row r="1279">
          <cell r="B1279" t="str">
            <v>2 S 04 962 07</v>
          </cell>
          <cell r="C1279" t="str">
            <v>Caixa de ligação e passagem - CLP 07</v>
          </cell>
          <cell r="D1279" t="str">
            <v>und</v>
          </cell>
          <cell r="E1279" t="str">
            <v>1.196,45</v>
          </cell>
          <cell r="F1279" t="str">
            <v>319,45</v>
          </cell>
          <cell r="G1279" t="str">
            <v>1.515,91</v>
          </cell>
          <cell r="H1279">
            <v>0</v>
          </cell>
          <cell r="I1279">
            <v>1196.45</v>
          </cell>
          <cell r="J1279">
            <v>319.45</v>
          </cell>
          <cell r="K1279">
            <v>1515.91</v>
          </cell>
          <cell r="L1279">
            <v>0</v>
          </cell>
          <cell r="M1279">
            <v>319.45215000000002</v>
          </cell>
          <cell r="N1279">
            <v>1515.9021500000001</v>
          </cell>
        </row>
        <row r="1280">
          <cell r="B1280" t="str">
            <v>2 S 04 962 08</v>
          </cell>
          <cell r="C1280" t="str">
            <v>Caixa de ligação e passagem - CLP 08</v>
          </cell>
          <cell r="D1280" t="str">
            <v>und</v>
          </cell>
          <cell r="E1280" t="str">
            <v>1.166,48</v>
          </cell>
          <cell r="F1280" t="str">
            <v>311,45</v>
          </cell>
          <cell r="G1280" t="str">
            <v>1.477,92</v>
          </cell>
          <cell r="H1280">
            <v>0</v>
          </cell>
          <cell r="I1280">
            <v>1166.48</v>
          </cell>
          <cell r="J1280">
            <v>311.45</v>
          </cell>
          <cell r="K1280">
            <v>1477.92</v>
          </cell>
          <cell r="L1280">
            <v>0</v>
          </cell>
          <cell r="M1280">
            <v>311.45016000000004</v>
          </cell>
          <cell r="N1280">
            <v>1477.9301600000001</v>
          </cell>
        </row>
        <row r="1281">
          <cell r="B1281" t="str">
            <v>2 S 04 962 09</v>
          </cell>
          <cell r="C1281" t="str">
            <v>Caixa de ligação e passagem - CLP 09</v>
          </cell>
          <cell r="D1281" t="str">
            <v>und</v>
          </cell>
          <cell r="E1281" t="str">
            <v>1.587,88</v>
          </cell>
          <cell r="F1281" t="str">
            <v>423,97</v>
          </cell>
          <cell r="G1281" t="str">
            <v>2.011,85</v>
          </cell>
          <cell r="H1281">
            <v>0</v>
          </cell>
          <cell r="I1281">
            <v>1587.88</v>
          </cell>
          <cell r="J1281">
            <v>423.97</v>
          </cell>
          <cell r="K1281">
            <v>2011.85</v>
          </cell>
          <cell r="L1281">
            <v>0</v>
          </cell>
          <cell r="M1281">
            <v>423.96396000000004</v>
          </cell>
          <cell r="N1281">
            <v>2011.8439600000002</v>
          </cell>
        </row>
        <row r="1282">
          <cell r="B1282" t="str">
            <v>2 S 04 962 10</v>
          </cell>
          <cell r="C1282" t="str">
            <v>Caixa de ligação e passagem - CLP 10</v>
          </cell>
          <cell r="D1282" t="str">
            <v>und</v>
          </cell>
          <cell r="E1282" t="str">
            <v>1.981,96</v>
          </cell>
          <cell r="F1282" t="str">
            <v>529,18</v>
          </cell>
          <cell r="G1282" t="str">
            <v>2.511,15</v>
          </cell>
          <cell r="H1282">
            <v>0</v>
          </cell>
          <cell r="I1282">
            <v>1981.96</v>
          </cell>
          <cell r="J1282">
            <v>529.17999999999995</v>
          </cell>
          <cell r="K1282">
            <v>2511.15</v>
          </cell>
          <cell r="L1282">
            <v>0</v>
          </cell>
          <cell r="M1282">
            <v>529.18332000000009</v>
          </cell>
          <cell r="N1282">
            <v>2511.1433200000001</v>
          </cell>
        </row>
        <row r="1283">
          <cell r="B1283" t="str">
            <v>2 S 04 962 11</v>
          </cell>
          <cell r="C1283" t="str">
            <v>Caixa de ligação e passagem - CLP 11</v>
          </cell>
          <cell r="D1283" t="str">
            <v>und</v>
          </cell>
          <cell r="E1283" t="str">
            <v>2.316,53</v>
          </cell>
          <cell r="F1283" t="str">
            <v>618,51</v>
          </cell>
          <cell r="G1283" t="str">
            <v>2.935,04</v>
          </cell>
          <cell r="H1283">
            <v>0</v>
          </cell>
          <cell r="I1283">
            <v>2316.5300000000002</v>
          </cell>
          <cell r="J1283">
            <v>618.51</v>
          </cell>
          <cell r="K1283">
            <v>2935.04</v>
          </cell>
          <cell r="L1283">
            <v>0</v>
          </cell>
          <cell r="M1283">
            <v>618.51351000000011</v>
          </cell>
          <cell r="N1283">
            <v>2935.0435100000004</v>
          </cell>
        </row>
        <row r="1284">
          <cell r="B1284" t="str">
            <v>2 S 04 962 12</v>
          </cell>
          <cell r="C1284" t="str">
            <v>Caixa de ligação e passagem - CLP 12</v>
          </cell>
          <cell r="D1284" t="str">
            <v>und</v>
          </cell>
          <cell r="E1284" t="str">
            <v>2.833,22</v>
          </cell>
          <cell r="F1284" t="str">
            <v>756,47</v>
          </cell>
          <cell r="G1284" t="str">
            <v>3.589,69</v>
          </cell>
          <cell r="H1284">
            <v>0</v>
          </cell>
          <cell r="I1284">
            <v>2833.22</v>
          </cell>
          <cell r="J1284">
            <v>756.47</v>
          </cell>
          <cell r="K1284">
            <v>3589.69</v>
          </cell>
          <cell r="L1284">
            <v>0</v>
          </cell>
          <cell r="M1284">
            <v>756.46974</v>
          </cell>
          <cell r="N1284">
            <v>3589.6897399999998</v>
          </cell>
        </row>
        <row r="1285">
          <cell r="B1285" t="str">
            <v>2 S 04 962 13</v>
          </cell>
          <cell r="C1285" t="str">
            <v>Caixa de ligação e passagem - CLP 13</v>
          </cell>
          <cell r="D1285" t="str">
            <v>und</v>
          </cell>
          <cell r="E1285" t="str">
            <v>1.393,79</v>
          </cell>
          <cell r="F1285" t="str">
            <v>372,14</v>
          </cell>
          <cell r="G1285" t="str">
            <v>1.765,93</v>
          </cell>
          <cell r="H1285">
            <v>0</v>
          </cell>
          <cell r="I1285">
            <v>1393.79</v>
          </cell>
          <cell r="J1285">
            <v>372.14</v>
          </cell>
          <cell r="K1285">
            <v>1765.93</v>
          </cell>
          <cell r="L1285">
            <v>0</v>
          </cell>
          <cell r="M1285">
            <v>372.14193</v>
          </cell>
          <cell r="N1285">
            <v>1765.93193</v>
          </cell>
        </row>
        <row r="1286">
          <cell r="B1286" t="str">
            <v>2 S 04 962 14</v>
          </cell>
          <cell r="C1286" t="str">
            <v>Caixa de ligação e passagem - CLP 14</v>
          </cell>
          <cell r="D1286" t="str">
            <v>und</v>
          </cell>
          <cell r="E1286" t="str">
            <v>1.368,09</v>
          </cell>
          <cell r="F1286" t="str">
            <v>365,28</v>
          </cell>
          <cell r="G1286" t="str">
            <v>1.733,37</v>
          </cell>
          <cell r="H1286">
            <v>0</v>
          </cell>
          <cell r="I1286">
            <v>1368.09</v>
          </cell>
          <cell r="J1286">
            <v>365.28</v>
          </cell>
          <cell r="K1286">
            <v>1733.37</v>
          </cell>
          <cell r="L1286">
            <v>0</v>
          </cell>
          <cell r="M1286">
            <v>365.28003000000001</v>
          </cell>
          <cell r="N1286">
            <v>1733.37003</v>
          </cell>
        </row>
        <row r="1287">
          <cell r="B1287" t="str">
            <v>2 S 04 962 15</v>
          </cell>
          <cell r="C1287" t="str">
            <v>Caixa de ligação e passagem - CLP 15</v>
          </cell>
          <cell r="D1287" t="str">
            <v>und</v>
          </cell>
          <cell r="E1287" t="str">
            <v>1.827,22</v>
          </cell>
          <cell r="F1287" t="str">
            <v>487,87</v>
          </cell>
          <cell r="G1287" t="str">
            <v>2.315,09</v>
          </cell>
          <cell r="H1287">
            <v>0</v>
          </cell>
          <cell r="I1287">
            <v>1827.22</v>
          </cell>
          <cell r="J1287">
            <v>487.87</v>
          </cell>
          <cell r="K1287">
            <v>2315.09</v>
          </cell>
          <cell r="L1287">
            <v>0</v>
          </cell>
          <cell r="M1287">
            <v>487.86774000000003</v>
          </cell>
          <cell r="N1287">
            <v>2315.0877399999999</v>
          </cell>
        </row>
        <row r="1288">
          <cell r="B1288" t="str">
            <v>2 S 04 962 16</v>
          </cell>
          <cell r="C1288" t="str">
            <v>Caixa de ligação e passagem - CLP 16</v>
          </cell>
          <cell r="D1288" t="str">
            <v>und</v>
          </cell>
          <cell r="E1288" t="str">
            <v>2.244,63</v>
          </cell>
          <cell r="F1288" t="str">
            <v>599,31</v>
          </cell>
          <cell r="G1288" t="str">
            <v>2.843,94</v>
          </cell>
          <cell r="H1288">
            <v>0</v>
          </cell>
          <cell r="I1288">
            <v>2244.63</v>
          </cell>
          <cell r="J1288">
            <v>599.30999999999995</v>
          </cell>
          <cell r="K1288">
            <v>2843.94</v>
          </cell>
          <cell r="L1288">
            <v>0</v>
          </cell>
          <cell r="M1288">
            <v>599.31621000000007</v>
          </cell>
          <cell r="N1288">
            <v>2843.9462100000001</v>
          </cell>
        </row>
        <row r="1289">
          <cell r="B1289" t="str">
            <v>2 S 04 962 17</v>
          </cell>
          <cell r="C1289" t="str">
            <v>Caixa de ligação e passagem - CLP 17</v>
          </cell>
          <cell r="D1289" t="str">
            <v>und</v>
          </cell>
          <cell r="E1289" t="str">
            <v>2.593,95</v>
          </cell>
          <cell r="F1289" t="str">
            <v>692,58</v>
          </cell>
          <cell r="G1289" t="str">
            <v>3.286,53</v>
          </cell>
          <cell r="H1289">
            <v>0</v>
          </cell>
          <cell r="I1289">
            <v>2593.9499999999998</v>
          </cell>
          <cell r="J1289">
            <v>692.58</v>
          </cell>
          <cell r="K1289">
            <v>3286.53</v>
          </cell>
          <cell r="L1289">
            <v>0</v>
          </cell>
          <cell r="M1289">
            <v>692.58465000000001</v>
          </cell>
          <cell r="N1289">
            <v>3286.5346499999996</v>
          </cell>
        </row>
        <row r="1290">
          <cell r="B1290" t="str">
            <v>2 S 04 962 18</v>
          </cell>
          <cell r="C1290" t="str">
            <v>Caixa de ligação e passagem - CLP 18</v>
          </cell>
          <cell r="D1290" t="str">
            <v>und</v>
          </cell>
          <cell r="E1290" t="str">
            <v>3.141,34</v>
          </cell>
          <cell r="F1290" t="str">
            <v>838,74</v>
          </cell>
          <cell r="G1290" t="str">
            <v>3.980,08</v>
          </cell>
          <cell r="H1290">
            <v>0</v>
          </cell>
          <cell r="I1290">
            <v>3141.34</v>
          </cell>
          <cell r="J1290">
            <v>838.74</v>
          </cell>
          <cell r="K1290">
            <v>3980.08</v>
          </cell>
          <cell r="L1290">
            <v>0</v>
          </cell>
          <cell r="M1290">
            <v>838.73778000000004</v>
          </cell>
          <cell r="N1290">
            <v>3980.0777800000001</v>
          </cell>
        </row>
        <row r="1291">
          <cell r="B1291" t="str">
            <v>2 S 04 962 51</v>
          </cell>
          <cell r="C1291" t="str">
            <v>Caixa de ligação e passagem - CLP 01 AC/BC</v>
          </cell>
          <cell r="D1291" t="str">
            <v>und</v>
          </cell>
          <cell r="E1291" t="str">
            <v>1.077,53</v>
          </cell>
          <cell r="F1291" t="str">
            <v>287,70</v>
          </cell>
          <cell r="G1291" t="str">
            <v>1.365,23</v>
          </cell>
          <cell r="H1291">
            <v>0</v>
          </cell>
          <cell r="I1291">
            <v>1077.53</v>
          </cell>
          <cell r="J1291">
            <v>287.7</v>
          </cell>
          <cell r="K1291">
            <v>1365.23</v>
          </cell>
          <cell r="L1291">
            <v>0</v>
          </cell>
          <cell r="M1291">
            <v>287.70051000000001</v>
          </cell>
          <cell r="N1291">
            <v>1365.2305099999999</v>
          </cell>
        </row>
        <row r="1292">
          <cell r="B1292" t="str">
            <v>2 S 04 962 52</v>
          </cell>
          <cell r="C1292" t="str">
            <v>Caixa de ligação e passagem - CLP 02 AC/BC</v>
          </cell>
          <cell r="D1292" t="str">
            <v>und</v>
          </cell>
          <cell r="E1292" t="str">
            <v>1.048,68</v>
          </cell>
          <cell r="F1292" t="str">
            <v>280,00</v>
          </cell>
          <cell r="G1292" t="str">
            <v>1.328,68</v>
          </cell>
          <cell r="H1292">
            <v>0</v>
          </cell>
          <cell r="I1292">
            <v>1048.68</v>
          </cell>
          <cell r="J1292">
            <v>280</v>
          </cell>
          <cell r="K1292">
            <v>1328.68</v>
          </cell>
          <cell r="L1292">
            <v>0</v>
          </cell>
          <cell r="M1292">
            <v>279.99756000000002</v>
          </cell>
          <cell r="N1292">
            <v>1328.6775600000001</v>
          </cell>
        </row>
        <row r="1293">
          <cell r="B1293" t="str">
            <v>2 S 04 962 53</v>
          </cell>
          <cell r="C1293" t="str">
            <v>Caixa de ligação e passagem - CLP 03 AC/BC</v>
          </cell>
          <cell r="D1293" t="str">
            <v>und</v>
          </cell>
          <cell r="E1293" t="str">
            <v>1.463,38</v>
          </cell>
          <cell r="F1293" t="str">
            <v>390,72</v>
          </cell>
          <cell r="G1293" t="str">
            <v>1.854,11</v>
          </cell>
          <cell r="H1293">
            <v>0</v>
          </cell>
          <cell r="I1293">
            <v>1463.38</v>
          </cell>
          <cell r="J1293">
            <v>390.72</v>
          </cell>
          <cell r="K1293">
            <v>1854.11</v>
          </cell>
          <cell r="L1293">
            <v>0</v>
          </cell>
          <cell r="M1293">
            <v>390.72246000000007</v>
          </cell>
          <cell r="N1293">
            <v>1854.1024600000001</v>
          </cell>
        </row>
        <row r="1294">
          <cell r="B1294" t="str">
            <v>2 S 04 962 54</v>
          </cell>
          <cell r="C1294" t="str">
            <v>Caixa de ligação e passagem - CLP 04 AC/BC</v>
          </cell>
          <cell r="D1294" t="str">
            <v>und</v>
          </cell>
          <cell r="E1294" t="str">
            <v>1.868,99</v>
          </cell>
          <cell r="F1294" t="str">
            <v>499,02</v>
          </cell>
          <cell r="G1294" t="str">
            <v>2.368,01</v>
          </cell>
          <cell r="H1294">
            <v>0</v>
          </cell>
          <cell r="I1294">
            <v>1868.99</v>
          </cell>
          <cell r="J1294">
            <v>499.02</v>
          </cell>
          <cell r="K1294">
            <v>2368.0100000000002</v>
          </cell>
          <cell r="L1294">
            <v>0</v>
          </cell>
          <cell r="M1294">
            <v>499.02033000000006</v>
          </cell>
          <cell r="N1294">
            <v>2368.0103300000001</v>
          </cell>
        </row>
        <row r="1295">
          <cell r="B1295" t="str">
            <v>2 S 04 962 55</v>
          </cell>
          <cell r="C1295" t="str">
            <v>Caixa de ligação e passagem - CLP 05 AC/BC</v>
          </cell>
          <cell r="D1295" t="str">
            <v>und</v>
          </cell>
          <cell r="E1295" t="str">
            <v>2.204,49</v>
          </cell>
          <cell r="F1295" t="str">
            <v>588,60</v>
          </cell>
          <cell r="G1295" t="str">
            <v>2.793,09</v>
          </cell>
          <cell r="H1295">
            <v>0</v>
          </cell>
          <cell r="I1295">
            <v>2204.4899999999998</v>
          </cell>
          <cell r="J1295">
            <v>588.6</v>
          </cell>
          <cell r="K1295">
            <v>2793.09</v>
          </cell>
          <cell r="L1295">
            <v>0</v>
          </cell>
          <cell r="M1295">
            <v>588.59883000000002</v>
          </cell>
          <cell r="N1295">
            <v>2793.0888299999997</v>
          </cell>
        </row>
        <row r="1296">
          <cell r="B1296" t="str">
            <v>2 S 04 962 56</v>
          </cell>
          <cell r="C1296" t="str">
            <v>Caixa de ligação e passagem - CLP 06 AC/BC</v>
          </cell>
          <cell r="D1296" t="str">
            <v>und</v>
          </cell>
          <cell r="E1296" t="str">
            <v>2.771,24</v>
          </cell>
          <cell r="F1296" t="str">
            <v>739,92</v>
          </cell>
          <cell r="G1296" t="str">
            <v>3.511,17</v>
          </cell>
          <cell r="H1296">
            <v>0</v>
          </cell>
          <cell r="I1296">
            <v>2771.24</v>
          </cell>
          <cell r="J1296">
            <v>739.92</v>
          </cell>
          <cell r="K1296">
            <v>3511.17</v>
          </cell>
          <cell r="L1296">
            <v>0</v>
          </cell>
          <cell r="M1296">
            <v>739.92107999999996</v>
          </cell>
          <cell r="N1296">
            <v>3511.1610799999999</v>
          </cell>
        </row>
        <row r="1297">
          <cell r="B1297" t="str">
            <v>2 S 04 962 57</v>
          </cell>
          <cell r="C1297" t="str">
            <v>Caixa de ligação e passagem - CLP 07 AC/BC</v>
          </cell>
          <cell r="D1297" t="str">
            <v>und</v>
          </cell>
          <cell r="E1297" t="str">
            <v>1.284,78</v>
          </cell>
          <cell r="F1297" t="str">
            <v>343,03</v>
          </cell>
          <cell r="G1297" t="str">
            <v>1.627,81</v>
          </cell>
          <cell r="H1297">
            <v>0</v>
          </cell>
          <cell r="I1297">
            <v>1284.78</v>
          </cell>
          <cell r="J1297">
            <v>343.03</v>
          </cell>
          <cell r="K1297">
            <v>1627.81</v>
          </cell>
          <cell r="L1297">
            <v>0</v>
          </cell>
          <cell r="M1297">
            <v>343.03626000000003</v>
          </cell>
          <cell r="N1297">
            <v>1627.8162600000001</v>
          </cell>
        </row>
        <row r="1298">
          <cell r="B1298" t="str">
            <v>2 S 04 962 58</v>
          </cell>
          <cell r="C1298" t="str">
            <v>Caixa de ligação e passagem - CLP 08 AC/BC</v>
          </cell>
          <cell r="D1298" t="str">
            <v>und</v>
          </cell>
          <cell r="E1298" t="str">
            <v>1.251,12</v>
          </cell>
          <cell r="F1298" t="str">
            <v>334,05</v>
          </cell>
          <cell r="G1298" t="str">
            <v>1.585,16</v>
          </cell>
          <cell r="H1298">
            <v>0</v>
          </cell>
          <cell r="I1298">
            <v>1251.1199999999999</v>
          </cell>
          <cell r="J1298">
            <v>334.05</v>
          </cell>
          <cell r="K1298">
            <v>1585.16</v>
          </cell>
          <cell r="L1298">
            <v>0</v>
          </cell>
          <cell r="M1298">
            <v>334.04903999999999</v>
          </cell>
          <cell r="N1298">
            <v>1585.1690399999998</v>
          </cell>
        </row>
        <row r="1299">
          <cell r="B1299" t="str">
            <v>2 S 04 962 59</v>
          </cell>
          <cell r="C1299" t="str">
            <v>Caixa de ligação e passagem - CLP 09 AC/BC</v>
          </cell>
          <cell r="D1299" t="str">
            <v>und</v>
          </cell>
          <cell r="E1299" t="str">
            <v>1.707,22</v>
          </cell>
          <cell r="F1299" t="str">
            <v>455,83</v>
          </cell>
          <cell r="G1299" t="str">
            <v>2.163,05</v>
          </cell>
          <cell r="H1299">
            <v>0</v>
          </cell>
          <cell r="I1299">
            <v>1707.22</v>
          </cell>
          <cell r="J1299">
            <v>455.83</v>
          </cell>
          <cell r="K1299">
            <v>2163.0500000000002</v>
          </cell>
          <cell r="L1299">
            <v>0</v>
          </cell>
          <cell r="M1299">
            <v>455.82774000000001</v>
          </cell>
          <cell r="N1299">
            <v>2163.04774</v>
          </cell>
        </row>
        <row r="1300">
          <cell r="B1300" t="str">
            <v>2 S 04 962 60</v>
          </cell>
          <cell r="C1300" t="str">
            <v>Caixa de ligação e passagem - CLP 10 AC/BC</v>
          </cell>
          <cell r="D1300" t="str">
            <v>und</v>
          </cell>
          <cell r="E1300" t="str">
            <v>2.128,64</v>
          </cell>
          <cell r="F1300" t="str">
            <v>568,35</v>
          </cell>
          <cell r="G1300" t="str">
            <v>2.696,98</v>
          </cell>
          <cell r="H1300">
            <v>0</v>
          </cell>
          <cell r="I1300">
            <v>2128.64</v>
          </cell>
          <cell r="J1300">
            <v>568.35</v>
          </cell>
          <cell r="K1300">
            <v>2696.98</v>
          </cell>
          <cell r="L1300">
            <v>0</v>
          </cell>
          <cell r="M1300">
            <v>568.34687999999994</v>
          </cell>
          <cell r="N1300">
            <v>2696.9868799999999</v>
          </cell>
        </row>
        <row r="1301">
          <cell r="B1301" t="str">
            <v>2 S 04 962 61</v>
          </cell>
          <cell r="C1301" t="str">
            <v>Caixa de ligação e passagem - CLP 11 AC/BC</v>
          </cell>
          <cell r="D1301" t="str">
            <v>und</v>
          </cell>
          <cell r="E1301" t="str">
            <v>2.484,76</v>
          </cell>
          <cell r="F1301" t="str">
            <v>663,43</v>
          </cell>
          <cell r="G1301" t="str">
            <v>3.148,19</v>
          </cell>
          <cell r="H1301">
            <v>0</v>
          </cell>
          <cell r="I1301">
            <v>2484.7600000000002</v>
          </cell>
          <cell r="J1301">
            <v>663.43</v>
          </cell>
          <cell r="K1301">
            <v>3148.19</v>
          </cell>
          <cell r="L1301">
            <v>0</v>
          </cell>
          <cell r="M1301">
            <v>663.43092000000013</v>
          </cell>
          <cell r="N1301">
            <v>3148.1909200000005</v>
          </cell>
        </row>
        <row r="1302">
          <cell r="B1302" t="str">
            <v>2 S 04 962 62</v>
          </cell>
          <cell r="C1302" t="str">
            <v>Caixa de ligação e passagem - CLP 12 AC/BC</v>
          </cell>
          <cell r="D1302" t="str">
            <v>und</v>
          </cell>
          <cell r="E1302" t="str">
            <v>3.034,04</v>
          </cell>
          <cell r="F1302" t="str">
            <v>810,09</v>
          </cell>
          <cell r="G1302" t="str">
            <v>3.844,13</v>
          </cell>
          <cell r="H1302">
            <v>0</v>
          </cell>
          <cell r="I1302">
            <v>3034.04</v>
          </cell>
          <cell r="J1302">
            <v>810.09</v>
          </cell>
          <cell r="K1302">
            <v>3844.13</v>
          </cell>
          <cell r="L1302">
            <v>0</v>
          </cell>
          <cell r="M1302">
            <v>810.08868000000007</v>
          </cell>
          <cell r="N1302">
            <v>3844.1286799999998</v>
          </cell>
        </row>
        <row r="1303">
          <cell r="B1303" t="str">
            <v>2 S 04 962 63</v>
          </cell>
          <cell r="C1303" t="str">
            <v>Caixa de ligação e passagem - CLP 13 AC/BC</v>
          </cell>
          <cell r="D1303" t="str">
            <v>und</v>
          </cell>
          <cell r="E1303" t="str">
            <v>1.496,83</v>
          </cell>
          <cell r="F1303" t="str">
            <v>399,65</v>
          </cell>
          <cell r="G1303" t="str">
            <v>1.896,48</v>
          </cell>
          <cell r="H1303">
            <v>0</v>
          </cell>
          <cell r="I1303">
            <v>1496.83</v>
          </cell>
          <cell r="J1303">
            <v>399.65</v>
          </cell>
          <cell r="K1303">
            <v>1896.48</v>
          </cell>
          <cell r="L1303">
            <v>0</v>
          </cell>
          <cell r="M1303">
            <v>399.65361000000001</v>
          </cell>
          <cell r="N1303">
            <v>1896.48361</v>
          </cell>
        </row>
        <row r="1304">
          <cell r="B1304" t="str">
            <v>2 S 04 962 64</v>
          </cell>
          <cell r="C1304" t="str">
            <v>Caixa de ligação e passagem - CLP 14 AC/BC</v>
          </cell>
          <cell r="D1304" t="str">
            <v>und</v>
          </cell>
          <cell r="E1304" t="str">
            <v>1.467,98</v>
          </cell>
          <cell r="F1304" t="str">
            <v>391,95</v>
          </cell>
          <cell r="G1304" t="str">
            <v>1.859,93</v>
          </cell>
          <cell r="H1304">
            <v>0</v>
          </cell>
          <cell r="I1304">
            <v>1467.98</v>
          </cell>
          <cell r="J1304">
            <v>391.95</v>
          </cell>
          <cell r="K1304">
            <v>1859.93</v>
          </cell>
          <cell r="L1304">
            <v>0</v>
          </cell>
          <cell r="M1304">
            <v>391.95066000000003</v>
          </cell>
          <cell r="N1304">
            <v>1859.93066</v>
          </cell>
        </row>
        <row r="1305">
          <cell r="B1305" t="str">
            <v>2 S 04 962 65</v>
          </cell>
          <cell r="C1305" t="str">
            <v>Caixa de ligação e passagem - CLP 15 AC/BC</v>
          </cell>
          <cell r="D1305" t="str">
            <v>und</v>
          </cell>
          <cell r="E1305" t="str">
            <v>1.965,49</v>
          </cell>
          <cell r="F1305" t="str">
            <v>524,78</v>
          </cell>
          <cell r="G1305" t="str">
            <v>2.490,27</v>
          </cell>
          <cell r="H1305">
            <v>0</v>
          </cell>
          <cell r="I1305">
            <v>1965.49</v>
          </cell>
          <cell r="J1305">
            <v>524.78</v>
          </cell>
          <cell r="K1305">
            <v>2490.27</v>
          </cell>
          <cell r="L1305">
            <v>0</v>
          </cell>
          <cell r="M1305">
            <v>524.78583000000003</v>
          </cell>
          <cell r="N1305">
            <v>2490.27583</v>
          </cell>
        </row>
        <row r="1306">
          <cell r="B1306" t="str">
            <v>2 S 04 962 66</v>
          </cell>
          <cell r="C1306" t="str">
            <v>Caixa de ligação e passagem - CLP 16 AC/BC</v>
          </cell>
          <cell r="D1306" t="str">
            <v>und</v>
          </cell>
          <cell r="E1306" t="str">
            <v>2.412,33</v>
          </cell>
          <cell r="F1306" t="str">
            <v>644,09</v>
          </cell>
          <cell r="G1306" t="str">
            <v>3.056,42</v>
          </cell>
          <cell r="H1306">
            <v>0</v>
          </cell>
          <cell r="I1306">
            <v>2412.33</v>
          </cell>
          <cell r="J1306">
            <v>644.09</v>
          </cell>
          <cell r="K1306">
            <v>3056.42</v>
          </cell>
          <cell r="L1306">
            <v>0</v>
          </cell>
          <cell r="M1306">
            <v>644.09211000000005</v>
          </cell>
          <cell r="N1306">
            <v>3056.42211</v>
          </cell>
        </row>
        <row r="1307">
          <cell r="B1307" t="str">
            <v>2 S 04 962 67</v>
          </cell>
          <cell r="C1307" t="str">
            <v>Caixa de ligação e passagem - CLP 17 AC/BC</v>
          </cell>
          <cell r="D1307" t="str">
            <v>und</v>
          </cell>
          <cell r="E1307" t="str">
            <v>2.784,26</v>
          </cell>
          <cell r="F1307" t="str">
            <v>743,40</v>
          </cell>
          <cell r="G1307" t="str">
            <v>3.527,65</v>
          </cell>
          <cell r="H1307">
            <v>0</v>
          </cell>
          <cell r="I1307">
            <v>2784.26</v>
          </cell>
          <cell r="J1307">
            <v>743.4</v>
          </cell>
          <cell r="K1307">
            <v>3527.65</v>
          </cell>
          <cell r="L1307">
            <v>0</v>
          </cell>
          <cell r="M1307">
            <v>743.39742000000012</v>
          </cell>
          <cell r="N1307">
            <v>3527.6574200000005</v>
          </cell>
        </row>
        <row r="1308">
          <cell r="B1308" t="str">
            <v>2 S 04 962 68</v>
          </cell>
          <cell r="C1308" t="str">
            <v>Caixa de ligação e passagem - CLP 18 AC/BC</v>
          </cell>
          <cell r="D1308" t="str">
            <v>und</v>
          </cell>
          <cell r="E1308" t="str">
            <v>3.366,87</v>
          </cell>
          <cell r="F1308" t="str">
            <v>898,96</v>
          </cell>
          <cell r="G1308" t="str">
            <v>4.265,83</v>
          </cell>
          <cell r="H1308">
            <v>0</v>
          </cell>
          <cell r="I1308">
            <v>3366.87</v>
          </cell>
          <cell r="J1308">
            <v>898.96</v>
          </cell>
          <cell r="K1308">
            <v>4265.83</v>
          </cell>
          <cell r="L1308">
            <v>0</v>
          </cell>
          <cell r="M1308">
            <v>898.95429000000001</v>
          </cell>
          <cell r="N1308">
            <v>4265.8242899999996</v>
          </cell>
        </row>
        <row r="1309">
          <cell r="B1309" t="str">
            <v>2 S 04 963 01</v>
          </cell>
          <cell r="C1309" t="str">
            <v>Poço de visita - PVI 01</v>
          </cell>
          <cell r="D1309" t="str">
            <v>und</v>
          </cell>
          <cell r="E1309" t="str">
            <v>1.341,53</v>
          </cell>
          <cell r="F1309" t="str">
            <v>358,19</v>
          </cell>
          <cell r="G1309" t="str">
            <v>1.699,72</v>
          </cell>
          <cell r="H1309">
            <v>0</v>
          </cell>
          <cell r="I1309">
            <v>1341.53</v>
          </cell>
          <cell r="J1309">
            <v>358.19</v>
          </cell>
          <cell r="K1309">
            <v>1699.72</v>
          </cell>
          <cell r="L1309">
            <v>0</v>
          </cell>
          <cell r="M1309">
            <v>358.18851000000001</v>
          </cell>
          <cell r="N1309">
            <v>1699.7185099999999</v>
          </cell>
        </row>
        <row r="1310">
          <cell r="B1310" t="str">
            <v>2 S 04 963 02</v>
          </cell>
          <cell r="C1310" t="str">
            <v>Poço de visita - PVI 02</v>
          </cell>
          <cell r="D1310" t="str">
            <v>und</v>
          </cell>
          <cell r="E1310" t="str">
            <v>1.306,09</v>
          </cell>
          <cell r="F1310" t="str">
            <v>348,73</v>
          </cell>
          <cell r="G1310" t="str">
            <v>1.654,82</v>
          </cell>
          <cell r="H1310">
            <v>0</v>
          </cell>
          <cell r="I1310">
            <v>1306.0899999999999</v>
          </cell>
          <cell r="J1310">
            <v>348.73</v>
          </cell>
          <cell r="K1310">
            <v>1654.82</v>
          </cell>
          <cell r="L1310">
            <v>0</v>
          </cell>
          <cell r="M1310">
            <v>348.72602999999998</v>
          </cell>
          <cell r="N1310">
            <v>1654.81603</v>
          </cell>
        </row>
        <row r="1311">
          <cell r="B1311" t="str">
            <v>2 S 04 963 03</v>
          </cell>
          <cell r="C1311" t="str">
            <v>Poço de visita - PVI 03</v>
          </cell>
          <cell r="D1311" t="str">
            <v>und</v>
          </cell>
          <cell r="E1311" t="str">
            <v>1.534,29</v>
          </cell>
          <cell r="F1311" t="str">
            <v>409,65</v>
          </cell>
          <cell r="G1311" t="str">
            <v>1.943,94</v>
          </cell>
          <cell r="H1311">
            <v>0</v>
          </cell>
          <cell r="I1311">
            <v>1534.29</v>
          </cell>
          <cell r="J1311">
            <v>409.65</v>
          </cell>
          <cell r="K1311">
            <v>1943.94</v>
          </cell>
          <cell r="L1311">
            <v>0</v>
          </cell>
          <cell r="M1311">
            <v>409.65543000000002</v>
          </cell>
          <cell r="N1311">
            <v>1943.94543</v>
          </cell>
        </row>
        <row r="1312">
          <cell r="B1312" t="str">
            <v>2 S 04 963 04</v>
          </cell>
          <cell r="C1312" t="str">
            <v>Poço de visita - PVI 04</v>
          </cell>
          <cell r="D1312" t="str">
            <v>und</v>
          </cell>
          <cell r="E1312" t="str">
            <v>1.838,46</v>
          </cell>
          <cell r="F1312" t="str">
            <v>490,87</v>
          </cell>
          <cell r="G1312" t="str">
            <v>2.329,32</v>
          </cell>
          <cell r="H1312">
            <v>0</v>
          </cell>
          <cell r="I1312">
            <v>1838.46</v>
          </cell>
          <cell r="J1312">
            <v>490.87</v>
          </cell>
          <cell r="K1312">
            <v>2329.3200000000002</v>
          </cell>
          <cell r="L1312">
            <v>0</v>
          </cell>
          <cell r="M1312">
            <v>490.86882000000003</v>
          </cell>
          <cell r="N1312">
            <v>2329.3288200000002</v>
          </cell>
        </row>
        <row r="1313">
          <cell r="B1313" t="str">
            <v>2 S 04 963 05</v>
          </cell>
          <cell r="C1313" t="str">
            <v>Poço de visita - PVI 05</v>
          </cell>
          <cell r="D1313" t="str">
            <v>und</v>
          </cell>
          <cell r="E1313" t="str">
            <v>2.157,86</v>
          </cell>
          <cell r="F1313" t="str">
            <v>576,15</v>
          </cell>
          <cell r="G1313" t="str">
            <v>2.734,00</v>
          </cell>
          <cell r="H1313">
            <v>0</v>
          </cell>
          <cell r="I1313">
            <v>2157.86</v>
          </cell>
          <cell r="J1313">
            <v>576.15</v>
          </cell>
          <cell r="K1313">
            <v>2734</v>
          </cell>
          <cell r="L1313">
            <v>0</v>
          </cell>
          <cell r="M1313">
            <v>576.14862000000005</v>
          </cell>
          <cell r="N1313">
            <v>2734.0086200000001</v>
          </cell>
        </row>
        <row r="1314">
          <cell r="B1314" t="str">
            <v>2 S 04 963 06</v>
          </cell>
          <cell r="C1314" t="str">
            <v>Poço de visita - PVI 06</v>
          </cell>
          <cell r="D1314" t="str">
            <v>und</v>
          </cell>
          <cell r="E1314" t="str">
            <v>2.665,88</v>
          </cell>
          <cell r="F1314" t="str">
            <v>711,79</v>
          </cell>
          <cell r="G1314" t="str">
            <v>3.377,66</v>
          </cell>
          <cell r="H1314">
            <v>0</v>
          </cell>
          <cell r="I1314">
            <v>2665.88</v>
          </cell>
          <cell r="J1314">
            <v>711.79</v>
          </cell>
          <cell r="K1314">
            <v>3377.66</v>
          </cell>
          <cell r="L1314">
            <v>0</v>
          </cell>
          <cell r="M1314">
            <v>711.78996000000006</v>
          </cell>
          <cell r="N1314">
            <v>3377.6699600000002</v>
          </cell>
        </row>
        <row r="1315">
          <cell r="B1315" t="str">
            <v>2 S 04 963 07</v>
          </cell>
          <cell r="C1315" t="str">
            <v>Poço de visita - PVI 07</v>
          </cell>
          <cell r="D1315" t="str">
            <v>und</v>
          </cell>
          <cell r="E1315" t="str">
            <v>1.546,98</v>
          </cell>
          <cell r="F1315" t="str">
            <v>413,04</v>
          </cell>
          <cell r="G1315" t="str">
            <v>1.960,02</v>
          </cell>
          <cell r="H1315">
            <v>0</v>
          </cell>
          <cell r="I1315">
            <v>1546.98</v>
          </cell>
          <cell r="J1315">
            <v>413.04</v>
          </cell>
          <cell r="K1315">
            <v>1960.02</v>
          </cell>
          <cell r="L1315">
            <v>0</v>
          </cell>
          <cell r="M1315">
            <v>413.04366000000005</v>
          </cell>
          <cell r="N1315">
            <v>1960.0236600000001</v>
          </cell>
        </row>
        <row r="1316">
          <cell r="B1316" t="str">
            <v>2 S 04 963 08</v>
          </cell>
          <cell r="C1316" t="str">
            <v>Poço de visita - PVI 08</v>
          </cell>
          <cell r="D1316" t="str">
            <v>und</v>
          </cell>
          <cell r="E1316" t="str">
            <v>1.521,28</v>
          </cell>
          <cell r="F1316" t="str">
            <v>406,18</v>
          </cell>
          <cell r="G1316" t="str">
            <v>1.927,46</v>
          </cell>
          <cell r="H1316">
            <v>0</v>
          </cell>
          <cell r="I1316">
            <v>1521.28</v>
          </cell>
          <cell r="J1316">
            <v>406.18</v>
          </cell>
          <cell r="K1316">
            <v>1927.46</v>
          </cell>
          <cell r="L1316">
            <v>0</v>
          </cell>
          <cell r="M1316">
            <v>406.18176</v>
          </cell>
          <cell r="N1316">
            <v>1927.4617599999999</v>
          </cell>
        </row>
        <row r="1317">
          <cell r="B1317" t="str">
            <v>2 S 04 963 09</v>
          </cell>
          <cell r="C1317" t="str">
            <v>Poço de visita - PVI 09</v>
          </cell>
          <cell r="D1317" t="str">
            <v>und</v>
          </cell>
          <cell r="E1317" t="str">
            <v>1.768,15</v>
          </cell>
          <cell r="F1317" t="str">
            <v>472,10</v>
          </cell>
          <cell r="G1317" t="str">
            <v>2.240,25</v>
          </cell>
          <cell r="H1317">
            <v>0</v>
          </cell>
          <cell r="I1317">
            <v>1768.15</v>
          </cell>
          <cell r="J1317">
            <v>472.1</v>
          </cell>
          <cell r="K1317">
            <v>2240.25</v>
          </cell>
          <cell r="L1317">
            <v>0</v>
          </cell>
          <cell r="M1317">
            <v>472.09605000000005</v>
          </cell>
          <cell r="N1317">
            <v>2240.2460500000002</v>
          </cell>
        </row>
        <row r="1318">
          <cell r="B1318" t="str">
            <v>2 S 04 963 10</v>
          </cell>
          <cell r="C1318" t="str">
            <v>Poço de visita - PVI 10</v>
          </cell>
          <cell r="D1318" t="str">
            <v>und</v>
          </cell>
          <cell r="E1318" t="str">
            <v>2.021,44</v>
          </cell>
          <cell r="F1318" t="str">
            <v>539,72</v>
          </cell>
          <cell r="G1318" t="str">
            <v>2.561,16</v>
          </cell>
          <cell r="H1318">
            <v>0</v>
          </cell>
          <cell r="I1318">
            <v>2021.44</v>
          </cell>
          <cell r="J1318">
            <v>539.72</v>
          </cell>
          <cell r="K1318">
            <v>2561.16</v>
          </cell>
          <cell r="L1318">
            <v>0</v>
          </cell>
          <cell r="M1318">
            <v>539.72448000000009</v>
          </cell>
          <cell r="N1318">
            <v>2561.1644800000004</v>
          </cell>
        </row>
        <row r="1319">
          <cell r="B1319" t="str">
            <v>2 S 04 963 11</v>
          </cell>
          <cell r="C1319" t="str">
            <v>Poço de visita - PVI 11</v>
          </cell>
          <cell r="D1319" t="str">
            <v>und</v>
          </cell>
          <cell r="E1319" t="str">
            <v>2.418,14</v>
          </cell>
          <cell r="F1319" t="str">
            <v>645,64</v>
          </cell>
          <cell r="G1319" t="str">
            <v>3.063,79</v>
          </cell>
          <cell r="H1319">
            <v>0</v>
          </cell>
          <cell r="I1319">
            <v>2418.14</v>
          </cell>
          <cell r="J1319">
            <v>645.64</v>
          </cell>
          <cell r="K1319">
            <v>3063.79</v>
          </cell>
          <cell r="L1319">
            <v>0</v>
          </cell>
          <cell r="M1319">
            <v>645.64337999999998</v>
          </cell>
          <cell r="N1319">
            <v>3063.7833799999999</v>
          </cell>
        </row>
        <row r="1320">
          <cell r="B1320" t="str">
            <v>2 S 04 963 12</v>
          </cell>
          <cell r="C1320" t="str">
            <v>Poço de visita - PVI 12</v>
          </cell>
          <cell r="D1320" t="str">
            <v>und</v>
          </cell>
          <cell r="E1320" t="str">
            <v>2.952,59</v>
          </cell>
          <cell r="F1320" t="str">
            <v>788,34</v>
          </cell>
          <cell r="G1320" t="str">
            <v>3.740,93</v>
          </cell>
          <cell r="H1320">
            <v>0</v>
          </cell>
          <cell r="I1320">
            <v>2952.59</v>
          </cell>
          <cell r="J1320">
            <v>788.34</v>
          </cell>
          <cell r="K1320">
            <v>3740.93</v>
          </cell>
          <cell r="L1320">
            <v>0</v>
          </cell>
          <cell r="M1320">
            <v>788.34153000000003</v>
          </cell>
          <cell r="N1320">
            <v>3740.9315300000003</v>
          </cell>
        </row>
        <row r="1321">
          <cell r="B1321" t="str">
            <v>2 S 04 963 13</v>
          </cell>
          <cell r="C1321" t="str">
            <v>Poço de visita - PVI 13</v>
          </cell>
          <cell r="D1321" t="str">
            <v>und</v>
          </cell>
          <cell r="E1321" t="str">
            <v>1.871,69</v>
          </cell>
          <cell r="F1321" t="str">
            <v>499,74</v>
          </cell>
          <cell r="G1321" t="str">
            <v>2.371,43</v>
          </cell>
          <cell r="H1321">
            <v>0</v>
          </cell>
          <cell r="I1321">
            <v>1871.69</v>
          </cell>
          <cell r="J1321">
            <v>499.74</v>
          </cell>
          <cell r="K1321">
            <v>2371.4299999999998</v>
          </cell>
          <cell r="L1321">
            <v>0</v>
          </cell>
          <cell r="M1321">
            <v>499.74123000000003</v>
          </cell>
          <cell r="N1321">
            <v>2371.4312300000001</v>
          </cell>
        </row>
        <row r="1322">
          <cell r="B1322" t="str">
            <v>2 S 04 963 14</v>
          </cell>
          <cell r="C1322" t="str">
            <v>Poço de visita - PVI 14</v>
          </cell>
          <cell r="D1322" t="str">
            <v>und</v>
          </cell>
          <cell r="E1322" t="str">
            <v>1.749,32</v>
          </cell>
          <cell r="F1322" t="str">
            <v>467,07</v>
          </cell>
          <cell r="G1322" t="str">
            <v>2.216,39</v>
          </cell>
          <cell r="H1322">
            <v>0</v>
          </cell>
          <cell r="I1322">
            <v>1749.32</v>
          </cell>
          <cell r="J1322">
            <v>467.07</v>
          </cell>
          <cell r="K1322">
            <v>2216.39</v>
          </cell>
          <cell r="L1322">
            <v>0</v>
          </cell>
          <cell r="M1322">
            <v>467.06844000000001</v>
          </cell>
          <cell r="N1322">
            <v>2216.3884399999997</v>
          </cell>
        </row>
        <row r="1323">
          <cell r="B1323" t="str">
            <v>2 S 04 963 15</v>
          </cell>
          <cell r="C1323" t="str">
            <v>Poço de visita - PVI 15</v>
          </cell>
          <cell r="D1323" t="str">
            <v>und</v>
          </cell>
          <cell r="E1323" t="str">
            <v>2.019,15</v>
          </cell>
          <cell r="F1323" t="str">
            <v>539,11</v>
          </cell>
          <cell r="G1323" t="str">
            <v>2.558,27</v>
          </cell>
          <cell r="H1323">
            <v>0</v>
          </cell>
          <cell r="I1323">
            <v>2019.15</v>
          </cell>
          <cell r="J1323">
            <v>539.11</v>
          </cell>
          <cell r="K1323">
            <v>2558.27</v>
          </cell>
          <cell r="L1323">
            <v>0</v>
          </cell>
          <cell r="M1323">
            <v>539.11305000000004</v>
          </cell>
          <cell r="N1323">
            <v>2558.26305</v>
          </cell>
        </row>
        <row r="1324">
          <cell r="B1324" t="str">
            <v>2 S 04 963 16</v>
          </cell>
          <cell r="C1324" t="str">
            <v>Poço de visita - PVI 16</v>
          </cell>
          <cell r="D1324" t="str">
            <v>und</v>
          </cell>
          <cell r="E1324" t="str">
            <v>2.346,65</v>
          </cell>
          <cell r="F1324" t="str">
            <v>626,56</v>
          </cell>
          <cell r="G1324" t="str">
            <v>2.973,20</v>
          </cell>
          <cell r="H1324">
            <v>0</v>
          </cell>
          <cell r="I1324">
            <v>2346.65</v>
          </cell>
          <cell r="J1324">
            <v>626.55999999999995</v>
          </cell>
          <cell r="K1324">
            <v>2973.2</v>
          </cell>
          <cell r="L1324">
            <v>0</v>
          </cell>
          <cell r="M1324">
            <v>626.55555000000004</v>
          </cell>
          <cell r="N1324">
            <v>2973.2055500000001</v>
          </cell>
        </row>
        <row r="1325">
          <cell r="B1325" t="str">
            <v>2 S 04 963 17</v>
          </cell>
          <cell r="C1325" t="str">
            <v>Poço de visita - PVI 17</v>
          </cell>
          <cell r="D1325" t="str">
            <v>und</v>
          </cell>
          <cell r="E1325" t="str">
            <v>2.695,57</v>
          </cell>
          <cell r="F1325" t="str">
            <v>719,72</v>
          </cell>
          <cell r="G1325" t="str">
            <v>3.415,28</v>
          </cell>
          <cell r="H1325">
            <v>0</v>
          </cell>
          <cell r="I1325">
            <v>2695.57</v>
          </cell>
          <cell r="J1325">
            <v>719.72</v>
          </cell>
          <cell r="K1325">
            <v>3415.28</v>
          </cell>
          <cell r="L1325">
            <v>0</v>
          </cell>
          <cell r="M1325">
            <v>719.71719000000007</v>
          </cell>
          <cell r="N1325">
            <v>3415.28719</v>
          </cell>
        </row>
        <row r="1326">
          <cell r="B1326" t="str">
            <v>2 S 04 963 18</v>
          </cell>
          <cell r="C1326" t="str">
            <v>Poço de visita - PVI 18</v>
          </cell>
          <cell r="D1326" t="str">
            <v>und</v>
          </cell>
          <cell r="E1326" t="str">
            <v>3.256,43</v>
          </cell>
          <cell r="F1326" t="str">
            <v>869,47</v>
          </cell>
          <cell r="G1326" t="str">
            <v>4.125,89</v>
          </cell>
          <cell r="H1326">
            <v>0</v>
          </cell>
          <cell r="I1326">
            <v>3256.43</v>
          </cell>
          <cell r="J1326">
            <v>869.47</v>
          </cell>
          <cell r="K1326">
            <v>4125.8900000000003</v>
          </cell>
          <cell r="L1326">
            <v>0</v>
          </cell>
          <cell r="M1326">
            <v>869.46681000000001</v>
          </cell>
          <cell r="N1326">
            <v>4125.8968100000002</v>
          </cell>
        </row>
        <row r="1327">
          <cell r="B1327" t="str">
            <v>2 S 04 963 31</v>
          </cell>
          <cell r="C1327" t="str">
            <v>Chaminé dos poços de visita - CPV 01</v>
          </cell>
          <cell r="D1327" t="str">
            <v>und</v>
          </cell>
          <cell r="E1327" t="str">
            <v>878,44</v>
          </cell>
          <cell r="F1327" t="str">
            <v>234,54</v>
          </cell>
          <cell r="G1327" t="str">
            <v>1.112,98</v>
          </cell>
          <cell r="H1327">
            <v>0</v>
          </cell>
          <cell r="I1327">
            <v>878.44</v>
          </cell>
          <cell r="J1327">
            <v>234.54</v>
          </cell>
          <cell r="K1327">
            <v>1112.98</v>
          </cell>
          <cell r="L1327">
            <v>0</v>
          </cell>
          <cell r="M1327">
            <v>234.54348000000002</v>
          </cell>
          <cell r="N1327">
            <v>1112.9834800000001</v>
          </cell>
        </row>
        <row r="1328">
          <cell r="B1328" t="str">
            <v>2 S 04 963 32</v>
          </cell>
          <cell r="C1328" t="str">
            <v>Chaminé dos poços de visita - CPV 02</v>
          </cell>
          <cell r="D1328" t="str">
            <v>und</v>
          </cell>
          <cell r="E1328" t="str">
            <v>1.021,85</v>
          </cell>
          <cell r="F1328" t="str">
            <v>272,84</v>
          </cell>
          <cell r="G1328" t="str">
            <v>1.294,69</v>
          </cell>
          <cell r="H1328">
            <v>0</v>
          </cell>
          <cell r="I1328">
            <v>1021.85</v>
          </cell>
          <cell r="J1328">
            <v>272.83999999999997</v>
          </cell>
          <cell r="K1328">
            <v>1294.69</v>
          </cell>
          <cell r="L1328">
            <v>0</v>
          </cell>
          <cell r="M1328">
            <v>272.83395000000002</v>
          </cell>
          <cell r="N1328">
            <v>1294.6839500000001</v>
          </cell>
        </row>
        <row r="1329">
          <cell r="B1329" t="str">
            <v>2 S 04 963 33</v>
          </cell>
          <cell r="C1329" t="str">
            <v>Chaminé dos poços de visita - CPV 03</v>
          </cell>
          <cell r="D1329" t="str">
            <v>und</v>
          </cell>
          <cell r="E1329" t="str">
            <v>1.159,93</v>
          </cell>
          <cell r="F1329" t="str">
            <v>309,70</v>
          </cell>
          <cell r="G1329" t="str">
            <v>1.469,63</v>
          </cell>
          <cell r="H1329">
            <v>0</v>
          </cell>
          <cell r="I1329">
            <v>1159.93</v>
          </cell>
          <cell r="J1329">
            <v>309.7</v>
          </cell>
          <cell r="K1329">
            <v>1469.63</v>
          </cell>
          <cell r="L1329">
            <v>0</v>
          </cell>
          <cell r="M1329">
            <v>309.70131000000003</v>
          </cell>
          <cell r="N1329">
            <v>1469.6313100000002</v>
          </cell>
        </row>
        <row r="1330">
          <cell r="B1330" t="str">
            <v>2 S 04 963 34</v>
          </cell>
          <cell r="C1330" t="str">
            <v>Chaminé dos poços de visita - CPV 04</v>
          </cell>
          <cell r="D1330" t="str">
            <v>und</v>
          </cell>
          <cell r="E1330" t="str">
            <v>1.304,38</v>
          </cell>
          <cell r="F1330" t="str">
            <v>348,27</v>
          </cell>
          <cell r="G1330" t="str">
            <v>1.652,64</v>
          </cell>
          <cell r="H1330">
            <v>0</v>
          </cell>
          <cell r="I1330">
            <v>1304.3800000000001</v>
          </cell>
          <cell r="J1330">
            <v>348.27</v>
          </cell>
          <cell r="K1330">
            <v>1652.64</v>
          </cell>
          <cell r="L1330">
            <v>0</v>
          </cell>
          <cell r="M1330">
            <v>348.26946000000004</v>
          </cell>
          <cell r="N1330">
            <v>1652.6494600000001</v>
          </cell>
        </row>
        <row r="1331">
          <cell r="B1331" t="str">
            <v>2 S 04 963 35</v>
          </cell>
          <cell r="C1331" t="str">
            <v>Chaminé dos poços de visita - CPV 05</v>
          </cell>
          <cell r="D1331" t="str">
            <v>und</v>
          </cell>
          <cell r="E1331" t="str">
            <v>912,00</v>
          </cell>
          <cell r="F1331" t="str">
            <v>243,50</v>
          </cell>
          <cell r="G1331" t="str">
            <v>1.155,50</v>
          </cell>
          <cell r="H1331">
            <v>0</v>
          </cell>
          <cell r="I1331">
            <v>912</v>
          </cell>
          <cell r="J1331">
            <v>243.5</v>
          </cell>
          <cell r="K1331">
            <v>1155.5</v>
          </cell>
          <cell r="L1331">
            <v>0</v>
          </cell>
          <cell r="M1331">
            <v>243.50400000000002</v>
          </cell>
          <cell r="N1331">
            <v>1155.5039999999999</v>
          </cell>
        </row>
        <row r="1332">
          <cell r="B1332" t="str">
            <v>2 S 04 963 36</v>
          </cell>
          <cell r="C1332" t="str">
            <v>Chaminé dos poços de visita - CPV 06</v>
          </cell>
          <cell r="D1332" t="str">
            <v>und</v>
          </cell>
          <cell r="E1332" t="str">
            <v>1.585,87</v>
          </cell>
          <cell r="F1332" t="str">
            <v>423,43</v>
          </cell>
          <cell r="G1332" t="str">
            <v>2.009,30</v>
          </cell>
          <cell r="H1332">
            <v>0</v>
          </cell>
          <cell r="I1332">
            <v>1585.87</v>
          </cell>
          <cell r="J1332">
            <v>423.43</v>
          </cell>
          <cell r="K1332">
            <v>2009.3</v>
          </cell>
          <cell r="L1332">
            <v>0</v>
          </cell>
          <cell r="M1332">
            <v>423.42728999999997</v>
          </cell>
          <cell r="N1332">
            <v>2009.29729</v>
          </cell>
        </row>
        <row r="1333">
          <cell r="B1333" t="str">
            <v>2 S 04 963 37</v>
          </cell>
          <cell r="C1333" t="str">
            <v>Chaminé dos poços de visita - CPV 07</v>
          </cell>
          <cell r="D1333" t="str">
            <v>und</v>
          </cell>
          <cell r="E1333" t="str">
            <v>1.724,97</v>
          </cell>
          <cell r="F1333" t="str">
            <v>460,57</v>
          </cell>
          <cell r="G1333" t="str">
            <v>2.185,54</v>
          </cell>
          <cell r="H1333">
            <v>0</v>
          </cell>
          <cell r="I1333">
            <v>1724.97</v>
          </cell>
          <cell r="J1333">
            <v>460.57</v>
          </cell>
          <cell r="K1333">
            <v>2185.54</v>
          </cell>
          <cell r="L1333">
            <v>0</v>
          </cell>
          <cell r="M1333">
            <v>460.56699000000003</v>
          </cell>
          <cell r="N1333">
            <v>2185.5369900000001</v>
          </cell>
        </row>
        <row r="1334">
          <cell r="B1334" t="str">
            <v>2 S 04 963 51</v>
          </cell>
          <cell r="C1334" t="str">
            <v>Poço de visita - PVI 01 AC/BC</v>
          </cell>
          <cell r="D1334" t="str">
            <v>und</v>
          </cell>
          <cell r="E1334" t="str">
            <v>1.433,01</v>
          </cell>
          <cell r="F1334" t="str">
            <v>382,61</v>
          </cell>
          <cell r="G1334" t="str">
            <v>1.815,62</v>
          </cell>
          <cell r="H1334">
            <v>0</v>
          </cell>
          <cell r="I1334">
            <v>1433.01</v>
          </cell>
          <cell r="J1334">
            <v>382.61</v>
          </cell>
          <cell r="K1334">
            <v>1815.62</v>
          </cell>
          <cell r="L1334">
            <v>0</v>
          </cell>
          <cell r="M1334">
            <v>382.61367000000001</v>
          </cell>
          <cell r="N1334">
            <v>1815.6236699999999</v>
          </cell>
        </row>
        <row r="1335">
          <cell r="B1335" t="str">
            <v>2 S 04 963 52</v>
          </cell>
          <cell r="C1335" t="str">
            <v>Poço de visita - PVI 02 AC/BC</v>
          </cell>
          <cell r="D1335" t="str">
            <v>und</v>
          </cell>
          <cell r="E1335" t="str">
            <v>1.393,89</v>
          </cell>
          <cell r="F1335" t="str">
            <v>372,17</v>
          </cell>
          <cell r="G1335" t="str">
            <v>1.766,06</v>
          </cell>
          <cell r="H1335">
            <v>0</v>
          </cell>
          <cell r="I1335">
            <v>1393.89</v>
          </cell>
          <cell r="J1335">
            <v>372.17</v>
          </cell>
          <cell r="K1335">
            <v>1766.06</v>
          </cell>
          <cell r="L1335">
            <v>0</v>
          </cell>
          <cell r="M1335">
            <v>372.16863000000006</v>
          </cell>
          <cell r="N1335">
            <v>1766.0586300000002</v>
          </cell>
        </row>
        <row r="1336">
          <cell r="B1336" t="str">
            <v>2 S 04 963 53</v>
          </cell>
          <cell r="C1336" t="str">
            <v>Poço de visita - PVI 03 AC/BC</v>
          </cell>
          <cell r="D1336" t="str">
            <v>und</v>
          </cell>
          <cell r="E1336" t="str">
            <v>1.643,63</v>
          </cell>
          <cell r="F1336" t="str">
            <v>438,85</v>
          </cell>
          <cell r="G1336" t="str">
            <v>2.082,48</v>
          </cell>
          <cell r="H1336">
            <v>0</v>
          </cell>
          <cell r="I1336">
            <v>1643.63</v>
          </cell>
          <cell r="J1336">
            <v>438.85</v>
          </cell>
          <cell r="K1336">
            <v>2082.48</v>
          </cell>
          <cell r="L1336">
            <v>0</v>
          </cell>
          <cell r="M1336">
            <v>438.84921000000003</v>
          </cell>
          <cell r="N1336">
            <v>2082.47921</v>
          </cell>
        </row>
        <row r="1337">
          <cell r="B1337" t="str">
            <v>2 S 04 963 54</v>
          </cell>
          <cell r="C1337" t="str">
            <v>Poço de visita - PVI 04 AC/BC</v>
          </cell>
          <cell r="D1337" t="str">
            <v>und</v>
          </cell>
          <cell r="E1337" t="str">
            <v>1.968,83</v>
          </cell>
          <cell r="F1337" t="str">
            <v>525,68</v>
          </cell>
          <cell r="G1337" t="str">
            <v>2.494,51</v>
          </cell>
          <cell r="H1337">
            <v>0</v>
          </cell>
          <cell r="I1337">
            <v>1968.83</v>
          </cell>
          <cell r="J1337">
            <v>525.67999999999995</v>
          </cell>
          <cell r="K1337">
            <v>2494.5100000000002</v>
          </cell>
          <cell r="L1337">
            <v>0</v>
          </cell>
          <cell r="M1337">
            <v>525.67760999999996</v>
          </cell>
          <cell r="N1337">
            <v>2494.5076099999997</v>
          </cell>
        </row>
        <row r="1338">
          <cell r="B1338" t="str">
            <v>2 S 04 963 55</v>
          </cell>
          <cell r="C1338" t="str">
            <v>Poço de visita - PVI 05 AC/BC</v>
          </cell>
          <cell r="D1338" t="str">
            <v>und</v>
          </cell>
          <cell r="E1338" t="str">
            <v>2.309,79</v>
          </cell>
          <cell r="F1338" t="str">
            <v>616,71</v>
          </cell>
          <cell r="G1338" t="str">
            <v>2.926,50</v>
          </cell>
          <cell r="H1338">
            <v>0</v>
          </cell>
          <cell r="I1338">
            <v>2309.79</v>
          </cell>
          <cell r="J1338">
            <v>616.71</v>
          </cell>
          <cell r="K1338">
            <v>2926.5</v>
          </cell>
          <cell r="L1338">
            <v>0</v>
          </cell>
          <cell r="M1338">
            <v>616.71393</v>
          </cell>
          <cell r="N1338">
            <v>2926.5039299999999</v>
          </cell>
        </row>
        <row r="1339">
          <cell r="B1339" t="str">
            <v>2 S 04 963 56</v>
          </cell>
          <cell r="C1339" t="str">
            <v>Poço de visita - PVI 06 AC/BC</v>
          </cell>
          <cell r="D1339" t="str">
            <v>und</v>
          </cell>
          <cell r="E1339" t="str">
            <v>2.849,88</v>
          </cell>
          <cell r="F1339" t="str">
            <v>760,92</v>
          </cell>
          <cell r="G1339" t="str">
            <v>3.610,79</v>
          </cell>
          <cell r="H1339">
            <v>0</v>
          </cell>
          <cell r="I1339">
            <v>2849.88</v>
          </cell>
          <cell r="J1339">
            <v>760.92</v>
          </cell>
          <cell r="K1339">
            <v>3610.79</v>
          </cell>
          <cell r="L1339">
            <v>0</v>
          </cell>
          <cell r="M1339">
            <v>760.91796000000011</v>
          </cell>
          <cell r="N1339">
            <v>3610.7979600000003</v>
          </cell>
        </row>
        <row r="1340">
          <cell r="B1340" t="str">
            <v>2 S 04 963 57</v>
          </cell>
          <cell r="C1340" t="str">
            <v>Poço de visita - PVI 07 AC/BC</v>
          </cell>
          <cell r="D1340" t="str">
            <v>und</v>
          </cell>
          <cell r="E1340" t="str">
            <v>1.653,70</v>
          </cell>
          <cell r="F1340" t="str">
            <v>441,54</v>
          </cell>
          <cell r="G1340" t="str">
            <v>2.095,24</v>
          </cell>
          <cell r="H1340">
            <v>0</v>
          </cell>
          <cell r="I1340">
            <v>1653.7</v>
          </cell>
          <cell r="J1340">
            <v>441.54</v>
          </cell>
          <cell r="K1340">
            <v>2095.2399999999998</v>
          </cell>
          <cell r="L1340">
            <v>0</v>
          </cell>
          <cell r="M1340">
            <v>441.53790000000004</v>
          </cell>
          <cell r="N1340">
            <v>2095.2379000000001</v>
          </cell>
        </row>
        <row r="1341">
          <cell r="B1341" t="str">
            <v>2 S 04 963 58</v>
          </cell>
          <cell r="C1341" t="str">
            <v>Poço de visita - PVI 08 AC/BC</v>
          </cell>
          <cell r="D1341" t="str">
            <v>und</v>
          </cell>
          <cell r="E1341" t="str">
            <v>1.624,85</v>
          </cell>
          <cell r="F1341" t="str">
            <v>433,83</v>
          </cell>
          <cell r="G1341" t="str">
            <v>2.058,68</v>
          </cell>
          <cell r="H1341">
            <v>0</v>
          </cell>
          <cell r="I1341">
            <v>1624.85</v>
          </cell>
          <cell r="J1341">
            <v>433.83</v>
          </cell>
          <cell r="K1341">
            <v>2058.6799999999998</v>
          </cell>
          <cell r="L1341">
            <v>0</v>
          </cell>
          <cell r="M1341">
            <v>433.83494999999999</v>
          </cell>
          <cell r="N1341">
            <v>2058.6849499999998</v>
          </cell>
        </row>
        <row r="1342">
          <cell r="B1342" t="str">
            <v>2 S 04 963 59</v>
          </cell>
          <cell r="C1342" t="str">
            <v>Poço de visita - PVI 09 AC/BC</v>
          </cell>
          <cell r="D1342" t="str">
            <v>und</v>
          </cell>
          <cell r="E1342" t="str">
            <v>1.895,38</v>
          </cell>
          <cell r="F1342" t="str">
            <v>506,07</v>
          </cell>
          <cell r="G1342" t="str">
            <v>2.401,44</v>
          </cell>
          <cell r="H1342">
            <v>0</v>
          </cell>
          <cell r="I1342">
            <v>1895.38</v>
          </cell>
          <cell r="J1342">
            <v>506.07</v>
          </cell>
          <cell r="K1342">
            <v>2401.44</v>
          </cell>
          <cell r="L1342">
            <v>0</v>
          </cell>
          <cell r="M1342">
            <v>506.06646000000006</v>
          </cell>
          <cell r="N1342">
            <v>2401.4464600000001</v>
          </cell>
        </row>
        <row r="1343">
          <cell r="B1343" t="str">
            <v>2 S 04 963 60</v>
          </cell>
          <cell r="C1343" t="str">
            <v>Poço de visita - PVI 10 AC/BC</v>
          </cell>
          <cell r="D1343" t="str">
            <v>und</v>
          </cell>
          <cell r="E1343" t="str">
            <v>2.170,74</v>
          </cell>
          <cell r="F1343" t="str">
            <v>579,59</v>
          </cell>
          <cell r="G1343" t="str">
            <v>2.750,33</v>
          </cell>
          <cell r="H1343">
            <v>0</v>
          </cell>
          <cell r="I1343">
            <v>2170.7399999999998</v>
          </cell>
          <cell r="J1343">
            <v>579.59</v>
          </cell>
          <cell r="K1343">
            <v>2750.33</v>
          </cell>
          <cell r="L1343">
            <v>0</v>
          </cell>
          <cell r="M1343">
            <v>579.58758</v>
          </cell>
          <cell r="N1343">
            <v>2750.3275799999997</v>
          </cell>
        </row>
        <row r="1344">
          <cell r="B1344" t="str">
            <v>2 S 04 963 61</v>
          </cell>
          <cell r="C1344" t="str">
            <v>Poço de visita - PVI 11 AC/BC</v>
          </cell>
          <cell r="D1344" t="str">
            <v>und</v>
          </cell>
          <cell r="E1344" t="str">
            <v>2.590,05</v>
          </cell>
          <cell r="F1344" t="str">
            <v>691,54</v>
          </cell>
          <cell r="G1344" t="str">
            <v>3.281,60</v>
          </cell>
          <cell r="H1344">
            <v>0</v>
          </cell>
          <cell r="I1344">
            <v>2590.0500000000002</v>
          </cell>
          <cell r="J1344">
            <v>691.54</v>
          </cell>
          <cell r="K1344">
            <v>3281.6</v>
          </cell>
          <cell r="L1344">
            <v>0</v>
          </cell>
          <cell r="M1344">
            <v>691.54335000000003</v>
          </cell>
          <cell r="N1344">
            <v>3281.5933500000001</v>
          </cell>
        </row>
        <row r="1345">
          <cell r="B1345" t="str">
            <v>2 S 04 963 62</v>
          </cell>
          <cell r="C1345" t="str">
            <v>Poço de visita - PVI 12 AC/BC</v>
          </cell>
          <cell r="D1345" t="str">
            <v>und</v>
          </cell>
          <cell r="E1345" t="str">
            <v>3.158,67</v>
          </cell>
          <cell r="F1345" t="str">
            <v>843,36</v>
          </cell>
          <cell r="G1345" t="str">
            <v>4.002,03</v>
          </cell>
          <cell r="H1345">
            <v>0</v>
          </cell>
          <cell r="I1345">
            <v>3158.67</v>
          </cell>
          <cell r="J1345">
            <v>843.36</v>
          </cell>
          <cell r="K1345">
            <v>4002.03</v>
          </cell>
          <cell r="L1345">
            <v>0</v>
          </cell>
          <cell r="M1345">
            <v>843.36489000000006</v>
          </cell>
          <cell r="N1345">
            <v>4002.0348899999999</v>
          </cell>
        </row>
        <row r="1346">
          <cell r="B1346" t="str">
            <v>2 S 04 963 63</v>
          </cell>
          <cell r="C1346" t="str">
            <v>Poço de visita - PVI 13 AC/BC</v>
          </cell>
          <cell r="D1346" t="str">
            <v>und</v>
          </cell>
          <cell r="E1346" t="str">
            <v>1.995,76</v>
          </cell>
          <cell r="F1346" t="str">
            <v>532,87</v>
          </cell>
          <cell r="G1346" t="str">
            <v>2.528,62</v>
          </cell>
          <cell r="H1346">
            <v>0</v>
          </cell>
          <cell r="I1346">
            <v>1995.76</v>
          </cell>
          <cell r="J1346">
            <v>532.87</v>
          </cell>
          <cell r="K1346">
            <v>2528.62</v>
          </cell>
          <cell r="L1346">
            <v>0</v>
          </cell>
          <cell r="M1346">
            <v>532.86792000000003</v>
          </cell>
          <cell r="N1346">
            <v>2528.6279199999999</v>
          </cell>
        </row>
        <row r="1347">
          <cell r="B1347" t="str">
            <v>2 S 04 963 64</v>
          </cell>
          <cell r="C1347" t="str">
            <v>Poço de visita - PVI 14 AC/BC</v>
          </cell>
          <cell r="D1347" t="str">
            <v>und</v>
          </cell>
          <cell r="E1347" t="str">
            <v>1.870,23</v>
          </cell>
          <cell r="F1347" t="str">
            <v>499,35</v>
          </cell>
          <cell r="G1347" t="str">
            <v>2.369,59</v>
          </cell>
          <cell r="H1347">
            <v>0</v>
          </cell>
          <cell r="I1347">
            <v>1870.23</v>
          </cell>
          <cell r="J1347">
            <v>499.35</v>
          </cell>
          <cell r="K1347">
            <v>2369.59</v>
          </cell>
          <cell r="L1347">
            <v>0</v>
          </cell>
          <cell r="M1347">
            <v>499.35141000000004</v>
          </cell>
          <cell r="N1347">
            <v>2369.5814100000002</v>
          </cell>
        </row>
        <row r="1348">
          <cell r="B1348" t="str">
            <v>2 S 04 963 65</v>
          </cell>
          <cell r="C1348" t="str">
            <v>Poço de visita - PVI 15 AC/BC</v>
          </cell>
          <cell r="D1348" t="str">
            <v>und</v>
          </cell>
          <cell r="E1348" t="str">
            <v>2.166,35</v>
          </cell>
          <cell r="F1348" t="str">
            <v>578,42</v>
          </cell>
          <cell r="G1348" t="str">
            <v>2.744,77</v>
          </cell>
          <cell r="H1348">
            <v>0</v>
          </cell>
          <cell r="I1348">
            <v>2166.35</v>
          </cell>
          <cell r="J1348">
            <v>578.41999999999996</v>
          </cell>
          <cell r="K1348">
            <v>2744.77</v>
          </cell>
          <cell r="L1348">
            <v>0</v>
          </cell>
          <cell r="M1348">
            <v>578.41544999999996</v>
          </cell>
          <cell r="N1348">
            <v>2744.7654499999999</v>
          </cell>
        </row>
        <row r="1349">
          <cell r="B1349" t="str">
            <v>2 S 04 963 66</v>
          </cell>
          <cell r="C1349" t="str">
            <v>Poço de visita - PVI 16 AC/BC</v>
          </cell>
          <cell r="D1349" t="str">
            <v>und</v>
          </cell>
          <cell r="E1349" t="str">
            <v>2.516,98</v>
          </cell>
          <cell r="F1349" t="str">
            <v>672,03</v>
          </cell>
          <cell r="G1349" t="str">
            <v>3.189,01</v>
          </cell>
          <cell r="H1349">
            <v>0</v>
          </cell>
          <cell r="I1349">
            <v>2516.98</v>
          </cell>
          <cell r="J1349">
            <v>672.03</v>
          </cell>
          <cell r="K1349">
            <v>3189.01</v>
          </cell>
          <cell r="L1349">
            <v>0</v>
          </cell>
          <cell r="M1349">
            <v>672.03366000000005</v>
          </cell>
          <cell r="N1349">
            <v>3189.0136600000001</v>
          </cell>
        </row>
        <row r="1350">
          <cell r="B1350" t="str">
            <v>2 S 04 963 67</v>
          </cell>
          <cell r="C1350" t="str">
            <v>Poço de visita - PVI 17 AC/BC</v>
          </cell>
          <cell r="D1350" t="str">
            <v>und</v>
          </cell>
          <cell r="E1350" t="str">
            <v>2.889,55</v>
          </cell>
          <cell r="F1350" t="str">
            <v>771,51</v>
          </cell>
          <cell r="G1350" t="str">
            <v>3.661,07</v>
          </cell>
          <cell r="H1350">
            <v>0</v>
          </cell>
          <cell r="I1350">
            <v>2889.55</v>
          </cell>
          <cell r="J1350">
            <v>771.51</v>
          </cell>
          <cell r="K1350">
            <v>3661.07</v>
          </cell>
          <cell r="L1350">
            <v>0</v>
          </cell>
          <cell r="M1350">
            <v>771.50985000000014</v>
          </cell>
          <cell r="N1350">
            <v>3661.0598500000006</v>
          </cell>
        </row>
        <row r="1351">
          <cell r="B1351" t="str">
            <v>2 S 04 963 68</v>
          </cell>
          <cell r="C1351" t="str">
            <v>Poço de visita - PVI 18 AC/BC</v>
          </cell>
          <cell r="D1351" t="str">
            <v>und</v>
          </cell>
          <cell r="E1351" t="str">
            <v>3.486,69</v>
          </cell>
          <cell r="F1351" t="str">
            <v>930,95</v>
          </cell>
          <cell r="G1351" t="str">
            <v>4.417,64</v>
          </cell>
          <cell r="H1351">
            <v>0</v>
          </cell>
          <cell r="I1351">
            <v>3486.69</v>
          </cell>
          <cell r="J1351">
            <v>930.95</v>
          </cell>
          <cell r="K1351">
            <v>4417.6400000000003</v>
          </cell>
          <cell r="L1351">
            <v>0</v>
          </cell>
          <cell r="M1351">
            <v>930.94623000000001</v>
          </cell>
          <cell r="N1351">
            <v>4417.6362300000001</v>
          </cell>
        </row>
        <row r="1352">
          <cell r="B1352" t="str">
            <v>2 S 04 963 81</v>
          </cell>
          <cell r="C1352" t="str">
            <v>Chaminé dos poços de visita - CPV 01 AC/BC</v>
          </cell>
          <cell r="D1352" t="str">
            <v>und</v>
          </cell>
          <cell r="E1352" t="str">
            <v>899,67</v>
          </cell>
          <cell r="F1352" t="str">
            <v>240,21</v>
          </cell>
          <cell r="G1352" t="str">
            <v>1.139,89</v>
          </cell>
          <cell r="H1352">
            <v>0</v>
          </cell>
          <cell r="I1352">
            <v>899.67</v>
          </cell>
          <cell r="J1352">
            <v>240.21</v>
          </cell>
          <cell r="K1352">
            <v>1139.8900000000001</v>
          </cell>
          <cell r="L1352">
            <v>0</v>
          </cell>
          <cell r="M1352">
            <v>240.21189000000001</v>
          </cell>
          <cell r="N1352">
            <v>1139.8818899999999</v>
          </cell>
        </row>
        <row r="1353">
          <cell r="B1353" t="str">
            <v>2 S 04 963 82</v>
          </cell>
          <cell r="C1353" t="str">
            <v>Chaminé dos poços de visita - CPV 02 AC/BC</v>
          </cell>
          <cell r="D1353" t="str">
            <v>und</v>
          </cell>
          <cell r="E1353" t="str">
            <v>1.048,09</v>
          </cell>
          <cell r="F1353" t="str">
            <v>279,84</v>
          </cell>
          <cell r="G1353" t="str">
            <v>1.327,94</v>
          </cell>
          <cell r="H1353">
            <v>0</v>
          </cell>
          <cell r="I1353">
            <v>1048.0899999999999</v>
          </cell>
          <cell r="J1353">
            <v>279.83999999999997</v>
          </cell>
          <cell r="K1353">
            <v>1327.94</v>
          </cell>
          <cell r="L1353">
            <v>0</v>
          </cell>
          <cell r="M1353">
            <v>279.84003000000001</v>
          </cell>
          <cell r="N1353">
            <v>1327.93003</v>
          </cell>
        </row>
        <row r="1354">
          <cell r="B1354" t="str">
            <v>2 S 04 963 83</v>
          </cell>
          <cell r="C1354" t="str">
            <v>Chaminé dos poços de visita - CPV 03 AC/BC</v>
          </cell>
          <cell r="D1354" t="str">
            <v>und</v>
          </cell>
          <cell r="E1354" t="str">
            <v>1.190,54</v>
          </cell>
          <cell r="F1354" t="str">
            <v>317,87</v>
          </cell>
          <cell r="G1354" t="str">
            <v>1.508,41</v>
          </cell>
          <cell r="H1354">
            <v>0</v>
          </cell>
          <cell r="I1354">
            <v>1190.54</v>
          </cell>
          <cell r="J1354">
            <v>317.87</v>
          </cell>
          <cell r="K1354">
            <v>1508.41</v>
          </cell>
          <cell r="L1354">
            <v>0</v>
          </cell>
          <cell r="M1354">
            <v>317.87418000000002</v>
          </cell>
          <cell r="N1354">
            <v>1508.41418</v>
          </cell>
        </row>
        <row r="1355">
          <cell r="B1355" t="str">
            <v>2 S 04 963 84</v>
          </cell>
          <cell r="C1355" t="str">
            <v>Chaminé dos poços de visita - CPV 04 AC/BC</v>
          </cell>
          <cell r="D1355" t="str">
            <v>und</v>
          </cell>
          <cell r="E1355" t="str">
            <v>1.339,98</v>
          </cell>
          <cell r="F1355" t="str">
            <v>357,77</v>
          </cell>
          <cell r="G1355" t="str">
            <v>1.697,75</v>
          </cell>
          <cell r="H1355">
            <v>0</v>
          </cell>
          <cell r="I1355">
            <v>1339.98</v>
          </cell>
          <cell r="J1355">
            <v>357.77</v>
          </cell>
          <cell r="K1355">
            <v>1697.75</v>
          </cell>
          <cell r="L1355">
            <v>0</v>
          </cell>
          <cell r="M1355">
            <v>357.77466000000004</v>
          </cell>
          <cell r="N1355">
            <v>1697.7546600000001</v>
          </cell>
        </row>
        <row r="1356">
          <cell r="B1356" t="str">
            <v>2 S 04 963 85</v>
          </cell>
          <cell r="C1356" t="str">
            <v>Chaminé dos poços de visita - CPV 05 AC/BC</v>
          </cell>
          <cell r="D1356" t="str">
            <v>und</v>
          </cell>
          <cell r="E1356" t="str">
            <v>934,78</v>
          </cell>
          <cell r="F1356" t="str">
            <v>249,59</v>
          </cell>
          <cell r="G1356" t="str">
            <v>1.184,36</v>
          </cell>
          <cell r="H1356">
            <v>0</v>
          </cell>
          <cell r="I1356">
            <v>934.78</v>
          </cell>
          <cell r="J1356">
            <v>249.59</v>
          </cell>
          <cell r="K1356">
            <v>1184.3599999999999</v>
          </cell>
          <cell r="L1356">
            <v>0</v>
          </cell>
          <cell r="M1356">
            <v>249.58626000000001</v>
          </cell>
          <cell r="N1356">
            <v>1184.36626</v>
          </cell>
        </row>
        <row r="1357">
          <cell r="B1357" t="str">
            <v>2 S 04 963 86</v>
          </cell>
          <cell r="C1357" t="str">
            <v>Chaminé dos poços de visita - CPV 06 AC/BC</v>
          </cell>
          <cell r="D1357" t="str">
            <v>und</v>
          </cell>
          <cell r="E1357" t="str">
            <v>1.630,84</v>
          </cell>
          <cell r="F1357" t="str">
            <v>435,43</v>
          </cell>
          <cell r="G1357" t="str">
            <v>2.066,28</v>
          </cell>
          <cell r="H1357">
            <v>0</v>
          </cell>
          <cell r="I1357">
            <v>1630.84</v>
          </cell>
          <cell r="J1357">
            <v>435.43</v>
          </cell>
          <cell r="K1357">
            <v>2066.2800000000002</v>
          </cell>
          <cell r="L1357">
            <v>0</v>
          </cell>
          <cell r="M1357">
            <v>435.43428</v>
          </cell>
          <cell r="N1357">
            <v>2066.2742800000001</v>
          </cell>
        </row>
        <row r="1358">
          <cell r="B1358" t="str">
            <v>2 S 04 963 87</v>
          </cell>
          <cell r="C1358" t="str">
            <v>Chaminé dos poços de visita - CPV 07 AC/BC</v>
          </cell>
          <cell r="D1358" t="str">
            <v>und</v>
          </cell>
          <cell r="E1358" t="str">
            <v>1.774,31</v>
          </cell>
          <cell r="F1358" t="str">
            <v>473,74</v>
          </cell>
          <cell r="G1358" t="str">
            <v>2.248,05</v>
          </cell>
          <cell r="H1358">
            <v>0</v>
          </cell>
          <cell r="I1358">
            <v>1774.31</v>
          </cell>
          <cell r="J1358">
            <v>473.74</v>
          </cell>
          <cell r="K1358">
            <v>2248.0500000000002</v>
          </cell>
          <cell r="L1358">
            <v>0</v>
          </cell>
          <cell r="M1358">
            <v>473.74077</v>
          </cell>
          <cell r="N1358">
            <v>2248.0507699999998</v>
          </cell>
        </row>
        <row r="1359">
          <cell r="B1359" t="str">
            <v>2 S 04 964 01</v>
          </cell>
          <cell r="C1359" t="str">
            <v>Tubulação de drenagem urbana - D=0,40 m s/ berço</v>
          </cell>
          <cell r="D1359" t="str">
            <v>m</v>
          </cell>
          <cell r="E1359" t="str">
            <v>131,98</v>
          </cell>
          <cell r="F1359" t="str">
            <v>35,24</v>
          </cell>
          <cell r="G1359" t="str">
            <v>167,22</v>
          </cell>
          <cell r="H1359">
            <v>0</v>
          </cell>
          <cell r="I1359">
            <v>131.97999999999999</v>
          </cell>
          <cell r="J1359">
            <v>35.24</v>
          </cell>
          <cell r="K1359">
            <v>167.22</v>
          </cell>
          <cell r="L1359">
            <v>0</v>
          </cell>
          <cell r="M1359">
            <v>35.238659999999996</v>
          </cell>
          <cell r="N1359">
            <v>167.21866</v>
          </cell>
        </row>
        <row r="1360">
          <cell r="B1360" t="str">
            <v>2 S 04 964 02</v>
          </cell>
          <cell r="C1360" t="str">
            <v>Tubulação de drenagem urbana - D=0,60 m s/ berço</v>
          </cell>
          <cell r="D1360" t="str">
            <v>m</v>
          </cell>
          <cell r="E1360" t="str">
            <v>260,57</v>
          </cell>
          <cell r="F1360" t="str">
            <v>69,57</v>
          </cell>
          <cell r="G1360" t="str">
            <v>330,14</v>
          </cell>
          <cell r="H1360">
            <v>0</v>
          </cell>
          <cell r="I1360">
            <v>260.57</v>
          </cell>
          <cell r="J1360">
            <v>69.569999999999993</v>
          </cell>
          <cell r="K1360">
            <v>330.14</v>
          </cell>
          <cell r="L1360">
            <v>0</v>
          </cell>
          <cell r="M1360">
            <v>69.572190000000006</v>
          </cell>
          <cell r="N1360">
            <v>330.14219000000003</v>
          </cell>
        </row>
        <row r="1361">
          <cell r="B1361" t="str">
            <v>2 S 04 964 03</v>
          </cell>
          <cell r="C1361" t="str">
            <v>Tubulação de drenagem urbana - D=0,80 m s/ berço</v>
          </cell>
          <cell r="D1361" t="str">
            <v>m</v>
          </cell>
          <cell r="E1361" t="str">
            <v>345,66</v>
          </cell>
          <cell r="F1361" t="str">
            <v>92,29</v>
          </cell>
          <cell r="G1361" t="str">
            <v>437,95</v>
          </cell>
          <cell r="H1361">
            <v>0</v>
          </cell>
          <cell r="I1361">
            <v>345.66</v>
          </cell>
          <cell r="J1361">
            <v>92.29</v>
          </cell>
          <cell r="K1361">
            <v>437.95</v>
          </cell>
          <cell r="L1361">
            <v>0</v>
          </cell>
          <cell r="M1361">
            <v>92.29122000000001</v>
          </cell>
          <cell r="N1361">
            <v>437.95122000000003</v>
          </cell>
        </row>
        <row r="1362">
          <cell r="B1362" t="str">
            <v>2 S 04 964 04</v>
          </cell>
          <cell r="C1362" t="str">
            <v>Tubulação de drenagem urbana - D=1,00 m s/ berço</v>
          </cell>
          <cell r="D1362" t="str">
            <v>m</v>
          </cell>
          <cell r="E1362" t="str">
            <v>482,68</v>
          </cell>
          <cell r="F1362" t="str">
            <v>128,88</v>
          </cell>
          <cell r="G1362" t="str">
            <v>611,56</v>
          </cell>
          <cell r="H1362">
            <v>0</v>
          </cell>
          <cell r="I1362">
            <v>482.68</v>
          </cell>
          <cell r="J1362">
            <v>128.88</v>
          </cell>
          <cell r="K1362">
            <v>611.55999999999995</v>
          </cell>
          <cell r="L1362">
            <v>0</v>
          </cell>
          <cell r="M1362">
            <v>128.87556000000001</v>
          </cell>
          <cell r="N1362">
            <v>611.55556000000001</v>
          </cell>
        </row>
        <row r="1363">
          <cell r="B1363" t="str">
            <v>2 S 04 964 05</v>
          </cell>
          <cell r="C1363" t="str">
            <v>Tubulação de drenagem urbana - D=1,20 m s/ berço</v>
          </cell>
          <cell r="D1363" t="str">
            <v>m</v>
          </cell>
          <cell r="E1363" t="str">
            <v>643,67</v>
          </cell>
          <cell r="F1363" t="str">
            <v>171,86</v>
          </cell>
          <cell r="G1363" t="str">
            <v>815,53</v>
          </cell>
          <cell r="H1363">
            <v>0</v>
          </cell>
          <cell r="I1363">
            <v>643.66999999999996</v>
          </cell>
          <cell r="J1363">
            <v>171.86</v>
          </cell>
          <cell r="K1363">
            <v>815.53</v>
          </cell>
          <cell r="L1363">
            <v>0</v>
          </cell>
          <cell r="M1363">
            <v>171.85989000000001</v>
          </cell>
          <cell r="N1363">
            <v>815.52989000000002</v>
          </cell>
        </row>
        <row r="1364">
          <cell r="B1364" t="str">
            <v>2 S 04 964 06</v>
          </cell>
          <cell r="C1364" t="str">
            <v>Tubulação de drenagem urbana - D=1,50 m s/ berço</v>
          </cell>
          <cell r="D1364" t="str">
            <v>m</v>
          </cell>
          <cell r="E1364" t="str">
            <v>959,17</v>
          </cell>
          <cell r="F1364" t="str">
            <v>256,10</v>
          </cell>
          <cell r="G1364" t="str">
            <v>1.215,27</v>
          </cell>
          <cell r="H1364">
            <v>0</v>
          </cell>
          <cell r="I1364">
            <v>959.17</v>
          </cell>
          <cell r="J1364">
            <v>256.10000000000002</v>
          </cell>
          <cell r="K1364">
            <v>1215.27</v>
          </cell>
          <cell r="L1364">
            <v>0</v>
          </cell>
          <cell r="M1364">
            <v>256.09838999999999</v>
          </cell>
          <cell r="N1364">
            <v>1215.26839</v>
          </cell>
        </row>
        <row r="1365">
          <cell r="B1365" t="str">
            <v>2 S 04 964 51</v>
          </cell>
          <cell r="C1365" t="str">
            <v>Tubulação de drenagem urbana-D=0,40m s/berço AC/BC</v>
          </cell>
          <cell r="D1365" t="str">
            <v>m</v>
          </cell>
          <cell r="E1365" t="str">
            <v>136,73</v>
          </cell>
          <cell r="F1365" t="str">
            <v>36,51</v>
          </cell>
          <cell r="G1365" t="str">
            <v>173,23</v>
          </cell>
          <cell r="H1365">
            <v>0</v>
          </cell>
          <cell r="I1365">
            <v>136.72999999999999</v>
          </cell>
          <cell r="J1365">
            <v>36.51</v>
          </cell>
          <cell r="K1365">
            <v>173.23</v>
          </cell>
          <cell r="L1365">
            <v>0</v>
          </cell>
          <cell r="M1365">
            <v>36.506909999999998</v>
          </cell>
          <cell r="N1365">
            <v>173.23690999999999</v>
          </cell>
        </row>
        <row r="1366">
          <cell r="B1366" t="str">
            <v>2 S 04 964 52</v>
          </cell>
          <cell r="C1366" t="str">
            <v>Tubulação de drenagem urbana-D=0,60m s/berço AC/BC</v>
          </cell>
          <cell r="D1366" t="str">
            <v>m</v>
          </cell>
          <cell r="E1366" t="str">
            <v>269,86</v>
          </cell>
          <cell r="F1366" t="str">
            <v>72,05</v>
          </cell>
          <cell r="G1366" t="str">
            <v>341,91</v>
          </cell>
          <cell r="H1366">
            <v>0</v>
          </cell>
          <cell r="I1366">
            <v>269.86</v>
          </cell>
          <cell r="J1366">
            <v>72.05</v>
          </cell>
          <cell r="K1366">
            <v>341.91</v>
          </cell>
          <cell r="L1366">
            <v>0</v>
          </cell>
          <cell r="M1366">
            <v>72.052620000000005</v>
          </cell>
          <cell r="N1366">
            <v>341.91262</v>
          </cell>
        </row>
        <row r="1367">
          <cell r="B1367" t="str">
            <v>2 S 04 964 53</v>
          </cell>
          <cell r="C1367" t="str">
            <v>Tubulação de drenagem urbana-D=0,80m s/berço AC/BC</v>
          </cell>
          <cell r="D1367" t="str">
            <v>m</v>
          </cell>
          <cell r="E1367" t="str">
            <v>361,07</v>
          </cell>
          <cell r="F1367" t="str">
            <v>96,41</v>
          </cell>
          <cell r="G1367" t="str">
            <v>457,48</v>
          </cell>
          <cell r="H1367">
            <v>0</v>
          </cell>
          <cell r="I1367">
            <v>361.07</v>
          </cell>
          <cell r="J1367">
            <v>96.41</v>
          </cell>
          <cell r="K1367">
            <v>457.48</v>
          </cell>
          <cell r="L1367">
            <v>0</v>
          </cell>
          <cell r="M1367">
            <v>96.405690000000007</v>
          </cell>
          <cell r="N1367">
            <v>457.47568999999999</v>
          </cell>
        </row>
        <row r="1368">
          <cell r="B1368" t="str">
            <v>2 S 04 964 54</v>
          </cell>
          <cell r="C1368" t="str">
            <v>Tubulação de drenagem urbana-D=1,00m s/berço AC/BC</v>
          </cell>
          <cell r="D1368" t="str">
            <v>m</v>
          </cell>
          <cell r="E1368" t="str">
            <v>505,49</v>
          </cell>
          <cell r="F1368" t="str">
            <v>134,96</v>
          </cell>
          <cell r="G1368" t="str">
            <v>640,45</v>
          </cell>
          <cell r="H1368">
            <v>0</v>
          </cell>
          <cell r="I1368">
            <v>505.49</v>
          </cell>
          <cell r="J1368">
            <v>134.96</v>
          </cell>
          <cell r="K1368">
            <v>640.45000000000005</v>
          </cell>
          <cell r="L1368">
            <v>0</v>
          </cell>
          <cell r="M1368">
            <v>134.96583000000001</v>
          </cell>
          <cell r="N1368">
            <v>640.45582999999999</v>
          </cell>
        </row>
        <row r="1369">
          <cell r="B1369" t="str">
            <v>2 S 04 964 55</v>
          </cell>
          <cell r="C1369" t="str">
            <v>Tubulação de drenagem urbana-D=1,20m s/berço AC/BC</v>
          </cell>
          <cell r="D1369" t="str">
            <v>m</v>
          </cell>
          <cell r="E1369" t="str">
            <v>673,46</v>
          </cell>
          <cell r="F1369" t="str">
            <v>179,81</v>
          </cell>
          <cell r="G1369" t="str">
            <v>853,27</v>
          </cell>
          <cell r="H1369">
            <v>0</v>
          </cell>
          <cell r="I1369">
            <v>673.46</v>
          </cell>
          <cell r="J1369">
            <v>179.81</v>
          </cell>
          <cell r="K1369">
            <v>853.27</v>
          </cell>
          <cell r="L1369">
            <v>0</v>
          </cell>
          <cell r="M1369">
            <v>179.81382000000002</v>
          </cell>
          <cell r="N1369">
            <v>853.27382000000011</v>
          </cell>
        </row>
        <row r="1370">
          <cell r="B1370" t="str">
            <v>2 S 04 964 56</v>
          </cell>
          <cell r="C1370" t="str">
            <v>Tubulação de drenagem urbana-D=1,50m s/berço AC/BC</v>
          </cell>
          <cell r="D1370" t="str">
            <v>m</v>
          </cell>
          <cell r="E1370" t="str">
            <v>998,94</v>
          </cell>
          <cell r="F1370" t="str">
            <v>266,72</v>
          </cell>
          <cell r="G1370" t="str">
            <v>1.265,66</v>
          </cell>
          <cell r="H1370">
            <v>0</v>
          </cell>
          <cell r="I1370">
            <v>998.94</v>
          </cell>
          <cell r="J1370">
            <v>266.72000000000003</v>
          </cell>
          <cell r="K1370">
            <v>1265.6600000000001</v>
          </cell>
          <cell r="L1370">
            <v>0</v>
          </cell>
          <cell r="M1370">
            <v>266.71698000000004</v>
          </cell>
          <cell r="N1370">
            <v>1265.6569800000002</v>
          </cell>
        </row>
        <row r="1371">
          <cell r="B1371" t="str">
            <v>2 S 04 990 01</v>
          </cell>
          <cell r="C1371" t="str">
            <v>Transposição de segmento de sarjetas - TSS 01</v>
          </cell>
          <cell r="D1371" t="str">
            <v>m</v>
          </cell>
          <cell r="E1371" t="str">
            <v>130,41</v>
          </cell>
          <cell r="F1371" t="str">
            <v>34,82</v>
          </cell>
          <cell r="G1371" t="str">
            <v>165,23</v>
          </cell>
          <cell r="H1371">
            <v>0</v>
          </cell>
          <cell r="I1371">
            <v>130.41</v>
          </cell>
          <cell r="J1371">
            <v>34.82</v>
          </cell>
          <cell r="K1371">
            <v>165.23</v>
          </cell>
          <cell r="L1371">
            <v>0</v>
          </cell>
          <cell r="M1371">
            <v>34.819470000000003</v>
          </cell>
          <cell r="N1371">
            <v>165.22946999999999</v>
          </cell>
        </row>
        <row r="1372">
          <cell r="B1372" t="str">
            <v>2 S 04 990 02</v>
          </cell>
          <cell r="C1372" t="str">
            <v>Transposição de segmento de sarjetas - TSS 02</v>
          </cell>
          <cell r="D1372" t="str">
            <v>m</v>
          </cell>
          <cell r="E1372" t="str">
            <v>155,95</v>
          </cell>
          <cell r="F1372" t="str">
            <v>41,64</v>
          </cell>
          <cell r="G1372" t="str">
            <v>197,59</v>
          </cell>
          <cell r="H1372">
            <v>0</v>
          </cell>
          <cell r="I1372">
            <v>155.94999999999999</v>
          </cell>
          <cell r="J1372">
            <v>41.64</v>
          </cell>
          <cell r="K1372">
            <v>197.59</v>
          </cell>
          <cell r="L1372">
            <v>0</v>
          </cell>
          <cell r="M1372">
            <v>41.638649999999998</v>
          </cell>
          <cell r="N1372">
            <v>197.58864999999997</v>
          </cell>
        </row>
        <row r="1373">
          <cell r="B1373" t="str">
            <v>2 S 04 990 03</v>
          </cell>
          <cell r="C1373" t="str">
            <v>Transposição de segmento de sarjetas - TSS 03</v>
          </cell>
          <cell r="D1373" t="str">
            <v>m</v>
          </cell>
          <cell r="E1373" t="str">
            <v>266,59</v>
          </cell>
          <cell r="F1373" t="str">
            <v>71,18</v>
          </cell>
          <cell r="G1373" t="str">
            <v>337,77</v>
          </cell>
          <cell r="H1373">
            <v>0</v>
          </cell>
          <cell r="I1373">
            <v>266.58999999999997</v>
          </cell>
          <cell r="J1373">
            <v>71.180000000000007</v>
          </cell>
          <cell r="K1373">
            <v>337.77</v>
          </cell>
          <cell r="L1373">
            <v>0</v>
          </cell>
          <cell r="M1373">
            <v>71.17953</v>
          </cell>
          <cell r="N1373">
            <v>337.76952999999997</v>
          </cell>
        </row>
        <row r="1374">
          <cell r="B1374" t="str">
            <v>2 S 04 990 04</v>
          </cell>
          <cell r="C1374" t="str">
            <v>Transposição de segmento de sarjetas - TSS 04</v>
          </cell>
          <cell r="D1374" t="str">
            <v>m</v>
          </cell>
          <cell r="E1374" t="str">
            <v>230,02</v>
          </cell>
          <cell r="F1374" t="str">
            <v>61,42</v>
          </cell>
          <cell r="G1374" t="str">
            <v>291,44</v>
          </cell>
          <cell r="H1374">
            <v>0</v>
          </cell>
          <cell r="I1374">
            <v>230.02</v>
          </cell>
          <cell r="J1374">
            <v>61.42</v>
          </cell>
          <cell r="K1374">
            <v>291.44</v>
          </cell>
          <cell r="L1374">
            <v>0</v>
          </cell>
          <cell r="M1374">
            <v>61.415340000000008</v>
          </cell>
          <cell r="N1374">
            <v>291.43534</v>
          </cell>
        </row>
        <row r="1375">
          <cell r="B1375" t="str">
            <v>2 S 04 990 05</v>
          </cell>
          <cell r="C1375" t="str">
            <v>Transposição de segmento de sarjetas - TSS 05</v>
          </cell>
          <cell r="D1375" t="str">
            <v>m</v>
          </cell>
          <cell r="E1375" t="str">
            <v>205,71</v>
          </cell>
          <cell r="F1375" t="str">
            <v>54,93</v>
          </cell>
          <cell r="G1375" t="str">
            <v>260,64</v>
          </cell>
          <cell r="H1375">
            <v>0</v>
          </cell>
          <cell r="I1375">
            <v>205.71</v>
          </cell>
          <cell r="J1375">
            <v>54.93</v>
          </cell>
          <cell r="K1375">
            <v>260.64</v>
          </cell>
          <cell r="L1375">
            <v>0</v>
          </cell>
          <cell r="M1375">
            <v>54.924570000000003</v>
          </cell>
          <cell r="N1375">
            <v>260.63457</v>
          </cell>
        </row>
        <row r="1376">
          <cell r="B1376" t="str">
            <v>2 S 04 990 06</v>
          </cell>
          <cell r="C1376" t="str">
            <v>Transposição de segmento de sarjetas - TSS 06</v>
          </cell>
          <cell r="D1376" t="str">
            <v>m</v>
          </cell>
          <cell r="E1376" t="str">
            <v>193,38</v>
          </cell>
          <cell r="F1376" t="str">
            <v>51,63</v>
          </cell>
          <cell r="G1376" t="str">
            <v>245,02</v>
          </cell>
          <cell r="H1376">
            <v>0</v>
          </cell>
          <cell r="I1376">
            <v>193.38</v>
          </cell>
          <cell r="J1376">
            <v>51.63</v>
          </cell>
          <cell r="K1376">
            <v>245.02</v>
          </cell>
          <cell r="L1376">
            <v>0</v>
          </cell>
          <cell r="M1376">
            <v>51.632460000000002</v>
          </cell>
          <cell r="N1376">
            <v>245.01246</v>
          </cell>
        </row>
        <row r="1377">
          <cell r="B1377" t="str">
            <v>2 S 04 990 51</v>
          </cell>
          <cell r="C1377" t="str">
            <v>Transposição de segmentos de sarjetas-TSS 01 AC/BC</v>
          </cell>
          <cell r="D1377" t="str">
            <v>m</v>
          </cell>
          <cell r="E1377" t="str">
            <v>149,07</v>
          </cell>
          <cell r="F1377" t="str">
            <v>39,80</v>
          </cell>
          <cell r="G1377" t="str">
            <v>188,88</v>
          </cell>
          <cell r="H1377">
            <v>0</v>
          </cell>
          <cell r="I1377">
            <v>149.07</v>
          </cell>
          <cell r="J1377">
            <v>39.799999999999997</v>
          </cell>
          <cell r="K1377">
            <v>188.88</v>
          </cell>
          <cell r="L1377">
            <v>0</v>
          </cell>
          <cell r="M1377">
            <v>39.801690000000001</v>
          </cell>
          <cell r="N1377">
            <v>188.87169</v>
          </cell>
        </row>
        <row r="1378">
          <cell r="B1378" t="str">
            <v>2 S 04 990 52</v>
          </cell>
          <cell r="C1378" t="str">
            <v>Transposição de segmentos de sarjetas-TSS 02 AC/BC</v>
          </cell>
          <cell r="D1378" t="str">
            <v>m</v>
          </cell>
          <cell r="E1378" t="str">
            <v>178,91</v>
          </cell>
          <cell r="F1378" t="str">
            <v>47,77</v>
          </cell>
          <cell r="G1378" t="str">
            <v>226,67</v>
          </cell>
          <cell r="H1378">
            <v>0</v>
          </cell>
          <cell r="I1378">
            <v>178.91</v>
          </cell>
          <cell r="J1378">
            <v>47.77</v>
          </cell>
          <cell r="K1378">
            <v>226.67</v>
          </cell>
          <cell r="L1378">
            <v>0</v>
          </cell>
          <cell r="M1378">
            <v>47.768970000000003</v>
          </cell>
          <cell r="N1378">
            <v>226.67896999999999</v>
          </cell>
        </row>
        <row r="1379">
          <cell r="B1379" t="str">
            <v>2 S 04 990 53</v>
          </cell>
          <cell r="C1379" t="str">
            <v>Transposição de segmento de sarjetas-TSS 03 AC/BC</v>
          </cell>
          <cell r="D1379" t="str">
            <v>m</v>
          </cell>
          <cell r="E1379" t="str">
            <v>283,94</v>
          </cell>
          <cell r="F1379" t="str">
            <v>75,81</v>
          </cell>
          <cell r="G1379" t="str">
            <v>359,75</v>
          </cell>
          <cell r="H1379">
            <v>0</v>
          </cell>
          <cell r="I1379">
            <v>283.94</v>
          </cell>
          <cell r="J1379">
            <v>75.81</v>
          </cell>
          <cell r="K1379">
            <v>359.75</v>
          </cell>
          <cell r="L1379">
            <v>0</v>
          </cell>
          <cell r="M1379">
            <v>75.811980000000005</v>
          </cell>
          <cell r="N1379">
            <v>359.75198</v>
          </cell>
        </row>
        <row r="1380">
          <cell r="B1380" t="str">
            <v>2 S 04 990 54</v>
          </cell>
          <cell r="C1380" t="str">
            <v>Transposição de segmento de sarjetas-TSS 04 AC/BC</v>
          </cell>
          <cell r="D1380" t="str">
            <v>m</v>
          </cell>
          <cell r="E1380" t="str">
            <v>245,80</v>
          </cell>
          <cell r="F1380" t="str">
            <v>65,63</v>
          </cell>
          <cell r="G1380" t="str">
            <v>311,42</v>
          </cell>
          <cell r="H1380">
            <v>0</v>
          </cell>
          <cell r="I1380">
            <v>245.8</v>
          </cell>
          <cell r="J1380">
            <v>65.63</v>
          </cell>
          <cell r="K1380">
            <v>311.42</v>
          </cell>
          <cell r="L1380">
            <v>0</v>
          </cell>
          <cell r="M1380">
            <v>65.628600000000006</v>
          </cell>
          <cell r="N1380">
            <v>311.42860000000002</v>
          </cell>
        </row>
        <row r="1381">
          <cell r="B1381" t="str">
            <v>2 S 04 990 55</v>
          </cell>
          <cell r="C1381" t="str">
            <v>Transposição de segmento de sarjetas-TSS 05 AC/BC</v>
          </cell>
          <cell r="D1381" t="str">
            <v>m</v>
          </cell>
          <cell r="E1381" t="str">
            <v>220,43</v>
          </cell>
          <cell r="F1381" t="str">
            <v>58,86</v>
          </cell>
          <cell r="G1381" t="str">
            <v>279,29</v>
          </cell>
          <cell r="H1381">
            <v>0</v>
          </cell>
          <cell r="I1381">
            <v>220.43</v>
          </cell>
          <cell r="J1381">
            <v>58.86</v>
          </cell>
          <cell r="K1381">
            <v>279.29000000000002</v>
          </cell>
          <cell r="L1381">
            <v>0</v>
          </cell>
          <cell r="M1381">
            <v>58.854810000000008</v>
          </cell>
          <cell r="N1381">
            <v>279.28480999999999</v>
          </cell>
        </row>
        <row r="1382">
          <cell r="B1382" t="str">
            <v>2 S 04 990 56</v>
          </cell>
          <cell r="C1382" t="str">
            <v>Transposição de segmento de sarjetas-TSS 06 AC/BC</v>
          </cell>
          <cell r="D1382" t="str">
            <v>m</v>
          </cell>
          <cell r="E1382" t="str">
            <v>207,58</v>
          </cell>
          <cell r="F1382" t="str">
            <v>55,42</v>
          </cell>
          <cell r="G1382" t="str">
            <v>263,00</v>
          </cell>
          <cell r="H1382">
            <v>0</v>
          </cell>
          <cell r="I1382">
            <v>207.58</v>
          </cell>
          <cell r="J1382">
            <v>55.42</v>
          </cell>
          <cell r="K1382">
            <v>263</v>
          </cell>
          <cell r="L1382">
            <v>0</v>
          </cell>
          <cell r="M1382">
            <v>55.423860000000005</v>
          </cell>
          <cell r="N1382">
            <v>263.00386000000003</v>
          </cell>
        </row>
        <row r="1383">
          <cell r="B1383" t="str">
            <v>2 S 04 991 01</v>
          </cell>
          <cell r="C1383" t="str">
            <v>Tampa concr. p/caixa colet. (4 nervuras) - TCC 01</v>
          </cell>
          <cell r="D1383" t="str">
            <v>und</v>
          </cell>
          <cell r="E1383" t="str">
            <v>138,73</v>
          </cell>
          <cell r="F1383" t="str">
            <v>37,04</v>
          </cell>
          <cell r="G1383" t="str">
            <v>175,77</v>
          </cell>
          <cell r="H1383">
            <v>0</v>
          </cell>
          <cell r="I1383">
            <v>138.72999999999999</v>
          </cell>
          <cell r="J1383">
            <v>37.04</v>
          </cell>
          <cell r="K1383">
            <v>175.77</v>
          </cell>
          <cell r="L1383">
            <v>0</v>
          </cell>
          <cell r="M1383">
            <v>37.040909999999997</v>
          </cell>
          <cell r="N1383">
            <v>175.77090999999999</v>
          </cell>
        </row>
        <row r="1384">
          <cell r="B1384" t="str">
            <v>2 S 04 991 02</v>
          </cell>
          <cell r="C1384" t="str">
            <v>Tampa de ferro p/ caixa coletora - TCC 02</v>
          </cell>
          <cell r="D1384" t="str">
            <v>und</v>
          </cell>
          <cell r="E1384" t="str">
            <v>237,96</v>
          </cell>
          <cell r="F1384" t="str">
            <v>63,53</v>
          </cell>
          <cell r="G1384" t="str">
            <v>301,49</v>
          </cell>
          <cell r="H1384">
            <v>0</v>
          </cell>
          <cell r="I1384">
            <v>237.96</v>
          </cell>
          <cell r="J1384">
            <v>63.53</v>
          </cell>
          <cell r="K1384">
            <v>301.49</v>
          </cell>
          <cell r="L1384">
            <v>0</v>
          </cell>
          <cell r="M1384">
            <v>63.535320000000006</v>
          </cell>
          <cell r="N1384">
            <v>301.49531999999999</v>
          </cell>
        </row>
        <row r="1385">
          <cell r="B1385" t="str">
            <v>2 S 04 991 51</v>
          </cell>
          <cell r="C1385" t="str">
            <v>Tampa concr.p/caixa colet(4 nervuras)-TCC 01 AC/BC</v>
          </cell>
          <cell r="D1385" t="str">
            <v>und</v>
          </cell>
          <cell r="E1385" t="str">
            <v>143,57</v>
          </cell>
          <cell r="F1385" t="str">
            <v>38,33</v>
          </cell>
          <cell r="G1385" t="str">
            <v>181,90</v>
          </cell>
          <cell r="H1385">
            <v>0</v>
          </cell>
          <cell r="I1385">
            <v>143.57</v>
          </cell>
          <cell r="J1385">
            <v>38.33</v>
          </cell>
          <cell r="K1385">
            <v>181.9</v>
          </cell>
          <cell r="L1385">
            <v>0</v>
          </cell>
          <cell r="M1385">
            <v>38.333190000000002</v>
          </cell>
          <cell r="N1385">
            <v>181.90319</v>
          </cell>
        </row>
        <row r="1386">
          <cell r="B1386" t="str">
            <v>2 S 04 999 03</v>
          </cell>
          <cell r="C1386" t="str">
            <v>Escoramento de bueiros celulares</v>
          </cell>
          <cell r="D1386" t="str">
            <v>m3</v>
          </cell>
          <cell r="E1386" t="str">
            <v>53,43</v>
          </cell>
          <cell r="F1386" t="str">
            <v>14,27</v>
          </cell>
          <cell r="G1386" t="str">
            <v>67,69</v>
          </cell>
          <cell r="H1386">
            <v>0</v>
          </cell>
          <cell r="I1386">
            <v>53.43</v>
          </cell>
          <cell r="J1386">
            <v>14.27</v>
          </cell>
          <cell r="K1386">
            <v>67.69</v>
          </cell>
          <cell r="L1386">
            <v>0</v>
          </cell>
          <cell r="M1386">
            <v>14.26581</v>
          </cell>
          <cell r="N1386">
            <v>67.695809999999994</v>
          </cell>
        </row>
        <row r="1387">
          <cell r="B1387" t="str">
            <v>2 S 04 999 06</v>
          </cell>
          <cell r="C1387" t="str">
            <v>Solo local / selo de argila apiloado</v>
          </cell>
          <cell r="D1387" t="str">
            <v>m3</v>
          </cell>
          <cell r="E1387" t="str">
            <v>20,48</v>
          </cell>
          <cell r="F1387" t="str">
            <v>5,47</v>
          </cell>
          <cell r="G1387" t="str">
            <v>25,95</v>
          </cell>
          <cell r="H1387">
            <v>0</v>
          </cell>
          <cell r="I1387">
            <v>20.48</v>
          </cell>
          <cell r="J1387">
            <v>5.47</v>
          </cell>
          <cell r="K1387">
            <v>25.95</v>
          </cell>
          <cell r="L1387">
            <v>0</v>
          </cell>
          <cell r="M1387">
            <v>5.4681600000000001</v>
          </cell>
          <cell r="N1387">
            <v>25.948160000000001</v>
          </cell>
        </row>
        <row r="1388">
          <cell r="B1388" t="str">
            <v>2 S 04 999 07</v>
          </cell>
          <cell r="C1388" t="str">
            <v>Lastro de brita</v>
          </cell>
          <cell r="D1388" t="str">
            <v>m3</v>
          </cell>
          <cell r="E1388" t="str">
            <v>45,60</v>
          </cell>
          <cell r="F1388" t="str">
            <v>12,18</v>
          </cell>
          <cell r="G1388" t="str">
            <v>57,78</v>
          </cell>
          <cell r="H1388">
            <v>0</v>
          </cell>
          <cell r="I1388">
            <v>45.6</v>
          </cell>
          <cell r="J1388">
            <v>12.18</v>
          </cell>
          <cell r="K1388">
            <v>57.78</v>
          </cell>
          <cell r="L1388">
            <v>0</v>
          </cell>
          <cell r="M1388">
            <v>12.1752</v>
          </cell>
          <cell r="N1388">
            <v>57.775199999999998</v>
          </cell>
        </row>
        <row r="1389">
          <cell r="B1389" t="str">
            <v>2 S 04 999 57</v>
          </cell>
          <cell r="C1389" t="str">
            <v>Lastro de brita BC</v>
          </cell>
          <cell r="D1389" t="str">
            <v>m3</v>
          </cell>
          <cell r="E1389" t="str">
            <v>79,77</v>
          </cell>
          <cell r="F1389" t="str">
            <v>21,30</v>
          </cell>
          <cell r="G1389" t="str">
            <v>101,07</v>
          </cell>
          <cell r="H1389">
            <v>0</v>
          </cell>
          <cell r="I1389">
            <v>79.77</v>
          </cell>
          <cell r="J1389">
            <v>21.3</v>
          </cell>
          <cell r="K1389">
            <v>101.07</v>
          </cell>
          <cell r="L1389">
            <v>0</v>
          </cell>
          <cell r="M1389">
            <v>21.298590000000001</v>
          </cell>
          <cell r="N1389">
            <v>101.06859</v>
          </cell>
        </row>
        <row r="1390">
          <cell r="B1390" t="str">
            <v>2 S 05 000 06</v>
          </cell>
          <cell r="C1390" t="str">
            <v>Calha metálica semi-circular D=0,40 m</v>
          </cell>
          <cell r="D1390" t="str">
            <v>m</v>
          </cell>
          <cell r="E1390" t="str">
            <v>206,46</v>
          </cell>
          <cell r="F1390" t="str">
            <v>55,12</v>
          </cell>
          <cell r="G1390" t="str">
            <v>261,58</v>
          </cell>
          <cell r="H1390">
            <v>0</v>
          </cell>
          <cell r="I1390">
            <v>206.46</v>
          </cell>
          <cell r="J1390">
            <v>55.12</v>
          </cell>
          <cell r="K1390">
            <v>261.58</v>
          </cell>
          <cell r="L1390">
            <v>0</v>
          </cell>
          <cell r="M1390">
            <v>55.124820000000007</v>
          </cell>
          <cell r="N1390">
            <v>261.58482000000004</v>
          </cell>
        </row>
        <row r="1391">
          <cell r="B1391" t="str">
            <v>2 S 05 000 09</v>
          </cell>
          <cell r="C1391" t="str">
            <v>Dentes para bueiros simples D=0,60 m</v>
          </cell>
          <cell r="D1391" t="str">
            <v>und</v>
          </cell>
          <cell r="E1391" t="str">
            <v>45,73</v>
          </cell>
          <cell r="F1391" t="str">
            <v>12,21</v>
          </cell>
          <cell r="G1391" t="str">
            <v>57,94</v>
          </cell>
          <cell r="H1391">
            <v>0</v>
          </cell>
          <cell r="I1391">
            <v>45.73</v>
          </cell>
          <cell r="J1391">
            <v>12.21</v>
          </cell>
          <cell r="K1391">
            <v>57.94</v>
          </cell>
          <cell r="L1391">
            <v>0</v>
          </cell>
          <cell r="M1391">
            <v>12.209910000000001</v>
          </cell>
          <cell r="N1391">
            <v>57.939909999999998</v>
          </cell>
        </row>
        <row r="1392">
          <cell r="B1392" t="str">
            <v>2 S 05 000 10</v>
          </cell>
          <cell r="C1392" t="str">
            <v>Dentes para bueiros simples D=0,80 m</v>
          </cell>
          <cell r="D1392" t="str">
            <v>und</v>
          </cell>
          <cell r="E1392" t="str">
            <v>56,48</v>
          </cell>
          <cell r="F1392" t="str">
            <v>15,08</v>
          </cell>
          <cell r="G1392" t="str">
            <v>71,56</v>
          </cell>
          <cell r="H1392">
            <v>0</v>
          </cell>
          <cell r="I1392">
            <v>56.48</v>
          </cell>
          <cell r="J1392">
            <v>15.08</v>
          </cell>
          <cell r="K1392">
            <v>71.56</v>
          </cell>
          <cell r="L1392">
            <v>0</v>
          </cell>
          <cell r="M1392">
            <v>15.080159999999999</v>
          </cell>
          <cell r="N1392">
            <v>71.560159999999996</v>
          </cell>
        </row>
        <row r="1393">
          <cell r="B1393" t="str">
            <v>2 S 05 000 11</v>
          </cell>
          <cell r="C1393" t="str">
            <v>Dentes para bueiros simples D=1,00 m</v>
          </cell>
          <cell r="D1393" t="str">
            <v>und</v>
          </cell>
          <cell r="E1393" t="str">
            <v>67,19</v>
          </cell>
          <cell r="F1393" t="str">
            <v>17,94</v>
          </cell>
          <cell r="G1393" t="str">
            <v>85,13</v>
          </cell>
          <cell r="H1393">
            <v>0</v>
          </cell>
          <cell r="I1393">
            <v>67.19</v>
          </cell>
          <cell r="J1393">
            <v>17.940000000000001</v>
          </cell>
          <cell r="K1393">
            <v>85.13</v>
          </cell>
          <cell r="L1393">
            <v>0</v>
          </cell>
          <cell r="M1393">
            <v>17.939730000000001</v>
          </cell>
          <cell r="N1393">
            <v>85.129729999999995</v>
          </cell>
        </row>
        <row r="1394">
          <cell r="B1394" t="str">
            <v>2 S 05 000 12</v>
          </cell>
          <cell r="C1394" t="str">
            <v>Dentes para bueiros simples D=1,20 m</v>
          </cell>
          <cell r="D1394" t="str">
            <v>und</v>
          </cell>
          <cell r="E1394" t="str">
            <v>75,61</v>
          </cell>
          <cell r="F1394" t="str">
            <v>20,19</v>
          </cell>
          <cell r="G1394" t="str">
            <v>95,80</v>
          </cell>
          <cell r="H1394">
            <v>0</v>
          </cell>
          <cell r="I1394">
            <v>75.61</v>
          </cell>
          <cell r="J1394">
            <v>20.190000000000001</v>
          </cell>
          <cell r="K1394">
            <v>95.8</v>
          </cell>
          <cell r="L1394">
            <v>0</v>
          </cell>
          <cell r="M1394">
            <v>20.18787</v>
          </cell>
          <cell r="N1394">
            <v>95.797870000000003</v>
          </cell>
        </row>
        <row r="1395">
          <cell r="B1395" t="str">
            <v>2 S 05 000 13</v>
          </cell>
          <cell r="C1395" t="str">
            <v>Dentes para bueiros simples D=1,50 m</v>
          </cell>
          <cell r="D1395" t="str">
            <v>und</v>
          </cell>
          <cell r="E1395" t="str">
            <v>97,68</v>
          </cell>
          <cell r="F1395" t="str">
            <v>26,08</v>
          </cell>
          <cell r="G1395" t="str">
            <v>123,76</v>
          </cell>
          <cell r="H1395">
            <v>0</v>
          </cell>
          <cell r="I1395">
            <v>97.68</v>
          </cell>
          <cell r="J1395">
            <v>26.08</v>
          </cell>
          <cell r="K1395">
            <v>123.76</v>
          </cell>
          <cell r="L1395">
            <v>0</v>
          </cell>
          <cell r="M1395">
            <v>26.080560000000002</v>
          </cell>
          <cell r="N1395">
            <v>123.76056000000001</v>
          </cell>
        </row>
        <row r="1396">
          <cell r="B1396" t="str">
            <v>2 S 05 000 14</v>
          </cell>
          <cell r="C1396" t="str">
            <v>Dentes para bueiros duplos D=1,00 m</v>
          </cell>
          <cell r="D1396" t="str">
            <v>und</v>
          </cell>
          <cell r="E1396" t="str">
            <v>134,59</v>
          </cell>
          <cell r="F1396" t="str">
            <v>35,93</v>
          </cell>
          <cell r="G1396" t="str">
            <v>170,52</v>
          </cell>
          <cell r="H1396">
            <v>0</v>
          </cell>
          <cell r="I1396">
            <v>134.59</v>
          </cell>
          <cell r="J1396">
            <v>35.93</v>
          </cell>
          <cell r="K1396">
            <v>170.52</v>
          </cell>
          <cell r="L1396">
            <v>0</v>
          </cell>
          <cell r="M1396">
            <v>35.93553</v>
          </cell>
          <cell r="N1396">
            <v>170.52553</v>
          </cell>
        </row>
        <row r="1397">
          <cell r="B1397" t="str">
            <v>2 S 05 000 15</v>
          </cell>
          <cell r="C1397" t="str">
            <v>Dentes para bueiros duplos D=1,20 m</v>
          </cell>
          <cell r="D1397" t="str">
            <v>und</v>
          </cell>
          <cell r="E1397" t="str">
            <v>151,01</v>
          </cell>
          <cell r="F1397" t="str">
            <v>40,32</v>
          </cell>
          <cell r="G1397" t="str">
            <v>191,33</v>
          </cell>
          <cell r="H1397">
            <v>0</v>
          </cell>
          <cell r="I1397">
            <v>151.01</v>
          </cell>
          <cell r="J1397">
            <v>40.32</v>
          </cell>
          <cell r="K1397">
            <v>191.33</v>
          </cell>
          <cell r="L1397">
            <v>0</v>
          </cell>
          <cell r="M1397">
            <v>40.319670000000002</v>
          </cell>
          <cell r="N1397">
            <v>191.32966999999999</v>
          </cell>
        </row>
        <row r="1398">
          <cell r="B1398" t="str">
            <v>2 S 05 000 16</v>
          </cell>
          <cell r="C1398" t="str">
            <v>Dentes para bueiros duplos D=1,50 m</v>
          </cell>
          <cell r="D1398" t="str">
            <v>und</v>
          </cell>
          <cell r="E1398" t="str">
            <v>188,62</v>
          </cell>
          <cell r="F1398" t="str">
            <v>50,36</v>
          </cell>
          <cell r="G1398" t="str">
            <v>238,98</v>
          </cell>
          <cell r="H1398">
            <v>0</v>
          </cell>
          <cell r="I1398">
            <v>188.62</v>
          </cell>
          <cell r="J1398">
            <v>50.36</v>
          </cell>
          <cell r="K1398">
            <v>238.98</v>
          </cell>
          <cell r="L1398">
            <v>0</v>
          </cell>
          <cell r="M1398">
            <v>50.361540000000005</v>
          </cell>
          <cell r="N1398">
            <v>238.98154</v>
          </cell>
        </row>
        <row r="1399">
          <cell r="B1399" t="str">
            <v>2 S 05 000 17</v>
          </cell>
          <cell r="C1399" t="str">
            <v>Dentes para bueiros triplos D=1,00 m</v>
          </cell>
          <cell r="D1399" t="str">
            <v>und</v>
          </cell>
          <cell r="E1399" t="str">
            <v>196,23</v>
          </cell>
          <cell r="F1399" t="str">
            <v>52,39</v>
          </cell>
          <cell r="G1399" t="str">
            <v>248,62</v>
          </cell>
          <cell r="H1399">
            <v>0</v>
          </cell>
          <cell r="I1399">
            <v>196.23</v>
          </cell>
          <cell r="J1399">
            <v>52.39</v>
          </cell>
          <cell r="K1399">
            <v>248.62</v>
          </cell>
          <cell r="L1399">
            <v>0</v>
          </cell>
          <cell r="M1399">
            <v>52.393410000000003</v>
          </cell>
          <cell r="N1399">
            <v>248.62340999999998</v>
          </cell>
        </row>
        <row r="1400">
          <cell r="B1400" t="str">
            <v>2 S 05 000 18</v>
          </cell>
          <cell r="C1400" t="str">
            <v>Dentes para bueiros triplos D=1,20</v>
          </cell>
          <cell r="D1400" t="str">
            <v>und</v>
          </cell>
          <cell r="E1400" t="str">
            <v>226,63</v>
          </cell>
          <cell r="F1400" t="str">
            <v>60,51</v>
          </cell>
          <cell r="G1400" t="str">
            <v>287,13</v>
          </cell>
          <cell r="H1400">
            <v>0</v>
          </cell>
          <cell r="I1400">
            <v>226.63</v>
          </cell>
          <cell r="J1400">
            <v>60.51</v>
          </cell>
          <cell r="K1400">
            <v>287.13</v>
          </cell>
          <cell r="L1400">
            <v>0</v>
          </cell>
          <cell r="M1400">
            <v>60.510210000000001</v>
          </cell>
          <cell r="N1400">
            <v>287.14021000000002</v>
          </cell>
        </row>
        <row r="1401">
          <cell r="B1401" t="str">
            <v>2 S 05 000 19</v>
          </cell>
          <cell r="C1401" t="str">
            <v>Dentes para bueiros triplos D=1,50 m</v>
          </cell>
          <cell r="D1401" t="str">
            <v>und</v>
          </cell>
          <cell r="E1401" t="str">
            <v>278,47</v>
          </cell>
          <cell r="F1401" t="str">
            <v>74,35</v>
          </cell>
          <cell r="G1401" t="str">
            <v>352,82</v>
          </cell>
          <cell r="H1401">
            <v>0</v>
          </cell>
          <cell r="I1401">
            <v>278.47000000000003</v>
          </cell>
          <cell r="J1401">
            <v>74.349999999999994</v>
          </cell>
          <cell r="K1401">
            <v>352.82</v>
          </cell>
          <cell r="L1401">
            <v>0</v>
          </cell>
          <cell r="M1401">
            <v>74.351490000000013</v>
          </cell>
          <cell r="N1401">
            <v>352.82149000000004</v>
          </cell>
        </row>
        <row r="1402">
          <cell r="B1402" t="str">
            <v>2 S 05 000 59</v>
          </cell>
          <cell r="C1402" t="str">
            <v>Dentes para bueiros simples D=0,60 m AC/BC/PC</v>
          </cell>
          <cell r="D1402" t="str">
            <v>und</v>
          </cell>
          <cell r="E1402" t="str">
            <v>52,99</v>
          </cell>
          <cell r="F1402" t="str">
            <v>14,15</v>
          </cell>
          <cell r="G1402" t="str">
            <v>67,13</v>
          </cell>
          <cell r="H1402">
            <v>0</v>
          </cell>
          <cell r="I1402">
            <v>52.99</v>
          </cell>
          <cell r="J1402">
            <v>14.15</v>
          </cell>
          <cell r="K1402">
            <v>67.13</v>
          </cell>
          <cell r="L1402">
            <v>0</v>
          </cell>
          <cell r="M1402">
            <v>14.148330000000001</v>
          </cell>
          <cell r="N1402">
            <v>67.138329999999996</v>
          </cell>
        </row>
        <row r="1403">
          <cell r="B1403" t="str">
            <v>2 S 05 000 60</v>
          </cell>
          <cell r="C1403" t="str">
            <v>Dentes para bueiros simples D=0,80 m AC/BC/PC</v>
          </cell>
          <cell r="D1403" t="str">
            <v>und</v>
          </cell>
          <cell r="E1403" t="str">
            <v>65,52</v>
          </cell>
          <cell r="F1403" t="str">
            <v>17,49</v>
          </cell>
          <cell r="G1403" t="str">
            <v>83,02</v>
          </cell>
          <cell r="H1403">
            <v>0</v>
          </cell>
          <cell r="I1403">
            <v>65.52</v>
          </cell>
          <cell r="J1403">
            <v>17.489999999999998</v>
          </cell>
          <cell r="K1403">
            <v>83.02</v>
          </cell>
          <cell r="L1403">
            <v>0</v>
          </cell>
          <cell r="M1403">
            <v>17.493839999999999</v>
          </cell>
          <cell r="N1403">
            <v>83.013839999999988</v>
          </cell>
        </row>
        <row r="1404">
          <cell r="B1404" t="str">
            <v>2 S 05 000 61</v>
          </cell>
          <cell r="C1404" t="str">
            <v>Dentes para bueiros simples D=1,00 m AC/BC/PC</v>
          </cell>
          <cell r="D1404" t="str">
            <v>und</v>
          </cell>
          <cell r="E1404" t="str">
            <v>78,03</v>
          </cell>
          <cell r="F1404" t="str">
            <v>20,83</v>
          </cell>
          <cell r="G1404" t="str">
            <v>98,86</v>
          </cell>
          <cell r="H1404">
            <v>0</v>
          </cell>
          <cell r="I1404">
            <v>78.03</v>
          </cell>
          <cell r="J1404">
            <v>20.83</v>
          </cell>
          <cell r="K1404">
            <v>98.86</v>
          </cell>
          <cell r="L1404">
            <v>0</v>
          </cell>
          <cell r="M1404">
            <v>20.834010000000003</v>
          </cell>
          <cell r="N1404">
            <v>98.864010000000007</v>
          </cell>
        </row>
        <row r="1405">
          <cell r="B1405" t="str">
            <v>2 S 05 000 62</v>
          </cell>
          <cell r="C1405" t="str">
            <v>Dentes para bueiros simples D=1,20 m AC/BC/PC</v>
          </cell>
          <cell r="D1405" t="str">
            <v>und</v>
          </cell>
          <cell r="E1405" t="str">
            <v>88,14</v>
          </cell>
          <cell r="F1405" t="str">
            <v>23,53</v>
          </cell>
          <cell r="G1405" t="str">
            <v>111,68</v>
          </cell>
          <cell r="H1405">
            <v>0</v>
          </cell>
          <cell r="I1405">
            <v>88.14</v>
          </cell>
          <cell r="J1405">
            <v>23.53</v>
          </cell>
          <cell r="K1405">
            <v>111.68</v>
          </cell>
          <cell r="L1405">
            <v>0</v>
          </cell>
          <cell r="M1405">
            <v>23.533380000000001</v>
          </cell>
          <cell r="N1405">
            <v>111.67338000000001</v>
          </cell>
        </row>
        <row r="1406">
          <cell r="B1406" t="str">
            <v>2 S 05 000 63</v>
          </cell>
          <cell r="C1406" t="str">
            <v>Dentes para bueiros simples D=1,50 m AC/BC/PC</v>
          </cell>
          <cell r="D1406" t="str">
            <v>und</v>
          </cell>
          <cell r="E1406" t="str">
            <v>112,62</v>
          </cell>
          <cell r="F1406" t="str">
            <v>30,07</v>
          </cell>
          <cell r="G1406" t="str">
            <v>142,69</v>
          </cell>
          <cell r="H1406">
            <v>0</v>
          </cell>
          <cell r="I1406">
            <v>112.62</v>
          </cell>
          <cell r="J1406">
            <v>30.07</v>
          </cell>
          <cell r="K1406">
            <v>142.69</v>
          </cell>
          <cell r="L1406">
            <v>0</v>
          </cell>
          <cell r="M1406">
            <v>30.069540000000003</v>
          </cell>
          <cell r="N1406">
            <v>142.68954000000002</v>
          </cell>
        </row>
        <row r="1407">
          <cell r="B1407" t="str">
            <v>2 S 05 000 64</v>
          </cell>
          <cell r="C1407" t="str">
            <v>Dentes para bueiros duplos D=1,00 m AC/BC/PC</v>
          </cell>
          <cell r="D1407" t="str">
            <v>und</v>
          </cell>
          <cell r="E1407" t="str">
            <v>156,31</v>
          </cell>
          <cell r="F1407" t="str">
            <v>41,73</v>
          </cell>
          <cell r="G1407" t="str">
            <v>198,04</v>
          </cell>
          <cell r="H1407">
            <v>0</v>
          </cell>
          <cell r="I1407">
            <v>156.31</v>
          </cell>
          <cell r="J1407">
            <v>41.73</v>
          </cell>
          <cell r="K1407">
            <v>198.04</v>
          </cell>
          <cell r="L1407">
            <v>0</v>
          </cell>
          <cell r="M1407">
            <v>41.734770000000005</v>
          </cell>
          <cell r="N1407">
            <v>198.04477</v>
          </cell>
        </row>
        <row r="1408">
          <cell r="B1408" t="str">
            <v>2 S 05 000 65</v>
          </cell>
          <cell r="C1408" t="str">
            <v>Dentes para bueiros duplos D=1,20 m AC/BC/PC</v>
          </cell>
          <cell r="D1408" t="str">
            <v>und</v>
          </cell>
          <cell r="E1408" t="str">
            <v>176,03</v>
          </cell>
          <cell r="F1408" t="str">
            <v>47,00</v>
          </cell>
          <cell r="G1408" t="str">
            <v>223,03</v>
          </cell>
          <cell r="H1408">
            <v>0</v>
          </cell>
          <cell r="I1408">
            <v>176.03</v>
          </cell>
          <cell r="J1408">
            <v>47</v>
          </cell>
          <cell r="K1408">
            <v>223.03</v>
          </cell>
          <cell r="L1408">
            <v>0</v>
          </cell>
          <cell r="M1408">
            <v>47.000010000000003</v>
          </cell>
          <cell r="N1408">
            <v>223.03001</v>
          </cell>
        </row>
        <row r="1409">
          <cell r="B1409" t="str">
            <v>2 S 05 000 66</v>
          </cell>
          <cell r="C1409" t="str">
            <v>Dentes para bueiros duplos D=1,50 m AC/BC/PC</v>
          </cell>
          <cell r="D1409" t="str">
            <v>und</v>
          </cell>
          <cell r="E1409" t="str">
            <v>218,49</v>
          </cell>
          <cell r="F1409" t="str">
            <v>58,34</v>
          </cell>
          <cell r="G1409" t="str">
            <v>276,82</v>
          </cell>
          <cell r="H1409">
            <v>0</v>
          </cell>
          <cell r="I1409">
            <v>218.49</v>
          </cell>
          <cell r="J1409">
            <v>58.34</v>
          </cell>
          <cell r="K1409">
            <v>276.82</v>
          </cell>
          <cell r="L1409">
            <v>0</v>
          </cell>
          <cell r="M1409">
            <v>58.336830000000006</v>
          </cell>
          <cell r="N1409">
            <v>276.82683000000003</v>
          </cell>
        </row>
        <row r="1410">
          <cell r="B1410" t="str">
            <v>2 S 05 000 67</v>
          </cell>
          <cell r="C1410" t="str">
            <v>Dentes para bueiros triplos D=1,00 m AC/BC/PC</v>
          </cell>
          <cell r="D1410" t="str">
            <v>und</v>
          </cell>
          <cell r="E1410" t="str">
            <v>228,78</v>
          </cell>
          <cell r="F1410" t="str">
            <v>61,08</v>
          </cell>
          <cell r="G1410" t="str">
            <v>289,86</v>
          </cell>
          <cell r="H1410">
            <v>0</v>
          </cell>
          <cell r="I1410">
            <v>228.78</v>
          </cell>
          <cell r="J1410">
            <v>61.08</v>
          </cell>
          <cell r="K1410">
            <v>289.86</v>
          </cell>
          <cell r="L1410">
            <v>0</v>
          </cell>
          <cell r="M1410">
            <v>61.08426</v>
          </cell>
          <cell r="N1410">
            <v>289.86426</v>
          </cell>
        </row>
        <row r="1411">
          <cell r="B1411" t="str">
            <v>2 S 05 000 68</v>
          </cell>
          <cell r="C1411" t="str">
            <v>Dentes para bueiros triplos D=1,20 AC/BC/PC</v>
          </cell>
          <cell r="D1411" t="str">
            <v>und</v>
          </cell>
          <cell r="E1411" t="str">
            <v>264,17</v>
          </cell>
          <cell r="F1411" t="str">
            <v>70,53</v>
          </cell>
          <cell r="G1411" t="str">
            <v>334,71</v>
          </cell>
          <cell r="H1411">
            <v>0</v>
          </cell>
          <cell r="I1411">
            <v>264.17</v>
          </cell>
          <cell r="J1411">
            <v>70.53</v>
          </cell>
          <cell r="K1411">
            <v>334.71</v>
          </cell>
          <cell r="L1411">
            <v>0</v>
          </cell>
          <cell r="M1411">
            <v>70.533390000000011</v>
          </cell>
          <cell r="N1411">
            <v>334.70339000000001</v>
          </cell>
        </row>
        <row r="1412">
          <cell r="B1412" t="str">
            <v>2 S 05 000 69</v>
          </cell>
          <cell r="C1412" t="str">
            <v>Dentes para bueiros triplos D=1,50 m AC/BC/PC</v>
          </cell>
          <cell r="D1412" t="str">
            <v>und</v>
          </cell>
          <cell r="E1412" t="str">
            <v>323,22</v>
          </cell>
          <cell r="F1412" t="str">
            <v>86,30</v>
          </cell>
          <cell r="G1412" t="str">
            <v>409,52</v>
          </cell>
          <cell r="H1412">
            <v>0</v>
          </cell>
          <cell r="I1412">
            <v>323.22000000000003</v>
          </cell>
          <cell r="J1412">
            <v>86.3</v>
          </cell>
          <cell r="K1412">
            <v>409.52</v>
          </cell>
          <cell r="L1412">
            <v>0</v>
          </cell>
          <cell r="M1412">
            <v>86.299740000000014</v>
          </cell>
          <cell r="N1412">
            <v>409.51974000000007</v>
          </cell>
        </row>
        <row r="1413">
          <cell r="B1413" t="str">
            <v>2 S 05 100 00</v>
          </cell>
          <cell r="C1413" t="str">
            <v>Enleivamento</v>
          </cell>
          <cell r="D1413" t="str">
            <v>m2</v>
          </cell>
          <cell r="E1413" t="str">
            <v>6,71</v>
          </cell>
          <cell r="F1413" t="str">
            <v>1,79</v>
          </cell>
          <cell r="G1413" t="str">
            <v>8,50</v>
          </cell>
          <cell r="H1413">
            <v>0</v>
          </cell>
          <cell r="I1413">
            <v>6.71</v>
          </cell>
          <cell r="J1413">
            <v>1.79</v>
          </cell>
          <cell r="K1413">
            <v>8.5</v>
          </cell>
          <cell r="L1413">
            <v>0</v>
          </cell>
          <cell r="M1413">
            <v>1.7915700000000001</v>
          </cell>
          <cell r="N1413">
            <v>8.501570000000001</v>
          </cell>
        </row>
        <row r="1414">
          <cell r="B1414" t="str">
            <v>2 S 05 102 00</v>
          </cell>
          <cell r="C1414" t="str">
            <v>Hidrossemeadura</v>
          </cell>
          <cell r="D1414" t="str">
            <v>m2</v>
          </cell>
          <cell r="E1414" t="str">
            <v>0,84</v>
          </cell>
          <cell r="F1414" t="str">
            <v>0,22</v>
          </cell>
          <cell r="G1414" t="str">
            <v>1,06</v>
          </cell>
          <cell r="H1414">
            <v>0</v>
          </cell>
          <cell r="I1414">
            <v>0.84</v>
          </cell>
          <cell r="J1414">
            <v>0.22</v>
          </cell>
          <cell r="K1414">
            <v>1.06</v>
          </cell>
          <cell r="L1414">
            <v>0</v>
          </cell>
          <cell r="M1414">
            <v>0.22428000000000001</v>
          </cell>
          <cell r="N1414">
            <v>1.0642799999999999</v>
          </cell>
        </row>
        <row r="1415">
          <cell r="B1415" t="str">
            <v>2 S 05 300 01</v>
          </cell>
          <cell r="C1415" t="str">
            <v>Alvenaria de pedra arrumada</v>
          </cell>
          <cell r="D1415" t="str">
            <v>m3</v>
          </cell>
          <cell r="E1415" t="str">
            <v>97,42</v>
          </cell>
          <cell r="F1415" t="str">
            <v>26,01</v>
          </cell>
          <cell r="G1415" t="str">
            <v>123,43</v>
          </cell>
          <cell r="H1415">
            <v>0</v>
          </cell>
          <cell r="I1415">
            <v>97.42</v>
          </cell>
          <cell r="J1415">
            <v>26.01</v>
          </cell>
          <cell r="K1415">
            <v>123.43</v>
          </cell>
          <cell r="L1415">
            <v>0</v>
          </cell>
          <cell r="M1415">
            <v>26.011140000000001</v>
          </cell>
          <cell r="N1415">
            <v>123.43114</v>
          </cell>
        </row>
        <row r="1416">
          <cell r="B1416" t="str">
            <v>2 S 05 300 02</v>
          </cell>
          <cell r="C1416" t="str">
            <v>Enrocamento de pedra jogada</v>
          </cell>
          <cell r="D1416" t="str">
            <v>m3</v>
          </cell>
          <cell r="E1416" t="str">
            <v>51,57</v>
          </cell>
          <cell r="F1416" t="str">
            <v>13,77</v>
          </cell>
          <cell r="G1416" t="str">
            <v>65,34</v>
          </cell>
          <cell r="H1416">
            <v>0</v>
          </cell>
          <cell r="I1416">
            <v>51.57</v>
          </cell>
          <cell r="J1416">
            <v>13.77</v>
          </cell>
          <cell r="K1416">
            <v>65.34</v>
          </cell>
          <cell r="L1416">
            <v>0</v>
          </cell>
          <cell r="M1416">
            <v>13.76919</v>
          </cell>
          <cell r="N1416">
            <v>65.339190000000002</v>
          </cell>
        </row>
        <row r="1417">
          <cell r="B1417" t="str">
            <v>2 S 05 301 00</v>
          </cell>
          <cell r="C1417" t="str">
            <v>Alvenaria de pedra argamassada</v>
          </cell>
          <cell r="D1417" t="str">
            <v>m3</v>
          </cell>
          <cell r="E1417" t="str">
            <v>184,57</v>
          </cell>
          <cell r="F1417" t="str">
            <v>49,28</v>
          </cell>
          <cell r="G1417" t="str">
            <v>233,85</v>
          </cell>
          <cell r="H1417">
            <v>0</v>
          </cell>
          <cell r="I1417">
            <v>184.57</v>
          </cell>
          <cell r="J1417">
            <v>49.28</v>
          </cell>
          <cell r="K1417">
            <v>233.85</v>
          </cell>
          <cell r="L1417">
            <v>0</v>
          </cell>
          <cell r="M1417">
            <v>49.280189999999997</v>
          </cell>
          <cell r="N1417">
            <v>233.85019</v>
          </cell>
        </row>
        <row r="1418">
          <cell r="B1418" t="str">
            <v>2 S 05 301 01</v>
          </cell>
          <cell r="C1418" t="str">
            <v>Alvenaria tijolos de 20 cm de espessura</v>
          </cell>
          <cell r="D1418" t="str">
            <v>m2</v>
          </cell>
          <cell r="E1418" t="str">
            <v>58,99</v>
          </cell>
          <cell r="F1418" t="str">
            <v>15,75</v>
          </cell>
          <cell r="G1418" t="str">
            <v>74,74</v>
          </cell>
          <cell r="H1418">
            <v>0</v>
          </cell>
          <cell r="I1418">
            <v>58.99</v>
          </cell>
          <cell r="J1418">
            <v>15.75</v>
          </cell>
          <cell r="K1418">
            <v>74.739999999999995</v>
          </cell>
          <cell r="L1418">
            <v>0</v>
          </cell>
          <cell r="M1418">
            <v>15.750330000000002</v>
          </cell>
          <cell r="N1418">
            <v>74.74033</v>
          </cell>
        </row>
        <row r="1419">
          <cell r="B1419" t="str">
            <v>2 S 05 301 50</v>
          </cell>
          <cell r="C1419" t="str">
            <v>Alvenaria de pedra argamassada AC/BC/PC</v>
          </cell>
          <cell r="D1419" t="str">
            <v>m3</v>
          </cell>
          <cell r="E1419" t="str">
            <v>228,24</v>
          </cell>
          <cell r="F1419" t="str">
            <v>60,94</v>
          </cell>
          <cell r="G1419" t="str">
            <v>289,18</v>
          </cell>
          <cell r="H1419">
            <v>0</v>
          </cell>
          <cell r="I1419">
            <v>228.24</v>
          </cell>
          <cell r="J1419">
            <v>60.94</v>
          </cell>
          <cell r="K1419">
            <v>289.18</v>
          </cell>
          <cell r="L1419">
            <v>0</v>
          </cell>
          <cell r="M1419">
            <v>60.940080000000009</v>
          </cell>
          <cell r="N1419">
            <v>289.18008000000003</v>
          </cell>
        </row>
        <row r="1420">
          <cell r="B1420" t="str">
            <v>2 S 05 301 51</v>
          </cell>
          <cell r="C1420" t="str">
            <v>Alvenaria tijolos de 0,20 cm de espessura AC</v>
          </cell>
          <cell r="D1420" t="str">
            <v>m2</v>
          </cell>
          <cell r="E1420" t="str">
            <v>60,91</v>
          </cell>
          <cell r="F1420" t="str">
            <v>16,26</v>
          </cell>
          <cell r="G1420" t="str">
            <v>77,17</v>
          </cell>
          <cell r="H1420">
            <v>0</v>
          </cell>
          <cell r="I1420">
            <v>60.91</v>
          </cell>
          <cell r="J1420">
            <v>16.260000000000002</v>
          </cell>
          <cell r="K1420">
            <v>77.17</v>
          </cell>
          <cell r="L1420">
            <v>0</v>
          </cell>
          <cell r="M1420">
            <v>16.262969999999999</v>
          </cell>
          <cell r="N1420">
            <v>77.172969999999992</v>
          </cell>
        </row>
        <row r="1421">
          <cell r="B1421" t="str">
            <v>2 S 05 302 02</v>
          </cell>
          <cell r="C1421" t="str">
            <v>Muro gabião cx 0,50 alt.8X10,ZN/AL+PVC D=2,4mm</v>
          </cell>
          <cell r="D1421" t="str">
            <v>m3</v>
          </cell>
          <cell r="E1421" t="str">
            <v>438,92</v>
          </cell>
          <cell r="F1421" t="str">
            <v>117,19</v>
          </cell>
          <cell r="G1421" t="str">
            <v>556,11</v>
          </cell>
          <cell r="H1421">
            <v>0</v>
          </cell>
          <cell r="I1421">
            <v>438.92</v>
          </cell>
          <cell r="J1421">
            <v>117.19</v>
          </cell>
          <cell r="K1421">
            <v>556.11</v>
          </cell>
          <cell r="L1421">
            <v>0</v>
          </cell>
          <cell r="M1421">
            <v>117.19164000000001</v>
          </cell>
          <cell r="N1421">
            <v>556.11164000000008</v>
          </cell>
        </row>
        <row r="1422">
          <cell r="B1422" t="str">
            <v>2 S 05 302 03</v>
          </cell>
          <cell r="C1422" t="str">
            <v>Muro gabião cx1,00 alt.8X10 ZN/AL+PVC D=2,4mm</v>
          </cell>
          <cell r="D1422" t="str">
            <v>m3</v>
          </cell>
          <cell r="E1422" t="str">
            <v>300,48</v>
          </cell>
          <cell r="F1422" t="str">
            <v>80,23</v>
          </cell>
          <cell r="G1422" t="str">
            <v>380,71</v>
          </cell>
          <cell r="H1422">
            <v>0</v>
          </cell>
          <cell r="I1422">
            <v>300.48</v>
          </cell>
          <cell r="J1422">
            <v>80.23</v>
          </cell>
          <cell r="K1422">
            <v>380.71</v>
          </cell>
          <cell r="L1422">
            <v>0</v>
          </cell>
          <cell r="M1422">
            <v>80.228160000000003</v>
          </cell>
          <cell r="N1422">
            <v>380.70816000000002</v>
          </cell>
        </row>
        <row r="1423">
          <cell r="B1423" t="str">
            <v>2 S 05 302 04</v>
          </cell>
          <cell r="C1423" t="str">
            <v>Muro gabião cx 0,50 alt.8X10,ZN/AL D=2,7mm</v>
          </cell>
          <cell r="D1423" t="str">
            <v>m3</v>
          </cell>
          <cell r="E1423" t="str">
            <v>328,51</v>
          </cell>
          <cell r="F1423" t="str">
            <v>87,71</v>
          </cell>
          <cell r="G1423" t="str">
            <v>416,22</v>
          </cell>
          <cell r="H1423">
            <v>0</v>
          </cell>
          <cell r="I1423">
            <v>328.51</v>
          </cell>
          <cell r="J1423">
            <v>87.71</v>
          </cell>
          <cell r="K1423">
            <v>416.22</v>
          </cell>
          <cell r="L1423">
            <v>0</v>
          </cell>
          <cell r="M1423">
            <v>87.71217</v>
          </cell>
          <cell r="N1423">
            <v>416.22217000000001</v>
          </cell>
        </row>
        <row r="1424">
          <cell r="B1424" t="str">
            <v>2 S 05 302 05</v>
          </cell>
          <cell r="C1424" t="str">
            <v>Muro gabião cx 1,00 alt.8X10,ZN/AL D=2,7mm</v>
          </cell>
          <cell r="D1424" t="str">
            <v>m3</v>
          </cell>
          <cell r="E1424" t="str">
            <v>284,51</v>
          </cell>
          <cell r="F1424" t="str">
            <v>75,97</v>
          </cell>
          <cell r="G1424" t="str">
            <v>360,48</v>
          </cell>
          <cell r="H1424">
            <v>0</v>
          </cell>
          <cell r="I1424">
            <v>284.51</v>
          </cell>
          <cell r="J1424">
            <v>75.97</v>
          </cell>
          <cell r="K1424">
            <v>360.48</v>
          </cell>
          <cell r="L1424">
            <v>0</v>
          </cell>
          <cell r="M1424">
            <v>75.964169999999996</v>
          </cell>
          <cell r="N1424">
            <v>360.47416999999996</v>
          </cell>
        </row>
        <row r="1425">
          <cell r="B1425" t="str">
            <v>2 S 05 302 06</v>
          </cell>
          <cell r="C1425" t="str">
            <v>Gabião colchão esp 0,23m 6X8ZN/AL+PVC D=2,00mm</v>
          </cell>
          <cell r="D1425" t="str">
            <v>m2</v>
          </cell>
          <cell r="E1425" t="str">
            <v>104,95</v>
          </cell>
          <cell r="F1425" t="str">
            <v>28,02</v>
          </cell>
          <cell r="G1425" t="str">
            <v>132,97</v>
          </cell>
          <cell r="H1425">
            <v>0</v>
          </cell>
          <cell r="I1425">
            <v>104.95</v>
          </cell>
          <cell r="J1425">
            <v>28.02</v>
          </cell>
          <cell r="K1425">
            <v>132.97</v>
          </cell>
          <cell r="L1425">
            <v>0</v>
          </cell>
          <cell r="M1425">
            <v>28.021650000000001</v>
          </cell>
          <cell r="N1425">
            <v>132.97165000000001</v>
          </cell>
        </row>
        <row r="1426">
          <cell r="B1426" t="str">
            <v>2 S 05 302 07</v>
          </cell>
          <cell r="C1426" t="str">
            <v>Gabião colchão esp. 0,30m 6X8ZN/AL+PVC D=2,00mm</v>
          </cell>
          <cell r="D1426" t="str">
            <v>m2</v>
          </cell>
          <cell r="E1426" t="str">
            <v>121,14</v>
          </cell>
          <cell r="F1426" t="str">
            <v>32,34</v>
          </cell>
          <cell r="G1426" t="str">
            <v>153,48</v>
          </cell>
          <cell r="H1426">
            <v>0</v>
          </cell>
          <cell r="I1426">
            <v>121.14</v>
          </cell>
          <cell r="J1426">
            <v>32.340000000000003</v>
          </cell>
          <cell r="K1426">
            <v>153.47999999999999</v>
          </cell>
          <cell r="L1426">
            <v>0</v>
          </cell>
          <cell r="M1426">
            <v>32.344380000000001</v>
          </cell>
          <cell r="N1426">
            <v>153.48437999999999</v>
          </cell>
        </row>
        <row r="1427">
          <cell r="B1427" t="str">
            <v>2 S 05 302 08</v>
          </cell>
          <cell r="C1427" t="str">
            <v>Gabião saco D=0,65m 8X10ZN/AL+PVC D=2,40mm</v>
          </cell>
          <cell r="D1427" t="str">
            <v>m3</v>
          </cell>
          <cell r="E1427" t="str">
            <v>311,51</v>
          </cell>
          <cell r="F1427" t="str">
            <v>83,17</v>
          </cell>
          <cell r="G1427" t="str">
            <v>394,68</v>
          </cell>
          <cell r="H1427">
            <v>0</v>
          </cell>
          <cell r="I1427">
            <v>311.51</v>
          </cell>
          <cell r="J1427">
            <v>83.17</v>
          </cell>
          <cell r="K1427">
            <v>394.68</v>
          </cell>
          <cell r="L1427">
            <v>0</v>
          </cell>
          <cell r="M1427">
            <v>83.173169999999999</v>
          </cell>
          <cell r="N1427">
            <v>394.68317000000002</v>
          </cell>
        </row>
        <row r="1428">
          <cell r="B1428" t="str">
            <v>2 S 05 303 01</v>
          </cell>
          <cell r="C1428" t="str">
            <v>Terra armada - ECE - greide 0,0&lt;h&lt;6,00m</v>
          </cell>
          <cell r="D1428" t="str">
            <v>m2</v>
          </cell>
          <cell r="E1428" t="str">
            <v>0,00</v>
          </cell>
          <cell r="F1428" t="str">
            <v>0,00</v>
          </cell>
          <cell r="G1428" t="str">
            <v>0,00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</row>
        <row r="1429">
          <cell r="B1429" t="str">
            <v>2 S 05 303 02</v>
          </cell>
          <cell r="C1429" t="str">
            <v>Terra armada - ECE - greide 6,0&lt;h&lt;9,00m</v>
          </cell>
          <cell r="D1429" t="str">
            <v>m2</v>
          </cell>
          <cell r="E1429" t="str">
            <v>0,00</v>
          </cell>
          <cell r="F1429" t="str">
            <v>0,00</v>
          </cell>
          <cell r="G1429" t="str">
            <v>0,00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</row>
        <row r="1430">
          <cell r="B1430" t="str">
            <v>2 S 05 303 03</v>
          </cell>
          <cell r="C1430" t="str">
            <v>Terra armada - ECE - greide 9,0&lt;h&lt;12,00m</v>
          </cell>
          <cell r="D1430" t="str">
            <v>m2</v>
          </cell>
          <cell r="E1430" t="str">
            <v>0,00</v>
          </cell>
          <cell r="F1430" t="str">
            <v>0,00</v>
          </cell>
          <cell r="G1430" t="str">
            <v>0,00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</row>
        <row r="1431">
          <cell r="B1431" t="str">
            <v>2 S 05 303 04</v>
          </cell>
          <cell r="C1431" t="str">
            <v>Terra armada - ECE - pé de talude 0,0&lt;h&lt;6,00m</v>
          </cell>
          <cell r="D1431" t="str">
            <v>m2</v>
          </cell>
          <cell r="E1431" t="str">
            <v>0,00</v>
          </cell>
          <cell r="F1431" t="str">
            <v>0,00</v>
          </cell>
          <cell r="G1431" t="str">
            <v>0,00</v>
          </cell>
          <cell r="H1431">
            <v>0</v>
          </cell>
          <cell r="I1431">
            <v>0</v>
          </cell>
          <cell r="J1431">
            <v>0</v>
          </cell>
          <cell r="K1431">
            <v>0</v>
          </cell>
          <cell r="L1431">
            <v>0</v>
          </cell>
          <cell r="M1431">
            <v>0</v>
          </cell>
          <cell r="N1431">
            <v>0</v>
          </cell>
        </row>
        <row r="1432">
          <cell r="B1432" t="str">
            <v>2 S 05 303 05</v>
          </cell>
          <cell r="C1432" t="str">
            <v>Terra armada - ECE - pé de talude 6,0&lt;h&lt;9,00m</v>
          </cell>
          <cell r="D1432" t="str">
            <v>m2</v>
          </cell>
          <cell r="E1432" t="str">
            <v>0,00</v>
          </cell>
          <cell r="F1432" t="str">
            <v>0,00</v>
          </cell>
          <cell r="G1432" t="str">
            <v>0,00</v>
          </cell>
          <cell r="H1432">
            <v>0</v>
          </cell>
          <cell r="I1432">
            <v>0</v>
          </cell>
          <cell r="J1432">
            <v>0</v>
          </cell>
          <cell r="K1432">
            <v>0</v>
          </cell>
          <cell r="L1432">
            <v>0</v>
          </cell>
          <cell r="M1432">
            <v>0</v>
          </cell>
          <cell r="N1432">
            <v>0</v>
          </cell>
        </row>
        <row r="1433">
          <cell r="B1433" t="str">
            <v>2 S 05 303 06</v>
          </cell>
          <cell r="C1433" t="str">
            <v>Terra armada - ECE - pé de talude 9,0&lt;h&lt;12,00m</v>
          </cell>
          <cell r="D1433" t="str">
            <v>m2</v>
          </cell>
          <cell r="E1433" t="str">
            <v>0,00</v>
          </cell>
          <cell r="F1433" t="str">
            <v>0,00</v>
          </cell>
          <cell r="G1433" t="str">
            <v>0,00</v>
          </cell>
          <cell r="H1433">
            <v>0</v>
          </cell>
          <cell r="I1433">
            <v>0</v>
          </cell>
          <cell r="J1433">
            <v>0</v>
          </cell>
          <cell r="K1433">
            <v>0</v>
          </cell>
          <cell r="L1433">
            <v>0</v>
          </cell>
          <cell r="M1433">
            <v>0</v>
          </cell>
          <cell r="N1433">
            <v>0</v>
          </cell>
        </row>
        <row r="1434">
          <cell r="B1434" t="str">
            <v>2 S 05 303 07</v>
          </cell>
          <cell r="C1434" t="str">
            <v>Terra armada - ECE - encontro portante 0,0&lt;h&lt;6,00m</v>
          </cell>
          <cell r="D1434" t="str">
            <v>m2</v>
          </cell>
          <cell r="E1434" t="str">
            <v>0,00</v>
          </cell>
          <cell r="F1434" t="str">
            <v>0,00</v>
          </cell>
          <cell r="G1434" t="str">
            <v>0,00</v>
          </cell>
          <cell r="H1434">
            <v>0</v>
          </cell>
          <cell r="I1434">
            <v>0</v>
          </cell>
          <cell r="J1434">
            <v>0</v>
          </cell>
          <cell r="K1434">
            <v>0</v>
          </cell>
          <cell r="L1434">
            <v>0</v>
          </cell>
          <cell r="M1434">
            <v>0</v>
          </cell>
          <cell r="N1434">
            <v>0</v>
          </cell>
        </row>
        <row r="1435">
          <cell r="B1435" t="str">
            <v>2 S 05 303 08</v>
          </cell>
          <cell r="C1435" t="str">
            <v>Terra armada - ECE - encontro portante 6,0&lt;h&lt;9,00m</v>
          </cell>
          <cell r="D1435" t="str">
            <v>m2</v>
          </cell>
          <cell r="E1435" t="str">
            <v>0,00</v>
          </cell>
          <cell r="F1435" t="str">
            <v>0,00</v>
          </cell>
          <cell r="G1435" t="str">
            <v>0,00</v>
          </cell>
          <cell r="H1435">
            <v>0</v>
          </cell>
          <cell r="I1435">
            <v>0</v>
          </cell>
          <cell r="J1435">
            <v>0</v>
          </cell>
          <cell r="K1435">
            <v>0</v>
          </cell>
          <cell r="L1435">
            <v>0</v>
          </cell>
          <cell r="M1435">
            <v>0</v>
          </cell>
          <cell r="N1435">
            <v>0</v>
          </cell>
        </row>
        <row r="1436">
          <cell r="B1436" t="str">
            <v>2 S 05 303 09</v>
          </cell>
          <cell r="C1436" t="str">
            <v>Escamas de concreto armado para terra armada</v>
          </cell>
          <cell r="D1436" t="str">
            <v>m3</v>
          </cell>
          <cell r="E1436" t="str">
            <v>653,81</v>
          </cell>
          <cell r="F1436" t="str">
            <v>174,57</v>
          </cell>
          <cell r="G1436" t="str">
            <v>828,37</v>
          </cell>
          <cell r="H1436">
            <v>0</v>
          </cell>
          <cell r="I1436">
            <v>653.80999999999995</v>
          </cell>
          <cell r="J1436">
            <v>174.57</v>
          </cell>
          <cell r="K1436">
            <v>828.37</v>
          </cell>
          <cell r="L1436">
            <v>0</v>
          </cell>
          <cell r="M1436">
            <v>174.56727000000001</v>
          </cell>
          <cell r="N1436">
            <v>828.37726999999995</v>
          </cell>
        </row>
        <row r="1437">
          <cell r="B1437" t="str">
            <v>2 S 05 303 10</v>
          </cell>
          <cell r="C1437" t="str">
            <v>Concr. soleira e arremates de maciço terra armada</v>
          </cell>
          <cell r="D1437" t="str">
            <v>m3</v>
          </cell>
          <cell r="E1437" t="str">
            <v>269,32</v>
          </cell>
          <cell r="F1437" t="str">
            <v>71,91</v>
          </cell>
          <cell r="G1437" t="str">
            <v>341,23</v>
          </cell>
          <cell r="H1437">
            <v>0</v>
          </cell>
          <cell r="I1437">
            <v>269.32</v>
          </cell>
          <cell r="J1437">
            <v>71.91</v>
          </cell>
          <cell r="K1437">
            <v>341.23</v>
          </cell>
          <cell r="L1437">
            <v>0</v>
          </cell>
          <cell r="M1437">
            <v>71.908439999999999</v>
          </cell>
          <cell r="N1437">
            <v>341.22843999999998</v>
          </cell>
        </row>
        <row r="1438">
          <cell r="B1438" t="str">
            <v>2 S 05 303 11</v>
          </cell>
          <cell r="C1438" t="str">
            <v>Montagem de maciço terra armada</v>
          </cell>
          <cell r="D1438" t="str">
            <v>m2</v>
          </cell>
          <cell r="E1438" t="str">
            <v>111,35</v>
          </cell>
          <cell r="F1438" t="str">
            <v>29,73</v>
          </cell>
          <cell r="G1438" t="str">
            <v>141,08</v>
          </cell>
          <cell r="H1438">
            <v>0</v>
          </cell>
          <cell r="I1438">
            <v>111.35</v>
          </cell>
          <cell r="J1438">
            <v>29.73</v>
          </cell>
          <cell r="K1438">
            <v>141.08000000000001</v>
          </cell>
          <cell r="L1438">
            <v>0</v>
          </cell>
          <cell r="M1438">
            <v>29.730450000000001</v>
          </cell>
          <cell r="N1438">
            <v>141.08044999999998</v>
          </cell>
        </row>
        <row r="1439">
          <cell r="B1439" t="str">
            <v>2 S 05 303 59</v>
          </cell>
          <cell r="C1439" t="str">
            <v>Escamas de concr.armado para terra armada AC/BC</v>
          </cell>
          <cell r="D1439" t="str">
            <v>m3</v>
          </cell>
          <cell r="E1439" t="str">
            <v>705,33</v>
          </cell>
          <cell r="F1439" t="str">
            <v>188,32</v>
          </cell>
          <cell r="G1439" t="str">
            <v>893,65</v>
          </cell>
          <cell r="H1439">
            <v>0</v>
          </cell>
          <cell r="I1439">
            <v>705.33</v>
          </cell>
          <cell r="J1439">
            <v>188.32</v>
          </cell>
          <cell r="K1439">
            <v>893.65</v>
          </cell>
          <cell r="L1439">
            <v>0</v>
          </cell>
          <cell r="M1439">
            <v>188.32311000000001</v>
          </cell>
          <cell r="N1439">
            <v>893.65311000000008</v>
          </cell>
        </row>
        <row r="1440">
          <cell r="B1440" t="str">
            <v>2 S 05 303 60</v>
          </cell>
          <cell r="C1440" t="str">
            <v>Concr.soleira/arremates de maciço terra arm.AC/BC</v>
          </cell>
          <cell r="D1440" t="str">
            <v>m3</v>
          </cell>
          <cell r="E1440" t="str">
            <v>321,89</v>
          </cell>
          <cell r="F1440" t="str">
            <v>85,94</v>
          </cell>
          <cell r="G1440" t="str">
            <v>407,83</v>
          </cell>
          <cell r="H1440">
            <v>0</v>
          </cell>
          <cell r="I1440">
            <v>321.89</v>
          </cell>
          <cell r="J1440">
            <v>85.94</v>
          </cell>
          <cell r="K1440">
            <v>407.83</v>
          </cell>
          <cell r="L1440">
            <v>0</v>
          </cell>
          <cell r="M1440">
            <v>85.944630000000004</v>
          </cell>
          <cell r="N1440">
            <v>407.83463</v>
          </cell>
        </row>
        <row r="1441">
          <cell r="B1441" t="str">
            <v>2 S 05 340 01</v>
          </cell>
          <cell r="C1441" t="str">
            <v>Execução cortina atirantada conc.armado fck=15 MPa</v>
          </cell>
          <cell r="D1441" t="str">
            <v>m3</v>
          </cell>
          <cell r="E1441" t="str">
            <v>1.355,77</v>
          </cell>
          <cell r="F1441" t="str">
            <v>361,99</v>
          </cell>
          <cell r="G1441" t="str">
            <v>1.717,76</v>
          </cell>
          <cell r="H1441">
            <v>0</v>
          </cell>
          <cell r="I1441">
            <v>1355.77</v>
          </cell>
          <cell r="J1441">
            <v>361.99</v>
          </cell>
          <cell r="K1441">
            <v>1717.76</v>
          </cell>
          <cell r="L1441">
            <v>0</v>
          </cell>
          <cell r="M1441">
            <v>361.99059</v>
          </cell>
          <cell r="N1441">
            <v>1717.7605899999999</v>
          </cell>
        </row>
        <row r="1442">
          <cell r="B1442" t="str">
            <v>2 S 05 340 51</v>
          </cell>
          <cell r="C1442" t="str">
            <v>Exec.cortina atirantada concr.arm.fck=15 MPa AC/BC</v>
          </cell>
          <cell r="D1442" t="str">
            <v>m3</v>
          </cell>
          <cell r="E1442" t="str">
            <v>1.408,34</v>
          </cell>
          <cell r="F1442" t="str">
            <v>376,03</v>
          </cell>
          <cell r="G1442" t="str">
            <v>1.784,37</v>
          </cell>
          <cell r="H1442">
            <v>0</v>
          </cell>
          <cell r="I1442">
            <v>1408.34</v>
          </cell>
          <cell r="J1442">
            <v>376.03</v>
          </cell>
          <cell r="K1442">
            <v>1784.37</v>
          </cell>
          <cell r="L1442">
            <v>0</v>
          </cell>
          <cell r="M1442">
            <v>376.02677999999997</v>
          </cell>
          <cell r="N1442">
            <v>1784.3667799999998</v>
          </cell>
        </row>
        <row r="1443">
          <cell r="B1443" t="str">
            <v>2 S 05 900 01</v>
          </cell>
          <cell r="C1443" t="str">
            <v>Tirante protendido p/ cort. aço st 85/105 D= 32mm</v>
          </cell>
          <cell r="D1443" t="str">
            <v>m</v>
          </cell>
          <cell r="E1443" t="str">
            <v>157,36</v>
          </cell>
          <cell r="F1443" t="str">
            <v>42,02</v>
          </cell>
          <cell r="G1443" t="str">
            <v>199,38</v>
          </cell>
          <cell r="H1443">
            <v>0</v>
          </cell>
          <cell r="I1443">
            <v>157.36000000000001</v>
          </cell>
          <cell r="J1443">
            <v>42.02</v>
          </cell>
          <cell r="K1443">
            <v>199.38</v>
          </cell>
          <cell r="L1443">
            <v>0</v>
          </cell>
          <cell r="M1443">
            <v>42.015120000000003</v>
          </cell>
          <cell r="N1443">
            <v>199.37512000000001</v>
          </cell>
        </row>
        <row r="1444">
          <cell r="B1444" t="str">
            <v>2 S 06 210 01</v>
          </cell>
          <cell r="C1444" t="str">
            <v>Pórtico metálico</v>
          </cell>
          <cell r="D1444" t="str">
            <v>und</v>
          </cell>
          <cell r="E1444" t="str">
            <v>37.324,15</v>
          </cell>
          <cell r="F1444" t="str">
            <v>9.965,55</v>
          </cell>
          <cell r="G1444" t="str">
            <v>47.289,70</v>
          </cell>
          <cell r="H1444">
            <v>0</v>
          </cell>
          <cell r="I1444">
            <v>37324.15</v>
          </cell>
          <cell r="J1444">
            <v>9965.5499999999993</v>
          </cell>
          <cell r="K1444">
            <v>47289.7</v>
          </cell>
          <cell r="L1444">
            <v>0</v>
          </cell>
          <cell r="M1444">
            <v>9965.5480500000012</v>
          </cell>
          <cell r="N1444">
            <v>47289.698050000006</v>
          </cell>
        </row>
        <row r="1445">
          <cell r="B1445" t="str">
            <v>2 S 06 210 51</v>
          </cell>
          <cell r="C1445" t="str">
            <v>Pórtico metálico AC/BC</v>
          </cell>
          <cell r="D1445" t="str">
            <v>und</v>
          </cell>
          <cell r="E1445" t="str">
            <v>37.570,56</v>
          </cell>
          <cell r="F1445" t="str">
            <v>10.031,34</v>
          </cell>
          <cell r="G1445" t="str">
            <v>47.601,90</v>
          </cell>
          <cell r="H1445">
            <v>0</v>
          </cell>
          <cell r="I1445">
            <v>37570.559999999998</v>
          </cell>
          <cell r="J1445">
            <v>10031.34</v>
          </cell>
          <cell r="K1445">
            <v>47601.9</v>
          </cell>
          <cell r="L1445">
            <v>0</v>
          </cell>
          <cell r="M1445">
            <v>10031.33952</v>
          </cell>
          <cell r="N1445">
            <v>47601.899519999999</v>
          </cell>
        </row>
        <row r="1446">
          <cell r="B1446" t="str">
            <v>2 S 06 400 01</v>
          </cell>
          <cell r="C1446" t="str">
            <v>Cerca arame farp. c/ mourão concr. seção quadrada</v>
          </cell>
          <cell r="D1446" t="str">
            <v>m</v>
          </cell>
          <cell r="E1446" t="str">
            <v>24,09</v>
          </cell>
          <cell r="F1446" t="str">
            <v>6,43</v>
          </cell>
          <cell r="G1446" t="str">
            <v>30,52</v>
          </cell>
          <cell r="H1446">
            <v>0</v>
          </cell>
          <cell r="I1446">
            <v>24.09</v>
          </cell>
          <cell r="J1446">
            <v>6.43</v>
          </cell>
          <cell r="K1446">
            <v>30.52</v>
          </cell>
          <cell r="L1446">
            <v>0</v>
          </cell>
          <cell r="M1446">
            <v>6.4320300000000001</v>
          </cell>
          <cell r="N1446">
            <v>30.522030000000001</v>
          </cell>
        </row>
        <row r="1447">
          <cell r="B1447" t="str">
            <v>2 S 06 400 02</v>
          </cell>
          <cell r="C1447" t="str">
            <v>Cerca arame farp. c/ mourão concr. seção triang.</v>
          </cell>
          <cell r="D1447" t="str">
            <v>m</v>
          </cell>
          <cell r="E1447" t="str">
            <v>20,00</v>
          </cell>
          <cell r="F1447" t="str">
            <v>5,34</v>
          </cell>
          <cell r="G1447" t="str">
            <v>25,34</v>
          </cell>
          <cell r="H1447">
            <v>0</v>
          </cell>
          <cell r="I1447">
            <v>20</v>
          </cell>
          <cell r="J1447">
            <v>5.34</v>
          </cell>
          <cell r="K1447">
            <v>25.34</v>
          </cell>
          <cell r="L1447">
            <v>0</v>
          </cell>
          <cell r="M1447">
            <v>5.34</v>
          </cell>
          <cell r="N1447">
            <v>25.34</v>
          </cell>
        </row>
        <row r="1448">
          <cell r="B1448" t="str">
            <v>2 S 06 400 51</v>
          </cell>
          <cell r="C1448" t="str">
            <v>Cerca arame farp.c/mourão concr.seção quadr.AC/BC</v>
          </cell>
          <cell r="D1448" t="str">
            <v>m</v>
          </cell>
          <cell r="E1448" t="str">
            <v>24,67</v>
          </cell>
          <cell r="F1448" t="str">
            <v>6,59</v>
          </cell>
          <cell r="G1448" t="str">
            <v>31,26</v>
          </cell>
          <cell r="H1448">
            <v>0</v>
          </cell>
          <cell r="I1448">
            <v>24.67</v>
          </cell>
          <cell r="J1448">
            <v>6.59</v>
          </cell>
          <cell r="K1448">
            <v>31.26</v>
          </cell>
          <cell r="L1448">
            <v>0</v>
          </cell>
          <cell r="M1448">
            <v>6.5868900000000012</v>
          </cell>
          <cell r="N1448">
            <v>31.256890000000002</v>
          </cell>
        </row>
        <row r="1449">
          <cell r="B1449" t="str">
            <v>2 S 06 400 52</v>
          </cell>
          <cell r="C1449" t="str">
            <v>Cerca arame farp.c/mourão concr.seção triang.AC/BC</v>
          </cell>
          <cell r="D1449" t="str">
            <v>m</v>
          </cell>
          <cell r="E1449" t="str">
            <v>20,30</v>
          </cell>
          <cell r="F1449" t="str">
            <v>5,42</v>
          </cell>
          <cell r="G1449" t="str">
            <v>25,72</v>
          </cell>
          <cell r="H1449">
            <v>0</v>
          </cell>
          <cell r="I1449">
            <v>20.3</v>
          </cell>
          <cell r="J1449">
            <v>5.42</v>
          </cell>
          <cell r="K1449">
            <v>25.72</v>
          </cell>
          <cell r="L1449">
            <v>0</v>
          </cell>
          <cell r="M1449">
            <v>5.4201000000000006</v>
          </cell>
          <cell r="N1449">
            <v>25.720100000000002</v>
          </cell>
        </row>
        <row r="1450">
          <cell r="B1450" t="str">
            <v>2 S 06 410 00</v>
          </cell>
          <cell r="C1450" t="str">
            <v>Cercas de arame farpado com suportes de madeira</v>
          </cell>
          <cell r="D1450" t="str">
            <v>m</v>
          </cell>
          <cell r="E1450" t="str">
            <v>16,10</v>
          </cell>
          <cell r="F1450" t="str">
            <v>4,30</v>
          </cell>
          <cell r="G1450" t="str">
            <v>20,40</v>
          </cell>
          <cell r="H1450">
            <v>0</v>
          </cell>
          <cell r="I1450">
            <v>16.100000000000001</v>
          </cell>
          <cell r="J1450">
            <v>4.3</v>
          </cell>
          <cell r="K1450">
            <v>20.399999999999999</v>
          </cell>
          <cell r="L1450">
            <v>0</v>
          </cell>
          <cell r="M1450">
            <v>4.2987000000000002</v>
          </cell>
          <cell r="N1450">
            <v>20.398700000000002</v>
          </cell>
        </row>
        <row r="1451">
          <cell r="B1451" t="str">
            <v>2 S 09 001 05</v>
          </cell>
          <cell r="C1451" t="str">
            <v>Transporte local em rodov. não pav. (const.)</v>
          </cell>
          <cell r="D1451" t="str">
            <v>tkm</v>
          </cell>
          <cell r="E1451" t="str">
            <v>0,73</v>
          </cell>
          <cell r="F1451" t="str">
            <v>0,19</v>
          </cell>
          <cell r="G1451" t="str">
            <v>0,92</v>
          </cell>
          <cell r="H1451">
            <v>0</v>
          </cell>
          <cell r="I1451">
            <v>0.73</v>
          </cell>
          <cell r="J1451">
            <v>0.19</v>
          </cell>
          <cell r="K1451">
            <v>0.92</v>
          </cell>
          <cell r="L1451">
            <v>0</v>
          </cell>
          <cell r="M1451">
            <v>0.19491</v>
          </cell>
          <cell r="N1451">
            <v>0.92491000000000001</v>
          </cell>
        </row>
        <row r="1452">
          <cell r="B1452" t="str">
            <v>2 S 09 001 40</v>
          </cell>
          <cell r="C1452" t="str">
            <v>Transporte local c/ carroceria em rodovia não pav.</v>
          </cell>
          <cell r="D1452" t="str">
            <v>tkm</v>
          </cell>
          <cell r="E1452" t="str">
            <v>0,82</v>
          </cell>
          <cell r="F1452" t="str">
            <v>0,22</v>
          </cell>
          <cell r="G1452" t="str">
            <v>1,04</v>
          </cell>
          <cell r="H1452">
            <v>0</v>
          </cell>
          <cell r="I1452">
            <v>0.82</v>
          </cell>
          <cell r="J1452">
            <v>0.22</v>
          </cell>
          <cell r="K1452">
            <v>1.04</v>
          </cell>
          <cell r="L1452">
            <v>0</v>
          </cell>
          <cell r="M1452">
            <v>0.21894</v>
          </cell>
          <cell r="N1452">
            <v>1.03894</v>
          </cell>
        </row>
        <row r="1453">
          <cell r="B1453" t="str">
            <v>2 S 09 001 90</v>
          </cell>
          <cell r="C1453" t="str">
            <v>Transporte comercial c/ carr. rodov. não pav.</v>
          </cell>
          <cell r="D1453" t="str">
            <v>tkm</v>
          </cell>
          <cell r="E1453" t="str">
            <v>0,56</v>
          </cell>
          <cell r="F1453" t="str">
            <v>0,15</v>
          </cell>
          <cell r="G1453" t="str">
            <v>0,71</v>
          </cell>
          <cell r="H1453">
            <v>0</v>
          </cell>
          <cell r="I1453">
            <v>0.56000000000000005</v>
          </cell>
          <cell r="J1453">
            <v>0.15</v>
          </cell>
          <cell r="K1453">
            <v>0.71</v>
          </cell>
          <cell r="L1453">
            <v>0</v>
          </cell>
          <cell r="M1453">
            <v>0.14952000000000001</v>
          </cell>
          <cell r="N1453">
            <v>0.70952000000000004</v>
          </cell>
        </row>
        <row r="1454">
          <cell r="B1454" t="str">
            <v>2 S 09 001 91</v>
          </cell>
          <cell r="C1454" t="str">
            <v>Transporte comercial c/ basc. 10m3 rod. não pav.</v>
          </cell>
          <cell r="D1454" t="str">
            <v>tkm</v>
          </cell>
          <cell r="E1454" t="str">
            <v>0,57</v>
          </cell>
          <cell r="F1454" t="str">
            <v>0,15</v>
          </cell>
          <cell r="G1454" t="str">
            <v>0,73</v>
          </cell>
          <cell r="H1454">
            <v>0</v>
          </cell>
          <cell r="I1454">
            <v>0.56999999999999995</v>
          </cell>
          <cell r="J1454">
            <v>0.15</v>
          </cell>
          <cell r="K1454">
            <v>0.73</v>
          </cell>
          <cell r="L1454">
            <v>0</v>
          </cell>
          <cell r="M1454">
            <v>0.15218999999999999</v>
          </cell>
          <cell r="N1454">
            <v>0.72218999999999989</v>
          </cell>
        </row>
        <row r="1455">
          <cell r="B1455" t="str">
            <v>2 S 09 002 05</v>
          </cell>
          <cell r="C1455" t="str">
            <v>Transporte local em rodov. pavim. (const.)</v>
          </cell>
          <cell r="D1455" t="str">
            <v>tkm</v>
          </cell>
          <cell r="E1455" t="str">
            <v>0,56</v>
          </cell>
          <cell r="F1455" t="str">
            <v>0,15</v>
          </cell>
          <cell r="G1455" t="str">
            <v>0,72</v>
          </cell>
          <cell r="H1455">
            <v>0</v>
          </cell>
          <cell r="I1455">
            <v>0.56000000000000005</v>
          </cell>
          <cell r="J1455">
            <v>0.15</v>
          </cell>
          <cell r="K1455">
            <v>0.72</v>
          </cell>
          <cell r="L1455">
            <v>0</v>
          </cell>
          <cell r="M1455">
            <v>0.14952000000000001</v>
          </cell>
          <cell r="N1455">
            <v>0.70952000000000004</v>
          </cell>
        </row>
        <row r="1456">
          <cell r="B1456" t="str">
            <v>2 S 09 002 40</v>
          </cell>
          <cell r="C1456" t="str">
            <v>Transporte local c/ carroceria em rodov. pavim.</v>
          </cell>
          <cell r="D1456" t="str">
            <v>tkm</v>
          </cell>
          <cell r="E1456" t="str">
            <v>0,62</v>
          </cell>
          <cell r="F1456" t="str">
            <v>0,17</v>
          </cell>
          <cell r="G1456" t="str">
            <v>0,78</v>
          </cell>
          <cell r="H1456">
            <v>0</v>
          </cell>
          <cell r="I1456">
            <v>0.62</v>
          </cell>
          <cell r="J1456">
            <v>0.17</v>
          </cell>
          <cell r="K1456">
            <v>0.78</v>
          </cell>
          <cell r="L1456">
            <v>0</v>
          </cell>
          <cell r="M1456">
            <v>0.16554000000000002</v>
          </cell>
          <cell r="N1456">
            <v>0.78554000000000002</v>
          </cell>
        </row>
        <row r="1457">
          <cell r="B1457" t="str">
            <v>2 S 09 002 90</v>
          </cell>
          <cell r="C1457" t="str">
            <v>Transporte comerc. c/ carr. rodov. pavim.</v>
          </cell>
          <cell r="D1457" t="str">
            <v>tkm</v>
          </cell>
          <cell r="E1457" t="str">
            <v>0,37</v>
          </cell>
          <cell r="F1457" t="str">
            <v>0,10</v>
          </cell>
          <cell r="G1457" t="str">
            <v>0,47</v>
          </cell>
          <cell r="H1457">
            <v>0</v>
          </cell>
          <cell r="I1457">
            <v>0.37</v>
          </cell>
          <cell r="J1457">
            <v>0.1</v>
          </cell>
          <cell r="K1457">
            <v>0.47</v>
          </cell>
          <cell r="L1457">
            <v>0</v>
          </cell>
          <cell r="M1457">
            <v>9.8790000000000003E-2</v>
          </cell>
          <cell r="N1457">
            <v>0.46878999999999998</v>
          </cell>
        </row>
        <row r="1458">
          <cell r="B1458" t="str">
            <v>2 S 09 002 91</v>
          </cell>
          <cell r="C1458" t="str">
            <v>Transporte comercial c/ basc. 10m3 rod. pav.</v>
          </cell>
          <cell r="D1458" t="str">
            <v>tkm</v>
          </cell>
          <cell r="E1458" t="str">
            <v>0,38</v>
          </cell>
          <cell r="F1458" t="str">
            <v>0,10</v>
          </cell>
          <cell r="G1458" t="str">
            <v>0,48</v>
          </cell>
          <cell r="H1458">
            <v>0</v>
          </cell>
          <cell r="I1458">
            <v>0.38</v>
          </cell>
          <cell r="J1458">
            <v>0.1</v>
          </cell>
          <cell r="K1458">
            <v>0.48</v>
          </cell>
          <cell r="L1458">
            <v>0</v>
          </cell>
          <cell r="M1458">
            <v>0.10146000000000001</v>
          </cell>
          <cell r="N1458">
            <v>0.48146</v>
          </cell>
        </row>
        <row r="1459">
          <cell r="B1459" t="str">
            <v>3 S 01 200 00</v>
          </cell>
          <cell r="C1459" t="str">
            <v>Escavação e carga mat. jazida (consv)</v>
          </cell>
          <cell r="D1459" t="str">
            <v>m3</v>
          </cell>
          <cell r="E1459" t="str">
            <v>8,23</v>
          </cell>
          <cell r="F1459" t="str">
            <v>2,20</v>
          </cell>
          <cell r="G1459" t="str">
            <v>10,42</v>
          </cell>
          <cell r="H1459">
            <v>0</v>
          </cell>
          <cell r="I1459">
            <v>8.23</v>
          </cell>
          <cell r="J1459">
            <v>2.2000000000000002</v>
          </cell>
          <cell r="K1459">
            <v>10.42</v>
          </cell>
          <cell r="L1459">
            <v>0</v>
          </cell>
          <cell r="M1459">
            <v>2.1974100000000001</v>
          </cell>
          <cell r="N1459">
            <v>10.42741</v>
          </cell>
        </row>
        <row r="1460">
          <cell r="B1460" t="str">
            <v>3 S 01 401 00</v>
          </cell>
          <cell r="C1460" t="str">
            <v>Recomposição de revestimento primário</v>
          </cell>
          <cell r="D1460" t="str">
            <v>m3</v>
          </cell>
          <cell r="E1460" t="str">
            <v>13,28</v>
          </cell>
          <cell r="F1460" t="str">
            <v>3,54</v>
          </cell>
          <cell r="G1460" t="str">
            <v>16,82</v>
          </cell>
          <cell r="H1460">
            <v>0</v>
          </cell>
          <cell r="I1460">
            <v>13.28</v>
          </cell>
          <cell r="J1460">
            <v>3.54</v>
          </cell>
          <cell r="K1460">
            <v>16.82</v>
          </cell>
          <cell r="L1460">
            <v>0</v>
          </cell>
          <cell r="M1460">
            <v>3.54576</v>
          </cell>
          <cell r="N1460">
            <v>16.825759999999999</v>
          </cell>
        </row>
        <row r="1461">
          <cell r="B1461" t="str">
            <v>3 S 01 930 00</v>
          </cell>
          <cell r="C1461" t="str">
            <v>Regularização mecânica da faixa de domínio</v>
          </cell>
          <cell r="D1461" t="str">
            <v>m2</v>
          </cell>
          <cell r="E1461" t="str">
            <v>0,22</v>
          </cell>
          <cell r="F1461" t="str">
            <v>0,06</v>
          </cell>
          <cell r="G1461" t="str">
            <v>0,28</v>
          </cell>
          <cell r="H1461">
            <v>0</v>
          </cell>
          <cell r="I1461">
            <v>0.22</v>
          </cell>
          <cell r="J1461">
            <v>0.06</v>
          </cell>
          <cell r="K1461">
            <v>0.28000000000000003</v>
          </cell>
          <cell r="L1461">
            <v>0</v>
          </cell>
          <cell r="M1461">
            <v>5.8740000000000001E-2</v>
          </cell>
          <cell r="N1461">
            <v>0.27873999999999999</v>
          </cell>
        </row>
        <row r="1462">
          <cell r="B1462" t="str">
            <v>3 S 02 200 00</v>
          </cell>
          <cell r="C1462" t="str">
            <v>Solo p/ base de remendo profundo</v>
          </cell>
          <cell r="D1462" t="str">
            <v>m3</v>
          </cell>
          <cell r="E1462" t="str">
            <v>9,46</v>
          </cell>
          <cell r="F1462" t="str">
            <v>2,53</v>
          </cell>
          <cell r="G1462" t="str">
            <v>11,99</v>
          </cell>
          <cell r="H1462">
            <v>0</v>
          </cell>
          <cell r="I1462">
            <v>9.4600000000000009</v>
          </cell>
          <cell r="J1462">
            <v>2.5299999999999998</v>
          </cell>
          <cell r="K1462">
            <v>11.99</v>
          </cell>
          <cell r="L1462">
            <v>0</v>
          </cell>
          <cell r="M1462">
            <v>2.5258200000000004</v>
          </cell>
          <cell r="N1462">
            <v>11.98582</v>
          </cell>
        </row>
        <row r="1463">
          <cell r="B1463" t="str">
            <v>3 S 02 200 01</v>
          </cell>
          <cell r="C1463" t="str">
            <v>Recomposição de camada granular do pavimento</v>
          </cell>
          <cell r="D1463" t="str">
            <v>m3</v>
          </cell>
          <cell r="E1463" t="str">
            <v>16,32</v>
          </cell>
          <cell r="F1463" t="str">
            <v>4,36</v>
          </cell>
          <cell r="G1463" t="str">
            <v>20,67</v>
          </cell>
          <cell r="H1463">
            <v>0</v>
          </cell>
          <cell r="I1463">
            <v>16.32</v>
          </cell>
          <cell r="J1463">
            <v>4.3600000000000003</v>
          </cell>
          <cell r="K1463">
            <v>20.67</v>
          </cell>
          <cell r="L1463">
            <v>0</v>
          </cell>
          <cell r="M1463">
            <v>4.3574400000000004</v>
          </cell>
          <cell r="N1463">
            <v>20.677440000000001</v>
          </cell>
        </row>
        <row r="1464">
          <cell r="B1464" t="str">
            <v>3 S 02 220 00</v>
          </cell>
          <cell r="C1464" t="str">
            <v>Solo brita p/ base de rem. profundo</v>
          </cell>
          <cell r="D1464" t="str">
            <v>m3</v>
          </cell>
          <cell r="E1464" t="str">
            <v>22,27</v>
          </cell>
          <cell r="F1464" t="str">
            <v>5,95</v>
          </cell>
          <cell r="G1464" t="str">
            <v>28,22</v>
          </cell>
          <cell r="H1464">
            <v>0</v>
          </cell>
          <cell r="I1464">
            <v>22.27</v>
          </cell>
          <cell r="J1464">
            <v>5.95</v>
          </cell>
          <cell r="K1464">
            <v>28.22</v>
          </cell>
          <cell r="L1464">
            <v>0</v>
          </cell>
          <cell r="M1464">
            <v>5.9460899999999999</v>
          </cell>
          <cell r="N1464">
            <v>28.216090000000001</v>
          </cell>
        </row>
        <row r="1465">
          <cell r="B1465" t="str">
            <v>3 S 02 220 50</v>
          </cell>
          <cell r="C1465" t="str">
            <v>Solo brita p/ base de remendo profundo BC</v>
          </cell>
          <cell r="D1465" t="str">
            <v>m3</v>
          </cell>
          <cell r="E1465" t="str">
            <v>37,36</v>
          </cell>
          <cell r="F1465" t="str">
            <v>9,98</v>
          </cell>
          <cell r="G1465" t="str">
            <v>47,34</v>
          </cell>
          <cell r="H1465">
            <v>0</v>
          </cell>
          <cell r="I1465">
            <v>37.36</v>
          </cell>
          <cell r="J1465">
            <v>9.98</v>
          </cell>
          <cell r="K1465">
            <v>47.34</v>
          </cell>
          <cell r="L1465">
            <v>0</v>
          </cell>
          <cell r="M1465">
            <v>9.9751200000000004</v>
          </cell>
          <cell r="N1465">
            <v>47.335120000000003</v>
          </cell>
        </row>
        <row r="1466">
          <cell r="B1466" t="str">
            <v>3 S 02 230 00</v>
          </cell>
          <cell r="C1466" t="str">
            <v>Brita para base de remendo profundo</v>
          </cell>
          <cell r="D1466" t="str">
            <v>m3</v>
          </cell>
          <cell r="E1466" t="str">
            <v>49,35</v>
          </cell>
          <cell r="F1466" t="str">
            <v>13,18</v>
          </cell>
          <cell r="G1466" t="str">
            <v>62,53</v>
          </cell>
          <cell r="H1466">
            <v>0</v>
          </cell>
          <cell r="I1466">
            <v>49.35</v>
          </cell>
          <cell r="J1466">
            <v>13.18</v>
          </cell>
          <cell r="K1466">
            <v>62.53</v>
          </cell>
          <cell r="L1466">
            <v>0</v>
          </cell>
          <cell r="M1466">
            <v>13.176450000000001</v>
          </cell>
          <cell r="N1466">
            <v>62.526450000000004</v>
          </cell>
        </row>
        <row r="1467">
          <cell r="B1467" t="str">
            <v>3 S 02 230 50</v>
          </cell>
          <cell r="C1467" t="str">
            <v>Brita para base de remendo profundo BC</v>
          </cell>
          <cell r="D1467" t="str">
            <v>m3</v>
          </cell>
          <cell r="E1467" t="str">
            <v>78,90</v>
          </cell>
          <cell r="F1467" t="str">
            <v>21,07</v>
          </cell>
          <cell r="G1467" t="str">
            <v>99,96</v>
          </cell>
          <cell r="H1467">
            <v>0</v>
          </cell>
          <cell r="I1467">
            <v>78.900000000000006</v>
          </cell>
          <cell r="J1467">
            <v>21.07</v>
          </cell>
          <cell r="K1467">
            <v>99.96</v>
          </cell>
          <cell r="L1467">
            <v>0</v>
          </cell>
          <cell r="M1467">
            <v>21.066300000000002</v>
          </cell>
          <cell r="N1467">
            <v>99.966300000000004</v>
          </cell>
        </row>
        <row r="1468">
          <cell r="B1468" t="str">
            <v>3 S 02 241 00</v>
          </cell>
          <cell r="C1468" t="str">
            <v>Solo melhorado c/ cimento p/ base rem. profundo</v>
          </cell>
          <cell r="D1468" t="str">
            <v>m3</v>
          </cell>
          <cell r="E1468" t="str">
            <v>35,62</v>
          </cell>
          <cell r="F1468" t="str">
            <v>9,51</v>
          </cell>
          <cell r="G1468" t="str">
            <v>45,13</v>
          </cell>
          <cell r="H1468">
            <v>0</v>
          </cell>
          <cell r="I1468">
            <v>35.619999999999997</v>
          </cell>
          <cell r="J1468">
            <v>9.51</v>
          </cell>
          <cell r="K1468">
            <v>45.13</v>
          </cell>
          <cell r="L1468">
            <v>0</v>
          </cell>
          <cell r="M1468">
            <v>9.5105400000000007</v>
          </cell>
          <cell r="N1468">
            <v>45.130539999999996</v>
          </cell>
        </row>
        <row r="1469">
          <cell r="B1469" t="str">
            <v>3 S 02 300 00</v>
          </cell>
          <cell r="C1469" t="str">
            <v>Imprimação</v>
          </cell>
          <cell r="D1469" t="str">
            <v>m2</v>
          </cell>
          <cell r="E1469" t="str">
            <v>0,26</v>
          </cell>
          <cell r="F1469" t="str">
            <v>0,07</v>
          </cell>
          <cell r="G1469" t="str">
            <v>0,33</v>
          </cell>
          <cell r="H1469">
            <v>0</v>
          </cell>
          <cell r="I1469">
            <v>0.26</v>
          </cell>
          <cell r="J1469">
            <v>7.0000000000000007E-2</v>
          </cell>
          <cell r="K1469">
            <v>0.33</v>
          </cell>
          <cell r="L1469">
            <v>0</v>
          </cell>
          <cell r="M1469">
            <v>6.9420000000000009E-2</v>
          </cell>
          <cell r="N1469">
            <v>0.32942000000000005</v>
          </cell>
        </row>
        <row r="1470">
          <cell r="B1470" t="str">
            <v>3 S 02 400 00</v>
          </cell>
          <cell r="C1470" t="str">
            <v>Pintura de ligação</v>
          </cell>
          <cell r="D1470" t="str">
            <v>m2</v>
          </cell>
          <cell r="E1470" t="str">
            <v>0,18</v>
          </cell>
          <cell r="F1470" t="str">
            <v>0,05</v>
          </cell>
          <cell r="G1470" t="str">
            <v>0,23</v>
          </cell>
          <cell r="H1470">
            <v>0</v>
          </cell>
          <cell r="I1470">
            <v>0.18</v>
          </cell>
          <cell r="J1470">
            <v>0.05</v>
          </cell>
          <cell r="K1470">
            <v>0.23</v>
          </cell>
          <cell r="L1470">
            <v>0</v>
          </cell>
          <cell r="M1470">
            <v>4.8059999999999999E-2</v>
          </cell>
          <cell r="N1470">
            <v>0.22805999999999998</v>
          </cell>
        </row>
        <row r="1471">
          <cell r="B1471" t="str">
            <v>3 S 02 500 00</v>
          </cell>
          <cell r="C1471" t="str">
            <v>Capa selante com pedrisco</v>
          </cell>
          <cell r="D1471" t="str">
            <v>m2</v>
          </cell>
          <cell r="E1471" t="str">
            <v>0,65</v>
          </cell>
          <cell r="F1471" t="str">
            <v>0,17</v>
          </cell>
          <cell r="G1471" t="str">
            <v>0,83</v>
          </cell>
          <cell r="H1471">
            <v>0</v>
          </cell>
          <cell r="I1471">
            <v>0.65</v>
          </cell>
          <cell r="J1471">
            <v>0.17</v>
          </cell>
          <cell r="K1471">
            <v>0.83</v>
          </cell>
          <cell r="L1471">
            <v>0</v>
          </cell>
          <cell r="M1471">
            <v>0.17355000000000001</v>
          </cell>
          <cell r="N1471">
            <v>0.82355</v>
          </cell>
        </row>
        <row r="1472">
          <cell r="B1472" t="str">
            <v>3 S 02 500 01</v>
          </cell>
          <cell r="C1472" t="str">
            <v>Capa selante com areia</v>
          </cell>
          <cell r="D1472" t="str">
            <v>m2</v>
          </cell>
          <cell r="E1472" t="str">
            <v>0,36</v>
          </cell>
          <cell r="F1472" t="str">
            <v>0,10</v>
          </cell>
          <cell r="G1472" t="str">
            <v>0,45</v>
          </cell>
          <cell r="H1472">
            <v>0</v>
          </cell>
          <cell r="I1472">
            <v>0.36</v>
          </cell>
          <cell r="J1472">
            <v>0.1</v>
          </cell>
          <cell r="K1472">
            <v>0.45</v>
          </cell>
          <cell r="L1472">
            <v>0</v>
          </cell>
          <cell r="M1472">
            <v>9.6119999999999997E-2</v>
          </cell>
          <cell r="N1472">
            <v>0.45611999999999997</v>
          </cell>
        </row>
        <row r="1473">
          <cell r="B1473" t="str">
            <v>3 S 02 500 03</v>
          </cell>
          <cell r="C1473" t="str">
            <v>Tratamento superficial simples com emulsão</v>
          </cell>
          <cell r="D1473" t="str">
            <v>m2</v>
          </cell>
          <cell r="E1473" t="str">
            <v>0,87</v>
          </cell>
          <cell r="F1473" t="str">
            <v>0,23</v>
          </cell>
          <cell r="G1473" t="str">
            <v>1,10</v>
          </cell>
          <cell r="H1473">
            <v>0</v>
          </cell>
          <cell r="I1473">
            <v>0.87</v>
          </cell>
          <cell r="J1473">
            <v>0.23</v>
          </cell>
          <cell r="K1473">
            <v>1.1000000000000001</v>
          </cell>
          <cell r="L1473">
            <v>0</v>
          </cell>
          <cell r="M1473">
            <v>0.23229000000000002</v>
          </cell>
          <cell r="N1473">
            <v>1.10229</v>
          </cell>
        </row>
        <row r="1474">
          <cell r="B1474" t="str">
            <v>3 S 02 500 04</v>
          </cell>
          <cell r="C1474" t="str">
            <v>Tratamento superficial simples c/ banho diluído</v>
          </cell>
          <cell r="D1474" t="str">
            <v>m2</v>
          </cell>
          <cell r="E1474" t="str">
            <v>1,05</v>
          </cell>
          <cell r="F1474" t="str">
            <v>0,28</v>
          </cell>
          <cell r="G1474" t="str">
            <v>1,33</v>
          </cell>
          <cell r="H1474">
            <v>0</v>
          </cell>
          <cell r="I1474">
            <v>1.05</v>
          </cell>
          <cell r="J1474">
            <v>0.28000000000000003</v>
          </cell>
          <cell r="K1474">
            <v>1.33</v>
          </cell>
          <cell r="L1474">
            <v>0</v>
          </cell>
          <cell r="M1474">
            <v>0.28035000000000004</v>
          </cell>
          <cell r="N1474">
            <v>1.3303500000000001</v>
          </cell>
        </row>
        <row r="1475">
          <cell r="B1475" t="str">
            <v>3 S 02 500 50</v>
          </cell>
          <cell r="C1475" t="str">
            <v>Capa selante com pedrisco BC</v>
          </cell>
          <cell r="D1475" t="str">
            <v>m2</v>
          </cell>
          <cell r="E1475" t="str">
            <v>0,82</v>
          </cell>
          <cell r="F1475" t="str">
            <v>0,22</v>
          </cell>
          <cell r="G1475" t="str">
            <v>1,04</v>
          </cell>
          <cell r="H1475">
            <v>0</v>
          </cell>
          <cell r="I1475">
            <v>0.82</v>
          </cell>
          <cell r="J1475">
            <v>0.22</v>
          </cell>
          <cell r="K1475">
            <v>1.04</v>
          </cell>
          <cell r="L1475">
            <v>0</v>
          </cell>
          <cell r="M1475">
            <v>0.21894</v>
          </cell>
          <cell r="N1475">
            <v>1.03894</v>
          </cell>
        </row>
        <row r="1476">
          <cell r="B1476" t="str">
            <v>3 S 02 500 51</v>
          </cell>
          <cell r="C1476" t="str">
            <v>Capa selante com areia AC</v>
          </cell>
          <cell r="D1476" t="str">
            <v>m2</v>
          </cell>
          <cell r="E1476" t="str">
            <v>0,68</v>
          </cell>
          <cell r="F1476" t="str">
            <v>0,18</v>
          </cell>
          <cell r="G1476" t="str">
            <v>0,86</v>
          </cell>
          <cell r="H1476">
            <v>0</v>
          </cell>
          <cell r="I1476">
            <v>0.68</v>
          </cell>
          <cell r="J1476">
            <v>0.18</v>
          </cell>
          <cell r="K1476">
            <v>0.86</v>
          </cell>
          <cell r="L1476">
            <v>0</v>
          </cell>
          <cell r="M1476">
            <v>0.18156000000000003</v>
          </cell>
          <cell r="N1476">
            <v>0.8615600000000001</v>
          </cell>
        </row>
        <row r="1477">
          <cell r="B1477" t="str">
            <v>3 S 02 500 52</v>
          </cell>
          <cell r="C1477" t="str">
            <v>Tratamento superficial simples com CAP BC</v>
          </cell>
          <cell r="D1477" t="str">
            <v>m2</v>
          </cell>
          <cell r="E1477" t="str">
            <v>1,18</v>
          </cell>
          <cell r="F1477" t="str">
            <v>0,31</v>
          </cell>
          <cell r="G1477" t="str">
            <v>1,49</v>
          </cell>
          <cell r="H1477">
            <v>0</v>
          </cell>
          <cell r="I1477">
            <v>1.18</v>
          </cell>
          <cell r="J1477">
            <v>0.31</v>
          </cell>
          <cell r="K1477">
            <v>1.49</v>
          </cell>
          <cell r="L1477">
            <v>0</v>
          </cell>
          <cell r="M1477">
            <v>0.31506000000000001</v>
          </cell>
          <cell r="N1477">
            <v>1.4950600000000001</v>
          </cell>
        </row>
        <row r="1478">
          <cell r="B1478" t="str">
            <v>3 S 02 500 53</v>
          </cell>
          <cell r="C1478" t="str">
            <v>Tratamento superficial simples com emulsão BC</v>
          </cell>
          <cell r="D1478" t="str">
            <v>m2</v>
          </cell>
          <cell r="E1478" t="str">
            <v>1,10</v>
          </cell>
          <cell r="F1478" t="str">
            <v>0,29</v>
          </cell>
          <cell r="G1478" t="str">
            <v>1,39</v>
          </cell>
          <cell r="H1478">
            <v>0</v>
          </cell>
          <cell r="I1478">
            <v>1.1000000000000001</v>
          </cell>
          <cell r="J1478">
            <v>0.28999999999999998</v>
          </cell>
          <cell r="K1478">
            <v>1.39</v>
          </cell>
          <cell r="L1478">
            <v>0</v>
          </cell>
          <cell r="M1478">
            <v>0.29370000000000002</v>
          </cell>
          <cell r="N1478">
            <v>1.3937000000000002</v>
          </cell>
        </row>
        <row r="1479">
          <cell r="B1479" t="str">
            <v>3 S 02 500 54</v>
          </cell>
          <cell r="C1479" t="str">
            <v>Tratam.superficial simples c/banho diluído BC</v>
          </cell>
          <cell r="D1479" t="str">
            <v>m2</v>
          </cell>
          <cell r="E1479" t="str">
            <v>1,28</v>
          </cell>
          <cell r="F1479" t="str">
            <v>0,34</v>
          </cell>
          <cell r="G1479" t="str">
            <v>1,62</v>
          </cell>
          <cell r="H1479">
            <v>0</v>
          </cell>
          <cell r="I1479">
            <v>1.28</v>
          </cell>
          <cell r="J1479">
            <v>0.34</v>
          </cell>
          <cell r="K1479">
            <v>1.62</v>
          </cell>
          <cell r="L1479">
            <v>0</v>
          </cell>
          <cell r="M1479">
            <v>0.34176000000000001</v>
          </cell>
          <cell r="N1479">
            <v>1.6217600000000001</v>
          </cell>
        </row>
        <row r="1480">
          <cell r="B1480" t="str">
            <v>3 S 02 501 01</v>
          </cell>
          <cell r="C1480" t="str">
            <v>Tratamento superficial duplo com emulsão</v>
          </cell>
          <cell r="D1480" t="str">
            <v>m2</v>
          </cell>
          <cell r="E1480" t="str">
            <v>2,66</v>
          </cell>
          <cell r="F1480" t="str">
            <v>0,71</v>
          </cell>
          <cell r="G1480" t="str">
            <v>3,37</v>
          </cell>
          <cell r="H1480">
            <v>0</v>
          </cell>
          <cell r="I1480">
            <v>2.66</v>
          </cell>
          <cell r="J1480">
            <v>0.71</v>
          </cell>
          <cell r="K1480">
            <v>3.37</v>
          </cell>
          <cell r="L1480">
            <v>0</v>
          </cell>
          <cell r="M1480">
            <v>0.71022000000000007</v>
          </cell>
          <cell r="N1480">
            <v>3.3702200000000002</v>
          </cell>
        </row>
        <row r="1481">
          <cell r="B1481" t="str">
            <v>3 S 02 501 02</v>
          </cell>
          <cell r="C1481" t="str">
            <v>Tratamento superficial duplo com banho diluído</v>
          </cell>
          <cell r="D1481" t="str">
            <v>m2</v>
          </cell>
          <cell r="E1481" t="str">
            <v>3,07</v>
          </cell>
          <cell r="F1481" t="str">
            <v>0,82</v>
          </cell>
          <cell r="G1481" t="str">
            <v>3,89</v>
          </cell>
          <cell r="H1481">
            <v>0</v>
          </cell>
          <cell r="I1481">
            <v>3.07</v>
          </cell>
          <cell r="J1481">
            <v>0.82</v>
          </cell>
          <cell r="K1481">
            <v>3.89</v>
          </cell>
          <cell r="L1481">
            <v>0</v>
          </cell>
          <cell r="M1481">
            <v>0.81969000000000003</v>
          </cell>
          <cell r="N1481">
            <v>3.8896899999999999</v>
          </cell>
        </row>
        <row r="1482">
          <cell r="B1482" t="str">
            <v>3 S 02 501 50</v>
          </cell>
          <cell r="C1482" t="str">
            <v>Tratamento superficial duplo c/ CAP BC</v>
          </cell>
          <cell r="D1482" t="str">
            <v>m2</v>
          </cell>
          <cell r="E1482" t="str">
            <v>3,39</v>
          </cell>
          <cell r="F1482" t="str">
            <v>0,91</v>
          </cell>
          <cell r="G1482" t="str">
            <v>4,30</v>
          </cell>
          <cell r="H1482">
            <v>0</v>
          </cell>
          <cell r="I1482">
            <v>3.39</v>
          </cell>
          <cell r="J1482">
            <v>0.91</v>
          </cell>
          <cell r="K1482">
            <v>4.3</v>
          </cell>
          <cell r="L1482">
            <v>0</v>
          </cell>
          <cell r="M1482">
            <v>0.9051300000000001</v>
          </cell>
          <cell r="N1482">
            <v>4.2951300000000003</v>
          </cell>
        </row>
        <row r="1483">
          <cell r="B1483" t="str">
            <v>3 S 02 501 51</v>
          </cell>
          <cell r="C1483" t="str">
            <v>Tratamento superficial duplo com emulsão BC</v>
          </cell>
          <cell r="D1483" t="str">
            <v>m2</v>
          </cell>
          <cell r="E1483" t="str">
            <v>3,37</v>
          </cell>
          <cell r="F1483" t="str">
            <v>0,90</v>
          </cell>
          <cell r="G1483" t="str">
            <v>4,27</v>
          </cell>
          <cell r="H1483">
            <v>0</v>
          </cell>
          <cell r="I1483">
            <v>3.37</v>
          </cell>
          <cell r="J1483">
            <v>0.9</v>
          </cell>
          <cell r="K1483">
            <v>4.2699999999999996</v>
          </cell>
          <cell r="L1483">
            <v>0</v>
          </cell>
          <cell r="M1483">
            <v>0.89979000000000009</v>
          </cell>
          <cell r="N1483">
            <v>4.2697900000000004</v>
          </cell>
        </row>
        <row r="1484">
          <cell r="B1484" t="str">
            <v>3 S 02 501 52</v>
          </cell>
          <cell r="C1484" t="str">
            <v>Tratam.superficial duplo com banho diluído BC</v>
          </cell>
          <cell r="D1484" t="str">
            <v>m2</v>
          </cell>
          <cell r="E1484" t="str">
            <v>3,77</v>
          </cell>
          <cell r="F1484" t="str">
            <v>1,01</v>
          </cell>
          <cell r="G1484" t="str">
            <v>4,78</v>
          </cell>
          <cell r="H1484">
            <v>0</v>
          </cell>
          <cell r="I1484">
            <v>3.77</v>
          </cell>
          <cell r="J1484">
            <v>1.01</v>
          </cell>
          <cell r="K1484">
            <v>4.78</v>
          </cell>
          <cell r="L1484">
            <v>0</v>
          </cell>
          <cell r="M1484">
            <v>1.0065900000000001</v>
          </cell>
          <cell r="N1484">
            <v>4.7765900000000006</v>
          </cell>
        </row>
        <row r="1485">
          <cell r="B1485" t="str">
            <v>3 S 02 502 01</v>
          </cell>
          <cell r="C1485" t="str">
            <v>Tratamento superficial triplo com emulsão</v>
          </cell>
          <cell r="D1485" t="str">
            <v>m2</v>
          </cell>
          <cell r="E1485" t="str">
            <v>3,91</v>
          </cell>
          <cell r="F1485" t="str">
            <v>1,04</v>
          </cell>
          <cell r="G1485" t="str">
            <v>4,96</v>
          </cell>
          <cell r="H1485">
            <v>0</v>
          </cell>
          <cell r="I1485">
            <v>3.91</v>
          </cell>
          <cell r="J1485">
            <v>1.04</v>
          </cell>
          <cell r="K1485">
            <v>4.96</v>
          </cell>
          <cell r="L1485">
            <v>0</v>
          </cell>
          <cell r="M1485">
            <v>1.0439700000000001</v>
          </cell>
          <cell r="N1485">
            <v>4.95397</v>
          </cell>
        </row>
        <row r="1486">
          <cell r="B1486" t="str">
            <v>3 S 02 502 02</v>
          </cell>
          <cell r="C1486" t="str">
            <v>Tratamento superficial triplo com banho diluído</v>
          </cell>
          <cell r="D1486" t="str">
            <v>m2</v>
          </cell>
          <cell r="E1486" t="str">
            <v>4,38</v>
          </cell>
          <cell r="F1486" t="str">
            <v>1,17</v>
          </cell>
          <cell r="G1486" t="str">
            <v>5,55</v>
          </cell>
          <cell r="H1486">
            <v>0</v>
          </cell>
          <cell r="I1486">
            <v>4.38</v>
          </cell>
          <cell r="J1486">
            <v>1.17</v>
          </cell>
          <cell r="K1486">
            <v>5.55</v>
          </cell>
          <cell r="L1486">
            <v>0</v>
          </cell>
          <cell r="M1486">
            <v>1.1694599999999999</v>
          </cell>
          <cell r="N1486">
            <v>5.5494599999999998</v>
          </cell>
        </row>
        <row r="1487">
          <cell r="B1487" t="str">
            <v>3 S 02 502 50</v>
          </cell>
          <cell r="C1487" t="str">
            <v>Tratamento superficial triplo com CAP BC</v>
          </cell>
          <cell r="D1487" t="str">
            <v>m2</v>
          </cell>
          <cell r="E1487" t="str">
            <v>4,69</v>
          </cell>
          <cell r="F1487" t="str">
            <v>1,25</v>
          </cell>
          <cell r="G1487" t="str">
            <v>5,95</v>
          </cell>
          <cell r="H1487">
            <v>0</v>
          </cell>
          <cell r="I1487">
            <v>4.6900000000000004</v>
          </cell>
          <cell r="J1487">
            <v>1.25</v>
          </cell>
          <cell r="K1487">
            <v>5.95</v>
          </cell>
          <cell r="L1487">
            <v>0</v>
          </cell>
          <cell r="M1487">
            <v>1.2522300000000002</v>
          </cell>
          <cell r="N1487">
            <v>5.9422300000000003</v>
          </cell>
        </row>
        <row r="1488">
          <cell r="B1488" t="str">
            <v>3 S 02 502 51</v>
          </cell>
          <cell r="C1488" t="str">
            <v>Tratamento superficial triplo com emulsão BC</v>
          </cell>
          <cell r="D1488" t="str">
            <v>m2</v>
          </cell>
          <cell r="E1488" t="str">
            <v>4,75</v>
          </cell>
          <cell r="F1488" t="str">
            <v>1,27</v>
          </cell>
          <cell r="G1488" t="str">
            <v>6,01</v>
          </cell>
          <cell r="H1488">
            <v>0</v>
          </cell>
          <cell r="I1488">
            <v>4.75</v>
          </cell>
          <cell r="J1488">
            <v>1.27</v>
          </cell>
          <cell r="K1488">
            <v>6.01</v>
          </cell>
          <cell r="L1488">
            <v>0</v>
          </cell>
          <cell r="M1488">
            <v>1.2682500000000001</v>
          </cell>
          <cell r="N1488">
            <v>6.0182500000000001</v>
          </cell>
        </row>
        <row r="1489">
          <cell r="B1489" t="str">
            <v>3 S 02 502 52</v>
          </cell>
          <cell r="C1489" t="str">
            <v>Tratam.superficial triplo com banho diluído BC</v>
          </cell>
          <cell r="D1489" t="str">
            <v>m2</v>
          </cell>
          <cell r="E1489" t="str">
            <v>5,22</v>
          </cell>
          <cell r="F1489" t="str">
            <v>1,39</v>
          </cell>
          <cell r="G1489" t="str">
            <v>6,61</v>
          </cell>
          <cell r="H1489">
            <v>0</v>
          </cell>
          <cell r="I1489">
            <v>5.22</v>
          </cell>
          <cell r="J1489">
            <v>1.39</v>
          </cell>
          <cell r="K1489">
            <v>6.61</v>
          </cell>
          <cell r="L1489">
            <v>0</v>
          </cell>
          <cell r="M1489">
            <v>1.39374</v>
          </cell>
          <cell r="N1489">
            <v>6.61374</v>
          </cell>
        </row>
        <row r="1490">
          <cell r="B1490" t="str">
            <v>3 S 02 510 00</v>
          </cell>
          <cell r="C1490" t="str">
            <v>Lama asfáltica fina (granulometrias I e II )</v>
          </cell>
          <cell r="D1490" t="str">
            <v>m2</v>
          </cell>
          <cell r="E1490" t="str">
            <v>1,06</v>
          </cell>
          <cell r="F1490" t="str">
            <v>0,28</v>
          </cell>
          <cell r="G1490" t="str">
            <v>1,34</v>
          </cell>
          <cell r="H1490">
            <v>0</v>
          </cell>
          <cell r="I1490">
            <v>1.06</v>
          </cell>
          <cell r="J1490">
            <v>0.28000000000000003</v>
          </cell>
          <cell r="K1490">
            <v>1.34</v>
          </cell>
          <cell r="L1490">
            <v>0</v>
          </cell>
          <cell r="M1490">
            <v>0.28302000000000005</v>
          </cell>
          <cell r="N1490">
            <v>1.3430200000000001</v>
          </cell>
        </row>
        <row r="1491">
          <cell r="B1491" t="str">
            <v>3 S 02 510 01</v>
          </cell>
          <cell r="C1491" t="str">
            <v>Lama asfáltica grossa (granulometrias III e IV)</v>
          </cell>
          <cell r="D1491" t="str">
            <v>m2</v>
          </cell>
          <cell r="E1491" t="str">
            <v>1,95</v>
          </cell>
          <cell r="F1491" t="str">
            <v>0,52</v>
          </cell>
          <cell r="G1491" t="str">
            <v>2,47</v>
          </cell>
          <cell r="H1491">
            <v>0</v>
          </cell>
          <cell r="I1491">
            <v>1.95</v>
          </cell>
          <cell r="J1491">
            <v>0.52</v>
          </cell>
          <cell r="K1491">
            <v>2.4700000000000002</v>
          </cell>
          <cell r="L1491">
            <v>0</v>
          </cell>
          <cell r="M1491">
            <v>0.52065000000000006</v>
          </cell>
          <cell r="N1491">
            <v>2.47065</v>
          </cell>
        </row>
        <row r="1492">
          <cell r="B1492" t="str">
            <v>3 S 02 510 50</v>
          </cell>
          <cell r="C1492" t="str">
            <v>Lama asfáltica fina (granulometrias I e II ) AC/BC</v>
          </cell>
          <cell r="D1492" t="str">
            <v>m2</v>
          </cell>
          <cell r="E1492" t="str">
            <v>1,16</v>
          </cell>
          <cell r="F1492" t="str">
            <v>0,31</v>
          </cell>
          <cell r="G1492" t="str">
            <v>1,47</v>
          </cell>
          <cell r="H1492">
            <v>0</v>
          </cell>
          <cell r="I1492">
            <v>1.1599999999999999</v>
          </cell>
          <cell r="J1492">
            <v>0.31</v>
          </cell>
          <cell r="K1492">
            <v>1.47</v>
          </cell>
          <cell r="L1492">
            <v>0</v>
          </cell>
          <cell r="M1492">
            <v>0.30972</v>
          </cell>
          <cell r="N1492">
            <v>1.4697199999999999</v>
          </cell>
        </row>
        <row r="1493">
          <cell r="B1493" t="str">
            <v>3 S 02 510 51</v>
          </cell>
          <cell r="C1493" t="str">
            <v>Lama asfált.grossa (granulometrias III e IV)AC/BC</v>
          </cell>
          <cell r="D1493" t="str">
            <v>m2</v>
          </cell>
          <cell r="E1493" t="str">
            <v>2,17</v>
          </cell>
          <cell r="F1493" t="str">
            <v>0,58</v>
          </cell>
          <cell r="G1493" t="str">
            <v>2,74</v>
          </cell>
          <cell r="H1493">
            <v>0</v>
          </cell>
          <cell r="I1493">
            <v>2.17</v>
          </cell>
          <cell r="J1493">
            <v>0.57999999999999996</v>
          </cell>
          <cell r="K1493">
            <v>2.74</v>
          </cell>
          <cell r="L1493">
            <v>0</v>
          </cell>
          <cell r="M1493">
            <v>0.57938999999999996</v>
          </cell>
          <cell r="N1493">
            <v>2.74939</v>
          </cell>
        </row>
        <row r="1494">
          <cell r="B1494" t="str">
            <v>3 S 02 520 00</v>
          </cell>
          <cell r="C1494" t="str">
            <v>Mistura areia-asfalto em betoneira</v>
          </cell>
          <cell r="D1494" t="str">
            <v>m3</v>
          </cell>
          <cell r="E1494" t="str">
            <v>55,67</v>
          </cell>
          <cell r="F1494" t="str">
            <v>14,87</v>
          </cell>
          <cell r="G1494" t="str">
            <v>70,54</v>
          </cell>
          <cell r="H1494">
            <v>0</v>
          </cell>
          <cell r="I1494">
            <v>55.67</v>
          </cell>
          <cell r="J1494">
            <v>14.87</v>
          </cell>
          <cell r="K1494">
            <v>70.540000000000006</v>
          </cell>
          <cell r="L1494">
            <v>0</v>
          </cell>
          <cell r="M1494">
            <v>14.863890000000001</v>
          </cell>
          <cell r="N1494">
            <v>70.53389</v>
          </cell>
        </row>
        <row r="1495">
          <cell r="B1495" t="str">
            <v>3 S 02 520 01</v>
          </cell>
          <cell r="C1495" t="str">
            <v>Mistura areia-asfalto usinada a frio</v>
          </cell>
          <cell r="D1495" t="str">
            <v>m3</v>
          </cell>
          <cell r="E1495" t="str">
            <v>29,24</v>
          </cell>
          <cell r="F1495" t="str">
            <v>7,81</v>
          </cell>
          <cell r="G1495" t="str">
            <v>37,04</v>
          </cell>
          <cell r="H1495">
            <v>0</v>
          </cell>
          <cell r="I1495">
            <v>29.24</v>
          </cell>
          <cell r="J1495">
            <v>7.81</v>
          </cell>
          <cell r="K1495">
            <v>37.04</v>
          </cell>
          <cell r="L1495">
            <v>0</v>
          </cell>
          <cell r="M1495">
            <v>7.80708</v>
          </cell>
          <cell r="N1495">
            <v>37.047080000000001</v>
          </cell>
        </row>
        <row r="1496">
          <cell r="B1496" t="str">
            <v>3 S 02 520 02</v>
          </cell>
          <cell r="C1496" t="str">
            <v>Rec.do rev. com areia asfalto a frio</v>
          </cell>
          <cell r="D1496" t="str">
            <v>m3</v>
          </cell>
          <cell r="E1496" t="str">
            <v>40,34</v>
          </cell>
          <cell r="F1496" t="str">
            <v>10,77</v>
          </cell>
          <cell r="G1496" t="str">
            <v>51,11</v>
          </cell>
          <cell r="H1496">
            <v>0</v>
          </cell>
          <cell r="I1496">
            <v>40.340000000000003</v>
          </cell>
          <cell r="J1496">
            <v>10.77</v>
          </cell>
          <cell r="K1496">
            <v>51.11</v>
          </cell>
          <cell r="L1496">
            <v>0</v>
          </cell>
          <cell r="M1496">
            <v>10.770780000000002</v>
          </cell>
          <cell r="N1496">
            <v>51.110780000000005</v>
          </cell>
        </row>
        <row r="1497">
          <cell r="B1497" t="str">
            <v>3 S 02 520 50</v>
          </cell>
          <cell r="C1497" t="str">
            <v>Mistura areia-asfalto em betoneira AC</v>
          </cell>
          <cell r="D1497" t="str">
            <v>m3</v>
          </cell>
          <cell r="E1497" t="str">
            <v>119,60</v>
          </cell>
          <cell r="F1497" t="str">
            <v>31,93</v>
          </cell>
          <cell r="G1497" t="str">
            <v>151,54</v>
          </cell>
          <cell r="H1497">
            <v>0</v>
          </cell>
          <cell r="I1497">
            <v>119.6</v>
          </cell>
          <cell r="J1497">
            <v>31.93</v>
          </cell>
          <cell r="K1497">
            <v>151.54</v>
          </cell>
          <cell r="L1497">
            <v>0</v>
          </cell>
          <cell r="M1497">
            <v>31.933199999999999</v>
          </cell>
          <cell r="N1497">
            <v>151.53319999999999</v>
          </cell>
        </row>
        <row r="1498">
          <cell r="B1498" t="str">
            <v>3 S 02 520 51</v>
          </cell>
          <cell r="C1498" t="str">
            <v>Mistura areia-asfalto usinada a frio AC</v>
          </cell>
          <cell r="D1498" t="str">
            <v>m3</v>
          </cell>
          <cell r="E1498" t="str">
            <v>93,17</v>
          </cell>
          <cell r="F1498" t="str">
            <v>24,88</v>
          </cell>
          <cell r="G1498" t="str">
            <v>118,04</v>
          </cell>
          <cell r="H1498">
            <v>0</v>
          </cell>
          <cell r="I1498">
            <v>93.17</v>
          </cell>
          <cell r="J1498">
            <v>24.88</v>
          </cell>
          <cell r="K1498">
            <v>118.04</v>
          </cell>
          <cell r="L1498">
            <v>0</v>
          </cell>
          <cell r="M1498">
            <v>24.876390000000001</v>
          </cell>
          <cell r="N1498">
            <v>118.04639</v>
          </cell>
        </row>
        <row r="1499">
          <cell r="B1499" t="str">
            <v>3 S 02 521 00</v>
          </cell>
          <cell r="C1499" t="str">
            <v>Mistura areia-asfalto usinada a quente</v>
          </cell>
          <cell r="D1499" t="str">
            <v>m3</v>
          </cell>
          <cell r="E1499" t="str">
            <v>114,01</v>
          </cell>
          <cell r="F1499" t="str">
            <v>30,44</v>
          </cell>
          <cell r="G1499" t="str">
            <v>144,45</v>
          </cell>
          <cell r="H1499">
            <v>0</v>
          </cell>
          <cell r="I1499">
            <v>114.01</v>
          </cell>
          <cell r="J1499">
            <v>30.44</v>
          </cell>
          <cell r="K1499">
            <v>144.44999999999999</v>
          </cell>
          <cell r="L1499">
            <v>0</v>
          </cell>
          <cell r="M1499">
            <v>30.440670000000004</v>
          </cell>
          <cell r="N1499">
            <v>144.45067</v>
          </cell>
        </row>
        <row r="1500">
          <cell r="B1500" t="str">
            <v>3 S 02 521 01</v>
          </cell>
          <cell r="C1500" t="str">
            <v>Rec. do rev. com areia asfalto a quente</v>
          </cell>
          <cell r="D1500" t="str">
            <v>m3</v>
          </cell>
          <cell r="E1500" t="str">
            <v>29,33</v>
          </cell>
          <cell r="F1500" t="str">
            <v>7,83</v>
          </cell>
          <cell r="G1500" t="str">
            <v>37,16</v>
          </cell>
          <cell r="H1500">
            <v>0</v>
          </cell>
          <cell r="I1500">
            <v>29.33</v>
          </cell>
          <cell r="J1500">
            <v>7.83</v>
          </cell>
          <cell r="K1500">
            <v>37.159999999999997</v>
          </cell>
          <cell r="L1500">
            <v>0</v>
          </cell>
          <cell r="M1500">
            <v>7.8311099999999998</v>
          </cell>
          <cell r="N1500">
            <v>37.161110000000001</v>
          </cell>
        </row>
        <row r="1501">
          <cell r="B1501" t="str">
            <v>3 S 02 521 50</v>
          </cell>
          <cell r="C1501" t="str">
            <v>Mistura areia-asfalto usinada a quente AC</v>
          </cell>
          <cell r="D1501" t="str">
            <v>m3</v>
          </cell>
          <cell r="E1501" t="str">
            <v>177,94</v>
          </cell>
          <cell r="F1501" t="str">
            <v>47,51</v>
          </cell>
          <cell r="G1501" t="str">
            <v>225,45</v>
          </cell>
          <cell r="H1501">
            <v>0</v>
          </cell>
          <cell r="I1501">
            <v>177.94</v>
          </cell>
          <cell r="J1501">
            <v>47.51</v>
          </cell>
          <cell r="K1501">
            <v>225.45</v>
          </cell>
          <cell r="L1501">
            <v>0</v>
          </cell>
          <cell r="M1501">
            <v>47.509979999999999</v>
          </cell>
          <cell r="N1501">
            <v>225.44997999999998</v>
          </cell>
        </row>
        <row r="1502">
          <cell r="B1502" t="str">
            <v>3 S 02 530 00</v>
          </cell>
          <cell r="C1502" t="str">
            <v>Mistura betuminosa em betoneira</v>
          </cell>
          <cell r="D1502" t="str">
            <v>m3</v>
          </cell>
          <cell r="E1502" t="str">
            <v>63,43</v>
          </cell>
          <cell r="F1502" t="str">
            <v>16,94</v>
          </cell>
          <cell r="G1502" t="str">
            <v>80,36</v>
          </cell>
          <cell r="H1502">
            <v>0</v>
          </cell>
          <cell r="I1502">
            <v>63.43</v>
          </cell>
          <cell r="J1502">
            <v>16.940000000000001</v>
          </cell>
          <cell r="K1502">
            <v>80.36</v>
          </cell>
          <cell r="L1502">
            <v>0</v>
          </cell>
          <cell r="M1502">
            <v>16.93581</v>
          </cell>
          <cell r="N1502">
            <v>80.365809999999996</v>
          </cell>
        </row>
        <row r="1503">
          <cell r="B1503" t="str">
            <v>3 S 02 530 01</v>
          </cell>
          <cell r="C1503" t="str">
            <v>Mistura betuminosa usinada a frio</v>
          </cell>
          <cell r="D1503" t="str">
            <v>m3</v>
          </cell>
          <cell r="E1503" t="str">
            <v>54,45</v>
          </cell>
          <cell r="F1503" t="str">
            <v>14,54</v>
          </cell>
          <cell r="G1503" t="str">
            <v>68,98</v>
          </cell>
          <cell r="H1503">
            <v>0</v>
          </cell>
          <cell r="I1503">
            <v>54.45</v>
          </cell>
          <cell r="J1503">
            <v>14.54</v>
          </cell>
          <cell r="K1503">
            <v>68.98</v>
          </cell>
          <cell r="L1503">
            <v>0</v>
          </cell>
          <cell r="M1503">
            <v>14.538150000000002</v>
          </cell>
          <cell r="N1503">
            <v>68.988150000000005</v>
          </cell>
        </row>
        <row r="1504">
          <cell r="B1504" t="str">
            <v>3 S 02 530 02</v>
          </cell>
          <cell r="C1504" t="str">
            <v>Rec.do rev. com mistura betuminosa a frio</v>
          </cell>
          <cell r="D1504" t="str">
            <v>m3</v>
          </cell>
          <cell r="E1504" t="str">
            <v>45,47</v>
          </cell>
          <cell r="F1504" t="str">
            <v>12,14</v>
          </cell>
          <cell r="G1504" t="str">
            <v>57,61</v>
          </cell>
          <cell r="H1504">
            <v>0</v>
          </cell>
          <cell r="I1504">
            <v>45.47</v>
          </cell>
          <cell r="J1504">
            <v>12.14</v>
          </cell>
          <cell r="K1504">
            <v>57.61</v>
          </cell>
          <cell r="L1504">
            <v>0</v>
          </cell>
          <cell r="M1504">
            <v>12.14049</v>
          </cell>
          <cell r="N1504">
            <v>57.610489999999999</v>
          </cell>
        </row>
        <row r="1505">
          <cell r="B1505" t="str">
            <v>3 S 02 530 50</v>
          </cell>
          <cell r="C1505" t="str">
            <v>Mistura betuminosa em betoneira AC/BC</v>
          </cell>
          <cell r="D1505" t="str">
            <v>m3</v>
          </cell>
          <cell r="E1505" t="str">
            <v>108,43</v>
          </cell>
          <cell r="F1505" t="str">
            <v>28,95</v>
          </cell>
          <cell r="G1505" t="str">
            <v>137,38</v>
          </cell>
          <cell r="H1505">
            <v>0</v>
          </cell>
          <cell r="I1505">
            <v>108.43</v>
          </cell>
          <cell r="J1505">
            <v>28.95</v>
          </cell>
          <cell r="K1505">
            <v>137.38</v>
          </cell>
          <cell r="L1505">
            <v>0</v>
          </cell>
          <cell r="M1505">
            <v>28.950810000000004</v>
          </cell>
          <cell r="N1505">
            <v>137.38081</v>
          </cell>
        </row>
        <row r="1506">
          <cell r="B1506" t="str">
            <v>3 S 02 530 51</v>
          </cell>
          <cell r="C1506" t="str">
            <v>Mistura betuminosa usinada a frio AC/BC</v>
          </cell>
          <cell r="D1506" t="str">
            <v>m3</v>
          </cell>
          <cell r="E1506" t="str">
            <v>99,45</v>
          </cell>
          <cell r="F1506" t="str">
            <v>26,55</v>
          </cell>
          <cell r="G1506" t="str">
            <v>126,00</v>
          </cell>
          <cell r="H1506">
            <v>0</v>
          </cell>
          <cell r="I1506">
            <v>99.45</v>
          </cell>
          <cell r="J1506">
            <v>26.55</v>
          </cell>
          <cell r="K1506">
            <v>126</v>
          </cell>
          <cell r="L1506">
            <v>0</v>
          </cell>
          <cell r="M1506">
            <v>26.553150000000002</v>
          </cell>
          <cell r="N1506">
            <v>126.00315000000001</v>
          </cell>
        </row>
        <row r="1507">
          <cell r="B1507" t="str">
            <v>3 S 02 540 00</v>
          </cell>
          <cell r="C1507" t="str">
            <v>Mistura betuminosa usinada a quente</v>
          </cell>
          <cell r="D1507" t="str">
            <v>m3</v>
          </cell>
          <cell r="E1507" t="str">
            <v>142,04</v>
          </cell>
          <cell r="F1507" t="str">
            <v>37,93</v>
          </cell>
          <cell r="G1507" t="str">
            <v>179,97</v>
          </cell>
          <cell r="H1507">
            <v>0</v>
          </cell>
          <cell r="I1507">
            <v>142.04</v>
          </cell>
          <cell r="J1507">
            <v>37.93</v>
          </cell>
          <cell r="K1507">
            <v>179.97</v>
          </cell>
          <cell r="L1507">
            <v>0</v>
          </cell>
          <cell r="M1507">
            <v>37.924680000000002</v>
          </cell>
          <cell r="N1507">
            <v>179.96467999999999</v>
          </cell>
        </row>
        <row r="1508">
          <cell r="B1508" t="str">
            <v>3 S 02 540 01</v>
          </cell>
          <cell r="C1508" t="str">
            <v>Rec.do rev.com mistura betuminosa a quente</v>
          </cell>
          <cell r="D1508" t="str">
            <v>m3</v>
          </cell>
          <cell r="E1508" t="str">
            <v>33,68</v>
          </cell>
          <cell r="F1508" t="str">
            <v>8,99</v>
          </cell>
          <cell r="G1508" t="str">
            <v>42,68</v>
          </cell>
          <cell r="H1508">
            <v>0</v>
          </cell>
          <cell r="I1508">
            <v>33.68</v>
          </cell>
          <cell r="J1508">
            <v>8.99</v>
          </cell>
          <cell r="K1508">
            <v>42.68</v>
          </cell>
          <cell r="L1508">
            <v>0</v>
          </cell>
          <cell r="M1508">
            <v>8.992560000000001</v>
          </cell>
          <cell r="N1508">
            <v>42.672560000000004</v>
          </cell>
        </row>
        <row r="1509">
          <cell r="B1509" t="str">
            <v>3 S 02 540 50</v>
          </cell>
          <cell r="C1509" t="str">
            <v>Mistura betuminosa usinada a quente AC/BC</v>
          </cell>
          <cell r="D1509" t="str">
            <v>m3</v>
          </cell>
          <cell r="E1509" t="str">
            <v>191,78</v>
          </cell>
          <cell r="F1509" t="str">
            <v>51,21</v>
          </cell>
          <cell r="G1509" t="str">
            <v>242,98</v>
          </cell>
          <cell r="H1509">
            <v>0</v>
          </cell>
          <cell r="I1509">
            <v>191.78</v>
          </cell>
          <cell r="J1509">
            <v>51.21</v>
          </cell>
          <cell r="K1509">
            <v>242.98</v>
          </cell>
          <cell r="L1509">
            <v>0</v>
          </cell>
          <cell r="M1509">
            <v>51.205260000000003</v>
          </cell>
          <cell r="N1509">
            <v>242.98526000000001</v>
          </cell>
        </row>
        <row r="1510">
          <cell r="B1510" t="str">
            <v>3 S 02 601 00</v>
          </cell>
          <cell r="C1510" t="str">
            <v>Recomposição de placa de concreto</v>
          </cell>
          <cell r="D1510" t="str">
            <v>m3</v>
          </cell>
          <cell r="E1510" t="str">
            <v>248,76</v>
          </cell>
          <cell r="F1510" t="str">
            <v>66,42</v>
          </cell>
          <cell r="G1510" t="str">
            <v>315,18</v>
          </cell>
          <cell r="H1510">
            <v>0</v>
          </cell>
          <cell r="I1510">
            <v>248.76</v>
          </cell>
          <cell r="J1510">
            <v>66.42</v>
          </cell>
          <cell r="K1510">
            <v>315.18</v>
          </cell>
          <cell r="L1510">
            <v>0</v>
          </cell>
          <cell r="M1510">
            <v>66.41892</v>
          </cell>
          <cell r="N1510">
            <v>315.17892000000001</v>
          </cell>
        </row>
        <row r="1511">
          <cell r="B1511" t="str">
            <v>3 S 02 601 50</v>
          </cell>
          <cell r="C1511" t="str">
            <v>Recomposição de placa de concreto AC/BC</v>
          </cell>
          <cell r="D1511" t="str">
            <v>m3</v>
          </cell>
          <cell r="E1511" t="str">
            <v>295,33</v>
          </cell>
          <cell r="F1511" t="str">
            <v>78,85</v>
          </cell>
          <cell r="G1511" t="str">
            <v>374,19</v>
          </cell>
          <cell r="H1511">
            <v>0</v>
          </cell>
          <cell r="I1511">
            <v>295.33</v>
          </cell>
          <cell r="J1511">
            <v>78.849999999999994</v>
          </cell>
          <cell r="K1511">
            <v>374.19</v>
          </cell>
          <cell r="L1511">
            <v>0</v>
          </cell>
          <cell r="M1511">
            <v>78.853110000000001</v>
          </cell>
          <cell r="N1511">
            <v>374.18311</v>
          </cell>
        </row>
        <row r="1512">
          <cell r="B1512" t="str">
            <v>3 S 02 900 00</v>
          </cell>
          <cell r="C1512" t="str">
            <v>Remoção mecanizada de revestimento betuminoso</v>
          </cell>
          <cell r="D1512" t="str">
            <v>m3</v>
          </cell>
          <cell r="E1512" t="str">
            <v>10,32</v>
          </cell>
          <cell r="F1512" t="str">
            <v>2,76</v>
          </cell>
          <cell r="G1512" t="str">
            <v>13,07</v>
          </cell>
          <cell r="H1512">
            <v>0</v>
          </cell>
          <cell r="I1512">
            <v>10.32</v>
          </cell>
          <cell r="J1512">
            <v>2.76</v>
          </cell>
          <cell r="K1512">
            <v>13.07</v>
          </cell>
          <cell r="L1512">
            <v>0</v>
          </cell>
          <cell r="M1512">
            <v>2.7554400000000001</v>
          </cell>
          <cell r="N1512">
            <v>13.07544</v>
          </cell>
        </row>
        <row r="1513">
          <cell r="B1513" t="str">
            <v>3 S 02 901 00</v>
          </cell>
          <cell r="C1513" t="str">
            <v>Remoção manual de revestimento betuminoso</v>
          </cell>
          <cell r="D1513" t="str">
            <v>m3</v>
          </cell>
          <cell r="E1513" t="str">
            <v>202,89</v>
          </cell>
          <cell r="F1513" t="str">
            <v>54,17</v>
          </cell>
          <cell r="G1513" t="str">
            <v>257,06</v>
          </cell>
          <cell r="H1513">
            <v>0</v>
          </cell>
          <cell r="I1513">
            <v>202.89</v>
          </cell>
          <cell r="J1513">
            <v>54.17</v>
          </cell>
          <cell r="K1513">
            <v>257.06</v>
          </cell>
          <cell r="L1513">
            <v>0</v>
          </cell>
          <cell r="M1513">
            <v>54.17163</v>
          </cell>
          <cell r="N1513">
            <v>257.06162999999998</v>
          </cell>
        </row>
        <row r="1514">
          <cell r="B1514" t="str">
            <v>3 S 02 902 00</v>
          </cell>
          <cell r="C1514" t="str">
            <v>Remoção mecanizada da camada granular do pavimento</v>
          </cell>
          <cell r="D1514" t="str">
            <v>m3</v>
          </cell>
          <cell r="E1514" t="str">
            <v>6,51</v>
          </cell>
          <cell r="F1514" t="str">
            <v>1,74</v>
          </cell>
          <cell r="G1514" t="str">
            <v>8,25</v>
          </cell>
          <cell r="H1514">
            <v>0</v>
          </cell>
          <cell r="I1514">
            <v>6.51</v>
          </cell>
          <cell r="J1514">
            <v>1.74</v>
          </cell>
          <cell r="K1514">
            <v>8.25</v>
          </cell>
          <cell r="L1514">
            <v>0</v>
          </cell>
          <cell r="M1514">
            <v>1.73817</v>
          </cell>
          <cell r="N1514">
            <v>8.24817</v>
          </cell>
        </row>
        <row r="1515">
          <cell r="B1515" t="str">
            <v>3 S 02 903 00</v>
          </cell>
          <cell r="C1515" t="str">
            <v>Remoção manual da camada granular do pavimento</v>
          </cell>
          <cell r="D1515" t="str">
            <v>m3</v>
          </cell>
          <cell r="E1515" t="str">
            <v>111,71</v>
          </cell>
          <cell r="F1515" t="str">
            <v>29,83</v>
          </cell>
          <cell r="G1515" t="str">
            <v>141,54</v>
          </cell>
          <cell r="H1515">
            <v>0</v>
          </cell>
          <cell r="I1515">
            <v>111.71</v>
          </cell>
          <cell r="J1515">
            <v>29.83</v>
          </cell>
          <cell r="K1515">
            <v>141.54</v>
          </cell>
          <cell r="L1515">
            <v>0</v>
          </cell>
          <cell r="M1515">
            <v>29.82657</v>
          </cell>
          <cell r="N1515">
            <v>141.53656999999998</v>
          </cell>
        </row>
        <row r="1516">
          <cell r="B1516" t="str">
            <v>3 S 02 999 00</v>
          </cell>
          <cell r="C1516" t="str">
            <v>Peneiramento</v>
          </cell>
          <cell r="D1516" t="str">
            <v>m3</v>
          </cell>
          <cell r="E1516" t="str">
            <v>14,57</v>
          </cell>
          <cell r="F1516" t="str">
            <v>3,89</v>
          </cell>
          <cell r="G1516" t="str">
            <v>18,46</v>
          </cell>
          <cell r="H1516">
            <v>0</v>
          </cell>
          <cell r="I1516">
            <v>14.57</v>
          </cell>
          <cell r="J1516">
            <v>3.89</v>
          </cell>
          <cell r="K1516">
            <v>18.46</v>
          </cell>
          <cell r="L1516">
            <v>0</v>
          </cell>
          <cell r="M1516">
            <v>3.8901900000000005</v>
          </cell>
          <cell r="N1516">
            <v>18.460190000000001</v>
          </cell>
        </row>
        <row r="1517">
          <cell r="B1517" t="str">
            <v>3 S 03 310 00</v>
          </cell>
          <cell r="C1517" t="str">
            <v>Concreto ciclópico</v>
          </cell>
          <cell r="D1517" t="str">
            <v>m3</v>
          </cell>
          <cell r="E1517" t="str">
            <v>245,57</v>
          </cell>
          <cell r="F1517" t="str">
            <v>65,57</v>
          </cell>
          <cell r="G1517" t="str">
            <v>311,14</v>
          </cell>
          <cell r="H1517">
            <v>0</v>
          </cell>
          <cell r="I1517">
            <v>245.57</v>
          </cell>
          <cell r="J1517">
            <v>65.569999999999993</v>
          </cell>
          <cell r="K1517">
            <v>311.14</v>
          </cell>
          <cell r="L1517">
            <v>0</v>
          </cell>
          <cell r="M1517">
            <v>65.567189999999997</v>
          </cell>
          <cell r="N1517">
            <v>311.13718999999998</v>
          </cell>
        </row>
        <row r="1518">
          <cell r="B1518" t="str">
            <v>3 S 03 310 50</v>
          </cell>
          <cell r="C1518" t="str">
            <v>Concreto ciclópico  AC/BC/PC</v>
          </cell>
          <cell r="D1518" t="str">
            <v>m3</v>
          </cell>
          <cell r="E1518" t="str">
            <v>319,04</v>
          </cell>
          <cell r="F1518" t="str">
            <v>85,18</v>
          </cell>
          <cell r="G1518" t="str">
            <v>404,22</v>
          </cell>
          <cell r="H1518">
            <v>0</v>
          </cell>
          <cell r="I1518">
            <v>319.04000000000002</v>
          </cell>
          <cell r="J1518">
            <v>85.18</v>
          </cell>
          <cell r="K1518">
            <v>404.22</v>
          </cell>
          <cell r="L1518">
            <v>0</v>
          </cell>
          <cell r="M1518">
            <v>85.18368000000001</v>
          </cell>
          <cell r="N1518">
            <v>404.22368000000006</v>
          </cell>
        </row>
        <row r="1519">
          <cell r="B1519" t="str">
            <v>3 S 03 329 00</v>
          </cell>
          <cell r="C1519" t="str">
            <v>Concreto de cimento (confecção e lançamento)</v>
          </cell>
          <cell r="D1519" t="str">
            <v>m3</v>
          </cell>
          <cell r="E1519" t="str">
            <v>253,13</v>
          </cell>
          <cell r="F1519" t="str">
            <v>67,59</v>
          </cell>
          <cell r="G1519" t="str">
            <v>320,72</v>
          </cell>
          <cell r="H1519">
            <v>0</v>
          </cell>
          <cell r="I1519">
            <v>253.13</v>
          </cell>
          <cell r="J1519">
            <v>67.59</v>
          </cell>
          <cell r="K1519">
            <v>320.72000000000003</v>
          </cell>
          <cell r="L1519">
            <v>0</v>
          </cell>
          <cell r="M1519">
            <v>67.585710000000006</v>
          </cell>
          <cell r="N1519">
            <v>320.71571</v>
          </cell>
        </row>
        <row r="1520">
          <cell r="B1520" t="str">
            <v>3 S 03 329 01</v>
          </cell>
          <cell r="C1520" t="str">
            <v>Concreto c/cimento CP32 (conf.man.lanç.)</v>
          </cell>
          <cell r="D1520" t="str">
            <v>m3</v>
          </cell>
          <cell r="E1520" t="str">
            <v>325,16</v>
          </cell>
          <cell r="F1520" t="str">
            <v>86,82</v>
          </cell>
          <cell r="G1520" t="str">
            <v>411,97</v>
          </cell>
          <cell r="H1520">
            <v>0</v>
          </cell>
          <cell r="I1520">
            <v>325.16000000000003</v>
          </cell>
          <cell r="J1520">
            <v>86.82</v>
          </cell>
          <cell r="K1520">
            <v>411.97</v>
          </cell>
          <cell r="L1520">
            <v>0</v>
          </cell>
          <cell r="M1520">
            <v>86.817720000000008</v>
          </cell>
          <cell r="N1520">
            <v>411.97772000000003</v>
          </cell>
        </row>
        <row r="1521">
          <cell r="B1521" t="str">
            <v>3 S 03 329 50</v>
          </cell>
          <cell r="C1521" t="str">
            <v>Concreto de cimento (confecção e lançamento) AC/BC</v>
          </cell>
          <cell r="D1521" t="str">
            <v>m3</v>
          </cell>
          <cell r="E1521" t="str">
            <v>311,48</v>
          </cell>
          <cell r="F1521" t="str">
            <v>83,17</v>
          </cell>
          <cell r="G1521" t="str">
            <v>394,65</v>
          </cell>
          <cell r="H1521">
            <v>0</v>
          </cell>
          <cell r="I1521">
            <v>311.48</v>
          </cell>
          <cell r="J1521">
            <v>83.17</v>
          </cell>
          <cell r="K1521">
            <v>394.65</v>
          </cell>
          <cell r="L1521">
            <v>0</v>
          </cell>
          <cell r="M1521">
            <v>83.165160000000014</v>
          </cell>
          <cell r="N1521">
            <v>394.64516000000003</v>
          </cell>
        </row>
        <row r="1522">
          <cell r="B1522" t="str">
            <v>3 S 03 329 51</v>
          </cell>
          <cell r="C1522" t="str">
            <v>Concreto c/cimento CP32 (conf.man.lanç.) AC/BC</v>
          </cell>
          <cell r="D1522" t="str">
            <v>m3</v>
          </cell>
          <cell r="E1522" t="str">
            <v>383,31</v>
          </cell>
          <cell r="F1522" t="str">
            <v>102,34</v>
          </cell>
          <cell r="G1522" t="str">
            <v>485,65</v>
          </cell>
          <cell r="H1522">
            <v>0</v>
          </cell>
          <cell r="I1522">
            <v>383.31</v>
          </cell>
          <cell r="J1522">
            <v>102.34</v>
          </cell>
          <cell r="K1522">
            <v>485.65</v>
          </cell>
          <cell r="L1522">
            <v>0</v>
          </cell>
          <cell r="M1522">
            <v>102.34377000000001</v>
          </cell>
          <cell r="N1522">
            <v>485.65377000000001</v>
          </cell>
        </row>
        <row r="1523">
          <cell r="B1523" t="str">
            <v>3 S 03 340 02</v>
          </cell>
          <cell r="C1523" t="str">
            <v>Argamassa cimento areia 1-6</v>
          </cell>
          <cell r="D1523" t="str">
            <v>m3</v>
          </cell>
          <cell r="E1523" t="str">
            <v>220,89</v>
          </cell>
          <cell r="F1523" t="str">
            <v>58,98</v>
          </cell>
          <cell r="G1523" t="str">
            <v>279,87</v>
          </cell>
          <cell r="H1523">
            <v>0</v>
          </cell>
          <cell r="I1523">
            <v>220.89</v>
          </cell>
          <cell r="J1523">
            <v>58.98</v>
          </cell>
          <cell r="K1523">
            <v>279.87</v>
          </cell>
          <cell r="L1523">
            <v>0</v>
          </cell>
          <cell r="M1523">
            <v>58.977629999999998</v>
          </cell>
          <cell r="N1523">
            <v>279.86762999999996</v>
          </cell>
        </row>
        <row r="1524">
          <cell r="B1524" t="str">
            <v>3 S 03 340 03</v>
          </cell>
          <cell r="C1524" t="str">
            <v>Argamassa cimento solo 1:10</v>
          </cell>
          <cell r="D1524" t="str">
            <v>m3</v>
          </cell>
          <cell r="E1524" t="str">
            <v>159,61</v>
          </cell>
          <cell r="F1524" t="str">
            <v>42,62</v>
          </cell>
          <cell r="G1524" t="str">
            <v>202,23</v>
          </cell>
          <cell r="H1524">
            <v>0</v>
          </cell>
          <cell r="I1524">
            <v>159.61000000000001</v>
          </cell>
          <cell r="J1524">
            <v>42.62</v>
          </cell>
          <cell r="K1524">
            <v>202.23</v>
          </cell>
          <cell r="L1524">
            <v>0</v>
          </cell>
          <cell r="M1524">
            <v>42.615870000000008</v>
          </cell>
          <cell r="N1524">
            <v>202.22587000000001</v>
          </cell>
        </row>
        <row r="1525">
          <cell r="B1525" t="str">
            <v>3 S 03 340 52</v>
          </cell>
          <cell r="C1525" t="str">
            <v>Argamassa cimento areia 1-6 AC</v>
          </cell>
          <cell r="D1525" t="str">
            <v>m3</v>
          </cell>
          <cell r="E1525" t="str">
            <v>284,82</v>
          </cell>
          <cell r="F1525" t="str">
            <v>76,05</v>
          </cell>
          <cell r="G1525" t="str">
            <v>360,87</v>
          </cell>
          <cell r="H1525">
            <v>0</v>
          </cell>
          <cell r="I1525">
            <v>284.82</v>
          </cell>
          <cell r="J1525">
            <v>76.05</v>
          </cell>
          <cell r="K1525">
            <v>360.87</v>
          </cell>
          <cell r="L1525">
            <v>0</v>
          </cell>
          <cell r="M1525">
            <v>76.046940000000006</v>
          </cell>
          <cell r="N1525">
            <v>360.86694</v>
          </cell>
        </row>
        <row r="1526">
          <cell r="B1526" t="str">
            <v>3 S 03 353 00</v>
          </cell>
          <cell r="C1526" t="str">
            <v>Dobragem e colocação de armadura</v>
          </cell>
          <cell r="D1526" t="str">
            <v>kg</v>
          </cell>
          <cell r="E1526" t="str">
            <v>6,71</v>
          </cell>
          <cell r="F1526" t="str">
            <v>1,79</v>
          </cell>
          <cell r="G1526" t="str">
            <v>8,50</v>
          </cell>
          <cell r="H1526">
            <v>0</v>
          </cell>
          <cell r="I1526">
            <v>6.71</v>
          </cell>
          <cell r="J1526">
            <v>1.79</v>
          </cell>
          <cell r="K1526">
            <v>8.5</v>
          </cell>
          <cell r="L1526">
            <v>0</v>
          </cell>
          <cell r="M1526">
            <v>1.7915700000000001</v>
          </cell>
          <cell r="N1526">
            <v>8.501570000000001</v>
          </cell>
        </row>
        <row r="1527">
          <cell r="B1527" t="str">
            <v>3 S 03 370 00</v>
          </cell>
          <cell r="C1527" t="str">
            <v>Forma comum de madeira</v>
          </cell>
          <cell r="D1527" t="str">
            <v>m2</v>
          </cell>
          <cell r="E1527" t="str">
            <v>78,00</v>
          </cell>
          <cell r="F1527" t="str">
            <v>20,83</v>
          </cell>
          <cell r="G1527" t="str">
            <v>98,83</v>
          </cell>
          <cell r="H1527">
            <v>0</v>
          </cell>
          <cell r="I1527">
            <v>78</v>
          </cell>
          <cell r="J1527">
            <v>20.83</v>
          </cell>
          <cell r="K1527">
            <v>98.83</v>
          </cell>
          <cell r="L1527">
            <v>0</v>
          </cell>
          <cell r="M1527">
            <v>20.826000000000001</v>
          </cell>
          <cell r="N1527">
            <v>98.825999999999993</v>
          </cell>
        </row>
        <row r="1528">
          <cell r="B1528" t="str">
            <v>3 S 03 940 01</v>
          </cell>
          <cell r="C1528" t="str">
            <v>Reaterro e compactação p/ bueiro</v>
          </cell>
          <cell r="D1528" t="str">
            <v>m3</v>
          </cell>
          <cell r="E1528" t="str">
            <v>24,99</v>
          </cell>
          <cell r="F1528" t="str">
            <v>6,67</v>
          </cell>
          <cell r="G1528" t="str">
            <v>31,67</v>
          </cell>
          <cell r="H1528">
            <v>0</v>
          </cell>
          <cell r="I1528">
            <v>24.99</v>
          </cell>
          <cell r="J1528">
            <v>6.67</v>
          </cell>
          <cell r="K1528">
            <v>31.67</v>
          </cell>
          <cell r="L1528">
            <v>0</v>
          </cell>
          <cell r="M1528">
            <v>6.6723299999999997</v>
          </cell>
          <cell r="N1528">
            <v>31.662329999999997</v>
          </cell>
        </row>
        <row r="1529">
          <cell r="B1529" t="str">
            <v>3 S 03 940 02</v>
          </cell>
          <cell r="C1529" t="str">
            <v>Reaterro apiloado</v>
          </cell>
          <cell r="D1529" t="str">
            <v>m3</v>
          </cell>
          <cell r="E1529" t="str">
            <v>21,43</v>
          </cell>
          <cell r="F1529" t="str">
            <v>5,72</v>
          </cell>
          <cell r="G1529" t="str">
            <v>27,16</v>
          </cell>
          <cell r="H1529">
            <v>0</v>
          </cell>
          <cell r="I1529">
            <v>21.43</v>
          </cell>
          <cell r="J1529">
            <v>5.72</v>
          </cell>
          <cell r="K1529">
            <v>27.16</v>
          </cell>
          <cell r="L1529">
            <v>0</v>
          </cell>
          <cell r="M1529">
            <v>5.7218100000000005</v>
          </cell>
          <cell r="N1529">
            <v>27.151810000000001</v>
          </cell>
        </row>
        <row r="1530">
          <cell r="B1530" t="str">
            <v>3 S 03 950 00</v>
          </cell>
          <cell r="C1530" t="str">
            <v>Limpeza de ponte</v>
          </cell>
          <cell r="D1530" t="str">
            <v>m</v>
          </cell>
          <cell r="E1530" t="str">
            <v>4,65</v>
          </cell>
          <cell r="F1530" t="str">
            <v>1,24</v>
          </cell>
          <cell r="G1530" t="str">
            <v>5,89</v>
          </cell>
          <cell r="H1530">
            <v>0</v>
          </cell>
          <cell r="I1530">
            <v>4.6500000000000004</v>
          </cell>
          <cell r="J1530">
            <v>1.24</v>
          </cell>
          <cell r="K1530">
            <v>5.89</v>
          </cell>
          <cell r="L1530">
            <v>0</v>
          </cell>
          <cell r="M1530">
            <v>1.2415500000000002</v>
          </cell>
          <cell r="N1530">
            <v>5.8915500000000005</v>
          </cell>
        </row>
        <row r="1531">
          <cell r="B1531" t="str">
            <v>3 S 04 000 00</v>
          </cell>
          <cell r="C1531" t="str">
            <v>Escavação manual em material de 1a categoria</v>
          </cell>
          <cell r="D1531" t="str">
            <v>m3</v>
          </cell>
          <cell r="E1531" t="str">
            <v>38,72</v>
          </cell>
          <cell r="F1531" t="str">
            <v>10,34</v>
          </cell>
          <cell r="G1531" t="str">
            <v>49,06</v>
          </cell>
          <cell r="H1531">
            <v>0</v>
          </cell>
          <cell r="I1531">
            <v>38.72</v>
          </cell>
          <cell r="J1531">
            <v>10.34</v>
          </cell>
          <cell r="K1531">
            <v>49.06</v>
          </cell>
          <cell r="L1531">
            <v>0</v>
          </cell>
          <cell r="M1531">
            <v>10.338240000000001</v>
          </cell>
          <cell r="N1531">
            <v>49.058239999999998</v>
          </cell>
        </row>
        <row r="1532">
          <cell r="B1532" t="str">
            <v>3 S 04 000 01</v>
          </cell>
          <cell r="C1532" t="str">
            <v>Escavação manual em material de 2a categoria</v>
          </cell>
          <cell r="D1532" t="str">
            <v>m3</v>
          </cell>
          <cell r="E1532" t="str">
            <v>51,63</v>
          </cell>
          <cell r="F1532" t="str">
            <v>13,78</v>
          </cell>
          <cell r="G1532" t="str">
            <v>65,41</v>
          </cell>
          <cell r="H1532">
            <v>0</v>
          </cell>
          <cell r="I1532">
            <v>51.63</v>
          </cell>
          <cell r="J1532">
            <v>13.78</v>
          </cell>
          <cell r="K1532">
            <v>65.41</v>
          </cell>
          <cell r="L1532">
            <v>0</v>
          </cell>
          <cell r="M1532">
            <v>13.785210000000001</v>
          </cell>
          <cell r="N1532">
            <v>65.415210000000002</v>
          </cell>
        </row>
        <row r="1533">
          <cell r="B1533" t="str">
            <v>3 S 04 001 00</v>
          </cell>
          <cell r="C1533" t="str">
            <v>Escavação mecaniz. de vala em mater. de 1a cat.</v>
          </cell>
          <cell r="D1533" t="str">
            <v>m3</v>
          </cell>
          <cell r="E1533" t="str">
            <v>6,54</v>
          </cell>
          <cell r="F1533" t="str">
            <v>1,75</v>
          </cell>
          <cell r="G1533" t="str">
            <v>8,28</v>
          </cell>
          <cell r="H1533">
            <v>0</v>
          </cell>
          <cell r="I1533">
            <v>6.54</v>
          </cell>
          <cell r="J1533">
            <v>1.75</v>
          </cell>
          <cell r="K1533">
            <v>8.2799999999999994</v>
          </cell>
          <cell r="L1533">
            <v>0</v>
          </cell>
          <cell r="M1533">
            <v>1.7461800000000001</v>
          </cell>
          <cell r="N1533">
            <v>8.2861799999999999</v>
          </cell>
        </row>
        <row r="1534">
          <cell r="B1534" t="str">
            <v>3 S 04 010 00</v>
          </cell>
          <cell r="C1534" t="str">
            <v>Escavação mecaniz.de vala em material de 2a cat.</v>
          </cell>
          <cell r="D1534" t="str">
            <v>m3</v>
          </cell>
          <cell r="E1534" t="str">
            <v>8,17</v>
          </cell>
          <cell r="F1534" t="str">
            <v>2,18</v>
          </cell>
          <cell r="G1534" t="str">
            <v>10,35</v>
          </cell>
          <cell r="H1534">
            <v>0</v>
          </cell>
          <cell r="I1534">
            <v>8.17</v>
          </cell>
          <cell r="J1534">
            <v>2.1800000000000002</v>
          </cell>
          <cell r="K1534">
            <v>10.35</v>
          </cell>
          <cell r="L1534">
            <v>0</v>
          </cell>
          <cell r="M1534">
            <v>2.1813899999999999</v>
          </cell>
          <cell r="N1534">
            <v>10.35139</v>
          </cell>
        </row>
        <row r="1535">
          <cell r="B1535" t="str">
            <v>3 S 04 020 00</v>
          </cell>
          <cell r="C1535" t="str">
            <v>Escavação e carga de material de 3a cat. em valas</v>
          </cell>
          <cell r="D1535" t="str">
            <v>m3</v>
          </cell>
          <cell r="E1535" t="str">
            <v>66,60</v>
          </cell>
          <cell r="F1535" t="str">
            <v>17,78</v>
          </cell>
          <cell r="G1535" t="str">
            <v>84,38</v>
          </cell>
          <cell r="H1535">
            <v>0</v>
          </cell>
          <cell r="I1535">
            <v>66.599999999999994</v>
          </cell>
          <cell r="J1535">
            <v>17.78</v>
          </cell>
          <cell r="K1535">
            <v>84.38</v>
          </cell>
          <cell r="L1535">
            <v>0</v>
          </cell>
          <cell r="M1535">
            <v>17.7822</v>
          </cell>
          <cell r="N1535">
            <v>84.382199999999997</v>
          </cell>
        </row>
        <row r="1536">
          <cell r="B1536" t="str">
            <v>3 S 04 300 16</v>
          </cell>
          <cell r="C1536" t="str">
            <v>Bueiro met. chapa múltipla D=1,60m galv.</v>
          </cell>
          <cell r="D1536" t="str">
            <v>m</v>
          </cell>
          <cell r="E1536" t="str">
            <v>1.453,29</v>
          </cell>
          <cell r="F1536" t="str">
            <v>388,03</v>
          </cell>
          <cell r="G1536" t="str">
            <v>1.841,32</v>
          </cell>
          <cell r="H1536">
            <v>0</v>
          </cell>
          <cell r="I1536">
            <v>1453.29</v>
          </cell>
          <cell r="J1536">
            <v>388.03</v>
          </cell>
          <cell r="K1536">
            <v>1841.32</v>
          </cell>
          <cell r="L1536">
            <v>0</v>
          </cell>
          <cell r="M1536">
            <v>388.02843000000001</v>
          </cell>
          <cell r="N1536">
            <v>1841.31843</v>
          </cell>
        </row>
        <row r="1537">
          <cell r="B1537" t="str">
            <v>3 S 04 300 20</v>
          </cell>
          <cell r="C1537" t="str">
            <v>Bueiro met. chapa múltipla D=2,00m galv.</v>
          </cell>
          <cell r="D1537" t="str">
            <v>m</v>
          </cell>
          <cell r="E1537" t="str">
            <v>1.976,91</v>
          </cell>
          <cell r="F1537" t="str">
            <v>527,83</v>
          </cell>
          <cell r="G1537" t="str">
            <v>2.504,74</v>
          </cell>
          <cell r="H1537">
            <v>0</v>
          </cell>
          <cell r="I1537">
            <v>1976.91</v>
          </cell>
          <cell r="J1537">
            <v>527.83000000000004</v>
          </cell>
          <cell r="K1537">
            <v>2504.7399999999998</v>
          </cell>
          <cell r="L1537">
            <v>0</v>
          </cell>
          <cell r="M1537">
            <v>527.83497</v>
          </cell>
          <cell r="N1537">
            <v>2504.7449700000002</v>
          </cell>
        </row>
        <row r="1538">
          <cell r="B1538" t="str">
            <v>3 S 04 300 66</v>
          </cell>
          <cell r="C1538" t="str">
            <v>Bueiro met. chapa múltipla D=1,60m galvan. BC</v>
          </cell>
          <cell r="D1538" t="str">
            <v>m</v>
          </cell>
          <cell r="E1538" t="str">
            <v>1.481,77</v>
          </cell>
          <cell r="F1538" t="str">
            <v>395,63</v>
          </cell>
          <cell r="G1538" t="str">
            <v>1.877,40</v>
          </cell>
          <cell r="H1538">
            <v>0</v>
          </cell>
          <cell r="I1538">
            <v>1481.77</v>
          </cell>
          <cell r="J1538">
            <v>395.63</v>
          </cell>
          <cell r="K1538">
            <v>1877.4</v>
          </cell>
          <cell r="L1538">
            <v>0</v>
          </cell>
          <cell r="M1538">
            <v>395.63258999999999</v>
          </cell>
          <cell r="N1538">
            <v>1877.4025899999999</v>
          </cell>
        </row>
        <row r="1539">
          <cell r="B1539" t="str">
            <v>3 S 04 300 70</v>
          </cell>
          <cell r="C1539" t="str">
            <v>Bueiro met. chapa múltipla D=2,00m galvan. BC</v>
          </cell>
          <cell r="D1539" t="str">
            <v>m</v>
          </cell>
          <cell r="E1539" t="str">
            <v>2.005,38</v>
          </cell>
          <cell r="F1539" t="str">
            <v>535,44</v>
          </cell>
          <cell r="G1539" t="str">
            <v>2.540,82</v>
          </cell>
          <cell r="H1539">
            <v>0</v>
          </cell>
          <cell r="I1539">
            <v>2005.38</v>
          </cell>
          <cell r="J1539">
            <v>535.44000000000005</v>
          </cell>
          <cell r="K1539">
            <v>2540.8200000000002</v>
          </cell>
          <cell r="L1539">
            <v>0</v>
          </cell>
          <cell r="M1539">
            <v>535.43646000000001</v>
          </cell>
          <cell r="N1539">
            <v>2540.81646</v>
          </cell>
        </row>
        <row r="1540">
          <cell r="B1540" t="str">
            <v>3 S 04 301 16</v>
          </cell>
          <cell r="C1540" t="str">
            <v>Bueiro met.chapas múlt. D=1,60 m rev. epoxy</v>
          </cell>
          <cell r="D1540" t="str">
            <v>m</v>
          </cell>
          <cell r="E1540" t="str">
            <v>1.741,78</v>
          </cell>
          <cell r="F1540" t="str">
            <v>465,06</v>
          </cell>
          <cell r="G1540" t="str">
            <v>2.206,84</v>
          </cell>
          <cell r="H1540">
            <v>0</v>
          </cell>
          <cell r="I1540">
            <v>1741.78</v>
          </cell>
          <cell r="J1540">
            <v>465.06</v>
          </cell>
          <cell r="K1540">
            <v>2206.84</v>
          </cell>
          <cell r="L1540">
            <v>0</v>
          </cell>
          <cell r="M1540">
            <v>465.05526000000003</v>
          </cell>
          <cell r="N1540">
            <v>2206.8352599999998</v>
          </cell>
        </row>
        <row r="1541">
          <cell r="B1541" t="str">
            <v>3 S 04 301 20</v>
          </cell>
          <cell r="C1541" t="str">
            <v>Bueiro met. chapas múlt. D=2,00 m rev. epoxy</v>
          </cell>
          <cell r="D1541" t="str">
            <v>m</v>
          </cell>
          <cell r="E1541" t="str">
            <v>2.166,62</v>
          </cell>
          <cell r="F1541" t="str">
            <v>578,49</v>
          </cell>
          <cell r="G1541" t="str">
            <v>2.745,10</v>
          </cell>
          <cell r="H1541">
            <v>0</v>
          </cell>
          <cell r="I1541">
            <v>2166.62</v>
          </cell>
          <cell r="J1541">
            <v>578.49</v>
          </cell>
          <cell r="K1541">
            <v>2745.1</v>
          </cell>
          <cell r="L1541">
            <v>0</v>
          </cell>
          <cell r="M1541">
            <v>578.48753999999997</v>
          </cell>
          <cell r="N1541">
            <v>2745.10754</v>
          </cell>
        </row>
        <row r="1542">
          <cell r="B1542" t="str">
            <v>3 S 04 301 30</v>
          </cell>
          <cell r="C1542" t="str">
            <v>Bueiro met. D=3,05 m rev.epoxy Hmax. aterro 12,50m</v>
          </cell>
          <cell r="D1542" t="str">
            <v>m</v>
          </cell>
          <cell r="E1542" t="str">
            <v>5.194,50</v>
          </cell>
          <cell r="F1542" t="str">
            <v>1.386,93</v>
          </cell>
          <cell r="G1542" t="str">
            <v>6.581,43</v>
          </cell>
          <cell r="H1542">
            <v>0</v>
          </cell>
          <cell r="I1542">
            <v>5194.5</v>
          </cell>
          <cell r="J1542">
            <v>1386.93</v>
          </cell>
          <cell r="K1542">
            <v>6581.43</v>
          </cell>
          <cell r="L1542">
            <v>0</v>
          </cell>
          <cell r="M1542">
            <v>1386.9315000000001</v>
          </cell>
          <cell r="N1542">
            <v>6581.4315000000006</v>
          </cell>
        </row>
        <row r="1543">
          <cell r="B1543" t="str">
            <v>3 S 04 301 66</v>
          </cell>
          <cell r="C1543" t="str">
            <v>Bueiro met. chapas múlt. D=1,60 m rev. Epoxy BC</v>
          </cell>
          <cell r="D1543" t="str">
            <v>m</v>
          </cell>
          <cell r="E1543" t="str">
            <v>1.770,26</v>
          </cell>
          <cell r="F1543" t="str">
            <v>472,66</v>
          </cell>
          <cell r="G1543" t="str">
            <v>2.242,92</v>
          </cell>
          <cell r="H1543">
            <v>0</v>
          </cell>
          <cell r="I1543">
            <v>1770.26</v>
          </cell>
          <cell r="J1543">
            <v>472.66</v>
          </cell>
          <cell r="K1543">
            <v>2242.92</v>
          </cell>
          <cell r="L1543">
            <v>0</v>
          </cell>
          <cell r="M1543">
            <v>472.65942000000001</v>
          </cell>
          <cell r="N1543">
            <v>2242.9194200000002</v>
          </cell>
        </row>
        <row r="1544">
          <cell r="B1544" t="str">
            <v>3 S 04 301 70</v>
          </cell>
          <cell r="C1544" t="str">
            <v>Bueiro met. chapas múlt. D=2,00 m rev. epoxy BC</v>
          </cell>
          <cell r="D1544" t="str">
            <v>m</v>
          </cell>
          <cell r="E1544" t="str">
            <v>2.195,09</v>
          </cell>
          <cell r="F1544" t="str">
            <v>586,09</v>
          </cell>
          <cell r="G1544" t="str">
            <v>2.781,18</v>
          </cell>
          <cell r="H1544">
            <v>0</v>
          </cell>
          <cell r="I1544">
            <v>2195.09</v>
          </cell>
          <cell r="J1544">
            <v>586.09</v>
          </cell>
          <cell r="K1544">
            <v>2781.18</v>
          </cell>
          <cell r="L1544">
            <v>0</v>
          </cell>
          <cell r="M1544">
            <v>586.08903000000009</v>
          </cell>
          <cell r="N1544">
            <v>2781.1790300000002</v>
          </cell>
        </row>
        <row r="1545">
          <cell r="B1545" t="str">
            <v>3 S 04 301 71</v>
          </cell>
          <cell r="C1545" t="str">
            <v>Bueiro met.D=3,05m rev.epoxy Hmax.aterro 12,50m BC</v>
          </cell>
          <cell r="D1545" t="str">
            <v>m</v>
          </cell>
          <cell r="E1545" t="str">
            <v>5.242,33</v>
          </cell>
          <cell r="F1545" t="str">
            <v>1.399,70</v>
          </cell>
          <cell r="G1545" t="str">
            <v>6.642,04</v>
          </cell>
          <cell r="H1545">
            <v>0</v>
          </cell>
          <cell r="I1545">
            <v>5242.33</v>
          </cell>
          <cell r="J1545">
            <v>1399.7</v>
          </cell>
          <cell r="K1545">
            <v>6642.04</v>
          </cell>
          <cell r="L1545">
            <v>0</v>
          </cell>
          <cell r="M1545">
            <v>1399.7021099999999</v>
          </cell>
          <cell r="N1545">
            <v>6642.0321100000001</v>
          </cell>
        </row>
        <row r="1546">
          <cell r="B1546" t="str">
            <v>3 S 04 310 12</v>
          </cell>
          <cell r="C1546" t="str">
            <v>Bueiro met. s/interrupção tráf. D=1,20 m galv.</v>
          </cell>
          <cell r="D1546" t="str">
            <v>m</v>
          </cell>
          <cell r="E1546" t="str">
            <v>1.634,11</v>
          </cell>
          <cell r="F1546" t="str">
            <v>436,31</v>
          </cell>
          <cell r="G1546" t="str">
            <v>2.070,41</v>
          </cell>
          <cell r="H1546">
            <v>0</v>
          </cell>
          <cell r="I1546">
            <v>1634.11</v>
          </cell>
          <cell r="J1546">
            <v>436.31</v>
          </cell>
          <cell r="K1546">
            <v>2070.41</v>
          </cell>
          <cell r="L1546">
            <v>0</v>
          </cell>
          <cell r="M1546">
            <v>436.30736999999999</v>
          </cell>
          <cell r="N1546">
            <v>2070.4173700000001</v>
          </cell>
        </row>
        <row r="1547">
          <cell r="B1547" t="str">
            <v>3 S 04 310 16</v>
          </cell>
          <cell r="C1547" t="str">
            <v>Bueiro met. s/interrupção tráf. D=1,60 m galv.</v>
          </cell>
          <cell r="D1547" t="str">
            <v>m</v>
          </cell>
          <cell r="E1547" t="str">
            <v>2.189,71</v>
          </cell>
          <cell r="F1547" t="str">
            <v>584,65</v>
          </cell>
          <cell r="G1547" t="str">
            <v>2.774,36</v>
          </cell>
          <cell r="H1547">
            <v>0</v>
          </cell>
          <cell r="I1547">
            <v>2189.71</v>
          </cell>
          <cell r="J1547">
            <v>584.65</v>
          </cell>
          <cell r="K1547">
            <v>2774.36</v>
          </cell>
          <cell r="L1547">
            <v>0</v>
          </cell>
          <cell r="M1547">
            <v>584.65257000000008</v>
          </cell>
          <cell r="N1547">
            <v>2774.3625700000002</v>
          </cell>
        </row>
        <row r="1548">
          <cell r="B1548" t="str">
            <v>3 S 04 310 20</v>
          </cell>
          <cell r="C1548" t="str">
            <v>Bueiro met. s/interrupção tráf. D=2,00 m galv.</v>
          </cell>
          <cell r="D1548" t="str">
            <v>m</v>
          </cell>
          <cell r="E1548" t="str">
            <v>3.166,56</v>
          </cell>
          <cell r="F1548" t="str">
            <v>845,47</v>
          </cell>
          <cell r="G1548" t="str">
            <v>4.012,03</v>
          </cell>
          <cell r="H1548">
            <v>0</v>
          </cell>
          <cell r="I1548">
            <v>3166.56</v>
          </cell>
          <cell r="J1548">
            <v>845.47</v>
          </cell>
          <cell r="K1548">
            <v>4012.03</v>
          </cell>
          <cell r="L1548">
            <v>0</v>
          </cell>
          <cell r="M1548">
            <v>845.47152000000006</v>
          </cell>
          <cell r="N1548">
            <v>4012.03152</v>
          </cell>
        </row>
        <row r="1549">
          <cell r="B1549" t="str">
            <v>3 S 04 311 12</v>
          </cell>
          <cell r="C1549" t="str">
            <v>Bueiro met.s/interrupção tráf. D=1,20 m rev. epoxy</v>
          </cell>
          <cell r="D1549" t="str">
            <v>m</v>
          </cell>
          <cell r="E1549" t="str">
            <v>1.699,66</v>
          </cell>
          <cell r="F1549" t="str">
            <v>453,81</v>
          </cell>
          <cell r="G1549" t="str">
            <v>2.153,46</v>
          </cell>
          <cell r="H1549">
            <v>0</v>
          </cell>
          <cell r="I1549">
            <v>1699.66</v>
          </cell>
          <cell r="J1549">
            <v>453.81</v>
          </cell>
          <cell r="K1549">
            <v>2153.46</v>
          </cell>
          <cell r="L1549">
            <v>0</v>
          </cell>
          <cell r="M1549">
            <v>453.80922000000004</v>
          </cell>
          <cell r="N1549">
            <v>2153.46922</v>
          </cell>
        </row>
        <row r="1550">
          <cell r="B1550" t="str">
            <v>3 S 04 311 16</v>
          </cell>
          <cell r="C1550" t="str">
            <v>Bueiro met.s/interrupção tráf. D=1,60 m rev. epoxy</v>
          </cell>
          <cell r="D1550" t="str">
            <v>m</v>
          </cell>
          <cell r="E1550" t="str">
            <v>2.277,78</v>
          </cell>
          <cell r="F1550" t="str">
            <v>608,17</v>
          </cell>
          <cell r="G1550" t="str">
            <v>2.885,95</v>
          </cell>
          <cell r="H1550">
            <v>0</v>
          </cell>
          <cell r="I1550">
            <v>2277.7800000000002</v>
          </cell>
          <cell r="J1550">
            <v>608.16999999999996</v>
          </cell>
          <cell r="K1550">
            <v>2885.95</v>
          </cell>
          <cell r="L1550">
            <v>0</v>
          </cell>
          <cell r="M1550">
            <v>608.16726000000006</v>
          </cell>
          <cell r="N1550">
            <v>2885.9472600000004</v>
          </cell>
        </row>
        <row r="1551">
          <cell r="B1551" t="str">
            <v>3 S 04 311 20</v>
          </cell>
          <cell r="C1551" t="str">
            <v>Bueiro met.s/interrupção tráf. D=2,00 m rev. epoxy</v>
          </cell>
          <cell r="D1551" t="str">
            <v>m</v>
          </cell>
          <cell r="E1551" t="str">
            <v>3.274,74</v>
          </cell>
          <cell r="F1551" t="str">
            <v>874,36</v>
          </cell>
          <cell r="G1551" t="str">
            <v>4.149,09</v>
          </cell>
          <cell r="H1551">
            <v>0</v>
          </cell>
          <cell r="I1551">
            <v>3274.74</v>
          </cell>
          <cell r="J1551">
            <v>874.36</v>
          </cell>
          <cell r="K1551">
            <v>4149.09</v>
          </cell>
          <cell r="L1551">
            <v>0</v>
          </cell>
          <cell r="M1551">
            <v>874.35558000000003</v>
          </cell>
          <cell r="N1551">
            <v>4149.0955800000002</v>
          </cell>
        </row>
        <row r="1552">
          <cell r="B1552" t="str">
            <v>3 S 04 590 00</v>
          </cell>
          <cell r="C1552" t="str">
            <v>Assentamento de dreno profundo</v>
          </cell>
          <cell r="D1552" t="str">
            <v>m</v>
          </cell>
          <cell r="E1552" t="str">
            <v>60,71</v>
          </cell>
          <cell r="F1552" t="str">
            <v>16,21</v>
          </cell>
          <cell r="G1552" t="str">
            <v>76,92</v>
          </cell>
          <cell r="H1552">
            <v>0</v>
          </cell>
          <cell r="I1552">
            <v>60.71</v>
          </cell>
          <cell r="J1552">
            <v>16.21</v>
          </cell>
          <cell r="K1552">
            <v>76.92</v>
          </cell>
          <cell r="L1552">
            <v>0</v>
          </cell>
          <cell r="M1552">
            <v>16.209569999999999</v>
          </cell>
          <cell r="N1552">
            <v>76.919569999999993</v>
          </cell>
        </row>
        <row r="1553">
          <cell r="B1553" t="str">
            <v>3 S 04 590 50</v>
          </cell>
          <cell r="C1553" t="str">
            <v>Assentamento de dreno profundo AC/BC</v>
          </cell>
          <cell r="D1553" t="str">
            <v>m</v>
          </cell>
          <cell r="E1553" t="str">
            <v>77,96</v>
          </cell>
          <cell r="F1553" t="str">
            <v>20,81</v>
          </cell>
          <cell r="G1553" t="str">
            <v>98,77</v>
          </cell>
          <cell r="H1553">
            <v>0</v>
          </cell>
          <cell r="I1553">
            <v>77.959999999999994</v>
          </cell>
          <cell r="J1553">
            <v>20.81</v>
          </cell>
          <cell r="K1553">
            <v>98.77</v>
          </cell>
          <cell r="L1553">
            <v>0</v>
          </cell>
          <cell r="M1553">
            <v>20.81532</v>
          </cell>
          <cell r="N1553">
            <v>98.775319999999994</v>
          </cell>
        </row>
        <row r="1554">
          <cell r="B1554" t="str">
            <v>3 S 04 999 08</v>
          </cell>
          <cell r="C1554" t="str">
            <v>Selo de argila apiloado com solo local</v>
          </cell>
          <cell r="D1554" t="str">
            <v>m3</v>
          </cell>
          <cell r="E1554" t="str">
            <v>21,43</v>
          </cell>
          <cell r="F1554" t="str">
            <v>5,72</v>
          </cell>
          <cell r="G1554" t="str">
            <v>27,16</v>
          </cell>
          <cell r="H1554">
            <v>0</v>
          </cell>
          <cell r="I1554">
            <v>21.43</v>
          </cell>
          <cell r="J1554">
            <v>5.72</v>
          </cell>
          <cell r="K1554">
            <v>27.16</v>
          </cell>
          <cell r="L1554">
            <v>0</v>
          </cell>
          <cell r="M1554">
            <v>5.7218100000000005</v>
          </cell>
          <cell r="N1554">
            <v>27.151810000000001</v>
          </cell>
        </row>
        <row r="1555">
          <cell r="B1555" t="str">
            <v>3 S 05 000 00</v>
          </cell>
          <cell r="C1555" t="str">
            <v>Enrocamento de pedra arrumada</v>
          </cell>
          <cell r="D1555" t="str">
            <v>m3</v>
          </cell>
          <cell r="E1555" t="str">
            <v>129,07</v>
          </cell>
          <cell r="F1555" t="str">
            <v>34,46</v>
          </cell>
          <cell r="G1555" t="str">
            <v>163,53</v>
          </cell>
          <cell r="H1555">
            <v>0</v>
          </cell>
          <cell r="I1555">
            <v>129.07</v>
          </cell>
          <cell r="J1555">
            <v>34.46</v>
          </cell>
          <cell r="K1555">
            <v>163.53</v>
          </cell>
          <cell r="L1555">
            <v>0</v>
          </cell>
          <cell r="M1555">
            <v>34.461689999999997</v>
          </cell>
          <cell r="N1555">
            <v>163.53169</v>
          </cell>
        </row>
        <row r="1556">
          <cell r="B1556" t="str">
            <v>3 S 05 001 00</v>
          </cell>
          <cell r="C1556" t="str">
            <v>Enrocamento de pedra jogada</v>
          </cell>
          <cell r="D1556" t="str">
            <v>m3</v>
          </cell>
          <cell r="E1556" t="str">
            <v>82,80</v>
          </cell>
          <cell r="F1556" t="str">
            <v>22,11</v>
          </cell>
          <cell r="G1556" t="str">
            <v>104,91</v>
          </cell>
          <cell r="H1556">
            <v>0</v>
          </cell>
          <cell r="I1556">
            <v>82.8</v>
          </cell>
          <cell r="J1556">
            <v>22.11</v>
          </cell>
          <cell r="K1556">
            <v>104.91</v>
          </cell>
          <cell r="L1556">
            <v>0</v>
          </cell>
          <cell r="M1556">
            <v>22.107600000000001</v>
          </cell>
          <cell r="N1556">
            <v>104.9076</v>
          </cell>
        </row>
        <row r="1557">
          <cell r="B1557" t="str">
            <v>3 S 05 101 01</v>
          </cell>
          <cell r="C1557" t="str">
            <v>Revestimento vegetal com mudas</v>
          </cell>
          <cell r="D1557" t="str">
            <v>m2</v>
          </cell>
          <cell r="E1557" t="str">
            <v>6,23</v>
          </cell>
          <cell r="F1557" t="str">
            <v>1,66</v>
          </cell>
          <cell r="G1557" t="str">
            <v>7,89</v>
          </cell>
          <cell r="H1557">
            <v>0</v>
          </cell>
          <cell r="I1557">
            <v>6.23</v>
          </cell>
          <cell r="J1557">
            <v>1.66</v>
          </cell>
          <cell r="K1557">
            <v>7.89</v>
          </cell>
          <cell r="L1557">
            <v>0</v>
          </cell>
          <cell r="M1557">
            <v>1.6634100000000003</v>
          </cell>
          <cell r="N1557">
            <v>7.8934100000000011</v>
          </cell>
        </row>
        <row r="1558">
          <cell r="B1558" t="str">
            <v>3 S 05 101 02</v>
          </cell>
          <cell r="C1558" t="str">
            <v>Revestimento vegetal com grama em leivas</v>
          </cell>
          <cell r="D1558" t="str">
            <v>m2</v>
          </cell>
          <cell r="E1558" t="str">
            <v>6,56</v>
          </cell>
          <cell r="F1558" t="str">
            <v>1,75</v>
          </cell>
          <cell r="G1558" t="str">
            <v>8,31</v>
          </cell>
          <cell r="H1558">
            <v>0</v>
          </cell>
          <cell r="I1558">
            <v>6.56</v>
          </cell>
          <cell r="J1558">
            <v>1.75</v>
          </cell>
          <cell r="K1558">
            <v>8.31</v>
          </cell>
          <cell r="L1558">
            <v>0</v>
          </cell>
          <cell r="M1558">
            <v>1.75152</v>
          </cell>
          <cell r="N1558">
            <v>8.3115199999999998</v>
          </cell>
        </row>
        <row r="1559">
          <cell r="B1559" t="str">
            <v>3 S 08 001 00</v>
          </cell>
          <cell r="C1559" t="str">
            <v>Reconformação da plataforma</v>
          </cell>
          <cell r="D1559" t="str">
            <v>ha</v>
          </cell>
          <cell r="E1559" t="str">
            <v>181,65</v>
          </cell>
          <cell r="F1559" t="str">
            <v>48,50</v>
          </cell>
          <cell r="G1559" t="str">
            <v>230,15</v>
          </cell>
          <cell r="H1559">
            <v>0</v>
          </cell>
          <cell r="I1559">
            <v>181.65</v>
          </cell>
          <cell r="J1559">
            <v>48.5</v>
          </cell>
          <cell r="K1559">
            <v>230.15</v>
          </cell>
          <cell r="L1559">
            <v>0</v>
          </cell>
          <cell r="M1559">
            <v>48.500550000000004</v>
          </cell>
          <cell r="N1559">
            <v>230.15055000000001</v>
          </cell>
        </row>
        <row r="1560">
          <cell r="B1560" t="str">
            <v>3 S 08 100 00</v>
          </cell>
          <cell r="C1560" t="str">
            <v>Tapa buraco</v>
          </cell>
          <cell r="D1560" t="str">
            <v>m3</v>
          </cell>
          <cell r="E1560" t="str">
            <v>223,84</v>
          </cell>
          <cell r="F1560" t="str">
            <v>59,76</v>
          </cell>
          <cell r="G1560" t="str">
            <v>283,60</v>
          </cell>
          <cell r="H1560">
            <v>0</v>
          </cell>
          <cell r="I1560">
            <v>223.84</v>
          </cell>
          <cell r="J1560">
            <v>59.76</v>
          </cell>
          <cell r="K1560">
            <v>283.60000000000002</v>
          </cell>
          <cell r="L1560">
            <v>0</v>
          </cell>
          <cell r="M1560">
            <v>59.765280000000004</v>
          </cell>
          <cell r="N1560">
            <v>283.60527999999999</v>
          </cell>
        </row>
        <row r="1561">
          <cell r="B1561" t="str">
            <v>3 S 08 101 01</v>
          </cell>
          <cell r="C1561" t="str">
            <v>Remendo profundo com demolição manual</v>
          </cell>
          <cell r="D1561" t="str">
            <v>m3</v>
          </cell>
          <cell r="E1561" t="str">
            <v>250,75</v>
          </cell>
          <cell r="F1561" t="str">
            <v>66,95</v>
          </cell>
          <cell r="G1561" t="str">
            <v>317,70</v>
          </cell>
          <cell r="H1561">
            <v>0</v>
          </cell>
          <cell r="I1561">
            <v>250.75</v>
          </cell>
          <cell r="J1561">
            <v>66.95</v>
          </cell>
          <cell r="K1561">
            <v>317.7</v>
          </cell>
          <cell r="L1561">
            <v>0</v>
          </cell>
          <cell r="M1561">
            <v>66.950249999999997</v>
          </cell>
          <cell r="N1561">
            <v>317.70024999999998</v>
          </cell>
        </row>
        <row r="1562">
          <cell r="B1562" t="str">
            <v>3 S 08 101 02</v>
          </cell>
          <cell r="C1562" t="str">
            <v>Remendo profundo com demolição mecanica</v>
          </cell>
          <cell r="D1562" t="str">
            <v>m3</v>
          </cell>
          <cell r="E1562" t="str">
            <v>170,71</v>
          </cell>
          <cell r="F1562" t="str">
            <v>45,58</v>
          </cell>
          <cell r="G1562" t="str">
            <v>216,30</v>
          </cell>
          <cell r="H1562">
            <v>0</v>
          </cell>
          <cell r="I1562">
            <v>170.71</v>
          </cell>
          <cell r="J1562">
            <v>45.58</v>
          </cell>
          <cell r="K1562">
            <v>216.3</v>
          </cell>
          <cell r="L1562">
            <v>0</v>
          </cell>
          <cell r="M1562">
            <v>45.579570000000004</v>
          </cell>
          <cell r="N1562">
            <v>216.28957000000003</v>
          </cell>
        </row>
        <row r="1563">
          <cell r="B1563" t="str">
            <v>3 S 08 101 03</v>
          </cell>
          <cell r="C1563" t="str">
            <v>Remendo prof.com demol.mec.e serra</v>
          </cell>
          <cell r="D1563" t="str">
            <v>m3</v>
          </cell>
          <cell r="E1563" t="str">
            <v>172,89</v>
          </cell>
          <cell r="F1563" t="str">
            <v>46,16</v>
          </cell>
          <cell r="G1563" t="str">
            <v>219,05</v>
          </cell>
          <cell r="H1563">
            <v>0</v>
          </cell>
          <cell r="I1563">
            <v>172.89</v>
          </cell>
          <cell r="J1563">
            <v>46.16</v>
          </cell>
          <cell r="K1563">
            <v>219.05</v>
          </cell>
          <cell r="L1563">
            <v>0</v>
          </cell>
          <cell r="M1563">
            <v>46.161630000000002</v>
          </cell>
          <cell r="N1563">
            <v>219.05162999999999</v>
          </cell>
        </row>
        <row r="1564">
          <cell r="B1564" t="str">
            <v>3 S 08 101 04</v>
          </cell>
          <cell r="C1564" t="str">
            <v>Tapa buraco com serra corta piso</v>
          </cell>
          <cell r="D1564" t="str">
            <v>m3</v>
          </cell>
          <cell r="E1564" t="str">
            <v>204,08</v>
          </cell>
          <cell r="F1564" t="str">
            <v>54,49</v>
          </cell>
          <cell r="G1564" t="str">
            <v>258,57</v>
          </cell>
          <cell r="H1564">
            <v>0</v>
          </cell>
          <cell r="I1564">
            <v>204.08</v>
          </cell>
          <cell r="J1564">
            <v>54.49</v>
          </cell>
          <cell r="K1564">
            <v>258.57</v>
          </cell>
          <cell r="L1564">
            <v>0</v>
          </cell>
          <cell r="M1564">
            <v>54.489360000000005</v>
          </cell>
          <cell r="N1564">
            <v>258.56936000000002</v>
          </cell>
        </row>
        <row r="1565">
          <cell r="B1565" t="str">
            <v>3 S 08 102 00</v>
          </cell>
          <cell r="C1565" t="str">
            <v>Limpeza ench. juntas pav. concr. a quente (consv)</v>
          </cell>
          <cell r="D1565" t="str">
            <v>m</v>
          </cell>
          <cell r="E1565" t="str">
            <v>2,78</v>
          </cell>
          <cell r="F1565" t="str">
            <v>0,74</v>
          </cell>
          <cell r="G1565" t="str">
            <v>3,52</v>
          </cell>
          <cell r="H1565">
            <v>0</v>
          </cell>
          <cell r="I1565">
            <v>2.78</v>
          </cell>
          <cell r="J1565">
            <v>0.74</v>
          </cell>
          <cell r="K1565">
            <v>3.52</v>
          </cell>
          <cell r="L1565">
            <v>0</v>
          </cell>
          <cell r="M1565">
            <v>0.74226000000000003</v>
          </cell>
          <cell r="N1565">
            <v>3.5222599999999997</v>
          </cell>
        </row>
        <row r="1566">
          <cell r="B1566" t="str">
            <v>3 S 08 102 01</v>
          </cell>
          <cell r="C1566" t="str">
            <v>Limpeza ench. juntas pav. concr. a frio (consv)</v>
          </cell>
          <cell r="D1566" t="str">
            <v>m</v>
          </cell>
          <cell r="E1566" t="str">
            <v>2,13</v>
          </cell>
          <cell r="F1566" t="str">
            <v>0,57</v>
          </cell>
          <cell r="G1566" t="str">
            <v>2,70</v>
          </cell>
          <cell r="H1566">
            <v>0</v>
          </cell>
          <cell r="I1566">
            <v>2.13</v>
          </cell>
          <cell r="J1566">
            <v>0.56999999999999995</v>
          </cell>
          <cell r="K1566">
            <v>2.7</v>
          </cell>
          <cell r="L1566">
            <v>0</v>
          </cell>
          <cell r="M1566">
            <v>0.56871000000000005</v>
          </cell>
          <cell r="N1566">
            <v>2.6987100000000002</v>
          </cell>
        </row>
        <row r="1567">
          <cell r="B1567" t="str">
            <v>3 S 08 102 51</v>
          </cell>
          <cell r="C1567" t="str">
            <v>Limpeza ench.juntas pav.concr.a frio(consv) AC</v>
          </cell>
          <cell r="D1567" t="str">
            <v>m</v>
          </cell>
          <cell r="E1567" t="str">
            <v>2,16</v>
          </cell>
          <cell r="F1567" t="str">
            <v>0,58</v>
          </cell>
          <cell r="G1567" t="str">
            <v>2,73</v>
          </cell>
          <cell r="H1567">
            <v>0</v>
          </cell>
          <cell r="I1567">
            <v>2.16</v>
          </cell>
          <cell r="J1567">
            <v>0.57999999999999996</v>
          </cell>
          <cell r="K1567">
            <v>2.73</v>
          </cell>
          <cell r="L1567">
            <v>0</v>
          </cell>
          <cell r="M1567">
            <v>0.57672000000000012</v>
          </cell>
          <cell r="N1567">
            <v>2.73672</v>
          </cell>
        </row>
        <row r="1568">
          <cell r="B1568" t="str">
            <v>3 S 08 103 00</v>
          </cell>
          <cell r="C1568" t="str">
            <v>Selagem de trinca</v>
          </cell>
          <cell r="D1568" t="str">
            <v>l</v>
          </cell>
          <cell r="E1568" t="str">
            <v>1,62</v>
          </cell>
          <cell r="F1568" t="str">
            <v>0,43</v>
          </cell>
          <cell r="G1568" t="str">
            <v>2,05</v>
          </cell>
          <cell r="H1568">
            <v>0</v>
          </cell>
          <cell r="I1568">
            <v>1.62</v>
          </cell>
          <cell r="J1568">
            <v>0.43</v>
          </cell>
          <cell r="K1568">
            <v>2.0499999999999998</v>
          </cell>
          <cell r="L1568">
            <v>0</v>
          </cell>
          <cell r="M1568">
            <v>0.43254000000000004</v>
          </cell>
          <cell r="N1568">
            <v>2.05254</v>
          </cell>
        </row>
        <row r="1569">
          <cell r="B1569" t="str">
            <v>3 S 08 103 50</v>
          </cell>
          <cell r="C1569" t="str">
            <v>Selagem de trinca  AC</v>
          </cell>
          <cell r="D1569" t="str">
            <v>l</v>
          </cell>
          <cell r="E1569" t="str">
            <v>1,73</v>
          </cell>
          <cell r="F1569" t="str">
            <v>0,46</v>
          </cell>
          <cell r="G1569" t="str">
            <v>2,19</v>
          </cell>
          <cell r="H1569">
            <v>0</v>
          </cell>
          <cell r="I1569">
            <v>1.73</v>
          </cell>
          <cell r="J1569">
            <v>0.46</v>
          </cell>
          <cell r="K1569">
            <v>2.19</v>
          </cell>
          <cell r="L1569">
            <v>0</v>
          </cell>
          <cell r="M1569">
            <v>0.46191000000000004</v>
          </cell>
          <cell r="N1569">
            <v>2.19191</v>
          </cell>
        </row>
        <row r="1570">
          <cell r="B1570" t="str">
            <v>3 S 08 104 01</v>
          </cell>
          <cell r="C1570" t="str">
            <v>Combate à exsudação com areia</v>
          </cell>
          <cell r="D1570" t="str">
            <v>m2</v>
          </cell>
          <cell r="E1570" t="str">
            <v>0,50</v>
          </cell>
          <cell r="F1570" t="str">
            <v>0,13</v>
          </cell>
          <cell r="G1570" t="str">
            <v>0,64</v>
          </cell>
          <cell r="H1570">
            <v>0</v>
          </cell>
          <cell r="I1570">
            <v>0.5</v>
          </cell>
          <cell r="J1570">
            <v>0.13</v>
          </cell>
          <cell r="K1570">
            <v>0.64</v>
          </cell>
          <cell r="L1570">
            <v>0</v>
          </cell>
          <cell r="M1570">
            <v>0.13350000000000001</v>
          </cell>
          <cell r="N1570">
            <v>0.63349999999999995</v>
          </cell>
        </row>
        <row r="1571">
          <cell r="B1571" t="str">
            <v>3 S 08 104 02</v>
          </cell>
          <cell r="C1571" t="str">
            <v>Combate à exsudação com pedrisco</v>
          </cell>
          <cell r="D1571" t="str">
            <v>m2</v>
          </cell>
          <cell r="E1571" t="str">
            <v>0,58</v>
          </cell>
          <cell r="F1571" t="str">
            <v>0,15</v>
          </cell>
          <cell r="G1571" t="str">
            <v>0,73</v>
          </cell>
          <cell r="H1571">
            <v>0</v>
          </cell>
          <cell r="I1571">
            <v>0.57999999999999996</v>
          </cell>
          <cell r="J1571">
            <v>0.15</v>
          </cell>
          <cell r="K1571">
            <v>0.73</v>
          </cell>
          <cell r="L1571">
            <v>0</v>
          </cell>
          <cell r="M1571">
            <v>0.15486</v>
          </cell>
          <cell r="N1571">
            <v>0.73485999999999996</v>
          </cell>
        </row>
        <row r="1572">
          <cell r="B1572" t="str">
            <v>3 S 08 104 51</v>
          </cell>
          <cell r="C1572" t="str">
            <v>Combate à exsudação com areia AC</v>
          </cell>
          <cell r="D1572" t="str">
            <v>m2</v>
          </cell>
          <cell r="E1572" t="str">
            <v>0,66</v>
          </cell>
          <cell r="F1572" t="str">
            <v>0,18</v>
          </cell>
          <cell r="G1572" t="str">
            <v>0,84</v>
          </cell>
          <cell r="H1572">
            <v>0</v>
          </cell>
          <cell r="I1572">
            <v>0.66</v>
          </cell>
          <cell r="J1572">
            <v>0.18</v>
          </cell>
          <cell r="K1572">
            <v>0.84</v>
          </cell>
          <cell r="L1572">
            <v>0</v>
          </cell>
          <cell r="M1572">
            <v>0.17622000000000002</v>
          </cell>
          <cell r="N1572">
            <v>0.83622000000000007</v>
          </cell>
        </row>
        <row r="1573">
          <cell r="B1573" t="str">
            <v>3 S 08 104 52</v>
          </cell>
          <cell r="C1573" t="str">
            <v>Combate à exsudação com pedrisco BC</v>
          </cell>
          <cell r="D1573" t="str">
            <v>m2</v>
          </cell>
          <cell r="E1573" t="str">
            <v>0,67</v>
          </cell>
          <cell r="F1573" t="str">
            <v>0,18</v>
          </cell>
          <cell r="G1573" t="str">
            <v>0,84</v>
          </cell>
          <cell r="H1573">
            <v>0</v>
          </cell>
          <cell r="I1573">
            <v>0.67</v>
          </cell>
          <cell r="J1573">
            <v>0.18</v>
          </cell>
          <cell r="K1573">
            <v>0.84</v>
          </cell>
          <cell r="L1573">
            <v>0</v>
          </cell>
          <cell r="M1573">
            <v>0.17889000000000002</v>
          </cell>
          <cell r="N1573">
            <v>0.84889000000000003</v>
          </cell>
        </row>
        <row r="1574">
          <cell r="B1574" t="str">
            <v>3 S 08 109 00</v>
          </cell>
          <cell r="C1574" t="str">
            <v>Correção de defeitos com mistura betuminosa</v>
          </cell>
          <cell r="D1574" t="str">
            <v>m3</v>
          </cell>
          <cell r="E1574" t="str">
            <v>117,97</v>
          </cell>
          <cell r="F1574" t="str">
            <v>31,50</v>
          </cell>
          <cell r="G1574" t="str">
            <v>149,46</v>
          </cell>
          <cell r="H1574">
            <v>0</v>
          </cell>
          <cell r="I1574">
            <v>117.97</v>
          </cell>
          <cell r="J1574">
            <v>31.5</v>
          </cell>
          <cell r="K1574">
            <v>149.46</v>
          </cell>
          <cell r="L1574">
            <v>0</v>
          </cell>
          <cell r="M1574">
            <v>31.497990000000001</v>
          </cell>
          <cell r="N1574">
            <v>149.46798999999999</v>
          </cell>
        </row>
        <row r="1575">
          <cell r="B1575" t="str">
            <v>3 S 08 109 03</v>
          </cell>
          <cell r="C1575" t="str">
            <v>Reparo Localizado (superficial)</v>
          </cell>
          <cell r="D1575" t="str">
            <v>M3</v>
          </cell>
          <cell r="E1575" t="str">
            <v>163,33</v>
          </cell>
          <cell r="F1575" t="str">
            <v>43,61</v>
          </cell>
          <cell r="G1575" t="str">
            <v>206,93</v>
          </cell>
          <cell r="H1575">
            <v>0</v>
          </cell>
          <cell r="I1575">
            <v>163.33000000000001</v>
          </cell>
          <cell r="J1575">
            <v>43.61</v>
          </cell>
          <cell r="K1575">
            <v>206.93</v>
          </cell>
          <cell r="L1575">
            <v>0</v>
          </cell>
          <cell r="M1575">
            <v>43.609110000000008</v>
          </cell>
          <cell r="N1575">
            <v>206.93911000000003</v>
          </cell>
        </row>
        <row r="1576">
          <cell r="B1576" t="str">
            <v>3 S 08 109 04</v>
          </cell>
          <cell r="C1576" t="str">
            <v>Reparo Localizado c/ CBUQ</v>
          </cell>
          <cell r="D1576" t="str">
            <v>m3</v>
          </cell>
          <cell r="E1576" t="str">
            <v>163,33</v>
          </cell>
          <cell r="F1576" t="str">
            <v>43,61</v>
          </cell>
          <cell r="G1576" t="str">
            <v>206,93</v>
          </cell>
          <cell r="H1576">
            <v>0</v>
          </cell>
          <cell r="I1576">
            <v>163.33000000000001</v>
          </cell>
          <cell r="J1576">
            <v>43.61</v>
          </cell>
          <cell r="K1576">
            <v>206.93</v>
          </cell>
          <cell r="L1576">
            <v>0</v>
          </cell>
          <cell r="M1576">
            <v>43.609110000000008</v>
          </cell>
          <cell r="N1576">
            <v>206.93911000000003</v>
          </cell>
        </row>
        <row r="1577">
          <cell r="B1577" t="str">
            <v>3 S 08 109 12</v>
          </cell>
          <cell r="C1577" t="str">
            <v>Correção de defeitos por fresagem descontínua</v>
          </cell>
          <cell r="D1577" t="str">
            <v>m3</v>
          </cell>
          <cell r="E1577" t="str">
            <v>174,89</v>
          </cell>
          <cell r="F1577" t="str">
            <v>46,70</v>
          </cell>
          <cell r="G1577" t="str">
            <v>221,59</v>
          </cell>
          <cell r="H1577">
            <v>0</v>
          </cell>
          <cell r="I1577">
            <v>174.89</v>
          </cell>
          <cell r="J1577">
            <v>46.7</v>
          </cell>
          <cell r="K1577">
            <v>221.59</v>
          </cell>
          <cell r="L1577">
            <v>0</v>
          </cell>
          <cell r="M1577">
            <v>46.695630000000001</v>
          </cell>
          <cell r="N1577">
            <v>221.58562999999998</v>
          </cell>
        </row>
        <row r="1578">
          <cell r="B1578" t="str">
            <v>3 S 08 110 00</v>
          </cell>
          <cell r="C1578" t="str">
            <v>Correção de defeitos por penetração</v>
          </cell>
          <cell r="D1578" t="str">
            <v>m2</v>
          </cell>
          <cell r="E1578" t="str">
            <v>12,89</v>
          </cell>
          <cell r="F1578" t="str">
            <v>3,44</v>
          </cell>
          <cell r="G1578" t="str">
            <v>16,33</v>
          </cell>
          <cell r="H1578">
            <v>0</v>
          </cell>
          <cell r="I1578">
            <v>12.89</v>
          </cell>
          <cell r="J1578">
            <v>3.44</v>
          </cell>
          <cell r="K1578">
            <v>16.329999999999998</v>
          </cell>
          <cell r="L1578">
            <v>0</v>
          </cell>
          <cell r="M1578">
            <v>3.4416300000000004</v>
          </cell>
          <cell r="N1578">
            <v>16.331630000000001</v>
          </cell>
        </row>
        <row r="1579">
          <cell r="B1579" t="str">
            <v>3 S 08 110 50</v>
          </cell>
          <cell r="C1579" t="str">
            <v>Correção de defeitos por penetração BC</v>
          </cell>
          <cell r="D1579" t="str">
            <v>m2</v>
          </cell>
          <cell r="E1579" t="str">
            <v>13,11</v>
          </cell>
          <cell r="F1579" t="str">
            <v>3,50</v>
          </cell>
          <cell r="G1579" t="str">
            <v>16,62</v>
          </cell>
          <cell r="H1579">
            <v>0</v>
          </cell>
          <cell r="I1579">
            <v>13.11</v>
          </cell>
          <cell r="J1579">
            <v>3.5</v>
          </cell>
          <cell r="K1579">
            <v>16.62</v>
          </cell>
          <cell r="L1579">
            <v>0</v>
          </cell>
          <cell r="M1579">
            <v>3.5003700000000002</v>
          </cell>
          <cell r="N1579">
            <v>16.61037</v>
          </cell>
        </row>
        <row r="1580">
          <cell r="B1580" t="str">
            <v>3 S 08 200 00</v>
          </cell>
          <cell r="C1580" t="str">
            <v>Recomp. de guarda corpo</v>
          </cell>
          <cell r="D1580" t="str">
            <v>m</v>
          </cell>
          <cell r="E1580" t="str">
            <v>105,64</v>
          </cell>
          <cell r="F1580" t="str">
            <v>28,20</v>
          </cell>
          <cell r="G1580" t="str">
            <v>133,84</v>
          </cell>
          <cell r="H1580">
            <v>0</v>
          </cell>
          <cell r="I1580">
            <v>105.64</v>
          </cell>
          <cell r="J1580">
            <v>28.2</v>
          </cell>
          <cell r="K1580">
            <v>133.84</v>
          </cell>
          <cell r="L1580">
            <v>0</v>
          </cell>
          <cell r="M1580">
            <v>28.205880000000001</v>
          </cell>
          <cell r="N1580">
            <v>133.84587999999999</v>
          </cell>
        </row>
        <row r="1581">
          <cell r="B1581" t="str">
            <v>3 S 08 200 01</v>
          </cell>
          <cell r="C1581" t="str">
            <v>Recomposição de sarjeta em alvenaria de tijolo</v>
          </cell>
          <cell r="D1581" t="str">
            <v>m2</v>
          </cell>
          <cell r="E1581" t="str">
            <v>54,00</v>
          </cell>
          <cell r="F1581" t="str">
            <v>14,42</v>
          </cell>
          <cell r="G1581" t="str">
            <v>68,42</v>
          </cell>
          <cell r="H1581">
            <v>0</v>
          </cell>
          <cell r="I1581">
            <v>54</v>
          </cell>
          <cell r="J1581">
            <v>14.42</v>
          </cell>
          <cell r="K1581">
            <v>68.42</v>
          </cell>
          <cell r="L1581">
            <v>0</v>
          </cell>
          <cell r="M1581">
            <v>14.418000000000001</v>
          </cell>
          <cell r="N1581">
            <v>68.418000000000006</v>
          </cell>
        </row>
        <row r="1582">
          <cell r="B1582" t="str">
            <v>3 S 08 200 50</v>
          </cell>
          <cell r="C1582" t="str">
            <v>Recomp. de guarda corpo AC/BC</v>
          </cell>
          <cell r="D1582" t="str">
            <v>m</v>
          </cell>
          <cell r="E1582" t="str">
            <v>105,93</v>
          </cell>
          <cell r="F1582" t="str">
            <v>28,28</v>
          </cell>
          <cell r="G1582" t="str">
            <v>134,21</v>
          </cell>
          <cell r="H1582">
            <v>0</v>
          </cell>
          <cell r="I1582">
            <v>105.93</v>
          </cell>
          <cell r="J1582">
            <v>28.28</v>
          </cell>
          <cell r="K1582">
            <v>134.21</v>
          </cell>
          <cell r="L1582">
            <v>0</v>
          </cell>
          <cell r="M1582">
            <v>28.283310000000004</v>
          </cell>
          <cell r="N1582">
            <v>134.21331000000001</v>
          </cell>
        </row>
        <row r="1583">
          <cell r="B1583" t="str">
            <v>3 S 08 200 50</v>
          </cell>
          <cell r="C1583" t="str">
            <v>- Recomp. de guarda corpo AC/BC</v>
          </cell>
          <cell r="D1583" t="str">
            <v>m</v>
          </cell>
          <cell r="E1583" t="str">
            <v>105,93</v>
          </cell>
          <cell r="F1583" t="str">
            <v>28,28</v>
          </cell>
          <cell r="G1583" t="str">
            <v>134,21</v>
          </cell>
          <cell r="H1583">
            <v>0</v>
          </cell>
          <cell r="I1583">
            <v>105.93</v>
          </cell>
          <cell r="J1583">
            <v>28.28</v>
          </cell>
          <cell r="K1583">
            <v>134.21</v>
          </cell>
          <cell r="L1583">
            <v>0</v>
          </cell>
          <cell r="M1583">
            <v>28.283310000000004</v>
          </cell>
          <cell r="N1583">
            <v>134.21331000000001</v>
          </cell>
        </row>
        <row r="1584">
          <cell r="B1584" t="str">
            <v>3 S 08 200 51</v>
          </cell>
          <cell r="C1584" t="str">
            <v>Recomp.de sarjeta em alvenaria de tijolo AC</v>
          </cell>
          <cell r="D1584" t="str">
            <v>m2</v>
          </cell>
          <cell r="E1584" t="str">
            <v>54,62</v>
          </cell>
          <cell r="F1584" t="str">
            <v>14,58</v>
          </cell>
          <cell r="G1584" t="str">
            <v>69,21</v>
          </cell>
          <cell r="H1584">
            <v>0</v>
          </cell>
          <cell r="I1584">
            <v>54.62</v>
          </cell>
          <cell r="J1584">
            <v>14.58</v>
          </cell>
          <cell r="K1584">
            <v>69.209999999999994</v>
          </cell>
          <cell r="L1584">
            <v>0</v>
          </cell>
          <cell r="M1584">
            <v>14.583539999999999</v>
          </cell>
          <cell r="N1584">
            <v>69.203540000000004</v>
          </cell>
        </row>
        <row r="1585">
          <cell r="B1585" t="str">
            <v>3 S 08 300 01</v>
          </cell>
          <cell r="C1585" t="str">
            <v>Limpeza de sarjeta e meio fio</v>
          </cell>
          <cell r="D1585" t="str">
            <v>m</v>
          </cell>
          <cell r="E1585" t="str">
            <v>0,44</v>
          </cell>
          <cell r="F1585" t="str">
            <v>0,12</v>
          </cell>
          <cell r="G1585" t="str">
            <v>0,56</v>
          </cell>
          <cell r="H1585">
            <v>0</v>
          </cell>
          <cell r="I1585">
            <v>0.44</v>
          </cell>
          <cell r="J1585">
            <v>0.12</v>
          </cell>
          <cell r="K1585">
            <v>0.56000000000000005</v>
          </cell>
          <cell r="L1585">
            <v>0</v>
          </cell>
          <cell r="M1585">
            <v>0.11748</v>
          </cell>
          <cell r="N1585">
            <v>0.55747999999999998</v>
          </cell>
        </row>
        <row r="1586">
          <cell r="B1586" t="str">
            <v>3 S 08 301 01</v>
          </cell>
          <cell r="C1586" t="str">
            <v>Limpeza de valeta de corte</v>
          </cell>
          <cell r="D1586" t="str">
            <v>m</v>
          </cell>
          <cell r="E1586" t="str">
            <v>0,66</v>
          </cell>
          <cell r="F1586" t="str">
            <v>0,18</v>
          </cell>
          <cell r="G1586" t="str">
            <v>0,83</v>
          </cell>
          <cell r="H1586">
            <v>0</v>
          </cell>
          <cell r="I1586">
            <v>0.66</v>
          </cell>
          <cell r="J1586">
            <v>0.18</v>
          </cell>
          <cell r="K1586">
            <v>0.83</v>
          </cell>
          <cell r="L1586">
            <v>0</v>
          </cell>
          <cell r="M1586">
            <v>0.17622000000000002</v>
          </cell>
          <cell r="N1586">
            <v>0.83622000000000007</v>
          </cell>
        </row>
        <row r="1587">
          <cell r="B1587" t="str">
            <v>3 S 08 301 02</v>
          </cell>
          <cell r="C1587" t="str">
            <v>Limpeza de vala de drenagem</v>
          </cell>
          <cell r="D1587" t="str">
            <v>m</v>
          </cell>
          <cell r="E1587" t="str">
            <v>2,63</v>
          </cell>
          <cell r="F1587" t="str">
            <v>0,70</v>
          </cell>
          <cell r="G1587" t="str">
            <v>3,33</v>
          </cell>
          <cell r="H1587">
            <v>0</v>
          </cell>
          <cell r="I1587">
            <v>2.63</v>
          </cell>
          <cell r="J1587">
            <v>0.7</v>
          </cell>
          <cell r="K1587">
            <v>3.33</v>
          </cell>
          <cell r="L1587">
            <v>0</v>
          </cell>
          <cell r="M1587">
            <v>0.70221</v>
          </cell>
          <cell r="N1587">
            <v>3.3322099999999999</v>
          </cell>
        </row>
        <row r="1588">
          <cell r="B1588" t="str">
            <v>3 S 08 301 03</v>
          </cell>
          <cell r="C1588" t="str">
            <v>Limpeza de descida d'água</v>
          </cell>
          <cell r="D1588" t="str">
            <v>m</v>
          </cell>
          <cell r="E1588" t="str">
            <v>0,88</v>
          </cell>
          <cell r="F1588" t="str">
            <v>0,23</v>
          </cell>
          <cell r="G1588" t="str">
            <v>1,11</v>
          </cell>
          <cell r="H1588">
            <v>0</v>
          </cell>
          <cell r="I1588">
            <v>0.88</v>
          </cell>
          <cell r="J1588">
            <v>0.23</v>
          </cell>
          <cell r="K1588">
            <v>1.1100000000000001</v>
          </cell>
          <cell r="L1588">
            <v>0</v>
          </cell>
          <cell r="M1588">
            <v>0.23496</v>
          </cell>
          <cell r="N1588">
            <v>1.11496</v>
          </cell>
        </row>
        <row r="1589">
          <cell r="B1589" t="str">
            <v>3 S 08 302 01</v>
          </cell>
          <cell r="C1589" t="str">
            <v>Limpeza de bueiro</v>
          </cell>
          <cell r="D1589" t="str">
            <v>m3</v>
          </cell>
          <cell r="E1589" t="str">
            <v>14,57</v>
          </cell>
          <cell r="F1589" t="str">
            <v>3,89</v>
          </cell>
          <cell r="G1589" t="str">
            <v>18,46</v>
          </cell>
          <cell r="H1589">
            <v>0</v>
          </cell>
          <cell r="I1589">
            <v>14.57</v>
          </cell>
          <cell r="J1589">
            <v>3.89</v>
          </cell>
          <cell r="K1589">
            <v>18.46</v>
          </cell>
          <cell r="L1589">
            <v>0</v>
          </cell>
          <cell r="M1589">
            <v>3.8901900000000005</v>
          </cell>
          <cell r="N1589">
            <v>18.460190000000001</v>
          </cell>
        </row>
        <row r="1590">
          <cell r="B1590" t="str">
            <v>3 S 08 302 02</v>
          </cell>
          <cell r="C1590" t="str">
            <v>Desobstrução de bueiro</v>
          </cell>
          <cell r="D1590" t="str">
            <v>m3</v>
          </cell>
          <cell r="E1590" t="str">
            <v>42,28</v>
          </cell>
          <cell r="F1590" t="str">
            <v>11,29</v>
          </cell>
          <cell r="G1590" t="str">
            <v>53,57</v>
          </cell>
          <cell r="H1590">
            <v>0</v>
          </cell>
          <cell r="I1590">
            <v>42.28</v>
          </cell>
          <cell r="J1590">
            <v>11.29</v>
          </cell>
          <cell r="K1590">
            <v>53.57</v>
          </cell>
          <cell r="L1590">
            <v>0</v>
          </cell>
          <cell r="M1590">
            <v>11.288760000000002</v>
          </cell>
          <cell r="N1590">
            <v>53.568760000000005</v>
          </cell>
        </row>
        <row r="1591">
          <cell r="B1591" t="str">
            <v>3 S 08 302 03</v>
          </cell>
          <cell r="C1591" t="str">
            <v>Assentamento de tubo D=0,60 m</v>
          </cell>
          <cell r="D1591" t="str">
            <v>m</v>
          </cell>
          <cell r="E1591" t="str">
            <v>201,17</v>
          </cell>
          <cell r="F1591" t="str">
            <v>53,71</v>
          </cell>
          <cell r="G1591" t="str">
            <v>254,88</v>
          </cell>
          <cell r="H1591">
            <v>0</v>
          </cell>
          <cell r="I1591">
            <v>201.17</v>
          </cell>
          <cell r="J1591">
            <v>53.71</v>
          </cell>
          <cell r="K1591">
            <v>254.88</v>
          </cell>
          <cell r="L1591">
            <v>0</v>
          </cell>
          <cell r="M1591">
            <v>53.712389999999999</v>
          </cell>
          <cell r="N1591">
            <v>254.88238999999999</v>
          </cell>
        </row>
        <row r="1592">
          <cell r="B1592" t="str">
            <v>3 S 08 302 04</v>
          </cell>
          <cell r="C1592" t="str">
            <v>Assentamento de tubo D=0,80 m</v>
          </cell>
          <cell r="D1592" t="str">
            <v>m</v>
          </cell>
          <cell r="E1592" t="str">
            <v>298,68</v>
          </cell>
          <cell r="F1592" t="str">
            <v>79,75</v>
          </cell>
          <cell r="G1592" t="str">
            <v>378,43</v>
          </cell>
          <cell r="H1592">
            <v>0</v>
          </cell>
          <cell r="I1592">
            <v>298.68</v>
          </cell>
          <cell r="J1592">
            <v>79.75</v>
          </cell>
          <cell r="K1592">
            <v>378.43</v>
          </cell>
          <cell r="L1592">
            <v>0</v>
          </cell>
          <cell r="M1592">
            <v>79.747560000000007</v>
          </cell>
          <cell r="N1592">
            <v>378.42756000000003</v>
          </cell>
        </row>
        <row r="1593">
          <cell r="B1593" t="str">
            <v>3 S 08 302 05</v>
          </cell>
          <cell r="C1593" t="str">
            <v>Assentamento de tubo D=1,0 m</v>
          </cell>
          <cell r="D1593" t="str">
            <v>m</v>
          </cell>
          <cell r="E1593" t="str">
            <v>435,50</v>
          </cell>
          <cell r="F1593" t="str">
            <v>116,28</v>
          </cell>
          <cell r="G1593" t="str">
            <v>551,78</v>
          </cell>
          <cell r="H1593">
            <v>0</v>
          </cell>
          <cell r="I1593">
            <v>435.5</v>
          </cell>
          <cell r="J1593">
            <v>116.28</v>
          </cell>
          <cell r="K1593">
            <v>551.78</v>
          </cell>
          <cell r="L1593">
            <v>0</v>
          </cell>
          <cell r="M1593">
            <v>116.27850000000001</v>
          </cell>
          <cell r="N1593">
            <v>551.77850000000001</v>
          </cell>
        </row>
        <row r="1594">
          <cell r="B1594" t="str">
            <v>3 S 08 302 06</v>
          </cell>
          <cell r="C1594" t="str">
            <v>Assentamento de tubo D=1,20 m</v>
          </cell>
          <cell r="D1594" t="str">
            <v>m</v>
          </cell>
          <cell r="E1594" t="str">
            <v>644,67</v>
          </cell>
          <cell r="F1594" t="str">
            <v>172,13</v>
          </cell>
          <cell r="G1594" t="str">
            <v>816,80</v>
          </cell>
          <cell r="H1594">
            <v>0</v>
          </cell>
          <cell r="I1594">
            <v>644.66999999999996</v>
          </cell>
          <cell r="J1594">
            <v>172.13</v>
          </cell>
          <cell r="K1594">
            <v>816.8</v>
          </cell>
          <cell r="L1594">
            <v>0</v>
          </cell>
          <cell r="M1594">
            <v>172.12689</v>
          </cell>
          <cell r="N1594">
            <v>816.79688999999996</v>
          </cell>
        </row>
        <row r="1595">
          <cell r="B1595" t="str">
            <v>3 S 08 302 08</v>
          </cell>
          <cell r="C1595" t="str">
            <v>Assent.de tubo D=0,60 m PA-1 comerc-junta rigida M</v>
          </cell>
          <cell r="D1595" t="str">
            <v>m</v>
          </cell>
          <cell r="E1595" t="str">
            <v>137,46</v>
          </cell>
          <cell r="F1595" t="str">
            <v>36,70</v>
          </cell>
          <cell r="G1595" t="str">
            <v>174,17</v>
          </cell>
          <cell r="H1595">
            <v>0</v>
          </cell>
          <cell r="I1595">
            <v>137.46</v>
          </cell>
          <cell r="J1595">
            <v>36.700000000000003</v>
          </cell>
          <cell r="K1595">
            <v>174.17</v>
          </cell>
          <cell r="L1595">
            <v>0</v>
          </cell>
          <cell r="M1595">
            <v>36.701820000000005</v>
          </cell>
          <cell r="N1595">
            <v>174.16182000000001</v>
          </cell>
        </row>
        <row r="1596">
          <cell r="B1596" t="str">
            <v>3 S 08 302 09</v>
          </cell>
          <cell r="C1596" t="str">
            <v>Assent.de tubo D=0,80 m PA-1 comerc-junta rigida M</v>
          </cell>
          <cell r="D1596" t="str">
            <v>m</v>
          </cell>
          <cell r="E1596" t="str">
            <v>341,71</v>
          </cell>
          <cell r="F1596" t="str">
            <v>91,24</v>
          </cell>
          <cell r="G1596" t="str">
            <v>432,95</v>
          </cell>
          <cell r="H1596">
            <v>0</v>
          </cell>
          <cell r="I1596">
            <v>341.71</v>
          </cell>
          <cell r="J1596">
            <v>91.24</v>
          </cell>
          <cell r="K1596">
            <v>432.95</v>
          </cell>
          <cell r="L1596">
            <v>0</v>
          </cell>
          <cell r="M1596">
            <v>91.23657</v>
          </cell>
          <cell r="N1596">
            <v>432.94656999999995</v>
          </cell>
        </row>
        <row r="1597">
          <cell r="B1597" t="str">
            <v>3 S 08 302 10</v>
          </cell>
          <cell r="C1597" t="str">
            <v>Assent.de tubo D=1,00 m PA-1 comerc-junta rigida M</v>
          </cell>
          <cell r="D1597" t="str">
            <v>m</v>
          </cell>
          <cell r="E1597" t="str">
            <v>456,58</v>
          </cell>
          <cell r="F1597" t="str">
            <v>121,91</v>
          </cell>
          <cell r="G1597" t="str">
            <v>578,49</v>
          </cell>
          <cell r="H1597">
            <v>0</v>
          </cell>
          <cell r="I1597">
            <v>456.58</v>
          </cell>
          <cell r="J1597">
            <v>121.91</v>
          </cell>
          <cell r="K1597">
            <v>578.49</v>
          </cell>
          <cell r="L1597">
            <v>0</v>
          </cell>
          <cell r="M1597">
            <v>121.90686000000001</v>
          </cell>
          <cell r="N1597">
            <v>578.48685999999998</v>
          </cell>
        </row>
        <row r="1598">
          <cell r="B1598" t="str">
            <v>3 S 08 302 11</v>
          </cell>
          <cell r="C1598" t="str">
            <v>Assent.de tubo D=1,20 m PA-1 comerc-junta rigida M</v>
          </cell>
          <cell r="D1598" t="str">
            <v>m</v>
          </cell>
          <cell r="E1598" t="str">
            <v>617,88</v>
          </cell>
          <cell r="F1598" t="str">
            <v>164,97</v>
          </cell>
          <cell r="G1598" t="str">
            <v>782,85</v>
          </cell>
          <cell r="H1598">
            <v>0</v>
          </cell>
          <cell r="I1598">
            <v>617.88</v>
          </cell>
          <cell r="J1598">
            <v>164.97</v>
          </cell>
          <cell r="K1598">
            <v>782.85</v>
          </cell>
          <cell r="L1598">
            <v>0</v>
          </cell>
          <cell r="M1598">
            <v>164.97396000000001</v>
          </cell>
          <cell r="N1598">
            <v>782.85396000000003</v>
          </cell>
        </row>
        <row r="1599">
          <cell r="B1599" t="str">
            <v>3 S 08 302 12</v>
          </cell>
          <cell r="C1599" t="str">
            <v>Assent.de tubo D=1,50 m PA-1 comerc-junta rigida M</v>
          </cell>
          <cell r="D1599" t="str">
            <v>m</v>
          </cell>
          <cell r="E1599" t="str">
            <v>990,70</v>
          </cell>
          <cell r="F1599" t="str">
            <v>264,52</v>
          </cell>
          <cell r="G1599" t="str">
            <v>1.255,21</v>
          </cell>
          <cell r="H1599">
            <v>0</v>
          </cell>
          <cell r="I1599">
            <v>990.7</v>
          </cell>
          <cell r="J1599">
            <v>264.52</v>
          </cell>
          <cell r="K1599">
            <v>1255.21</v>
          </cell>
          <cell r="L1599">
            <v>0</v>
          </cell>
          <cell r="M1599">
            <v>264.51690000000002</v>
          </cell>
          <cell r="N1599">
            <v>1255.2169000000001</v>
          </cell>
        </row>
        <row r="1600">
          <cell r="B1600" t="str">
            <v>3 S 08 302 13</v>
          </cell>
          <cell r="C1600" t="str">
            <v>Assent.de tubo D=0,60m PA-2 comerc-junta rigida M</v>
          </cell>
          <cell r="D1600" t="str">
            <v>m</v>
          </cell>
          <cell r="E1600" t="str">
            <v>207,83</v>
          </cell>
          <cell r="F1600" t="str">
            <v>55,49</v>
          </cell>
          <cell r="G1600" t="str">
            <v>263,33</v>
          </cell>
          <cell r="H1600">
            <v>0</v>
          </cell>
          <cell r="I1600">
            <v>207.83</v>
          </cell>
          <cell r="J1600">
            <v>55.49</v>
          </cell>
          <cell r="K1600">
            <v>263.33</v>
          </cell>
          <cell r="L1600">
            <v>0</v>
          </cell>
          <cell r="M1600">
            <v>55.490610000000004</v>
          </cell>
          <cell r="N1600">
            <v>263.32060999999999</v>
          </cell>
        </row>
        <row r="1601">
          <cell r="B1601" t="str">
            <v>3 S 08 302 14</v>
          </cell>
          <cell r="C1601" t="str">
            <v>Assent.de tubo D=0,80m PA-2 comerc-junta rigida M</v>
          </cell>
          <cell r="D1601" t="str">
            <v>m</v>
          </cell>
          <cell r="E1601" t="str">
            <v>371,07</v>
          </cell>
          <cell r="F1601" t="str">
            <v>99,08</v>
          </cell>
          <cell r="G1601" t="str">
            <v>470,15</v>
          </cell>
          <cell r="H1601">
            <v>0</v>
          </cell>
          <cell r="I1601">
            <v>371.07</v>
          </cell>
          <cell r="J1601">
            <v>99.08</v>
          </cell>
          <cell r="K1601">
            <v>470.15</v>
          </cell>
          <cell r="L1601">
            <v>0</v>
          </cell>
          <cell r="M1601">
            <v>99.075690000000009</v>
          </cell>
          <cell r="N1601">
            <v>470.14569</v>
          </cell>
        </row>
        <row r="1602">
          <cell r="B1602" t="str">
            <v>3 S 08 302 15</v>
          </cell>
          <cell r="C1602" t="str">
            <v>Assent.de tubo D=1,00m PA-2 comerc-junta rigida M</v>
          </cell>
          <cell r="D1602" t="str">
            <v>m</v>
          </cell>
          <cell r="E1602" t="str">
            <v>516,01</v>
          </cell>
          <cell r="F1602" t="str">
            <v>137,78</v>
          </cell>
          <cell r="G1602" t="str">
            <v>653,79</v>
          </cell>
          <cell r="H1602">
            <v>0</v>
          </cell>
          <cell r="I1602">
            <v>516.01</v>
          </cell>
          <cell r="J1602">
            <v>137.78</v>
          </cell>
          <cell r="K1602">
            <v>653.79</v>
          </cell>
          <cell r="L1602">
            <v>0</v>
          </cell>
          <cell r="M1602">
            <v>137.77467000000001</v>
          </cell>
          <cell r="N1602">
            <v>653.78467000000001</v>
          </cell>
        </row>
        <row r="1603">
          <cell r="B1603" t="str">
            <v>3 S 08 302 16</v>
          </cell>
          <cell r="C1603" t="str">
            <v>Assent.de tubo D=1,20m PA-2 comerc-junta rigida M</v>
          </cell>
          <cell r="D1603" t="str">
            <v>m</v>
          </cell>
          <cell r="E1603" t="str">
            <v>631,62</v>
          </cell>
          <cell r="F1603" t="str">
            <v>168,64</v>
          </cell>
          <cell r="G1603" t="str">
            <v>800,26</v>
          </cell>
          <cell r="H1603">
            <v>0</v>
          </cell>
          <cell r="I1603">
            <v>631.62</v>
          </cell>
          <cell r="J1603">
            <v>168.64</v>
          </cell>
          <cell r="K1603">
            <v>800.26</v>
          </cell>
          <cell r="L1603">
            <v>0</v>
          </cell>
          <cell r="M1603">
            <v>168.64254</v>
          </cell>
          <cell r="N1603">
            <v>800.26253999999994</v>
          </cell>
        </row>
        <row r="1604">
          <cell r="B1604" t="str">
            <v>3 S 08 302 17</v>
          </cell>
          <cell r="C1604" t="str">
            <v>Assent.de tubo D=1,50m PA-2 comerc-junta rigida M</v>
          </cell>
          <cell r="D1604" t="str">
            <v>m</v>
          </cell>
          <cell r="E1604" t="str">
            <v>1.030,35</v>
          </cell>
          <cell r="F1604" t="str">
            <v>275,10</v>
          </cell>
          <cell r="G1604" t="str">
            <v>1.305,45</v>
          </cell>
          <cell r="H1604">
            <v>0</v>
          </cell>
          <cell r="I1604">
            <v>1030.3499999999999</v>
          </cell>
          <cell r="J1604">
            <v>275.10000000000002</v>
          </cell>
          <cell r="K1604">
            <v>1305.45</v>
          </cell>
          <cell r="L1604">
            <v>0</v>
          </cell>
          <cell r="M1604">
            <v>275.10345000000001</v>
          </cell>
          <cell r="N1604">
            <v>1305.45345</v>
          </cell>
        </row>
        <row r="1605">
          <cell r="B1605" t="str">
            <v>3 S 08 302 18</v>
          </cell>
          <cell r="C1605" t="str">
            <v>Assent.de tubo D=0,60m PA-3 comerc-junta rigida M</v>
          </cell>
          <cell r="D1605" t="str">
            <v>m</v>
          </cell>
          <cell r="E1605" t="str">
            <v>231,56</v>
          </cell>
          <cell r="F1605" t="str">
            <v>61,83</v>
          </cell>
          <cell r="G1605" t="str">
            <v>293,39</v>
          </cell>
          <cell r="H1605">
            <v>0</v>
          </cell>
          <cell r="I1605">
            <v>231.56</v>
          </cell>
          <cell r="J1605">
            <v>61.83</v>
          </cell>
          <cell r="K1605">
            <v>293.39</v>
          </cell>
          <cell r="L1605">
            <v>0</v>
          </cell>
          <cell r="M1605">
            <v>61.826520000000002</v>
          </cell>
          <cell r="N1605">
            <v>293.38652000000002</v>
          </cell>
        </row>
        <row r="1606">
          <cell r="B1606" t="str">
            <v>3 S 08 302 19</v>
          </cell>
          <cell r="C1606" t="str">
            <v>Assent.de tubo D=0,80m PA-3 comerc-junta rigida M</v>
          </cell>
          <cell r="D1606" t="str">
            <v>m</v>
          </cell>
          <cell r="E1606" t="str">
            <v>393,54</v>
          </cell>
          <cell r="F1606" t="str">
            <v>105,08</v>
          </cell>
          <cell r="G1606" t="str">
            <v>498,62</v>
          </cell>
          <cell r="H1606">
            <v>0</v>
          </cell>
          <cell r="I1606">
            <v>393.54</v>
          </cell>
          <cell r="J1606">
            <v>105.08</v>
          </cell>
          <cell r="K1606">
            <v>498.62</v>
          </cell>
          <cell r="L1606">
            <v>0</v>
          </cell>
          <cell r="M1606">
            <v>105.07518000000002</v>
          </cell>
          <cell r="N1606">
            <v>498.61518000000001</v>
          </cell>
        </row>
        <row r="1607">
          <cell r="B1607" t="str">
            <v>3 S 08 302 20</v>
          </cell>
          <cell r="C1607" t="str">
            <v>Assent.de tubo D=1,00m PA-3 comerc-junta rigida M</v>
          </cell>
          <cell r="D1607" t="str">
            <v>m</v>
          </cell>
          <cell r="E1607" t="str">
            <v>584,42</v>
          </cell>
          <cell r="F1607" t="str">
            <v>156,04</v>
          </cell>
          <cell r="G1607" t="str">
            <v>740,46</v>
          </cell>
          <cell r="H1607">
            <v>0</v>
          </cell>
          <cell r="I1607">
            <v>584.41999999999996</v>
          </cell>
          <cell r="J1607">
            <v>156.04</v>
          </cell>
          <cell r="K1607">
            <v>740.46</v>
          </cell>
          <cell r="L1607">
            <v>0</v>
          </cell>
          <cell r="M1607">
            <v>156.04014000000001</v>
          </cell>
          <cell r="N1607">
            <v>740.46013999999991</v>
          </cell>
        </row>
        <row r="1608">
          <cell r="B1608" t="str">
            <v>3 S 08 302 21</v>
          </cell>
          <cell r="C1608" t="str">
            <v>Assent.de tubo D=1,20m PA-3 comerc-junta rigida M</v>
          </cell>
          <cell r="D1608" t="str">
            <v>m</v>
          </cell>
          <cell r="E1608" t="str">
            <v>729,08</v>
          </cell>
          <cell r="F1608" t="str">
            <v>194,66</v>
          </cell>
          <cell r="G1608" t="str">
            <v>923,74</v>
          </cell>
          <cell r="H1608">
            <v>0</v>
          </cell>
          <cell r="I1608">
            <v>729.08</v>
          </cell>
          <cell r="J1608">
            <v>194.66</v>
          </cell>
          <cell r="K1608">
            <v>923.74</v>
          </cell>
          <cell r="L1608">
            <v>0</v>
          </cell>
          <cell r="M1608">
            <v>194.66436000000002</v>
          </cell>
          <cell r="N1608">
            <v>923.74436000000003</v>
          </cell>
        </row>
        <row r="1609">
          <cell r="B1609" t="str">
            <v>3 S 08 302 22</v>
          </cell>
          <cell r="C1609" t="str">
            <v>Assent.de tubo D=1,50m PA-3 comerc-junta rigida M</v>
          </cell>
          <cell r="D1609" t="str">
            <v>m</v>
          </cell>
          <cell r="E1609" t="str">
            <v>1.155,45</v>
          </cell>
          <cell r="F1609" t="str">
            <v>308,50</v>
          </cell>
          <cell r="G1609" t="str">
            <v>1.463,95</v>
          </cell>
          <cell r="H1609">
            <v>0</v>
          </cell>
          <cell r="I1609">
            <v>1155.45</v>
          </cell>
          <cell r="J1609">
            <v>308.5</v>
          </cell>
          <cell r="K1609">
            <v>1463.95</v>
          </cell>
          <cell r="L1609">
            <v>0</v>
          </cell>
          <cell r="M1609">
            <v>308.50515000000001</v>
          </cell>
          <cell r="N1609">
            <v>1463.95515</v>
          </cell>
        </row>
        <row r="1610">
          <cell r="B1610" t="str">
            <v>3 S 08 302 23</v>
          </cell>
          <cell r="C1610" t="str">
            <v>Assent.de tubo D=0,60m PA-4 comerc-junta rigida M</v>
          </cell>
          <cell r="D1610" t="str">
            <v>m</v>
          </cell>
          <cell r="E1610" t="str">
            <v>295,34</v>
          </cell>
          <cell r="F1610" t="str">
            <v>78,86</v>
          </cell>
          <cell r="G1610" t="str">
            <v>374,20</v>
          </cell>
          <cell r="H1610">
            <v>0</v>
          </cell>
          <cell r="I1610">
            <v>295.33999999999997</v>
          </cell>
          <cell r="J1610">
            <v>78.86</v>
          </cell>
          <cell r="K1610">
            <v>374.2</v>
          </cell>
          <cell r="L1610">
            <v>0</v>
          </cell>
          <cell r="M1610">
            <v>78.855779999999996</v>
          </cell>
          <cell r="N1610">
            <v>374.19577999999996</v>
          </cell>
        </row>
        <row r="1611">
          <cell r="B1611" t="str">
            <v>3 S 08 302 24</v>
          </cell>
          <cell r="C1611" t="str">
            <v>Assent.de tubo D=0,80m PA-4 comerc-junta rigida M</v>
          </cell>
          <cell r="D1611" t="str">
            <v>m</v>
          </cell>
          <cell r="E1611" t="str">
            <v>429,98</v>
          </cell>
          <cell r="F1611" t="str">
            <v>114,81</v>
          </cell>
          <cell r="G1611" t="str">
            <v>544,79</v>
          </cell>
          <cell r="H1611">
            <v>0</v>
          </cell>
          <cell r="I1611">
            <v>429.98</v>
          </cell>
          <cell r="J1611">
            <v>114.81</v>
          </cell>
          <cell r="K1611">
            <v>544.79</v>
          </cell>
          <cell r="L1611">
            <v>0</v>
          </cell>
          <cell r="M1611">
            <v>114.80466000000001</v>
          </cell>
          <cell r="N1611">
            <v>544.78466000000003</v>
          </cell>
        </row>
        <row r="1612">
          <cell r="B1612" t="str">
            <v>3 S 08 302 25</v>
          </cell>
          <cell r="C1612" t="str">
            <v>Assent.de tubo D=1,00m PA-4 comerc-junta rigida M</v>
          </cell>
          <cell r="D1612" t="str">
            <v>m</v>
          </cell>
          <cell r="E1612" t="str">
            <v>594,89</v>
          </cell>
          <cell r="F1612" t="str">
            <v>158,84</v>
          </cell>
          <cell r="G1612" t="str">
            <v>753,73</v>
          </cell>
          <cell r="H1612">
            <v>0</v>
          </cell>
          <cell r="I1612">
            <v>594.89</v>
          </cell>
          <cell r="J1612">
            <v>158.84</v>
          </cell>
          <cell r="K1612">
            <v>753.73</v>
          </cell>
          <cell r="L1612">
            <v>0</v>
          </cell>
          <cell r="M1612">
            <v>158.83563000000001</v>
          </cell>
          <cell r="N1612">
            <v>753.72563000000002</v>
          </cell>
        </row>
        <row r="1613">
          <cell r="B1613" t="str">
            <v>3 S 08 302 26</v>
          </cell>
          <cell r="C1613" t="str">
            <v>Assent.de tubo D=1,20m PA-4 comerc-junta rigida M</v>
          </cell>
          <cell r="D1613" t="str">
            <v>m</v>
          </cell>
          <cell r="E1613" t="str">
            <v>846,38</v>
          </cell>
          <cell r="F1613" t="str">
            <v>225,98</v>
          </cell>
          <cell r="G1613" t="str">
            <v>1.072,36</v>
          </cell>
          <cell r="H1613">
            <v>0</v>
          </cell>
          <cell r="I1613">
            <v>846.38</v>
          </cell>
          <cell r="J1613">
            <v>225.98</v>
          </cell>
          <cell r="K1613">
            <v>1072.3599999999999</v>
          </cell>
          <cell r="L1613">
            <v>0</v>
          </cell>
          <cell r="M1613">
            <v>225.98346000000001</v>
          </cell>
          <cell r="N1613">
            <v>1072.36346</v>
          </cell>
        </row>
        <row r="1614">
          <cell r="B1614" t="str">
            <v>3 S 08 302 27</v>
          </cell>
          <cell r="C1614" t="str">
            <v>Assent.de tubo D=1,50m PA-4 comerc-junta rigida M</v>
          </cell>
          <cell r="D1614" t="str">
            <v>m</v>
          </cell>
          <cell r="E1614" t="str">
            <v>1.206,31</v>
          </cell>
          <cell r="F1614" t="str">
            <v>322,08</v>
          </cell>
          <cell r="G1614" t="str">
            <v>1.528,39</v>
          </cell>
          <cell r="H1614">
            <v>0</v>
          </cell>
          <cell r="I1614">
            <v>1206.31</v>
          </cell>
          <cell r="J1614">
            <v>322.08</v>
          </cell>
          <cell r="K1614">
            <v>1528.39</v>
          </cell>
          <cell r="L1614">
            <v>0</v>
          </cell>
          <cell r="M1614">
            <v>322.08476999999999</v>
          </cell>
          <cell r="N1614">
            <v>1528.3947699999999</v>
          </cell>
        </row>
        <row r="1615">
          <cell r="B1615" t="str">
            <v>3 S 08 302 53</v>
          </cell>
          <cell r="C1615" t="str">
            <v>Assentamento de tubo D=0,60 m AC/BC</v>
          </cell>
          <cell r="D1615" t="str">
            <v>m</v>
          </cell>
          <cell r="E1615" t="str">
            <v>210,15</v>
          </cell>
          <cell r="F1615" t="str">
            <v>56,11</v>
          </cell>
          <cell r="G1615" t="str">
            <v>266,25</v>
          </cell>
          <cell r="H1615">
            <v>0</v>
          </cell>
          <cell r="I1615">
            <v>210.15</v>
          </cell>
          <cell r="J1615">
            <v>56.11</v>
          </cell>
          <cell r="K1615">
            <v>266.25</v>
          </cell>
          <cell r="L1615">
            <v>0</v>
          </cell>
          <cell r="M1615">
            <v>56.110050000000008</v>
          </cell>
          <cell r="N1615">
            <v>266.26005000000004</v>
          </cell>
        </row>
        <row r="1616">
          <cell r="B1616" t="str">
            <v>3 S 08 302 54</v>
          </cell>
          <cell r="C1616" t="str">
            <v>Assentamento de tubo D=0,80 m AC/BC</v>
          </cell>
          <cell r="D1616" t="str">
            <v>m</v>
          </cell>
          <cell r="E1616" t="str">
            <v>313,53</v>
          </cell>
          <cell r="F1616" t="str">
            <v>83,71</v>
          </cell>
          <cell r="G1616" t="str">
            <v>397,25</v>
          </cell>
          <cell r="H1616">
            <v>0</v>
          </cell>
          <cell r="I1616">
            <v>313.52999999999997</v>
          </cell>
          <cell r="J1616">
            <v>83.71</v>
          </cell>
          <cell r="K1616">
            <v>397.25</v>
          </cell>
          <cell r="L1616">
            <v>0</v>
          </cell>
          <cell r="M1616">
            <v>83.712509999999995</v>
          </cell>
          <cell r="N1616">
            <v>397.24250999999998</v>
          </cell>
        </row>
        <row r="1617">
          <cell r="B1617" t="str">
            <v>3 S 08 302 55</v>
          </cell>
          <cell r="C1617" t="str">
            <v>Assentamento de tubo D=1,0 m AC/BC</v>
          </cell>
          <cell r="D1617" t="str">
            <v>m</v>
          </cell>
          <cell r="E1617" t="str">
            <v>457,68</v>
          </cell>
          <cell r="F1617" t="str">
            <v>122,20</v>
          </cell>
          <cell r="G1617" t="str">
            <v>579,88</v>
          </cell>
          <cell r="H1617">
            <v>0</v>
          </cell>
          <cell r="I1617">
            <v>457.68</v>
          </cell>
          <cell r="J1617">
            <v>122.2</v>
          </cell>
          <cell r="K1617">
            <v>579.88</v>
          </cell>
          <cell r="L1617">
            <v>0</v>
          </cell>
          <cell r="M1617">
            <v>122.20056000000001</v>
          </cell>
          <cell r="N1617">
            <v>579.88056000000006</v>
          </cell>
        </row>
        <row r="1618">
          <cell r="B1618" t="str">
            <v>3 S 08 302 56</v>
          </cell>
          <cell r="C1618" t="str">
            <v>Assentamento de tubo D=1,20 m AC/BC</v>
          </cell>
          <cell r="D1618" t="str">
            <v>m</v>
          </cell>
          <cell r="E1618" t="str">
            <v>673,20</v>
          </cell>
          <cell r="F1618" t="str">
            <v>179,74</v>
          </cell>
          <cell r="G1618" t="str">
            <v>852,95</v>
          </cell>
          <cell r="H1618">
            <v>0</v>
          </cell>
          <cell r="I1618">
            <v>673.2</v>
          </cell>
          <cell r="J1618">
            <v>179.74</v>
          </cell>
          <cell r="K1618">
            <v>852.95</v>
          </cell>
          <cell r="L1618">
            <v>0</v>
          </cell>
          <cell r="M1618">
            <v>179.74440000000001</v>
          </cell>
          <cell r="N1618">
            <v>852.94440000000009</v>
          </cell>
        </row>
        <row r="1619">
          <cell r="B1619" t="str">
            <v>3 S 08 400 00</v>
          </cell>
          <cell r="C1619" t="str">
            <v>Limpeza de placa de sinalização</v>
          </cell>
          <cell r="D1619" t="str">
            <v>m2</v>
          </cell>
          <cell r="E1619" t="str">
            <v>5,44</v>
          </cell>
          <cell r="F1619" t="str">
            <v>1,45</v>
          </cell>
          <cell r="G1619" t="str">
            <v>6,89</v>
          </cell>
          <cell r="H1619">
            <v>0</v>
          </cell>
          <cell r="I1619">
            <v>5.44</v>
          </cell>
          <cell r="J1619">
            <v>1.45</v>
          </cell>
          <cell r="K1619">
            <v>6.89</v>
          </cell>
          <cell r="L1619">
            <v>0</v>
          </cell>
          <cell r="M1619">
            <v>1.4524800000000002</v>
          </cell>
          <cell r="N1619">
            <v>6.8924800000000008</v>
          </cell>
        </row>
        <row r="1620">
          <cell r="B1620" t="str">
            <v>3 S 08 400 01</v>
          </cell>
          <cell r="C1620" t="str">
            <v>Recomposição placa de sinalização</v>
          </cell>
          <cell r="D1620" t="str">
            <v>m2</v>
          </cell>
          <cell r="E1620" t="str">
            <v>23,57</v>
          </cell>
          <cell r="F1620" t="str">
            <v>6,29</v>
          </cell>
          <cell r="G1620" t="str">
            <v>29,86</v>
          </cell>
          <cell r="H1620">
            <v>0</v>
          </cell>
          <cell r="I1620">
            <v>23.57</v>
          </cell>
          <cell r="J1620">
            <v>6.29</v>
          </cell>
          <cell r="K1620">
            <v>29.86</v>
          </cell>
          <cell r="L1620">
            <v>0</v>
          </cell>
          <cell r="M1620">
            <v>6.2931900000000001</v>
          </cell>
          <cell r="N1620">
            <v>29.863189999999999</v>
          </cell>
        </row>
        <row r="1621">
          <cell r="B1621" t="str">
            <v>3 S 08 400 02</v>
          </cell>
          <cell r="C1621" t="str">
            <v>Substituição de balizador</v>
          </cell>
          <cell r="D1621" t="str">
            <v>un</v>
          </cell>
          <cell r="E1621" t="str">
            <v>26,25</v>
          </cell>
          <cell r="F1621" t="str">
            <v>7,01</v>
          </cell>
          <cell r="G1621" t="str">
            <v>33,26</v>
          </cell>
          <cell r="H1621">
            <v>0</v>
          </cell>
          <cell r="I1621">
            <v>26.25</v>
          </cell>
          <cell r="J1621">
            <v>7.01</v>
          </cell>
          <cell r="K1621">
            <v>33.26</v>
          </cell>
          <cell r="L1621">
            <v>0</v>
          </cell>
          <cell r="M1621">
            <v>7.00875</v>
          </cell>
          <cell r="N1621">
            <v>33.258749999999999</v>
          </cell>
        </row>
        <row r="1622">
          <cell r="B1622" t="str">
            <v>3 S 08 400 52</v>
          </cell>
          <cell r="C1622" t="str">
            <v>Substituição de balizador AC/BC</v>
          </cell>
          <cell r="D1622" t="str">
            <v>un</v>
          </cell>
          <cell r="E1622" t="str">
            <v>26,80</v>
          </cell>
          <cell r="F1622" t="str">
            <v>7,15</v>
          </cell>
          <cell r="G1622" t="str">
            <v>33,95</v>
          </cell>
          <cell r="H1622">
            <v>0</v>
          </cell>
          <cell r="I1622">
            <v>26.8</v>
          </cell>
          <cell r="J1622">
            <v>7.15</v>
          </cell>
          <cell r="K1622">
            <v>33.950000000000003</v>
          </cell>
          <cell r="L1622">
            <v>0</v>
          </cell>
          <cell r="M1622">
            <v>7.1556000000000006</v>
          </cell>
          <cell r="N1622">
            <v>33.955600000000004</v>
          </cell>
        </row>
        <row r="1623">
          <cell r="B1623" t="str">
            <v>3 S 08 401 00</v>
          </cell>
          <cell r="C1623" t="str">
            <v>Recomposição de defensa metálica</v>
          </cell>
          <cell r="D1623" t="str">
            <v>m</v>
          </cell>
          <cell r="E1623" t="str">
            <v>166,33</v>
          </cell>
          <cell r="F1623" t="str">
            <v>44,41</v>
          </cell>
          <cell r="G1623" t="str">
            <v>210,74</v>
          </cell>
          <cell r="H1623">
            <v>0</v>
          </cell>
          <cell r="I1623">
            <v>166.33</v>
          </cell>
          <cell r="J1623">
            <v>44.41</v>
          </cell>
          <cell r="K1623">
            <v>210.74</v>
          </cell>
          <cell r="L1623">
            <v>0</v>
          </cell>
          <cell r="M1623">
            <v>44.410110000000003</v>
          </cell>
          <cell r="N1623">
            <v>210.74011000000002</v>
          </cell>
        </row>
        <row r="1624">
          <cell r="B1624" t="str">
            <v>3 S 08 402 00</v>
          </cell>
          <cell r="C1624" t="str">
            <v>Caiação</v>
          </cell>
          <cell r="D1624" t="str">
            <v>m2</v>
          </cell>
          <cell r="E1624" t="str">
            <v>1,75</v>
          </cell>
          <cell r="F1624" t="str">
            <v>0,47</v>
          </cell>
          <cell r="G1624" t="str">
            <v>2,22</v>
          </cell>
          <cell r="H1624">
            <v>0</v>
          </cell>
          <cell r="I1624">
            <v>1.75</v>
          </cell>
          <cell r="J1624">
            <v>0.47</v>
          </cell>
          <cell r="K1624">
            <v>2.2200000000000002</v>
          </cell>
          <cell r="L1624">
            <v>0</v>
          </cell>
          <cell r="M1624">
            <v>0.46725000000000005</v>
          </cell>
          <cell r="N1624">
            <v>2.2172499999999999</v>
          </cell>
        </row>
        <row r="1625">
          <cell r="B1625" t="str">
            <v>3 S 08 403 00</v>
          </cell>
          <cell r="C1625" t="str">
            <v>Renovação manual de sinalização horizontal</v>
          </cell>
          <cell r="D1625" t="str">
            <v>m2</v>
          </cell>
          <cell r="E1625" t="str">
            <v>34,51</v>
          </cell>
          <cell r="F1625" t="str">
            <v>9,22</v>
          </cell>
          <cell r="G1625" t="str">
            <v>43,73</v>
          </cell>
          <cell r="H1625">
            <v>0</v>
          </cell>
          <cell r="I1625">
            <v>34.51</v>
          </cell>
          <cell r="J1625">
            <v>9.2200000000000006</v>
          </cell>
          <cell r="K1625">
            <v>43.73</v>
          </cell>
          <cell r="L1625">
            <v>0</v>
          </cell>
          <cell r="M1625">
            <v>9.2141699999999993</v>
          </cell>
          <cell r="N1625">
            <v>43.724170000000001</v>
          </cell>
        </row>
        <row r="1626">
          <cell r="B1626" t="str">
            <v>3 S 08 404 00</v>
          </cell>
          <cell r="C1626" t="str">
            <v>Recomp. tot. cerca c/ mourão de conc. secção quad.</v>
          </cell>
          <cell r="D1626" t="str">
            <v>m</v>
          </cell>
          <cell r="E1626" t="str">
            <v>22,40</v>
          </cell>
          <cell r="F1626" t="str">
            <v>5,98</v>
          </cell>
          <cell r="G1626" t="str">
            <v>28,38</v>
          </cell>
          <cell r="H1626">
            <v>0</v>
          </cell>
          <cell r="I1626">
            <v>22.4</v>
          </cell>
          <cell r="J1626">
            <v>5.98</v>
          </cell>
          <cell r="K1626">
            <v>28.38</v>
          </cell>
          <cell r="L1626">
            <v>0</v>
          </cell>
          <cell r="M1626">
            <v>5.9808000000000003</v>
          </cell>
          <cell r="N1626">
            <v>28.380800000000001</v>
          </cell>
        </row>
        <row r="1627">
          <cell r="B1627" t="str">
            <v>3 S 08 404 01</v>
          </cell>
          <cell r="C1627" t="str">
            <v>Recomp. parc. cerca de conc. seção quad. - mourão</v>
          </cell>
          <cell r="D1627" t="str">
            <v>m</v>
          </cell>
          <cell r="E1627" t="str">
            <v>18,81</v>
          </cell>
          <cell r="F1627" t="str">
            <v>5,02</v>
          </cell>
          <cell r="G1627" t="str">
            <v>23,83</v>
          </cell>
          <cell r="H1627">
            <v>0</v>
          </cell>
          <cell r="I1627">
            <v>18.809999999999999</v>
          </cell>
          <cell r="J1627">
            <v>5.0199999999999996</v>
          </cell>
          <cell r="K1627">
            <v>23.83</v>
          </cell>
          <cell r="L1627">
            <v>0</v>
          </cell>
          <cell r="M1627">
            <v>5.0222699999999998</v>
          </cell>
          <cell r="N1627">
            <v>23.832269999999998</v>
          </cell>
        </row>
        <row r="1628">
          <cell r="B1628" t="str">
            <v>3 S 08 404 02</v>
          </cell>
          <cell r="C1628" t="str">
            <v>Recomp. parc. cerca c/ mourão de concr.-arame</v>
          </cell>
          <cell r="D1628" t="str">
            <v>m</v>
          </cell>
          <cell r="E1628" t="str">
            <v>5,24</v>
          </cell>
          <cell r="F1628" t="str">
            <v>1,40</v>
          </cell>
          <cell r="G1628" t="str">
            <v>6,64</v>
          </cell>
          <cell r="H1628">
            <v>0</v>
          </cell>
          <cell r="I1628">
            <v>5.24</v>
          </cell>
          <cell r="J1628">
            <v>1.4</v>
          </cell>
          <cell r="K1628">
            <v>6.64</v>
          </cell>
          <cell r="L1628">
            <v>0</v>
          </cell>
          <cell r="M1628">
            <v>1.3990800000000001</v>
          </cell>
          <cell r="N1628">
            <v>6.6390799999999999</v>
          </cell>
        </row>
        <row r="1629">
          <cell r="B1629" t="str">
            <v>3 S 08 404 03</v>
          </cell>
          <cell r="C1629" t="str">
            <v>Recomp. tot. cerca c/ mourão concr. seção triang.</v>
          </cell>
          <cell r="D1629" t="str">
            <v>m</v>
          </cell>
          <cell r="E1629" t="str">
            <v>20,33</v>
          </cell>
          <cell r="F1629" t="str">
            <v>5,43</v>
          </cell>
          <cell r="G1629" t="str">
            <v>25,76</v>
          </cell>
          <cell r="H1629">
            <v>0</v>
          </cell>
          <cell r="I1629">
            <v>20.329999999999998</v>
          </cell>
          <cell r="J1629">
            <v>5.43</v>
          </cell>
          <cell r="K1629">
            <v>25.76</v>
          </cell>
          <cell r="L1629">
            <v>0</v>
          </cell>
          <cell r="M1629">
            <v>5.4281100000000002</v>
          </cell>
          <cell r="N1629">
            <v>25.758109999999999</v>
          </cell>
        </row>
        <row r="1630">
          <cell r="B1630" t="str">
            <v>3 S 08 404 04</v>
          </cell>
          <cell r="C1630" t="str">
            <v>Recomp. parc. cerca c/ mourão concr. seção triang.</v>
          </cell>
          <cell r="D1630" t="str">
            <v>m</v>
          </cell>
          <cell r="E1630" t="str">
            <v>16,44</v>
          </cell>
          <cell r="F1630" t="str">
            <v>4,39</v>
          </cell>
          <cell r="G1630" t="str">
            <v>20,83</v>
          </cell>
          <cell r="H1630">
            <v>0</v>
          </cell>
          <cell r="I1630">
            <v>16.440000000000001</v>
          </cell>
          <cell r="J1630">
            <v>4.3899999999999997</v>
          </cell>
          <cell r="K1630">
            <v>20.83</v>
          </cell>
          <cell r="L1630">
            <v>0</v>
          </cell>
          <cell r="M1630">
            <v>4.3894800000000007</v>
          </cell>
          <cell r="N1630">
            <v>20.829480000000004</v>
          </cell>
        </row>
        <row r="1631">
          <cell r="B1631" t="str">
            <v>3 S 08 404 50</v>
          </cell>
          <cell r="C1631" t="str">
            <v>Recomp.tot.cerca c/mourão conc.seção quad. AC/BC</v>
          </cell>
          <cell r="D1631" t="str">
            <v>m</v>
          </cell>
          <cell r="E1631" t="str">
            <v>22,98</v>
          </cell>
          <cell r="F1631" t="str">
            <v>6,14</v>
          </cell>
          <cell r="G1631" t="str">
            <v>29,12</v>
          </cell>
          <cell r="H1631">
            <v>0</v>
          </cell>
          <cell r="I1631">
            <v>22.98</v>
          </cell>
          <cell r="J1631">
            <v>6.14</v>
          </cell>
          <cell r="K1631">
            <v>29.12</v>
          </cell>
          <cell r="L1631">
            <v>0</v>
          </cell>
          <cell r="M1631">
            <v>6.1356600000000006</v>
          </cell>
          <cell r="N1631">
            <v>29.115660000000002</v>
          </cell>
        </row>
        <row r="1632">
          <cell r="B1632" t="str">
            <v>3 S 08 404 51</v>
          </cell>
          <cell r="C1632" t="str">
            <v>Recomp.parc.cerca mourão conc.seção quadrada AC/BC</v>
          </cell>
          <cell r="D1632" t="str">
            <v>m</v>
          </cell>
          <cell r="E1632" t="str">
            <v>19,40</v>
          </cell>
          <cell r="F1632" t="str">
            <v>5,18</v>
          </cell>
          <cell r="G1632" t="str">
            <v>24,58</v>
          </cell>
          <cell r="H1632">
            <v>0</v>
          </cell>
          <cell r="I1632">
            <v>19.399999999999999</v>
          </cell>
          <cell r="J1632">
            <v>5.18</v>
          </cell>
          <cell r="K1632">
            <v>24.58</v>
          </cell>
          <cell r="L1632">
            <v>0</v>
          </cell>
          <cell r="M1632">
            <v>5.1798000000000002</v>
          </cell>
          <cell r="N1632">
            <v>24.579799999999999</v>
          </cell>
        </row>
        <row r="1633">
          <cell r="B1633" t="str">
            <v>3 S 08 404 53</v>
          </cell>
          <cell r="C1633" t="str">
            <v>Recomp.tot.cerca c/mourão conc.seção triang. AC/BC</v>
          </cell>
          <cell r="D1633" t="str">
            <v>m</v>
          </cell>
          <cell r="E1633" t="str">
            <v>20,62</v>
          </cell>
          <cell r="F1633" t="str">
            <v>5,51</v>
          </cell>
          <cell r="G1633" t="str">
            <v>26,13</v>
          </cell>
          <cell r="H1633">
            <v>0</v>
          </cell>
          <cell r="I1633">
            <v>20.62</v>
          </cell>
          <cell r="J1633">
            <v>5.51</v>
          </cell>
          <cell r="K1633">
            <v>26.13</v>
          </cell>
          <cell r="L1633">
            <v>0</v>
          </cell>
          <cell r="M1633">
            <v>5.5055400000000008</v>
          </cell>
          <cell r="N1633">
            <v>26.125540000000001</v>
          </cell>
        </row>
        <row r="1634">
          <cell r="B1634" t="str">
            <v>3 S 08 404 54</v>
          </cell>
          <cell r="C1634" t="str">
            <v>Recomp.parc.cerca c/mourão conc.seção triang.AC/BC</v>
          </cell>
          <cell r="D1634" t="str">
            <v>m</v>
          </cell>
          <cell r="E1634" t="str">
            <v>16,73</v>
          </cell>
          <cell r="F1634" t="str">
            <v>4,47</v>
          </cell>
          <cell r="G1634" t="str">
            <v>21,20</v>
          </cell>
          <cell r="H1634">
            <v>0</v>
          </cell>
          <cell r="I1634">
            <v>16.73</v>
          </cell>
          <cell r="J1634">
            <v>4.47</v>
          </cell>
          <cell r="K1634">
            <v>21.2</v>
          </cell>
          <cell r="L1634">
            <v>0</v>
          </cell>
          <cell r="M1634">
            <v>4.4669100000000004</v>
          </cell>
          <cell r="N1634">
            <v>21.196910000000003</v>
          </cell>
        </row>
        <row r="1635">
          <cell r="B1635" t="str">
            <v>3 S 08 414 00</v>
          </cell>
          <cell r="C1635" t="str">
            <v>Recomposição total de cerca com mourão de madeira</v>
          </cell>
          <cell r="D1635" t="str">
            <v>m</v>
          </cell>
          <cell r="E1635" t="str">
            <v>14,77</v>
          </cell>
          <cell r="F1635" t="str">
            <v>3,94</v>
          </cell>
          <cell r="G1635" t="str">
            <v>18,71</v>
          </cell>
          <cell r="H1635">
            <v>0</v>
          </cell>
          <cell r="I1635">
            <v>14.77</v>
          </cell>
          <cell r="J1635">
            <v>3.94</v>
          </cell>
          <cell r="K1635">
            <v>18.71</v>
          </cell>
          <cell r="L1635">
            <v>0</v>
          </cell>
          <cell r="M1635">
            <v>3.9435899999999999</v>
          </cell>
          <cell r="N1635">
            <v>18.71359</v>
          </cell>
        </row>
        <row r="1636">
          <cell r="B1636" t="str">
            <v>3 S 08 414 01</v>
          </cell>
          <cell r="C1636" t="str">
            <v>Recomposição parcial cerca de madeira - mourão</v>
          </cell>
          <cell r="D1636" t="str">
            <v>m</v>
          </cell>
          <cell r="E1636" t="str">
            <v>12,21</v>
          </cell>
          <cell r="F1636" t="str">
            <v>3,26</v>
          </cell>
          <cell r="G1636" t="str">
            <v>15,47</v>
          </cell>
          <cell r="H1636">
            <v>0</v>
          </cell>
          <cell r="I1636">
            <v>12.21</v>
          </cell>
          <cell r="J1636">
            <v>3.26</v>
          </cell>
          <cell r="K1636">
            <v>15.47</v>
          </cell>
          <cell r="L1636">
            <v>0</v>
          </cell>
          <cell r="M1636">
            <v>3.2600700000000002</v>
          </cell>
          <cell r="N1636">
            <v>15.470070000000002</v>
          </cell>
        </row>
        <row r="1637">
          <cell r="B1637" t="str">
            <v>3 S 08 414 02</v>
          </cell>
          <cell r="C1637" t="str">
            <v>Recomp. parcial cerca c/ mourão de madeira - arame</v>
          </cell>
          <cell r="D1637" t="str">
            <v>m</v>
          </cell>
          <cell r="E1637" t="str">
            <v>3,94</v>
          </cell>
          <cell r="F1637" t="str">
            <v>1,05</v>
          </cell>
          <cell r="G1637" t="str">
            <v>5,00</v>
          </cell>
          <cell r="H1637">
            <v>0</v>
          </cell>
          <cell r="I1637">
            <v>3.94</v>
          </cell>
          <cell r="J1637">
            <v>1.05</v>
          </cell>
          <cell r="K1637">
            <v>5</v>
          </cell>
          <cell r="L1637">
            <v>0</v>
          </cell>
          <cell r="M1637">
            <v>1.0519800000000001</v>
          </cell>
          <cell r="N1637">
            <v>4.9919799999999999</v>
          </cell>
        </row>
        <row r="1638">
          <cell r="B1638" t="str">
            <v>3 S 08 500 00</v>
          </cell>
          <cell r="C1638" t="str">
            <v>Recomposição manual de aterro</v>
          </cell>
          <cell r="D1638" t="str">
            <v>m3</v>
          </cell>
          <cell r="E1638" t="str">
            <v>82,27</v>
          </cell>
          <cell r="F1638" t="str">
            <v>21,97</v>
          </cell>
          <cell r="G1638" t="str">
            <v>104,23</v>
          </cell>
          <cell r="H1638">
            <v>0</v>
          </cell>
          <cell r="I1638">
            <v>82.27</v>
          </cell>
          <cell r="J1638">
            <v>21.97</v>
          </cell>
          <cell r="K1638">
            <v>104.23</v>
          </cell>
          <cell r="L1638">
            <v>0</v>
          </cell>
          <cell r="M1638">
            <v>21.966090000000001</v>
          </cell>
          <cell r="N1638">
            <v>104.23608999999999</v>
          </cell>
        </row>
        <row r="1639">
          <cell r="B1639" t="str">
            <v>3 S 08 501 00</v>
          </cell>
          <cell r="C1639" t="str">
            <v>Recomposição mecanizada de aterro</v>
          </cell>
          <cell r="D1639" t="str">
            <v>m3</v>
          </cell>
          <cell r="E1639" t="str">
            <v>19,84</v>
          </cell>
          <cell r="F1639" t="str">
            <v>5,30</v>
          </cell>
          <cell r="G1639" t="str">
            <v>25,14</v>
          </cell>
          <cell r="H1639">
            <v>0</v>
          </cell>
          <cell r="I1639">
            <v>19.84</v>
          </cell>
          <cell r="J1639">
            <v>5.3</v>
          </cell>
          <cell r="K1639">
            <v>25.14</v>
          </cell>
          <cell r="L1639">
            <v>0</v>
          </cell>
          <cell r="M1639">
            <v>5.2972800000000007</v>
          </cell>
          <cell r="N1639">
            <v>25.137280000000001</v>
          </cell>
        </row>
        <row r="1640">
          <cell r="B1640" t="str">
            <v>3 S 08 510 00</v>
          </cell>
          <cell r="C1640" t="str">
            <v>Remoção manual de barreira em solo</v>
          </cell>
          <cell r="D1640" t="str">
            <v>m3</v>
          </cell>
          <cell r="E1640" t="str">
            <v>20,63</v>
          </cell>
          <cell r="F1640" t="str">
            <v>5,51</v>
          </cell>
          <cell r="G1640" t="str">
            <v>26,13</v>
          </cell>
          <cell r="H1640">
            <v>0</v>
          </cell>
          <cell r="I1640">
            <v>20.63</v>
          </cell>
          <cell r="J1640">
            <v>5.51</v>
          </cell>
          <cell r="K1640">
            <v>26.13</v>
          </cell>
          <cell r="L1640">
            <v>0</v>
          </cell>
          <cell r="M1640">
            <v>5.5082100000000001</v>
          </cell>
          <cell r="N1640">
            <v>26.138210000000001</v>
          </cell>
        </row>
        <row r="1641">
          <cell r="B1641" t="str">
            <v>3 S 08 510 01</v>
          </cell>
          <cell r="C1641" t="str">
            <v>Remoção manual de barreira em rocha</v>
          </cell>
          <cell r="D1641" t="str">
            <v>m3</v>
          </cell>
          <cell r="E1641" t="str">
            <v>25,78</v>
          </cell>
          <cell r="F1641" t="str">
            <v>6,88</v>
          </cell>
          <cell r="G1641" t="str">
            <v>32,67</v>
          </cell>
          <cell r="H1641">
            <v>0</v>
          </cell>
          <cell r="I1641">
            <v>25.78</v>
          </cell>
          <cell r="J1641">
            <v>6.88</v>
          </cell>
          <cell r="K1641">
            <v>32.67</v>
          </cell>
          <cell r="L1641">
            <v>0</v>
          </cell>
          <cell r="M1641">
            <v>6.8832600000000008</v>
          </cell>
          <cell r="N1641">
            <v>32.663260000000001</v>
          </cell>
        </row>
        <row r="1642">
          <cell r="B1642" t="str">
            <v>3 S 08 511 00</v>
          </cell>
          <cell r="C1642" t="str">
            <v>Remoção mecanizada de barreira - solo</v>
          </cell>
          <cell r="D1642" t="str">
            <v>m3</v>
          </cell>
          <cell r="E1642" t="str">
            <v>4,31</v>
          </cell>
          <cell r="F1642" t="str">
            <v>1,15</v>
          </cell>
          <cell r="G1642" t="str">
            <v>5,46</v>
          </cell>
          <cell r="H1642">
            <v>0</v>
          </cell>
          <cell r="I1642">
            <v>4.3099999999999996</v>
          </cell>
          <cell r="J1642">
            <v>1.1499999999999999</v>
          </cell>
          <cell r="K1642">
            <v>5.46</v>
          </cell>
          <cell r="L1642">
            <v>0</v>
          </cell>
          <cell r="M1642">
            <v>1.1507700000000001</v>
          </cell>
          <cell r="N1642">
            <v>5.4607700000000001</v>
          </cell>
        </row>
        <row r="1643">
          <cell r="B1643" t="str">
            <v>3 S 08 512 00</v>
          </cell>
          <cell r="C1643" t="str">
            <v>Remoção mecanizada de barreira - rocha</v>
          </cell>
          <cell r="D1643" t="str">
            <v>m3</v>
          </cell>
          <cell r="E1643" t="str">
            <v>6,60</v>
          </cell>
          <cell r="F1643" t="str">
            <v>1,76</v>
          </cell>
          <cell r="G1643" t="str">
            <v>8,36</v>
          </cell>
          <cell r="H1643">
            <v>0</v>
          </cell>
          <cell r="I1643">
            <v>6.6</v>
          </cell>
          <cell r="J1643">
            <v>1.76</v>
          </cell>
          <cell r="K1643">
            <v>8.36</v>
          </cell>
          <cell r="L1643">
            <v>0</v>
          </cell>
          <cell r="M1643">
            <v>1.7622</v>
          </cell>
          <cell r="N1643">
            <v>8.3621999999999996</v>
          </cell>
        </row>
        <row r="1644">
          <cell r="B1644" t="str">
            <v>3 S 08 513 00</v>
          </cell>
          <cell r="C1644" t="str">
            <v>Remoção de matacões</v>
          </cell>
          <cell r="D1644" t="str">
            <v>m3</v>
          </cell>
          <cell r="E1644" t="str">
            <v>57,55</v>
          </cell>
          <cell r="F1644" t="str">
            <v>15,37</v>
          </cell>
          <cell r="G1644" t="str">
            <v>72,91</v>
          </cell>
          <cell r="H1644">
            <v>0</v>
          </cell>
          <cell r="I1644">
            <v>57.55</v>
          </cell>
          <cell r="J1644">
            <v>15.37</v>
          </cell>
          <cell r="K1644">
            <v>72.91</v>
          </cell>
          <cell r="L1644">
            <v>0</v>
          </cell>
          <cell r="M1644">
            <v>15.36585</v>
          </cell>
          <cell r="N1644">
            <v>72.915849999999992</v>
          </cell>
        </row>
        <row r="1645">
          <cell r="B1645" t="str">
            <v>3 S 08 900 00</v>
          </cell>
          <cell r="C1645" t="str">
            <v>Roçada manual</v>
          </cell>
          <cell r="D1645" t="str">
            <v>ha</v>
          </cell>
          <cell r="E1645" t="str">
            <v>1.214,09</v>
          </cell>
          <cell r="F1645" t="str">
            <v>324,16</v>
          </cell>
          <cell r="G1645" t="str">
            <v>1.538,26</v>
          </cell>
          <cell r="H1645">
            <v>0</v>
          </cell>
          <cell r="I1645">
            <v>1214.0899999999999</v>
          </cell>
          <cell r="J1645">
            <v>324.16000000000003</v>
          </cell>
          <cell r="K1645">
            <v>1538.26</v>
          </cell>
          <cell r="L1645">
            <v>0</v>
          </cell>
          <cell r="M1645">
            <v>324.16203000000002</v>
          </cell>
          <cell r="N1645">
            <v>1538.2520299999999</v>
          </cell>
        </row>
        <row r="1646">
          <cell r="B1646" t="str">
            <v>3 S 08 900 01</v>
          </cell>
          <cell r="C1646" t="str">
            <v>Roçada de capim colonião</v>
          </cell>
          <cell r="D1646" t="str">
            <v>ha</v>
          </cell>
          <cell r="E1646" t="str">
            <v>2.913,82</v>
          </cell>
          <cell r="F1646" t="str">
            <v>777,99</v>
          </cell>
          <cell r="G1646" t="str">
            <v>3.691,82</v>
          </cell>
          <cell r="H1646">
            <v>0</v>
          </cell>
          <cell r="I1646">
            <v>2913.82</v>
          </cell>
          <cell r="J1646">
            <v>777.99</v>
          </cell>
          <cell r="K1646">
            <v>3691.82</v>
          </cell>
          <cell r="L1646">
            <v>0</v>
          </cell>
          <cell r="M1646">
            <v>777.98994000000005</v>
          </cell>
          <cell r="N1646">
            <v>3691.8099400000001</v>
          </cell>
        </row>
        <row r="1647">
          <cell r="B1647" t="str">
            <v>3 S 08 901 00</v>
          </cell>
          <cell r="C1647" t="str">
            <v>Roçada mecanizada</v>
          </cell>
          <cell r="D1647" t="str">
            <v>ha</v>
          </cell>
          <cell r="E1647" t="str">
            <v>260,66</v>
          </cell>
          <cell r="F1647" t="str">
            <v>69,60</v>
          </cell>
          <cell r="G1647" t="str">
            <v>330,25</v>
          </cell>
          <cell r="H1647">
            <v>0</v>
          </cell>
          <cell r="I1647">
            <v>260.66000000000003</v>
          </cell>
          <cell r="J1647">
            <v>69.599999999999994</v>
          </cell>
          <cell r="K1647">
            <v>330.25</v>
          </cell>
          <cell r="L1647">
            <v>0</v>
          </cell>
          <cell r="M1647">
            <v>69.596220000000017</v>
          </cell>
          <cell r="N1647">
            <v>330.25622000000004</v>
          </cell>
        </row>
        <row r="1648">
          <cell r="B1648" t="str">
            <v>3 S 08 901 01</v>
          </cell>
          <cell r="C1648" t="str">
            <v>Corte e limpeza de áreas gramadas</v>
          </cell>
          <cell r="D1648" t="str">
            <v>m2</v>
          </cell>
          <cell r="E1648" t="str">
            <v>0,10</v>
          </cell>
          <cell r="F1648" t="str">
            <v>0,03</v>
          </cell>
          <cell r="G1648" t="str">
            <v>0,12</v>
          </cell>
          <cell r="H1648">
            <v>0</v>
          </cell>
          <cell r="I1648">
            <v>0.1</v>
          </cell>
          <cell r="J1648">
            <v>0.03</v>
          </cell>
          <cell r="K1648">
            <v>0.12</v>
          </cell>
          <cell r="L1648">
            <v>0</v>
          </cell>
          <cell r="M1648">
            <v>2.6700000000000002E-2</v>
          </cell>
          <cell r="N1648">
            <v>0.12670000000000001</v>
          </cell>
        </row>
        <row r="1649">
          <cell r="B1649" t="str">
            <v>3 S 08 910 00</v>
          </cell>
          <cell r="C1649" t="str">
            <v>Capina manual</v>
          </cell>
          <cell r="D1649" t="str">
            <v>m2</v>
          </cell>
          <cell r="E1649" t="str">
            <v>0,49</v>
          </cell>
          <cell r="F1649" t="str">
            <v>0,13</v>
          </cell>
          <cell r="G1649" t="str">
            <v>0,62</v>
          </cell>
          <cell r="H1649">
            <v>0</v>
          </cell>
          <cell r="I1649">
            <v>0.49</v>
          </cell>
          <cell r="J1649">
            <v>0.13</v>
          </cell>
          <cell r="K1649">
            <v>0.62</v>
          </cell>
          <cell r="L1649">
            <v>0</v>
          </cell>
          <cell r="M1649">
            <v>0.13083</v>
          </cell>
          <cell r="N1649">
            <v>0.62082999999999999</v>
          </cell>
        </row>
        <row r="1650">
          <cell r="B1650" t="str">
            <v>3 S 09 001 00</v>
          </cell>
          <cell r="C1650" t="str">
            <v>Transporte local c/ basc. 5m3 em rodov. não pav.</v>
          </cell>
          <cell r="D1650" t="str">
            <v>tkm</v>
          </cell>
          <cell r="E1650" t="str">
            <v>0,68</v>
          </cell>
          <cell r="F1650" t="str">
            <v>0,18</v>
          </cell>
          <cell r="G1650" t="str">
            <v>0,86</v>
          </cell>
          <cell r="H1650">
            <v>0</v>
          </cell>
          <cell r="I1650">
            <v>0.68</v>
          </cell>
          <cell r="J1650">
            <v>0.18</v>
          </cell>
          <cell r="K1650">
            <v>0.86</v>
          </cell>
          <cell r="L1650">
            <v>0</v>
          </cell>
          <cell r="M1650">
            <v>0.18156000000000003</v>
          </cell>
          <cell r="N1650">
            <v>0.8615600000000001</v>
          </cell>
        </row>
        <row r="1651">
          <cell r="B1651" t="str">
            <v>3 S 09 001 06</v>
          </cell>
          <cell r="C1651" t="str">
            <v>Transporte local c/ basc. 10m3 em rodov. não pav.</v>
          </cell>
          <cell r="D1651" t="str">
            <v>tkm</v>
          </cell>
          <cell r="E1651" t="str">
            <v>0,85</v>
          </cell>
          <cell r="F1651" t="str">
            <v>0,23</v>
          </cell>
          <cell r="G1651" t="str">
            <v>1,07</v>
          </cell>
          <cell r="H1651">
            <v>0</v>
          </cell>
          <cell r="I1651">
            <v>0.85</v>
          </cell>
          <cell r="J1651">
            <v>0.23</v>
          </cell>
          <cell r="K1651">
            <v>1.07</v>
          </cell>
          <cell r="L1651">
            <v>0</v>
          </cell>
          <cell r="M1651">
            <v>0.22695000000000001</v>
          </cell>
          <cell r="N1651">
            <v>1.0769500000000001</v>
          </cell>
        </row>
        <row r="1652">
          <cell r="B1652" t="str">
            <v>3 S 09 001 41</v>
          </cell>
          <cell r="C1652" t="str">
            <v>Transp. local c/ carroceria 4t em rodov. não pav.</v>
          </cell>
          <cell r="D1652" t="str">
            <v>tkm</v>
          </cell>
          <cell r="E1652" t="str">
            <v>1,22</v>
          </cell>
          <cell r="F1652" t="str">
            <v>0,33</v>
          </cell>
          <cell r="G1652" t="str">
            <v>1,55</v>
          </cell>
          <cell r="H1652">
            <v>0</v>
          </cell>
          <cell r="I1652">
            <v>1.22</v>
          </cell>
          <cell r="J1652">
            <v>0.33</v>
          </cell>
          <cell r="K1652">
            <v>1.55</v>
          </cell>
          <cell r="L1652">
            <v>0</v>
          </cell>
          <cell r="M1652">
            <v>0.32574000000000003</v>
          </cell>
          <cell r="N1652">
            <v>1.5457399999999999</v>
          </cell>
        </row>
        <row r="1653">
          <cell r="B1653" t="str">
            <v>3 S 09 001 90</v>
          </cell>
          <cell r="C1653" t="str">
            <v>Transporte comercial c/ carroc. rodov. não pav.</v>
          </cell>
          <cell r="D1653" t="str">
            <v>tkm</v>
          </cell>
          <cell r="E1653" t="str">
            <v>0,56</v>
          </cell>
          <cell r="F1653" t="str">
            <v>0,15</v>
          </cell>
          <cell r="G1653" t="str">
            <v>0,71</v>
          </cell>
          <cell r="H1653">
            <v>0</v>
          </cell>
          <cell r="I1653">
            <v>0.56000000000000005</v>
          </cell>
          <cell r="J1653">
            <v>0.15</v>
          </cell>
          <cell r="K1653">
            <v>0.71</v>
          </cell>
          <cell r="L1653">
            <v>0</v>
          </cell>
          <cell r="M1653">
            <v>0.14952000000000001</v>
          </cell>
          <cell r="N1653">
            <v>0.70952000000000004</v>
          </cell>
        </row>
        <row r="1654">
          <cell r="B1654" t="str">
            <v>3 S 09 001 91</v>
          </cell>
          <cell r="C1654" t="str">
            <v>Transporte comercial c/ basc. 10m3 rod. não pav.</v>
          </cell>
          <cell r="D1654" t="str">
            <v>tkm</v>
          </cell>
          <cell r="E1654" t="str">
            <v>0,57</v>
          </cell>
          <cell r="F1654" t="str">
            <v>0,15</v>
          </cell>
          <cell r="G1654" t="str">
            <v>0,73</v>
          </cell>
          <cell r="H1654">
            <v>0</v>
          </cell>
          <cell r="I1654">
            <v>0.56999999999999995</v>
          </cell>
          <cell r="J1654">
            <v>0.15</v>
          </cell>
          <cell r="K1654">
            <v>0.73</v>
          </cell>
          <cell r="L1654">
            <v>0</v>
          </cell>
          <cell r="M1654">
            <v>0.15218999999999999</v>
          </cell>
          <cell r="N1654">
            <v>0.72218999999999989</v>
          </cell>
        </row>
        <row r="1655">
          <cell r="B1655" t="str">
            <v>3 S 09 002 00</v>
          </cell>
          <cell r="C1655" t="str">
            <v>Transporte local basc. 5m3 em rodov. pav.</v>
          </cell>
          <cell r="D1655" t="str">
            <v>tkm</v>
          </cell>
          <cell r="E1655" t="str">
            <v>0,54</v>
          </cell>
          <cell r="F1655" t="str">
            <v>0,14</v>
          </cell>
          <cell r="G1655" t="str">
            <v>0,69</v>
          </cell>
          <cell r="H1655">
            <v>0</v>
          </cell>
          <cell r="I1655">
            <v>0.54</v>
          </cell>
          <cell r="J1655">
            <v>0.14000000000000001</v>
          </cell>
          <cell r="K1655">
            <v>0.69</v>
          </cell>
          <cell r="L1655">
            <v>0</v>
          </cell>
          <cell r="M1655">
            <v>0.14418000000000003</v>
          </cell>
          <cell r="N1655">
            <v>0.68418000000000001</v>
          </cell>
        </row>
        <row r="1656">
          <cell r="B1656" t="str">
            <v>3 S 09 002 03</v>
          </cell>
          <cell r="C1656" t="str">
            <v>Transporte local de material para remendos</v>
          </cell>
          <cell r="D1656" t="str">
            <v>tkm</v>
          </cell>
          <cell r="E1656" t="str">
            <v>0,99</v>
          </cell>
          <cell r="F1656" t="str">
            <v>0,27</v>
          </cell>
          <cell r="G1656" t="str">
            <v>1,26</v>
          </cell>
          <cell r="H1656">
            <v>0</v>
          </cell>
          <cell r="I1656">
            <v>0.99</v>
          </cell>
          <cell r="J1656">
            <v>0.27</v>
          </cell>
          <cell r="K1656">
            <v>1.26</v>
          </cell>
          <cell r="L1656">
            <v>0</v>
          </cell>
          <cell r="M1656">
            <v>0.26433000000000001</v>
          </cell>
          <cell r="N1656">
            <v>1.2543299999999999</v>
          </cell>
        </row>
        <row r="1657">
          <cell r="B1657" t="str">
            <v>3 S 09 002 06</v>
          </cell>
          <cell r="C1657" t="str">
            <v>Transporte local c/ basc. 10m3 em rodov. pav.</v>
          </cell>
          <cell r="D1657" t="str">
            <v>tkm</v>
          </cell>
          <cell r="E1657" t="str">
            <v>0,64</v>
          </cell>
          <cell r="F1657" t="str">
            <v>0,17</v>
          </cell>
          <cell r="G1657" t="str">
            <v>0,80</v>
          </cell>
          <cell r="H1657">
            <v>0</v>
          </cell>
          <cell r="I1657">
            <v>0.64</v>
          </cell>
          <cell r="J1657">
            <v>0.17</v>
          </cell>
          <cell r="K1657">
            <v>0.8</v>
          </cell>
          <cell r="L1657">
            <v>0</v>
          </cell>
          <cell r="M1657">
            <v>0.17088</v>
          </cell>
          <cell r="N1657">
            <v>0.81088000000000005</v>
          </cell>
        </row>
        <row r="1658">
          <cell r="B1658" t="str">
            <v>3 S 09 002 41</v>
          </cell>
          <cell r="C1658" t="str">
            <v>Transp. local c/ carroceria 4t em rodov. pav.</v>
          </cell>
          <cell r="D1658" t="str">
            <v>tkm</v>
          </cell>
          <cell r="E1658" t="str">
            <v>0,95</v>
          </cell>
          <cell r="F1658" t="str">
            <v>0,25</v>
          </cell>
          <cell r="G1658" t="str">
            <v>1,21</v>
          </cell>
          <cell r="H1658">
            <v>0</v>
          </cell>
          <cell r="I1658">
            <v>0.95</v>
          </cell>
          <cell r="J1658">
            <v>0.25</v>
          </cell>
          <cell r="K1658">
            <v>1.21</v>
          </cell>
          <cell r="L1658">
            <v>0</v>
          </cell>
          <cell r="M1658">
            <v>0.25364999999999999</v>
          </cell>
          <cell r="N1658">
            <v>1.2036499999999999</v>
          </cell>
        </row>
        <row r="1659">
          <cell r="B1659" t="str">
            <v>3 S 09 002 90</v>
          </cell>
          <cell r="C1659" t="str">
            <v>Transporte comercial c/ carroceria rodov. pav.</v>
          </cell>
          <cell r="D1659" t="str">
            <v>tkm</v>
          </cell>
          <cell r="E1659" t="str">
            <v>0,37</v>
          </cell>
          <cell r="F1659" t="str">
            <v>0,10</v>
          </cell>
          <cell r="G1659" t="str">
            <v>0,47</v>
          </cell>
          <cell r="H1659">
            <v>0</v>
          </cell>
          <cell r="I1659">
            <v>0.37</v>
          </cell>
          <cell r="J1659">
            <v>0.1</v>
          </cell>
          <cell r="K1659">
            <v>0.47</v>
          </cell>
          <cell r="L1659">
            <v>0</v>
          </cell>
          <cell r="M1659">
            <v>9.8790000000000003E-2</v>
          </cell>
          <cell r="N1659">
            <v>0.46878999999999998</v>
          </cell>
        </row>
        <row r="1660">
          <cell r="B1660" t="str">
            <v>3 S 09 002 91</v>
          </cell>
          <cell r="C1660" t="str">
            <v>Transporte comercial c/ basc. 10m3 rod. pav.</v>
          </cell>
          <cell r="D1660" t="str">
            <v>tkm</v>
          </cell>
          <cell r="E1660" t="str">
            <v>0,38</v>
          </cell>
          <cell r="F1660" t="str">
            <v>0,10</v>
          </cell>
          <cell r="G1660" t="str">
            <v>0,48</v>
          </cell>
          <cell r="H1660">
            <v>0</v>
          </cell>
          <cell r="I1660">
            <v>0.38</v>
          </cell>
          <cell r="J1660">
            <v>0.1</v>
          </cell>
          <cell r="K1660">
            <v>0.48</v>
          </cell>
          <cell r="L1660">
            <v>0</v>
          </cell>
          <cell r="M1660">
            <v>0.10146000000000001</v>
          </cell>
          <cell r="N1660">
            <v>0.48146</v>
          </cell>
        </row>
        <row r="1661">
          <cell r="B1661" t="str">
            <v>3 S 09 102 00</v>
          </cell>
          <cell r="C1661" t="str">
            <v>Transporte local material betuminoso</v>
          </cell>
          <cell r="D1661" t="str">
            <v>tkm</v>
          </cell>
          <cell r="E1661" t="str">
            <v>1,53</v>
          </cell>
          <cell r="F1661" t="str">
            <v>0,41</v>
          </cell>
          <cell r="G1661" t="str">
            <v>1,94</v>
          </cell>
          <cell r="H1661">
            <v>0</v>
          </cell>
          <cell r="I1661">
            <v>1.53</v>
          </cell>
          <cell r="J1661">
            <v>0.41</v>
          </cell>
          <cell r="K1661">
            <v>1.94</v>
          </cell>
          <cell r="L1661">
            <v>0</v>
          </cell>
          <cell r="M1661">
            <v>0.40851000000000004</v>
          </cell>
          <cell r="N1661">
            <v>1.93851</v>
          </cell>
        </row>
        <row r="1662">
          <cell r="B1662" t="str">
            <v>3 S 09 201 70</v>
          </cell>
          <cell r="C1662" t="str">
            <v>Transp. local água c/ cam. tanque rodov. não pav.</v>
          </cell>
          <cell r="D1662" t="str">
            <v>tkm</v>
          </cell>
          <cell r="E1662" t="str">
            <v>1,42</v>
          </cell>
          <cell r="F1662" t="str">
            <v>0,38</v>
          </cell>
          <cell r="G1662" t="str">
            <v>1,80</v>
          </cell>
          <cell r="H1662">
            <v>0</v>
          </cell>
          <cell r="I1662">
            <v>1.42</v>
          </cell>
          <cell r="J1662">
            <v>0.38</v>
          </cell>
          <cell r="K1662">
            <v>1.8</v>
          </cell>
          <cell r="L1662">
            <v>0</v>
          </cell>
          <cell r="M1662">
            <v>0.37913999999999998</v>
          </cell>
          <cell r="N1662">
            <v>1.79914</v>
          </cell>
        </row>
        <row r="1663">
          <cell r="B1663" t="str">
            <v>3 S 09 202 70</v>
          </cell>
          <cell r="C1663" t="str">
            <v>Transp. local água c/ cam. tanque em rodov. pav.</v>
          </cell>
          <cell r="D1663" t="str">
            <v>tkm</v>
          </cell>
          <cell r="E1663" t="str">
            <v>1,11</v>
          </cell>
          <cell r="F1663" t="str">
            <v>0,30</v>
          </cell>
          <cell r="G1663" t="str">
            <v>1,41</v>
          </cell>
          <cell r="H1663">
            <v>0</v>
          </cell>
          <cell r="I1663">
            <v>1.1100000000000001</v>
          </cell>
          <cell r="J1663">
            <v>0.3</v>
          </cell>
          <cell r="K1663">
            <v>1.41</v>
          </cell>
          <cell r="L1663">
            <v>0</v>
          </cell>
          <cell r="M1663">
            <v>0.29637000000000002</v>
          </cell>
          <cell r="N1663">
            <v>1.4063700000000001</v>
          </cell>
        </row>
        <row r="1664">
          <cell r="B1664" t="str">
            <v>4 S 03 300 01</v>
          </cell>
          <cell r="C1664" t="str">
            <v>Confecção e lanç. de concreto magro em betoneira</v>
          </cell>
          <cell r="D1664" t="str">
            <v>m3</v>
          </cell>
          <cell r="E1664" t="str">
            <v>222,97</v>
          </cell>
          <cell r="F1664" t="str">
            <v>59,53</v>
          </cell>
          <cell r="G1664" t="str">
            <v>282,51</v>
          </cell>
          <cell r="H1664">
            <v>0</v>
          </cell>
          <cell r="I1664">
            <v>222.97</v>
          </cell>
          <cell r="J1664">
            <v>59.53</v>
          </cell>
          <cell r="K1664">
            <v>282.51</v>
          </cell>
          <cell r="L1664">
            <v>0</v>
          </cell>
          <cell r="M1664">
            <v>59.532990000000005</v>
          </cell>
          <cell r="N1664">
            <v>282.50299000000001</v>
          </cell>
        </row>
        <row r="1665">
          <cell r="B1665" t="str">
            <v>4 S 03 300 51</v>
          </cell>
          <cell r="C1665" t="str">
            <v>Conf.lançamento de concreto magro em beton.AC/BC</v>
          </cell>
          <cell r="D1665" t="str">
            <v>m3</v>
          </cell>
          <cell r="E1665" t="str">
            <v>285,61</v>
          </cell>
          <cell r="F1665" t="str">
            <v>76,26</v>
          </cell>
          <cell r="G1665" t="str">
            <v>361,87</v>
          </cell>
          <cell r="H1665">
            <v>0</v>
          </cell>
          <cell r="I1665">
            <v>285.61</v>
          </cell>
          <cell r="J1665">
            <v>76.260000000000005</v>
          </cell>
          <cell r="K1665">
            <v>361.87</v>
          </cell>
          <cell r="L1665">
            <v>0</v>
          </cell>
          <cell r="M1665">
            <v>76.257870000000011</v>
          </cell>
          <cell r="N1665">
            <v>361.86787000000004</v>
          </cell>
        </row>
        <row r="1666">
          <cell r="B1666" t="str">
            <v>4 S 03 323 01</v>
          </cell>
          <cell r="C1666" t="str">
            <v>Conc.estr.fck=25 MPa contr.raz.uso ger.conf.e lanç</v>
          </cell>
          <cell r="D1666" t="str">
            <v>m3</v>
          </cell>
          <cell r="E1666" t="str">
            <v>283,10</v>
          </cell>
          <cell r="F1666" t="str">
            <v>75,59</v>
          </cell>
          <cell r="G1666" t="str">
            <v>358,69</v>
          </cell>
          <cell r="H1666">
            <v>0</v>
          </cell>
          <cell r="I1666">
            <v>283.10000000000002</v>
          </cell>
          <cell r="J1666">
            <v>75.59</v>
          </cell>
          <cell r="K1666">
            <v>358.69</v>
          </cell>
          <cell r="L1666">
            <v>0</v>
          </cell>
          <cell r="M1666">
            <v>75.587700000000012</v>
          </cell>
          <cell r="N1666">
            <v>358.68770000000006</v>
          </cell>
        </row>
        <row r="1667">
          <cell r="B1667" t="str">
            <v>4 S 03 323 51</v>
          </cell>
          <cell r="C1667" t="str">
            <v>Concr.estr.fck=25MPa c.raz.uso ger.conf.lanç.AC/BC</v>
          </cell>
          <cell r="D1667" t="str">
            <v>m3</v>
          </cell>
          <cell r="E1667" t="str">
            <v>335,70</v>
          </cell>
          <cell r="F1667" t="str">
            <v>89,63</v>
          </cell>
          <cell r="G1667" t="str">
            <v>425,33</v>
          </cell>
          <cell r="H1667">
            <v>0</v>
          </cell>
          <cell r="I1667">
            <v>335.7</v>
          </cell>
          <cell r="J1667">
            <v>89.63</v>
          </cell>
          <cell r="K1667">
            <v>425.33</v>
          </cell>
          <cell r="L1667">
            <v>0</v>
          </cell>
          <cell r="M1667">
            <v>89.631900000000002</v>
          </cell>
          <cell r="N1667">
            <v>425.33190000000002</v>
          </cell>
        </row>
        <row r="1668">
          <cell r="B1668" t="str">
            <v>4 S 03 353 00</v>
          </cell>
          <cell r="C1668" t="str">
            <v>Fornecimento, preparo colocação aço CA-50</v>
          </cell>
          <cell r="D1668" t="str">
            <v>kg</v>
          </cell>
          <cell r="E1668" t="str">
            <v>7,34</v>
          </cell>
          <cell r="F1668" t="str">
            <v>1,96</v>
          </cell>
          <cell r="G1668" t="str">
            <v>9,30</v>
          </cell>
          <cell r="H1668">
            <v>0</v>
          </cell>
          <cell r="I1668">
            <v>7.34</v>
          </cell>
          <cell r="J1668">
            <v>1.96</v>
          </cell>
          <cell r="K1668">
            <v>9.3000000000000007</v>
          </cell>
          <cell r="L1668">
            <v>0</v>
          </cell>
          <cell r="M1668">
            <v>1.9597800000000001</v>
          </cell>
          <cell r="N1668">
            <v>9.2997800000000002</v>
          </cell>
        </row>
        <row r="1669">
          <cell r="B1669" t="str">
            <v>4 S 03 370 00</v>
          </cell>
          <cell r="C1669" t="str">
            <v>Forma comum de madeira</v>
          </cell>
          <cell r="D1669" t="str">
            <v>m2</v>
          </cell>
          <cell r="E1669" t="str">
            <v>78,00</v>
          </cell>
          <cell r="F1669" t="str">
            <v>20,83</v>
          </cell>
          <cell r="G1669" t="str">
            <v>98,83</v>
          </cell>
          <cell r="H1669">
            <v>0</v>
          </cell>
          <cell r="I1669">
            <v>78</v>
          </cell>
          <cell r="J1669">
            <v>20.83</v>
          </cell>
          <cell r="K1669">
            <v>98.83</v>
          </cell>
          <cell r="L1669">
            <v>0</v>
          </cell>
          <cell r="M1669">
            <v>20.826000000000001</v>
          </cell>
          <cell r="N1669">
            <v>98.825999999999993</v>
          </cell>
        </row>
        <row r="1670">
          <cell r="B1670" t="str">
            <v>4 S 06 000 01</v>
          </cell>
          <cell r="C1670" t="str">
            <v>Defensa maleável simples (forn./ impl.)</v>
          </cell>
          <cell r="D1670" t="str">
            <v>m</v>
          </cell>
          <cell r="E1670" t="str">
            <v>250,54</v>
          </cell>
          <cell r="F1670" t="str">
            <v>66,90</v>
          </cell>
          <cell r="G1670" t="str">
            <v>317,44</v>
          </cell>
          <cell r="H1670">
            <v>0</v>
          </cell>
          <cell r="I1670">
            <v>250.54</v>
          </cell>
          <cell r="J1670">
            <v>66.900000000000006</v>
          </cell>
          <cell r="K1670">
            <v>317.44</v>
          </cell>
          <cell r="L1670">
            <v>0</v>
          </cell>
          <cell r="M1670">
            <v>66.894180000000006</v>
          </cell>
          <cell r="N1670">
            <v>317.43417999999997</v>
          </cell>
        </row>
        <row r="1671">
          <cell r="B1671" t="str">
            <v>4 S 06 000 02</v>
          </cell>
          <cell r="C1671" t="str">
            <v>Ancoragem de defensa maleável simples (forn/ impl)</v>
          </cell>
          <cell r="D1671" t="str">
            <v>m</v>
          </cell>
          <cell r="E1671" t="str">
            <v>281,47</v>
          </cell>
          <cell r="F1671" t="str">
            <v>75,15</v>
          </cell>
          <cell r="G1671" t="str">
            <v>356,62</v>
          </cell>
          <cell r="H1671">
            <v>0</v>
          </cell>
          <cell r="I1671">
            <v>281.47000000000003</v>
          </cell>
          <cell r="J1671">
            <v>75.150000000000006</v>
          </cell>
          <cell r="K1671">
            <v>356.62</v>
          </cell>
          <cell r="L1671">
            <v>0</v>
          </cell>
          <cell r="M1671">
            <v>75.152490000000014</v>
          </cell>
          <cell r="N1671">
            <v>356.62249000000003</v>
          </cell>
        </row>
        <row r="1672">
          <cell r="B1672" t="str">
            <v>4 S 06 000 11</v>
          </cell>
          <cell r="C1672" t="str">
            <v>Defensa maleável dupla (forn./ impl.)</v>
          </cell>
          <cell r="D1672" t="str">
            <v>m</v>
          </cell>
          <cell r="E1672" t="str">
            <v>397,27</v>
          </cell>
          <cell r="F1672" t="str">
            <v>106,07</v>
          </cell>
          <cell r="G1672" t="str">
            <v>503,34</v>
          </cell>
          <cell r="H1672">
            <v>0</v>
          </cell>
          <cell r="I1672">
            <v>397.27</v>
          </cell>
          <cell r="J1672">
            <v>106.07</v>
          </cell>
          <cell r="K1672">
            <v>503.34</v>
          </cell>
          <cell r="L1672">
            <v>0</v>
          </cell>
          <cell r="M1672">
            <v>106.07109</v>
          </cell>
          <cell r="N1672">
            <v>503.34109000000001</v>
          </cell>
        </row>
        <row r="1673">
          <cell r="B1673" t="str">
            <v>4 S 06 000 12</v>
          </cell>
          <cell r="C1673" t="str">
            <v>Ancoragem de defensa maleável dupla (forn./ impl.)</v>
          </cell>
          <cell r="D1673" t="str">
            <v>m</v>
          </cell>
          <cell r="E1673" t="str">
            <v>433,89</v>
          </cell>
          <cell r="F1673" t="str">
            <v>115,85</v>
          </cell>
          <cell r="G1673" t="str">
            <v>549,74</v>
          </cell>
          <cell r="H1673">
            <v>0</v>
          </cell>
          <cell r="I1673">
            <v>433.89</v>
          </cell>
          <cell r="J1673">
            <v>115.85</v>
          </cell>
          <cell r="K1673">
            <v>549.74</v>
          </cell>
          <cell r="L1673">
            <v>0</v>
          </cell>
          <cell r="M1673">
            <v>115.84863</v>
          </cell>
          <cell r="N1673">
            <v>549.73862999999994</v>
          </cell>
        </row>
        <row r="1674">
          <cell r="B1674" t="str">
            <v>4 S 06 010 01</v>
          </cell>
          <cell r="C1674" t="str">
            <v>Defensa semi-maleável simples (forn./ impl.)</v>
          </cell>
          <cell r="D1674" t="str">
            <v>m</v>
          </cell>
          <cell r="E1674" t="str">
            <v>164,64</v>
          </cell>
          <cell r="F1674" t="str">
            <v>43,96</v>
          </cell>
          <cell r="G1674" t="str">
            <v>208,60</v>
          </cell>
          <cell r="H1674">
            <v>0</v>
          </cell>
          <cell r="I1674">
            <v>164.64</v>
          </cell>
          <cell r="J1674">
            <v>43.96</v>
          </cell>
          <cell r="K1674">
            <v>208.6</v>
          </cell>
          <cell r="L1674">
            <v>0</v>
          </cell>
          <cell r="M1674">
            <v>43.958880000000001</v>
          </cell>
          <cell r="N1674">
            <v>208.59887999999998</v>
          </cell>
        </row>
        <row r="1675">
          <cell r="B1675" t="str">
            <v>4 S 06 010 02</v>
          </cell>
          <cell r="C1675" t="str">
            <v>Ancoragem defensa semi-maleável simples (forn/imp)</v>
          </cell>
          <cell r="D1675" t="str">
            <v>m</v>
          </cell>
          <cell r="E1675" t="str">
            <v>187,02</v>
          </cell>
          <cell r="F1675" t="str">
            <v>49,94</v>
          </cell>
          <cell r="G1675" t="str">
            <v>236,96</v>
          </cell>
          <cell r="H1675">
            <v>0</v>
          </cell>
          <cell r="I1675">
            <v>187.02</v>
          </cell>
          <cell r="J1675">
            <v>49.94</v>
          </cell>
          <cell r="K1675">
            <v>236.96</v>
          </cell>
          <cell r="L1675">
            <v>0</v>
          </cell>
          <cell r="M1675">
            <v>49.934340000000006</v>
          </cell>
          <cell r="N1675">
            <v>236.95434</v>
          </cell>
        </row>
        <row r="1676">
          <cell r="B1676" t="str">
            <v>4 S 06 010 11</v>
          </cell>
          <cell r="C1676" t="str">
            <v>Defensa semi-maleável dupla (forn./ impl.)</v>
          </cell>
          <cell r="D1676" t="str">
            <v>m</v>
          </cell>
          <cell r="E1676" t="str">
            <v>322,82</v>
          </cell>
          <cell r="F1676" t="str">
            <v>86,19</v>
          </cell>
          <cell r="G1676" t="str">
            <v>409,02</v>
          </cell>
          <cell r="H1676">
            <v>0</v>
          </cell>
          <cell r="I1676">
            <v>322.82</v>
          </cell>
          <cell r="J1676">
            <v>86.19</v>
          </cell>
          <cell r="K1676">
            <v>409.02</v>
          </cell>
          <cell r="L1676">
            <v>0</v>
          </cell>
          <cell r="M1676">
            <v>86.192940000000007</v>
          </cell>
          <cell r="N1676">
            <v>409.01294000000001</v>
          </cell>
        </row>
        <row r="1677">
          <cell r="B1677" t="str">
            <v>4 S 06 010 12</v>
          </cell>
          <cell r="C1677" t="str">
            <v>Ancoragem defensa semi-maleável dupla (forn/ impl)</v>
          </cell>
          <cell r="D1677" t="str">
            <v>m</v>
          </cell>
          <cell r="E1677" t="str">
            <v>358,45</v>
          </cell>
          <cell r="F1677" t="str">
            <v>95,71</v>
          </cell>
          <cell r="G1677" t="str">
            <v>454,16</v>
          </cell>
          <cell r="H1677">
            <v>0</v>
          </cell>
          <cell r="I1677">
            <v>358.45</v>
          </cell>
          <cell r="J1677">
            <v>95.71</v>
          </cell>
          <cell r="K1677">
            <v>454.16</v>
          </cell>
          <cell r="L1677">
            <v>0</v>
          </cell>
          <cell r="M1677">
            <v>95.706150000000008</v>
          </cell>
          <cell r="N1677">
            <v>454.15615000000003</v>
          </cell>
        </row>
        <row r="1678">
          <cell r="B1678" t="str">
            <v>4 S 06 030 11</v>
          </cell>
          <cell r="C1678" t="str">
            <v>Barreira de segurança dupla DNER PRO 176/86</v>
          </cell>
          <cell r="D1678" t="str">
            <v>m</v>
          </cell>
          <cell r="E1678" t="str">
            <v>309,93</v>
          </cell>
          <cell r="F1678" t="str">
            <v>82,75</v>
          </cell>
          <cell r="G1678" t="str">
            <v>392,68</v>
          </cell>
          <cell r="H1678">
            <v>0</v>
          </cell>
          <cell r="I1678">
            <v>309.93</v>
          </cell>
          <cell r="J1678">
            <v>82.75</v>
          </cell>
          <cell r="K1678">
            <v>392.68</v>
          </cell>
          <cell r="L1678">
            <v>0</v>
          </cell>
          <cell r="M1678">
            <v>82.751310000000004</v>
          </cell>
          <cell r="N1678">
            <v>392.68131</v>
          </cell>
        </row>
        <row r="1679">
          <cell r="B1679" t="str">
            <v>4 S 06 030 61</v>
          </cell>
          <cell r="C1679" t="str">
            <v>Barreira de segurança dupla DNER PRO 176/86 AC/BC</v>
          </cell>
          <cell r="D1679" t="str">
            <v>m</v>
          </cell>
          <cell r="E1679" t="str">
            <v>334,63</v>
          </cell>
          <cell r="F1679" t="str">
            <v>89,35</v>
          </cell>
          <cell r="G1679" t="str">
            <v>423,98</v>
          </cell>
          <cell r="H1679">
            <v>0</v>
          </cell>
          <cell r="I1679">
            <v>334.63</v>
          </cell>
          <cell r="J1679">
            <v>89.35</v>
          </cell>
          <cell r="K1679">
            <v>423.98</v>
          </cell>
          <cell r="L1679">
            <v>0</v>
          </cell>
          <cell r="M1679">
            <v>89.346209999999999</v>
          </cell>
          <cell r="N1679">
            <v>423.97620999999998</v>
          </cell>
        </row>
        <row r="1680">
          <cell r="B1680" t="str">
            <v>4 S 06 100 13</v>
          </cell>
          <cell r="C1680" t="str">
            <v>Pintura faixa-tinta b.acrílica emuls. água - 1 ano</v>
          </cell>
          <cell r="D1680" t="str">
            <v>m2</v>
          </cell>
          <cell r="E1680" t="str">
            <v>10,02</v>
          </cell>
          <cell r="F1680" t="str">
            <v>2,68</v>
          </cell>
          <cell r="G1680" t="str">
            <v>12,70</v>
          </cell>
          <cell r="H1680">
            <v>0</v>
          </cell>
          <cell r="I1680">
            <v>10.02</v>
          </cell>
          <cell r="J1680">
            <v>2.68</v>
          </cell>
          <cell r="K1680">
            <v>12.7</v>
          </cell>
          <cell r="L1680">
            <v>0</v>
          </cell>
          <cell r="M1680">
            <v>2.6753399999999998</v>
          </cell>
          <cell r="N1680">
            <v>12.69534</v>
          </cell>
        </row>
        <row r="1681">
          <cell r="B1681" t="str">
            <v>4 S 06 100 14</v>
          </cell>
          <cell r="C1681" t="str">
            <v>Pint. setas/zebrado-tinta b.acríl. emuls. água-1a.</v>
          </cell>
          <cell r="D1681" t="str">
            <v>m2</v>
          </cell>
          <cell r="E1681" t="str">
            <v>18,32</v>
          </cell>
          <cell r="F1681" t="str">
            <v>4,89</v>
          </cell>
          <cell r="G1681" t="str">
            <v>23,21</v>
          </cell>
          <cell r="H1681">
            <v>0</v>
          </cell>
          <cell r="I1681">
            <v>18.32</v>
          </cell>
          <cell r="J1681">
            <v>4.8899999999999997</v>
          </cell>
          <cell r="K1681">
            <v>23.21</v>
          </cell>
          <cell r="L1681">
            <v>0</v>
          </cell>
          <cell r="M1681">
            <v>4.8914400000000002</v>
          </cell>
          <cell r="N1681">
            <v>23.21144</v>
          </cell>
        </row>
        <row r="1682">
          <cell r="B1682" t="str">
            <v>4 S 06 100 21</v>
          </cell>
          <cell r="C1682" t="str">
            <v>Pint. faixa-tinta base acríl. e=0,6mm-NBR 11862/92</v>
          </cell>
          <cell r="D1682" t="str">
            <v>m2</v>
          </cell>
          <cell r="E1682" t="str">
            <v>16,00</v>
          </cell>
          <cell r="F1682" t="str">
            <v>4,27</v>
          </cell>
          <cell r="G1682" t="str">
            <v>20,27</v>
          </cell>
          <cell r="H1682">
            <v>0</v>
          </cell>
          <cell r="I1682">
            <v>16</v>
          </cell>
          <cell r="J1682">
            <v>4.2699999999999996</v>
          </cell>
          <cell r="K1682">
            <v>20.27</v>
          </cell>
          <cell r="L1682">
            <v>0</v>
          </cell>
          <cell r="M1682">
            <v>4.2720000000000002</v>
          </cell>
          <cell r="N1682">
            <v>20.271999999999998</v>
          </cell>
        </row>
        <row r="1683">
          <cell r="B1683" t="str">
            <v>4 S 06 100 22</v>
          </cell>
          <cell r="C1683" t="str">
            <v>Pint.setas.zeb.-tinta b.acríl e=0,6mm-NBR 11862/92</v>
          </cell>
          <cell r="D1683" t="str">
            <v>m2</v>
          </cell>
          <cell r="E1683" t="str">
            <v>23,07</v>
          </cell>
          <cell r="F1683" t="str">
            <v>6,16</v>
          </cell>
          <cell r="G1683" t="str">
            <v>29,23</v>
          </cell>
          <cell r="H1683">
            <v>0</v>
          </cell>
          <cell r="I1683">
            <v>23.07</v>
          </cell>
          <cell r="J1683">
            <v>6.16</v>
          </cell>
          <cell r="K1683">
            <v>29.23</v>
          </cell>
          <cell r="L1683">
            <v>0</v>
          </cell>
          <cell r="M1683">
            <v>6.1596900000000003</v>
          </cell>
          <cell r="N1683">
            <v>29.229690000000002</v>
          </cell>
        </row>
        <row r="1684">
          <cell r="B1684" t="str">
            <v>4 S 06 100 31</v>
          </cell>
          <cell r="C1684" t="str">
            <v>Pintura faixa-tinta b.acrílica emuls. água -2 anos</v>
          </cell>
          <cell r="D1684" t="str">
            <v>m2</v>
          </cell>
          <cell r="E1684" t="str">
            <v>13,10</v>
          </cell>
          <cell r="F1684" t="str">
            <v>3,50</v>
          </cell>
          <cell r="G1684" t="str">
            <v>16,60</v>
          </cell>
          <cell r="H1684">
            <v>0</v>
          </cell>
          <cell r="I1684">
            <v>13.1</v>
          </cell>
          <cell r="J1684">
            <v>3.5</v>
          </cell>
          <cell r="K1684">
            <v>16.600000000000001</v>
          </cell>
          <cell r="L1684">
            <v>0</v>
          </cell>
          <cell r="M1684">
            <v>3.4977</v>
          </cell>
          <cell r="N1684">
            <v>16.5977</v>
          </cell>
        </row>
        <row r="1685">
          <cell r="B1685" t="str">
            <v>4 S 06 100 32</v>
          </cell>
          <cell r="C1685" t="str">
            <v>Pint. setas/zebrado-tinta b.acríl. emuls. água-2a.</v>
          </cell>
          <cell r="D1685" t="str">
            <v>m2</v>
          </cell>
          <cell r="E1685" t="str">
            <v>21,06</v>
          </cell>
          <cell r="F1685" t="str">
            <v>5,62</v>
          </cell>
          <cell r="G1685" t="str">
            <v>26,68</v>
          </cell>
          <cell r="H1685">
            <v>0</v>
          </cell>
          <cell r="I1685">
            <v>21.06</v>
          </cell>
          <cell r="J1685">
            <v>5.62</v>
          </cell>
          <cell r="K1685">
            <v>26.68</v>
          </cell>
          <cell r="L1685">
            <v>0</v>
          </cell>
          <cell r="M1685">
            <v>5.6230200000000004</v>
          </cell>
          <cell r="N1685">
            <v>26.683019999999999</v>
          </cell>
        </row>
        <row r="1686">
          <cell r="B1686" t="str">
            <v>4 S 06 110 01</v>
          </cell>
          <cell r="C1686" t="str">
            <v>Pintura faixa c/termoplástico-3 anos (p/ aspersão)</v>
          </cell>
          <cell r="D1686" t="str">
            <v>m2</v>
          </cell>
          <cell r="E1686" t="str">
            <v>35,28</v>
          </cell>
          <cell r="F1686" t="str">
            <v>9,42</v>
          </cell>
          <cell r="G1686" t="str">
            <v>44,70</v>
          </cell>
          <cell r="H1686">
            <v>0</v>
          </cell>
          <cell r="I1686">
            <v>35.28</v>
          </cell>
          <cell r="J1686">
            <v>9.42</v>
          </cell>
          <cell r="K1686">
            <v>44.7</v>
          </cell>
          <cell r="L1686">
            <v>0</v>
          </cell>
          <cell r="M1686">
            <v>9.4197600000000001</v>
          </cell>
          <cell r="N1686">
            <v>44.699759999999998</v>
          </cell>
        </row>
        <row r="1687">
          <cell r="B1687" t="str">
            <v>4 S 06 110 02</v>
          </cell>
          <cell r="C1687" t="str">
            <v>Pintura setas e zebrado term.-3 anos (p/ aspersão)</v>
          </cell>
          <cell r="D1687" t="str">
            <v>m2</v>
          </cell>
          <cell r="E1687" t="str">
            <v>48,37</v>
          </cell>
          <cell r="F1687" t="str">
            <v>12,92</v>
          </cell>
          <cell r="G1687" t="str">
            <v>61,29</v>
          </cell>
          <cell r="H1687">
            <v>0</v>
          </cell>
          <cell r="I1687">
            <v>48.37</v>
          </cell>
          <cell r="J1687">
            <v>12.92</v>
          </cell>
          <cell r="K1687">
            <v>61.29</v>
          </cell>
          <cell r="L1687">
            <v>0</v>
          </cell>
          <cell r="M1687">
            <v>12.91479</v>
          </cell>
          <cell r="N1687">
            <v>61.284790000000001</v>
          </cell>
        </row>
        <row r="1688">
          <cell r="B1688" t="str">
            <v>4 S 06 110 03</v>
          </cell>
          <cell r="C1688" t="str">
            <v>Pintura setas e zebrado term.-5 anos (p/ extrusão)</v>
          </cell>
          <cell r="D1688" t="str">
            <v>m2</v>
          </cell>
          <cell r="E1688" t="str">
            <v>49,34</v>
          </cell>
          <cell r="F1688" t="str">
            <v>13,17</v>
          </cell>
          <cell r="G1688" t="str">
            <v>62,52</v>
          </cell>
          <cell r="H1688">
            <v>0</v>
          </cell>
          <cell r="I1688">
            <v>49.34</v>
          </cell>
          <cell r="J1688">
            <v>13.17</v>
          </cell>
          <cell r="K1688">
            <v>62.52</v>
          </cell>
          <cell r="L1688">
            <v>0</v>
          </cell>
          <cell r="M1688">
            <v>13.173780000000002</v>
          </cell>
          <cell r="N1688">
            <v>62.513780000000004</v>
          </cell>
        </row>
        <row r="1689">
          <cell r="B1689" t="str">
            <v>4 S 06 111 01</v>
          </cell>
          <cell r="C1689" t="str">
            <v>Sinalização horizontal c/termoplástico pré-formado</v>
          </cell>
          <cell r="D1689" t="str">
            <v>m2</v>
          </cell>
          <cell r="E1689" t="str">
            <v>80,84</v>
          </cell>
          <cell r="F1689" t="str">
            <v>21,59</v>
          </cell>
          <cell r="G1689" t="str">
            <v>102,43</v>
          </cell>
          <cell r="H1689">
            <v>0</v>
          </cell>
          <cell r="I1689">
            <v>80.84</v>
          </cell>
          <cell r="J1689">
            <v>21.59</v>
          </cell>
          <cell r="K1689">
            <v>102.43</v>
          </cell>
          <cell r="L1689">
            <v>0</v>
          </cell>
          <cell r="M1689">
            <v>21.584280000000003</v>
          </cell>
          <cell r="N1689">
            <v>102.42428000000001</v>
          </cell>
        </row>
        <row r="1690">
          <cell r="B1690" t="str">
            <v>4 S 06 120 01</v>
          </cell>
          <cell r="C1690" t="str">
            <v>Forn. e colocação de tacha reflet. monodirecional</v>
          </cell>
          <cell r="D1690" t="str">
            <v>und</v>
          </cell>
          <cell r="E1690" t="str">
            <v>11,42</v>
          </cell>
          <cell r="F1690" t="str">
            <v>3,05</v>
          </cell>
          <cell r="G1690" t="str">
            <v>14,47</v>
          </cell>
          <cell r="H1690">
            <v>0</v>
          </cell>
          <cell r="I1690">
            <v>11.42</v>
          </cell>
          <cell r="J1690">
            <v>3.05</v>
          </cell>
          <cell r="K1690">
            <v>14.47</v>
          </cell>
          <cell r="L1690">
            <v>0</v>
          </cell>
          <cell r="M1690">
            <v>3.04914</v>
          </cell>
          <cell r="N1690">
            <v>14.469139999999999</v>
          </cell>
        </row>
        <row r="1691">
          <cell r="B1691" t="str">
            <v>4 S 06 120 11</v>
          </cell>
          <cell r="C1691" t="str">
            <v>Forn. e colocação de tachão reflet. monodirecional</v>
          </cell>
          <cell r="D1691" t="str">
            <v>und</v>
          </cell>
          <cell r="E1691" t="str">
            <v>42,35</v>
          </cell>
          <cell r="F1691" t="str">
            <v>11,31</v>
          </cell>
          <cell r="G1691" t="str">
            <v>53,66</v>
          </cell>
          <cell r="H1691">
            <v>0</v>
          </cell>
          <cell r="I1691">
            <v>42.35</v>
          </cell>
          <cell r="J1691">
            <v>11.31</v>
          </cell>
          <cell r="K1691">
            <v>53.66</v>
          </cell>
          <cell r="L1691">
            <v>0</v>
          </cell>
          <cell r="M1691">
            <v>11.307450000000001</v>
          </cell>
          <cell r="N1691">
            <v>53.657450000000004</v>
          </cell>
        </row>
        <row r="1692">
          <cell r="B1692" t="str">
            <v>4 S 06 120 20</v>
          </cell>
          <cell r="C1692" t="str">
            <v>Forn. e coloc. de disp.refl. vidro temp. 180° bran</v>
          </cell>
          <cell r="D1692" t="str">
            <v>und</v>
          </cell>
          <cell r="E1692" t="str">
            <v>21,67</v>
          </cell>
          <cell r="F1692" t="str">
            <v>5,79</v>
          </cell>
          <cell r="G1692" t="str">
            <v>27,46</v>
          </cell>
          <cell r="H1692">
            <v>0</v>
          </cell>
          <cell r="I1692">
            <v>21.67</v>
          </cell>
          <cell r="J1692">
            <v>5.79</v>
          </cell>
          <cell r="K1692">
            <v>27.46</v>
          </cell>
          <cell r="L1692">
            <v>0</v>
          </cell>
          <cell r="M1692">
            <v>5.7858900000000011</v>
          </cell>
          <cell r="N1692">
            <v>27.455890000000004</v>
          </cell>
        </row>
        <row r="1693">
          <cell r="B1693" t="str">
            <v>4 S 06 120 21</v>
          </cell>
          <cell r="C1693" t="str">
            <v>Forn. e coloc. de disp.refl. vidro temp. 360° bran</v>
          </cell>
          <cell r="D1693" t="str">
            <v>und</v>
          </cell>
          <cell r="E1693" t="str">
            <v>21,67</v>
          </cell>
          <cell r="F1693" t="str">
            <v>5,79</v>
          </cell>
          <cell r="G1693" t="str">
            <v>27,46</v>
          </cell>
          <cell r="H1693">
            <v>0</v>
          </cell>
          <cell r="I1693">
            <v>21.67</v>
          </cell>
          <cell r="J1693">
            <v>5.79</v>
          </cell>
          <cell r="K1693">
            <v>27.46</v>
          </cell>
          <cell r="L1693">
            <v>0</v>
          </cell>
          <cell r="M1693">
            <v>5.7858900000000011</v>
          </cell>
          <cell r="N1693">
            <v>27.455890000000004</v>
          </cell>
        </row>
        <row r="1694">
          <cell r="B1694" t="str">
            <v>4 S 06 120 22</v>
          </cell>
          <cell r="C1694" t="str">
            <v>Forn. e coloc. de disp.refl. vidro temp. 360° amar</v>
          </cell>
          <cell r="D1694" t="str">
            <v>und</v>
          </cell>
          <cell r="E1694" t="str">
            <v>24,02</v>
          </cell>
          <cell r="F1694" t="str">
            <v>6,41</v>
          </cell>
          <cell r="G1694" t="str">
            <v>30,44</v>
          </cell>
          <cell r="H1694">
            <v>0</v>
          </cell>
          <cell r="I1694">
            <v>24.02</v>
          </cell>
          <cell r="J1694">
            <v>6.41</v>
          </cell>
          <cell r="K1694">
            <v>30.44</v>
          </cell>
          <cell r="L1694">
            <v>0</v>
          </cell>
          <cell r="M1694">
            <v>6.4133399999999998</v>
          </cell>
          <cell r="N1694">
            <v>30.433340000000001</v>
          </cell>
        </row>
        <row r="1695">
          <cell r="B1695" t="str">
            <v>4 S 06 121 01</v>
          </cell>
          <cell r="C1695" t="str">
            <v>Forn. e colocação de tacha reflet. bidirecional</v>
          </cell>
          <cell r="D1695" t="str">
            <v>und</v>
          </cell>
          <cell r="E1695" t="str">
            <v>16,97</v>
          </cell>
          <cell r="F1695" t="str">
            <v>4,53</v>
          </cell>
          <cell r="G1695" t="str">
            <v>21,50</v>
          </cell>
          <cell r="H1695">
            <v>0</v>
          </cell>
          <cell r="I1695">
            <v>16.97</v>
          </cell>
          <cell r="J1695">
            <v>4.53</v>
          </cell>
          <cell r="K1695">
            <v>21.5</v>
          </cell>
          <cell r="L1695">
            <v>0</v>
          </cell>
          <cell r="M1695">
            <v>4.5309900000000001</v>
          </cell>
          <cell r="N1695">
            <v>21.500989999999998</v>
          </cell>
        </row>
        <row r="1696">
          <cell r="B1696" t="str">
            <v>4 S 06 121 11</v>
          </cell>
          <cell r="C1696" t="str">
            <v>Forn. e colocação de tachão reflet. bidirecional</v>
          </cell>
          <cell r="D1696" t="str">
            <v>und</v>
          </cell>
          <cell r="E1696" t="str">
            <v>43,55</v>
          </cell>
          <cell r="F1696" t="str">
            <v>11,63</v>
          </cell>
          <cell r="G1696" t="str">
            <v>55,18</v>
          </cell>
          <cell r="H1696">
            <v>0</v>
          </cell>
          <cell r="I1696">
            <v>43.55</v>
          </cell>
          <cell r="J1696">
            <v>11.63</v>
          </cell>
          <cell r="K1696">
            <v>55.18</v>
          </cell>
          <cell r="L1696">
            <v>0</v>
          </cell>
          <cell r="M1696">
            <v>11.62785</v>
          </cell>
          <cell r="N1696">
            <v>55.177849999999999</v>
          </cell>
        </row>
        <row r="1697">
          <cell r="B1697" t="str">
            <v>4 S 06 200 01</v>
          </cell>
          <cell r="C1697" t="str">
            <v>Forn. e implantação placa sinaliz. semi-refletiva</v>
          </cell>
          <cell r="D1697" t="str">
            <v>m2</v>
          </cell>
          <cell r="E1697" t="str">
            <v>228,96</v>
          </cell>
          <cell r="F1697" t="str">
            <v>61,13</v>
          </cell>
          <cell r="G1697" t="str">
            <v>290,09</v>
          </cell>
          <cell r="H1697">
            <v>0</v>
          </cell>
          <cell r="I1697">
            <v>228.96</v>
          </cell>
          <cell r="J1697">
            <v>61.13</v>
          </cell>
          <cell r="K1697">
            <v>290.08999999999997</v>
          </cell>
          <cell r="L1697">
            <v>0</v>
          </cell>
          <cell r="M1697">
            <v>61.132320000000007</v>
          </cell>
          <cell r="N1697">
            <v>290.09232000000003</v>
          </cell>
        </row>
        <row r="1698">
          <cell r="B1698" t="str">
            <v>4 S 06 200 02</v>
          </cell>
          <cell r="C1698" t="str">
            <v>Forn. e implantação placa sinaliz. tot.refletiva</v>
          </cell>
          <cell r="D1698" t="str">
            <v>m2</v>
          </cell>
          <cell r="E1698" t="str">
            <v>319,17</v>
          </cell>
          <cell r="F1698" t="str">
            <v>85,22</v>
          </cell>
          <cell r="G1698" t="str">
            <v>404,39</v>
          </cell>
          <cell r="H1698">
            <v>0</v>
          </cell>
          <cell r="I1698">
            <v>319.17</v>
          </cell>
          <cell r="J1698">
            <v>85.22</v>
          </cell>
          <cell r="K1698">
            <v>404.39</v>
          </cell>
          <cell r="L1698">
            <v>0</v>
          </cell>
          <cell r="M1698">
            <v>85.218390000000014</v>
          </cell>
          <cell r="N1698">
            <v>404.38839000000002</v>
          </cell>
        </row>
        <row r="1699">
          <cell r="B1699" t="str">
            <v>4 S 06 200 91</v>
          </cell>
          <cell r="C1699" t="str">
            <v>Remoção de placa de sinalização</v>
          </cell>
          <cell r="D1699" t="str">
            <v>m2</v>
          </cell>
          <cell r="E1699" t="str">
            <v>19,75</v>
          </cell>
          <cell r="F1699" t="str">
            <v>5,27</v>
          </cell>
          <cell r="G1699" t="str">
            <v>25,02</v>
          </cell>
          <cell r="H1699">
            <v>0</v>
          </cell>
          <cell r="I1699">
            <v>19.75</v>
          </cell>
          <cell r="J1699">
            <v>5.27</v>
          </cell>
          <cell r="K1699">
            <v>25.02</v>
          </cell>
          <cell r="L1699">
            <v>0</v>
          </cell>
          <cell r="M1699">
            <v>5.27325</v>
          </cell>
          <cell r="N1699">
            <v>25.023250000000001</v>
          </cell>
        </row>
        <row r="1700">
          <cell r="B1700" t="str">
            <v>4 S 06 200 92</v>
          </cell>
          <cell r="C1700" t="str">
            <v>Recuperação de chapa p/placa de sinalização</v>
          </cell>
          <cell r="D1700" t="str">
            <v>m2</v>
          </cell>
          <cell r="E1700" t="str">
            <v>39,91</v>
          </cell>
          <cell r="F1700" t="str">
            <v>10,66</v>
          </cell>
          <cell r="G1700" t="str">
            <v>50,57</v>
          </cell>
          <cell r="H1700">
            <v>0</v>
          </cell>
          <cell r="I1700">
            <v>39.909999999999997</v>
          </cell>
          <cell r="J1700">
            <v>10.66</v>
          </cell>
          <cell r="K1700">
            <v>50.57</v>
          </cell>
          <cell r="L1700">
            <v>0</v>
          </cell>
          <cell r="M1700">
            <v>10.65597</v>
          </cell>
          <cell r="N1700">
            <v>50.565969999999993</v>
          </cell>
        </row>
        <row r="1701">
          <cell r="B1701" t="str">
            <v>4 S 06 202 01</v>
          </cell>
          <cell r="C1701" t="str">
            <v>Confecção de placa sinalização semi-refletiva</v>
          </cell>
          <cell r="D1701" t="str">
            <v>m2</v>
          </cell>
          <cell r="E1701" t="str">
            <v>122,98</v>
          </cell>
          <cell r="F1701" t="str">
            <v>32,83</v>
          </cell>
          <cell r="G1701" t="str">
            <v>155,81</v>
          </cell>
          <cell r="H1701">
            <v>0</v>
          </cell>
          <cell r="I1701">
            <v>122.98</v>
          </cell>
          <cell r="J1701">
            <v>32.83</v>
          </cell>
          <cell r="K1701">
            <v>155.81</v>
          </cell>
          <cell r="L1701">
            <v>0</v>
          </cell>
          <cell r="M1701">
            <v>32.835660000000004</v>
          </cell>
          <cell r="N1701">
            <v>155.81566000000001</v>
          </cell>
        </row>
        <row r="1702">
          <cell r="B1702" t="str">
            <v>4 S 06 202 11</v>
          </cell>
          <cell r="C1702" t="str">
            <v>Confecção placa sinalização tot.refletiva</v>
          </cell>
          <cell r="D1702" t="str">
            <v>m2</v>
          </cell>
          <cell r="E1702" t="str">
            <v>213,18</v>
          </cell>
          <cell r="F1702" t="str">
            <v>56,92</v>
          </cell>
          <cell r="G1702" t="str">
            <v>270,10</v>
          </cell>
          <cell r="H1702">
            <v>0</v>
          </cell>
          <cell r="I1702">
            <v>213.18</v>
          </cell>
          <cell r="J1702">
            <v>56.92</v>
          </cell>
          <cell r="K1702">
            <v>270.10000000000002</v>
          </cell>
          <cell r="L1702">
            <v>0</v>
          </cell>
          <cell r="M1702">
            <v>56.919060000000002</v>
          </cell>
          <cell r="N1702">
            <v>270.09906000000001</v>
          </cell>
        </row>
        <row r="1703">
          <cell r="B1703" t="str">
            <v>4 S 06 202 21</v>
          </cell>
          <cell r="C1703" t="str">
            <v>Conf.placa sinal.semi-refletiva chapa recuperada</v>
          </cell>
          <cell r="D1703" t="str">
            <v>m2</v>
          </cell>
          <cell r="E1703" t="str">
            <v>107,64</v>
          </cell>
          <cell r="F1703" t="str">
            <v>28,74</v>
          </cell>
          <cell r="G1703" t="str">
            <v>136,38</v>
          </cell>
          <cell r="H1703">
            <v>0</v>
          </cell>
          <cell r="I1703">
            <v>107.64</v>
          </cell>
          <cell r="J1703">
            <v>28.74</v>
          </cell>
          <cell r="K1703">
            <v>136.38</v>
          </cell>
          <cell r="L1703">
            <v>0</v>
          </cell>
          <cell r="M1703">
            <v>28.739880000000003</v>
          </cell>
          <cell r="N1703">
            <v>136.37988000000001</v>
          </cell>
        </row>
        <row r="1704">
          <cell r="B1704" t="str">
            <v>4 S 06 202 31</v>
          </cell>
          <cell r="C1704" t="str">
            <v>Conf.placa sinal.tot.refletiva - chapa recuperada</v>
          </cell>
          <cell r="D1704" t="str">
            <v>m2</v>
          </cell>
          <cell r="E1704" t="str">
            <v>192,69</v>
          </cell>
          <cell r="F1704" t="str">
            <v>51,45</v>
          </cell>
          <cell r="G1704" t="str">
            <v>244,14</v>
          </cell>
          <cell r="H1704">
            <v>0</v>
          </cell>
          <cell r="I1704">
            <v>192.69</v>
          </cell>
          <cell r="J1704">
            <v>51.45</v>
          </cell>
          <cell r="K1704">
            <v>244.14</v>
          </cell>
          <cell r="L1704">
            <v>0</v>
          </cell>
          <cell r="M1704">
            <v>51.448230000000002</v>
          </cell>
          <cell r="N1704">
            <v>244.13822999999999</v>
          </cell>
        </row>
        <row r="1705">
          <cell r="B1705" t="str">
            <v>4 S 06 203 01</v>
          </cell>
          <cell r="C1705" t="str">
            <v>Confecção suporte e travessa p/placa sinaliz.</v>
          </cell>
          <cell r="D1705" t="str">
            <v>und</v>
          </cell>
          <cell r="E1705" t="str">
            <v>80,46</v>
          </cell>
          <cell r="F1705" t="str">
            <v>21,48</v>
          </cell>
          <cell r="G1705" t="str">
            <v>101,95</v>
          </cell>
          <cell r="H1705">
            <v>0</v>
          </cell>
          <cell r="I1705">
            <v>80.459999999999994</v>
          </cell>
          <cell r="J1705">
            <v>21.48</v>
          </cell>
          <cell r="K1705">
            <v>101.95</v>
          </cell>
          <cell r="L1705">
            <v>0</v>
          </cell>
          <cell r="M1705">
            <v>21.48282</v>
          </cell>
          <cell r="N1705">
            <v>101.94282</v>
          </cell>
        </row>
        <row r="1706">
          <cell r="B1706" t="str">
            <v>4 S 06 230 01</v>
          </cell>
          <cell r="C1706" t="str">
            <v>Forn. e implantação de balizador de concreto</v>
          </cell>
          <cell r="D1706" t="str">
            <v>und</v>
          </cell>
          <cell r="E1706" t="str">
            <v>29,08</v>
          </cell>
          <cell r="F1706" t="str">
            <v>7,76</v>
          </cell>
          <cell r="G1706" t="str">
            <v>36,85</v>
          </cell>
          <cell r="H1706">
            <v>0</v>
          </cell>
          <cell r="I1706">
            <v>29.08</v>
          </cell>
          <cell r="J1706">
            <v>7.76</v>
          </cell>
          <cell r="K1706">
            <v>36.85</v>
          </cell>
          <cell r="L1706">
            <v>0</v>
          </cell>
          <cell r="M1706">
            <v>7.7643599999999999</v>
          </cell>
          <cell r="N1706">
            <v>36.844359999999995</v>
          </cell>
        </row>
        <row r="1707">
          <cell r="B1707" t="str">
            <v>4 S 06 230 02</v>
          </cell>
          <cell r="C1707" t="str">
            <v>Forn. e impl. sup. ecol. sec. quadrad. placa sin.</v>
          </cell>
          <cell r="D1707" t="str">
            <v>und</v>
          </cell>
          <cell r="E1707" t="str">
            <v>131,55</v>
          </cell>
          <cell r="F1707" t="str">
            <v>35,12</v>
          </cell>
          <cell r="G1707" t="str">
            <v>166,67</v>
          </cell>
          <cell r="H1707">
            <v>0</v>
          </cell>
          <cell r="I1707">
            <v>131.55000000000001</v>
          </cell>
          <cell r="J1707">
            <v>35.119999999999997</v>
          </cell>
          <cell r="K1707">
            <v>166.67</v>
          </cell>
          <cell r="L1707">
            <v>0</v>
          </cell>
          <cell r="M1707">
            <v>35.123850000000004</v>
          </cell>
          <cell r="N1707">
            <v>166.67385000000002</v>
          </cell>
        </row>
        <row r="1708">
          <cell r="B1708" t="str">
            <v>4 S 06 230 03</v>
          </cell>
          <cell r="C1708" t="str">
            <v>Forn. impl. sup. ecol. s. cilindrica placa sin.</v>
          </cell>
          <cell r="D1708" t="str">
            <v>und</v>
          </cell>
          <cell r="E1708" t="str">
            <v>119,47</v>
          </cell>
          <cell r="F1708" t="str">
            <v>31,90</v>
          </cell>
          <cell r="G1708" t="str">
            <v>151,37</v>
          </cell>
          <cell r="H1708">
            <v>0</v>
          </cell>
          <cell r="I1708">
            <v>119.47</v>
          </cell>
          <cell r="J1708">
            <v>31.9</v>
          </cell>
          <cell r="K1708">
            <v>151.37</v>
          </cell>
          <cell r="L1708">
            <v>0</v>
          </cell>
          <cell r="M1708">
            <v>31.898490000000002</v>
          </cell>
          <cell r="N1708">
            <v>151.36849000000001</v>
          </cell>
        </row>
        <row r="1709">
          <cell r="B1709" t="str">
            <v>4 S 06 230 51</v>
          </cell>
          <cell r="C1709" t="str">
            <v>Forn. e implantação de balizador de concreto AC/BC</v>
          </cell>
          <cell r="D1709" t="str">
            <v>und</v>
          </cell>
          <cell r="E1709" t="str">
            <v>29,63</v>
          </cell>
          <cell r="F1709" t="str">
            <v>7,91</v>
          </cell>
          <cell r="G1709" t="str">
            <v>37,54</v>
          </cell>
          <cell r="H1709">
            <v>0</v>
          </cell>
          <cell r="I1709">
            <v>29.63</v>
          </cell>
          <cell r="J1709">
            <v>7.91</v>
          </cell>
          <cell r="K1709">
            <v>37.54</v>
          </cell>
          <cell r="L1709">
            <v>0</v>
          </cell>
          <cell r="M1709">
            <v>7.9112100000000005</v>
          </cell>
          <cell r="N1709">
            <v>37.54121</v>
          </cell>
        </row>
        <row r="1710">
          <cell r="B1710" t="str">
            <v>4 S 08 100 13</v>
          </cell>
          <cell r="C1710" t="str">
            <v>Manut/recomp.sinal-pint.faixa-tin.acril em água-1a</v>
          </cell>
          <cell r="D1710" t="str">
            <v>m2</v>
          </cell>
          <cell r="E1710" t="str">
            <v>11,25</v>
          </cell>
          <cell r="F1710" t="str">
            <v>3,00</v>
          </cell>
          <cell r="G1710" t="str">
            <v>14,25</v>
          </cell>
          <cell r="H1710">
            <v>0</v>
          </cell>
          <cell r="I1710">
            <v>11.25</v>
          </cell>
          <cell r="J1710">
            <v>3</v>
          </cell>
          <cell r="K1710">
            <v>14.25</v>
          </cell>
          <cell r="L1710">
            <v>0</v>
          </cell>
          <cell r="M1710">
            <v>3.0037500000000001</v>
          </cell>
          <cell r="N1710">
            <v>14.25375</v>
          </cell>
        </row>
        <row r="1711">
          <cell r="B1711" t="str">
            <v>4 S 08 100 21</v>
          </cell>
          <cell r="C1711" t="str">
            <v>Manut./recomp. sinal.-pint.faixa-tinta acrilica</v>
          </cell>
          <cell r="D1711" t="str">
            <v>m2</v>
          </cell>
          <cell r="E1711" t="str">
            <v>17,52</v>
          </cell>
          <cell r="F1711" t="str">
            <v>4,68</v>
          </cell>
          <cell r="G1711" t="str">
            <v>22,20</v>
          </cell>
          <cell r="H1711">
            <v>0</v>
          </cell>
          <cell r="I1711">
            <v>17.52</v>
          </cell>
          <cell r="J1711">
            <v>4.68</v>
          </cell>
          <cell r="K1711">
            <v>22.2</v>
          </cell>
          <cell r="L1711">
            <v>0</v>
          </cell>
          <cell r="M1711">
            <v>4.6778399999999998</v>
          </cell>
          <cell r="N1711">
            <v>22.197839999999999</v>
          </cell>
        </row>
        <row r="1712">
          <cell r="B1712" t="str">
            <v>4 S 08 100 23</v>
          </cell>
          <cell r="C1712" t="str">
            <v>Manut/recomp.sinal-pint.faixa-tin.acril em água-2a</v>
          </cell>
          <cell r="D1712" t="str">
            <v>m2</v>
          </cell>
          <cell r="E1712" t="str">
            <v>14,63</v>
          </cell>
          <cell r="F1712" t="str">
            <v>3,91</v>
          </cell>
          <cell r="G1712" t="str">
            <v>18,54</v>
          </cell>
          <cell r="H1712">
            <v>0</v>
          </cell>
          <cell r="I1712">
            <v>14.63</v>
          </cell>
          <cell r="J1712">
            <v>3.91</v>
          </cell>
          <cell r="K1712">
            <v>18.54</v>
          </cell>
          <cell r="L1712">
            <v>0</v>
          </cell>
          <cell r="M1712">
            <v>3.9062100000000006</v>
          </cell>
          <cell r="N1712">
            <v>18.536210000000001</v>
          </cell>
        </row>
        <row r="1713">
          <cell r="B1713" t="str">
            <v>4 S 08 110 01</v>
          </cell>
          <cell r="C1713" t="str">
            <v>Man/recomp.sin-pint.faixa-c/termopl-3a(p/aspersão)</v>
          </cell>
          <cell r="D1713" t="str">
            <v>m2</v>
          </cell>
          <cell r="E1713" t="str">
            <v>37,63</v>
          </cell>
          <cell r="F1713" t="str">
            <v>10,05</v>
          </cell>
          <cell r="G1713" t="str">
            <v>47,68</v>
          </cell>
          <cell r="H1713">
            <v>0</v>
          </cell>
          <cell r="I1713">
            <v>37.630000000000003</v>
          </cell>
          <cell r="J1713">
            <v>10.050000000000001</v>
          </cell>
          <cell r="K1713">
            <v>47.68</v>
          </cell>
          <cell r="L1713">
            <v>0</v>
          </cell>
          <cell r="M1713">
            <v>10.047210000000002</v>
          </cell>
          <cell r="N1713">
            <v>47.677210000000002</v>
          </cell>
        </row>
        <row r="1714">
          <cell r="B1714" t="str">
            <v>4 S 09 001 90</v>
          </cell>
          <cell r="C1714" t="str">
            <v>Transporte comercial c/ carroc 15t rodov. não pav.</v>
          </cell>
          <cell r="D1714" t="str">
            <v>tkm</v>
          </cell>
          <cell r="E1714" t="str">
            <v>0,56</v>
          </cell>
          <cell r="F1714" t="str">
            <v>0,15</v>
          </cell>
          <cell r="G1714" t="str">
            <v>0,71</v>
          </cell>
          <cell r="H1714">
            <v>0</v>
          </cell>
          <cell r="I1714">
            <v>0.56000000000000005</v>
          </cell>
          <cell r="J1714">
            <v>0.15</v>
          </cell>
          <cell r="K1714">
            <v>0.71</v>
          </cell>
          <cell r="L1714">
            <v>0</v>
          </cell>
          <cell r="M1714">
            <v>0.14952000000000001</v>
          </cell>
          <cell r="N1714">
            <v>0.70952000000000004</v>
          </cell>
        </row>
        <row r="1715">
          <cell r="B1715" t="str">
            <v>4 S 09 001 91</v>
          </cell>
          <cell r="C1715" t="str">
            <v>Transporte comercial c/ basc. 10m3 rod. não pav.</v>
          </cell>
          <cell r="D1715" t="str">
            <v>tkm</v>
          </cell>
          <cell r="E1715" t="str">
            <v>0,57</v>
          </cell>
          <cell r="F1715" t="str">
            <v>0,15</v>
          </cell>
          <cell r="G1715" t="str">
            <v>0,73</v>
          </cell>
          <cell r="H1715">
            <v>0</v>
          </cell>
          <cell r="I1715">
            <v>0.56999999999999995</v>
          </cell>
          <cell r="J1715">
            <v>0.15</v>
          </cell>
          <cell r="K1715">
            <v>0.73</v>
          </cell>
          <cell r="L1715">
            <v>0</v>
          </cell>
          <cell r="M1715">
            <v>0.15218999999999999</v>
          </cell>
          <cell r="N1715">
            <v>0.72218999999999989</v>
          </cell>
        </row>
        <row r="1716">
          <cell r="B1716" t="str">
            <v>4 S 09 002 00</v>
          </cell>
          <cell r="C1716" t="str">
            <v>Transporte local c/ basc. 5 m3 rodov. pav.</v>
          </cell>
          <cell r="D1716" t="str">
            <v>tkm</v>
          </cell>
          <cell r="E1716" t="str">
            <v>0,54</v>
          </cell>
          <cell r="F1716" t="str">
            <v>0,14</v>
          </cell>
          <cell r="G1716" t="str">
            <v>0,69</v>
          </cell>
          <cell r="H1716">
            <v>0</v>
          </cell>
          <cell r="I1716">
            <v>0.54</v>
          </cell>
          <cell r="J1716">
            <v>0.14000000000000001</v>
          </cell>
          <cell r="K1716">
            <v>0.69</v>
          </cell>
          <cell r="L1716">
            <v>0</v>
          </cell>
          <cell r="M1716">
            <v>0.14418000000000003</v>
          </cell>
          <cell r="N1716">
            <v>0.68418000000000001</v>
          </cell>
        </row>
        <row r="1717">
          <cell r="B1717" t="str">
            <v>4 S 09 002 41</v>
          </cell>
          <cell r="C1717" t="str">
            <v>Transporte local c/ carroceria 4t rodov. pav.</v>
          </cell>
          <cell r="D1717" t="str">
            <v>tkm</v>
          </cell>
          <cell r="E1717" t="str">
            <v>0,95</v>
          </cell>
          <cell r="F1717" t="str">
            <v>0,25</v>
          </cell>
          <cell r="G1717" t="str">
            <v>1,21</v>
          </cell>
          <cell r="H1717">
            <v>0</v>
          </cell>
          <cell r="I1717">
            <v>0.95</v>
          </cell>
          <cell r="J1717">
            <v>0.25</v>
          </cell>
          <cell r="K1717">
            <v>1.21</v>
          </cell>
          <cell r="L1717">
            <v>0</v>
          </cell>
          <cell r="M1717">
            <v>0.25364999999999999</v>
          </cell>
          <cell r="N1717">
            <v>1.2036499999999999</v>
          </cell>
        </row>
        <row r="1718">
          <cell r="B1718" t="str">
            <v>4 S 09 002 90</v>
          </cell>
          <cell r="C1718" t="str">
            <v>Transporte comercial c/ carroc 15t rodov. pav.</v>
          </cell>
          <cell r="D1718" t="str">
            <v>tkm</v>
          </cell>
          <cell r="E1718" t="str">
            <v>0,37</v>
          </cell>
          <cell r="F1718" t="str">
            <v>0,10</v>
          </cell>
          <cell r="G1718" t="str">
            <v>0,47</v>
          </cell>
          <cell r="H1718">
            <v>0</v>
          </cell>
          <cell r="I1718">
            <v>0.37</v>
          </cell>
          <cell r="J1718">
            <v>0.1</v>
          </cell>
          <cell r="K1718">
            <v>0.47</v>
          </cell>
          <cell r="L1718">
            <v>0</v>
          </cell>
          <cell r="M1718">
            <v>9.8790000000000003E-2</v>
          </cell>
          <cell r="N1718">
            <v>0.46878999999999998</v>
          </cell>
        </row>
        <row r="1719">
          <cell r="B1719" t="str">
            <v>4 S 09 002 91</v>
          </cell>
          <cell r="C1719" t="str">
            <v>Transporte comercial c/ basc. 10m3 rod. pav.</v>
          </cell>
          <cell r="D1719" t="str">
            <v>tkm</v>
          </cell>
          <cell r="E1719" t="str">
            <v>0,38</v>
          </cell>
          <cell r="F1719" t="str">
            <v>0,10</v>
          </cell>
          <cell r="G1719" t="str">
            <v>0,48</v>
          </cell>
          <cell r="H1719">
            <v>0</v>
          </cell>
          <cell r="I1719">
            <v>0.38</v>
          </cell>
          <cell r="J1719">
            <v>0.1</v>
          </cell>
          <cell r="K1719">
            <v>0.48</v>
          </cell>
          <cell r="L1719">
            <v>0</v>
          </cell>
          <cell r="M1719">
            <v>0.10146000000000001</v>
          </cell>
          <cell r="N1719">
            <v>0.48146</v>
          </cell>
        </row>
        <row r="1720">
          <cell r="B1720" t="str">
            <v>4 S 09 202 70</v>
          </cell>
          <cell r="C1720" t="str">
            <v>Transp. local de água c/ cam. tanque rodov. pav.</v>
          </cell>
          <cell r="D1720" t="str">
            <v>tkm</v>
          </cell>
          <cell r="E1720" t="str">
            <v>1,11</v>
          </cell>
          <cell r="F1720" t="str">
            <v>0,30</v>
          </cell>
          <cell r="G1720" t="str">
            <v>1,41</v>
          </cell>
          <cell r="H1720">
            <v>0</v>
          </cell>
          <cell r="I1720">
            <v>1.1100000000000001</v>
          </cell>
          <cell r="J1720">
            <v>0.3</v>
          </cell>
          <cell r="K1720">
            <v>1.41</v>
          </cell>
          <cell r="L1720">
            <v>0</v>
          </cell>
          <cell r="M1720">
            <v>0.29637000000000002</v>
          </cell>
          <cell r="N1720">
            <v>1.4063700000000001</v>
          </cell>
        </row>
        <row r="1721">
          <cell r="B1721" t="str">
            <v>5 S 01 000 00</v>
          </cell>
          <cell r="C1721" t="str">
            <v>Desm. dest. e limp. áreas c/ arv. diam. até 0,15m</v>
          </cell>
          <cell r="D1721" t="str">
            <v>m2</v>
          </cell>
          <cell r="E1721" t="str">
            <v>0,33</v>
          </cell>
          <cell r="F1721" t="str">
            <v>0,09</v>
          </cell>
          <cell r="G1721" t="str">
            <v>0,42</v>
          </cell>
          <cell r="H1721">
            <v>0</v>
          </cell>
          <cell r="I1721">
            <v>0.33</v>
          </cell>
          <cell r="J1721">
            <v>0.09</v>
          </cell>
          <cell r="K1721">
            <v>0.42</v>
          </cell>
          <cell r="L1721">
            <v>0</v>
          </cell>
          <cell r="M1721">
            <v>8.8110000000000008E-2</v>
          </cell>
          <cell r="N1721">
            <v>0.41811000000000004</v>
          </cell>
        </row>
        <row r="1722">
          <cell r="B1722" t="str">
            <v>5 S 01 010 00</v>
          </cell>
          <cell r="C1722" t="str">
            <v>Destocamento de árvores c/ diâm. 0,15 a 030m</v>
          </cell>
          <cell r="D1722" t="str">
            <v>und</v>
          </cell>
          <cell r="E1722" t="str">
            <v>29,03</v>
          </cell>
          <cell r="F1722" t="str">
            <v>7,75</v>
          </cell>
          <cell r="G1722" t="str">
            <v>36,78</v>
          </cell>
          <cell r="H1722">
            <v>0</v>
          </cell>
          <cell r="I1722">
            <v>29.03</v>
          </cell>
          <cell r="J1722">
            <v>7.75</v>
          </cell>
          <cell r="K1722">
            <v>36.78</v>
          </cell>
          <cell r="L1722">
            <v>0</v>
          </cell>
          <cell r="M1722">
            <v>7.7510100000000008</v>
          </cell>
          <cell r="N1722">
            <v>36.781010000000002</v>
          </cell>
        </row>
        <row r="1723">
          <cell r="B1723" t="str">
            <v>5 S 01 011 00</v>
          </cell>
          <cell r="C1723" t="str">
            <v>Destocamento de árvores c/ diâm. &gt; 0,30m</v>
          </cell>
          <cell r="D1723" t="str">
            <v>und</v>
          </cell>
          <cell r="E1723" t="str">
            <v>72,57</v>
          </cell>
          <cell r="F1723" t="str">
            <v>19,38</v>
          </cell>
          <cell r="G1723" t="str">
            <v>91,94</v>
          </cell>
          <cell r="H1723">
            <v>0</v>
          </cell>
          <cell r="I1723">
            <v>72.569999999999993</v>
          </cell>
          <cell r="J1723">
            <v>19.38</v>
          </cell>
          <cell r="K1723">
            <v>91.94</v>
          </cell>
          <cell r="L1723">
            <v>0</v>
          </cell>
          <cell r="M1723">
            <v>19.376189999999998</v>
          </cell>
          <cell r="N1723">
            <v>91.946189999999987</v>
          </cell>
        </row>
        <row r="1724">
          <cell r="B1724" t="str">
            <v>5 S 01 100 01</v>
          </cell>
          <cell r="C1724" t="str">
            <v>Esc. carga transp. mat 1a cat DMT 50m</v>
          </cell>
          <cell r="D1724" t="str">
            <v>m3</v>
          </cell>
          <cell r="E1724" t="str">
            <v>1,69</v>
          </cell>
          <cell r="F1724" t="str">
            <v>0,45</v>
          </cell>
          <cell r="G1724" t="str">
            <v>2,14</v>
          </cell>
          <cell r="H1724">
            <v>0</v>
          </cell>
          <cell r="I1724">
            <v>1.69</v>
          </cell>
          <cell r="J1724">
            <v>0.45</v>
          </cell>
          <cell r="K1724">
            <v>2.14</v>
          </cell>
          <cell r="L1724">
            <v>0</v>
          </cell>
          <cell r="M1724">
            <v>0.45123000000000002</v>
          </cell>
          <cell r="N1724">
            <v>2.1412300000000002</v>
          </cell>
        </row>
        <row r="1725">
          <cell r="B1725" t="str">
            <v>5 S 01 100 09</v>
          </cell>
          <cell r="C1725" t="str">
            <v>Esc. carga tr. mat 1a c. DMT 50 a 200m c/carreg</v>
          </cell>
          <cell r="D1725" t="str">
            <v>m3</v>
          </cell>
          <cell r="E1725" t="str">
            <v>6,65</v>
          </cell>
          <cell r="F1725" t="str">
            <v>1,78</v>
          </cell>
          <cell r="G1725" t="str">
            <v>8,43</v>
          </cell>
          <cell r="H1725">
            <v>0</v>
          </cell>
          <cell r="I1725">
            <v>6.65</v>
          </cell>
          <cell r="J1725">
            <v>1.78</v>
          </cell>
          <cell r="K1725">
            <v>8.43</v>
          </cell>
          <cell r="L1725">
            <v>0</v>
          </cell>
          <cell r="M1725">
            <v>1.7755500000000002</v>
          </cell>
          <cell r="N1725">
            <v>8.4255500000000012</v>
          </cell>
        </row>
        <row r="1726">
          <cell r="B1726" t="str">
            <v>5 S 01 100 10</v>
          </cell>
          <cell r="C1726" t="str">
            <v>Esc. carga tr. mat 1a c. DMT 200 a 400m c/carreg</v>
          </cell>
          <cell r="D1726" t="str">
            <v>m3</v>
          </cell>
          <cell r="E1726" t="str">
            <v>7,24</v>
          </cell>
          <cell r="F1726" t="str">
            <v>1,93</v>
          </cell>
          <cell r="G1726" t="str">
            <v>9,17</v>
          </cell>
          <cell r="H1726">
            <v>0</v>
          </cell>
          <cell r="I1726">
            <v>7.24</v>
          </cell>
          <cell r="J1726">
            <v>1.93</v>
          </cell>
          <cell r="K1726">
            <v>9.17</v>
          </cell>
          <cell r="L1726">
            <v>0</v>
          </cell>
          <cell r="M1726">
            <v>1.9330800000000001</v>
          </cell>
          <cell r="N1726">
            <v>9.1730800000000006</v>
          </cell>
        </row>
        <row r="1727">
          <cell r="B1727" t="str">
            <v>5 S 01 100 11</v>
          </cell>
          <cell r="C1727" t="str">
            <v>Esc. carga tr. mat 1a c. DMT 400 a 600m c/carreg</v>
          </cell>
          <cell r="D1727" t="str">
            <v>m3</v>
          </cell>
          <cell r="E1727" t="str">
            <v>7,58</v>
          </cell>
          <cell r="F1727" t="str">
            <v>2,02</v>
          </cell>
          <cell r="G1727" t="str">
            <v>9,60</v>
          </cell>
          <cell r="H1727">
            <v>0</v>
          </cell>
          <cell r="I1727">
            <v>7.58</v>
          </cell>
          <cell r="J1727">
            <v>2.02</v>
          </cell>
          <cell r="K1727">
            <v>9.6</v>
          </cell>
          <cell r="L1727">
            <v>0</v>
          </cell>
          <cell r="M1727">
            <v>2.02386</v>
          </cell>
          <cell r="N1727">
            <v>9.603860000000001</v>
          </cell>
        </row>
        <row r="1728">
          <cell r="B1728" t="str">
            <v>5 S 01 100 12</v>
          </cell>
          <cell r="C1728" t="str">
            <v>Esc. carga tr. mat 1a c. DMT 600 a 800m c/carreg</v>
          </cell>
          <cell r="D1728" t="str">
            <v>m3</v>
          </cell>
          <cell r="E1728" t="str">
            <v>7,88</v>
          </cell>
          <cell r="F1728" t="str">
            <v>2,11</v>
          </cell>
          <cell r="G1728" t="str">
            <v>9,99</v>
          </cell>
          <cell r="H1728">
            <v>0</v>
          </cell>
          <cell r="I1728">
            <v>7.88</v>
          </cell>
          <cell r="J1728">
            <v>2.11</v>
          </cell>
          <cell r="K1728">
            <v>9.99</v>
          </cell>
          <cell r="L1728">
            <v>0</v>
          </cell>
          <cell r="M1728">
            <v>2.1039600000000003</v>
          </cell>
          <cell r="N1728">
            <v>9.9839599999999997</v>
          </cell>
        </row>
        <row r="1729">
          <cell r="B1729" t="str">
            <v>5 S 01 100 13</v>
          </cell>
          <cell r="C1729" t="str">
            <v>Esc. carga tr. mat 1a c. DMT 800 a 1000m c/carreg</v>
          </cell>
          <cell r="D1729" t="str">
            <v>m3</v>
          </cell>
          <cell r="E1729" t="str">
            <v>8,39</v>
          </cell>
          <cell r="F1729" t="str">
            <v>2,24</v>
          </cell>
          <cell r="G1729" t="str">
            <v>10,63</v>
          </cell>
          <cell r="H1729">
            <v>0</v>
          </cell>
          <cell r="I1729">
            <v>8.39</v>
          </cell>
          <cell r="J1729">
            <v>2.2400000000000002</v>
          </cell>
          <cell r="K1729">
            <v>10.63</v>
          </cell>
          <cell r="L1729">
            <v>0</v>
          </cell>
          <cell r="M1729">
            <v>2.2401300000000002</v>
          </cell>
          <cell r="N1729">
            <v>10.630130000000001</v>
          </cell>
        </row>
        <row r="1730">
          <cell r="B1730" t="str">
            <v>5 S 01 100 14</v>
          </cell>
          <cell r="C1730" t="str">
            <v>Esc. carga tr. mat 1a c. DMT 1000 a 1200m c/carreg</v>
          </cell>
          <cell r="D1730" t="str">
            <v>m3</v>
          </cell>
          <cell r="E1730" t="str">
            <v>8,86</v>
          </cell>
          <cell r="F1730" t="str">
            <v>2,37</v>
          </cell>
          <cell r="G1730" t="str">
            <v>11,23</v>
          </cell>
          <cell r="H1730">
            <v>0</v>
          </cell>
          <cell r="I1730">
            <v>8.86</v>
          </cell>
          <cell r="J1730">
            <v>2.37</v>
          </cell>
          <cell r="K1730">
            <v>11.23</v>
          </cell>
          <cell r="L1730">
            <v>0</v>
          </cell>
          <cell r="M1730">
            <v>2.3656199999999998</v>
          </cell>
          <cell r="N1730">
            <v>11.225619999999999</v>
          </cell>
        </row>
        <row r="1731">
          <cell r="B1731" t="str">
            <v>5 S 01 100 15</v>
          </cell>
          <cell r="C1731" t="str">
            <v>Esc. carga tr. mat 1a c. DMT 1200 a 1400m c/carreg</v>
          </cell>
          <cell r="D1731" t="str">
            <v>m3</v>
          </cell>
          <cell r="E1731" t="str">
            <v>9,05</v>
          </cell>
          <cell r="F1731" t="str">
            <v>2,42</v>
          </cell>
          <cell r="G1731" t="str">
            <v>11,46</v>
          </cell>
          <cell r="H1731">
            <v>0</v>
          </cell>
          <cell r="I1731">
            <v>9.0500000000000007</v>
          </cell>
          <cell r="J1731">
            <v>2.42</v>
          </cell>
          <cell r="K1731">
            <v>11.46</v>
          </cell>
          <cell r="L1731">
            <v>0</v>
          </cell>
          <cell r="M1731">
            <v>2.4163500000000004</v>
          </cell>
          <cell r="N1731">
            <v>11.466350000000002</v>
          </cell>
        </row>
        <row r="1732">
          <cell r="B1732" t="str">
            <v>5 S 01 100 16</v>
          </cell>
          <cell r="C1732" t="str">
            <v>Esc. carga tr. mat 1a c. DMT 1400 a 1600m c/carreg</v>
          </cell>
          <cell r="D1732" t="str">
            <v>m3</v>
          </cell>
          <cell r="E1732" t="str">
            <v>9,37</v>
          </cell>
          <cell r="F1732" t="str">
            <v>2,50</v>
          </cell>
          <cell r="G1732" t="str">
            <v>11,87</v>
          </cell>
          <cell r="H1732">
            <v>0</v>
          </cell>
          <cell r="I1732">
            <v>9.3699999999999992</v>
          </cell>
          <cell r="J1732">
            <v>2.5</v>
          </cell>
          <cell r="K1732">
            <v>11.87</v>
          </cell>
          <cell r="L1732">
            <v>0</v>
          </cell>
          <cell r="M1732">
            <v>2.5017899999999997</v>
          </cell>
          <cell r="N1732">
            <v>11.871789999999999</v>
          </cell>
        </row>
        <row r="1733">
          <cell r="B1733" t="str">
            <v>5 S 01 100 17</v>
          </cell>
          <cell r="C1733" t="str">
            <v>Esc. carga tr. mat 1a c. DMT 1600 a 1800m c/carreg</v>
          </cell>
          <cell r="D1733" t="str">
            <v>m3</v>
          </cell>
          <cell r="E1733" t="str">
            <v>9,87</v>
          </cell>
          <cell r="F1733" t="str">
            <v>2,63</v>
          </cell>
          <cell r="G1733" t="str">
            <v>12,50</v>
          </cell>
          <cell r="H1733">
            <v>0</v>
          </cell>
          <cell r="I1733">
            <v>9.8699999999999992</v>
          </cell>
          <cell r="J1733">
            <v>2.63</v>
          </cell>
          <cell r="K1733">
            <v>12.5</v>
          </cell>
          <cell r="L1733">
            <v>0</v>
          </cell>
          <cell r="M1733">
            <v>2.6352899999999999</v>
          </cell>
          <cell r="N1733">
            <v>12.505289999999999</v>
          </cell>
        </row>
        <row r="1734">
          <cell r="B1734" t="str">
            <v>5 S 01 100 18</v>
          </cell>
          <cell r="C1734" t="str">
            <v>Esc. carga tr. mat 1a c. DMT 1800 a 2000m c/carreg</v>
          </cell>
          <cell r="D1734" t="str">
            <v>m3</v>
          </cell>
          <cell r="E1734" t="str">
            <v>10,08</v>
          </cell>
          <cell r="F1734" t="str">
            <v>2,69</v>
          </cell>
          <cell r="G1734" t="str">
            <v>12,77</v>
          </cell>
          <cell r="H1734">
            <v>0</v>
          </cell>
          <cell r="I1734">
            <v>10.08</v>
          </cell>
          <cell r="J1734">
            <v>2.69</v>
          </cell>
          <cell r="K1734">
            <v>12.77</v>
          </cell>
          <cell r="L1734">
            <v>0</v>
          </cell>
          <cell r="M1734">
            <v>2.69136</v>
          </cell>
          <cell r="N1734">
            <v>12.77136</v>
          </cell>
        </row>
        <row r="1735">
          <cell r="B1735" t="str">
            <v>5 S 01 100 19</v>
          </cell>
          <cell r="C1735" t="str">
            <v>Esc. carga tr. mat 1a c. DMT 2000 a 3000m c/carreg</v>
          </cell>
          <cell r="D1735" t="str">
            <v>m3</v>
          </cell>
          <cell r="E1735" t="str">
            <v>11,62</v>
          </cell>
          <cell r="F1735" t="str">
            <v>3,10</v>
          </cell>
          <cell r="G1735" t="str">
            <v>14,72</v>
          </cell>
          <cell r="H1735">
            <v>0</v>
          </cell>
          <cell r="I1735">
            <v>11.62</v>
          </cell>
          <cell r="J1735">
            <v>3.1</v>
          </cell>
          <cell r="K1735">
            <v>14.72</v>
          </cell>
          <cell r="L1735">
            <v>0</v>
          </cell>
          <cell r="M1735">
            <v>3.1025399999999999</v>
          </cell>
          <cell r="N1735">
            <v>14.722539999999999</v>
          </cell>
        </row>
        <row r="1736">
          <cell r="B1736" t="str">
            <v>5 S 01 100 20</v>
          </cell>
          <cell r="C1736" t="str">
            <v>Esc. carga tr. mat 1a c. DMT 3000 a 5000m c/carreg</v>
          </cell>
          <cell r="D1736" t="str">
            <v>m3</v>
          </cell>
          <cell r="E1736" t="str">
            <v>15,08</v>
          </cell>
          <cell r="F1736" t="str">
            <v>4,03</v>
          </cell>
          <cell r="G1736" t="str">
            <v>19,11</v>
          </cell>
          <cell r="H1736">
            <v>0</v>
          </cell>
          <cell r="I1736">
            <v>15.08</v>
          </cell>
          <cell r="J1736">
            <v>4.03</v>
          </cell>
          <cell r="K1736">
            <v>19.11</v>
          </cell>
          <cell r="L1736">
            <v>0</v>
          </cell>
          <cell r="M1736">
            <v>4.0263600000000004</v>
          </cell>
          <cell r="N1736">
            <v>19.106360000000002</v>
          </cell>
        </row>
        <row r="1737">
          <cell r="B1737" t="str">
            <v>5 S 01 100 22</v>
          </cell>
          <cell r="C1737" t="str">
            <v>Esc. carga transp. mat 1a cat DMT 50 a 200m c/e</v>
          </cell>
          <cell r="D1737" t="str">
            <v>m3</v>
          </cell>
          <cell r="E1737" t="str">
            <v>5,34</v>
          </cell>
          <cell r="F1737" t="str">
            <v>1,43</v>
          </cell>
          <cell r="G1737" t="str">
            <v>6,76</v>
          </cell>
          <cell r="H1737">
            <v>0</v>
          </cell>
          <cell r="I1737">
            <v>5.34</v>
          </cell>
          <cell r="J1737">
            <v>1.43</v>
          </cell>
          <cell r="K1737">
            <v>6.76</v>
          </cell>
          <cell r="L1737">
            <v>0</v>
          </cell>
          <cell r="M1737">
            <v>1.42578</v>
          </cell>
          <cell r="N1737">
            <v>6.7657799999999995</v>
          </cell>
        </row>
        <row r="1738">
          <cell r="B1738" t="str">
            <v>5 S 01 100 23</v>
          </cell>
          <cell r="C1738" t="str">
            <v>Esc. carga transp. mat 1a cat DMT 200 a 400m c/e</v>
          </cell>
          <cell r="D1738" t="str">
            <v>m3</v>
          </cell>
          <cell r="E1738" t="str">
            <v>5,79</v>
          </cell>
          <cell r="F1738" t="str">
            <v>1,55</v>
          </cell>
          <cell r="G1738" t="str">
            <v>7,33</v>
          </cell>
          <cell r="H1738">
            <v>0</v>
          </cell>
          <cell r="I1738">
            <v>5.79</v>
          </cell>
          <cell r="J1738">
            <v>1.55</v>
          </cell>
          <cell r="K1738">
            <v>7.33</v>
          </cell>
          <cell r="L1738">
            <v>0</v>
          </cell>
          <cell r="M1738">
            <v>1.54593</v>
          </cell>
          <cell r="N1738">
            <v>7.3359300000000003</v>
          </cell>
        </row>
        <row r="1739">
          <cell r="B1739" t="str">
            <v>5 S 01 100 24</v>
          </cell>
          <cell r="C1739" t="str">
            <v>Esc. carga transp. mat 1a cat DMT 400 a 600m c/e</v>
          </cell>
          <cell r="D1739" t="str">
            <v>m3</v>
          </cell>
          <cell r="E1739" t="str">
            <v>6,22</v>
          </cell>
          <cell r="F1739" t="str">
            <v>1,66</v>
          </cell>
          <cell r="G1739" t="str">
            <v>7,88</v>
          </cell>
          <cell r="H1739">
            <v>0</v>
          </cell>
          <cell r="I1739">
            <v>6.22</v>
          </cell>
          <cell r="J1739">
            <v>1.66</v>
          </cell>
          <cell r="K1739">
            <v>7.88</v>
          </cell>
          <cell r="L1739">
            <v>0</v>
          </cell>
          <cell r="M1739">
            <v>1.6607400000000001</v>
          </cell>
          <cell r="N1739">
            <v>7.8807399999999994</v>
          </cell>
        </row>
        <row r="1740">
          <cell r="B1740" t="str">
            <v>5 S 01 100 25</v>
          </cell>
          <cell r="C1740" t="str">
            <v>Esc. carga transp. mat 1a cat DMT 600 a 800m c/e</v>
          </cell>
          <cell r="D1740" t="str">
            <v>m3</v>
          </cell>
          <cell r="E1740" t="str">
            <v>6,69</v>
          </cell>
          <cell r="F1740" t="str">
            <v>1,79</v>
          </cell>
          <cell r="G1740" t="str">
            <v>8,48</v>
          </cell>
          <cell r="H1740">
            <v>0</v>
          </cell>
          <cell r="I1740">
            <v>6.69</v>
          </cell>
          <cell r="J1740">
            <v>1.79</v>
          </cell>
          <cell r="K1740">
            <v>8.48</v>
          </cell>
          <cell r="L1740">
            <v>0</v>
          </cell>
          <cell r="M1740">
            <v>1.7862300000000002</v>
          </cell>
          <cell r="N1740">
            <v>8.476230000000001</v>
          </cell>
        </row>
        <row r="1741">
          <cell r="B1741" t="str">
            <v>5 S 01 100 26</v>
          </cell>
          <cell r="C1741" t="str">
            <v>Esc. carga transp. mat 1a cat DMT 800 a 1000m c/e</v>
          </cell>
          <cell r="D1741" t="str">
            <v>m3</v>
          </cell>
          <cell r="E1741" t="str">
            <v>6,99</v>
          </cell>
          <cell r="F1741" t="str">
            <v>1,87</v>
          </cell>
          <cell r="G1741" t="str">
            <v>8,86</v>
          </cell>
          <cell r="H1741">
            <v>0</v>
          </cell>
          <cell r="I1741">
            <v>6.99</v>
          </cell>
          <cell r="J1741">
            <v>1.87</v>
          </cell>
          <cell r="K1741">
            <v>8.86</v>
          </cell>
          <cell r="L1741">
            <v>0</v>
          </cell>
          <cell r="M1741">
            <v>1.8663300000000003</v>
          </cell>
          <cell r="N1741">
            <v>8.8563299999999998</v>
          </cell>
        </row>
        <row r="1742">
          <cell r="B1742" t="str">
            <v>5 S 01 100 27</v>
          </cell>
          <cell r="C1742" t="str">
            <v>Esc. carga transp. mat 1a cat DMT 1000 a 1200m c/e</v>
          </cell>
          <cell r="D1742" t="str">
            <v>m3</v>
          </cell>
          <cell r="E1742" t="str">
            <v>7,53</v>
          </cell>
          <cell r="F1742" t="str">
            <v>2,01</v>
          </cell>
          <cell r="G1742" t="str">
            <v>9,55</v>
          </cell>
          <cell r="H1742">
            <v>0</v>
          </cell>
          <cell r="I1742">
            <v>7.53</v>
          </cell>
          <cell r="J1742">
            <v>2.0099999999999998</v>
          </cell>
          <cell r="K1742">
            <v>9.5500000000000007</v>
          </cell>
          <cell r="L1742">
            <v>0</v>
          </cell>
          <cell r="M1742">
            <v>2.01051</v>
          </cell>
          <cell r="N1742">
            <v>9.5405100000000012</v>
          </cell>
        </row>
        <row r="1743">
          <cell r="B1743" t="str">
            <v>5 S 01 100 28</v>
          </cell>
          <cell r="C1743" t="str">
            <v>Esc. carga transp. mat 1a cat DMT 1200 a 1400m c/e</v>
          </cell>
          <cell r="D1743" t="str">
            <v>m3</v>
          </cell>
          <cell r="E1743" t="str">
            <v>7,85</v>
          </cell>
          <cell r="F1743" t="str">
            <v>2,10</v>
          </cell>
          <cell r="G1743" t="str">
            <v>9,95</v>
          </cell>
          <cell r="H1743">
            <v>0</v>
          </cell>
          <cell r="I1743">
            <v>7.85</v>
          </cell>
          <cell r="J1743">
            <v>2.1</v>
          </cell>
          <cell r="K1743">
            <v>9.9499999999999993</v>
          </cell>
          <cell r="L1743">
            <v>0</v>
          </cell>
          <cell r="M1743">
            <v>2.0959500000000002</v>
          </cell>
          <cell r="N1743">
            <v>9.9459499999999998</v>
          </cell>
        </row>
        <row r="1744">
          <cell r="B1744" t="str">
            <v>5 S 01 100 29</v>
          </cell>
          <cell r="C1744" t="str">
            <v>Esc. carga transp. mat 1a cat DMT 1400 a 1600m c/e</v>
          </cell>
          <cell r="D1744" t="str">
            <v>m3</v>
          </cell>
          <cell r="E1744" t="str">
            <v>8,16</v>
          </cell>
          <cell r="F1744" t="str">
            <v>2,18</v>
          </cell>
          <cell r="G1744" t="str">
            <v>10,33</v>
          </cell>
          <cell r="H1744">
            <v>0</v>
          </cell>
          <cell r="I1744">
            <v>8.16</v>
          </cell>
          <cell r="J1744">
            <v>2.1800000000000002</v>
          </cell>
          <cell r="K1744">
            <v>10.33</v>
          </cell>
          <cell r="L1744">
            <v>0</v>
          </cell>
          <cell r="M1744">
            <v>2.1787200000000002</v>
          </cell>
          <cell r="N1744">
            <v>10.33872</v>
          </cell>
        </row>
        <row r="1745">
          <cell r="B1745" t="str">
            <v>5 S 01 100 30</v>
          </cell>
          <cell r="C1745" t="str">
            <v>Esc. carga transp .mat 1a cat DMT 1600 a 1800m c/e</v>
          </cell>
          <cell r="D1745" t="str">
            <v>m3</v>
          </cell>
          <cell r="E1745" t="str">
            <v>8,40</v>
          </cell>
          <cell r="F1745" t="str">
            <v>2,24</v>
          </cell>
          <cell r="G1745" t="str">
            <v>10,65</v>
          </cell>
          <cell r="H1745">
            <v>0</v>
          </cell>
          <cell r="I1745">
            <v>8.4</v>
          </cell>
          <cell r="J1745">
            <v>2.2400000000000002</v>
          </cell>
          <cell r="K1745">
            <v>10.65</v>
          </cell>
          <cell r="L1745">
            <v>0</v>
          </cell>
          <cell r="M1745">
            <v>2.2428000000000003</v>
          </cell>
          <cell r="N1745">
            <v>10.642800000000001</v>
          </cell>
        </row>
        <row r="1746">
          <cell r="B1746" t="str">
            <v>5 S 01 100 31</v>
          </cell>
          <cell r="C1746" t="str">
            <v>Esc. carga transp. mat 1a cat DMT 1800 a 2000m c/e</v>
          </cell>
          <cell r="D1746" t="str">
            <v>m3</v>
          </cell>
          <cell r="E1746" t="str">
            <v>8,77</v>
          </cell>
          <cell r="F1746" t="str">
            <v>2,34</v>
          </cell>
          <cell r="G1746" t="str">
            <v>11,12</v>
          </cell>
          <cell r="H1746">
            <v>0</v>
          </cell>
          <cell r="I1746">
            <v>8.77</v>
          </cell>
          <cell r="J1746">
            <v>2.34</v>
          </cell>
          <cell r="K1746">
            <v>11.12</v>
          </cell>
          <cell r="L1746">
            <v>0</v>
          </cell>
          <cell r="M1746">
            <v>2.3415900000000001</v>
          </cell>
          <cell r="N1746">
            <v>11.11159</v>
          </cell>
        </row>
        <row r="1747">
          <cell r="B1747" t="str">
            <v>5 S 01 100 32</v>
          </cell>
          <cell r="C1747" t="str">
            <v>Esc. carga transp. mat 1a cat DMT 2000 a 3000m c/e</v>
          </cell>
          <cell r="D1747" t="str">
            <v>m3</v>
          </cell>
          <cell r="E1747" t="str">
            <v>10,31</v>
          </cell>
          <cell r="F1747" t="str">
            <v>2,75</v>
          </cell>
          <cell r="G1747" t="str">
            <v>13,06</v>
          </cell>
          <cell r="H1747">
            <v>0</v>
          </cell>
          <cell r="I1747">
            <v>10.31</v>
          </cell>
          <cell r="J1747">
            <v>2.75</v>
          </cell>
          <cell r="K1747">
            <v>13.06</v>
          </cell>
          <cell r="L1747">
            <v>0</v>
          </cell>
          <cell r="M1747">
            <v>2.7527700000000004</v>
          </cell>
          <cell r="N1747">
            <v>13.06277</v>
          </cell>
        </row>
        <row r="1748">
          <cell r="B1748" t="str">
            <v>5 S 01 100 33</v>
          </cell>
          <cell r="C1748" t="str">
            <v>Esc. carga transp. mat 1a cat DMT 3000 a 5000m c/e</v>
          </cell>
          <cell r="D1748" t="str">
            <v>m3</v>
          </cell>
          <cell r="E1748" t="str">
            <v>13,57</v>
          </cell>
          <cell r="F1748" t="str">
            <v>3,62</v>
          </cell>
          <cell r="G1748" t="str">
            <v>17,19</v>
          </cell>
          <cell r="H1748">
            <v>0</v>
          </cell>
          <cell r="I1748">
            <v>13.57</v>
          </cell>
          <cell r="J1748">
            <v>3.62</v>
          </cell>
          <cell r="K1748">
            <v>17.190000000000001</v>
          </cell>
          <cell r="L1748">
            <v>0</v>
          </cell>
          <cell r="M1748">
            <v>3.6231900000000001</v>
          </cell>
          <cell r="N1748">
            <v>17.193190000000001</v>
          </cell>
        </row>
        <row r="1749">
          <cell r="B1749" t="str">
            <v>5 S 01 101 01</v>
          </cell>
          <cell r="C1749" t="str">
            <v>Esc. carga transp. mat 2a cat DMT 50m</v>
          </cell>
          <cell r="D1749" t="str">
            <v>m3</v>
          </cell>
          <cell r="E1749" t="str">
            <v>2,93</v>
          </cell>
          <cell r="F1749" t="str">
            <v>0,78</v>
          </cell>
          <cell r="G1749" t="str">
            <v>3,71</v>
          </cell>
          <cell r="H1749">
            <v>0</v>
          </cell>
          <cell r="I1749">
            <v>2.93</v>
          </cell>
          <cell r="J1749">
            <v>0.78</v>
          </cell>
          <cell r="K1749">
            <v>3.71</v>
          </cell>
          <cell r="L1749">
            <v>0</v>
          </cell>
          <cell r="M1749">
            <v>0.78231000000000006</v>
          </cell>
          <cell r="N1749">
            <v>3.7123100000000004</v>
          </cell>
        </row>
        <row r="1750">
          <cell r="B1750" t="str">
            <v>5 S 01 101 09</v>
          </cell>
          <cell r="C1750" t="str">
            <v>Esc. carga tr. mat 2a c. DMT 50 a 200m c/carreg</v>
          </cell>
          <cell r="D1750" t="str">
            <v>m3</v>
          </cell>
          <cell r="E1750" t="str">
            <v>10,01</v>
          </cell>
          <cell r="F1750" t="str">
            <v>2,67</v>
          </cell>
          <cell r="G1750" t="str">
            <v>12,68</v>
          </cell>
          <cell r="H1750">
            <v>0</v>
          </cell>
          <cell r="I1750">
            <v>10.01</v>
          </cell>
          <cell r="J1750">
            <v>2.67</v>
          </cell>
          <cell r="K1750">
            <v>12.68</v>
          </cell>
          <cell r="L1750">
            <v>0</v>
          </cell>
          <cell r="M1750">
            <v>2.6726700000000001</v>
          </cell>
          <cell r="N1750">
            <v>12.68267</v>
          </cell>
        </row>
        <row r="1751">
          <cell r="B1751" t="str">
            <v>5 S 01 101 10</v>
          </cell>
          <cell r="C1751" t="str">
            <v>Esc. carga tr. mat 2a c. DMT 200 a 400m c/carreg</v>
          </cell>
          <cell r="D1751" t="str">
            <v>m3</v>
          </cell>
          <cell r="E1751" t="str">
            <v>10,70</v>
          </cell>
          <cell r="F1751" t="str">
            <v>2,86</v>
          </cell>
          <cell r="G1751" t="str">
            <v>13,56</v>
          </cell>
          <cell r="H1751">
            <v>0</v>
          </cell>
          <cell r="I1751">
            <v>10.7</v>
          </cell>
          <cell r="J1751">
            <v>2.86</v>
          </cell>
          <cell r="K1751">
            <v>13.56</v>
          </cell>
          <cell r="L1751">
            <v>0</v>
          </cell>
          <cell r="M1751">
            <v>2.8569</v>
          </cell>
          <cell r="N1751">
            <v>13.556899999999999</v>
          </cell>
        </row>
        <row r="1752">
          <cell r="B1752" t="str">
            <v>5 S 01 101 11</v>
          </cell>
          <cell r="C1752" t="str">
            <v>Esc. carga tr. mat 2a c. DMT 400 a 600m c/carreg</v>
          </cell>
          <cell r="D1752" t="str">
            <v>m3</v>
          </cell>
          <cell r="E1752" t="str">
            <v>11,37</v>
          </cell>
          <cell r="F1752" t="str">
            <v>3,03</v>
          </cell>
          <cell r="G1752" t="str">
            <v>14,40</v>
          </cell>
          <cell r="H1752">
            <v>0</v>
          </cell>
          <cell r="I1752">
            <v>11.37</v>
          </cell>
          <cell r="J1752">
            <v>3.03</v>
          </cell>
          <cell r="K1752">
            <v>14.4</v>
          </cell>
          <cell r="L1752">
            <v>0</v>
          </cell>
          <cell r="M1752">
            <v>3.03579</v>
          </cell>
          <cell r="N1752">
            <v>14.40579</v>
          </cell>
        </row>
        <row r="1753">
          <cell r="B1753" t="str">
            <v>5 S 01 101 12</v>
          </cell>
          <cell r="C1753" t="str">
            <v>Esc. carga tr. mat 2a c. DMT 600 a 800m c/carreg</v>
          </cell>
          <cell r="D1753" t="str">
            <v>m3</v>
          </cell>
          <cell r="E1753" t="str">
            <v>11,88</v>
          </cell>
          <cell r="F1753" t="str">
            <v>3,17</v>
          </cell>
          <cell r="G1753" t="str">
            <v>15,05</v>
          </cell>
          <cell r="H1753">
            <v>0</v>
          </cell>
          <cell r="I1753">
            <v>11.88</v>
          </cell>
          <cell r="J1753">
            <v>3.17</v>
          </cell>
          <cell r="K1753">
            <v>15.05</v>
          </cell>
          <cell r="L1753">
            <v>0</v>
          </cell>
          <cell r="M1753">
            <v>3.1719600000000003</v>
          </cell>
          <cell r="N1753">
            <v>15.051960000000001</v>
          </cell>
        </row>
        <row r="1754">
          <cell r="B1754" t="str">
            <v>5 S 01 101 13</v>
          </cell>
          <cell r="C1754" t="str">
            <v>Esc. carga tr. mat 2a c. DMT 800 a 1000m c/carreg</v>
          </cell>
          <cell r="D1754" t="str">
            <v>m3</v>
          </cell>
          <cell r="E1754" t="str">
            <v>12,23</v>
          </cell>
          <cell r="F1754" t="str">
            <v>3,27</v>
          </cell>
          <cell r="G1754" t="str">
            <v>15,50</v>
          </cell>
          <cell r="H1754">
            <v>0</v>
          </cell>
          <cell r="I1754">
            <v>12.23</v>
          </cell>
          <cell r="J1754">
            <v>3.27</v>
          </cell>
          <cell r="K1754">
            <v>15.5</v>
          </cell>
          <cell r="L1754">
            <v>0</v>
          </cell>
          <cell r="M1754">
            <v>3.2654100000000001</v>
          </cell>
          <cell r="N1754">
            <v>15.49541</v>
          </cell>
        </row>
        <row r="1755">
          <cell r="B1755" t="str">
            <v>5 S 01 101 14</v>
          </cell>
          <cell r="C1755" t="str">
            <v>Esc. carga tr. mat 2a c. DMT 1000 a 1200m c/carreg</v>
          </cell>
          <cell r="D1755" t="str">
            <v>m3</v>
          </cell>
          <cell r="E1755" t="str">
            <v>12,77</v>
          </cell>
          <cell r="F1755" t="str">
            <v>3,41</v>
          </cell>
          <cell r="G1755" t="str">
            <v>16,18</v>
          </cell>
          <cell r="H1755">
            <v>0</v>
          </cell>
          <cell r="I1755">
            <v>12.77</v>
          </cell>
          <cell r="J1755">
            <v>3.41</v>
          </cell>
          <cell r="K1755">
            <v>16.18</v>
          </cell>
          <cell r="L1755">
            <v>0</v>
          </cell>
          <cell r="M1755">
            <v>3.4095900000000001</v>
          </cell>
          <cell r="N1755">
            <v>16.179590000000001</v>
          </cell>
        </row>
        <row r="1756">
          <cell r="B1756" t="str">
            <v>5 S 01 101 15</v>
          </cell>
          <cell r="C1756" t="str">
            <v>Esc. carga tr. mat 2a c. DMT 1200 a 1400m c/carreg</v>
          </cell>
          <cell r="D1756" t="str">
            <v>m3</v>
          </cell>
          <cell r="E1756" t="str">
            <v>13,15</v>
          </cell>
          <cell r="F1756" t="str">
            <v>3,51</v>
          </cell>
          <cell r="G1756" t="str">
            <v>16,66</v>
          </cell>
          <cell r="H1756">
            <v>0</v>
          </cell>
          <cell r="I1756">
            <v>13.15</v>
          </cell>
          <cell r="J1756">
            <v>3.51</v>
          </cell>
          <cell r="K1756">
            <v>16.66</v>
          </cell>
          <cell r="L1756">
            <v>0</v>
          </cell>
          <cell r="M1756">
            <v>3.5110500000000004</v>
          </cell>
          <cell r="N1756">
            <v>16.661049999999999</v>
          </cell>
        </row>
        <row r="1757">
          <cell r="B1757" t="str">
            <v>5 S 01 101 16</v>
          </cell>
          <cell r="C1757" t="str">
            <v>Esc. carga tr. mat 2a c. DMT 1400 a 1600m c/carreg</v>
          </cell>
          <cell r="D1757" t="str">
            <v>m3</v>
          </cell>
          <cell r="E1757" t="str">
            <v>13,57</v>
          </cell>
          <cell r="F1757" t="str">
            <v>3,62</v>
          </cell>
          <cell r="G1757" t="str">
            <v>17,20</v>
          </cell>
          <cell r="H1757">
            <v>0</v>
          </cell>
          <cell r="I1757">
            <v>13.57</v>
          </cell>
          <cell r="J1757">
            <v>3.62</v>
          </cell>
          <cell r="K1757">
            <v>17.2</v>
          </cell>
          <cell r="L1757">
            <v>0</v>
          </cell>
          <cell r="M1757">
            <v>3.6231900000000001</v>
          </cell>
          <cell r="N1757">
            <v>17.193190000000001</v>
          </cell>
        </row>
        <row r="1758">
          <cell r="B1758" t="str">
            <v>5 S 01 101 17</v>
          </cell>
          <cell r="C1758" t="str">
            <v>Esc. carga tr. mat 2a c. DMT 1600 a 1800m c/carreg</v>
          </cell>
          <cell r="D1758" t="str">
            <v>m3</v>
          </cell>
          <cell r="E1758" t="str">
            <v>13,80</v>
          </cell>
          <cell r="F1758" t="str">
            <v>3,68</v>
          </cell>
          <cell r="G1758" t="str">
            <v>17,48</v>
          </cell>
          <cell r="H1758">
            <v>0</v>
          </cell>
          <cell r="I1758">
            <v>13.8</v>
          </cell>
          <cell r="J1758">
            <v>3.68</v>
          </cell>
          <cell r="K1758">
            <v>17.48</v>
          </cell>
          <cell r="L1758">
            <v>0</v>
          </cell>
          <cell r="M1758">
            <v>3.6846000000000005</v>
          </cell>
          <cell r="N1758">
            <v>17.4846</v>
          </cell>
        </row>
        <row r="1759">
          <cell r="B1759" t="str">
            <v>5 S 01 101 18</v>
          </cell>
          <cell r="C1759" t="str">
            <v>Esc. carga tr. mat 2a c. DMT 1800 a 2000m c/carreg</v>
          </cell>
          <cell r="D1759" t="str">
            <v>m3</v>
          </cell>
          <cell r="E1759" t="str">
            <v>14,47</v>
          </cell>
          <cell r="F1759" t="str">
            <v>3,86</v>
          </cell>
          <cell r="G1759" t="str">
            <v>18,34</v>
          </cell>
          <cell r="H1759">
            <v>0</v>
          </cell>
          <cell r="I1759">
            <v>14.47</v>
          </cell>
          <cell r="J1759">
            <v>3.86</v>
          </cell>
          <cell r="K1759">
            <v>18.34</v>
          </cell>
          <cell r="L1759">
            <v>0</v>
          </cell>
          <cell r="M1759">
            <v>3.8634900000000005</v>
          </cell>
          <cell r="N1759">
            <v>18.333490000000001</v>
          </cell>
        </row>
        <row r="1760">
          <cell r="B1760" t="str">
            <v>5 S 01 101 19</v>
          </cell>
          <cell r="C1760" t="str">
            <v>Esc. carga tr. mat 2a c. DMT 2000 a 3000m c/carreg</v>
          </cell>
          <cell r="D1760" t="str">
            <v>m3</v>
          </cell>
          <cell r="E1760" t="str">
            <v>15,96</v>
          </cell>
          <cell r="F1760" t="str">
            <v>4,26</v>
          </cell>
          <cell r="G1760" t="str">
            <v>20,22</v>
          </cell>
          <cell r="H1760">
            <v>0</v>
          </cell>
          <cell r="I1760">
            <v>15.96</v>
          </cell>
          <cell r="J1760">
            <v>4.26</v>
          </cell>
          <cell r="K1760">
            <v>20.22</v>
          </cell>
          <cell r="L1760">
            <v>0</v>
          </cell>
          <cell r="M1760">
            <v>4.2613200000000004</v>
          </cell>
          <cell r="N1760">
            <v>20.221320000000002</v>
          </cell>
        </row>
        <row r="1761">
          <cell r="B1761" t="str">
            <v>5 S 01 101 20</v>
          </cell>
          <cell r="C1761" t="str">
            <v>Esc. carga tr. mat 2a c. DMT 3000 a 5000m c/carreg</v>
          </cell>
          <cell r="D1761" t="str">
            <v>m3</v>
          </cell>
          <cell r="E1761" t="str">
            <v>19,92</v>
          </cell>
          <cell r="F1761" t="str">
            <v>5,32</v>
          </cell>
          <cell r="G1761" t="str">
            <v>25,24</v>
          </cell>
          <cell r="H1761">
            <v>0</v>
          </cell>
          <cell r="I1761">
            <v>19.920000000000002</v>
          </cell>
          <cell r="J1761">
            <v>5.32</v>
          </cell>
          <cell r="K1761">
            <v>25.24</v>
          </cell>
          <cell r="L1761">
            <v>0</v>
          </cell>
          <cell r="M1761">
            <v>5.3186400000000011</v>
          </cell>
          <cell r="N1761">
            <v>25.238640000000004</v>
          </cell>
        </row>
        <row r="1762">
          <cell r="B1762" t="str">
            <v>5 S 01 101 22</v>
          </cell>
          <cell r="C1762" t="str">
            <v>Esc. carga transp. mat 2a cat DMT 50 a 200m c/e</v>
          </cell>
          <cell r="D1762" t="str">
            <v>m3</v>
          </cell>
          <cell r="E1762" t="str">
            <v>7,44</v>
          </cell>
          <cell r="F1762" t="str">
            <v>1,99</v>
          </cell>
          <cell r="G1762" t="str">
            <v>9,43</v>
          </cell>
          <cell r="H1762">
            <v>0</v>
          </cell>
          <cell r="I1762">
            <v>7.44</v>
          </cell>
          <cell r="J1762">
            <v>1.99</v>
          </cell>
          <cell r="K1762">
            <v>9.43</v>
          </cell>
          <cell r="L1762">
            <v>0</v>
          </cell>
          <cell r="M1762">
            <v>1.9864800000000002</v>
          </cell>
          <cell r="N1762">
            <v>9.4264800000000015</v>
          </cell>
        </row>
        <row r="1763">
          <cell r="B1763" t="str">
            <v>5 S 01 101 23</v>
          </cell>
          <cell r="C1763" t="str">
            <v>Esc. carga transp. mat 2a cat DMT 200 a 400m c/e</v>
          </cell>
          <cell r="D1763" t="str">
            <v>m3</v>
          </cell>
          <cell r="E1763" t="str">
            <v>7,97</v>
          </cell>
          <cell r="F1763" t="str">
            <v>2,13</v>
          </cell>
          <cell r="G1763" t="str">
            <v>10,10</v>
          </cell>
          <cell r="H1763">
            <v>0</v>
          </cell>
          <cell r="I1763">
            <v>7.97</v>
          </cell>
          <cell r="J1763">
            <v>2.13</v>
          </cell>
          <cell r="K1763">
            <v>10.1</v>
          </cell>
          <cell r="L1763">
            <v>0</v>
          </cell>
          <cell r="M1763">
            <v>2.12799</v>
          </cell>
          <cell r="N1763">
            <v>10.097989999999999</v>
          </cell>
        </row>
        <row r="1764">
          <cell r="B1764" t="str">
            <v>5 S 01 101 24</v>
          </cell>
          <cell r="C1764" t="str">
            <v>Esc. carga transp. mat 2a cat DMT 400 a 600m c/e</v>
          </cell>
          <cell r="D1764" t="str">
            <v>m3</v>
          </cell>
          <cell r="E1764" t="str">
            <v>8,47</v>
          </cell>
          <cell r="F1764" t="str">
            <v>2,26</v>
          </cell>
          <cell r="G1764" t="str">
            <v>10,73</v>
          </cell>
          <cell r="H1764">
            <v>0</v>
          </cell>
          <cell r="I1764">
            <v>8.4700000000000006</v>
          </cell>
          <cell r="J1764">
            <v>2.2599999999999998</v>
          </cell>
          <cell r="K1764">
            <v>10.73</v>
          </cell>
          <cell r="L1764">
            <v>0</v>
          </cell>
          <cell r="M1764">
            <v>2.2614900000000002</v>
          </cell>
          <cell r="N1764">
            <v>10.731490000000001</v>
          </cell>
        </row>
        <row r="1765">
          <cell r="B1765" t="str">
            <v>5 S 01 101 25</v>
          </cell>
          <cell r="C1765" t="str">
            <v>Esc. carga transp. mat 2a cat DMT 600 a 800m c/e</v>
          </cell>
          <cell r="D1765" t="str">
            <v>m3</v>
          </cell>
          <cell r="E1765" t="str">
            <v>8,87</v>
          </cell>
          <cell r="F1765" t="str">
            <v>2,37</v>
          </cell>
          <cell r="G1765" t="str">
            <v>11,24</v>
          </cell>
          <cell r="H1765">
            <v>0</v>
          </cell>
          <cell r="I1765">
            <v>8.8699999999999992</v>
          </cell>
          <cell r="J1765">
            <v>2.37</v>
          </cell>
          <cell r="K1765">
            <v>11.24</v>
          </cell>
          <cell r="L1765">
            <v>0</v>
          </cell>
          <cell r="M1765">
            <v>2.36829</v>
          </cell>
          <cell r="N1765">
            <v>11.238289999999999</v>
          </cell>
        </row>
        <row r="1766">
          <cell r="B1766" t="str">
            <v>5 S 01 101 26</v>
          </cell>
          <cell r="C1766" t="str">
            <v>Esc. carga transp. mat 2a cat DMT 800 a 1000m c/e</v>
          </cell>
          <cell r="D1766" t="str">
            <v>m3</v>
          </cell>
          <cell r="E1766" t="str">
            <v>9,67</v>
          </cell>
          <cell r="F1766" t="str">
            <v>2,58</v>
          </cell>
          <cell r="G1766" t="str">
            <v>12,25</v>
          </cell>
          <cell r="H1766">
            <v>0</v>
          </cell>
          <cell r="I1766">
            <v>9.67</v>
          </cell>
          <cell r="J1766">
            <v>2.58</v>
          </cell>
          <cell r="K1766">
            <v>12.25</v>
          </cell>
          <cell r="L1766">
            <v>0</v>
          </cell>
          <cell r="M1766">
            <v>2.58189</v>
          </cell>
          <cell r="N1766">
            <v>12.25189</v>
          </cell>
        </row>
        <row r="1767">
          <cell r="B1767" t="str">
            <v>5 S 01 101 27</v>
          </cell>
          <cell r="C1767" t="str">
            <v>Esc. carga transp. mat 2a cat DMT 1000 a 1200m c/e</v>
          </cell>
          <cell r="D1767" t="str">
            <v>m3</v>
          </cell>
          <cell r="E1767" t="str">
            <v>10,05</v>
          </cell>
          <cell r="F1767" t="str">
            <v>2,68</v>
          </cell>
          <cell r="G1767" t="str">
            <v>12,73</v>
          </cell>
          <cell r="H1767">
            <v>0</v>
          </cell>
          <cell r="I1767">
            <v>10.050000000000001</v>
          </cell>
          <cell r="J1767">
            <v>2.68</v>
          </cell>
          <cell r="K1767">
            <v>12.73</v>
          </cell>
          <cell r="L1767">
            <v>0</v>
          </cell>
          <cell r="M1767">
            <v>2.6833500000000003</v>
          </cell>
          <cell r="N1767">
            <v>12.733350000000002</v>
          </cell>
        </row>
        <row r="1768">
          <cell r="B1768" t="str">
            <v>5 S 01 101 28</v>
          </cell>
          <cell r="C1768" t="str">
            <v>Esc. carga transp. mat 2a cat DMT 1200 a 1400m c/e</v>
          </cell>
          <cell r="D1768" t="str">
            <v>m3</v>
          </cell>
          <cell r="E1768" t="str">
            <v>10,51</v>
          </cell>
          <cell r="F1768" t="str">
            <v>2,81</v>
          </cell>
          <cell r="G1768" t="str">
            <v>13,32</v>
          </cell>
          <cell r="H1768">
            <v>0</v>
          </cell>
          <cell r="I1768">
            <v>10.51</v>
          </cell>
          <cell r="J1768">
            <v>2.81</v>
          </cell>
          <cell r="K1768">
            <v>13.32</v>
          </cell>
          <cell r="L1768">
            <v>0</v>
          </cell>
          <cell r="M1768">
            <v>2.8061700000000003</v>
          </cell>
          <cell r="N1768">
            <v>13.31617</v>
          </cell>
        </row>
        <row r="1769">
          <cell r="B1769" t="str">
            <v>5 S 01 101 29</v>
          </cell>
          <cell r="C1769" t="str">
            <v>Esc. carga transp. mat 2a cat DMT 1400 a 1600m c/e</v>
          </cell>
          <cell r="D1769" t="str">
            <v>m3</v>
          </cell>
          <cell r="E1769" t="str">
            <v>10,76</v>
          </cell>
          <cell r="F1769" t="str">
            <v>2,87</v>
          </cell>
          <cell r="G1769" t="str">
            <v>13,63</v>
          </cell>
          <cell r="H1769">
            <v>0</v>
          </cell>
          <cell r="I1769">
            <v>10.76</v>
          </cell>
          <cell r="J1769">
            <v>2.87</v>
          </cell>
          <cell r="K1769">
            <v>13.63</v>
          </cell>
          <cell r="L1769">
            <v>0</v>
          </cell>
          <cell r="M1769">
            <v>2.8729200000000001</v>
          </cell>
          <cell r="N1769">
            <v>13.63292</v>
          </cell>
        </row>
        <row r="1770">
          <cell r="B1770" t="str">
            <v>5 S 01 101 30</v>
          </cell>
          <cell r="C1770" t="str">
            <v>Esc. carga transp. mat 2a cat DMT 1600 a 1800m c/e</v>
          </cell>
          <cell r="D1770" t="str">
            <v>m3</v>
          </cell>
          <cell r="E1770" t="str">
            <v>10,93</v>
          </cell>
          <cell r="F1770" t="str">
            <v>2,92</v>
          </cell>
          <cell r="G1770" t="str">
            <v>13,85</v>
          </cell>
          <cell r="H1770">
            <v>0</v>
          </cell>
          <cell r="I1770">
            <v>10.93</v>
          </cell>
          <cell r="J1770">
            <v>2.92</v>
          </cell>
          <cell r="K1770">
            <v>13.85</v>
          </cell>
          <cell r="L1770">
            <v>0</v>
          </cell>
          <cell r="M1770">
            <v>2.91831</v>
          </cell>
          <cell r="N1770">
            <v>13.84831</v>
          </cell>
        </row>
        <row r="1771">
          <cell r="B1771" t="str">
            <v>5 S 01 101 31</v>
          </cell>
          <cell r="C1771" t="str">
            <v>Esc. carga transp. mat 2a cat DMT 1800 a 2000m c/e</v>
          </cell>
          <cell r="D1771" t="str">
            <v>m3</v>
          </cell>
          <cell r="E1771" t="str">
            <v>11,79</v>
          </cell>
          <cell r="F1771" t="str">
            <v>3,15</v>
          </cell>
          <cell r="G1771" t="str">
            <v>14,94</v>
          </cell>
          <cell r="H1771">
            <v>0</v>
          </cell>
          <cell r="I1771">
            <v>11.79</v>
          </cell>
          <cell r="J1771">
            <v>3.15</v>
          </cell>
          <cell r="K1771">
            <v>14.94</v>
          </cell>
          <cell r="L1771">
            <v>0</v>
          </cell>
          <cell r="M1771">
            <v>3.1479300000000001</v>
          </cell>
          <cell r="N1771">
            <v>14.93793</v>
          </cell>
        </row>
        <row r="1772">
          <cell r="B1772" t="str">
            <v>5 S 01 101 32</v>
          </cell>
          <cell r="C1772" t="str">
            <v>Esc. carga transp. mat 2a cat DMT 2000 a 3000m c/e</v>
          </cell>
          <cell r="D1772" t="str">
            <v>m3</v>
          </cell>
          <cell r="E1772" t="str">
            <v>13,34</v>
          </cell>
          <cell r="F1772" t="str">
            <v>3,56</v>
          </cell>
          <cell r="G1772" t="str">
            <v>16,90</v>
          </cell>
          <cell r="H1772">
            <v>0</v>
          </cell>
          <cell r="I1772">
            <v>13.34</v>
          </cell>
          <cell r="J1772">
            <v>3.56</v>
          </cell>
          <cell r="K1772">
            <v>16.899999999999999</v>
          </cell>
          <cell r="L1772">
            <v>0</v>
          </cell>
          <cell r="M1772">
            <v>3.5617800000000002</v>
          </cell>
          <cell r="N1772">
            <v>16.901779999999999</v>
          </cell>
        </row>
        <row r="1773">
          <cell r="B1773" t="str">
            <v>5 S 01 101 33</v>
          </cell>
          <cell r="C1773" t="str">
            <v>Esc. carga transp. mat 2a cat DMT 3000 a 5000m c/e</v>
          </cell>
          <cell r="D1773" t="str">
            <v>m3</v>
          </cell>
          <cell r="E1773" t="str">
            <v>16,94</v>
          </cell>
          <cell r="F1773" t="str">
            <v>4,52</v>
          </cell>
          <cell r="G1773" t="str">
            <v>21,46</v>
          </cell>
          <cell r="H1773">
            <v>0</v>
          </cell>
          <cell r="I1773">
            <v>16.940000000000001</v>
          </cell>
          <cell r="J1773">
            <v>4.5199999999999996</v>
          </cell>
          <cell r="K1773">
            <v>21.46</v>
          </cell>
          <cell r="L1773">
            <v>0</v>
          </cell>
          <cell r="M1773">
            <v>4.5229800000000004</v>
          </cell>
          <cell r="N1773">
            <v>21.462980000000002</v>
          </cell>
        </row>
        <row r="1774">
          <cell r="B1774" t="str">
            <v>5 S 01 102 01</v>
          </cell>
          <cell r="C1774" t="str">
            <v>Esc. carga transp. mat 3a cat DMT até 50m</v>
          </cell>
          <cell r="D1774" t="str">
            <v>m3</v>
          </cell>
          <cell r="E1774" t="str">
            <v>18,29</v>
          </cell>
          <cell r="F1774" t="str">
            <v>4,88</v>
          </cell>
          <cell r="G1774" t="str">
            <v>23,17</v>
          </cell>
          <cell r="H1774">
            <v>0</v>
          </cell>
          <cell r="I1774">
            <v>18.29</v>
          </cell>
          <cell r="J1774">
            <v>4.88</v>
          </cell>
          <cell r="K1774">
            <v>23.17</v>
          </cell>
          <cell r="L1774">
            <v>0</v>
          </cell>
          <cell r="M1774">
            <v>4.8834299999999997</v>
          </cell>
          <cell r="N1774">
            <v>23.17343</v>
          </cell>
        </row>
        <row r="1775">
          <cell r="B1775" t="str">
            <v>5 S 01 102 02</v>
          </cell>
          <cell r="C1775" t="str">
            <v>Esc. carga transp. mat 3a cat DMT 50 a 200m</v>
          </cell>
          <cell r="D1775" t="str">
            <v>m3</v>
          </cell>
          <cell r="E1775" t="str">
            <v>23,70</v>
          </cell>
          <cell r="F1775" t="str">
            <v>6,33</v>
          </cell>
          <cell r="G1775" t="str">
            <v>30,03</v>
          </cell>
          <cell r="H1775">
            <v>0</v>
          </cell>
          <cell r="I1775">
            <v>23.7</v>
          </cell>
          <cell r="J1775">
            <v>6.33</v>
          </cell>
          <cell r="K1775">
            <v>30.03</v>
          </cell>
          <cell r="L1775">
            <v>0</v>
          </cell>
          <cell r="M1775">
            <v>6.3279000000000005</v>
          </cell>
          <cell r="N1775">
            <v>30.027899999999999</v>
          </cell>
        </row>
        <row r="1776">
          <cell r="B1776" t="str">
            <v>5 S 01 102 03</v>
          </cell>
          <cell r="C1776" t="str">
            <v>Esc. carga transp. mat 3a cat DMT 200 a 400m</v>
          </cell>
          <cell r="D1776" t="str">
            <v>m3</v>
          </cell>
          <cell r="E1776" t="str">
            <v>25,76</v>
          </cell>
          <cell r="F1776" t="str">
            <v>6,88</v>
          </cell>
          <cell r="G1776" t="str">
            <v>32,63</v>
          </cell>
          <cell r="H1776">
            <v>0</v>
          </cell>
          <cell r="I1776">
            <v>25.76</v>
          </cell>
          <cell r="J1776">
            <v>6.88</v>
          </cell>
          <cell r="K1776">
            <v>32.630000000000003</v>
          </cell>
          <cell r="L1776">
            <v>0</v>
          </cell>
          <cell r="M1776">
            <v>6.8779200000000005</v>
          </cell>
          <cell r="N1776">
            <v>32.637920000000001</v>
          </cell>
        </row>
        <row r="1777">
          <cell r="B1777" t="str">
            <v>5 S 01 102 04</v>
          </cell>
          <cell r="C1777" t="str">
            <v>Esc. carga transp. mat 3a cat DMT 400 a 600m</v>
          </cell>
          <cell r="D1777" t="str">
            <v>m3</v>
          </cell>
          <cell r="E1777" t="str">
            <v>26,14</v>
          </cell>
          <cell r="F1777" t="str">
            <v>6,98</v>
          </cell>
          <cell r="G1777" t="str">
            <v>33,12</v>
          </cell>
          <cell r="H1777">
            <v>0</v>
          </cell>
          <cell r="I1777">
            <v>26.14</v>
          </cell>
          <cell r="J1777">
            <v>6.98</v>
          </cell>
          <cell r="K1777">
            <v>33.119999999999997</v>
          </cell>
          <cell r="L1777">
            <v>0</v>
          </cell>
          <cell r="M1777">
            <v>6.9793800000000008</v>
          </cell>
          <cell r="N1777">
            <v>33.11938</v>
          </cell>
        </row>
        <row r="1778">
          <cell r="B1778" t="str">
            <v>5 S 01 102 05</v>
          </cell>
          <cell r="C1778" t="str">
            <v>Esc. carga transp. mat 3a cat DMT 600 a 800m</v>
          </cell>
          <cell r="D1778" t="str">
            <v>m3</v>
          </cell>
          <cell r="E1778" t="str">
            <v>27,30</v>
          </cell>
          <cell r="F1778" t="str">
            <v>7,29</v>
          </cell>
          <cell r="G1778" t="str">
            <v>34,59</v>
          </cell>
          <cell r="H1778">
            <v>0</v>
          </cell>
          <cell r="I1778">
            <v>27.3</v>
          </cell>
          <cell r="J1778">
            <v>7.29</v>
          </cell>
          <cell r="K1778">
            <v>34.590000000000003</v>
          </cell>
          <cell r="L1778">
            <v>0</v>
          </cell>
          <cell r="M1778">
            <v>7.2891000000000004</v>
          </cell>
          <cell r="N1778">
            <v>34.589100000000002</v>
          </cell>
        </row>
        <row r="1779">
          <cell r="B1779" t="str">
            <v>5 S 01 102 06</v>
          </cell>
          <cell r="C1779" t="str">
            <v>Esc. carga transp. mat 3a cat DMT 800 a 1000m</v>
          </cell>
          <cell r="D1779" t="str">
            <v>m3</v>
          </cell>
          <cell r="E1779" t="str">
            <v>27,82</v>
          </cell>
          <cell r="F1779" t="str">
            <v>7,43</v>
          </cell>
          <cell r="G1779" t="str">
            <v>35,24</v>
          </cell>
          <cell r="H1779">
            <v>0</v>
          </cell>
          <cell r="I1779">
            <v>27.82</v>
          </cell>
          <cell r="J1779">
            <v>7.43</v>
          </cell>
          <cell r="K1779">
            <v>35.24</v>
          </cell>
          <cell r="L1779">
            <v>0</v>
          </cell>
          <cell r="M1779">
            <v>7.4279400000000004</v>
          </cell>
          <cell r="N1779">
            <v>35.24794</v>
          </cell>
        </row>
        <row r="1780">
          <cell r="B1780" t="str">
            <v>5 S 01 102 07</v>
          </cell>
          <cell r="C1780" t="str">
            <v>Esc. carga transp. mat 3a cat DMT 1000 a 1200m</v>
          </cell>
          <cell r="D1780" t="str">
            <v>m3</v>
          </cell>
          <cell r="E1780" t="str">
            <v>28,85</v>
          </cell>
          <cell r="F1780" t="str">
            <v>7,70</v>
          </cell>
          <cell r="G1780" t="str">
            <v>36,55</v>
          </cell>
          <cell r="H1780">
            <v>0</v>
          </cell>
          <cell r="I1780">
            <v>28.85</v>
          </cell>
          <cell r="J1780">
            <v>7.7</v>
          </cell>
          <cell r="K1780">
            <v>36.549999999999997</v>
          </cell>
          <cell r="L1780">
            <v>0</v>
          </cell>
          <cell r="M1780">
            <v>7.7029500000000004</v>
          </cell>
          <cell r="N1780">
            <v>36.552950000000003</v>
          </cell>
        </row>
        <row r="1781">
          <cell r="B1781" t="str">
            <v>5 S 01 510 00</v>
          </cell>
          <cell r="C1781" t="str">
            <v>Compactação de aterros a 95% proctor normal</v>
          </cell>
          <cell r="D1781" t="str">
            <v>m3</v>
          </cell>
          <cell r="E1781" t="str">
            <v>2,55</v>
          </cell>
          <cell r="F1781" t="str">
            <v>0,68</v>
          </cell>
          <cell r="G1781" t="str">
            <v>3,23</v>
          </cell>
          <cell r="H1781">
            <v>0</v>
          </cell>
          <cell r="I1781">
            <v>2.5499999999999998</v>
          </cell>
          <cell r="J1781">
            <v>0.68</v>
          </cell>
          <cell r="K1781">
            <v>3.23</v>
          </cell>
          <cell r="L1781">
            <v>0</v>
          </cell>
          <cell r="M1781">
            <v>0.68084999999999996</v>
          </cell>
          <cell r="N1781">
            <v>3.2308499999999998</v>
          </cell>
        </row>
        <row r="1782">
          <cell r="B1782" t="str">
            <v>5 S 01 511 00</v>
          </cell>
          <cell r="C1782" t="str">
            <v>Compactação de aterros a 100% proctor normal</v>
          </cell>
          <cell r="D1782" t="str">
            <v>m3</v>
          </cell>
          <cell r="E1782" t="str">
            <v>3,04</v>
          </cell>
          <cell r="F1782" t="str">
            <v>0,81</v>
          </cell>
          <cell r="G1782" t="str">
            <v>3,85</v>
          </cell>
          <cell r="H1782">
            <v>0</v>
          </cell>
          <cell r="I1782">
            <v>3.04</v>
          </cell>
          <cell r="J1782">
            <v>0.81</v>
          </cell>
          <cell r="K1782">
            <v>3.85</v>
          </cell>
          <cell r="L1782">
            <v>0</v>
          </cell>
          <cell r="M1782">
            <v>0.81168000000000007</v>
          </cell>
          <cell r="N1782">
            <v>3.85168</v>
          </cell>
        </row>
        <row r="1783">
          <cell r="B1783" t="str">
            <v>5 S 01 513 01</v>
          </cell>
          <cell r="C1783" t="str">
            <v>Compactação de material de "bota-fora"</v>
          </cell>
          <cell r="D1783" t="str">
            <v>m3</v>
          </cell>
          <cell r="E1783" t="str">
            <v>1,97</v>
          </cell>
          <cell r="F1783" t="str">
            <v>0,53</v>
          </cell>
          <cell r="G1783" t="str">
            <v>2,49</v>
          </cell>
          <cell r="H1783">
            <v>0</v>
          </cell>
          <cell r="I1783">
            <v>1.97</v>
          </cell>
          <cell r="J1783">
            <v>0.53</v>
          </cell>
          <cell r="K1783">
            <v>2.4900000000000002</v>
          </cell>
          <cell r="L1783">
            <v>0</v>
          </cell>
          <cell r="M1783">
            <v>0.52599000000000007</v>
          </cell>
          <cell r="N1783">
            <v>2.4959899999999999</v>
          </cell>
        </row>
        <row r="1784">
          <cell r="B1784" t="str">
            <v>5 S 02 100 00</v>
          </cell>
          <cell r="C1784" t="str">
            <v>Reforço do subleito</v>
          </cell>
          <cell r="D1784" t="str">
            <v>m3</v>
          </cell>
          <cell r="E1784" t="str">
            <v>10,40</v>
          </cell>
          <cell r="F1784" t="str">
            <v>2,78</v>
          </cell>
          <cell r="G1784" t="str">
            <v>13,17</v>
          </cell>
          <cell r="H1784">
            <v>0</v>
          </cell>
          <cell r="I1784">
            <v>10.4</v>
          </cell>
          <cell r="J1784">
            <v>2.78</v>
          </cell>
          <cell r="K1784">
            <v>13.17</v>
          </cell>
          <cell r="L1784">
            <v>0</v>
          </cell>
          <cell r="M1784">
            <v>2.7768000000000002</v>
          </cell>
          <cell r="N1784">
            <v>13.1768</v>
          </cell>
        </row>
        <row r="1785">
          <cell r="B1785" t="str">
            <v>5 S 02 110 00</v>
          </cell>
          <cell r="C1785" t="str">
            <v>Regularização do subleito</v>
          </cell>
          <cell r="D1785" t="str">
            <v>m2</v>
          </cell>
          <cell r="E1785" t="str">
            <v>0,80</v>
          </cell>
          <cell r="F1785" t="str">
            <v>0,21</v>
          </cell>
          <cell r="G1785" t="str">
            <v>1,01</v>
          </cell>
          <cell r="H1785">
            <v>0</v>
          </cell>
          <cell r="I1785">
            <v>0.8</v>
          </cell>
          <cell r="J1785">
            <v>0.21</v>
          </cell>
          <cell r="K1785">
            <v>1.01</v>
          </cell>
          <cell r="L1785">
            <v>0</v>
          </cell>
          <cell r="M1785">
            <v>0.21360000000000001</v>
          </cell>
          <cell r="N1785">
            <v>1.0136000000000001</v>
          </cell>
        </row>
        <row r="1786">
          <cell r="B1786" t="str">
            <v>5 S 02 110 01</v>
          </cell>
          <cell r="C1786" t="str">
            <v>Regul. subleito c/ fresa. corte contr. aut. greide</v>
          </cell>
          <cell r="D1786" t="str">
            <v>m2</v>
          </cell>
          <cell r="E1786" t="str">
            <v>1,06</v>
          </cell>
          <cell r="F1786" t="str">
            <v>0,28</v>
          </cell>
          <cell r="G1786" t="str">
            <v>1,35</v>
          </cell>
          <cell r="H1786">
            <v>0</v>
          </cell>
          <cell r="I1786">
            <v>1.06</v>
          </cell>
          <cell r="J1786">
            <v>0.28000000000000003</v>
          </cell>
          <cell r="K1786">
            <v>1.35</v>
          </cell>
          <cell r="L1786">
            <v>0</v>
          </cell>
          <cell r="M1786">
            <v>0.28302000000000005</v>
          </cell>
          <cell r="N1786">
            <v>1.3430200000000001</v>
          </cell>
        </row>
        <row r="1787">
          <cell r="B1787" t="str">
            <v>5 S 02 200 00</v>
          </cell>
          <cell r="C1787" t="str">
            <v>Sub-base solo estabilizado granul. s/ mistura</v>
          </cell>
          <cell r="D1787" t="str">
            <v>m3</v>
          </cell>
          <cell r="E1787" t="str">
            <v>10,40</v>
          </cell>
          <cell r="F1787" t="str">
            <v>2,78</v>
          </cell>
          <cell r="G1787" t="str">
            <v>13,17</v>
          </cell>
          <cell r="H1787">
            <v>0</v>
          </cell>
          <cell r="I1787">
            <v>10.4</v>
          </cell>
          <cell r="J1787">
            <v>2.78</v>
          </cell>
          <cell r="K1787">
            <v>13.17</v>
          </cell>
          <cell r="L1787">
            <v>0</v>
          </cell>
          <cell r="M1787">
            <v>2.7768000000000002</v>
          </cell>
          <cell r="N1787">
            <v>13.1768</v>
          </cell>
        </row>
        <row r="1788">
          <cell r="B1788" t="str">
            <v>5 S 02 200 01</v>
          </cell>
          <cell r="C1788" t="str">
            <v>Base solo estabilizado granul. s/ mistura</v>
          </cell>
          <cell r="D1788" t="str">
            <v>m3</v>
          </cell>
          <cell r="E1788" t="str">
            <v>10,40</v>
          </cell>
          <cell r="F1788" t="str">
            <v>2,78</v>
          </cell>
          <cell r="G1788" t="str">
            <v>13,17</v>
          </cell>
          <cell r="H1788">
            <v>0</v>
          </cell>
          <cell r="I1788">
            <v>10.4</v>
          </cell>
          <cell r="J1788">
            <v>2.78</v>
          </cell>
          <cell r="K1788">
            <v>13.17</v>
          </cell>
          <cell r="L1788">
            <v>0</v>
          </cell>
          <cell r="M1788">
            <v>2.7768000000000002</v>
          </cell>
          <cell r="N1788">
            <v>13.1768</v>
          </cell>
        </row>
        <row r="1789">
          <cell r="B1789" t="str">
            <v>5 S 02 201 00</v>
          </cell>
          <cell r="C1789" t="str">
            <v>Recomposição camada de base s/ adição de material</v>
          </cell>
          <cell r="D1789" t="str">
            <v>m2</v>
          </cell>
          <cell r="E1789" t="str">
            <v>0,80</v>
          </cell>
          <cell r="F1789" t="str">
            <v>0,21</v>
          </cell>
          <cell r="G1789" t="str">
            <v>1,01</v>
          </cell>
          <cell r="H1789">
            <v>0</v>
          </cell>
          <cell r="I1789">
            <v>0.8</v>
          </cell>
          <cell r="J1789">
            <v>0.21</v>
          </cell>
          <cell r="K1789">
            <v>1.01</v>
          </cell>
          <cell r="L1789">
            <v>0</v>
          </cell>
          <cell r="M1789">
            <v>0.21360000000000001</v>
          </cell>
          <cell r="N1789">
            <v>1.0136000000000001</v>
          </cell>
        </row>
        <row r="1790">
          <cell r="B1790" t="str">
            <v>5 S 02 210 00</v>
          </cell>
          <cell r="C1790" t="str">
            <v>Sub-base estabiliz. granul. c/ mist. solo na pista</v>
          </cell>
          <cell r="D1790" t="str">
            <v>m3</v>
          </cell>
          <cell r="E1790" t="str">
            <v>11,16</v>
          </cell>
          <cell r="F1790" t="str">
            <v>2,98</v>
          </cell>
          <cell r="G1790" t="str">
            <v>14,13</v>
          </cell>
          <cell r="H1790">
            <v>0</v>
          </cell>
          <cell r="I1790">
            <v>11.16</v>
          </cell>
          <cell r="J1790">
            <v>2.98</v>
          </cell>
          <cell r="K1790">
            <v>14.13</v>
          </cell>
          <cell r="L1790">
            <v>0</v>
          </cell>
          <cell r="M1790">
            <v>2.9797200000000004</v>
          </cell>
          <cell r="N1790">
            <v>14.139720000000001</v>
          </cell>
        </row>
        <row r="1791">
          <cell r="B1791" t="str">
            <v>5 S 02 210 01</v>
          </cell>
          <cell r="C1791" t="str">
            <v>Sub-base estab. granul.c/mist. solo-areia na pista</v>
          </cell>
          <cell r="D1791" t="str">
            <v>m3</v>
          </cell>
          <cell r="E1791" t="str">
            <v>13,07</v>
          </cell>
          <cell r="F1791" t="str">
            <v>3,49</v>
          </cell>
          <cell r="G1791" t="str">
            <v>16,56</v>
          </cell>
          <cell r="H1791">
            <v>0</v>
          </cell>
          <cell r="I1791">
            <v>13.07</v>
          </cell>
          <cell r="J1791">
            <v>3.49</v>
          </cell>
          <cell r="K1791">
            <v>16.559999999999999</v>
          </cell>
          <cell r="L1791">
            <v>0</v>
          </cell>
          <cell r="M1791">
            <v>3.4896900000000004</v>
          </cell>
          <cell r="N1791">
            <v>16.55969</v>
          </cell>
        </row>
        <row r="1792">
          <cell r="B1792" t="str">
            <v>5 S 02 210 02</v>
          </cell>
          <cell r="C1792" t="str">
            <v>Base estabiliz.granul.c/ mist. solo areia na pista</v>
          </cell>
          <cell r="D1792" t="str">
            <v>m3</v>
          </cell>
          <cell r="E1792" t="str">
            <v>13,07</v>
          </cell>
          <cell r="F1792" t="str">
            <v>3,49</v>
          </cell>
          <cell r="G1792" t="str">
            <v>16,56</v>
          </cell>
          <cell r="H1792">
            <v>0</v>
          </cell>
          <cell r="I1792">
            <v>13.07</v>
          </cell>
          <cell r="J1792">
            <v>3.49</v>
          </cell>
          <cell r="K1792">
            <v>16.559999999999999</v>
          </cell>
          <cell r="L1792">
            <v>0</v>
          </cell>
          <cell r="M1792">
            <v>3.4896900000000004</v>
          </cell>
          <cell r="N1792">
            <v>16.55969</v>
          </cell>
        </row>
        <row r="1793">
          <cell r="B1793" t="str">
            <v>5 S 02 210 51</v>
          </cell>
          <cell r="C1793" t="str">
            <v>Sub-base est.gran.c/mist.solo-areia na pista AC</v>
          </cell>
          <cell r="D1793" t="str">
            <v>m3</v>
          </cell>
          <cell r="E1793" t="str">
            <v>31,08</v>
          </cell>
          <cell r="F1793" t="str">
            <v>8,30</v>
          </cell>
          <cell r="G1793" t="str">
            <v>39,38</v>
          </cell>
          <cell r="H1793">
            <v>0</v>
          </cell>
          <cell r="I1793">
            <v>31.08</v>
          </cell>
          <cell r="J1793">
            <v>8.3000000000000007</v>
          </cell>
          <cell r="K1793">
            <v>39.380000000000003</v>
          </cell>
          <cell r="L1793">
            <v>0</v>
          </cell>
          <cell r="M1793">
            <v>8.2983600000000006</v>
          </cell>
          <cell r="N1793">
            <v>39.378360000000001</v>
          </cell>
        </row>
        <row r="1794">
          <cell r="B1794" t="str">
            <v>5 S 02 210 52</v>
          </cell>
          <cell r="C1794" t="str">
            <v>Base estab.gran.c/mist.solo areia na pista AC</v>
          </cell>
          <cell r="D1794" t="str">
            <v>m3</v>
          </cell>
          <cell r="E1794" t="str">
            <v>31,08</v>
          </cell>
          <cell r="F1794" t="str">
            <v>8,30</v>
          </cell>
          <cell r="G1794" t="str">
            <v>39,38</v>
          </cell>
          <cell r="H1794">
            <v>0</v>
          </cell>
          <cell r="I1794">
            <v>31.08</v>
          </cell>
          <cell r="J1794">
            <v>8.3000000000000007</v>
          </cell>
          <cell r="K1794">
            <v>39.380000000000003</v>
          </cell>
          <cell r="L1794">
            <v>0</v>
          </cell>
          <cell r="M1794">
            <v>8.2983600000000006</v>
          </cell>
          <cell r="N1794">
            <v>39.378360000000001</v>
          </cell>
        </row>
        <row r="1795">
          <cell r="B1795" t="str">
            <v>5 S 02 220 00</v>
          </cell>
          <cell r="C1795" t="str">
            <v>Base estabilizada granul. c/ mistura solo-brita</v>
          </cell>
          <cell r="D1795" t="str">
            <v>m3</v>
          </cell>
          <cell r="E1795" t="str">
            <v>38,57</v>
          </cell>
          <cell r="F1795" t="str">
            <v>10,30</v>
          </cell>
          <cell r="G1795" t="str">
            <v>48,87</v>
          </cell>
          <cell r="H1795">
            <v>0</v>
          </cell>
          <cell r="I1795">
            <v>38.57</v>
          </cell>
          <cell r="J1795">
            <v>10.3</v>
          </cell>
          <cell r="K1795">
            <v>48.87</v>
          </cell>
          <cell r="L1795">
            <v>0</v>
          </cell>
          <cell r="M1795">
            <v>10.29819</v>
          </cell>
          <cell r="N1795">
            <v>48.868189999999998</v>
          </cell>
        </row>
        <row r="1796">
          <cell r="B1796" t="str">
            <v>5 S 02 220 50</v>
          </cell>
          <cell r="C1796" t="str">
            <v>Base estabilizada granul.c/mist. solo-brita BC</v>
          </cell>
          <cell r="D1796" t="str">
            <v>m3</v>
          </cell>
          <cell r="E1796" t="str">
            <v>56,80</v>
          </cell>
          <cell r="F1796" t="str">
            <v>15,16</v>
          </cell>
          <cell r="G1796" t="str">
            <v>71,96</v>
          </cell>
          <cell r="H1796">
            <v>0</v>
          </cell>
          <cell r="I1796">
            <v>56.8</v>
          </cell>
          <cell r="J1796">
            <v>15.16</v>
          </cell>
          <cell r="K1796">
            <v>71.959999999999994</v>
          </cell>
          <cell r="L1796">
            <v>0</v>
          </cell>
          <cell r="M1796">
            <v>15.1656</v>
          </cell>
          <cell r="N1796">
            <v>71.965599999999995</v>
          </cell>
        </row>
        <row r="1797">
          <cell r="B1797" t="str">
            <v>5 S 02 230 00</v>
          </cell>
          <cell r="C1797" t="str">
            <v>Base de brita graduada</v>
          </cell>
          <cell r="D1797" t="str">
            <v>m3</v>
          </cell>
          <cell r="E1797" t="str">
            <v>62,95</v>
          </cell>
          <cell r="F1797" t="str">
            <v>16,81</v>
          </cell>
          <cell r="G1797" t="str">
            <v>79,76</v>
          </cell>
          <cell r="H1797">
            <v>0</v>
          </cell>
          <cell r="I1797">
            <v>62.95</v>
          </cell>
          <cell r="J1797">
            <v>16.809999999999999</v>
          </cell>
          <cell r="K1797">
            <v>79.760000000000005</v>
          </cell>
          <cell r="L1797">
            <v>0</v>
          </cell>
          <cell r="M1797">
            <v>16.807650000000002</v>
          </cell>
          <cell r="N1797">
            <v>79.757650000000012</v>
          </cell>
        </row>
        <row r="1798">
          <cell r="B1798" t="str">
            <v>5 S 02 230 01</v>
          </cell>
          <cell r="C1798" t="str">
            <v>Base brita grad.c/distr.agreg. contr. autom.greide</v>
          </cell>
          <cell r="D1798" t="str">
            <v>m3</v>
          </cell>
          <cell r="E1798" t="str">
            <v>62,93</v>
          </cell>
          <cell r="F1798" t="str">
            <v>16,80</v>
          </cell>
          <cell r="G1798" t="str">
            <v>79,74</v>
          </cell>
          <cell r="H1798">
            <v>0</v>
          </cell>
          <cell r="I1798">
            <v>62.93</v>
          </cell>
          <cell r="J1798">
            <v>16.8</v>
          </cell>
          <cell r="K1798">
            <v>79.739999999999995</v>
          </cell>
          <cell r="L1798">
            <v>0</v>
          </cell>
          <cell r="M1798">
            <v>16.802310000000002</v>
          </cell>
          <cell r="N1798">
            <v>79.732309999999998</v>
          </cell>
        </row>
        <row r="1799">
          <cell r="B1799" t="str">
            <v>5 S 02 230 50</v>
          </cell>
          <cell r="C1799" t="str">
            <v>Base de brita graduada BC</v>
          </cell>
          <cell r="D1799" t="str">
            <v>m3</v>
          </cell>
          <cell r="E1799" t="str">
            <v>108,51</v>
          </cell>
          <cell r="F1799" t="str">
            <v>28,97</v>
          </cell>
          <cell r="G1799" t="str">
            <v>137,49</v>
          </cell>
          <cell r="H1799">
            <v>0</v>
          </cell>
          <cell r="I1799">
            <v>108.51</v>
          </cell>
          <cell r="J1799">
            <v>28.97</v>
          </cell>
          <cell r="K1799">
            <v>137.49</v>
          </cell>
          <cell r="L1799">
            <v>0</v>
          </cell>
          <cell r="M1799">
            <v>28.972170000000002</v>
          </cell>
          <cell r="N1799">
            <v>137.48217</v>
          </cell>
        </row>
        <row r="1800">
          <cell r="B1800" t="str">
            <v>5 S 02 230 51</v>
          </cell>
          <cell r="C1800" t="str">
            <v>Base brita grad.c/dist.agreg.contr.aut.greide BC</v>
          </cell>
          <cell r="D1800" t="str">
            <v>m3</v>
          </cell>
          <cell r="E1800" t="str">
            <v>108,49</v>
          </cell>
          <cell r="F1800" t="str">
            <v>28,97</v>
          </cell>
          <cell r="G1800" t="str">
            <v>137,46</v>
          </cell>
          <cell r="H1800">
            <v>0</v>
          </cell>
          <cell r="I1800">
            <v>108.49</v>
          </cell>
          <cell r="J1800">
            <v>28.97</v>
          </cell>
          <cell r="K1800">
            <v>137.46</v>
          </cell>
          <cell r="L1800">
            <v>0</v>
          </cell>
          <cell r="M1800">
            <v>28.966830000000002</v>
          </cell>
          <cell r="N1800">
            <v>137.45683</v>
          </cell>
        </row>
        <row r="1801">
          <cell r="B1801" t="str">
            <v>5 S 02 231 00</v>
          </cell>
          <cell r="C1801" t="str">
            <v>Base de macadame hidraúlico</v>
          </cell>
          <cell r="D1801" t="str">
            <v>m3</v>
          </cell>
          <cell r="E1801" t="str">
            <v>55,32</v>
          </cell>
          <cell r="F1801" t="str">
            <v>14,77</v>
          </cell>
          <cell r="G1801" t="str">
            <v>70,09</v>
          </cell>
          <cell r="H1801">
            <v>0</v>
          </cell>
          <cell r="I1801">
            <v>55.32</v>
          </cell>
          <cell r="J1801">
            <v>14.77</v>
          </cell>
          <cell r="K1801">
            <v>70.09</v>
          </cell>
          <cell r="L1801">
            <v>0</v>
          </cell>
          <cell r="M1801">
            <v>14.770440000000001</v>
          </cell>
          <cell r="N1801">
            <v>70.090440000000001</v>
          </cell>
        </row>
        <row r="1802">
          <cell r="B1802" t="str">
            <v>5 S 02 231 50</v>
          </cell>
          <cell r="C1802" t="str">
            <v>Base de macadame hidraúlico BC</v>
          </cell>
          <cell r="D1802" t="str">
            <v>m3</v>
          </cell>
          <cell r="E1802" t="str">
            <v>98,03</v>
          </cell>
          <cell r="F1802" t="str">
            <v>26,17</v>
          </cell>
          <cell r="G1802" t="str">
            <v>124,20</v>
          </cell>
          <cell r="H1802">
            <v>0</v>
          </cell>
          <cell r="I1802">
            <v>98.03</v>
          </cell>
          <cell r="J1802">
            <v>26.17</v>
          </cell>
          <cell r="K1802">
            <v>124.2</v>
          </cell>
          <cell r="L1802">
            <v>0</v>
          </cell>
          <cell r="M1802">
            <v>26.174010000000003</v>
          </cell>
          <cell r="N1802">
            <v>124.20401000000001</v>
          </cell>
        </row>
        <row r="1803">
          <cell r="B1803" t="str">
            <v>5 S 02 240 11</v>
          </cell>
          <cell r="C1803" t="str">
            <v>Recomposição camada de base c/ adição de cimento</v>
          </cell>
          <cell r="D1803" t="str">
            <v>m3</v>
          </cell>
          <cell r="E1803" t="str">
            <v>49,29</v>
          </cell>
          <cell r="F1803" t="str">
            <v>13,16</v>
          </cell>
          <cell r="G1803" t="str">
            <v>62,45</v>
          </cell>
          <cell r="H1803">
            <v>0</v>
          </cell>
          <cell r="I1803">
            <v>49.29</v>
          </cell>
          <cell r="J1803">
            <v>13.16</v>
          </cell>
          <cell r="K1803">
            <v>62.45</v>
          </cell>
          <cell r="L1803">
            <v>0</v>
          </cell>
          <cell r="M1803">
            <v>13.16043</v>
          </cell>
          <cell r="N1803">
            <v>62.450429999999997</v>
          </cell>
        </row>
        <row r="1804">
          <cell r="B1804" t="str">
            <v>5 S 02 241 01</v>
          </cell>
          <cell r="C1804" t="str">
            <v>Base de solo cimento com mistura em usina</v>
          </cell>
          <cell r="D1804" t="str">
            <v>m3</v>
          </cell>
          <cell r="E1804" t="str">
            <v>102,39</v>
          </cell>
          <cell r="F1804" t="str">
            <v>27,34</v>
          </cell>
          <cell r="G1804" t="str">
            <v>129,73</v>
          </cell>
          <cell r="H1804">
            <v>0</v>
          </cell>
          <cell r="I1804">
            <v>102.39</v>
          </cell>
          <cell r="J1804">
            <v>27.34</v>
          </cell>
          <cell r="K1804">
            <v>129.72999999999999</v>
          </cell>
          <cell r="L1804">
            <v>0</v>
          </cell>
          <cell r="M1804">
            <v>27.338130000000003</v>
          </cell>
          <cell r="N1804">
            <v>129.72812999999999</v>
          </cell>
        </row>
        <row r="1805">
          <cell r="B1805" t="str">
            <v>5 S 02 243 01</v>
          </cell>
          <cell r="C1805" t="str">
            <v>Sub-base solo melhorado c/cimento c/mist. em usina</v>
          </cell>
          <cell r="D1805" t="str">
            <v>m3</v>
          </cell>
          <cell r="E1805" t="str">
            <v>64,24</v>
          </cell>
          <cell r="F1805" t="str">
            <v>17,15</v>
          </cell>
          <cell r="G1805" t="str">
            <v>81,39</v>
          </cell>
          <cell r="H1805">
            <v>0</v>
          </cell>
          <cell r="I1805">
            <v>64.239999999999995</v>
          </cell>
          <cell r="J1805">
            <v>17.149999999999999</v>
          </cell>
          <cell r="K1805">
            <v>81.39</v>
          </cell>
          <cell r="L1805">
            <v>0</v>
          </cell>
          <cell r="M1805">
            <v>17.152079999999998</v>
          </cell>
          <cell r="N1805">
            <v>81.392079999999993</v>
          </cell>
        </row>
        <row r="1806">
          <cell r="B1806" t="str">
            <v>5 S 02 300 00</v>
          </cell>
          <cell r="C1806" t="str">
            <v>Imprimação</v>
          </cell>
          <cell r="D1806" t="str">
            <v>m2</v>
          </cell>
          <cell r="E1806" t="str">
            <v>0,26</v>
          </cell>
          <cell r="F1806" t="str">
            <v>0,07</v>
          </cell>
          <cell r="G1806" t="str">
            <v>0,33</v>
          </cell>
          <cell r="H1806">
            <v>0</v>
          </cell>
          <cell r="I1806">
            <v>0.26</v>
          </cell>
          <cell r="J1806">
            <v>7.0000000000000007E-2</v>
          </cell>
          <cell r="K1806">
            <v>0.33</v>
          </cell>
          <cell r="L1806">
            <v>0</v>
          </cell>
          <cell r="M1806">
            <v>6.9420000000000009E-2</v>
          </cell>
          <cell r="N1806">
            <v>0.32942000000000005</v>
          </cell>
        </row>
        <row r="1807">
          <cell r="B1807" t="str">
            <v>5 S 02 400 00</v>
          </cell>
          <cell r="C1807" t="str">
            <v>Pintura de ligação</v>
          </cell>
          <cell r="D1807" t="str">
            <v>m2</v>
          </cell>
          <cell r="E1807" t="str">
            <v>0,18</v>
          </cell>
          <cell r="F1807" t="str">
            <v>0,05</v>
          </cell>
          <cell r="G1807" t="str">
            <v>0,23</v>
          </cell>
          <cell r="H1807">
            <v>0</v>
          </cell>
          <cell r="I1807">
            <v>0.18</v>
          </cell>
          <cell r="J1807">
            <v>0.05</v>
          </cell>
          <cell r="K1807">
            <v>0.23</v>
          </cell>
          <cell r="L1807">
            <v>0</v>
          </cell>
          <cell r="M1807">
            <v>4.8059999999999999E-2</v>
          </cell>
          <cell r="N1807">
            <v>0.22805999999999998</v>
          </cell>
        </row>
        <row r="1808">
          <cell r="B1808" t="str">
            <v>5 S 02 500 01</v>
          </cell>
          <cell r="C1808" t="str">
            <v>Tratamento superficial simples c/ emulsão</v>
          </cell>
          <cell r="D1808" t="str">
            <v>m2</v>
          </cell>
          <cell r="E1808" t="str">
            <v>0,85</v>
          </cell>
          <cell r="F1808" t="str">
            <v>0,23</v>
          </cell>
          <cell r="G1808" t="str">
            <v>1,08</v>
          </cell>
          <cell r="H1808">
            <v>0</v>
          </cell>
          <cell r="I1808">
            <v>0.85</v>
          </cell>
          <cell r="J1808">
            <v>0.23</v>
          </cell>
          <cell r="K1808">
            <v>1.08</v>
          </cell>
          <cell r="L1808">
            <v>0</v>
          </cell>
          <cell r="M1808">
            <v>0.22695000000000001</v>
          </cell>
          <cell r="N1808">
            <v>1.0769500000000001</v>
          </cell>
        </row>
        <row r="1809">
          <cell r="B1809" t="str">
            <v>5 S 02 500 02</v>
          </cell>
          <cell r="C1809" t="str">
            <v>Tratamento superficial simples c/ banho diluído</v>
          </cell>
          <cell r="D1809" t="str">
            <v>m2</v>
          </cell>
          <cell r="E1809" t="str">
            <v>1,03</v>
          </cell>
          <cell r="F1809" t="str">
            <v>0,28</v>
          </cell>
          <cell r="G1809" t="str">
            <v>1,31</v>
          </cell>
          <cell r="H1809">
            <v>0</v>
          </cell>
          <cell r="I1809">
            <v>1.03</v>
          </cell>
          <cell r="J1809">
            <v>0.28000000000000003</v>
          </cell>
          <cell r="K1809">
            <v>1.31</v>
          </cell>
          <cell r="L1809">
            <v>0</v>
          </cell>
          <cell r="M1809">
            <v>0.27501000000000003</v>
          </cell>
          <cell r="N1809">
            <v>1.30501</v>
          </cell>
        </row>
        <row r="1810">
          <cell r="B1810" t="str">
            <v>5 S 02 500 50</v>
          </cell>
          <cell r="C1810" t="str">
            <v>Tratamento superficial simples c/ CAP BC</v>
          </cell>
          <cell r="D1810" t="str">
            <v>m2</v>
          </cell>
          <cell r="E1810" t="str">
            <v>1,16</v>
          </cell>
          <cell r="F1810" t="str">
            <v>0,31</v>
          </cell>
          <cell r="G1810" t="str">
            <v>1,47</v>
          </cell>
          <cell r="H1810">
            <v>0</v>
          </cell>
          <cell r="I1810">
            <v>1.1599999999999999</v>
          </cell>
          <cell r="J1810">
            <v>0.31</v>
          </cell>
          <cell r="K1810">
            <v>1.47</v>
          </cell>
          <cell r="L1810">
            <v>0</v>
          </cell>
          <cell r="M1810">
            <v>0.30972</v>
          </cell>
          <cell r="N1810">
            <v>1.4697199999999999</v>
          </cell>
        </row>
        <row r="1811">
          <cell r="B1811" t="str">
            <v>5 S 02 500 51</v>
          </cell>
          <cell r="C1811" t="str">
            <v>Tratamento superficial simples c/ emulsão BC</v>
          </cell>
          <cell r="D1811" t="str">
            <v>m2</v>
          </cell>
          <cell r="E1811" t="str">
            <v>1,08</v>
          </cell>
          <cell r="F1811" t="str">
            <v>0,29</v>
          </cell>
          <cell r="G1811" t="str">
            <v>1,37</v>
          </cell>
          <cell r="H1811">
            <v>0</v>
          </cell>
          <cell r="I1811">
            <v>1.08</v>
          </cell>
          <cell r="J1811">
            <v>0.28999999999999998</v>
          </cell>
          <cell r="K1811">
            <v>1.37</v>
          </cell>
          <cell r="L1811">
            <v>0</v>
          </cell>
          <cell r="M1811">
            <v>0.28836000000000006</v>
          </cell>
          <cell r="N1811">
            <v>1.36836</v>
          </cell>
        </row>
        <row r="1812">
          <cell r="B1812" t="str">
            <v>5 S 02 500 52</v>
          </cell>
          <cell r="C1812" t="str">
            <v>Tratamento superficial simples c/banho diluído BC</v>
          </cell>
          <cell r="D1812" t="str">
            <v>m2</v>
          </cell>
          <cell r="E1812" t="str">
            <v>1,26</v>
          </cell>
          <cell r="F1812" t="str">
            <v>0,34</v>
          </cell>
          <cell r="G1812" t="str">
            <v>1,59</v>
          </cell>
          <cell r="H1812">
            <v>0</v>
          </cell>
          <cell r="I1812">
            <v>1.26</v>
          </cell>
          <cell r="J1812">
            <v>0.34</v>
          </cell>
          <cell r="K1812">
            <v>1.59</v>
          </cell>
          <cell r="L1812">
            <v>0</v>
          </cell>
          <cell r="M1812">
            <v>0.33642</v>
          </cell>
          <cell r="N1812">
            <v>1.59642</v>
          </cell>
        </row>
        <row r="1813">
          <cell r="B1813" t="str">
            <v>5 S 02 501 01</v>
          </cell>
          <cell r="C1813" t="str">
            <v>Tratamento superficial duplo c/ emulsão</v>
          </cell>
          <cell r="D1813" t="str">
            <v>m2</v>
          </cell>
          <cell r="E1813" t="str">
            <v>2,63</v>
          </cell>
          <cell r="F1813" t="str">
            <v>0,70</v>
          </cell>
          <cell r="G1813" t="str">
            <v>3,33</v>
          </cell>
          <cell r="H1813">
            <v>0</v>
          </cell>
          <cell r="I1813">
            <v>2.63</v>
          </cell>
          <cell r="J1813">
            <v>0.7</v>
          </cell>
          <cell r="K1813">
            <v>3.33</v>
          </cell>
          <cell r="L1813">
            <v>0</v>
          </cell>
          <cell r="M1813">
            <v>0.70221</v>
          </cell>
          <cell r="N1813">
            <v>3.3322099999999999</v>
          </cell>
        </row>
        <row r="1814">
          <cell r="B1814" t="str">
            <v>5 S 02 501 02</v>
          </cell>
          <cell r="C1814" t="str">
            <v>Tratamento superficial duplo c/ banho diluído</v>
          </cell>
          <cell r="D1814" t="str">
            <v>m2</v>
          </cell>
          <cell r="E1814" t="str">
            <v>3,01</v>
          </cell>
          <cell r="F1814" t="str">
            <v>0,80</v>
          </cell>
          <cell r="G1814" t="str">
            <v>3,81</v>
          </cell>
          <cell r="H1814">
            <v>0</v>
          </cell>
          <cell r="I1814">
            <v>3.01</v>
          </cell>
          <cell r="J1814">
            <v>0.8</v>
          </cell>
          <cell r="K1814">
            <v>3.81</v>
          </cell>
          <cell r="L1814">
            <v>0</v>
          </cell>
          <cell r="M1814">
            <v>0.80367</v>
          </cell>
          <cell r="N1814">
            <v>3.8136699999999997</v>
          </cell>
        </row>
        <row r="1815">
          <cell r="B1815" t="str">
            <v>5 S 02 501 50</v>
          </cell>
          <cell r="C1815" t="str">
            <v>Tratamento superficial duplo c/ CAP BC</v>
          </cell>
          <cell r="D1815" t="str">
            <v>m2</v>
          </cell>
          <cell r="E1815" t="str">
            <v>3,35</v>
          </cell>
          <cell r="F1815" t="str">
            <v>0,89</v>
          </cell>
          <cell r="G1815" t="str">
            <v>4,24</v>
          </cell>
          <cell r="H1815">
            <v>0</v>
          </cell>
          <cell r="I1815">
            <v>3.35</v>
          </cell>
          <cell r="J1815">
            <v>0.89</v>
          </cell>
          <cell r="K1815">
            <v>4.24</v>
          </cell>
          <cell r="L1815">
            <v>0</v>
          </cell>
          <cell r="M1815">
            <v>0.89445000000000008</v>
          </cell>
          <cell r="N1815">
            <v>4.2444500000000005</v>
          </cell>
        </row>
        <row r="1816">
          <cell r="B1816" t="str">
            <v>5 S 02 501 51</v>
          </cell>
          <cell r="C1816" t="str">
            <v>Tratamento superficial duplo c/ emulsão BC</v>
          </cell>
          <cell r="D1816" t="str">
            <v>m2</v>
          </cell>
          <cell r="E1816" t="str">
            <v>3,34</v>
          </cell>
          <cell r="F1816" t="str">
            <v>0,89</v>
          </cell>
          <cell r="G1816" t="str">
            <v>4,23</v>
          </cell>
          <cell r="H1816">
            <v>0</v>
          </cell>
          <cell r="I1816">
            <v>3.34</v>
          </cell>
          <cell r="J1816">
            <v>0.89</v>
          </cell>
          <cell r="K1816">
            <v>4.2300000000000004</v>
          </cell>
          <cell r="L1816">
            <v>0</v>
          </cell>
          <cell r="M1816">
            <v>0.89178000000000002</v>
          </cell>
          <cell r="N1816">
            <v>4.2317799999999997</v>
          </cell>
        </row>
        <row r="1817">
          <cell r="B1817" t="str">
            <v>5 S 02 501 52</v>
          </cell>
          <cell r="C1817" t="str">
            <v>Tratamento superficial duplo c/banho diluído BC</v>
          </cell>
          <cell r="D1817" t="str">
            <v>m2</v>
          </cell>
          <cell r="E1817" t="str">
            <v>3,71</v>
          </cell>
          <cell r="F1817" t="str">
            <v>0,99</v>
          </cell>
          <cell r="G1817" t="str">
            <v>4,70</v>
          </cell>
          <cell r="H1817">
            <v>0</v>
          </cell>
          <cell r="I1817">
            <v>3.71</v>
          </cell>
          <cell r="J1817">
            <v>0.99</v>
          </cell>
          <cell r="K1817">
            <v>4.7</v>
          </cell>
          <cell r="L1817">
            <v>0</v>
          </cell>
          <cell r="M1817">
            <v>0.99057000000000006</v>
          </cell>
          <cell r="N1817">
            <v>4.7005699999999999</v>
          </cell>
        </row>
        <row r="1818">
          <cell r="B1818" t="str">
            <v>5 S 02 502 01</v>
          </cell>
          <cell r="C1818" t="str">
            <v>Tratamento superficial triplo c/ emulsão</v>
          </cell>
          <cell r="D1818" t="str">
            <v>m2</v>
          </cell>
          <cell r="E1818" t="str">
            <v>3,82</v>
          </cell>
          <cell r="F1818" t="str">
            <v>1,02</v>
          </cell>
          <cell r="G1818" t="str">
            <v>4,85</v>
          </cell>
          <cell r="H1818">
            <v>0</v>
          </cell>
          <cell r="I1818">
            <v>3.82</v>
          </cell>
          <cell r="J1818">
            <v>1.02</v>
          </cell>
          <cell r="K1818">
            <v>4.8499999999999996</v>
          </cell>
          <cell r="L1818">
            <v>0</v>
          </cell>
          <cell r="M1818">
            <v>1.0199400000000001</v>
          </cell>
          <cell r="N1818">
            <v>4.8399400000000004</v>
          </cell>
        </row>
        <row r="1819">
          <cell r="B1819" t="str">
            <v>5 S 02 502 02</v>
          </cell>
          <cell r="C1819" t="str">
            <v>Tratamento superficial triplo c/ banho diluído</v>
          </cell>
          <cell r="D1819" t="str">
            <v>m2</v>
          </cell>
          <cell r="E1819" t="str">
            <v>4,33</v>
          </cell>
          <cell r="F1819" t="str">
            <v>1,15</v>
          </cell>
          <cell r="G1819" t="str">
            <v>5,48</v>
          </cell>
          <cell r="H1819">
            <v>0</v>
          </cell>
          <cell r="I1819">
            <v>4.33</v>
          </cell>
          <cell r="J1819">
            <v>1.1499999999999999</v>
          </cell>
          <cell r="K1819">
            <v>5.48</v>
          </cell>
          <cell r="L1819">
            <v>0</v>
          </cell>
          <cell r="M1819">
            <v>1.1561100000000002</v>
          </cell>
          <cell r="N1819">
            <v>5.48611</v>
          </cell>
        </row>
        <row r="1820">
          <cell r="B1820" t="str">
            <v>5 S 02 502 50</v>
          </cell>
          <cell r="C1820" t="str">
            <v>Tratamento superficial triplo c/ CAP BC</v>
          </cell>
          <cell r="D1820" t="str">
            <v>m2</v>
          </cell>
          <cell r="E1820" t="str">
            <v>4,61</v>
          </cell>
          <cell r="F1820" t="str">
            <v>1,23</v>
          </cell>
          <cell r="G1820" t="str">
            <v>5,84</v>
          </cell>
          <cell r="H1820">
            <v>0</v>
          </cell>
          <cell r="I1820">
            <v>4.6100000000000003</v>
          </cell>
          <cell r="J1820">
            <v>1.23</v>
          </cell>
          <cell r="K1820">
            <v>5.84</v>
          </cell>
          <cell r="L1820">
            <v>0</v>
          </cell>
          <cell r="M1820">
            <v>1.2308700000000001</v>
          </cell>
          <cell r="N1820">
            <v>5.8408700000000007</v>
          </cell>
        </row>
        <row r="1821">
          <cell r="B1821" t="str">
            <v>5 S 02 502 51</v>
          </cell>
          <cell r="C1821" t="str">
            <v>Tratamento superficial triplo c/ emulsão BC</v>
          </cell>
          <cell r="D1821" t="str">
            <v>m2</v>
          </cell>
          <cell r="E1821" t="str">
            <v>4,66</v>
          </cell>
          <cell r="F1821" t="str">
            <v>1,24</v>
          </cell>
          <cell r="G1821" t="str">
            <v>5,90</v>
          </cell>
          <cell r="H1821">
            <v>0</v>
          </cell>
          <cell r="I1821">
            <v>4.66</v>
          </cell>
          <cell r="J1821">
            <v>1.24</v>
          </cell>
          <cell r="K1821">
            <v>5.9</v>
          </cell>
          <cell r="L1821">
            <v>0</v>
          </cell>
          <cell r="M1821">
            <v>1.2442200000000001</v>
          </cell>
          <cell r="N1821">
            <v>5.9042200000000005</v>
          </cell>
        </row>
        <row r="1822">
          <cell r="B1822" t="str">
            <v>5 S 02 502 52</v>
          </cell>
          <cell r="C1822" t="str">
            <v>Tratamento superficial triplo c/ banho diluído BC</v>
          </cell>
          <cell r="D1822" t="str">
            <v>m2</v>
          </cell>
          <cell r="E1822" t="str">
            <v>5,16</v>
          </cell>
          <cell r="F1822" t="str">
            <v>1,38</v>
          </cell>
          <cell r="G1822" t="str">
            <v>6,54</v>
          </cell>
          <cell r="H1822">
            <v>0</v>
          </cell>
          <cell r="I1822">
            <v>5.16</v>
          </cell>
          <cell r="J1822">
            <v>1.38</v>
          </cell>
          <cell r="K1822">
            <v>6.54</v>
          </cell>
          <cell r="L1822">
            <v>0</v>
          </cell>
          <cell r="M1822">
            <v>1.3777200000000001</v>
          </cell>
          <cell r="N1822">
            <v>6.5377200000000002</v>
          </cell>
        </row>
        <row r="1823">
          <cell r="B1823" t="str">
            <v>5 S 02 511 01</v>
          </cell>
          <cell r="C1823" t="str">
            <v>Micro-revestimento a frio - Microflex 0,8cm</v>
          </cell>
          <cell r="D1823" t="str">
            <v>m2</v>
          </cell>
          <cell r="E1823" t="str">
            <v>0,95</v>
          </cell>
          <cell r="F1823" t="str">
            <v>0,25</v>
          </cell>
          <cell r="G1823" t="str">
            <v>1,20</v>
          </cell>
          <cell r="H1823">
            <v>0</v>
          </cell>
          <cell r="I1823">
            <v>0.95</v>
          </cell>
          <cell r="J1823">
            <v>0.25</v>
          </cell>
          <cell r="K1823">
            <v>1.2</v>
          </cell>
          <cell r="L1823">
            <v>0</v>
          </cell>
          <cell r="M1823">
            <v>0.25364999999999999</v>
          </cell>
          <cell r="N1823">
            <v>1.2036499999999999</v>
          </cell>
        </row>
        <row r="1824">
          <cell r="B1824" t="str">
            <v>5 S 02 511 02</v>
          </cell>
          <cell r="C1824" t="str">
            <v>Micro-revestimento a frio-Microflex 0,8cm c/filler</v>
          </cell>
          <cell r="D1824" t="str">
            <v>m2</v>
          </cell>
          <cell r="E1824" t="str">
            <v>1,12</v>
          </cell>
          <cell r="F1824" t="str">
            <v>0,30</v>
          </cell>
          <cell r="G1824" t="str">
            <v>1,41</v>
          </cell>
          <cell r="H1824">
            <v>0</v>
          </cell>
          <cell r="I1824">
            <v>1.1200000000000001</v>
          </cell>
          <cell r="J1824">
            <v>0.3</v>
          </cell>
          <cell r="K1824">
            <v>1.41</v>
          </cell>
          <cell r="L1824">
            <v>0</v>
          </cell>
          <cell r="M1824">
            <v>0.29904000000000003</v>
          </cell>
          <cell r="N1824">
            <v>1.4190400000000001</v>
          </cell>
        </row>
        <row r="1825">
          <cell r="B1825" t="str">
            <v>5 S 02 511 03</v>
          </cell>
          <cell r="C1825" t="str">
            <v>Micro-revestimento a frio - Microflex 2,0 cm</v>
          </cell>
          <cell r="D1825" t="str">
            <v>m2</v>
          </cell>
          <cell r="E1825" t="str">
            <v>2,25</v>
          </cell>
          <cell r="F1825" t="str">
            <v>0,60</v>
          </cell>
          <cell r="G1825" t="str">
            <v>2,85</v>
          </cell>
          <cell r="H1825">
            <v>0</v>
          </cell>
          <cell r="I1825">
            <v>2.25</v>
          </cell>
          <cell r="J1825">
            <v>0.6</v>
          </cell>
          <cell r="K1825">
            <v>2.85</v>
          </cell>
          <cell r="L1825">
            <v>0</v>
          </cell>
          <cell r="M1825">
            <v>0.60075000000000001</v>
          </cell>
          <cell r="N1825">
            <v>2.8507500000000001</v>
          </cell>
        </row>
        <row r="1826">
          <cell r="B1826" t="str">
            <v>5 S 02 511 04</v>
          </cell>
          <cell r="C1826" t="str">
            <v>Micro-revestimento a frio - Microflex - 2,5 cm</v>
          </cell>
          <cell r="D1826" t="str">
            <v>m2</v>
          </cell>
          <cell r="E1826" t="str">
            <v>2,78</v>
          </cell>
          <cell r="F1826" t="str">
            <v>0,74</v>
          </cell>
          <cell r="G1826" t="str">
            <v>3,53</v>
          </cell>
          <cell r="H1826">
            <v>0</v>
          </cell>
          <cell r="I1826">
            <v>2.78</v>
          </cell>
          <cell r="J1826">
            <v>0.74</v>
          </cell>
          <cell r="K1826">
            <v>3.53</v>
          </cell>
          <cell r="L1826">
            <v>0</v>
          </cell>
          <cell r="M1826">
            <v>0.74226000000000003</v>
          </cell>
          <cell r="N1826">
            <v>3.5222599999999997</v>
          </cell>
        </row>
        <row r="1827">
          <cell r="B1827" t="str">
            <v>5 S 02 511 05</v>
          </cell>
          <cell r="C1827" t="str">
            <v>Micro-revest. a frio-Microflex 0,8cm c/filler cal</v>
          </cell>
          <cell r="D1827" t="str">
            <v>m2</v>
          </cell>
          <cell r="E1827" t="str">
            <v>0,85</v>
          </cell>
          <cell r="F1827" t="str">
            <v>0,23</v>
          </cell>
          <cell r="G1827" t="str">
            <v>1,07</v>
          </cell>
          <cell r="H1827">
            <v>0</v>
          </cell>
          <cell r="I1827">
            <v>0.85</v>
          </cell>
          <cell r="J1827">
            <v>0.23</v>
          </cell>
          <cell r="K1827">
            <v>1.07</v>
          </cell>
          <cell r="L1827">
            <v>0</v>
          </cell>
          <cell r="M1827">
            <v>0.22695000000000001</v>
          </cell>
          <cell r="N1827">
            <v>1.0769500000000001</v>
          </cell>
        </row>
        <row r="1828">
          <cell r="B1828" t="str">
            <v>5 S 02 511 06</v>
          </cell>
          <cell r="C1828" t="str">
            <v>Micro-revest.a frio-Microflex 0,8cm c/filler cimen</v>
          </cell>
          <cell r="D1828" t="str">
            <v>m2</v>
          </cell>
          <cell r="E1828" t="str">
            <v>0,85</v>
          </cell>
          <cell r="F1828" t="str">
            <v>0,23</v>
          </cell>
          <cell r="G1828" t="str">
            <v>1,08</v>
          </cell>
          <cell r="H1828">
            <v>0</v>
          </cell>
          <cell r="I1828">
            <v>0.85</v>
          </cell>
          <cell r="J1828">
            <v>0.23</v>
          </cell>
          <cell r="K1828">
            <v>1.08</v>
          </cell>
          <cell r="L1828">
            <v>0</v>
          </cell>
          <cell r="M1828">
            <v>0.22695000000000001</v>
          </cell>
          <cell r="N1828">
            <v>1.0769500000000001</v>
          </cell>
        </row>
        <row r="1829">
          <cell r="B1829" t="str">
            <v>5 S 02 511 07</v>
          </cell>
          <cell r="C1829" t="str">
            <v>Micro-revest.frio-Microflex 0,8cm c/fibra c/cal</v>
          </cell>
          <cell r="D1829" t="str">
            <v>m2</v>
          </cell>
          <cell r="E1829" t="str">
            <v>0,85</v>
          </cell>
          <cell r="F1829" t="str">
            <v>0,23</v>
          </cell>
          <cell r="G1829" t="str">
            <v>1,07</v>
          </cell>
          <cell r="H1829">
            <v>0</v>
          </cell>
          <cell r="I1829">
            <v>0.85</v>
          </cell>
          <cell r="J1829">
            <v>0.23</v>
          </cell>
          <cell r="K1829">
            <v>1.07</v>
          </cell>
          <cell r="L1829">
            <v>0</v>
          </cell>
          <cell r="M1829">
            <v>0.22695000000000001</v>
          </cell>
          <cell r="N1829">
            <v>1.0769500000000001</v>
          </cell>
        </row>
        <row r="1830">
          <cell r="B1830" t="str">
            <v>5 S 02 511 08</v>
          </cell>
          <cell r="C1830" t="str">
            <v>Micro-revest.frio-Microflex 0,8cm c/fibra c/ciment</v>
          </cell>
          <cell r="D1830" t="str">
            <v>m2</v>
          </cell>
          <cell r="E1830" t="str">
            <v>0,85</v>
          </cell>
          <cell r="F1830" t="str">
            <v>0,23</v>
          </cell>
          <cell r="G1830" t="str">
            <v>1,08</v>
          </cell>
          <cell r="H1830">
            <v>0</v>
          </cell>
          <cell r="I1830">
            <v>0.85</v>
          </cell>
          <cell r="J1830">
            <v>0.23</v>
          </cell>
          <cell r="K1830">
            <v>1.08</v>
          </cell>
          <cell r="L1830">
            <v>0</v>
          </cell>
          <cell r="M1830">
            <v>0.22695000000000001</v>
          </cell>
          <cell r="N1830">
            <v>1.0769500000000001</v>
          </cell>
        </row>
        <row r="1831">
          <cell r="B1831" t="str">
            <v>5 S 02 511 09</v>
          </cell>
          <cell r="C1831" t="str">
            <v>Micro-revest. a frio-Microflex 1,5cm c/filler cal</v>
          </cell>
          <cell r="D1831" t="str">
            <v>m2</v>
          </cell>
          <cell r="E1831" t="str">
            <v>1,14</v>
          </cell>
          <cell r="F1831" t="str">
            <v>0,30</v>
          </cell>
          <cell r="G1831" t="str">
            <v>1,44</v>
          </cell>
          <cell r="H1831">
            <v>0</v>
          </cell>
          <cell r="I1831">
            <v>1.1399999999999999</v>
          </cell>
          <cell r="J1831">
            <v>0.3</v>
          </cell>
          <cell r="K1831">
            <v>1.44</v>
          </cell>
          <cell r="L1831">
            <v>0</v>
          </cell>
          <cell r="M1831">
            <v>0.30437999999999998</v>
          </cell>
          <cell r="N1831">
            <v>1.4443799999999998</v>
          </cell>
        </row>
        <row r="1832">
          <cell r="B1832" t="str">
            <v>5 S 02 511 10</v>
          </cell>
          <cell r="C1832" t="str">
            <v>Micro-revest.a frio-Microflex 1,5cm c/filler cimen</v>
          </cell>
          <cell r="D1832" t="str">
            <v>m2</v>
          </cell>
          <cell r="E1832" t="str">
            <v>1,14</v>
          </cell>
          <cell r="F1832" t="str">
            <v>0,31</v>
          </cell>
          <cell r="G1832" t="str">
            <v>1,45</v>
          </cell>
          <cell r="H1832">
            <v>0</v>
          </cell>
          <cell r="I1832">
            <v>1.1399999999999999</v>
          </cell>
          <cell r="J1832">
            <v>0.31</v>
          </cell>
          <cell r="K1832">
            <v>1.45</v>
          </cell>
          <cell r="L1832">
            <v>0</v>
          </cell>
          <cell r="M1832">
            <v>0.30437999999999998</v>
          </cell>
          <cell r="N1832">
            <v>1.4443799999999998</v>
          </cell>
        </row>
        <row r="1833">
          <cell r="B1833" t="str">
            <v>5 S 02 511 11</v>
          </cell>
          <cell r="C1833" t="str">
            <v>Micro-revest.frio-Microflex1,5cm c/filler,fibr,cal</v>
          </cell>
          <cell r="D1833" t="str">
            <v>m2</v>
          </cell>
          <cell r="E1833" t="str">
            <v>1,14</v>
          </cell>
          <cell r="F1833" t="str">
            <v>0,30</v>
          </cell>
          <cell r="G1833" t="str">
            <v>1,44</v>
          </cell>
          <cell r="H1833">
            <v>0</v>
          </cell>
          <cell r="I1833">
            <v>1.1399999999999999</v>
          </cell>
          <cell r="J1833">
            <v>0.3</v>
          </cell>
          <cell r="K1833">
            <v>1.44</v>
          </cell>
          <cell r="L1833">
            <v>0</v>
          </cell>
          <cell r="M1833">
            <v>0.30437999999999998</v>
          </cell>
          <cell r="N1833">
            <v>1.4443799999999998</v>
          </cell>
        </row>
        <row r="1834">
          <cell r="B1834" t="str">
            <v>5 S 02 511 12</v>
          </cell>
          <cell r="C1834" t="str">
            <v>Micro-revest.frio-Microflex1,5cm c/filler,fibr,cim</v>
          </cell>
          <cell r="D1834" t="str">
            <v>m2</v>
          </cell>
          <cell r="E1834" t="str">
            <v>1,14</v>
          </cell>
          <cell r="F1834" t="str">
            <v>0,31</v>
          </cell>
          <cell r="G1834" t="str">
            <v>1,45</v>
          </cell>
          <cell r="H1834">
            <v>0</v>
          </cell>
          <cell r="I1834">
            <v>1.1399999999999999</v>
          </cell>
          <cell r="J1834">
            <v>0.31</v>
          </cell>
          <cell r="K1834">
            <v>1.45</v>
          </cell>
          <cell r="L1834">
            <v>0</v>
          </cell>
          <cell r="M1834">
            <v>0.30437999999999998</v>
          </cell>
          <cell r="N1834">
            <v>1.4443799999999998</v>
          </cell>
        </row>
        <row r="1835">
          <cell r="B1835" t="str">
            <v>5 S 02 511 51</v>
          </cell>
          <cell r="C1835" t="str">
            <v>Micro-revestimento a frio - Microflex 0,8cm BC</v>
          </cell>
          <cell r="D1835" t="str">
            <v>m2</v>
          </cell>
          <cell r="E1835" t="str">
            <v>1,18</v>
          </cell>
          <cell r="F1835" t="str">
            <v>0,31</v>
          </cell>
          <cell r="G1835" t="str">
            <v>1,49</v>
          </cell>
          <cell r="H1835">
            <v>0</v>
          </cell>
          <cell r="I1835">
            <v>1.18</v>
          </cell>
          <cell r="J1835">
            <v>0.31</v>
          </cell>
          <cell r="K1835">
            <v>1.49</v>
          </cell>
          <cell r="L1835">
            <v>0</v>
          </cell>
          <cell r="M1835">
            <v>0.31506000000000001</v>
          </cell>
          <cell r="N1835">
            <v>1.4950600000000001</v>
          </cell>
        </row>
        <row r="1836">
          <cell r="B1836" t="str">
            <v>5 S 02 511 52</v>
          </cell>
          <cell r="C1836" t="str">
            <v>Micro-revestimento a frio - Microflex 1,5 cm BC</v>
          </cell>
          <cell r="D1836" t="str">
            <v>m2</v>
          </cell>
          <cell r="E1836" t="str">
            <v>2,16</v>
          </cell>
          <cell r="F1836" t="str">
            <v>0,58</v>
          </cell>
          <cell r="G1836" t="str">
            <v>2,73</v>
          </cell>
          <cell r="H1836">
            <v>0</v>
          </cell>
          <cell r="I1836">
            <v>2.16</v>
          </cell>
          <cell r="J1836">
            <v>0.57999999999999996</v>
          </cell>
          <cell r="K1836">
            <v>2.73</v>
          </cell>
          <cell r="L1836">
            <v>0</v>
          </cell>
          <cell r="M1836">
            <v>0.57672000000000012</v>
          </cell>
          <cell r="N1836">
            <v>2.73672</v>
          </cell>
        </row>
        <row r="1837">
          <cell r="B1837" t="str">
            <v>5 S 02 511 53</v>
          </cell>
          <cell r="C1837" t="str">
            <v>Micro-revestimento a frio - Microflex 2,0 cm BC</v>
          </cell>
          <cell r="D1837" t="str">
            <v>m2</v>
          </cell>
          <cell r="E1837" t="str">
            <v>2,82</v>
          </cell>
          <cell r="F1837" t="str">
            <v>0,75</v>
          </cell>
          <cell r="G1837" t="str">
            <v>3,58</v>
          </cell>
          <cell r="H1837">
            <v>0</v>
          </cell>
          <cell r="I1837">
            <v>2.82</v>
          </cell>
          <cell r="J1837">
            <v>0.75</v>
          </cell>
          <cell r="K1837">
            <v>3.58</v>
          </cell>
          <cell r="L1837">
            <v>0</v>
          </cell>
          <cell r="M1837">
            <v>0.75294000000000005</v>
          </cell>
          <cell r="N1837">
            <v>3.57294</v>
          </cell>
        </row>
        <row r="1838">
          <cell r="B1838" t="str">
            <v>5 S 02 511 54</v>
          </cell>
          <cell r="C1838" t="str">
            <v>Micro-revestimento a frio-Microflex-2,5 cm BC</v>
          </cell>
          <cell r="D1838" t="str">
            <v>m2</v>
          </cell>
          <cell r="E1838" t="str">
            <v>3,49</v>
          </cell>
          <cell r="F1838" t="str">
            <v>0,93</v>
          </cell>
          <cell r="G1838" t="str">
            <v>4,43</v>
          </cell>
          <cell r="H1838">
            <v>0</v>
          </cell>
          <cell r="I1838">
            <v>3.49</v>
          </cell>
          <cell r="J1838">
            <v>0.93</v>
          </cell>
          <cell r="K1838">
            <v>4.43</v>
          </cell>
          <cell r="L1838">
            <v>0</v>
          </cell>
          <cell r="M1838">
            <v>0.93183000000000016</v>
          </cell>
          <cell r="N1838">
            <v>4.4218299999999999</v>
          </cell>
        </row>
        <row r="1839">
          <cell r="B1839" t="str">
            <v>5 S 02 511 55</v>
          </cell>
          <cell r="C1839" t="str">
            <v>Micro-revest.a frio - Microflex 0,8cm BC c/ cal</v>
          </cell>
          <cell r="D1839" t="str">
            <v>m2</v>
          </cell>
          <cell r="E1839" t="str">
            <v>1,07</v>
          </cell>
          <cell r="F1839" t="str">
            <v>0,29</v>
          </cell>
          <cell r="G1839" t="str">
            <v>1,36</v>
          </cell>
          <cell r="H1839">
            <v>0</v>
          </cell>
          <cell r="I1839">
            <v>1.07</v>
          </cell>
          <cell r="J1839">
            <v>0.28999999999999998</v>
          </cell>
          <cell r="K1839">
            <v>1.36</v>
          </cell>
          <cell r="L1839">
            <v>0</v>
          </cell>
          <cell r="M1839">
            <v>0.28569000000000006</v>
          </cell>
          <cell r="N1839">
            <v>1.3556900000000001</v>
          </cell>
        </row>
        <row r="1840">
          <cell r="B1840" t="str">
            <v>5 S 02 511 56</v>
          </cell>
          <cell r="C1840" t="str">
            <v>Micro-revest.a frio - Microflex 0,8cm BC c/cimento</v>
          </cell>
          <cell r="D1840" t="str">
            <v>m2</v>
          </cell>
          <cell r="E1840" t="str">
            <v>1,08</v>
          </cell>
          <cell r="F1840" t="str">
            <v>0,29</v>
          </cell>
          <cell r="G1840" t="str">
            <v>1,36</v>
          </cell>
          <cell r="H1840">
            <v>0</v>
          </cell>
          <cell r="I1840">
            <v>1.08</v>
          </cell>
          <cell r="J1840">
            <v>0.28999999999999998</v>
          </cell>
          <cell r="K1840">
            <v>1.36</v>
          </cell>
          <cell r="L1840">
            <v>0</v>
          </cell>
          <cell r="M1840">
            <v>0.28836000000000006</v>
          </cell>
          <cell r="N1840">
            <v>1.36836</v>
          </cell>
        </row>
        <row r="1841">
          <cell r="B1841" t="str">
            <v>5 S 02 511 57</v>
          </cell>
          <cell r="C1841" t="str">
            <v>Micro-revest.a frio-Microflex 0,8cm BC c/fibra cal</v>
          </cell>
          <cell r="D1841" t="str">
            <v>m2</v>
          </cell>
          <cell r="E1841" t="str">
            <v>1,07</v>
          </cell>
          <cell r="F1841" t="str">
            <v>0,29</v>
          </cell>
          <cell r="G1841" t="str">
            <v>1,36</v>
          </cell>
          <cell r="H1841">
            <v>0</v>
          </cell>
          <cell r="I1841">
            <v>1.07</v>
          </cell>
          <cell r="J1841">
            <v>0.28999999999999998</v>
          </cell>
          <cell r="K1841">
            <v>1.36</v>
          </cell>
          <cell r="L1841">
            <v>0</v>
          </cell>
          <cell r="M1841">
            <v>0.28569000000000006</v>
          </cell>
          <cell r="N1841">
            <v>1.3556900000000001</v>
          </cell>
        </row>
        <row r="1842">
          <cell r="B1842" t="str">
            <v>5 S 02 511 58</v>
          </cell>
          <cell r="C1842" t="str">
            <v>Micro-revest.a frio-Microflex 0,8cm BC c/fibra cim</v>
          </cell>
          <cell r="D1842" t="str">
            <v>m2</v>
          </cell>
          <cell r="E1842" t="str">
            <v>1,08</v>
          </cell>
          <cell r="F1842" t="str">
            <v>0,29</v>
          </cell>
          <cell r="G1842" t="str">
            <v>1,36</v>
          </cell>
          <cell r="H1842">
            <v>0</v>
          </cell>
          <cell r="I1842">
            <v>1.08</v>
          </cell>
          <cell r="J1842">
            <v>0.28999999999999998</v>
          </cell>
          <cell r="K1842">
            <v>1.36</v>
          </cell>
          <cell r="L1842">
            <v>0</v>
          </cell>
          <cell r="M1842">
            <v>0.28836000000000006</v>
          </cell>
          <cell r="N1842">
            <v>1.36836</v>
          </cell>
        </row>
        <row r="1843">
          <cell r="B1843" t="str">
            <v>5 S 02 511 59</v>
          </cell>
          <cell r="C1843" t="str">
            <v>Micro-revest. a frio-Microflex 1,5 cm BC c/cal</v>
          </cell>
          <cell r="D1843" t="str">
            <v>m2</v>
          </cell>
          <cell r="E1843" t="str">
            <v>2,00</v>
          </cell>
          <cell r="F1843" t="str">
            <v>0,53</v>
          </cell>
          <cell r="G1843" t="str">
            <v>2,53</v>
          </cell>
          <cell r="H1843">
            <v>0</v>
          </cell>
          <cell r="I1843">
            <v>2</v>
          </cell>
          <cell r="J1843">
            <v>0.53</v>
          </cell>
          <cell r="K1843">
            <v>2.5299999999999998</v>
          </cell>
          <cell r="L1843">
            <v>0</v>
          </cell>
          <cell r="M1843">
            <v>0.53400000000000003</v>
          </cell>
          <cell r="N1843">
            <v>2.5339999999999998</v>
          </cell>
        </row>
        <row r="1844">
          <cell r="B1844" t="str">
            <v>5 S 02 511 60</v>
          </cell>
          <cell r="C1844" t="str">
            <v>Micro-revest. a frio-Microflex 1,5 cm BC c/cimento</v>
          </cell>
          <cell r="D1844" t="str">
            <v>m2</v>
          </cell>
          <cell r="E1844" t="str">
            <v>2,00</v>
          </cell>
          <cell r="F1844" t="str">
            <v>0,53</v>
          </cell>
          <cell r="G1844" t="str">
            <v>2,54</v>
          </cell>
          <cell r="H1844">
            <v>0</v>
          </cell>
          <cell r="I1844">
            <v>2</v>
          </cell>
          <cell r="J1844">
            <v>0.53</v>
          </cell>
          <cell r="K1844">
            <v>2.54</v>
          </cell>
          <cell r="L1844">
            <v>0</v>
          </cell>
          <cell r="M1844">
            <v>0.53400000000000003</v>
          </cell>
          <cell r="N1844">
            <v>2.5339999999999998</v>
          </cell>
        </row>
        <row r="1845">
          <cell r="B1845" t="str">
            <v>5 S 02 511 61</v>
          </cell>
          <cell r="C1845" t="str">
            <v>Micro-revest. frio-Microflex 1,5 cm BC fibra c/cal</v>
          </cell>
          <cell r="D1845" t="str">
            <v>m2</v>
          </cell>
          <cell r="E1845" t="str">
            <v>2,00</v>
          </cell>
          <cell r="F1845" t="str">
            <v>0,53</v>
          </cell>
          <cell r="G1845" t="str">
            <v>2,53</v>
          </cell>
          <cell r="H1845">
            <v>0</v>
          </cell>
          <cell r="I1845">
            <v>2</v>
          </cell>
          <cell r="J1845">
            <v>0.53</v>
          </cell>
          <cell r="K1845">
            <v>2.5299999999999998</v>
          </cell>
          <cell r="L1845">
            <v>0</v>
          </cell>
          <cell r="M1845">
            <v>0.53400000000000003</v>
          </cell>
          <cell r="N1845">
            <v>2.5339999999999998</v>
          </cell>
        </row>
        <row r="1846">
          <cell r="B1846" t="str">
            <v>5 S 02 511 62</v>
          </cell>
          <cell r="C1846" t="str">
            <v>Micro-revest. frio-Microflex 1,5 cm BC fibra c/cim</v>
          </cell>
          <cell r="D1846" t="str">
            <v>m2</v>
          </cell>
          <cell r="E1846" t="str">
            <v>2,00</v>
          </cell>
          <cell r="F1846" t="str">
            <v>0,53</v>
          </cell>
          <cell r="G1846" t="str">
            <v>2,54</v>
          </cell>
          <cell r="H1846">
            <v>0</v>
          </cell>
          <cell r="I1846">
            <v>2</v>
          </cell>
          <cell r="J1846">
            <v>0.53</v>
          </cell>
          <cell r="K1846">
            <v>2.54</v>
          </cell>
          <cell r="L1846">
            <v>0</v>
          </cell>
          <cell r="M1846">
            <v>0.53400000000000003</v>
          </cell>
          <cell r="N1846">
            <v>2.5339999999999998</v>
          </cell>
        </row>
        <row r="1847">
          <cell r="B1847" t="str">
            <v>5 S 02 511 63</v>
          </cell>
          <cell r="C1847" t="str">
            <v>Micro-revestimento a frio - Microflex 2,0 cm c/cal</v>
          </cell>
          <cell r="D1847" t="str">
            <v>m2</v>
          </cell>
          <cell r="E1847" t="str">
            <v>2,09</v>
          </cell>
          <cell r="F1847" t="str">
            <v>0,56</v>
          </cell>
          <cell r="G1847" t="str">
            <v>2,64</v>
          </cell>
          <cell r="H1847">
            <v>0</v>
          </cell>
          <cell r="I1847">
            <v>2.09</v>
          </cell>
          <cell r="J1847">
            <v>0.56000000000000005</v>
          </cell>
          <cell r="K1847">
            <v>2.64</v>
          </cell>
          <cell r="L1847">
            <v>0</v>
          </cell>
          <cell r="M1847">
            <v>0.55803000000000003</v>
          </cell>
          <cell r="N1847">
            <v>2.6480299999999999</v>
          </cell>
        </row>
        <row r="1848">
          <cell r="B1848" t="str">
            <v>5 S 02 511 64</v>
          </cell>
          <cell r="C1848" t="str">
            <v>Micro-revestimento a frio - Microflex 2,0 cm c/cim</v>
          </cell>
          <cell r="D1848" t="str">
            <v>m2</v>
          </cell>
          <cell r="E1848" t="str">
            <v>2,09</v>
          </cell>
          <cell r="F1848" t="str">
            <v>0,56</v>
          </cell>
          <cell r="G1848" t="str">
            <v>2,65</v>
          </cell>
          <cell r="H1848">
            <v>0</v>
          </cell>
          <cell r="I1848">
            <v>2.09</v>
          </cell>
          <cell r="J1848">
            <v>0.56000000000000005</v>
          </cell>
          <cell r="K1848">
            <v>2.65</v>
          </cell>
          <cell r="L1848">
            <v>0</v>
          </cell>
          <cell r="M1848">
            <v>0.55803000000000003</v>
          </cell>
          <cell r="N1848">
            <v>2.6480299999999999</v>
          </cell>
        </row>
        <row r="1849">
          <cell r="B1849" t="str">
            <v>5 S 02 511 65</v>
          </cell>
          <cell r="C1849" t="str">
            <v>Micro-revest. a frio-Microflex 2,0 cm c/fibra cal</v>
          </cell>
          <cell r="D1849" t="str">
            <v>m2</v>
          </cell>
          <cell r="E1849" t="str">
            <v>2,09</v>
          </cell>
          <cell r="F1849" t="str">
            <v>0,56</v>
          </cell>
          <cell r="G1849" t="str">
            <v>2,64</v>
          </cell>
          <cell r="H1849">
            <v>0</v>
          </cell>
          <cell r="I1849">
            <v>2.09</v>
          </cell>
          <cell r="J1849">
            <v>0.56000000000000005</v>
          </cell>
          <cell r="K1849">
            <v>2.64</v>
          </cell>
          <cell r="L1849">
            <v>0</v>
          </cell>
          <cell r="M1849">
            <v>0.55803000000000003</v>
          </cell>
          <cell r="N1849">
            <v>2.6480299999999999</v>
          </cell>
        </row>
        <row r="1850">
          <cell r="B1850" t="str">
            <v>5 S 02 511 66</v>
          </cell>
          <cell r="C1850" t="str">
            <v>Micro-revest. a frio-Microflex 2,0 cm c/fibra cim</v>
          </cell>
          <cell r="D1850" t="str">
            <v>m2</v>
          </cell>
          <cell r="E1850" t="str">
            <v>2,09</v>
          </cell>
          <cell r="F1850" t="str">
            <v>0,56</v>
          </cell>
          <cell r="G1850" t="str">
            <v>2,65</v>
          </cell>
          <cell r="H1850">
            <v>0</v>
          </cell>
          <cell r="I1850">
            <v>2.09</v>
          </cell>
          <cell r="J1850">
            <v>0.56000000000000005</v>
          </cell>
          <cell r="K1850">
            <v>2.65</v>
          </cell>
          <cell r="L1850">
            <v>0</v>
          </cell>
          <cell r="M1850">
            <v>0.55803000000000003</v>
          </cell>
          <cell r="N1850">
            <v>2.6480299999999999</v>
          </cell>
        </row>
        <row r="1851">
          <cell r="B1851" t="str">
            <v>5 S 02 511 67</v>
          </cell>
          <cell r="C1851" t="str">
            <v>Micro-revestimento a frio-Microflex 2,0 cm BC cal</v>
          </cell>
          <cell r="D1851" t="str">
            <v>m2</v>
          </cell>
          <cell r="E1851" t="str">
            <v>2,65</v>
          </cell>
          <cell r="F1851" t="str">
            <v>0,71</v>
          </cell>
          <cell r="G1851" t="str">
            <v>3,36</v>
          </cell>
          <cell r="H1851">
            <v>0</v>
          </cell>
          <cell r="I1851">
            <v>2.65</v>
          </cell>
          <cell r="J1851">
            <v>0.71</v>
          </cell>
          <cell r="K1851">
            <v>3.36</v>
          </cell>
          <cell r="L1851">
            <v>0</v>
          </cell>
          <cell r="M1851">
            <v>0.70755000000000001</v>
          </cell>
          <cell r="N1851">
            <v>3.3575499999999998</v>
          </cell>
        </row>
        <row r="1852">
          <cell r="B1852" t="str">
            <v>5 S 02 511 68</v>
          </cell>
          <cell r="C1852" t="str">
            <v>Micro-revestimento a frio-Microflex 2,0 cm BC cim</v>
          </cell>
          <cell r="D1852" t="str">
            <v>m2</v>
          </cell>
          <cell r="E1852" t="str">
            <v>2,66</v>
          </cell>
          <cell r="F1852" t="str">
            <v>0,71</v>
          </cell>
          <cell r="G1852" t="str">
            <v>3,37</v>
          </cell>
          <cell r="H1852">
            <v>0</v>
          </cell>
          <cell r="I1852">
            <v>2.66</v>
          </cell>
          <cell r="J1852">
            <v>0.71</v>
          </cell>
          <cell r="K1852">
            <v>3.37</v>
          </cell>
          <cell r="L1852">
            <v>0</v>
          </cell>
          <cell r="M1852">
            <v>0.71022000000000007</v>
          </cell>
          <cell r="N1852">
            <v>3.3702200000000002</v>
          </cell>
        </row>
        <row r="1853">
          <cell r="B1853" t="str">
            <v>5 S 02 511 69</v>
          </cell>
          <cell r="C1853" t="str">
            <v>Micro-revest. frio-Microflex 2,0 cm BC c/fibra cal</v>
          </cell>
          <cell r="D1853" t="str">
            <v>m2</v>
          </cell>
          <cell r="E1853" t="str">
            <v>2,65</v>
          </cell>
          <cell r="F1853" t="str">
            <v>0,71</v>
          </cell>
          <cell r="G1853" t="str">
            <v>3,36</v>
          </cell>
          <cell r="H1853">
            <v>0</v>
          </cell>
          <cell r="I1853">
            <v>2.65</v>
          </cell>
          <cell r="J1853">
            <v>0.71</v>
          </cell>
          <cell r="K1853">
            <v>3.36</v>
          </cell>
          <cell r="L1853">
            <v>0</v>
          </cell>
          <cell r="M1853">
            <v>0.70755000000000001</v>
          </cell>
          <cell r="N1853">
            <v>3.3575499999999998</v>
          </cell>
        </row>
        <row r="1854">
          <cell r="B1854" t="str">
            <v>5 S 02 511 70</v>
          </cell>
          <cell r="C1854" t="str">
            <v>Micro-revest. frio-Microflex 2,0 cm BC c/fibra cim</v>
          </cell>
          <cell r="D1854" t="str">
            <v>m2</v>
          </cell>
          <cell r="E1854" t="str">
            <v>2,61</v>
          </cell>
          <cell r="F1854" t="str">
            <v>0,70</v>
          </cell>
          <cell r="G1854" t="str">
            <v>3,31</v>
          </cell>
          <cell r="H1854">
            <v>0</v>
          </cell>
          <cell r="I1854">
            <v>2.61</v>
          </cell>
          <cell r="J1854">
            <v>0.7</v>
          </cell>
          <cell r="K1854">
            <v>3.31</v>
          </cell>
          <cell r="L1854">
            <v>0</v>
          </cell>
          <cell r="M1854">
            <v>0.69686999999999999</v>
          </cell>
          <cell r="N1854">
            <v>3.30687</v>
          </cell>
        </row>
        <row r="1855">
          <cell r="B1855" t="str">
            <v>5 S 02 511 71</v>
          </cell>
          <cell r="C1855" t="str">
            <v>Micro-revest. a frio-Microflex-2,5cm c/ filler cal</v>
          </cell>
          <cell r="D1855" t="str">
            <v>m2</v>
          </cell>
          <cell r="E1855" t="str">
            <v>2,54</v>
          </cell>
          <cell r="F1855" t="str">
            <v>0,68</v>
          </cell>
          <cell r="G1855" t="str">
            <v>3,22</v>
          </cell>
          <cell r="H1855">
            <v>0</v>
          </cell>
          <cell r="I1855">
            <v>2.54</v>
          </cell>
          <cell r="J1855">
            <v>0.68</v>
          </cell>
          <cell r="K1855">
            <v>3.22</v>
          </cell>
          <cell r="L1855">
            <v>0</v>
          </cell>
          <cell r="M1855">
            <v>0.67818000000000001</v>
          </cell>
          <cell r="N1855">
            <v>3.2181800000000003</v>
          </cell>
        </row>
        <row r="1856">
          <cell r="B1856" t="str">
            <v>5 S 02 511 72</v>
          </cell>
          <cell r="C1856" t="str">
            <v>Micro-revest. a frio-Microflex-2,5cm c/ filler cim</v>
          </cell>
          <cell r="D1856" t="str">
            <v>m2</v>
          </cell>
          <cell r="E1856" t="str">
            <v>2,61</v>
          </cell>
          <cell r="F1856" t="str">
            <v>0,70</v>
          </cell>
          <cell r="G1856" t="str">
            <v>3,31</v>
          </cell>
          <cell r="H1856">
            <v>0</v>
          </cell>
          <cell r="I1856">
            <v>2.61</v>
          </cell>
          <cell r="J1856">
            <v>0.7</v>
          </cell>
          <cell r="K1856">
            <v>3.31</v>
          </cell>
          <cell r="L1856">
            <v>0</v>
          </cell>
          <cell r="M1856">
            <v>0.69686999999999999</v>
          </cell>
          <cell r="N1856">
            <v>3.30687</v>
          </cell>
        </row>
        <row r="1857">
          <cell r="B1857" t="str">
            <v>5 S 02 511 73</v>
          </cell>
          <cell r="C1857" t="str">
            <v>Micro-revest. frio-Microflex-2,5cm c/fibra cal</v>
          </cell>
          <cell r="D1857" t="str">
            <v>m2</v>
          </cell>
          <cell r="E1857" t="str">
            <v>2,54</v>
          </cell>
          <cell r="F1857" t="str">
            <v>0,68</v>
          </cell>
          <cell r="G1857" t="str">
            <v>3,22</v>
          </cell>
          <cell r="H1857">
            <v>0</v>
          </cell>
          <cell r="I1857">
            <v>2.54</v>
          </cell>
          <cell r="J1857">
            <v>0.68</v>
          </cell>
          <cell r="K1857">
            <v>3.22</v>
          </cell>
          <cell r="L1857">
            <v>0</v>
          </cell>
          <cell r="M1857">
            <v>0.67818000000000001</v>
          </cell>
          <cell r="N1857">
            <v>3.2181800000000003</v>
          </cell>
        </row>
        <row r="1858">
          <cell r="B1858" t="str">
            <v>5 S 02 511 74</v>
          </cell>
          <cell r="C1858" t="str">
            <v>Micro-revest. frio-Microflex-2,5cm c/fibra cim</v>
          </cell>
          <cell r="D1858" t="str">
            <v>m2</v>
          </cell>
          <cell r="E1858" t="str">
            <v>2,55</v>
          </cell>
          <cell r="F1858" t="str">
            <v>0,68</v>
          </cell>
          <cell r="G1858" t="str">
            <v>3,23</v>
          </cell>
          <cell r="H1858">
            <v>0</v>
          </cell>
          <cell r="I1858">
            <v>2.5499999999999998</v>
          </cell>
          <cell r="J1858">
            <v>0.68</v>
          </cell>
          <cell r="K1858">
            <v>3.23</v>
          </cell>
          <cell r="L1858">
            <v>0</v>
          </cell>
          <cell r="M1858">
            <v>0.68084999999999996</v>
          </cell>
          <cell r="N1858">
            <v>3.2308499999999998</v>
          </cell>
        </row>
        <row r="1859">
          <cell r="B1859" t="str">
            <v>5 S 02 511 75</v>
          </cell>
          <cell r="C1859" t="str">
            <v>Micro-revest. a frio-Microflex-2,5 cm BC c/ cal</v>
          </cell>
          <cell r="D1859" t="str">
            <v>m2</v>
          </cell>
          <cell r="E1859" t="str">
            <v>3,32</v>
          </cell>
          <cell r="F1859" t="str">
            <v>0,89</v>
          </cell>
          <cell r="G1859" t="str">
            <v>4,20</v>
          </cell>
          <cell r="H1859">
            <v>0</v>
          </cell>
          <cell r="I1859">
            <v>3.32</v>
          </cell>
          <cell r="J1859">
            <v>0.89</v>
          </cell>
          <cell r="K1859">
            <v>4.2</v>
          </cell>
          <cell r="L1859">
            <v>0</v>
          </cell>
          <cell r="M1859">
            <v>0.88644000000000001</v>
          </cell>
          <cell r="N1859">
            <v>4.2064399999999997</v>
          </cell>
        </row>
        <row r="1860">
          <cell r="B1860" t="str">
            <v>5 S 02 511 76</v>
          </cell>
          <cell r="C1860" t="str">
            <v>Micro-revest. a frio-Microflex-2,5 cm BC c/ cim</v>
          </cell>
          <cell r="D1860" t="str">
            <v>m2</v>
          </cell>
          <cell r="E1860" t="str">
            <v>3,32</v>
          </cell>
          <cell r="F1860" t="str">
            <v>0,89</v>
          </cell>
          <cell r="G1860" t="str">
            <v>4,21</v>
          </cell>
          <cell r="H1860">
            <v>0</v>
          </cell>
          <cell r="I1860">
            <v>3.32</v>
          </cell>
          <cell r="J1860">
            <v>0.89</v>
          </cell>
          <cell r="K1860">
            <v>4.21</v>
          </cell>
          <cell r="L1860">
            <v>0</v>
          </cell>
          <cell r="M1860">
            <v>0.88644000000000001</v>
          </cell>
          <cell r="N1860">
            <v>4.2064399999999997</v>
          </cell>
        </row>
        <row r="1861">
          <cell r="B1861" t="str">
            <v>5 S 02 511 77</v>
          </cell>
          <cell r="C1861" t="str">
            <v>Micro-revest. frio-Microflex-2,5 cm BC c/fibra cal</v>
          </cell>
          <cell r="D1861" t="str">
            <v>m2</v>
          </cell>
          <cell r="E1861" t="str">
            <v>3,32</v>
          </cell>
          <cell r="F1861" t="str">
            <v>0,89</v>
          </cell>
          <cell r="G1861" t="str">
            <v>4,20</v>
          </cell>
          <cell r="H1861">
            <v>0</v>
          </cell>
          <cell r="I1861">
            <v>3.32</v>
          </cell>
          <cell r="J1861">
            <v>0.89</v>
          </cell>
          <cell r="K1861">
            <v>4.2</v>
          </cell>
          <cell r="L1861">
            <v>0</v>
          </cell>
          <cell r="M1861">
            <v>0.88644000000000001</v>
          </cell>
          <cell r="N1861">
            <v>4.2064399999999997</v>
          </cell>
        </row>
        <row r="1862">
          <cell r="B1862" t="str">
            <v>5 S 02 511 78</v>
          </cell>
          <cell r="C1862" t="str">
            <v>Micro-revest. frio-Microflex-2,5 cm BC c/fibra cim</v>
          </cell>
          <cell r="D1862" t="str">
            <v>m2</v>
          </cell>
          <cell r="E1862" t="str">
            <v>3,32</v>
          </cell>
          <cell r="F1862" t="str">
            <v>0,89</v>
          </cell>
          <cell r="G1862" t="str">
            <v>4,21</v>
          </cell>
          <cell r="H1862">
            <v>0</v>
          </cell>
          <cell r="I1862">
            <v>3.32</v>
          </cell>
          <cell r="J1862">
            <v>0.89</v>
          </cell>
          <cell r="K1862">
            <v>4.21</v>
          </cell>
          <cell r="L1862">
            <v>0</v>
          </cell>
          <cell r="M1862">
            <v>0.88644000000000001</v>
          </cell>
          <cell r="N1862">
            <v>4.2064399999999997</v>
          </cell>
        </row>
        <row r="1863">
          <cell r="B1863" t="str">
            <v>5 S 02 512 01</v>
          </cell>
          <cell r="C1863" t="str">
            <v>Lama asfáltica fina (granulometrias I e II)</v>
          </cell>
          <cell r="D1863" t="str">
            <v>m2</v>
          </cell>
          <cell r="E1863" t="str">
            <v>0,95</v>
          </cell>
          <cell r="F1863" t="str">
            <v>0,25</v>
          </cell>
          <cell r="G1863" t="str">
            <v>1,21</v>
          </cell>
          <cell r="H1863">
            <v>0</v>
          </cell>
          <cell r="I1863">
            <v>0.95</v>
          </cell>
          <cell r="J1863">
            <v>0.25</v>
          </cell>
          <cell r="K1863">
            <v>1.21</v>
          </cell>
          <cell r="L1863">
            <v>0</v>
          </cell>
          <cell r="M1863">
            <v>0.25364999999999999</v>
          </cell>
          <cell r="N1863">
            <v>1.2036499999999999</v>
          </cell>
        </row>
        <row r="1864">
          <cell r="B1864" t="str">
            <v>5 S 02 512 02</v>
          </cell>
          <cell r="C1864" t="str">
            <v>Lama asfáltica grossa (granulometrias III e IV)</v>
          </cell>
          <cell r="D1864" t="str">
            <v>m2</v>
          </cell>
          <cell r="E1864" t="str">
            <v>1,76</v>
          </cell>
          <cell r="F1864" t="str">
            <v>0,47</v>
          </cell>
          <cell r="G1864" t="str">
            <v>2,22</v>
          </cell>
          <cell r="H1864">
            <v>0</v>
          </cell>
          <cell r="I1864">
            <v>1.76</v>
          </cell>
          <cell r="J1864">
            <v>0.47</v>
          </cell>
          <cell r="K1864">
            <v>2.2200000000000002</v>
          </cell>
          <cell r="L1864">
            <v>0</v>
          </cell>
          <cell r="M1864">
            <v>0.46992</v>
          </cell>
          <cell r="N1864">
            <v>2.2299199999999999</v>
          </cell>
        </row>
        <row r="1865">
          <cell r="B1865" t="str">
            <v>5 S 02 512 51</v>
          </cell>
          <cell r="C1865" t="str">
            <v>Lama asfáltica fina (granulometrias I e II) AC/BC</v>
          </cell>
          <cell r="D1865" t="str">
            <v>m2</v>
          </cell>
          <cell r="E1865" t="str">
            <v>1,06</v>
          </cell>
          <cell r="F1865" t="str">
            <v>0,28</v>
          </cell>
          <cell r="G1865" t="str">
            <v>1,34</v>
          </cell>
          <cell r="H1865">
            <v>0</v>
          </cell>
          <cell r="I1865">
            <v>1.06</v>
          </cell>
          <cell r="J1865">
            <v>0.28000000000000003</v>
          </cell>
          <cell r="K1865">
            <v>1.34</v>
          </cell>
          <cell r="L1865">
            <v>0</v>
          </cell>
          <cell r="M1865">
            <v>0.28302000000000005</v>
          </cell>
          <cell r="N1865">
            <v>1.3430200000000001</v>
          </cell>
        </row>
        <row r="1866">
          <cell r="B1866" t="str">
            <v>5 S 02 512 52</v>
          </cell>
          <cell r="C1866" t="str">
            <v>Lama asfált.grossa (granulometrias III e IV) AC/BC</v>
          </cell>
          <cell r="D1866" t="str">
            <v>m2</v>
          </cell>
          <cell r="E1866" t="str">
            <v>1,97</v>
          </cell>
          <cell r="F1866" t="str">
            <v>0,53</v>
          </cell>
          <cell r="G1866" t="str">
            <v>2,50</v>
          </cell>
          <cell r="H1866">
            <v>0</v>
          </cell>
          <cell r="I1866">
            <v>1.97</v>
          </cell>
          <cell r="J1866">
            <v>0.53</v>
          </cell>
          <cell r="K1866">
            <v>2.5</v>
          </cell>
          <cell r="L1866">
            <v>0</v>
          </cell>
          <cell r="M1866">
            <v>0.52599000000000007</v>
          </cell>
          <cell r="N1866">
            <v>2.4959899999999999</v>
          </cell>
        </row>
        <row r="1867">
          <cell r="B1867" t="str">
            <v>5 S 02 530 00</v>
          </cell>
          <cell r="C1867" t="str">
            <v>Pré-misturado a frio</v>
          </cell>
          <cell r="D1867" t="str">
            <v>m3</v>
          </cell>
          <cell r="E1867" t="str">
            <v>89,33</v>
          </cell>
          <cell r="F1867" t="str">
            <v>23,85</v>
          </cell>
          <cell r="G1867" t="str">
            <v>113,18</v>
          </cell>
          <cell r="H1867">
            <v>0</v>
          </cell>
          <cell r="I1867">
            <v>89.33</v>
          </cell>
          <cell r="J1867">
            <v>23.85</v>
          </cell>
          <cell r="K1867">
            <v>113.18</v>
          </cell>
          <cell r="L1867">
            <v>0</v>
          </cell>
          <cell r="M1867">
            <v>23.851110000000002</v>
          </cell>
          <cell r="N1867">
            <v>113.18111</v>
          </cell>
        </row>
        <row r="1868">
          <cell r="B1868" t="str">
            <v>5 S 02 530 50</v>
          </cell>
          <cell r="C1868" t="str">
            <v>Pré-misturado a frio AC/BC</v>
          </cell>
          <cell r="D1868" t="str">
            <v>m3</v>
          </cell>
          <cell r="E1868" t="str">
            <v>134,47</v>
          </cell>
          <cell r="F1868" t="str">
            <v>35,90</v>
          </cell>
          <cell r="G1868" t="str">
            <v>170,38</v>
          </cell>
          <cell r="H1868">
            <v>0</v>
          </cell>
          <cell r="I1868">
            <v>134.47</v>
          </cell>
          <cell r="J1868">
            <v>35.9</v>
          </cell>
          <cell r="K1868">
            <v>170.38</v>
          </cell>
          <cell r="L1868">
            <v>0</v>
          </cell>
          <cell r="M1868">
            <v>35.903490000000005</v>
          </cell>
          <cell r="N1868">
            <v>170.37349</v>
          </cell>
        </row>
        <row r="1869">
          <cell r="B1869" t="str">
            <v>5 S 02 531 00</v>
          </cell>
          <cell r="C1869" t="str">
            <v>Macadame betuminoso por penetração</v>
          </cell>
          <cell r="D1869" t="str">
            <v>m3</v>
          </cell>
          <cell r="E1869" t="str">
            <v>86,15</v>
          </cell>
          <cell r="F1869" t="str">
            <v>23,00</v>
          </cell>
          <cell r="G1869" t="str">
            <v>109,15</v>
          </cell>
          <cell r="H1869">
            <v>0</v>
          </cell>
          <cell r="I1869">
            <v>86.15</v>
          </cell>
          <cell r="J1869">
            <v>23</v>
          </cell>
          <cell r="K1869">
            <v>109.15</v>
          </cell>
          <cell r="L1869">
            <v>0</v>
          </cell>
          <cell r="M1869">
            <v>23.002050000000004</v>
          </cell>
          <cell r="N1869">
            <v>109.15205</v>
          </cell>
        </row>
        <row r="1870">
          <cell r="B1870" t="str">
            <v>5 S 02 531 50</v>
          </cell>
          <cell r="C1870" t="str">
            <v>Macadame betuminoso por penetração BC</v>
          </cell>
          <cell r="D1870" t="str">
            <v>m3</v>
          </cell>
          <cell r="E1870" t="str">
            <v>126,01</v>
          </cell>
          <cell r="F1870" t="str">
            <v>33,64</v>
          </cell>
          <cell r="G1870" t="str">
            <v>159,66</v>
          </cell>
          <cell r="H1870">
            <v>0</v>
          </cell>
          <cell r="I1870">
            <v>126.01</v>
          </cell>
          <cell r="J1870">
            <v>33.64</v>
          </cell>
          <cell r="K1870">
            <v>159.66</v>
          </cell>
          <cell r="L1870">
            <v>0</v>
          </cell>
          <cell r="M1870">
            <v>33.644670000000005</v>
          </cell>
          <cell r="N1870">
            <v>159.65467000000001</v>
          </cell>
        </row>
        <row r="1871">
          <cell r="B1871" t="str">
            <v>5 S 02 532 00</v>
          </cell>
          <cell r="C1871" t="str">
            <v>Areia-asfalto a quente</v>
          </cell>
          <cell r="D1871" t="str">
            <v>t</v>
          </cell>
          <cell r="E1871" t="str">
            <v>64,14</v>
          </cell>
          <cell r="F1871" t="str">
            <v>17,13</v>
          </cell>
          <cell r="G1871" t="str">
            <v>81,27</v>
          </cell>
          <cell r="H1871">
            <v>0</v>
          </cell>
          <cell r="I1871">
            <v>64.14</v>
          </cell>
          <cell r="J1871">
            <v>17.13</v>
          </cell>
          <cell r="K1871">
            <v>81.27</v>
          </cell>
          <cell r="L1871">
            <v>0</v>
          </cell>
          <cell r="M1871">
            <v>17.12538</v>
          </cell>
          <cell r="N1871">
            <v>81.265379999999993</v>
          </cell>
        </row>
        <row r="1872">
          <cell r="B1872" t="str">
            <v>5 S 02 532 50</v>
          </cell>
          <cell r="C1872" t="str">
            <v>Areia-asfalto a quente AC</v>
          </cell>
          <cell r="D1872" t="str">
            <v>t</v>
          </cell>
          <cell r="E1872" t="str">
            <v>101,20</v>
          </cell>
          <cell r="F1872" t="str">
            <v>27,02</v>
          </cell>
          <cell r="G1872" t="str">
            <v>128,22</v>
          </cell>
          <cell r="H1872">
            <v>0</v>
          </cell>
          <cell r="I1872">
            <v>101.2</v>
          </cell>
          <cell r="J1872">
            <v>27.02</v>
          </cell>
          <cell r="K1872">
            <v>128.22</v>
          </cell>
          <cell r="L1872">
            <v>0</v>
          </cell>
          <cell r="M1872">
            <v>27.020400000000002</v>
          </cell>
          <cell r="N1872">
            <v>128.22040000000001</v>
          </cell>
        </row>
        <row r="1873">
          <cell r="B1873" t="str">
            <v>5 S 02 540 01</v>
          </cell>
          <cell r="C1873" t="str">
            <v>Conc. betumin.usinado a quente - capa de rolamento</v>
          </cell>
          <cell r="D1873" t="str">
            <v>t</v>
          </cell>
          <cell r="E1873" t="str">
            <v>59,28</v>
          </cell>
          <cell r="F1873" t="str">
            <v>15,83</v>
          </cell>
          <cell r="G1873" t="str">
            <v>75,11</v>
          </cell>
          <cell r="H1873">
            <v>0</v>
          </cell>
          <cell r="I1873">
            <v>59.28</v>
          </cell>
          <cell r="J1873">
            <v>15.83</v>
          </cell>
          <cell r="K1873">
            <v>75.11</v>
          </cell>
          <cell r="L1873">
            <v>0</v>
          </cell>
          <cell r="M1873">
            <v>15.827760000000001</v>
          </cell>
          <cell r="N1873">
            <v>75.107759999999999</v>
          </cell>
        </row>
        <row r="1874">
          <cell r="B1874" t="str">
            <v>5 S 02 540 02</v>
          </cell>
          <cell r="C1874" t="str">
            <v>Concreto betuminoso usinado a quente - binder</v>
          </cell>
          <cell r="D1874" t="str">
            <v>t</v>
          </cell>
          <cell r="E1874" t="str">
            <v>52,76</v>
          </cell>
          <cell r="F1874" t="str">
            <v>14,09</v>
          </cell>
          <cell r="G1874" t="str">
            <v>66,84</v>
          </cell>
          <cell r="H1874">
            <v>0</v>
          </cell>
          <cell r="I1874">
            <v>52.76</v>
          </cell>
          <cell r="J1874">
            <v>14.09</v>
          </cell>
          <cell r="K1874">
            <v>66.84</v>
          </cell>
          <cell r="L1874">
            <v>0</v>
          </cell>
          <cell r="M1874">
            <v>14.086920000000001</v>
          </cell>
          <cell r="N1874">
            <v>66.846919999999997</v>
          </cell>
        </row>
        <row r="1875">
          <cell r="B1875" t="str">
            <v>5 S 02 540 12</v>
          </cell>
          <cell r="C1875" t="str">
            <v>CBUQ reciclado em usina fixa</v>
          </cell>
          <cell r="D1875" t="str">
            <v>t</v>
          </cell>
          <cell r="E1875" t="str">
            <v>46,79</v>
          </cell>
          <cell r="F1875" t="str">
            <v>12,49</v>
          </cell>
          <cell r="G1875" t="str">
            <v>59,29</v>
          </cell>
          <cell r="H1875">
            <v>0</v>
          </cell>
          <cell r="I1875">
            <v>46.79</v>
          </cell>
          <cell r="J1875">
            <v>12.49</v>
          </cell>
          <cell r="K1875">
            <v>59.29</v>
          </cell>
          <cell r="L1875">
            <v>0</v>
          </cell>
          <cell r="M1875">
            <v>12.492930000000001</v>
          </cell>
          <cell r="N1875">
            <v>59.28293</v>
          </cell>
        </row>
        <row r="1876">
          <cell r="B1876" t="str">
            <v>5 S 02 540 21</v>
          </cell>
          <cell r="C1876" t="str">
            <v>CBUQ c/ cal hidratada - capa de rolamento</v>
          </cell>
          <cell r="D1876" t="str">
            <v>t</v>
          </cell>
          <cell r="E1876" t="str">
            <v>63,40</v>
          </cell>
          <cell r="F1876" t="str">
            <v>16,93</v>
          </cell>
          <cell r="G1876" t="str">
            <v>80,33</v>
          </cell>
          <cell r="H1876">
            <v>0</v>
          </cell>
          <cell r="I1876">
            <v>63.4</v>
          </cell>
          <cell r="J1876">
            <v>16.93</v>
          </cell>
          <cell r="K1876">
            <v>80.33</v>
          </cell>
          <cell r="L1876">
            <v>0</v>
          </cell>
          <cell r="M1876">
            <v>16.927800000000001</v>
          </cell>
          <cell r="N1876">
            <v>80.327799999999996</v>
          </cell>
        </row>
        <row r="1877">
          <cell r="B1877" t="str">
            <v>5 S 02 540 51</v>
          </cell>
          <cell r="C1877" t="str">
            <v>CBUQ -capa de rolamento AC/BC</v>
          </cell>
          <cell r="D1877" t="str">
            <v>t</v>
          </cell>
          <cell r="E1877" t="str">
            <v>77,91</v>
          </cell>
          <cell r="F1877" t="str">
            <v>20,80</v>
          </cell>
          <cell r="G1877" t="str">
            <v>98,71</v>
          </cell>
          <cell r="H1877">
            <v>0</v>
          </cell>
          <cell r="I1877">
            <v>77.91</v>
          </cell>
          <cell r="J1877">
            <v>20.8</v>
          </cell>
          <cell r="K1877">
            <v>98.71</v>
          </cell>
          <cell r="L1877">
            <v>0</v>
          </cell>
          <cell r="M1877">
            <v>20.801970000000001</v>
          </cell>
          <cell r="N1877">
            <v>98.711969999999994</v>
          </cell>
        </row>
        <row r="1878">
          <cell r="B1878" t="str">
            <v>5 S 02 540 52</v>
          </cell>
          <cell r="C1878" t="str">
            <v>CBUQ -binder AC/BC</v>
          </cell>
          <cell r="D1878" t="str">
            <v>t</v>
          </cell>
          <cell r="E1878" t="str">
            <v>74,51</v>
          </cell>
          <cell r="F1878" t="str">
            <v>19,89</v>
          </cell>
          <cell r="G1878" t="str">
            <v>94,40</v>
          </cell>
          <cell r="H1878">
            <v>0</v>
          </cell>
          <cell r="I1878">
            <v>74.510000000000005</v>
          </cell>
          <cell r="J1878">
            <v>19.89</v>
          </cell>
          <cell r="K1878">
            <v>94.4</v>
          </cell>
          <cell r="L1878">
            <v>0</v>
          </cell>
          <cell r="M1878">
            <v>19.894170000000003</v>
          </cell>
          <cell r="N1878">
            <v>94.404170000000008</v>
          </cell>
        </row>
        <row r="1879">
          <cell r="B1879" t="str">
            <v>5 S 02 540 62</v>
          </cell>
          <cell r="C1879" t="str">
            <v>CBUQ reciclado em usina fixa AC/BC</v>
          </cell>
          <cell r="D1879" t="str">
            <v>t</v>
          </cell>
          <cell r="E1879" t="str">
            <v>56,07</v>
          </cell>
          <cell r="F1879" t="str">
            <v>14,97</v>
          </cell>
          <cell r="G1879" t="str">
            <v>71,05</v>
          </cell>
          <cell r="H1879">
            <v>0</v>
          </cell>
          <cell r="I1879">
            <v>56.07</v>
          </cell>
          <cell r="J1879">
            <v>14.97</v>
          </cell>
          <cell r="K1879">
            <v>71.05</v>
          </cell>
          <cell r="L1879">
            <v>0</v>
          </cell>
          <cell r="M1879">
            <v>14.970690000000001</v>
          </cell>
          <cell r="N1879">
            <v>71.040689999999998</v>
          </cell>
        </row>
        <row r="1880">
          <cell r="B1880" t="str">
            <v>5 S 02 540 71</v>
          </cell>
          <cell r="C1880" t="str">
            <v>CBUQ capa de rolam. AC/BC c/ cal hidratada</v>
          </cell>
          <cell r="D1880" t="str">
            <v>t</v>
          </cell>
          <cell r="E1880" t="str">
            <v>82,18</v>
          </cell>
          <cell r="F1880" t="str">
            <v>21,94</v>
          </cell>
          <cell r="G1880" t="str">
            <v>104,12</v>
          </cell>
          <cell r="H1880">
            <v>0</v>
          </cell>
          <cell r="I1880">
            <v>82.18</v>
          </cell>
          <cell r="J1880">
            <v>21.94</v>
          </cell>
          <cell r="K1880">
            <v>104.12</v>
          </cell>
          <cell r="L1880">
            <v>0</v>
          </cell>
          <cell r="M1880">
            <v>21.942060000000001</v>
          </cell>
          <cell r="N1880">
            <v>104.12206</v>
          </cell>
        </row>
        <row r="1881">
          <cell r="B1881" t="str">
            <v>5 S 02 600 00</v>
          </cell>
          <cell r="C1881" t="str">
            <v>Manta sintét. p/ recap.asfál.- fornec. e aplicação</v>
          </cell>
          <cell r="D1881" t="str">
            <v>m2</v>
          </cell>
          <cell r="E1881" t="str">
            <v>3,97</v>
          </cell>
          <cell r="F1881" t="str">
            <v>1,06</v>
          </cell>
          <cell r="G1881" t="str">
            <v>5,02</v>
          </cell>
          <cell r="H1881">
            <v>0</v>
          </cell>
          <cell r="I1881">
            <v>3.97</v>
          </cell>
          <cell r="J1881">
            <v>1.06</v>
          </cell>
          <cell r="K1881">
            <v>5.0199999999999996</v>
          </cell>
          <cell r="L1881">
            <v>0</v>
          </cell>
          <cell r="M1881">
            <v>1.0599900000000002</v>
          </cell>
          <cell r="N1881">
            <v>5.0299900000000006</v>
          </cell>
        </row>
        <row r="1882">
          <cell r="B1882" t="str">
            <v>5 S 02 607 00</v>
          </cell>
          <cell r="C1882" t="str">
            <v>Concreto cimento portland c/ equip. pequeno porte</v>
          </cell>
          <cell r="D1882" t="str">
            <v>m3</v>
          </cell>
          <cell r="E1882" t="str">
            <v>322,93</v>
          </cell>
          <cell r="F1882" t="str">
            <v>86,22</v>
          </cell>
          <cell r="G1882" t="str">
            <v>409,15</v>
          </cell>
          <cell r="H1882">
            <v>0</v>
          </cell>
          <cell r="I1882">
            <v>322.93</v>
          </cell>
          <cell r="J1882">
            <v>86.22</v>
          </cell>
          <cell r="K1882">
            <v>409.15</v>
          </cell>
          <cell r="L1882">
            <v>0</v>
          </cell>
          <cell r="M1882">
            <v>86.222310000000007</v>
          </cell>
          <cell r="N1882">
            <v>409.15231</v>
          </cell>
        </row>
        <row r="1883">
          <cell r="B1883" t="str">
            <v>5 S 02 607 50</v>
          </cell>
          <cell r="C1883" t="str">
            <v>Concr.cimento portland c/equip.pequeno porte AC/BC</v>
          </cell>
          <cell r="D1883" t="str">
            <v>m3</v>
          </cell>
          <cell r="E1883" t="str">
            <v>373,42</v>
          </cell>
          <cell r="F1883" t="str">
            <v>99,70</v>
          </cell>
          <cell r="G1883" t="str">
            <v>473,12</v>
          </cell>
          <cell r="H1883">
            <v>0</v>
          </cell>
          <cell r="I1883">
            <v>373.42</v>
          </cell>
          <cell r="J1883">
            <v>99.7</v>
          </cell>
          <cell r="K1883">
            <v>473.12</v>
          </cell>
          <cell r="L1883">
            <v>0</v>
          </cell>
          <cell r="M1883">
            <v>99.703140000000005</v>
          </cell>
          <cell r="N1883">
            <v>473.12314000000003</v>
          </cell>
        </row>
        <row r="1884">
          <cell r="B1884" t="str">
            <v>5 S 02 702 00</v>
          </cell>
          <cell r="C1884" t="str">
            <v>Limpeza e enchimento de junta de pavimento de conc</v>
          </cell>
          <cell r="D1884" t="str">
            <v>m</v>
          </cell>
          <cell r="E1884" t="str">
            <v>3,25</v>
          </cell>
          <cell r="F1884" t="str">
            <v>0,87</v>
          </cell>
          <cell r="G1884" t="str">
            <v>4,12</v>
          </cell>
          <cell r="H1884">
            <v>0</v>
          </cell>
          <cell r="I1884">
            <v>3.25</v>
          </cell>
          <cell r="J1884">
            <v>0.87</v>
          </cell>
          <cell r="K1884">
            <v>4.12</v>
          </cell>
          <cell r="L1884">
            <v>0</v>
          </cell>
          <cell r="M1884">
            <v>0.86775000000000002</v>
          </cell>
          <cell r="N1884">
            <v>4.11775</v>
          </cell>
        </row>
        <row r="1885">
          <cell r="B1885" t="str">
            <v>5 S 02 905 00</v>
          </cell>
          <cell r="C1885" t="str">
            <v>Remoção mecanizada de revestimento betuminoso</v>
          </cell>
          <cell r="D1885" t="str">
            <v>m3</v>
          </cell>
          <cell r="E1885" t="str">
            <v>9,82</v>
          </cell>
          <cell r="F1885" t="str">
            <v>2,62</v>
          </cell>
          <cell r="G1885" t="str">
            <v>12,44</v>
          </cell>
          <cell r="H1885">
            <v>0</v>
          </cell>
          <cell r="I1885">
            <v>9.82</v>
          </cell>
          <cell r="J1885">
            <v>2.62</v>
          </cell>
          <cell r="K1885">
            <v>12.44</v>
          </cell>
          <cell r="L1885">
            <v>0</v>
          </cell>
          <cell r="M1885">
            <v>2.6219400000000004</v>
          </cell>
          <cell r="N1885">
            <v>12.441940000000001</v>
          </cell>
        </row>
        <row r="1886">
          <cell r="B1886" t="str">
            <v>5 S 02 905 01</v>
          </cell>
          <cell r="C1886" t="str">
            <v>Remoção manual de revestimento betuminoso</v>
          </cell>
          <cell r="D1886" t="str">
            <v>m3</v>
          </cell>
          <cell r="E1886" t="str">
            <v>192,89</v>
          </cell>
          <cell r="F1886" t="str">
            <v>51,50</v>
          </cell>
          <cell r="G1886" t="str">
            <v>244,39</v>
          </cell>
          <cell r="H1886">
            <v>0</v>
          </cell>
          <cell r="I1886">
            <v>192.89</v>
          </cell>
          <cell r="J1886">
            <v>51.5</v>
          </cell>
          <cell r="K1886">
            <v>244.39</v>
          </cell>
          <cell r="L1886">
            <v>0</v>
          </cell>
          <cell r="M1886">
            <v>51.501629999999999</v>
          </cell>
          <cell r="N1886">
            <v>244.39162999999999</v>
          </cell>
        </row>
        <row r="1887">
          <cell r="B1887" t="str">
            <v>5 S 02 906 00</v>
          </cell>
          <cell r="C1887" t="str">
            <v>Remoção mecanizada da camada granular pavimento</v>
          </cell>
          <cell r="D1887" t="str">
            <v>m3</v>
          </cell>
          <cell r="E1887" t="str">
            <v>6,22</v>
          </cell>
          <cell r="F1887" t="str">
            <v>1,66</v>
          </cell>
          <cell r="G1887" t="str">
            <v>7,88</v>
          </cell>
          <cell r="H1887">
            <v>0</v>
          </cell>
          <cell r="I1887">
            <v>6.22</v>
          </cell>
          <cell r="J1887">
            <v>1.66</v>
          </cell>
          <cell r="K1887">
            <v>7.88</v>
          </cell>
          <cell r="L1887">
            <v>0</v>
          </cell>
          <cell r="M1887">
            <v>1.6607400000000001</v>
          </cell>
          <cell r="N1887">
            <v>7.8807399999999994</v>
          </cell>
        </row>
        <row r="1888">
          <cell r="B1888" t="str">
            <v>5 S 02 906 01</v>
          </cell>
          <cell r="C1888" t="str">
            <v>Remoção manual da camada granular do pavimento</v>
          </cell>
          <cell r="D1888" t="str">
            <v>m3</v>
          </cell>
          <cell r="E1888" t="str">
            <v>108,86</v>
          </cell>
          <cell r="F1888" t="str">
            <v>29,06</v>
          </cell>
          <cell r="G1888" t="str">
            <v>137,92</v>
          </cell>
          <cell r="H1888">
            <v>0</v>
          </cell>
          <cell r="I1888">
            <v>108.86</v>
          </cell>
          <cell r="J1888">
            <v>29.06</v>
          </cell>
          <cell r="K1888">
            <v>137.91999999999999</v>
          </cell>
          <cell r="L1888">
            <v>0</v>
          </cell>
          <cell r="M1888">
            <v>29.065620000000003</v>
          </cell>
          <cell r="N1888">
            <v>137.92562000000001</v>
          </cell>
        </row>
        <row r="1889">
          <cell r="B1889" t="str">
            <v>5 S 02 907 00</v>
          </cell>
          <cell r="C1889" t="str">
            <v>Remoção mecanizada material de baixa capac.suporte</v>
          </cell>
          <cell r="D1889" t="str">
            <v>m3</v>
          </cell>
          <cell r="E1889" t="str">
            <v>6,12</v>
          </cell>
          <cell r="F1889" t="str">
            <v>1,63</v>
          </cell>
          <cell r="G1889" t="str">
            <v>7,76</v>
          </cell>
          <cell r="H1889">
            <v>0</v>
          </cell>
          <cell r="I1889">
            <v>6.12</v>
          </cell>
          <cell r="J1889">
            <v>1.63</v>
          </cell>
          <cell r="K1889">
            <v>7.76</v>
          </cell>
          <cell r="L1889">
            <v>0</v>
          </cell>
          <cell r="M1889">
            <v>1.6340400000000002</v>
          </cell>
          <cell r="N1889">
            <v>7.7540399999999998</v>
          </cell>
        </row>
        <row r="1890">
          <cell r="B1890" t="str">
            <v>5 S 02 907 01</v>
          </cell>
          <cell r="C1890" t="str">
            <v>Remoção manual de material de baixa capac.suporte</v>
          </cell>
          <cell r="D1890" t="str">
            <v>m3</v>
          </cell>
          <cell r="E1890" t="str">
            <v>92,85</v>
          </cell>
          <cell r="F1890" t="str">
            <v>24,79</v>
          </cell>
          <cell r="G1890" t="str">
            <v>117,64</v>
          </cell>
          <cell r="H1890">
            <v>0</v>
          </cell>
          <cell r="I1890">
            <v>92.85</v>
          </cell>
          <cell r="J1890">
            <v>24.79</v>
          </cell>
          <cell r="K1890">
            <v>117.64</v>
          </cell>
          <cell r="L1890">
            <v>0</v>
          </cell>
          <cell r="M1890">
            <v>24.790949999999999</v>
          </cell>
          <cell r="N1890">
            <v>117.64094999999999</v>
          </cell>
        </row>
        <row r="1891">
          <cell r="B1891" t="str">
            <v>5 S 02 908 00</v>
          </cell>
          <cell r="C1891" t="str">
            <v>Arrancamento e remoção de paralelepípedos</v>
          </cell>
          <cell r="D1891" t="str">
            <v>m2</v>
          </cell>
          <cell r="E1891" t="str">
            <v>20,45</v>
          </cell>
          <cell r="F1891" t="str">
            <v>5,46</v>
          </cell>
          <cell r="G1891" t="str">
            <v>25,91</v>
          </cell>
          <cell r="H1891">
            <v>0</v>
          </cell>
          <cell r="I1891">
            <v>20.45</v>
          </cell>
          <cell r="J1891">
            <v>5.46</v>
          </cell>
          <cell r="K1891">
            <v>25.91</v>
          </cell>
          <cell r="L1891">
            <v>0</v>
          </cell>
          <cell r="M1891">
            <v>5.4601500000000005</v>
          </cell>
          <cell r="N1891">
            <v>25.910150000000002</v>
          </cell>
        </row>
        <row r="1892">
          <cell r="B1892" t="str">
            <v>5 S 02 909 00</v>
          </cell>
          <cell r="C1892" t="str">
            <v>Arrancamento e remoção de meios-fios</v>
          </cell>
          <cell r="D1892" t="str">
            <v>m3</v>
          </cell>
          <cell r="E1892" t="str">
            <v>113,96</v>
          </cell>
          <cell r="F1892" t="str">
            <v>30,43</v>
          </cell>
          <cell r="G1892" t="str">
            <v>144,39</v>
          </cell>
          <cell r="H1892">
            <v>0</v>
          </cell>
          <cell r="I1892">
            <v>113.96</v>
          </cell>
          <cell r="J1892">
            <v>30.43</v>
          </cell>
          <cell r="K1892">
            <v>144.38999999999999</v>
          </cell>
          <cell r="L1892">
            <v>0</v>
          </cell>
          <cell r="M1892">
            <v>30.427320000000002</v>
          </cell>
          <cell r="N1892">
            <v>144.38731999999999</v>
          </cell>
        </row>
        <row r="1893">
          <cell r="B1893" t="str">
            <v>5 S 02 990 11</v>
          </cell>
          <cell r="C1893" t="str">
            <v>Fresagem contínua do revest. betuminoso</v>
          </cell>
          <cell r="D1893" t="str">
            <v>m3</v>
          </cell>
          <cell r="E1893" t="str">
            <v>107,95</v>
          </cell>
          <cell r="F1893" t="str">
            <v>28,82</v>
          </cell>
          <cell r="G1893" t="str">
            <v>136,77</v>
          </cell>
          <cell r="H1893">
            <v>0</v>
          </cell>
          <cell r="I1893">
            <v>107.95</v>
          </cell>
          <cell r="J1893">
            <v>28.82</v>
          </cell>
          <cell r="K1893">
            <v>136.77000000000001</v>
          </cell>
          <cell r="L1893">
            <v>0</v>
          </cell>
          <cell r="M1893">
            <v>28.822650000000003</v>
          </cell>
          <cell r="N1893">
            <v>136.77265</v>
          </cell>
        </row>
        <row r="1894">
          <cell r="B1894" t="str">
            <v>5 S 02 990 12</v>
          </cell>
          <cell r="C1894" t="str">
            <v>Fresagem descontínua revest. betuminoso</v>
          </cell>
          <cell r="D1894" t="str">
            <v>m3</v>
          </cell>
          <cell r="E1894" t="str">
            <v>161,51</v>
          </cell>
          <cell r="F1894" t="str">
            <v>43,12</v>
          </cell>
          <cell r="G1894" t="str">
            <v>204,63</v>
          </cell>
          <cell r="H1894">
            <v>0</v>
          </cell>
          <cell r="I1894">
            <v>161.51</v>
          </cell>
          <cell r="J1894">
            <v>43.12</v>
          </cell>
          <cell r="K1894">
            <v>204.63</v>
          </cell>
          <cell r="L1894">
            <v>0</v>
          </cell>
          <cell r="M1894">
            <v>43.123170000000002</v>
          </cell>
          <cell r="N1894">
            <v>204.63317000000001</v>
          </cell>
        </row>
        <row r="1895">
          <cell r="B1895" t="str">
            <v>5 S 02 993 01</v>
          </cell>
          <cell r="C1895" t="str">
            <v>Reciclagem simples c/ incorp. rev. asfáltico</v>
          </cell>
          <cell r="D1895" t="str">
            <v>m3</v>
          </cell>
          <cell r="E1895" t="str">
            <v>35,20</v>
          </cell>
          <cell r="F1895" t="str">
            <v>9,40</v>
          </cell>
          <cell r="G1895" t="str">
            <v>44,60</v>
          </cell>
          <cell r="H1895">
            <v>0</v>
          </cell>
          <cell r="I1895">
            <v>35.200000000000003</v>
          </cell>
          <cell r="J1895">
            <v>9.4</v>
          </cell>
          <cell r="K1895">
            <v>44.6</v>
          </cell>
          <cell r="L1895">
            <v>0</v>
          </cell>
          <cell r="M1895">
            <v>9.3984000000000005</v>
          </cell>
          <cell r="N1895">
            <v>44.598400000000005</v>
          </cell>
        </row>
        <row r="1896">
          <cell r="B1896" t="str">
            <v>5 S 02 993 04</v>
          </cell>
          <cell r="C1896" t="str">
            <v>Reciclagem c/ cimento e incorp. rev. asfáltico</v>
          </cell>
          <cell r="D1896" t="str">
            <v>m3</v>
          </cell>
          <cell r="E1896" t="str">
            <v>69,42</v>
          </cell>
          <cell r="F1896" t="str">
            <v>18,53</v>
          </cell>
          <cell r="G1896" t="str">
            <v>87,95</v>
          </cell>
          <cell r="H1896">
            <v>0</v>
          </cell>
          <cell r="I1896">
            <v>69.42</v>
          </cell>
          <cell r="J1896">
            <v>18.53</v>
          </cell>
          <cell r="K1896">
            <v>87.95</v>
          </cell>
          <cell r="L1896">
            <v>0</v>
          </cell>
          <cell r="M1896">
            <v>18.535140000000002</v>
          </cell>
          <cell r="N1896">
            <v>87.95514</v>
          </cell>
        </row>
        <row r="1897">
          <cell r="B1897" t="str">
            <v>5 S 02 993 07</v>
          </cell>
          <cell r="C1897" t="str">
            <v>Reciclagem c/ brita e incorp. de rev. asfáltico</v>
          </cell>
          <cell r="D1897" t="str">
            <v>m3</v>
          </cell>
          <cell r="E1897" t="str">
            <v>48,33</v>
          </cell>
          <cell r="F1897" t="str">
            <v>12,90</v>
          </cell>
          <cell r="G1897" t="str">
            <v>61,23</v>
          </cell>
          <cell r="H1897">
            <v>0</v>
          </cell>
          <cell r="I1897">
            <v>48.33</v>
          </cell>
          <cell r="J1897">
            <v>12.9</v>
          </cell>
          <cell r="K1897">
            <v>61.23</v>
          </cell>
          <cell r="L1897">
            <v>0</v>
          </cell>
          <cell r="M1897">
            <v>12.904110000000001</v>
          </cell>
          <cell r="N1897">
            <v>61.234110000000001</v>
          </cell>
        </row>
        <row r="1898">
          <cell r="B1898" t="str">
            <v>5 S 02 993 10</v>
          </cell>
          <cell r="C1898" t="str">
            <v>Reciclagem c/ cimento e brita e incorp. rev.</v>
          </cell>
          <cell r="D1898" t="str">
            <v>m3</v>
          </cell>
          <cell r="E1898" t="str">
            <v>82,89</v>
          </cell>
          <cell r="F1898" t="str">
            <v>22,13</v>
          </cell>
          <cell r="G1898" t="str">
            <v>105,02</v>
          </cell>
          <cell r="H1898">
            <v>0</v>
          </cell>
          <cell r="I1898">
            <v>82.89</v>
          </cell>
          <cell r="J1898">
            <v>22.13</v>
          </cell>
          <cell r="K1898">
            <v>105.02</v>
          </cell>
          <cell r="L1898">
            <v>0</v>
          </cell>
          <cell r="M1898">
            <v>22.131630000000001</v>
          </cell>
          <cell r="N1898">
            <v>105.02163</v>
          </cell>
        </row>
        <row r="1899">
          <cell r="B1899" t="str">
            <v>5 S 02 993 13</v>
          </cell>
          <cell r="C1899" t="str">
            <v>Reciclagem c/ espuma asfáltica e incorp. rev. asf.</v>
          </cell>
          <cell r="D1899" t="str">
            <v>m3</v>
          </cell>
          <cell r="E1899" t="str">
            <v>54,32</v>
          </cell>
          <cell r="F1899" t="str">
            <v>14,50</v>
          </cell>
          <cell r="G1899" t="str">
            <v>68,82</v>
          </cell>
          <cell r="H1899">
            <v>0</v>
          </cell>
          <cell r="I1899">
            <v>54.32</v>
          </cell>
          <cell r="J1899">
            <v>14.5</v>
          </cell>
          <cell r="K1899">
            <v>68.819999999999993</v>
          </cell>
          <cell r="L1899">
            <v>0</v>
          </cell>
          <cell r="M1899">
            <v>14.503440000000001</v>
          </cell>
          <cell r="N1899">
            <v>68.823440000000005</v>
          </cell>
        </row>
        <row r="1900">
          <cell r="B1900" t="str">
            <v>5 S 04 300 16</v>
          </cell>
          <cell r="C1900" t="str">
            <v>Bueiro met. chapas múltiplas D=1,60m galv.</v>
          </cell>
          <cell r="D1900" t="str">
            <v>m</v>
          </cell>
          <cell r="E1900" t="str">
            <v>1.450,72</v>
          </cell>
          <cell r="F1900" t="str">
            <v>387,34</v>
          </cell>
          <cell r="G1900" t="str">
            <v>1.838,07</v>
          </cell>
          <cell r="H1900">
            <v>0</v>
          </cell>
          <cell r="I1900">
            <v>1450.72</v>
          </cell>
          <cell r="J1900">
            <v>387.34</v>
          </cell>
          <cell r="K1900">
            <v>1838.07</v>
          </cell>
          <cell r="L1900">
            <v>0</v>
          </cell>
          <cell r="M1900">
            <v>387.34224</v>
          </cell>
          <cell r="N1900">
            <v>1838.06224</v>
          </cell>
        </row>
        <row r="1901">
          <cell r="B1901" t="str">
            <v>5 S 04 300 20</v>
          </cell>
          <cell r="C1901" t="str">
            <v>Bueiro met. chapas múltiplas D=2,00m galv.</v>
          </cell>
          <cell r="D1901" t="str">
            <v>m</v>
          </cell>
          <cell r="E1901" t="str">
            <v>1.977,42</v>
          </cell>
          <cell r="F1901" t="str">
            <v>527,97</v>
          </cell>
          <cell r="G1901" t="str">
            <v>2.505,39</v>
          </cell>
          <cell r="H1901">
            <v>0</v>
          </cell>
          <cell r="I1901">
            <v>1977.42</v>
          </cell>
          <cell r="J1901">
            <v>527.97</v>
          </cell>
          <cell r="K1901">
            <v>2505.39</v>
          </cell>
          <cell r="L1901">
            <v>0</v>
          </cell>
          <cell r="M1901">
            <v>527.9711400000001</v>
          </cell>
          <cell r="N1901">
            <v>2505.3911400000002</v>
          </cell>
        </row>
        <row r="1902">
          <cell r="B1902" t="str">
            <v>5 S 04 300 30</v>
          </cell>
          <cell r="C1902" t="str">
            <v>Bueiro met. D=3,05 m rev.epoxy Hmax. aterro 12,50m</v>
          </cell>
          <cell r="D1902" t="str">
            <v>m</v>
          </cell>
          <cell r="E1902" t="str">
            <v>5.194,50</v>
          </cell>
          <cell r="F1902" t="str">
            <v>1.386,93</v>
          </cell>
          <cell r="G1902" t="str">
            <v>6.581,43</v>
          </cell>
          <cell r="H1902">
            <v>0</v>
          </cell>
          <cell r="I1902">
            <v>5194.5</v>
          </cell>
          <cell r="J1902">
            <v>1386.93</v>
          </cell>
          <cell r="K1902">
            <v>6581.43</v>
          </cell>
          <cell r="L1902">
            <v>0</v>
          </cell>
          <cell r="M1902">
            <v>1386.9315000000001</v>
          </cell>
          <cell r="N1902">
            <v>6581.4315000000006</v>
          </cell>
        </row>
        <row r="1903">
          <cell r="B1903" t="str">
            <v>5 S 04 300 66</v>
          </cell>
          <cell r="C1903" t="str">
            <v>Bueiro met. chapas múltiplas D=1,60m galv. BC</v>
          </cell>
          <cell r="D1903" t="str">
            <v>m</v>
          </cell>
          <cell r="E1903" t="str">
            <v>1.476,35</v>
          </cell>
          <cell r="F1903" t="str">
            <v>394,19</v>
          </cell>
          <cell r="G1903" t="str">
            <v>1.870,54</v>
          </cell>
          <cell r="H1903">
            <v>0</v>
          </cell>
          <cell r="I1903">
            <v>1476.35</v>
          </cell>
          <cell r="J1903">
            <v>394.19</v>
          </cell>
          <cell r="K1903">
            <v>1870.54</v>
          </cell>
          <cell r="L1903">
            <v>0</v>
          </cell>
          <cell r="M1903">
            <v>394.18545</v>
          </cell>
          <cell r="N1903">
            <v>1870.5354499999999</v>
          </cell>
        </row>
        <row r="1904">
          <cell r="B1904" t="str">
            <v>5 S 04 300 70</v>
          </cell>
          <cell r="C1904" t="str">
            <v>Bueiro met. chapas múltiplas D=2,00m galv. BC</v>
          </cell>
          <cell r="D1904" t="str">
            <v>m</v>
          </cell>
          <cell r="E1904" t="str">
            <v>2.005,89</v>
          </cell>
          <cell r="F1904" t="str">
            <v>535,57</v>
          </cell>
          <cell r="G1904" t="str">
            <v>2.541,47</v>
          </cell>
          <cell r="H1904">
            <v>0</v>
          </cell>
          <cell r="I1904">
            <v>2005.89</v>
          </cell>
          <cell r="J1904">
            <v>535.57000000000005</v>
          </cell>
          <cell r="K1904">
            <v>2541.4699999999998</v>
          </cell>
          <cell r="L1904">
            <v>0</v>
          </cell>
          <cell r="M1904">
            <v>535.57263</v>
          </cell>
          <cell r="N1904">
            <v>2541.46263</v>
          </cell>
        </row>
        <row r="1905">
          <cell r="B1905" t="str">
            <v>5 S 04 300 71</v>
          </cell>
          <cell r="C1905" t="str">
            <v>Bueiro met.D=3,05m rev.epoxy Hmax.aterro 12,50m BC</v>
          </cell>
          <cell r="D1905" t="str">
            <v>m</v>
          </cell>
          <cell r="E1905" t="str">
            <v>5.242,33</v>
          </cell>
          <cell r="F1905" t="str">
            <v>1.399,70</v>
          </cell>
          <cell r="G1905" t="str">
            <v>6.642,04</v>
          </cell>
          <cell r="H1905">
            <v>0</v>
          </cell>
          <cell r="I1905">
            <v>5242.33</v>
          </cell>
          <cell r="J1905">
            <v>1399.7</v>
          </cell>
          <cell r="K1905">
            <v>6642.04</v>
          </cell>
          <cell r="L1905">
            <v>0</v>
          </cell>
          <cell r="M1905">
            <v>1399.7021099999999</v>
          </cell>
          <cell r="N1905">
            <v>6642.0321100000001</v>
          </cell>
        </row>
        <row r="1906">
          <cell r="B1906" t="str">
            <v>5 S 04 301 16</v>
          </cell>
          <cell r="C1906" t="str">
            <v>Bueiro met. chapas múltiplas D=1,60m rev. epoxy</v>
          </cell>
          <cell r="D1906" t="str">
            <v>m</v>
          </cell>
          <cell r="E1906" t="str">
            <v>1.739,21</v>
          </cell>
          <cell r="F1906" t="str">
            <v>464,37</v>
          </cell>
          <cell r="G1906" t="str">
            <v>2.203,58</v>
          </cell>
          <cell r="H1906">
            <v>0</v>
          </cell>
          <cell r="I1906">
            <v>1739.21</v>
          </cell>
          <cell r="J1906">
            <v>464.37</v>
          </cell>
          <cell r="K1906">
            <v>2203.58</v>
          </cell>
          <cell r="L1906">
            <v>0</v>
          </cell>
          <cell r="M1906">
            <v>464.36907000000002</v>
          </cell>
          <cell r="N1906">
            <v>2203.5790700000002</v>
          </cell>
        </row>
        <row r="1907">
          <cell r="B1907" t="str">
            <v>5 S 04 301 20</v>
          </cell>
          <cell r="C1907" t="str">
            <v>Bueiro met. chapas múltiplas D=2,00m rev. epoxy</v>
          </cell>
          <cell r="D1907" t="str">
            <v>m</v>
          </cell>
          <cell r="E1907" t="str">
            <v>2.167,13</v>
          </cell>
          <cell r="F1907" t="str">
            <v>578,62</v>
          </cell>
          <cell r="G1907" t="str">
            <v>2.745,75</v>
          </cell>
          <cell r="H1907">
            <v>0</v>
          </cell>
          <cell r="I1907">
            <v>2167.13</v>
          </cell>
          <cell r="J1907">
            <v>578.62</v>
          </cell>
          <cell r="K1907">
            <v>2745.75</v>
          </cell>
          <cell r="L1907">
            <v>0</v>
          </cell>
          <cell r="M1907">
            <v>578.62371000000007</v>
          </cell>
          <cell r="N1907">
            <v>2745.75371</v>
          </cell>
        </row>
        <row r="1908">
          <cell r="B1908" t="str">
            <v>5 S 04 301 66</v>
          </cell>
          <cell r="C1908" t="str">
            <v>Bueiro met. chapas múlt. D=1,60m rev. epoxy BC</v>
          </cell>
          <cell r="D1908" t="str">
            <v>m</v>
          </cell>
          <cell r="E1908" t="str">
            <v>1.764,84</v>
          </cell>
          <cell r="F1908" t="str">
            <v>471,21</v>
          </cell>
          <cell r="G1908" t="str">
            <v>2.236,05</v>
          </cell>
          <cell r="H1908">
            <v>0</v>
          </cell>
          <cell r="I1908">
            <v>1764.84</v>
          </cell>
          <cell r="J1908">
            <v>471.21</v>
          </cell>
          <cell r="K1908">
            <v>2236.0500000000002</v>
          </cell>
          <cell r="L1908">
            <v>0</v>
          </cell>
          <cell r="M1908">
            <v>471.21228000000002</v>
          </cell>
          <cell r="N1908">
            <v>2236.0522799999999</v>
          </cell>
        </row>
        <row r="1909">
          <cell r="B1909" t="str">
            <v>5 S 04 301 70</v>
          </cell>
          <cell r="C1909" t="str">
            <v>Bueiro met. chapas múlt. D=2,00m rev. epoxy BC</v>
          </cell>
          <cell r="D1909" t="str">
            <v>m</v>
          </cell>
          <cell r="E1909" t="str">
            <v>2.195,60</v>
          </cell>
          <cell r="F1909" t="str">
            <v>586,23</v>
          </cell>
          <cell r="G1909" t="str">
            <v>2.781,83</v>
          </cell>
          <cell r="H1909">
            <v>0</v>
          </cell>
          <cell r="I1909">
            <v>2195.6</v>
          </cell>
          <cell r="J1909">
            <v>586.23</v>
          </cell>
          <cell r="K1909">
            <v>2781.83</v>
          </cell>
          <cell r="L1909">
            <v>0</v>
          </cell>
          <cell r="M1909">
            <v>586.22519999999997</v>
          </cell>
          <cell r="N1909">
            <v>2781.8251999999998</v>
          </cell>
        </row>
        <row r="1910">
          <cell r="B1910" t="str">
            <v>5 S 04 310 12</v>
          </cell>
          <cell r="C1910" t="str">
            <v>Bueiro met. s/interrupção traf. D=1,20m galv.</v>
          </cell>
          <cell r="D1910" t="str">
            <v>m</v>
          </cell>
          <cell r="E1910" t="str">
            <v>1.634,11</v>
          </cell>
          <cell r="F1910" t="str">
            <v>436,31</v>
          </cell>
          <cell r="G1910" t="str">
            <v>2.070,41</v>
          </cell>
          <cell r="H1910">
            <v>0</v>
          </cell>
          <cell r="I1910">
            <v>1634.11</v>
          </cell>
          <cell r="J1910">
            <v>436.31</v>
          </cell>
          <cell r="K1910">
            <v>2070.41</v>
          </cell>
          <cell r="L1910">
            <v>0</v>
          </cell>
          <cell r="M1910">
            <v>436.30736999999999</v>
          </cell>
          <cell r="N1910">
            <v>2070.4173700000001</v>
          </cell>
        </row>
        <row r="1911">
          <cell r="B1911" t="str">
            <v>5 S 04 310 16</v>
          </cell>
          <cell r="C1911" t="str">
            <v>Bueiro met. s/ interrup. de tráf. D=1,60m galv.</v>
          </cell>
          <cell r="D1911" t="str">
            <v>m</v>
          </cell>
          <cell r="E1911" t="str">
            <v>2.189,71</v>
          </cell>
          <cell r="F1911" t="str">
            <v>584,65</v>
          </cell>
          <cell r="G1911" t="str">
            <v>2.774,36</v>
          </cell>
          <cell r="H1911">
            <v>0</v>
          </cell>
          <cell r="I1911">
            <v>2189.71</v>
          </cell>
          <cell r="J1911">
            <v>584.65</v>
          </cell>
          <cell r="K1911">
            <v>2774.36</v>
          </cell>
          <cell r="L1911">
            <v>0</v>
          </cell>
          <cell r="M1911">
            <v>584.65257000000008</v>
          </cell>
          <cell r="N1911">
            <v>2774.3625700000002</v>
          </cell>
        </row>
        <row r="1912">
          <cell r="B1912" t="str">
            <v>5 S 04 310 20</v>
          </cell>
          <cell r="C1912" t="str">
            <v>Bueiro met. s/ interrup. de tráf. D=2,00m galv.</v>
          </cell>
          <cell r="D1912" t="str">
            <v>m</v>
          </cell>
          <cell r="E1912" t="str">
            <v>3.166,56</v>
          </cell>
          <cell r="F1912" t="str">
            <v>845,47</v>
          </cell>
          <cell r="G1912" t="str">
            <v>4.012,03</v>
          </cell>
          <cell r="H1912">
            <v>0</v>
          </cell>
          <cell r="I1912">
            <v>3166.56</v>
          </cell>
          <cell r="J1912">
            <v>845.47</v>
          </cell>
          <cell r="K1912">
            <v>4012.03</v>
          </cell>
          <cell r="L1912">
            <v>0</v>
          </cell>
          <cell r="M1912">
            <v>845.47152000000006</v>
          </cell>
          <cell r="N1912">
            <v>4012.03152</v>
          </cell>
        </row>
        <row r="1913">
          <cell r="B1913" t="str">
            <v>5 S 04 311 12</v>
          </cell>
          <cell r="C1913" t="str">
            <v>Bueiro met. s/interrupção traf. D=1,20m rev. epoxy</v>
          </cell>
          <cell r="D1913" t="str">
            <v>m</v>
          </cell>
          <cell r="E1913" t="str">
            <v>1.699,66</v>
          </cell>
          <cell r="F1913" t="str">
            <v>453,81</v>
          </cell>
          <cell r="G1913" t="str">
            <v>2.153,46</v>
          </cell>
          <cell r="H1913">
            <v>0</v>
          </cell>
          <cell r="I1913">
            <v>1699.66</v>
          </cell>
          <cell r="J1913">
            <v>453.81</v>
          </cell>
          <cell r="K1913">
            <v>2153.46</v>
          </cell>
          <cell r="L1913">
            <v>0</v>
          </cell>
          <cell r="M1913">
            <v>453.80922000000004</v>
          </cell>
          <cell r="N1913">
            <v>2153.46922</v>
          </cell>
        </row>
        <row r="1914">
          <cell r="B1914" t="str">
            <v>5 S 04 311 16</v>
          </cell>
          <cell r="C1914" t="str">
            <v>Bueiro met.s/interrupção traf. D=1,60 m rev.epoxy</v>
          </cell>
          <cell r="D1914" t="str">
            <v>m</v>
          </cell>
          <cell r="E1914" t="str">
            <v>2.277,78</v>
          </cell>
          <cell r="F1914" t="str">
            <v>608,17</v>
          </cell>
          <cell r="G1914" t="str">
            <v>2.885,95</v>
          </cell>
          <cell r="H1914">
            <v>0</v>
          </cell>
          <cell r="I1914">
            <v>2277.7800000000002</v>
          </cell>
          <cell r="J1914">
            <v>608.16999999999996</v>
          </cell>
          <cell r="K1914">
            <v>2885.95</v>
          </cell>
          <cell r="L1914">
            <v>0</v>
          </cell>
          <cell r="M1914">
            <v>608.16726000000006</v>
          </cell>
          <cell r="N1914">
            <v>2885.9472600000004</v>
          </cell>
        </row>
        <row r="1915">
          <cell r="B1915" t="str">
            <v>5 S 04 311 20</v>
          </cell>
          <cell r="C1915" t="str">
            <v>Bueiro met.s/interrupção tráf. D=2,00 m rev. epoxy</v>
          </cell>
          <cell r="D1915" t="str">
            <v>m</v>
          </cell>
          <cell r="E1915" t="str">
            <v>3.274,74</v>
          </cell>
          <cell r="F1915" t="str">
            <v>874,36</v>
          </cell>
          <cell r="G1915" t="str">
            <v>4.149,09</v>
          </cell>
          <cell r="H1915">
            <v>0</v>
          </cell>
          <cell r="I1915">
            <v>3274.74</v>
          </cell>
          <cell r="J1915">
            <v>874.36</v>
          </cell>
          <cell r="K1915">
            <v>4149.09</v>
          </cell>
          <cell r="L1915">
            <v>0</v>
          </cell>
          <cell r="M1915">
            <v>874.35558000000003</v>
          </cell>
          <cell r="N1915">
            <v>4149.0955800000002</v>
          </cell>
        </row>
        <row r="1916">
          <cell r="B1916" t="str">
            <v>5 S 04 999 01</v>
          </cell>
          <cell r="C1916" t="str">
            <v>Remoção de bueiros existentes</v>
          </cell>
          <cell r="D1916" t="str">
            <v>m</v>
          </cell>
          <cell r="E1916" t="str">
            <v>69,93</v>
          </cell>
          <cell r="F1916" t="str">
            <v>18,67</v>
          </cell>
          <cell r="G1916" t="str">
            <v>88,61</v>
          </cell>
          <cell r="H1916">
            <v>0</v>
          </cell>
          <cell r="I1916">
            <v>69.930000000000007</v>
          </cell>
          <cell r="J1916">
            <v>18.670000000000002</v>
          </cell>
          <cell r="K1916">
            <v>88.61</v>
          </cell>
          <cell r="L1916">
            <v>0</v>
          </cell>
          <cell r="M1916">
            <v>18.671310000000002</v>
          </cell>
          <cell r="N1916">
            <v>88.601310000000012</v>
          </cell>
        </row>
        <row r="1917">
          <cell r="B1917" t="str">
            <v>5 S 04 999 04</v>
          </cell>
          <cell r="C1917" t="str">
            <v>Restauração de disp. danif. com concr. fck=15 MPa</v>
          </cell>
          <cell r="D1917" t="str">
            <v>m3</v>
          </cell>
          <cell r="E1917" t="str">
            <v>286,28</v>
          </cell>
          <cell r="F1917" t="str">
            <v>76,44</v>
          </cell>
          <cell r="G1917" t="str">
            <v>362,72</v>
          </cell>
          <cell r="H1917">
            <v>0</v>
          </cell>
          <cell r="I1917">
            <v>286.27999999999997</v>
          </cell>
          <cell r="J1917">
            <v>76.44</v>
          </cell>
          <cell r="K1917">
            <v>362.72</v>
          </cell>
          <cell r="L1917">
            <v>0</v>
          </cell>
          <cell r="M1917">
            <v>76.436759999999992</v>
          </cell>
          <cell r="N1917">
            <v>362.71675999999997</v>
          </cell>
        </row>
        <row r="1918">
          <cell r="B1918" t="str">
            <v>5 S 04 999 07</v>
          </cell>
          <cell r="C1918" t="str">
            <v>Demolição de dispositivos de concreto simples</v>
          </cell>
          <cell r="D1918" t="str">
            <v>m3</v>
          </cell>
          <cell r="E1918" t="str">
            <v>136,54</v>
          </cell>
          <cell r="F1918" t="str">
            <v>36,46</v>
          </cell>
          <cell r="G1918" t="str">
            <v>173,00</v>
          </cell>
          <cell r="H1918">
            <v>0</v>
          </cell>
          <cell r="I1918">
            <v>136.54</v>
          </cell>
          <cell r="J1918">
            <v>36.46</v>
          </cell>
          <cell r="K1918">
            <v>173</v>
          </cell>
          <cell r="L1918">
            <v>0</v>
          </cell>
          <cell r="M1918">
            <v>36.456180000000003</v>
          </cell>
          <cell r="N1918">
            <v>172.99617999999998</v>
          </cell>
        </row>
        <row r="1919">
          <cell r="B1919" t="str">
            <v>5 S 04 999 08</v>
          </cell>
          <cell r="C1919" t="str">
            <v>Demolição de dispositivos de concreto armado</v>
          </cell>
          <cell r="D1919" t="str">
            <v>m3</v>
          </cell>
          <cell r="E1919" t="str">
            <v>432,57</v>
          </cell>
          <cell r="F1919" t="str">
            <v>115,50</v>
          </cell>
          <cell r="G1919" t="str">
            <v>548,06</v>
          </cell>
          <cell r="H1919">
            <v>0</v>
          </cell>
          <cell r="I1919">
            <v>432.57</v>
          </cell>
          <cell r="J1919">
            <v>115.5</v>
          </cell>
          <cell r="K1919">
            <v>548.05999999999995</v>
          </cell>
          <cell r="L1919">
            <v>0</v>
          </cell>
          <cell r="M1919">
            <v>115.49619</v>
          </cell>
          <cell r="N1919">
            <v>548.06619000000001</v>
          </cell>
        </row>
        <row r="1920">
          <cell r="B1920" t="str">
            <v>5 S 04 999 54</v>
          </cell>
          <cell r="C1920" t="str">
            <v>Restaur.de disp.danif.com concr. fck=15 MPa AC/BC</v>
          </cell>
          <cell r="D1920" t="str">
            <v>m3</v>
          </cell>
          <cell r="E1920" t="str">
            <v>338,85</v>
          </cell>
          <cell r="F1920" t="str">
            <v>90,47</v>
          </cell>
          <cell r="G1920" t="str">
            <v>429,32</v>
          </cell>
          <cell r="H1920">
            <v>0</v>
          </cell>
          <cell r="I1920">
            <v>338.85</v>
          </cell>
          <cell r="J1920">
            <v>90.47</v>
          </cell>
          <cell r="K1920">
            <v>429.32</v>
          </cell>
          <cell r="L1920">
            <v>0</v>
          </cell>
          <cell r="M1920">
            <v>90.472950000000012</v>
          </cell>
          <cell r="N1920">
            <v>429.32295000000005</v>
          </cell>
        </row>
        <row r="1921">
          <cell r="B1921" t="str">
            <v>5 S 05 100 00</v>
          </cell>
          <cell r="C1921" t="str">
            <v>Enleivamento</v>
          </cell>
          <cell r="D1921" t="str">
            <v>m2</v>
          </cell>
          <cell r="E1921" t="str">
            <v>6,71</v>
          </cell>
          <cell r="F1921" t="str">
            <v>1,79</v>
          </cell>
          <cell r="G1921" t="str">
            <v>8,50</v>
          </cell>
          <cell r="H1921">
            <v>0</v>
          </cell>
          <cell r="I1921">
            <v>6.71</v>
          </cell>
          <cell r="J1921">
            <v>1.79</v>
          </cell>
          <cell r="K1921">
            <v>8.5</v>
          </cell>
          <cell r="L1921">
            <v>0</v>
          </cell>
          <cell r="M1921">
            <v>1.7915700000000001</v>
          </cell>
          <cell r="N1921">
            <v>8.501570000000001</v>
          </cell>
        </row>
        <row r="1922">
          <cell r="B1922" t="str">
            <v>5 S 05 102 00</v>
          </cell>
          <cell r="C1922" t="str">
            <v>Hidrossemeadura</v>
          </cell>
          <cell r="D1922" t="str">
            <v>m2</v>
          </cell>
          <cell r="E1922" t="str">
            <v>0,84</v>
          </cell>
          <cell r="F1922" t="str">
            <v>0,22</v>
          </cell>
          <cell r="G1922" t="str">
            <v>1,06</v>
          </cell>
          <cell r="H1922">
            <v>0</v>
          </cell>
          <cell r="I1922">
            <v>0.84</v>
          </cell>
          <cell r="J1922">
            <v>0.22</v>
          </cell>
          <cell r="K1922">
            <v>1.06</v>
          </cell>
          <cell r="L1922">
            <v>0</v>
          </cell>
          <cell r="M1922">
            <v>0.22428000000000001</v>
          </cell>
          <cell r="N1922">
            <v>1.0642799999999999</v>
          </cell>
        </row>
        <row r="1923">
          <cell r="B1923" t="str">
            <v>5 S 05 300 01</v>
          </cell>
          <cell r="C1923" t="str">
            <v>Alvenaria de pedra arrumada</v>
          </cell>
          <cell r="D1923" t="str">
            <v>m3</v>
          </cell>
          <cell r="E1923" t="str">
            <v>97,42</v>
          </cell>
          <cell r="F1923" t="str">
            <v>26,01</v>
          </cell>
          <cell r="G1923" t="str">
            <v>123,43</v>
          </cell>
          <cell r="H1923">
            <v>0</v>
          </cell>
          <cell r="I1923">
            <v>97.42</v>
          </cell>
          <cell r="J1923">
            <v>26.01</v>
          </cell>
          <cell r="K1923">
            <v>123.43</v>
          </cell>
          <cell r="L1923">
            <v>0</v>
          </cell>
          <cell r="M1923">
            <v>26.011140000000001</v>
          </cell>
          <cell r="N1923">
            <v>123.43114</v>
          </cell>
        </row>
        <row r="1924">
          <cell r="B1924" t="str">
            <v>5 S 05 300 02</v>
          </cell>
          <cell r="C1924" t="str">
            <v>Enrocamento de pedra jogada</v>
          </cell>
          <cell r="D1924" t="str">
            <v>m3</v>
          </cell>
          <cell r="E1924" t="str">
            <v>51,57</v>
          </cell>
          <cell r="F1924" t="str">
            <v>13,77</v>
          </cell>
          <cell r="G1924" t="str">
            <v>65,34</v>
          </cell>
          <cell r="H1924">
            <v>0</v>
          </cell>
          <cell r="I1924">
            <v>51.57</v>
          </cell>
          <cell r="J1924">
            <v>13.77</v>
          </cell>
          <cell r="K1924">
            <v>65.34</v>
          </cell>
          <cell r="L1924">
            <v>0</v>
          </cell>
          <cell r="M1924">
            <v>13.76919</v>
          </cell>
          <cell r="N1924">
            <v>65.339190000000002</v>
          </cell>
        </row>
        <row r="1925">
          <cell r="B1925" t="str">
            <v>5 S 05 301 00</v>
          </cell>
          <cell r="C1925" t="str">
            <v>Alvenaria de pedra argamassada</v>
          </cell>
          <cell r="D1925" t="str">
            <v>m3</v>
          </cell>
          <cell r="E1925" t="str">
            <v>184,57</v>
          </cell>
          <cell r="F1925" t="str">
            <v>49,28</v>
          </cell>
          <cell r="G1925" t="str">
            <v>233,85</v>
          </cell>
          <cell r="H1925">
            <v>0</v>
          </cell>
          <cell r="I1925">
            <v>184.57</v>
          </cell>
          <cell r="J1925">
            <v>49.28</v>
          </cell>
          <cell r="K1925">
            <v>233.85</v>
          </cell>
          <cell r="L1925">
            <v>0</v>
          </cell>
          <cell r="M1925">
            <v>49.280189999999997</v>
          </cell>
          <cell r="N1925">
            <v>233.85019</v>
          </cell>
        </row>
        <row r="1926">
          <cell r="B1926" t="str">
            <v>5 S 05 301 50</v>
          </cell>
          <cell r="C1926" t="str">
            <v>Alvenaria de pedra argamassada AC/PC</v>
          </cell>
          <cell r="D1926" t="str">
            <v>m3</v>
          </cell>
          <cell r="E1926" t="str">
            <v>228,24</v>
          </cell>
          <cell r="F1926" t="str">
            <v>60,94</v>
          </cell>
          <cell r="G1926" t="str">
            <v>289,18</v>
          </cell>
          <cell r="H1926">
            <v>0</v>
          </cell>
          <cell r="I1926">
            <v>228.24</v>
          </cell>
          <cell r="J1926">
            <v>60.94</v>
          </cell>
          <cell r="K1926">
            <v>289.18</v>
          </cell>
          <cell r="L1926">
            <v>0</v>
          </cell>
          <cell r="M1926">
            <v>60.940080000000009</v>
          </cell>
          <cell r="N1926">
            <v>289.18008000000003</v>
          </cell>
        </row>
        <row r="1927">
          <cell r="B1927" t="str">
            <v>5 S 05 303 01</v>
          </cell>
          <cell r="C1927" t="str">
            <v>Terra armada - ECE - greide 0,0&lt;h&lt;6,00m</v>
          </cell>
          <cell r="D1927" t="str">
            <v>m2</v>
          </cell>
          <cell r="E1927" t="str">
            <v>0,00</v>
          </cell>
          <cell r="F1927" t="str">
            <v>0,00</v>
          </cell>
          <cell r="G1927" t="str">
            <v>0,00</v>
          </cell>
          <cell r="H1927">
            <v>0</v>
          </cell>
          <cell r="I1927">
            <v>0</v>
          </cell>
          <cell r="J1927">
            <v>0</v>
          </cell>
          <cell r="K1927">
            <v>0</v>
          </cell>
          <cell r="L1927">
            <v>0</v>
          </cell>
          <cell r="M1927">
            <v>0</v>
          </cell>
          <cell r="N1927">
            <v>0</v>
          </cell>
        </row>
        <row r="1928">
          <cell r="B1928" t="str">
            <v>5 S 05 303 02</v>
          </cell>
          <cell r="C1928" t="str">
            <v>Terra armada - ECE - greide 6,0&lt;h&lt;9,00</v>
          </cell>
          <cell r="D1928" t="str">
            <v>m2</v>
          </cell>
          <cell r="E1928" t="str">
            <v>0,00</v>
          </cell>
          <cell r="F1928" t="str">
            <v>0,00</v>
          </cell>
          <cell r="G1928" t="str">
            <v>0,00</v>
          </cell>
          <cell r="H1928">
            <v>0</v>
          </cell>
          <cell r="I1928">
            <v>0</v>
          </cell>
          <cell r="J1928">
            <v>0</v>
          </cell>
          <cell r="K1928">
            <v>0</v>
          </cell>
          <cell r="L1928">
            <v>0</v>
          </cell>
          <cell r="M1928">
            <v>0</v>
          </cell>
          <cell r="N1928">
            <v>0</v>
          </cell>
        </row>
        <row r="1929">
          <cell r="B1929" t="str">
            <v>5 S 05 303 03</v>
          </cell>
          <cell r="C1929" t="str">
            <v>Terra armada - ECE - greide 9,0&lt;h&lt;12,00m</v>
          </cell>
          <cell r="D1929" t="str">
            <v>m2</v>
          </cell>
          <cell r="E1929" t="str">
            <v>0,00</v>
          </cell>
          <cell r="F1929" t="str">
            <v>0,00</v>
          </cell>
          <cell r="G1929" t="str">
            <v>0,00</v>
          </cell>
          <cell r="H1929">
            <v>0</v>
          </cell>
          <cell r="I1929">
            <v>0</v>
          </cell>
          <cell r="J1929">
            <v>0</v>
          </cell>
          <cell r="K1929">
            <v>0</v>
          </cell>
          <cell r="L1929">
            <v>0</v>
          </cell>
          <cell r="M1929">
            <v>0</v>
          </cell>
          <cell r="N1929">
            <v>0</v>
          </cell>
        </row>
        <row r="1930">
          <cell r="B1930" t="str">
            <v>5 S 05 303 04</v>
          </cell>
          <cell r="C1930" t="str">
            <v>Terra armada - ECE - pé de talude 0,0&lt;h&lt;6,00m</v>
          </cell>
          <cell r="D1930" t="str">
            <v>m2</v>
          </cell>
          <cell r="E1930" t="str">
            <v>0,00</v>
          </cell>
          <cell r="F1930" t="str">
            <v>0,00</v>
          </cell>
          <cell r="G1930" t="str">
            <v>0,00</v>
          </cell>
          <cell r="H1930">
            <v>0</v>
          </cell>
          <cell r="I1930">
            <v>0</v>
          </cell>
          <cell r="J1930">
            <v>0</v>
          </cell>
          <cell r="K1930">
            <v>0</v>
          </cell>
          <cell r="L1930">
            <v>0</v>
          </cell>
          <cell r="M1930">
            <v>0</v>
          </cell>
          <cell r="N1930">
            <v>0</v>
          </cell>
        </row>
        <row r="1931">
          <cell r="B1931" t="str">
            <v>5 S 05 303 05</v>
          </cell>
          <cell r="C1931" t="str">
            <v>Terra armada - ECE - pé de talude 6,0&lt;h&lt;9,00m</v>
          </cell>
          <cell r="D1931" t="str">
            <v>m2</v>
          </cell>
          <cell r="E1931" t="str">
            <v>0,00</v>
          </cell>
          <cell r="F1931" t="str">
            <v>0,00</v>
          </cell>
          <cell r="G1931" t="str">
            <v>0,00</v>
          </cell>
          <cell r="H1931">
            <v>0</v>
          </cell>
          <cell r="I1931">
            <v>0</v>
          </cell>
          <cell r="J1931">
            <v>0</v>
          </cell>
          <cell r="K1931">
            <v>0</v>
          </cell>
          <cell r="L1931">
            <v>0</v>
          </cell>
          <cell r="M1931">
            <v>0</v>
          </cell>
          <cell r="N1931">
            <v>0</v>
          </cell>
        </row>
        <row r="1932">
          <cell r="B1932" t="str">
            <v>5 S 05 303 06</v>
          </cell>
          <cell r="C1932" t="str">
            <v>Terra armada - ECE - pé de talude 9,0&lt;h&lt;12,00m</v>
          </cell>
          <cell r="D1932" t="str">
            <v>m2</v>
          </cell>
          <cell r="E1932" t="str">
            <v>0,00</v>
          </cell>
          <cell r="F1932" t="str">
            <v>0,00</v>
          </cell>
          <cell r="G1932" t="str">
            <v>0,00</v>
          </cell>
          <cell r="H1932">
            <v>0</v>
          </cell>
          <cell r="I1932">
            <v>0</v>
          </cell>
          <cell r="J1932">
            <v>0</v>
          </cell>
          <cell r="K1932">
            <v>0</v>
          </cell>
          <cell r="L1932">
            <v>0</v>
          </cell>
          <cell r="M1932">
            <v>0</v>
          </cell>
          <cell r="N1932">
            <v>0</v>
          </cell>
        </row>
        <row r="1933">
          <cell r="B1933" t="str">
            <v>5 S 05 303 07</v>
          </cell>
          <cell r="C1933" t="str">
            <v>Terra armada - ECE - encontro portante 0,0&lt;h&lt;6,0m</v>
          </cell>
          <cell r="D1933" t="str">
            <v>m2</v>
          </cell>
          <cell r="E1933" t="str">
            <v>0,00</v>
          </cell>
          <cell r="F1933" t="str">
            <v>0,00</v>
          </cell>
          <cell r="G1933" t="str">
            <v>0,00</v>
          </cell>
          <cell r="H1933">
            <v>0</v>
          </cell>
          <cell r="I1933">
            <v>0</v>
          </cell>
          <cell r="J1933">
            <v>0</v>
          </cell>
          <cell r="K1933">
            <v>0</v>
          </cell>
          <cell r="L1933">
            <v>0</v>
          </cell>
          <cell r="M1933">
            <v>0</v>
          </cell>
          <cell r="N1933">
            <v>0</v>
          </cell>
        </row>
        <row r="1934">
          <cell r="B1934" t="str">
            <v>5 S 05 303 08</v>
          </cell>
          <cell r="C1934" t="str">
            <v>Terra armada - ECE - encontro portante 6,0&lt;h&lt;9,00m</v>
          </cell>
          <cell r="D1934" t="str">
            <v>m2</v>
          </cell>
          <cell r="E1934" t="str">
            <v>0,00</v>
          </cell>
          <cell r="F1934" t="str">
            <v>0,00</v>
          </cell>
          <cell r="G1934" t="str">
            <v>0,00</v>
          </cell>
          <cell r="H1934">
            <v>0</v>
          </cell>
          <cell r="I1934">
            <v>0</v>
          </cell>
          <cell r="J1934">
            <v>0</v>
          </cell>
          <cell r="K1934">
            <v>0</v>
          </cell>
          <cell r="L1934">
            <v>0</v>
          </cell>
          <cell r="M1934">
            <v>0</v>
          </cell>
          <cell r="N1934">
            <v>0</v>
          </cell>
        </row>
        <row r="1935">
          <cell r="B1935" t="str">
            <v>5 S 05 303 09</v>
          </cell>
          <cell r="C1935" t="str">
            <v>Escamas de concreto armado para terra armada</v>
          </cell>
          <cell r="D1935" t="str">
            <v>m3</v>
          </cell>
          <cell r="E1935" t="str">
            <v>653,81</v>
          </cell>
          <cell r="F1935" t="str">
            <v>174,57</v>
          </cell>
          <cell r="G1935" t="str">
            <v>828,37</v>
          </cell>
          <cell r="H1935">
            <v>0</v>
          </cell>
          <cell r="I1935">
            <v>653.80999999999995</v>
          </cell>
          <cell r="J1935">
            <v>174.57</v>
          </cell>
          <cell r="K1935">
            <v>828.37</v>
          </cell>
          <cell r="L1935">
            <v>0</v>
          </cell>
          <cell r="M1935">
            <v>174.56727000000001</v>
          </cell>
          <cell r="N1935">
            <v>828.37726999999995</v>
          </cell>
        </row>
        <row r="1936">
          <cell r="B1936" t="str">
            <v>5 S 05 303 10</v>
          </cell>
          <cell r="C1936" t="str">
            <v>Conc. de soleira e arrem. de maciço de terra arm.</v>
          </cell>
          <cell r="D1936" t="str">
            <v>m3</v>
          </cell>
          <cell r="E1936" t="str">
            <v>269,32</v>
          </cell>
          <cell r="F1936" t="str">
            <v>71,91</v>
          </cell>
          <cell r="G1936" t="str">
            <v>341,23</v>
          </cell>
          <cell r="H1936">
            <v>0</v>
          </cell>
          <cell r="I1936">
            <v>269.32</v>
          </cell>
          <cell r="J1936">
            <v>71.91</v>
          </cell>
          <cell r="K1936">
            <v>341.23</v>
          </cell>
          <cell r="L1936">
            <v>0</v>
          </cell>
          <cell r="M1936">
            <v>71.908439999999999</v>
          </cell>
          <cell r="N1936">
            <v>341.22843999999998</v>
          </cell>
        </row>
        <row r="1937">
          <cell r="B1937" t="str">
            <v>5 S 05 303 11</v>
          </cell>
          <cell r="C1937" t="str">
            <v>Montagem de maciço terra armada</v>
          </cell>
          <cell r="D1937" t="str">
            <v>m2</v>
          </cell>
          <cell r="E1937" t="str">
            <v>108,07</v>
          </cell>
          <cell r="F1937" t="str">
            <v>28,85</v>
          </cell>
          <cell r="G1937" t="str">
            <v>136,92</v>
          </cell>
          <cell r="H1937">
            <v>0</v>
          </cell>
          <cell r="I1937">
            <v>108.07</v>
          </cell>
          <cell r="J1937">
            <v>28.85</v>
          </cell>
          <cell r="K1937">
            <v>136.91999999999999</v>
          </cell>
          <cell r="L1937">
            <v>0</v>
          </cell>
          <cell r="M1937">
            <v>28.854690000000002</v>
          </cell>
          <cell r="N1937">
            <v>136.92469</v>
          </cell>
        </row>
        <row r="1938">
          <cell r="B1938" t="str">
            <v>5 S 05 303 59</v>
          </cell>
          <cell r="C1938" t="str">
            <v>Escamas de concreto armado para terra armada AC/BC</v>
          </cell>
          <cell r="D1938" t="str">
            <v>m3</v>
          </cell>
          <cell r="E1938" t="str">
            <v>705,33</v>
          </cell>
          <cell r="F1938" t="str">
            <v>188,32</v>
          </cell>
          <cell r="G1938" t="str">
            <v>893,65</v>
          </cell>
          <cell r="H1938">
            <v>0</v>
          </cell>
          <cell r="I1938">
            <v>705.33</v>
          </cell>
          <cell r="J1938">
            <v>188.32</v>
          </cell>
          <cell r="K1938">
            <v>893.65</v>
          </cell>
          <cell r="L1938">
            <v>0</v>
          </cell>
          <cell r="M1938">
            <v>188.32311000000001</v>
          </cell>
          <cell r="N1938">
            <v>893.65311000000008</v>
          </cell>
        </row>
        <row r="1939">
          <cell r="B1939" t="str">
            <v>5 S 05 303 60</v>
          </cell>
          <cell r="C1939" t="str">
            <v>Concr. soleira arremate de maciço terra arm. AC/BC</v>
          </cell>
          <cell r="D1939" t="str">
            <v>m3</v>
          </cell>
          <cell r="E1939" t="str">
            <v>321,89</v>
          </cell>
          <cell r="F1939" t="str">
            <v>85,94</v>
          </cell>
          <cell r="G1939" t="str">
            <v>407,83</v>
          </cell>
          <cell r="H1939">
            <v>0</v>
          </cell>
          <cell r="I1939">
            <v>321.89</v>
          </cell>
          <cell r="J1939">
            <v>85.94</v>
          </cell>
          <cell r="K1939">
            <v>407.83</v>
          </cell>
          <cell r="L1939">
            <v>0</v>
          </cell>
          <cell r="M1939">
            <v>85.944630000000004</v>
          </cell>
          <cell r="N1939">
            <v>407.83463</v>
          </cell>
        </row>
        <row r="1940">
          <cell r="B1940" t="str">
            <v>5 S 05 340 01</v>
          </cell>
          <cell r="C1940" t="str">
            <v>Execução cortina atirantada conc.armado fck=15 MPa</v>
          </cell>
          <cell r="D1940" t="str">
            <v>m3</v>
          </cell>
          <cell r="E1940" t="str">
            <v>1.355,77</v>
          </cell>
          <cell r="F1940" t="str">
            <v>361,99</v>
          </cell>
          <cell r="G1940" t="str">
            <v>1.717,76</v>
          </cell>
          <cell r="H1940">
            <v>0</v>
          </cell>
          <cell r="I1940">
            <v>1355.77</v>
          </cell>
          <cell r="J1940">
            <v>361.99</v>
          </cell>
          <cell r="K1940">
            <v>1717.76</v>
          </cell>
          <cell r="L1940">
            <v>0</v>
          </cell>
          <cell r="M1940">
            <v>361.99059</v>
          </cell>
          <cell r="N1940">
            <v>1717.7605899999999</v>
          </cell>
        </row>
        <row r="1941">
          <cell r="B1941" t="str">
            <v>5 S 05 340 51</v>
          </cell>
          <cell r="C1941" t="str">
            <v>Exec.cortina atirant.concr.armado fck=15 MPa AC/BC</v>
          </cell>
          <cell r="D1941" t="str">
            <v>m3</v>
          </cell>
          <cell r="E1941" t="str">
            <v>1.408,34</v>
          </cell>
          <cell r="F1941" t="str">
            <v>376,03</v>
          </cell>
          <cell r="G1941" t="str">
            <v>1.784,37</v>
          </cell>
          <cell r="H1941">
            <v>0</v>
          </cell>
          <cell r="I1941">
            <v>1408.34</v>
          </cell>
          <cell r="J1941">
            <v>376.03</v>
          </cell>
          <cell r="K1941">
            <v>1784.37</v>
          </cell>
          <cell r="L1941">
            <v>0</v>
          </cell>
          <cell r="M1941">
            <v>376.02677999999997</v>
          </cell>
          <cell r="N1941">
            <v>1784.3667799999998</v>
          </cell>
        </row>
        <row r="1942">
          <cell r="B1942" t="str">
            <v>5 S 05 900 01</v>
          </cell>
          <cell r="C1942" t="str">
            <v>Execução tirante protendido cortina atirantada</v>
          </cell>
          <cell r="D1942" t="str">
            <v>m</v>
          </cell>
          <cell r="E1942" t="str">
            <v>141,87</v>
          </cell>
          <cell r="F1942" t="str">
            <v>37,88</v>
          </cell>
          <cell r="G1942" t="str">
            <v>179,75</v>
          </cell>
          <cell r="H1942">
            <v>0</v>
          </cell>
          <cell r="I1942">
            <v>141.87</v>
          </cell>
          <cell r="J1942">
            <v>37.880000000000003</v>
          </cell>
          <cell r="K1942">
            <v>179.75</v>
          </cell>
          <cell r="L1942">
            <v>0</v>
          </cell>
          <cell r="M1942">
            <v>37.879290000000005</v>
          </cell>
          <cell r="N1942">
            <v>179.74929</v>
          </cell>
        </row>
        <row r="1943">
          <cell r="B1943" t="str">
            <v>5 S 06 400 01</v>
          </cell>
          <cell r="C1943" t="str">
            <v>Cêrcas arame farp. c/ mourão conc. seção quadr.</v>
          </cell>
          <cell r="D1943" t="str">
            <v>m</v>
          </cell>
          <cell r="E1943" t="str">
            <v>24,09</v>
          </cell>
          <cell r="F1943" t="str">
            <v>6,43</v>
          </cell>
          <cell r="G1943" t="str">
            <v>30,52</v>
          </cell>
          <cell r="H1943">
            <v>0</v>
          </cell>
          <cell r="I1943">
            <v>24.09</v>
          </cell>
          <cell r="J1943">
            <v>6.43</v>
          </cell>
          <cell r="K1943">
            <v>30.52</v>
          </cell>
          <cell r="L1943">
            <v>0</v>
          </cell>
          <cell r="M1943">
            <v>6.4320300000000001</v>
          </cell>
          <cell r="N1943">
            <v>30.522030000000001</v>
          </cell>
        </row>
        <row r="1944">
          <cell r="B1944" t="str">
            <v>5 S 06 400 02</v>
          </cell>
          <cell r="C1944" t="str">
            <v>Cerca arame farp. c/ mourão de conc. seção triang</v>
          </cell>
          <cell r="D1944" t="str">
            <v>m</v>
          </cell>
          <cell r="E1944" t="str">
            <v>20,00</v>
          </cell>
          <cell r="F1944" t="str">
            <v>5,34</v>
          </cell>
          <cell r="G1944" t="str">
            <v>25,34</v>
          </cell>
          <cell r="H1944">
            <v>0</v>
          </cell>
          <cell r="I1944">
            <v>20</v>
          </cell>
          <cell r="J1944">
            <v>5.34</v>
          </cell>
          <cell r="K1944">
            <v>25.34</v>
          </cell>
          <cell r="L1944">
            <v>0</v>
          </cell>
          <cell r="M1944">
            <v>5.34</v>
          </cell>
          <cell r="N1944">
            <v>25.34</v>
          </cell>
        </row>
        <row r="1945">
          <cell r="B1945" t="str">
            <v>5 S 06 400 51</v>
          </cell>
          <cell r="C1945" t="str">
            <v>Cercas arame farp. c/mourão conc.seção quadr.AC/BC</v>
          </cell>
          <cell r="D1945" t="str">
            <v>m</v>
          </cell>
          <cell r="E1945" t="str">
            <v>24,67</v>
          </cell>
          <cell r="F1945" t="str">
            <v>6,59</v>
          </cell>
          <cell r="G1945" t="str">
            <v>31,26</v>
          </cell>
          <cell r="H1945">
            <v>0</v>
          </cell>
          <cell r="I1945">
            <v>24.67</v>
          </cell>
          <cell r="J1945">
            <v>6.59</v>
          </cell>
          <cell r="K1945">
            <v>31.26</v>
          </cell>
          <cell r="L1945">
            <v>0</v>
          </cell>
          <cell r="M1945">
            <v>6.5868900000000012</v>
          </cell>
          <cell r="N1945">
            <v>31.256890000000002</v>
          </cell>
        </row>
        <row r="1946">
          <cell r="B1946" t="str">
            <v>5 S 06 400 52</v>
          </cell>
          <cell r="C1946" t="str">
            <v>Cerca arame farp. c/mourão concr.sec. triang.AC/BC</v>
          </cell>
          <cell r="D1946" t="str">
            <v>m</v>
          </cell>
          <cell r="E1946" t="str">
            <v>20,30</v>
          </cell>
          <cell r="F1946" t="str">
            <v>5,42</v>
          </cell>
          <cell r="G1946" t="str">
            <v>25,72</v>
          </cell>
          <cell r="H1946">
            <v>0</v>
          </cell>
          <cell r="I1946">
            <v>20.3</v>
          </cell>
          <cell r="J1946">
            <v>5.42</v>
          </cell>
          <cell r="K1946">
            <v>25.72</v>
          </cell>
          <cell r="L1946">
            <v>0</v>
          </cell>
          <cell r="M1946">
            <v>5.4201000000000006</v>
          </cell>
          <cell r="N1946">
            <v>25.720100000000002</v>
          </cell>
        </row>
        <row r="1947">
          <cell r="B1947" t="str">
            <v>5 S 06 410 00</v>
          </cell>
          <cell r="C1947" t="str">
            <v>Cêrcas arame farpado com suporte madeira</v>
          </cell>
          <cell r="D1947" t="str">
            <v>m</v>
          </cell>
          <cell r="E1947" t="str">
            <v>15,86</v>
          </cell>
          <cell r="F1947" t="str">
            <v>4,24</v>
          </cell>
          <cell r="G1947" t="str">
            <v>20,10</v>
          </cell>
          <cell r="H1947">
            <v>0</v>
          </cell>
          <cell r="I1947">
            <v>15.86</v>
          </cell>
          <cell r="J1947">
            <v>4.24</v>
          </cell>
          <cell r="K1947">
            <v>20.100000000000001</v>
          </cell>
          <cell r="L1947">
            <v>0</v>
          </cell>
          <cell r="M1947">
            <v>4.2346200000000005</v>
          </cell>
          <cell r="N1947">
            <v>20.094619999999999</v>
          </cell>
        </row>
        <row r="1948">
          <cell r="B1948" t="str">
            <v>5 S 09 001 07</v>
          </cell>
          <cell r="C1948" t="str">
            <v>Transporte local em rodov. não pavim.</v>
          </cell>
          <cell r="D1948" t="str">
            <v>tkm</v>
          </cell>
          <cell r="E1948" t="str">
            <v>0,85</v>
          </cell>
          <cell r="F1948" t="str">
            <v>0,23</v>
          </cell>
          <cell r="G1948" t="str">
            <v>1,07</v>
          </cell>
          <cell r="H1948">
            <v>0</v>
          </cell>
          <cell r="I1948">
            <v>0.85</v>
          </cell>
          <cell r="J1948">
            <v>0.23</v>
          </cell>
          <cell r="K1948">
            <v>1.07</v>
          </cell>
          <cell r="L1948">
            <v>0</v>
          </cell>
          <cell r="M1948">
            <v>0.22695000000000001</v>
          </cell>
          <cell r="N1948">
            <v>1.0769500000000001</v>
          </cell>
        </row>
        <row r="1949">
          <cell r="B1949" t="str">
            <v>5 S 09 001 90</v>
          </cell>
          <cell r="C1949" t="str">
            <v>Transporte comercial c/ carroc. rodov. não pav.</v>
          </cell>
          <cell r="D1949" t="str">
            <v>tkm</v>
          </cell>
          <cell r="E1949" t="str">
            <v>0,56</v>
          </cell>
          <cell r="F1949" t="str">
            <v>0,15</v>
          </cell>
          <cell r="G1949" t="str">
            <v>0,71</v>
          </cell>
          <cell r="H1949">
            <v>0</v>
          </cell>
          <cell r="I1949">
            <v>0.56000000000000005</v>
          </cell>
          <cell r="J1949">
            <v>0.15</v>
          </cell>
          <cell r="K1949">
            <v>0.71</v>
          </cell>
          <cell r="L1949">
            <v>0</v>
          </cell>
          <cell r="M1949">
            <v>0.14952000000000001</v>
          </cell>
          <cell r="N1949">
            <v>0.70952000000000004</v>
          </cell>
        </row>
        <row r="1950">
          <cell r="B1950" t="str">
            <v>5 S 09 001 91</v>
          </cell>
          <cell r="C1950" t="str">
            <v>Transporte comercial c/ basc. 10m3 rod. não pav.</v>
          </cell>
          <cell r="D1950" t="str">
            <v>tkm</v>
          </cell>
          <cell r="E1950" t="str">
            <v>0,57</v>
          </cell>
          <cell r="F1950" t="str">
            <v>0,15</v>
          </cell>
          <cell r="G1950" t="str">
            <v>0,73</v>
          </cell>
          <cell r="H1950">
            <v>0</v>
          </cell>
          <cell r="I1950">
            <v>0.56999999999999995</v>
          </cell>
          <cell r="J1950">
            <v>0.15</v>
          </cell>
          <cell r="K1950">
            <v>0.73</v>
          </cell>
          <cell r="L1950">
            <v>0</v>
          </cell>
          <cell r="M1950">
            <v>0.15218999999999999</v>
          </cell>
          <cell r="N1950">
            <v>0.72218999999999989</v>
          </cell>
        </row>
        <row r="1951">
          <cell r="B1951" t="str">
            <v>5 S 09 002 07</v>
          </cell>
          <cell r="C1951" t="str">
            <v>Transporte local em rodov. pavim.</v>
          </cell>
          <cell r="D1951" t="str">
            <v>tkm</v>
          </cell>
          <cell r="E1951" t="str">
            <v>0,64</v>
          </cell>
          <cell r="F1951" t="str">
            <v>0,17</v>
          </cell>
          <cell r="G1951" t="str">
            <v>0,80</v>
          </cell>
          <cell r="H1951">
            <v>0</v>
          </cell>
          <cell r="I1951">
            <v>0.64</v>
          </cell>
          <cell r="J1951">
            <v>0.17</v>
          </cell>
          <cell r="K1951">
            <v>0.8</v>
          </cell>
          <cell r="L1951">
            <v>0</v>
          </cell>
          <cell r="M1951">
            <v>0.17088</v>
          </cell>
          <cell r="N1951">
            <v>0.81088000000000005</v>
          </cell>
        </row>
        <row r="1952">
          <cell r="B1952" t="str">
            <v>5 S 09 002 90</v>
          </cell>
          <cell r="C1952" t="str">
            <v>Transporte comercial c/ carroceria rodov. pav.</v>
          </cell>
          <cell r="D1952" t="str">
            <v>tkm</v>
          </cell>
          <cell r="E1952" t="str">
            <v>0,37</v>
          </cell>
          <cell r="F1952" t="str">
            <v>0,10</v>
          </cell>
          <cell r="G1952" t="str">
            <v>0,47</v>
          </cell>
          <cell r="H1952">
            <v>0</v>
          </cell>
          <cell r="I1952">
            <v>0.37</v>
          </cell>
          <cell r="J1952">
            <v>0.1</v>
          </cell>
          <cell r="K1952">
            <v>0.47</v>
          </cell>
          <cell r="L1952">
            <v>0</v>
          </cell>
          <cell r="M1952">
            <v>9.8790000000000003E-2</v>
          </cell>
          <cell r="N1952">
            <v>0.46878999999999998</v>
          </cell>
        </row>
        <row r="1953">
          <cell r="B1953" t="str">
            <v>5 S 09 002 91</v>
          </cell>
          <cell r="C1953" t="str">
            <v>Transporte comercial c/ basc. 10m3 rod. pav.</v>
          </cell>
          <cell r="D1953" t="str">
            <v>tkm</v>
          </cell>
          <cell r="E1953" t="str">
            <v>0,38</v>
          </cell>
          <cell r="F1953" t="str">
            <v>0,10</v>
          </cell>
          <cell r="G1953" t="str">
            <v>0,48</v>
          </cell>
          <cell r="H1953">
            <v>0</v>
          </cell>
          <cell r="I1953">
            <v>0.38</v>
          </cell>
          <cell r="J1953">
            <v>0.1</v>
          </cell>
          <cell r="K1953">
            <v>0.48</v>
          </cell>
          <cell r="L1953">
            <v>0</v>
          </cell>
          <cell r="M1953">
            <v>0.10146000000000001</v>
          </cell>
          <cell r="N1953">
            <v>0.48146</v>
          </cell>
        </row>
        <row r="1954">
          <cell r="B1954">
            <v>0</v>
          </cell>
          <cell r="C1954">
            <v>0</v>
          </cell>
          <cell r="D1954">
            <v>0</v>
          </cell>
          <cell r="E1954">
            <v>0</v>
          </cell>
          <cell r="F1954">
            <v>0</v>
          </cell>
          <cell r="G1954">
            <v>0</v>
          </cell>
        </row>
        <row r="1955">
          <cell r="B1955">
            <v>0</v>
          </cell>
          <cell r="C1955">
            <v>0</v>
          </cell>
          <cell r="D1955">
            <v>0</v>
          </cell>
          <cell r="E1955">
            <v>0</v>
          </cell>
          <cell r="F1955">
            <v>0</v>
          </cell>
          <cell r="G1955">
            <v>0</v>
          </cell>
        </row>
        <row r="1956">
          <cell r="B1956">
            <v>0</v>
          </cell>
          <cell r="C1956">
            <v>0</v>
          </cell>
          <cell r="D1956">
            <v>0</v>
          </cell>
          <cell r="E1956">
            <v>0</v>
          </cell>
          <cell r="F1956">
            <v>0</v>
          </cell>
          <cell r="G1956">
            <v>0</v>
          </cell>
        </row>
        <row r="1957">
          <cell r="B1957">
            <v>0</v>
          </cell>
          <cell r="C1957">
            <v>0</v>
          </cell>
          <cell r="D1957">
            <v>0</v>
          </cell>
          <cell r="E1957">
            <v>0</v>
          </cell>
          <cell r="F1957">
            <v>0</v>
          </cell>
          <cell r="G1957">
            <v>0</v>
          </cell>
        </row>
        <row r="1958">
          <cell r="B1958">
            <v>0</v>
          </cell>
          <cell r="C1958">
            <v>0</v>
          </cell>
          <cell r="D1958">
            <v>0</v>
          </cell>
          <cell r="E1958">
            <v>0</v>
          </cell>
          <cell r="F1958">
            <v>0</v>
          </cell>
          <cell r="G1958">
            <v>0</v>
          </cell>
        </row>
        <row r="1959">
          <cell r="B1959">
            <v>0</v>
          </cell>
          <cell r="C1959">
            <v>0</v>
          </cell>
          <cell r="D1959">
            <v>0</v>
          </cell>
          <cell r="E1959">
            <v>0</v>
          </cell>
          <cell r="F1959">
            <v>0</v>
          </cell>
          <cell r="G1959">
            <v>0</v>
          </cell>
        </row>
        <row r="1960">
          <cell r="B1960">
            <v>0</v>
          </cell>
          <cell r="C1960">
            <v>0</v>
          </cell>
          <cell r="D1960">
            <v>0</v>
          </cell>
          <cell r="E1960">
            <v>0</v>
          </cell>
          <cell r="F1960">
            <v>0</v>
          </cell>
          <cell r="G1960">
            <v>0</v>
          </cell>
        </row>
        <row r="1961">
          <cell r="B1961">
            <v>0</v>
          </cell>
          <cell r="C1961">
            <v>0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</row>
        <row r="1962">
          <cell r="B1962">
            <v>0</v>
          </cell>
          <cell r="C1962">
            <v>0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</row>
        <row r="1963">
          <cell r="B1963">
            <v>0</v>
          </cell>
          <cell r="C1963">
            <v>0</v>
          </cell>
          <cell r="D1963">
            <v>0</v>
          </cell>
          <cell r="E1963">
            <v>0</v>
          </cell>
          <cell r="F1963">
            <v>0</v>
          </cell>
          <cell r="G1963">
            <v>0</v>
          </cell>
        </row>
        <row r="1964">
          <cell r="B1964">
            <v>0</v>
          </cell>
          <cell r="C1964">
            <v>0</v>
          </cell>
          <cell r="D1964">
            <v>0</v>
          </cell>
          <cell r="E1964">
            <v>0</v>
          </cell>
          <cell r="F1964">
            <v>0</v>
          </cell>
          <cell r="G1964">
            <v>0</v>
          </cell>
        </row>
        <row r="1965">
          <cell r="B1965">
            <v>0</v>
          </cell>
          <cell r="C1965">
            <v>0</v>
          </cell>
          <cell r="D1965">
            <v>0</v>
          </cell>
          <cell r="E1965">
            <v>0</v>
          </cell>
          <cell r="F1965">
            <v>0</v>
          </cell>
          <cell r="G1965">
            <v>0</v>
          </cell>
        </row>
        <row r="1966">
          <cell r="B1966">
            <v>0</v>
          </cell>
          <cell r="C1966">
            <v>0</v>
          </cell>
          <cell r="D1966">
            <v>0</v>
          </cell>
          <cell r="E1966">
            <v>0</v>
          </cell>
          <cell r="F1966">
            <v>0</v>
          </cell>
          <cell r="G1966">
            <v>0</v>
          </cell>
        </row>
        <row r="1967">
          <cell r="B1967">
            <v>0</v>
          </cell>
          <cell r="C1967">
            <v>0</v>
          </cell>
          <cell r="D1967">
            <v>0</v>
          </cell>
          <cell r="E1967">
            <v>0</v>
          </cell>
          <cell r="F1967">
            <v>0</v>
          </cell>
          <cell r="G1967">
            <v>0</v>
          </cell>
        </row>
        <row r="1968">
          <cell r="B1968">
            <v>0</v>
          </cell>
          <cell r="C1968">
            <v>0</v>
          </cell>
          <cell r="D1968">
            <v>0</v>
          </cell>
          <cell r="E1968">
            <v>0</v>
          </cell>
          <cell r="F1968">
            <v>0</v>
          </cell>
          <cell r="G1968">
            <v>0</v>
          </cell>
        </row>
        <row r="1969">
          <cell r="B1969">
            <v>0</v>
          </cell>
          <cell r="C1969">
            <v>0</v>
          </cell>
          <cell r="D1969">
            <v>0</v>
          </cell>
          <cell r="E1969">
            <v>0</v>
          </cell>
          <cell r="F1969">
            <v>0</v>
          </cell>
          <cell r="G1969">
            <v>0</v>
          </cell>
        </row>
        <row r="1987">
          <cell r="B1987">
            <v>0</v>
          </cell>
          <cell r="C1987">
            <v>0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</row>
        <row r="1988">
          <cell r="B1988">
            <v>0</v>
          </cell>
          <cell r="C1988">
            <v>0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</row>
        <row r="1989">
          <cell r="B1989">
            <v>0</v>
          </cell>
          <cell r="C1989">
            <v>0</v>
          </cell>
          <cell r="D1989">
            <v>0</v>
          </cell>
          <cell r="E1989">
            <v>0</v>
          </cell>
          <cell r="F1989">
            <v>0</v>
          </cell>
          <cell r="G1989">
            <v>0</v>
          </cell>
        </row>
        <row r="1990">
          <cell r="B1990">
            <v>0</v>
          </cell>
          <cell r="C1990">
            <v>0</v>
          </cell>
          <cell r="D1990">
            <v>0</v>
          </cell>
          <cell r="E1990">
            <v>0</v>
          </cell>
          <cell r="F1990">
            <v>0</v>
          </cell>
          <cell r="G1990">
            <v>0</v>
          </cell>
        </row>
        <row r="1991">
          <cell r="B1991">
            <v>0</v>
          </cell>
          <cell r="C1991">
            <v>0</v>
          </cell>
          <cell r="D1991">
            <v>0</v>
          </cell>
          <cell r="E1991">
            <v>0</v>
          </cell>
          <cell r="F1991">
            <v>0</v>
          </cell>
          <cell r="G1991">
            <v>0</v>
          </cell>
        </row>
        <row r="1992">
          <cell r="B1992">
            <v>0</v>
          </cell>
          <cell r="C1992">
            <v>0</v>
          </cell>
          <cell r="D1992">
            <v>0</v>
          </cell>
          <cell r="E1992">
            <v>0</v>
          </cell>
          <cell r="F1992">
            <v>0</v>
          </cell>
          <cell r="G1992">
            <v>0</v>
          </cell>
        </row>
        <row r="1993">
          <cell r="B1993">
            <v>0</v>
          </cell>
          <cell r="C1993">
            <v>0</v>
          </cell>
          <cell r="D1993">
            <v>0</v>
          </cell>
          <cell r="E1993">
            <v>0</v>
          </cell>
          <cell r="F1993">
            <v>0</v>
          </cell>
          <cell r="G1993">
            <v>0</v>
          </cell>
        </row>
        <row r="1994">
          <cell r="B1994">
            <v>0</v>
          </cell>
          <cell r="C1994">
            <v>0</v>
          </cell>
          <cell r="D1994">
            <v>0</v>
          </cell>
          <cell r="E1994">
            <v>0</v>
          </cell>
          <cell r="F1994">
            <v>0</v>
          </cell>
          <cell r="G1994">
            <v>0</v>
          </cell>
        </row>
        <row r="1995">
          <cell r="B1995">
            <v>0</v>
          </cell>
          <cell r="C1995">
            <v>0</v>
          </cell>
          <cell r="D1995">
            <v>0</v>
          </cell>
          <cell r="E1995">
            <v>0</v>
          </cell>
          <cell r="F1995">
            <v>0</v>
          </cell>
          <cell r="G1995">
            <v>0</v>
          </cell>
        </row>
        <row r="1996">
          <cell r="B1996">
            <v>0</v>
          </cell>
          <cell r="C1996">
            <v>0</v>
          </cell>
          <cell r="D1996">
            <v>0</v>
          </cell>
          <cell r="E1996">
            <v>0</v>
          </cell>
          <cell r="F1996">
            <v>0</v>
          </cell>
          <cell r="G1996">
            <v>0</v>
          </cell>
        </row>
        <row r="1997">
          <cell r="B1997">
            <v>0</v>
          </cell>
          <cell r="C1997">
            <v>0</v>
          </cell>
          <cell r="D1997">
            <v>0</v>
          </cell>
          <cell r="E1997">
            <v>0</v>
          </cell>
          <cell r="F1997">
            <v>0</v>
          </cell>
          <cell r="G1997">
            <v>0</v>
          </cell>
        </row>
        <row r="1998">
          <cell r="B1998">
            <v>0</v>
          </cell>
          <cell r="C1998">
            <v>0</v>
          </cell>
          <cell r="D1998">
            <v>0</v>
          </cell>
          <cell r="E1998">
            <v>0</v>
          </cell>
          <cell r="F1998">
            <v>0</v>
          </cell>
          <cell r="G1998">
            <v>0</v>
          </cell>
        </row>
        <row r="1999">
          <cell r="B1999">
            <v>0</v>
          </cell>
          <cell r="C1999">
            <v>0</v>
          </cell>
          <cell r="D1999">
            <v>0</v>
          </cell>
          <cell r="E1999">
            <v>0</v>
          </cell>
          <cell r="F1999">
            <v>0</v>
          </cell>
          <cell r="G1999">
            <v>0</v>
          </cell>
        </row>
        <row r="2000">
          <cell r="B2000">
            <v>0</v>
          </cell>
          <cell r="C2000">
            <v>0</v>
          </cell>
          <cell r="D2000">
            <v>0</v>
          </cell>
          <cell r="E2000">
            <v>0</v>
          </cell>
          <cell r="F2000">
            <v>0</v>
          </cell>
          <cell r="G2000">
            <v>0</v>
          </cell>
        </row>
        <row r="2001">
          <cell r="B2001">
            <v>0</v>
          </cell>
          <cell r="C2001">
            <v>0</v>
          </cell>
          <cell r="D2001">
            <v>0</v>
          </cell>
          <cell r="E2001">
            <v>0</v>
          </cell>
          <cell r="F2001">
            <v>0</v>
          </cell>
          <cell r="G2001">
            <v>0</v>
          </cell>
        </row>
        <row r="2002">
          <cell r="B2002">
            <v>0</v>
          </cell>
          <cell r="C2002">
            <v>0</v>
          </cell>
          <cell r="D2002">
            <v>0</v>
          </cell>
          <cell r="E2002">
            <v>0</v>
          </cell>
          <cell r="F2002">
            <v>0</v>
          </cell>
          <cell r="G2002">
            <v>0</v>
          </cell>
        </row>
        <row r="2003">
          <cell r="B2003">
            <v>0</v>
          </cell>
          <cell r="C2003">
            <v>0</v>
          </cell>
          <cell r="D2003">
            <v>0</v>
          </cell>
          <cell r="E2003">
            <v>0</v>
          </cell>
          <cell r="F2003">
            <v>0</v>
          </cell>
          <cell r="G2003">
            <v>0</v>
          </cell>
        </row>
        <row r="2004">
          <cell r="B2004">
            <v>0</v>
          </cell>
          <cell r="C2004">
            <v>0</v>
          </cell>
          <cell r="D2004">
            <v>0</v>
          </cell>
          <cell r="E2004">
            <v>0</v>
          </cell>
          <cell r="F2004">
            <v>0</v>
          </cell>
          <cell r="G2004">
            <v>0</v>
          </cell>
        </row>
        <row r="2005">
          <cell r="B2005">
            <v>0</v>
          </cell>
          <cell r="C2005">
            <v>0</v>
          </cell>
          <cell r="D2005">
            <v>0</v>
          </cell>
          <cell r="E2005">
            <v>0</v>
          </cell>
          <cell r="F2005">
            <v>0</v>
          </cell>
          <cell r="G2005">
            <v>0</v>
          </cell>
        </row>
        <row r="2006">
          <cell r="B2006">
            <v>0</v>
          </cell>
          <cell r="C2006">
            <v>0</v>
          </cell>
          <cell r="D2006">
            <v>0</v>
          </cell>
          <cell r="E2006">
            <v>0</v>
          </cell>
          <cell r="F2006">
            <v>0</v>
          </cell>
          <cell r="G2006">
            <v>0</v>
          </cell>
        </row>
        <row r="2007">
          <cell r="B2007">
            <v>0</v>
          </cell>
          <cell r="C2007">
            <v>0</v>
          </cell>
          <cell r="D2007">
            <v>0</v>
          </cell>
          <cell r="E2007">
            <v>0</v>
          </cell>
          <cell r="F2007">
            <v>0</v>
          </cell>
          <cell r="G2007">
            <v>0</v>
          </cell>
        </row>
        <row r="2008">
          <cell r="B2008">
            <v>0</v>
          </cell>
          <cell r="C2008">
            <v>0</v>
          </cell>
          <cell r="D2008">
            <v>0</v>
          </cell>
          <cell r="E2008">
            <v>0</v>
          </cell>
          <cell r="F2008">
            <v>0</v>
          </cell>
          <cell r="G2008">
            <v>0</v>
          </cell>
        </row>
        <row r="2009">
          <cell r="B2009">
            <v>0</v>
          </cell>
          <cell r="C2009">
            <v>0</v>
          </cell>
          <cell r="D2009">
            <v>0</v>
          </cell>
          <cell r="E2009">
            <v>0</v>
          </cell>
          <cell r="F2009">
            <v>0</v>
          </cell>
          <cell r="G2009">
            <v>0</v>
          </cell>
        </row>
        <row r="2010">
          <cell r="B2010">
            <v>0</v>
          </cell>
          <cell r="C2010">
            <v>0</v>
          </cell>
          <cell r="D2010">
            <v>0</v>
          </cell>
          <cell r="E2010">
            <v>0</v>
          </cell>
          <cell r="F2010">
            <v>0</v>
          </cell>
          <cell r="G2010">
            <v>0</v>
          </cell>
        </row>
        <row r="2011">
          <cell r="B2011">
            <v>0</v>
          </cell>
          <cell r="C2011">
            <v>0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</row>
        <row r="2012">
          <cell r="B2012">
            <v>0</v>
          </cell>
          <cell r="C2012">
            <v>0</v>
          </cell>
          <cell r="D2012">
            <v>0</v>
          </cell>
          <cell r="E2012">
            <v>0</v>
          </cell>
          <cell r="F2012">
            <v>0</v>
          </cell>
          <cell r="G2012">
            <v>0</v>
          </cell>
        </row>
        <row r="2013">
          <cell r="B2013">
            <v>0</v>
          </cell>
          <cell r="C2013">
            <v>0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</row>
        <row r="2014">
          <cell r="B2014">
            <v>0</v>
          </cell>
          <cell r="C2014">
            <v>0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</row>
        <row r="2015">
          <cell r="B2015">
            <v>0</v>
          </cell>
          <cell r="C2015">
            <v>0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</row>
        <row r="2016">
          <cell r="B2016">
            <v>0</v>
          </cell>
          <cell r="C2016">
            <v>0</v>
          </cell>
          <cell r="D2016">
            <v>0</v>
          </cell>
          <cell r="E2016">
            <v>0</v>
          </cell>
          <cell r="F2016">
            <v>0</v>
          </cell>
          <cell r="G2016">
            <v>0</v>
          </cell>
        </row>
        <row r="2017">
          <cell r="B2017">
            <v>0</v>
          </cell>
          <cell r="C2017">
            <v>0</v>
          </cell>
          <cell r="D2017">
            <v>0</v>
          </cell>
          <cell r="E2017">
            <v>0</v>
          </cell>
          <cell r="F2017">
            <v>0</v>
          </cell>
          <cell r="G2017">
            <v>0</v>
          </cell>
        </row>
        <row r="2018">
          <cell r="B2018">
            <v>0</v>
          </cell>
          <cell r="C2018">
            <v>0</v>
          </cell>
          <cell r="D2018">
            <v>0</v>
          </cell>
          <cell r="E2018">
            <v>0</v>
          </cell>
          <cell r="F2018">
            <v>0</v>
          </cell>
          <cell r="G2018">
            <v>0</v>
          </cell>
        </row>
        <row r="2019">
          <cell r="B2019">
            <v>0</v>
          </cell>
          <cell r="C2019">
            <v>0</v>
          </cell>
          <cell r="D2019">
            <v>0</v>
          </cell>
          <cell r="E2019">
            <v>0</v>
          </cell>
          <cell r="F2019">
            <v>0</v>
          </cell>
          <cell r="G2019">
            <v>0</v>
          </cell>
        </row>
        <row r="2020">
          <cell r="B2020">
            <v>0</v>
          </cell>
          <cell r="C2020">
            <v>0</v>
          </cell>
          <cell r="D2020">
            <v>0</v>
          </cell>
          <cell r="E2020">
            <v>0</v>
          </cell>
          <cell r="F2020">
            <v>0</v>
          </cell>
          <cell r="G2020">
            <v>0</v>
          </cell>
        </row>
        <row r="2021">
          <cell r="B2021">
            <v>0</v>
          </cell>
          <cell r="C2021">
            <v>0</v>
          </cell>
          <cell r="D2021">
            <v>0</v>
          </cell>
          <cell r="E2021">
            <v>0</v>
          </cell>
          <cell r="F2021">
            <v>0</v>
          </cell>
          <cell r="G2021">
            <v>0</v>
          </cell>
        </row>
        <row r="2022">
          <cell r="B2022">
            <v>0</v>
          </cell>
          <cell r="C2022">
            <v>0</v>
          </cell>
          <cell r="D2022">
            <v>0</v>
          </cell>
          <cell r="E2022">
            <v>0</v>
          </cell>
          <cell r="F2022">
            <v>0</v>
          </cell>
          <cell r="G2022">
            <v>0</v>
          </cell>
        </row>
        <row r="2023">
          <cell r="B2023">
            <v>0</v>
          </cell>
          <cell r="C2023">
            <v>0</v>
          </cell>
          <cell r="D2023">
            <v>0</v>
          </cell>
          <cell r="E2023">
            <v>0</v>
          </cell>
          <cell r="F2023">
            <v>0</v>
          </cell>
          <cell r="G2023">
            <v>0</v>
          </cell>
        </row>
        <row r="2024">
          <cell r="B2024">
            <v>0</v>
          </cell>
          <cell r="C2024">
            <v>0</v>
          </cell>
          <cell r="D2024">
            <v>0</v>
          </cell>
          <cell r="E2024">
            <v>0</v>
          </cell>
          <cell r="F2024">
            <v>0</v>
          </cell>
          <cell r="G2024">
            <v>0</v>
          </cell>
        </row>
        <row r="2042">
          <cell r="B2042">
            <v>0</v>
          </cell>
          <cell r="C2042">
            <v>0</v>
          </cell>
          <cell r="D2042">
            <v>0</v>
          </cell>
          <cell r="E2042">
            <v>0</v>
          </cell>
          <cell r="F2042">
            <v>0</v>
          </cell>
          <cell r="G2042">
            <v>0</v>
          </cell>
        </row>
        <row r="2043">
          <cell r="B2043">
            <v>0</v>
          </cell>
          <cell r="C2043">
            <v>0</v>
          </cell>
          <cell r="D2043">
            <v>0</v>
          </cell>
          <cell r="E2043">
            <v>0</v>
          </cell>
          <cell r="F2043">
            <v>0</v>
          </cell>
          <cell r="G2043">
            <v>0</v>
          </cell>
        </row>
        <row r="2044">
          <cell r="B2044">
            <v>0</v>
          </cell>
          <cell r="C2044">
            <v>0</v>
          </cell>
          <cell r="D2044">
            <v>0</v>
          </cell>
          <cell r="E2044">
            <v>0</v>
          </cell>
          <cell r="F2044">
            <v>0</v>
          </cell>
          <cell r="G2044">
            <v>0</v>
          </cell>
        </row>
        <row r="2045">
          <cell r="B2045">
            <v>0</v>
          </cell>
          <cell r="C2045">
            <v>0</v>
          </cell>
          <cell r="D2045">
            <v>0</v>
          </cell>
          <cell r="E2045">
            <v>0</v>
          </cell>
          <cell r="F2045">
            <v>0</v>
          </cell>
          <cell r="G2045">
            <v>0</v>
          </cell>
        </row>
        <row r="2046">
          <cell r="B2046">
            <v>0</v>
          </cell>
          <cell r="C2046">
            <v>0</v>
          </cell>
          <cell r="D2046">
            <v>0</v>
          </cell>
          <cell r="E2046">
            <v>0</v>
          </cell>
          <cell r="F2046">
            <v>0</v>
          </cell>
          <cell r="G2046">
            <v>0</v>
          </cell>
        </row>
        <row r="2047">
          <cell r="B2047">
            <v>0</v>
          </cell>
          <cell r="C2047">
            <v>0</v>
          </cell>
          <cell r="D2047">
            <v>0</v>
          </cell>
          <cell r="E2047">
            <v>0</v>
          </cell>
          <cell r="F2047">
            <v>0</v>
          </cell>
          <cell r="G2047">
            <v>0</v>
          </cell>
        </row>
        <row r="2048">
          <cell r="B2048">
            <v>0</v>
          </cell>
          <cell r="C2048">
            <v>0</v>
          </cell>
          <cell r="D2048">
            <v>0</v>
          </cell>
          <cell r="E2048">
            <v>0</v>
          </cell>
          <cell r="F2048">
            <v>0</v>
          </cell>
          <cell r="G2048">
            <v>0</v>
          </cell>
        </row>
        <row r="2049">
          <cell r="B2049">
            <v>0</v>
          </cell>
          <cell r="C2049">
            <v>0</v>
          </cell>
          <cell r="D2049">
            <v>0</v>
          </cell>
          <cell r="E2049">
            <v>0</v>
          </cell>
          <cell r="F2049">
            <v>0</v>
          </cell>
          <cell r="G2049">
            <v>0</v>
          </cell>
        </row>
        <row r="2050">
          <cell r="B2050">
            <v>0</v>
          </cell>
          <cell r="C2050">
            <v>0</v>
          </cell>
          <cell r="D2050">
            <v>0</v>
          </cell>
          <cell r="E2050">
            <v>0</v>
          </cell>
          <cell r="F2050">
            <v>0</v>
          </cell>
          <cell r="G2050">
            <v>0</v>
          </cell>
        </row>
        <row r="2051">
          <cell r="B2051">
            <v>0</v>
          </cell>
          <cell r="C2051">
            <v>0</v>
          </cell>
          <cell r="D2051">
            <v>0</v>
          </cell>
          <cell r="E2051">
            <v>0</v>
          </cell>
          <cell r="F2051">
            <v>0</v>
          </cell>
          <cell r="G2051">
            <v>0</v>
          </cell>
        </row>
        <row r="2052">
          <cell r="B2052">
            <v>0</v>
          </cell>
          <cell r="C2052">
            <v>0</v>
          </cell>
          <cell r="D2052">
            <v>0</v>
          </cell>
          <cell r="E2052">
            <v>0</v>
          </cell>
          <cell r="F2052">
            <v>0</v>
          </cell>
          <cell r="G2052">
            <v>0</v>
          </cell>
        </row>
        <row r="2053">
          <cell r="B2053">
            <v>0</v>
          </cell>
          <cell r="C2053">
            <v>0</v>
          </cell>
          <cell r="D2053">
            <v>0</v>
          </cell>
          <cell r="E2053">
            <v>0</v>
          </cell>
          <cell r="F2053">
            <v>0</v>
          </cell>
          <cell r="G2053">
            <v>0</v>
          </cell>
        </row>
        <row r="2054">
          <cell r="B2054">
            <v>0</v>
          </cell>
          <cell r="C2054">
            <v>0</v>
          </cell>
          <cell r="D2054">
            <v>0</v>
          </cell>
          <cell r="E2054">
            <v>0</v>
          </cell>
          <cell r="F2054">
            <v>0</v>
          </cell>
          <cell r="G2054">
            <v>0</v>
          </cell>
        </row>
        <row r="2055">
          <cell r="B2055">
            <v>0</v>
          </cell>
          <cell r="C2055">
            <v>0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</row>
        <row r="2056">
          <cell r="B2056">
            <v>0</v>
          </cell>
          <cell r="C2056">
            <v>0</v>
          </cell>
          <cell r="D2056">
            <v>0</v>
          </cell>
          <cell r="E2056">
            <v>0</v>
          </cell>
          <cell r="F2056">
            <v>0</v>
          </cell>
          <cell r="G2056">
            <v>0</v>
          </cell>
        </row>
        <row r="2057">
          <cell r="B2057">
            <v>0</v>
          </cell>
          <cell r="C2057">
            <v>0</v>
          </cell>
          <cell r="D2057">
            <v>0</v>
          </cell>
          <cell r="E2057">
            <v>0</v>
          </cell>
          <cell r="F2057">
            <v>0</v>
          </cell>
          <cell r="G2057">
            <v>0</v>
          </cell>
        </row>
        <row r="2058">
          <cell r="B2058">
            <v>0</v>
          </cell>
          <cell r="C2058">
            <v>0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</row>
        <row r="2059">
          <cell r="B2059">
            <v>0</v>
          </cell>
          <cell r="C2059">
            <v>0</v>
          </cell>
          <cell r="D2059">
            <v>0</v>
          </cell>
          <cell r="E2059">
            <v>0</v>
          </cell>
          <cell r="F2059">
            <v>0</v>
          </cell>
          <cell r="G2059">
            <v>0</v>
          </cell>
        </row>
        <row r="2060">
          <cell r="B2060">
            <v>0</v>
          </cell>
          <cell r="C2060">
            <v>0</v>
          </cell>
          <cell r="D2060">
            <v>0</v>
          </cell>
          <cell r="E2060">
            <v>0</v>
          </cell>
          <cell r="F2060">
            <v>0</v>
          </cell>
          <cell r="G2060">
            <v>0</v>
          </cell>
        </row>
        <row r="2061">
          <cell r="B2061">
            <v>0</v>
          </cell>
          <cell r="C2061">
            <v>0</v>
          </cell>
          <cell r="D2061">
            <v>0</v>
          </cell>
          <cell r="E2061">
            <v>0</v>
          </cell>
          <cell r="F2061">
            <v>0</v>
          </cell>
          <cell r="G2061">
            <v>0</v>
          </cell>
        </row>
        <row r="2062">
          <cell r="B2062">
            <v>0</v>
          </cell>
          <cell r="C2062">
            <v>0</v>
          </cell>
          <cell r="D2062">
            <v>0</v>
          </cell>
          <cell r="E2062">
            <v>0</v>
          </cell>
          <cell r="F2062">
            <v>0</v>
          </cell>
          <cell r="G2062">
            <v>0</v>
          </cell>
        </row>
        <row r="2063">
          <cell r="B2063">
            <v>0</v>
          </cell>
          <cell r="C2063">
            <v>0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</row>
        <row r="2064">
          <cell r="B2064">
            <v>0</v>
          </cell>
          <cell r="C2064">
            <v>0</v>
          </cell>
          <cell r="D2064">
            <v>0</v>
          </cell>
          <cell r="E2064">
            <v>0</v>
          </cell>
          <cell r="F2064">
            <v>0</v>
          </cell>
          <cell r="G2064">
            <v>0</v>
          </cell>
        </row>
        <row r="2065">
          <cell r="B2065">
            <v>0</v>
          </cell>
          <cell r="C2065">
            <v>0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</row>
        <row r="2066">
          <cell r="B2066">
            <v>0</v>
          </cell>
          <cell r="C2066">
            <v>0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</row>
        <row r="2067">
          <cell r="B2067">
            <v>0</v>
          </cell>
          <cell r="C2067">
            <v>0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</row>
        <row r="2068">
          <cell r="B2068">
            <v>0</v>
          </cell>
          <cell r="C2068">
            <v>0</v>
          </cell>
          <cell r="D2068">
            <v>0</v>
          </cell>
          <cell r="E2068">
            <v>0</v>
          </cell>
          <cell r="F2068">
            <v>0</v>
          </cell>
          <cell r="G2068">
            <v>0</v>
          </cell>
        </row>
        <row r="2069">
          <cell r="B2069">
            <v>0</v>
          </cell>
          <cell r="C2069">
            <v>0</v>
          </cell>
          <cell r="D2069">
            <v>0</v>
          </cell>
          <cell r="E2069">
            <v>0</v>
          </cell>
          <cell r="F2069">
            <v>0</v>
          </cell>
          <cell r="G2069">
            <v>0</v>
          </cell>
        </row>
        <row r="2070">
          <cell r="B2070">
            <v>0</v>
          </cell>
          <cell r="C2070">
            <v>0</v>
          </cell>
          <cell r="D2070">
            <v>0</v>
          </cell>
          <cell r="E2070">
            <v>0</v>
          </cell>
          <cell r="F2070">
            <v>0</v>
          </cell>
          <cell r="G2070">
            <v>0</v>
          </cell>
        </row>
        <row r="2071">
          <cell r="B2071">
            <v>0</v>
          </cell>
          <cell r="C2071">
            <v>0</v>
          </cell>
          <cell r="D2071">
            <v>0</v>
          </cell>
          <cell r="E2071">
            <v>0</v>
          </cell>
          <cell r="F2071">
            <v>0</v>
          </cell>
          <cell r="G2071">
            <v>0</v>
          </cell>
        </row>
        <row r="2072">
          <cell r="B2072">
            <v>0</v>
          </cell>
          <cell r="C2072">
            <v>0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</row>
        <row r="2073">
          <cell r="B2073">
            <v>0</v>
          </cell>
          <cell r="C2073">
            <v>0</v>
          </cell>
          <cell r="D2073">
            <v>0</v>
          </cell>
          <cell r="E2073">
            <v>0</v>
          </cell>
          <cell r="F2073">
            <v>0</v>
          </cell>
          <cell r="G2073">
            <v>0</v>
          </cell>
        </row>
        <row r="2074">
          <cell r="B2074">
            <v>0</v>
          </cell>
          <cell r="C2074">
            <v>0</v>
          </cell>
          <cell r="D2074">
            <v>0</v>
          </cell>
          <cell r="E2074">
            <v>0</v>
          </cell>
          <cell r="F2074">
            <v>0</v>
          </cell>
          <cell r="G2074">
            <v>0</v>
          </cell>
        </row>
        <row r="2075">
          <cell r="B2075">
            <v>0</v>
          </cell>
          <cell r="C2075">
            <v>0</v>
          </cell>
          <cell r="D2075">
            <v>0</v>
          </cell>
          <cell r="E2075">
            <v>0</v>
          </cell>
          <cell r="F2075">
            <v>0</v>
          </cell>
          <cell r="G2075">
            <v>0</v>
          </cell>
        </row>
        <row r="2076">
          <cell r="B2076">
            <v>0</v>
          </cell>
          <cell r="C2076">
            <v>0</v>
          </cell>
          <cell r="D2076">
            <v>0</v>
          </cell>
          <cell r="E2076">
            <v>0</v>
          </cell>
          <cell r="F2076">
            <v>0</v>
          </cell>
          <cell r="G2076">
            <v>0</v>
          </cell>
        </row>
        <row r="2077">
          <cell r="B2077">
            <v>0</v>
          </cell>
          <cell r="C2077">
            <v>0</v>
          </cell>
          <cell r="D2077">
            <v>0</v>
          </cell>
          <cell r="E2077">
            <v>0</v>
          </cell>
          <cell r="F2077">
            <v>0</v>
          </cell>
          <cell r="G2077">
            <v>0</v>
          </cell>
        </row>
        <row r="2078">
          <cell r="B2078">
            <v>0</v>
          </cell>
          <cell r="C2078">
            <v>0</v>
          </cell>
          <cell r="D2078">
            <v>0</v>
          </cell>
          <cell r="E2078">
            <v>0</v>
          </cell>
          <cell r="F2078">
            <v>0</v>
          </cell>
          <cell r="G2078">
            <v>0</v>
          </cell>
        </row>
        <row r="2079">
          <cell r="B2079">
            <v>0</v>
          </cell>
          <cell r="C2079">
            <v>0</v>
          </cell>
          <cell r="D2079">
            <v>0</v>
          </cell>
          <cell r="E2079">
            <v>0</v>
          </cell>
          <cell r="F2079">
            <v>0</v>
          </cell>
          <cell r="G2079">
            <v>0</v>
          </cell>
        </row>
        <row r="2097">
          <cell r="B2097">
            <v>0</v>
          </cell>
          <cell r="C2097">
            <v>0</v>
          </cell>
          <cell r="D2097">
            <v>0</v>
          </cell>
          <cell r="E2097">
            <v>0</v>
          </cell>
          <cell r="F2097">
            <v>0</v>
          </cell>
          <cell r="G2097">
            <v>0</v>
          </cell>
        </row>
        <row r="2098">
          <cell r="B2098">
            <v>0</v>
          </cell>
          <cell r="C2098">
            <v>0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</row>
        <row r="2099">
          <cell r="B2099">
            <v>0</v>
          </cell>
          <cell r="C2099">
            <v>0</v>
          </cell>
          <cell r="D2099">
            <v>0</v>
          </cell>
          <cell r="E2099">
            <v>0</v>
          </cell>
          <cell r="F2099">
            <v>0</v>
          </cell>
          <cell r="G2099">
            <v>0</v>
          </cell>
        </row>
        <row r="2100">
          <cell r="B2100">
            <v>0</v>
          </cell>
          <cell r="C2100">
            <v>0</v>
          </cell>
          <cell r="D2100">
            <v>0</v>
          </cell>
          <cell r="E2100">
            <v>0</v>
          </cell>
          <cell r="F2100">
            <v>0</v>
          </cell>
          <cell r="G2100">
            <v>0</v>
          </cell>
        </row>
        <row r="2101">
          <cell r="B2101">
            <v>0</v>
          </cell>
          <cell r="C2101">
            <v>0</v>
          </cell>
          <cell r="D2101">
            <v>0</v>
          </cell>
          <cell r="E2101">
            <v>0</v>
          </cell>
          <cell r="F2101">
            <v>0</v>
          </cell>
          <cell r="G2101">
            <v>0</v>
          </cell>
        </row>
        <row r="2102">
          <cell r="B2102">
            <v>0</v>
          </cell>
          <cell r="C2102">
            <v>0</v>
          </cell>
          <cell r="D2102">
            <v>0</v>
          </cell>
          <cell r="E2102">
            <v>0</v>
          </cell>
          <cell r="F2102">
            <v>0</v>
          </cell>
          <cell r="G2102">
            <v>0</v>
          </cell>
        </row>
        <row r="2103">
          <cell r="B2103">
            <v>0</v>
          </cell>
          <cell r="C2103">
            <v>0</v>
          </cell>
          <cell r="D2103">
            <v>0</v>
          </cell>
          <cell r="E2103">
            <v>0</v>
          </cell>
          <cell r="F2103">
            <v>0</v>
          </cell>
          <cell r="G2103">
            <v>0</v>
          </cell>
        </row>
        <row r="2104">
          <cell r="B2104">
            <v>0</v>
          </cell>
          <cell r="C2104">
            <v>0</v>
          </cell>
          <cell r="D2104">
            <v>0</v>
          </cell>
          <cell r="E2104">
            <v>0</v>
          </cell>
          <cell r="F2104">
            <v>0</v>
          </cell>
          <cell r="G2104">
            <v>0</v>
          </cell>
        </row>
        <row r="2105">
          <cell r="B2105">
            <v>0</v>
          </cell>
          <cell r="C2105">
            <v>0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</row>
        <row r="2106">
          <cell r="B2106">
            <v>0</v>
          </cell>
          <cell r="C2106">
            <v>0</v>
          </cell>
          <cell r="D2106">
            <v>0</v>
          </cell>
          <cell r="E2106">
            <v>0</v>
          </cell>
          <cell r="F2106">
            <v>0</v>
          </cell>
          <cell r="G2106">
            <v>0</v>
          </cell>
        </row>
        <row r="2107">
          <cell r="B2107">
            <v>0</v>
          </cell>
          <cell r="C2107">
            <v>0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</row>
        <row r="2108">
          <cell r="B2108">
            <v>0</v>
          </cell>
          <cell r="C2108">
            <v>0</v>
          </cell>
          <cell r="D2108">
            <v>0</v>
          </cell>
          <cell r="E2108">
            <v>0</v>
          </cell>
          <cell r="F2108">
            <v>0</v>
          </cell>
          <cell r="G2108">
            <v>0</v>
          </cell>
        </row>
        <row r="2109">
          <cell r="B2109">
            <v>0</v>
          </cell>
          <cell r="C2109">
            <v>0</v>
          </cell>
          <cell r="D2109">
            <v>0</v>
          </cell>
          <cell r="E2109">
            <v>0</v>
          </cell>
          <cell r="F2109">
            <v>0</v>
          </cell>
          <cell r="G2109">
            <v>0</v>
          </cell>
        </row>
        <row r="2110">
          <cell r="B2110">
            <v>0</v>
          </cell>
          <cell r="C2110">
            <v>0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</row>
        <row r="2111">
          <cell r="B2111">
            <v>0</v>
          </cell>
          <cell r="C2111">
            <v>0</v>
          </cell>
          <cell r="D2111">
            <v>0</v>
          </cell>
          <cell r="E2111">
            <v>0</v>
          </cell>
          <cell r="F2111">
            <v>0</v>
          </cell>
          <cell r="G2111">
            <v>0</v>
          </cell>
        </row>
        <row r="2112">
          <cell r="B2112">
            <v>0</v>
          </cell>
          <cell r="C2112">
            <v>0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</row>
        <row r="2113">
          <cell r="B2113">
            <v>0</v>
          </cell>
          <cell r="C2113">
            <v>0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</row>
        <row r="2114">
          <cell r="B2114">
            <v>0</v>
          </cell>
          <cell r="C2114">
            <v>0</v>
          </cell>
          <cell r="D2114">
            <v>0</v>
          </cell>
          <cell r="E2114">
            <v>0</v>
          </cell>
          <cell r="F2114">
            <v>0</v>
          </cell>
          <cell r="G2114">
            <v>0</v>
          </cell>
        </row>
        <row r="2115">
          <cell r="B2115">
            <v>0</v>
          </cell>
          <cell r="C2115">
            <v>0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</row>
        <row r="2116">
          <cell r="B2116">
            <v>0</v>
          </cell>
          <cell r="C2116">
            <v>0</v>
          </cell>
          <cell r="D2116">
            <v>0</v>
          </cell>
          <cell r="E2116">
            <v>0</v>
          </cell>
          <cell r="F2116">
            <v>0</v>
          </cell>
          <cell r="G2116">
            <v>0</v>
          </cell>
        </row>
        <row r="2117">
          <cell r="B2117">
            <v>0</v>
          </cell>
          <cell r="C2117">
            <v>0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</row>
        <row r="2118">
          <cell r="B2118">
            <v>0</v>
          </cell>
          <cell r="C2118">
            <v>0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</row>
        <row r="2119">
          <cell r="B2119">
            <v>0</v>
          </cell>
          <cell r="C2119">
            <v>0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</row>
        <row r="2120">
          <cell r="B2120">
            <v>0</v>
          </cell>
          <cell r="C2120">
            <v>0</v>
          </cell>
          <cell r="D2120">
            <v>0</v>
          </cell>
          <cell r="E2120">
            <v>0</v>
          </cell>
          <cell r="F2120">
            <v>0</v>
          </cell>
          <cell r="G2120">
            <v>0</v>
          </cell>
        </row>
        <row r="2121">
          <cell r="B2121">
            <v>0</v>
          </cell>
          <cell r="C2121">
            <v>0</v>
          </cell>
          <cell r="D2121">
            <v>0</v>
          </cell>
          <cell r="E2121">
            <v>0</v>
          </cell>
          <cell r="F2121">
            <v>0</v>
          </cell>
          <cell r="G2121">
            <v>0</v>
          </cell>
        </row>
        <row r="2122">
          <cell r="B2122">
            <v>0</v>
          </cell>
          <cell r="C2122">
            <v>0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</row>
        <row r="2123">
          <cell r="B2123">
            <v>0</v>
          </cell>
          <cell r="C2123">
            <v>0</v>
          </cell>
          <cell r="D2123">
            <v>0</v>
          </cell>
          <cell r="E2123">
            <v>0</v>
          </cell>
          <cell r="F2123">
            <v>0</v>
          </cell>
          <cell r="G2123">
            <v>0</v>
          </cell>
        </row>
        <row r="2124">
          <cell r="B2124">
            <v>0</v>
          </cell>
          <cell r="C2124">
            <v>0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</row>
        <row r="2125">
          <cell r="B2125">
            <v>0</v>
          </cell>
          <cell r="C2125">
            <v>0</v>
          </cell>
          <cell r="D2125">
            <v>0</v>
          </cell>
          <cell r="E2125">
            <v>0</v>
          </cell>
          <cell r="F2125">
            <v>0</v>
          </cell>
          <cell r="G2125">
            <v>0</v>
          </cell>
        </row>
        <row r="2126">
          <cell r="B2126">
            <v>0</v>
          </cell>
          <cell r="C2126">
            <v>0</v>
          </cell>
          <cell r="D2126">
            <v>0</v>
          </cell>
          <cell r="E2126">
            <v>0</v>
          </cell>
          <cell r="F2126">
            <v>0</v>
          </cell>
          <cell r="G2126">
            <v>0</v>
          </cell>
        </row>
        <row r="2127">
          <cell r="B2127">
            <v>0</v>
          </cell>
          <cell r="C2127">
            <v>0</v>
          </cell>
          <cell r="D2127">
            <v>0</v>
          </cell>
          <cell r="E2127">
            <v>0</v>
          </cell>
          <cell r="F2127">
            <v>0</v>
          </cell>
          <cell r="G2127">
            <v>0</v>
          </cell>
        </row>
        <row r="2128">
          <cell r="B2128">
            <v>0</v>
          </cell>
          <cell r="C2128">
            <v>0</v>
          </cell>
          <cell r="D2128">
            <v>0</v>
          </cell>
          <cell r="E2128">
            <v>0</v>
          </cell>
          <cell r="F2128">
            <v>0</v>
          </cell>
          <cell r="G2128">
            <v>0</v>
          </cell>
        </row>
        <row r="2129">
          <cell r="B2129">
            <v>0</v>
          </cell>
          <cell r="C2129">
            <v>0</v>
          </cell>
          <cell r="D2129">
            <v>0</v>
          </cell>
          <cell r="E2129">
            <v>0</v>
          </cell>
          <cell r="F2129">
            <v>0</v>
          </cell>
          <cell r="G2129">
            <v>0</v>
          </cell>
        </row>
        <row r="2130">
          <cell r="B2130">
            <v>0</v>
          </cell>
          <cell r="C2130">
            <v>0</v>
          </cell>
          <cell r="D2130">
            <v>0</v>
          </cell>
          <cell r="E2130">
            <v>0</v>
          </cell>
          <cell r="F2130">
            <v>0</v>
          </cell>
          <cell r="G2130">
            <v>0</v>
          </cell>
        </row>
        <row r="2131">
          <cell r="B2131">
            <v>0</v>
          </cell>
          <cell r="C2131">
            <v>0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</row>
        <row r="2132">
          <cell r="B2132">
            <v>0</v>
          </cell>
          <cell r="C2132">
            <v>0</v>
          </cell>
          <cell r="D2132">
            <v>0</v>
          </cell>
          <cell r="E2132">
            <v>0</v>
          </cell>
          <cell r="F2132">
            <v>0</v>
          </cell>
          <cell r="G2132">
            <v>0</v>
          </cell>
        </row>
        <row r="2133">
          <cell r="B2133">
            <v>0</v>
          </cell>
          <cell r="C2133">
            <v>0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</row>
        <row r="2134">
          <cell r="B2134">
            <v>0</v>
          </cell>
          <cell r="C2134">
            <v>0</v>
          </cell>
          <cell r="D2134">
            <v>0</v>
          </cell>
          <cell r="E2134">
            <v>0</v>
          </cell>
          <cell r="F2134">
            <v>0</v>
          </cell>
          <cell r="G2134">
            <v>0</v>
          </cell>
        </row>
        <row r="2152">
          <cell r="B2152">
            <v>0</v>
          </cell>
          <cell r="C2152">
            <v>0</v>
          </cell>
          <cell r="D2152">
            <v>0</v>
          </cell>
          <cell r="E2152">
            <v>0</v>
          </cell>
          <cell r="F2152">
            <v>0</v>
          </cell>
          <cell r="G2152">
            <v>0</v>
          </cell>
        </row>
        <row r="2153">
          <cell r="B2153">
            <v>0</v>
          </cell>
          <cell r="C2153">
            <v>0</v>
          </cell>
          <cell r="D2153">
            <v>0</v>
          </cell>
          <cell r="E2153">
            <v>0</v>
          </cell>
          <cell r="F2153">
            <v>0</v>
          </cell>
          <cell r="G2153">
            <v>0</v>
          </cell>
        </row>
        <row r="2154">
          <cell r="B2154">
            <v>0</v>
          </cell>
          <cell r="C2154">
            <v>0</v>
          </cell>
          <cell r="D2154">
            <v>0</v>
          </cell>
          <cell r="E2154">
            <v>0</v>
          </cell>
          <cell r="F2154">
            <v>0</v>
          </cell>
          <cell r="G2154">
            <v>0</v>
          </cell>
        </row>
        <row r="2155">
          <cell r="B2155">
            <v>0</v>
          </cell>
          <cell r="C2155">
            <v>0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</row>
        <row r="2156">
          <cell r="B2156">
            <v>0</v>
          </cell>
          <cell r="C2156">
            <v>0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</row>
        <row r="2157">
          <cell r="B2157">
            <v>0</v>
          </cell>
          <cell r="C2157">
            <v>0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</row>
        <row r="2158">
          <cell r="B2158">
            <v>0</v>
          </cell>
          <cell r="C2158">
            <v>0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</row>
        <row r="2159">
          <cell r="B2159">
            <v>0</v>
          </cell>
          <cell r="C2159">
            <v>0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</row>
        <row r="2160">
          <cell r="B2160">
            <v>0</v>
          </cell>
          <cell r="C2160">
            <v>0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</row>
        <row r="2161">
          <cell r="B2161">
            <v>0</v>
          </cell>
          <cell r="C2161">
            <v>0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</row>
        <row r="2162">
          <cell r="B2162">
            <v>0</v>
          </cell>
          <cell r="C2162">
            <v>0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</row>
        <row r="2163">
          <cell r="B2163">
            <v>0</v>
          </cell>
          <cell r="C2163">
            <v>0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</row>
        <row r="2164">
          <cell r="B2164">
            <v>0</v>
          </cell>
          <cell r="C2164">
            <v>0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</row>
        <row r="2165">
          <cell r="B2165">
            <v>0</v>
          </cell>
          <cell r="C2165">
            <v>0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</row>
        <row r="2166">
          <cell r="B2166">
            <v>0</v>
          </cell>
          <cell r="C2166">
            <v>0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</row>
        <row r="2167">
          <cell r="B2167">
            <v>0</v>
          </cell>
          <cell r="C2167">
            <v>0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</row>
        <row r="2168">
          <cell r="B2168">
            <v>0</v>
          </cell>
          <cell r="C2168">
            <v>0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</row>
        <row r="2169">
          <cell r="B2169">
            <v>0</v>
          </cell>
          <cell r="C2169">
            <v>0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</row>
        <row r="2170">
          <cell r="B2170">
            <v>0</v>
          </cell>
          <cell r="C2170">
            <v>0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</row>
        <row r="2171">
          <cell r="B2171">
            <v>0</v>
          </cell>
          <cell r="C2171">
            <v>0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</row>
        <row r="2172">
          <cell r="B2172">
            <v>0</v>
          </cell>
          <cell r="C2172">
            <v>0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</row>
        <row r="2173">
          <cell r="B2173">
            <v>0</v>
          </cell>
          <cell r="C2173">
            <v>0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</row>
        <row r="2174">
          <cell r="B2174">
            <v>0</v>
          </cell>
          <cell r="C2174">
            <v>0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</row>
        <row r="2175">
          <cell r="B2175">
            <v>0</v>
          </cell>
          <cell r="C2175">
            <v>0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</row>
        <row r="2176">
          <cell r="B2176">
            <v>0</v>
          </cell>
          <cell r="C2176">
            <v>0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</row>
        <row r="2177">
          <cell r="B2177">
            <v>0</v>
          </cell>
          <cell r="C2177">
            <v>0</v>
          </cell>
          <cell r="D2177">
            <v>0</v>
          </cell>
          <cell r="E2177">
            <v>0</v>
          </cell>
          <cell r="F2177">
            <v>0</v>
          </cell>
          <cell r="G2177">
            <v>0</v>
          </cell>
        </row>
        <row r="2178">
          <cell r="B2178">
            <v>0</v>
          </cell>
          <cell r="C2178">
            <v>0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</row>
        <row r="2179">
          <cell r="B2179">
            <v>0</v>
          </cell>
          <cell r="C2179">
            <v>0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</row>
        <row r="2180">
          <cell r="B2180">
            <v>0</v>
          </cell>
          <cell r="C2180">
            <v>0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</row>
        <row r="2181">
          <cell r="B2181">
            <v>0</v>
          </cell>
          <cell r="C2181">
            <v>0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</row>
        <row r="2182">
          <cell r="B2182">
            <v>0</v>
          </cell>
          <cell r="C2182">
            <v>0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</row>
        <row r="2183">
          <cell r="B2183">
            <v>0</v>
          </cell>
          <cell r="C2183">
            <v>0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</row>
        <row r="2184">
          <cell r="B2184">
            <v>0</v>
          </cell>
          <cell r="C2184">
            <v>0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</row>
        <row r="2185">
          <cell r="B2185">
            <v>0</v>
          </cell>
          <cell r="C2185">
            <v>0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</row>
        <row r="2186">
          <cell r="B2186">
            <v>0</v>
          </cell>
          <cell r="C2186">
            <v>0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</row>
        <row r="2187">
          <cell r="B2187">
            <v>0</v>
          </cell>
          <cell r="C2187">
            <v>0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</row>
        <row r="2188">
          <cell r="B2188">
            <v>0</v>
          </cell>
          <cell r="C2188">
            <v>0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</row>
        <row r="2189">
          <cell r="B2189">
            <v>0</v>
          </cell>
          <cell r="C2189">
            <v>0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</row>
        <row r="2207">
          <cell r="B2207">
            <v>0</v>
          </cell>
          <cell r="C2207">
            <v>0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</row>
        <row r="2208">
          <cell r="B2208">
            <v>0</v>
          </cell>
          <cell r="C2208">
            <v>0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</row>
        <row r="2209">
          <cell r="B2209">
            <v>0</v>
          </cell>
          <cell r="C2209">
            <v>0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</row>
        <row r="2210">
          <cell r="B2210">
            <v>0</v>
          </cell>
          <cell r="C2210">
            <v>0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</row>
        <row r="2211">
          <cell r="B2211">
            <v>0</v>
          </cell>
          <cell r="C2211">
            <v>0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</row>
        <row r="2212">
          <cell r="B2212">
            <v>0</v>
          </cell>
          <cell r="C2212">
            <v>0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</row>
        <row r="2213">
          <cell r="B2213">
            <v>0</v>
          </cell>
          <cell r="C2213">
            <v>0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</row>
        <row r="2214">
          <cell r="B2214">
            <v>0</v>
          </cell>
          <cell r="C2214">
            <v>0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</row>
        <row r="2215">
          <cell r="B2215">
            <v>0</v>
          </cell>
          <cell r="C2215">
            <v>0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</row>
        <row r="2216">
          <cell r="B2216">
            <v>0</v>
          </cell>
          <cell r="C2216">
            <v>0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</row>
        <row r="2217">
          <cell r="B2217">
            <v>0</v>
          </cell>
          <cell r="C2217">
            <v>0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</row>
        <row r="2218">
          <cell r="B2218">
            <v>0</v>
          </cell>
          <cell r="C2218">
            <v>0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</row>
        <row r="2219">
          <cell r="B2219">
            <v>0</v>
          </cell>
          <cell r="C2219">
            <v>0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</row>
        <row r="2220">
          <cell r="B2220">
            <v>0</v>
          </cell>
          <cell r="C2220">
            <v>0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</row>
        <row r="2221">
          <cell r="B2221">
            <v>0</v>
          </cell>
          <cell r="C2221">
            <v>0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</row>
        <row r="2222">
          <cell r="B2222">
            <v>0</v>
          </cell>
          <cell r="C2222">
            <v>0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</row>
        <row r="2223">
          <cell r="B2223">
            <v>0</v>
          </cell>
          <cell r="C2223">
            <v>0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</row>
        <row r="2224">
          <cell r="B2224">
            <v>0</v>
          </cell>
          <cell r="C2224">
            <v>0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</row>
        <row r="2225">
          <cell r="B2225">
            <v>0</v>
          </cell>
          <cell r="C2225">
            <v>0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</row>
        <row r="2226">
          <cell r="B2226">
            <v>0</v>
          </cell>
          <cell r="C2226">
            <v>0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</row>
        <row r="2227">
          <cell r="B2227">
            <v>0</v>
          </cell>
          <cell r="C2227">
            <v>0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</row>
        <row r="2228">
          <cell r="B2228">
            <v>0</v>
          </cell>
          <cell r="C2228">
            <v>0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</row>
        <row r="2229">
          <cell r="B2229">
            <v>0</v>
          </cell>
          <cell r="C2229">
            <v>0</v>
          </cell>
          <cell r="D2229">
            <v>0</v>
          </cell>
          <cell r="E2229">
            <v>0</v>
          </cell>
          <cell r="F2229">
            <v>0</v>
          </cell>
          <cell r="G2229">
            <v>0</v>
          </cell>
        </row>
        <row r="2230">
          <cell r="B2230">
            <v>0</v>
          </cell>
          <cell r="C2230">
            <v>0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</row>
        <row r="2231">
          <cell r="B2231">
            <v>0</v>
          </cell>
          <cell r="C2231">
            <v>0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</row>
        <row r="2232">
          <cell r="B2232">
            <v>0</v>
          </cell>
          <cell r="C2232">
            <v>0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</row>
        <row r="2233">
          <cell r="B2233">
            <v>0</v>
          </cell>
          <cell r="C2233">
            <v>0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</row>
        <row r="2234">
          <cell r="B2234">
            <v>0</v>
          </cell>
          <cell r="C2234">
            <v>0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</row>
        <row r="2235">
          <cell r="B2235">
            <v>0</v>
          </cell>
          <cell r="C2235">
            <v>0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</row>
        <row r="2236">
          <cell r="B2236">
            <v>0</v>
          </cell>
          <cell r="C2236">
            <v>0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</row>
        <row r="2237">
          <cell r="B2237">
            <v>0</v>
          </cell>
          <cell r="C2237">
            <v>0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</row>
        <row r="2238">
          <cell r="B2238">
            <v>0</v>
          </cell>
          <cell r="C2238">
            <v>0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</row>
        <row r="2239">
          <cell r="B2239">
            <v>0</v>
          </cell>
          <cell r="C2239">
            <v>0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</row>
        <row r="2240">
          <cell r="B2240">
            <v>0</v>
          </cell>
          <cell r="C2240">
            <v>0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</row>
        <row r="2241">
          <cell r="B2241">
            <v>0</v>
          </cell>
          <cell r="C2241">
            <v>0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</row>
        <row r="2242">
          <cell r="B2242">
            <v>0</v>
          </cell>
          <cell r="C2242">
            <v>0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</row>
        <row r="2243">
          <cell r="B2243">
            <v>0</v>
          </cell>
          <cell r="C2243">
            <v>0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</row>
        <row r="2244">
          <cell r="B2244">
            <v>0</v>
          </cell>
          <cell r="C2244">
            <v>0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</row>
        <row r="2262">
          <cell r="B2262">
            <v>0</v>
          </cell>
          <cell r="C2262">
            <v>0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</row>
        <row r="2263">
          <cell r="B2263">
            <v>0</v>
          </cell>
          <cell r="C2263">
            <v>0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</row>
        <row r="2264">
          <cell r="B2264">
            <v>0</v>
          </cell>
          <cell r="C2264">
            <v>0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</row>
        <row r="2265">
          <cell r="B2265">
            <v>0</v>
          </cell>
          <cell r="C2265">
            <v>0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</row>
        <row r="2266">
          <cell r="B2266">
            <v>0</v>
          </cell>
          <cell r="C2266">
            <v>0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</row>
        <row r="2267">
          <cell r="B2267">
            <v>0</v>
          </cell>
          <cell r="C2267">
            <v>0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</row>
        <row r="2268">
          <cell r="B2268">
            <v>0</v>
          </cell>
          <cell r="C2268">
            <v>0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</row>
        <row r="2269">
          <cell r="B2269">
            <v>0</v>
          </cell>
          <cell r="C2269">
            <v>0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</row>
        <row r="2270">
          <cell r="B2270">
            <v>0</v>
          </cell>
          <cell r="C2270">
            <v>0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</row>
        <row r="2271">
          <cell r="B2271">
            <v>0</v>
          </cell>
          <cell r="C2271">
            <v>0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</row>
        <row r="2272">
          <cell r="B2272">
            <v>0</v>
          </cell>
          <cell r="C2272">
            <v>0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</row>
        <row r="2273">
          <cell r="B2273">
            <v>0</v>
          </cell>
          <cell r="C2273">
            <v>0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</row>
        <row r="2274">
          <cell r="B2274">
            <v>0</v>
          </cell>
          <cell r="C2274">
            <v>0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</row>
        <row r="2275">
          <cell r="B2275">
            <v>0</v>
          </cell>
          <cell r="C2275">
            <v>0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</row>
        <row r="2276">
          <cell r="B2276">
            <v>0</v>
          </cell>
          <cell r="C2276">
            <v>0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</row>
        <row r="2277">
          <cell r="B2277">
            <v>0</v>
          </cell>
          <cell r="C2277">
            <v>0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</row>
        <row r="2278">
          <cell r="B2278">
            <v>0</v>
          </cell>
          <cell r="C2278">
            <v>0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</row>
        <row r="2279">
          <cell r="B2279">
            <v>0</v>
          </cell>
          <cell r="C2279">
            <v>0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</row>
        <row r="2280">
          <cell r="B2280">
            <v>0</v>
          </cell>
          <cell r="C2280">
            <v>0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</row>
        <row r="2281">
          <cell r="B2281">
            <v>0</v>
          </cell>
          <cell r="C2281">
            <v>0</v>
          </cell>
          <cell r="D2281">
            <v>0</v>
          </cell>
          <cell r="E2281">
            <v>0</v>
          </cell>
          <cell r="F2281">
            <v>0</v>
          </cell>
          <cell r="G2281">
            <v>0</v>
          </cell>
        </row>
        <row r="2282">
          <cell r="B2282">
            <v>0</v>
          </cell>
          <cell r="C2282">
            <v>0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</row>
        <row r="2283">
          <cell r="B2283">
            <v>0</v>
          </cell>
          <cell r="C2283">
            <v>0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</row>
        <row r="2284">
          <cell r="B2284">
            <v>0</v>
          </cell>
          <cell r="C2284">
            <v>0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</row>
        <row r="2285">
          <cell r="B2285">
            <v>0</v>
          </cell>
          <cell r="C2285">
            <v>0</v>
          </cell>
          <cell r="D2285">
            <v>0</v>
          </cell>
          <cell r="E2285">
            <v>0</v>
          </cell>
          <cell r="F2285">
            <v>0</v>
          </cell>
          <cell r="G2285">
            <v>0</v>
          </cell>
        </row>
        <row r="2286">
          <cell r="B2286">
            <v>0</v>
          </cell>
          <cell r="C2286">
            <v>0</v>
          </cell>
          <cell r="D2286">
            <v>0</v>
          </cell>
          <cell r="E2286">
            <v>0</v>
          </cell>
          <cell r="F2286">
            <v>0</v>
          </cell>
          <cell r="G2286">
            <v>0</v>
          </cell>
        </row>
        <row r="2287">
          <cell r="B2287">
            <v>0</v>
          </cell>
          <cell r="C2287">
            <v>0</v>
          </cell>
          <cell r="D2287">
            <v>0</v>
          </cell>
          <cell r="E2287">
            <v>0</v>
          </cell>
          <cell r="F2287">
            <v>0</v>
          </cell>
          <cell r="G2287">
            <v>0</v>
          </cell>
        </row>
        <row r="2288">
          <cell r="B2288">
            <v>0</v>
          </cell>
          <cell r="C2288">
            <v>0</v>
          </cell>
          <cell r="D2288">
            <v>0</v>
          </cell>
          <cell r="E2288">
            <v>0</v>
          </cell>
          <cell r="F2288">
            <v>0</v>
          </cell>
          <cell r="G2288">
            <v>0</v>
          </cell>
        </row>
        <row r="2289">
          <cell r="B2289">
            <v>0</v>
          </cell>
          <cell r="C2289">
            <v>0</v>
          </cell>
          <cell r="D2289">
            <v>0</v>
          </cell>
          <cell r="E2289">
            <v>0</v>
          </cell>
          <cell r="F2289">
            <v>0</v>
          </cell>
          <cell r="G2289">
            <v>0</v>
          </cell>
        </row>
        <row r="2290">
          <cell r="B2290">
            <v>0</v>
          </cell>
          <cell r="C2290">
            <v>0</v>
          </cell>
          <cell r="D2290">
            <v>0</v>
          </cell>
          <cell r="E2290">
            <v>0</v>
          </cell>
          <cell r="F2290">
            <v>0</v>
          </cell>
          <cell r="G2290">
            <v>0</v>
          </cell>
        </row>
        <row r="2291">
          <cell r="B2291">
            <v>0</v>
          </cell>
          <cell r="C2291">
            <v>0</v>
          </cell>
          <cell r="D2291">
            <v>0</v>
          </cell>
          <cell r="E2291">
            <v>0</v>
          </cell>
          <cell r="F2291">
            <v>0</v>
          </cell>
          <cell r="G2291">
            <v>0</v>
          </cell>
        </row>
        <row r="2292">
          <cell r="B2292">
            <v>0</v>
          </cell>
          <cell r="C2292">
            <v>0</v>
          </cell>
          <cell r="D2292">
            <v>0</v>
          </cell>
          <cell r="E2292">
            <v>0</v>
          </cell>
          <cell r="F2292">
            <v>0</v>
          </cell>
          <cell r="G2292">
            <v>0</v>
          </cell>
        </row>
        <row r="2293">
          <cell r="B2293">
            <v>0</v>
          </cell>
          <cell r="C2293">
            <v>0</v>
          </cell>
          <cell r="D2293">
            <v>0</v>
          </cell>
          <cell r="E2293">
            <v>0</v>
          </cell>
          <cell r="F2293">
            <v>0</v>
          </cell>
          <cell r="G2293">
            <v>0</v>
          </cell>
        </row>
        <row r="2294">
          <cell r="B2294">
            <v>0</v>
          </cell>
          <cell r="C2294">
            <v>0</v>
          </cell>
          <cell r="D2294">
            <v>0</v>
          </cell>
          <cell r="E2294">
            <v>0</v>
          </cell>
          <cell r="F2294">
            <v>0</v>
          </cell>
          <cell r="G2294">
            <v>0</v>
          </cell>
        </row>
        <row r="2295">
          <cell r="B2295">
            <v>0</v>
          </cell>
          <cell r="C2295">
            <v>0</v>
          </cell>
          <cell r="D2295">
            <v>0</v>
          </cell>
          <cell r="E2295">
            <v>0</v>
          </cell>
          <cell r="F2295">
            <v>0</v>
          </cell>
          <cell r="G2295">
            <v>0</v>
          </cell>
        </row>
        <row r="2296">
          <cell r="B2296">
            <v>0</v>
          </cell>
          <cell r="C2296">
            <v>0</v>
          </cell>
          <cell r="D2296">
            <v>0</v>
          </cell>
          <cell r="E2296">
            <v>0</v>
          </cell>
          <cell r="F2296">
            <v>0</v>
          </cell>
          <cell r="G2296">
            <v>0</v>
          </cell>
        </row>
        <row r="2297">
          <cell r="B2297">
            <v>0</v>
          </cell>
          <cell r="C2297">
            <v>0</v>
          </cell>
          <cell r="D2297">
            <v>0</v>
          </cell>
          <cell r="E2297">
            <v>0</v>
          </cell>
          <cell r="F2297">
            <v>0</v>
          </cell>
          <cell r="G2297">
            <v>0</v>
          </cell>
        </row>
        <row r="2298">
          <cell r="B2298">
            <v>0</v>
          </cell>
          <cell r="C2298">
            <v>0</v>
          </cell>
          <cell r="D2298">
            <v>0</v>
          </cell>
          <cell r="E2298">
            <v>0</v>
          </cell>
          <cell r="F2298">
            <v>0</v>
          </cell>
          <cell r="G2298">
            <v>0</v>
          </cell>
        </row>
        <row r="2299">
          <cell r="B2299">
            <v>0</v>
          </cell>
          <cell r="C2299">
            <v>0</v>
          </cell>
          <cell r="D2299">
            <v>0</v>
          </cell>
          <cell r="E2299">
            <v>0</v>
          </cell>
          <cell r="F2299">
            <v>0</v>
          </cell>
          <cell r="G2299">
            <v>0</v>
          </cell>
        </row>
        <row r="2317">
          <cell r="B2317">
            <v>0</v>
          </cell>
          <cell r="C2317">
            <v>0</v>
          </cell>
          <cell r="D2317">
            <v>0</v>
          </cell>
          <cell r="E2317">
            <v>0</v>
          </cell>
          <cell r="F2317">
            <v>0</v>
          </cell>
          <cell r="G2317">
            <v>0</v>
          </cell>
        </row>
        <row r="2318">
          <cell r="B2318">
            <v>0</v>
          </cell>
          <cell r="C2318">
            <v>0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</row>
        <row r="2319">
          <cell r="B2319">
            <v>0</v>
          </cell>
          <cell r="C2319">
            <v>0</v>
          </cell>
          <cell r="D2319">
            <v>0</v>
          </cell>
          <cell r="E2319">
            <v>0</v>
          </cell>
          <cell r="F2319">
            <v>0</v>
          </cell>
          <cell r="G2319">
            <v>0</v>
          </cell>
        </row>
        <row r="2320">
          <cell r="B2320">
            <v>0</v>
          </cell>
          <cell r="C2320">
            <v>0</v>
          </cell>
          <cell r="D2320">
            <v>0</v>
          </cell>
          <cell r="E2320">
            <v>0</v>
          </cell>
          <cell r="F2320">
            <v>0</v>
          </cell>
          <cell r="G2320">
            <v>0</v>
          </cell>
        </row>
        <row r="2321">
          <cell r="B2321">
            <v>0</v>
          </cell>
          <cell r="C2321">
            <v>0</v>
          </cell>
          <cell r="D2321">
            <v>0</v>
          </cell>
          <cell r="E2321">
            <v>0</v>
          </cell>
          <cell r="F2321">
            <v>0</v>
          </cell>
          <cell r="G2321">
            <v>0</v>
          </cell>
        </row>
        <row r="2322">
          <cell r="B2322">
            <v>0</v>
          </cell>
          <cell r="C2322">
            <v>0</v>
          </cell>
          <cell r="D2322">
            <v>0</v>
          </cell>
          <cell r="E2322">
            <v>0</v>
          </cell>
          <cell r="F2322">
            <v>0</v>
          </cell>
          <cell r="G2322">
            <v>0</v>
          </cell>
        </row>
        <row r="2323">
          <cell r="B2323">
            <v>0</v>
          </cell>
          <cell r="C2323">
            <v>0</v>
          </cell>
          <cell r="D2323">
            <v>0</v>
          </cell>
          <cell r="E2323">
            <v>0</v>
          </cell>
          <cell r="F2323">
            <v>0</v>
          </cell>
          <cell r="G2323">
            <v>0</v>
          </cell>
        </row>
        <row r="2324">
          <cell r="B2324">
            <v>0</v>
          </cell>
          <cell r="C2324">
            <v>0</v>
          </cell>
          <cell r="D2324">
            <v>0</v>
          </cell>
          <cell r="E2324">
            <v>0</v>
          </cell>
          <cell r="F2324">
            <v>0</v>
          </cell>
          <cell r="G2324">
            <v>0</v>
          </cell>
        </row>
        <row r="2325">
          <cell r="B2325">
            <v>0</v>
          </cell>
          <cell r="C2325">
            <v>0</v>
          </cell>
          <cell r="D2325">
            <v>0</v>
          </cell>
          <cell r="E2325">
            <v>0</v>
          </cell>
          <cell r="F2325">
            <v>0</v>
          </cell>
          <cell r="G2325">
            <v>0</v>
          </cell>
        </row>
        <row r="2326">
          <cell r="B2326">
            <v>0</v>
          </cell>
          <cell r="C2326">
            <v>0</v>
          </cell>
          <cell r="D2326">
            <v>0</v>
          </cell>
          <cell r="E2326">
            <v>0</v>
          </cell>
          <cell r="F2326">
            <v>0</v>
          </cell>
          <cell r="G2326">
            <v>0</v>
          </cell>
        </row>
        <row r="2327">
          <cell r="B2327">
            <v>0</v>
          </cell>
          <cell r="C2327">
            <v>0</v>
          </cell>
          <cell r="D2327">
            <v>0</v>
          </cell>
          <cell r="E2327">
            <v>0</v>
          </cell>
          <cell r="F2327">
            <v>0</v>
          </cell>
          <cell r="G2327">
            <v>0</v>
          </cell>
        </row>
        <row r="2328">
          <cell r="B2328">
            <v>0</v>
          </cell>
          <cell r="C2328">
            <v>0</v>
          </cell>
          <cell r="D2328">
            <v>0</v>
          </cell>
          <cell r="E2328">
            <v>0</v>
          </cell>
          <cell r="F2328">
            <v>0</v>
          </cell>
          <cell r="G2328">
            <v>0</v>
          </cell>
        </row>
        <row r="2329">
          <cell r="B2329">
            <v>0</v>
          </cell>
          <cell r="C2329">
            <v>0</v>
          </cell>
          <cell r="D2329">
            <v>0</v>
          </cell>
          <cell r="E2329">
            <v>0</v>
          </cell>
          <cell r="F2329">
            <v>0</v>
          </cell>
          <cell r="G2329">
            <v>0</v>
          </cell>
        </row>
        <row r="2330">
          <cell r="B2330">
            <v>0</v>
          </cell>
          <cell r="C2330">
            <v>0</v>
          </cell>
          <cell r="D2330">
            <v>0</v>
          </cell>
          <cell r="E2330">
            <v>0</v>
          </cell>
          <cell r="F2330">
            <v>0</v>
          </cell>
          <cell r="G2330">
            <v>0</v>
          </cell>
        </row>
        <row r="2331">
          <cell r="B2331">
            <v>0</v>
          </cell>
          <cell r="C2331">
            <v>0</v>
          </cell>
          <cell r="D2331">
            <v>0</v>
          </cell>
          <cell r="E2331">
            <v>0</v>
          </cell>
          <cell r="F2331">
            <v>0</v>
          </cell>
          <cell r="G2331">
            <v>0</v>
          </cell>
        </row>
        <row r="2332">
          <cell r="B2332">
            <v>0</v>
          </cell>
          <cell r="C2332">
            <v>0</v>
          </cell>
          <cell r="D2332">
            <v>0</v>
          </cell>
          <cell r="E2332">
            <v>0</v>
          </cell>
          <cell r="F2332">
            <v>0</v>
          </cell>
          <cell r="G2332">
            <v>0</v>
          </cell>
        </row>
        <row r="2333">
          <cell r="B2333">
            <v>0</v>
          </cell>
          <cell r="C2333">
            <v>0</v>
          </cell>
          <cell r="D2333">
            <v>0</v>
          </cell>
          <cell r="E2333">
            <v>0</v>
          </cell>
          <cell r="F2333">
            <v>0</v>
          </cell>
          <cell r="G2333">
            <v>0</v>
          </cell>
        </row>
        <row r="2334">
          <cell r="B2334">
            <v>0</v>
          </cell>
          <cell r="C2334">
            <v>0</v>
          </cell>
          <cell r="D2334">
            <v>0</v>
          </cell>
          <cell r="E2334">
            <v>0</v>
          </cell>
          <cell r="F2334">
            <v>0</v>
          </cell>
          <cell r="G2334">
            <v>0</v>
          </cell>
        </row>
        <row r="2335">
          <cell r="B2335">
            <v>0</v>
          </cell>
          <cell r="C2335">
            <v>0</v>
          </cell>
          <cell r="D2335">
            <v>0</v>
          </cell>
          <cell r="E2335">
            <v>0</v>
          </cell>
          <cell r="F2335">
            <v>0</v>
          </cell>
          <cell r="G2335">
            <v>0</v>
          </cell>
        </row>
        <row r="2336">
          <cell r="B2336">
            <v>0</v>
          </cell>
          <cell r="C2336">
            <v>0</v>
          </cell>
          <cell r="D2336">
            <v>0</v>
          </cell>
          <cell r="E2336">
            <v>0</v>
          </cell>
          <cell r="F2336">
            <v>0</v>
          </cell>
          <cell r="G2336">
            <v>0</v>
          </cell>
        </row>
        <row r="2337">
          <cell r="B2337">
            <v>0</v>
          </cell>
          <cell r="C2337">
            <v>0</v>
          </cell>
          <cell r="D2337">
            <v>0</v>
          </cell>
          <cell r="E2337">
            <v>0</v>
          </cell>
          <cell r="F2337">
            <v>0</v>
          </cell>
          <cell r="G2337">
            <v>0</v>
          </cell>
        </row>
        <row r="2338">
          <cell r="B2338">
            <v>0</v>
          </cell>
          <cell r="C2338">
            <v>0</v>
          </cell>
          <cell r="D2338">
            <v>0</v>
          </cell>
          <cell r="E2338">
            <v>0</v>
          </cell>
          <cell r="F2338">
            <v>0</v>
          </cell>
          <cell r="G2338">
            <v>0</v>
          </cell>
        </row>
        <row r="2339">
          <cell r="B2339">
            <v>0</v>
          </cell>
          <cell r="C2339">
            <v>0</v>
          </cell>
          <cell r="D2339">
            <v>0</v>
          </cell>
          <cell r="E2339">
            <v>0</v>
          </cell>
          <cell r="F2339">
            <v>0</v>
          </cell>
          <cell r="G2339">
            <v>0</v>
          </cell>
        </row>
        <row r="2340">
          <cell r="B2340">
            <v>0</v>
          </cell>
          <cell r="C2340">
            <v>0</v>
          </cell>
          <cell r="D2340">
            <v>0</v>
          </cell>
          <cell r="E2340">
            <v>0</v>
          </cell>
          <cell r="F2340">
            <v>0</v>
          </cell>
          <cell r="G2340">
            <v>0</v>
          </cell>
        </row>
        <row r="2341">
          <cell r="B2341">
            <v>0</v>
          </cell>
          <cell r="C2341">
            <v>0</v>
          </cell>
          <cell r="D2341">
            <v>0</v>
          </cell>
          <cell r="E2341">
            <v>0</v>
          </cell>
          <cell r="F2341">
            <v>0</v>
          </cell>
          <cell r="G2341">
            <v>0</v>
          </cell>
        </row>
        <row r="2342">
          <cell r="B2342">
            <v>0</v>
          </cell>
          <cell r="C2342">
            <v>0</v>
          </cell>
          <cell r="D2342">
            <v>0</v>
          </cell>
          <cell r="E2342">
            <v>0</v>
          </cell>
          <cell r="F2342">
            <v>0</v>
          </cell>
          <cell r="G2342">
            <v>0</v>
          </cell>
        </row>
        <row r="2343">
          <cell r="B2343">
            <v>0</v>
          </cell>
          <cell r="C2343">
            <v>0</v>
          </cell>
          <cell r="D2343">
            <v>0</v>
          </cell>
          <cell r="E2343">
            <v>0</v>
          </cell>
          <cell r="F2343">
            <v>0</v>
          </cell>
          <cell r="G2343">
            <v>0</v>
          </cell>
        </row>
        <row r="2344">
          <cell r="B2344">
            <v>0</v>
          </cell>
          <cell r="C2344">
            <v>0</v>
          </cell>
          <cell r="D2344">
            <v>0</v>
          </cell>
          <cell r="E2344">
            <v>0</v>
          </cell>
          <cell r="F2344">
            <v>0</v>
          </cell>
          <cell r="G2344">
            <v>0</v>
          </cell>
        </row>
        <row r="2345">
          <cell r="B2345">
            <v>0</v>
          </cell>
          <cell r="C2345">
            <v>0</v>
          </cell>
          <cell r="D2345">
            <v>0</v>
          </cell>
          <cell r="E2345">
            <v>0</v>
          </cell>
          <cell r="F2345">
            <v>0</v>
          </cell>
          <cell r="G2345">
            <v>0</v>
          </cell>
        </row>
        <row r="2346">
          <cell r="B2346">
            <v>0</v>
          </cell>
          <cell r="C2346">
            <v>0</v>
          </cell>
          <cell r="D2346">
            <v>0</v>
          </cell>
          <cell r="E2346">
            <v>0</v>
          </cell>
          <cell r="F2346">
            <v>0</v>
          </cell>
          <cell r="G2346">
            <v>0</v>
          </cell>
        </row>
        <row r="2347">
          <cell r="B2347">
            <v>0</v>
          </cell>
          <cell r="C2347">
            <v>0</v>
          </cell>
          <cell r="D2347">
            <v>0</v>
          </cell>
          <cell r="E2347">
            <v>0</v>
          </cell>
          <cell r="F2347">
            <v>0</v>
          </cell>
          <cell r="G2347">
            <v>0</v>
          </cell>
        </row>
        <row r="2348">
          <cell r="B2348">
            <v>0</v>
          </cell>
          <cell r="C2348">
            <v>0</v>
          </cell>
          <cell r="D2348">
            <v>0</v>
          </cell>
          <cell r="E2348">
            <v>0</v>
          </cell>
          <cell r="F2348">
            <v>0</v>
          </cell>
          <cell r="G2348">
            <v>0</v>
          </cell>
        </row>
        <row r="2349">
          <cell r="B2349">
            <v>0</v>
          </cell>
          <cell r="C2349">
            <v>0</v>
          </cell>
          <cell r="D2349">
            <v>0</v>
          </cell>
          <cell r="E2349">
            <v>0</v>
          </cell>
          <cell r="F2349">
            <v>0</v>
          </cell>
          <cell r="G2349">
            <v>0</v>
          </cell>
        </row>
        <row r="2350">
          <cell r="B2350">
            <v>0</v>
          </cell>
          <cell r="C2350">
            <v>0</v>
          </cell>
          <cell r="D2350">
            <v>0</v>
          </cell>
          <cell r="E2350">
            <v>0</v>
          </cell>
          <cell r="F2350">
            <v>0</v>
          </cell>
          <cell r="G2350">
            <v>0</v>
          </cell>
        </row>
        <row r="2351">
          <cell r="B2351">
            <v>0</v>
          </cell>
          <cell r="C2351">
            <v>0</v>
          </cell>
          <cell r="D2351">
            <v>0</v>
          </cell>
          <cell r="E2351">
            <v>0</v>
          </cell>
          <cell r="F2351">
            <v>0</v>
          </cell>
          <cell r="G2351">
            <v>0</v>
          </cell>
        </row>
        <row r="2352">
          <cell r="B2352">
            <v>0</v>
          </cell>
          <cell r="C2352">
            <v>0</v>
          </cell>
          <cell r="D2352">
            <v>0</v>
          </cell>
          <cell r="E2352">
            <v>0</v>
          </cell>
          <cell r="F2352">
            <v>0</v>
          </cell>
          <cell r="G2352">
            <v>0</v>
          </cell>
        </row>
        <row r="2353">
          <cell r="B2353">
            <v>0</v>
          </cell>
          <cell r="C2353">
            <v>0</v>
          </cell>
          <cell r="D2353">
            <v>0</v>
          </cell>
          <cell r="E2353">
            <v>0</v>
          </cell>
          <cell r="F2353">
            <v>0</v>
          </cell>
          <cell r="G2353">
            <v>0</v>
          </cell>
        </row>
        <row r="2354">
          <cell r="B2354">
            <v>0</v>
          </cell>
          <cell r="C2354">
            <v>0</v>
          </cell>
          <cell r="D2354">
            <v>0</v>
          </cell>
          <cell r="E2354">
            <v>0</v>
          </cell>
          <cell r="F2354">
            <v>0</v>
          </cell>
          <cell r="G2354">
            <v>0</v>
          </cell>
        </row>
        <row r="2372">
          <cell r="B2372">
            <v>0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</row>
        <row r="2373">
          <cell r="B2373">
            <v>0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</row>
        <row r="2374">
          <cell r="B2374">
            <v>0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</row>
        <row r="2375">
          <cell r="B2375">
            <v>0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</row>
        <row r="2376">
          <cell r="B2376">
            <v>0</v>
          </cell>
          <cell r="C2376">
            <v>0</v>
          </cell>
          <cell r="D2376">
            <v>0</v>
          </cell>
          <cell r="E2376">
            <v>0</v>
          </cell>
          <cell r="F2376">
            <v>0</v>
          </cell>
          <cell r="G2376">
            <v>0</v>
          </cell>
        </row>
        <row r="2377">
          <cell r="B2377">
            <v>0</v>
          </cell>
          <cell r="C2377">
            <v>0</v>
          </cell>
          <cell r="D2377">
            <v>0</v>
          </cell>
          <cell r="E2377">
            <v>0</v>
          </cell>
          <cell r="F2377">
            <v>0</v>
          </cell>
          <cell r="G2377">
            <v>0</v>
          </cell>
        </row>
        <row r="2378">
          <cell r="B2378">
            <v>0</v>
          </cell>
          <cell r="C2378">
            <v>0</v>
          </cell>
          <cell r="D2378">
            <v>0</v>
          </cell>
          <cell r="E2378">
            <v>0</v>
          </cell>
          <cell r="F2378">
            <v>0</v>
          </cell>
          <cell r="G2378">
            <v>0</v>
          </cell>
        </row>
        <row r="2379">
          <cell r="B2379">
            <v>0</v>
          </cell>
          <cell r="C2379">
            <v>0</v>
          </cell>
          <cell r="D2379">
            <v>0</v>
          </cell>
          <cell r="E2379">
            <v>0</v>
          </cell>
          <cell r="F2379">
            <v>0</v>
          </cell>
          <cell r="G2379">
            <v>0</v>
          </cell>
        </row>
        <row r="2380">
          <cell r="B2380">
            <v>0</v>
          </cell>
          <cell r="C2380">
            <v>0</v>
          </cell>
          <cell r="D2380">
            <v>0</v>
          </cell>
          <cell r="E2380">
            <v>0</v>
          </cell>
          <cell r="F2380">
            <v>0</v>
          </cell>
          <cell r="G2380">
            <v>0</v>
          </cell>
        </row>
        <row r="2381">
          <cell r="B2381">
            <v>0</v>
          </cell>
          <cell r="C2381">
            <v>0</v>
          </cell>
          <cell r="D2381">
            <v>0</v>
          </cell>
          <cell r="E2381">
            <v>0</v>
          </cell>
          <cell r="F2381">
            <v>0</v>
          </cell>
          <cell r="G2381">
            <v>0</v>
          </cell>
        </row>
        <row r="2382">
          <cell r="B2382">
            <v>0</v>
          </cell>
          <cell r="C2382">
            <v>0</v>
          </cell>
          <cell r="D2382">
            <v>0</v>
          </cell>
          <cell r="E2382">
            <v>0</v>
          </cell>
          <cell r="F2382">
            <v>0</v>
          </cell>
          <cell r="G2382">
            <v>0</v>
          </cell>
        </row>
        <row r="2383">
          <cell r="B2383">
            <v>0</v>
          </cell>
          <cell r="C2383">
            <v>0</v>
          </cell>
          <cell r="D2383">
            <v>0</v>
          </cell>
          <cell r="E2383">
            <v>0</v>
          </cell>
          <cell r="F2383">
            <v>0</v>
          </cell>
          <cell r="G2383">
            <v>0</v>
          </cell>
        </row>
        <row r="2384">
          <cell r="B2384">
            <v>0</v>
          </cell>
          <cell r="C2384">
            <v>0</v>
          </cell>
          <cell r="D2384">
            <v>0</v>
          </cell>
          <cell r="E2384">
            <v>0</v>
          </cell>
          <cell r="F2384">
            <v>0</v>
          </cell>
          <cell r="G2384">
            <v>0</v>
          </cell>
        </row>
        <row r="2385">
          <cell r="B2385">
            <v>0</v>
          </cell>
          <cell r="C2385">
            <v>0</v>
          </cell>
          <cell r="D2385">
            <v>0</v>
          </cell>
          <cell r="E2385">
            <v>0</v>
          </cell>
          <cell r="F2385">
            <v>0</v>
          </cell>
          <cell r="G2385">
            <v>0</v>
          </cell>
        </row>
        <row r="2386">
          <cell r="B2386">
            <v>0</v>
          </cell>
          <cell r="C2386">
            <v>0</v>
          </cell>
          <cell r="D2386">
            <v>0</v>
          </cell>
          <cell r="E2386">
            <v>0</v>
          </cell>
          <cell r="F2386">
            <v>0</v>
          </cell>
          <cell r="G2386">
            <v>0</v>
          </cell>
        </row>
        <row r="2387">
          <cell r="B2387">
            <v>0</v>
          </cell>
          <cell r="C2387">
            <v>0</v>
          </cell>
          <cell r="D2387">
            <v>0</v>
          </cell>
          <cell r="E2387">
            <v>0</v>
          </cell>
          <cell r="F2387">
            <v>0</v>
          </cell>
          <cell r="G2387">
            <v>0</v>
          </cell>
        </row>
        <row r="2388">
          <cell r="B2388">
            <v>0</v>
          </cell>
          <cell r="C2388">
            <v>0</v>
          </cell>
          <cell r="D2388">
            <v>0</v>
          </cell>
          <cell r="E2388">
            <v>0</v>
          </cell>
          <cell r="F2388">
            <v>0</v>
          </cell>
          <cell r="G2388">
            <v>0</v>
          </cell>
        </row>
        <row r="2389">
          <cell r="B2389">
            <v>0</v>
          </cell>
          <cell r="C2389">
            <v>0</v>
          </cell>
          <cell r="D2389">
            <v>0</v>
          </cell>
          <cell r="E2389">
            <v>0</v>
          </cell>
          <cell r="F2389">
            <v>0</v>
          </cell>
          <cell r="G2389">
            <v>0</v>
          </cell>
        </row>
        <row r="2390">
          <cell r="B2390">
            <v>0</v>
          </cell>
          <cell r="C2390">
            <v>0</v>
          </cell>
          <cell r="D2390">
            <v>0</v>
          </cell>
          <cell r="E2390">
            <v>0</v>
          </cell>
          <cell r="F2390">
            <v>0</v>
          </cell>
          <cell r="G2390">
            <v>0</v>
          </cell>
        </row>
        <row r="2391">
          <cell r="B2391">
            <v>0</v>
          </cell>
          <cell r="C2391">
            <v>0</v>
          </cell>
          <cell r="D2391">
            <v>0</v>
          </cell>
          <cell r="E2391">
            <v>0</v>
          </cell>
          <cell r="F2391">
            <v>0</v>
          </cell>
          <cell r="G2391">
            <v>0</v>
          </cell>
        </row>
        <row r="2392">
          <cell r="B2392">
            <v>0</v>
          </cell>
          <cell r="C2392">
            <v>0</v>
          </cell>
          <cell r="D2392">
            <v>0</v>
          </cell>
          <cell r="E2392">
            <v>0</v>
          </cell>
          <cell r="F2392">
            <v>0</v>
          </cell>
          <cell r="G2392">
            <v>0</v>
          </cell>
        </row>
        <row r="2393">
          <cell r="B2393">
            <v>0</v>
          </cell>
          <cell r="C2393">
            <v>0</v>
          </cell>
          <cell r="D2393">
            <v>0</v>
          </cell>
          <cell r="E2393">
            <v>0</v>
          </cell>
          <cell r="F2393">
            <v>0</v>
          </cell>
          <cell r="G2393">
            <v>0</v>
          </cell>
        </row>
        <row r="2394">
          <cell r="B2394">
            <v>0</v>
          </cell>
          <cell r="C2394">
            <v>0</v>
          </cell>
          <cell r="D2394">
            <v>0</v>
          </cell>
          <cell r="E2394">
            <v>0</v>
          </cell>
          <cell r="F2394">
            <v>0</v>
          </cell>
          <cell r="G2394">
            <v>0</v>
          </cell>
        </row>
        <row r="2395">
          <cell r="B2395">
            <v>0</v>
          </cell>
          <cell r="C2395">
            <v>0</v>
          </cell>
          <cell r="D2395">
            <v>0</v>
          </cell>
          <cell r="E2395">
            <v>0</v>
          </cell>
          <cell r="F2395">
            <v>0</v>
          </cell>
          <cell r="G2395">
            <v>0</v>
          </cell>
        </row>
        <row r="2396">
          <cell r="B2396">
            <v>0</v>
          </cell>
          <cell r="C2396">
            <v>0</v>
          </cell>
          <cell r="D2396">
            <v>0</v>
          </cell>
          <cell r="E2396">
            <v>0</v>
          </cell>
          <cell r="F2396">
            <v>0</v>
          </cell>
          <cell r="G2396">
            <v>0</v>
          </cell>
        </row>
        <row r="2397">
          <cell r="B2397">
            <v>0</v>
          </cell>
          <cell r="C2397">
            <v>0</v>
          </cell>
          <cell r="D2397">
            <v>0</v>
          </cell>
          <cell r="E2397">
            <v>0</v>
          </cell>
          <cell r="F2397">
            <v>0</v>
          </cell>
          <cell r="G2397">
            <v>0</v>
          </cell>
        </row>
        <row r="2398">
          <cell r="B2398">
            <v>0</v>
          </cell>
          <cell r="C2398">
            <v>0</v>
          </cell>
          <cell r="D2398">
            <v>0</v>
          </cell>
          <cell r="E2398">
            <v>0</v>
          </cell>
          <cell r="F2398">
            <v>0</v>
          </cell>
          <cell r="G2398">
            <v>0</v>
          </cell>
        </row>
        <row r="2399">
          <cell r="B2399">
            <v>0</v>
          </cell>
          <cell r="C2399">
            <v>0</v>
          </cell>
          <cell r="D2399">
            <v>0</v>
          </cell>
          <cell r="E2399">
            <v>0</v>
          </cell>
          <cell r="F2399">
            <v>0</v>
          </cell>
          <cell r="G2399">
            <v>0</v>
          </cell>
        </row>
        <row r="2400">
          <cell r="B2400">
            <v>0</v>
          </cell>
          <cell r="C2400">
            <v>0</v>
          </cell>
          <cell r="D2400">
            <v>0</v>
          </cell>
          <cell r="E2400">
            <v>0</v>
          </cell>
          <cell r="F2400">
            <v>0</v>
          </cell>
          <cell r="G2400">
            <v>0</v>
          </cell>
        </row>
        <row r="2401">
          <cell r="B2401">
            <v>0</v>
          </cell>
          <cell r="C2401">
            <v>0</v>
          </cell>
          <cell r="D2401">
            <v>0</v>
          </cell>
          <cell r="E2401">
            <v>0</v>
          </cell>
          <cell r="F2401">
            <v>0</v>
          </cell>
          <cell r="G2401">
            <v>0</v>
          </cell>
        </row>
        <row r="2402">
          <cell r="B2402">
            <v>0</v>
          </cell>
          <cell r="C2402">
            <v>0</v>
          </cell>
          <cell r="D2402">
            <v>0</v>
          </cell>
          <cell r="E2402">
            <v>0</v>
          </cell>
          <cell r="F2402">
            <v>0</v>
          </cell>
          <cell r="G2402">
            <v>0</v>
          </cell>
        </row>
        <row r="2403">
          <cell r="B2403">
            <v>0</v>
          </cell>
          <cell r="C2403">
            <v>0</v>
          </cell>
          <cell r="D2403">
            <v>0</v>
          </cell>
          <cell r="E2403">
            <v>0</v>
          </cell>
          <cell r="F2403">
            <v>0</v>
          </cell>
          <cell r="G2403">
            <v>0</v>
          </cell>
        </row>
        <row r="2404">
          <cell r="B2404">
            <v>0</v>
          </cell>
          <cell r="C2404">
            <v>0</v>
          </cell>
          <cell r="D2404">
            <v>0</v>
          </cell>
          <cell r="E2404">
            <v>0</v>
          </cell>
          <cell r="F2404">
            <v>0</v>
          </cell>
          <cell r="G2404">
            <v>0</v>
          </cell>
        </row>
        <row r="2405">
          <cell r="B2405">
            <v>0</v>
          </cell>
          <cell r="C2405">
            <v>0</v>
          </cell>
          <cell r="D2405">
            <v>0</v>
          </cell>
          <cell r="E2405">
            <v>0</v>
          </cell>
          <cell r="F2405">
            <v>0</v>
          </cell>
          <cell r="G2405">
            <v>0</v>
          </cell>
        </row>
        <row r="2406">
          <cell r="B2406">
            <v>0</v>
          </cell>
          <cell r="C2406">
            <v>0</v>
          </cell>
          <cell r="D2406">
            <v>0</v>
          </cell>
          <cell r="E2406">
            <v>0</v>
          </cell>
          <cell r="F2406">
            <v>0</v>
          </cell>
          <cell r="G2406">
            <v>0</v>
          </cell>
        </row>
        <row r="2407">
          <cell r="B2407">
            <v>0</v>
          </cell>
          <cell r="C2407">
            <v>0</v>
          </cell>
          <cell r="D2407">
            <v>0</v>
          </cell>
          <cell r="E2407">
            <v>0</v>
          </cell>
          <cell r="F2407">
            <v>0</v>
          </cell>
          <cell r="G2407">
            <v>0</v>
          </cell>
        </row>
        <row r="2408">
          <cell r="B2408">
            <v>0</v>
          </cell>
          <cell r="C2408">
            <v>0</v>
          </cell>
          <cell r="D2408">
            <v>0</v>
          </cell>
          <cell r="E2408">
            <v>0</v>
          </cell>
          <cell r="F2408">
            <v>0</v>
          </cell>
          <cell r="G2408">
            <v>0</v>
          </cell>
        </row>
        <row r="2409">
          <cell r="B2409">
            <v>0</v>
          </cell>
          <cell r="C2409">
            <v>0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</row>
        <row r="2427">
          <cell r="B2427">
            <v>0</v>
          </cell>
          <cell r="C2427">
            <v>0</v>
          </cell>
          <cell r="D2427">
            <v>0</v>
          </cell>
          <cell r="E2427">
            <v>0</v>
          </cell>
          <cell r="F2427">
            <v>0</v>
          </cell>
          <cell r="G2427">
            <v>0</v>
          </cell>
        </row>
        <row r="2428">
          <cell r="B2428">
            <v>0</v>
          </cell>
          <cell r="C2428">
            <v>0</v>
          </cell>
          <cell r="D2428">
            <v>0</v>
          </cell>
          <cell r="E2428">
            <v>0</v>
          </cell>
          <cell r="F2428">
            <v>0</v>
          </cell>
          <cell r="G2428">
            <v>0</v>
          </cell>
        </row>
        <row r="2429">
          <cell r="B2429">
            <v>0</v>
          </cell>
          <cell r="C2429">
            <v>0</v>
          </cell>
          <cell r="D2429">
            <v>0</v>
          </cell>
          <cell r="E2429">
            <v>0</v>
          </cell>
          <cell r="F2429">
            <v>0</v>
          </cell>
          <cell r="G2429">
            <v>0</v>
          </cell>
        </row>
        <row r="2430">
          <cell r="B2430">
            <v>0</v>
          </cell>
          <cell r="C2430">
            <v>0</v>
          </cell>
          <cell r="D2430">
            <v>0</v>
          </cell>
          <cell r="E2430">
            <v>0</v>
          </cell>
          <cell r="F2430">
            <v>0</v>
          </cell>
          <cell r="G2430">
            <v>0</v>
          </cell>
        </row>
        <row r="2431">
          <cell r="B2431">
            <v>0</v>
          </cell>
          <cell r="C2431">
            <v>0</v>
          </cell>
          <cell r="D2431">
            <v>0</v>
          </cell>
          <cell r="E2431">
            <v>0</v>
          </cell>
          <cell r="F2431">
            <v>0</v>
          </cell>
          <cell r="G2431">
            <v>0</v>
          </cell>
        </row>
        <row r="2432">
          <cell r="B2432">
            <v>0</v>
          </cell>
          <cell r="C2432">
            <v>0</v>
          </cell>
          <cell r="D2432">
            <v>0</v>
          </cell>
          <cell r="E2432">
            <v>0</v>
          </cell>
          <cell r="F2432">
            <v>0</v>
          </cell>
          <cell r="G2432">
            <v>0</v>
          </cell>
        </row>
        <row r="2433">
          <cell r="B2433">
            <v>0</v>
          </cell>
          <cell r="C2433">
            <v>0</v>
          </cell>
          <cell r="D2433">
            <v>0</v>
          </cell>
          <cell r="E2433">
            <v>0</v>
          </cell>
          <cell r="F2433">
            <v>0</v>
          </cell>
          <cell r="G2433">
            <v>0</v>
          </cell>
        </row>
        <row r="2434">
          <cell r="B2434">
            <v>0</v>
          </cell>
          <cell r="C2434">
            <v>0</v>
          </cell>
          <cell r="D2434">
            <v>0</v>
          </cell>
          <cell r="E2434">
            <v>0</v>
          </cell>
          <cell r="F2434">
            <v>0</v>
          </cell>
          <cell r="G2434">
            <v>0</v>
          </cell>
        </row>
        <row r="2435">
          <cell r="B2435">
            <v>0</v>
          </cell>
          <cell r="C2435">
            <v>0</v>
          </cell>
          <cell r="D2435">
            <v>0</v>
          </cell>
          <cell r="E2435">
            <v>0</v>
          </cell>
          <cell r="F2435">
            <v>0</v>
          </cell>
          <cell r="G2435">
            <v>0</v>
          </cell>
        </row>
        <row r="2436">
          <cell r="B2436">
            <v>0</v>
          </cell>
          <cell r="C2436">
            <v>0</v>
          </cell>
          <cell r="D2436">
            <v>0</v>
          </cell>
          <cell r="E2436">
            <v>0</v>
          </cell>
          <cell r="F2436">
            <v>0</v>
          </cell>
          <cell r="G2436">
            <v>0</v>
          </cell>
        </row>
        <row r="2437">
          <cell r="B2437">
            <v>0</v>
          </cell>
          <cell r="C2437">
            <v>0</v>
          </cell>
          <cell r="D2437">
            <v>0</v>
          </cell>
          <cell r="E2437">
            <v>0</v>
          </cell>
          <cell r="F2437">
            <v>0</v>
          </cell>
          <cell r="G2437">
            <v>0</v>
          </cell>
        </row>
        <row r="2438">
          <cell r="B2438">
            <v>0</v>
          </cell>
          <cell r="C2438">
            <v>0</v>
          </cell>
          <cell r="D2438">
            <v>0</v>
          </cell>
          <cell r="E2438">
            <v>0</v>
          </cell>
          <cell r="F2438">
            <v>0</v>
          </cell>
          <cell r="G2438">
            <v>0</v>
          </cell>
        </row>
        <row r="2439">
          <cell r="B2439">
            <v>0</v>
          </cell>
          <cell r="C2439">
            <v>0</v>
          </cell>
          <cell r="D2439">
            <v>0</v>
          </cell>
          <cell r="E2439">
            <v>0</v>
          </cell>
          <cell r="F2439">
            <v>0</v>
          </cell>
          <cell r="G2439">
            <v>0</v>
          </cell>
        </row>
        <row r="2440">
          <cell r="B2440">
            <v>0</v>
          </cell>
          <cell r="C2440">
            <v>0</v>
          </cell>
          <cell r="D2440">
            <v>0</v>
          </cell>
          <cell r="E2440">
            <v>0</v>
          </cell>
          <cell r="F2440">
            <v>0</v>
          </cell>
          <cell r="G2440">
            <v>0</v>
          </cell>
        </row>
        <row r="2441">
          <cell r="B2441">
            <v>0</v>
          </cell>
          <cell r="C2441">
            <v>0</v>
          </cell>
          <cell r="D2441">
            <v>0</v>
          </cell>
          <cell r="E2441">
            <v>0</v>
          </cell>
          <cell r="F2441">
            <v>0</v>
          </cell>
          <cell r="G2441">
            <v>0</v>
          </cell>
        </row>
        <row r="2442">
          <cell r="B2442">
            <v>0</v>
          </cell>
          <cell r="C2442">
            <v>0</v>
          </cell>
          <cell r="D2442">
            <v>0</v>
          </cell>
          <cell r="E2442">
            <v>0</v>
          </cell>
          <cell r="F2442">
            <v>0</v>
          </cell>
          <cell r="G2442">
            <v>0</v>
          </cell>
        </row>
        <row r="2443">
          <cell r="B2443">
            <v>0</v>
          </cell>
          <cell r="C2443">
            <v>0</v>
          </cell>
          <cell r="D2443">
            <v>0</v>
          </cell>
          <cell r="E2443">
            <v>0</v>
          </cell>
          <cell r="F2443">
            <v>0</v>
          </cell>
          <cell r="G2443">
            <v>0</v>
          </cell>
        </row>
        <row r="2444">
          <cell r="B2444">
            <v>0</v>
          </cell>
          <cell r="C2444">
            <v>0</v>
          </cell>
          <cell r="D2444">
            <v>0</v>
          </cell>
          <cell r="E2444">
            <v>0</v>
          </cell>
          <cell r="F2444">
            <v>0</v>
          </cell>
          <cell r="G2444">
            <v>0</v>
          </cell>
        </row>
        <row r="2445">
          <cell r="B2445">
            <v>0</v>
          </cell>
          <cell r="C2445">
            <v>0</v>
          </cell>
          <cell r="D2445">
            <v>0</v>
          </cell>
          <cell r="E2445">
            <v>0</v>
          </cell>
          <cell r="F2445">
            <v>0</v>
          </cell>
          <cell r="G2445">
            <v>0</v>
          </cell>
        </row>
        <row r="2446">
          <cell r="B2446">
            <v>0</v>
          </cell>
          <cell r="C2446">
            <v>0</v>
          </cell>
          <cell r="D2446">
            <v>0</v>
          </cell>
          <cell r="E2446">
            <v>0</v>
          </cell>
          <cell r="F2446">
            <v>0</v>
          </cell>
          <cell r="G2446">
            <v>0</v>
          </cell>
        </row>
        <row r="2447">
          <cell r="B2447">
            <v>0</v>
          </cell>
          <cell r="C2447">
            <v>0</v>
          </cell>
          <cell r="D2447">
            <v>0</v>
          </cell>
          <cell r="E2447">
            <v>0</v>
          </cell>
          <cell r="F2447">
            <v>0</v>
          </cell>
          <cell r="G2447">
            <v>0</v>
          </cell>
        </row>
        <row r="2448">
          <cell r="B2448">
            <v>0</v>
          </cell>
          <cell r="C2448">
            <v>0</v>
          </cell>
          <cell r="D2448">
            <v>0</v>
          </cell>
          <cell r="E2448">
            <v>0</v>
          </cell>
          <cell r="F2448">
            <v>0</v>
          </cell>
          <cell r="G2448">
            <v>0</v>
          </cell>
        </row>
        <row r="2449">
          <cell r="B2449">
            <v>0</v>
          </cell>
          <cell r="C2449">
            <v>0</v>
          </cell>
          <cell r="D2449">
            <v>0</v>
          </cell>
          <cell r="E2449">
            <v>0</v>
          </cell>
          <cell r="F2449">
            <v>0</v>
          </cell>
          <cell r="G2449">
            <v>0</v>
          </cell>
        </row>
        <row r="2450">
          <cell r="B2450">
            <v>0</v>
          </cell>
          <cell r="C2450">
            <v>0</v>
          </cell>
          <cell r="D2450">
            <v>0</v>
          </cell>
          <cell r="E2450">
            <v>0</v>
          </cell>
          <cell r="F2450">
            <v>0</v>
          </cell>
          <cell r="G2450">
            <v>0</v>
          </cell>
        </row>
        <row r="2451">
          <cell r="B2451">
            <v>0</v>
          </cell>
          <cell r="C2451">
            <v>0</v>
          </cell>
          <cell r="D2451">
            <v>0</v>
          </cell>
          <cell r="E2451">
            <v>0</v>
          </cell>
          <cell r="F2451">
            <v>0</v>
          </cell>
          <cell r="G2451">
            <v>0</v>
          </cell>
        </row>
        <row r="2452">
          <cell r="B2452">
            <v>0</v>
          </cell>
          <cell r="C2452">
            <v>0</v>
          </cell>
          <cell r="D2452">
            <v>0</v>
          </cell>
          <cell r="E2452">
            <v>0</v>
          </cell>
          <cell r="F2452">
            <v>0</v>
          </cell>
          <cell r="G2452">
            <v>0</v>
          </cell>
        </row>
        <row r="2453">
          <cell r="B2453">
            <v>0</v>
          </cell>
          <cell r="C2453">
            <v>0</v>
          </cell>
          <cell r="D2453">
            <v>0</v>
          </cell>
          <cell r="E2453">
            <v>0</v>
          </cell>
          <cell r="F2453">
            <v>0</v>
          </cell>
          <cell r="G2453">
            <v>0</v>
          </cell>
        </row>
        <row r="2454">
          <cell r="B2454">
            <v>0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</row>
        <row r="2455">
          <cell r="B2455">
            <v>0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</row>
        <row r="2456">
          <cell r="B2456">
            <v>0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</row>
        <row r="2457">
          <cell r="B2457">
            <v>0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</row>
        <row r="2458">
          <cell r="B2458">
            <v>0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</row>
        <row r="2459">
          <cell r="B2459">
            <v>0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</row>
        <row r="2460">
          <cell r="B2460">
            <v>0</v>
          </cell>
          <cell r="C2460">
            <v>0</v>
          </cell>
          <cell r="D2460">
            <v>0</v>
          </cell>
          <cell r="E2460">
            <v>0</v>
          </cell>
          <cell r="F2460">
            <v>0</v>
          </cell>
          <cell r="G2460">
            <v>0</v>
          </cell>
        </row>
        <row r="2461">
          <cell r="B2461">
            <v>0</v>
          </cell>
          <cell r="C2461">
            <v>0</v>
          </cell>
          <cell r="D2461">
            <v>0</v>
          </cell>
          <cell r="E2461">
            <v>0</v>
          </cell>
          <cell r="F2461">
            <v>0</v>
          </cell>
          <cell r="G2461">
            <v>0</v>
          </cell>
        </row>
        <row r="2462">
          <cell r="B2462">
            <v>0</v>
          </cell>
          <cell r="C2462">
            <v>0</v>
          </cell>
          <cell r="D2462">
            <v>0</v>
          </cell>
          <cell r="E2462">
            <v>0</v>
          </cell>
          <cell r="F2462">
            <v>0</v>
          </cell>
          <cell r="G2462">
            <v>0</v>
          </cell>
        </row>
        <row r="2463">
          <cell r="B2463">
            <v>0</v>
          </cell>
          <cell r="C2463">
            <v>0</v>
          </cell>
          <cell r="D2463">
            <v>0</v>
          </cell>
          <cell r="E2463">
            <v>0</v>
          </cell>
          <cell r="F2463">
            <v>0</v>
          </cell>
          <cell r="G2463">
            <v>0</v>
          </cell>
        </row>
        <row r="2464">
          <cell r="B2464">
            <v>0</v>
          </cell>
          <cell r="C2464">
            <v>0</v>
          </cell>
          <cell r="D2464">
            <v>0</v>
          </cell>
          <cell r="E2464">
            <v>0</v>
          </cell>
          <cell r="F2464">
            <v>0</v>
          </cell>
          <cell r="G2464">
            <v>0</v>
          </cell>
        </row>
        <row r="2482">
          <cell r="B2482">
            <v>0</v>
          </cell>
          <cell r="C2482">
            <v>0</v>
          </cell>
          <cell r="D2482">
            <v>0</v>
          </cell>
          <cell r="E2482">
            <v>0</v>
          </cell>
          <cell r="F2482">
            <v>0</v>
          </cell>
          <cell r="G2482">
            <v>0</v>
          </cell>
        </row>
        <row r="2483">
          <cell r="B2483">
            <v>0</v>
          </cell>
          <cell r="C2483">
            <v>0</v>
          </cell>
          <cell r="D2483">
            <v>0</v>
          </cell>
          <cell r="E2483">
            <v>0</v>
          </cell>
          <cell r="F2483">
            <v>0</v>
          </cell>
          <cell r="G2483">
            <v>0</v>
          </cell>
        </row>
        <row r="2484">
          <cell r="B2484">
            <v>0</v>
          </cell>
          <cell r="C2484">
            <v>0</v>
          </cell>
          <cell r="D2484">
            <v>0</v>
          </cell>
          <cell r="E2484">
            <v>0</v>
          </cell>
          <cell r="F2484">
            <v>0</v>
          </cell>
          <cell r="G2484">
            <v>0</v>
          </cell>
        </row>
        <row r="2485">
          <cell r="B2485">
            <v>0</v>
          </cell>
          <cell r="C2485">
            <v>0</v>
          </cell>
          <cell r="D2485">
            <v>0</v>
          </cell>
          <cell r="E2485">
            <v>0</v>
          </cell>
          <cell r="F2485">
            <v>0</v>
          </cell>
          <cell r="G2485">
            <v>0</v>
          </cell>
        </row>
        <row r="2486">
          <cell r="B2486">
            <v>0</v>
          </cell>
          <cell r="C2486">
            <v>0</v>
          </cell>
          <cell r="D2486">
            <v>0</v>
          </cell>
          <cell r="E2486">
            <v>0</v>
          </cell>
          <cell r="F2486">
            <v>0</v>
          </cell>
          <cell r="G2486">
            <v>0</v>
          </cell>
        </row>
        <row r="2487">
          <cell r="B2487">
            <v>0</v>
          </cell>
          <cell r="C2487">
            <v>0</v>
          </cell>
          <cell r="D2487">
            <v>0</v>
          </cell>
          <cell r="E2487">
            <v>0</v>
          </cell>
          <cell r="F2487">
            <v>0</v>
          </cell>
          <cell r="G2487">
            <v>0</v>
          </cell>
        </row>
        <row r="2488">
          <cell r="B2488">
            <v>0</v>
          </cell>
          <cell r="C2488">
            <v>0</v>
          </cell>
          <cell r="D2488">
            <v>0</v>
          </cell>
          <cell r="E2488">
            <v>0</v>
          </cell>
          <cell r="F2488">
            <v>0</v>
          </cell>
          <cell r="G2488">
            <v>0</v>
          </cell>
        </row>
        <row r="2489">
          <cell r="B2489">
            <v>0</v>
          </cell>
          <cell r="C2489">
            <v>0</v>
          </cell>
          <cell r="D2489">
            <v>0</v>
          </cell>
          <cell r="E2489">
            <v>0</v>
          </cell>
          <cell r="F2489">
            <v>0</v>
          </cell>
          <cell r="G2489">
            <v>0</v>
          </cell>
        </row>
        <row r="2490">
          <cell r="B2490">
            <v>0</v>
          </cell>
          <cell r="C2490">
            <v>0</v>
          </cell>
          <cell r="D2490">
            <v>0</v>
          </cell>
          <cell r="E2490">
            <v>0</v>
          </cell>
          <cell r="F2490">
            <v>0</v>
          </cell>
          <cell r="G2490">
            <v>0</v>
          </cell>
        </row>
        <row r="2491">
          <cell r="B2491">
            <v>0</v>
          </cell>
          <cell r="C2491">
            <v>0</v>
          </cell>
          <cell r="D2491">
            <v>0</v>
          </cell>
          <cell r="E2491">
            <v>0</v>
          </cell>
          <cell r="F2491">
            <v>0</v>
          </cell>
          <cell r="G2491">
            <v>0</v>
          </cell>
        </row>
        <row r="2492">
          <cell r="B2492">
            <v>0</v>
          </cell>
          <cell r="C2492">
            <v>0</v>
          </cell>
          <cell r="D2492">
            <v>0</v>
          </cell>
          <cell r="E2492">
            <v>0</v>
          </cell>
          <cell r="F2492">
            <v>0</v>
          </cell>
          <cell r="G2492">
            <v>0</v>
          </cell>
        </row>
        <row r="2493">
          <cell r="B2493">
            <v>0</v>
          </cell>
          <cell r="C2493">
            <v>0</v>
          </cell>
          <cell r="D2493">
            <v>0</v>
          </cell>
          <cell r="E2493">
            <v>0</v>
          </cell>
          <cell r="F2493">
            <v>0</v>
          </cell>
          <cell r="G2493">
            <v>0</v>
          </cell>
        </row>
        <row r="2494">
          <cell r="B2494">
            <v>0</v>
          </cell>
          <cell r="C2494">
            <v>0</v>
          </cell>
          <cell r="D2494">
            <v>0</v>
          </cell>
          <cell r="E2494">
            <v>0</v>
          </cell>
          <cell r="F2494">
            <v>0</v>
          </cell>
          <cell r="G2494">
            <v>0</v>
          </cell>
        </row>
        <row r="2495">
          <cell r="B2495">
            <v>0</v>
          </cell>
          <cell r="C2495">
            <v>0</v>
          </cell>
          <cell r="D2495">
            <v>0</v>
          </cell>
          <cell r="E2495">
            <v>0</v>
          </cell>
          <cell r="F2495">
            <v>0</v>
          </cell>
          <cell r="G2495">
            <v>0</v>
          </cell>
        </row>
        <row r="2496">
          <cell r="B2496">
            <v>0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</row>
        <row r="2497">
          <cell r="B2497">
            <v>0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</row>
        <row r="2498">
          <cell r="B2498">
            <v>0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</row>
        <row r="2499">
          <cell r="B2499">
            <v>0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</row>
        <row r="2500">
          <cell r="B2500">
            <v>0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</row>
        <row r="2501">
          <cell r="B2501">
            <v>0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</row>
        <row r="2502">
          <cell r="B2502">
            <v>0</v>
          </cell>
          <cell r="C2502">
            <v>0</v>
          </cell>
          <cell r="D2502">
            <v>0</v>
          </cell>
          <cell r="E2502">
            <v>0</v>
          </cell>
          <cell r="F2502">
            <v>0</v>
          </cell>
          <cell r="G2502">
            <v>0</v>
          </cell>
        </row>
        <row r="2503">
          <cell r="B2503">
            <v>0</v>
          </cell>
          <cell r="C2503">
            <v>0</v>
          </cell>
          <cell r="D2503">
            <v>0</v>
          </cell>
          <cell r="E2503">
            <v>0</v>
          </cell>
          <cell r="F2503">
            <v>0</v>
          </cell>
          <cell r="G2503">
            <v>0</v>
          </cell>
        </row>
        <row r="2504">
          <cell r="B2504">
            <v>0</v>
          </cell>
          <cell r="C2504">
            <v>0</v>
          </cell>
          <cell r="D2504">
            <v>0</v>
          </cell>
          <cell r="E2504">
            <v>0</v>
          </cell>
          <cell r="F2504">
            <v>0</v>
          </cell>
          <cell r="G2504">
            <v>0</v>
          </cell>
        </row>
        <row r="2505">
          <cell r="B2505">
            <v>0</v>
          </cell>
          <cell r="C2505">
            <v>0</v>
          </cell>
          <cell r="D2505">
            <v>0</v>
          </cell>
          <cell r="E2505">
            <v>0</v>
          </cell>
          <cell r="F2505">
            <v>0</v>
          </cell>
          <cell r="G2505">
            <v>0</v>
          </cell>
        </row>
        <row r="2506">
          <cell r="B2506">
            <v>0</v>
          </cell>
          <cell r="C2506">
            <v>0</v>
          </cell>
          <cell r="D2506">
            <v>0</v>
          </cell>
          <cell r="E2506">
            <v>0</v>
          </cell>
          <cell r="F2506">
            <v>0</v>
          </cell>
          <cell r="G2506">
            <v>0</v>
          </cell>
        </row>
        <row r="2507">
          <cell r="B2507">
            <v>0</v>
          </cell>
          <cell r="C2507">
            <v>0</v>
          </cell>
          <cell r="D2507">
            <v>0</v>
          </cell>
          <cell r="E2507">
            <v>0</v>
          </cell>
          <cell r="F2507">
            <v>0</v>
          </cell>
          <cell r="G2507">
            <v>0</v>
          </cell>
        </row>
        <row r="2508">
          <cell r="B2508">
            <v>0</v>
          </cell>
          <cell r="C2508">
            <v>0</v>
          </cell>
          <cell r="D2508">
            <v>0</v>
          </cell>
          <cell r="E2508">
            <v>0</v>
          </cell>
          <cell r="F2508">
            <v>0</v>
          </cell>
          <cell r="G2508">
            <v>0</v>
          </cell>
        </row>
        <row r="2509">
          <cell r="B2509">
            <v>0</v>
          </cell>
          <cell r="C2509">
            <v>0</v>
          </cell>
          <cell r="D2509">
            <v>0</v>
          </cell>
          <cell r="E2509">
            <v>0</v>
          </cell>
          <cell r="F2509">
            <v>0</v>
          </cell>
          <cell r="G2509">
            <v>0</v>
          </cell>
        </row>
        <row r="2510">
          <cell r="B2510">
            <v>0</v>
          </cell>
          <cell r="C2510">
            <v>0</v>
          </cell>
          <cell r="D2510">
            <v>0</v>
          </cell>
          <cell r="E2510">
            <v>0</v>
          </cell>
          <cell r="F2510">
            <v>0</v>
          </cell>
          <cell r="G2510">
            <v>0</v>
          </cell>
        </row>
        <row r="2511">
          <cell r="B2511">
            <v>0</v>
          </cell>
          <cell r="C2511">
            <v>0</v>
          </cell>
          <cell r="D2511">
            <v>0</v>
          </cell>
          <cell r="E2511">
            <v>0</v>
          </cell>
          <cell r="F2511">
            <v>0</v>
          </cell>
          <cell r="G2511">
            <v>0</v>
          </cell>
        </row>
        <row r="2512">
          <cell r="B2512">
            <v>0</v>
          </cell>
          <cell r="C2512">
            <v>0</v>
          </cell>
          <cell r="D2512">
            <v>0</v>
          </cell>
          <cell r="E2512">
            <v>0</v>
          </cell>
          <cell r="F2512">
            <v>0</v>
          </cell>
          <cell r="G2512">
            <v>0</v>
          </cell>
        </row>
        <row r="2513">
          <cell r="B2513">
            <v>0</v>
          </cell>
          <cell r="C2513">
            <v>0</v>
          </cell>
          <cell r="D2513">
            <v>0</v>
          </cell>
          <cell r="E2513">
            <v>0</v>
          </cell>
          <cell r="F2513">
            <v>0</v>
          </cell>
          <cell r="G2513">
            <v>0</v>
          </cell>
        </row>
        <row r="2514">
          <cell r="B2514">
            <v>0</v>
          </cell>
          <cell r="C2514">
            <v>0</v>
          </cell>
          <cell r="D2514">
            <v>0</v>
          </cell>
          <cell r="E2514">
            <v>0</v>
          </cell>
          <cell r="F2514">
            <v>0</v>
          </cell>
          <cell r="G2514">
            <v>0</v>
          </cell>
        </row>
        <row r="2515">
          <cell r="B2515">
            <v>0</v>
          </cell>
          <cell r="C2515">
            <v>0</v>
          </cell>
          <cell r="D2515">
            <v>0</v>
          </cell>
          <cell r="E2515">
            <v>0</v>
          </cell>
          <cell r="F2515">
            <v>0</v>
          </cell>
          <cell r="G2515">
            <v>0</v>
          </cell>
        </row>
        <row r="2516">
          <cell r="B2516">
            <v>0</v>
          </cell>
          <cell r="C2516">
            <v>0</v>
          </cell>
          <cell r="D2516">
            <v>0</v>
          </cell>
          <cell r="E2516">
            <v>0</v>
          </cell>
          <cell r="F2516">
            <v>0</v>
          </cell>
          <cell r="G2516">
            <v>0</v>
          </cell>
        </row>
        <row r="2517">
          <cell r="B2517">
            <v>0</v>
          </cell>
          <cell r="C2517">
            <v>0</v>
          </cell>
          <cell r="D2517">
            <v>0</v>
          </cell>
          <cell r="E2517">
            <v>0</v>
          </cell>
          <cell r="F2517">
            <v>0</v>
          </cell>
          <cell r="G2517">
            <v>0</v>
          </cell>
        </row>
        <row r="2518">
          <cell r="B2518">
            <v>0</v>
          </cell>
          <cell r="C2518">
            <v>0</v>
          </cell>
          <cell r="D2518">
            <v>0</v>
          </cell>
          <cell r="E2518">
            <v>0</v>
          </cell>
          <cell r="F2518">
            <v>0</v>
          </cell>
          <cell r="G2518">
            <v>0</v>
          </cell>
        </row>
        <row r="2519">
          <cell r="B2519">
            <v>0</v>
          </cell>
          <cell r="C2519">
            <v>0</v>
          </cell>
          <cell r="D2519">
            <v>0</v>
          </cell>
          <cell r="E2519">
            <v>0</v>
          </cell>
          <cell r="F2519">
            <v>0</v>
          </cell>
          <cell r="G2519">
            <v>0</v>
          </cell>
        </row>
        <row r="2537">
          <cell r="B2537">
            <v>0</v>
          </cell>
          <cell r="C2537">
            <v>0</v>
          </cell>
          <cell r="D2537">
            <v>0</v>
          </cell>
          <cell r="E2537">
            <v>0</v>
          </cell>
          <cell r="F2537">
            <v>0</v>
          </cell>
          <cell r="G2537">
            <v>0</v>
          </cell>
        </row>
        <row r="2538">
          <cell r="B2538">
            <v>0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</row>
        <row r="2539">
          <cell r="B2539">
            <v>0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</row>
        <row r="2540">
          <cell r="B2540">
            <v>0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</row>
        <row r="2541">
          <cell r="B2541">
            <v>0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</row>
        <row r="2542">
          <cell r="B2542">
            <v>0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</row>
        <row r="2543">
          <cell r="B2543">
            <v>0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</row>
        <row r="2544">
          <cell r="B2544">
            <v>0</v>
          </cell>
          <cell r="C2544">
            <v>0</v>
          </cell>
          <cell r="D2544">
            <v>0</v>
          </cell>
          <cell r="E2544">
            <v>0</v>
          </cell>
          <cell r="F2544">
            <v>0</v>
          </cell>
          <cell r="G2544">
            <v>0</v>
          </cell>
        </row>
        <row r="2545">
          <cell r="B2545">
            <v>0</v>
          </cell>
          <cell r="C2545">
            <v>0</v>
          </cell>
          <cell r="D2545">
            <v>0</v>
          </cell>
          <cell r="E2545">
            <v>0</v>
          </cell>
          <cell r="F2545">
            <v>0</v>
          </cell>
          <cell r="G2545">
            <v>0</v>
          </cell>
        </row>
        <row r="2546">
          <cell r="B2546">
            <v>0</v>
          </cell>
          <cell r="C2546">
            <v>0</v>
          </cell>
          <cell r="D2546">
            <v>0</v>
          </cell>
          <cell r="E2546">
            <v>0</v>
          </cell>
          <cell r="F2546">
            <v>0</v>
          </cell>
          <cell r="G2546">
            <v>0</v>
          </cell>
        </row>
        <row r="2547">
          <cell r="B2547">
            <v>0</v>
          </cell>
          <cell r="C2547">
            <v>0</v>
          </cell>
          <cell r="D2547">
            <v>0</v>
          </cell>
          <cell r="E2547">
            <v>0</v>
          </cell>
          <cell r="F2547">
            <v>0</v>
          </cell>
          <cell r="G2547">
            <v>0</v>
          </cell>
        </row>
        <row r="2548">
          <cell r="B2548">
            <v>0</v>
          </cell>
          <cell r="C2548">
            <v>0</v>
          </cell>
          <cell r="D2548">
            <v>0</v>
          </cell>
          <cell r="E2548">
            <v>0</v>
          </cell>
          <cell r="F2548">
            <v>0</v>
          </cell>
          <cell r="G2548">
            <v>0</v>
          </cell>
        </row>
        <row r="2549">
          <cell r="B2549">
            <v>0</v>
          </cell>
          <cell r="C2549">
            <v>0</v>
          </cell>
          <cell r="D2549">
            <v>0</v>
          </cell>
          <cell r="E2549">
            <v>0</v>
          </cell>
          <cell r="F2549">
            <v>0</v>
          </cell>
          <cell r="G2549">
            <v>0</v>
          </cell>
        </row>
        <row r="2550">
          <cell r="B2550">
            <v>0</v>
          </cell>
          <cell r="C2550">
            <v>0</v>
          </cell>
          <cell r="D2550">
            <v>0</v>
          </cell>
          <cell r="E2550">
            <v>0</v>
          </cell>
          <cell r="F2550">
            <v>0</v>
          </cell>
          <cell r="G2550">
            <v>0</v>
          </cell>
        </row>
        <row r="2551">
          <cell r="B2551">
            <v>0</v>
          </cell>
          <cell r="C2551">
            <v>0</v>
          </cell>
          <cell r="D2551">
            <v>0</v>
          </cell>
          <cell r="E2551">
            <v>0</v>
          </cell>
          <cell r="F2551">
            <v>0</v>
          </cell>
          <cell r="G2551">
            <v>0</v>
          </cell>
        </row>
        <row r="2552">
          <cell r="B2552">
            <v>0</v>
          </cell>
          <cell r="C2552">
            <v>0</v>
          </cell>
          <cell r="D2552">
            <v>0</v>
          </cell>
          <cell r="E2552">
            <v>0</v>
          </cell>
          <cell r="F2552">
            <v>0</v>
          </cell>
          <cell r="G2552">
            <v>0</v>
          </cell>
        </row>
        <row r="2553">
          <cell r="B2553">
            <v>0</v>
          </cell>
          <cell r="C2553">
            <v>0</v>
          </cell>
          <cell r="D2553">
            <v>0</v>
          </cell>
          <cell r="E2553">
            <v>0</v>
          </cell>
          <cell r="F2553">
            <v>0</v>
          </cell>
          <cell r="G2553">
            <v>0</v>
          </cell>
        </row>
        <row r="2554">
          <cell r="B2554">
            <v>0</v>
          </cell>
          <cell r="C2554">
            <v>0</v>
          </cell>
          <cell r="D2554">
            <v>0</v>
          </cell>
          <cell r="E2554">
            <v>0</v>
          </cell>
          <cell r="F2554">
            <v>0</v>
          </cell>
          <cell r="G2554">
            <v>0</v>
          </cell>
        </row>
        <row r="2555">
          <cell r="B2555">
            <v>0</v>
          </cell>
          <cell r="C2555">
            <v>0</v>
          </cell>
          <cell r="D2555">
            <v>0</v>
          </cell>
          <cell r="E2555">
            <v>0</v>
          </cell>
          <cell r="F2555">
            <v>0</v>
          </cell>
          <cell r="G2555">
            <v>0</v>
          </cell>
        </row>
        <row r="2556">
          <cell r="B2556">
            <v>0</v>
          </cell>
          <cell r="C2556">
            <v>0</v>
          </cell>
          <cell r="D2556">
            <v>0</v>
          </cell>
          <cell r="E2556">
            <v>0</v>
          </cell>
          <cell r="F2556">
            <v>0</v>
          </cell>
          <cell r="G2556">
            <v>0</v>
          </cell>
        </row>
        <row r="2557">
          <cell r="B2557">
            <v>0</v>
          </cell>
          <cell r="C2557">
            <v>0</v>
          </cell>
          <cell r="D2557">
            <v>0</v>
          </cell>
          <cell r="E2557">
            <v>0</v>
          </cell>
          <cell r="F2557">
            <v>0</v>
          </cell>
          <cell r="G2557">
            <v>0</v>
          </cell>
        </row>
        <row r="2558">
          <cell r="B2558">
            <v>0</v>
          </cell>
          <cell r="C2558">
            <v>0</v>
          </cell>
          <cell r="D2558">
            <v>0</v>
          </cell>
          <cell r="E2558">
            <v>0</v>
          </cell>
          <cell r="F2558">
            <v>0</v>
          </cell>
          <cell r="G2558">
            <v>0</v>
          </cell>
        </row>
        <row r="2559">
          <cell r="B2559">
            <v>0</v>
          </cell>
          <cell r="C2559">
            <v>0</v>
          </cell>
          <cell r="D2559">
            <v>0</v>
          </cell>
          <cell r="E2559">
            <v>0</v>
          </cell>
          <cell r="F2559">
            <v>0</v>
          </cell>
          <cell r="G2559">
            <v>0</v>
          </cell>
        </row>
        <row r="2560">
          <cell r="B2560">
            <v>0</v>
          </cell>
          <cell r="C2560">
            <v>0</v>
          </cell>
          <cell r="D2560">
            <v>0</v>
          </cell>
          <cell r="E2560">
            <v>0</v>
          </cell>
          <cell r="F2560">
            <v>0</v>
          </cell>
          <cell r="G2560">
            <v>0</v>
          </cell>
        </row>
        <row r="2561">
          <cell r="B2561">
            <v>0</v>
          </cell>
          <cell r="C2561">
            <v>0</v>
          </cell>
          <cell r="D2561">
            <v>0</v>
          </cell>
          <cell r="E2561">
            <v>0</v>
          </cell>
          <cell r="F2561">
            <v>0</v>
          </cell>
          <cell r="G2561">
            <v>0</v>
          </cell>
        </row>
        <row r="2562">
          <cell r="B2562">
            <v>0</v>
          </cell>
          <cell r="C2562">
            <v>0</v>
          </cell>
          <cell r="D2562">
            <v>0</v>
          </cell>
          <cell r="E2562">
            <v>0</v>
          </cell>
          <cell r="F2562">
            <v>0</v>
          </cell>
          <cell r="G2562">
            <v>0</v>
          </cell>
        </row>
        <row r="2563">
          <cell r="B2563">
            <v>0</v>
          </cell>
          <cell r="C2563">
            <v>0</v>
          </cell>
          <cell r="D2563">
            <v>0</v>
          </cell>
          <cell r="E2563">
            <v>0</v>
          </cell>
          <cell r="F2563">
            <v>0</v>
          </cell>
          <cell r="G2563">
            <v>0</v>
          </cell>
        </row>
        <row r="2564">
          <cell r="B2564">
            <v>0</v>
          </cell>
          <cell r="C2564">
            <v>0</v>
          </cell>
          <cell r="D2564">
            <v>0</v>
          </cell>
          <cell r="E2564">
            <v>0</v>
          </cell>
          <cell r="F2564">
            <v>0</v>
          </cell>
          <cell r="G2564">
            <v>0</v>
          </cell>
        </row>
        <row r="2565">
          <cell r="B2565">
            <v>0</v>
          </cell>
          <cell r="C2565">
            <v>0</v>
          </cell>
          <cell r="D2565">
            <v>0</v>
          </cell>
          <cell r="E2565">
            <v>0</v>
          </cell>
          <cell r="F2565">
            <v>0</v>
          </cell>
          <cell r="G2565">
            <v>0</v>
          </cell>
        </row>
        <row r="2566">
          <cell r="B2566">
            <v>0</v>
          </cell>
          <cell r="C2566">
            <v>0</v>
          </cell>
          <cell r="D2566">
            <v>0</v>
          </cell>
          <cell r="E2566">
            <v>0</v>
          </cell>
          <cell r="F2566">
            <v>0</v>
          </cell>
          <cell r="G2566">
            <v>0</v>
          </cell>
        </row>
        <row r="2567">
          <cell r="B2567">
            <v>0</v>
          </cell>
          <cell r="C2567">
            <v>0</v>
          </cell>
          <cell r="D2567">
            <v>0</v>
          </cell>
          <cell r="E2567">
            <v>0</v>
          </cell>
          <cell r="F2567">
            <v>0</v>
          </cell>
          <cell r="G2567">
            <v>0</v>
          </cell>
        </row>
        <row r="2568">
          <cell r="B2568">
            <v>0</v>
          </cell>
          <cell r="C2568">
            <v>0</v>
          </cell>
          <cell r="D2568">
            <v>0</v>
          </cell>
          <cell r="E2568">
            <v>0</v>
          </cell>
          <cell r="F2568">
            <v>0</v>
          </cell>
          <cell r="G2568">
            <v>0</v>
          </cell>
        </row>
        <row r="2569">
          <cell r="B2569">
            <v>0</v>
          </cell>
          <cell r="C2569">
            <v>0</v>
          </cell>
          <cell r="D2569">
            <v>0</v>
          </cell>
          <cell r="E2569">
            <v>0</v>
          </cell>
          <cell r="F2569">
            <v>0</v>
          </cell>
          <cell r="G2569">
            <v>0</v>
          </cell>
        </row>
        <row r="2570">
          <cell r="B2570">
            <v>0</v>
          </cell>
          <cell r="C2570">
            <v>0</v>
          </cell>
          <cell r="D2570">
            <v>0</v>
          </cell>
          <cell r="E2570">
            <v>0</v>
          </cell>
          <cell r="F2570">
            <v>0</v>
          </cell>
          <cell r="G2570">
            <v>0</v>
          </cell>
        </row>
        <row r="2571">
          <cell r="B2571">
            <v>0</v>
          </cell>
          <cell r="C2571">
            <v>0</v>
          </cell>
          <cell r="D2571">
            <v>0</v>
          </cell>
          <cell r="E2571">
            <v>0</v>
          </cell>
          <cell r="F2571">
            <v>0</v>
          </cell>
          <cell r="G2571">
            <v>0</v>
          </cell>
        </row>
        <row r="2572">
          <cell r="B2572">
            <v>0</v>
          </cell>
          <cell r="C2572">
            <v>0</v>
          </cell>
          <cell r="D2572">
            <v>0</v>
          </cell>
          <cell r="E2572">
            <v>0</v>
          </cell>
          <cell r="F2572">
            <v>0</v>
          </cell>
          <cell r="G2572">
            <v>0</v>
          </cell>
        </row>
        <row r="2573">
          <cell r="B2573">
            <v>0</v>
          </cell>
          <cell r="C2573">
            <v>0</v>
          </cell>
          <cell r="D2573">
            <v>0</v>
          </cell>
          <cell r="E2573">
            <v>0</v>
          </cell>
          <cell r="F2573">
            <v>0</v>
          </cell>
          <cell r="G2573">
            <v>0</v>
          </cell>
        </row>
        <row r="2574">
          <cell r="B2574">
            <v>0</v>
          </cell>
          <cell r="C2574">
            <v>0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</row>
        <row r="2592">
          <cell r="B2592">
            <v>0</v>
          </cell>
          <cell r="C2592">
            <v>0</v>
          </cell>
          <cell r="D2592">
            <v>0</v>
          </cell>
          <cell r="E2592">
            <v>0</v>
          </cell>
          <cell r="F2592">
            <v>0</v>
          </cell>
          <cell r="G2592">
            <v>0</v>
          </cell>
        </row>
        <row r="2593">
          <cell r="B2593">
            <v>0</v>
          </cell>
          <cell r="C2593">
            <v>0</v>
          </cell>
          <cell r="D2593">
            <v>0</v>
          </cell>
          <cell r="E2593">
            <v>0</v>
          </cell>
          <cell r="F2593">
            <v>0</v>
          </cell>
          <cell r="G2593">
            <v>0</v>
          </cell>
        </row>
        <row r="2594">
          <cell r="B2594">
            <v>0</v>
          </cell>
          <cell r="C2594">
            <v>0</v>
          </cell>
          <cell r="D2594">
            <v>0</v>
          </cell>
          <cell r="E2594">
            <v>0</v>
          </cell>
          <cell r="F2594">
            <v>0</v>
          </cell>
          <cell r="G2594">
            <v>0</v>
          </cell>
        </row>
        <row r="2595">
          <cell r="B2595">
            <v>0</v>
          </cell>
          <cell r="C2595">
            <v>0</v>
          </cell>
          <cell r="D2595">
            <v>0</v>
          </cell>
          <cell r="E2595">
            <v>0</v>
          </cell>
          <cell r="F2595">
            <v>0</v>
          </cell>
          <cell r="G2595">
            <v>0</v>
          </cell>
        </row>
        <row r="2596">
          <cell r="B2596">
            <v>0</v>
          </cell>
          <cell r="C2596">
            <v>0</v>
          </cell>
          <cell r="D2596">
            <v>0</v>
          </cell>
          <cell r="E2596">
            <v>0</v>
          </cell>
          <cell r="F2596">
            <v>0</v>
          </cell>
          <cell r="G2596">
            <v>0</v>
          </cell>
        </row>
        <row r="2597">
          <cell r="B2597">
            <v>0</v>
          </cell>
          <cell r="C2597">
            <v>0</v>
          </cell>
          <cell r="D2597">
            <v>0</v>
          </cell>
          <cell r="E2597">
            <v>0</v>
          </cell>
          <cell r="F2597">
            <v>0</v>
          </cell>
          <cell r="G2597">
            <v>0</v>
          </cell>
        </row>
        <row r="2598">
          <cell r="B2598">
            <v>0</v>
          </cell>
          <cell r="C2598">
            <v>0</v>
          </cell>
          <cell r="D2598">
            <v>0</v>
          </cell>
          <cell r="E2598">
            <v>0</v>
          </cell>
          <cell r="F2598">
            <v>0</v>
          </cell>
          <cell r="G2598">
            <v>0</v>
          </cell>
        </row>
        <row r="2599">
          <cell r="B2599">
            <v>0</v>
          </cell>
          <cell r="C2599">
            <v>0</v>
          </cell>
          <cell r="D2599">
            <v>0</v>
          </cell>
          <cell r="E2599">
            <v>0</v>
          </cell>
          <cell r="F2599">
            <v>0</v>
          </cell>
          <cell r="G2599">
            <v>0</v>
          </cell>
        </row>
        <row r="2600">
          <cell r="B2600">
            <v>0</v>
          </cell>
          <cell r="C2600">
            <v>0</v>
          </cell>
          <cell r="D2600">
            <v>0</v>
          </cell>
          <cell r="E2600">
            <v>0</v>
          </cell>
          <cell r="F2600">
            <v>0</v>
          </cell>
          <cell r="G2600">
            <v>0</v>
          </cell>
        </row>
        <row r="2601">
          <cell r="B2601">
            <v>0</v>
          </cell>
          <cell r="C2601">
            <v>0</v>
          </cell>
          <cell r="D2601">
            <v>0</v>
          </cell>
          <cell r="E2601">
            <v>0</v>
          </cell>
          <cell r="F2601">
            <v>0</v>
          </cell>
          <cell r="G2601">
            <v>0</v>
          </cell>
        </row>
        <row r="2602">
          <cell r="B2602">
            <v>0</v>
          </cell>
          <cell r="C2602">
            <v>0</v>
          </cell>
          <cell r="D2602">
            <v>0</v>
          </cell>
          <cell r="E2602">
            <v>0</v>
          </cell>
          <cell r="F2602">
            <v>0</v>
          </cell>
          <cell r="G2602">
            <v>0</v>
          </cell>
        </row>
        <row r="2603">
          <cell r="B2603">
            <v>0</v>
          </cell>
          <cell r="C2603">
            <v>0</v>
          </cell>
          <cell r="D2603">
            <v>0</v>
          </cell>
          <cell r="E2603">
            <v>0</v>
          </cell>
          <cell r="F2603">
            <v>0</v>
          </cell>
          <cell r="G2603">
            <v>0</v>
          </cell>
        </row>
        <row r="2604">
          <cell r="B2604">
            <v>0</v>
          </cell>
          <cell r="C2604">
            <v>0</v>
          </cell>
          <cell r="D2604">
            <v>0</v>
          </cell>
          <cell r="E2604">
            <v>0</v>
          </cell>
          <cell r="F2604">
            <v>0</v>
          </cell>
          <cell r="G2604">
            <v>0</v>
          </cell>
        </row>
        <row r="2605">
          <cell r="B2605">
            <v>0</v>
          </cell>
          <cell r="C2605">
            <v>0</v>
          </cell>
          <cell r="D2605">
            <v>0</v>
          </cell>
          <cell r="E2605">
            <v>0</v>
          </cell>
          <cell r="F2605">
            <v>0</v>
          </cell>
          <cell r="G2605">
            <v>0</v>
          </cell>
        </row>
        <row r="2606">
          <cell r="B2606">
            <v>0</v>
          </cell>
          <cell r="C2606">
            <v>0</v>
          </cell>
          <cell r="D2606">
            <v>0</v>
          </cell>
          <cell r="E2606">
            <v>0</v>
          </cell>
          <cell r="F2606">
            <v>0</v>
          </cell>
          <cell r="G2606">
            <v>0</v>
          </cell>
        </row>
        <row r="2607">
          <cell r="B2607">
            <v>0</v>
          </cell>
          <cell r="C2607">
            <v>0</v>
          </cell>
          <cell r="D2607">
            <v>0</v>
          </cell>
          <cell r="E2607">
            <v>0</v>
          </cell>
          <cell r="F2607">
            <v>0</v>
          </cell>
          <cell r="G2607">
            <v>0</v>
          </cell>
        </row>
        <row r="2608">
          <cell r="B2608">
            <v>0</v>
          </cell>
          <cell r="C2608">
            <v>0</v>
          </cell>
          <cell r="D2608">
            <v>0</v>
          </cell>
          <cell r="E2608">
            <v>0</v>
          </cell>
          <cell r="F2608">
            <v>0</v>
          </cell>
          <cell r="G2608">
            <v>0</v>
          </cell>
        </row>
        <row r="2609">
          <cell r="B2609">
            <v>0</v>
          </cell>
          <cell r="C2609">
            <v>0</v>
          </cell>
          <cell r="D2609">
            <v>0</v>
          </cell>
          <cell r="E2609">
            <v>0</v>
          </cell>
          <cell r="F2609">
            <v>0</v>
          </cell>
          <cell r="G2609">
            <v>0</v>
          </cell>
        </row>
        <row r="2610">
          <cell r="B2610">
            <v>0</v>
          </cell>
          <cell r="C2610">
            <v>0</v>
          </cell>
          <cell r="D2610">
            <v>0</v>
          </cell>
          <cell r="E2610">
            <v>0</v>
          </cell>
          <cell r="F2610">
            <v>0</v>
          </cell>
          <cell r="G2610">
            <v>0</v>
          </cell>
        </row>
        <row r="2611">
          <cell r="B2611">
            <v>0</v>
          </cell>
          <cell r="C2611">
            <v>0</v>
          </cell>
          <cell r="D2611">
            <v>0</v>
          </cell>
          <cell r="E2611">
            <v>0</v>
          </cell>
          <cell r="F2611">
            <v>0</v>
          </cell>
          <cell r="G2611">
            <v>0</v>
          </cell>
        </row>
        <row r="2612">
          <cell r="B2612">
            <v>0</v>
          </cell>
          <cell r="C2612">
            <v>0</v>
          </cell>
          <cell r="D2612">
            <v>0</v>
          </cell>
          <cell r="E2612">
            <v>0</v>
          </cell>
          <cell r="F2612">
            <v>0</v>
          </cell>
          <cell r="G2612">
            <v>0</v>
          </cell>
        </row>
        <row r="2613">
          <cell r="B2613">
            <v>0</v>
          </cell>
          <cell r="C2613">
            <v>0</v>
          </cell>
          <cell r="D2613">
            <v>0</v>
          </cell>
          <cell r="E2613">
            <v>0</v>
          </cell>
          <cell r="F2613">
            <v>0</v>
          </cell>
          <cell r="G2613">
            <v>0</v>
          </cell>
        </row>
        <row r="2614">
          <cell r="B2614">
            <v>0</v>
          </cell>
          <cell r="C2614">
            <v>0</v>
          </cell>
          <cell r="D2614">
            <v>0</v>
          </cell>
          <cell r="E2614">
            <v>0</v>
          </cell>
          <cell r="F2614">
            <v>0</v>
          </cell>
          <cell r="G2614">
            <v>0</v>
          </cell>
        </row>
        <row r="2615">
          <cell r="B2615">
            <v>0</v>
          </cell>
          <cell r="C2615">
            <v>0</v>
          </cell>
          <cell r="D2615">
            <v>0</v>
          </cell>
          <cell r="E2615">
            <v>0</v>
          </cell>
          <cell r="F2615">
            <v>0</v>
          </cell>
          <cell r="G2615">
            <v>0</v>
          </cell>
        </row>
        <row r="2616">
          <cell r="B2616">
            <v>0</v>
          </cell>
          <cell r="C2616">
            <v>0</v>
          </cell>
          <cell r="D2616">
            <v>0</v>
          </cell>
          <cell r="E2616">
            <v>0</v>
          </cell>
          <cell r="F2616">
            <v>0</v>
          </cell>
          <cell r="G2616">
            <v>0</v>
          </cell>
        </row>
        <row r="2617">
          <cell r="B2617">
            <v>0</v>
          </cell>
          <cell r="C2617">
            <v>0</v>
          </cell>
          <cell r="D2617">
            <v>0</v>
          </cell>
          <cell r="E2617">
            <v>0</v>
          </cell>
          <cell r="F2617">
            <v>0</v>
          </cell>
          <cell r="G2617">
            <v>0</v>
          </cell>
        </row>
        <row r="2618">
          <cell r="B2618">
            <v>0</v>
          </cell>
          <cell r="C2618">
            <v>0</v>
          </cell>
          <cell r="D2618">
            <v>0</v>
          </cell>
          <cell r="E2618">
            <v>0</v>
          </cell>
          <cell r="F2618">
            <v>0</v>
          </cell>
          <cell r="G2618">
            <v>0</v>
          </cell>
        </row>
        <row r="2619">
          <cell r="B2619">
            <v>0</v>
          </cell>
          <cell r="C2619">
            <v>0</v>
          </cell>
          <cell r="D2619">
            <v>0</v>
          </cell>
          <cell r="E2619">
            <v>0</v>
          </cell>
          <cell r="F2619">
            <v>0</v>
          </cell>
          <cell r="G2619">
            <v>0</v>
          </cell>
        </row>
        <row r="2620">
          <cell r="B2620">
            <v>0</v>
          </cell>
          <cell r="C2620">
            <v>0</v>
          </cell>
          <cell r="D2620">
            <v>0</v>
          </cell>
          <cell r="E2620">
            <v>0</v>
          </cell>
          <cell r="F2620">
            <v>0</v>
          </cell>
          <cell r="G2620">
            <v>0</v>
          </cell>
        </row>
        <row r="2621">
          <cell r="B2621">
            <v>0</v>
          </cell>
          <cell r="C2621">
            <v>0</v>
          </cell>
          <cell r="D2621">
            <v>0</v>
          </cell>
          <cell r="E2621">
            <v>0</v>
          </cell>
          <cell r="F2621">
            <v>0</v>
          </cell>
          <cell r="G2621">
            <v>0</v>
          </cell>
        </row>
        <row r="2622">
          <cell r="B2622">
            <v>0</v>
          </cell>
          <cell r="C2622">
            <v>0</v>
          </cell>
          <cell r="D2622">
            <v>0</v>
          </cell>
          <cell r="E2622">
            <v>0</v>
          </cell>
          <cell r="F2622">
            <v>0</v>
          </cell>
          <cell r="G2622">
            <v>0</v>
          </cell>
        </row>
        <row r="2623">
          <cell r="B2623">
            <v>0</v>
          </cell>
          <cell r="C2623">
            <v>0</v>
          </cell>
          <cell r="D2623">
            <v>0</v>
          </cell>
          <cell r="E2623">
            <v>0</v>
          </cell>
          <cell r="F2623">
            <v>0</v>
          </cell>
          <cell r="G2623">
            <v>0</v>
          </cell>
        </row>
        <row r="2624">
          <cell r="B2624">
            <v>0</v>
          </cell>
          <cell r="C2624">
            <v>0</v>
          </cell>
          <cell r="D2624">
            <v>0</v>
          </cell>
          <cell r="E2624">
            <v>0</v>
          </cell>
          <cell r="F2624">
            <v>0</v>
          </cell>
          <cell r="G2624">
            <v>0</v>
          </cell>
        </row>
        <row r="2625">
          <cell r="B2625">
            <v>0</v>
          </cell>
          <cell r="C2625">
            <v>0</v>
          </cell>
          <cell r="D2625">
            <v>0</v>
          </cell>
          <cell r="E2625">
            <v>0</v>
          </cell>
          <cell r="F2625">
            <v>0</v>
          </cell>
          <cell r="G2625">
            <v>0</v>
          </cell>
        </row>
        <row r="2626">
          <cell r="B2626">
            <v>0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</row>
        <row r="2627">
          <cell r="B2627">
            <v>0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</row>
        <row r="2628">
          <cell r="B2628">
            <v>0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</row>
        <row r="2629">
          <cell r="B2629">
            <v>0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</row>
        <row r="2647">
          <cell r="B2647">
            <v>0</v>
          </cell>
          <cell r="C2647">
            <v>0</v>
          </cell>
          <cell r="D2647">
            <v>0</v>
          </cell>
          <cell r="E2647">
            <v>0</v>
          </cell>
          <cell r="F2647">
            <v>0</v>
          </cell>
          <cell r="G2647">
            <v>0</v>
          </cell>
        </row>
        <row r="2648">
          <cell r="B2648">
            <v>0</v>
          </cell>
          <cell r="C2648">
            <v>0</v>
          </cell>
          <cell r="D2648">
            <v>0</v>
          </cell>
          <cell r="E2648">
            <v>0</v>
          </cell>
          <cell r="F2648">
            <v>0</v>
          </cell>
          <cell r="G2648">
            <v>0</v>
          </cell>
        </row>
        <row r="2649">
          <cell r="B2649">
            <v>0</v>
          </cell>
          <cell r="C2649">
            <v>0</v>
          </cell>
          <cell r="D2649">
            <v>0</v>
          </cell>
          <cell r="E2649">
            <v>0</v>
          </cell>
          <cell r="F2649">
            <v>0</v>
          </cell>
          <cell r="G2649">
            <v>0</v>
          </cell>
        </row>
        <row r="2650">
          <cell r="B2650">
            <v>0</v>
          </cell>
          <cell r="C2650">
            <v>0</v>
          </cell>
          <cell r="D2650">
            <v>0</v>
          </cell>
          <cell r="E2650">
            <v>0</v>
          </cell>
          <cell r="F2650">
            <v>0</v>
          </cell>
          <cell r="G2650">
            <v>0</v>
          </cell>
        </row>
        <row r="2651">
          <cell r="B2651">
            <v>0</v>
          </cell>
          <cell r="C2651">
            <v>0</v>
          </cell>
          <cell r="D2651">
            <v>0</v>
          </cell>
          <cell r="E2651">
            <v>0</v>
          </cell>
          <cell r="F2651">
            <v>0</v>
          </cell>
          <cell r="G2651">
            <v>0</v>
          </cell>
        </row>
        <row r="2652">
          <cell r="B2652">
            <v>0</v>
          </cell>
          <cell r="C2652">
            <v>0</v>
          </cell>
          <cell r="D2652">
            <v>0</v>
          </cell>
          <cell r="E2652">
            <v>0</v>
          </cell>
          <cell r="F2652">
            <v>0</v>
          </cell>
          <cell r="G2652">
            <v>0</v>
          </cell>
        </row>
        <row r="2653">
          <cell r="B2653">
            <v>0</v>
          </cell>
          <cell r="C2653">
            <v>0</v>
          </cell>
          <cell r="D2653">
            <v>0</v>
          </cell>
          <cell r="E2653">
            <v>0</v>
          </cell>
          <cell r="F2653">
            <v>0</v>
          </cell>
          <cell r="G2653">
            <v>0</v>
          </cell>
        </row>
        <row r="2654">
          <cell r="B2654">
            <v>0</v>
          </cell>
          <cell r="C2654">
            <v>0</v>
          </cell>
          <cell r="D2654">
            <v>0</v>
          </cell>
          <cell r="E2654">
            <v>0</v>
          </cell>
          <cell r="F2654">
            <v>0</v>
          </cell>
          <cell r="G2654">
            <v>0</v>
          </cell>
        </row>
        <row r="2655">
          <cell r="B2655">
            <v>0</v>
          </cell>
          <cell r="C2655">
            <v>0</v>
          </cell>
          <cell r="D2655">
            <v>0</v>
          </cell>
          <cell r="E2655">
            <v>0</v>
          </cell>
          <cell r="F2655">
            <v>0</v>
          </cell>
          <cell r="G2655">
            <v>0</v>
          </cell>
        </row>
        <row r="2656">
          <cell r="B2656">
            <v>0</v>
          </cell>
          <cell r="C2656">
            <v>0</v>
          </cell>
          <cell r="D2656">
            <v>0</v>
          </cell>
          <cell r="E2656">
            <v>0</v>
          </cell>
          <cell r="F2656">
            <v>0</v>
          </cell>
          <cell r="G2656">
            <v>0</v>
          </cell>
        </row>
        <row r="2657">
          <cell r="B2657">
            <v>0</v>
          </cell>
          <cell r="C2657">
            <v>0</v>
          </cell>
          <cell r="D2657">
            <v>0</v>
          </cell>
          <cell r="E2657">
            <v>0</v>
          </cell>
          <cell r="F2657">
            <v>0</v>
          </cell>
          <cell r="G2657">
            <v>0</v>
          </cell>
        </row>
        <row r="2658">
          <cell r="B2658">
            <v>0</v>
          </cell>
          <cell r="C2658">
            <v>0</v>
          </cell>
          <cell r="D2658">
            <v>0</v>
          </cell>
          <cell r="E2658">
            <v>0</v>
          </cell>
          <cell r="F2658">
            <v>0</v>
          </cell>
          <cell r="G2658">
            <v>0</v>
          </cell>
        </row>
        <row r="2659">
          <cell r="B2659">
            <v>0</v>
          </cell>
          <cell r="C2659">
            <v>0</v>
          </cell>
          <cell r="D2659">
            <v>0</v>
          </cell>
          <cell r="E2659">
            <v>0</v>
          </cell>
          <cell r="F2659">
            <v>0</v>
          </cell>
          <cell r="G2659">
            <v>0</v>
          </cell>
        </row>
        <row r="2660">
          <cell r="B2660">
            <v>0</v>
          </cell>
          <cell r="C2660">
            <v>0</v>
          </cell>
          <cell r="D2660">
            <v>0</v>
          </cell>
          <cell r="E2660">
            <v>0</v>
          </cell>
          <cell r="F2660">
            <v>0</v>
          </cell>
          <cell r="G2660">
            <v>0</v>
          </cell>
        </row>
        <row r="2661">
          <cell r="B2661">
            <v>0</v>
          </cell>
          <cell r="C2661">
            <v>0</v>
          </cell>
          <cell r="D2661">
            <v>0</v>
          </cell>
          <cell r="E2661">
            <v>0</v>
          </cell>
          <cell r="F2661">
            <v>0</v>
          </cell>
          <cell r="G2661">
            <v>0</v>
          </cell>
        </row>
        <row r="2662">
          <cell r="B2662">
            <v>0</v>
          </cell>
          <cell r="C2662">
            <v>0</v>
          </cell>
          <cell r="D2662">
            <v>0</v>
          </cell>
          <cell r="E2662">
            <v>0</v>
          </cell>
          <cell r="F2662">
            <v>0</v>
          </cell>
          <cell r="G2662">
            <v>0</v>
          </cell>
        </row>
        <row r="2663">
          <cell r="B2663">
            <v>0</v>
          </cell>
          <cell r="C2663">
            <v>0</v>
          </cell>
          <cell r="D2663">
            <v>0</v>
          </cell>
          <cell r="E2663">
            <v>0</v>
          </cell>
          <cell r="F2663">
            <v>0</v>
          </cell>
          <cell r="G2663">
            <v>0</v>
          </cell>
        </row>
        <row r="2664">
          <cell r="B2664">
            <v>0</v>
          </cell>
          <cell r="C2664">
            <v>0</v>
          </cell>
          <cell r="D2664">
            <v>0</v>
          </cell>
          <cell r="E2664">
            <v>0</v>
          </cell>
          <cell r="F2664">
            <v>0</v>
          </cell>
          <cell r="G2664">
            <v>0</v>
          </cell>
        </row>
        <row r="2665">
          <cell r="B2665">
            <v>0</v>
          </cell>
          <cell r="C2665">
            <v>0</v>
          </cell>
          <cell r="D2665">
            <v>0</v>
          </cell>
          <cell r="E2665">
            <v>0</v>
          </cell>
          <cell r="F2665">
            <v>0</v>
          </cell>
          <cell r="G2665">
            <v>0</v>
          </cell>
        </row>
        <row r="2666">
          <cell r="B2666">
            <v>0</v>
          </cell>
          <cell r="C2666">
            <v>0</v>
          </cell>
          <cell r="D2666">
            <v>0</v>
          </cell>
          <cell r="E2666">
            <v>0</v>
          </cell>
          <cell r="F2666">
            <v>0</v>
          </cell>
          <cell r="G2666">
            <v>0</v>
          </cell>
        </row>
        <row r="2667">
          <cell r="B2667">
            <v>0</v>
          </cell>
          <cell r="C2667">
            <v>0</v>
          </cell>
          <cell r="D2667">
            <v>0</v>
          </cell>
          <cell r="E2667">
            <v>0</v>
          </cell>
          <cell r="F2667">
            <v>0</v>
          </cell>
          <cell r="G2667">
            <v>0</v>
          </cell>
        </row>
        <row r="2668">
          <cell r="B2668">
            <v>0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</row>
        <row r="2669">
          <cell r="B2669">
            <v>0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</row>
        <row r="2670">
          <cell r="B2670">
            <v>0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</row>
        <row r="2671">
          <cell r="B2671">
            <v>0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</row>
        <row r="2672">
          <cell r="B2672">
            <v>0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</row>
        <row r="2673">
          <cell r="B2673">
            <v>0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</row>
        <row r="2674">
          <cell r="B2674">
            <v>0</v>
          </cell>
          <cell r="C2674">
            <v>0</v>
          </cell>
          <cell r="D2674">
            <v>0</v>
          </cell>
          <cell r="E2674">
            <v>0</v>
          </cell>
          <cell r="F2674">
            <v>0</v>
          </cell>
          <cell r="G2674">
            <v>0</v>
          </cell>
        </row>
        <row r="2675">
          <cell r="B2675">
            <v>0</v>
          </cell>
          <cell r="C2675">
            <v>0</v>
          </cell>
          <cell r="D2675">
            <v>0</v>
          </cell>
          <cell r="E2675">
            <v>0</v>
          </cell>
          <cell r="F2675">
            <v>0</v>
          </cell>
          <cell r="G2675">
            <v>0</v>
          </cell>
        </row>
        <row r="2676">
          <cell r="B2676">
            <v>0</v>
          </cell>
          <cell r="C2676">
            <v>0</v>
          </cell>
          <cell r="D2676">
            <v>0</v>
          </cell>
          <cell r="E2676">
            <v>0</v>
          </cell>
          <cell r="F2676">
            <v>0</v>
          </cell>
          <cell r="G2676">
            <v>0</v>
          </cell>
        </row>
        <row r="2677">
          <cell r="B2677">
            <v>0</v>
          </cell>
          <cell r="C2677">
            <v>0</v>
          </cell>
          <cell r="D2677">
            <v>0</v>
          </cell>
          <cell r="E2677">
            <v>0</v>
          </cell>
          <cell r="F2677">
            <v>0</v>
          </cell>
          <cell r="G2677">
            <v>0</v>
          </cell>
        </row>
        <row r="2678">
          <cell r="B2678">
            <v>0</v>
          </cell>
          <cell r="C2678">
            <v>0</v>
          </cell>
          <cell r="D2678">
            <v>0</v>
          </cell>
          <cell r="E2678">
            <v>0</v>
          </cell>
          <cell r="F2678">
            <v>0</v>
          </cell>
          <cell r="G2678">
            <v>0</v>
          </cell>
        </row>
        <row r="2679">
          <cell r="B2679">
            <v>0</v>
          </cell>
          <cell r="C2679">
            <v>0</v>
          </cell>
          <cell r="D2679">
            <v>0</v>
          </cell>
          <cell r="E2679">
            <v>0</v>
          </cell>
          <cell r="F2679">
            <v>0</v>
          </cell>
          <cell r="G2679">
            <v>0</v>
          </cell>
        </row>
        <row r="2680">
          <cell r="B2680">
            <v>0</v>
          </cell>
          <cell r="C2680">
            <v>0</v>
          </cell>
          <cell r="D2680">
            <v>0</v>
          </cell>
          <cell r="E2680">
            <v>0</v>
          </cell>
          <cell r="F2680">
            <v>0</v>
          </cell>
          <cell r="G2680">
            <v>0</v>
          </cell>
        </row>
        <row r="2681">
          <cell r="B2681">
            <v>0</v>
          </cell>
          <cell r="C2681">
            <v>0</v>
          </cell>
          <cell r="D2681">
            <v>0</v>
          </cell>
          <cell r="E2681">
            <v>0</v>
          </cell>
          <cell r="F2681">
            <v>0</v>
          </cell>
          <cell r="G2681">
            <v>0</v>
          </cell>
        </row>
        <row r="2702">
          <cell r="B2702">
            <v>0</v>
          </cell>
          <cell r="C2702">
            <v>0</v>
          </cell>
          <cell r="D2702">
            <v>0</v>
          </cell>
          <cell r="E2702">
            <v>0</v>
          </cell>
          <cell r="F2702">
            <v>0</v>
          </cell>
          <cell r="G2702">
            <v>0</v>
          </cell>
        </row>
        <row r="2703">
          <cell r="B2703">
            <v>0</v>
          </cell>
          <cell r="C2703">
            <v>0</v>
          </cell>
          <cell r="D2703">
            <v>0</v>
          </cell>
          <cell r="E2703">
            <v>0</v>
          </cell>
          <cell r="F2703">
            <v>0</v>
          </cell>
          <cell r="G2703">
            <v>0</v>
          </cell>
        </row>
        <row r="2704">
          <cell r="B2704">
            <v>0</v>
          </cell>
          <cell r="C2704">
            <v>0</v>
          </cell>
          <cell r="D2704">
            <v>0</v>
          </cell>
          <cell r="E2704">
            <v>0</v>
          </cell>
          <cell r="F2704">
            <v>0</v>
          </cell>
          <cell r="G2704">
            <v>0</v>
          </cell>
        </row>
        <row r="2705">
          <cell r="B2705">
            <v>0</v>
          </cell>
          <cell r="C2705">
            <v>0</v>
          </cell>
          <cell r="D2705">
            <v>0</v>
          </cell>
          <cell r="E2705">
            <v>0</v>
          </cell>
          <cell r="F2705">
            <v>0</v>
          </cell>
          <cell r="G2705">
            <v>0</v>
          </cell>
        </row>
        <row r="2706">
          <cell r="B2706">
            <v>0</v>
          </cell>
          <cell r="C2706">
            <v>0</v>
          </cell>
          <cell r="D2706">
            <v>0</v>
          </cell>
          <cell r="E2706">
            <v>0</v>
          </cell>
          <cell r="F2706">
            <v>0</v>
          </cell>
          <cell r="G2706">
            <v>0</v>
          </cell>
        </row>
        <row r="2707">
          <cell r="B2707">
            <v>0</v>
          </cell>
          <cell r="C2707">
            <v>0</v>
          </cell>
          <cell r="D2707">
            <v>0</v>
          </cell>
          <cell r="E2707">
            <v>0</v>
          </cell>
          <cell r="F2707">
            <v>0</v>
          </cell>
          <cell r="G2707">
            <v>0</v>
          </cell>
        </row>
        <row r="2708">
          <cell r="B2708">
            <v>0</v>
          </cell>
          <cell r="C2708">
            <v>0</v>
          </cell>
          <cell r="D2708">
            <v>0</v>
          </cell>
          <cell r="E2708">
            <v>0</v>
          </cell>
          <cell r="F2708">
            <v>0</v>
          </cell>
          <cell r="G2708">
            <v>0</v>
          </cell>
        </row>
        <row r="2709">
          <cell r="B2709">
            <v>0</v>
          </cell>
          <cell r="C2709">
            <v>0</v>
          </cell>
          <cell r="D2709">
            <v>0</v>
          </cell>
          <cell r="E2709">
            <v>0</v>
          </cell>
          <cell r="F2709">
            <v>0</v>
          </cell>
          <cell r="G2709">
            <v>0</v>
          </cell>
        </row>
        <row r="2710">
          <cell r="B2710">
            <v>0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</row>
        <row r="2711">
          <cell r="B2711">
            <v>0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</row>
        <row r="2712">
          <cell r="B2712">
            <v>0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</row>
        <row r="2713">
          <cell r="B2713">
            <v>0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</row>
        <row r="2714">
          <cell r="B2714">
            <v>0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</row>
        <row r="2715">
          <cell r="B2715">
            <v>0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</row>
        <row r="2716">
          <cell r="B2716">
            <v>0</v>
          </cell>
          <cell r="C2716">
            <v>0</v>
          </cell>
          <cell r="D2716">
            <v>0</v>
          </cell>
          <cell r="E2716">
            <v>0</v>
          </cell>
          <cell r="F2716">
            <v>0</v>
          </cell>
          <cell r="G2716">
            <v>0</v>
          </cell>
        </row>
        <row r="2717">
          <cell r="B2717">
            <v>0</v>
          </cell>
          <cell r="C2717">
            <v>0</v>
          </cell>
          <cell r="D2717">
            <v>0</v>
          </cell>
          <cell r="E2717">
            <v>0</v>
          </cell>
          <cell r="F2717">
            <v>0</v>
          </cell>
          <cell r="G2717">
            <v>0</v>
          </cell>
        </row>
        <row r="2718">
          <cell r="B2718">
            <v>0</v>
          </cell>
          <cell r="C2718">
            <v>0</v>
          </cell>
          <cell r="D2718">
            <v>0</v>
          </cell>
          <cell r="E2718">
            <v>0</v>
          </cell>
          <cell r="F2718">
            <v>0</v>
          </cell>
          <cell r="G2718">
            <v>0</v>
          </cell>
        </row>
        <row r="2719">
          <cell r="B2719">
            <v>0</v>
          </cell>
          <cell r="C2719">
            <v>0</v>
          </cell>
          <cell r="D2719">
            <v>0</v>
          </cell>
          <cell r="E2719">
            <v>0</v>
          </cell>
          <cell r="F2719">
            <v>0</v>
          </cell>
          <cell r="G2719">
            <v>0</v>
          </cell>
        </row>
        <row r="2720">
          <cell r="B2720">
            <v>0</v>
          </cell>
          <cell r="C2720">
            <v>0</v>
          </cell>
          <cell r="D2720">
            <v>0</v>
          </cell>
          <cell r="E2720">
            <v>0</v>
          </cell>
          <cell r="F2720">
            <v>0</v>
          </cell>
          <cell r="G2720">
            <v>0</v>
          </cell>
        </row>
        <row r="2721">
          <cell r="B2721">
            <v>0</v>
          </cell>
          <cell r="C2721">
            <v>0</v>
          </cell>
          <cell r="D2721">
            <v>0</v>
          </cell>
          <cell r="E2721">
            <v>0</v>
          </cell>
          <cell r="F2721">
            <v>0</v>
          </cell>
          <cell r="G2721">
            <v>0</v>
          </cell>
        </row>
        <row r="2722">
          <cell r="B2722">
            <v>0</v>
          </cell>
          <cell r="C2722">
            <v>0</v>
          </cell>
          <cell r="D2722">
            <v>0</v>
          </cell>
          <cell r="E2722">
            <v>0</v>
          </cell>
          <cell r="F2722">
            <v>0</v>
          </cell>
          <cell r="G2722">
            <v>0</v>
          </cell>
        </row>
        <row r="2723">
          <cell r="B2723">
            <v>0</v>
          </cell>
          <cell r="C2723">
            <v>0</v>
          </cell>
          <cell r="D2723">
            <v>0</v>
          </cell>
          <cell r="E2723">
            <v>0</v>
          </cell>
          <cell r="F2723">
            <v>0</v>
          </cell>
          <cell r="G2723">
            <v>0</v>
          </cell>
        </row>
        <row r="2724">
          <cell r="B2724">
            <v>0</v>
          </cell>
          <cell r="C2724">
            <v>0</v>
          </cell>
          <cell r="D2724">
            <v>0</v>
          </cell>
          <cell r="E2724">
            <v>0</v>
          </cell>
          <cell r="F2724">
            <v>0</v>
          </cell>
          <cell r="G2724">
            <v>0</v>
          </cell>
        </row>
        <row r="2725">
          <cell r="B2725">
            <v>0</v>
          </cell>
          <cell r="C2725">
            <v>0</v>
          </cell>
          <cell r="D2725">
            <v>0</v>
          </cell>
          <cell r="E2725">
            <v>0</v>
          </cell>
          <cell r="F2725">
            <v>0</v>
          </cell>
          <cell r="G2725">
            <v>0</v>
          </cell>
        </row>
        <row r="2726">
          <cell r="B2726">
            <v>0</v>
          </cell>
          <cell r="C2726">
            <v>0</v>
          </cell>
          <cell r="D2726">
            <v>0</v>
          </cell>
          <cell r="E2726">
            <v>0</v>
          </cell>
          <cell r="F2726">
            <v>0</v>
          </cell>
          <cell r="G2726">
            <v>0</v>
          </cell>
        </row>
        <row r="2727">
          <cell r="B2727">
            <v>0</v>
          </cell>
          <cell r="C2727">
            <v>0</v>
          </cell>
          <cell r="D2727">
            <v>0</v>
          </cell>
          <cell r="E2727">
            <v>0</v>
          </cell>
          <cell r="F2727">
            <v>0</v>
          </cell>
          <cell r="G2727">
            <v>0</v>
          </cell>
        </row>
        <row r="2728">
          <cell r="B2728">
            <v>0</v>
          </cell>
          <cell r="C2728">
            <v>0</v>
          </cell>
          <cell r="D2728">
            <v>0</v>
          </cell>
          <cell r="E2728">
            <v>0</v>
          </cell>
          <cell r="F2728">
            <v>0</v>
          </cell>
          <cell r="G2728">
            <v>0</v>
          </cell>
        </row>
        <row r="2729">
          <cell r="B2729">
            <v>0</v>
          </cell>
          <cell r="C2729">
            <v>0</v>
          </cell>
          <cell r="D2729">
            <v>0</v>
          </cell>
          <cell r="E2729">
            <v>0</v>
          </cell>
          <cell r="F2729">
            <v>0</v>
          </cell>
          <cell r="G2729">
            <v>0</v>
          </cell>
        </row>
        <row r="2730">
          <cell r="B2730">
            <v>0</v>
          </cell>
          <cell r="C2730">
            <v>0</v>
          </cell>
          <cell r="D2730">
            <v>0</v>
          </cell>
          <cell r="E2730">
            <v>0</v>
          </cell>
          <cell r="F2730">
            <v>0</v>
          </cell>
          <cell r="G2730">
            <v>0</v>
          </cell>
        </row>
        <row r="2731">
          <cell r="B2731">
            <v>0</v>
          </cell>
          <cell r="C2731">
            <v>0</v>
          </cell>
          <cell r="D2731">
            <v>0</v>
          </cell>
          <cell r="E2731">
            <v>0</v>
          </cell>
          <cell r="F2731">
            <v>0</v>
          </cell>
          <cell r="G2731">
            <v>0</v>
          </cell>
        </row>
        <row r="2732">
          <cell r="B2732">
            <v>0</v>
          </cell>
          <cell r="C2732">
            <v>0</v>
          </cell>
          <cell r="D2732">
            <v>0</v>
          </cell>
          <cell r="E2732">
            <v>0</v>
          </cell>
          <cell r="F2732">
            <v>0</v>
          </cell>
          <cell r="G2732">
            <v>0</v>
          </cell>
        </row>
        <row r="2733">
          <cell r="B2733">
            <v>0</v>
          </cell>
          <cell r="C2733">
            <v>0</v>
          </cell>
          <cell r="D2733">
            <v>0</v>
          </cell>
          <cell r="E2733">
            <v>0</v>
          </cell>
          <cell r="F2733">
            <v>0</v>
          </cell>
          <cell r="G2733">
            <v>0</v>
          </cell>
        </row>
        <row r="2734">
          <cell r="B2734">
            <v>0</v>
          </cell>
          <cell r="C2734">
            <v>0</v>
          </cell>
          <cell r="D2734">
            <v>0</v>
          </cell>
          <cell r="E2734">
            <v>0</v>
          </cell>
          <cell r="F2734">
            <v>0</v>
          </cell>
          <cell r="G2734">
            <v>0</v>
          </cell>
        </row>
        <row r="2735">
          <cell r="B2735">
            <v>0</v>
          </cell>
          <cell r="C2735">
            <v>0</v>
          </cell>
          <cell r="D2735">
            <v>0</v>
          </cell>
          <cell r="E2735">
            <v>0</v>
          </cell>
          <cell r="F2735">
            <v>0</v>
          </cell>
          <cell r="G2735">
            <v>0</v>
          </cell>
        </row>
        <row r="2736">
          <cell r="B2736">
            <v>0</v>
          </cell>
          <cell r="C2736">
            <v>0</v>
          </cell>
          <cell r="D2736">
            <v>0</v>
          </cell>
          <cell r="E2736">
            <v>0</v>
          </cell>
          <cell r="F2736">
            <v>0</v>
          </cell>
          <cell r="G2736">
            <v>0</v>
          </cell>
        </row>
        <row r="2737">
          <cell r="B2737">
            <v>0</v>
          </cell>
          <cell r="C2737">
            <v>0</v>
          </cell>
          <cell r="D2737">
            <v>0</v>
          </cell>
          <cell r="E2737">
            <v>0</v>
          </cell>
          <cell r="F2737">
            <v>0</v>
          </cell>
          <cell r="G2737">
            <v>0</v>
          </cell>
        </row>
        <row r="2738">
          <cell r="B2738">
            <v>0</v>
          </cell>
          <cell r="C2738">
            <v>0</v>
          </cell>
          <cell r="D2738">
            <v>0</v>
          </cell>
          <cell r="E2738">
            <v>0</v>
          </cell>
          <cell r="F2738">
            <v>0</v>
          </cell>
          <cell r="G2738">
            <v>0</v>
          </cell>
        </row>
        <row r="2739">
          <cell r="B2739">
            <v>0</v>
          </cell>
          <cell r="C2739">
            <v>0</v>
          </cell>
          <cell r="D2739">
            <v>0</v>
          </cell>
          <cell r="E2739">
            <v>0</v>
          </cell>
          <cell r="F2739">
            <v>0</v>
          </cell>
          <cell r="G2739">
            <v>0</v>
          </cell>
        </row>
        <row r="2757">
          <cell r="B2757">
            <v>0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</row>
        <row r="2758">
          <cell r="B2758">
            <v>0</v>
          </cell>
          <cell r="C2758">
            <v>0</v>
          </cell>
          <cell r="D2758">
            <v>0</v>
          </cell>
          <cell r="E2758">
            <v>0</v>
          </cell>
          <cell r="F2758">
            <v>0</v>
          </cell>
          <cell r="G2758">
            <v>0</v>
          </cell>
        </row>
        <row r="2759">
          <cell r="B2759">
            <v>0</v>
          </cell>
          <cell r="C2759">
            <v>0</v>
          </cell>
          <cell r="D2759">
            <v>0</v>
          </cell>
          <cell r="E2759">
            <v>0</v>
          </cell>
          <cell r="F2759">
            <v>0</v>
          </cell>
          <cell r="G2759">
            <v>0</v>
          </cell>
        </row>
        <row r="2760">
          <cell r="B2760">
            <v>0</v>
          </cell>
          <cell r="C2760">
            <v>0</v>
          </cell>
          <cell r="D2760">
            <v>0</v>
          </cell>
          <cell r="E2760">
            <v>0</v>
          </cell>
          <cell r="F2760">
            <v>0</v>
          </cell>
          <cell r="G2760">
            <v>0</v>
          </cell>
        </row>
        <row r="2761">
          <cell r="B2761">
            <v>0</v>
          </cell>
          <cell r="C2761">
            <v>0</v>
          </cell>
          <cell r="D2761">
            <v>0</v>
          </cell>
          <cell r="E2761">
            <v>0</v>
          </cell>
          <cell r="F2761">
            <v>0</v>
          </cell>
          <cell r="G2761">
            <v>0</v>
          </cell>
        </row>
        <row r="2762">
          <cell r="B2762">
            <v>0</v>
          </cell>
          <cell r="C2762">
            <v>0</v>
          </cell>
          <cell r="D2762">
            <v>0</v>
          </cell>
          <cell r="E2762">
            <v>0</v>
          </cell>
          <cell r="F2762">
            <v>0</v>
          </cell>
          <cell r="G2762">
            <v>0</v>
          </cell>
        </row>
        <row r="2763">
          <cell r="B2763">
            <v>0</v>
          </cell>
          <cell r="C2763">
            <v>0</v>
          </cell>
          <cell r="D2763">
            <v>0</v>
          </cell>
          <cell r="E2763">
            <v>0</v>
          </cell>
          <cell r="F2763">
            <v>0</v>
          </cell>
          <cell r="G2763">
            <v>0</v>
          </cell>
        </row>
        <row r="2764">
          <cell r="B2764">
            <v>0</v>
          </cell>
          <cell r="C2764">
            <v>0</v>
          </cell>
          <cell r="D2764">
            <v>0</v>
          </cell>
          <cell r="E2764">
            <v>0</v>
          </cell>
          <cell r="F2764">
            <v>0</v>
          </cell>
          <cell r="G2764">
            <v>0</v>
          </cell>
        </row>
        <row r="2765">
          <cell r="B2765">
            <v>0</v>
          </cell>
          <cell r="C2765">
            <v>0</v>
          </cell>
          <cell r="D2765">
            <v>0</v>
          </cell>
          <cell r="E2765">
            <v>0</v>
          </cell>
          <cell r="F2765">
            <v>0</v>
          </cell>
          <cell r="G2765">
            <v>0</v>
          </cell>
        </row>
        <row r="2766">
          <cell r="B2766">
            <v>0</v>
          </cell>
          <cell r="C2766">
            <v>0</v>
          </cell>
          <cell r="D2766">
            <v>0</v>
          </cell>
          <cell r="E2766">
            <v>0</v>
          </cell>
          <cell r="F2766">
            <v>0</v>
          </cell>
          <cell r="G2766">
            <v>0</v>
          </cell>
        </row>
        <row r="2767">
          <cell r="B2767">
            <v>0</v>
          </cell>
          <cell r="C2767">
            <v>0</v>
          </cell>
          <cell r="D2767">
            <v>0</v>
          </cell>
          <cell r="E2767">
            <v>0</v>
          </cell>
          <cell r="F2767">
            <v>0</v>
          </cell>
          <cell r="G2767">
            <v>0</v>
          </cell>
        </row>
        <row r="2768">
          <cell r="B2768">
            <v>0</v>
          </cell>
          <cell r="C2768">
            <v>0</v>
          </cell>
          <cell r="D2768">
            <v>0</v>
          </cell>
          <cell r="E2768">
            <v>0</v>
          </cell>
          <cell r="F2768">
            <v>0</v>
          </cell>
          <cell r="G2768">
            <v>0</v>
          </cell>
        </row>
        <row r="2769">
          <cell r="B2769">
            <v>0</v>
          </cell>
          <cell r="C2769">
            <v>0</v>
          </cell>
          <cell r="D2769">
            <v>0</v>
          </cell>
          <cell r="E2769">
            <v>0</v>
          </cell>
          <cell r="F2769">
            <v>0</v>
          </cell>
          <cell r="G2769">
            <v>0</v>
          </cell>
        </row>
        <row r="2770">
          <cell r="B2770">
            <v>0</v>
          </cell>
          <cell r="C2770">
            <v>0</v>
          </cell>
          <cell r="D2770">
            <v>0</v>
          </cell>
          <cell r="E2770">
            <v>0</v>
          </cell>
          <cell r="F2770">
            <v>0</v>
          </cell>
          <cell r="G2770">
            <v>0</v>
          </cell>
        </row>
        <row r="2771">
          <cell r="B2771">
            <v>0</v>
          </cell>
          <cell r="C2771">
            <v>0</v>
          </cell>
          <cell r="D2771">
            <v>0</v>
          </cell>
          <cell r="E2771">
            <v>0</v>
          </cell>
          <cell r="F2771">
            <v>0</v>
          </cell>
          <cell r="G2771">
            <v>0</v>
          </cell>
        </row>
        <row r="2772">
          <cell r="B2772">
            <v>0</v>
          </cell>
          <cell r="C2772">
            <v>0</v>
          </cell>
          <cell r="D2772">
            <v>0</v>
          </cell>
          <cell r="E2772">
            <v>0</v>
          </cell>
          <cell r="F2772">
            <v>0</v>
          </cell>
          <cell r="G2772">
            <v>0</v>
          </cell>
        </row>
        <row r="2773">
          <cell r="B2773">
            <v>0</v>
          </cell>
          <cell r="C2773">
            <v>0</v>
          </cell>
          <cell r="D2773">
            <v>0</v>
          </cell>
          <cell r="E2773">
            <v>0</v>
          </cell>
          <cell r="F2773">
            <v>0</v>
          </cell>
          <cell r="G2773">
            <v>0</v>
          </cell>
        </row>
        <row r="2774">
          <cell r="B2774">
            <v>0</v>
          </cell>
          <cell r="C2774">
            <v>0</v>
          </cell>
          <cell r="D2774">
            <v>0</v>
          </cell>
          <cell r="E2774">
            <v>0</v>
          </cell>
          <cell r="F2774">
            <v>0</v>
          </cell>
          <cell r="G2774">
            <v>0</v>
          </cell>
        </row>
        <row r="2775">
          <cell r="B2775">
            <v>0</v>
          </cell>
          <cell r="C2775">
            <v>0</v>
          </cell>
          <cell r="D2775">
            <v>0</v>
          </cell>
          <cell r="E2775">
            <v>0</v>
          </cell>
          <cell r="F2775">
            <v>0</v>
          </cell>
          <cell r="G2775">
            <v>0</v>
          </cell>
        </row>
        <row r="2776">
          <cell r="B2776">
            <v>0</v>
          </cell>
          <cell r="C2776">
            <v>0</v>
          </cell>
          <cell r="D2776">
            <v>0</v>
          </cell>
          <cell r="E2776">
            <v>0</v>
          </cell>
          <cell r="F2776">
            <v>0</v>
          </cell>
          <cell r="G2776">
            <v>0</v>
          </cell>
        </row>
        <row r="2777">
          <cell r="B2777">
            <v>0</v>
          </cell>
          <cell r="C2777">
            <v>0</v>
          </cell>
          <cell r="D2777">
            <v>0</v>
          </cell>
          <cell r="E2777">
            <v>0</v>
          </cell>
          <cell r="F2777">
            <v>0</v>
          </cell>
          <cell r="G2777">
            <v>0</v>
          </cell>
        </row>
        <row r="2778">
          <cell r="B2778">
            <v>0</v>
          </cell>
          <cell r="C2778">
            <v>0</v>
          </cell>
          <cell r="D2778">
            <v>0</v>
          </cell>
          <cell r="E2778">
            <v>0</v>
          </cell>
          <cell r="F2778">
            <v>0</v>
          </cell>
          <cell r="G2778">
            <v>0</v>
          </cell>
        </row>
        <row r="2779">
          <cell r="B2779">
            <v>0</v>
          </cell>
          <cell r="C2779">
            <v>0</v>
          </cell>
          <cell r="D2779">
            <v>0</v>
          </cell>
          <cell r="E2779">
            <v>0</v>
          </cell>
          <cell r="F2779">
            <v>0</v>
          </cell>
          <cell r="G2779">
            <v>0</v>
          </cell>
        </row>
        <row r="2780">
          <cell r="B2780">
            <v>0</v>
          </cell>
          <cell r="C2780">
            <v>0</v>
          </cell>
          <cell r="D2780">
            <v>0</v>
          </cell>
          <cell r="E2780">
            <v>0</v>
          </cell>
          <cell r="F2780">
            <v>0</v>
          </cell>
          <cell r="G2780">
            <v>0</v>
          </cell>
        </row>
        <row r="2781">
          <cell r="B2781">
            <v>0</v>
          </cell>
          <cell r="C2781">
            <v>0</v>
          </cell>
          <cell r="D2781">
            <v>0</v>
          </cell>
          <cell r="E2781">
            <v>0</v>
          </cell>
          <cell r="F2781">
            <v>0</v>
          </cell>
          <cell r="G2781">
            <v>0</v>
          </cell>
        </row>
        <row r="2782">
          <cell r="B2782">
            <v>0</v>
          </cell>
          <cell r="C2782">
            <v>0</v>
          </cell>
          <cell r="D2782">
            <v>0</v>
          </cell>
          <cell r="E2782">
            <v>0</v>
          </cell>
          <cell r="F2782">
            <v>0</v>
          </cell>
          <cell r="G2782">
            <v>0</v>
          </cell>
        </row>
        <row r="2783">
          <cell r="B2783">
            <v>0</v>
          </cell>
          <cell r="C2783">
            <v>0</v>
          </cell>
          <cell r="D2783">
            <v>0</v>
          </cell>
          <cell r="E2783">
            <v>0</v>
          </cell>
          <cell r="F2783">
            <v>0</v>
          </cell>
          <cell r="G2783">
            <v>0</v>
          </cell>
        </row>
        <row r="2784">
          <cell r="B2784">
            <v>0</v>
          </cell>
          <cell r="C2784">
            <v>0</v>
          </cell>
          <cell r="D2784">
            <v>0</v>
          </cell>
          <cell r="E2784">
            <v>0</v>
          </cell>
          <cell r="F2784">
            <v>0</v>
          </cell>
          <cell r="G2784">
            <v>0</v>
          </cell>
        </row>
        <row r="2785">
          <cell r="B2785">
            <v>0</v>
          </cell>
          <cell r="C2785">
            <v>0</v>
          </cell>
          <cell r="D2785">
            <v>0</v>
          </cell>
          <cell r="E2785">
            <v>0</v>
          </cell>
          <cell r="F2785">
            <v>0</v>
          </cell>
          <cell r="G2785">
            <v>0</v>
          </cell>
        </row>
        <row r="2786">
          <cell r="B2786">
            <v>0</v>
          </cell>
          <cell r="C2786">
            <v>0</v>
          </cell>
          <cell r="D2786">
            <v>0</v>
          </cell>
          <cell r="E2786">
            <v>0</v>
          </cell>
          <cell r="F2786">
            <v>0</v>
          </cell>
          <cell r="G2786">
            <v>0</v>
          </cell>
        </row>
        <row r="2787">
          <cell r="B2787">
            <v>0</v>
          </cell>
          <cell r="C2787">
            <v>0</v>
          </cell>
          <cell r="D2787">
            <v>0</v>
          </cell>
          <cell r="E2787">
            <v>0</v>
          </cell>
          <cell r="F2787">
            <v>0</v>
          </cell>
          <cell r="G2787">
            <v>0</v>
          </cell>
        </row>
        <row r="2788">
          <cell r="B2788">
            <v>0</v>
          </cell>
          <cell r="C2788">
            <v>0</v>
          </cell>
          <cell r="D2788">
            <v>0</v>
          </cell>
          <cell r="E2788">
            <v>0</v>
          </cell>
          <cell r="F2788">
            <v>0</v>
          </cell>
          <cell r="G2788">
            <v>0</v>
          </cell>
        </row>
        <row r="2789">
          <cell r="B2789">
            <v>0</v>
          </cell>
          <cell r="C2789">
            <v>0</v>
          </cell>
          <cell r="D2789">
            <v>0</v>
          </cell>
          <cell r="E2789">
            <v>0</v>
          </cell>
          <cell r="F2789">
            <v>0</v>
          </cell>
          <cell r="G2789">
            <v>0</v>
          </cell>
        </row>
        <row r="2790">
          <cell r="B2790">
            <v>0</v>
          </cell>
          <cell r="C2790">
            <v>0</v>
          </cell>
          <cell r="D2790">
            <v>0</v>
          </cell>
          <cell r="E2790">
            <v>0</v>
          </cell>
          <cell r="F2790">
            <v>0</v>
          </cell>
          <cell r="G2790">
            <v>0</v>
          </cell>
        </row>
        <row r="2791">
          <cell r="B2791">
            <v>0</v>
          </cell>
          <cell r="C2791">
            <v>0</v>
          </cell>
          <cell r="D2791">
            <v>0</v>
          </cell>
          <cell r="E2791">
            <v>0</v>
          </cell>
          <cell r="F2791">
            <v>0</v>
          </cell>
          <cell r="G2791">
            <v>0</v>
          </cell>
        </row>
        <row r="2792">
          <cell r="B2792">
            <v>0</v>
          </cell>
          <cell r="C2792">
            <v>0</v>
          </cell>
          <cell r="D2792">
            <v>0</v>
          </cell>
          <cell r="E2792">
            <v>0</v>
          </cell>
          <cell r="F2792">
            <v>0</v>
          </cell>
          <cell r="G2792">
            <v>0</v>
          </cell>
        </row>
        <row r="2793">
          <cell r="B2793">
            <v>0</v>
          </cell>
          <cell r="C2793">
            <v>0</v>
          </cell>
          <cell r="D2793">
            <v>0</v>
          </cell>
          <cell r="E2793">
            <v>0</v>
          </cell>
          <cell r="F2793">
            <v>0</v>
          </cell>
          <cell r="G2793">
            <v>0</v>
          </cell>
        </row>
        <row r="2794">
          <cell r="B2794">
            <v>0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</row>
        <row r="2812">
          <cell r="B2812">
            <v>0</v>
          </cell>
          <cell r="C2812">
            <v>0</v>
          </cell>
          <cell r="D2812">
            <v>0</v>
          </cell>
          <cell r="E2812">
            <v>0</v>
          </cell>
          <cell r="F2812">
            <v>0</v>
          </cell>
          <cell r="G2812">
            <v>0</v>
          </cell>
        </row>
        <row r="2813">
          <cell r="B2813">
            <v>0</v>
          </cell>
          <cell r="C2813">
            <v>0</v>
          </cell>
          <cell r="D2813">
            <v>0</v>
          </cell>
          <cell r="E2813">
            <v>0</v>
          </cell>
          <cell r="F2813">
            <v>0</v>
          </cell>
          <cell r="G2813">
            <v>0</v>
          </cell>
        </row>
        <row r="2814">
          <cell r="B2814">
            <v>0</v>
          </cell>
          <cell r="C2814">
            <v>0</v>
          </cell>
          <cell r="D2814">
            <v>0</v>
          </cell>
          <cell r="E2814">
            <v>0</v>
          </cell>
          <cell r="F2814">
            <v>0</v>
          </cell>
          <cell r="G2814">
            <v>0</v>
          </cell>
        </row>
        <row r="2815">
          <cell r="B2815">
            <v>0</v>
          </cell>
          <cell r="C2815">
            <v>0</v>
          </cell>
          <cell r="D2815">
            <v>0</v>
          </cell>
          <cell r="E2815">
            <v>0</v>
          </cell>
          <cell r="F2815">
            <v>0</v>
          </cell>
          <cell r="G2815">
            <v>0</v>
          </cell>
        </row>
        <row r="2816">
          <cell r="B2816">
            <v>0</v>
          </cell>
          <cell r="C2816">
            <v>0</v>
          </cell>
          <cell r="D2816">
            <v>0</v>
          </cell>
          <cell r="E2816">
            <v>0</v>
          </cell>
          <cell r="F2816">
            <v>0</v>
          </cell>
          <cell r="G2816">
            <v>0</v>
          </cell>
        </row>
        <row r="2817">
          <cell r="B2817">
            <v>0</v>
          </cell>
          <cell r="C2817">
            <v>0</v>
          </cell>
          <cell r="D2817">
            <v>0</v>
          </cell>
          <cell r="E2817">
            <v>0</v>
          </cell>
          <cell r="F2817">
            <v>0</v>
          </cell>
          <cell r="G2817">
            <v>0</v>
          </cell>
        </row>
        <row r="2818">
          <cell r="B2818">
            <v>0</v>
          </cell>
          <cell r="C2818">
            <v>0</v>
          </cell>
          <cell r="D2818">
            <v>0</v>
          </cell>
          <cell r="E2818">
            <v>0</v>
          </cell>
          <cell r="F2818">
            <v>0</v>
          </cell>
          <cell r="G2818">
            <v>0</v>
          </cell>
        </row>
        <row r="2819">
          <cell r="B2819">
            <v>0</v>
          </cell>
          <cell r="C2819">
            <v>0</v>
          </cell>
          <cell r="D2819">
            <v>0</v>
          </cell>
          <cell r="E2819">
            <v>0</v>
          </cell>
          <cell r="F2819">
            <v>0</v>
          </cell>
          <cell r="G2819">
            <v>0</v>
          </cell>
        </row>
        <row r="2820">
          <cell r="B2820">
            <v>0</v>
          </cell>
          <cell r="C2820">
            <v>0</v>
          </cell>
          <cell r="D2820">
            <v>0</v>
          </cell>
          <cell r="E2820">
            <v>0</v>
          </cell>
          <cell r="F2820">
            <v>0</v>
          </cell>
          <cell r="G2820">
            <v>0</v>
          </cell>
        </row>
        <row r="2821">
          <cell r="B2821">
            <v>0</v>
          </cell>
          <cell r="C2821">
            <v>0</v>
          </cell>
          <cell r="D2821">
            <v>0</v>
          </cell>
          <cell r="E2821">
            <v>0</v>
          </cell>
          <cell r="F2821">
            <v>0</v>
          </cell>
          <cell r="G2821">
            <v>0</v>
          </cell>
        </row>
        <row r="2822">
          <cell r="B2822">
            <v>0</v>
          </cell>
          <cell r="C2822">
            <v>0</v>
          </cell>
          <cell r="D2822">
            <v>0</v>
          </cell>
          <cell r="E2822">
            <v>0</v>
          </cell>
          <cell r="F2822">
            <v>0</v>
          </cell>
          <cell r="G2822">
            <v>0</v>
          </cell>
        </row>
        <row r="2823">
          <cell r="B2823">
            <v>0</v>
          </cell>
          <cell r="C2823">
            <v>0</v>
          </cell>
          <cell r="D2823">
            <v>0</v>
          </cell>
          <cell r="E2823">
            <v>0</v>
          </cell>
          <cell r="F2823">
            <v>0</v>
          </cell>
          <cell r="G2823">
            <v>0</v>
          </cell>
        </row>
        <row r="2824">
          <cell r="B2824">
            <v>0</v>
          </cell>
          <cell r="C2824">
            <v>0</v>
          </cell>
          <cell r="D2824">
            <v>0</v>
          </cell>
          <cell r="E2824">
            <v>0</v>
          </cell>
          <cell r="F2824">
            <v>0</v>
          </cell>
          <cell r="G2824">
            <v>0</v>
          </cell>
        </row>
        <row r="2825">
          <cell r="B2825">
            <v>0</v>
          </cell>
          <cell r="C2825">
            <v>0</v>
          </cell>
          <cell r="D2825">
            <v>0</v>
          </cell>
          <cell r="E2825">
            <v>0</v>
          </cell>
          <cell r="F2825">
            <v>0</v>
          </cell>
          <cell r="G2825">
            <v>0</v>
          </cell>
        </row>
        <row r="2826">
          <cell r="B2826">
            <v>0</v>
          </cell>
          <cell r="C2826">
            <v>0</v>
          </cell>
          <cell r="D2826">
            <v>0</v>
          </cell>
          <cell r="E2826">
            <v>0</v>
          </cell>
          <cell r="F2826">
            <v>0</v>
          </cell>
          <cell r="G2826">
            <v>0</v>
          </cell>
        </row>
        <row r="2827">
          <cell r="B2827">
            <v>0</v>
          </cell>
          <cell r="C2827">
            <v>0</v>
          </cell>
          <cell r="D2827">
            <v>0</v>
          </cell>
          <cell r="E2827">
            <v>0</v>
          </cell>
          <cell r="F2827">
            <v>0</v>
          </cell>
          <cell r="G2827">
            <v>0</v>
          </cell>
        </row>
        <row r="2828">
          <cell r="B2828">
            <v>0</v>
          </cell>
          <cell r="C2828">
            <v>0</v>
          </cell>
          <cell r="D2828">
            <v>0</v>
          </cell>
          <cell r="E2828">
            <v>0</v>
          </cell>
          <cell r="F2828">
            <v>0</v>
          </cell>
          <cell r="G2828">
            <v>0</v>
          </cell>
        </row>
        <row r="2829">
          <cell r="B2829">
            <v>0</v>
          </cell>
          <cell r="C2829">
            <v>0</v>
          </cell>
          <cell r="D2829">
            <v>0</v>
          </cell>
          <cell r="E2829">
            <v>0</v>
          </cell>
          <cell r="F2829">
            <v>0</v>
          </cell>
          <cell r="G2829">
            <v>0</v>
          </cell>
        </row>
        <row r="2830">
          <cell r="B2830">
            <v>0</v>
          </cell>
          <cell r="C2830">
            <v>0</v>
          </cell>
          <cell r="D2830">
            <v>0</v>
          </cell>
          <cell r="E2830">
            <v>0</v>
          </cell>
          <cell r="F2830">
            <v>0</v>
          </cell>
          <cell r="G2830">
            <v>0</v>
          </cell>
        </row>
        <row r="2831">
          <cell r="B2831">
            <v>0</v>
          </cell>
          <cell r="C2831">
            <v>0</v>
          </cell>
          <cell r="D2831">
            <v>0</v>
          </cell>
          <cell r="E2831">
            <v>0</v>
          </cell>
          <cell r="F2831">
            <v>0</v>
          </cell>
          <cell r="G2831">
            <v>0</v>
          </cell>
        </row>
        <row r="2832">
          <cell r="B2832">
            <v>0</v>
          </cell>
          <cell r="C2832">
            <v>0</v>
          </cell>
          <cell r="D2832">
            <v>0</v>
          </cell>
          <cell r="E2832">
            <v>0</v>
          </cell>
          <cell r="F2832">
            <v>0</v>
          </cell>
          <cell r="G2832">
            <v>0</v>
          </cell>
        </row>
        <row r="2833">
          <cell r="B2833">
            <v>0</v>
          </cell>
          <cell r="C2833">
            <v>0</v>
          </cell>
          <cell r="D2833">
            <v>0</v>
          </cell>
          <cell r="E2833">
            <v>0</v>
          </cell>
          <cell r="F2833">
            <v>0</v>
          </cell>
          <cell r="G2833">
            <v>0</v>
          </cell>
        </row>
        <row r="2834">
          <cell r="B2834">
            <v>0</v>
          </cell>
          <cell r="C2834">
            <v>0</v>
          </cell>
          <cell r="D2834">
            <v>0</v>
          </cell>
          <cell r="E2834">
            <v>0</v>
          </cell>
          <cell r="F2834">
            <v>0</v>
          </cell>
          <cell r="G2834">
            <v>0</v>
          </cell>
        </row>
        <row r="2835">
          <cell r="B2835">
            <v>0</v>
          </cell>
          <cell r="C2835">
            <v>0</v>
          </cell>
          <cell r="D2835">
            <v>0</v>
          </cell>
          <cell r="E2835">
            <v>0</v>
          </cell>
          <cell r="F2835">
            <v>0</v>
          </cell>
          <cell r="G2835">
            <v>0</v>
          </cell>
        </row>
        <row r="2836">
          <cell r="B2836">
            <v>0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</row>
        <row r="2837">
          <cell r="B2837">
            <v>0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</row>
        <row r="2838">
          <cell r="B2838">
            <v>0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</row>
        <row r="2839">
          <cell r="B2839">
            <v>0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</row>
        <row r="2840">
          <cell r="B2840">
            <v>0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</row>
        <row r="2841">
          <cell r="B2841">
            <v>0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</row>
        <row r="2842">
          <cell r="B2842">
            <v>0</v>
          </cell>
          <cell r="C2842">
            <v>0</v>
          </cell>
          <cell r="D2842">
            <v>0</v>
          </cell>
          <cell r="E2842">
            <v>0</v>
          </cell>
          <cell r="F2842">
            <v>0</v>
          </cell>
          <cell r="G2842">
            <v>0</v>
          </cell>
        </row>
        <row r="2843">
          <cell r="B2843">
            <v>0</v>
          </cell>
          <cell r="C2843">
            <v>0</v>
          </cell>
          <cell r="D2843">
            <v>0</v>
          </cell>
          <cell r="E2843">
            <v>0</v>
          </cell>
          <cell r="F2843">
            <v>0</v>
          </cell>
          <cell r="G2843">
            <v>0</v>
          </cell>
        </row>
        <row r="2844">
          <cell r="B2844">
            <v>0</v>
          </cell>
          <cell r="C2844">
            <v>0</v>
          </cell>
          <cell r="D2844">
            <v>0</v>
          </cell>
          <cell r="E2844">
            <v>0</v>
          </cell>
          <cell r="F2844">
            <v>0</v>
          </cell>
          <cell r="G2844">
            <v>0</v>
          </cell>
        </row>
        <row r="2845">
          <cell r="B2845">
            <v>0</v>
          </cell>
          <cell r="C2845">
            <v>0</v>
          </cell>
          <cell r="D2845">
            <v>0</v>
          </cell>
          <cell r="E2845">
            <v>0</v>
          </cell>
          <cell r="F2845">
            <v>0</v>
          </cell>
          <cell r="G2845">
            <v>0</v>
          </cell>
        </row>
        <row r="2846">
          <cell r="B2846">
            <v>0</v>
          </cell>
          <cell r="C2846">
            <v>0</v>
          </cell>
          <cell r="D2846">
            <v>0</v>
          </cell>
          <cell r="E2846">
            <v>0</v>
          </cell>
          <cell r="F2846">
            <v>0</v>
          </cell>
          <cell r="G2846">
            <v>0</v>
          </cell>
        </row>
        <row r="2847">
          <cell r="B2847">
            <v>0</v>
          </cell>
          <cell r="C2847">
            <v>0</v>
          </cell>
          <cell r="D2847">
            <v>0</v>
          </cell>
          <cell r="E2847">
            <v>0</v>
          </cell>
          <cell r="F2847">
            <v>0</v>
          </cell>
          <cell r="G2847">
            <v>0</v>
          </cell>
        </row>
        <row r="2848">
          <cell r="B2848">
            <v>0</v>
          </cell>
          <cell r="C2848">
            <v>0</v>
          </cell>
          <cell r="D2848">
            <v>0</v>
          </cell>
          <cell r="E2848">
            <v>0</v>
          </cell>
          <cell r="F2848">
            <v>0</v>
          </cell>
          <cell r="G2848">
            <v>0</v>
          </cell>
        </row>
        <row r="2849">
          <cell r="B2849">
            <v>0</v>
          </cell>
          <cell r="C2849">
            <v>0</v>
          </cell>
          <cell r="D2849">
            <v>0</v>
          </cell>
          <cell r="E2849">
            <v>0</v>
          </cell>
          <cell r="F2849">
            <v>0</v>
          </cell>
          <cell r="G2849">
            <v>0</v>
          </cell>
        </row>
        <row r="2867">
          <cell r="B2867">
            <v>0</v>
          </cell>
          <cell r="C2867">
            <v>0</v>
          </cell>
          <cell r="D2867">
            <v>0</v>
          </cell>
          <cell r="E2867">
            <v>0</v>
          </cell>
          <cell r="F2867">
            <v>0</v>
          </cell>
          <cell r="G2867">
            <v>0</v>
          </cell>
        </row>
        <row r="2868">
          <cell r="B2868">
            <v>0</v>
          </cell>
          <cell r="C2868">
            <v>0</v>
          </cell>
          <cell r="D2868">
            <v>0</v>
          </cell>
          <cell r="E2868">
            <v>0</v>
          </cell>
          <cell r="F2868">
            <v>0</v>
          </cell>
          <cell r="G2868">
            <v>0</v>
          </cell>
        </row>
        <row r="2869">
          <cell r="B2869">
            <v>0</v>
          </cell>
          <cell r="C2869">
            <v>0</v>
          </cell>
          <cell r="D2869">
            <v>0</v>
          </cell>
          <cell r="E2869">
            <v>0</v>
          </cell>
          <cell r="F2869">
            <v>0</v>
          </cell>
          <cell r="G2869">
            <v>0</v>
          </cell>
        </row>
        <row r="2870">
          <cell r="B2870">
            <v>0</v>
          </cell>
          <cell r="C2870">
            <v>0</v>
          </cell>
          <cell r="D2870">
            <v>0</v>
          </cell>
          <cell r="E2870">
            <v>0</v>
          </cell>
          <cell r="F2870">
            <v>0</v>
          </cell>
          <cell r="G2870">
            <v>0</v>
          </cell>
        </row>
        <row r="2871">
          <cell r="B2871">
            <v>0</v>
          </cell>
          <cell r="C2871">
            <v>0</v>
          </cell>
          <cell r="D2871">
            <v>0</v>
          </cell>
          <cell r="E2871">
            <v>0</v>
          </cell>
          <cell r="F2871">
            <v>0</v>
          </cell>
          <cell r="G2871">
            <v>0</v>
          </cell>
        </row>
        <row r="2872">
          <cell r="B2872">
            <v>0</v>
          </cell>
          <cell r="C2872">
            <v>0</v>
          </cell>
          <cell r="D2872">
            <v>0</v>
          </cell>
          <cell r="E2872">
            <v>0</v>
          </cell>
          <cell r="F2872">
            <v>0</v>
          </cell>
          <cell r="G2872">
            <v>0</v>
          </cell>
        </row>
        <row r="2873">
          <cell r="B2873">
            <v>0</v>
          </cell>
          <cell r="C2873">
            <v>0</v>
          </cell>
          <cell r="D2873">
            <v>0</v>
          </cell>
          <cell r="E2873">
            <v>0</v>
          </cell>
          <cell r="F2873">
            <v>0</v>
          </cell>
          <cell r="G2873">
            <v>0</v>
          </cell>
        </row>
        <row r="2874">
          <cell r="B2874">
            <v>0</v>
          </cell>
          <cell r="C2874">
            <v>0</v>
          </cell>
          <cell r="D2874">
            <v>0</v>
          </cell>
          <cell r="E2874">
            <v>0</v>
          </cell>
          <cell r="F2874">
            <v>0</v>
          </cell>
          <cell r="G2874">
            <v>0</v>
          </cell>
        </row>
        <row r="2875">
          <cell r="B2875">
            <v>0</v>
          </cell>
          <cell r="C2875">
            <v>0</v>
          </cell>
          <cell r="D2875">
            <v>0</v>
          </cell>
          <cell r="E2875">
            <v>0</v>
          </cell>
          <cell r="F2875">
            <v>0</v>
          </cell>
          <cell r="G2875">
            <v>0</v>
          </cell>
        </row>
        <row r="2876">
          <cell r="B2876">
            <v>0</v>
          </cell>
          <cell r="C2876">
            <v>0</v>
          </cell>
          <cell r="D2876">
            <v>0</v>
          </cell>
          <cell r="E2876">
            <v>0</v>
          </cell>
          <cell r="F2876">
            <v>0</v>
          </cell>
          <cell r="G2876">
            <v>0</v>
          </cell>
        </row>
        <row r="2877">
          <cell r="B2877">
            <v>0</v>
          </cell>
          <cell r="C2877">
            <v>0</v>
          </cell>
          <cell r="D2877">
            <v>0</v>
          </cell>
          <cell r="E2877">
            <v>0</v>
          </cell>
          <cell r="F2877">
            <v>0</v>
          </cell>
          <cell r="G2877">
            <v>0</v>
          </cell>
        </row>
        <row r="2878">
          <cell r="B2878">
            <v>0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</row>
        <row r="2879">
          <cell r="B2879">
            <v>0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</row>
        <row r="2880">
          <cell r="B2880">
            <v>0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</row>
        <row r="2881">
          <cell r="B2881">
            <v>0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</row>
        <row r="2882">
          <cell r="B2882">
            <v>0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</row>
        <row r="2883">
          <cell r="B2883">
            <v>0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</row>
        <row r="2884">
          <cell r="B2884">
            <v>0</v>
          </cell>
          <cell r="C2884">
            <v>0</v>
          </cell>
          <cell r="D2884">
            <v>0</v>
          </cell>
          <cell r="E2884">
            <v>0</v>
          </cell>
          <cell r="F2884">
            <v>0</v>
          </cell>
          <cell r="G2884">
            <v>0</v>
          </cell>
        </row>
        <row r="2885">
          <cell r="B2885">
            <v>0</v>
          </cell>
          <cell r="C2885">
            <v>0</v>
          </cell>
          <cell r="D2885">
            <v>0</v>
          </cell>
          <cell r="E2885">
            <v>0</v>
          </cell>
          <cell r="F2885">
            <v>0</v>
          </cell>
          <cell r="G2885">
            <v>0</v>
          </cell>
        </row>
        <row r="2886">
          <cell r="B2886">
            <v>0</v>
          </cell>
          <cell r="C2886">
            <v>0</v>
          </cell>
          <cell r="D2886">
            <v>0</v>
          </cell>
          <cell r="E2886">
            <v>0</v>
          </cell>
          <cell r="F2886">
            <v>0</v>
          </cell>
          <cell r="G2886">
            <v>0</v>
          </cell>
        </row>
        <row r="2887">
          <cell r="B2887">
            <v>0</v>
          </cell>
          <cell r="C2887">
            <v>0</v>
          </cell>
          <cell r="D2887">
            <v>0</v>
          </cell>
          <cell r="E2887">
            <v>0</v>
          </cell>
          <cell r="F2887">
            <v>0</v>
          </cell>
          <cell r="G2887">
            <v>0</v>
          </cell>
        </row>
        <row r="2888">
          <cell r="B2888">
            <v>0</v>
          </cell>
          <cell r="C2888">
            <v>0</v>
          </cell>
          <cell r="D2888">
            <v>0</v>
          </cell>
          <cell r="E2888">
            <v>0</v>
          </cell>
          <cell r="F2888">
            <v>0</v>
          </cell>
          <cell r="G2888">
            <v>0</v>
          </cell>
        </row>
        <row r="2889">
          <cell r="B2889">
            <v>0</v>
          </cell>
          <cell r="C2889">
            <v>0</v>
          </cell>
          <cell r="D2889">
            <v>0</v>
          </cell>
          <cell r="E2889">
            <v>0</v>
          </cell>
          <cell r="F2889">
            <v>0</v>
          </cell>
          <cell r="G2889">
            <v>0</v>
          </cell>
        </row>
        <row r="2890">
          <cell r="B2890">
            <v>0</v>
          </cell>
          <cell r="C2890">
            <v>0</v>
          </cell>
          <cell r="D2890">
            <v>0</v>
          </cell>
          <cell r="E2890">
            <v>0</v>
          </cell>
          <cell r="F2890">
            <v>0</v>
          </cell>
          <cell r="G2890">
            <v>0</v>
          </cell>
        </row>
        <row r="2891">
          <cell r="B2891">
            <v>0</v>
          </cell>
          <cell r="C2891">
            <v>0</v>
          </cell>
          <cell r="D2891">
            <v>0</v>
          </cell>
          <cell r="E2891">
            <v>0</v>
          </cell>
          <cell r="F2891">
            <v>0</v>
          </cell>
          <cell r="G2891">
            <v>0</v>
          </cell>
        </row>
        <row r="2892">
          <cell r="B2892">
            <v>0</v>
          </cell>
          <cell r="C2892">
            <v>0</v>
          </cell>
          <cell r="D2892">
            <v>0</v>
          </cell>
          <cell r="E2892">
            <v>0</v>
          </cell>
          <cell r="F2892">
            <v>0</v>
          </cell>
          <cell r="G2892">
            <v>0</v>
          </cell>
        </row>
        <row r="2893">
          <cell r="B2893">
            <v>0</v>
          </cell>
          <cell r="C2893">
            <v>0</v>
          </cell>
          <cell r="D2893">
            <v>0</v>
          </cell>
          <cell r="E2893">
            <v>0</v>
          </cell>
          <cell r="F2893">
            <v>0</v>
          </cell>
          <cell r="G2893">
            <v>0</v>
          </cell>
        </row>
        <row r="2894">
          <cell r="B2894">
            <v>0</v>
          </cell>
          <cell r="C2894">
            <v>0</v>
          </cell>
          <cell r="D2894">
            <v>0</v>
          </cell>
          <cell r="E2894">
            <v>0</v>
          </cell>
          <cell r="F2894">
            <v>0</v>
          </cell>
          <cell r="G2894">
            <v>0</v>
          </cell>
        </row>
        <row r="2895">
          <cell r="B2895">
            <v>0</v>
          </cell>
          <cell r="C2895">
            <v>0</v>
          </cell>
          <cell r="D2895">
            <v>0</v>
          </cell>
          <cell r="E2895">
            <v>0</v>
          </cell>
          <cell r="F2895">
            <v>0</v>
          </cell>
          <cell r="G2895">
            <v>0</v>
          </cell>
        </row>
        <row r="2896">
          <cell r="B2896">
            <v>0</v>
          </cell>
          <cell r="C2896">
            <v>0</v>
          </cell>
          <cell r="D2896">
            <v>0</v>
          </cell>
          <cell r="E2896">
            <v>0</v>
          </cell>
          <cell r="F2896">
            <v>0</v>
          </cell>
          <cell r="G2896">
            <v>0</v>
          </cell>
        </row>
        <row r="2897">
          <cell r="B2897">
            <v>0</v>
          </cell>
          <cell r="C2897">
            <v>0</v>
          </cell>
          <cell r="D2897">
            <v>0</v>
          </cell>
          <cell r="E2897">
            <v>0</v>
          </cell>
          <cell r="F2897">
            <v>0</v>
          </cell>
          <cell r="G2897">
            <v>0</v>
          </cell>
        </row>
        <row r="2898">
          <cell r="B2898">
            <v>0</v>
          </cell>
          <cell r="C2898">
            <v>0</v>
          </cell>
          <cell r="D2898">
            <v>0</v>
          </cell>
          <cell r="E2898">
            <v>0</v>
          </cell>
          <cell r="F2898">
            <v>0</v>
          </cell>
          <cell r="G2898">
            <v>0</v>
          </cell>
        </row>
        <row r="2899">
          <cell r="B2899">
            <v>0</v>
          </cell>
          <cell r="C2899">
            <v>0</v>
          </cell>
          <cell r="D2899">
            <v>0</v>
          </cell>
          <cell r="E2899">
            <v>0</v>
          </cell>
          <cell r="F2899">
            <v>0</v>
          </cell>
          <cell r="G2899">
            <v>0</v>
          </cell>
        </row>
        <row r="2900">
          <cell r="B2900">
            <v>0</v>
          </cell>
          <cell r="C2900">
            <v>0</v>
          </cell>
          <cell r="D2900">
            <v>0</v>
          </cell>
          <cell r="E2900">
            <v>0</v>
          </cell>
          <cell r="F2900">
            <v>0</v>
          </cell>
          <cell r="G2900">
            <v>0</v>
          </cell>
        </row>
        <row r="2901">
          <cell r="B2901">
            <v>0</v>
          </cell>
          <cell r="C2901">
            <v>0</v>
          </cell>
          <cell r="D2901">
            <v>0</v>
          </cell>
          <cell r="E2901">
            <v>0</v>
          </cell>
          <cell r="F2901">
            <v>0</v>
          </cell>
          <cell r="G2901">
            <v>0</v>
          </cell>
        </row>
        <row r="2902">
          <cell r="B2902">
            <v>0</v>
          </cell>
          <cell r="C2902">
            <v>0</v>
          </cell>
          <cell r="D2902">
            <v>0</v>
          </cell>
          <cell r="E2902">
            <v>0</v>
          </cell>
          <cell r="F2902">
            <v>0</v>
          </cell>
          <cell r="G2902">
            <v>0</v>
          </cell>
        </row>
        <row r="2903">
          <cell r="B2903">
            <v>0</v>
          </cell>
          <cell r="C2903">
            <v>0</v>
          </cell>
          <cell r="D2903">
            <v>0</v>
          </cell>
          <cell r="E2903">
            <v>0</v>
          </cell>
          <cell r="F2903">
            <v>0</v>
          </cell>
          <cell r="G2903">
            <v>0</v>
          </cell>
        </row>
        <row r="2904">
          <cell r="B2904">
            <v>0</v>
          </cell>
          <cell r="C2904">
            <v>0</v>
          </cell>
          <cell r="D2904">
            <v>0</v>
          </cell>
          <cell r="E2904">
            <v>0</v>
          </cell>
          <cell r="F2904">
            <v>0</v>
          </cell>
          <cell r="G2904">
            <v>0</v>
          </cell>
        </row>
        <row r="2922">
          <cell r="B2922">
            <v>0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</row>
        <row r="2923">
          <cell r="B2923">
            <v>0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</row>
        <row r="2924">
          <cell r="B2924">
            <v>0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</row>
        <row r="2925">
          <cell r="B2925">
            <v>0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</row>
        <row r="2926">
          <cell r="B2926">
            <v>0</v>
          </cell>
          <cell r="C2926">
            <v>0</v>
          </cell>
          <cell r="D2926">
            <v>0</v>
          </cell>
          <cell r="E2926">
            <v>0</v>
          </cell>
          <cell r="F2926">
            <v>0</v>
          </cell>
          <cell r="G2926">
            <v>0</v>
          </cell>
        </row>
        <row r="2927">
          <cell r="B2927">
            <v>0</v>
          </cell>
          <cell r="C2927">
            <v>0</v>
          </cell>
          <cell r="D2927">
            <v>0</v>
          </cell>
          <cell r="E2927">
            <v>0</v>
          </cell>
          <cell r="F2927">
            <v>0</v>
          </cell>
          <cell r="G2927">
            <v>0</v>
          </cell>
        </row>
        <row r="2928">
          <cell r="B2928">
            <v>0</v>
          </cell>
          <cell r="C2928">
            <v>0</v>
          </cell>
          <cell r="D2928">
            <v>0</v>
          </cell>
          <cell r="E2928">
            <v>0</v>
          </cell>
          <cell r="F2928">
            <v>0</v>
          </cell>
          <cell r="G2928">
            <v>0</v>
          </cell>
        </row>
        <row r="2929">
          <cell r="B2929">
            <v>0</v>
          </cell>
          <cell r="C2929">
            <v>0</v>
          </cell>
          <cell r="D2929">
            <v>0</v>
          </cell>
          <cell r="E2929">
            <v>0</v>
          </cell>
          <cell r="F2929">
            <v>0</v>
          </cell>
          <cell r="G2929">
            <v>0</v>
          </cell>
        </row>
        <row r="2930">
          <cell r="B2930">
            <v>0</v>
          </cell>
          <cell r="C2930">
            <v>0</v>
          </cell>
          <cell r="D2930">
            <v>0</v>
          </cell>
          <cell r="E2930">
            <v>0</v>
          </cell>
          <cell r="F2930">
            <v>0</v>
          </cell>
          <cell r="G2930">
            <v>0</v>
          </cell>
        </row>
        <row r="2931">
          <cell r="B2931">
            <v>0</v>
          </cell>
          <cell r="C2931">
            <v>0</v>
          </cell>
          <cell r="D2931">
            <v>0</v>
          </cell>
          <cell r="E2931">
            <v>0</v>
          </cell>
          <cell r="F2931">
            <v>0</v>
          </cell>
          <cell r="G2931">
            <v>0</v>
          </cell>
        </row>
        <row r="2932">
          <cell r="B2932">
            <v>0</v>
          </cell>
          <cell r="C2932">
            <v>0</v>
          </cell>
          <cell r="D2932">
            <v>0</v>
          </cell>
          <cell r="E2932">
            <v>0</v>
          </cell>
          <cell r="F2932">
            <v>0</v>
          </cell>
          <cell r="G2932">
            <v>0</v>
          </cell>
        </row>
        <row r="2933">
          <cell r="B2933">
            <v>0</v>
          </cell>
          <cell r="C2933">
            <v>0</v>
          </cell>
          <cell r="D2933">
            <v>0</v>
          </cell>
          <cell r="E2933">
            <v>0</v>
          </cell>
          <cell r="F2933">
            <v>0</v>
          </cell>
          <cell r="G2933">
            <v>0</v>
          </cell>
        </row>
        <row r="2934">
          <cell r="B2934">
            <v>0</v>
          </cell>
          <cell r="C2934">
            <v>0</v>
          </cell>
          <cell r="D2934">
            <v>0</v>
          </cell>
          <cell r="E2934">
            <v>0</v>
          </cell>
          <cell r="F2934">
            <v>0</v>
          </cell>
          <cell r="G2934">
            <v>0</v>
          </cell>
        </row>
        <row r="2935">
          <cell r="B2935">
            <v>0</v>
          </cell>
          <cell r="C2935">
            <v>0</v>
          </cell>
          <cell r="D2935">
            <v>0</v>
          </cell>
          <cell r="E2935">
            <v>0</v>
          </cell>
          <cell r="F2935">
            <v>0</v>
          </cell>
          <cell r="G2935">
            <v>0</v>
          </cell>
        </row>
        <row r="2936">
          <cell r="B2936">
            <v>0</v>
          </cell>
          <cell r="C2936">
            <v>0</v>
          </cell>
          <cell r="D2936">
            <v>0</v>
          </cell>
          <cell r="E2936">
            <v>0</v>
          </cell>
          <cell r="F2936">
            <v>0</v>
          </cell>
          <cell r="G2936">
            <v>0</v>
          </cell>
        </row>
        <row r="2937">
          <cell r="B2937">
            <v>0</v>
          </cell>
          <cell r="C2937">
            <v>0</v>
          </cell>
          <cell r="D2937">
            <v>0</v>
          </cell>
          <cell r="E2937">
            <v>0</v>
          </cell>
          <cell r="F2937">
            <v>0</v>
          </cell>
          <cell r="G2937">
            <v>0</v>
          </cell>
        </row>
        <row r="2938">
          <cell r="B2938">
            <v>0</v>
          </cell>
          <cell r="C2938">
            <v>0</v>
          </cell>
          <cell r="D2938">
            <v>0</v>
          </cell>
          <cell r="E2938">
            <v>0</v>
          </cell>
          <cell r="F2938">
            <v>0</v>
          </cell>
          <cell r="G2938">
            <v>0</v>
          </cell>
        </row>
        <row r="2939">
          <cell r="B2939">
            <v>0</v>
          </cell>
          <cell r="C2939">
            <v>0</v>
          </cell>
          <cell r="D2939">
            <v>0</v>
          </cell>
          <cell r="E2939">
            <v>0</v>
          </cell>
          <cell r="F2939">
            <v>0</v>
          </cell>
          <cell r="G2939">
            <v>0</v>
          </cell>
        </row>
        <row r="2940">
          <cell r="B2940">
            <v>0</v>
          </cell>
          <cell r="C2940">
            <v>0</v>
          </cell>
          <cell r="D2940">
            <v>0</v>
          </cell>
          <cell r="E2940">
            <v>0</v>
          </cell>
          <cell r="F2940">
            <v>0</v>
          </cell>
          <cell r="G2940">
            <v>0</v>
          </cell>
        </row>
        <row r="2941">
          <cell r="B2941">
            <v>0</v>
          </cell>
          <cell r="C2941">
            <v>0</v>
          </cell>
          <cell r="D2941">
            <v>0</v>
          </cell>
          <cell r="E2941">
            <v>0</v>
          </cell>
          <cell r="F2941">
            <v>0</v>
          </cell>
          <cell r="G2941">
            <v>0</v>
          </cell>
        </row>
        <row r="2942">
          <cell r="B2942">
            <v>0</v>
          </cell>
          <cell r="C2942">
            <v>0</v>
          </cell>
          <cell r="D2942">
            <v>0</v>
          </cell>
          <cell r="E2942">
            <v>0</v>
          </cell>
          <cell r="F2942">
            <v>0</v>
          </cell>
          <cell r="G2942">
            <v>0</v>
          </cell>
        </row>
        <row r="2943">
          <cell r="B2943">
            <v>0</v>
          </cell>
          <cell r="C2943">
            <v>0</v>
          </cell>
          <cell r="D2943">
            <v>0</v>
          </cell>
          <cell r="E2943">
            <v>0</v>
          </cell>
          <cell r="F2943">
            <v>0</v>
          </cell>
          <cell r="G2943">
            <v>0</v>
          </cell>
        </row>
        <row r="2944">
          <cell r="B2944">
            <v>0</v>
          </cell>
          <cell r="C2944">
            <v>0</v>
          </cell>
          <cell r="D2944">
            <v>0</v>
          </cell>
          <cell r="E2944">
            <v>0</v>
          </cell>
          <cell r="F2944">
            <v>0</v>
          </cell>
          <cell r="G2944">
            <v>0</v>
          </cell>
        </row>
        <row r="2945">
          <cell r="B2945">
            <v>0</v>
          </cell>
          <cell r="C2945">
            <v>0</v>
          </cell>
          <cell r="D2945">
            <v>0</v>
          </cell>
          <cell r="E2945">
            <v>0</v>
          </cell>
          <cell r="F2945">
            <v>0</v>
          </cell>
          <cell r="G2945">
            <v>0</v>
          </cell>
        </row>
        <row r="2946">
          <cell r="B2946">
            <v>0</v>
          </cell>
          <cell r="C2946">
            <v>0</v>
          </cell>
          <cell r="D2946">
            <v>0</v>
          </cell>
          <cell r="E2946">
            <v>0</v>
          </cell>
          <cell r="F2946">
            <v>0</v>
          </cell>
          <cell r="G2946">
            <v>0</v>
          </cell>
        </row>
        <row r="2947">
          <cell r="B2947">
            <v>0</v>
          </cell>
          <cell r="C2947">
            <v>0</v>
          </cell>
          <cell r="D2947">
            <v>0</v>
          </cell>
          <cell r="E2947">
            <v>0</v>
          </cell>
          <cell r="F2947">
            <v>0</v>
          </cell>
          <cell r="G2947">
            <v>0</v>
          </cell>
        </row>
        <row r="2948">
          <cell r="B2948">
            <v>0</v>
          </cell>
          <cell r="C2948">
            <v>0</v>
          </cell>
          <cell r="D2948">
            <v>0</v>
          </cell>
          <cell r="E2948">
            <v>0</v>
          </cell>
          <cell r="F2948">
            <v>0</v>
          </cell>
          <cell r="G2948">
            <v>0</v>
          </cell>
        </row>
        <row r="2949">
          <cell r="B2949">
            <v>0</v>
          </cell>
          <cell r="C2949">
            <v>0</v>
          </cell>
          <cell r="D2949">
            <v>0</v>
          </cell>
          <cell r="E2949">
            <v>0</v>
          </cell>
          <cell r="F2949">
            <v>0</v>
          </cell>
          <cell r="G2949">
            <v>0</v>
          </cell>
        </row>
        <row r="2950">
          <cell r="B2950">
            <v>0</v>
          </cell>
          <cell r="C2950">
            <v>0</v>
          </cell>
          <cell r="D2950">
            <v>0</v>
          </cell>
          <cell r="E2950">
            <v>0</v>
          </cell>
          <cell r="F2950">
            <v>0</v>
          </cell>
          <cell r="G2950">
            <v>0</v>
          </cell>
        </row>
        <row r="2951">
          <cell r="B2951">
            <v>0</v>
          </cell>
          <cell r="C2951">
            <v>0</v>
          </cell>
          <cell r="D2951">
            <v>0</v>
          </cell>
          <cell r="E2951">
            <v>0</v>
          </cell>
          <cell r="F2951">
            <v>0</v>
          </cell>
          <cell r="G2951">
            <v>0</v>
          </cell>
        </row>
        <row r="2952">
          <cell r="B2952">
            <v>0</v>
          </cell>
          <cell r="C2952">
            <v>0</v>
          </cell>
          <cell r="D2952">
            <v>0</v>
          </cell>
          <cell r="E2952">
            <v>0</v>
          </cell>
          <cell r="F2952">
            <v>0</v>
          </cell>
          <cell r="G2952">
            <v>0</v>
          </cell>
        </row>
        <row r="2953">
          <cell r="B2953">
            <v>0</v>
          </cell>
          <cell r="C2953">
            <v>0</v>
          </cell>
          <cell r="D2953">
            <v>0</v>
          </cell>
          <cell r="E2953">
            <v>0</v>
          </cell>
          <cell r="F2953">
            <v>0</v>
          </cell>
          <cell r="G2953">
            <v>0</v>
          </cell>
        </row>
        <row r="2954">
          <cell r="B2954">
            <v>0</v>
          </cell>
          <cell r="C2954">
            <v>0</v>
          </cell>
          <cell r="D2954">
            <v>0</v>
          </cell>
          <cell r="E2954">
            <v>0</v>
          </cell>
          <cell r="F2954">
            <v>0</v>
          </cell>
          <cell r="G2954">
            <v>0</v>
          </cell>
        </row>
        <row r="2955">
          <cell r="B2955">
            <v>0</v>
          </cell>
          <cell r="C2955">
            <v>0</v>
          </cell>
          <cell r="D2955">
            <v>0</v>
          </cell>
          <cell r="E2955">
            <v>0</v>
          </cell>
          <cell r="F2955">
            <v>0</v>
          </cell>
          <cell r="G2955">
            <v>0</v>
          </cell>
        </row>
        <row r="2956">
          <cell r="B2956">
            <v>0</v>
          </cell>
          <cell r="C2956">
            <v>0</v>
          </cell>
          <cell r="D2956">
            <v>0</v>
          </cell>
          <cell r="E2956">
            <v>0</v>
          </cell>
          <cell r="F2956">
            <v>0</v>
          </cell>
          <cell r="G2956">
            <v>0</v>
          </cell>
        </row>
        <row r="2957">
          <cell r="B2957">
            <v>0</v>
          </cell>
          <cell r="C2957">
            <v>0</v>
          </cell>
          <cell r="D2957">
            <v>0</v>
          </cell>
          <cell r="E2957">
            <v>0</v>
          </cell>
          <cell r="F2957">
            <v>0</v>
          </cell>
          <cell r="G2957">
            <v>0</v>
          </cell>
        </row>
        <row r="2958">
          <cell r="B2958">
            <v>0</v>
          </cell>
          <cell r="C2958">
            <v>0</v>
          </cell>
          <cell r="D2958">
            <v>0</v>
          </cell>
          <cell r="E2958">
            <v>0</v>
          </cell>
          <cell r="F2958">
            <v>0</v>
          </cell>
          <cell r="G2958">
            <v>0</v>
          </cell>
        </row>
        <row r="2959">
          <cell r="B2959">
            <v>0</v>
          </cell>
          <cell r="C2959">
            <v>0</v>
          </cell>
          <cell r="D2959">
            <v>0</v>
          </cell>
          <cell r="E2959">
            <v>0</v>
          </cell>
          <cell r="F2959">
            <v>0</v>
          </cell>
          <cell r="G2959">
            <v>0</v>
          </cell>
        </row>
      </sheetData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>
        <row r="1">
          <cell r="A1">
            <v>1</v>
          </cell>
        </row>
      </sheetData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z00"/>
      <sheetName val="Orçamento por serv princ"/>
      <sheetName val="Orçamento"/>
      <sheetName val="PATO"/>
      <sheetName val="Transp basc 5m3"/>
      <sheetName val="Transp carroceria"/>
      <sheetName val="Transp carroceria com"/>
      <sheetName val="Transp Mat. para Remendos"/>
      <sheetName val="Consumo e Tansp. mat. bet."/>
      <sheetName val="CRONOGRAMA"/>
      <sheetName val="Gráfico"/>
      <sheetName val="02.510.01"/>
      <sheetName val="02.511.01"/>
      <sheetName val="02.530.01"/>
      <sheetName val="03.329.00"/>
      <sheetName val="08.404.00"/>
      <sheetName val="E412"/>
      <sheetName val="Simulação"/>
      <sheetName val="Mão de Obra"/>
      <sheetName val="Material"/>
      <sheetName val="EQUIPAMENTO"/>
      <sheetName val="Consumo e Tansp. mat. bet. (2)"/>
      <sheetName val="Pato BR 116 Icó para licitacao"/>
      <sheetName val="COMPOS1"/>
      <sheetName val="Teor"/>
      <sheetName val="Equipamentos"/>
      <sheetName val="Mat Asf"/>
      <sheetName val="SE_SicroPE_201511_ONER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</sheetNames>
    <sheetDataSet>
      <sheetData sheetId="0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çamento"/>
      <sheetName val="Orçamento (2)"/>
      <sheetName val="Memoria de cálculo"/>
      <sheetName val="Banco de Dados"/>
      <sheetName val="TRANSPORTES"/>
      <sheetName val="Recomp.Mecaniz.Aterro"/>
      <sheetName val="Esc.Carg.Mat.Jazida Recomp."/>
      <sheetName val="Descida d'água DAD14"/>
      <sheetName val="Dissipador DEB 07"/>
      <sheetName val="Alvenaria de pedra"/>
      <sheetName val="Forma comum 1A0140101"/>
      <sheetName val="fORMA COMUM 2S0337000"/>
      <sheetName val="Concr. Estr. fck=18MPa"/>
      <sheetName val="Concr. fck12"/>
      <sheetName val="Concr fck 15 "/>
      <sheetName val="Conc ciclop 1A0151210"/>
      <sheetName val="Aço CA50"/>
      <sheetName val="Argamassa 1-3"/>
      <sheetName val="Argamassa 1-4"/>
      <sheetName val="Esc manual"/>
      <sheetName val="Compactação manual"/>
      <sheetName val="Corpo BSCC 2 X 2"/>
      <sheetName val="Forma compesada"/>
      <sheetName val="Concr 10 MPa"/>
      <sheetName val="Boca BSCC 2 X 2 "/>
      <sheetName val="Escor bueiro celular"/>
      <sheetName val="Transp. local basc 10 m3 rod pa"/>
      <sheetName val="Transp.Caminhão Carroc."/>
      <sheetName val="Corpo BDTC=1,00"/>
      <sheetName val="Boca BDTC=1,00"/>
      <sheetName val="MFC 05"/>
      <sheetName val="Lastro de brita"/>
      <sheetName val="Conc ciclop 3S0331000"/>
      <sheetName val="Subbase"/>
      <sheetName val="Base"/>
      <sheetName val="Imprimaçao"/>
      <sheetName val="Capa CBUQ"/>
      <sheetName val="Remoção capa"/>
      <sheetName val="Usinagem "/>
      <sheetName val="Enleivamento"/>
      <sheetName val="PINTURA DE FAIXA"/>
      <sheetName val="ANCORAGEM"/>
      <sheetName val="DEFENSA"/>
      <sheetName val="Rec  man aterro"/>
      <sheetName val="Esc solo Saturado"/>
      <sheetName val="Desc d'água aterro DAD-02"/>
      <sheetName val="Valeta prot VPA 03"/>
      <sheetName val="Guia de madeira"/>
      <sheetName val="Obtenção grama"/>
      <sheetName val="ESC. MAN VALA 1ª 1A0189101"/>
      <sheetName val="Esc man 1ª cat 3S0400000"/>
      <sheetName val="Esc car tra ate 50m"/>
      <sheetName val="Brita p-camada drenante"/>
      <sheetName val="Manta Geotêxtil"/>
      <sheetName val="Colchão areia"/>
      <sheetName val="DISSIPADOR DED-01"/>
      <sheetName val="Plan11"/>
      <sheetName val="MAPA DE CUBAÇÃO"/>
      <sheetName val="CG"/>
      <sheetName val="PATO"/>
    </sheetNames>
    <sheetDataSet>
      <sheetData sheetId="0"/>
      <sheetData sheetId="1"/>
      <sheetData sheetId="2"/>
      <sheetData sheetId="3" refreshError="1">
        <row r="5">
          <cell r="A5" t="str">
            <v>3 S 08 501 00</v>
          </cell>
          <cell r="B5" t="str">
            <v>Recomposição mecanizada de aterro</v>
          </cell>
          <cell r="C5" t="str">
            <v>m³</v>
          </cell>
          <cell r="D5">
            <v>14.12</v>
          </cell>
        </row>
        <row r="6">
          <cell r="A6" t="str">
            <v>1 A 00 002 05</v>
          </cell>
          <cell r="B6" t="str">
            <v>Transporte local c/ basc. 10m³ em rod. pav.</v>
          </cell>
          <cell r="C6" t="str">
            <v>tkm</v>
          </cell>
          <cell r="D6">
            <v>0.36</v>
          </cell>
        </row>
        <row r="7">
          <cell r="A7" t="str">
            <v>2 S 04 941 14</v>
          </cell>
          <cell r="B7" t="str">
            <v>Descida d'água atrros em degraus - arm - DAD 14</v>
          </cell>
          <cell r="C7" t="str">
            <v>m</v>
          </cell>
          <cell r="D7">
            <v>395.39979979999998</v>
          </cell>
        </row>
        <row r="8">
          <cell r="A8" t="str">
            <v>2 S 04 950 27</v>
          </cell>
          <cell r="B8" t="str">
            <v>Dissipador de energia - DEB 07</v>
          </cell>
          <cell r="C8" t="str">
            <v>und</v>
          </cell>
          <cell r="D8">
            <v>1342.0452846666665</v>
          </cell>
        </row>
        <row r="9">
          <cell r="A9" t="str">
            <v>1 A 01 890 01</v>
          </cell>
          <cell r="B9" t="str">
            <v>Escavação manual em material de 1ª cat</v>
          </cell>
          <cell r="C9" t="str">
            <v>m³</v>
          </cell>
          <cell r="D9">
            <v>12.597899999999997</v>
          </cell>
        </row>
        <row r="10">
          <cell r="A10" t="str">
            <v>1 A 01 893 01</v>
          </cell>
          <cell r="B10" t="str">
            <v xml:space="preserve"> Compactação manual</v>
          </cell>
          <cell r="C10" t="str">
            <v>m³</v>
          </cell>
          <cell r="D10">
            <v>6.7133333333333338</v>
          </cell>
        </row>
        <row r="11">
          <cell r="A11" t="str">
            <v>2 S 04 200 06</v>
          </cell>
          <cell r="B11" t="str">
            <v>Corpo DSCC 2,00 x 2,00 m alt 1,00 a 2,50 m</v>
          </cell>
          <cell r="C11" t="str">
            <v>m</v>
          </cell>
          <cell r="D11">
            <v>992.87830998499999</v>
          </cell>
        </row>
        <row r="12">
          <cell r="A12" t="str">
            <v>2 S 04 201 02</v>
          </cell>
          <cell r="B12" t="str">
            <v>Boca BSCC 2,00 x 2,00 m normal</v>
          </cell>
          <cell r="C12" t="str">
            <v>und</v>
          </cell>
          <cell r="D12">
            <v>7000.0516879999996</v>
          </cell>
        </row>
        <row r="13">
          <cell r="A13" t="str">
            <v>3 S 03 310 00</v>
          </cell>
          <cell r="B13" t="str">
            <v>Concreto Ciclópico</v>
          </cell>
          <cell r="C13" t="str">
            <v>m³</v>
          </cell>
          <cell r="D13">
            <v>198.25</v>
          </cell>
        </row>
        <row r="14">
          <cell r="A14" t="str">
            <v>2 S 03 370 00</v>
          </cell>
          <cell r="B14" t="str">
            <v>FÔRMA COMUM DE MADEIRA</v>
          </cell>
          <cell r="C14" t="str">
            <v>m²</v>
          </cell>
          <cell r="D14">
            <v>33.155405199999997</v>
          </cell>
        </row>
        <row r="15">
          <cell r="A15" t="str">
            <v>2 S 04 110 01</v>
          </cell>
          <cell r="B15" t="str">
            <v>Corpo BDTC D= 1,00 m</v>
          </cell>
          <cell r="C15" t="str">
            <v>m</v>
          </cell>
          <cell r="D15">
            <v>965.91</v>
          </cell>
        </row>
        <row r="16">
          <cell r="A16" t="str">
            <v>2 S 04 111 01</v>
          </cell>
          <cell r="B16" t="str">
            <v>Boca BDTC D=1,00m normal</v>
          </cell>
          <cell r="C16" t="str">
            <v>und</v>
          </cell>
          <cell r="D16">
            <v>1842.55</v>
          </cell>
        </row>
        <row r="17">
          <cell r="A17" t="str">
            <v>2 S 04 910 05</v>
          </cell>
          <cell r="B17" t="str">
            <v>MEIO FIO DE CONCRETO - MFC 05</v>
          </cell>
          <cell r="C17" t="str">
            <v>m</v>
          </cell>
          <cell r="D17">
            <v>19.79</v>
          </cell>
        </row>
        <row r="18">
          <cell r="A18" t="str">
            <v>1 A 00 002 40</v>
          </cell>
          <cell r="B18" t="str">
            <v>TRANSP.LOC. C/ CARROCERIA 15t EM RODOV. PAV.</v>
          </cell>
          <cell r="C18" t="str">
            <v>tkm</v>
          </cell>
          <cell r="D18">
            <v>0.43</v>
          </cell>
        </row>
        <row r="19">
          <cell r="A19" t="str">
            <v>5 S 02 200 00</v>
          </cell>
          <cell r="B19" t="str">
            <v>SUB-BASE SOLO ESTAB. GRAN. S/ MISTURA</v>
          </cell>
          <cell r="C19" t="str">
            <v>m³</v>
          </cell>
          <cell r="D19">
            <v>8.11</v>
          </cell>
        </row>
        <row r="20">
          <cell r="A20" t="str">
            <v>5 S 02 200 01</v>
          </cell>
          <cell r="B20" t="str">
            <v>BASE SOLO ESTAB. GRAN. S/ MISTURA</v>
          </cell>
          <cell r="C20" t="str">
            <v>m³</v>
          </cell>
          <cell r="D20">
            <v>8.11</v>
          </cell>
        </row>
        <row r="21">
          <cell r="A21" t="str">
            <v>5 S 02 300 00</v>
          </cell>
          <cell r="B21" t="str">
            <v>IMPRIMAÇÃO</v>
          </cell>
          <cell r="C21" t="str">
            <v>m²</v>
          </cell>
          <cell r="D21">
            <v>0.17</v>
          </cell>
        </row>
        <row r="22">
          <cell r="A22" t="str">
            <v>5 S 02 540 01</v>
          </cell>
          <cell r="B22" t="str">
            <v>CONC. BETUM. USIN. A QUENTE - CAPA DE ROLAMENTO</v>
          </cell>
          <cell r="C22" t="str">
            <v>t</v>
          </cell>
          <cell r="D22">
            <v>47.43</v>
          </cell>
        </row>
        <row r="23">
          <cell r="A23" t="str">
            <v>5 S 02 905 00</v>
          </cell>
          <cell r="B23" t="str">
            <v>REMOÇÃO MEC. DE REVEST. BETUMINOSO</v>
          </cell>
          <cell r="C23" t="str">
            <v>m³</v>
          </cell>
          <cell r="D23">
            <v>5.83</v>
          </cell>
        </row>
        <row r="24">
          <cell r="A24" t="str">
            <v>5 S 05 100 00</v>
          </cell>
          <cell r="B24" t="str">
            <v>ENLEIVAMENTO</v>
          </cell>
          <cell r="C24" t="str">
            <v>m²</v>
          </cell>
          <cell r="D24">
            <v>3.69</v>
          </cell>
        </row>
        <row r="25">
          <cell r="A25" t="str">
            <v>4 S 06 100 21</v>
          </cell>
          <cell r="B25" t="str">
            <v>PINTURA DE FAIXA - TINTA DURABILIDADE - 2 ANOS</v>
          </cell>
          <cell r="C25" t="str">
            <v>m²</v>
          </cell>
          <cell r="D25">
            <v>11.86</v>
          </cell>
        </row>
        <row r="26">
          <cell r="A26" t="str">
            <v>4 S 06 010 02</v>
          </cell>
          <cell r="B26" t="str">
            <v>ANCORAGEM DEFENSAS SEMI-MALEÁVEL SIMPLES</v>
          </cell>
          <cell r="C26" t="str">
            <v>m</v>
          </cell>
          <cell r="D26">
            <v>136.12</v>
          </cell>
        </row>
        <row r="27">
          <cell r="A27" t="str">
            <v>4 S 06 010 01</v>
          </cell>
          <cell r="B27" t="str">
            <v>DEFENSAS SEMI-MALEÁVEL SIMPLES</v>
          </cell>
          <cell r="C27" t="str">
            <v>m</v>
          </cell>
          <cell r="D27">
            <v>123.87</v>
          </cell>
        </row>
        <row r="28">
          <cell r="A28" t="str">
            <v>M01</v>
          </cell>
          <cell r="B28" t="str">
            <v>AQUISIÇÃO DE CM-30</v>
          </cell>
          <cell r="C28" t="str">
            <v>t</v>
          </cell>
          <cell r="D28">
            <v>1932.4841999999999</v>
          </cell>
        </row>
        <row r="29">
          <cell r="A29" t="str">
            <v>M02</v>
          </cell>
          <cell r="B29" t="str">
            <v>AQUISIÇÃO DE CAP-50/60</v>
          </cell>
          <cell r="C29" t="str">
            <v>t</v>
          </cell>
          <cell r="D29">
            <v>1405.0812000000001</v>
          </cell>
        </row>
        <row r="30">
          <cell r="A30" t="str">
            <v>T01</v>
          </cell>
          <cell r="B30" t="str">
            <v>TRANSPORTE DE CM-30 DMT=640 KM</v>
          </cell>
          <cell r="C30" t="str">
            <v>t</v>
          </cell>
          <cell r="D30">
            <v>99.980009999999993</v>
          </cell>
        </row>
        <row r="31">
          <cell r="A31" t="str">
            <v>T02</v>
          </cell>
          <cell r="B31" t="str">
            <v>TRANSPORTE DE CAP-50/60 DMT=640 KM</v>
          </cell>
          <cell r="C31" t="str">
            <v>t</v>
          </cell>
          <cell r="D31">
            <v>147.380944</v>
          </cell>
        </row>
        <row r="32">
          <cell r="A32" t="str">
            <v>2 S 01 300 05</v>
          </cell>
          <cell r="B32" t="str">
            <v>ESC. CARGA E TRANSP. SOLOS MOLES DMT 800 A 1000m</v>
          </cell>
          <cell r="C32" t="str">
            <v>m³</v>
          </cell>
          <cell r="D32">
            <v>12.27</v>
          </cell>
        </row>
        <row r="33">
          <cell r="A33" t="str">
            <v>3 S 08 500 00</v>
          </cell>
          <cell r="B33" t="str">
            <v>RECOMPOSIÇÃO MANUAL DE ATERRO</v>
          </cell>
          <cell r="C33" t="str">
            <v>m³</v>
          </cell>
          <cell r="D33">
            <v>48.82</v>
          </cell>
        </row>
        <row r="34">
          <cell r="A34" t="str">
            <v>2 S 04 941 02</v>
          </cell>
          <cell r="B34" t="str">
            <v>Descida d'água atrros em degraus - arm - DAD 02</v>
          </cell>
          <cell r="C34" t="str">
            <v>m</v>
          </cell>
          <cell r="D34">
            <v>104.4</v>
          </cell>
        </row>
        <row r="35">
          <cell r="A35" t="str">
            <v>2 S 04 401 03</v>
          </cell>
          <cell r="B35" t="str">
            <v>VALETA PROT. ATERRO C/ REVEST. CONCR - VPA-03</v>
          </cell>
          <cell r="C35" t="str">
            <v>m</v>
          </cell>
          <cell r="D35">
            <v>59.31</v>
          </cell>
        </row>
        <row r="36">
          <cell r="A36" t="str">
            <v>3 S 04 000 00</v>
          </cell>
          <cell r="B36" t="str">
            <v>ESC. MANUAL EM MATERIAL 1ª CAT.</v>
          </cell>
          <cell r="C36" t="str">
            <v>m³</v>
          </cell>
          <cell r="D36">
            <v>17.02</v>
          </cell>
        </row>
        <row r="37">
          <cell r="A37" t="str">
            <v>2 S 01 100 01</v>
          </cell>
          <cell r="B37" t="str">
            <v>ESCAVAÇÃO CARGA E TRANSP. MAT. 1ª CAT. DMT=50m</v>
          </cell>
          <cell r="C37" t="str">
            <v>m³</v>
          </cell>
          <cell r="D37">
            <v>1.1100000000000001</v>
          </cell>
        </row>
        <row r="38">
          <cell r="A38" t="str">
            <v>N001</v>
          </cell>
          <cell r="B38" t="str">
            <v>FORNC., TRANSP. E APL. DE BRITA P/ CAMADA DRENANTE DE ATERRO</v>
          </cell>
          <cell r="C38" t="str">
            <v>m³</v>
          </cell>
          <cell r="D38">
            <v>56.35</v>
          </cell>
        </row>
        <row r="39">
          <cell r="A39" t="str">
            <v>N002</v>
          </cell>
          <cell r="B39" t="str">
            <v>MANTA DE GEOTÊXTIL NÃO TECIDO AGULHADO, TIPO OP-30</v>
          </cell>
          <cell r="C39" t="str">
            <v>m²</v>
          </cell>
          <cell r="D39">
            <v>5.92</v>
          </cell>
        </row>
        <row r="40">
          <cell r="A40" t="str">
            <v>N003</v>
          </cell>
          <cell r="B40" t="str">
            <v>EXEC., DE COLCHÃO DRENANTE COM AREIA GROSSA P/ PÉ DO ATERRO</v>
          </cell>
          <cell r="C40" t="str">
            <v>m³</v>
          </cell>
          <cell r="D40">
            <v>34.92</v>
          </cell>
        </row>
        <row r="41">
          <cell r="A41" t="str">
            <v>2 S 04 950 51</v>
          </cell>
          <cell r="B41" t="str">
            <v>DISSIPADOR DE ENERGIA - DED 01</v>
          </cell>
          <cell r="C41" t="str">
            <v>und</v>
          </cell>
          <cell r="D41">
            <v>180.17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geman"/>
      <sheetName val="PLANILHA"/>
      <sheetName val="M Calculo SISAP"/>
      <sheetName val="Recebimento"/>
      <sheetName val="Solicitação Interna de Fab"/>
      <sheetName val="Solicitação Interna de Produto"/>
      <sheetName val="Andaime"/>
      <sheetName val="Plano de Execução"/>
      <sheetName val="Check list"/>
      <sheetName val="Serviços"/>
      <sheetName val="CG"/>
    </sheetNames>
    <sheetDataSet>
      <sheetData sheetId="0"/>
      <sheetData sheetId="1"/>
      <sheetData sheetId="2"/>
      <sheetData sheetId="3"/>
      <sheetData sheetId="4">
        <row r="6">
          <cell r="A6" t="str">
            <v>SM</v>
          </cell>
        </row>
      </sheetData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Contrato A"/>
      <sheetName val="Resumo B"/>
      <sheetName val="Custos Unit."/>
      <sheetName val="COMPOSIÇÃO C"/>
      <sheetName val="Auxiliar"/>
      <sheetName val="P A T O  D"/>
      <sheetName val="Trans E"/>
      <sheetName val="Cronograma F (1)"/>
      <sheetName val="Cronograma F (2)"/>
      <sheetName val="Preços  G"/>
      <sheetName val="Croqui H"/>
      <sheetName val="Pesquisa I"/>
      <sheetName val="61M-CBMI"/>
      <sheetName val="MAT-BET"/>
      <sheetName val="MEDIÇÃO RESUMO"/>
      <sheetName val="Serviços"/>
      <sheetName val="COMPOS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QUI"/>
      <sheetName val="SERVIÇOS"/>
      <sheetName val="TCB5"/>
      <sheetName val="TEB4"/>
      <sheetName val="TCC4"/>
      <sheetName val="TBMB"/>
      <sheetName val="ORÇAMENTO"/>
      <sheetName val="CONS_CORR"/>
      <sheetName val="CONS_PREV"/>
      <sheetName val="MELHORAM"/>
      <sheetName val="EMERGENCIA"/>
      <sheetName val="SERV_AUX"/>
      <sheetName val="INDICES"/>
      <sheetName val="dados"/>
      <sheetName val="teor"/>
      <sheetName val="cadastro"/>
      <sheetName val="materiais betuminosos"/>
      <sheetName val="equipamentos"/>
      <sheetName val="resumo financeiro"/>
      <sheetName val="recuperação da pista"/>
      <sheetName val="feriados"/>
      <sheetName val="anual"/>
      <sheetName val="P A T O  D"/>
      <sheetName val="TABELA"/>
      <sheetName val="61M-CBMI"/>
      <sheetName val="MAT-BET"/>
    </sheetNames>
    <sheetDataSet>
      <sheetData sheetId="0"/>
      <sheetData sheetId="1"/>
      <sheetData sheetId="2" refreshError="1">
        <row r="79">
          <cell r="I79">
            <v>612786.40800000005</v>
          </cell>
        </row>
      </sheetData>
      <sheetData sheetId="3"/>
      <sheetData sheetId="4" refreshError="1">
        <row r="30">
          <cell r="I30">
            <v>1155.568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Indice do Orçamento"/>
      <sheetName val="A.2- RESUMO"/>
      <sheetName val="1-MOD"/>
      <sheetName val="anexo 3 mod"/>
      <sheetName val="13-MAT-FERR"/>
      <sheetName val="14-MAT.SEG "/>
      <sheetName val="15-DIVERSOS"/>
      <sheetName val="16-EQUIP."/>
      <sheetName val="anexo 7 eq"/>
      <sheetName val="17-MOI"/>
      <sheetName val="anexo 4 moi"/>
      <sheetName val="18-CANTEIRO "/>
      <sheetName val="19-TRANSP.PESSOAL"/>
      <sheetName val="20-MOB-DESMOB "/>
      <sheetName val="21-REFEICAO"/>
      <sheetName val="22-VARIOS"/>
      <sheetName val="23-TERCEIROS"/>
      <sheetName val="A- coef definido Serviços"/>
      <sheetName val="A1-coef definido  Terceiros"/>
      <sheetName val="A1-coef defin. Resumo(Ser+Terc)"/>
      <sheetName val="A.3 - CASH_FLOW (4)"/>
      <sheetName val="CURVA-S"/>
      <sheetName val="anexo 1 cro"/>
      <sheetName val="anexo 1 cro (2)"/>
      <sheetName val="A.3 - CASH_FLOW (2)"/>
      <sheetName val="A.3 - CASH_FLOW"/>
      <sheetName val="A.3 - CASH_FLOW (3)"/>
      <sheetName val="A.3 GRAF-CASH-FLOW"/>
      <sheetName val="QUADROS 1 2 3 4 6 7 8"/>
      <sheetName val="Cálculo"/>
      <sheetName val="orçamento"/>
      <sheetName val="Dados Iniciais"/>
    </sheetNames>
    <sheetDataSet>
      <sheetData sheetId="0"/>
      <sheetData sheetId="1"/>
      <sheetData sheetId="2"/>
      <sheetData sheetId="3"/>
      <sheetData sheetId="4" refreshError="1"/>
      <sheetData sheetId="5"/>
      <sheetData sheetId="6"/>
      <sheetData sheetId="7"/>
      <sheetData sheetId="8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BR"/>
      <sheetName val="Folha de Rosto - 50"/>
    </sheetNames>
    <sheetDataSet>
      <sheetData sheetId="0"/>
      <sheetData sheetId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TCB5"/>
      <sheetName val="TCC4"/>
      <sheetName val="TLRM"/>
      <sheetName val="TBMB"/>
      <sheetName val="CRONOGRAMA"/>
      <sheetName val="ORÇAMENTO"/>
      <sheetName val="Alteração FINAL2"/>
      <sheetName val="MCBR"/>
      <sheetName val="61M-CBMI"/>
      <sheetName val="MAT-BET"/>
      <sheetName val="8ª MP_BR_459"/>
      <sheetName val="P A T O  D"/>
    </sheetNames>
    <sheetDataSet>
      <sheetData sheetId="0"/>
      <sheetData sheetId="1">
        <row r="43">
          <cell r="I43">
            <v>2068111.27</v>
          </cell>
        </row>
      </sheetData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Q RESUMO A"/>
      <sheetName val="P A T O  B"/>
      <sheetName val="MAT ASF C"/>
      <sheetName val="Cotação"/>
      <sheetName val="Trans D"/>
      <sheetName val="Cronograma E (1)"/>
      <sheetName val="Cronograma E (2)"/>
      <sheetName val="Croqui F (3)"/>
      <sheetName val="Preços  G"/>
      <sheetName val="RESUMO_AUT1"/>
      <sheetName val="TCB5"/>
      <sheetName val="TCC4"/>
      <sheetName val="P A T O  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pa"/>
      <sheetName val="Resumo B"/>
      <sheetName val="Q RESUMO A"/>
      <sheetName val="Quadro qdade anual (não imp.)"/>
      <sheetName val="P A T O"/>
      <sheetName val="Quadro qdade 2 anos"/>
      <sheetName val="Material Betuminoso"/>
      <sheetName val="Transporte"/>
      <sheetName val="Croqui "/>
      <sheetName val="Mob e Canteiro"/>
      <sheetName val="Cronograma"/>
      <sheetName val="Auxiliar (não imp.)"/>
      <sheetName val="Adequação AGO 2002"/>
      <sheetName val="COMPARATIVO"/>
      <sheetName val="26ª MED"/>
      <sheetName val="Medição (2"/>
      <sheetName val="Medição Completa"/>
      <sheetName val="P A T O  B"/>
      <sheetName val="TCB5"/>
      <sheetName val="TCC4"/>
      <sheetName val="45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s PGQ"/>
      <sheetName val="Equipamentos"/>
      <sheetName val="Teor"/>
      <sheetName val="PACAJUS"/>
      <sheetName val="QuQuant"/>
      <sheetName val="PATO"/>
      <sheetName val="Tabela Abril 2000"/>
      <sheetName val="TABELA"/>
      <sheetName val="alphavil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1-ADM-Resumo"/>
      <sheetName val="02-ADM-Fixa"/>
      <sheetName val="03-ADM-Vinculada"/>
      <sheetName val="04-ADM-Variavel"/>
      <sheetName val="05-ADM-Variavel$"/>
      <sheetName val="06-Manutenção Canteiro"/>
      <sheetName val="MO"/>
      <sheetName val="MÃO DE OBRA-JUL25"/>
      <sheetName val="EQUIPAMENTOS-JUL25"/>
      <sheetName val="Nº DE FUNCIONÁRIOS_PE-040"/>
      <sheetName val="Produção Equipe"/>
      <sheetName val="Equi-jan2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A1" t="str">
            <v>CGCIT</v>
          </cell>
          <cell r="B1" t="str">
            <v>SISTEMA DE CUSTOS REFERENCIAIS DE OBRAS - SICRO</v>
          </cell>
        </row>
        <row r="3">
          <cell r="A3" t="str">
            <v>Pernambuco – Julho/2025</v>
          </cell>
        </row>
        <row r="4">
          <cell r="A4" t="str">
            <v>Sem desoneração</v>
          </cell>
        </row>
        <row r="5">
          <cell r="A5" t="str">
            <v>Código</v>
          </cell>
          <cell r="B5" t="str">
            <v>Descrição</v>
          </cell>
          <cell r="C5" t="str">
            <v>Unidade</v>
          </cell>
          <cell r="D5" t="str">
            <v>Custo
 (R$)</v>
          </cell>
        </row>
        <row r="6">
          <cell r="A6" t="str">
            <v>P9801</v>
          </cell>
          <cell r="B6" t="str">
            <v>Ajudante</v>
          </cell>
          <cell r="C6" t="str">
            <v>h</v>
          </cell>
          <cell r="D6">
            <v>22.593900000000001</v>
          </cell>
        </row>
        <row r="7">
          <cell r="A7" t="str">
            <v>P9802</v>
          </cell>
          <cell r="B7" t="str">
            <v>Ajudante especializado</v>
          </cell>
          <cell r="C7" t="str">
            <v>h</v>
          </cell>
          <cell r="D7">
            <v>26.351199999999999</v>
          </cell>
        </row>
        <row r="8">
          <cell r="A8" t="str">
            <v>P9803</v>
          </cell>
          <cell r="B8" t="str">
            <v>Almoxarife</v>
          </cell>
          <cell r="C8" t="str">
            <v>mês</v>
          </cell>
          <cell r="D8">
            <v>6425.9323999999997</v>
          </cell>
        </row>
        <row r="9">
          <cell r="A9" t="str">
            <v>P9804</v>
          </cell>
          <cell r="B9" t="str">
            <v>Apontador</v>
          </cell>
          <cell r="C9" t="str">
            <v>mês</v>
          </cell>
          <cell r="D9">
            <v>5024.2370000000001</v>
          </cell>
        </row>
        <row r="10">
          <cell r="A10" t="str">
            <v>P9805</v>
          </cell>
          <cell r="B10" t="str">
            <v>Armador</v>
          </cell>
          <cell r="C10" t="str">
            <v>h</v>
          </cell>
          <cell r="D10">
            <v>32.288200000000003</v>
          </cell>
        </row>
        <row r="11">
          <cell r="A11" t="str">
            <v>P9806</v>
          </cell>
          <cell r="B11" t="str">
            <v>Auxiliar administrativo</v>
          </cell>
          <cell r="C11" t="str">
            <v>mês</v>
          </cell>
          <cell r="D11">
            <v>5029.8543</v>
          </cell>
        </row>
        <row r="12">
          <cell r="A12" t="str">
            <v>P9807</v>
          </cell>
          <cell r="B12" t="str">
            <v>Bombeiro hidráulico</v>
          </cell>
          <cell r="C12" t="str">
            <v>h</v>
          </cell>
          <cell r="D12">
            <v>32.840299999999999</v>
          </cell>
        </row>
        <row r="13">
          <cell r="A13" t="str">
            <v>P9808</v>
          </cell>
          <cell r="B13" t="str">
            <v>Carpinteiro</v>
          </cell>
          <cell r="C13" t="str">
            <v>h</v>
          </cell>
          <cell r="D13">
            <v>28.112500000000001</v>
          </cell>
        </row>
        <row r="14">
          <cell r="A14" t="str">
            <v>P9809</v>
          </cell>
          <cell r="B14" t="str">
            <v>Encarregado administrativo</v>
          </cell>
          <cell r="C14" t="str">
            <v>mês</v>
          </cell>
          <cell r="D14">
            <v>7357.4400999999998</v>
          </cell>
        </row>
        <row r="15">
          <cell r="A15" t="str">
            <v>P9810</v>
          </cell>
          <cell r="B15" t="str">
            <v>Eletricista</v>
          </cell>
          <cell r="C15" t="str">
            <v>h</v>
          </cell>
          <cell r="D15">
            <v>32.186100000000003</v>
          </cell>
        </row>
        <row r="16">
          <cell r="A16" t="str">
            <v>P9811</v>
          </cell>
          <cell r="B16" t="str">
            <v>Encarregado especializado</v>
          </cell>
          <cell r="C16" t="str">
            <v>mês</v>
          </cell>
          <cell r="D16">
            <v>7997.6522000000004</v>
          </cell>
        </row>
        <row r="17">
          <cell r="A17" t="str">
            <v>P9812</v>
          </cell>
          <cell r="B17" t="str">
            <v>Engenheiro</v>
          </cell>
          <cell r="C17" t="str">
            <v>mês</v>
          </cell>
          <cell r="D17">
            <v>27139.329399999999</v>
          </cell>
        </row>
        <row r="18">
          <cell r="A18" t="str">
            <v>P9814</v>
          </cell>
          <cell r="B18" t="str">
            <v>Operacional</v>
          </cell>
          <cell r="C18" t="str">
            <v>mês</v>
          </cell>
          <cell r="D18">
            <v>4267.0177000000003</v>
          </cell>
        </row>
        <row r="19">
          <cell r="A19" t="str">
            <v>P9815</v>
          </cell>
          <cell r="B19" t="str">
            <v>Jardineiro</v>
          </cell>
          <cell r="C19" t="str">
            <v>h</v>
          </cell>
          <cell r="D19">
            <v>28.816500000000001</v>
          </cell>
        </row>
        <row r="20">
          <cell r="A20" t="str">
            <v>P9819</v>
          </cell>
          <cell r="B20" t="str">
            <v>Engenheiro supervisor</v>
          </cell>
          <cell r="C20" t="str">
            <v>mês</v>
          </cell>
          <cell r="D20">
            <v>27139.329399999999</v>
          </cell>
        </row>
        <row r="21">
          <cell r="A21" t="str">
            <v>P9821</v>
          </cell>
          <cell r="B21" t="str">
            <v>Pedreiro</v>
          </cell>
          <cell r="C21" t="str">
            <v>h</v>
          </cell>
          <cell r="D21">
            <v>27.6053</v>
          </cell>
        </row>
        <row r="22">
          <cell r="A22" t="str">
            <v>P9822</v>
          </cell>
          <cell r="B22" t="str">
            <v>Pintor</v>
          </cell>
          <cell r="C22" t="str">
            <v>h</v>
          </cell>
          <cell r="D22">
            <v>32.269300000000001</v>
          </cell>
        </row>
        <row r="23">
          <cell r="A23" t="str">
            <v>P9823</v>
          </cell>
          <cell r="B23" t="str">
            <v>Serralheiro</v>
          </cell>
          <cell r="C23" t="str">
            <v>h</v>
          </cell>
          <cell r="D23">
            <v>28.705400000000001</v>
          </cell>
        </row>
        <row r="24">
          <cell r="A24" t="str">
            <v>P9824</v>
          </cell>
          <cell r="B24" t="str">
            <v>Servente</v>
          </cell>
          <cell r="C24" t="str">
            <v>h</v>
          </cell>
          <cell r="D24">
            <v>22.268799999999999</v>
          </cell>
        </row>
        <row r="25">
          <cell r="A25" t="str">
            <v>P9825</v>
          </cell>
          <cell r="B25" t="str">
            <v>Soldador</v>
          </cell>
          <cell r="C25" t="str">
            <v>h</v>
          </cell>
          <cell r="D25">
            <v>35.730699999999999</v>
          </cell>
        </row>
        <row r="26">
          <cell r="A26" t="str">
            <v>P9826</v>
          </cell>
          <cell r="B26" t="str">
            <v>Chefe setor de finanças</v>
          </cell>
          <cell r="C26" t="str">
            <v>mês</v>
          </cell>
          <cell r="D26">
            <v>25007.194599999999</v>
          </cell>
        </row>
        <row r="27">
          <cell r="A27" t="str">
            <v>P9827</v>
          </cell>
          <cell r="B27" t="str">
            <v>Vigia</v>
          </cell>
          <cell r="C27" t="str">
            <v>mês</v>
          </cell>
          <cell r="D27">
            <v>4843.9390000000003</v>
          </cell>
        </row>
        <row r="28">
          <cell r="A28" t="str">
            <v>P9830</v>
          </cell>
          <cell r="B28" t="str">
            <v>Montador</v>
          </cell>
          <cell r="C28" t="str">
            <v>h</v>
          </cell>
          <cell r="D28">
            <v>32.884700000000002</v>
          </cell>
        </row>
        <row r="29">
          <cell r="A29" t="str">
            <v>P9833</v>
          </cell>
          <cell r="B29" t="str">
            <v>Auxiliar de laboratório</v>
          </cell>
          <cell r="C29" t="str">
            <v>mês</v>
          </cell>
          <cell r="D29">
            <v>5924.9119000000001</v>
          </cell>
        </row>
        <row r="30">
          <cell r="A30" t="str">
            <v>P9837</v>
          </cell>
          <cell r="B30" t="str">
            <v>Oceanógrafo</v>
          </cell>
          <cell r="C30" t="str">
            <v>mês</v>
          </cell>
          <cell r="D30">
            <v>13314.397499999999</v>
          </cell>
        </row>
        <row r="31">
          <cell r="A31" t="str">
            <v>P9840</v>
          </cell>
          <cell r="B31" t="str">
            <v>Encarregado geral</v>
          </cell>
          <cell r="C31" t="str">
            <v>mês</v>
          </cell>
          <cell r="D31">
            <v>11171.6253</v>
          </cell>
        </row>
        <row r="32">
          <cell r="A32" t="str">
            <v>P9842</v>
          </cell>
          <cell r="B32" t="str">
            <v>Faxineiro</v>
          </cell>
          <cell r="C32" t="str">
            <v>mês</v>
          </cell>
          <cell r="D32">
            <v>4241.9863999999998</v>
          </cell>
        </row>
        <row r="33">
          <cell r="A33" t="str">
            <v>P9843</v>
          </cell>
          <cell r="B33" t="str">
            <v>Operador de equipamento leve</v>
          </cell>
          <cell r="C33" t="str">
            <v>h</v>
          </cell>
          <cell r="D33">
            <v>27.1814</v>
          </cell>
        </row>
        <row r="34">
          <cell r="A34" t="str">
            <v>P9845</v>
          </cell>
          <cell r="B34" t="str">
            <v>Operador de equipamento pesado</v>
          </cell>
          <cell r="C34" t="str">
            <v>h</v>
          </cell>
          <cell r="D34">
            <v>33.7363</v>
          </cell>
        </row>
        <row r="35">
          <cell r="A35" t="str">
            <v>P9846</v>
          </cell>
          <cell r="B35" t="str">
            <v>Operador de equipamento especial</v>
          </cell>
          <cell r="C35" t="str">
            <v>h</v>
          </cell>
          <cell r="D35">
            <v>39.778300000000002</v>
          </cell>
        </row>
        <row r="36">
          <cell r="A36" t="str">
            <v>P9847</v>
          </cell>
          <cell r="B36" t="str">
            <v>Perfurador de tubulão</v>
          </cell>
          <cell r="C36" t="str">
            <v>h</v>
          </cell>
          <cell r="D36">
            <v>22.5657</v>
          </cell>
        </row>
        <row r="37">
          <cell r="A37" t="str">
            <v>P9848</v>
          </cell>
          <cell r="B37" t="str">
            <v>Desenhista</v>
          </cell>
          <cell r="C37" t="str">
            <v>mês</v>
          </cell>
          <cell r="D37">
            <v>7691.5020000000004</v>
          </cell>
        </row>
        <row r="38">
          <cell r="A38" t="str">
            <v>P9849</v>
          </cell>
          <cell r="B38" t="str">
            <v>Condutor maquinista fluvial</v>
          </cell>
          <cell r="C38" t="str">
            <v>mês</v>
          </cell>
          <cell r="D38">
            <v>5820.8436000000002</v>
          </cell>
        </row>
        <row r="39">
          <cell r="A39" t="str">
            <v>P9850</v>
          </cell>
          <cell r="B39" t="str">
            <v>Copeiro</v>
          </cell>
          <cell r="C39" t="str">
            <v>mês</v>
          </cell>
          <cell r="D39">
            <v>4364.8227999999999</v>
          </cell>
        </row>
        <row r="40">
          <cell r="A40" t="str">
            <v>P9851</v>
          </cell>
          <cell r="B40" t="str">
            <v>Médico do trabalho</v>
          </cell>
          <cell r="C40" t="str">
            <v>mês</v>
          </cell>
          <cell r="D40">
            <v>18676.234400000001</v>
          </cell>
        </row>
        <row r="41">
          <cell r="A41" t="str">
            <v>P9852</v>
          </cell>
          <cell r="B41" t="str">
            <v>Blaster</v>
          </cell>
          <cell r="C41" t="str">
            <v>h</v>
          </cell>
          <cell r="D41">
            <v>41.829000000000001</v>
          </cell>
        </row>
        <row r="42">
          <cell r="A42" t="str">
            <v>P9853</v>
          </cell>
          <cell r="B42" t="str">
            <v>Pré-marcador</v>
          </cell>
          <cell r="C42" t="str">
            <v>h</v>
          </cell>
          <cell r="D42">
            <v>22.451699999999999</v>
          </cell>
        </row>
        <row r="43">
          <cell r="A43" t="str">
            <v>P9854</v>
          </cell>
          <cell r="B43" t="str">
            <v>Recepcionista</v>
          </cell>
          <cell r="C43" t="str">
            <v>mês</v>
          </cell>
          <cell r="D43">
            <v>4199.6543000000001</v>
          </cell>
        </row>
        <row r="44">
          <cell r="A44" t="str">
            <v>P9855</v>
          </cell>
          <cell r="B44" t="str">
            <v>Marinheiro de máquinas</v>
          </cell>
          <cell r="C44" t="str">
            <v>mês</v>
          </cell>
          <cell r="D44">
            <v>5466.9425000000001</v>
          </cell>
        </row>
        <row r="45">
          <cell r="A45" t="str">
            <v>P9856</v>
          </cell>
          <cell r="B45" t="str">
            <v>Marinheiro de convés</v>
          </cell>
          <cell r="C45" t="str">
            <v>h</v>
          </cell>
          <cell r="D45">
            <v>29.463000000000001</v>
          </cell>
        </row>
        <row r="46">
          <cell r="A46" t="str">
            <v>P9857</v>
          </cell>
          <cell r="B46" t="str">
            <v>Marinheiro de convés - mensalista</v>
          </cell>
          <cell r="C46" t="str">
            <v>mês</v>
          </cell>
          <cell r="D46">
            <v>5419.4888000000001</v>
          </cell>
        </row>
        <row r="47">
          <cell r="A47" t="str">
            <v>P9858</v>
          </cell>
          <cell r="B47" t="str">
            <v>Laboratorista</v>
          </cell>
          <cell r="C47" t="str">
            <v>mês</v>
          </cell>
          <cell r="D47">
            <v>7520.1358</v>
          </cell>
        </row>
        <row r="48">
          <cell r="A48" t="str">
            <v>P9859</v>
          </cell>
          <cell r="B48" t="str">
            <v>Trabalhador de via</v>
          </cell>
          <cell r="C48" t="str">
            <v>h</v>
          </cell>
          <cell r="D48">
            <v>21.9024</v>
          </cell>
        </row>
        <row r="49">
          <cell r="A49" t="str">
            <v>P9861</v>
          </cell>
          <cell r="B49" t="str">
            <v>Selecionador de material pétreo</v>
          </cell>
          <cell r="C49" t="str">
            <v>h</v>
          </cell>
          <cell r="D49">
            <v>22.4968</v>
          </cell>
        </row>
        <row r="50">
          <cell r="A50" t="str">
            <v>P9864</v>
          </cell>
          <cell r="B50" t="str">
            <v>Engenheiro de segurança do trabalho</v>
          </cell>
          <cell r="C50" t="str">
            <v>mês</v>
          </cell>
          <cell r="D50">
            <v>24959.615000000002</v>
          </cell>
        </row>
        <row r="51">
          <cell r="A51" t="str">
            <v>P9866</v>
          </cell>
          <cell r="B51" t="str">
            <v>Motorista de caminhão</v>
          </cell>
          <cell r="C51" t="str">
            <v>h</v>
          </cell>
          <cell r="D51">
            <v>33.631300000000003</v>
          </cell>
        </row>
        <row r="52">
          <cell r="A52" t="str">
            <v>P9867</v>
          </cell>
          <cell r="B52" t="str">
            <v>Técnico especializado - mensalista</v>
          </cell>
          <cell r="C52" t="str">
            <v>mês</v>
          </cell>
          <cell r="D52">
            <v>7247.2227000000003</v>
          </cell>
        </row>
        <row r="53">
          <cell r="A53" t="str">
            <v>P9869</v>
          </cell>
          <cell r="B53" t="str">
            <v>Encarregado de obras de artes especiais</v>
          </cell>
          <cell r="C53" t="str">
            <v>mês</v>
          </cell>
          <cell r="D53">
            <v>7997.6522000000004</v>
          </cell>
        </row>
        <row r="54">
          <cell r="A54" t="str">
            <v>P9870</v>
          </cell>
          <cell r="B54" t="str">
            <v>Motorista de veículo leve</v>
          </cell>
          <cell r="C54" t="str">
            <v>h</v>
          </cell>
          <cell r="D54">
            <v>31.958100000000002</v>
          </cell>
        </row>
        <row r="55">
          <cell r="A55" t="str">
            <v>P9871</v>
          </cell>
          <cell r="B55" t="str">
            <v>Motorista de veículo especial</v>
          </cell>
          <cell r="C55" t="str">
            <v>h</v>
          </cell>
          <cell r="D55">
            <v>34.730899999999998</v>
          </cell>
        </row>
        <row r="56">
          <cell r="A56" t="str">
            <v>P9875</v>
          </cell>
          <cell r="B56" t="str">
            <v>Encarregado de turma</v>
          </cell>
          <cell r="C56" t="str">
            <v>mês</v>
          </cell>
          <cell r="D56">
            <v>5961.6777000000002</v>
          </cell>
        </row>
        <row r="57">
          <cell r="A57" t="str">
            <v>P9876</v>
          </cell>
          <cell r="B57" t="str">
            <v>Técnico de segurança do trabalho</v>
          </cell>
          <cell r="C57" t="str">
            <v>mês</v>
          </cell>
          <cell r="D57">
            <v>7365.8624</v>
          </cell>
        </row>
        <row r="58">
          <cell r="A58" t="str">
            <v>P9878</v>
          </cell>
          <cell r="B58" t="str">
            <v>Secretária</v>
          </cell>
          <cell r="C58" t="str">
            <v>mês</v>
          </cell>
          <cell r="D58">
            <v>6719.5959000000003</v>
          </cell>
        </row>
        <row r="59">
          <cell r="A59" t="str">
            <v>P9880</v>
          </cell>
          <cell r="B59" t="str">
            <v>Piloto fluvial</v>
          </cell>
          <cell r="C59" t="str">
            <v>mês</v>
          </cell>
          <cell r="D59">
            <v>7686.6715999999997</v>
          </cell>
        </row>
        <row r="60">
          <cell r="A60" t="str">
            <v>P9882</v>
          </cell>
          <cell r="B60" t="str">
            <v>Técnico especializado</v>
          </cell>
          <cell r="C60" t="str">
            <v>h</v>
          </cell>
          <cell r="D60">
            <v>39.220999999999997</v>
          </cell>
        </row>
        <row r="61">
          <cell r="A61" t="str">
            <v>P9883</v>
          </cell>
          <cell r="B61" t="str">
            <v>Chefe do setor administrativo</v>
          </cell>
          <cell r="C61" t="str">
            <v>mês</v>
          </cell>
          <cell r="D61">
            <v>7357.4390999999996</v>
          </cell>
        </row>
        <row r="62">
          <cell r="A62" t="str">
            <v>P9884</v>
          </cell>
          <cell r="B62" t="str">
            <v>Encarregado de terraplenagem</v>
          </cell>
          <cell r="C62" t="str">
            <v>mês</v>
          </cell>
          <cell r="D62">
            <v>7997.6522000000004</v>
          </cell>
        </row>
        <row r="63">
          <cell r="A63" t="str">
            <v>P9885</v>
          </cell>
          <cell r="B63" t="str">
            <v>Frentista de túnel</v>
          </cell>
          <cell r="C63" t="str">
            <v>h</v>
          </cell>
          <cell r="D63">
            <v>27.614999999999998</v>
          </cell>
        </row>
        <row r="64">
          <cell r="A64" t="str">
            <v>P9889</v>
          </cell>
          <cell r="B64" t="str">
            <v>Técnico da qualidade</v>
          </cell>
          <cell r="C64" t="str">
            <v>mês</v>
          </cell>
          <cell r="D64">
            <v>7662.9925000000003</v>
          </cell>
        </row>
        <row r="65">
          <cell r="A65" t="str">
            <v>P9892</v>
          </cell>
          <cell r="B65" t="str">
            <v>Auxiliar de blaster</v>
          </cell>
          <cell r="C65" t="str">
            <v>h</v>
          </cell>
          <cell r="D65">
            <v>36.496600000000001</v>
          </cell>
        </row>
        <row r="66">
          <cell r="A66" t="str">
            <v>P9893</v>
          </cell>
          <cell r="B66" t="str">
            <v>Encarregado de pavimentação</v>
          </cell>
          <cell r="C66" t="str">
            <v>mês</v>
          </cell>
          <cell r="D66">
            <v>7997.6522000000004</v>
          </cell>
        </row>
        <row r="67">
          <cell r="A67" t="str">
            <v>P9896</v>
          </cell>
          <cell r="B67" t="str">
            <v>Porteiro</v>
          </cell>
          <cell r="C67" t="str">
            <v>mês</v>
          </cell>
          <cell r="D67">
            <v>4232.8134</v>
          </cell>
        </row>
        <row r="68">
          <cell r="A68" t="str">
            <v>P9897</v>
          </cell>
          <cell r="B68" t="str">
            <v>Técnico de meio ambiente</v>
          </cell>
          <cell r="C68" t="str">
            <v>mês</v>
          </cell>
          <cell r="D68">
            <v>7622.1496999999999</v>
          </cell>
        </row>
        <row r="69">
          <cell r="A69" t="str">
            <v>P9900</v>
          </cell>
          <cell r="B69" t="str">
            <v>Comprador</v>
          </cell>
          <cell r="C69" t="str">
            <v>mês</v>
          </cell>
          <cell r="D69">
            <v>7408.4336000000003</v>
          </cell>
        </row>
        <row r="70">
          <cell r="A70" t="str">
            <v>P9901</v>
          </cell>
          <cell r="B70" t="str">
            <v>Encarregado de superestrutura ferroviária</v>
          </cell>
          <cell r="C70" t="str">
            <v>mês</v>
          </cell>
          <cell r="D70">
            <v>7997.6522000000004</v>
          </cell>
        </row>
        <row r="71">
          <cell r="A71" t="str">
            <v>P9903</v>
          </cell>
          <cell r="B71" t="str">
            <v>Auxiliar técnico</v>
          </cell>
          <cell r="C71" t="str">
            <v>mês</v>
          </cell>
          <cell r="D71">
            <v>4763.9719999999998</v>
          </cell>
        </row>
        <row r="72">
          <cell r="A72" t="str">
            <v>P9907</v>
          </cell>
          <cell r="B72" t="str">
            <v>Comandante de longo curso</v>
          </cell>
          <cell r="C72" t="str">
            <v>mês</v>
          </cell>
          <cell r="D72">
            <v>20335.0586</v>
          </cell>
        </row>
        <row r="73">
          <cell r="A73" t="str">
            <v>P9908</v>
          </cell>
          <cell r="B73" t="str">
            <v>Imediato</v>
          </cell>
          <cell r="C73" t="str">
            <v>mês</v>
          </cell>
          <cell r="D73">
            <v>16623.399700000002</v>
          </cell>
        </row>
        <row r="74">
          <cell r="A74" t="str">
            <v>P9909</v>
          </cell>
          <cell r="B74" t="str">
            <v>Oficial de náutica</v>
          </cell>
          <cell r="C74" t="str">
            <v>mês</v>
          </cell>
          <cell r="D74">
            <v>6857.4840000000004</v>
          </cell>
        </row>
        <row r="75">
          <cell r="A75" t="str">
            <v>P9910</v>
          </cell>
          <cell r="B75" t="str">
            <v>Oficial de máquinas</v>
          </cell>
          <cell r="C75" t="str">
            <v>mês</v>
          </cell>
          <cell r="D75">
            <v>6653.3429999999998</v>
          </cell>
        </row>
        <row r="76">
          <cell r="A76" t="str">
            <v>P9913</v>
          </cell>
          <cell r="B76" t="str">
            <v>Draguista</v>
          </cell>
          <cell r="C76" t="str">
            <v>mês</v>
          </cell>
          <cell r="D76">
            <v>6435.4691999999995</v>
          </cell>
        </row>
        <row r="77">
          <cell r="A77" t="str">
            <v>P9915</v>
          </cell>
          <cell r="B77" t="str">
            <v>Maquinista</v>
          </cell>
          <cell r="C77" t="str">
            <v>h</v>
          </cell>
          <cell r="D77">
            <v>34.4161</v>
          </cell>
        </row>
        <row r="78">
          <cell r="A78" t="str">
            <v>P9916</v>
          </cell>
          <cell r="B78" t="str">
            <v>Encarregado de conservação rodoviária</v>
          </cell>
          <cell r="C78" t="str">
            <v>mês</v>
          </cell>
          <cell r="D78">
            <v>7997.6522000000004</v>
          </cell>
        </row>
        <row r="79">
          <cell r="A79" t="str">
            <v>P9920</v>
          </cell>
          <cell r="B79" t="str">
            <v>Mestre fluvial</v>
          </cell>
          <cell r="C79" t="str">
            <v>mês</v>
          </cell>
          <cell r="D79">
            <v>8372.6355000000003</v>
          </cell>
        </row>
        <row r="80">
          <cell r="A80" t="str">
            <v>P9921</v>
          </cell>
          <cell r="B80" t="str">
            <v>Mergulhador raso autônomo de emergência</v>
          </cell>
          <cell r="C80" t="str">
            <v>h</v>
          </cell>
          <cell r="D80">
            <v>40.538899999999998</v>
          </cell>
        </row>
        <row r="81">
          <cell r="A81" t="str">
            <v>P9922</v>
          </cell>
          <cell r="B81" t="str">
            <v>Mergulhador raso dependente de emergência</v>
          </cell>
          <cell r="C81" t="str">
            <v>h</v>
          </cell>
          <cell r="D81">
            <v>42.370100000000001</v>
          </cell>
        </row>
        <row r="82">
          <cell r="A82" t="str">
            <v>P9924</v>
          </cell>
          <cell r="B82" t="str">
            <v>Mergulhador raso dependente</v>
          </cell>
          <cell r="C82" t="str">
            <v>h</v>
          </cell>
          <cell r="D82">
            <v>58.112699999999997</v>
          </cell>
        </row>
        <row r="83">
          <cell r="A83" t="str">
            <v>P9925</v>
          </cell>
          <cell r="B83" t="str">
            <v>Mergulhador raso autônomo</v>
          </cell>
          <cell r="C83" t="str">
            <v>h</v>
          </cell>
          <cell r="D83">
            <v>54.120399999999997</v>
          </cell>
        </row>
        <row r="84">
          <cell r="A84" t="str">
            <v>P9926</v>
          </cell>
          <cell r="B84" t="str">
            <v>Mergulhador raso auxiliar de superfície</v>
          </cell>
          <cell r="C84" t="str">
            <v>h</v>
          </cell>
          <cell r="D84">
            <v>37.520499999999998</v>
          </cell>
        </row>
        <row r="85">
          <cell r="A85" t="str">
            <v>P9927</v>
          </cell>
          <cell r="B85" t="str">
            <v>Frentista de túnel com periculosidade</v>
          </cell>
          <cell r="C85" t="str">
            <v>h</v>
          </cell>
          <cell r="D85">
            <v>33.734099999999998</v>
          </cell>
        </row>
        <row r="86">
          <cell r="A86" t="str">
            <v>P9930</v>
          </cell>
          <cell r="B86" t="str">
            <v>Eletricista com periculosidade</v>
          </cell>
          <cell r="C86" t="str">
            <v>h</v>
          </cell>
          <cell r="D86">
            <v>39.653700000000001</v>
          </cell>
        </row>
        <row r="87">
          <cell r="A87" t="str">
            <v>P9931</v>
          </cell>
          <cell r="B87" t="str">
            <v>Operador de equipamento de mergulho</v>
          </cell>
          <cell r="C87" t="str">
            <v>h</v>
          </cell>
          <cell r="D87">
            <v>57.743699999999997</v>
          </cell>
        </row>
        <row r="88">
          <cell r="A88" t="str">
            <v>P9932</v>
          </cell>
          <cell r="B88" t="str">
            <v>Operador de equipamento pesado com periculosidade</v>
          </cell>
          <cell r="C88" t="str">
            <v>h</v>
          </cell>
          <cell r="D88">
            <v>41.826500000000003</v>
          </cell>
        </row>
        <row r="89">
          <cell r="A89" t="str">
            <v>P9933</v>
          </cell>
          <cell r="B89" t="str">
            <v>Supervisor de mergulho raso</v>
          </cell>
          <cell r="C89" t="str">
            <v>mês</v>
          </cell>
          <cell r="D89">
            <v>10647.416300000001</v>
          </cell>
        </row>
        <row r="90">
          <cell r="A90" t="str">
            <v>P9934</v>
          </cell>
          <cell r="B90" t="str">
            <v>Motorista de veículo especial com periculosidade</v>
          </cell>
          <cell r="C90" t="str">
            <v>h</v>
          </cell>
          <cell r="D90">
            <v>43.143599999999999</v>
          </cell>
        </row>
        <row r="91">
          <cell r="A91" t="str">
            <v>P9938</v>
          </cell>
          <cell r="B91" t="str">
            <v>Operador de equipamento leve com periculosidade</v>
          </cell>
          <cell r="C91" t="str">
            <v>h</v>
          </cell>
          <cell r="D91">
            <v>33.300800000000002</v>
          </cell>
        </row>
        <row r="92">
          <cell r="A92" t="str">
            <v>P9939</v>
          </cell>
          <cell r="B92" t="str">
            <v>Operador de equipamento leve com insalubridade</v>
          </cell>
          <cell r="C92" t="str">
            <v>h</v>
          </cell>
          <cell r="D92">
            <v>35.0837</v>
          </cell>
        </row>
        <row r="93">
          <cell r="A93" t="str">
            <v>P9942</v>
          </cell>
          <cell r="B93" t="str">
            <v>Marinheiro de convés com periculosidade</v>
          </cell>
          <cell r="C93" t="str">
            <v>h</v>
          </cell>
          <cell r="D93">
            <v>36.341500000000003</v>
          </cell>
        </row>
        <row r="94">
          <cell r="A94" t="str">
            <v>P9944</v>
          </cell>
          <cell r="B94" t="str">
            <v>Operador de equipamento especial com periculosidade</v>
          </cell>
          <cell r="C94" t="str">
            <v>h</v>
          </cell>
          <cell r="D94">
            <v>50.224400000000003</v>
          </cell>
        </row>
        <row r="95">
          <cell r="A95" t="str">
            <v>P9946</v>
          </cell>
          <cell r="B95" t="str">
            <v>Engenheiro auxiliar</v>
          </cell>
          <cell r="C95" t="str">
            <v>mês</v>
          </cell>
          <cell r="D95">
            <v>24878.431400000001</v>
          </cell>
        </row>
        <row r="96">
          <cell r="A96" t="str">
            <v>P9947</v>
          </cell>
          <cell r="B96" t="str">
            <v>Técnico florestal</v>
          </cell>
          <cell r="C96" t="str">
            <v>mês</v>
          </cell>
          <cell r="D96">
            <v>7622.1496999999999</v>
          </cell>
        </row>
        <row r="97">
          <cell r="A97" t="str">
            <v>P9948</v>
          </cell>
          <cell r="B97" t="str">
            <v>Motorista de veículo leve - mensalista</v>
          </cell>
          <cell r="C97" t="str">
            <v>mês</v>
          </cell>
          <cell r="D97">
            <v>5896.6377000000002</v>
          </cell>
        </row>
        <row r="98">
          <cell r="A98" t="str">
            <v>P9949</v>
          </cell>
          <cell r="B98" t="str">
            <v>Topógrafo</v>
          </cell>
          <cell r="C98" t="str">
            <v>mês</v>
          </cell>
          <cell r="D98">
            <v>8914.4105999999992</v>
          </cell>
        </row>
        <row r="99">
          <cell r="A99" t="str">
            <v>P9950</v>
          </cell>
          <cell r="B99" t="str">
            <v>Auxiliar de topografia</v>
          </cell>
          <cell r="C99" t="str">
            <v>mês</v>
          </cell>
          <cell r="D99">
            <v>5944.3549000000003</v>
          </cell>
        </row>
        <row r="100">
          <cell r="A100" t="str">
            <v>P9951</v>
          </cell>
          <cell r="B100" t="str">
            <v>Médico de câmara hiperbárica</v>
          </cell>
          <cell r="C100" t="str">
            <v>mês</v>
          </cell>
          <cell r="D100">
            <v>21265.910199999998</v>
          </cell>
        </row>
        <row r="101">
          <cell r="A101" t="str">
            <v>P9952</v>
          </cell>
          <cell r="B101" t="str">
            <v>Pedreiro - mensalista</v>
          </cell>
          <cell r="C101" t="str">
            <v>mês</v>
          </cell>
          <cell r="D101">
            <v>5095.9624000000003</v>
          </cell>
        </row>
        <row r="102">
          <cell r="A102" t="str">
            <v>P9953</v>
          </cell>
          <cell r="B102" t="str">
            <v>Eletricista - mensalista</v>
          </cell>
          <cell r="C102" t="str">
            <v>mês</v>
          </cell>
          <cell r="D102">
            <v>5934.9301999999998</v>
          </cell>
        </row>
        <row r="103">
          <cell r="A103" t="str">
            <v>P9954</v>
          </cell>
          <cell r="B103" t="str">
            <v>Servente - mensalista</v>
          </cell>
          <cell r="C103" t="str">
            <v>mês</v>
          </cell>
          <cell r="D103">
            <v>4112.1827999999996</v>
          </cell>
        </row>
        <row r="104">
          <cell r="A104" t="str">
            <v>P9955</v>
          </cell>
          <cell r="B104" t="str">
            <v>Engenheiro chefe</v>
          </cell>
          <cell r="C104" t="str">
            <v>mês</v>
          </cell>
          <cell r="D104">
            <v>34476.996400000004</v>
          </cell>
        </row>
        <row r="105">
          <cell r="A105" t="str">
            <v>P9956</v>
          </cell>
          <cell r="B105" t="str">
            <v>Motorista de caminhão com periculosidade</v>
          </cell>
          <cell r="C105" t="str">
            <v>h</v>
          </cell>
          <cell r="D105">
            <v>41.714100000000002</v>
          </cell>
        </row>
        <row r="106">
          <cell r="A106" t="str">
            <v>P9957</v>
          </cell>
          <cell r="B106" t="str">
            <v>Motorista de ônibus</v>
          </cell>
          <cell r="C106" t="str">
            <v>h</v>
          </cell>
          <cell r="D106">
            <v>34.869</v>
          </cell>
        </row>
        <row r="107">
          <cell r="A107" t="str">
            <v>P9958</v>
          </cell>
          <cell r="B107" t="str">
            <v>Motorista de ônibus - mensalista</v>
          </cell>
          <cell r="C107" t="str">
            <v>mês</v>
          </cell>
          <cell r="D107">
            <v>6572.9759999999997</v>
          </cell>
        </row>
        <row r="108">
          <cell r="A108" t="str">
            <v>P9959</v>
          </cell>
          <cell r="B108" t="str">
            <v>Motorista de veículo especial com periculosidade - mensalista</v>
          </cell>
          <cell r="C108" t="str">
            <v>mês</v>
          </cell>
          <cell r="D108">
            <v>7966.0510000000004</v>
          </cell>
        </row>
        <row r="109">
          <cell r="A109" t="str">
            <v>P9972</v>
          </cell>
          <cell r="B109" t="str">
            <v>Técnico de batimetria</v>
          </cell>
          <cell r="C109" t="str">
            <v>mês</v>
          </cell>
          <cell r="D109">
            <v>6693.6238000000003</v>
          </cell>
        </row>
      </sheetData>
      <sheetData sheetId="8">
        <row r="1">
          <cell r="A1" t="str">
            <v>CGCIT</v>
          </cell>
          <cell r="B1" t="str">
            <v>SISTEMA DE CUSTOS REFERENCIAIS DE OBRAS - SICRO</v>
          </cell>
          <cell r="K1" t="str">
            <v>DNIT</v>
          </cell>
        </row>
        <row r="2">
          <cell r="B2" t="str">
            <v>Pernambuco – Julho/2025</v>
          </cell>
        </row>
        <row r="3">
          <cell r="A3" t="str">
            <v>Código</v>
          </cell>
          <cell r="B3" t="str">
            <v>Descrição</v>
          </cell>
          <cell r="C3" t="str">
            <v>Valor de Aquisição
 (R$)</v>
          </cell>
          <cell r="D3" t="str">
            <v>Depreciação
 (R$/h)</v>
          </cell>
          <cell r="E3" t="str">
            <v>Oportunidade de Capital
 (R$/h)</v>
          </cell>
          <cell r="F3" t="str">
            <v>Seguros e Impostos
 (R$/h)</v>
          </cell>
          <cell r="G3" t="str">
            <v>Manutenção
 (R$/h)</v>
          </cell>
          <cell r="H3" t="str">
            <v>Operação
 (R$/h)</v>
          </cell>
          <cell r="I3" t="str">
            <v>Mão de Obra de Operação
 (R$/h)</v>
          </cell>
          <cell r="J3" t="str">
            <v>Custo Produtivo
 (R$/h)</v>
          </cell>
          <cell r="K3" t="str">
            <v>Custo Improdutivo
 (R$/h)</v>
          </cell>
        </row>
        <row r="4">
          <cell r="A4" t="str">
            <v>E9001</v>
          </cell>
          <cell r="B4" t="str">
            <v>Conjunto vibratório para tubos de concreto com encaixe PB e 3 jogos de fôrmas - D = 0,60 m - 2,20 kW</v>
          </cell>
          <cell r="C4">
            <v>72292.263900000005</v>
          </cell>
          <cell r="D4">
            <v>9.6389999999999993</v>
          </cell>
          <cell r="E4">
            <v>1.4867999999999999</v>
          </cell>
          <cell r="F4">
            <v>0</v>
          </cell>
          <cell r="G4">
            <v>7.2291999999999996</v>
          </cell>
          <cell r="H4">
            <v>0</v>
          </cell>
          <cell r="I4">
            <v>0</v>
          </cell>
          <cell r="J4">
            <v>18.355</v>
          </cell>
          <cell r="K4">
            <v>11.1258</v>
          </cell>
        </row>
        <row r="5">
          <cell r="A5" t="str">
            <v>E9002</v>
          </cell>
          <cell r="B5" t="str">
            <v>Conjunto vibratório para tubos de concreto com encaixe PB e 3 jogos de fôrmas - D = 0,80 m - 2,20 kW</v>
          </cell>
          <cell r="C5">
            <v>94743.4663</v>
          </cell>
          <cell r="D5">
            <v>12.6325</v>
          </cell>
          <cell r="E5">
            <v>1.9486000000000001</v>
          </cell>
          <cell r="F5">
            <v>0</v>
          </cell>
          <cell r="G5">
            <v>9.4742999999999995</v>
          </cell>
          <cell r="H5">
            <v>0</v>
          </cell>
          <cell r="I5">
            <v>0</v>
          </cell>
          <cell r="J5">
            <v>24.055399999999999</v>
          </cell>
          <cell r="K5">
            <v>14.581099999999999</v>
          </cell>
        </row>
        <row r="6">
          <cell r="A6" t="str">
            <v>E9003</v>
          </cell>
          <cell r="B6" t="str">
            <v>Conjunto vibratório para tubos de concreto com encaixe PB e 3 jogos de fôrmas - D = 1,00 m - 2,20 kW</v>
          </cell>
          <cell r="C6">
            <v>99070.108800000002</v>
          </cell>
          <cell r="D6">
            <v>13.209300000000001</v>
          </cell>
          <cell r="E6">
            <v>2.0375000000000001</v>
          </cell>
          <cell r="F6">
            <v>0</v>
          </cell>
          <cell r="G6">
            <v>9.907</v>
          </cell>
          <cell r="H6">
            <v>0</v>
          </cell>
          <cell r="I6">
            <v>0</v>
          </cell>
          <cell r="J6">
            <v>25.1538</v>
          </cell>
          <cell r="K6">
            <v>15.2468</v>
          </cell>
        </row>
        <row r="7">
          <cell r="A7" t="str">
            <v>E9004</v>
          </cell>
          <cell r="B7" t="str">
            <v>Conjunto vibratório para tubos de concreto com encaixe PB e 3 jogos de fôrmas - D = 1,20 m - 2,20 kW</v>
          </cell>
          <cell r="C7">
            <v>124856.24310000001</v>
          </cell>
          <cell r="D7">
            <v>16.647500000000001</v>
          </cell>
          <cell r="E7">
            <v>2.5678999999999998</v>
          </cell>
          <cell r="F7">
            <v>0</v>
          </cell>
          <cell r="G7">
            <v>12.4856</v>
          </cell>
          <cell r="H7">
            <v>0</v>
          </cell>
          <cell r="I7">
            <v>0</v>
          </cell>
          <cell r="J7">
            <v>31.701000000000001</v>
          </cell>
          <cell r="K7">
            <v>19.215399999999999</v>
          </cell>
        </row>
        <row r="8">
          <cell r="A8" t="str">
            <v>E9005</v>
          </cell>
          <cell r="B8" t="str">
            <v>Conjunto vibratório para tubos de concreto com encaixe PB e 3 jogos de fôrmas - D = 1,50 m - 2,20 kW</v>
          </cell>
          <cell r="C8">
            <v>147784.96460000001</v>
          </cell>
          <cell r="D8">
            <v>19.704699999999999</v>
          </cell>
          <cell r="E8">
            <v>3.0394000000000001</v>
          </cell>
          <cell r="F8">
            <v>0</v>
          </cell>
          <cell r="G8">
            <v>14.778499999999999</v>
          </cell>
          <cell r="H8">
            <v>0</v>
          </cell>
          <cell r="I8">
            <v>0</v>
          </cell>
          <cell r="J8">
            <v>37.522599999999997</v>
          </cell>
          <cell r="K8">
            <v>22.7441</v>
          </cell>
        </row>
        <row r="9">
          <cell r="A9" t="str">
            <v>E9006</v>
          </cell>
          <cell r="B9" t="str">
            <v>Equipamento para sondagem manual</v>
          </cell>
          <cell r="C9">
            <v>5045.5145000000002</v>
          </cell>
          <cell r="D9">
            <v>0.85770000000000002</v>
          </cell>
          <cell r="E9">
            <v>0.109</v>
          </cell>
          <cell r="F9">
            <v>0</v>
          </cell>
          <cell r="G9">
            <v>0.50460000000000005</v>
          </cell>
          <cell r="H9">
            <v>0</v>
          </cell>
          <cell r="I9">
            <v>0</v>
          </cell>
          <cell r="J9">
            <v>1.4713000000000001</v>
          </cell>
          <cell r="K9">
            <v>0.9667</v>
          </cell>
        </row>
        <row r="10">
          <cell r="A10" t="str">
            <v>E9007</v>
          </cell>
          <cell r="B10" t="str">
            <v>Bomba de pistão triplex com capacidade de 7,80 m³/h (130 l/min) - 8,20 kW</v>
          </cell>
          <cell r="C10">
            <v>166728.02739999999</v>
          </cell>
          <cell r="D10">
            <v>16.672799999999999</v>
          </cell>
          <cell r="E10">
            <v>3.2147000000000001</v>
          </cell>
          <cell r="F10">
            <v>0</v>
          </cell>
          <cell r="G10">
            <v>14.588699999999999</v>
          </cell>
          <cell r="H10">
            <v>8.1258999999999997</v>
          </cell>
          <cell r="I10">
            <v>0</v>
          </cell>
          <cell r="J10">
            <v>42.6021</v>
          </cell>
          <cell r="K10">
            <v>19.887499999999999</v>
          </cell>
        </row>
        <row r="11">
          <cell r="A11" t="str">
            <v>E9008</v>
          </cell>
          <cell r="B11" t="str">
            <v>Transportador manual de tubos de concreto com capacidade de 1 t</v>
          </cell>
          <cell r="C11">
            <v>1706.1316999999999</v>
          </cell>
          <cell r="D11">
            <v>1.5355000000000001</v>
          </cell>
          <cell r="E11">
            <v>7.9000000000000001E-2</v>
          </cell>
          <cell r="F11">
            <v>0</v>
          </cell>
          <cell r="G11">
            <v>0.85309999999999997</v>
          </cell>
          <cell r="H11">
            <v>0</v>
          </cell>
          <cell r="I11">
            <v>0</v>
          </cell>
          <cell r="J11">
            <v>2.4676</v>
          </cell>
          <cell r="K11">
            <v>1.6145</v>
          </cell>
        </row>
        <row r="12">
          <cell r="A12" t="str">
            <v>E9009</v>
          </cell>
          <cell r="B12" t="str">
            <v>Embarcação rebocadora - 268 kW</v>
          </cell>
          <cell r="C12">
            <v>665719.43099999998</v>
          </cell>
          <cell r="D12">
            <v>7.6204000000000001</v>
          </cell>
          <cell r="E12">
            <v>3.8267000000000002</v>
          </cell>
          <cell r="F12">
            <v>0</v>
          </cell>
          <cell r="G12">
            <v>16.9343</v>
          </cell>
          <cell r="H12">
            <v>265.57839999999999</v>
          </cell>
          <cell r="I12">
            <v>137.197</v>
          </cell>
          <cell r="J12">
            <v>431.15679999999998</v>
          </cell>
          <cell r="K12">
            <v>148.64410000000001</v>
          </cell>
        </row>
        <row r="13">
          <cell r="A13" t="str">
            <v>E9010</v>
          </cell>
          <cell r="B13" t="str">
            <v>Balança plataforma digital à bateria, com mesa de 75 x 75 cm e capacidade de 500 kg</v>
          </cell>
          <cell r="C13">
            <v>4920.5612000000001</v>
          </cell>
          <cell r="D13">
            <v>0.73809999999999998</v>
          </cell>
          <cell r="E13">
            <v>0.1012</v>
          </cell>
          <cell r="F13">
            <v>0</v>
          </cell>
          <cell r="G13">
            <v>0.41</v>
          </cell>
          <cell r="H13">
            <v>0</v>
          </cell>
          <cell r="I13">
            <v>0</v>
          </cell>
          <cell r="J13">
            <v>1.2493000000000001</v>
          </cell>
          <cell r="K13">
            <v>0.83930000000000005</v>
          </cell>
        </row>
        <row r="14">
          <cell r="A14" t="str">
            <v>E9011</v>
          </cell>
          <cell r="B14" t="str">
            <v>Carro manual modelo plataforma de 200 x 80 cm com capacidade de 800 kg</v>
          </cell>
          <cell r="C14">
            <v>1869.1022</v>
          </cell>
          <cell r="D14">
            <v>0.33639999999999998</v>
          </cell>
          <cell r="E14">
            <v>4.0399999999999998E-2</v>
          </cell>
          <cell r="F14">
            <v>0</v>
          </cell>
          <cell r="G14">
            <v>0.18690000000000001</v>
          </cell>
          <cell r="H14">
            <v>0</v>
          </cell>
          <cell r="I14">
            <v>0</v>
          </cell>
          <cell r="J14">
            <v>0.56369999999999998</v>
          </cell>
          <cell r="K14">
            <v>0.37680000000000002</v>
          </cell>
        </row>
        <row r="15">
          <cell r="A15" t="str">
            <v>E9014</v>
          </cell>
          <cell r="B15" t="str">
            <v>Deflectômetro de impacto (FWD) instalado em picape com reboque e faixa de carga de 7 a 120 kN - 147 kW</v>
          </cell>
          <cell r="C15">
            <v>2296757.3990000002</v>
          </cell>
          <cell r="D15">
            <v>183.7406</v>
          </cell>
          <cell r="E15">
            <v>42.512999999999998</v>
          </cell>
          <cell r="F15">
            <v>0</v>
          </cell>
          <cell r="G15">
            <v>114.8379</v>
          </cell>
          <cell r="H15">
            <v>0</v>
          </cell>
          <cell r="I15">
            <v>34.730899999999998</v>
          </cell>
          <cell r="J15">
            <v>375.82240000000002</v>
          </cell>
          <cell r="K15">
            <v>260.98450000000003</v>
          </cell>
        </row>
        <row r="16">
          <cell r="A16" t="str">
            <v>E9015</v>
          </cell>
          <cell r="B16" t="str">
            <v>Elevador de obra com capacidade de 1.000 kg - 9 kW</v>
          </cell>
          <cell r="C16">
            <v>68159.685500000007</v>
          </cell>
          <cell r="D16">
            <v>5.4527999999999999</v>
          </cell>
          <cell r="E16">
            <v>1.2616000000000001</v>
          </cell>
          <cell r="F16">
            <v>0</v>
          </cell>
          <cell r="G16">
            <v>4.7712000000000003</v>
          </cell>
          <cell r="H16">
            <v>0</v>
          </cell>
          <cell r="I16">
            <v>27.1814</v>
          </cell>
          <cell r="J16">
            <v>38.667000000000002</v>
          </cell>
          <cell r="K16">
            <v>33.895800000000001</v>
          </cell>
        </row>
        <row r="17">
          <cell r="A17" t="str">
            <v>E9016</v>
          </cell>
          <cell r="B17" t="str">
            <v>Usina misturadora móvel de reciclagem a frio com sistema de espuma de asfalto - 129,40 kW</v>
          </cell>
          <cell r="C17">
            <v>10340808.09</v>
          </cell>
          <cell r="D17">
            <v>1447.7130999999999</v>
          </cell>
          <cell r="E17">
            <v>223.3098</v>
          </cell>
          <cell r="F17">
            <v>0</v>
          </cell>
          <cell r="G17">
            <v>1861.3454999999999</v>
          </cell>
          <cell r="H17">
            <v>94.485799999999998</v>
          </cell>
          <cell r="I17">
            <v>39.778300000000002</v>
          </cell>
          <cell r="J17">
            <v>3666.6325000000002</v>
          </cell>
          <cell r="K17">
            <v>1710.8012000000001</v>
          </cell>
        </row>
        <row r="18">
          <cell r="A18" t="str">
            <v>E9017</v>
          </cell>
          <cell r="B18" t="str">
            <v>Escavadeira hidráulica sobre esteira com capacidade de 0,4 m³ - 64 kW</v>
          </cell>
          <cell r="C18">
            <v>721028.88489999995</v>
          </cell>
          <cell r="D18">
            <v>59.378799999999998</v>
          </cell>
          <cell r="E18">
            <v>13.738799999999999</v>
          </cell>
          <cell r="F18">
            <v>0</v>
          </cell>
          <cell r="G18">
            <v>59.378799999999998</v>
          </cell>
          <cell r="H18">
            <v>43.393799999999999</v>
          </cell>
          <cell r="I18">
            <v>33.7363</v>
          </cell>
          <cell r="J18">
            <v>209.62649999999999</v>
          </cell>
          <cell r="K18">
            <v>106.8539</v>
          </cell>
        </row>
        <row r="19">
          <cell r="A19" t="str">
            <v>E9020</v>
          </cell>
          <cell r="B19" t="str">
            <v>Recicladora a frio - 455 kW</v>
          </cell>
          <cell r="C19">
            <v>5769173.1090000002</v>
          </cell>
          <cell r="D19">
            <v>807.68420000000003</v>
          </cell>
          <cell r="E19">
            <v>124.5853</v>
          </cell>
          <cell r="F19">
            <v>0</v>
          </cell>
          <cell r="G19">
            <v>1153.8345999999999</v>
          </cell>
          <cell r="H19">
            <v>474.61959999999999</v>
          </cell>
          <cell r="I19">
            <v>39.778300000000002</v>
          </cell>
          <cell r="J19">
            <v>2600.502</v>
          </cell>
          <cell r="K19">
            <v>972.04780000000005</v>
          </cell>
        </row>
        <row r="20">
          <cell r="A20" t="str">
            <v>E9021</v>
          </cell>
          <cell r="B20" t="str">
            <v>Grupo gerador - 456 kVA</v>
          </cell>
          <cell r="C20">
            <v>352339.6079</v>
          </cell>
          <cell r="D20">
            <v>24.663799999999998</v>
          </cell>
          <cell r="E20">
            <v>6.5217999999999998</v>
          </cell>
          <cell r="F20">
            <v>0</v>
          </cell>
          <cell r="G20">
            <v>17.617000000000001</v>
          </cell>
          <cell r="H20">
            <v>361.70190000000002</v>
          </cell>
          <cell r="I20">
            <v>0</v>
          </cell>
          <cell r="J20">
            <v>410.50450000000001</v>
          </cell>
          <cell r="K20">
            <v>31.185600000000001</v>
          </cell>
        </row>
        <row r="21">
          <cell r="A21" t="str">
            <v>E9022</v>
          </cell>
          <cell r="B21" t="str">
            <v>Pórtico metálico rolante com capacidade de 25 t - 30 kW</v>
          </cell>
          <cell r="C21">
            <v>754357.02399999998</v>
          </cell>
          <cell r="D21">
            <v>37.7179</v>
          </cell>
          <cell r="E21">
            <v>12.928800000000001</v>
          </cell>
          <cell r="F21">
            <v>0</v>
          </cell>
          <cell r="G21">
            <v>29.336099999999998</v>
          </cell>
          <cell r="H21">
            <v>0</v>
          </cell>
          <cell r="I21">
            <v>27.1814</v>
          </cell>
          <cell r="J21">
            <v>107.16419999999999</v>
          </cell>
          <cell r="K21">
            <v>77.828100000000006</v>
          </cell>
        </row>
        <row r="22">
          <cell r="A22" t="str">
            <v>E9023</v>
          </cell>
          <cell r="B22" t="str">
            <v>Guindaste móvel sobre esteiras com dragline com capacidade de 1,9 a 2,3 m³ - 270 kW</v>
          </cell>
          <cell r="C22">
            <v>4030221.8590000002</v>
          </cell>
          <cell r="D22">
            <v>156.73089999999999</v>
          </cell>
          <cell r="E22">
            <v>69.073499999999996</v>
          </cell>
          <cell r="F22">
            <v>0</v>
          </cell>
          <cell r="G22">
            <v>223.90119999999999</v>
          </cell>
          <cell r="H22">
            <v>70.410600000000002</v>
          </cell>
          <cell r="I22">
            <v>39.778300000000002</v>
          </cell>
          <cell r="J22">
            <v>559.89449999999999</v>
          </cell>
          <cell r="K22">
            <v>265.58269999999999</v>
          </cell>
        </row>
        <row r="23">
          <cell r="A23" t="str">
            <v>E9024</v>
          </cell>
          <cell r="B23" t="str">
            <v>Misturador de nata cimento - 1,50 kW</v>
          </cell>
          <cell r="C23">
            <v>9652.1532999999999</v>
          </cell>
          <cell r="D23">
            <v>1.5443</v>
          </cell>
          <cell r="E23">
            <v>0.2084</v>
          </cell>
          <cell r="F23">
            <v>0</v>
          </cell>
          <cell r="G23">
            <v>1.3512999999999999</v>
          </cell>
          <cell r="H23">
            <v>0</v>
          </cell>
          <cell r="I23">
            <v>27.1814</v>
          </cell>
          <cell r="J23">
            <v>30.285399999999999</v>
          </cell>
          <cell r="K23">
            <v>28.934100000000001</v>
          </cell>
        </row>
        <row r="24">
          <cell r="A24" t="str">
            <v>E9025</v>
          </cell>
          <cell r="B24" t="str">
            <v>Conjunto bomba e macaco hidráulico para protensão com capacidade de 7.000 kN - 15 kW</v>
          </cell>
          <cell r="C24">
            <v>106149.0796</v>
          </cell>
          <cell r="D24">
            <v>6.0656999999999996</v>
          </cell>
          <cell r="E24">
            <v>1.8713</v>
          </cell>
          <cell r="F24">
            <v>0</v>
          </cell>
          <cell r="G24">
            <v>6.0656999999999996</v>
          </cell>
          <cell r="H24">
            <v>0</v>
          </cell>
          <cell r="I24">
            <v>39.778300000000002</v>
          </cell>
          <cell r="J24">
            <v>53.780999999999999</v>
          </cell>
          <cell r="K24">
            <v>47.715299999999999</v>
          </cell>
        </row>
        <row r="25">
          <cell r="A25" t="str">
            <v>E9026</v>
          </cell>
          <cell r="B25" t="str">
            <v>Bomba para injeção de nata de cimento com capacidade de 2 MPa - 2,20 kW</v>
          </cell>
          <cell r="C25">
            <v>34295.547599999998</v>
          </cell>
          <cell r="D25">
            <v>3.4296000000000002</v>
          </cell>
          <cell r="E25">
            <v>0.6613</v>
          </cell>
          <cell r="F25">
            <v>0</v>
          </cell>
          <cell r="G25">
            <v>3.0009000000000001</v>
          </cell>
          <cell r="H25">
            <v>0</v>
          </cell>
          <cell r="I25">
            <v>0</v>
          </cell>
          <cell r="J25">
            <v>7.0918000000000001</v>
          </cell>
          <cell r="K25">
            <v>4.0909000000000004</v>
          </cell>
        </row>
        <row r="26">
          <cell r="A26" t="str">
            <v>E9028</v>
          </cell>
          <cell r="B26" t="str">
            <v>Bomba de alta pressão para hidrojateamento com capacidade de 18 MPa - 5,20 kW</v>
          </cell>
          <cell r="C26">
            <v>5624.7272999999996</v>
          </cell>
          <cell r="D26">
            <v>1.1249</v>
          </cell>
          <cell r="E26">
            <v>0.13009999999999999</v>
          </cell>
          <cell r="F26">
            <v>0</v>
          </cell>
          <cell r="G26">
            <v>1.2656000000000001</v>
          </cell>
          <cell r="H26">
            <v>9.6479999999999997</v>
          </cell>
          <cell r="I26">
            <v>27.1814</v>
          </cell>
          <cell r="J26">
            <v>39.35</v>
          </cell>
          <cell r="K26">
            <v>28.436399999999999</v>
          </cell>
        </row>
        <row r="27">
          <cell r="A27" t="str">
            <v>E9029</v>
          </cell>
          <cell r="B27" t="str">
            <v>Conjunto bomba e macaco hidráulico para protensão com capacidade de 8.000 kN - 20 kW</v>
          </cell>
          <cell r="C27">
            <v>134980.53779999999</v>
          </cell>
          <cell r="D27">
            <v>7.7131999999999996</v>
          </cell>
          <cell r="E27">
            <v>2.3795000000000002</v>
          </cell>
          <cell r="F27">
            <v>0</v>
          </cell>
          <cell r="G27">
            <v>7.7131999999999996</v>
          </cell>
          <cell r="H27">
            <v>0</v>
          </cell>
          <cell r="I27">
            <v>39.778300000000002</v>
          </cell>
          <cell r="J27">
            <v>57.584200000000003</v>
          </cell>
          <cell r="K27">
            <v>49.871000000000002</v>
          </cell>
        </row>
        <row r="28">
          <cell r="A28" t="str">
            <v>E9030</v>
          </cell>
          <cell r="B28" t="str">
            <v>Bomba de protensão com leitura digital para tensionamento de estais - 3 kW</v>
          </cell>
          <cell r="C28">
            <v>14563.07</v>
          </cell>
          <cell r="D28">
            <v>0.83220000000000005</v>
          </cell>
          <cell r="E28">
            <v>0.25669999999999998</v>
          </cell>
          <cell r="F28">
            <v>0</v>
          </cell>
          <cell r="G28">
            <v>0.83220000000000005</v>
          </cell>
          <cell r="H28">
            <v>0</v>
          </cell>
          <cell r="I28">
            <v>0</v>
          </cell>
          <cell r="J28">
            <v>1.9211</v>
          </cell>
          <cell r="K28">
            <v>1.0889</v>
          </cell>
        </row>
        <row r="29">
          <cell r="A29" t="str">
            <v>E9031</v>
          </cell>
          <cell r="B29" t="str">
            <v>Elevador de cremalheira com cabine simples, com capacidade de 1.500 kg e altura de até 100 m - 15 kW</v>
          </cell>
          <cell r="C29">
            <v>338734.60200000001</v>
          </cell>
          <cell r="D29">
            <v>27.098800000000001</v>
          </cell>
          <cell r="E29">
            <v>6.27</v>
          </cell>
          <cell r="F29">
            <v>0</v>
          </cell>
          <cell r="G29">
            <v>23.711400000000001</v>
          </cell>
          <cell r="H29">
            <v>0</v>
          </cell>
          <cell r="I29">
            <v>27.1814</v>
          </cell>
          <cell r="J29">
            <v>84.261600000000001</v>
          </cell>
          <cell r="K29">
            <v>60.550199999999997</v>
          </cell>
        </row>
        <row r="30">
          <cell r="A30" t="str">
            <v>E9032</v>
          </cell>
          <cell r="B30" t="str">
            <v>Equipamento para regulagem final de estais com até 37 cordoalhas - D = 15,7 mm - 20 kW</v>
          </cell>
          <cell r="C30">
            <v>78503.2166</v>
          </cell>
          <cell r="D30">
            <v>4.4859</v>
          </cell>
          <cell r="E30">
            <v>1.3838999999999999</v>
          </cell>
          <cell r="F30">
            <v>0</v>
          </cell>
          <cell r="G30">
            <v>4.4859</v>
          </cell>
          <cell r="H30">
            <v>0</v>
          </cell>
          <cell r="I30">
            <v>39.778300000000002</v>
          </cell>
          <cell r="J30">
            <v>50.134</v>
          </cell>
          <cell r="K30">
            <v>45.648099999999999</v>
          </cell>
        </row>
        <row r="31">
          <cell r="A31" t="str">
            <v>E9033</v>
          </cell>
          <cell r="B31" t="str">
            <v>Equipamento para regulagem final de estais de 38 a 55 cordoalhas - D = 15,7 mm - 30 kW</v>
          </cell>
          <cell r="C31">
            <v>112130.0047</v>
          </cell>
          <cell r="D31">
            <v>6.4074</v>
          </cell>
          <cell r="E31">
            <v>1.9766999999999999</v>
          </cell>
          <cell r="F31">
            <v>0</v>
          </cell>
          <cell r="G31">
            <v>6.4074</v>
          </cell>
          <cell r="H31">
            <v>0</v>
          </cell>
          <cell r="I31">
            <v>39.778300000000002</v>
          </cell>
          <cell r="J31">
            <v>54.569800000000001</v>
          </cell>
          <cell r="K31">
            <v>48.162399999999998</v>
          </cell>
        </row>
        <row r="32">
          <cell r="A32" t="str">
            <v>E9034</v>
          </cell>
          <cell r="B32" t="str">
            <v>Equipamento para regulagem final de estais de 56 a 73 cordoalhas - D = 15,7 mm - 40 kW</v>
          </cell>
          <cell r="C32">
            <v>168143.10860000001</v>
          </cell>
          <cell r="D32">
            <v>9.6082000000000001</v>
          </cell>
          <cell r="E32">
            <v>2.9641000000000002</v>
          </cell>
          <cell r="F32">
            <v>0</v>
          </cell>
          <cell r="G32">
            <v>9.6082000000000001</v>
          </cell>
          <cell r="H32">
            <v>0</v>
          </cell>
          <cell r="I32">
            <v>39.778300000000002</v>
          </cell>
          <cell r="J32">
            <v>61.958799999999997</v>
          </cell>
          <cell r="K32">
            <v>52.3506</v>
          </cell>
        </row>
        <row r="33">
          <cell r="A33" t="str">
            <v>E9035</v>
          </cell>
          <cell r="B33" t="str">
            <v>Equipamento para regulagem final de estais de 74 a 91 cordoalhas - D = 15,7 mm - 50 kW</v>
          </cell>
          <cell r="C33">
            <v>224157.11290000001</v>
          </cell>
          <cell r="D33">
            <v>12.808999999999999</v>
          </cell>
          <cell r="E33">
            <v>3.9516</v>
          </cell>
          <cell r="F33">
            <v>0</v>
          </cell>
          <cell r="G33">
            <v>12.808999999999999</v>
          </cell>
          <cell r="H33">
            <v>0</v>
          </cell>
          <cell r="I33">
            <v>39.778300000000002</v>
          </cell>
          <cell r="J33">
            <v>69.347899999999996</v>
          </cell>
          <cell r="K33">
            <v>56.538899999999998</v>
          </cell>
        </row>
        <row r="34">
          <cell r="A34" t="str">
            <v>E9036</v>
          </cell>
          <cell r="B34" t="str">
            <v>Grua fixa para alturas de 60 a 102 m, com alcance de 60 m com capacidade de 1.500 kg na ponta da lança - 37 kW</v>
          </cell>
          <cell r="C34">
            <v>3897066.83</v>
          </cell>
          <cell r="D34">
            <v>151.55260000000001</v>
          </cell>
          <cell r="E34">
            <v>66.791399999999996</v>
          </cell>
          <cell r="F34">
            <v>0</v>
          </cell>
          <cell r="G34">
            <v>173.203</v>
          </cell>
          <cell r="H34">
            <v>0</v>
          </cell>
          <cell r="I34">
            <v>39.778300000000002</v>
          </cell>
          <cell r="J34">
            <v>431.32530000000003</v>
          </cell>
          <cell r="K34">
            <v>258.1223</v>
          </cell>
        </row>
        <row r="35">
          <cell r="A35" t="str">
            <v>E9038</v>
          </cell>
          <cell r="B35" t="str">
            <v>Macaco hidráulico monocordoalha para tensionamento de estais - 3 kW</v>
          </cell>
          <cell r="C35">
            <v>18311.038100000002</v>
          </cell>
          <cell r="D35">
            <v>1.0463</v>
          </cell>
          <cell r="E35">
            <v>0.32279999999999998</v>
          </cell>
          <cell r="F35">
            <v>0</v>
          </cell>
          <cell r="G35">
            <v>1.0463</v>
          </cell>
          <cell r="H35">
            <v>0</v>
          </cell>
          <cell r="I35">
            <v>39.778300000000002</v>
          </cell>
          <cell r="J35">
            <v>42.1937</v>
          </cell>
          <cell r="K35">
            <v>41.147399999999998</v>
          </cell>
        </row>
        <row r="36">
          <cell r="A36" t="str">
            <v>E9039</v>
          </cell>
          <cell r="B36" t="str">
            <v>Máquina de solda por termofusão para tubos PEAD com gerador de 4 kW</v>
          </cell>
          <cell r="C36">
            <v>115631.8371</v>
          </cell>
          <cell r="D36">
            <v>15.4176</v>
          </cell>
          <cell r="E36">
            <v>2.3782000000000001</v>
          </cell>
          <cell r="F36">
            <v>0</v>
          </cell>
          <cell r="G36">
            <v>15.4176</v>
          </cell>
          <cell r="H36">
            <v>3.9639000000000002</v>
          </cell>
          <cell r="I36">
            <v>39.778300000000002</v>
          </cell>
          <cell r="J36">
            <v>76.955600000000004</v>
          </cell>
          <cell r="K36">
            <v>57.574100000000001</v>
          </cell>
        </row>
        <row r="37">
          <cell r="A37" t="str">
            <v>E9040</v>
          </cell>
          <cell r="B37" t="str">
            <v>Serra mármore - 1,45 kW</v>
          </cell>
          <cell r="C37">
            <v>483.74470000000002</v>
          </cell>
          <cell r="D37">
            <v>4.3499999999999997E-2</v>
          </cell>
          <cell r="E37">
            <v>8.9999999999999993E-3</v>
          </cell>
          <cell r="F37">
            <v>0</v>
          </cell>
          <cell r="G37">
            <v>2.4199999999999999E-2</v>
          </cell>
          <cell r="H37">
            <v>0</v>
          </cell>
          <cell r="I37">
            <v>0</v>
          </cell>
          <cell r="J37">
            <v>7.6700000000000004E-2</v>
          </cell>
          <cell r="K37">
            <v>5.2499999999999998E-2</v>
          </cell>
        </row>
        <row r="38">
          <cell r="A38" t="str">
            <v>E9042</v>
          </cell>
          <cell r="B38" t="str">
            <v>Trator sobre esteiras com lâmina - 97 kW</v>
          </cell>
          <cell r="C38">
            <v>1330983.7590000001</v>
          </cell>
          <cell r="D38">
            <v>116.4611</v>
          </cell>
          <cell r="E38">
            <v>25.663</v>
          </cell>
          <cell r="F38">
            <v>0</v>
          </cell>
          <cell r="G38">
            <v>166.37299999999999</v>
          </cell>
          <cell r="H38">
            <v>70.827799999999996</v>
          </cell>
          <cell r="I38">
            <v>33.7363</v>
          </cell>
          <cell r="J38">
            <v>413.06119999999999</v>
          </cell>
          <cell r="K38">
            <v>175.8604</v>
          </cell>
        </row>
        <row r="39">
          <cell r="A39" t="str">
            <v>E9043</v>
          </cell>
          <cell r="B39" t="str">
            <v>Embarcação de alumínio com comprimento de 6 m e motor de popa - 18,60 kW</v>
          </cell>
          <cell r="C39">
            <v>35068.0478</v>
          </cell>
          <cell r="D39">
            <v>0.40139999999999998</v>
          </cell>
          <cell r="E39">
            <v>0.2016</v>
          </cell>
          <cell r="F39">
            <v>0</v>
          </cell>
          <cell r="G39">
            <v>0.44600000000000001</v>
          </cell>
          <cell r="H39">
            <v>39.440199999999997</v>
          </cell>
          <cell r="I39">
            <v>42.121000000000002</v>
          </cell>
          <cell r="J39">
            <v>82.610200000000006</v>
          </cell>
          <cell r="K39">
            <v>42.723999999999997</v>
          </cell>
        </row>
        <row r="40">
          <cell r="A40" t="str">
            <v>E9044</v>
          </cell>
          <cell r="B40" t="str">
            <v>Central de concreto com capacidade de 150 m³/h - dosadora e misturadora</v>
          </cell>
          <cell r="C40">
            <v>1928501.6569999999</v>
          </cell>
          <cell r="D40">
            <v>192.8502</v>
          </cell>
          <cell r="E40">
            <v>37.183900000000001</v>
          </cell>
          <cell r="F40">
            <v>0</v>
          </cell>
          <cell r="G40">
            <v>168.7439</v>
          </cell>
          <cell r="H40">
            <v>0</v>
          </cell>
          <cell r="I40">
            <v>39.778300000000002</v>
          </cell>
          <cell r="J40">
            <v>438.55630000000002</v>
          </cell>
          <cell r="K40">
            <v>269.81240000000003</v>
          </cell>
        </row>
        <row r="41">
          <cell r="A41" t="str">
            <v>E9045</v>
          </cell>
          <cell r="B41" t="str">
            <v>Conjunto bomba e macaco hidráulico para elevação com capacidade de 496 kN</v>
          </cell>
          <cell r="C41">
            <v>68442.820200000002</v>
          </cell>
          <cell r="D41">
            <v>5.4753999999999996</v>
          </cell>
          <cell r="E41">
            <v>1.2668999999999999</v>
          </cell>
          <cell r="F41">
            <v>0</v>
          </cell>
          <cell r="G41">
            <v>5.4753999999999996</v>
          </cell>
          <cell r="H41">
            <v>6.1069000000000004</v>
          </cell>
          <cell r="I41">
            <v>39.778300000000002</v>
          </cell>
          <cell r="J41">
            <v>58.102899999999998</v>
          </cell>
          <cell r="K41">
            <v>46.520600000000002</v>
          </cell>
        </row>
        <row r="42">
          <cell r="A42" t="str">
            <v>E9046</v>
          </cell>
          <cell r="B42" t="str">
            <v>Conjunto bomba e macaco hidráulico para elevação com capacidade de 929 kN</v>
          </cell>
          <cell r="C42">
            <v>86539.786300000007</v>
          </cell>
          <cell r="D42">
            <v>6.9231999999999996</v>
          </cell>
          <cell r="E42">
            <v>1.6019000000000001</v>
          </cell>
          <cell r="F42">
            <v>0</v>
          </cell>
          <cell r="G42">
            <v>6.9231999999999996</v>
          </cell>
          <cell r="H42">
            <v>6.1069000000000004</v>
          </cell>
          <cell r="I42">
            <v>39.778300000000002</v>
          </cell>
          <cell r="J42">
            <v>61.333500000000001</v>
          </cell>
          <cell r="K42">
            <v>48.303400000000003</v>
          </cell>
        </row>
        <row r="43">
          <cell r="A43" t="str">
            <v>E9047</v>
          </cell>
          <cell r="B43" t="str">
            <v>Conjunto bomba e macaco hidráulico para elevação com capacidade de 1.390 kN</v>
          </cell>
          <cell r="C43">
            <v>119333.9369</v>
          </cell>
          <cell r="D43">
            <v>9.5466999999999995</v>
          </cell>
          <cell r="E43">
            <v>2.2088999999999999</v>
          </cell>
          <cell r="F43">
            <v>0</v>
          </cell>
          <cell r="G43">
            <v>9.5466999999999995</v>
          </cell>
          <cell r="H43">
            <v>6.1069000000000004</v>
          </cell>
          <cell r="I43">
            <v>39.778300000000002</v>
          </cell>
          <cell r="J43">
            <v>67.1875</v>
          </cell>
          <cell r="K43">
            <v>51.533900000000003</v>
          </cell>
        </row>
        <row r="44">
          <cell r="A44" t="str">
            <v>E9048</v>
          </cell>
          <cell r="B44" t="str">
            <v>Conjunto bomba e macaco hidráulico para elevação com capacidade de 1.859 kN</v>
          </cell>
          <cell r="C44">
            <v>138146.38949999999</v>
          </cell>
          <cell r="D44">
            <v>11.0517</v>
          </cell>
          <cell r="E44">
            <v>2.5571000000000002</v>
          </cell>
          <cell r="F44">
            <v>0</v>
          </cell>
          <cell r="G44">
            <v>11.0517</v>
          </cell>
          <cell r="H44">
            <v>6.1069000000000004</v>
          </cell>
          <cell r="I44">
            <v>39.778300000000002</v>
          </cell>
          <cell r="J44">
            <v>70.545699999999997</v>
          </cell>
          <cell r="K44">
            <v>53.387099999999997</v>
          </cell>
        </row>
        <row r="45">
          <cell r="A45" t="str">
            <v>E9049</v>
          </cell>
          <cell r="B45" t="str">
            <v>Bomba de alta pressão para hidrojateamento com capacidade de 250 MPa - 72 kW</v>
          </cell>
          <cell r="C45">
            <v>725352.31160000002</v>
          </cell>
          <cell r="D45">
            <v>145.07050000000001</v>
          </cell>
          <cell r="E45">
            <v>16.782800000000002</v>
          </cell>
          <cell r="F45">
            <v>0</v>
          </cell>
          <cell r="G45">
            <v>163.20429999999999</v>
          </cell>
          <cell r="H45">
            <v>56.328499999999998</v>
          </cell>
          <cell r="I45">
            <v>27.1814</v>
          </cell>
          <cell r="J45">
            <v>408.5675</v>
          </cell>
          <cell r="K45">
            <v>189.03469999999999</v>
          </cell>
        </row>
        <row r="46">
          <cell r="A46" t="str">
            <v>E9050</v>
          </cell>
          <cell r="B46" t="str">
            <v>Guindaste móvel sobre pneus com 2 eixos com capacidade de 18 t - 97 kW</v>
          </cell>
          <cell r="C46">
            <v>3241928.9470000002</v>
          </cell>
          <cell r="D46">
            <v>162.09639999999999</v>
          </cell>
          <cell r="E46">
            <v>57.150599999999997</v>
          </cell>
          <cell r="F46">
            <v>0</v>
          </cell>
          <cell r="G46">
            <v>208.40969999999999</v>
          </cell>
          <cell r="H46">
            <v>25.2957</v>
          </cell>
          <cell r="I46">
            <v>34.730899999999998</v>
          </cell>
          <cell r="J46">
            <v>487.68329999999997</v>
          </cell>
          <cell r="K46">
            <v>253.97790000000001</v>
          </cell>
        </row>
        <row r="47">
          <cell r="A47" t="str">
            <v>E9051</v>
          </cell>
          <cell r="B47" t="str">
            <v>Máquina levantadora e posicionadora de via - 7,40 kW</v>
          </cell>
          <cell r="C47">
            <v>1054414.5930000001</v>
          </cell>
          <cell r="D47">
            <v>84.353200000000001</v>
          </cell>
          <cell r="E47">
            <v>19.517199999999999</v>
          </cell>
          <cell r="F47">
            <v>0</v>
          </cell>
          <cell r="G47">
            <v>73.808999999999997</v>
          </cell>
          <cell r="H47">
            <v>10.9839</v>
          </cell>
          <cell r="I47">
            <v>27.1814</v>
          </cell>
          <cell r="J47">
            <v>215.84469999999999</v>
          </cell>
          <cell r="K47">
            <v>131.05179999999999</v>
          </cell>
        </row>
        <row r="48">
          <cell r="A48" t="str">
            <v>E9052</v>
          </cell>
          <cell r="B48" t="str">
            <v>Empilhadeira a diesel com capacidade de 10 t - 82 kW</v>
          </cell>
          <cell r="C48">
            <v>779982.41879999998</v>
          </cell>
          <cell r="D48">
            <v>62.398600000000002</v>
          </cell>
          <cell r="E48">
            <v>14.4375</v>
          </cell>
          <cell r="F48">
            <v>0</v>
          </cell>
          <cell r="G48">
            <v>54.598799999999997</v>
          </cell>
          <cell r="H48">
            <v>64.151899999999998</v>
          </cell>
          <cell r="I48">
            <v>27.1814</v>
          </cell>
          <cell r="J48">
            <v>222.76820000000001</v>
          </cell>
          <cell r="K48">
            <v>104.0175</v>
          </cell>
        </row>
        <row r="49">
          <cell r="A49" t="str">
            <v>E9053</v>
          </cell>
          <cell r="B49" t="str">
            <v>Perfuratriz hidráulica montada em flutuante - 32 kW</v>
          </cell>
          <cell r="C49">
            <v>609761.87719999999</v>
          </cell>
          <cell r="D49">
            <v>16.332899999999999</v>
          </cell>
          <cell r="E49">
            <v>5.2625999999999999</v>
          </cell>
          <cell r="F49">
            <v>0</v>
          </cell>
          <cell r="G49">
            <v>14.5181</v>
          </cell>
          <cell r="H49">
            <v>16.689900000000002</v>
          </cell>
          <cell r="I49">
            <v>33.300800000000002</v>
          </cell>
          <cell r="J49">
            <v>86.104299999999995</v>
          </cell>
          <cell r="K49">
            <v>54.896299999999997</v>
          </cell>
        </row>
        <row r="50">
          <cell r="A50" t="str">
            <v>E9054</v>
          </cell>
          <cell r="B50" t="str">
            <v>Equipamento sobre forma-trilho para execução e acabamento de pavimento de concreto - 13,40 kW</v>
          </cell>
          <cell r="C50">
            <v>1816887.719</v>
          </cell>
          <cell r="D50">
            <v>242.2517</v>
          </cell>
          <cell r="E50">
            <v>37.3673</v>
          </cell>
          <cell r="F50">
            <v>0</v>
          </cell>
          <cell r="G50">
            <v>151.40729999999999</v>
          </cell>
          <cell r="H50">
            <v>19.889700000000001</v>
          </cell>
          <cell r="I50">
            <v>27.1814</v>
          </cell>
          <cell r="J50">
            <v>478.09739999999999</v>
          </cell>
          <cell r="K50">
            <v>306.80040000000002</v>
          </cell>
        </row>
        <row r="51">
          <cell r="A51" t="str">
            <v>E9055</v>
          </cell>
          <cell r="B51" t="str">
            <v>Guincho pneumático com capacidade de 2,5 t</v>
          </cell>
          <cell r="C51">
            <v>538767.23910000001</v>
          </cell>
          <cell r="D51">
            <v>53.8767</v>
          </cell>
          <cell r="E51">
            <v>10.157299999999999</v>
          </cell>
          <cell r="F51">
            <v>0</v>
          </cell>
          <cell r="G51">
            <v>29.9315</v>
          </cell>
          <cell r="H51">
            <v>0</v>
          </cell>
          <cell r="I51">
            <v>0</v>
          </cell>
          <cell r="J51">
            <v>93.965500000000006</v>
          </cell>
          <cell r="K51">
            <v>64.034000000000006</v>
          </cell>
        </row>
        <row r="52">
          <cell r="A52" t="str">
            <v>E9056</v>
          </cell>
          <cell r="B52" t="str">
            <v>Plataforma autoelevatória de 12 x 24 m com capacidade de 150 t</v>
          </cell>
          <cell r="C52">
            <v>844691.91330000001</v>
          </cell>
          <cell r="D52">
            <v>9.6691000000000003</v>
          </cell>
          <cell r="E52">
            <v>4.8555000000000001</v>
          </cell>
          <cell r="F52">
            <v>0</v>
          </cell>
          <cell r="G52">
            <v>21.486899999999999</v>
          </cell>
          <cell r="H52">
            <v>0</v>
          </cell>
          <cell r="I52">
            <v>114.512</v>
          </cell>
          <cell r="J52">
            <v>150.52350000000001</v>
          </cell>
          <cell r="K52">
            <v>129.03659999999999</v>
          </cell>
        </row>
        <row r="53">
          <cell r="A53" t="str">
            <v>E9057</v>
          </cell>
          <cell r="B53" t="str">
            <v>Batelão sem propulsão com capacidade de 66 m³</v>
          </cell>
          <cell r="C53">
            <v>225883.41020000001</v>
          </cell>
          <cell r="D53">
            <v>9.6806999999999999</v>
          </cell>
          <cell r="E53">
            <v>3.8161</v>
          </cell>
          <cell r="F53">
            <v>0</v>
          </cell>
          <cell r="G53">
            <v>16.134499999999999</v>
          </cell>
          <cell r="H53">
            <v>0</v>
          </cell>
          <cell r="I53">
            <v>29.463000000000001</v>
          </cell>
          <cell r="J53">
            <v>59.094299999999997</v>
          </cell>
          <cell r="K53">
            <v>42.959800000000001</v>
          </cell>
        </row>
        <row r="54">
          <cell r="A54" t="str">
            <v>E9058</v>
          </cell>
          <cell r="B54" t="str">
            <v>Plataforma flutuante de 12 x 24 x 1,8 m com capacidade de 150 t</v>
          </cell>
          <cell r="C54">
            <v>675578.8504</v>
          </cell>
          <cell r="D54">
            <v>7.7332999999999998</v>
          </cell>
          <cell r="E54">
            <v>3.8834</v>
          </cell>
          <cell r="F54">
            <v>0</v>
          </cell>
          <cell r="G54">
            <v>12.8888</v>
          </cell>
          <cell r="H54">
            <v>0</v>
          </cell>
          <cell r="I54">
            <v>29.463000000000001</v>
          </cell>
          <cell r="J54">
            <v>53.968499999999999</v>
          </cell>
          <cell r="K54">
            <v>41.079700000000003</v>
          </cell>
        </row>
        <row r="55">
          <cell r="A55" t="str">
            <v>E9059</v>
          </cell>
          <cell r="B55" t="str">
            <v>Plataforma autoelevatória de 12 x 24 m montada na obra com capacidade de 150 t</v>
          </cell>
          <cell r="C55">
            <v>844691.91330000001</v>
          </cell>
          <cell r="D55">
            <v>9.6691000000000003</v>
          </cell>
          <cell r="E55">
            <v>4.8555000000000001</v>
          </cell>
          <cell r="F55">
            <v>0</v>
          </cell>
          <cell r="G55">
            <v>21.486899999999999</v>
          </cell>
          <cell r="H55">
            <v>0</v>
          </cell>
          <cell r="I55">
            <v>114.512</v>
          </cell>
          <cell r="J55">
            <v>150.52350000000001</v>
          </cell>
          <cell r="K55">
            <v>129.03659999999999</v>
          </cell>
        </row>
        <row r="56">
          <cell r="A56" t="str">
            <v>E9060</v>
          </cell>
          <cell r="B56" t="str">
            <v>Perfuratriz pneumática rotopercussiva montada em flutuante com pressão de 0,70 MPa e capacidade de 2.500 gpm</v>
          </cell>
          <cell r="C56">
            <v>41029.544699999999</v>
          </cell>
          <cell r="D56">
            <v>1.099</v>
          </cell>
          <cell r="E56">
            <v>0.35410000000000003</v>
          </cell>
          <cell r="F56">
            <v>0</v>
          </cell>
          <cell r="G56">
            <v>0.97689999999999999</v>
          </cell>
          <cell r="H56">
            <v>0</v>
          </cell>
          <cell r="I56">
            <v>66.601600000000005</v>
          </cell>
          <cell r="J56">
            <v>69.031599999999997</v>
          </cell>
          <cell r="K56">
            <v>68.054699999999997</v>
          </cell>
        </row>
        <row r="57">
          <cell r="A57" t="str">
            <v>E9061</v>
          </cell>
          <cell r="B57" t="str">
            <v>Lixadeira elétrica manual angular - 2 kW</v>
          </cell>
          <cell r="C57">
            <v>1397.0118</v>
          </cell>
          <cell r="D57">
            <v>0.18629999999999999</v>
          </cell>
          <cell r="E57">
            <v>2.87E-2</v>
          </cell>
          <cell r="F57">
            <v>0</v>
          </cell>
          <cell r="G57">
            <v>0.1164</v>
          </cell>
          <cell r="H57">
            <v>0</v>
          </cell>
          <cell r="I57">
            <v>0</v>
          </cell>
          <cell r="J57">
            <v>0.33139999999999997</v>
          </cell>
          <cell r="K57">
            <v>0.215</v>
          </cell>
        </row>
        <row r="58">
          <cell r="A58" t="str">
            <v>E9062</v>
          </cell>
          <cell r="B58" t="str">
            <v>Soprador de ar quente manual - 1,60 kW</v>
          </cell>
          <cell r="C58">
            <v>5695.1980000000003</v>
          </cell>
          <cell r="D58">
            <v>0.75939999999999996</v>
          </cell>
          <cell r="E58">
            <v>0.1171</v>
          </cell>
          <cell r="F58">
            <v>0</v>
          </cell>
          <cell r="G58">
            <v>0.47460000000000002</v>
          </cell>
          <cell r="H58">
            <v>0</v>
          </cell>
          <cell r="I58">
            <v>0</v>
          </cell>
          <cell r="J58">
            <v>1.3511</v>
          </cell>
          <cell r="K58">
            <v>0.87649999999999995</v>
          </cell>
        </row>
        <row r="59">
          <cell r="A59" t="str">
            <v>E9063</v>
          </cell>
          <cell r="B59" t="str">
            <v>Equipamento de estabilização dinâmica da via - 300 kW</v>
          </cell>
          <cell r="C59">
            <v>30076652.469999999</v>
          </cell>
          <cell r="D59">
            <v>1203.0661</v>
          </cell>
          <cell r="E59">
            <v>510.32560000000001</v>
          </cell>
          <cell r="F59">
            <v>0</v>
          </cell>
          <cell r="G59">
            <v>1203.0661</v>
          </cell>
          <cell r="H59">
            <v>187.76159999999999</v>
          </cell>
          <cell r="I59">
            <v>39.778300000000002</v>
          </cell>
          <cell r="J59">
            <v>3143.9976999999999</v>
          </cell>
          <cell r="K59">
            <v>1753.17</v>
          </cell>
        </row>
        <row r="60">
          <cell r="A60" t="str">
            <v>E9064</v>
          </cell>
          <cell r="B60" t="str">
            <v>Transportador manual gerica com capacidade de 180 l</v>
          </cell>
          <cell r="C60">
            <v>1085.9362000000001</v>
          </cell>
          <cell r="D60">
            <v>1.0859000000000001</v>
          </cell>
          <cell r="E60">
            <v>5.0299999999999997E-2</v>
          </cell>
          <cell r="F60">
            <v>0</v>
          </cell>
          <cell r="G60">
            <v>0.54300000000000004</v>
          </cell>
          <cell r="H60">
            <v>0</v>
          </cell>
          <cell r="I60">
            <v>0</v>
          </cell>
          <cell r="J60">
            <v>1.6792</v>
          </cell>
          <cell r="K60">
            <v>1.1362000000000001</v>
          </cell>
        </row>
        <row r="61">
          <cell r="A61" t="str">
            <v>E9065</v>
          </cell>
          <cell r="B61" t="str">
            <v>Carro controle ferroviário - 186 kW</v>
          </cell>
          <cell r="C61">
            <v>32870946.946600001</v>
          </cell>
          <cell r="D61">
            <v>1314.8379</v>
          </cell>
          <cell r="E61">
            <v>557.73779999999999</v>
          </cell>
          <cell r="F61">
            <v>0</v>
          </cell>
          <cell r="G61">
            <v>1150.4830999999999</v>
          </cell>
          <cell r="H61">
            <v>116.4122</v>
          </cell>
          <cell r="I61">
            <v>39.778300000000002</v>
          </cell>
          <cell r="J61">
            <v>3179.2492999999999</v>
          </cell>
          <cell r="K61">
            <v>1912.354</v>
          </cell>
        </row>
        <row r="62">
          <cell r="A62" t="str">
            <v>E9066</v>
          </cell>
          <cell r="B62" t="str">
            <v>Grupo gerador - 14 kVA</v>
          </cell>
          <cell r="C62">
            <v>65596.2</v>
          </cell>
          <cell r="D62">
            <v>4.5917000000000003</v>
          </cell>
          <cell r="E62">
            <v>1.2141999999999999</v>
          </cell>
          <cell r="F62">
            <v>0</v>
          </cell>
          <cell r="G62">
            <v>3.2797999999999998</v>
          </cell>
          <cell r="H62">
            <v>10.900600000000001</v>
          </cell>
          <cell r="I62">
            <v>0</v>
          </cell>
          <cell r="J62">
            <v>19.9863</v>
          </cell>
          <cell r="K62">
            <v>5.8059000000000003</v>
          </cell>
        </row>
        <row r="63">
          <cell r="A63" t="str">
            <v>E9067</v>
          </cell>
          <cell r="B63" t="str">
            <v>Veículo ferroviário para capina química com capacidade de 12.000 l - 115 kW</v>
          </cell>
          <cell r="C63">
            <v>1700337.1584000001</v>
          </cell>
          <cell r="D63">
            <v>68.013499999999993</v>
          </cell>
          <cell r="E63">
            <v>28.8505</v>
          </cell>
          <cell r="F63">
            <v>0</v>
          </cell>
          <cell r="G63">
            <v>42.508400000000002</v>
          </cell>
          <cell r="H63">
            <v>71.975300000000004</v>
          </cell>
          <cell r="I63">
            <v>27.1814</v>
          </cell>
          <cell r="J63">
            <v>238.5291</v>
          </cell>
          <cell r="K63">
            <v>124.0454</v>
          </cell>
        </row>
        <row r="64">
          <cell r="A64" t="str">
            <v>E9068</v>
          </cell>
          <cell r="B64" t="str">
            <v>Perfuratriz hidráulica rotopercussiva para CCPH - 123 kW</v>
          </cell>
          <cell r="C64">
            <v>5681101.4560000002</v>
          </cell>
          <cell r="D64">
            <v>454.48809999999997</v>
          </cell>
          <cell r="E64">
            <v>105.1572</v>
          </cell>
          <cell r="F64">
            <v>0</v>
          </cell>
          <cell r="G64">
            <v>454.48809999999997</v>
          </cell>
          <cell r="H64">
            <v>96.227800000000002</v>
          </cell>
          <cell r="I64">
            <v>33.7363</v>
          </cell>
          <cell r="J64">
            <v>1144.0975000000001</v>
          </cell>
          <cell r="K64">
            <v>593.38160000000005</v>
          </cell>
        </row>
        <row r="65">
          <cell r="A65" t="str">
            <v>E9069</v>
          </cell>
          <cell r="B65" t="str">
            <v>Vibrador de imersão para concreto - 4,10 kW</v>
          </cell>
          <cell r="C65">
            <v>4342.7893000000004</v>
          </cell>
          <cell r="D65">
            <v>0.86860000000000004</v>
          </cell>
          <cell r="E65">
            <v>0.10050000000000001</v>
          </cell>
          <cell r="F65">
            <v>0</v>
          </cell>
          <cell r="G65">
            <v>0.54279999999999995</v>
          </cell>
          <cell r="H65">
            <v>7.6071</v>
          </cell>
          <cell r="I65">
            <v>0</v>
          </cell>
          <cell r="J65">
            <v>9.1189999999999998</v>
          </cell>
          <cell r="K65">
            <v>0.96909999999999996</v>
          </cell>
        </row>
        <row r="66">
          <cell r="A66" t="str">
            <v>E9070</v>
          </cell>
          <cell r="B66" t="str">
            <v>Ponte rolante com capacidade de 5 t e vão de até 15 m - 10 kW</v>
          </cell>
          <cell r="C66">
            <v>414325.00799999997</v>
          </cell>
          <cell r="D66">
            <v>18.414400000000001</v>
          </cell>
          <cell r="E66">
            <v>7.1010999999999997</v>
          </cell>
          <cell r="F66">
            <v>0</v>
          </cell>
          <cell r="G66">
            <v>11.509</v>
          </cell>
          <cell r="H66">
            <v>0</v>
          </cell>
          <cell r="I66">
            <v>27.1814</v>
          </cell>
          <cell r="J66">
            <v>64.2059</v>
          </cell>
          <cell r="K66">
            <v>52.696899999999999</v>
          </cell>
        </row>
        <row r="67">
          <cell r="A67" t="str">
            <v>E9071</v>
          </cell>
          <cell r="B67" t="str">
            <v>Transportador manual carrinho de mão com capacidade de 80 l</v>
          </cell>
          <cell r="C67">
            <v>464.33760000000001</v>
          </cell>
          <cell r="D67">
            <v>0.46429999999999999</v>
          </cell>
          <cell r="E67">
            <v>2.1499999999999998E-2</v>
          </cell>
          <cell r="F67">
            <v>0</v>
          </cell>
          <cell r="G67">
            <v>0.23219999999999999</v>
          </cell>
          <cell r="H67">
            <v>0</v>
          </cell>
          <cell r="I67">
            <v>0</v>
          </cell>
          <cell r="J67">
            <v>0.71799999999999997</v>
          </cell>
          <cell r="K67">
            <v>0.48580000000000001</v>
          </cell>
        </row>
        <row r="68">
          <cell r="A68" t="str">
            <v>E9072</v>
          </cell>
          <cell r="B68" t="str">
            <v>Martelo hidráulico vibratório com unidade hidráulica - 486 kW</v>
          </cell>
          <cell r="C68">
            <v>3419884.5920000002</v>
          </cell>
          <cell r="D68">
            <v>455.9846</v>
          </cell>
          <cell r="E68">
            <v>70.335599999999999</v>
          </cell>
          <cell r="F68">
            <v>0</v>
          </cell>
          <cell r="G68">
            <v>398.98649999999998</v>
          </cell>
          <cell r="H68">
            <v>380.21719999999999</v>
          </cell>
          <cell r="I68">
            <v>39.778300000000002</v>
          </cell>
          <cell r="J68">
            <v>1345.3022000000001</v>
          </cell>
          <cell r="K68">
            <v>566.09849999999994</v>
          </cell>
        </row>
        <row r="69">
          <cell r="A69" t="str">
            <v>E9073</v>
          </cell>
          <cell r="B69" t="str">
            <v>Bomba de concreto rebocável com capacidade de 30 m³/h - 74 kW</v>
          </cell>
          <cell r="C69">
            <v>504147.91210000002</v>
          </cell>
          <cell r="D69">
            <v>50.4148</v>
          </cell>
          <cell r="E69">
            <v>9.7205999999999992</v>
          </cell>
          <cell r="F69">
            <v>0</v>
          </cell>
          <cell r="G69">
            <v>50.4148</v>
          </cell>
          <cell r="H69">
            <v>73.331299999999999</v>
          </cell>
          <cell r="I69">
            <v>27.1814</v>
          </cell>
          <cell r="J69">
            <v>211.06290000000001</v>
          </cell>
          <cell r="K69">
            <v>87.316800000000001</v>
          </cell>
        </row>
        <row r="70">
          <cell r="A70" t="str">
            <v>E9074</v>
          </cell>
          <cell r="B70" t="str">
            <v>Tanque de estocagem de asfalto com agitadores de 60.000 l</v>
          </cell>
          <cell r="C70">
            <v>882612.07019999996</v>
          </cell>
          <cell r="D70">
            <v>117.6816</v>
          </cell>
          <cell r="E70">
            <v>18.1524</v>
          </cell>
          <cell r="F70">
            <v>0</v>
          </cell>
          <cell r="G70">
            <v>73.551000000000002</v>
          </cell>
          <cell r="H70">
            <v>0</v>
          </cell>
          <cell r="I70">
            <v>0</v>
          </cell>
          <cell r="J70">
            <v>209.38499999999999</v>
          </cell>
          <cell r="K70">
            <v>135.834</v>
          </cell>
        </row>
        <row r="71">
          <cell r="A71" t="str">
            <v>E9075</v>
          </cell>
          <cell r="B71" t="str">
            <v>Trado cavadeira de 12"</v>
          </cell>
          <cell r="C71">
            <v>156.41579999999999</v>
          </cell>
          <cell r="D71">
            <v>7.8200000000000006E-2</v>
          </cell>
          <cell r="E71">
            <v>4.7999999999999996E-3</v>
          </cell>
          <cell r="F71">
            <v>0</v>
          </cell>
          <cell r="G71">
            <v>3.9100000000000003E-2</v>
          </cell>
          <cell r="H71">
            <v>0</v>
          </cell>
          <cell r="I71">
            <v>0</v>
          </cell>
          <cell r="J71">
            <v>0.1221</v>
          </cell>
          <cell r="K71">
            <v>8.3000000000000004E-2</v>
          </cell>
        </row>
        <row r="72">
          <cell r="A72" t="str">
            <v>E9076</v>
          </cell>
          <cell r="B72" t="str">
            <v>Equipamento para pintura eletrostática com cabine dupla de 7,00 kW e estufa de 80.000 kCal</v>
          </cell>
          <cell r="C72">
            <v>164068.75829999999</v>
          </cell>
          <cell r="D72">
            <v>10.5473</v>
          </cell>
          <cell r="E72">
            <v>2.8923000000000001</v>
          </cell>
          <cell r="F72">
            <v>0</v>
          </cell>
          <cell r="G72">
            <v>5.8596000000000004</v>
          </cell>
          <cell r="H72">
            <v>0</v>
          </cell>
          <cell r="I72">
            <v>27.1814</v>
          </cell>
          <cell r="J72">
            <v>46.480600000000003</v>
          </cell>
          <cell r="K72">
            <v>40.621000000000002</v>
          </cell>
        </row>
        <row r="73">
          <cell r="A73" t="str">
            <v>E9077</v>
          </cell>
          <cell r="B73" t="str">
            <v>Perfuratriz de circulação reversa tipo Wirth ou similar com unidade hidráulica (Power Pack) - 273 kW</v>
          </cell>
          <cell r="C73">
            <v>4851185.1830000002</v>
          </cell>
          <cell r="D73">
            <v>388.09480000000002</v>
          </cell>
          <cell r="E73">
            <v>89.795400000000001</v>
          </cell>
          <cell r="F73">
            <v>0</v>
          </cell>
          <cell r="G73">
            <v>388.09480000000002</v>
          </cell>
          <cell r="H73">
            <v>142.38589999999999</v>
          </cell>
          <cell r="I73">
            <v>33.7363</v>
          </cell>
          <cell r="J73">
            <v>1042.1071999999999</v>
          </cell>
          <cell r="K73">
            <v>511.62650000000002</v>
          </cell>
        </row>
        <row r="74">
          <cell r="A74" t="str">
            <v>E9078</v>
          </cell>
          <cell r="B74" t="str">
            <v>Treliça lançadeira com capacidade de carga de 100 a 120 t e vão máximo de 45 m - 110 kW</v>
          </cell>
          <cell r="C74">
            <v>3545138.1623</v>
          </cell>
          <cell r="D74">
            <v>157.5617</v>
          </cell>
          <cell r="E74">
            <v>60.759700000000002</v>
          </cell>
          <cell r="F74">
            <v>0</v>
          </cell>
          <cell r="G74">
            <v>98.476100000000002</v>
          </cell>
          <cell r="H74">
            <v>0</v>
          </cell>
          <cell r="I74">
            <v>39.778300000000002</v>
          </cell>
          <cell r="J74">
            <v>356.57580000000002</v>
          </cell>
          <cell r="K74">
            <v>258.09969999999998</v>
          </cell>
        </row>
        <row r="75">
          <cell r="A75" t="str">
            <v>E9079</v>
          </cell>
          <cell r="B75" t="str">
            <v>Bomba submersível com capacidade de 360 m³/h - 23 kW</v>
          </cell>
          <cell r="C75">
            <v>179404.30609999999</v>
          </cell>
          <cell r="D75">
            <v>17.9404</v>
          </cell>
          <cell r="E75">
            <v>3.4590999999999998</v>
          </cell>
          <cell r="F75">
            <v>0</v>
          </cell>
          <cell r="G75">
            <v>15.697900000000001</v>
          </cell>
          <cell r="H75">
            <v>0</v>
          </cell>
          <cell r="I75">
            <v>0</v>
          </cell>
          <cell r="J75">
            <v>37.0974</v>
          </cell>
          <cell r="K75">
            <v>21.3995</v>
          </cell>
        </row>
        <row r="76">
          <cell r="A76" t="str">
            <v>E9080</v>
          </cell>
          <cell r="B76" t="str">
            <v>Carrelone com capacidade máxima de 70 t</v>
          </cell>
          <cell r="C76">
            <v>1830025.3907000001</v>
          </cell>
          <cell r="D76">
            <v>82.351100000000002</v>
          </cell>
          <cell r="E76">
            <v>31.050999999999998</v>
          </cell>
          <cell r="F76">
            <v>0</v>
          </cell>
          <cell r="G76">
            <v>45.750599999999999</v>
          </cell>
          <cell r="H76">
            <v>0</v>
          </cell>
          <cell r="I76">
            <v>27.1814</v>
          </cell>
          <cell r="J76">
            <v>186.33410000000001</v>
          </cell>
          <cell r="K76">
            <v>140.58349999999999</v>
          </cell>
        </row>
        <row r="77">
          <cell r="A77" t="str">
            <v>E9081</v>
          </cell>
          <cell r="B77" t="str">
            <v>Fischietti simples com capacidade de 70 t</v>
          </cell>
          <cell r="C77">
            <v>106831.05409999999</v>
          </cell>
          <cell r="D77">
            <v>4.8074000000000003</v>
          </cell>
          <cell r="E77">
            <v>1.8127</v>
          </cell>
          <cell r="F77">
            <v>0</v>
          </cell>
          <cell r="G77">
            <v>2.6707999999999998</v>
          </cell>
          <cell r="H77">
            <v>0</v>
          </cell>
          <cell r="I77">
            <v>0</v>
          </cell>
          <cell r="J77">
            <v>9.2909000000000006</v>
          </cell>
          <cell r="K77">
            <v>6.6200999999999999</v>
          </cell>
        </row>
        <row r="78">
          <cell r="A78" t="str">
            <v>E9083</v>
          </cell>
          <cell r="B78" t="str">
            <v>Vagão fechado FLT com capacidade de 99 t</v>
          </cell>
          <cell r="C78">
            <v>868455.30130000005</v>
          </cell>
          <cell r="D78">
            <v>13.750500000000001</v>
          </cell>
          <cell r="E78">
            <v>13.842499999999999</v>
          </cell>
          <cell r="F78">
            <v>0</v>
          </cell>
          <cell r="G78">
            <v>7.2370999999999999</v>
          </cell>
          <cell r="H78">
            <v>0</v>
          </cell>
          <cell r="I78">
            <v>0</v>
          </cell>
          <cell r="J78">
            <v>34.830100000000002</v>
          </cell>
          <cell r="K78">
            <v>27.593</v>
          </cell>
        </row>
        <row r="79">
          <cell r="A79" t="str">
            <v>E9084</v>
          </cell>
          <cell r="B79" t="str">
            <v>Vagão tanque convencional TCT com capacidade de 97 t e 103.000 l</v>
          </cell>
          <cell r="C79">
            <v>1264142.0360000001</v>
          </cell>
          <cell r="D79">
            <v>20.015599999999999</v>
          </cell>
          <cell r="E79">
            <v>20.1494</v>
          </cell>
          <cell r="F79">
            <v>0</v>
          </cell>
          <cell r="G79">
            <v>10.5345</v>
          </cell>
          <cell r="H79">
            <v>0</v>
          </cell>
          <cell r="I79">
            <v>0</v>
          </cell>
          <cell r="J79">
            <v>50.6995</v>
          </cell>
          <cell r="K79">
            <v>40.164999999999999</v>
          </cell>
        </row>
        <row r="80">
          <cell r="A80" t="str">
            <v>E9085</v>
          </cell>
          <cell r="B80" t="str">
            <v>Vagão gôndola GDE com capacidade de 93,5 t / 29 m³</v>
          </cell>
          <cell r="C80">
            <v>637209.80680000002</v>
          </cell>
          <cell r="D80">
            <v>10.0892</v>
          </cell>
          <cell r="E80">
            <v>10.156599999999999</v>
          </cell>
          <cell r="F80">
            <v>0</v>
          </cell>
          <cell r="G80">
            <v>5.3101000000000003</v>
          </cell>
          <cell r="H80">
            <v>0</v>
          </cell>
          <cell r="I80">
            <v>0</v>
          </cell>
          <cell r="J80">
            <v>25.555900000000001</v>
          </cell>
          <cell r="K80">
            <v>20.245799999999999</v>
          </cell>
        </row>
        <row r="81">
          <cell r="A81" t="str">
            <v>E9086</v>
          </cell>
          <cell r="B81" t="str">
            <v>Bomba de concreto rebocável com capacidade de 41 m³/h - 74 kW</v>
          </cell>
          <cell r="C81">
            <v>524232.00469999999</v>
          </cell>
          <cell r="D81">
            <v>52.423200000000001</v>
          </cell>
          <cell r="E81">
            <v>10.107799999999999</v>
          </cell>
          <cell r="F81">
            <v>0</v>
          </cell>
          <cell r="G81">
            <v>52.423200000000001</v>
          </cell>
          <cell r="H81">
            <v>73.331299999999999</v>
          </cell>
          <cell r="I81">
            <v>27.1814</v>
          </cell>
          <cell r="J81">
            <v>215.46690000000001</v>
          </cell>
          <cell r="K81">
            <v>89.712400000000002</v>
          </cell>
        </row>
        <row r="82">
          <cell r="A82" t="str">
            <v>E9089</v>
          </cell>
          <cell r="B82" t="str">
            <v>Roçadeira costal - 1,40 kW</v>
          </cell>
          <cell r="C82">
            <v>3281.0823999999998</v>
          </cell>
          <cell r="D82">
            <v>0.49220000000000003</v>
          </cell>
          <cell r="E82">
            <v>6.7500000000000004E-2</v>
          </cell>
          <cell r="F82">
            <v>0</v>
          </cell>
          <cell r="G82">
            <v>0.38279999999999997</v>
          </cell>
          <cell r="H82">
            <v>8.1637000000000004</v>
          </cell>
          <cell r="I82">
            <v>0</v>
          </cell>
          <cell r="J82">
            <v>9.1061999999999994</v>
          </cell>
          <cell r="K82">
            <v>0.55969999999999998</v>
          </cell>
        </row>
        <row r="83">
          <cell r="A83" t="str">
            <v>E9093</v>
          </cell>
          <cell r="B83" t="str">
            <v>Veículo leve - 53 kW (sem motorista)</v>
          </cell>
          <cell r="C83">
            <v>78844.955700000006</v>
          </cell>
          <cell r="D83">
            <v>4.7306999999999997</v>
          </cell>
          <cell r="E83">
            <v>1.4594</v>
          </cell>
          <cell r="F83">
            <v>0.59130000000000005</v>
          </cell>
          <cell r="G83">
            <v>4.7306999999999997</v>
          </cell>
          <cell r="H83">
            <v>25.286200000000001</v>
          </cell>
          <cell r="I83">
            <v>0</v>
          </cell>
          <cell r="J83">
            <v>36.798299999999998</v>
          </cell>
          <cell r="K83">
            <v>6.7813999999999997</v>
          </cell>
        </row>
        <row r="84">
          <cell r="A84" t="str">
            <v>E9094</v>
          </cell>
          <cell r="B84" t="str">
            <v>Guindaste móvel sobre pneus com 6 eixos com capacidade máxima de 350 t - 450 kW</v>
          </cell>
          <cell r="C84">
            <v>21326006.34</v>
          </cell>
          <cell r="D84">
            <v>746.41020000000003</v>
          </cell>
          <cell r="E84">
            <v>361.84899999999999</v>
          </cell>
          <cell r="F84">
            <v>146.6163</v>
          </cell>
          <cell r="G84">
            <v>959.6703</v>
          </cell>
          <cell r="H84">
            <v>117.351</v>
          </cell>
          <cell r="I84">
            <v>34.730899999999998</v>
          </cell>
          <cell r="J84">
            <v>2366.6277</v>
          </cell>
          <cell r="K84">
            <v>1289.6063999999999</v>
          </cell>
        </row>
        <row r="85">
          <cell r="A85" t="str">
            <v>E9095</v>
          </cell>
          <cell r="B85" t="str">
            <v>Guindaste móvel sobre pneus com 8 eixos com capacidade máxima de 500 t - 500 kW</v>
          </cell>
          <cell r="C85">
            <v>36304768.909999996</v>
          </cell>
          <cell r="D85">
            <v>1270.6668999999999</v>
          </cell>
          <cell r="E85">
            <v>616.00120000000004</v>
          </cell>
          <cell r="F85">
            <v>249.59530000000001</v>
          </cell>
          <cell r="G85">
            <v>1633.7146</v>
          </cell>
          <cell r="H85">
            <v>130.38999999999999</v>
          </cell>
          <cell r="I85">
            <v>34.730899999999998</v>
          </cell>
          <cell r="J85">
            <v>3935.0989</v>
          </cell>
          <cell r="K85">
            <v>2170.9942999999998</v>
          </cell>
        </row>
        <row r="86">
          <cell r="A86" t="str">
            <v>E9096</v>
          </cell>
          <cell r="B86" t="str">
            <v>Minicarregadeira de pneus - 45,50 kW</v>
          </cell>
          <cell r="C86">
            <v>406854.42830000003</v>
          </cell>
          <cell r="D86">
            <v>35.599800000000002</v>
          </cell>
          <cell r="E86">
            <v>7.8446999999999996</v>
          </cell>
          <cell r="F86">
            <v>0</v>
          </cell>
          <cell r="G86">
            <v>35.599800000000002</v>
          </cell>
          <cell r="H86">
            <v>59.327500000000001</v>
          </cell>
          <cell r="I86">
            <v>33.7363</v>
          </cell>
          <cell r="J86">
            <v>172.10810000000001</v>
          </cell>
          <cell r="K86">
            <v>77.180800000000005</v>
          </cell>
        </row>
        <row r="87">
          <cell r="A87" t="str">
            <v>E9101</v>
          </cell>
          <cell r="B87" t="str">
            <v>Removedora de faixas de sinalização viária - 9,69 kW</v>
          </cell>
          <cell r="C87">
            <v>50827.074399999998</v>
          </cell>
          <cell r="D87">
            <v>4.0662000000000003</v>
          </cell>
          <cell r="E87">
            <v>0.94079999999999997</v>
          </cell>
          <cell r="F87">
            <v>0</v>
          </cell>
          <cell r="G87">
            <v>3.5579000000000001</v>
          </cell>
          <cell r="H87">
            <v>17.9787</v>
          </cell>
          <cell r="I87">
            <v>0</v>
          </cell>
          <cell r="J87">
            <v>26.543600000000001</v>
          </cell>
          <cell r="K87">
            <v>5.0069999999999997</v>
          </cell>
        </row>
        <row r="88">
          <cell r="A88" t="str">
            <v>E9102</v>
          </cell>
          <cell r="B88" t="str">
            <v>Extrusora para sarjeta de concreto - 10,44 kW</v>
          </cell>
          <cell r="C88">
            <v>82824.339500000002</v>
          </cell>
          <cell r="D88">
            <v>6.6258999999999997</v>
          </cell>
          <cell r="E88">
            <v>1.5330999999999999</v>
          </cell>
          <cell r="F88">
            <v>0</v>
          </cell>
          <cell r="G88">
            <v>5.7976999999999999</v>
          </cell>
          <cell r="H88">
            <v>8.1676000000000002</v>
          </cell>
          <cell r="I88">
            <v>27.1814</v>
          </cell>
          <cell r="J88">
            <v>49.305700000000002</v>
          </cell>
          <cell r="K88">
            <v>35.340400000000002</v>
          </cell>
        </row>
        <row r="89">
          <cell r="A89" t="str">
            <v>E9103</v>
          </cell>
          <cell r="B89" t="str">
            <v>Extrusora para meio-fio de concreto - 10,44 kW</v>
          </cell>
          <cell r="C89">
            <v>68037.473499999993</v>
          </cell>
          <cell r="D89">
            <v>5.4429999999999996</v>
          </cell>
          <cell r="E89">
            <v>1.2594000000000001</v>
          </cell>
          <cell r="F89">
            <v>0</v>
          </cell>
          <cell r="G89">
            <v>4.7625999999999999</v>
          </cell>
          <cell r="H89">
            <v>8.1676000000000002</v>
          </cell>
          <cell r="I89">
            <v>27.1814</v>
          </cell>
          <cell r="J89">
            <v>46.814</v>
          </cell>
          <cell r="K89">
            <v>33.883800000000001</v>
          </cell>
        </row>
        <row r="90">
          <cell r="A90" t="str">
            <v>E9105</v>
          </cell>
          <cell r="B90" t="str">
            <v>Embarcação empurradora multipropósito - 2 x 186 kW</v>
          </cell>
          <cell r="C90">
            <v>5421155.1270000003</v>
          </cell>
          <cell r="D90">
            <v>62.055300000000003</v>
          </cell>
          <cell r="E90">
            <v>31.162299999999998</v>
          </cell>
          <cell r="F90">
            <v>0</v>
          </cell>
          <cell r="G90">
            <v>137.9008</v>
          </cell>
          <cell r="H90">
            <v>368.6386</v>
          </cell>
          <cell r="I90">
            <v>137.197</v>
          </cell>
          <cell r="J90">
            <v>736.95399999999995</v>
          </cell>
          <cell r="K90">
            <v>230.41460000000001</v>
          </cell>
        </row>
        <row r="91">
          <cell r="A91" t="str">
            <v>E9106</v>
          </cell>
          <cell r="B91" t="str">
            <v>Balsa de convés com capacidade de 200 t</v>
          </cell>
          <cell r="C91">
            <v>1933973.3026999999</v>
          </cell>
          <cell r="D91">
            <v>22.138000000000002</v>
          </cell>
          <cell r="E91">
            <v>11.117000000000001</v>
          </cell>
          <cell r="F91">
            <v>0</v>
          </cell>
          <cell r="G91">
            <v>36.896599999999999</v>
          </cell>
          <cell r="H91">
            <v>0</v>
          </cell>
          <cell r="I91">
            <v>29.463000000000001</v>
          </cell>
          <cell r="J91">
            <v>99.614599999999996</v>
          </cell>
          <cell r="K91">
            <v>62.718000000000004</v>
          </cell>
        </row>
        <row r="92">
          <cell r="A92" t="str">
            <v>E9107</v>
          </cell>
          <cell r="B92" t="str">
            <v>Compactador manual com soquete vibratório - 2,24 kW</v>
          </cell>
          <cell r="C92">
            <v>11596.254499999999</v>
          </cell>
          <cell r="D92">
            <v>2.3193000000000001</v>
          </cell>
          <cell r="E92">
            <v>0.26829999999999998</v>
          </cell>
          <cell r="F92">
            <v>0</v>
          </cell>
          <cell r="G92">
            <v>2.3193000000000001</v>
          </cell>
          <cell r="H92">
            <v>4.1561000000000003</v>
          </cell>
          <cell r="I92">
            <v>0</v>
          </cell>
          <cell r="J92">
            <v>9.0630000000000006</v>
          </cell>
          <cell r="K92">
            <v>2.5876000000000001</v>
          </cell>
        </row>
        <row r="93">
          <cell r="A93" t="str">
            <v>E9108</v>
          </cell>
          <cell r="B93" t="str">
            <v>Soldadora de trilho por caldeamento na via - 400 kW</v>
          </cell>
          <cell r="C93">
            <v>10000000</v>
          </cell>
          <cell r="D93">
            <v>160</v>
          </cell>
          <cell r="E93">
            <v>160.41999999999999</v>
          </cell>
          <cell r="F93">
            <v>0</v>
          </cell>
          <cell r="G93">
            <v>200</v>
          </cell>
          <cell r="H93">
            <v>250.34880000000001</v>
          </cell>
          <cell r="I93">
            <v>79.556600000000003</v>
          </cell>
          <cell r="J93">
            <v>850.32539999999995</v>
          </cell>
          <cell r="K93">
            <v>399.97660000000002</v>
          </cell>
        </row>
        <row r="94">
          <cell r="A94" t="str">
            <v>E9110</v>
          </cell>
          <cell r="B94" t="str">
            <v>Escavadeira hidráulica sobre esteiras para rocha com caçamba com capacidade de 1,56 m³ - 118 kW</v>
          </cell>
          <cell r="C94">
            <v>1195046.166</v>
          </cell>
          <cell r="D94">
            <v>119.5046</v>
          </cell>
          <cell r="E94">
            <v>23.700299999999999</v>
          </cell>
          <cell r="F94">
            <v>0</v>
          </cell>
          <cell r="G94">
            <v>119.5046</v>
          </cell>
          <cell r="H94">
            <v>116.93380000000001</v>
          </cell>
          <cell r="I94">
            <v>33.7363</v>
          </cell>
          <cell r="J94">
            <v>413.37959999999998</v>
          </cell>
          <cell r="K94">
            <v>176.94120000000001</v>
          </cell>
        </row>
        <row r="95">
          <cell r="A95" t="str">
            <v>E9111</v>
          </cell>
          <cell r="B95" t="str">
            <v>Jateador abrasivo úmido com capacidade de 350 kg de abrasivo</v>
          </cell>
          <cell r="C95">
            <v>341382.38740000001</v>
          </cell>
          <cell r="D95">
            <v>61.448799999999999</v>
          </cell>
          <cell r="E95">
            <v>7.3722000000000003</v>
          </cell>
          <cell r="F95">
            <v>0</v>
          </cell>
          <cell r="G95">
            <v>61.448799999999999</v>
          </cell>
          <cell r="H95">
            <v>0</v>
          </cell>
          <cell r="I95">
            <v>27.1814</v>
          </cell>
          <cell r="J95">
            <v>157.4512</v>
          </cell>
          <cell r="K95">
            <v>96.002399999999994</v>
          </cell>
        </row>
        <row r="96">
          <cell r="A96" t="str">
            <v>E9112</v>
          </cell>
          <cell r="B96" t="str">
            <v>Sinalizador direcional móvel com sistema fotovoltaico de energia e montado em chassi sobre pneus</v>
          </cell>
          <cell r="C96">
            <v>22784.0226</v>
          </cell>
          <cell r="D96">
            <v>2.5632000000000001</v>
          </cell>
          <cell r="E96">
            <v>0.43930000000000002</v>
          </cell>
          <cell r="F96">
            <v>0</v>
          </cell>
          <cell r="G96">
            <v>1.4239999999999999</v>
          </cell>
          <cell r="H96">
            <v>0</v>
          </cell>
          <cell r="I96">
            <v>0</v>
          </cell>
          <cell r="J96">
            <v>4.4264999999999999</v>
          </cell>
          <cell r="K96">
            <v>3.0024999999999999</v>
          </cell>
        </row>
        <row r="97">
          <cell r="A97" t="str">
            <v>E9113</v>
          </cell>
          <cell r="B97" t="str">
            <v>Painel de Mensagem Variável - PMV móvel, com sistema fotovoltaico de energia e montado em chassi sobre pneus</v>
          </cell>
          <cell r="C97">
            <v>171398.40789999999</v>
          </cell>
          <cell r="D97">
            <v>19.282299999999999</v>
          </cell>
          <cell r="E97">
            <v>3.3048000000000002</v>
          </cell>
          <cell r="F97">
            <v>0</v>
          </cell>
          <cell r="G97">
            <v>10.712400000000001</v>
          </cell>
          <cell r="H97">
            <v>0</v>
          </cell>
          <cell r="I97">
            <v>0</v>
          </cell>
          <cell r="J97">
            <v>33.299500000000002</v>
          </cell>
          <cell r="K97">
            <v>22.5871</v>
          </cell>
        </row>
        <row r="98">
          <cell r="A98" t="str">
            <v>E9116</v>
          </cell>
          <cell r="B98" t="str">
            <v>Semáforo móvel com 3 lentes e bateria - D = 200 mm</v>
          </cell>
          <cell r="C98">
            <v>8105.0195000000003</v>
          </cell>
          <cell r="D98">
            <v>0.91180000000000005</v>
          </cell>
          <cell r="E98">
            <v>0.15629999999999999</v>
          </cell>
          <cell r="F98">
            <v>0</v>
          </cell>
          <cell r="G98">
            <v>0.50660000000000005</v>
          </cell>
          <cell r="H98">
            <v>0</v>
          </cell>
          <cell r="I98">
            <v>0</v>
          </cell>
          <cell r="J98">
            <v>1.5747</v>
          </cell>
          <cell r="K98">
            <v>1.0681</v>
          </cell>
        </row>
        <row r="99">
          <cell r="A99" t="str">
            <v>E9117</v>
          </cell>
          <cell r="B99" t="str">
            <v>Carregadeira de pneus para rocha com capacidade de 2,50 m³ - 105 kW</v>
          </cell>
          <cell r="C99">
            <v>1001201.371</v>
          </cell>
          <cell r="D99">
            <v>80.0047</v>
          </cell>
          <cell r="E99">
            <v>18.9695</v>
          </cell>
          <cell r="F99">
            <v>0</v>
          </cell>
          <cell r="G99">
            <v>80.0047</v>
          </cell>
          <cell r="H99">
            <v>104.05119999999999</v>
          </cell>
          <cell r="I99">
            <v>33.7363</v>
          </cell>
          <cell r="J99">
            <v>316.76639999999998</v>
          </cell>
          <cell r="K99">
            <v>132.7105</v>
          </cell>
        </row>
        <row r="100">
          <cell r="A100" t="str">
            <v>E9118</v>
          </cell>
          <cell r="B100" t="str">
            <v>Cortadora de pavimento com disco diamantado de 450 a 1.500 mm - 55,40 kW</v>
          </cell>
          <cell r="C100">
            <v>488598.92499999999</v>
          </cell>
          <cell r="D100">
            <v>65.146500000000003</v>
          </cell>
          <cell r="E100">
            <v>10.0489</v>
          </cell>
          <cell r="F100">
            <v>0</v>
          </cell>
          <cell r="G100">
            <v>65.146500000000003</v>
          </cell>
          <cell r="H100">
            <v>43.3416</v>
          </cell>
          <cell r="I100">
            <v>27.1814</v>
          </cell>
          <cell r="J100">
            <v>210.86490000000001</v>
          </cell>
          <cell r="K100">
            <v>102.3768</v>
          </cell>
        </row>
        <row r="101">
          <cell r="A101" t="str">
            <v>E9119</v>
          </cell>
          <cell r="B101" t="str">
            <v>Minicarregadeira sobre pneus com valetadeira - 55,40 kW</v>
          </cell>
          <cell r="C101">
            <v>777950.42099999997</v>
          </cell>
          <cell r="D101">
            <v>68.070700000000002</v>
          </cell>
          <cell r="E101">
            <v>14.9999</v>
          </cell>
          <cell r="F101">
            <v>0</v>
          </cell>
          <cell r="G101">
            <v>68.070700000000002</v>
          </cell>
          <cell r="H101">
            <v>72.236099999999993</v>
          </cell>
          <cell r="I101">
            <v>33.7363</v>
          </cell>
          <cell r="J101">
            <v>257.11369999999999</v>
          </cell>
          <cell r="K101">
            <v>116.8069</v>
          </cell>
        </row>
        <row r="102">
          <cell r="A102" t="str">
            <v>E9120</v>
          </cell>
          <cell r="B102" t="str">
            <v>Equipamento de cravação sobre esteira para geodreno com haste para profundidade de até 20 m - 258 kW</v>
          </cell>
          <cell r="C102">
            <v>2598391.4249999998</v>
          </cell>
          <cell r="D102">
            <v>151.5728</v>
          </cell>
          <cell r="E102">
            <v>46.760199999999998</v>
          </cell>
          <cell r="F102">
            <v>0</v>
          </cell>
          <cell r="G102">
            <v>151.5728</v>
          </cell>
          <cell r="H102">
            <v>174.93119999999999</v>
          </cell>
          <cell r="I102">
            <v>27.1814</v>
          </cell>
          <cell r="J102">
            <v>552.01840000000004</v>
          </cell>
          <cell r="K102">
            <v>225.51439999999999</v>
          </cell>
        </row>
        <row r="103">
          <cell r="A103" t="str">
            <v>E9122</v>
          </cell>
          <cell r="B103" t="str">
            <v>Perfuratriz tipo Bottom Feed para coluna de brita - 194 kW</v>
          </cell>
          <cell r="C103">
            <v>7325932.8339999998</v>
          </cell>
          <cell r="D103">
            <v>586.07460000000003</v>
          </cell>
          <cell r="E103">
            <v>135.60300000000001</v>
          </cell>
          <cell r="F103">
            <v>0</v>
          </cell>
          <cell r="G103">
            <v>586.07460000000003</v>
          </cell>
          <cell r="H103">
            <v>101.18259999999999</v>
          </cell>
          <cell r="I103">
            <v>33.7363</v>
          </cell>
          <cell r="J103">
            <v>1442.6711</v>
          </cell>
          <cell r="K103">
            <v>755.41390000000001</v>
          </cell>
        </row>
        <row r="104">
          <cell r="A104" t="str">
            <v>E9125</v>
          </cell>
          <cell r="B104" t="str">
            <v>Veículo tipo van furgão com capacidade de 1,38 t - 100 kW</v>
          </cell>
          <cell r="C104">
            <v>226873.1079</v>
          </cell>
          <cell r="D104">
            <v>11.3437</v>
          </cell>
          <cell r="E104">
            <v>4.0827999999999998</v>
          </cell>
          <cell r="F104">
            <v>1.6543000000000001</v>
          </cell>
          <cell r="G104">
            <v>11.3437</v>
          </cell>
          <cell r="H104">
            <v>26.077999999999999</v>
          </cell>
          <cell r="I104">
            <v>31.958100000000002</v>
          </cell>
          <cell r="J104">
            <v>86.460599999999999</v>
          </cell>
          <cell r="K104">
            <v>49.038899999999998</v>
          </cell>
        </row>
        <row r="105">
          <cell r="A105" t="str">
            <v>E9126</v>
          </cell>
          <cell r="B105" t="str">
            <v>Draga backhoe com capacidade de 7 m³ - 1.000 kW</v>
          </cell>
          <cell r="C105">
            <v>193174186.09999999</v>
          </cell>
          <cell r="D105">
            <v>5174.3086000000003</v>
          </cell>
          <cell r="E105">
            <v>1667.2197000000001</v>
          </cell>
          <cell r="F105">
            <v>0</v>
          </cell>
          <cell r="G105">
            <v>11498.4635</v>
          </cell>
          <cell r="H105">
            <v>990.96400000000006</v>
          </cell>
          <cell r="I105">
            <v>64.727699999999999</v>
          </cell>
          <cell r="J105">
            <v>19395.683499999999</v>
          </cell>
          <cell r="K105">
            <v>6906.2560000000003</v>
          </cell>
        </row>
        <row r="106">
          <cell r="A106" t="str">
            <v>E9127</v>
          </cell>
          <cell r="B106" t="str">
            <v>Escavadeira hidráulica com martelo hidráulico de 520 kg - 75 kW</v>
          </cell>
          <cell r="C106">
            <v>900965.40899999999</v>
          </cell>
          <cell r="D106">
            <v>102.9675</v>
          </cell>
          <cell r="E106">
            <v>17.868099999999998</v>
          </cell>
          <cell r="F106">
            <v>0</v>
          </cell>
          <cell r="G106">
            <v>128.70930000000001</v>
          </cell>
          <cell r="H106">
            <v>50.8521</v>
          </cell>
          <cell r="I106">
            <v>33.7363</v>
          </cell>
          <cell r="J106">
            <v>334.13330000000002</v>
          </cell>
          <cell r="K106">
            <v>154.5719</v>
          </cell>
        </row>
        <row r="107">
          <cell r="A107" t="str">
            <v>E9134</v>
          </cell>
          <cell r="B107" t="str">
            <v>Miniônibus com capacidade para 30 passageiros - 111 kW</v>
          </cell>
          <cell r="C107">
            <v>677186.78760000004</v>
          </cell>
          <cell r="D107">
            <v>29.022300000000001</v>
          </cell>
          <cell r="E107">
            <v>11.937799999999999</v>
          </cell>
          <cell r="F107">
            <v>4.8369999999999997</v>
          </cell>
          <cell r="G107">
            <v>43.5334</v>
          </cell>
          <cell r="H107">
            <v>109.997</v>
          </cell>
          <cell r="I107">
            <v>34.869</v>
          </cell>
          <cell r="J107">
            <v>234.19649999999999</v>
          </cell>
          <cell r="K107">
            <v>80.6661</v>
          </cell>
        </row>
        <row r="108">
          <cell r="A108" t="str">
            <v>E9141</v>
          </cell>
          <cell r="B108" t="str">
            <v>Rebarbador hidráulico com bomba manual com capacidade de força de 9.000 kgf</v>
          </cell>
          <cell r="C108">
            <v>96002.351699999999</v>
          </cell>
          <cell r="D108">
            <v>7.6802000000000001</v>
          </cell>
          <cell r="E108">
            <v>1.7769999999999999</v>
          </cell>
          <cell r="F108">
            <v>0</v>
          </cell>
          <cell r="G108">
            <v>4.8000999999999996</v>
          </cell>
          <cell r="H108">
            <v>0</v>
          </cell>
          <cell r="I108">
            <v>0</v>
          </cell>
          <cell r="J108">
            <v>14.257300000000001</v>
          </cell>
          <cell r="K108">
            <v>9.4572000000000003</v>
          </cell>
        </row>
        <row r="109">
          <cell r="A109" t="str">
            <v>E9144</v>
          </cell>
          <cell r="B109" t="str">
            <v>Pórtico metálico rolante com talha com capacidade de 5 t - 10 kW</v>
          </cell>
          <cell r="C109">
            <v>302477.59960000002</v>
          </cell>
          <cell r="D109">
            <v>13.4434</v>
          </cell>
          <cell r="E109">
            <v>5.1840999999999999</v>
          </cell>
          <cell r="F109">
            <v>0</v>
          </cell>
          <cell r="G109">
            <v>8.4022000000000006</v>
          </cell>
          <cell r="H109">
            <v>0</v>
          </cell>
          <cell r="I109">
            <v>27.1814</v>
          </cell>
          <cell r="J109">
            <v>54.211100000000002</v>
          </cell>
          <cell r="K109">
            <v>45.808900000000001</v>
          </cell>
        </row>
        <row r="110">
          <cell r="A110" t="str">
            <v>E9148</v>
          </cell>
          <cell r="B110" t="str">
            <v>Macaco de protensão de fios com bomba - 3,72 kW</v>
          </cell>
          <cell r="C110">
            <v>100935.1447</v>
          </cell>
          <cell r="D110">
            <v>5.7676999999999996</v>
          </cell>
          <cell r="E110">
            <v>1.7793000000000001</v>
          </cell>
          <cell r="F110">
            <v>0</v>
          </cell>
          <cell r="G110">
            <v>5.7676999999999996</v>
          </cell>
          <cell r="H110">
            <v>0</v>
          </cell>
          <cell r="I110">
            <v>39.778300000000002</v>
          </cell>
          <cell r="J110">
            <v>53.093000000000004</v>
          </cell>
          <cell r="K110">
            <v>47.325299999999999</v>
          </cell>
        </row>
        <row r="111">
          <cell r="A111" t="str">
            <v>E9149</v>
          </cell>
          <cell r="B111" t="str">
            <v>Máquina de aplicação e extração de grampo elástico tipo Pandrol - 6,70 kW</v>
          </cell>
          <cell r="C111">
            <v>273522.0061</v>
          </cell>
          <cell r="D111">
            <v>21.881799999999998</v>
          </cell>
          <cell r="E111">
            <v>5.0629</v>
          </cell>
          <cell r="F111">
            <v>0</v>
          </cell>
          <cell r="G111">
            <v>21.881799999999998</v>
          </cell>
          <cell r="H111">
            <v>9.9449000000000005</v>
          </cell>
          <cell r="I111">
            <v>0</v>
          </cell>
          <cell r="J111">
            <v>58.7714</v>
          </cell>
          <cell r="K111">
            <v>26.944700000000001</v>
          </cell>
        </row>
        <row r="112">
          <cell r="A112" t="str">
            <v>E9151</v>
          </cell>
          <cell r="B112" t="str">
            <v>Britador de mandíbulas móvel sobre esteiras, sem peneira, com capacidade de 140 m³/h - 170 kW</v>
          </cell>
          <cell r="C112">
            <v>2975543.736</v>
          </cell>
          <cell r="D112">
            <v>158.69569999999999</v>
          </cell>
          <cell r="E112">
            <v>52.017499999999998</v>
          </cell>
          <cell r="F112">
            <v>0</v>
          </cell>
          <cell r="G112">
            <v>158.69569999999999</v>
          </cell>
          <cell r="H112">
            <v>159.59739999999999</v>
          </cell>
          <cell r="I112">
            <v>39.778300000000002</v>
          </cell>
          <cell r="J112">
            <v>568.78459999999995</v>
          </cell>
          <cell r="K112">
            <v>250.4915</v>
          </cell>
        </row>
        <row r="113">
          <cell r="A113" t="str">
            <v>E9152</v>
          </cell>
          <cell r="B113" t="str">
            <v>Ferramenta de fixação à pólvora de ação direta</v>
          </cell>
          <cell r="C113">
            <v>1166.8900000000001</v>
          </cell>
          <cell r="D113">
            <v>9.9199999999999997E-2</v>
          </cell>
          <cell r="E113">
            <v>2.1600000000000001E-2</v>
          </cell>
          <cell r="F113">
            <v>0</v>
          </cell>
          <cell r="G113">
            <v>9.3399999999999997E-2</v>
          </cell>
          <cell r="H113">
            <v>0</v>
          </cell>
          <cell r="I113">
            <v>0</v>
          </cell>
          <cell r="J113">
            <v>0.2142</v>
          </cell>
          <cell r="K113">
            <v>0.1208</v>
          </cell>
        </row>
        <row r="114">
          <cell r="A114" t="str">
            <v>E9153</v>
          </cell>
          <cell r="B114" t="str">
            <v>Ferramenta de fixação à pólvora e sistema à pistão</v>
          </cell>
          <cell r="C114">
            <v>1073.3721</v>
          </cell>
          <cell r="D114">
            <v>9.1200000000000003E-2</v>
          </cell>
          <cell r="E114">
            <v>1.9900000000000001E-2</v>
          </cell>
          <cell r="F114">
            <v>0</v>
          </cell>
          <cell r="G114">
            <v>8.5900000000000004E-2</v>
          </cell>
          <cell r="H114">
            <v>0</v>
          </cell>
          <cell r="I114">
            <v>0</v>
          </cell>
          <cell r="J114">
            <v>0.19700000000000001</v>
          </cell>
          <cell r="K114">
            <v>0.1111</v>
          </cell>
        </row>
        <row r="115">
          <cell r="A115" t="str">
            <v>E9154</v>
          </cell>
          <cell r="B115" t="str">
            <v>Equipamento para selagem com material asfáltico rebocável com capacidade de 370 l - 35 kW</v>
          </cell>
          <cell r="C115">
            <v>470811.9768</v>
          </cell>
          <cell r="D115">
            <v>84.746200000000002</v>
          </cell>
          <cell r="E115">
            <v>10.167199999999999</v>
          </cell>
          <cell r="F115">
            <v>0</v>
          </cell>
          <cell r="G115">
            <v>28.248699999999999</v>
          </cell>
          <cell r="H115">
            <v>27.381900000000002</v>
          </cell>
          <cell r="I115">
            <v>27.1814</v>
          </cell>
          <cell r="J115">
            <v>177.72540000000001</v>
          </cell>
          <cell r="K115">
            <v>122.09480000000001</v>
          </cell>
        </row>
        <row r="116">
          <cell r="A116" t="str">
            <v>E9155</v>
          </cell>
          <cell r="B116" t="str">
            <v>Caldeira de asfalto rebocável com capacidade de 600 l - 5,20 kW</v>
          </cell>
          <cell r="C116">
            <v>151638.27009999999</v>
          </cell>
          <cell r="D116">
            <v>22.745699999999999</v>
          </cell>
          <cell r="E116">
            <v>3.1187</v>
          </cell>
          <cell r="F116">
            <v>0</v>
          </cell>
          <cell r="G116">
            <v>7.5819000000000001</v>
          </cell>
          <cell r="H116">
            <v>3.7970000000000002</v>
          </cell>
          <cell r="I116">
            <v>0</v>
          </cell>
          <cell r="J116">
            <v>37.243299999999998</v>
          </cell>
          <cell r="K116">
            <v>25.8644</v>
          </cell>
        </row>
        <row r="117">
          <cell r="A117" t="str">
            <v>E9156</v>
          </cell>
          <cell r="B117" t="str">
            <v>Soprador de ar costal - 2,6 kW</v>
          </cell>
          <cell r="C117">
            <v>2624.4960000000001</v>
          </cell>
          <cell r="D117">
            <v>0.4199</v>
          </cell>
          <cell r="E117">
            <v>5.67E-2</v>
          </cell>
          <cell r="F117">
            <v>0</v>
          </cell>
          <cell r="G117">
            <v>0.3674</v>
          </cell>
          <cell r="H117">
            <v>4.8239999999999998</v>
          </cell>
          <cell r="I117">
            <v>0</v>
          </cell>
          <cell r="J117">
            <v>5.6680000000000001</v>
          </cell>
          <cell r="K117">
            <v>0.47660000000000002</v>
          </cell>
        </row>
        <row r="118">
          <cell r="A118" t="str">
            <v>E9157</v>
          </cell>
          <cell r="B118" t="str">
            <v>Locomotiva diesel-elétrica CC - bitola métrica - 2.237 kW</v>
          </cell>
          <cell r="C118">
            <v>8823659.4910000004</v>
          </cell>
          <cell r="D118">
            <v>141.17859999999999</v>
          </cell>
          <cell r="E118">
            <v>141.54910000000001</v>
          </cell>
          <cell r="F118">
            <v>0</v>
          </cell>
          <cell r="G118">
            <v>176.47319999999999</v>
          </cell>
          <cell r="H118">
            <v>1400.0757000000001</v>
          </cell>
          <cell r="I118">
            <v>34.4161</v>
          </cell>
          <cell r="J118">
            <v>1893.6927000000001</v>
          </cell>
          <cell r="K118">
            <v>317.1438</v>
          </cell>
        </row>
        <row r="119">
          <cell r="A119" t="str">
            <v>E9158</v>
          </cell>
          <cell r="B119" t="str">
            <v>Locomotiva diesel-elétrica CC - bitola larga - 2.237 kW</v>
          </cell>
          <cell r="C119">
            <v>9213768.9279999994</v>
          </cell>
          <cell r="D119">
            <v>147.4203</v>
          </cell>
          <cell r="E119">
            <v>147.8073</v>
          </cell>
          <cell r="F119">
            <v>0</v>
          </cell>
          <cell r="G119">
            <v>184.27539999999999</v>
          </cell>
          <cell r="H119">
            <v>1400.0757000000001</v>
          </cell>
          <cell r="I119">
            <v>34.4161</v>
          </cell>
          <cell r="J119">
            <v>1913.9947999999999</v>
          </cell>
          <cell r="K119">
            <v>329.64370000000002</v>
          </cell>
        </row>
        <row r="120">
          <cell r="A120" t="str">
            <v>E9159</v>
          </cell>
          <cell r="B120" t="str">
            <v>Vagão plataforma PNE com capacidade de 82 t - bitola métrica</v>
          </cell>
          <cell r="C120">
            <v>756429.70620000002</v>
          </cell>
          <cell r="D120">
            <v>11.976800000000001</v>
          </cell>
          <cell r="E120">
            <v>12.056900000000001</v>
          </cell>
          <cell r="F120">
            <v>0</v>
          </cell>
          <cell r="G120">
            <v>6.3036000000000003</v>
          </cell>
          <cell r="H120">
            <v>0</v>
          </cell>
          <cell r="I120">
            <v>0</v>
          </cell>
          <cell r="J120">
            <v>30.337299999999999</v>
          </cell>
          <cell r="K120">
            <v>24.0337</v>
          </cell>
        </row>
        <row r="121">
          <cell r="A121" t="str">
            <v>E9160</v>
          </cell>
          <cell r="B121" t="str">
            <v>Vagão plataforma PNT com capacidade de 98 t - bitola larga</v>
          </cell>
          <cell r="C121">
            <v>986647.44290000002</v>
          </cell>
          <cell r="D121">
            <v>15.6219</v>
          </cell>
          <cell r="E121">
            <v>15.7263</v>
          </cell>
          <cell r="F121">
            <v>0</v>
          </cell>
          <cell r="G121">
            <v>8.2220999999999993</v>
          </cell>
          <cell r="H121">
            <v>0</v>
          </cell>
          <cell r="I121">
            <v>0</v>
          </cell>
          <cell r="J121">
            <v>39.570300000000003</v>
          </cell>
          <cell r="K121">
            <v>31.348199999999999</v>
          </cell>
        </row>
        <row r="122">
          <cell r="A122" t="str">
            <v>E9161</v>
          </cell>
          <cell r="B122" t="str">
            <v>Vagão fechado com porta para carga e descarga de paletes FLD com capacidade de 64 t - bitola métrica</v>
          </cell>
          <cell r="C122">
            <v>750263.15969999996</v>
          </cell>
          <cell r="D122">
            <v>11.879200000000001</v>
          </cell>
          <cell r="E122">
            <v>11.958600000000001</v>
          </cell>
          <cell r="F122">
            <v>0</v>
          </cell>
          <cell r="G122">
            <v>6.2522000000000002</v>
          </cell>
          <cell r="H122">
            <v>0</v>
          </cell>
          <cell r="I122">
            <v>0</v>
          </cell>
          <cell r="J122">
            <v>30.09</v>
          </cell>
          <cell r="K122">
            <v>23.837800000000001</v>
          </cell>
        </row>
        <row r="123">
          <cell r="A123" t="str">
            <v>E9162</v>
          </cell>
          <cell r="B123" t="str">
            <v>Vagão fechado com porta para carga e descarga de paletes FLT com capacidade de 99 t - bitola larga</v>
          </cell>
          <cell r="C123">
            <v>868455.30130000005</v>
          </cell>
          <cell r="D123">
            <v>13.750500000000001</v>
          </cell>
          <cell r="E123">
            <v>13.842499999999999</v>
          </cell>
          <cell r="F123">
            <v>0</v>
          </cell>
          <cell r="G123">
            <v>7.2370999999999999</v>
          </cell>
          <cell r="H123">
            <v>0</v>
          </cell>
          <cell r="I123">
            <v>0</v>
          </cell>
          <cell r="J123">
            <v>34.830100000000002</v>
          </cell>
          <cell r="K123">
            <v>27.593</v>
          </cell>
        </row>
        <row r="124">
          <cell r="A124" t="str">
            <v>E9163</v>
          </cell>
          <cell r="B124" t="str">
            <v>Vagão hopper aberto com descarga automática HNE com capacidade de 45 m³ - bitola métrica</v>
          </cell>
          <cell r="C124">
            <v>904426.82259999996</v>
          </cell>
          <cell r="D124">
            <v>14.3201</v>
          </cell>
          <cell r="E124">
            <v>14.415800000000001</v>
          </cell>
          <cell r="F124">
            <v>0</v>
          </cell>
          <cell r="G124">
            <v>7.5369000000000002</v>
          </cell>
          <cell r="H124">
            <v>0</v>
          </cell>
          <cell r="I124">
            <v>0</v>
          </cell>
          <cell r="J124">
            <v>36.272799999999997</v>
          </cell>
          <cell r="K124">
            <v>28.735900000000001</v>
          </cell>
        </row>
        <row r="125">
          <cell r="A125" t="str">
            <v>E9164</v>
          </cell>
          <cell r="B125" t="str">
            <v>Vagão hopper aberto com descarga automática HNT com capacidade de 63 m³ - bitola larga</v>
          </cell>
          <cell r="C125">
            <v>1162201.389</v>
          </cell>
          <cell r="D125">
            <v>18.401499999999999</v>
          </cell>
          <cell r="E125">
            <v>18.5245</v>
          </cell>
          <cell r="F125">
            <v>0</v>
          </cell>
          <cell r="G125">
            <v>9.6850000000000005</v>
          </cell>
          <cell r="H125">
            <v>0</v>
          </cell>
          <cell r="I125">
            <v>0</v>
          </cell>
          <cell r="J125">
            <v>46.610999999999997</v>
          </cell>
          <cell r="K125">
            <v>36.926000000000002</v>
          </cell>
        </row>
        <row r="126">
          <cell r="A126" t="str">
            <v>E9167</v>
          </cell>
          <cell r="B126" t="str">
            <v>Equipamento para carga e descarga de TLS de até 250 m - 90 kW</v>
          </cell>
          <cell r="C126">
            <v>2825361.1510000001</v>
          </cell>
          <cell r="D126">
            <v>45.205800000000004</v>
          </cell>
          <cell r="E126">
            <v>45.324399999999997</v>
          </cell>
          <cell r="F126">
            <v>0</v>
          </cell>
          <cell r="G126">
            <v>56.507199999999997</v>
          </cell>
          <cell r="H126">
            <v>56.328499999999998</v>
          </cell>
          <cell r="I126">
            <v>39.778300000000002</v>
          </cell>
          <cell r="J126">
            <v>243.14420000000001</v>
          </cell>
          <cell r="K126">
            <v>130.30850000000001</v>
          </cell>
        </row>
        <row r="127">
          <cell r="A127" t="str">
            <v>E9168</v>
          </cell>
          <cell r="B127" t="str">
            <v>Carregadeira de pneus com implemento de garfo - 195 kW</v>
          </cell>
          <cell r="C127">
            <v>1497930.8570000001</v>
          </cell>
          <cell r="D127">
            <v>131.06890000000001</v>
          </cell>
          <cell r="E127">
            <v>28.882000000000001</v>
          </cell>
          <cell r="F127">
            <v>0</v>
          </cell>
          <cell r="G127">
            <v>131.06890000000001</v>
          </cell>
          <cell r="H127">
            <v>81.363399999999999</v>
          </cell>
          <cell r="I127">
            <v>33.7363</v>
          </cell>
          <cell r="J127">
            <v>406.11950000000002</v>
          </cell>
          <cell r="K127">
            <v>193.68719999999999</v>
          </cell>
        </row>
        <row r="128">
          <cell r="A128" t="str">
            <v>E9200</v>
          </cell>
          <cell r="B128" t="str">
            <v>Carregadeira de pneus para rocha com capacidade de 2,50 m³ - 105 kW com periculosidade</v>
          </cell>
          <cell r="C128">
            <v>1001201.371</v>
          </cell>
          <cell r="D128">
            <v>80.0047</v>
          </cell>
          <cell r="E128">
            <v>18.9695</v>
          </cell>
          <cell r="F128">
            <v>0</v>
          </cell>
          <cell r="G128">
            <v>80.0047</v>
          </cell>
          <cell r="H128">
            <v>104.05119999999999</v>
          </cell>
          <cell r="I128">
            <v>41.826500000000003</v>
          </cell>
          <cell r="J128">
            <v>324.85660000000001</v>
          </cell>
          <cell r="K128">
            <v>140.80070000000001</v>
          </cell>
        </row>
        <row r="129">
          <cell r="A129" t="str">
            <v>E9203</v>
          </cell>
          <cell r="B129" t="str">
            <v>Escavadeira hidráulica com martelo hidráulico de 1.700 kg - 103 kW com periculosidade</v>
          </cell>
          <cell r="C129">
            <v>2063817.4210000001</v>
          </cell>
          <cell r="D129">
            <v>235.8648</v>
          </cell>
          <cell r="E129">
            <v>40.929900000000004</v>
          </cell>
          <cell r="F129">
            <v>0</v>
          </cell>
          <cell r="G129">
            <v>294.83109999999999</v>
          </cell>
          <cell r="H129">
            <v>69.8369</v>
          </cell>
          <cell r="I129">
            <v>41.826500000000003</v>
          </cell>
          <cell r="J129">
            <v>683.28920000000005</v>
          </cell>
          <cell r="K129">
            <v>318.62119999999999</v>
          </cell>
        </row>
        <row r="130">
          <cell r="A130" t="str">
            <v>E9204</v>
          </cell>
          <cell r="B130" t="str">
            <v>Perfuratriz sobre esteiras - 145 kW com periculosidade</v>
          </cell>
          <cell r="C130">
            <v>2036010.9038</v>
          </cell>
          <cell r="D130">
            <v>162.8809</v>
          </cell>
          <cell r="E130">
            <v>37.686599999999999</v>
          </cell>
          <cell r="F130">
            <v>0</v>
          </cell>
          <cell r="G130">
            <v>162.8809</v>
          </cell>
          <cell r="H130">
            <v>113.4393</v>
          </cell>
          <cell r="I130">
            <v>41.826500000000003</v>
          </cell>
          <cell r="J130">
            <v>518.71420000000001</v>
          </cell>
          <cell r="K130">
            <v>242.39400000000001</v>
          </cell>
        </row>
        <row r="131">
          <cell r="A131" t="str">
            <v>E9205</v>
          </cell>
          <cell r="B131" t="str">
            <v>Equipamento de corte a plasma CNC - 12.000 x 5.500 mm - 19,5 kW</v>
          </cell>
          <cell r="C131">
            <v>1050164.1470000001</v>
          </cell>
          <cell r="D131">
            <v>84.013099999999994</v>
          </cell>
          <cell r="E131">
            <v>19.438500000000001</v>
          </cell>
          <cell r="F131">
            <v>0</v>
          </cell>
          <cell r="G131">
            <v>63.009799999999998</v>
          </cell>
          <cell r="H131">
            <v>0</v>
          </cell>
          <cell r="I131">
            <v>0</v>
          </cell>
          <cell r="J131">
            <v>166.4614</v>
          </cell>
          <cell r="K131">
            <v>103.4516</v>
          </cell>
        </row>
        <row r="132">
          <cell r="A132" t="str">
            <v>E9206</v>
          </cell>
          <cell r="B132" t="str">
            <v>Equipamento de solda MIG automática com acessórios - 14,6 kVA</v>
          </cell>
          <cell r="C132">
            <v>89121.318799999994</v>
          </cell>
          <cell r="D132">
            <v>11.8828</v>
          </cell>
          <cell r="E132">
            <v>1.8329</v>
          </cell>
          <cell r="F132">
            <v>0</v>
          </cell>
          <cell r="G132">
            <v>11.8828</v>
          </cell>
          <cell r="H132">
            <v>0</v>
          </cell>
          <cell r="I132">
            <v>0</v>
          </cell>
          <cell r="J132">
            <v>25.598500000000001</v>
          </cell>
          <cell r="K132">
            <v>13.7157</v>
          </cell>
        </row>
        <row r="133">
          <cell r="A133" t="str">
            <v>E9207</v>
          </cell>
          <cell r="B133" t="str">
            <v>Máquina de solda elétrica retificadora 425 A - 18,70 kW</v>
          </cell>
          <cell r="C133">
            <v>8121.9677000000001</v>
          </cell>
          <cell r="D133">
            <v>1.0829</v>
          </cell>
          <cell r="E133">
            <v>0.16700000000000001</v>
          </cell>
          <cell r="F133">
            <v>0</v>
          </cell>
          <cell r="G133">
            <v>1.0829</v>
          </cell>
          <cell r="H133">
            <v>0</v>
          </cell>
          <cell r="I133">
            <v>0</v>
          </cell>
          <cell r="J133">
            <v>2.3328000000000002</v>
          </cell>
          <cell r="K133">
            <v>1.2499</v>
          </cell>
        </row>
        <row r="134">
          <cell r="A134" t="str">
            <v>E9209</v>
          </cell>
          <cell r="B134" t="str">
            <v>Martelete perfurador/rompedor a ar comprimido de 25 kg para rocha, com insalubridade, com capacidade de 2.040 gpm</v>
          </cell>
          <cell r="C134">
            <v>25120.874199999998</v>
          </cell>
          <cell r="D134">
            <v>3.3494000000000002</v>
          </cell>
          <cell r="E134">
            <v>0.51670000000000005</v>
          </cell>
          <cell r="F134">
            <v>0</v>
          </cell>
          <cell r="G134">
            <v>3.3494000000000002</v>
          </cell>
          <cell r="H134">
            <v>0</v>
          </cell>
          <cell r="I134">
            <v>35.0837</v>
          </cell>
          <cell r="J134">
            <v>42.299199999999999</v>
          </cell>
          <cell r="K134">
            <v>38.949800000000003</v>
          </cell>
        </row>
        <row r="135">
          <cell r="A135" t="str">
            <v>E9213</v>
          </cell>
          <cell r="B135" t="str">
            <v>Jumbo eletro-hidráulico com 3 braços - 155 kW/237 kW com periculosidade</v>
          </cell>
          <cell r="C135">
            <v>14124513.779999999</v>
          </cell>
          <cell r="D135">
            <v>807.11509999999998</v>
          </cell>
          <cell r="E135">
            <v>248.995</v>
          </cell>
          <cell r="F135">
            <v>0</v>
          </cell>
          <cell r="G135">
            <v>1008.8938000000001</v>
          </cell>
          <cell r="H135">
            <v>169.76779999999999</v>
          </cell>
          <cell r="I135">
            <v>50.224400000000003</v>
          </cell>
          <cell r="J135">
            <v>2284.9960999999998</v>
          </cell>
          <cell r="K135">
            <v>1106.3344999999999</v>
          </cell>
        </row>
        <row r="136">
          <cell r="A136" t="str">
            <v>E9231</v>
          </cell>
          <cell r="B136" t="str">
            <v>Maçarico lança-chamas a gás liquefeito de petróleo (GLP)</v>
          </cell>
          <cell r="C136">
            <v>84.721100000000007</v>
          </cell>
          <cell r="D136">
            <v>1.1299999999999999E-2</v>
          </cell>
          <cell r="E136">
            <v>1.6999999999999999E-3</v>
          </cell>
          <cell r="F136">
            <v>0</v>
          </cell>
          <cell r="G136">
            <v>1.1299999999999999E-2</v>
          </cell>
          <cell r="H136">
            <v>0</v>
          </cell>
          <cell r="I136">
            <v>0</v>
          </cell>
          <cell r="J136">
            <v>2.4299999999999999E-2</v>
          </cell>
          <cell r="K136">
            <v>1.2999999999999999E-2</v>
          </cell>
        </row>
        <row r="137">
          <cell r="A137" t="str">
            <v>E9239</v>
          </cell>
          <cell r="B137" t="str">
            <v>Miniônibus com capacidade para 30 passageiros - 111 kW (sem motorista)</v>
          </cell>
          <cell r="C137">
            <v>677186.78760000004</v>
          </cell>
          <cell r="D137">
            <v>29.022300000000001</v>
          </cell>
          <cell r="E137">
            <v>11.937799999999999</v>
          </cell>
          <cell r="F137">
            <v>4.8369999999999997</v>
          </cell>
          <cell r="G137">
            <v>43.5334</v>
          </cell>
          <cell r="H137">
            <v>109.997</v>
          </cell>
          <cell r="I137">
            <v>0</v>
          </cell>
          <cell r="J137">
            <v>199.32749999999999</v>
          </cell>
          <cell r="K137">
            <v>45.7971</v>
          </cell>
        </row>
        <row r="138">
          <cell r="A138" t="str">
            <v>E9240</v>
          </cell>
          <cell r="B138" t="str">
            <v>Ônibus com capacidade para 80 passageiros - 175 kW (sem motorista)</v>
          </cell>
          <cell r="C138">
            <v>1047271.531</v>
          </cell>
          <cell r="D138">
            <v>44.883099999999999</v>
          </cell>
          <cell r="E138">
            <v>18.4619</v>
          </cell>
          <cell r="F138">
            <v>7.4805000000000001</v>
          </cell>
          <cell r="G138">
            <v>67.324600000000004</v>
          </cell>
          <cell r="H138">
            <v>173.4187</v>
          </cell>
          <cell r="I138">
            <v>0</v>
          </cell>
          <cell r="J138">
            <v>311.56880000000001</v>
          </cell>
          <cell r="K138">
            <v>70.825500000000005</v>
          </cell>
        </row>
        <row r="139">
          <cell r="A139" t="str">
            <v>E9242</v>
          </cell>
          <cell r="B139" t="str">
            <v>Estação transmissora de superfície para televisionamento</v>
          </cell>
          <cell r="C139">
            <v>15637.422200000001</v>
          </cell>
          <cell r="D139">
            <v>1.0053000000000001</v>
          </cell>
          <cell r="E139">
            <v>0.2757</v>
          </cell>
          <cell r="F139">
            <v>0</v>
          </cell>
          <cell r="G139">
            <v>0.5585</v>
          </cell>
          <cell r="H139">
            <v>0</v>
          </cell>
          <cell r="I139">
            <v>0</v>
          </cell>
          <cell r="J139">
            <v>1.8394999999999999</v>
          </cell>
          <cell r="K139">
            <v>1.2809999999999999</v>
          </cell>
        </row>
        <row r="140">
          <cell r="A140" t="str">
            <v>E9243</v>
          </cell>
          <cell r="B140" t="str">
            <v>Câmara hiperbárica com filtro, serpentina e reservatório de ar para mergulho raso - D = 1,80 m e H = 2,22 m</v>
          </cell>
          <cell r="C140">
            <v>630543.49600000004</v>
          </cell>
          <cell r="D140">
            <v>11.0345</v>
          </cell>
          <cell r="E140">
            <v>10.212400000000001</v>
          </cell>
          <cell r="F140">
            <v>0</v>
          </cell>
          <cell r="G140">
            <v>15.7636</v>
          </cell>
          <cell r="H140">
            <v>0</v>
          </cell>
          <cell r="I140">
            <v>57.743699999999997</v>
          </cell>
          <cell r="J140">
            <v>94.754199999999997</v>
          </cell>
          <cell r="K140">
            <v>78.990600000000001</v>
          </cell>
        </row>
        <row r="141">
          <cell r="A141" t="str">
            <v>E9244</v>
          </cell>
          <cell r="B141" t="str">
            <v>Estação transmissora de superfície para comunicação sem fio</v>
          </cell>
          <cell r="C141">
            <v>39861.438499999997</v>
          </cell>
          <cell r="D141">
            <v>2.5625</v>
          </cell>
          <cell r="E141">
            <v>0.70269999999999999</v>
          </cell>
          <cell r="F141">
            <v>0</v>
          </cell>
          <cell r="G141">
            <v>1.4236</v>
          </cell>
          <cell r="H141">
            <v>0</v>
          </cell>
          <cell r="I141">
            <v>0</v>
          </cell>
          <cell r="J141">
            <v>4.6887999999999996</v>
          </cell>
          <cell r="K141">
            <v>3.2652000000000001</v>
          </cell>
        </row>
        <row r="142">
          <cell r="A142" t="str">
            <v>E9245</v>
          </cell>
          <cell r="B142" t="str">
            <v>Estação transmissora de superfície para comunicação com fio</v>
          </cell>
          <cell r="C142">
            <v>6680.9669000000004</v>
          </cell>
          <cell r="D142">
            <v>0.42949999999999999</v>
          </cell>
          <cell r="E142">
            <v>0.1178</v>
          </cell>
          <cell r="F142">
            <v>0</v>
          </cell>
          <cell r="G142">
            <v>0.23860000000000001</v>
          </cell>
          <cell r="H142">
            <v>0</v>
          </cell>
          <cell r="I142">
            <v>0</v>
          </cell>
          <cell r="J142">
            <v>0.78590000000000004</v>
          </cell>
          <cell r="K142">
            <v>0.54730000000000001</v>
          </cell>
        </row>
        <row r="143">
          <cell r="A143" t="str">
            <v>E9246</v>
          </cell>
          <cell r="B143" t="str">
            <v>Painel de controle de ar com manômetros e pneufatômetros</v>
          </cell>
          <cell r="C143">
            <v>12820.899299999999</v>
          </cell>
          <cell r="D143">
            <v>0.82420000000000004</v>
          </cell>
          <cell r="E143">
            <v>0.22600000000000001</v>
          </cell>
          <cell r="F143">
            <v>0</v>
          </cell>
          <cell r="G143">
            <v>0.45789999999999997</v>
          </cell>
          <cell r="H143">
            <v>0</v>
          </cell>
          <cell r="I143">
            <v>0</v>
          </cell>
          <cell r="J143">
            <v>1.5081</v>
          </cell>
          <cell r="K143">
            <v>1.0502</v>
          </cell>
        </row>
        <row r="144">
          <cell r="A144" t="str">
            <v>E9247</v>
          </cell>
          <cell r="B144" t="str">
            <v>Sistema de Sino aberto (sinete) para mergulho até 50 m - 33,50 kW</v>
          </cell>
          <cell r="C144">
            <v>397855.50839999999</v>
          </cell>
          <cell r="D144">
            <v>35.364899999999999</v>
          </cell>
          <cell r="E144">
            <v>7.5007000000000001</v>
          </cell>
          <cell r="F144">
            <v>0</v>
          </cell>
          <cell r="G144">
            <v>35.364899999999999</v>
          </cell>
          <cell r="H144">
            <v>0</v>
          </cell>
          <cell r="I144">
            <v>57.743699999999997</v>
          </cell>
          <cell r="J144">
            <v>135.9742</v>
          </cell>
          <cell r="K144">
            <v>100.6093</v>
          </cell>
        </row>
        <row r="145">
          <cell r="A145" t="str">
            <v>E9248</v>
          </cell>
          <cell r="B145" t="str">
            <v>Sistema de ar comprimido para mergulho até 30 m com pressão de trabalho de 1,4 MPa - 7,46 kW</v>
          </cell>
          <cell r="C145">
            <v>53788.487000000001</v>
          </cell>
          <cell r="D145">
            <v>4.3030999999999997</v>
          </cell>
          <cell r="E145">
            <v>0.99560000000000004</v>
          </cell>
          <cell r="F145">
            <v>0</v>
          </cell>
          <cell r="G145">
            <v>4.3030999999999997</v>
          </cell>
          <cell r="H145">
            <v>6.6143999999999998</v>
          </cell>
          <cell r="I145">
            <v>0</v>
          </cell>
          <cell r="J145">
            <v>16.216200000000001</v>
          </cell>
          <cell r="K145">
            <v>5.2987000000000002</v>
          </cell>
        </row>
        <row r="146">
          <cell r="A146" t="str">
            <v>E9249</v>
          </cell>
          <cell r="B146" t="str">
            <v>Sistema de ar comprimido para mergulho até 50 m com pressão de trabalho de 1,7 MPa - 16,18 kW</v>
          </cell>
          <cell r="C146">
            <v>81337.637400000007</v>
          </cell>
          <cell r="D146">
            <v>6.5069999999999997</v>
          </cell>
          <cell r="E146">
            <v>1.5056</v>
          </cell>
          <cell r="F146">
            <v>0</v>
          </cell>
          <cell r="G146">
            <v>6.5069999999999997</v>
          </cell>
          <cell r="H146">
            <v>14.346</v>
          </cell>
          <cell r="I146">
            <v>0</v>
          </cell>
          <cell r="J146">
            <v>28.865600000000001</v>
          </cell>
          <cell r="K146">
            <v>8.0126000000000008</v>
          </cell>
        </row>
        <row r="147">
          <cell r="A147" t="str">
            <v>E9251</v>
          </cell>
          <cell r="B147" t="str">
            <v>Fonte de plasma para corte manual - 65A - 15 kW</v>
          </cell>
          <cell r="C147">
            <v>32637.215899999999</v>
          </cell>
          <cell r="D147">
            <v>4.3516000000000004</v>
          </cell>
          <cell r="E147">
            <v>0.67120000000000002</v>
          </cell>
          <cell r="F147">
            <v>0</v>
          </cell>
          <cell r="G147">
            <v>4.3516000000000004</v>
          </cell>
          <cell r="H147">
            <v>0</v>
          </cell>
          <cell r="I147">
            <v>0</v>
          </cell>
          <cell r="J147">
            <v>9.3743999999999996</v>
          </cell>
          <cell r="K147">
            <v>5.0228000000000002</v>
          </cell>
        </row>
        <row r="148">
          <cell r="A148" t="str">
            <v>E9252</v>
          </cell>
          <cell r="B148" t="str">
            <v>Serra de esquadria com braço telescópico - D = 250 mm (10") - 1,80 kW</v>
          </cell>
          <cell r="C148">
            <v>3970.6352999999999</v>
          </cell>
          <cell r="D148">
            <v>0.3574</v>
          </cell>
          <cell r="E148">
            <v>7.3499999999999996E-2</v>
          </cell>
          <cell r="F148">
            <v>0</v>
          </cell>
          <cell r="G148">
            <v>0.19850000000000001</v>
          </cell>
          <cell r="H148">
            <v>0</v>
          </cell>
          <cell r="I148">
            <v>0</v>
          </cell>
          <cell r="J148">
            <v>0.62939999999999996</v>
          </cell>
          <cell r="K148">
            <v>0.43090000000000001</v>
          </cell>
        </row>
        <row r="149">
          <cell r="A149" t="str">
            <v>E9253</v>
          </cell>
          <cell r="B149" t="str">
            <v>Rebordeadeira diâmetro máximo 3,00 m - 4,85 kW</v>
          </cell>
          <cell r="C149">
            <v>70645.142300000007</v>
          </cell>
          <cell r="D149">
            <v>2.8258000000000001</v>
          </cell>
          <cell r="E149">
            <v>1.1987000000000001</v>
          </cell>
          <cell r="F149">
            <v>0</v>
          </cell>
          <cell r="G149">
            <v>2.4725999999999999</v>
          </cell>
          <cell r="H149">
            <v>0</v>
          </cell>
          <cell r="I149">
            <v>0</v>
          </cell>
          <cell r="J149">
            <v>6.4970999999999997</v>
          </cell>
          <cell r="K149">
            <v>4.0244999999999997</v>
          </cell>
        </row>
        <row r="150">
          <cell r="A150" t="str">
            <v>E9254</v>
          </cell>
          <cell r="B150" t="str">
            <v>Dobradeira viradeira manual comprimento máximo de dobra de até 2.000 mm</v>
          </cell>
          <cell r="C150">
            <v>18935.355</v>
          </cell>
          <cell r="D150">
            <v>0.75739999999999996</v>
          </cell>
          <cell r="E150">
            <v>0.32129999999999997</v>
          </cell>
          <cell r="F150">
            <v>0</v>
          </cell>
          <cell r="G150">
            <v>0.66269999999999996</v>
          </cell>
          <cell r="H150">
            <v>0</v>
          </cell>
          <cell r="I150">
            <v>0</v>
          </cell>
          <cell r="J150">
            <v>1.7414000000000001</v>
          </cell>
          <cell r="K150">
            <v>1.0787</v>
          </cell>
        </row>
        <row r="151">
          <cell r="A151" t="str">
            <v>E9255</v>
          </cell>
          <cell r="B151" t="str">
            <v>Fonte de plasma para corte manual - 45A - 10 kW</v>
          </cell>
          <cell r="C151">
            <v>21604.215899999999</v>
          </cell>
          <cell r="D151">
            <v>2.8805999999999998</v>
          </cell>
          <cell r="E151">
            <v>0.44429999999999997</v>
          </cell>
          <cell r="F151">
            <v>0</v>
          </cell>
          <cell r="G151">
            <v>2.8805999999999998</v>
          </cell>
          <cell r="H151">
            <v>0</v>
          </cell>
          <cell r="I151">
            <v>0</v>
          </cell>
          <cell r="J151">
            <v>6.2054999999999998</v>
          </cell>
          <cell r="K151">
            <v>3.3249</v>
          </cell>
        </row>
        <row r="152">
          <cell r="A152" t="str">
            <v>E9256</v>
          </cell>
          <cell r="B152" t="str">
            <v>Equipamento para pintura com cal rebocável com dois bicos aplicadores e capacidade de 2.200 l</v>
          </cell>
          <cell r="C152">
            <v>62911.639300000003</v>
          </cell>
          <cell r="D152">
            <v>6.2911999999999999</v>
          </cell>
          <cell r="E152">
            <v>1.2130000000000001</v>
          </cell>
          <cell r="F152">
            <v>0</v>
          </cell>
          <cell r="G152">
            <v>6.2911999999999999</v>
          </cell>
          <cell r="H152">
            <v>0</v>
          </cell>
          <cell r="I152">
            <v>27.1814</v>
          </cell>
          <cell r="J152">
            <v>40.976799999999997</v>
          </cell>
          <cell r="K152">
            <v>34.685600000000001</v>
          </cell>
        </row>
        <row r="153">
          <cell r="A153" t="str">
            <v>E9259</v>
          </cell>
          <cell r="B153" t="str">
            <v>Ventilador centrífugo média pressão com capacidade de 38 m³/min - 2,21 kW</v>
          </cell>
          <cell r="C153">
            <v>17061.337100000001</v>
          </cell>
          <cell r="D153">
            <v>1.5355000000000001</v>
          </cell>
          <cell r="E153">
            <v>0.31580000000000003</v>
          </cell>
          <cell r="F153">
            <v>0</v>
          </cell>
          <cell r="G153">
            <v>1.0237000000000001</v>
          </cell>
          <cell r="H153">
            <v>0</v>
          </cell>
          <cell r="I153">
            <v>0</v>
          </cell>
          <cell r="J153">
            <v>2.875</v>
          </cell>
          <cell r="K153">
            <v>1.8512999999999999</v>
          </cell>
        </row>
        <row r="154">
          <cell r="A154" t="str">
            <v>E9260</v>
          </cell>
          <cell r="B154" t="str">
            <v>Detector de gases com bomba elétrica para espaço confinado</v>
          </cell>
          <cell r="C154">
            <v>4543</v>
          </cell>
          <cell r="D154">
            <v>0.3634</v>
          </cell>
          <cell r="E154">
            <v>8.4099999999999994E-2</v>
          </cell>
          <cell r="F154">
            <v>0</v>
          </cell>
          <cell r="G154">
            <v>0.22720000000000001</v>
          </cell>
          <cell r="H154">
            <v>0</v>
          </cell>
          <cell r="I154">
            <v>0</v>
          </cell>
          <cell r="J154">
            <v>0.67469999999999997</v>
          </cell>
          <cell r="K154">
            <v>0.44750000000000001</v>
          </cell>
        </row>
        <row r="155">
          <cell r="A155" t="str">
            <v>E9261</v>
          </cell>
          <cell r="B155" t="str">
            <v>Equipamento de pintura com pistola airless - 0,90 kW</v>
          </cell>
          <cell r="C155">
            <v>2290.6185</v>
          </cell>
          <cell r="D155">
            <v>0.4123</v>
          </cell>
          <cell r="E155">
            <v>4.9500000000000002E-2</v>
          </cell>
          <cell r="F155">
            <v>0</v>
          </cell>
          <cell r="G155">
            <v>0.2291</v>
          </cell>
          <cell r="H155">
            <v>0</v>
          </cell>
          <cell r="I155">
            <v>0</v>
          </cell>
          <cell r="J155">
            <v>0.69089999999999996</v>
          </cell>
          <cell r="K155">
            <v>0.46179999999999999</v>
          </cell>
        </row>
        <row r="156">
          <cell r="A156" t="str">
            <v>E9262</v>
          </cell>
          <cell r="B156" t="str">
            <v>Escova rotativa com cerdas de aço para tratamento de superfície - 0,91 kW</v>
          </cell>
          <cell r="C156">
            <v>20886.621899999998</v>
          </cell>
          <cell r="D156">
            <v>2.7848999999999999</v>
          </cell>
          <cell r="E156">
            <v>0.42959999999999998</v>
          </cell>
          <cell r="F156">
            <v>0</v>
          </cell>
          <cell r="G156">
            <v>1.7405999999999999</v>
          </cell>
          <cell r="H156">
            <v>0</v>
          </cell>
          <cell r="I156">
            <v>27.1814</v>
          </cell>
          <cell r="J156">
            <v>32.136499999999998</v>
          </cell>
          <cell r="K156">
            <v>30.395900000000001</v>
          </cell>
        </row>
        <row r="157">
          <cell r="A157" t="str">
            <v>E9263</v>
          </cell>
          <cell r="B157" t="str">
            <v>Tripé com guincho para espaço confinado</v>
          </cell>
          <cell r="C157">
            <v>10081.915300000001</v>
          </cell>
          <cell r="D157">
            <v>0.8962</v>
          </cell>
          <cell r="E157">
            <v>0.19009999999999999</v>
          </cell>
          <cell r="F157">
            <v>0</v>
          </cell>
          <cell r="G157">
            <v>0.67210000000000003</v>
          </cell>
          <cell r="H157">
            <v>0</v>
          </cell>
          <cell r="I157">
            <v>0</v>
          </cell>
          <cell r="J157">
            <v>1.7584</v>
          </cell>
          <cell r="K157">
            <v>1.0863</v>
          </cell>
        </row>
        <row r="158">
          <cell r="A158" t="str">
            <v>E9264</v>
          </cell>
          <cell r="B158" t="str">
            <v>Respirador purificador de ar motorizado</v>
          </cell>
          <cell r="C158">
            <v>8816.5598000000009</v>
          </cell>
          <cell r="D158">
            <v>0.70530000000000004</v>
          </cell>
          <cell r="E158">
            <v>0.16320000000000001</v>
          </cell>
          <cell r="F158">
            <v>0</v>
          </cell>
          <cell r="G158">
            <v>0.44080000000000003</v>
          </cell>
          <cell r="H158">
            <v>0</v>
          </cell>
          <cell r="I158">
            <v>0</v>
          </cell>
          <cell r="J158">
            <v>1.3092999999999999</v>
          </cell>
          <cell r="K158">
            <v>0.86850000000000005</v>
          </cell>
        </row>
        <row r="159">
          <cell r="A159" t="str">
            <v>E9265</v>
          </cell>
          <cell r="B159" t="str">
            <v>Respirador de adução de ar tipo linha de ar comprimido para jateamento</v>
          </cell>
          <cell r="C159">
            <v>17997.5491</v>
          </cell>
          <cell r="D159">
            <v>1.4398</v>
          </cell>
          <cell r="E159">
            <v>0.33310000000000001</v>
          </cell>
          <cell r="F159">
            <v>0</v>
          </cell>
          <cell r="G159">
            <v>0.89990000000000003</v>
          </cell>
          <cell r="H159">
            <v>0</v>
          </cell>
          <cell r="I159">
            <v>0</v>
          </cell>
          <cell r="J159">
            <v>2.6728000000000001</v>
          </cell>
          <cell r="K159">
            <v>1.7728999999999999</v>
          </cell>
        </row>
        <row r="160">
          <cell r="A160" t="str">
            <v>E9267</v>
          </cell>
          <cell r="B160" t="str">
            <v>Exaustor centrífugo alta pressão com capacidade de 35 m³/min - 1,47 kW</v>
          </cell>
          <cell r="C160">
            <v>6287.0092999999997</v>
          </cell>
          <cell r="D160">
            <v>0.56579999999999997</v>
          </cell>
          <cell r="E160">
            <v>0.1164</v>
          </cell>
          <cell r="F160">
            <v>0</v>
          </cell>
          <cell r="G160">
            <v>0.37719999999999998</v>
          </cell>
          <cell r="H160">
            <v>0</v>
          </cell>
          <cell r="I160">
            <v>0</v>
          </cell>
          <cell r="J160">
            <v>1.0593999999999999</v>
          </cell>
          <cell r="K160">
            <v>0.68220000000000003</v>
          </cell>
        </row>
        <row r="161">
          <cell r="A161" t="str">
            <v>E9501</v>
          </cell>
          <cell r="B161" t="str">
            <v>Ventilador axial para ventilação forçada com velocidade de saída de 32,8 m/s - D = 1.000 mm - 30 kW</v>
          </cell>
          <cell r="C161">
            <v>458439.245</v>
          </cell>
          <cell r="D161">
            <v>41.259500000000003</v>
          </cell>
          <cell r="E161">
            <v>8.4856999999999996</v>
          </cell>
          <cell r="F161">
            <v>0</v>
          </cell>
          <cell r="G161">
            <v>27.506399999999999</v>
          </cell>
          <cell r="H161">
            <v>0</v>
          </cell>
          <cell r="I161">
            <v>0</v>
          </cell>
          <cell r="J161">
            <v>77.251599999999996</v>
          </cell>
          <cell r="K161">
            <v>49.745199999999997</v>
          </cell>
        </row>
        <row r="162">
          <cell r="A162" t="str">
            <v>E9502</v>
          </cell>
          <cell r="B162" t="str">
            <v>Bate-estaca de gravidade para 6 t - 119 kW</v>
          </cell>
          <cell r="C162">
            <v>978437.81200000003</v>
          </cell>
          <cell r="D162">
            <v>130.45840000000001</v>
          </cell>
          <cell r="E162">
            <v>20.123200000000001</v>
          </cell>
          <cell r="F162">
            <v>0</v>
          </cell>
          <cell r="G162">
            <v>97.843800000000002</v>
          </cell>
          <cell r="H162">
            <v>80.685299999999998</v>
          </cell>
          <cell r="I162">
            <v>33.7363</v>
          </cell>
          <cell r="J162">
            <v>362.84699999999998</v>
          </cell>
          <cell r="K162">
            <v>184.31790000000001</v>
          </cell>
        </row>
        <row r="163">
          <cell r="A163" t="str">
            <v>E9503</v>
          </cell>
          <cell r="B163" t="str">
            <v>Guilhotina hidráulica 16 x 6.100 mm - 30 kW</v>
          </cell>
          <cell r="C163">
            <v>1329799.368</v>
          </cell>
          <cell r="D163">
            <v>53.192</v>
          </cell>
          <cell r="E163">
            <v>22.563400000000001</v>
          </cell>
          <cell r="F163">
            <v>0</v>
          </cell>
          <cell r="G163">
            <v>46.542999999999999</v>
          </cell>
          <cell r="H163">
            <v>0</v>
          </cell>
          <cell r="I163">
            <v>27.1814</v>
          </cell>
          <cell r="J163">
            <v>149.47980000000001</v>
          </cell>
          <cell r="K163">
            <v>102.93680000000001</v>
          </cell>
        </row>
        <row r="164">
          <cell r="A164" t="str">
            <v>E9505</v>
          </cell>
          <cell r="B164" t="str">
            <v>Prensa dobradeira capacidade 320 t - comprimento até 3.100 mm - 30 kW</v>
          </cell>
          <cell r="C164">
            <v>930050.57429999998</v>
          </cell>
          <cell r="D164">
            <v>37.201999999999998</v>
          </cell>
          <cell r="E164">
            <v>15.7806</v>
          </cell>
          <cell r="F164">
            <v>0</v>
          </cell>
          <cell r="G164">
            <v>32.5518</v>
          </cell>
          <cell r="H164">
            <v>0</v>
          </cell>
          <cell r="I164">
            <v>27.1814</v>
          </cell>
          <cell r="J164">
            <v>112.7158</v>
          </cell>
          <cell r="K164">
            <v>80.164000000000001</v>
          </cell>
        </row>
        <row r="165">
          <cell r="A165" t="str">
            <v>E9507</v>
          </cell>
          <cell r="B165" t="str">
            <v>Plotadora de recorte com computador e programa computacional</v>
          </cell>
          <cell r="C165">
            <v>95276.571599999996</v>
          </cell>
          <cell r="D165">
            <v>14.291499999999999</v>
          </cell>
          <cell r="E165">
            <v>1.9595</v>
          </cell>
          <cell r="F165">
            <v>0</v>
          </cell>
          <cell r="G165">
            <v>9.5276999999999994</v>
          </cell>
          <cell r="H165">
            <v>0</v>
          </cell>
          <cell r="I165">
            <v>0</v>
          </cell>
          <cell r="J165">
            <v>25.778700000000001</v>
          </cell>
          <cell r="K165">
            <v>16.251000000000001</v>
          </cell>
        </row>
        <row r="166">
          <cell r="A166" t="str">
            <v>E9510</v>
          </cell>
          <cell r="B166" t="str">
            <v>Ventilador centrífugo baixa pressão com capacidade de 58 m³/min - 3,68 kW</v>
          </cell>
          <cell r="C166">
            <v>14573.404200000001</v>
          </cell>
          <cell r="D166">
            <v>1.3116000000000001</v>
          </cell>
          <cell r="E166">
            <v>0.26979999999999998</v>
          </cell>
          <cell r="F166">
            <v>0</v>
          </cell>
          <cell r="G166">
            <v>0.87439999999999996</v>
          </cell>
          <cell r="H166">
            <v>0</v>
          </cell>
          <cell r="I166">
            <v>0</v>
          </cell>
          <cell r="J166">
            <v>2.4558</v>
          </cell>
          <cell r="K166">
            <v>1.5813999999999999</v>
          </cell>
        </row>
        <row r="167">
          <cell r="A167" t="str">
            <v>E9511</v>
          </cell>
          <cell r="B167" t="str">
            <v>Carregadeira de pneus com capacidade de 3,40 m³ - 195 kW</v>
          </cell>
          <cell r="C167">
            <v>2159428.3790000002</v>
          </cell>
          <cell r="D167">
            <v>188.95</v>
          </cell>
          <cell r="E167">
            <v>41.636499999999998</v>
          </cell>
          <cell r="F167">
            <v>0</v>
          </cell>
          <cell r="G167">
            <v>188.95</v>
          </cell>
          <cell r="H167">
            <v>81.363399999999999</v>
          </cell>
          <cell r="I167">
            <v>33.7363</v>
          </cell>
          <cell r="J167">
            <v>534.63620000000003</v>
          </cell>
          <cell r="K167">
            <v>264.32279999999997</v>
          </cell>
        </row>
        <row r="168">
          <cell r="A168" t="str">
            <v>E9512</v>
          </cell>
          <cell r="B168" t="str">
            <v>Veículo leve - 53 kW</v>
          </cell>
          <cell r="C168">
            <v>78844.955700000006</v>
          </cell>
          <cell r="D168">
            <v>4.7306999999999997</v>
          </cell>
          <cell r="E168">
            <v>1.4594</v>
          </cell>
          <cell r="F168">
            <v>0.59130000000000005</v>
          </cell>
          <cell r="G168">
            <v>4.7306999999999997</v>
          </cell>
          <cell r="H168">
            <v>25.286200000000001</v>
          </cell>
          <cell r="I168">
            <v>31.958100000000002</v>
          </cell>
          <cell r="J168">
            <v>68.756399999999999</v>
          </cell>
          <cell r="K168">
            <v>38.7395</v>
          </cell>
        </row>
        <row r="169">
          <cell r="A169" t="str">
            <v>E9513</v>
          </cell>
          <cell r="B169" t="str">
            <v>Compressor de ar portátil de 160,46 l/s (340 PCM) - 81 kW</v>
          </cell>
          <cell r="C169">
            <v>338984.65789999999</v>
          </cell>
          <cell r="D169">
            <v>27.1188</v>
          </cell>
          <cell r="E169">
            <v>6.2746000000000004</v>
          </cell>
          <cell r="F169">
            <v>0</v>
          </cell>
          <cell r="G169">
            <v>27.1188</v>
          </cell>
          <cell r="H169">
            <v>71.818799999999996</v>
          </cell>
          <cell r="I169">
            <v>0</v>
          </cell>
          <cell r="J169">
            <v>132.33099999999999</v>
          </cell>
          <cell r="K169">
            <v>33.3934</v>
          </cell>
        </row>
        <row r="170">
          <cell r="A170" t="str">
            <v>E9514</v>
          </cell>
          <cell r="B170" t="str">
            <v>Distribuidor de agregados sobre pneus autopropelido - 130 kW</v>
          </cell>
          <cell r="C170">
            <v>982606.42379999999</v>
          </cell>
          <cell r="D170">
            <v>98.260599999999997</v>
          </cell>
          <cell r="E170">
            <v>18.945900000000002</v>
          </cell>
          <cell r="F170">
            <v>0</v>
          </cell>
          <cell r="G170">
            <v>85.978099999999998</v>
          </cell>
          <cell r="H170">
            <v>128.8253</v>
          </cell>
          <cell r="I170">
            <v>33.7363</v>
          </cell>
          <cell r="J170">
            <v>365.74619999999999</v>
          </cell>
          <cell r="K170">
            <v>150.94280000000001</v>
          </cell>
        </row>
        <row r="171">
          <cell r="A171" t="str">
            <v>E9515</v>
          </cell>
          <cell r="B171" t="str">
            <v>Escavadeira hidráulica sobre esteiras com caçamba com capacidade de 1,56 m³ - 118 kW</v>
          </cell>
          <cell r="C171">
            <v>1195046.166</v>
          </cell>
          <cell r="D171">
            <v>104.5665</v>
          </cell>
          <cell r="E171">
            <v>23.042000000000002</v>
          </cell>
          <cell r="F171">
            <v>0</v>
          </cell>
          <cell r="G171">
            <v>104.5665</v>
          </cell>
          <cell r="H171">
            <v>80.007300000000001</v>
          </cell>
          <cell r="I171">
            <v>33.7363</v>
          </cell>
          <cell r="J171">
            <v>345.91860000000003</v>
          </cell>
          <cell r="K171">
            <v>161.34479999999999</v>
          </cell>
        </row>
        <row r="172">
          <cell r="A172" t="str">
            <v>E9516</v>
          </cell>
          <cell r="B172" t="str">
            <v>Perfuratriz hidráulica sobre esteiras - 283 kW</v>
          </cell>
          <cell r="C172">
            <v>8084730.5149999997</v>
          </cell>
          <cell r="D172">
            <v>646.77840000000003</v>
          </cell>
          <cell r="E172">
            <v>149.64840000000001</v>
          </cell>
          <cell r="F172">
            <v>0</v>
          </cell>
          <cell r="G172">
            <v>646.77840000000003</v>
          </cell>
          <cell r="H172">
            <v>147.60149999999999</v>
          </cell>
          <cell r="I172">
            <v>33.7363</v>
          </cell>
          <cell r="J172">
            <v>1624.5429999999999</v>
          </cell>
          <cell r="K172">
            <v>830.16309999999999</v>
          </cell>
        </row>
        <row r="173">
          <cell r="A173" t="str">
            <v>E9518</v>
          </cell>
          <cell r="B173" t="str">
            <v>Grade de 24 discos rebocável de D = 60 cm (24")</v>
          </cell>
          <cell r="C173">
            <v>43038.385199999997</v>
          </cell>
          <cell r="D173">
            <v>2.7667999999999999</v>
          </cell>
          <cell r="E173">
            <v>0.75870000000000004</v>
          </cell>
          <cell r="F173">
            <v>0</v>
          </cell>
          <cell r="G173">
            <v>1.5370999999999999</v>
          </cell>
          <cell r="H173">
            <v>0</v>
          </cell>
          <cell r="I173">
            <v>0</v>
          </cell>
          <cell r="J173">
            <v>5.0625999999999998</v>
          </cell>
          <cell r="K173">
            <v>3.5255000000000001</v>
          </cell>
        </row>
        <row r="174">
          <cell r="A174" t="str">
            <v>E9519</v>
          </cell>
          <cell r="B174" t="str">
            <v>Betoneira com motor a gasolina com capacidade de 600 l - 10 kW</v>
          </cell>
          <cell r="C174">
            <v>39881.034699999997</v>
          </cell>
          <cell r="D174">
            <v>6.3810000000000002</v>
          </cell>
          <cell r="E174">
            <v>0.86119999999999997</v>
          </cell>
          <cell r="F174">
            <v>0</v>
          </cell>
          <cell r="G174">
            <v>4.7857000000000003</v>
          </cell>
          <cell r="H174">
            <v>18.553899999999999</v>
          </cell>
          <cell r="I174">
            <v>27.1814</v>
          </cell>
          <cell r="J174">
            <v>57.763199999999998</v>
          </cell>
          <cell r="K174">
            <v>34.4236</v>
          </cell>
        </row>
        <row r="175">
          <cell r="A175" t="str">
            <v>E9521</v>
          </cell>
          <cell r="B175" t="str">
            <v>Grupo gerador - 3,2 kVA</v>
          </cell>
          <cell r="C175">
            <v>3557.3888999999999</v>
          </cell>
          <cell r="D175">
            <v>0.31130000000000002</v>
          </cell>
          <cell r="E175">
            <v>6.8599999999999994E-2</v>
          </cell>
          <cell r="F175">
            <v>0</v>
          </cell>
          <cell r="G175">
            <v>0.2223</v>
          </cell>
          <cell r="H175">
            <v>4.4104999999999999</v>
          </cell>
          <cell r="I175">
            <v>0</v>
          </cell>
          <cell r="J175">
            <v>5.0126999999999997</v>
          </cell>
          <cell r="K175">
            <v>0.37990000000000002</v>
          </cell>
        </row>
        <row r="176">
          <cell r="A176" t="str">
            <v>E9522</v>
          </cell>
          <cell r="B176" t="str">
            <v>Caldeira de asfalto rebocável com capacidade de 1.500 l - 6,5 kW</v>
          </cell>
          <cell r="C176">
            <v>212076.85519999999</v>
          </cell>
          <cell r="D176">
            <v>31.811499999999999</v>
          </cell>
          <cell r="E176">
            <v>4.3616999999999999</v>
          </cell>
          <cell r="F176">
            <v>0</v>
          </cell>
          <cell r="G176">
            <v>10.6038</v>
          </cell>
          <cell r="H176">
            <v>4.7462</v>
          </cell>
          <cell r="I176">
            <v>0</v>
          </cell>
          <cell r="J176">
            <v>51.523200000000003</v>
          </cell>
          <cell r="K176">
            <v>36.173200000000001</v>
          </cell>
        </row>
        <row r="177">
          <cell r="A177" t="str">
            <v>E9523</v>
          </cell>
          <cell r="B177" t="str">
            <v>Motoscraper - 304 kW</v>
          </cell>
          <cell r="C177">
            <v>6193038.79</v>
          </cell>
          <cell r="D177">
            <v>330.29539999999997</v>
          </cell>
          <cell r="E177">
            <v>108.2646</v>
          </cell>
          <cell r="F177">
            <v>0</v>
          </cell>
          <cell r="G177">
            <v>371.58229999999998</v>
          </cell>
          <cell r="H177">
            <v>253.68680000000001</v>
          </cell>
          <cell r="I177">
            <v>33.7363</v>
          </cell>
          <cell r="J177">
            <v>1097.5654</v>
          </cell>
          <cell r="K177">
            <v>472.29629999999997</v>
          </cell>
        </row>
        <row r="178">
          <cell r="A178" t="str">
            <v>E9524</v>
          </cell>
          <cell r="B178" t="str">
            <v>Motoniveladora - 93 kW</v>
          </cell>
          <cell r="C178">
            <v>1302301.8049999999</v>
          </cell>
          <cell r="D178">
            <v>91.161100000000005</v>
          </cell>
          <cell r="E178">
            <v>24.105599999999999</v>
          </cell>
          <cell r="F178">
            <v>0</v>
          </cell>
          <cell r="G178">
            <v>117.2072</v>
          </cell>
          <cell r="H178">
            <v>72.757599999999996</v>
          </cell>
          <cell r="I178">
            <v>33.7363</v>
          </cell>
          <cell r="J178">
            <v>338.96780000000001</v>
          </cell>
          <cell r="K178">
            <v>149.00299999999999</v>
          </cell>
        </row>
        <row r="179">
          <cell r="A179" t="str">
            <v>E9525</v>
          </cell>
          <cell r="B179" t="str">
            <v>Ponte rolante com capacidade de 15 t e vão de até 15 m - 20 kW</v>
          </cell>
          <cell r="C179">
            <v>3646202.1779999998</v>
          </cell>
          <cell r="D179">
            <v>162.05340000000001</v>
          </cell>
          <cell r="E179">
            <v>62.491900000000001</v>
          </cell>
          <cell r="F179">
            <v>0</v>
          </cell>
          <cell r="G179">
            <v>101.2834</v>
          </cell>
          <cell r="H179">
            <v>0</v>
          </cell>
          <cell r="I179">
            <v>54.3628</v>
          </cell>
          <cell r="J179">
            <v>380.19150000000002</v>
          </cell>
          <cell r="K179">
            <v>278.90809999999999</v>
          </cell>
        </row>
        <row r="180">
          <cell r="A180" t="str">
            <v>E9526</v>
          </cell>
          <cell r="B180" t="str">
            <v xml:space="preserve">Retroescavadeira de pneus - capacidade da caçamba da pá-carregadeira de 0,76 m³ e da retroescavadeira de 0,29 m³ - 58 kW </v>
          </cell>
          <cell r="C180">
            <v>484374.04389999999</v>
          </cell>
          <cell r="D180">
            <v>35.6907</v>
          </cell>
          <cell r="E180">
            <v>9.0443999999999996</v>
          </cell>
          <cell r="F180">
            <v>0</v>
          </cell>
          <cell r="G180">
            <v>35.6907</v>
          </cell>
          <cell r="H180">
            <v>39.325600000000001</v>
          </cell>
          <cell r="I180">
            <v>33.7363</v>
          </cell>
          <cell r="J180">
            <v>153.48769999999999</v>
          </cell>
          <cell r="K180">
            <v>78.471400000000003</v>
          </cell>
        </row>
        <row r="181">
          <cell r="A181" t="str">
            <v>E9527</v>
          </cell>
          <cell r="B181" t="str">
            <v>Martelete perfurador/rompedor a ar comprimido de 25 kg para rocha com capacidade de 2.040 gpm</v>
          </cell>
          <cell r="C181">
            <v>25120.874199999998</v>
          </cell>
          <cell r="D181">
            <v>3.3494000000000002</v>
          </cell>
          <cell r="E181">
            <v>0.51670000000000005</v>
          </cell>
          <cell r="F181">
            <v>0</v>
          </cell>
          <cell r="G181">
            <v>3.3494000000000002</v>
          </cell>
          <cell r="H181">
            <v>0</v>
          </cell>
          <cell r="I181">
            <v>27.1814</v>
          </cell>
          <cell r="J181">
            <v>34.396900000000002</v>
          </cell>
          <cell r="K181">
            <v>31.047499999999999</v>
          </cell>
        </row>
        <row r="182">
          <cell r="A182" t="str">
            <v>E9528</v>
          </cell>
          <cell r="B182" t="str">
            <v>Empilhadeira a diesel com capacidade de 4 t - 60 kW</v>
          </cell>
          <cell r="C182">
            <v>568635.67520000006</v>
          </cell>
          <cell r="D182">
            <v>45.490900000000003</v>
          </cell>
          <cell r="E182">
            <v>10.525399999999999</v>
          </cell>
          <cell r="F182">
            <v>0</v>
          </cell>
          <cell r="G182">
            <v>39.804499999999997</v>
          </cell>
          <cell r="H182">
            <v>46.940399999999997</v>
          </cell>
          <cell r="I182">
            <v>27.1814</v>
          </cell>
          <cell r="J182">
            <v>169.9426</v>
          </cell>
          <cell r="K182">
            <v>83.197699999999998</v>
          </cell>
        </row>
        <row r="183">
          <cell r="A183" t="str">
            <v>E9529</v>
          </cell>
          <cell r="B183" t="str">
            <v>Jateador para estruturas metálicas com transportador a roletes - 22 kW</v>
          </cell>
          <cell r="C183">
            <v>5080210.8109999998</v>
          </cell>
          <cell r="D183">
            <v>812.83370000000002</v>
          </cell>
          <cell r="E183">
            <v>109.7072</v>
          </cell>
          <cell r="F183">
            <v>0</v>
          </cell>
          <cell r="G183">
            <v>609.62530000000004</v>
          </cell>
          <cell r="H183">
            <v>0</v>
          </cell>
          <cell r="I183">
            <v>27.1814</v>
          </cell>
          <cell r="J183">
            <v>1559.3476000000001</v>
          </cell>
          <cell r="K183">
            <v>949.72230000000002</v>
          </cell>
        </row>
        <row r="184">
          <cell r="A184" t="str">
            <v>E9530</v>
          </cell>
          <cell r="B184" t="str">
            <v>Rolo compactador liso vibratório autopropelido por pneus de 11 t - 97 kW</v>
          </cell>
          <cell r="C184">
            <v>960592.91</v>
          </cell>
          <cell r="D184">
            <v>76.847399999999993</v>
          </cell>
          <cell r="E184">
            <v>17.7806</v>
          </cell>
          <cell r="F184">
            <v>0</v>
          </cell>
          <cell r="G184">
            <v>76.847399999999993</v>
          </cell>
          <cell r="H184">
            <v>80.946100000000001</v>
          </cell>
          <cell r="I184">
            <v>33.7363</v>
          </cell>
          <cell r="J184">
            <v>286.15780000000001</v>
          </cell>
          <cell r="K184">
            <v>128.36429999999999</v>
          </cell>
        </row>
        <row r="185">
          <cell r="A185" t="str">
            <v>E9532</v>
          </cell>
          <cell r="B185" t="str">
            <v>Equipamento de solda MIG com acessórios - 14,6 kVA</v>
          </cell>
          <cell r="C185">
            <v>85529.390700000004</v>
          </cell>
          <cell r="D185">
            <v>11.4039</v>
          </cell>
          <cell r="E185">
            <v>1.7591000000000001</v>
          </cell>
          <cell r="F185">
            <v>0</v>
          </cell>
          <cell r="G185">
            <v>11.4039</v>
          </cell>
          <cell r="H185">
            <v>0</v>
          </cell>
          <cell r="I185">
            <v>0</v>
          </cell>
          <cell r="J185">
            <v>24.5669</v>
          </cell>
          <cell r="K185">
            <v>13.163</v>
          </cell>
        </row>
        <row r="186">
          <cell r="A186" t="str">
            <v>E9535</v>
          </cell>
          <cell r="B186" t="str">
            <v>Serra circular com bancada - D = 30 cm - 4 kW</v>
          </cell>
          <cell r="C186">
            <v>7427.1125000000002</v>
          </cell>
          <cell r="D186">
            <v>0.66839999999999999</v>
          </cell>
          <cell r="E186">
            <v>0.13750000000000001</v>
          </cell>
          <cell r="F186">
            <v>0</v>
          </cell>
          <cell r="G186">
            <v>0.37140000000000001</v>
          </cell>
          <cell r="H186">
            <v>0</v>
          </cell>
          <cell r="I186">
            <v>27.1814</v>
          </cell>
          <cell r="J186">
            <v>28.358699999999999</v>
          </cell>
          <cell r="K186">
            <v>27.987300000000001</v>
          </cell>
        </row>
        <row r="187">
          <cell r="A187" t="str">
            <v>E9536</v>
          </cell>
          <cell r="B187" t="str">
            <v>Embarcação de transporte de pessoal e apoio logístico - 30 kW</v>
          </cell>
          <cell r="C187">
            <v>154141.89259999999</v>
          </cell>
          <cell r="D187">
            <v>1.7644</v>
          </cell>
          <cell r="E187">
            <v>0.8861</v>
          </cell>
          <cell r="F187">
            <v>0</v>
          </cell>
          <cell r="G187">
            <v>1.9604999999999999</v>
          </cell>
          <cell r="H187">
            <v>63.613199999999999</v>
          </cell>
          <cell r="I187">
            <v>42.121000000000002</v>
          </cell>
          <cell r="J187">
            <v>110.34520000000001</v>
          </cell>
          <cell r="K187">
            <v>44.771500000000003</v>
          </cell>
        </row>
        <row r="188">
          <cell r="A188" t="str">
            <v>E9538</v>
          </cell>
          <cell r="B188" t="str">
            <v>Conjunto vibratório para meio tubo de concreto com encaixe PB e 3 jogos de fôrmas - D = 0,30 m - 2,20 kW</v>
          </cell>
          <cell r="C188">
            <v>15908.0569</v>
          </cell>
          <cell r="D188">
            <v>2.1211000000000002</v>
          </cell>
          <cell r="E188">
            <v>0.32719999999999999</v>
          </cell>
          <cell r="F188">
            <v>0</v>
          </cell>
          <cell r="G188">
            <v>1.5908</v>
          </cell>
          <cell r="H188">
            <v>0</v>
          </cell>
          <cell r="I188">
            <v>0</v>
          </cell>
          <cell r="J188">
            <v>4.0391000000000004</v>
          </cell>
          <cell r="K188">
            <v>2.4483000000000001</v>
          </cell>
        </row>
        <row r="189">
          <cell r="A189" t="str">
            <v>E9539</v>
          </cell>
          <cell r="B189" t="str">
            <v>Equipamento de batimetria monofeixe</v>
          </cell>
          <cell r="C189">
            <v>108482.41130000001</v>
          </cell>
          <cell r="D189">
            <v>4.9661</v>
          </cell>
          <cell r="E189">
            <v>1.8435999999999999</v>
          </cell>
          <cell r="F189">
            <v>0</v>
          </cell>
          <cell r="G189">
            <v>2.7589999999999999</v>
          </cell>
          <cell r="H189">
            <v>0</v>
          </cell>
          <cell r="I189">
            <v>36.679400000000001</v>
          </cell>
          <cell r="J189">
            <v>46.248100000000001</v>
          </cell>
          <cell r="K189">
            <v>43.489100000000001</v>
          </cell>
        </row>
        <row r="190">
          <cell r="A190" t="str">
            <v>E9540</v>
          </cell>
          <cell r="B190" t="str">
            <v>Trator sobre esteiras com lâmina - 127 kW</v>
          </cell>
          <cell r="C190">
            <v>1728617.091</v>
          </cell>
          <cell r="D190">
            <v>121.00320000000001</v>
          </cell>
          <cell r="E190">
            <v>31.996700000000001</v>
          </cell>
          <cell r="F190">
            <v>0</v>
          </cell>
          <cell r="G190">
            <v>172.86170000000001</v>
          </cell>
          <cell r="H190">
            <v>92.733400000000003</v>
          </cell>
          <cell r="I190">
            <v>33.7363</v>
          </cell>
          <cell r="J190">
            <v>452.3313</v>
          </cell>
          <cell r="K190">
            <v>186.7362</v>
          </cell>
        </row>
        <row r="191">
          <cell r="A191" t="str">
            <v>E9541</v>
          </cell>
          <cell r="B191" t="str">
            <v>Trator sobre esteiras com lâmina - 259 kW</v>
          </cell>
          <cell r="C191">
            <v>4840647.2570000002</v>
          </cell>
          <cell r="D191">
            <v>294.6481</v>
          </cell>
          <cell r="E191">
            <v>87.652500000000003</v>
          </cell>
          <cell r="F191">
            <v>0</v>
          </cell>
          <cell r="G191">
            <v>420.92579999999998</v>
          </cell>
          <cell r="H191">
            <v>189.11770000000001</v>
          </cell>
          <cell r="I191">
            <v>33.7363</v>
          </cell>
          <cell r="J191">
            <v>1026.0804000000001</v>
          </cell>
          <cell r="K191">
            <v>416.0369</v>
          </cell>
        </row>
        <row r="192">
          <cell r="A192" t="str">
            <v>E9543</v>
          </cell>
          <cell r="B192" t="str">
            <v>Compressor de ar respirável com capacidade de até 35 MPa e 3,58 l/s - 5,52 kW</v>
          </cell>
          <cell r="C192">
            <v>76046.341799999995</v>
          </cell>
          <cell r="D192">
            <v>6.0837000000000003</v>
          </cell>
          <cell r="E192">
            <v>1.4076</v>
          </cell>
          <cell r="F192">
            <v>0</v>
          </cell>
          <cell r="G192">
            <v>6.0837000000000003</v>
          </cell>
          <cell r="H192">
            <v>0</v>
          </cell>
          <cell r="I192">
            <v>0</v>
          </cell>
          <cell r="J192">
            <v>13.574999999999999</v>
          </cell>
          <cell r="K192">
            <v>7.4912999999999998</v>
          </cell>
        </row>
        <row r="193">
          <cell r="A193" t="str">
            <v>E9544</v>
          </cell>
          <cell r="B193" t="str">
            <v>Vassoura mecânica rebocável com largura de 2,44 m</v>
          </cell>
          <cell r="C193">
            <v>85318.293600000005</v>
          </cell>
          <cell r="D193">
            <v>9.5983000000000001</v>
          </cell>
          <cell r="E193">
            <v>1.645</v>
          </cell>
          <cell r="F193">
            <v>0</v>
          </cell>
          <cell r="G193">
            <v>6.3989000000000003</v>
          </cell>
          <cell r="H193">
            <v>0</v>
          </cell>
          <cell r="I193">
            <v>0</v>
          </cell>
          <cell r="J193">
            <v>17.642199999999999</v>
          </cell>
          <cell r="K193">
            <v>11.2433</v>
          </cell>
        </row>
        <row r="194">
          <cell r="A194" t="str">
            <v>E9545</v>
          </cell>
          <cell r="B194" t="str">
            <v>Vibroacabadora de asfalto sobre esteiras - 97 kW</v>
          </cell>
          <cell r="C194">
            <v>1629377.07</v>
          </cell>
          <cell r="D194">
            <v>142.57050000000001</v>
          </cell>
          <cell r="E194">
            <v>31.416399999999999</v>
          </cell>
          <cell r="F194">
            <v>0</v>
          </cell>
          <cell r="G194">
            <v>183.3049</v>
          </cell>
          <cell r="H194">
            <v>96.123500000000007</v>
          </cell>
          <cell r="I194">
            <v>39.778300000000002</v>
          </cell>
          <cell r="J194">
            <v>493.1936</v>
          </cell>
          <cell r="K194">
            <v>213.76519999999999</v>
          </cell>
        </row>
        <row r="195">
          <cell r="A195" t="str">
            <v>E9547</v>
          </cell>
          <cell r="B195" t="str">
            <v>Máquina de solda elétrica transformadora 250 A - 9,20 kW</v>
          </cell>
          <cell r="C195">
            <v>1165.8169</v>
          </cell>
          <cell r="D195">
            <v>0.15540000000000001</v>
          </cell>
          <cell r="E195">
            <v>2.4E-2</v>
          </cell>
          <cell r="F195">
            <v>0</v>
          </cell>
          <cell r="G195">
            <v>0.15540000000000001</v>
          </cell>
          <cell r="H195">
            <v>0</v>
          </cell>
          <cell r="I195">
            <v>0</v>
          </cell>
          <cell r="J195">
            <v>0.33479999999999999</v>
          </cell>
          <cell r="K195">
            <v>0.1794</v>
          </cell>
        </row>
        <row r="196">
          <cell r="A196" t="str">
            <v>E9548</v>
          </cell>
          <cell r="B196" t="str">
            <v>Bomba centrífuga com capacidade de 7,1 a 22 m³/h - 1,50 kW</v>
          </cell>
          <cell r="C196">
            <v>2617.6196</v>
          </cell>
          <cell r="D196">
            <v>0.26179999999999998</v>
          </cell>
          <cell r="E196">
            <v>5.0500000000000003E-2</v>
          </cell>
          <cell r="F196">
            <v>0</v>
          </cell>
          <cell r="G196">
            <v>0.22900000000000001</v>
          </cell>
          <cell r="H196">
            <v>0</v>
          </cell>
          <cell r="I196">
            <v>0</v>
          </cell>
          <cell r="J196">
            <v>0.5413</v>
          </cell>
          <cell r="K196">
            <v>0.31230000000000002</v>
          </cell>
        </row>
        <row r="197">
          <cell r="A197" t="str">
            <v>E9551</v>
          </cell>
          <cell r="B197" t="str">
            <v>Obturador mecânico simples com extensão de 12 m</v>
          </cell>
          <cell r="C197">
            <v>4891.4344000000001</v>
          </cell>
          <cell r="D197">
            <v>0.44019999999999998</v>
          </cell>
          <cell r="E197">
            <v>9.0499999999999997E-2</v>
          </cell>
          <cell r="F197">
            <v>0</v>
          </cell>
          <cell r="G197">
            <v>0.24460000000000001</v>
          </cell>
          <cell r="H197">
            <v>0</v>
          </cell>
          <cell r="I197">
            <v>0</v>
          </cell>
          <cell r="J197">
            <v>0.77529999999999999</v>
          </cell>
          <cell r="K197">
            <v>0.53069999999999995</v>
          </cell>
        </row>
        <row r="198">
          <cell r="A198" t="str">
            <v>E9552</v>
          </cell>
          <cell r="B198" t="str">
            <v>Nível ótico com capacidade de aumento de 32x</v>
          </cell>
          <cell r="C198">
            <v>15452.654699999999</v>
          </cell>
          <cell r="D198">
            <v>1.2362</v>
          </cell>
          <cell r="E198">
            <v>0.28599999999999998</v>
          </cell>
          <cell r="F198">
            <v>0</v>
          </cell>
          <cell r="G198">
            <v>0.77259999999999995</v>
          </cell>
          <cell r="H198">
            <v>0</v>
          </cell>
          <cell r="I198">
            <v>0</v>
          </cell>
          <cell r="J198">
            <v>2.2948</v>
          </cell>
          <cell r="K198">
            <v>1.5222</v>
          </cell>
        </row>
        <row r="199">
          <cell r="A199" t="str">
            <v>E9553</v>
          </cell>
          <cell r="B199" t="str">
            <v>Estação total eletrônica com alcance máximo de 3.000 m</v>
          </cell>
          <cell r="C199">
            <v>51066.828099999999</v>
          </cell>
          <cell r="D199">
            <v>4.5960000000000001</v>
          </cell>
          <cell r="E199">
            <v>0.94520000000000004</v>
          </cell>
          <cell r="F199">
            <v>0</v>
          </cell>
          <cell r="G199">
            <v>2.5533000000000001</v>
          </cell>
          <cell r="H199">
            <v>0</v>
          </cell>
          <cell r="I199">
            <v>0</v>
          </cell>
          <cell r="J199">
            <v>8.0945</v>
          </cell>
          <cell r="K199">
            <v>5.5411999999999999</v>
          </cell>
        </row>
        <row r="200">
          <cell r="A200" t="str">
            <v>E9556</v>
          </cell>
          <cell r="B200" t="str">
            <v>Compactador manual de placa vibratória - 3,00 kW</v>
          </cell>
          <cell r="C200">
            <v>10935.074000000001</v>
          </cell>
          <cell r="D200">
            <v>2.1869999999999998</v>
          </cell>
          <cell r="E200">
            <v>0.253</v>
          </cell>
          <cell r="F200">
            <v>0</v>
          </cell>
          <cell r="G200">
            <v>2.1869999999999998</v>
          </cell>
          <cell r="H200">
            <v>5.5662000000000003</v>
          </cell>
          <cell r="I200">
            <v>0</v>
          </cell>
          <cell r="J200">
            <v>10.193199999999999</v>
          </cell>
          <cell r="K200">
            <v>2.44</v>
          </cell>
        </row>
        <row r="201">
          <cell r="A201" t="str">
            <v>E9558</v>
          </cell>
          <cell r="B201" t="str">
            <v>Tanque de estocagem de asfalto com capacidade de 30.000 l</v>
          </cell>
          <cell r="C201">
            <v>703873.13170000003</v>
          </cell>
          <cell r="D201">
            <v>93.849800000000002</v>
          </cell>
          <cell r="E201">
            <v>14.4763</v>
          </cell>
          <cell r="F201">
            <v>0</v>
          </cell>
          <cell r="G201">
            <v>58.656100000000002</v>
          </cell>
          <cell r="H201">
            <v>0</v>
          </cell>
          <cell r="I201">
            <v>0</v>
          </cell>
          <cell r="J201">
            <v>166.98220000000001</v>
          </cell>
          <cell r="K201">
            <v>108.3261</v>
          </cell>
        </row>
        <row r="202">
          <cell r="A202" t="str">
            <v>E9559</v>
          </cell>
          <cell r="B202" t="str">
            <v>Aquecedor de fluido térmico - 12 kW</v>
          </cell>
          <cell r="C202">
            <v>807922.95689999999</v>
          </cell>
          <cell r="D202">
            <v>121.1884</v>
          </cell>
          <cell r="E202">
            <v>16.616299999999999</v>
          </cell>
          <cell r="F202">
            <v>0</v>
          </cell>
          <cell r="G202">
            <v>80.792299999999997</v>
          </cell>
          <cell r="H202">
            <v>9.3880999999999997</v>
          </cell>
          <cell r="I202">
            <v>0</v>
          </cell>
          <cell r="J202">
            <v>227.98509999999999</v>
          </cell>
          <cell r="K202">
            <v>137.8047</v>
          </cell>
        </row>
        <row r="203">
          <cell r="A203" t="str">
            <v>E9560</v>
          </cell>
          <cell r="B203" t="str">
            <v>Ônibus com capacidade para 80 passageiros - 175 kW</v>
          </cell>
          <cell r="C203">
            <v>1047271.531</v>
          </cell>
          <cell r="D203">
            <v>44.883099999999999</v>
          </cell>
          <cell r="E203">
            <v>18.4619</v>
          </cell>
          <cell r="F203">
            <v>7.4805000000000001</v>
          </cell>
          <cell r="G203">
            <v>67.324600000000004</v>
          </cell>
          <cell r="H203">
            <v>173.4187</v>
          </cell>
          <cell r="I203">
            <v>34.869</v>
          </cell>
          <cell r="J203">
            <v>346.43779999999998</v>
          </cell>
          <cell r="K203">
            <v>105.69450000000001</v>
          </cell>
        </row>
        <row r="204">
          <cell r="A204" t="str">
            <v>E9561</v>
          </cell>
          <cell r="B204" t="str">
            <v>GPS geodésico de simples frequência (L1)</v>
          </cell>
          <cell r="C204">
            <v>49576.899299999997</v>
          </cell>
          <cell r="D204">
            <v>3.9662000000000002</v>
          </cell>
          <cell r="E204">
            <v>0.91769999999999996</v>
          </cell>
          <cell r="F204">
            <v>0</v>
          </cell>
          <cell r="G204">
            <v>2.4788000000000001</v>
          </cell>
          <cell r="H204">
            <v>0</v>
          </cell>
          <cell r="I204">
            <v>0</v>
          </cell>
          <cell r="J204">
            <v>7.3627000000000002</v>
          </cell>
          <cell r="K204">
            <v>4.8838999999999997</v>
          </cell>
        </row>
        <row r="205">
          <cell r="A205" t="str">
            <v>E9562</v>
          </cell>
          <cell r="B205" t="str">
            <v>GPS geodésico de dupla frequência (L1/L2)</v>
          </cell>
          <cell r="C205">
            <v>127540.96610000001</v>
          </cell>
          <cell r="D205">
            <v>10.2033</v>
          </cell>
          <cell r="E205">
            <v>2.3607999999999998</v>
          </cell>
          <cell r="F205">
            <v>0</v>
          </cell>
          <cell r="G205">
            <v>6.3769999999999998</v>
          </cell>
          <cell r="H205">
            <v>0</v>
          </cell>
          <cell r="I205">
            <v>0</v>
          </cell>
          <cell r="J205">
            <v>18.941099999999999</v>
          </cell>
          <cell r="K205">
            <v>12.5641</v>
          </cell>
        </row>
        <row r="206">
          <cell r="A206" t="str">
            <v>E9563</v>
          </cell>
          <cell r="B206" t="str">
            <v>Perfuratriz hidráulica sobre esteiras com clamshell - 220 kW</v>
          </cell>
          <cell r="C206">
            <v>4882508.3015000001</v>
          </cell>
          <cell r="D206">
            <v>390.60070000000002</v>
          </cell>
          <cell r="E206">
            <v>90.375200000000007</v>
          </cell>
          <cell r="F206">
            <v>0</v>
          </cell>
          <cell r="G206">
            <v>390.60070000000002</v>
          </cell>
          <cell r="H206">
            <v>114.7432</v>
          </cell>
          <cell r="I206">
            <v>33.7363</v>
          </cell>
          <cell r="J206">
            <v>1020.0561</v>
          </cell>
          <cell r="K206">
            <v>514.71220000000005</v>
          </cell>
        </row>
        <row r="207">
          <cell r="A207" t="str">
            <v>E9565</v>
          </cell>
          <cell r="B207" t="str">
            <v>Trator sobre esteiras com lâmina e escarificador - 259 kW</v>
          </cell>
          <cell r="C207">
            <v>4961280.0729999999</v>
          </cell>
          <cell r="D207">
            <v>301.99099999999999</v>
          </cell>
          <cell r="E207">
            <v>89.8369</v>
          </cell>
          <cell r="F207">
            <v>0</v>
          </cell>
          <cell r="G207">
            <v>431.41570000000002</v>
          </cell>
          <cell r="H207">
            <v>189.11770000000001</v>
          </cell>
          <cell r="I207">
            <v>33.7363</v>
          </cell>
          <cell r="J207">
            <v>1046.0976000000001</v>
          </cell>
          <cell r="K207">
            <v>425.56420000000003</v>
          </cell>
        </row>
        <row r="208">
          <cell r="A208" t="str">
            <v>E9566</v>
          </cell>
          <cell r="B208" t="str">
            <v>Guindaste móvel sobre esteiras com clamshell de 1,9 m³ - 220 kW</v>
          </cell>
          <cell r="C208">
            <v>4422945.2549999999</v>
          </cell>
          <cell r="D208">
            <v>193.50389999999999</v>
          </cell>
          <cell r="E208">
            <v>76.751900000000006</v>
          </cell>
          <cell r="F208">
            <v>0</v>
          </cell>
          <cell r="G208">
            <v>276.4341</v>
          </cell>
          <cell r="H208">
            <v>57.371600000000001</v>
          </cell>
          <cell r="I208">
            <v>39.778300000000002</v>
          </cell>
          <cell r="J208">
            <v>643.83979999999997</v>
          </cell>
          <cell r="K208">
            <v>310.03410000000002</v>
          </cell>
        </row>
        <row r="209">
          <cell r="A209" t="str">
            <v>E9567</v>
          </cell>
          <cell r="B209" t="str">
            <v>Fresadora de piso de concreto - 6,7 kW</v>
          </cell>
          <cell r="C209">
            <v>17416.780900000002</v>
          </cell>
          <cell r="D209">
            <v>2.3222</v>
          </cell>
          <cell r="E209">
            <v>0.35820000000000002</v>
          </cell>
          <cell r="F209">
            <v>0</v>
          </cell>
          <cell r="G209">
            <v>2.3222</v>
          </cell>
          <cell r="H209">
            <v>12.431100000000001</v>
          </cell>
          <cell r="I209">
            <v>0</v>
          </cell>
          <cell r="J209">
            <v>17.433700000000002</v>
          </cell>
          <cell r="K209">
            <v>2.6804000000000001</v>
          </cell>
        </row>
        <row r="210">
          <cell r="A210" t="str">
            <v>E9568</v>
          </cell>
          <cell r="B210" t="str">
            <v>Furadeira de impacto de 12,5 mm - 0,80 kW</v>
          </cell>
          <cell r="C210">
            <v>1556.2764</v>
          </cell>
          <cell r="D210">
            <v>0.20749999999999999</v>
          </cell>
          <cell r="E210">
            <v>3.2000000000000001E-2</v>
          </cell>
          <cell r="F210">
            <v>0</v>
          </cell>
          <cell r="G210">
            <v>0.12970000000000001</v>
          </cell>
          <cell r="H210">
            <v>0</v>
          </cell>
          <cell r="I210">
            <v>0</v>
          </cell>
          <cell r="J210">
            <v>0.36919999999999997</v>
          </cell>
          <cell r="K210">
            <v>0.23949999999999999</v>
          </cell>
        </row>
        <row r="211">
          <cell r="A211" t="str">
            <v>E9569</v>
          </cell>
          <cell r="B211" t="str">
            <v>Guindaste móvel sobre esteiras com clamshell de 4,6 m³ - 403 kW</v>
          </cell>
          <cell r="C211">
            <v>7230378.5580000002</v>
          </cell>
          <cell r="D211">
            <v>253.06319999999999</v>
          </cell>
          <cell r="E211">
            <v>66.917199999999994</v>
          </cell>
          <cell r="F211">
            <v>0</v>
          </cell>
          <cell r="G211">
            <v>361.51889999999997</v>
          </cell>
          <cell r="H211">
            <v>105.0943</v>
          </cell>
          <cell r="I211">
            <v>79.556600000000003</v>
          </cell>
          <cell r="J211">
            <v>866.15020000000004</v>
          </cell>
          <cell r="K211">
            <v>399.53699999999998</v>
          </cell>
        </row>
        <row r="212">
          <cell r="A212" t="str">
            <v>E9570</v>
          </cell>
          <cell r="B212" t="str">
            <v>Furadeira com base magnética - 1,20 kW</v>
          </cell>
          <cell r="C212">
            <v>6763.6607000000004</v>
          </cell>
          <cell r="D212">
            <v>0.90180000000000005</v>
          </cell>
          <cell r="E212">
            <v>0.1391</v>
          </cell>
          <cell r="F212">
            <v>0</v>
          </cell>
          <cell r="G212">
            <v>0.6764</v>
          </cell>
          <cell r="H212">
            <v>0</v>
          </cell>
          <cell r="I212">
            <v>0</v>
          </cell>
          <cell r="J212">
            <v>1.7173</v>
          </cell>
          <cell r="K212">
            <v>1.0408999999999999</v>
          </cell>
        </row>
        <row r="213">
          <cell r="A213" t="str">
            <v>E9574</v>
          </cell>
          <cell r="B213" t="str">
            <v>Perfuratriz sobre esteiras - 145 kW</v>
          </cell>
          <cell r="C213">
            <v>2036010.9038</v>
          </cell>
          <cell r="D213">
            <v>162.8809</v>
          </cell>
          <cell r="E213">
            <v>37.686599999999999</v>
          </cell>
          <cell r="F213">
            <v>0</v>
          </cell>
          <cell r="G213">
            <v>162.8809</v>
          </cell>
          <cell r="H213">
            <v>113.4393</v>
          </cell>
          <cell r="I213">
            <v>33.7363</v>
          </cell>
          <cell r="J213">
            <v>510.62400000000002</v>
          </cell>
          <cell r="K213">
            <v>234.3038</v>
          </cell>
        </row>
        <row r="214">
          <cell r="A214" t="str">
            <v>E9576</v>
          </cell>
          <cell r="B214" t="str">
            <v>Escavadeira hidráulica de longo alcance sobre esteiras - 103 kW</v>
          </cell>
          <cell r="C214">
            <v>1184471.537</v>
          </cell>
          <cell r="D214">
            <v>103.6413</v>
          </cell>
          <cell r="E214">
            <v>22.838100000000001</v>
          </cell>
          <cell r="F214">
            <v>0</v>
          </cell>
          <cell r="G214">
            <v>103.6413</v>
          </cell>
          <cell r="H214">
            <v>69.8369</v>
          </cell>
          <cell r="I214">
            <v>33.7363</v>
          </cell>
          <cell r="J214">
            <v>333.69389999999999</v>
          </cell>
          <cell r="K214">
            <v>160.2157</v>
          </cell>
        </row>
        <row r="215">
          <cell r="A215" t="str">
            <v>E9577</v>
          </cell>
          <cell r="B215" t="str">
            <v>Trator agrícola sobre pneus - 77 kW</v>
          </cell>
          <cell r="C215">
            <v>364049.13270000002</v>
          </cell>
          <cell r="D215">
            <v>36.404899999999998</v>
          </cell>
          <cell r="E215">
            <v>7.0193000000000003</v>
          </cell>
          <cell r="F215">
            <v>0</v>
          </cell>
          <cell r="G215">
            <v>31.854299999999999</v>
          </cell>
          <cell r="H215">
            <v>72.288200000000003</v>
          </cell>
          <cell r="I215">
            <v>27.1814</v>
          </cell>
          <cell r="J215">
            <v>174.74809999999999</v>
          </cell>
          <cell r="K215">
            <v>70.605599999999995</v>
          </cell>
        </row>
        <row r="216">
          <cell r="A216" t="str">
            <v>E9578</v>
          </cell>
          <cell r="B216" t="str">
            <v>Conjunto vibratório para meio tubo de concreto com encaixe PB e 3 jogos de fôrmas - D = 0,40 m - 2,20 kW</v>
          </cell>
          <cell r="C216">
            <v>17033.298200000001</v>
          </cell>
          <cell r="D216">
            <v>2.2711000000000001</v>
          </cell>
          <cell r="E216">
            <v>0.3503</v>
          </cell>
          <cell r="F216">
            <v>0</v>
          </cell>
          <cell r="G216">
            <v>1.7033</v>
          </cell>
          <cell r="H216">
            <v>0</v>
          </cell>
          <cell r="I216">
            <v>0</v>
          </cell>
          <cell r="J216">
            <v>4.3247</v>
          </cell>
          <cell r="K216">
            <v>2.6214</v>
          </cell>
        </row>
        <row r="217">
          <cell r="A217" t="str">
            <v>E9580</v>
          </cell>
          <cell r="B217" t="str">
            <v>Fresadora e distribuidora com controle de greide - 287 kW</v>
          </cell>
          <cell r="C217">
            <v>3602183.477</v>
          </cell>
          <cell r="D217">
            <v>420.25470000000001</v>
          </cell>
          <cell r="E217">
            <v>74.084900000000005</v>
          </cell>
          <cell r="F217">
            <v>0</v>
          </cell>
          <cell r="G217">
            <v>600.36389999999994</v>
          </cell>
          <cell r="H217">
            <v>269.43790000000001</v>
          </cell>
          <cell r="I217">
            <v>39.778300000000002</v>
          </cell>
          <cell r="J217">
            <v>1403.9196999999999</v>
          </cell>
          <cell r="K217">
            <v>534.11789999999996</v>
          </cell>
        </row>
        <row r="218">
          <cell r="A218" t="str">
            <v>E9581</v>
          </cell>
          <cell r="B218" t="str">
            <v>Carregadeira de pneus para rocha com capacidade de 1,72 m³ - 113 kW</v>
          </cell>
          <cell r="C218">
            <v>791587.56830000004</v>
          </cell>
          <cell r="D218">
            <v>63.2547</v>
          </cell>
          <cell r="E218">
            <v>14.997999999999999</v>
          </cell>
          <cell r="F218">
            <v>0</v>
          </cell>
          <cell r="G218">
            <v>63.2547</v>
          </cell>
          <cell r="H218">
            <v>111.9789</v>
          </cell>
          <cell r="I218">
            <v>33.7363</v>
          </cell>
          <cell r="J218">
            <v>287.2226</v>
          </cell>
          <cell r="K218">
            <v>111.989</v>
          </cell>
        </row>
        <row r="219">
          <cell r="A219" t="str">
            <v>E9583</v>
          </cell>
          <cell r="B219" t="str">
            <v>Distribuidor de agregados rebocável com capacidade de 1,9 m³</v>
          </cell>
          <cell r="C219">
            <v>95556.055800000002</v>
          </cell>
          <cell r="D219">
            <v>14.333399999999999</v>
          </cell>
          <cell r="E219">
            <v>1.9653</v>
          </cell>
          <cell r="F219">
            <v>0</v>
          </cell>
          <cell r="G219">
            <v>9.5556000000000001</v>
          </cell>
          <cell r="H219">
            <v>0</v>
          </cell>
          <cell r="I219">
            <v>0</v>
          </cell>
          <cell r="J219">
            <v>25.854299999999999</v>
          </cell>
          <cell r="K219">
            <v>16.2987</v>
          </cell>
        </row>
        <row r="220">
          <cell r="A220" t="str">
            <v>E9584</v>
          </cell>
          <cell r="B220" t="str">
            <v>Carregadeira de pneus com capacidade de 1,72 m³ - 113 kW</v>
          </cell>
          <cell r="C220">
            <v>791587.56830000004</v>
          </cell>
          <cell r="D220">
            <v>59.839199999999998</v>
          </cell>
          <cell r="E220">
            <v>14.8474</v>
          </cell>
          <cell r="F220">
            <v>0</v>
          </cell>
          <cell r="G220">
            <v>59.839199999999998</v>
          </cell>
          <cell r="H220">
            <v>47.149000000000001</v>
          </cell>
          <cell r="I220">
            <v>33.7363</v>
          </cell>
          <cell r="J220">
            <v>215.4111</v>
          </cell>
          <cell r="K220">
            <v>108.4229</v>
          </cell>
        </row>
        <row r="221">
          <cell r="A221" t="str">
            <v>E9585</v>
          </cell>
          <cell r="B221" t="str">
            <v>Motosserra com motor a gasolina - 2,30 kW</v>
          </cell>
          <cell r="C221">
            <v>2195.9277000000002</v>
          </cell>
          <cell r="D221">
            <v>0.98819999999999997</v>
          </cell>
          <cell r="E221">
            <v>6.7699999999999996E-2</v>
          </cell>
          <cell r="F221">
            <v>0</v>
          </cell>
          <cell r="G221">
            <v>0.98819999999999997</v>
          </cell>
          <cell r="H221">
            <v>4.2674000000000003</v>
          </cell>
          <cell r="I221">
            <v>27.1814</v>
          </cell>
          <cell r="J221">
            <v>33.492899999999999</v>
          </cell>
          <cell r="K221">
            <v>28.237300000000001</v>
          </cell>
        </row>
        <row r="222">
          <cell r="A222" t="str">
            <v>E9586</v>
          </cell>
          <cell r="B222" t="str">
            <v>Régua vibratória dupla com 4 m - 4,10 kW</v>
          </cell>
          <cell r="C222">
            <v>6042.0434999999998</v>
          </cell>
          <cell r="D222">
            <v>1.0875999999999999</v>
          </cell>
          <cell r="E222">
            <v>0.1305</v>
          </cell>
          <cell r="F222">
            <v>0</v>
          </cell>
          <cell r="G222">
            <v>0.84589999999999999</v>
          </cell>
          <cell r="H222">
            <v>7.6071</v>
          </cell>
          <cell r="I222">
            <v>0</v>
          </cell>
          <cell r="J222">
            <v>9.6710999999999991</v>
          </cell>
          <cell r="K222">
            <v>1.2181</v>
          </cell>
        </row>
        <row r="223">
          <cell r="A223" t="str">
            <v>E9587</v>
          </cell>
          <cell r="B223" t="str">
            <v>Serra para corte de concreto - 4 kW</v>
          </cell>
          <cell r="C223">
            <v>11215.706</v>
          </cell>
          <cell r="D223">
            <v>1.4954000000000001</v>
          </cell>
          <cell r="E223">
            <v>0.23069999999999999</v>
          </cell>
          <cell r="F223">
            <v>0</v>
          </cell>
          <cell r="G223">
            <v>1.3085</v>
          </cell>
          <cell r="H223">
            <v>7.4215</v>
          </cell>
          <cell r="I223">
            <v>0</v>
          </cell>
          <cell r="J223">
            <v>10.456099999999999</v>
          </cell>
          <cell r="K223">
            <v>1.7261</v>
          </cell>
        </row>
        <row r="224">
          <cell r="A224" t="str">
            <v>E9588</v>
          </cell>
          <cell r="B224" t="str">
            <v>Vibroacabadora de concreto sobre esteiras com fôrmas deslizantes - 205 kW</v>
          </cell>
          <cell r="C224">
            <v>6543240.75</v>
          </cell>
          <cell r="D224">
            <v>572.53359999999998</v>
          </cell>
          <cell r="E224">
            <v>126.1619</v>
          </cell>
          <cell r="F224">
            <v>0</v>
          </cell>
          <cell r="G224">
            <v>736.1146</v>
          </cell>
          <cell r="H224">
            <v>203.14760000000001</v>
          </cell>
          <cell r="I224">
            <v>39.778300000000002</v>
          </cell>
          <cell r="J224">
            <v>1677.7360000000001</v>
          </cell>
          <cell r="K224">
            <v>738.47379999999998</v>
          </cell>
        </row>
        <row r="225">
          <cell r="A225" t="str">
            <v>E9589</v>
          </cell>
          <cell r="B225" t="str">
            <v>Máquina texturizadora e aplicadora de cura química em pavimento de concreto - 44,80 kW</v>
          </cell>
          <cell r="C225">
            <v>1627360.7204</v>
          </cell>
          <cell r="D225">
            <v>189.8588</v>
          </cell>
          <cell r="E225">
            <v>33.4694</v>
          </cell>
          <cell r="F225">
            <v>0</v>
          </cell>
          <cell r="G225">
            <v>189.8588</v>
          </cell>
          <cell r="H225">
            <v>35.0488</v>
          </cell>
          <cell r="I225">
            <v>33.7363</v>
          </cell>
          <cell r="J225">
            <v>481.97210000000001</v>
          </cell>
          <cell r="K225">
            <v>257.06450000000001</v>
          </cell>
        </row>
        <row r="226">
          <cell r="A226" t="str">
            <v>E9590</v>
          </cell>
          <cell r="B226" t="str">
            <v>Central de concreto com capacidade de 40 m³/h - dosadora fixa</v>
          </cell>
          <cell r="C226">
            <v>444309.73080000002</v>
          </cell>
          <cell r="D226">
            <v>44.430999999999997</v>
          </cell>
          <cell r="E226">
            <v>8.5668000000000006</v>
          </cell>
          <cell r="F226">
            <v>0</v>
          </cell>
          <cell r="G226">
            <v>38.877099999999999</v>
          </cell>
          <cell r="H226">
            <v>0</v>
          </cell>
          <cell r="I226">
            <v>39.778300000000002</v>
          </cell>
          <cell r="J226">
            <v>131.6532</v>
          </cell>
          <cell r="K226">
            <v>92.7761</v>
          </cell>
        </row>
        <row r="227">
          <cell r="A227" t="str">
            <v>E9591</v>
          </cell>
          <cell r="B227" t="str">
            <v>Serra para corte de concreto e asfalto - 10 kW</v>
          </cell>
          <cell r="C227">
            <v>21535.1675</v>
          </cell>
          <cell r="D227">
            <v>2.8714</v>
          </cell>
          <cell r="E227">
            <v>0.44290000000000002</v>
          </cell>
          <cell r="F227">
            <v>0</v>
          </cell>
          <cell r="G227">
            <v>2.5124</v>
          </cell>
          <cell r="H227">
            <v>18.553899999999999</v>
          </cell>
          <cell r="I227">
            <v>0</v>
          </cell>
          <cell r="J227">
            <v>24.380600000000001</v>
          </cell>
          <cell r="K227">
            <v>3.3142999999999998</v>
          </cell>
        </row>
        <row r="228">
          <cell r="A228" t="str">
            <v>E9593</v>
          </cell>
          <cell r="B228" t="str">
            <v>Draga hopper com capacidade de 750 m³</v>
          </cell>
          <cell r="C228">
            <v>297067743.10000002</v>
          </cell>
          <cell r="D228">
            <v>2678.4094</v>
          </cell>
          <cell r="E228">
            <v>1682.8759</v>
          </cell>
          <cell r="F228">
            <v>0</v>
          </cell>
          <cell r="G228">
            <v>5952.0209000000004</v>
          </cell>
          <cell r="H228">
            <v>625.87199999999996</v>
          </cell>
          <cell r="I228">
            <v>171.3082</v>
          </cell>
          <cell r="J228">
            <v>11110.4864</v>
          </cell>
          <cell r="K228">
            <v>4532.5934999999999</v>
          </cell>
        </row>
        <row r="229">
          <cell r="A229" t="str">
            <v>E9594</v>
          </cell>
          <cell r="B229" t="str">
            <v>Draga hopper com capacidade de 1.000 m³</v>
          </cell>
          <cell r="C229">
            <v>322144314.10000002</v>
          </cell>
          <cell r="D229">
            <v>2904.5037000000002</v>
          </cell>
          <cell r="E229">
            <v>1824.9336000000001</v>
          </cell>
          <cell r="F229">
            <v>0</v>
          </cell>
          <cell r="G229">
            <v>6454.4526999999998</v>
          </cell>
          <cell r="H229">
            <v>751.04639999999995</v>
          </cell>
          <cell r="I229">
            <v>200.77119999999999</v>
          </cell>
          <cell r="J229">
            <v>12135.7076</v>
          </cell>
          <cell r="K229">
            <v>4930.2084999999997</v>
          </cell>
        </row>
        <row r="230">
          <cell r="A230" t="str">
            <v>E9595</v>
          </cell>
          <cell r="B230" t="str">
            <v>Draga hopper com capacidade de 2.000 m³</v>
          </cell>
          <cell r="C230">
            <v>422450597.89999998</v>
          </cell>
          <cell r="D230">
            <v>3808.8809000000001</v>
          </cell>
          <cell r="E230">
            <v>2393.1642999999999</v>
          </cell>
          <cell r="F230">
            <v>0</v>
          </cell>
          <cell r="G230">
            <v>8464.1797999999999</v>
          </cell>
          <cell r="H230">
            <v>1314.3312000000001</v>
          </cell>
          <cell r="I230">
            <v>200.77119999999999</v>
          </cell>
          <cell r="J230">
            <v>16181.3274</v>
          </cell>
          <cell r="K230">
            <v>6402.8163999999997</v>
          </cell>
        </row>
        <row r="231">
          <cell r="A231" t="str">
            <v>E9596</v>
          </cell>
          <cell r="B231" t="str">
            <v>Draga hopper com capacidade de 3.000 m³</v>
          </cell>
          <cell r="C231">
            <v>522756881.60000002</v>
          </cell>
          <cell r="D231">
            <v>4713.2581</v>
          </cell>
          <cell r="E231">
            <v>2961.395</v>
          </cell>
          <cell r="F231">
            <v>0</v>
          </cell>
          <cell r="G231">
            <v>10473.9069</v>
          </cell>
          <cell r="H231">
            <v>1877.616</v>
          </cell>
          <cell r="I231">
            <v>357.78489999999999</v>
          </cell>
          <cell r="J231">
            <v>20383.960899999998</v>
          </cell>
          <cell r="K231">
            <v>8032.4380000000001</v>
          </cell>
        </row>
        <row r="232">
          <cell r="A232" t="str">
            <v>E9597</v>
          </cell>
          <cell r="B232" t="str">
            <v>Draga hopper com capacidade de 4.000 m³</v>
          </cell>
          <cell r="C232">
            <v>623063165.39999998</v>
          </cell>
          <cell r="D232">
            <v>5617.6352999999999</v>
          </cell>
          <cell r="E232">
            <v>3529.6257999999998</v>
          </cell>
          <cell r="F232">
            <v>0</v>
          </cell>
          <cell r="G232">
            <v>12483.634</v>
          </cell>
          <cell r="H232">
            <v>2440.9007999999999</v>
          </cell>
          <cell r="I232">
            <v>419.14460000000003</v>
          </cell>
          <cell r="J232">
            <v>24490.940500000001</v>
          </cell>
          <cell r="K232">
            <v>9566.4056999999993</v>
          </cell>
        </row>
        <row r="233">
          <cell r="A233" t="str">
            <v>E9598</v>
          </cell>
          <cell r="B233" t="str">
            <v>Draga hopper com capacidade de 5.000 m³</v>
          </cell>
          <cell r="C233">
            <v>723369449.20000005</v>
          </cell>
          <cell r="D233">
            <v>6522.0124999999998</v>
          </cell>
          <cell r="E233">
            <v>4097.8564999999999</v>
          </cell>
          <cell r="F233">
            <v>0</v>
          </cell>
          <cell r="G233">
            <v>14493.3611</v>
          </cell>
          <cell r="H233">
            <v>3004.1855999999998</v>
          </cell>
          <cell r="I233">
            <v>419.14460000000003</v>
          </cell>
          <cell r="J233">
            <v>28536.560300000001</v>
          </cell>
          <cell r="K233">
            <v>11039.0136</v>
          </cell>
        </row>
        <row r="234">
          <cell r="A234" t="str">
            <v>E9599</v>
          </cell>
          <cell r="B234" t="str">
            <v>Central de concreto com capacidade de 30 m³/h - dosadora RS</v>
          </cell>
          <cell r="C234">
            <v>311973.32919999998</v>
          </cell>
          <cell r="D234">
            <v>31.197299999999998</v>
          </cell>
          <cell r="E234">
            <v>6.0152000000000001</v>
          </cell>
          <cell r="F234">
            <v>0</v>
          </cell>
          <cell r="G234">
            <v>27.297699999999999</v>
          </cell>
          <cell r="H234">
            <v>0</v>
          </cell>
          <cell r="I234">
            <v>39.778300000000002</v>
          </cell>
          <cell r="J234">
            <v>104.2885</v>
          </cell>
          <cell r="K234">
            <v>76.990799999999993</v>
          </cell>
        </row>
        <row r="235">
          <cell r="A235" t="str">
            <v>E9601</v>
          </cell>
          <cell r="B235" t="str">
            <v>Embarcação de transporte de pessoal e apoio logístico - 130 kW</v>
          </cell>
          <cell r="C235">
            <v>500663.6606</v>
          </cell>
          <cell r="D235">
            <v>5.7309999999999999</v>
          </cell>
          <cell r="E235">
            <v>2.8780000000000001</v>
          </cell>
          <cell r="F235">
            <v>0</v>
          </cell>
          <cell r="G235">
            <v>6.3677999999999999</v>
          </cell>
          <cell r="H235">
            <v>275.65719999999999</v>
          </cell>
          <cell r="I235">
            <v>42.121000000000002</v>
          </cell>
          <cell r="J235">
            <v>332.755</v>
          </cell>
          <cell r="K235">
            <v>50.73</v>
          </cell>
        </row>
        <row r="236">
          <cell r="A236" t="str">
            <v>E9603</v>
          </cell>
          <cell r="B236" t="str">
            <v>Embarcação empurradora multipropósito com guindaste hidráulico de 74 kN.m - 165 kW</v>
          </cell>
          <cell r="C236">
            <v>2293344.7349999999</v>
          </cell>
          <cell r="D236">
            <v>26.2517</v>
          </cell>
          <cell r="E236">
            <v>13.1828</v>
          </cell>
          <cell r="F236">
            <v>0</v>
          </cell>
          <cell r="G236">
            <v>58.337000000000003</v>
          </cell>
          <cell r="H236">
            <v>163.50909999999999</v>
          </cell>
          <cell r="I236">
            <v>137.197</v>
          </cell>
          <cell r="J236">
            <v>398.4776</v>
          </cell>
          <cell r="K236">
            <v>176.63149999999999</v>
          </cell>
        </row>
        <row r="237">
          <cell r="A237" t="str">
            <v>E9606</v>
          </cell>
          <cell r="B237" t="str">
            <v>Embarcação rebocadora - 2 x 268 kW</v>
          </cell>
          <cell r="C237">
            <v>1159774.8670000001</v>
          </cell>
          <cell r="D237">
            <v>13.2758</v>
          </cell>
          <cell r="E237">
            <v>6.6666999999999996</v>
          </cell>
          <cell r="F237">
            <v>0</v>
          </cell>
          <cell r="G237">
            <v>29.501799999999999</v>
          </cell>
          <cell r="H237">
            <v>532.14769999999999</v>
          </cell>
          <cell r="I237">
            <v>137.197</v>
          </cell>
          <cell r="J237">
            <v>718.78899999999999</v>
          </cell>
          <cell r="K237">
            <v>157.1395</v>
          </cell>
        </row>
        <row r="238">
          <cell r="A238" t="str">
            <v>E9607</v>
          </cell>
          <cell r="B238" t="str">
            <v>Conjunto de britagem para rachão com capacidade de 80 m³/h - 224 kW</v>
          </cell>
          <cell r="C238">
            <v>2368266.719</v>
          </cell>
          <cell r="D238">
            <v>126.30759999999999</v>
          </cell>
          <cell r="E238">
            <v>41.401200000000003</v>
          </cell>
          <cell r="F238">
            <v>0</v>
          </cell>
          <cell r="G238">
            <v>94.730699999999999</v>
          </cell>
          <cell r="H238">
            <v>0</v>
          </cell>
          <cell r="I238">
            <v>39.778300000000002</v>
          </cell>
          <cell r="J238">
            <v>302.21780000000001</v>
          </cell>
          <cell r="K238">
            <v>207.4871</v>
          </cell>
        </row>
        <row r="239">
          <cell r="A239" t="str">
            <v>E9609</v>
          </cell>
          <cell r="B239" t="str">
            <v>Draga de sucção para extração de areia com tubo de descarga de 150 mm - 100 kW</v>
          </cell>
          <cell r="C239">
            <v>670073.24439999997</v>
          </cell>
          <cell r="D239">
            <v>14.358700000000001</v>
          </cell>
          <cell r="E239">
            <v>5.6600999999999999</v>
          </cell>
          <cell r="F239">
            <v>0</v>
          </cell>
          <cell r="G239">
            <v>31.908200000000001</v>
          </cell>
          <cell r="H239">
            <v>78.233999999999995</v>
          </cell>
          <cell r="I239">
            <v>35.264699999999998</v>
          </cell>
          <cell r="J239">
            <v>165.42570000000001</v>
          </cell>
          <cell r="K239">
            <v>55.283499999999997</v>
          </cell>
        </row>
        <row r="240">
          <cell r="A240" t="str">
            <v>E9610</v>
          </cell>
          <cell r="B240" t="str">
            <v>Compressor de ar portátil de 42,48 l/s (90 PCM) - 18,50 kW</v>
          </cell>
          <cell r="C240">
            <v>119959.5209</v>
          </cell>
          <cell r="D240">
            <v>9.5968</v>
          </cell>
          <cell r="E240">
            <v>2.2204999999999999</v>
          </cell>
          <cell r="F240">
            <v>0</v>
          </cell>
          <cell r="G240">
            <v>9.5968</v>
          </cell>
          <cell r="H240">
            <v>16.403099999999998</v>
          </cell>
          <cell r="I240">
            <v>0</v>
          </cell>
          <cell r="J240">
            <v>37.8172</v>
          </cell>
          <cell r="K240">
            <v>11.817299999999999</v>
          </cell>
        </row>
        <row r="241">
          <cell r="A241" t="str">
            <v>E9611</v>
          </cell>
          <cell r="B241" t="str">
            <v>Conjunto de britagem com capacidade de 80 m³/h - 313 kW</v>
          </cell>
          <cell r="C241">
            <v>8524453.9350000005</v>
          </cell>
          <cell r="D241">
            <v>454.63749999999999</v>
          </cell>
          <cell r="E241">
            <v>149.02170000000001</v>
          </cell>
          <cell r="F241">
            <v>0</v>
          </cell>
          <cell r="G241">
            <v>340.97820000000002</v>
          </cell>
          <cell r="H241">
            <v>0</v>
          </cell>
          <cell r="I241">
            <v>39.778300000000002</v>
          </cell>
          <cell r="J241">
            <v>984.41570000000002</v>
          </cell>
          <cell r="K241">
            <v>643.4375</v>
          </cell>
        </row>
        <row r="242">
          <cell r="A242" t="str">
            <v>E9612</v>
          </cell>
          <cell r="B242" t="str">
            <v>Plataforma flutuante montada na obra de 12 x 24 x 1,8 m com capacidade de 150 t</v>
          </cell>
          <cell r="C242">
            <v>675578.8504</v>
          </cell>
          <cell r="D242">
            <v>7.7332999999999998</v>
          </cell>
          <cell r="E242">
            <v>3.8834</v>
          </cell>
          <cell r="F242">
            <v>0</v>
          </cell>
          <cell r="G242">
            <v>12.8888</v>
          </cell>
          <cell r="H242">
            <v>0</v>
          </cell>
          <cell r="I242">
            <v>58.926000000000002</v>
          </cell>
          <cell r="J242">
            <v>83.4315</v>
          </cell>
          <cell r="K242">
            <v>70.542699999999996</v>
          </cell>
        </row>
        <row r="243">
          <cell r="A243" t="str">
            <v>E9613</v>
          </cell>
          <cell r="B243" t="str">
            <v>Guindaste móvel sobre esteiras com pinça com capacidade de 40 t - 186 kW</v>
          </cell>
          <cell r="C243">
            <v>7656021.0089999996</v>
          </cell>
          <cell r="D243">
            <v>412.2473</v>
          </cell>
          <cell r="E243">
            <v>136.26249999999999</v>
          </cell>
          <cell r="F243">
            <v>0</v>
          </cell>
          <cell r="G243">
            <v>588.92470000000003</v>
          </cell>
          <cell r="H243">
            <v>48.505099999999999</v>
          </cell>
          <cell r="I243">
            <v>39.778300000000002</v>
          </cell>
          <cell r="J243">
            <v>1225.7179000000001</v>
          </cell>
          <cell r="K243">
            <v>588.28809999999999</v>
          </cell>
        </row>
        <row r="244">
          <cell r="A244" t="str">
            <v>E9614</v>
          </cell>
          <cell r="B244" t="str">
            <v>Bomba com capacidade de 136 m³/h e câmara de vácuo - 5,60 kW</v>
          </cell>
          <cell r="C244">
            <v>11901.0726</v>
          </cell>
          <cell r="D244">
            <v>0.95209999999999995</v>
          </cell>
          <cell r="E244">
            <v>0.2203</v>
          </cell>
          <cell r="F244">
            <v>0</v>
          </cell>
          <cell r="G244">
            <v>0.83309999999999995</v>
          </cell>
          <cell r="H244">
            <v>0</v>
          </cell>
          <cell r="I244">
            <v>0</v>
          </cell>
          <cell r="J244">
            <v>2.0055000000000001</v>
          </cell>
          <cell r="K244">
            <v>1.1724000000000001</v>
          </cell>
        </row>
        <row r="245">
          <cell r="A245" t="str">
            <v>E9615</v>
          </cell>
          <cell r="B245" t="str">
            <v>Usina misturadora de solos com capacidade de 300 t/h - 44 kW</v>
          </cell>
          <cell r="C245">
            <v>1542520.1710000001</v>
          </cell>
          <cell r="D245">
            <v>154.25200000000001</v>
          </cell>
          <cell r="E245">
            <v>29.741700000000002</v>
          </cell>
          <cell r="F245">
            <v>0</v>
          </cell>
          <cell r="G245">
            <v>134.97049999999999</v>
          </cell>
          <cell r="H245">
            <v>0</v>
          </cell>
          <cell r="I245">
            <v>33.7363</v>
          </cell>
          <cell r="J245">
            <v>352.70049999999998</v>
          </cell>
          <cell r="K245">
            <v>217.73</v>
          </cell>
        </row>
        <row r="246">
          <cell r="A246" t="str">
            <v>E9617</v>
          </cell>
          <cell r="B246" t="str">
            <v>Usina misturadora de pré-misturado a frio com capacidade de 60 t/h - 23,50 kW</v>
          </cell>
          <cell r="C246">
            <v>255822.71170000001</v>
          </cell>
          <cell r="D246">
            <v>25.5823</v>
          </cell>
          <cell r="E246">
            <v>4.9325999999999999</v>
          </cell>
          <cell r="F246">
            <v>0</v>
          </cell>
          <cell r="G246">
            <v>22.384499999999999</v>
          </cell>
          <cell r="H246">
            <v>0</v>
          </cell>
          <cell r="I246">
            <v>33.7363</v>
          </cell>
          <cell r="J246">
            <v>86.6357</v>
          </cell>
          <cell r="K246">
            <v>64.251199999999997</v>
          </cell>
        </row>
        <row r="247">
          <cell r="A247" t="str">
            <v>E9618</v>
          </cell>
          <cell r="B247" t="str">
            <v>Batelão autopropelido com capacidade de 300 m³ - 224 kW</v>
          </cell>
          <cell r="C247">
            <v>24157329.539999999</v>
          </cell>
          <cell r="D247">
            <v>312.46550000000002</v>
          </cell>
          <cell r="E247">
            <v>140.0949</v>
          </cell>
          <cell r="F247">
            <v>0</v>
          </cell>
          <cell r="G247">
            <v>694.36770000000001</v>
          </cell>
          <cell r="H247">
            <v>70.097700000000003</v>
          </cell>
          <cell r="I247">
            <v>105.30029999999999</v>
          </cell>
          <cell r="J247">
            <v>1322.3261</v>
          </cell>
          <cell r="K247">
            <v>557.86069999999995</v>
          </cell>
        </row>
        <row r="248">
          <cell r="A248" t="str">
            <v>E9619</v>
          </cell>
          <cell r="B248" t="str">
            <v>Batelão autopropelido com capacidade de 500 m³ - 373 kW</v>
          </cell>
          <cell r="C248">
            <v>29635386.710000001</v>
          </cell>
          <cell r="D248">
            <v>383.322</v>
          </cell>
          <cell r="E248">
            <v>171.86369999999999</v>
          </cell>
          <cell r="F248">
            <v>0</v>
          </cell>
          <cell r="G248">
            <v>851.82659999999998</v>
          </cell>
          <cell r="H248">
            <v>116.7251</v>
          </cell>
          <cell r="I248">
            <v>105.30029999999999</v>
          </cell>
          <cell r="J248">
            <v>1629.0377000000001</v>
          </cell>
          <cell r="K248">
            <v>660.48599999999999</v>
          </cell>
        </row>
        <row r="249">
          <cell r="A249" t="str">
            <v>E9620</v>
          </cell>
          <cell r="B249" t="str">
            <v>Pontão flutuante de 15 x 30 x 1,8 m com capacidade de 500 t</v>
          </cell>
          <cell r="C249">
            <v>3334308.7850000001</v>
          </cell>
          <cell r="D249">
            <v>38.167499999999997</v>
          </cell>
          <cell r="E249">
            <v>19.166499999999999</v>
          </cell>
          <cell r="F249">
            <v>0</v>
          </cell>
          <cell r="G249">
            <v>63.612400000000001</v>
          </cell>
          <cell r="H249">
            <v>0</v>
          </cell>
          <cell r="I249">
            <v>29.463000000000001</v>
          </cell>
          <cell r="J249">
            <v>150.40940000000001</v>
          </cell>
          <cell r="K249">
            <v>86.796999999999997</v>
          </cell>
        </row>
        <row r="250">
          <cell r="A250" t="str">
            <v>E9621</v>
          </cell>
          <cell r="B250" t="str">
            <v>Bomba de injeção de argamassa e nata com capacidade de 1,08 m³/h (18 l/min) e misturador com tambor de 0,100 m³ - 6,20 kW</v>
          </cell>
          <cell r="C250">
            <v>53229.157299999999</v>
          </cell>
          <cell r="D250">
            <v>5.3228999999999997</v>
          </cell>
          <cell r="E250">
            <v>1.0263</v>
          </cell>
          <cell r="F250">
            <v>0</v>
          </cell>
          <cell r="G250">
            <v>5.3228999999999997</v>
          </cell>
          <cell r="H250">
            <v>0</v>
          </cell>
          <cell r="I250">
            <v>27.1814</v>
          </cell>
          <cell r="J250">
            <v>38.853499999999997</v>
          </cell>
          <cell r="K250">
            <v>33.5306</v>
          </cell>
        </row>
        <row r="251">
          <cell r="A251" t="str">
            <v>E9622</v>
          </cell>
          <cell r="B251" t="str">
            <v>Máquina de bancada universal para corte de chapa - 1,50 kW</v>
          </cell>
          <cell r="C251">
            <v>104063.7421</v>
          </cell>
          <cell r="D251">
            <v>5.9465000000000003</v>
          </cell>
          <cell r="E251">
            <v>1.8345</v>
          </cell>
          <cell r="F251">
            <v>0</v>
          </cell>
          <cell r="G251">
            <v>4.4599000000000002</v>
          </cell>
          <cell r="H251">
            <v>0</v>
          </cell>
          <cell r="I251">
            <v>0</v>
          </cell>
          <cell r="J251">
            <v>12.2409</v>
          </cell>
          <cell r="K251">
            <v>7.7809999999999997</v>
          </cell>
        </row>
        <row r="252">
          <cell r="A252" t="str">
            <v>E9623</v>
          </cell>
          <cell r="B252" t="str">
            <v>Máquina de bancada guilhotina - 4,00 kW</v>
          </cell>
          <cell r="C252">
            <v>128244.3009</v>
          </cell>
          <cell r="D252">
            <v>7.3281999999999998</v>
          </cell>
          <cell r="E252">
            <v>2.2608000000000001</v>
          </cell>
          <cell r="F252">
            <v>0</v>
          </cell>
          <cell r="G252">
            <v>5.4962</v>
          </cell>
          <cell r="H252">
            <v>0</v>
          </cell>
          <cell r="I252">
            <v>0</v>
          </cell>
          <cell r="J252">
            <v>15.0852</v>
          </cell>
          <cell r="K252">
            <v>9.5890000000000004</v>
          </cell>
        </row>
        <row r="253">
          <cell r="A253" t="str">
            <v>E9624</v>
          </cell>
          <cell r="B253" t="str">
            <v>Draga hopper com capacidade de 10.000 m³</v>
          </cell>
          <cell r="C253">
            <v>1224900868</v>
          </cell>
          <cell r="D253">
            <v>11043.898499999999</v>
          </cell>
          <cell r="E253">
            <v>6939.0102999999999</v>
          </cell>
          <cell r="F253">
            <v>0</v>
          </cell>
          <cell r="G253">
            <v>24541.996599999999</v>
          </cell>
          <cell r="H253">
            <v>5132.1504000000004</v>
          </cell>
          <cell r="I253">
            <v>553.90790000000004</v>
          </cell>
          <cell r="J253">
            <v>48210.9637</v>
          </cell>
          <cell r="K253">
            <v>18536.816699999999</v>
          </cell>
        </row>
        <row r="254">
          <cell r="A254" t="str">
            <v>E9625</v>
          </cell>
          <cell r="B254" t="str">
            <v>Draga hopper com capacidade de 15.000 m³</v>
          </cell>
          <cell r="C254">
            <v>1726432287</v>
          </cell>
          <cell r="D254">
            <v>15565.7845</v>
          </cell>
          <cell r="E254">
            <v>9780.1640000000007</v>
          </cell>
          <cell r="F254">
            <v>0</v>
          </cell>
          <cell r="G254">
            <v>34590.6322</v>
          </cell>
          <cell r="H254">
            <v>7385.2896000000001</v>
          </cell>
          <cell r="I254">
            <v>583.86530000000005</v>
          </cell>
          <cell r="J254">
            <v>67905.7356</v>
          </cell>
          <cell r="K254">
            <v>25929.8138</v>
          </cell>
        </row>
        <row r="255">
          <cell r="A255" t="str">
            <v>E9626</v>
          </cell>
          <cell r="B255" t="str">
            <v>Draga hopper com capacidade de 20.000 m³</v>
          </cell>
          <cell r="C255">
            <v>2227963706</v>
          </cell>
          <cell r="D255">
            <v>20087.6705</v>
          </cell>
          <cell r="E255">
            <v>12621.3177</v>
          </cell>
          <cell r="F255">
            <v>0</v>
          </cell>
          <cell r="G255">
            <v>44639.267699999997</v>
          </cell>
          <cell r="H255">
            <v>9701.0159999999996</v>
          </cell>
          <cell r="I255">
            <v>613.32830000000001</v>
          </cell>
          <cell r="J255">
            <v>87662.600200000001</v>
          </cell>
          <cell r="K255">
            <v>33322.316500000001</v>
          </cell>
        </row>
        <row r="256">
          <cell r="A256" t="str">
            <v>E9627</v>
          </cell>
          <cell r="B256" t="str">
            <v>Embarcação hotel com capacidade para 15 pessoas - 199 kW</v>
          </cell>
          <cell r="C256">
            <v>2499833.42</v>
          </cell>
          <cell r="D256">
            <v>28.615300000000001</v>
          </cell>
          <cell r="E256">
            <v>11.692</v>
          </cell>
          <cell r="F256">
            <v>0</v>
          </cell>
          <cell r="G256">
            <v>63.589599999999997</v>
          </cell>
          <cell r="H256">
            <v>197.20179999999999</v>
          </cell>
          <cell r="I256">
            <v>61.359699999999997</v>
          </cell>
          <cell r="J256">
            <v>362.45839999999998</v>
          </cell>
          <cell r="K256">
            <v>101.667</v>
          </cell>
        </row>
        <row r="257">
          <cell r="A257" t="str">
            <v>E9628</v>
          </cell>
          <cell r="B257" t="str">
            <v>Fábrica de pré-moldado de concreto para balizador - 2,20 kW</v>
          </cell>
          <cell r="C257">
            <v>14433.468699999999</v>
          </cell>
          <cell r="D257">
            <v>1.9245000000000001</v>
          </cell>
          <cell r="E257">
            <v>0.29680000000000001</v>
          </cell>
          <cell r="F257">
            <v>0</v>
          </cell>
          <cell r="G257">
            <v>1.4433</v>
          </cell>
          <cell r="H257">
            <v>0</v>
          </cell>
          <cell r="I257">
            <v>0</v>
          </cell>
          <cell r="J257">
            <v>3.6646000000000001</v>
          </cell>
          <cell r="K257">
            <v>2.2212999999999998</v>
          </cell>
        </row>
        <row r="258">
          <cell r="A258" t="str">
            <v>E9629</v>
          </cell>
          <cell r="B258" t="str">
            <v>Compressor de ar portátil de 185,95 l/s (394 PCM) - 81,50 kW</v>
          </cell>
          <cell r="C258">
            <v>368460.0833</v>
          </cell>
          <cell r="D258">
            <v>29.476800000000001</v>
          </cell>
          <cell r="E258">
            <v>6.8201999999999998</v>
          </cell>
          <cell r="F258">
            <v>0</v>
          </cell>
          <cell r="G258">
            <v>29.476800000000001</v>
          </cell>
          <cell r="H258">
            <v>72.262100000000004</v>
          </cell>
          <cell r="I258">
            <v>0</v>
          </cell>
          <cell r="J258">
            <v>138.0359</v>
          </cell>
          <cell r="K258">
            <v>36.296999999999997</v>
          </cell>
        </row>
        <row r="259">
          <cell r="A259" t="str">
            <v>E9630</v>
          </cell>
          <cell r="B259" t="str">
            <v>Bomba submersível com capacidade de 75 m³/h - 3,6 kW</v>
          </cell>
          <cell r="C259">
            <v>6276.0092999999997</v>
          </cell>
          <cell r="D259">
            <v>0.62760000000000005</v>
          </cell>
          <cell r="E259">
            <v>0.121</v>
          </cell>
          <cell r="F259">
            <v>0</v>
          </cell>
          <cell r="G259">
            <v>0.54920000000000002</v>
          </cell>
          <cell r="H259">
            <v>0</v>
          </cell>
          <cell r="I259">
            <v>0</v>
          </cell>
          <cell r="J259">
            <v>1.2978000000000001</v>
          </cell>
          <cell r="K259">
            <v>0.74860000000000004</v>
          </cell>
        </row>
        <row r="260">
          <cell r="A260" t="str">
            <v>E9631</v>
          </cell>
          <cell r="B260" t="str">
            <v>Bomba para concreto projetado via seca com capacidade de 6 m³/h - 7,5 kW</v>
          </cell>
          <cell r="C260">
            <v>303866.73680000001</v>
          </cell>
          <cell r="D260">
            <v>34.727600000000002</v>
          </cell>
          <cell r="E260">
            <v>6.0263</v>
          </cell>
          <cell r="F260">
            <v>0</v>
          </cell>
          <cell r="G260">
            <v>30.386700000000001</v>
          </cell>
          <cell r="H260">
            <v>0</v>
          </cell>
          <cell r="I260">
            <v>39.778300000000002</v>
          </cell>
          <cell r="J260">
            <v>110.91889999999999</v>
          </cell>
          <cell r="K260">
            <v>80.532200000000003</v>
          </cell>
        </row>
        <row r="261">
          <cell r="A261" t="str">
            <v>E9632</v>
          </cell>
          <cell r="B261" t="str">
            <v>Conjunto vibratório para tubos de concreto com encaixe PB e 3 jogos de fôrmas - D = 0,20 m - 2,20 kW</v>
          </cell>
          <cell r="C261">
            <v>46539.593500000003</v>
          </cell>
          <cell r="D261">
            <v>6.2053000000000003</v>
          </cell>
          <cell r="E261">
            <v>0.95720000000000005</v>
          </cell>
          <cell r="F261">
            <v>0</v>
          </cell>
          <cell r="G261">
            <v>4.6539999999999999</v>
          </cell>
          <cell r="H261">
            <v>0</v>
          </cell>
          <cell r="I261">
            <v>0</v>
          </cell>
          <cell r="J261">
            <v>11.8165</v>
          </cell>
          <cell r="K261">
            <v>7.1624999999999996</v>
          </cell>
        </row>
        <row r="262">
          <cell r="A262" t="str">
            <v>E9633</v>
          </cell>
          <cell r="B262" t="str">
            <v>Conjunto vibratório para tubos de concreto com encaixe PB e 3 jogos de fôrmas - D = 0,30 m - 2,20 kW</v>
          </cell>
          <cell r="C262">
            <v>53756.657700000003</v>
          </cell>
          <cell r="D262">
            <v>7.1676000000000002</v>
          </cell>
          <cell r="E262">
            <v>1.1055999999999999</v>
          </cell>
          <cell r="F262">
            <v>0</v>
          </cell>
          <cell r="G262">
            <v>5.3757000000000001</v>
          </cell>
          <cell r="H262">
            <v>0</v>
          </cell>
          <cell r="I262">
            <v>0</v>
          </cell>
          <cell r="J262">
            <v>13.648899999999999</v>
          </cell>
          <cell r="K262">
            <v>8.2731999999999992</v>
          </cell>
        </row>
        <row r="263">
          <cell r="A263" t="str">
            <v>E9634</v>
          </cell>
          <cell r="B263" t="str">
            <v>Conjunto vibratório para tubos de concreto com encaixe PB e 3 jogos de fôrmas - D = 0,40 m - 2,20 kW</v>
          </cell>
          <cell r="C263">
            <v>59382.863599999997</v>
          </cell>
          <cell r="D263">
            <v>7.9177</v>
          </cell>
          <cell r="E263">
            <v>1.2213000000000001</v>
          </cell>
          <cell r="F263">
            <v>0</v>
          </cell>
          <cell r="G263">
            <v>5.9382999999999999</v>
          </cell>
          <cell r="H263">
            <v>0</v>
          </cell>
          <cell r="I263">
            <v>0</v>
          </cell>
          <cell r="J263">
            <v>15.077299999999999</v>
          </cell>
          <cell r="K263">
            <v>9.1389999999999993</v>
          </cell>
        </row>
        <row r="264">
          <cell r="A264" t="str">
            <v>E9635</v>
          </cell>
          <cell r="B264" t="str">
            <v>Draga de sucção e recalque com potência da bomba de 294 kW e cortador de 30 kW</v>
          </cell>
          <cell r="C264">
            <v>9112530.6239999998</v>
          </cell>
          <cell r="D264">
            <v>104.31010000000001</v>
          </cell>
          <cell r="E264">
            <v>52.381300000000003</v>
          </cell>
          <cell r="F264">
            <v>0</v>
          </cell>
          <cell r="G264">
            <v>231.80019999999999</v>
          </cell>
          <cell r="H264">
            <v>230.00800000000001</v>
          </cell>
          <cell r="I264">
            <v>64.727699999999999</v>
          </cell>
          <cell r="J264">
            <v>683.22730000000001</v>
          </cell>
          <cell r="K264">
            <v>221.41909999999999</v>
          </cell>
        </row>
        <row r="265">
          <cell r="A265" t="str">
            <v>E9636</v>
          </cell>
          <cell r="B265" t="str">
            <v>Draga de sucção e recalque com potência da bomba de 483 kW e cortador de 55 kW</v>
          </cell>
          <cell r="C265">
            <v>15263122.4</v>
          </cell>
          <cell r="D265">
            <v>174.71520000000001</v>
          </cell>
          <cell r="E265">
            <v>87.736599999999996</v>
          </cell>
          <cell r="F265">
            <v>0</v>
          </cell>
          <cell r="G265">
            <v>388.2561</v>
          </cell>
          <cell r="H265">
            <v>377.87020000000001</v>
          </cell>
          <cell r="I265">
            <v>64.727699999999999</v>
          </cell>
          <cell r="J265">
            <v>1093.3058000000001</v>
          </cell>
          <cell r="K265">
            <v>327.17950000000002</v>
          </cell>
        </row>
        <row r="266">
          <cell r="A266" t="str">
            <v>E9637</v>
          </cell>
          <cell r="B266" t="str">
            <v>Draga de sucção e recalque com potência da bomba de 746 kW e cortador de 110 kW</v>
          </cell>
          <cell r="C266">
            <v>28539218.199999999</v>
          </cell>
          <cell r="D266">
            <v>326.68520000000001</v>
          </cell>
          <cell r="E266">
            <v>164.0513</v>
          </cell>
          <cell r="F266">
            <v>0</v>
          </cell>
          <cell r="G266">
            <v>725.96709999999996</v>
          </cell>
          <cell r="H266">
            <v>583.62559999999996</v>
          </cell>
          <cell r="I266">
            <v>94.190700000000007</v>
          </cell>
          <cell r="J266">
            <v>1894.5199</v>
          </cell>
          <cell r="K266">
            <v>584.92719999999997</v>
          </cell>
        </row>
        <row r="267">
          <cell r="A267" t="str">
            <v>E9638</v>
          </cell>
          <cell r="B267" t="str">
            <v>Draga de sucção e recalque com potência da bomba de 1.350 kW e cortador de 170 kW</v>
          </cell>
          <cell r="C267">
            <v>43570348.899999999</v>
          </cell>
          <cell r="D267">
            <v>498.7448</v>
          </cell>
          <cell r="E267">
            <v>250.45439999999999</v>
          </cell>
          <cell r="F267">
            <v>0</v>
          </cell>
          <cell r="G267">
            <v>1108.3218999999999</v>
          </cell>
          <cell r="H267">
            <v>1056.1590000000001</v>
          </cell>
          <cell r="I267">
            <v>94.190700000000007</v>
          </cell>
          <cell r="J267">
            <v>3007.8708000000001</v>
          </cell>
          <cell r="K267">
            <v>843.38990000000001</v>
          </cell>
        </row>
        <row r="268">
          <cell r="A268" t="str">
            <v>E9639</v>
          </cell>
          <cell r="B268" t="str">
            <v>Embarcação hotel com capacidade para 30 pessoas - 2 x 112 kW</v>
          </cell>
          <cell r="C268">
            <v>3989698.037</v>
          </cell>
          <cell r="D268">
            <v>45.669600000000003</v>
          </cell>
          <cell r="E268">
            <v>18.6602</v>
          </cell>
          <cell r="F268">
            <v>0</v>
          </cell>
          <cell r="G268">
            <v>101.488</v>
          </cell>
          <cell r="H268">
            <v>221.9759</v>
          </cell>
          <cell r="I268">
            <v>137.197</v>
          </cell>
          <cell r="J268">
            <v>524.99069999999995</v>
          </cell>
          <cell r="K268">
            <v>201.52680000000001</v>
          </cell>
        </row>
        <row r="269">
          <cell r="A269" t="str">
            <v>E9640</v>
          </cell>
          <cell r="B269" t="str">
            <v>Compressor de ar portátil de 33,51 l/s (71 PCM) - 14 kW</v>
          </cell>
          <cell r="C269">
            <v>107521.41190000001</v>
          </cell>
          <cell r="D269">
            <v>8.6016999999999992</v>
          </cell>
          <cell r="E269">
            <v>1.9902</v>
          </cell>
          <cell r="F269">
            <v>0</v>
          </cell>
          <cell r="G269">
            <v>8.6016999999999992</v>
          </cell>
          <cell r="H269">
            <v>12.4131</v>
          </cell>
          <cell r="I269">
            <v>0</v>
          </cell>
          <cell r="J269">
            <v>31.6067</v>
          </cell>
          <cell r="K269">
            <v>10.591900000000001</v>
          </cell>
        </row>
        <row r="270">
          <cell r="A270" t="str">
            <v>E9641</v>
          </cell>
          <cell r="B270" t="str">
            <v>Compressor de ar portátil de 75,04 l/s (159 PCM) - 33 kW</v>
          </cell>
          <cell r="C270">
            <v>162733.20480000001</v>
          </cell>
          <cell r="D270">
            <v>13.018700000000001</v>
          </cell>
          <cell r="E270">
            <v>3.0122</v>
          </cell>
          <cell r="F270">
            <v>0</v>
          </cell>
          <cell r="G270">
            <v>13.018700000000001</v>
          </cell>
          <cell r="H270">
            <v>29.259499999999999</v>
          </cell>
          <cell r="I270">
            <v>0</v>
          </cell>
          <cell r="J270">
            <v>58.309100000000001</v>
          </cell>
          <cell r="K270">
            <v>16.030899999999999</v>
          </cell>
        </row>
        <row r="271">
          <cell r="A271" t="str">
            <v>E9642</v>
          </cell>
          <cell r="B271" t="str">
            <v>Perfuratriz hidráulica sobre esteiras para estaca raiz - 56 kW</v>
          </cell>
          <cell r="C271">
            <v>1833132.419</v>
          </cell>
          <cell r="D271">
            <v>146.6506</v>
          </cell>
          <cell r="E271">
            <v>33.9313</v>
          </cell>
          <cell r="F271">
            <v>0</v>
          </cell>
          <cell r="G271">
            <v>146.6506</v>
          </cell>
          <cell r="H271">
            <v>29.2074</v>
          </cell>
          <cell r="I271">
            <v>33.7363</v>
          </cell>
          <cell r="J271">
            <v>390.17619999999999</v>
          </cell>
          <cell r="K271">
            <v>214.31819999999999</v>
          </cell>
        </row>
        <row r="272">
          <cell r="A272" t="str">
            <v>E9643</v>
          </cell>
          <cell r="B272" t="str">
            <v>Equipamento para pintura a ar comprimido de pistola com caneca com capacidade de 1.000 ml e compressor de 1,50 kW</v>
          </cell>
          <cell r="C272">
            <v>2848.5367000000001</v>
          </cell>
          <cell r="D272">
            <v>0.25640000000000002</v>
          </cell>
          <cell r="E272">
            <v>5.2699999999999997E-2</v>
          </cell>
          <cell r="F272">
            <v>0</v>
          </cell>
          <cell r="G272">
            <v>0.1424</v>
          </cell>
          <cell r="H272">
            <v>0</v>
          </cell>
          <cell r="I272">
            <v>0</v>
          </cell>
          <cell r="J272">
            <v>0.45150000000000001</v>
          </cell>
          <cell r="K272">
            <v>0.30909999999999999</v>
          </cell>
        </row>
        <row r="273">
          <cell r="A273" t="str">
            <v>E9646</v>
          </cell>
          <cell r="B273" t="str">
            <v>Compressor de ar portátil de 58,52 l/s (124 PCM) - 27 kW</v>
          </cell>
          <cell r="C273">
            <v>138358.67869999999</v>
          </cell>
          <cell r="D273">
            <v>11.0687</v>
          </cell>
          <cell r="E273">
            <v>2.5609999999999999</v>
          </cell>
          <cell r="F273">
            <v>0</v>
          </cell>
          <cell r="G273">
            <v>11.0687</v>
          </cell>
          <cell r="H273">
            <v>23.939599999999999</v>
          </cell>
          <cell r="I273">
            <v>0</v>
          </cell>
          <cell r="J273">
            <v>48.637999999999998</v>
          </cell>
          <cell r="K273">
            <v>13.6297</v>
          </cell>
        </row>
        <row r="274">
          <cell r="A274" t="str">
            <v>E9647</v>
          </cell>
          <cell r="B274" t="str">
            <v>Compactador manual com soquete vibratório - 4,10 kW</v>
          </cell>
          <cell r="C274">
            <v>12619.7024</v>
          </cell>
          <cell r="D274">
            <v>2.5238999999999998</v>
          </cell>
          <cell r="E274">
            <v>0.29199999999999998</v>
          </cell>
          <cell r="F274">
            <v>0</v>
          </cell>
          <cell r="G274">
            <v>2.5238999999999998</v>
          </cell>
          <cell r="H274">
            <v>7.6071</v>
          </cell>
          <cell r="I274">
            <v>0</v>
          </cell>
          <cell r="J274">
            <v>12.946899999999999</v>
          </cell>
          <cell r="K274">
            <v>2.8159000000000001</v>
          </cell>
        </row>
        <row r="275">
          <cell r="A275" t="str">
            <v>E9648</v>
          </cell>
          <cell r="B275" t="str">
            <v>Compressor de ar portátil de 422,86 l/s (896 PCM) - 213 kW</v>
          </cell>
          <cell r="C275">
            <v>809207.91330000001</v>
          </cell>
          <cell r="D275">
            <v>64.736599999999996</v>
          </cell>
          <cell r="E275">
            <v>14.978400000000001</v>
          </cell>
          <cell r="F275">
            <v>0</v>
          </cell>
          <cell r="G275">
            <v>64.736599999999996</v>
          </cell>
          <cell r="H275">
            <v>188.8569</v>
          </cell>
          <cell r="I275">
            <v>0</v>
          </cell>
          <cell r="J275">
            <v>333.30849999999998</v>
          </cell>
          <cell r="K275">
            <v>79.715000000000003</v>
          </cell>
        </row>
        <row r="276">
          <cell r="A276" t="str">
            <v>E9649</v>
          </cell>
          <cell r="B276" t="str">
            <v>Compressor de ar portátil de 94,39 l/s (200 PCM) - 36 kW</v>
          </cell>
          <cell r="C276">
            <v>189481.345</v>
          </cell>
          <cell r="D276">
            <v>15.1585</v>
          </cell>
          <cell r="E276">
            <v>3.5072999999999999</v>
          </cell>
          <cell r="F276">
            <v>0</v>
          </cell>
          <cell r="G276">
            <v>15.1585</v>
          </cell>
          <cell r="H276">
            <v>31.919499999999999</v>
          </cell>
          <cell r="I276">
            <v>0</v>
          </cell>
          <cell r="J276">
            <v>65.743799999999993</v>
          </cell>
          <cell r="K276">
            <v>18.665800000000001</v>
          </cell>
        </row>
        <row r="277">
          <cell r="A277" t="str">
            <v>E9651</v>
          </cell>
          <cell r="B277" t="str">
            <v>Guindaste móvel sobre esteiras com Hammer Grab - 186 kW</v>
          </cell>
          <cell r="C277">
            <v>4039894.4479999999</v>
          </cell>
          <cell r="D277">
            <v>188.5284</v>
          </cell>
          <cell r="E277">
            <v>70.624099999999999</v>
          </cell>
          <cell r="F277">
            <v>0</v>
          </cell>
          <cell r="G277">
            <v>269.3263</v>
          </cell>
          <cell r="H277">
            <v>48.505099999999999</v>
          </cell>
          <cell r="I277">
            <v>39.778300000000002</v>
          </cell>
          <cell r="J277">
            <v>616.76220000000001</v>
          </cell>
          <cell r="K277">
            <v>298.93079999999998</v>
          </cell>
        </row>
        <row r="278">
          <cell r="A278" t="str">
            <v>E9652</v>
          </cell>
          <cell r="B278" t="str">
            <v>Compressor de ar portátil de 540,85 l/s (1.146 PCM) - 331,10 kW</v>
          </cell>
          <cell r="C278">
            <v>918182.05790000001</v>
          </cell>
          <cell r="D278">
            <v>73.454599999999999</v>
          </cell>
          <cell r="E278">
            <v>16.9955</v>
          </cell>
          <cell r="F278">
            <v>0</v>
          </cell>
          <cell r="G278">
            <v>73.454599999999999</v>
          </cell>
          <cell r="H278">
            <v>293.57049999999998</v>
          </cell>
          <cell r="I278">
            <v>0</v>
          </cell>
          <cell r="J278">
            <v>457.47519999999997</v>
          </cell>
          <cell r="K278">
            <v>90.450100000000006</v>
          </cell>
        </row>
        <row r="279">
          <cell r="A279" t="str">
            <v>E9653</v>
          </cell>
          <cell r="B279" t="str">
            <v>Guindaste móvel sobre esteiras com trado para escavação em solos - 186 kW</v>
          </cell>
          <cell r="C279">
            <v>5908833.9939999999</v>
          </cell>
          <cell r="D279">
            <v>318.16800000000001</v>
          </cell>
          <cell r="E279">
            <v>105.16589999999999</v>
          </cell>
          <cell r="F279">
            <v>0</v>
          </cell>
          <cell r="G279">
            <v>454.52569999999997</v>
          </cell>
          <cell r="H279">
            <v>48.505099999999999</v>
          </cell>
          <cell r="I279">
            <v>39.778300000000002</v>
          </cell>
          <cell r="J279">
            <v>966.14300000000003</v>
          </cell>
          <cell r="K279">
            <v>463.11219999999997</v>
          </cell>
        </row>
        <row r="280">
          <cell r="A280" t="str">
            <v>E9654</v>
          </cell>
          <cell r="B280" t="str">
            <v>Guindaste móvel sobre esteiras com trado com bits escavação em rocha - 186 kW</v>
          </cell>
          <cell r="C280">
            <v>5908833.9939999999</v>
          </cell>
          <cell r="D280">
            <v>318.16800000000001</v>
          </cell>
          <cell r="E280">
            <v>105.16589999999999</v>
          </cell>
          <cell r="F280">
            <v>0</v>
          </cell>
          <cell r="G280">
            <v>454.52569999999997</v>
          </cell>
          <cell r="H280">
            <v>48.505099999999999</v>
          </cell>
          <cell r="I280">
            <v>39.778300000000002</v>
          </cell>
          <cell r="J280">
            <v>966.14300000000003</v>
          </cell>
          <cell r="K280">
            <v>463.11219999999997</v>
          </cell>
        </row>
        <row r="281">
          <cell r="A281" t="str">
            <v>E9656</v>
          </cell>
          <cell r="B281" t="str">
            <v>Guindaste móvel sobre esteiras com caçamba para escavação em solos - 186 kW</v>
          </cell>
          <cell r="C281">
            <v>5891860.4050000003</v>
          </cell>
          <cell r="D281">
            <v>317.25400000000002</v>
          </cell>
          <cell r="E281">
            <v>104.8638</v>
          </cell>
          <cell r="F281">
            <v>0</v>
          </cell>
          <cell r="G281">
            <v>453.22</v>
          </cell>
          <cell r="H281">
            <v>48.505099999999999</v>
          </cell>
          <cell r="I281">
            <v>39.778300000000002</v>
          </cell>
          <cell r="J281">
            <v>963.62120000000004</v>
          </cell>
          <cell r="K281">
            <v>461.89609999999999</v>
          </cell>
        </row>
        <row r="282">
          <cell r="A282" t="str">
            <v>E9657</v>
          </cell>
          <cell r="B282" t="str">
            <v>Guindaste móvel sobre esteiras com caçamba para escavação em rocha - 186 kW</v>
          </cell>
          <cell r="C282">
            <v>5891860.4050000003</v>
          </cell>
          <cell r="D282">
            <v>317.25400000000002</v>
          </cell>
          <cell r="E282">
            <v>104.8638</v>
          </cell>
          <cell r="F282">
            <v>0</v>
          </cell>
          <cell r="G282">
            <v>453.22</v>
          </cell>
          <cell r="H282">
            <v>48.505099999999999</v>
          </cell>
          <cell r="I282">
            <v>39.778300000000002</v>
          </cell>
          <cell r="J282">
            <v>963.62120000000004</v>
          </cell>
          <cell r="K282">
            <v>461.89609999999999</v>
          </cell>
        </row>
        <row r="283">
          <cell r="A283" t="str">
            <v>E9660</v>
          </cell>
          <cell r="B283" t="str">
            <v>Guindaste móvel sobre esteiras com capacidade de 40 t - 186 kW</v>
          </cell>
          <cell r="C283">
            <v>3713626.4950000001</v>
          </cell>
          <cell r="D283">
            <v>144.4188</v>
          </cell>
          <cell r="E283">
            <v>63.647399999999998</v>
          </cell>
          <cell r="F283">
            <v>0</v>
          </cell>
          <cell r="G283">
            <v>206.3126</v>
          </cell>
          <cell r="H283">
            <v>48.505099999999999</v>
          </cell>
          <cell r="I283">
            <v>39.778300000000002</v>
          </cell>
          <cell r="J283">
            <v>502.66219999999998</v>
          </cell>
          <cell r="K283">
            <v>247.84450000000001</v>
          </cell>
        </row>
        <row r="284">
          <cell r="A284" t="str">
            <v>E9661</v>
          </cell>
          <cell r="B284" t="str">
            <v>Compressor de ar portátil de 89,67 l/s (190 PCM) - 36 kW</v>
          </cell>
          <cell r="C284">
            <v>170313.85089999999</v>
          </cell>
          <cell r="D284">
            <v>13.6251</v>
          </cell>
          <cell r="E284">
            <v>3.1524999999999999</v>
          </cell>
          <cell r="F284">
            <v>0</v>
          </cell>
          <cell r="G284">
            <v>13.6251</v>
          </cell>
          <cell r="H284">
            <v>31.919499999999999</v>
          </cell>
          <cell r="I284">
            <v>0</v>
          </cell>
          <cell r="J284">
            <v>62.322200000000002</v>
          </cell>
          <cell r="K284">
            <v>16.7776</v>
          </cell>
        </row>
        <row r="285">
          <cell r="A285" t="str">
            <v>E9662</v>
          </cell>
          <cell r="B285" t="str">
            <v>Equipamento para solda e corte com oxiacetileno</v>
          </cell>
          <cell r="C285">
            <v>3087.2716</v>
          </cell>
          <cell r="D285">
            <v>0.41160000000000002</v>
          </cell>
          <cell r="E285">
            <v>6.3500000000000001E-2</v>
          </cell>
          <cell r="F285">
            <v>0</v>
          </cell>
          <cell r="G285">
            <v>0.41160000000000002</v>
          </cell>
          <cell r="H285">
            <v>0</v>
          </cell>
          <cell r="I285">
            <v>0</v>
          </cell>
          <cell r="J285">
            <v>0.88670000000000004</v>
          </cell>
          <cell r="K285">
            <v>0.47510000000000002</v>
          </cell>
        </row>
        <row r="286">
          <cell r="A286" t="str">
            <v>E9664</v>
          </cell>
          <cell r="B286" t="str">
            <v>Guindaste móvel sobre esteiras com capacidade de 80 t - 212 kW</v>
          </cell>
          <cell r="C286">
            <v>6450988.4210000001</v>
          </cell>
          <cell r="D286">
            <v>225.78460000000001</v>
          </cell>
          <cell r="E286">
            <v>109.4571</v>
          </cell>
          <cell r="F286">
            <v>0</v>
          </cell>
          <cell r="G286">
            <v>322.54939999999999</v>
          </cell>
          <cell r="H286">
            <v>55.285400000000003</v>
          </cell>
          <cell r="I286">
            <v>39.778300000000002</v>
          </cell>
          <cell r="J286">
            <v>752.85479999999995</v>
          </cell>
          <cell r="K286">
            <v>375.02</v>
          </cell>
        </row>
        <row r="287">
          <cell r="A287" t="str">
            <v>E9668</v>
          </cell>
          <cell r="B287" t="str">
            <v>Mesa vibratória - 2,20 kW</v>
          </cell>
          <cell r="C287">
            <v>13671.8598</v>
          </cell>
          <cell r="D287">
            <v>1.8229</v>
          </cell>
          <cell r="E287">
            <v>0.28120000000000001</v>
          </cell>
          <cell r="F287">
            <v>0</v>
          </cell>
          <cell r="G287">
            <v>1.3672</v>
          </cell>
          <cell r="H287">
            <v>0</v>
          </cell>
          <cell r="I287">
            <v>0</v>
          </cell>
          <cell r="J287">
            <v>3.4712999999999998</v>
          </cell>
          <cell r="K287">
            <v>2.1040999999999999</v>
          </cell>
        </row>
        <row r="288">
          <cell r="A288" t="str">
            <v>E9671</v>
          </cell>
          <cell r="B288" t="str">
            <v>Compressor de ar portátil de 363,87 l/s (771 PCM) - 158,13 kW</v>
          </cell>
          <cell r="C288">
            <v>564995.6679</v>
          </cell>
          <cell r="D288">
            <v>45.1997</v>
          </cell>
          <cell r="E288">
            <v>10.4581</v>
          </cell>
          <cell r="F288">
            <v>0</v>
          </cell>
          <cell r="G288">
            <v>45.1997</v>
          </cell>
          <cell r="H288">
            <v>140.2063</v>
          </cell>
          <cell r="I288">
            <v>0</v>
          </cell>
          <cell r="J288">
            <v>241.06379999999999</v>
          </cell>
          <cell r="K288">
            <v>55.657800000000002</v>
          </cell>
        </row>
        <row r="289">
          <cell r="A289" t="str">
            <v>E9673</v>
          </cell>
          <cell r="B289" t="str">
            <v>Equipamento de batimetria multifeixe</v>
          </cell>
          <cell r="C289">
            <v>2097040.345</v>
          </cell>
          <cell r="D289">
            <v>95.998800000000003</v>
          </cell>
          <cell r="E289">
            <v>35.637500000000003</v>
          </cell>
          <cell r="F289">
            <v>0</v>
          </cell>
          <cell r="G289">
            <v>106.6653</v>
          </cell>
          <cell r="H289">
            <v>0</v>
          </cell>
          <cell r="I289">
            <v>73.358800000000002</v>
          </cell>
          <cell r="J289">
            <v>311.66039999999998</v>
          </cell>
          <cell r="K289">
            <v>204.99510000000001</v>
          </cell>
        </row>
        <row r="290">
          <cell r="A290" t="str">
            <v>E9674</v>
          </cell>
          <cell r="B290" t="str">
            <v>Equipamento de medição de descarga líquida com ADCP</v>
          </cell>
          <cell r="C290">
            <v>431057.34499999997</v>
          </cell>
          <cell r="D290">
            <v>19.733000000000001</v>
          </cell>
          <cell r="E290">
            <v>7.3254999999999999</v>
          </cell>
          <cell r="F290">
            <v>0</v>
          </cell>
          <cell r="G290">
            <v>21.925599999999999</v>
          </cell>
          <cell r="H290">
            <v>0</v>
          </cell>
          <cell r="I290">
            <v>73.358800000000002</v>
          </cell>
          <cell r="J290">
            <v>122.3429</v>
          </cell>
          <cell r="K290">
            <v>100.4173</v>
          </cell>
        </row>
        <row r="291">
          <cell r="A291" t="str">
            <v>E9675</v>
          </cell>
          <cell r="B291" t="str">
            <v>Martelete perfurador/rompedor elétrico - 1,50 kW</v>
          </cell>
          <cell r="C291">
            <v>7634.3831</v>
          </cell>
          <cell r="D291">
            <v>1.0179</v>
          </cell>
          <cell r="E291">
            <v>0.157</v>
          </cell>
          <cell r="F291">
            <v>0</v>
          </cell>
          <cell r="G291">
            <v>1.0179</v>
          </cell>
          <cell r="H291">
            <v>0</v>
          </cell>
          <cell r="I291">
            <v>0</v>
          </cell>
          <cell r="J291">
            <v>2.1928000000000001</v>
          </cell>
          <cell r="K291">
            <v>1.1749000000000001</v>
          </cell>
        </row>
        <row r="292">
          <cell r="A292" t="str">
            <v>E9676</v>
          </cell>
          <cell r="B292" t="str">
            <v>Embarcação de transporte de pessoal e apoio logístico - 90 kW</v>
          </cell>
          <cell r="C292">
            <v>650323.88699999999</v>
          </cell>
          <cell r="D292">
            <v>7.4442000000000004</v>
          </cell>
          <cell r="E292">
            <v>3.7382</v>
          </cell>
          <cell r="F292">
            <v>0</v>
          </cell>
          <cell r="G292">
            <v>8.2713000000000001</v>
          </cell>
          <cell r="H292">
            <v>190.83959999999999</v>
          </cell>
          <cell r="I292">
            <v>42.121000000000002</v>
          </cell>
          <cell r="J292">
            <v>252.4143</v>
          </cell>
          <cell r="K292">
            <v>53.303400000000003</v>
          </cell>
        </row>
        <row r="293">
          <cell r="A293" t="str">
            <v>E9677</v>
          </cell>
          <cell r="B293" t="str">
            <v>Martelete perfurador/rompedor a ar comprimido de 10 kg com capacidade de 1.800 gpm</v>
          </cell>
          <cell r="C293">
            <v>19297.448</v>
          </cell>
          <cell r="D293">
            <v>2.573</v>
          </cell>
          <cell r="E293">
            <v>0.39689999999999998</v>
          </cell>
          <cell r="F293">
            <v>0</v>
          </cell>
          <cell r="G293">
            <v>2.573</v>
          </cell>
          <cell r="H293">
            <v>0</v>
          </cell>
          <cell r="I293">
            <v>27.1814</v>
          </cell>
          <cell r="J293">
            <v>32.724299999999999</v>
          </cell>
          <cell r="K293">
            <v>30.151299999999999</v>
          </cell>
        </row>
        <row r="294">
          <cell r="A294" t="str">
            <v>E9678</v>
          </cell>
          <cell r="B294" t="str">
            <v>Fresadora a frio - 455 kW</v>
          </cell>
          <cell r="C294">
            <v>6755651.3969999999</v>
          </cell>
          <cell r="D294">
            <v>788.15930000000003</v>
          </cell>
          <cell r="E294">
            <v>138.94120000000001</v>
          </cell>
          <cell r="F294">
            <v>0</v>
          </cell>
          <cell r="G294">
            <v>1125.9419</v>
          </cell>
          <cell r="H294">
            <v>427.1576</v>
          </cell>
          <cell r="I294">
            <v>39.778300000000002</v>
          </cell>
          <cell r="J294">
            <v>2519.9783000000002</v>
          </cell>
          <cell r="K294">
            <v>966.87879999999996</v>
          </cell>
        </row>
        <row r="295">
          <cell r="A295" t="str">
            <v>E9681</v>
          </cell>
          <cell r="B295" t="str">
            <v>Rolo compactador liso tandem vibratório autopropelido de 10,4 t - 82 kW</v>
          </cell>
          <cell r="C295">
            <v>929963.49690000003</v>
          </cell>
          <cell r="D295">
            <v>92.996300000000005</v>
          </cell>
          <cell r="E295">
            <v>17.930900000000001</v>
          </cell>
          <cell r="F295">
            <v>0</v>
          </cell>
          <cell r="G295">
            <v>92.996300000000005</v>
          </cell>
          <cell r="H295">
            <v>115.4734</v>
          </cell>
          <cell r="I295">
            <v>33.7363</v>
          </cell>
          <cell r="J295">
            <v>353.13319999999999</v>
          </cell>
          <cell r="K295">
            <v>144.6635</v>
          </cell>
        </row>
        <row r="296">
          <cell r="A296" t="str">
            <v>E9682</v>
          </cell>
          <cell r="B296" t="str">
            <v>Rolo compactador liso tandem vibratório autopropelido de 1,6 t - 18 kW</v>
          </cell>
          <cell r="C296">
            <v>313442.7353</v>
          </cell>
          <cell r="D296">
            <v>31.3443</v>
          </cell>
          <cell r="E296">
            <v>6.0435999999999996</v>
          </cell>
          <cell r="F296">
            <v>0</v>
          </cell>
          <cell r="G296">
            <v>31.3443</v>
          </cell>
          <cell r="H296">
            <v>25.347799999999999</v>
          </cell>
          <cell r="I296">
            <v>33.7363</v>
          </cell>
          <cell r="J296">
            <v>127.8163</v>
          </cell>
          <cell r="K296">
            <v>71.124200000000002</v>
          </cell>
        </row>
        <row r="297">
          <cell r="A297" t="str">
            <v>E9683</v>
          </cell>
          <cell r="B297" t="str">
            <v>Martelete perfurador/rompedor elétrico - 0,90 kW</v>
          </cell>
          <cell r="C297">
            <v>5048.5483999999997</v>
          </cell>
          <cell r="D297">
            <v>0.67310000000000003</v>
          </cell>
          <cell r="E297">
            <v>0.1038</v>
          </cell>
          <cell r="F297">
            <v>0</v>
          </cell>
          <cell r="G297">
            <v>0.67310000000000003</v>
          </cell>
          <cell r="H297">
            <v>0</v>
          </cell>
          <cell r="I297">
            <v>0</v>
          </cell>
          <cell r="J297">
            <v>1.45</v>
          </cell>
          <cell r="K297">
            <v>0.77690000000000003</v>
          </cell>
        </row>
        <row r="298">
          <cell r="A298" t="str">
            <v>E9684</v>
          </cell>
          <cell r="B298" t="str">
            <v>Veículo leve picape 4 x 4 com capacidade de 1,10 t - 147 kW</v>
          </cell>
          <cell r="C298">
            <v>277876.07949999999</v>
          </cell>
          <cell r="D298">
            <v>16.672599999999999</v>
          </cell>
          <cell r="E298">
            <v>5.1435000000000004</v>
          </cell>
          <cell r="F298">
            <v>2.0840999999999998</v>
          </cell>
          <cell r="G298">
            <v>16.672599999999999</v>
          </cell>
          <cell r="H298">
            <v>38.334699999999998</v>
          </cell>
          <cell r="I298">
            <v>31.958100000000002</v>
          </cell>
          <cell r="J298">
            <v>110.8656</v>
          </cell>
          <cell r="K298">
            <v>55.8583</v>
          </cell>
        </row>
        <row r="299">
          <cell r="A299" t="str">
            <v>E9685</v>
          </cell>
          <cell r="B299" t="str">
            <v>Rolo compactador pé de carneiro vibratório autopropelido por pneus de 11,6 t - 82 kW</v>
          </cell>
          <cell r="C299">
            <v>787503.06799999997</v>
          </cell>
          <cell r="D299">
            <v>63.0002</v>
          </cell>
          <cell r="E299">
            <v>14.576700000000001</v>
          </cell>
          <cell r="F299">
            <v>0</v>
          </cell>
          <cell r="G299">
            <v>63.0002</v>
          </cell>
          <cell r="H299">
            <v>68.428700000000006</v>
          </cell>
          <cell r="I299">
            <v>33.7363</v>
          </cell>
          <cell r="J299">
            <v>242.74209999999999</v>
          </cell>
          <cell r="K299">
            <v>111.31319999999999</v>
          </cell>
        </row>
        <row r="300">
          <cell r="A300" t="str">
            <v>E9689</v>
          </cell>
          <cell r="B300" t="str">
            <v>Usina de asfalto a quente gravimétrica com capacidade de 100/140 t/h - 260 kW</v>
          </cell>
          <cell r="C300">
            <v>9091232.3289999999</v>
          </cell>
          <cell r="D300">
            <v>795.4828</v>
          </cell>
          <cell r="E300">
            <v>175.2903</v>
          </cell>
          <cell r="F300">
            <v>0</v>
          </cell>
          <cell r="G300">
            <v>1022.7636</v>
          </cell>
          <cell r="H300">
            <v>0</v>
          </cell>
          <cell r="I300">
            <v>39.778300000000002</v>
          </cell>
          <cell r="J300">
            <v>2033.3150000000001</v>
          </cell>
          <cell r="K300">
            <v>1010.5513999999999</v>
          </cell>
        </row>
        <row r="301">
          <cell r="A301" t="str">
            <v>E9691</v>
          </cell>
          <cell r="B301" t="str">
            <v>Guincho tracionador de cordoalhas - 7,50 kW</v>
          </cell>
          <cell r="C301">
            <v>394839.24229999998</v>
          </cell>
          <cell r="D301">
            <v>35.096800000000002</v>
          </cell>
          <cell r="E301">
            <v>7.4438000000000004</v>
          </cell>
          <cell r="F301">
            <v>0</v>
          </cell>
          <cell r="G301">
            <v>21.935500000000001</v>
          </cell>
          <cell r="H301">
            <v>0</v>
          </cell>
          <cell r="I301">
            <v>27.1814</v>
          </cell>
          <cell r="J301">
            <v>91.657499999999999</v>
          </cell>
          <cell r="K301">
            <v>69.721999999999994</v>
          </cell>
        </row>
        <row r="302">
          <cell r="A302" t="str">
            <v>E9692</v>
          </cell>
          <cell r="B302" t="str">
            <v>Caldeira para aquecimento e injeção de cera - 1 kW</v>
          </cell>
          <cell r="C302">
            <v>120752.6807</v>
          </cell>
          <cell r="D302">
            <v>18.1129</v>
          </cell>
          <cell r="E302">
            <v>2.4834999999999998</v>
          </cell>
          <cell r="F302">
            <v>0</v>
          </cell>
          <cell r="G302">
            <v>6.0376000000000003</v>
          </cell>
          <cell r="H302">
            <v>0</v>
          </cell>
          <cell r="I302">
            <v>27.1814</v>
          </cell>
          <cell r="J302">
            <v>53.815399999999997</v>
          </cell>
          <cell r="K302">
            <v>47.777799999999999</v>
          </cell>
        </row>
        <row r="303">
          <cell r="A303" t="str">
            <v>E9694</v>
          </cell>
          <cell r="B303" t="str">
            <v>Misturador de argamassa de alta turbulência com capacidade de 220 l - 13 kW</v>
          </cell>
          <cell r="C303">
            <v>34878.698100000001</v>
          </cell>
          <cell r="D303">
            <v>5.5805999999999996</v>
          </cell>
          <cell r="E303">
            <v>0.75319999999999998</v>
          </cell>
          <cell r="F303">
            <v>0</v>
          </cell>
          <cell r="G303">
            <v>4.883</v>
          </cell>
          <cell r="H303">
            <v>0</v>
          </cell>
          <cell r="I303">
            <v>27.1814</v>
          </cell>
          <cell r="J303">
            <v>38.398200000000003</v>
          </cell>
          <cell r="K303">
            <v>33.5152</v>
          </cell>
        </row>
        <row r="304">
          <cell r="A304" t="str">
            <v>E9697</v>
          </cell>
          <cell r="B304" t="str">
            <v>Minicarregadeira de pneus com vassoura de 1,68 m - 45,50 kW</v>
          </cell>
          <cell r="C304">
            <v>426375.28739999997</v>
          </cell>
          <cell r="D304">
            <v>37.3078</v>
          </cell>
          <cell r="E304">
            <v>8.2210000000000001</v>
          </cell>
          <cell r="F304">
            <v>0</v>
          </cell>
          <cell r="G304">
            <v>37.3078</v>
          </cell>
          <cell r="H304">
            <v>59.327500000000001</v>
          </cell>
          <cell r="I304">
            <v>33.7363</v>
          </cell>
          <cell r="J304">
            <v>175.90039999999999</v>
          </cell>
          <cell r="K304">
            <v>79.265100000000004</v>
          </cell>
        </row>
        <row r="305">
          <cell r="A305" t="str">
            <v>E9699</v>
          </cell>
          <cell r="B305" t="str">
            <v>Trituradora de galhos e troncos rebocável com capacidade de até 350 mm de diâmetro com guincho - 96,94 kW</v>
          </cell>
          <cell r="C305">
            <v>445825.09860000003</v>
          </cell>
          <cell r="D305">
            <v>50.155299999999997</v>
          </cell>
          <cell r="E305">
            <v>8.5960999999999999</v>
          </cell>
          <cell r="F305">
            <v>0</v>
          </cell>
          <cell r="G305">
            <v>55.728099999999998</v>
          </cell>
          <cell r="H305">
            <v>75.84</v>
          </cell>
          <cell r="I305">
            <v>27.1814</v>
          </cell>
          <cell r="J305">
            <v>217.5009</v>
          </cell>
          <cell r="K305">
            <v>85.9328</v>
          </cell>
        </row>
        <row r="306">
          <cell r="A306" t="str">
            <v>E9700</v>
          </cell>
          <cell r="B306" t="str">
            <v>Fresadora a frio - 155 kW</v>
          </cell>
          <cell r="C306">
            <v>3590545.48</v>
          </cell>
          <cell r="D306">
            <v>418.89699999999999</v>
          </cell>
          <cell r="E306">
            <v>73.845600000000005</v>
          </cell>
          <cell r="F306">
            <v>0</v>
          </cell>
          <cell r="G306">
            <v>598.42420000000004</v>
          </cell>
          <cell r="H306">
            <v>145.51519999999999</v>
          </cell>
          <cell r="I306">
            <v>39.778300000000002</v>
          </cell>
          <cell r="J306">
            <v>1276.4603</v>
          </cell>
          <cell r="K306">
            <v>532.52089999999998</v>
          </cell>
        </row>
        <row r="307">
          <cell r="A307" t="str">
            <v>E9701</v>
          </cell>
          <cell r="B307" t="str">
            <v>Jateador pressurizado multiabrasivo com capacidade de 280 l</v>
          </cell>
          <cell r="C307">
            <v>29342.4028</v>
          </cell>
          <cell r="D307">
            <v>2.6408</v>
          </cell>
          <cell r="E307">
            <v>0.54310000000000003</v>
          </cell>
          <cell r="F307">
            <v>0</v>
          </cell>
          <cell r="G307">
            <v>2.6408</v>
          </cell>
          <cell r="H307">
            <v>0</v>
          </cell>
          <cell r="I307">
            <v>27.1814</v>
          </cell>
          <cell r="J307">
            <v>33.006100000000004</v>
          </cell>
          <cell r="K307">
            <v>30.365300000000001</v>
          </cell>
        </row>
        <row r="308">
          <cell r="A308" t="str">
            <v>E9703</v>
          </cell>
          <cell r="B308" t="str">
            <v>Fábrica de pré-moldado de concreto para mourão - 2,20 kW</v>
          </cell>
          <cell r="C308">
            <v>14433.468699999999</v>
          </cell>
          <cell r="D308">
            <v>1.9245000000000001</v>
          </cell>
          <cell r="E308">
            <v>0.29680000000000001</v>
          </cell>
          <cell r="F308">
            <v>0</v>
          </cell>
          <cell r="G308">
            <v>1.4433</v>
          </cell>
          <cell r="H308">
            <v>0</v>
          </cell>
          <cell r="I308">
            <v>0</v>
          </cell>
          <cell r="J308">
            <v>3.6646000000000001</v>
          </cell>
          <cell r="K308">
            <v>2.2212999999999998</v>
          </cell>
        </row>
        <row r="309">
          <cell r="A309" t="str">
            <v>E9704</v>
          </cell>
          <cell r="B309" t="str">
            <v>Batelão sem propulsão montado na obra com capacidade de 66 m³</v>
          </cell>
          <cell r="C309">
            <v>225883.41020000001</v>
          </cell>
          <cell r="D309">
            <v>9.6806999999999999</v>
          </cell>
          <cell r="E309">
            <v>3.8161</v>
          </cell>
          <cell r="F309">
            <v>0</v>
          </cell>
          <cell r="G309">
            <v>16.134499999999999</v>
          </cell>
          <cell r="H309">
            <v>0</v>
          </cell>
          <cell r="I309">
            <v>29.463000000000001</v>
          </cell>
          <cell r="J309">
            <v>59.094299999999997</v>
          </cell>
          <cell r="K309">
            <v>42.959800000000001</v>
          </cell>
        </row>
        <row r="310">
          <cell r="A310" t="str">
            <v>E9705</v>
          </cell>
          <cell r="B310" t="str">
            <v>Misturador de lama bentonítica - 4 kW</v>
          </cell>
          <cell r="C310">
            <v>18269.018100000001</v>
          </cell>
          <cell r="D310">
            <v>2.923</v>
          </cell>
          <cell r="E310">
            <v>0.39450000000000002</v>
          </cell>
          <cell r="F310">
            <v>0</v>
          </cell>
          <cell r="G310">
            <v>2.5577000000000001</v>
          </cell>
          <cell r="H310">
            <v>0</v>
          </cell>
          <cell r="I310">
            <v>27.1814</v>
          </cell>
          <cell r="J310">
            <v>33.056600000000003</v>
          </cell>
          <cell r="K310">
            <v>30.498899999999999</v>
          </cell>
        </row>
        <row r="311">
          <cell r="A311" t="str">
            <v>E9706</v>
          </cell>
          <cell r="B311" t="str">
            <v>Martelete perfurador/rompedor a ar comprimido de 28 kg para concreto com capacidade de 1.230 gpm</v>
          </cell>
          <cell r="C311">
            <v>21320.968099999998</v>
          </cell>
          <cell r="D311">
            <v>2.8428</v>
          </cell>
          <cell r="E311">
            <v>0.4385</v>
          </cell>
          <cell r="F311">
            <v>0</v>
          </cell>
          <cell r="G311">
            <v>2.8428</v>
          </cell>
          <cell r="H311">
            <v>0</v>
          </cell>
          <cell r="I311">
            <v>27.1814</v>
          </cell>
          <cell r="J311">
            <v>33.305500000000002</v>
          </cell>
          <cell r="K311">
            <v>30.462700000000002</v>
          </cell>
        </row>
        <row r="312">
          <cell r="A312" t="str">
            <v>E9707</v>
          </cell>
          <cell r="B312" t="str">
            <v>Desarenador - 15 kW</v>
          </cell>
          <cell r="C312">
            <v>14855.1147</v>
          </cell>
          <cell r="D312">
            <v>1.1883999999999999</v>
          </cell>
          <cell r="E312">
            <v>0.27500000000000002</v>
          </cell>
          <cell r="F312">
            <v>0</v>
          </cell>
          <cell r="G312">
            <v>1.1883999999999999</v>
          </cell>
          <cell r="H312">
            <v>0</v>
          </cell>
          <cell r="I312">
            <v>27.1814</v>
          </cell>
          <cell r="J312">
            <v>29.833200000000001</v>
          </cell>
          <cell r="K312">
            <v>28.6448</v>
          </cell>
        </row>
        <row r="313">
          <cell r="A313" t="str">
            <v>E9708</v>
          </cell>
          <cell r="B313" t="str">
            <v>Microtrator com roçadeira - 10 kW</v>
          </cell>
          <cell r="C313">
            <v>51352.722399999999</v>
          </cell>
          <cell r="D313">
            <v>5.1353</v>
          </cell>
          <cell r="E313">
            <v>0.99009999999999998</v>
          </cell>
          <cell r="F313">
            <v>0</v>
          </cell>
          <cell r="G313">
            <v>4.4934000000000003</v>
          </cell>
          <cell r="H313">
            <v>7.8234000000000004</v>
          </cell>
          <cell r="I313">
            <v>27.1814</v>
          </cell>
          <cell r="J313">
            <v>45.623600000000003</v>
          </cell>
          <cell r="K313">
            <v>33.306800000000003</v>
          </cell>
        </row>
        <row r="314">
          <cell r="A314" t="str">
            <v>E9710</v>
          </cell>
          <cell r="B314" t="str">
            <v>Socadora automática de linha - 253 kW</v>
          </cell>
          <cell r="C314">
            <v>37052723.829999998</v>
          </cell>
          <cell r="D314">
            <v>1482.1089999999999</v>
          </cell>
          <cell r="E314">
            <v>628.69209999999998</v>
          </cell>
          <cell r="F314">
            <v>0</v>
          </cell>
          <cell r="G314">
            <v>1482.1089999999999</v>
          </cell>
          <cell r="H314">
            <v>158.34559999999999</v>
          </cell>
          <cell r="I314">
            <v>79.556600000000003</v>
          </cell>
          <cell r="J314">
            <v>3830.8123000000001</v>
          </cell>
          <cell r="K314">
            <v>2190.3577</v>
          </cell>
        </row>
        <row r="315">
          <cell r="A315" t="str">
            <v>E9712</v>
          </cell>
          <cell r="B315" t="str">
            <v>Reguladora e distribuidora de lastro - 300 kW</v>
          </cell>
          <cell r="C315">
            <v>16260351.99</v>
          </cell>
          <cell r="D315">
            <v>650.41409999999996</v>
          </cell>
          <cell r="E315">
            <v>275.89749999999998</v>
          </cell>
          <cell r="F315">
            <v>0</v>
          </cell>
          <cell r="G315">
            <v>650.41409999999996</v>
          </cell>
          <cell r="H315">
            <v>187.76159999999999</v>
          </cell>
          <cell r="I315">
            <v>79.556600000000003</v>
          </cell>
          <cell r="J315">
            <v>1844.0438999999999</v>
          </cell>
          <cell r="K315">
            <v>1005.8682</v>
          </cell>
        </row>
        <row r="316">
          <cell r="A316" t="str">
            <v>E9714</v>
          </cell>
          <cell r="B316" t="str">
            <v>Bate-estaca com martelo hidráulico - 450 kW</v>
          </cell>
          <cell r="C316">
            <v>3399250.9240000001</v>
          </cell>
          <cell r="D316">
            <v>453.23349999999999</v>
          </cell>
          <cell r="E316">
            <v>69.911299999999997</v>
          </cell>
          <cell r="F316">
            <v>0</v>
          </cell>
          <cell r="G316">
            <v>339.92509999999999</v>
          </cell>
          <cell r="H316">
            <v>305.11259999999999</v>
          </cell>
          <cell r="I316">
            <v>33.7363</v>
          </cell>
          <cell r="J316">
            <v>1201.9187999999999</v>
          </cell>
          <cell r="K316">
            <v>556.88109999999995</v>
          </cell>
        </row>
        <row r="317">
          <cell r="A317" t="str">
            <v>E9716</v>
          </cell>
          <cell r="B317" t="str">
            <v>Conjunto bomba e macaco hidráulico para protensão com capacidade de 590 kN - 3,70 kW</v>
          </cell>
          <cell r="C317">
            <v>15922.3598</v>
          </cell>
          <cell r="D317">
            <v>0.90980000000000005</v>
          </cell>
          <cell r="E317">
            <v>0.28070000000000001</v>
          </cell>
          <cell r="F317">
            <v>0</v>
          </cell>
          <cell r="G317">
            <v>0.90980000000000005</v>
          </cell>
          <cell r="H317">
            <v>0</v>
          </cell>
          <cell r="I317">
            <v>39.778300000000002</v>
          </cell>
          <cell r="J317">
            <v>41.878599999999999</v>
          </cell>
          <cell r="K317">
            <v>40.968800000000002</v>
          </cell>
        </row>
        <row r="318">
          <cell r="A318" t="str">
            <v>E9717</v>
          </cell>
          <cell r="B318" t="str">
            <v>Máquina policorte - 2,20 kW</v>
          </cell>
          <cell r="C318">
            <v>1149.1886999999999</v>
          </cell>
          <cell r="D318">
            <v>0.10340000000000001</v>
          </cell>
          <cell r="E318">
            <v>2.1299999999999999E-2</v>
          </cell>
          <cell r="F318">
            <v>0</v>
          </cell>
          <cell r="G318">
            <v>5.7500000000000002E-2</v>
          </cell>
          <cell r="H318">
            <v>0</v>
          </cell>
          <cell r="I318">
            <v>0</v>
          </cell>
          <cell r="J318">
            <v>0.1822</v>
          </cell>
          <cell r="K318">
            <v>0.12470000000000001</v>
          </cell>
        </row>
        <row r="319">
          <cell r="A319" t="str">
            <v>E9718</v>
          </cell>
          <cell r="B319" t="str">
            <v>Pórtico duplo de descarga e posicionamento de dormente - 89 kW</v>
          </cell>
          <cell r="C319">
            <v>10129584.7389</v>
          </cell>
          <cell r="D319">
            <v>405.18340000000001</v>
          </cell>
          <cell r="E319">
            <v>171.87370000000001</v>
          </cell>
          <cell r="F319">
            <v>0</v>
          </cell>
          <cell r="G319">
            <v>303.88749999999999</v>
          </cell>
          <cell r="H319">
            <v>55.702599999999997</v>
          </cell>
          <cell r="I319">
            <v>79.556600000000003</v>
          </cell>
          <cell r="J319">
            <v>1016.2038</v>
          </cell>
          <cell r="K319">
            <v>656.61369999999999</v>
          </cell>
        </row>
        <row r="320">
          <cell r="A320" t="str">
            <v>E9719</v>
          </cell>
          <cell r="B320" t="str">
            <v>Talha manual com capacidade de 3 t</v>
          </cell>
          <cell r="C320">
            <v>8469.9855000000007</v>
          </cell>
          <cell r="D320">
            <v>0.75290000000000001</v>
          </cell>
          <cell r="E320">
            <v>0.15970000000000001</v>
          </cell>
          <cell r="F320">
            <v>0</v>
          </cell>
          <cell r="G320">
            <v>0.47060000000000002</v>
          </cell>
          <cell r="H320">
            <v>0</v>
          </cell>
          <cell r="I320">
            <v>0</v>
          </cell>
          <cell r="J320">
            <v>1.3832</v>
          </cell>
          <cell r="K320">
            <v>0.91259999999999997</v>
          </cell>
        </row>
        <row r="321">
          <cell r="A321" t="str">
            <v>E9720</v>
          </cell>
          <cell r="B321" t="str">
            <v>Conjunto bomba e macaco hidráulico para protensão com capacidade de 250 kN - 3,70 kW</v>
          </cell>
          <cell r="C321">
            <v>12583.8068</v>
          </cell>
          <cell r="D321">
            <v>0.71909999999999996</v>
          </cell>
          <cell r="E321">
            <v>0.2218</v>
          </cell>
          <cell r="F321">
            <v>0</v>
          </cell>
          <cell r="G321">
            <v>0.71909999999999996</v>
          </cell>
          <cell r="H321">
            <v>0</v>
          </cell>
          <cell r="I321">
            <v>39.778300000000002</v>
          </cell>
          <cell r="J321">
            <v>41.438299999999998</v>
          </cell>
          <cell r="K321">
            <v>40.719200000000001</v>
          </cell>
        </row>
        <row r="322">
          <cell r="A322" t="str">
            <v>E9721</v>
          </cell>
          <cell r="B322" t="str">
            <v>Conjunto bomba e macaco hidráulico para protensão com capacidade de 1.150 kN - 5 kW</v>
          </cell>
          <cell r="C322">
            <v>26194.7968</v>
          </cell>
          <cell r="D322">
            <v>1.4967999999999999</v>
          </cell>
          <cell r="E322">
            <v>0.46179999999999999</v>
          </cell>
          <cell r="F322">
            <v>0</v>
          </cell>
          <cell r="G322">
            <v>1.4967999999999999</v>
          </cell>
          <cell r="H322">
            <v>0</v>
          </cell>
          <cell r="I322">
            <v>39.778300000000002</v>
          </cell>
          <cell r="J322">
            <v>43.233699999999999</v>
          </cell>
          <cell r="K322">
            <v>41.736899999999999</v>
          </cell>
        </row>
        <row r="323">
          <cell r="A323" t="str">
            <v>E9722</v>
          </cell>
          <cell r="B323" t="str">
            <v>Conjunto bomba e macaco hidráulico para protensão com capacidade de 2.000 kN - 5 kW</v>
          </cell>
          <cell r="C323">
            <v>41774.800799999997</v>
          </cell>
          <cell r="D323">
            <v>2.3871000000000002</v>
          </cell>
          <cell r="E323">
            <v>0.73640000000000005</v>
          </cell>
          <cell r="F323">
            <v>0</v>
          </cell>
          <cell r="G323">
            <v>2.3871000000000002</v>
          </cell>
          <cell r="H323">
            <v>0</v>
          </cell>
          <cell r="I323">
            <v>39.778300000000002</v>
          </cell>
          <cell r="J323">
            <v>45.288899999999998</v>
          </cell>
          <cell r="K323">
            <v>42.901800000000001</v>
          </cell>
        </row>
        <row r="324">
          <cell r="A324" t="str">
            <v>E9723</v>
          </cell>
          <cell r="B324" t="str">
            <v>Conjunto bomba e macaco hidráulico para protensão com capacidade de 2.500 kN - 7 kW</v>
          </cell>
          <cell r="C324">
            <v>49307.963199999998</v>
          </cell>
          <cell r="D324">
            <v>2.8176000000000001</v>
          </cell>
          <cell r="E324">
            <v>0.86919999999999997</v>
          </cell>
          <cell r="F324">
            <v>0</v>
          </cell>
          <cell r="G324">
            <v>2.8176000000000001</v>
          </cell>
          <cell r="H324">
            <v>0</v>
          </cell>
          <cell r="I324">
            <v>39.778300000000002</v>
          </cell>
          <cell r="J324">
            <v>46.282699999999998</v>
          </cell>
          <cell r="K324">
            <v>43.4651</v>
          </cell>
        </row>
        <row r="325">
          <cell r="A325" t="str">
            <v>E9724</v>
          </cell>
          <cell r="B325" t="str">
            <v>Conjunto bomba e macaco hidráulico para protensão com capacidade de 4.000 kN - 10 kW</v>
          </cell>
          <cell r="C325">
            <v>52732.1158</v>
          </cell>
          <cell r="D325">
            <v>3.0133000000000001</v>
          </cell>
          <cell r="E325">
            <v>0.92959999999999998</v>
          </cell>
          <cell r="F325">
            <v>0</v>
          </cell>
          <cell r="G325">
            <v>3.0133000000000001</v>
          </cell>
          <cell r="H325">
            <v>0</v>
          </cell>
          <cell r="I325">
            <v>39.778300000000002</v>
          </cell>
          <cell r="J325">
            <v>46.734499999999997</v>
          </cell>
          <cell r="K325">
            <v>43.721200000000003</v>
          </cell>
        </row>
        <row r="326">
          <cell r="A326" t="str">
            <v>E9725</v>
          </cell>
          <cell r="B326" t="str">
            <v>Conjunto bomba e macaco hidráulico para protensão com capacidade de 5.400 kN - 10 kW</v>
          </cell>
          <cell r="C326">
            <v>56327.498500000002</v>
          </cell>
          <cell r="D326">
            <v>3.2187000000000001</v>
          </cell>
          <cell r="E326">
            <v>0.99299999999999999</v>
          </cell>
          <cell r="F326">
            <v>0</v>
          </cell>
          <cell r="G326">
            <v>3.2187000000000001</v>
          </cell>
          <cell r="H326">
            <v>0</v>
          </cell>
          <cell r="I326">
            <v>39.778300000000002</v>
          </cell>
          <cell r="J326">
            <v>47.2087</v>
          </cell>
          <cell r="K326">
            <v>43.99</v>
          </cell>
        </row>
        <row r="327">
          <cell r="A327" t="str">
            <v>E9726</v>
          </cell>
          <cell r="B327" t="str">
            <v>Bate-estaca Strauss - 15 kW</v>
          </cell>
          <cell r="C327">
            <v>129207.7424</v>
          </cell>
          <cell r="D327">
            <v>17.227699999999999</v>
          </cell>
          <cell r="E327">
            <v>2.6574</v>
          </cell>
          <cell r="F327">
            <v>0</v>
          </cell>
          <cell r="G327">
            <v>12.9208</v>
          </cell>
          <cell r="H327">
            <v>10.170400000000001</v>
          </cell>
          <cell r="I327">
            <v>33.7363</v>
          </cell>
          <cell r="J327">
            <v>76.712599999999995</v>
          </cell>
          <cell r="K327">
            <v>53.621400000000001</v>
          </cell>
        </row>
        <row r="328">
          <cell r="A328" t="str">
            <v>E9727</v>
          </cell>
          <cell r="B328" t="str">
            <v>Posicionadora de trilhos - 7,40 kW</v>
          </cell>
          <cell r="C328">
            <v>740758.36380000005</v>
          </cell>
          <cell r="D328">
            <v>42.329000000000001</v>
          </cell>
          <cell r="E328">
            <v>13.0585</v>
          </cell>
          <cell r="F328">
            <v>0</v>
          </cell>
          <cell r="G328">
            <v>37.0379</v>
          </cell>
          <cell r="H328">
            <v>4.6315</v>
          </cell>
          <cell r="I328">
            <v>0</v>
          </cell>
          <cell r="J328">
            <v>97.056899999999999</v>
          </cell>
          <cell r="K328">
            <v>55.387500000000003</v>
          </cell>
        </row>
        <row r="329">
          <cell r="A329" t="str">
            <v>E9728</v>
          </cell>
          <cell r="B329" t="str">
            <v>Tirefonadora/parafusadora portátil - 3,10 kW</v>
          </cell>
          <cell r="C329">
            <v>53519.311099999999</v>
          </cell>
          <cell r="D329">
            <v>4.2815000000000003</v>
          </cell>
          <cell r="E329">
            <v>0.99060000000000004</v>
          </cell>
          <cell r="F329">
            <v>0</v>
          </cell>
          <cell r="G329">
            <v>4.2815000000000003</v>
          </cell>
          <cell r="H329">
            <v>4.6013999999999999</v>
          </cell>
          <cell r="I329">
            <v>0</v>
          </cell>
          <cell r="J329">
            <v>14.154999999999999</v>
          </cell>
          <cell r="K329">
            <v>5.2721</v>
          </cell>
        </row>
        <row r="330">
          <cell r="A330" t="str">
            <v>E9729</v>
          </cell>
          <cell r="B330" t="str">
            <v>Equipamento para pintura eletrostática com cabine simples de 5,50 kW e estufa de 2x120.000 kCal</v>
          </cell>
          <cell r="C330">
            <v>134687.6361</v>
          </cell>
          <cell r="D330">
            <v>10.261900000000001</v>
          </cell>
          <cell r="E330">
            <v>2.4733000000000001</v>
          </cell>
          <cell r="F330">
            <v>0</v>
          </cell>
          <cell r="G330">
            <v>10.261900000000001</v>
          </cell>
          <cell r="H330">
            <v>0</v>
          </cell>
          <cell r="I330">
            <v>0</v>
          </cell>
          <cell r="J330">
            <v>22.9971</v>
          </cell>
          <cell r="K330">
            <v>12.735200000000001</v>
          </cell>
        </row>
        <row r="331">
          <cell r="A331" t="str">
            <v>E9730</v>
          </cell>
          <cell r="B331" t="str">
            <v>Grupo vibrador com gerador - 2,80 kW</v>
          </cell>
          <cell r="C331">
            <v>87300.503899999996</v>
          </cell>
          <cell r="D331">
            <v>12.222099999999999</v>
          </cell>
          <cell r="E331">
            <v>1.8853</v>
          </cell>
          <cell r="F331">
            <v>0</v>
          </cell>
          <cell r="G331">
            <v>8.7301000000000002</v>
          </cell>
          <cell r="H331">
            <v>4.1561000000000003</v>
          </cell>
          <cell r="I331">
            <v>0</v>
          </cell>
          <cell r="J331">
            <v>26.993600000000001</v>
          </cell>
          <cell r="K331">
            <v>14.1074</v>
          </cell>
        </row>
        <row r="332">
          <cell r="A332" t="str">
            <v>E9731</v>
          </cell>
          <cell r="B332" t="str">
            <v>Máquina de furar dormente portátil - 1,50 kW</v>
          </cell>
          <cell r="C332">
            <v>84129.072799999994</v>
          </cell>
          <cell r="D332">
            <v>6.7302999999999997</v>
          </cell>
          <cell r="E332">
            <v>1.5571999999999999</v>
          </cell>
          <cell r="F332">
            <v>0</v>
          </cell>
          <cell r="G332">
            <v>6.7302999999999997</v>
          </cell>
          <cell r="H332">
            <v>2.2265000000000001</v>
          </cell>
          <cell r="I332">
            <v>0</v>
          </cell>
          <cell r="J332">
            <v>17.244299999999999</v>
          </cell>
          <cell r="K332">
            <v>8.2874999999999996</v>
          </cell>
        </row>
        <row r="333">
          <cell r="A333" t="str">
            <v>E9732</v>
          </cell>
          <cell r="B333" t="str">
            <v>Máquina para furar dormente - 6,70 kW</v>
          </cell>
          <cell r="C333">
            <v>84639.906900000002</v>
          </cell>
          <cell r="D333">
            <v>6.7712000000000003</v>
          </cell>
          <cell r="E333">
            <v>1.5667</v>
          </cell>
          <cell r="F333">
            <v>0</v>
          </cell>
          <cell r="G333">
            <v>6.7712000000000003</v>
          </cell>
          <cell r="H333">
            <v>9.9449000000000005</v>
          </cell>
          <cell r="I333">
            <v>0</v>
          </cell>
          <cell r="J333">
            <v>25.053999999999998</v>
          </cell>
          <cell r="K333">
            <v>8.3378999999999994</v>
          </cell>
        </row>
        <row r="334">
          <cell r="A334" t="str">
            <v>E9733</v>
          </cell>
          <cell r="B334" t="str">
            <v>Máquina tirefonadora e parafusadora - 6,70 kW</v>
          </cell>
          <cell r="C334">
            <v>86876.330900000001</v>
          </cell>
          <cell r="D334">
            <v>6.9500999999999999</v>
          </cell>
          <cell r="E334">
            <v>1.6081000000000001</v>
          </cell>
          <cell r="F334">
            <v>0</v>
          </cell>
          <cell r="G334">
            <v>6.9500999999999999</v>
          </cell>
          <cell r="H334">
            <v>9.9449000000000005</v>
          </cell>
          <cell r="I334">
            <v>0</v>
          </cell>
          <cell r="J334">
            <v>25.453199999999999</v>
          </cell>
          <cell r="K334">
            <v>8.5581999999999994</v>
          </cell>
        </row>
        <row r="335">
          <cell r="A335" t="str">
            <v>E9734</v>
          </cell>
          <cell r="B335" t="str">
            <v>Bomba projetora de argamassa com capacidade de 2 m³/h - 5,50 kW</v>
          </cell>
          <cell r="C335">
            <v>144942.33319999999</v>
          </cell>
          <cell r="D335">
            <v>16.564800000000002</v>
          </cell>
          <cell r="E335">
            <v>2.8744999999999998</v>
          </cell>
          <cell r="F335">
            <v>0</v>
          </cell>
          <cell r="G335">
            <v>14.494199999999999</v>
          </cell>
          <cell r="H335">
            <v>0</v>
          </cell>
          <cell r="I335">
            <v>27.1814</v>
          </cell>
          <cell r="J335">
            <v>61.114899999999999</v>
          </cell>
          <cell r="K335">
            <v>46.620699999999999</v>
          </cell>
        </row>
        <row r="336">
          <cell r="A336" t="str">
            <v>E9735</v>
          </cell>
          <cell r="B336" t="str">
            <v>Máquina para serrar trilho - 5,00 kW</v>
          </cell>
          <cell r="C336">
            <v>33940.9951</v>
          </cell>
          <cell r="D336">
            <v>2.7153</v>
          </cell>
          <cell r="E336">
            <v>0.62819999999999998</v>
          </cell>
          <cell r="F336">
            <v>0</v>
          </cell>
          <cell r="G336">
            <v>2.7153</v>
          </cell>
          <cell r="H336">
            <v>7.4215</v>
          </cell>
          <cell r="I336">
            <v>0</v>
          </cell>
          <cell r="J336">
            <v>13.4803</v>
          </cell>
          <cell r="K336">
            <v>3.3435000000000001</v>
          </cell>
        </row>
        <row r="337">
          <cell r="A337" t="str">
            <v>E9736</v>
          </cell>
          <cell r="B337" t="str">
            <v>Máquina para furar trilho - 1,20 kW</v>
          </cell>
          <cell r="C337">
            <v>44787.756699999998</v>
          </cell>
          <cell r="D337">
            <v>3.5830000000000002</v>
          </cell>
          <cell r="E337">
            <v>0.82899999999999996</v>
          </cell>
          <cell r="F337">
            <v>0</v>
          </cell>
          <cell r="G337">
            <v>3.5830000000000002</v>
          </cell>
          <cell r="H337">
            <v>1.7811999999999999</v>
          </cell>
          <cell r="I337">
            <v>0</v>
          </cell>
          <cell r="J337">
            <v>9.7761999999999993</v>
          </cell>
          <cell r="K337">
            <v>4.4119999999999999</v>
          </cell>
        </row>
        <row r="338">
          <cell r="A338" t="str">
            <v>E9737</v>
          </cell>
          <cell r="B338" t="str">
            <v>Conjunto para pré-aquecimento de trilho em solda aluminotérmica</v>
          </cell>
          <cell r="C338">
            <v>4170.6895000000004</v>
          </cell>
          <cell r="D338">
            <v>0.55610000000000004</v>
          </cell>
          <cell r="E338">
            <v>8.5800000000000001E-2</v>
          </cell>
          <cell r="F338">
            <v>0</v>
          </cell>
          <cell r="G338">
            <v>0.55610000000000004</v>
          </cell>
          <cell r="H338">
            <v>0</v>
          </cell>
          <cell r="I338">
            <v>0</v>
          </cell>
          <cell r="J338">
            <v>1.198</v>
          </cell>
          <cell r="K338">
            <v>0.64190000000000003</v>
          </cell>
        </row>
        <row r="339">
          <cell r="A339" t="str">
            <v>E9738</v>
          </cell>
          <cell r="B339" t="str">
            <v>Máquina de esmerilhar topo e lateral de boleto - 5,20 kW</v>
          </cell>
          <cell r="C339">
            <v>89383.357300000003</v>
          </cell>
          <cell r="D339">
            <v>7.1506999999999996</v>
          </cell>
          <cell r="E339">
            <v>1.6545000000000001</v>
          </cell>
          <cell r="F339">
            <v>0</v>
          </cell>
          <cell r="G339">
            <v>7.1506999999999996</v>
          </cell>
          <cell r="H339">
            <v>7.7183999999999999</v>
          </cell>
          <cell r="I339">
            <v>0</v>
          </cell>
          <cell r="J339">
            <v>23.674299999999999</v>
          </cell>
          <cell r="K339">
            <v>8.8051999999999992</v>
          </cell>
        </row>
        <row r="340">
          <cell r="A340" t="str">
            <v>E9742</v>
          </cell>
          <cell r="B340" t="str">
            <v>Trator agrícola sobre pneus com roçadeira articulada e capacidade de 1,12 m - 77 kW</v>
          </cell>
          <cell r="C340">
            <v>654547.53099999996</v>
          </cell>
          <cell r="D340">
            <v>65.454800000000006</v>
          </cell>
          <cell r="E340">
            <v>12.6205</v>
          </cell>
          <cell r="F340">
            <v>0</v>
          </cell>
          <cell r="G340">
            <v>57.2729</v>
          </cell>
          <cell r="H340">
            <v>72.288200000000003</v>
          </cell>
          <cell r="I340">
            <v>27.1814</v>
          </cell>
          <cell r="J340">
            <v>234.81780000000001</v>
          </cell>
          <cell r="K340">
            <v>105.2567</v>
          </cell>
        </row>
        <row r="341">
          <cell r="A341" t="str">
            <v>E9745</v>
          </cell>
          <cell r="B341" t="str">
            <v>Trator agrícola sobre pneus com roçadeira de arraste e capacidade de 1,50 m - 77 kW</v>
          </cell>
          <cell r="C341">
            <v>389366.57640000002</v>
          </cell>
          <cell r="D341">
            <v>38.936700000000002</v>
          </cell>
          <cell r="E341">
            <v>7.5075000000000003</v>
          </cell>
          <cell r="F341">
            <v>0</v>
          </cell>
          <cell r="G341">
            <v>34.069600000000001</v>
          </cell>
          <cell r="H341">
            <v>72.288200000000003</v>
          </cell>
          <cell r="I341">
            <v>27.1814</v>
          </cell>
          <cell r="J341">
            <v>179.98339999999999</v>
          </cell>
          <cell r="K341">
            <v>73.625600000000006</v>
          </cell>
        </row>
        <row r="342">
          <cell r="A342" t="str">
            <v>E9746</v>
          </cell>
          <cell r="B342" t="str">
            <v>Conjunto bomba e prensa para luva de emenda de 25 mm</v>
          </cell>
          <cell r="C342">
            <v>26162.98</v>
          </cell>
          <cell r="D342">
            <v>2.093</v>
          </cell>
          <cell r="E342">
            <v>0.48430000000000001</v>
          </cell>
          <cell r="F342">
            <v>0</v>
          </cell>
          <cell r="G342">
            <v>1.3081</v>
          </cell>
          <cell r="H342">
            <v>0</v>
          </cell>
          <cell r="I342">
            <v>27.1814</v>
          </cell>
          <cell r="J342">
            <v>31.066800000000001</v>
          </cell>
          <cell r="K342">
            <v>29.758700000000001</v>
          </cell>
        </row>
        <row r="343">
          <cell r="A343" t="str">
            <v>E9747</v>
          </cell>
          <cell r="B343" t="str">
            <v>Conjunto bomba e prensa para luva de emenda de 32 mm</v>
          </cell>
          <cell r="C343">
            <v>27471.119600000002</v>
          </cell>
          <cell r="D343">
            <v>2.1977000000000002</v>
          </cell>
          <cell r="E343">
            <v>0.50849999999999995</v>
          </cell>
          <cell r="F343">
            <v>0</v>
          </cell>
          <cell r="G343">
            <v>1.3735999999999999</v>
          </cell>
          <cell r="H343">
            <v>0</v>
          </cell>
          <cell r="I343">
            <v>27.1814</v>
          </cell>
          <cell r="J343">
            <v>31.261199999999999</v>
          </cell>
          <cell r="K343">
            <v>29.887599999999999</v>
          </cell>
        </row>
        <row r="344">
          <cell r="A344" t="str">
            <v>E9748</v>
          </cell>
          <cell r="B344" t="str">
            <v>Rosqueadeira para rosca cônica - 0,75 kW</v>
          </cell>
          <cell r="C344">
            <v>6059.6526000000003</v>
          </cell>
          <cell r="D344">
            <v>0.3463</v>
          </cell>
          <cell r="E344">
            <v>0.10680000000000001</v>
          </cell>
          <cell r="F344">
            <v>0</v>
          </cell>
          <cell r="G344">
            <v>0.3463</v>
          </cell>
          <cell r="H344">
            <v>0</v>
          </cell>
          <cell r="I344">
            <v>27.1814</v>
          </cell>
          <cell r="J344">
            <v>27.980799999999999</v>
          </cell>
          <cell r="K344">
            <v>27.634499999999999</v>
          </cell>
        </row>
        <row r="345">
          <cell r="A345" t="str">
            <v>E9749</v>
          </cell>
          <cell r="B345" t="str">
            <v>Jateador portátil multiabrasivo com capacidade de 300 kg</v>
          </cell>
          <cell r="C345">
            <v>8799.6918000000005</v>
          </cell>
          <cell r="D345">
            <v>0.79200000000000004</v>
          </cell>
          <cell r="E345">
            <v>0.16289999999999999</v>
          </cell>
          <cell r="F345">
            <v>0</v>
          </cell>
          <cell r="G345">
            <v>0.79200000000000004</v>
          </cell>
          <cell r="H345">
            <v>0</v>
          </cell>
          <cell r="I345">
            <v>27.1814</v>
          </cell>
          <cell r="J345">
            <v>28.9283</v>
          </cell>
          <cell r="K345">
            <v>28.136299999999999</v>
          </cell>
        </row>
        <row r="346">
          <cell r="A346" t="str">
            <v>E9750</v>
          </cell>
          <cell r="B346" t="str">
            <v>Bomba de injeção de argamassa com capacidade de 50 l/min</v>
          </cell>
          <cell r="C346">
            <v>45803.906900000002</v>
          </cell>
          <cell r="D346">
            <v>4.5804</v>
          </cell>
          <cell r="E346">
            <v>0.88319999999999999</v>
          </cell>
          <cell r="F346">
            <v>0</v>
          </cell>
          <cell r="G346">
            <v>4.0077999999999996</v>
          </cell>
          <cell r="H346">
            <v>0</v>
          </cell>
          <cell r="I346">
            <v>0</v>
          </cell>
          <cell r="J346">
            <v>9.4713999999999992</v>
          </cell>
          <cell r="K346">
            <v>5.4635999999999996</v>
          </cell>
        </row>
        <row r="347">
          <cell r="A347" t="str">
            <v>E9753</v>
          </cell>
          <cell r="B347" t="str">
            <v>Grupo gerador - 23 kVA</v>
          </cell>
          <cell r="C347">
            <v>87068.030199999994</v>
          </cell>
          <cell r="D347">
            <v>6.0948000000000002</v>
          </cell>
          <cell r="E347">
            <v>1.6115999999999999</v>
          </cell>
          <cell r="F347">
            <v>0</v>
          </cell>
          <cell r="G347">
            <v>4.3533999999999997</v>
          </cell>
          <cell r="H347">
            <v>17.837399999999999</v>
          </cell>
          <cell r="I347">
            <v>0</v>
          </cell>
          <cell r="J347">
            <v>29.897200000000002</v>
          </cell>
          <cell r="K347">
            <v>7.7064000000000004</v>
          </cell>
        </row>
        <row r="348">
          <cell r="A348" t="str">
            <v>E9754</v>
          </cell>
          <cell r="B348" t="str">
            <v>Grupo gerador - 68 kVA</v>
          </cell>
          <cell r="C348">
            <v>119362.5613</v>
          </cell>
          <cell r="D348">
            <v>8.3553999999999995</v>
          </cell>
          <cell r="E348">
            <v>2.2094</v>
          </cell>
          <cell r="F348">
            <v>0</v>
          </cell>
          <cell r="G348">
            <v>5.9680999999999997</v>
          </cell>
          <cell r="H348">
            <v>53.512099999999997</v>
          </cell>
          <cell r="I348">
            <v>0</v>
          </cell>
          <cell r="J348">
            <v>70.045000000000002</v>
          </cell>
          <cell r="K348">
            <v>10.5648</v>
          </cell>
        </row>
        <row r="349">
          <cell r="A349" t="str">
            <v>E9755</v>
          </cell>
          <cell r="B349" t="str">
            <v>Bomba de alta pressão para jet grouting de até 45 MPa - 150 kW</v>
          </cell>
          <cell r="C349">
            <v>1818267.3296000001</v>
          </cell>
          <cell r="D349">
            <v>145.4614</v>
          </cell>
          <cell r="E349">
            <v>33.656100000000002</v>
          </cell>
          <cell r="F349">
            <v>0</v>
          </cell>
          <cell r="G349">
            <v>145.4614</v>
          </cell>
          <cell r="H349">
            <v>148.6446</v>
          </cell>
          <cell r="I349">
            <v>27.1814</v>
          </cell>
          <cell r="J349">
            <v>500.4049</v>
          </cell>
          <cell r="K349">
            <v>206.2989</v>
          </cell>
        </row>
        <row r="350">
          <cell r="A350" t="str">
            <v>E9756</v>
          </cell>
          <cell r="B350" t="str">
            <v>Calandra para chapas de aço até 25 mm - 22 kW</v>
          </cell>
          <cell r="C350">
            <v>1105236.1503999999</v>
          </cell>
          <cell r="D350">
            <v>44.209400000000002</v>
          </cell>
          <cell r="E350">
            <v>18.7531</v>
          </cell>
          <cell r="F350">
            <v>0</v>
          </cell>
          <cell r="G350">
            <v>38.683300000000003</v>
          </cell>
          <cell r="H350">
            <v>0</v>
          </cell>
          <cell r="I350">
            <v>27.1814</v>
          </cell>
          <cell r="J350">
            <v>128.8272</v>
          </cell>
          <cell r="K350">
            <v>90.143900000000002</v>
          </cell>
        </row>
        <row r="351">
          <cell r="A351" t="str">
            <v>E9758</v>
          </cell>
          <cell r="B351" t="str">
            <v>Vibroacabadora de asfalto sobre pneus - 97 kW</v>
          </cell>
          <cell r="C351">
            <v>1195450.858</v>
          </cell>
          <cell r="D351">
            <v>119.54510000000001</v>
          </cell>
          <cell r="E351">
            <v>23.049800000000001</v>
          </cell>
          <cell r="F351">
            <v>0</v>
          </cell>
          <cell r="G351">
            <v>134.48820000000001</v>
          </cell>
          <cell r="H351">
            <v>96.123500000000007</v>
          </cell>
          <cell r="I351">
            <v>39.778300000000002</v>
          </cell>
          <cell r="J351">
            <v>412.98489999999998</v>
          </cell>
          <cell r="K351">
            <v>182.3732</v>
          </cell>
        </row>
        <row r="352">
          <cell r="A352" t="str">
            <v>E9759</v>
          </cell>
          <cell r="B352" t="str">
            <v>Guincho de alavanca com capacidade de 5,4 t</v>
          </cell>
          <cell r="C352">
            <v>7391.53</v>
          </cell>
          <cell r="D352">
            <v>0.73919999999999997</v>
          </cell>
          <cell r="E352">
            <v>0.1394</v>
          </cell>
          <cell r="F352">
            <v>0</v>
          </cell>
          <cell r="G352">
            <v>0.41060000000000002</v>
          </cell>
          <cell r="H352">
            <v>0</v>
          </cell>
          <cell r="I352">
            <v>0</v>
          </cell>
          <cell r="J352">
            <v>1.2891999999999999</v>
          </cell>
          <cell r="K352">
            <v>0.87860000000000005</v>
          </cell>
        </row>
        <row r="353">
          <cell r="A353" t="str">
            <v>E9760</v>
          </cell>
          <cell r="B353" t="str">
            <v>Perfuratriz manual para coroa diamantada - 1,60 kW</v>
          </cell>
          <cell r="C353">
            <v>20712.381600000001</v>
          </cell>
          <cell r="D353">
            <v>2.7616999999999998</v>
          </cell>
          <cell r="E353">
            <v>0.42599999999999999</v>
          </cell>
          <cell r="F353">
            <v>0</v>
          </cell>
          <cell r="G353">
            <v>2.7616999999999998</v>
          </cell>
          <cell r="H353">
            <v>0</v>
          </cell>
          <cell r="I353">
            <v>0</v>
          </cell>
          <cell r="J353">
            <v>5.9493999999999998</v>
          </cell>
          <cell r="K353">
            <v>3.1877</v>
          </cell>
        </row>
        <row r="354">
          <cell r="A354" t="str">
            <v>E9761</v>
          </cell>
          <cell r="B354" t="str">
            <v>Guincho de coluna com capacidade de 200 kg - 0,92 kW</v>
          </cell>
          <cell r="C354">
            <v>5138.9722000000002</v>
          </cell>
          <cell r="D354">
            <v>0.45679999999999998</v>
          </cell>
          <cell r="E354">
            <v>9.69E-2</v>
          </cell>
          <cell r="F354">
            <v>0</v>
          </cell>
          <cell r="G354">
            <v>0.34260000000000002</v>
          </cell>
          <cell r="H354">
            <v>0</v>
          </cell>
          <cell r="I354">
            <v>0</v>
          </cell>
          <cell r="J354">
            <v>0.89629999999999999</v>
          </cell>
          <cell r="K354">
            <v>0.55369999999999997</v>
          </cell>
        </row>
        <row r="355">
          <cell r="A355" t="str">
            <v>E9762</v>
          </cell>
          <cell r="B355" t="str">
            <v>Rolo compactador de pneus autopropelido de 27 t - 85 kW</v>
          </cell>
          <cell r="C355">
            <v>1077504.3149999999</v>
          </cell>
          <cell r="D355">
            <v>107.7504</v>
          </cell>
          <cell r="E355">
            <v>20.775600000000001</v>
          </cell>
          <cell r="F355">
            <v>0</v>
          </cell>
          <cell r="G355">
            <v>107.7504</v>
          </cell>
          <cell r="H355">
            <v>57.632399999999997</v>
          </cell>
          <cell r="I355">
            <v>33.7363</v>
          </cell>
          <cell r="J355">
            <v>327.64510000000001</v>
          </cell>
          <cell r="K355">
            <v>162.26230000000001</v>
          </cell>
        </row>
        <row r="356">
          <cell r="A356" t="str">
            <v>E9763</v>
          </cell>
          <cell r="B356" t="str">
            <v>Grupo gerador - 40 kVA</v>
          </cell>
          <cell r="C356">
            <v>98049.537400000001</v>
          </cell>
          <cell r="D356">
            <v>6.8635000000000002</v>
          </cell>
          <cell r="E356">
            <v>1.8149</v>
          </cell>
          <cell r="F356">
            <v>0</v>
          </cell>
          <cell r="G356">
            <v>4.9024999999999999</v>
          </cell>
          <cell r="H356">
            <v>31.710799999999999</v>
          </cell>
          <cell r="I356">
            <v>0</v>
          </cell>
          <cell r="J356">
            <v>45.291699999999999</v>
          </cell>
          <cell r="K356">
            <v>8.6783999999999999</v>
          </cell>
        </row>
        <row r="357">
          <cell r="A357" t="str">
            <v>E9764</v>
          </cell>
          <cell r="B357" t="str">
            <v>Grupo gerador - 7,2 kVA</v>
          </cell>
          <cell r="C357">
            <v>7659.3401999999996</v>
          </cell>
          <cell r="D357">
            <v>0.67020000000000002</v>
          </cell>
          <cell r="E357">
            <v>0.1477</v>
          </cell>
          <cell r="F357">
            <v>0</v>
          </cell>
          <cell r="G357">
            <v>0.47870000000000001</v>
          </cell>
          <cell r="H357">
            <v>9.9237000000000002</v>
          </cell>
          <cell r="I357">
            <v>0</v>
          </cell>
          <cell r="J357">
            <v>11.2203</v>
          </cell>
          <cell r="K357">
            <v>0.81789999999999996</v>
          </cell>
        </row>
        <row r="358">
          <cell r="A358" t="str">
            <v>E9765</v>
          </cell>
          <cell r="B358" t="str">
            <v>Grupo gerador - 569 kVA</v>
          </cell>
          <cell r="C358">
            <v>431324.24119999999</v>
          </cell>
          <cell r="D358">
            <v>30.192699999999999</v>
          </cell>
          <cell r="E358">
            <v>7.9837999999999996</v>
          </cell>
          <cell r="F358">
            <v>0</v>
          </cell>
          <cell r="G358">
            <v>21.566199999999998</v>
          </cell>
          <cell r="H358">
            <v>450.8886</v>
          </cell>
          <cell r="I358">
            <v>0</v>
          </cell>
          <cell r="J358">
            <v>510.63130000000001</v>
          </cell>
          <cell r="K358">
            <v>38.176499999999997</v>
          </cell>
        </row>
        <row r="359">
          <cell r="A359" t="str">
            <v>E9766</v>
          </cell>
          <cell r="B359" t="str">
            <v>Prensa hidráulica para fabricação de blocos pré-moldados - 20 kW</v>
          </cell>
          <cell r="C359">
            <v>683034.30420000001</v>
          </cell>
          <cell r="D359">
            <v>46.348799999999997</v>
          </cell>
          <cell r="E359">
            <v>12.040900000000001</v>
          </cell>
          <cell r="F359">
            <v>0</v>
          </cell>
          <cell r="G359">
            <v>39.030500000000004</v>
          </cell>
          <cell r="H359">
            <v>0</v>
          </cell>
          <cell r="I359">
            <v>27.1814</v>
          </cell>
          <cell r="J359">
            <v>124.6016</v>
          </cell>
          <cell r="K359">
            <v>85.571100000000001</v>
          </cell>
        </row>
        <row r="360">
          <cell r="A360" t="str">
            <v>E9767</v>
          </cell>
          <cell r="B360" t="str">
            <v>Compressor de ar portátil de 9,44 l/s (20 PCM) a gasolina - 5,22 kW</v>
          </cell>
          <cell r="C360">
            <v>13562.508099999999</v>
          </cell>
          <cell r="D360">
            <v>1.085</v>
          </cell>
          <cell r="E360">
            <v>0.251</v>
          </cell>
          <cell r="F360">
            <v>0</v>
          </cell>
          <cell r="G360">
            <v>1.085</v>
          </cell>
          <cell r="H360">
            <v>9.6851000000000003</v>
          </cell>
          <cell r="I360">
            <v>0</v>
          </cell>
          <cell r="J360">
            <v>12.1061</v>
          </cell>
          <cell r="K360">
            <v>1.3360000000000001</v>
          </cell>
        </row>
        <row r="361">
          <cell r="A361" t="str">
            <v>E9768</v>
          </cell>
          <cell r="B361" t="str">
            <v>Compressor de ar portátil de 373,78 l/s (792 PCM) - 213,30 kW</v>
          </cell>
          <cell r="C361">
            <v>602669.07680000004</v>
          </cell>
          <cell r="D361">
            <v>48.213500000000003</v>
          </cell>
          <cell r="E361">
            <v>11.1554</v>
          </cell>
          <cell r="F361">
            <v>0</v>
          </cell>
          <cell r="G361">
            <v>48.213500000000003</v>
          </cell>
          <cell r="H361">
            <v>189.12289999999999</v>
          </cell>
          <cell r="I361">
            <v>0</v>
          </cell>
          <cell r="J361">
            <v>296.70530000000002</v>
          </cell>
          <cell r="K361">
            <v>59.368899999999996</v>
          </cell>
        </row>
        <row r="362">
          <cell r="A362" t="str">
            <v>E9769</v>
          </cell>
          <cell r="B362" t="str">
            <v>Cunha hidráulica com três cilindros e acessórios com capacidade de 3.000 kN - 5,60 kW</v>
          </cell>
          <cell r="C362">
            <v>269667.9632</v>
          </cell>
          <cell r="D362">
            <v>35.9557</v>
          </cell>
          <cell r="E362">
            <v>5.5461999999999998</v>
          </cell>
          <cell r="F362">
            <v>0</v>
          </cell>
          <cell r="G362">
            <v>35.9557</v>
          </cell>
          <cell r="H362">
            <v>5.5494000000000003</v>
          </cell>
          <cell r="I362">
            <v>27.1814</v>
          </cell>
          <cell r="J362">
            <v>110.1884</v>
          </cell>
          <cell r="K362">
            <v>68.683300000000003</v>
          </cell>
        </row>
        <row r="363">
          <cell r="A363" t="str">
            <v>E9770</v>
          </cell>
          <cell r="B363" t="str">
            <v>Retroescavadeira de pneus com caçamba de escavação trapezoidal ou triangular com seção de corte inferior a 0,10 m² - 58 kW</v>
          </cell>
          <cell r="C363">
            <v>484374.04389999999</v>
          </cell>
          <cell r="D363">
            <v>35.6907</v>
          </cell>
          <cell r="E363">
            <v>9.0443999999999996</v>
          </cell>
          <cell r="F363">
            <v>0</v>
          </cell>
          <cell r="G363">
            <v>35.6907</v>
          </cell>
          <cell r="H363">
            <v>39.325600000000001</v>
          </cell>
          <cell r="I363">
            <v>33.7363</v>
          </cell>
          <cell r="J363">
            <v>153.48769999999999</v>
          </cell>
          <cell r="K363">
            <v>78.471400000000003</v>
          </cell>
        </row>
        <row r="364">
          <cell r="A364" t="str">
            <v>E9771</v>
          </cell>
          <cell r="B364" t="str">
            <v>Retroescavadeira de pneus com caçamba de escavação trapezoidal ou triangular com seção de corte de 0,10 a 0,15 m² - 58 kW</v>
          </cell>
          <cell r="C364">
            <v>484374.04389999999</v>
          </cell>
          <cell r="D364">
            <v>35.6907</v>
          </cell>
          <cell r="E364">
            <v>9.0443999999999996</v>
          </cell>
          <cell r="F364">
            <v>0</v>
          </cell>
          <cell r="G364">
            <v>35.6907</v>
          </cell>
          <cell r="H364">
            <v>39.325600000000001</v>
          </cell>
          <cell r="I364">
            <v>33.7363</v>
          </cell>
          <cell r="J364">
            <v>153.48769999999999</v>
          </cell>
          <cell r="K364">
            <v>78.471400000000003</v>
          </cell>
        </row>
        <row r="365">
          <cell r="A365" t="str">
            <v>E9772</v>
          </cell>
          <cell r="B365" t="str">
            <v>Retroescavadeira de pneus com caçamba de escavação trapezoidal ou triangular com seção de corte de 0,15 a 0,20 m² - 58 kW</v>
          </cell>
          <cell r="C365">
            <v>484374.04389999999</v>
          </cell>
          <cell r="D365">
            <v>35.6907</v>
          </cell>
          <cell r="E365">
            <v>9.0443999999999996</v>
          </cell>
          <cell r="F365">
            <v>0</v>
          </cell>
          <cell r="G365">
            <v>35.6907</v>
          </cell>
          <cell r="H365">
            <v>39.325600000000001</v>
          </cell>
          <cell r="I365">
            <v>33.7363</v>
          </cell>
          <cell r="J365">
            <v>153.48769999999999</v>
          </cell>
          <cell r="K365">
            <v>78.471400000000003</v>
          </cell>
        </row>
        <row r="366">
          <cell r="A366" t="str">
            <v>E9773</v>
          </cell>
          <cell r="B366" t="str">
            <v>Retroescavadeira de pneus com caçamba de escavação trapezoidal ou triangular com seção de corte de 0,20 a 0,30 m² - 58 kW</v>
          </cell>
          <cell r="C366">
            <v>484374.04389999999</v>
          </cell>
          <cell r="D366">
            <v>35.6907</v>
          </cell>
          <cell r="E366">
            <v>9.0443999999999996</v>
          </cell>
          <cell r="F366">
            <v>0</v>
          </cell>
          <cell r="G366">
            <v>35.6907</v>
          </cell>
          <cell r="H366">
            <v>39.325600000000001</v>
          </cell>
          <cell r="I366">
            <v>33.7363</v>
          </cell>
          <cell r="J366">
            <v>153.48769999999999</v>
          </cell>
          <cell r="K366">
            <v>78.471400000000003</v>
          </cell>
        </row>
        <row r="367">
          <cell r="A367" t="str">
            <v>E9774</v>
          </cell>
          <cell r="B367" t="str">
            <v>Retroescavadeira de pneus com caçamba de escavação trapezoidal ou triangular com seção de corte de 0,30 a 0,50 m² - 58 kW</v>
          </cell>
          <cell r="C367">
            <v>484374.04389999999</v>
          </cell>
          <cell r="D367">
            <v>35.6907</v>
          </cell>
          <cell r="E367">
            <v>9.0443999999999996</v>
          </cell>
          <cell r="F367">
            <v>0</v>
          </cell>
          <cell r="G367">
            <v>35.6907</v>
          </cell>
          <cell r="H367">
            <v>39.325600000000001</v>
          </cell>
          <cell r="I367">
            <v>33.7363</v>
          </cell>
          <cell r="J367">
            <v>153.48769999999999</v>
          </cell>
          <cell r="K367">
            <v>78.471400000000003</v>
          </cell>
        </row>
        <row r="368">
          <cell r="A368" t="str">
            <v>E9775</v>
          </cell>
          <cell r="B368" t="str">
            <v>Escavadeira hidráulica com martelo hidráulico de 1.700 kg - 103 kW</v>
          </cell>
          <cell r="C368">
            <v>2063817.4210000001</v>
          </cell>
          <cell r="D368">
            <v>235.8648</v>
          </cell>
          <cell r="E368">
            <v>40.929900000000004</v>
          </cell>
          <cell r="F368">
            <v>0</v>
          </cell>
          <cell r="G368">
            <v>294.83109999999999</v>
          </cell>
          <cell r="H368">
            <v>69.8369</v>
          </cell>
          <cell r="I368">
            <v>33.7363</v>
          </cell>
          <cell r="J368">
            <v>675.19899999999996</v>
          </cell>
          <cell r="K368">
            <v>310.53100000000001</v>
          </cell>
        </row>
        <row r="369">
          <cell r="A369" t="str">
            <v>E9776</v>
          </cell>
          <cell r="B369" t="str">
            <v>Grupo gerador - 174 kVA</v>
          </cell>
          <cell r="C369">
            <v>194442.3009</v>
          </cell>
          <cell r="D369">
            <v>13.611000000000001</v>
          </cell>
          <cell r="E369">
            <v>3.5991</v>
          </cell>
          <cell r="F369">
            <v>0</v>
          </cell>
          <cell r="G369">
            <v>9.7220999999999993</v>
          </cell>
          <cell r="H369">
            <v>137.744</v>
          </cell>
          <cell r="I369">
            <v>0</v>
          </cell>
          <cell r="J369">
            <v>164.67619999999999</v>
          </cell>
          <cell r="K369">
            <v>17.210100000000001</v>
          </cell>
        </row>
        <row r="370">
          <cell r="A370" t="str">
            <v>E9777</v>
          </cell>
          <cell r="B370" t="str">
            <v>Extrusora de barreira de concreto - 74 kW</v>
          </cell>
          <cell r="C370">
            <v>5813826.4155999999</v>
          </cell>
          <cell r="D370">
            <v>406.96780000000001</v>
          </cell>
          <cell r="E370">
            <v>107.6139</v>
          </cell>
          <cell r="F370">
            <v>0</v>
          </cell>
          <cell r="G370">
            <v>523.24440000000004</v>
          </cell>
          <cell r="H370">
            <v>57.8932</v>
          </cell>
          <cell r="I370">
            <v>33.7363</v>
          </cell>
          <cell r="J370">
            <v>1129.4556</v>
          </cell>
          <cell r="K370">
            <v>548.31799999999998</v>
          </cell>
        </row>
        <row r="371">
          <cell r="A371" t="str">
            <v>E9778</v>
          </cell>
          <cell r="B371" t="str">
            <v>Grupo gerador - 338 kVA</v>
          </cell>
          <cell r="C371">
            <v>260701.20189999999</v>
          </cell>
          <cell r="D371">
            <v>18.249099999999999</v>
          </cell>
          <cell r="E371">
            <v>4.8255999999999997</v>
          </cell>
          <cell r="F371">
            <v>0</v>
          </cell>
          <cell r="G371">
            <v>13.0351</v>
          </cell>
          <cell r="H371">
            <v>267.56029999999998</v>
          </cell>
          <cell r="I371">
            <v>0</v>
          </cell>
          <cell r="J371">
            <v>303.67009999999999</v>
          </cell>
          <cell r="K371">
            <v>23.0747</v>
          </cell>
        </row>
        <row r="372">
          <cell r="A372" t="str">
            <v>E9779</v>
          </cell>
          <cell r="B372" t="str">
            <v>Grupo gerador - 113 kVA</v>
          </cell>
          <cell r="C372">
            <v>126499.80190000001</v>
          </cell>
          <cell r="D372">
            <v>8.8550000000000004</v>
          </cell>
          <cell r="E372">
            <v>2.3414999999999999</v>
          </cell>
          <cell r="F372">
            <v>0</v>
          </cell>
          <cell r="G372">
            <v>6.3250000000000002</v>
          </cell>
          <cell r="H372">
            <v>89.186800000000005</v>
          </cell>
          <cell r="I372">
            <v>0</v>
          </cell>
          <cell r="J372">
            <v>106.70829999999999</v>
          </cell>
          <cell r="K372">
            <v>11.1965</v>
          </cell>
        </row>
        <row r="373">
          <cell r="A373" t="str">
            <v>E9780</v>
          </cell>
          <cell r="B373" t="str">
            <v>Misturador automático para grauteamento com capacidade de 20 m³/h - 7 kW</v>
          </cell>
          <cell r="C373">
            <v>277980.34210000001</v>
          </cell>
          <cell r="D373">
            <v>44.476900000000001</v>
          </cell>
          <cell r="E373">
            <v>6.0030000000000001</v>
          </cell>
          <cell r="F373">
            <v>0</v>
          </cell>
          <cell r="G373">
            <v>44.476900000000001</v>
          </cell>
          <cell r="H373">
            <v>6.9367000000000001</v>
          </cell>
          <cell r="I373">
            <v>27.1814</v>
          </cell>
          <cell r="J373">
            <v>129.07490000000001</v>
          </cell>
          <cell r="K373">
            <v>77.661299999999997</v>
          </cell>
        </row>
        <row r="374">
          <cell r="A374" t="str">
            <v>E9781</v>
          </cell>
          <cell r="B374" t="str">
            <v>Misturador com bomba para grauteamento tipo Flex E ou similar - 25 kW</v>
          </cell>
          <cell r="C374">
            <v>663394.94790000003</v>
          </cell>
          <cell r="D374">
            <v>106.14319999999999</v>
          </cell>
          <cell r="E374">
            <v>14.326000000000001</v>
          </cell>
          <cell r="F374">
            <v>0</v>
          </cell>
          <cell r="G374">
            <v>106.14319999999999</v>
          </cell>
          <cell r="H374">
            <v>0</v>
          </cell>
          <cell r="I374">
            <v>27.1814</v>
          </cell>
          <cell r="J374">
            <v>253.7938</v>
          </cell>
          <cell r="K374">
            <v>147.6506</v>
          </cell>
        </row>
        <row r="375">
          <cell r="A375" t="str">
            <v>E9782</v>
          </cell>
          <cell r="B375" t="str">
            <v>Perfuratriz pneumática com avanço de coluna de 33,5 kg com capacidade de 2.280 gpm</v>
          </cell>
          <cell r="C375">
            <v>62151.660300000003</v>
          </cell>
          <cell r="D375">
            <v>8.2868999999999993</v>
          </cell>
          <cell r="E375">
            <v>1.2783</v>
          </cell>
          <cell r="F375">
            <v>0</v>
          </cell>
          <cell r="G375">
            <v>8.2868999999999993</v>
          </cell>
          <cell r="H375">
            <v>0</v>
          </cell>
          <cell r="I375">
            <v>27.1814</v>
          </cell>
          <cell r="J375">
            <v>45.033499999999997</v>
          </cell>
          <cell r="K375">
            <v>36.746600000000001</v>
          </cell>
        </row>
        <row r="376">
          <cell r="A376" t="str">
            <v>E9784</v>
          </cell>
          <cell r="B376" t="str">
            <v>Plataforma autopropelida com alcance de 12 m com capacidade de 700 kg - 24 kW</v>
          </cell>
          <cell r="C376">
            <v>680433.02280000004</v>
          </cell>
          <cell r="D376">
            <v>68.043300000000002</v>
          </cell>
          <cell r="E376">
            <v>13.1196</v>
          </cell>
          <cell r="F376">
            <v>0</v>
          </cell>
          <cell r="G376">
            <v>68.043300000000002</v>
          </cell>
          <cell r="H376">
            <v>18.776199999999999</v>
          </cell>
          <cell r="I376">
            <v>27.1814</v>
          </cell>
          <cell r="J376">
            <v>195.16380000000001</v>
          </cell>
          <cell r="K376">
            <v>108.3443</v>
          </cell>
        </row>
        <row r="377">
          <cell r="A377" t="str">
            <v>E9785</v>
          </cell>
          <cell r="B377" t="str">
            <v>Guindaste móvel sobre pneus com 2 eixos com capacidade máxima de 55 t - 186 kW</v>
          </cell>
          <cell r="C377">
            <v>2474710.6770000001</v>
          </cell>
          <cell r="D377">
            <v>123.7355</v>
          </cell>
          <cell r="E377">
            <v>43.625599999999999</v>
          </cell>
          <cell r="F377">
            <v>17.676500000000001</v>
          </cell>
          <cell r="G377">
            <v>159.08850000000001</v>
          </cell>
          <cell r="H377">
            <v>48.505099999999999</v>
          </cell>
          <cell r="I377">
            <v>34.730899999999998</v>
          </cell>
          <cell r="J377">
            <v>427.3621</v>
          </cell>
          <cell r="K377">
            <v>219.76849999999999</v>
          </cell>
        </row>
        <row r="378">
          <cell r="A378" t="str">
            <v>E9788</v>
          </cell>
          <cell r="B378" t="str">
            <v>Misturador de argamassa com capacidade de 0,250 m³ - 3,70 kW</v>
          </cell>
          <cell r="C378">
            <v>25330.29</v>
          </cell>
          <cell r="D378">
            <v>4.0528000000000004</v>
          </cell>
          <cell r="E378">
            <v>0.54700000000000004</v>
          </cell>
          <cell r="F378">
            <v>0</v>
          </cell>
          <cell r="G378">
            <v>4.0528000000000004</v>
          </cell>
          <cell r="H378">
            <v>3.6665999999999999</v>
          </cell>
          <cell r="I378">
            <v>27.1814</v>
          </cell>
          <cell r="J378">
            <v>39.500599999999999</v>
          </cell>
          <cell r="K378">
            <v>31.781199999999998</v>
          </cell>
        </row>
        <row r="379">
          <cell r="A379" t="str">
            <v>E9789</v>
          </cell>
          <cell r="B379" t="str">
            <v>Carro manual modelo plataforma de 150 x 80 cm com capacidade de 800 kg</v>
          </cell>
          <cell r="C379">
            <v>1470.6796999999999</v>
          </cell>
          <cell r="D379">
            <v>0.26469999999999999</v>
          </cell>
          <cell r="E379">
            <v>3.1800000000000002E-2</v>
          </cell>
          <cell r="F379">
            <v>0</v>
          </cell>
          <cell r="G379">
            <v>0.14710000000000001</v>
          </cell>
          <cell r="H379">
            <v>0</v>
          </cell>
          <cell r="I379">
            <v>0</v>
          </cell>
          <cell r="J379">
            <v>0.44359999999999999</v>
          </cell>
          <cell r="K379">
            <v>0.29649999999999999</v>
          </cell>
        </row>
        <row r="380">
          <cell r="A380" t="str">
            <v>E9790</v>
          </cell>
          <cell r="B380" t="str">
            <v>Bomba para concreto projetado via úmida com capacidade de 10 m³/h - 14,70 kW</v>
          </cell>
          <cell r="C380">
            <v>383558.87349999999</v>
          </cell>
          <cell r="D380">
            <v>43.835299999999997</v>
          </cell>
          <cell r="E380">
            <v>7.6067999999999998</v>
          </cell>
          <cell r="F380">
            <v>0</v>
          </cell>
          <cell r="G380">
            <v>43.835299999999997</v>
          </cell>
          <cell r="H380">
            <v>14.5672</v>
          </cell>
          <cell r="I380">
            <v>39.778300000000002</v>
          </cell>
          <cell r="J380">
            <v>149.62289999999999</v>
          </cell>
          <cell r="K380">
            <v>91.220399999999998</v>
          </cell>
        </row>
        <row r="381">
          <cell r="A381" t="str">
            <v>E9791</v>
          </cell>
          <cell r="B381" t="str">
            <v>Bomba pneumática para injeção de resina com capacidade de 0,18 m³/h</v>
          </cell>
          <cell r="C381">
            <v>49077.593999999997</v>
          </cell>
          <cell r="D381">
            <v>4.9077999999999999</v>
          </cell>
          <cell r="E381">
            <v>0.94630000000000003</v>
          </cell>
          <cell r="F381">
            <v>0</v>
          </cell>
          <cell r="G381">
            <v>4.2942999999999998</v>
          </cell>
          <cell r="H381">
            <v>0</v>
          </cell>
          <cell r="I381">
            <v>0</v>
          </cell>
          <cell r="J381">
            <v>10.148400000000001</v>
          </cell>
          <cell r="K381">
            <v>5.8540999999999999</v>
          </cell>
        </row>
        <row r="382">
          <cell r="A382" t="str">
            <v>E9793</v>
          </cell>
          <cell r="B382" t="str">
            <v>Robot para concreto projetado com capacidade de 30 m³/h - 70 kW - com compressor diesel</v>
          </cell>
          <cell r="C382">
            <v>5547478.4079</v>
          </cell>
          <cell r="D382">
            <v>633.99749999999995</v>
          </cell>
          <cell r="E382">
            <v>110.0184</v>
          </cell>
          <cell r="F382">
            <v>0</v>
          </cell>
          <cell r="G382">
            <v>633.99749999999995</v>
          </cell>
          <cell r="H382">
            <v>69.367500000000007</v>
          </cell>
          <cell r="I382">
            <v>39.778300000000002</v>
          </cell>
          <cell r="J382">
            <v>1487.1592000000001</v>
          </cell>
          <cell r="K382">
            <v>783.79420000000005</v>
          </cell>
        </row>
        <row r="383">
          <cell r="A383" t="str">
            <v>E9795</v>
          </cell>
          <cell r="B383" t="str">
            <v>Perfuratriz de superfície sobre pneus com martelo de topo e controle remoto via rádio - 60 kW</v>
          </cell>
          <cell r="C383">
            <v>2347433.1469999999</v>
          </cell>
          <cell r="D383">
            <v>187.79470000000001</v>
          </cell>
          <cell r="E383">
            <v>43.451000000000001</v>
          </cell>
          <cell r="F383">
            <v>0</v>
          </cell>
          <cell r="G383">
            <v>187.79470000000001</v>
          </cell>
          <cell r="H383">
            <v>46.940399999999997</v>
          </cell>
          <cell r="I383">
            <v>33.7363</v>
          </cell>
          <cell r="J383">
            <v>499.71710000000002</v>
          </cell>
          <cell r="K383">
            <v>264.98200000000003</v>
          </cell>
        </row>
        <row r="384">
          <cell r="A384" t="str">
            <v>E9797</v>
          </cell>
          <cell r="B384" t="str">
            <v>Jumbo eletro-hidráulico com 3 braços - 155 kW/237 kW</v>
          </cell>
          <cell r="C384">
            <v>14124513.779999999</v>
          </cell>
          <cell r="D384">
            <v>807.11509999999998</v>
          </cell>
          <cell r="E384">
            <v>248.995</v>
          </cell>
          <cell r="F384">
            <v>0</v>
          </cell>
          <cell r="G384">
            <v>1008.8938000000001</v>
          </cell>
          <cell r="H384">
            <v>169.76779999999999</v>
          </cell>
          <cell r="I384">
            <v>39.778300000000002</v>
          </cell>
          <cell r="J384">
            <v>2274.5500000000002</v>
          </cell>
          <cell r="K384">
            <v>1095.8884</v>
          </cell>
        </row>
        <row r="385">
          <cell r="A385" t="str">
            <v>E9798</v>
          </cell>
          <cell r="B385" t="str">
            <v>Perfuratriz hidráulica rotopercussiva - 123 kW</v>
          </cell>
          <cell r="C385">
            <v>2520296.06</v>
          </cell>
          <cell r="D385">
            <v>201.62370000000001</v>
          </cell>
          <cell r="E385">
            <v>46.650700000000001</v>
          </cell>
          <cell r="F385">
            <v>0</v>
          </cell>
          <cell r="G385">
            <v>201.62370000000001</v>
          </cell>
          <cell r="H385">
            <v>96.227800000000002</v>
          </cell>
          <cell r="I385">
            <v>33.7363</v>
          </cell>
          <cell r="J385">
            <v>579.86220000000003</v>
          </cell>
          <cell r="K385">
            <v>282.01069999999999</v>
          </cell>
        </row>
        <row r="386">
          <cell r="A386" t="str">
            <v>E9013</v>
          </cell>
          <cell r="B386" t="str">
            <v>Caminhão tanque de asfalto com capacidade de 31.000 l - 368 kW</v>
          </cell>
          <cell r="J386">
            <v>676.48059999999998</v>
          </cell>
          <cell r="K386">
            <v>173.9975</v>
          </cell>
        </row>
        <row r="387">
          <cell r="A387" t="str">
            <v>A9335</v>
          </cell>
          <cell r="B387" t="str">
            <v>Cavalo mecânico estradeiro 8 x 2, PBT 29.000 kg - 368 kW - condição de trabalho severa - motorista de veículo especial</v>
          </cell>
          <cell r="C387">
            <v>1107773.757</v>
          </cell>
          <cell r="D387">
            <v>66.466399999999993</v>
          </cell>
          <cell r="E387">
            <v>20.504899999999999</v>
          </cell>
          <cell r="F387">
            <v>8.3082999999999991</v>
          </cell>
          <cell r="G387">
            <v>99.699600000000004</v>
          </cell>
          <cell r="H387">
            <v>364.6748</v>
          </cell>
          <cell r="I387">
            <v>34.730899999999998</v>
          </cell>
          <cell r="J387">
            <v>594.38490000000002</v>
          </cell>
          <cell r="K387">
            <v>130.01050000000001</v>
          </cell>
        </row>
        <row r="388">
          <cell r="A388" t="str">
            <v>A9364</v>
          </cell>
          <cell r="B388" t="str">
            <v>Tanque isotérmico de asfalto com capacidade de 31.000 l</v>
          </cell>
          <cell r="C388">
            <v>285814.88</v>
          </cell>
          <cell r="D388">
            <v>38.108699999999999</v>
          </cell>
          <cell r="E388">
            <v>5.8783000000000003</v>
          </cell>
          <cell r="F388">
            <v>0</v>
          </cell>
          <cell r="G388">
            <v>38.108699999999999</v>
          </cell>
          <cell r="H388">
            <v>0</v>
          </cell>
          <cell r="I388">
            <v>0</v>
          </cell>
          <cell r="J388">
            <v>82.095699999999994</v>
          </cell>
          <cell r="K388">
            <v>43.987000000000002</v>
          </cell>
        </row>
        <row r="389">
          <cell r="A389" t="str">
            <v>E9018</v>
          </cell>
          <cell r="B389" t="str">
            <v>Cavalo mecânico com dolly intermediário e semirreboque de 4 eixos com capacidade de 52 t - 364 kW</v>
          </cell>
          <cell r="J389">
            <v>552.55870000000004</v>
          </cell>
          <cell r="K389">
            <v>163.36279999999999</v>
          </cell>
        </row>
        <row r="390">
          <cell r="A390" t="str">
            <v>A9324</v>
          </cell>
          <cell r="B390" t="str">
            <v>Cavalo mecânico estradeiro 6 x 4, PBT 23.000 kg - 364 kW - motorista de veículo especial</v>
          </cell>
          <cell r="C390">
            <v>947363.94949999999</v>
          </cell>
          <cell r="D390">
            <v>47.368200000000002</v>
          </cell>
          <cell r="E390">
            <v>17.0486</v>
          </cell>
          <cell r="F390">
            <v>6.9078999999999997</v>
          </cell>
          <cell r="G390">
            <v>71.052300000000002</v>
          </cell>
          <cell r="H390">
            <v>265.78699999999998</v>
          </cell>
          <cell r="I390">
            <v>34.730899999999998</v>
          </cell>
          <cell r="J390">
            <v>442.89490000000001</v>
          </cell>
          <cell r="K390">
            <v>106.0556</v>
          </cell>
        </row>
        <row r="391">
          <cell r="A391" t="str">
            <v>A9355</v>
          </cell>
          <cell r="B391" t="str">
            <v>Semirreboque com 4 eixos</v>
          </cell>
          <cell r="C391">
            <v>491470</v>
          </cell>
          <cell r="D391">
            <v>39.317599999999999</v>
          </cell>
          <cell r="E391">
            <v>9.0970999999999993</v>
          </cell>
          <cell r="F391">
            <v>0</v>
          </cell>
          <cell r="G391">
            <v>44.232300000000002</v>
          </cell>
          <cell r="H391">
            <v>0</v>
          </cell>
          <cell r="I391">
            <v>0</v>
          </cell>
          <cell r="J391">
            <v>92.647000000000006</v>
          </cell>
          <cell r="K391">
            <v>48.414700000000003</v>
          </cell>
        </row>
        <row r="392">
          <cell r="A392" t="str">
            <v>A9382</v>
          </cell>
          <cell r="B392" t="str">
            <v>Dolly intermediário com 2 eixos para semirreboque</v>
          </cell>
          <cell r="C392">
            <v>90270</v>
          </cell>
          <cell r="D392">
            <v>7.2215999999999996</v>
          </cell>
          <cell r="E392">
            <v>1.6709000000000001</v>
          </cell>
          <cell r="F392">
            <v>0</v>
          </cell>
          <cell r="G392">
            <v>8.1242999999999999</v>
          </cell>
          <cell r="H392">
            <v>0</v>
          </cell>
          <cell r="I392">
            <v>0</v>
          </cell>
          <cell r="J392">
            <v>17.0168</v>
          </cell>
          <cell r="K392">
            <v>8.8925000000000001</v>
          </cell>
        </row>
        <row r="393">
          <cell r="A393" t="str">
            <v>E9027</v>
          </cell>
          <cell r="B393" t="str">
            <v>Caminhão distribuidor de cimento e cal com capacidade de 15 m³ - 210 kW</v>
          </cell>
          <cell r="J393">
            <v>423.5752</v>
          </cell>
          <cell r="K393">
            <v>154.42699999999999</v>
          </cell>
        </row>
        <row r="394">
          <cell r="A394" t="str">
            <v>A9333</v>
          </cell>
          <cell r="B394" t="str">
            <v>Caminhão plataforma 8 x 4, PBT 29.000 kg e distância entre eixos 4,6 m - 210 kW - motorista de veículo especial</v>
          </cell>
          <cell r="C394">
            <v>730931.76619999995</v>
          </cell>
          <cell r="D394">
            <v>36.546599999999998</v>
          </cell>
          <cell r="E394">
            <v>13.153700000000001</v>
          </cell>
          <cell r="F394">
            <v>5.3296999999999999</v>
          </cell>
          <cell r="G394">
            <v>54.819899999999997</v>
          </cell>
          <cell r="H394">
            <v>153.33860000000001</v>
          </cell>
          <cell r="I394">
            <v>34.730899999999998</v>
          </cell>
          <cell r="J394">
            <v>297.9194</v>
          </cell>
          <cell r="K394">
            <v>89.760900000000007</v>
          </cell>
        </row>
        <row r="395">
          <cell r="A395" t="str">
            <v>A9365</v>
          </cell>
          <cell r="B395" t="str">
            <v>Distribuidor de cimento e cal montado sobre chassi com capacidade de 15 m³</v>
          </cell>
          <cell r="C395">
            <v>542130.527</v>
          </cell>
          <cell r="D395">
            <v>54.213099999999997</v>
          </cell>
          <cell r="E395">
            <v>10.452999999999999</v>
          </cell>
          <cell r="F395">
            <v>0</v>
          </cell>
          <cell r="G395">
            <v>60.989699999999999</v>
          </cell>
          <cell r="H395">
            <v>0</v>
          </cell>
          <cell r="I395">
            <v>0</v>
          </cell>
          <cell r="J395">
            <v>125.6558</v>
          </cell>
          <cell r="K395">
            <v>64.6661</v>
          </cell>
        </row>
        <row r="396">
          <cell r="A396" t="str">
            <v>E9037</v>
          </cell>
          <cell r="B396" t="str">
            <v>Plataforma de inspeção sob pontes montada em caminhão com capacidade de 500 kg e alcance de 15 m - 236 kW</v>
          </cell>
          <cell r="J396">
            <v>1225.4803999999999</v>
          </cell>
          <cell r="K396">
            <v>523.73850000000004</v>
          </cell>
        </row>
        <row r="397">
          <cell r="A397" t="str">
            <v>A9334</v>
          </cell>
          <cell r="B397" t="str">
            <v>Caminhão plataforma 8 x 2, PBT 29.000 kg e distância entre eixos 4,8 m - 236 kW - condição de trabalho severa - motorista de veículo especial</v>
          </cell>
          <cell r="C397">
            <v>750843.72259999998</v>
          </cell>
          <cell r="D397">
            <v>45.050600000000003</v>
          </cell>
          <cell r="E397">
            <v>13.898099999999999</v>
          </cell>
          <cell r="F397">
            <v>5.6313000000000004</v>
          </cell>
          <cell r="G397">
            <v>67.575900000000004</v>
          </cell>
          <cell r="H397">
            <v>233.86750000000001</v>
          </cell>
          <cell r="I397">
            <v>34.730899999999998</v>
          </cell>
          <cell r="J397">
            <v>400.7543</v>
          </cell>
          <cell r="K397">
            <v>99.310900000000004</v>
          </cell>
        </row>
        <row r="398">
          <cell r="A398" t="str">
            <v>A9378</v>
          </cell>
          <cell r="B398" t="str">
            <v>Plataforma telescópica para inspeção de pontes montada sobre chassi com capacidade de 500 kg</v>
          </cell>
          <cell r="C398">
            <v>3558208.91</v>
          </cell>
          <cell r="D398">
            <v>355.82089999999999</v>
          </cell>
          <cell r="E398">
            <v>68.606700000000004</v>
          </cell>
          <cell r="F398">
            <v>0</v>
          </cell>
          <cell r="G398">
            <v>400.29849999999999</v>
          </cell>
          <cell r="H398">
            <v>0</v>
          </cell>
          <cell r="I398">
            <v>0</v>
          </cell>
          <cell r="J398">
            <v>824.72609999999997</v>
          </cell>
          <cell r="K398">
            <v>424.42759999999998</v>
          </cell>
        </row>
        <row r="399">
          <cell r="A399" t="str">
            <v>E9041</v>
          </cell>
          <cell r="B399" t="str">
            <v>Caminhão guindauto com capacidade de elevação de 11,9 t e carroceria de 11,5 t - 188 kW</v>
          </cell>
          <cell r="J399">
            <v>390.36630000000002</v>
          </cell>
          <cell r="K399">
            <v>122.6096</v>
          </cell>
        </row>
        <row r="400">
          <cell r="A400" t="str">
            <v>A9313</v>
          </cell>
          <cell r="B400" t="str">
            <v>Caminhão plataforma 6 x 2, PBT 23.000 kg e distância entre eixos 5,2 m - 188 kW - motorista de veículo especial</v>
          </cell>
          <cell r="C400">
            <v>654917.15879999998</v>
          </cell>
          <cell r="D400">
            <v>32.745899999999999</v>
          </cell>
          <cell r="E400">
            <v>11.7858</v>
          </cell>
          <cell r="F400">
            <v>4.7754000000000003</v>
          </cell>
          <cell r="G400">
            <v>49.1188</v>
          </cell>
          <cell r="H400">
            <v>186.30119999999999</v>
          </cell>
          <cell r="I400">
            <v>34.730899999999998</v>
          </cell>
          <cell r="J400">
            <v>319.45800000000003</v>
          </cell>
          <cell r="K400">
            <v>84.037999999999997</v>
          </cell>
        </row>
        <row r="401">
          <cell r="A401" t="str">
            <v>A9351</v>
          </cell>
          <cell r="B401" t="str">
            <v>Carroceria de madeira com capacidade de 11,5 t</v>
          </cell>
          <cell r="C401">
            <v>38114</v>
          </cell>
          <cell r="D401">
            <v>3.8113999999999999</v>
          </cell>
          <cell r="E401">
            <v>0.7349</v>
          </cell>
          <cell r="F401">
            <v>0</v>
          </cell>
          <cell r="G401">
            <v>3.8113999999999999</v>
          </cell>
          <cell r="H401">
            <v>0</v>
          </cell>
          <cell r="I401">
            <v>0</v>
          </cell>
          <cell r="J401">
            <v>8.3576999999999995</v>
          </cell>
          <cell r="K401">
            <v>4.5462999999999996</v>
          </cell>
        </row>
        <row r="402">
          <cell r="A402" t="str">
            <v>A9373</v>
          </cell>
          <cell r="B402" t="str">
            <v>Guindaste articulado montado sobre chassi com capacidade máxima de elevação de 11,9 t</v>
          </cell>
          <cell r="C402">
            <v>285253.2</v>
          </cell>
          <cell r="D402">
            <v>28.525300000000001</v>
          </cell>
          <cell r="E402">
            <v>5.5</v>
          </cell>
          <cell r="F402">
            <v>0</v>
          </cell>
          <cell r="G402">
            <v>28.525300000000001</v>
          </cell>
          <cell r="H402">
            <v>0</v>
          </cell>
          <cell r="I402">
            <v>0</v>
          </cell>
          <cell r="J402">
            <v>62.550600000000003</v>
          </cell>
          <cell r="K402">
            <v>34.025300000000001</v>
          </cell>
        </row>
        <row r="403">
          <cell r="A403" t="str">
            <v>E9082</v>
          </cell>
          <cell r="B403" t="str">
            <v>Bate-estaca hidráulico para defensas montado em caminhão guindauto com capacidade de 6,2 t e carroceria de 5 t - 152 kW</v>
          </cell>
          <cell r="J403">
            <v>388.70490000000001</v>
          </cell>
          <cell r="K403">
            <v>155.54140000000001</v>
          </cell>
        </row>
        <row r="404">
          <cell r="A404" t="str">
            <v>A9305</v>
          </cell>
          <cell r="B404" t="str">
            <v>Caminhão plataforma 4 x 2, PBT 15.000 kg e distância entre eixos 4,8 m - 152 kW - motorista de veículo especial</v>
          </cell>
          <cell r="C404">
            <v>430888.424</v>
          </cell>
          <cell r="D404">
            <v>21.5444</v>
          </cell>
          <cell r="E404">
            <v>7.7542</v>
          </cell>
          <cell r="F404">
            <v>3.1419000000000001</v>
          </cell>
          <cell r="G404">
            <v>32.316600000000001</v>
          </cell>
          <cell r="H404">
            <v>150.62649999999999</v>
          </cell>
          <cell r="I404">
            <v>34.730899999999998</v>
          </cell>
          <cell r="J404">
            <v>250.11449999999999</v>
          </cell>
          <cell r="K404">
            <v>67.171400000000006</v>
          </cell>
        </row>
        <row r="405">
          <cell r="A405" t="str">
            <v>A9348</v>
          </cell>
          <cell r="B405" t="str">
            <v>Carroceria de madeira com capacidade de 5 t</v>
          </cell>
          <cell r="C405">
            <v>29588.5</v>
          </cell>
          <cell r="D405">
            <v>2.9588999999999999</v>
          </cell>
          <cell r="E405">
            <v>0.57050000000000001</v>
          </cell>
          <cell r="F405">
            <v>0</v>
          </cell>
          <cell r="G405">
            <v>2.9588999999999999</v>
          </cell>
          <cell r="H405">
            <v>0</v>
          </cell>
          <cell r="I405">
            <v>0</v>
          </cell>
          <cell r="J405">
            <v>6.4882999999999997</v>
          </cell>
          <cell r="K405">
            <v>3.5293999999999999</v>
          </cell>
        </row>
        <row r="406">
          <cell r="A406" t="str">
            <v>A9372</v>
          </cell>
          <cell r="B406" t="str">
            <v>Guindaste articulado montado sobre chassi com capacidade máxima de elevação de 6,2 t</v>
          </cell>
          <cell r="C406">
            <v>267000</v>
          </cell>
          <cell r="D406">
            <v>26.7</v>
          </cell>
          <cell r="E406">
            <v>5.1481000000000003</v>
          </cell>
          <cell r="F406">
            <v>0</v>
          </cell>
          <cell r="G406">
            <v>26.7</v>
          </cell>
          <cell r="H406">
            <v>0</v>
          </cell>
          <cell r="I406">
            <v>0</v>
          </cell>
          <cell r="J406">
            <v>58.548099999999998</v>
          </cell>
          <cell r="K406">
            <v>31.848099999999999</v>
          </cell>
        </row>
        <row r="407">
          <cell r="A407" t="str">
            <v>A9379</v>
          </cell>
          <cell r="B407" t="str">
            <v>Bate-estaca hidráulico para defensas metálicas montada sobre chassi</v>
          </cell>
          <cell r="C407">
            <v>205615</v>
          </cell>
          <cell r="D407">
            <v>21.846599999999999</v>
          </cell>
          <cell r="E407">
            <v>3.9645000000000001</v>
          </cell>
          <cell r="F407">
            <v>0</v>
          </cell>
          <cell r="G407">
            <v>20.561499999999999</v>
          </cell>
          <cell r="H407">
            <v>0</v>
          </cell>
          <cell r="I407">
            <v>27.1814</v>
          </cell>
          <cell r="J407">
            <v>73.554000000000002</v>
          </cell>
          <cell r="K407">
            <v>52.9925</v>
          </cell>
        </row>
        <row r="408">
          <cell r="A408" t="str">
            <v>E9097</v>
          </cell>
          <cell r="B408" t="str">
            <v>Caminhão de resgate de veículos leves com plataforma com capacidade de 5 t - 129 kW</v>
          </cell>
          <cell r="J408">
            <v>257.06220000000002</v>
          </cell>
          <cell r="K408">
            <v>81.427499999999995</v>
          </cell>
        </row>
        <row r="409">
          <cell r="A409" t="str">
            <v>A9326</v>
          </cell>
          <cell r="B409" t="str">
            <v>Caminhão plataforma 4 x 2, PBT 10.800 kg e distância entre eixos 4,6 m - 129 kW - motorista de veículo especial</v>
          </cell>
          <cell r="C409">
            <v>449871.42200000002</v>
          </cell>
          <cell r="D409">
            <v>26.9923</v>
          </cell>
          <cell r="E409">
            <v>8.3270999999999997</v>
          </cell>
          <cell r="F409">
            <v>3.3740000000000001</v>
          </cell>
          <cell r="G409">
            <v>40.488399999999999</v>
          </cell>
          <cell r="H409">
            <v>127.8344</v>
          </cell>
          <cell r="I409">
            <v>34.730899999999998</v>
          </cell>
          <cell r="J409">
            <v>241.74709999999999</v>
          </cell>
          <cell r="K409">
            <v>73.424300000000002</v>
          </cell>
        </row>
        <row r="410">
          <cell r="A410" t="str">
            <v>A9374</v>
          </cell>
          <cell r="B410" t="str">
            <v>Plataforma hidráulica para resgate de veículos montada sobre chassi com capacidade de 5 t</v>
          </cell>
          <cell r="C410">
            <v>81243</v>
          </cell>
          <cell r="D410">
            <v>6.4993999999999996</v>
          </cell>
          <cell r="E410">
            <v>1.5038</v>
          </cell>
          <cell r="F410">
            <v>0</v>
          </cell>
          <cell r="G410">
            <v>7.3118999999999996</v>
          </cell>
          <cell r="H410">
            <v>0</v>
          </cell>
          <cell r="I410">
            <v>0</v>
          </cell>
          <cell r="J410">
            <v>15.315099999999999</v>
          </cell>
          <cell r="K410">
            <v>8.0031999999999996</v>
          </cell>
        </row>
        <row r="411">
          <cell r="A411" t="str">
            <v>E9098</v>
          </cell>
          <cell r="B411" t="str">
            <v>Caminhão de resgate de veículos de porte médio com capacidade do guincho de 20 t - 236 kW</v>
          </cell>
          <cell r="J411">
            <v>394.76010000000002</v>
          </cell>
          <cell r="K411">
            <v>99.149699999999996</v>
          </cell>
        </row>
        <row r="412">
          <cell r="A412" t="str">
            <v>A9306</v>
          </cell>
          <cell r="B412" t="str">
            <v>Caminhão plataforma 4 x 2, PBT 16.000 kg e distância entre eixos 3,6 m - 236 kW - motorista de veículo especial</v>
          </cell>
          <cell r="C412">
            <v>655213.37470000004</v>
          </cell>
          <cell r="D412">
            <v>32.7607</v>
          </cell>
          <cell r="E412">
            <v>11.7911</v>
          </cell>
          <cell r="F412">
            <v>4.7775999999999996</v>
          </cell>
          <cell r="G412">
            <v>49.140999999999998</v>
          </cell>
          <cell r="H412">
            <v>233.86750000000001</v>
          </cell>
          <cell r="I412">
            <v>34.730899999999998</v>
          </cell>
          <cell r="J412">
            <v>367.06880000000001</v>
          </cell>
          <cell r="K412">
            <v>84.060299999999998</v>
          </cell>
        </row>
        <row r="413">
          <cell r="A413" t="str">
            <v>A9375</v>
          </cell>
          <cell r="B413" t="str">
            <v>Guincho rebocador para resgate de veículos montada sobre chassi com capacidade de 20 t</v>
          </cell>
          <cell r="C413">
            <v>224033.5759</v>
          </cell>
          <cell r="D413">
            <v>11.201700000000001</v>
          </cell>
          <cell r="E413">
            <v>3.8877000000000002</v>
          </cell>
          <cell r="F413">
            <v>0</v>
          </cell>
          <cell r="G413">
            <v>12.601900000000001</v>
          </cell>
          <cell r="H413">
            <v>0</v>
          </cell>
          <cell r="I413">
            <v>0</v>
          </cell>
          <cell r="J413">
            <v>27.691299999999998</v>
          </cell>
          <cell r="K413">
            <v>15.089399999999999</v>
          </cell>
        </row>
        <row r="414">
          <cell r="A414" t="str">
            <v>E9099</v>
          </cell>
          <cell r="B414" t="str">
            <v>Caminhão de resgate de veículos pesados com dois guinchos com capacidade de 35 t - 265 kW</v>
          </cell>
          <cell r="J414">
            <v>555.59789999999998</v>
          </cell>
          <cell r="K414">
            <v>166.01140000000001</v>
          </cell>
        </row>
        <row r="415">
          <cell r="A415" t="str">
            <v>A9320</v>
          </cell>
          <cell r="B415" t="str">
            <v>Caminhão plataforma 6 x 4, PBT 23.000 kg e distância entre eixos 4,8 m - 265 kW - motorista de veículo especial</v>
          </cell>
          <cell r="C415">
            <v>792403.43409999995</v>
          </cell>
          <cell r="D415">
            <v>39.620199999999997</v>
          </cell>
          <cell r="E415">
            <v>14.26</v>
          </cell>
          <cell r="F415">
            <v>5.7778999999999998</v>
          </cell>
          <cell r="G415">
            <v>59.430300000000003</v>
          </cell>
          <cell r="H415">
            <v>262.60550000000001</v>
          </cell>
          <cell r="I415">
            <v>34.730899999999998</v>
          </cell>
          <cell r="J415">
            <v>416.4248</v>
          </cell>
          <cell r="K415">
            <v>94.388999999999996</v>
          </cell>
        </row>
        <row r="416">
          <cell r="A416" t="str">
            <v>A9376</v>
          </cell>
          <cell r="B416" t="str">
            <v>Guincho rebocador para resgate de veículos montada sobre chassi com capacidade de 35 t</v>
          </cell>
          <cell r="C416">
            <v>600450.34990000003</v>
          </cell>
          <cell r="D416">
            <v>60.045000000000002</v>
          </cell>
          <cell r="E416">
            <v>11.577400000000001</v>
          </cell>
          <cell r="F416">
            <v>0</v>
          </cell>
          <cell r="G416">
            <v>67.550700000000006</v>
          </cell>
          <cell r="H416">
            <v>0</v>
          </cell>
          <cell r="I416">
            <v>0</v>
          </cell>
          <cell r="J416">
            <v>139.17310000000001</v>
          </cell>
          <cell r="K416">
            <v>71.622399999999999</v>
          </cell>
        </row>
        <row r="417">
          <cell r="A417" t="str">
            <v>E9100</v>
          </cell>
          <cell r="B417" t="str">
            <v>Cavalo mecânico sem reboque - 272 kW</v>
          </cell>
          <cell r="J417">
            <v>325.98669999999998</v>
          </cell>
          <cell r="K417">
            <v>81.142399999999995</v>
          </cell>
        </row>
        <row r="418">
          <cell r="A418" t="str">
            <v>A9310</v>
          </cell>
          <cell r="B418" t="str">
            <v>Cavalo mecânico 4 x 2, PBT 16.000 kg - 272 kW - motorista de veículo especial</v>
          </cell>
          <cell r="C418">
            <v>616456.82200000004</v>
          </cell>
          <cell r="D418">
            <v>30.822800000000001</v>
          </cell>
          <cell r="E418">
            <v>11.0937</v>
          </cell>
          <cell r="F418">
            <v>4.4950000000000001</v>
          </cell>
          <cell r="G418">
            <v>46.234299999999998</v>
          </cell>
          <cell r="H418">
            <v>198.61</v>
          </cell>
          <cell r="I418">
            <v>34.730899999999998</v>
          </cell>
          <cell r="J418">
            <v>325.98669999999998</v>
          </cell>
          <cell r="K418">
            <v>81.142399999999995</v>
          </cell>
        </row>
        <row r="419">
          <cell r="A419" t="str">
            <v>E9114</v>
          </cell>
          <cell r="B419" t="str">
            <v>Painel com seta luminosa para montagem em caminhão</v>
          </cell>
          <cell r="J419">
            <v>6.5315000000000003</v>
          </cell>
          <cell r="K419">
            <v>4.4302999999999999</v>
          </cell>
        </row>
        <row r="420">
          <cell r="A420" t="str">
            <v>A9380</v>
          </cell>
          <cell r="B420" t="str">
            <v>Painel com seta luminosa montado sobre chassi</v>
          </cell>
          <cell r="C420">
            <v>33618.445699999997</v>
          </cell>
          <cell r="D420">
            <v>3.7820999999999998</v>
          </cell>
          <cell r="E420">
            <v>0.6482</v>
          </cell>
          <cell r="F420">
            <v>0</v>
          </cell>
          <cell r="G420">
            <v>2.1012</v>
          </cell>
          <cell r="H420">
            <v>0</v>
          </cell>
          <cell r="I420">
            <v>0</v>
          </cell>
          <cell r="J420">
            <v>6.5315000000000003</v>
          </cell>
          <cell r="K420">
            <v>4.4302999999999999</v>
          </cell>
        </row>
        <row r="421">
          <cell r="A421" t="str">
            <v>E9115</v>
          </cell>
          <cell r="B421" t="str">
            <v>Amortecedor retrátil (AMC) para montagem em caminhão</v>
          </cell>
          <cell r="J421">
            <v>103.91249999999999</v>
          </cell>
          <cell r="K421">
            <v>56.057200000000002</v>
          </cell>
        </row>
        <row r="422">
          <cell r="A422" t="str">
            <v>A9381</v>
          </cell>
          <cell r="B422" t="str">
            <v>Amortecedor retrátil montado em caminhão</v>
          </cell>
          <cell r="C422">
            <v>425380.16560000001</v>
          </cell>
          <cell r="D422">
            <v>47.8553</v>
          </cell>
          <cell r="E422">
            <v>8.2019000000000002</v>
          </cell>
          <cell r="F422">
            <v>0</v>
          </cell>
          <cell r="G422">
            <v>47.8553</v>
          </cell>
          <cell r="H422">
            <v>0</v>
          </cell>
          <cell r="I422">
            <v>0</v>
          </cell>
          <cell r="J422">
            <v>103.91249999999999</v>
          </cell>
          <cell r="K422">
            <v>56.057200000000002</v>
          </cell>
        </row>
        <row r="423">
          <cell r="A423" t="str">
            <v>E9145</v>
          </cell>
          <cell r="B423" t="str">
            <v>Caminhão basculante para concreto com capacidade de 10 m³ - 210 kW</v>
          </cell>
          <cell r="J423">
            <v>314.56479999999999</v>
          </cell>
          <cell r="K423">
            <v>97.793400000000005</v>
          </cell>
        </row>
        <row r="424">
          <cell r="A424" t="str">
            <v>A9316</v>
          </cell>
          <cell r="B424" t="str">
            <v>Caminhão plataforma 8 x 4, PBT 29.000 kg e distância entre eixos 4,6 m - 210 kW - motorista de caminhão</v>
          </cell>
          <cell r="C424">
            <v>730931.76619999995</v>
          </cell>
          <cell r="D424">
            <v>36.546599999999998</v>
          </cell>
          <cell r="E424">
            <v>13.153700000000001</v>
          </cell>
          <cell r="F424">
            <v>5.3296999999999999</v>
          </cell>
          <cell r="G424">
            <v>54.819899999999997</v>
          </cell>
          <cell r="H424">
            <v>153.33860000000001</v>
          </cell>
          <cell r="I424">
            <v>33.631300000000003</v>
          </cell>
          <cell r="J424">
            <v>296.81979999999999</v>
          </cell>
          <cell r="K424">
            <v>88.661299999999997</v>
          </cell>
        </row>
        <row r="425">
          <cell r="A425" t="str">
            <v>A9340</v>
          </cell>
          <cell r="B425" t="str">
            <v>Caçamba basculante para concreto com capacidade de 10 m³</v>
          </cell>
          <cell r="C425">
            <v>76559.157099999997</v>
          </cell>
          <cell r="D425">
            <v>7.6558999999999999</v>
          </cell>
          <cell r="E425">
            <v>1.4762</v>
          </cell>
          <cell r="F425">
            <v>0</v>
          </cell>
          <cell r="G425">
            <v>8.6128999999999998</v>
          </cell>
          <cell r="H425">
            <v>0</v>
          </cell>
          <cell r="I425">
            <v>0</v>
          </cell>
          <cell r="J425">
            <v>17.745000000000001</v>
          </cell>
          <cell r="K425">
            <v>9.1320999999999994</v>
          </cell>
        </row>
        <row r="426">
          <cell r="A426" t="str">
            <v>E9146</v>
          </cell>
          <cell r="B426" t="str">
            <v>Caminhão silo com capacidade de 30 m³ - 368 kW</v>
          </cell>
          <cell r="J426">
            <v>655.63800000000003</v>
          </cell>
          <cell r="K426">
            <v>163.33000000000001</v>
          </cell>
        </row>
        <row r="427">
          <cell r="A427" t="str">
            <v>A9335</v>
          </cell>
          <cell r="B427" t="str">
            <v>Cavalo mecânico estradeiro 8 x 2, PBT 29.000 kg - 368 kW - condição de trabalho severa - motorista de veículo especial</v>
          </cell>
          <cell r="C427">
            <v>1107773.757</v>
          </cell>
          <cell r="D427">
            <v>66.466399999999993</v>
          </cell>
          <cell r="E427">
            <v>20.504899999999999</v>
          </cell>
          <cell r="F427">
            <v>8.3082999999999991</v>
          </cell>
          <cell r="G427">
            <v>99.699600000000004</v>
          </cell>
          <cell r="H427">
            <v>364.6748</v>
          </cell>
          <cell r="I427">
            <v>34.730899999999998</v>
          </cell>
          <cell r="J427">
            <v>594.38490000000002</v>
          </cell>
          <cell r="K427">
            <v>130.01050000000001</v>
          </cell>
        </row>
        <row r="428">
          <cell r="A428" t="str">
            <v>A9357</v>
          </cell>
          <cell r="B428" t="str">
            <v>Semirreboque silo para cimento com capacidade de 30 m³</v>
          </cell>
          <cell r="C428">
            <v>279335.5</v>
          </cell>
          <cell r="D428">
            <v>27.933599999999998</v>
          </cell>
          <cell r="E428">
            <v>5.3859000000000004</v>
          </cell>
          <cell r="F428">
            <v>0</v>
          </cell>
          <cell r="G428">
            <v>27.933599999999998</v>
          </cell>
          <cell r="H428">
            <v>0</v>
          </cell>
          <cell r="I428">
            <v>0</v>
          </cell>
          <cell r="J428">
            <v>61.253100000000003</v>
          </cell>
          <cell r="K428">
            <v>33.319499999999998</v>
          </cell>
        </row>
        <row r="429">
          <cell r="A429" t="str">
            <v>E9169</v>
          </cell>
          <cell r="B429" t="str">
            <v>Cavalo mecânico com dolly pneumático de 4 eixos e mesas de giro com capacidade de 56 t - 364 kW</v>
          </cell>
          <cell r="J429">
            <v>632.37940000000003</v>
          </cell>
          <cell r="K429">
            <v>205.07480000000001</v>
          </cell>
        </row>
        <row r="430">
          <cell r="A430" t="str">
            <v>A9324</v>
          </cell>
          <cell r="B430" t="str">
            <v>Cavalo mecânico estradeiro 6 x 4, PBT 23.000 kg - 364 kW - motorista de veículo especial</v>
          </cell>
          <cell r="C430">
            <v>947363.94949999999</v>
          </cell>
          <cell r="D430">
            <v>47.368200000000002</v>
          </cell>
          <cell r="E430">
            <v>17.0486</v>
          </cell>
          <cell r="F430">
            <v>6.9078999999999997</v>
          </cell>
          <cell r="G430">
            <v>71.052300000000002</v>
          </cell>
          <cell r="H430">
            <v>265.78699999999998</v>
          </cell>
          <cell r="I430">
            <v>34.730899999999998</v>
          </cell>
          <cell r="J430">
            <v>442.89490000000001</v>
          </cell>
          <cell r="K430">
            <v>106.0556</v>
          </cell>
        </row>
        <row r="431">
          <cell r="A431" t="str">
            <v>A9385</v>
          </cell>
          <cell r="B431" t="str">
            <v>Conjunto de duas mesas de giro para quinta roda ou reboque com capacidade de 100 t cada</v>
          </cell>
          <cell r="C431">
            <v>511422.8873</v>
          </cell>
          <cell r="D431">
            <v>40.913800000000002</v>
          </cell>
          <cell r="E431">
            <v>9.4664000000000001</v>
          </cell>
          <cell r="F431">
            <v>0</v>
          </cell>
          <cell r="G431">
            <v>46.028100000000002</v>
          </cell>
          <cell r="H431">
            <v>0</v>
          </cell>
          <cell r="I431">
            <v>0</v>
          </cell>
          <cell r="J431">
            <v>96.408299999999997</v>
          </cell>
          <cell r="K431">
            <v>50.380200000000002</v>
          </cell>
        </row>
        <row r="432">
          <cell r="A432" t="str">
            <v>A9389</v>
          </cell>
          <cell r="B432" t="str">
            <v>Dolly pneumático com capacidade de 48 t e 4 eixos</v>
          </cell>
          <cell r="C432">
            <v>493746.87060000002</v>
          </cell>
          <cell r="D432">
            <v>39.499699999999997</v>
          </cell>
          <cell r="E432">
            <v>9.1393000000000004</v>
          </cell>
          <cell r="F432">
            <v>0</v>
          </cell>
          <cell r="G432">
            <v>44.437199999999997</v>
          </cell>
          <cell r="H432">
            <v>0</v>
          </cell>
          <cell r="I432">
            <v>0</v>
          </cell>
          <cell r="J432">
            <v>93.0762</v>
          </cell>
          <cell r="K432">
            <v>48.639000000000003</v>
          </cell>
        </row>
        <row r="433">
          <cell r="A433" t="str">
            <v>E9170</v>
          </cell>
          <cell r="B433" t="str">
            <v>Cavalo mecânico com dois dollys pneumáticos de 3 e 4 eixos e mesas de giro com capacidade de 77 t - 364 kW</v>
          </cell>
          <cell r="J433">
            <v>715.44219999999996</v>
          </cell>
          <cell r="K433">
            <v>248.23009999999999</v>
          </cell>
        </row>
        <row r="434">
          <cell r="A434" t="str">
            <v>A9385</v>
          </cell>
          <cell r="B434" t="str">
            <v>Conjunto de duas mesas de giro para quinta roda ou reboque com capacidade de 100 t cada</v>
          </cell>
          <cell r="C434">
            <v>511422.8873</v>
          </cell>
          <cell r="D434">
            <v>40.913800000000002</v>
          </cell>
          <cell r="E434">
            <v>9.4664000000000001</v>
          </cell>
          <cell r="F434">
            <v>0</v>
          </cell>
          <cell r="G434">
            <v>46.028100000000002</v>
          </cell>
          <cell r="H434">
            <v>0</v>
          </cell>
          <cell r="I434">
            <v>0</v>
          </cell>
          <cell r="J434">
            <v>96.408299999999997</v>
          </cell>
          <cell r="K434">
            <v>50.380200000000002</v>
          </cell>
        </row>
        <row r="435">
          <cell r="A435" t="str">
            <v>A9386</v>
          </cell>
          <cell r="B435" t="str">
            <v>Cavalo mecânico estradeiro 6 x 4, CMT 150.000 kg - 364 kW - motorista de veículo especial</v>
          </cell>
          <cell r="C435">
            <v>1024618.443</v>
          </cell>
          <cell r="D435">
            <v>51.230899999999998</v>
          </cell>
          <cell r="E435">
            <v>18.4389</v>
          </cell>
          <cell r="F435">
            <v>7.4711999999999996</v>
          </cell>
          <cell r="G435">
            <v>76.846400000000003</v>
          </cell>
          <cell r="H435">
            <v>265.78699999999998</v>
          </cell>
          <cell r="I435">
            <v>34.730899999999998</v>
          </cell>
          <cell r="J435">
            <v>454.50529999999998</v>
          </cell>
          <cell r="K435">
            <v>111.8719</v>
          </cell>
        </row>
        <row r="436">
          <cell r="A436" t="str">
            <v>A9387</v>
          </cell>
          <cell r="B436" t="str">
            <v>Dolly pneumático com capacidade de 28,5 t e 3 eixos</v>
          </cell>
          <cell r="C436">
            <v>379037.7893</v>
          </cell>
          <cell r="D436">
            <v>30.323</v>
          </cell>
          <cell r="E436">
            <v>7.016</v>
          </cell>
          <cell r="F436">
            <v>0</v>
          </cell>
          <cell r="G436">
            <v>34.113399999999999</v>
          </cell>
          <cell r="H436">
            <v>0</v>
          </cell>
          <cell r="I436">
            <v>0</v>
          </cell>
          <cell r="J436">
            <v>71.452399999999997</v>
          </cell>
          <cell r="K436">
            <v>37.338999999999999</v>
          </cell>
        </row>
        <row r="437">
          <cell r="A437" t="str">
            <v>A9389</v>
          </cell>
          <cell r="B437" t="str">
            <v>Dolly pneumático com capacidade de 48 t e 4 eixos</v>
          </cell>
          <cell r="C437">
            <v>493746.87060000002</v>
          </cell>
          <cell r="D437">
            <v>39.499699999999997</v>
          </cell>
          <cell r="E437">
            <v>9.1393000000000004</v>
          </cell>
          <cell r="F437">
            <v>0</v>
          </cell>
          <cell r="G437">
            <v>44.437199999999997</v>
          </cell>
          <cell r="H437">
            <v>0</v>
          </cell>
          <cell r="I437">
            <v>0</v>
          </cell>
          <cell r="J437">
            <v>93.0762</v>
          </cell>
          <cell r="K437">
            <v>48.639000000000003</v>
          </cell>
        </row>
        <row r="438">
          <cell r="A438" t="str">
            <v>E9171</v>
          </cell>
          <cell r="B438" t="str">
            <v>Cavalo mecânico com dois dollys pneumáticos de 4 e 5 eixos e mesas de giro com capacidade de 111 t - 440 kW</v>
          </cell>
          <cell r="J438">
            <v>1434.0061000000001</v>
          </cell>
          <cell r="K438">
            <v>581.33410000000003</v>
          </cell>
        </row>
        <row r="439">
          <cell r="A439" t="str">
            <v>A9325</v>
          </cell>
          <cell r="B439" t="str">
            <v>Cavalo mecânico 8 x 8, PBT 26.000 kg - 440 kW -  motorista de veículo especial</v>
          </cell>
          <cell r="C439">
            <v>5148862.6030000001</v>
          </cell>
          <cell r="D439">
            <v>257.44310000000002</v>
          </cell>
          <cell r="E439">
            <v>92.658100000000005</v>
          </cell>
          <cell r="F439">
            <v>37.543799999999997</v>
          </cell>
          <cell r="G439">
            <v>386.16469999999998</v>
          </cell>
          <cell r="H439">
            <v>321.28100000000001</v>
          </cell>
          <cell r="I439">
            <v>34.730899999999998</v>
          </cell>
          <cell r="J439">
            <v>1129.8216</v>
          </cell>
          <cell r="K439">
            <v>422.3759</v>
          </cell>
        </row>
        <row r="440">
          <cell r="A440" t="str">
            <v>A9385</v>
          </cell>
          <cell r="B440" t="str">
            <v>Conjunto de duas mesas de giro para quinta roda ou reboque com capacidade de 100 t cada</v>
          </cell>
          <cell r="C440">
            <v>511422.8873</v>
          </cell>
          <cell r="D440">
            <v>40.913800000000002</v>
          </cell>
          <cell r="E440">
            <v>9.4664000000000001</v>
          </cell>
          <cell r="F440">
            <v>0</v>
          </cell>
          <cell r="G440">
            <v>46.028100000000002</v>
          </cell>
          <cell r="H440">
            <v>0</v>
          </cell>
          <cell r="I440">
            <v>0</v>
          </cell>
          <cell r="J440">
            <v>96.408299999999997</v>
          </cell>
          <cell r="K440">
            <v>50.380200000000002</v>
          </cell>
        </row>
        <row r="441">
          <cell r="A441" t="str">
            <v>A9388</v>
          </cell>
          <cell r="B441" t="str">
            <v>Dolly pneumático com capacidade de 60 t e 5 eixos</v>
          </cell>
          <cell r="C441">
            <v>608455.95189999999</v>
          </cell>
          <cell r="D441">
            <v>48.676499999999997</v>
          </cell>
          <cell r="E441">
            <v>11.262499999999999</v>
          </cell>
          <cell r="F441">
            <v>0</v>
          </cell>
          <cell r="G441">
            <v>54.761000000000003</v>
          </cell>
          <cell r="H441">
            <v>0</v>
          </cell>
          <cell r="I441">
            <v>0</v>
          </cell>
          <cell r="J441">
            <v>114.7</v>
          </cell>
          <cell r="K441">
            <v>59.939</v>
          </cell>
        </row>
        <row r="442">
          <cell r="A442" t="str">
            <v>A9389</v>
          </cell>
          <cell r="B442" t="str">
            <v>Dolly pneumático com capacidade de 48 t e 4 eixos</v>
          </cell>
          <cell r="C442">
            <v>493746.87060000002</v>
          </cell>
          <cell r="D442">
            <v>39.499699999999997</v>
          </cell>
          <cell r="E442">
            <v>9.1393000000000004</v>
          </cell>
          <cell r="F442">
            <v>0</v>
          </cell>
          <cell r="G442">
            <v>44.437199999999997</v>
          </cell>
          <cell r="H442">
            <v>0</v>
          </cell>
          <cell r="I442">
            <v>0</v>
          </cell>
          <cell r="J442">
            <v>93.0762</v>
          </cell>
          <cell r="K442">
            <v>48.639000000000003</v>
          </cell>
        </row>
        <row r="443">
          <cell r="A443" t="str">
            <v>E9199</v>
          </cell>
          <cell r="B443" t="str">
            <v>Caminhão com sistema de hidrojateamento de alta pressão e vácuo para limpeza e desobstrução de bueiros com capacidade total de 15.600 l - 188 kW</v>
          </cell>
          <cell r="J443">
            <v>407.43360000000001</v>
          </cell>
          <cell r="K443">
            <v>131.89359999999999</v>
          </cell>
        </row>
        <row r="444">
          <cell r="A444" t="str">
            <v>A9299</v>
          </cell>
          <cell r="B444" t="str">
            <v>Equipamento com sistema de hidrojateamento de alta pressão e vácuo para limpeza e desobstrução de bueiros com diâmetro de até 1.500 mm com capacidade total de 15.600 l</v>
          </cell>
          <cell r="C444">
            <v>401200</v>
          </cell>
          <cell r="D444">
            <v>40.119999999999997</v>
          </cell>
          <cell r="E444">
            <v>7.7355999999999998</v>
          </cell>
          <cell r="F444">
            <v>0</v>
          </cell>
          <cell r="G444">
            <v>40.119999999999997</v>
          </cell>
          <cell r="H444">
            <v>0</v>
          </cell>
          <cell r="I444">
            <v>0</v>
          </cell>
          <cell r="J444">
            <v>87.9756</v>
          </cell>
          <cell r="K444">
            <v>47.855600000000003</v>
          </cell>
        </row>
        <row r="445">
          <cell r="A445" t="str">
            <v>A9313</v>
          </cell>
          <cell r="B445" t="str">
            <v>Caminhão plataforma 6 x 2, PBT 23.000 kg e distância entre eixos 5,2 m - 188 kW - motorista de veículo especial</v>
          </cell>
          <cell r="C445">
            <v>654917.15879999998</v>
          </cell>
          <cell r="D445">
            <v>32.745899999999999</v>
          </cell>
          <cell r="E445">
            <v>11.7858</v>
          </cell>
          <cell r="F445">
            <v>4.7754000000000003</v>
          </cell>
          <cell r="G445">
            <v>49.1188</v>
          </cell>
          <cell r="H445">
            <v>186.30119999999999</v>
          </cell>
          <cell r="I445">
            <v>34.730899999999998</v>
          </cell>
          <cell r="J445">
            <v>319.45800000000003</v>
          </cell>
          <cell r="K445">
            <v>84.037999999999997</v>
          </cell>
        </row>
        <row r="446">
          <cell r="A446" t="str">
            <v>E9201</v>
          </cell>
          <cell r="B446" t="str">
            <v>Caminhão basculante para rocha com capacidade de 12 m³ - 210 kW com periculosidade</v>
          </cell>
          <cell r="J446">
            <v>362.2047</v>
          </cell>
          <cell r="K446">
            <v>125.88200000000001</v>
          </cell>
        </row>
        <row r="447">
          <cell r="A447" t="str">
            <v>A9327</v>
          </cell>
          <cell r="B447" t="str">
            <v>Caminhão plataforma 8 x 4, PBT 29.000 kg e distância entre eixos 4,6 m - 210 kW - motorista de caminhão com periculosidade</v>
          </cell>
          <cell r="C447">
            <v>730931.76619999995</v>
          </cell>
          <cell r="D447">
            <v>36.546599999999998</v>
          </cell>
          <cell r="E447">
            <v>13.153700000000001</v>
          </cell>
          <cell r="F447">
            <v>5.3296999999999999</v>
          </cell>
          <cell r="G447">
            <v>54.819899999999997</v>
          </cell>
          <cell r="H447">
            <v>153.33860000000001</v>
          </cell>
          <cell r="I447">
            <v>41.714100000000002</v>
          </cell>
          <cell r="J447">
            <v>304.90260000000001</v>
          </cell>
          <cell r="K447">
            <v>96.744100000000003</v>
          </cell>
        </row>
        <row r="448">
          <cell r="A448" t="str">
            <v>A9343</v>
          </cell>
          <cell r="B448" t="str">
            <v>Caçamba basculante para rocha com capacidade de 12 m³</v>
          </cell>
          <cell r="C448">
            <v>203408.4</v>
          </cell>
          <cell r="D448">
            <v>25.0349</v>
          </cell>
          <cell r="E448">
            <v>4.1029999999999998</v>
          </cell>
          <cell r="F448">
            <v>0</v>
          </cell>
          <cell r="G448">
            <v>28.164200000000001</v>
          </cell>
          <cell r="H448">
            <v>0</v>
          </cell>
          <cell r="I448">
            <v>0</v>
          </cell>
          <cell r="J448">
            <v>57.302100000000003</v>
          </cell>
          <cell r="K448">
            <v>29.137899999999998</v>
          </cell>
        </row>
        <row r="449">
          <cell r="A449" t="str">
            <v>E9202</v>
          </cell>
          <cell r="B449" t="str">
            <v>Plataforma pantográfica montada em caminhão com capacidade de carga de 600 kg - 120 kW com periculosidade</v>
          </cell>
          <cell r="J449">
            <v>334.23750000000001</v>
          </cell>
          <cell r="K449">
            <v>133.1191</v>
          </cell>
        </row>
        <row r="450">
          <cell r="A450" t="str">
            <v>A9300</v>
          </cell>
          <cell r="B450" t="str">
            <v>Caminhão plataforma 4 x 2, PBT 8.300 kg e distância entre eixos 3,9 m - 120 kW - motorista de veículo especial com periculosidade</v>
          </cell>
          <cell r="C450">
            <v>378429.47989999998</v>
          </cell>
          <cell r="D450">
            <v>22.7058</v>
          </cell>
          <cell r="E450">
            <v>7.0046999999999997</v>
          </cell>
          <cell r="F450">
            <v>2.8382000000000001</v>
          </cell>
          <cell r="G450">
            <v>34.058700000000002</v>
          </cell>
          <cell r="H450">
            <v>118.9157</v>
          </cell>
          <cell r="I450">
            <v>43.143599999999999</v>
          </cell>
          <cell r="J450">
            <v>228.66669999999999</v>
          </cell>
          <cell r="K450">
            <v>75.692300000000003</v>
          </cell>
        </row>
        <row r="451">
          <cell r="A451" t="str">
            <v>A9383</v>
          </cell>
          <cell r="B451" t="str">
            <v>Plataforma pantográfica hidráulica montada sobre chassi com capacidade de 600 kg - com periculosidade</v>
          </cell>
          <cell r="C451">
            <v>481440</v>
          </cell>
          <cell r="D451">
            <v>48.143999999999998</v>
          </cell>
          <cell r="E451">
            <v>9.2827999999999999</v>
          </cell>
          <cell r="F451">
            <v>0</v>
          </cell>
          <cell r="G451">
            <v>48.143999999999998</v>
          </cell>
          <cell r="H451">
            <v>0</v>
          </cell>
          <cell r="I451">
            <v>0</v>
          </cell>
          <cell r="J451">
            <v>105.57080000000001</v>
          </cell>
          <cell r="K451">
            <v>57.4268</v>
          </cell>
        </row>
        <row r="452">
          <cell r="A452" t="str">
            <v>E9506</v>
          </cell>
          <cell r="B452" t="str">
            <v>Caminhão basculante com capacidade de 6 m³ - 136 kW</v>
          </cell>
          <cell r="J452">
            <v>199.8929</v>
          </cell>
          <cell r="K452">
            <v>81.615399999999994</v>
          </cell>
        </row>
        <row r="453">
          <cell r="A453" t="str">
            <v>A9307</v>
          </cell>
          <cell r="B453" t="str">
            <v>Caminhão plataforma 4 x 2, PBT 16.000 kg e distância entre eixos 3,6 m - 136 kW - motorista de caminhão</v>
          </cell>
          <cell r="C453">
            <v>523217.35110000003</v>
          </cell>
          <cell r="D453">
            <v>26.160900000000002</v>
          </cell>
          <cell r="E453">
            <v>9.4156999999999993</v>
          </cell>
          <cell r="F453">
            <v>3.8151000000000002</v>
          </cell>
          <cell r="G453">
            <v>39.241300000000003</v>
          </cell>
          <cell r="H453">
            <v>70.932199999999995</v>
          </cell>
          <cell r="I453">
            <v>33.631300000000003</v>
          </cell>
          <cell r="J453">
            <v>183.19649999999999</v>
          </cell>
          <cell r="K453">
            <v>73.022999999999996</v>
          </cell>
        </row>
        <row r="454">
          <cell r="A454" t="str">
            <v>A9338</v>
          </cell>
          <cell r="B454" t="str">
            <v>Caçamba basculante com capacidade de 6 m³</v>
          </cell>
          <cell r="C454">
            <v>72035.460000000006</v>
          </cell>
          <cell r="D454">
            <v>7.2035</v>
          </cell>
          <cell r="E454">
            <v>1.3889</v>
          </cell>
          <cell r="F454">
            <v>0</v>
          </cell>
          <cell r="G454">
            <v>8.1039999999999992</v>
          </cell>
          <cell r="H454">
            <v>0</v>
          </cell>
          <cell r="I454">
            <v>0</v>
          </cell>
          <cell r="J454">
            <v>16.696400000000001</v>
          </cell>
          <cell r="K454">
            <v>8.5923999999999996</v>
          </cell>
        </row>
        <row r="455">
          <cell r="A455" t="str">
            <v>E9508</v>
          </cell>
          <cell r="B455" t="str">
            <v>Caminhão carroceria com capacidade de 9 t - 136 kW</v>
          </cell>
          <cell r="J455">
            <v>194.84979999999999</v>
          </cell>
          <cell r="K455">
            <v>79.210800000000006</v>
          </cell>
        </row>
        <row r="456">
          <cell r="A456" t="str">
            <v>A9309</v>
          </cell>
          <cell r="B456" t="str">
            <v>Caminhão plataforma 4 x 2, PBT 16.000 kg e distância entre eixos 4,8 m - 136 kW - motorista de caminhão</v>
          </cell>
          <cell r="C456">
            <v>546609.44149999996</v>
          </cell>
          <cell r="D456">
            <v>27.330500000000001</v>
          </cell>
          <cell r="E456">
            <v>9.8367000000000004</v>
          </cell>
          <cell r="F456">
            <v>3.9857</v>
          </cell>
          <cell r="G456">
            <v>40.995699999999999</v>
          </cell>
          <cell r="H456">
            <v>70.932199999999995</v>
          </cell>
          <cell r="I456">
            <v>33.631300000000003</v>
          </cell>
          <cell r="J456">
            <v>186.71209999999999</v>
          </cell>
          <cell r="K456">
            <v>74.784199999999998</v>
          </cell>
        </row>
        <row r="457">
          <cell r="A457" t="str">
            <v>A9350</v>
          </cell>
          <cell r="B457" t="str">
            <v>Carroceria de madeira com capacidade de 9 t</v>
          </cell>
          <cell r="C457">
            <v>37111</v>
          </cell>
          <cell r="D457">
            <v>3.7111000000000001</v>
          </cell>
          <cell r="E457">
            <v>0.71550000000000002</v>
          </cell>
          <cell r="F457">
            <v>0</v>
          </cell>
          <cell r="G457">
            <v>3.7111000000000001</v>
          </cell>
          <cell r="H457">
            <v>0</v>
          </cell>
          <cell r="I457">
            <v>0</v>
          </cell>
          <cell r="J457">
            <v>8.1377000000000006</v>
          </cell>
          <cell r="K457">
            <v>4.4265999999999996</v>
          </cell>
        </row>
        <row r="458">
          <cell r="A458" t="str">
            <v>E9509</v>
          </cell>
          <cell r="B458" t="str">
            <v>Caminhão tanque distribuidor de asfalto com capacidade de 6.000 l - 7 kW/136 kW</v>
          </cell>
          <cell r="J458">
            <v>330.83429999999998</v>
          </cell>
          <cell r="K458">
            <v>112.4255</v>
          </cell>
        </row>
        <row r="459">
          <cell r="A459" t="str">
            <v>A9323</v>
          </cell>
          <cell r="B459" t="str">
            <v>Caminhão plataforma 4 x 2, PBT 14.300 kg e distância entre eixos 4,8 m - 136 kW - condição de trabalho severa - motorista de caminhão</v>
          </cell>
          <cell r="C459">
            <v>521273.0932</v>
          </cell>
          <cell r="D459">
            <v>31.276399999999999</v>
          </cell>
          <cell r="E459">
            <v>9.6487999999999996</v>
          </cell>
          <cell r="F459">
            <v>3.9095</v>
          </cell>
          <cell r="G459">
            <v>46.9146</v>
          </cell>
          <cell r="H459">
            <v>134.77109999999999</v>
          </cell>
          <cell r="I459">
            <v>33.631300000000003</v>
          </cell>
          <cell r="J459">
            <v>260.15170000000001</v>
          </cell>
          <cell r="K459">
            <v>78.465999999999994</v>
          </cell>
        </row>
        <row r="460">
          <cell r="A460" t="str">
            <v>A9363</v>
          </cell>
          <cell r="B460" t="str">
            <v>Tanque espargidor de asfalto com capacidade de 6.000 l - 7 kW</v>
          </cell>
          <cell r="C460">
            <v>220660</v>
          </cell>
          <cell r="D460">
            <v>29.421299999999999</v>
          </cell>
          <cell r="E460">
            <v>4.5381999999999998</v>
          </cell>
          <cell r="F460">
            <v>0</v>
          </cell>
          <cell r="G460">
            <v>29.421299999999999</v>
          </cell>
          <cell r="H460">
            <v>7.3018000000000001</v>
          </cell>
          <cell r="I460">
            <v>0</v>
          </cell>
          <cell r="J460">
            <v>70.682599999999994</v>
          </cell>
          <cell r="K460">
            <v>33.959499999999998</v>
          </cell>
        </row>
        <row r="461">
          <cell r="A461" t="str">
            <v>E9520</v>
          </cell>
          <cell r="B461" t="str">
            <v>Caminhão com caçamba térmica com capacidade de 6 m³ - 136 kW</v>
          </cell>
          <cell r="J461">
            <v>202.28870000000001</v>
          </cell>
          <cell r="K461">
            <v>82.848399999999998</v>
          </cell>
        </row>
        <row r="462">
          <cell r="A462" t="str">
            <v>A9307</v>
          </cell>
          <cell r="B462" t="str">
            <v>Caminhão plataforma 4 x 2, PBT 16.000 kg e distância entre eixos 3,6 m - 136 kW - motorista de caminhão</v>
          </cell>
          <cell r="C462">
            <v>523217.35110000003</v>
          </cell>
          <cell r="D462">
            <v>26.160900000000002</v>
          </cell>
          <cell r="E462">
            <v>9.4156999999999993</v>
          </cell>
          <cell r="F462">
            <v>3.8151000000000002</v>
          </cell>
          <cell r="G462">
            <v>39.241300000000003</v>
          </cell>
          <cell r="H462">
            <v>70.932199999999995</v>
          </cell>
          <cell r="I462">
            <v>33.631300000000003</v>
          </cell>
          <cell r="J462">
            <v>183.19649999999999</v>
          </cell>
          <cell r="K462">
            <v>73.022999999999996</v>
          </cell>
        </row>
        <row r="463">
          <cell r="A463" t="str">
            <v>A9339</v>
          </cell>
          <cell r="B463" t="str">
            <v>Caçamba térmica com capacidade de 6 m³</v>
          </cell>
          <cell r="C463">
            <v>82371.805300000007</v>
          </cell>
          <cell r="D463">
            <v>8.2371999999999996</v>
          </cell>
          <cell r="E463">
            <v>1.5882000000000001</v>
          </cell>
          <cell r="F463">
            <v>0</v>
          </cell>
          <cell r="G463">
            <v>9.2667999999999999</v>
          </cell>
          <cell r="H463">
            <v>0</v>
          </cell>
          <cell r="I463">
            <v>0</v>
          </cell>
          <cell r="J463">
            <v>19.092199999999998</v>
          </cell>
          <cell r="K463">
            <v>9.8254000000000001</v>
          </cell>
        </row>
        <row r="464">
          <cell r="A464" t="str">
            <v>E9557</v>
          </cell>
          <cell r="B464" t="str">
            <v>Caminhão comboio com capacidade de 5.000 l - 136 kW (sem motorista)</v>
          </cell>
          <cell r="J464">
            <v>263.20800000000003</v>
          </cell>
          <cell r="K464">
            <v>64.798900000000003</v>
          </cell>
        </row>
        <row r="465">
          <cell r="A465" t="str">
            <v>A9294</v>
          </cell>
          <cell r="B465" t="str">
            <v>Caminhão plataforma 4 x 2, PBT 16.000 kg e distância entre eixos 4,8 m - 136 kW - condição de trabalho severa (sem motorista)</v>
          </cell>
          <cell r="C465">
            <v>546609.44149999996</v>
          </cell>
          <cell r="D465">
            <v>32.796599999999998</v>
          </cell>
          <cell r="E465">
            <v>10.117699999999999</v>
          </cell>
          <cell r="F465">
            <v>4.0995999999999997</v>
          </cell>
          <cell r="G465">
            <v>49.194800000000001</v>
          </cell>
          <cell r="H465">
            <v>134.77109999999999</v>
          </cell>
          <cell r="I465">
            <v>0</v>
          </cell>
          <cell r="J465">
            <v>230.97980000000001</v>
          </cell>
          <cell r="K465">
            <v>47.0139</v>
          </cell>
        </row>
        <row r="466">
          <cell r="A466" t="str">
            <v>A9298</v>
          </cell>
          <cell r="B466" t="str">
            <v>Tanque para distribuição de combustíveis e lubrificantes com capacidade de 5.000 l</v>
          </cell>
          <cell r="C466">
            <v>180540</v>
          </cell>
          <cell r="D466">
            <v>14.443199999999999</v>
          </cell>
          <cell r="E466">
            <v>3.3418000000000001</v>
          </cell>
          <cell r="F466">
            <v>0</v>
          </cell>
          <cell r="G466">
            <v>14.443199999999999</v>
          </cell>
          <cell r="H466">
            <v>0</v>
          </cell>
          <cell r="I466">
            <v>0</v>
          </cell>
          <cell r="J466">
            <v>32.228200000000001</v>
          </cell>
          <cell r="K466">
            <v>17.785</v>
          </cell>
        </row>
        <row r="467">
          <cell r="A467" t="str">
            <v>E9571</v>
          </cell>
          <cell r="B467" t="str">
            <v>Caminhão tanque com capacidade de 10.000 l - 188 kW</v>
          </cell>
          <cell r="J467">
            <v>353.99419999999998</v>
          </cell>
          <cell r="K467">
            <v>100.35299999999999</v>
          </cell>
        </row>
        <row r="468">
          <cell r="A468" t="str">
            <v>A9332</v>
          </cell>
          <cell r="B468" t="str">
            <v>Caminhão plataforma 6 x 2, PBT 23.000 kg e distância entre eixos 4,8 m - 188 kW - condição de trabalho severa - motorista de caminhão</v>
          </cell>
          <cell r="C468">
            <v>652825.74840000004</v>
          </cell>
          <cell r="D468">
            <v>39.169499999999999</v>
          </cell>
          <cell r="E468">
            <v>12.0838</v>
          </cell>
          <cell r="F468">
            <v>4.8962000000000003</v>
          </cell>
          <cell r="G468">
            <v>58.754300000000001</v>
          </cell>
          <cell r="H468">
            <v>186.30119999999999</v>
          </cell>
          <cell r="I468">
            <v>33.631300000000003</v>
          </cell>
          <cell r="J468">
            <v>334.83629999999999</v>
          </cell>
          <cell r="K468">
            <v>89.780799999999999</v>
          </cell>
        </row>
        <row r="469">
          <cell r="A469" t="str">
            <v>A9360</v>
          </cell>
          <cell r="B469" t="str">
            <v>Tanque para transporte de água com capacidade de 10.000 l</v>
          </cell>
          <cell r="C469">
            <v>107321</v>
          </cell>
          <cell r="D469">
            <v>8.5856999999999992</v>
          </cell>
          <cell r="E469">
            <v>1.9864999999999999</v>
          </cell>
          <cell r="F469">
            <v>0</v>
          </cell>
          <cell r="G469">
            <v>8.5856999999999992</v>
          </cell>
          <cell r="H469">
            <v>0</v>
          </cell>
          <cell r="I469">
            <v>0</v>
          </cell>
          <cell r="J469">
            <v>19.157900000000001</v>
          </cell>
          <cell r="K469">
            <v>10.5722</v>
          </cell>
        </row>
        <row r="470">
          <cell r="A470" t="str">
            <v>E9575</v>
          </cell>
          <cell r="B470" t="str">
            <v>Caminhão basculante com caçamba estanque com capacidade de 14 m³ - 210 kW</v>
          </cell>
          <cell r="J470">
            <v>318.37639999999999</v>
          </cell>
          <cell r="K470">
            <v>99.754900000000006</v>
          </cell>
        </row>
        <row r="471">
          <cell r="A471" t="str">
            <v>A9316</v>
          </cell>
          <cell r="B471" t="str">
            <v>Caminhão plataforma 8 x 4, PBT 29.000 kg e distância entre eixos 4,6 m - 210 kW - motorista de caminhão</v>
          </cell>
          <cell r="C471">
            <v>730931.76619999995</v>
          </cell>
          <cell r="D471">
            <v>36.546599999999998</v>
          </cell>
          <cell r="E471">
            <v>13.153700000000001</v>
          </cell>
          <cell r="F471">
            <v>5.3296999999999999</v>
          </cell>
          <cell r="G471">
            <v>54.819899999999997</v>
          </cell>
          <cell r="H471">
            <v>153.33860000000001</v>
          </cell>
          <cell r="I471">
            <v>33.631300000000003</v>
          </cell>
          <cell r="J471">
            <v>296.81979999999999</v>
          </cell>
          <cell r="K471">
            <v>88.661299999999997</v>
          </cell>
        </row>
        <row r="472">
          <cell r="A472" t="str">
            <v>A9345</v>
          </cell>
          <cell r="B472" t="str">
            <v>Caçamba basculante estanque com capacidade de 14 m³</v>
          </cell>
          <cell r="C472">
            <v>93004.415299999993</v>
          </cell>
          <cell r="D472">
            <v>9.3003999999999998</v>
          </cell>
          <cell r="E472">
            <v>1.7931999999999999</v>
          </cell>
          <cell r="F472">
            <v>0</v>
          </cell>
          <cell r="G472">
            <v>10.462999999999999</v>
          </cell>
          <cell r="H472">
            <v>0</v>
          </cell>
          <cell r="I472">
            <v>0</v>
          </cell>
          <cell r="J472">
            <v>21.5566</v>
          </cell>
          <cell r="K472">
            <v>11.0936</v>
          </cell>
        </row>
        <row r="473">
          <cell r="A473" t="str">
            <v>E9579</v>
          </cell>
          <cell r="B473" t="str">
            <v>Caminhão basculante com capacidade de 10 m³ - 210 kW</v>
          </cell>
          <cell r="J473">
            <v>304.4862</v>
          </cell>
          <cell r="K473">
            <v>92.773600000000002</v>
          </cell>
        </row>
        <row r="474">
          <cell r="A474" t="str">
            <v>A9293</v>
          </cell>
          <cell r="B474" t="str">
            <v>Caminhão plataforma 6 x 2, PBT 23.000 kg e distância entre eixos 3,6 m - 210 kW - motorista de caminhão</v>
          </cell>
          <cell r="C474">
            <v>649684.88939999999</v>
          </cell>
          <cell r="D474">
            <v>32.484200000000001</v>
          </cell>
          <cell r="E474">
            <v>11.691599999999999</v>
          </cell>
          <cell r="F474">
            <v>4.7373000000000003</v>
          </cell>
          <cell r="G474">
            <v>48.726399999999998</v>
          </cell>
          <cell r="H474">
            <v>153.33860000000001</v>
          </cell>
          <cell r="I474">
            <v>33.631300000000003</v>
          </cell>
          <cell r="J474">
            <v>284.60939999999999</v>
          </cell>
          <cell r="K474">
            <v>82.544399999999996</v>
          </cell>
        </row>
        <row r="475">
          <cell r="A475" t="str">
            <v>A9342</v>
          </cell>
          <cell r="B475" t="str">
            <v>Caçamba basculante com capacidade de 10 m³</v>
          </cell>
          <cell r="C475">
            <v>85756.5</v>
          </cell>
          <cell r="D475">
            <v>8.5756999999999994</v>
          </cell>
          <cell r="E475">
            <v>1.6535</v>
          </cell>
          <cell r="F475">
            <v>0</v>
          </cell>
          <cell r="G475">
            <v>9.6476000000000006</v>
          </cell>
          <cell r="H475">
            <v>0</v>
          </cell>
          <cell r="I475">
            <v>0</v>
          </cell>
          <cell r="J475">
            <v>19.876799999999999</v>
          </cell>
          <cell r="K475">
            <v>10.229200000000001</v>
          </cell>
        </row>
        <row r="476">
          <cell r="A476" t="str">
            <v>E9592</v>
          </cell>
          <cell r="B476" t="str">
            <v>Caminhão carroceria com capacidade de 15 t - 188 kW</v>
          </cell>
          <cell r="J476">
            <v>280.3288</v>
          </cell>
          <cell r="K476">
            <v>88.920400000000001</v>
          </cell>
        </row>
        <row r="477">
          <cell r="A477" t="str">
            <v>A9314</v>
          </cell>
          <cell r="B477" t="str">
            <v>Caminhão plataforma 6 x 2, PBT 23.000 kg e distância entre eixos 5,2 m - 188 kW - motorista de caminhão</v>
          </cell>
          <cell r="C477">
            <v>654917.15879999998</v>
          </cell>
          <cell r="D477">
            <v>32.745899999999999</v>
          </cell>
          <cell r="E477">
            <v>11.7858</v>
          </cell>
          <cell r="F477">
            <v>4.7754000000000003</v>
          </cell>
          <cell r="G477">
            <v>49.1188</v>
          </cell>
          <cell r="H477">
            <v>137.27459999999999</v>
          </cell>
          <cell r="I477">
            <v>33.631300000000003</v>
          </cell>
          <cell r="J477">
            <v>269.33179999999999</v>
          </cell>
          <cell r="K477">
            <v>82.938400000000001</v>
          </cell>
        </row>
        <row r="478">
          <cell r="A478" t="str">
            <v>A9352</v>
          </cell>
          <cell r="B478" t="str">
            <v>Carroceria de madeira com capacidade de 15 t</v>
          </cell>
          <cell r="C478">
            <v>50150</v>
          </cell>
          <cell r="D478">
            <v>5.0149999999999997</v>
          </cell>
          <cell r="E478">
            <v>0.96699999999999997</v>
          </cell>
          <cell r="F478">
            <v>0</v>
          </cell>
          <cell r="G478">
            <v>5.0149999999999997</v>
          </cell>
          <cell r="H478">
            <v>0</v>
          </cell>
          <cell r="I478">
            <v>0</v>
          </cell>
          <cell r="J478">
            <v>10.997</v>
          </cell>
          <cell r="K478">
            <v>5.9820000000000002</v>
          </cell>
        </row>
        <row r="479">
          <cell r="A479" t="str">
            <v>E9600</v>
          </cell>
          <cell r="B479" t="str">
            <v>Caminhão betoneira com capacidade de 8 m³ - 236 kW</v>
          </cell>
          <cell r="J479">
            <v>378.14499999999998</v>
          </cell>
          <cell r="K479">
            <v>120.5127</v>
          </cell>
        </row>
        <row r="480">
          <cell r="A480" t="str">
            <v>A9317</v>
          </cell>
          <cell r="B480" t="str">
            <v>Caminhão plataforma 8 x 2, PBT 29.000 kg e distância entre eixos 4,8 m - 236 kW - motorista de veículo especial</v>
          </cell>
          <cell r="C480">
            <v>750843.72250000003</v>
          </cell>
          <cell r="D480">
            <v>37.542200000000001</v>
          </cell>
          <cell r="E480">
            <v>13.5121</v>
          </cell>
          <cell r="F480">
            <v>5.4748999999999999</v>
          </cell>
          <cell r="G480">
            <v>56.313299999999998</v>
          </cell>
          <cell r="H480">
            <v>172.32339999999999</v>
          </cell>
          <cell r="I480">
            <v>34.730899999999998</v>
          </cell>
          <cell r="J480">
            <v>319.89679999999998</v>
          </cell>
          <cell r="K480">
            <v>91.260099999999994</v>
          </cell>
        </row>
        <row r="481">
          <cell r="A481" t="str">
            <v>A9346</v>
          </cell>
          <cell r="B481" t="str">
            <v>Misturador de concreto para montagem em chassi de caminhão com capacidade de 8 m³</v>
          </cell>
          <cell r="C481">
            <v>161086.71830000001</v>
          </cell>
          <cell r="D481">
            <v>25.773900000000001</v>
          </cell>
          <cell r="E481">
            <v>3.4786999999999999</v>
          </cell>
          <cell r="F481">
            <v>0</v>
          </cell>
          <cell r="G481">
            <v>28.9956</v>
          </cell>
          <cell r="H481">
            <v>0</v>
          </cell>
          <cell r="I481">
            <v>0</v>
          </cell>
          <cell r="J481">
            <v>58.248199999999997</v>
          </cell>
          <cell r="K481">
            <v>29.252600000000001</v>
          </cell>
        </row>
        <row r="482">
          <cell r="A482" t="str">
            <v>E9604</v>
          </cell>
          <cell r="B482" t="str">
            <v>Caminhão basculante para rocha com capacidade de 8 m³ - 210 kW</v>
          </cell>
          <cell r="J482">
            <v>318.45429999999999</v>
          </cell>
          <cell r="K482">
            <v>99.642099999999999</v>
          </cell>
        </row>
        <row r="483">
          <cell r="A483" t="str">
            <v>A9315</v>
          </cell>
          <cell r="B483" t="str">
            <v>Caminhão basculante 6 x 4, PBT 23.000 kg e distância entre eixos 3,6 m - 210 kW -  motorista de caminhão</v>
          </cell>
          <cell r="C483">
            <v>748820.56590000005</v>
          </cell>
          <cell r="D483">
            <v>37.441000000000003</v>
          </cell>
          <cell r="E483">
            <v>13.4757</v>
          </cell>
          <cell r="F483">
            <v>5.4600999999999997</v>
          </cell>
          <cell r="G483">
            <v>56.161499999999997</v>
          </cell>
          <cell r="H483">
            <v>153.33860000000001</v>
          </cell>
          <cell r="I483">
            <v>33.631300000000003</v>
          </cell>
          <cell r="J483">
            <v>299.50819999999999</v>
          </cell>
          <cell r="K483">
            <v>90.008099999999999</v>
          </cell>
        </row>
        <row r="484">
          <cell r="A484" t="str">
            <v>A9341</v>
          </cell>
          <cell r="B484" t="str">
            <v>Caçamba basculante para rocha com capacidade de 8 m³</v>
          </cell>
          <cell r="C484">
            <v>67253.704899999997</v>
          </cell>
          <cell r="D484">
            <v>8.2774000000000001</v>
          </cell>
          <cell r="E484">
            <v>1.3566</v>
          </cell>
          <cell r="F484">
            <v>0</v>
          </cell>
          <cell r="G484">
            <v>9.3120999999999992</v>
          </cell>
          <cell r="H484">
            <v>0</v>
          </cell>
          <cell r="I484">
            <v>0</v>
          </cell>
          <cell r="J484">
            <v>18.946100000000001</v>
          </cell>
          <cell r="K484">
            <v>9.6340000000000003</v>
          </cell>
        </row>
        <row r="485">
          <cell r="A485" t="str">
            <v>E9605</v>
          </cell>
          <cell r="B485" t="str">
            <v>Caminhão tanque com capacidade de 6.000 l - 136 kW</v>
          </cell>
          <cell r="J485">
            <v>276.26580000000001</v>
          </cell>
          <cell r="K485">
            <v>87.358500000000006</v>
          </cell>
        </row>
        <row r="486">
          <cell r="A486" t="str">
            <v>A9323</v>
          </cell>
          <cell r="B486" t="str">
            <v>Caminhão plataforma 4 x 2, PBT 14.300 kg e distância entre eixos 4,8 m - 136 kW - condição de trabalho severa - motorista de caminhão</v>
          </cell>
          <cell r="C486">
            <v>521273.0932</v>
          </cell>
          <cell r="D486">
            <v>31.276399999999999</v>
          </cell>
          <cell r="E486">
            <v>9.6487999999999996</v>
          </cell>
          <cell r="F486">
            <v>3.9095</v>
          </cell>
          <cell r="G486">
            <v>46.9146</v>
          </cell>
          <cell r="H486">
            <v>134.77109999999999</v>
          </cell>
          <cell r="I486">
            <v>33.631300000000003</v>
          </cell>
          <cell r="J486">
            <v>260.15170000000001</v>
          </cell>
          <cell r="K486">
            <v>78.465999999999994</v>
          </cell>
        </row>
        <row r="487">
          <cell r="A487" t="str">
            <v>A9358</v>
          </cell>
          <cell r="B487" t="str">
            <v>Tanque para transporte de água com capacidade de 6.000 l</v>
          </cell>
          <cell r="C487">
            <v>90270</v>
          </cell>
          <cell r="D487">
            <v>7.2215999999999996</v>
          </cell>
          <cell r="E487">
            <v>1.6709000000000001</v>
          </cell>
          <cell r="F487">
            <v>0</v>
          </cell>
          <cell r="G487">
            <v>7.2215999999999996</v>
          </cell>
          <cell r="H487">
            <v>0</v>
          </cell>
          <cell r="I487">
            <v>0</v>
          </cell>
          <cell r="J487">
            <v>16.114100000000001</v>
          </cell>
          <cell r="K487">
            <v>8.8925000000000001</v>
          </cell>
        </row>
        <row r="488">
          <cell r="A488" t="str">
            <v>E9644</v>
          </cell>
          <cell r="B488" t="str">
            <v>Caminhão demarcador de faixas com sistema de pintura a frio - 28 kW/129 kW</v>
          </cell>
          <cell r="J488">
            <v>454.46069999999997</v>
          </cell>
          <cell r="K488">
            <v>189.78960000000001</v>
          </cell>
        </row>
        <row r="489">
          <cell r="A489" t="str">
            <v>A9302</v>
          </cell>
          <cell r="B489" t="str">
            <v>Caminhão plataforma 4 x 2, PBT 9.200 kg e distância entre eixos 4,6 m - 129 kW - motorista de caminhão</v>
          </cell>
          <cell r="C489">
            <v>431294.58880000003</v>
          </cell>
          <cell r="D489">
            <v>25.877700000000001</v>
          </cell>
          <cell r="E489">
            <v>7.9832999999999998</v>
          </cell>
          <cell r="F489">
            <v>3.2347000000000001</v>
          </cell>
          <cell r="G489">
            <v>38.816499999999998</v>
          </cell>
          <cell r="H489">
            <v>127.8344</v>
          </cell>
          <cell r="I489">
            <v>33.631300000000003</v>
          </cell>
          <cell r="J489">
            <v>237.37790000000001</v>
          </cell>
          <cell r="K489">
            <v>70.727000000000004</v>
          </cell>
        </row>
        <row r="490">
          <cell r="A490" t="str">
            <v>A9368</v>
          </cell>
          <cell r="B490" t="str">
            <v>Equipamento demarcador de faixas a frio montado sobre chassi com capacidade de 800 l - 28 kW</v>
          </cell>
          <cell r="C490">
            <v>731939.25</v>
          </cell>
          <cell r="D490">
            <v>77.768500000000003</v>
          </cell>
          <cell r="E490">
            <v>14.1127</v>
          </cell>
          <cell r="F490">
            <v>0</v>
          </cell>
          <cell r="G490">
            <v>73.193899999999999</v>
          </cell>
          <cell r="H490">
            <v>24.8263</v>
          </cell>
          <cell r="I490">
            <v>27.1814</v>
          </cell>
          <cell r="J490">
            <v>217.08279999999999</v>
          </cell>
          <cell r="K490">
            <v>119.0626</v>
          </cell>
        </row>
        <row r="491">
          <cell r="A491" t="str">
            <v>E9645</v>
          </cell>
          <cell r="B491" t="str">
            <v>Caminhão demarcador de faixas com sistema de pintura a quente - 5 kW/30,10 kW/136 kW</v>
          </cell>
          <cell r="J491">
            <v>673.71579999999994</v>
          </cell>
          <cell r="K491">
            <v>302.67349999999999</v>
          </cell>
        </row>
        <row r="492">
          <cell r="A492" t="str">
            <v>A9328</v>
          </cell>
          <cell r="B492" t="str">
            <v>Compressor de ar portátil de 70,79 l/s (150 PCM) sem reboque - 30,10 kW</v>
          </cell>
          <cell r="C492">
            <v>143992.04070000001</v>
          </cell>
          <cell r="D492">
            <v>11.519399999999999</v>
          </cell>
          <cell r="E492">
            <v>2.6652999999999998</v>
          </cell>
          <cell r="F492">
            <v>0</v>
          </cell>
          <cell r="G492">
            <v>11.519399999999999</v>
          </cell>
          <cell r="H492">
            <v>26.688199999999998</v>
          </cell>
          <cell r="I492">
            <v>0</v>
          </cell>
          <cell r="J492">
            <v>52.392299999999999</v>
          </cell>
          <cell r="K492">
            <v>14.184699999999999</v>
          </cell>
        </row>
        <row r="493">
          <cell r="A493" t="str">
            <v>A9331</v>
          </cell>
          <cell r="B493" t="str">
            <v>Caminhão plataforma 4 x 2, PBT 16.000 kg e distância entre eixos 4,8 m - 136 kW - condição de trabalho severa - motorista de caminhão</v>
          </cell>
          <cell r="C493">
            <v>546417.17489999998</v>
          </cell>
          <cell r="D493">
            <v>32.784999999999997</v>
          </cell>
          <cell r="E493">
            <v>10.1142</v>
          </cell>
          <cell r="F493">
            <v>4.0980999999999996</v>
          </cell>
          <cell r="G493">
            <v>49.177500000000002</v>
          </cell>
          <cell r="H493">
            <v>134.77109999999999</v>
          </cell>
          <cell r="I493">
            <v>33.631300000000003</v>
          </cell>
          <cell r="J493">
            <v>264.5772</v>
          </cell>
          <cell r="K493">
            <v>80.628600000000006</v>
          </cell>
        </row>
        <row r="494">
          <cell r="A494" t="str">
            <v>A9369</v>
          </cell>
          <cell r="B494" t="str">
            <v>Equipamento demarcador de faixas a quente montado sobre chassi com capacidade de 500 l - 5,0 kW</v>
          </cell>
          <cell r="C494">
            <v>1439312.932</v>
          </cell>
          <cell r="D494">
            <v>152.92699999999999</v>
          </cell>
          <cell r="E494">
            <v>27.751799999999999</v>
          </cell>
          <cell r="F494">
            <v>0</v>
          </cell>
          <cell r="G494">
            <v>143.93129999999999</v>
          </cell>
          <cell r="H494">
            <v>4.9547999999999996</v>
          </cell>
          <cell r="I494">
            <v>27.1814</v>
          </cell>
          <cell r="J494">
            <v>356.74630000000002</v>
          </cell>
          <cell r="K494">
            <v>207.86019999999999</v>
          </cell>
        </row>
        <row r="495">
          <cell r="A495" t="str">
            <v>E9665</v>
          </cell>
          <cell r="B495" t="str">
            <v>Cavalo mecânico com semirreboque com capacidade de 20 t - 276 kW</v>
          </cell>
          <cell r="J495">
            <v>415.44729999999998</v>
          </cell>
          <cell r="K495">
            <v>125.9255</v>
          </cell>
        </row>
        <row r="496">
          <cell r="A496" t="str">
            <v>A9318</v>
          </cell>
          <cell r="B496" t="str">
            <v>Cavalo mecânico 4 x 2, PBT 16.000 kg - 276 kW - motorista de veículo especial</v>
          </cell>
          <cell r="C496">
            <v>751953.60719999997</v>
          </cell>
          <cell r="D496">
            <v>37.597700000000003</v>
          </cell>
          <cell r="E496">
            <v>13.532</v>
          </cell>
          <cell r="F496">
            <v>5.4829999999999997</v>
          </cell>
          <cell r="G496">
            <v>56.396500000000003</v>
          </cell>
          <cell r="H496">
            <v>201.5308</v>
          </cell>
          <cell r="I496">
            <v>34.730899999999998</v>
          </cell>
          <cell r="J496">
            <v>349.27089999999998</v>
          </cell>
          <cell r="K496">
            <v>91.343599999999995</v>
          </cell>
        </row>
        <row r="497">
          <cell r="A497" t="str">
            <v>A9353</v>
          </cell>
          <cell r="B497" t="str">
            <v>Semirreboque com 2 eixos</v>
          </cell>
          <cell r="C497">
            <v>351050</v>
          </cell>
          <cell r="D497">
            <v>28.084</v>
          </cell>
          <cell r="E497">
            <v>6.4978999999999996</v>
          </cell>
          <cell r="F497">
            <v>0</v>
          </cell>
          <cell r="G497">
            <v>31.5945</v>
          </cell>
          <cell r="H497">
            <v>0</v>
          </cell>
          <cell r="I497">
            <v>0</v>
          </cell>
          <cell r="J497">
            <v>66.176400000000001</v>
          </cell>
          <cell r="K497">
            <v>34.581899999999997</v>
          </cell>
        </row>
        <row r="498">
          <cell r="A498" t="str">
            <v>E9666</v>
          </cell>
          <cell r="B498" t="str">
            <v>Cavalo mecânico com semirreboque com capacidade de 32 t - 302 kW</v>
          </cell>
          <cell r="J498">
            <v>464.66140000000001</v>
          </cell>
          <cell r="K498">
            <v>141.3143</v>
          </cell>
        </row>
        <row r="499">
          <cell r="A499" t="str">
            <v>A9321</v>
          </cell>
          <cell r="B499" t="str">
            <v>Cavalo mecânico estradeiro 6 x 2, PBT 23.000 kg - 302 kW - motorista de veículo especial</v>
          </cell>
          <cell r="C499">
            <v>877611.04489999998</v>
          </cell>
          <cell r="D499">
            <v>43.880600000000001</v>
          </cell>
          <cell r="E499">
            <v>15.7933</v>
          </cell>
          <cell r="F499">
            <v>6.3992000000000004</v>
          </cell>
          <cell r="G499">
            <v>65.820800000000006</v>
          </cell>
          <cell r="H499">
            <v>220.51560000000001</v>
          </cell>
          <cell r="I499">
            <v>34.730899999999998</v>
          </cell>
          <cell r="J499">
            <v>387.1404</v>
          </cell>
          <cell r="K499">
            <v>100.804</v>
          </cell>
        </row>
        <row r="500">
          <cell r="A500" t="str">
            <v>A9354</v>
          </cell>
          <cell r="B500" t="str">
            <v>Semirreboque com 3 eixos</v>
          </cell>
          <cell r="C500">
            <v>411230</v>
          </cell>
          <cell r="D500">
            <v>32.898400000000002</v>
          </cell>
          <cell r="E500">
            <v>7.6119000000000003</v>
          </cell>
          <cell r="F500">
            <v>0</v>
          </cell>
          <cell r="G500">
            <v>37.0107</v>
          </cell>
          <cell r="H500">
            <v>0</v>
          </cell>
          <cell r="I500">
            <v>0</v>
          </cell>
          <cell r="J500">
            <v>77.521000000000001</v>
          </cell>
          <cell r="K500">
            <v>40.510300000000001</v>
          </cell>
        </row>
        <row r="501">
          <cell r="A501" t="str">
            <v>E9667</v>
          </cell>
          <cell r="B501" t="str">
            <v>Caminhão basculante com capacidade de 14 m³ - 210 kW</v>
          </cell>
          <cell r="J501">
            <v>317.75659999999999</v>
          </cell>
          <cell r="K501">
            <v>99.436000000000007</v>
          </cell>
        </row>
        <row r="502">
          <cell r="A502" t="str">
            <v>A9316</v>
          </cell>
          <cell r="B502" t="str">
            <v>Caminhão plataforma 8 x 4, PBT 29.000 kg e distância entre eixos 4,6 m - 210 kW - motorista de caminhão</v>
          </cell>
          <cell r="C502">
            <v>730931.76619999995</v>
          </cell>
          <cell r="D502">
            <v>36.546599999999998</v>
          </cell>
          <cell r="E502">
            <v>13.153700000000001</v>
          </cell>
          <cell r="F502">
            <v>5.3296999999999999</v>
          </cell>
          <cell r="G502">
            <v>54.819899999999997</v>
          </cell>
          <cell r="H502">
            <v>153.33860000000001</v>
          </cell>
          <cell r="I502">
            <v>33.631300000000003</v>
          </cell>
          <cell r="J502">
            <v>296.81979999999999</v>
          </cell>
          <cell r="K502">
            <v>88.661299999999997</v>
          </cell>
        </row>
        <row r="503">
          <cell r="A503" t="str">
            <v>A9344</v>
          </cell>
          <cell r="B503" t="str">
            <v>Caçamba basculante com capacidade de 14 m³</v>
          </cell>
          <cell r="C503">
            <v>90330.18</v>
          </cell>
          <cell r="D503">
            <v>9.0329999999999995</v>
          </cell>
          <cell r="E503">
            <v>1.7417</v>
          </cell>
          <cell r="F503">
            <v>0</v>
          </cell>
          <cell r="G503">
            <v>10.162100000000001</v>
          </cell>
          <cell r="H503">
            <v>0</v>
          </cell>
          <cell r="I503">
            <v>0</v>
          </cell>
          <cell r="J503">
            <v>20.936800000000002</v>
          </cell>
          <cell r="K503">
            <v>10.774699999999999</v>
          </cell>
        </row>
        <row r="504">
          <cell r="A504" t="str">
            <v>E9669</v>
          </cell>
          <cell r="B504" t="str">
            <v>Caminhão tanque com capacidade de 8.000 l - 136 kW</v>
          </cell>
          <cell r="J504">
            <v>281.4076</v>
          </cell>
          <cell r="K504">
            <v>89.916399999999996</v>
          </cell>
        </row>
        <row r="505">
          <cell r="A505" t="str">
            <v>A9331</v>
          </cell>
          <cell r="B505" t="str">
            <v>Caminhão plataforma 4 x 2, PBT 16.000 kg e distância entre eixos 4,8 m - 136 kW - condição de trabalho severa - motorista de caminhão</v>
          </cell>
          <cell r="C505">
            <v>546417.17489999998</v>
          </cell>
          <cell r="D505">
            <v>32.784999999999997</v>
          </cell>
          <cell r="E505">
            <v>10.1142</v>
          </cell>
          <cell r="F505">
            <v>4.0980999999999996</v>
          </cell>
          <cell r="G505">
            <v>49.177500000000002</v>
          </cell>
          <cell r="H505">
            <v>134.77109999999999</v>
          </cell>
          <cell r="I505">
            <v>33.631300000000003</v>
          </cell>
          <cell r="J505">
            <v>264.5772</v>
          </cell>
          <cell r="K505">
            <v>80.628600000000006</v>
          </cell>
        </row>
        <row r="506">
          <cell r="A506" t="str">
            <v>A9359</v>
          </cell>
          <cell r="B506" t="str">
            <v>Tanque para transporte de água com capacidade de 8.000 l</v>
          </cell>
          <cell r="C506">
            <v>94282</v>
          </cell>
          <cell r="D506">
            <v>7.5426000000000002</v>
          </cell>
          <cell r="E506">
            <v>1.7452000000000001</v>
          </cell>
          <cell r="F506">
            <v>0</v>
          </cell>
          <cell r="G506">
            <v>7.5426000000000002</v>
          </cell>
          <cell r="H506">
            <v>0</v>
          </cell>
          <cell r="I506">
            <v>0</v>
          </cell>
          <cell r="J506">
            <v>16.830400000000001</v>
          </cell>
          <cell r="K506">
            <v>9.2878000000000007</v>
          </cell>
        </row>
        <row r="507">
          <cell r="A507" t="str">
            <v>E9670</v>
          </cell>
          <cell r="B507" t="str">
            <v>Usina móvel de lama asfáltica ou microrrevestimento com cavalo mecânico com capacidade de 12 m³ - 95,6 kW/276 kW</v>
          </cell>
          <cell r="J507">
            <v>872.80240000000003</v>
          </cell>
          <cell r="K507">
            <v>299.41379999999998</v>
          </cell>
        </row>
        <row r="508">
          <cell r="A508" t="str">
            <v>A9319</v>
          </cell>
          <cell r="B508" t="str">
            <v>Cavalo mecânico 6 x 2, PBT 23.000 kg - 276 kW - condição de trabalho severa - motorista de veículo especial</v>
          </cell>
          <cell r="C508">
            <v>825721.05079999997</v>
          </cell>
          <cell r="D508">
            <v>49.543300000000002</v>
          </cell>
          <cell r="E508">
            <v>15.2841</v>
          </cell>
          <cell r="F508">
            <v>6.1928999999999998</v>
          </cell>
          <cell r="G508">
            <v>74.314899999999994</v>
          </cell>
          <cell r="H508">
            <v>273.5061</v>
          </cell>
          <cell r="I508">
            <v>34.730899999999998</v>
          </cell>
          <cell r="J508">
            <v>453.57220000000001</v>
          </cell>
          <cell r="K508">
            <v>105.7512</v>
          </cell>
        </row>
        <row r="509">
          <cell r="A509" t="str">
            <v>A9367</v>
          </cell>
          <cell r="B509" t="str">
            <v>Usina de lama asfáltica ou microrrevestimento asfáltico rebocável com capacidade de 12 m³ - 95,6 kW</v>
          </cell>
          <cell r="C509">
            <v>1538109.527</v>
          </cell>
          <cell r="D509">
            <v>125.84529999999999</v>
          </cell>
          <cell r="E509">
            <v>28.039000000000001</v>
          </cell>
          <cell r="F509">
            <v>0</v>
          </cell>
          <cell r="G509">
            <v>125.84529999999999</v>
          </cell>
          <cell r="H509">
            <v>99.722300000000004</v>
          </cell>
          <cell r="I509">
            <v>39.778300000000002</v>
          </cell>
          <cell r="J509">
            <v>419.23020000000002</v>
          </cell>
          <cell r="K509">
            <v>193.6626</v>
          </cell>
        </row>
        <row r="510">
          <cell r="A510" t="str">
            <v>E9672</v>
          </cell>
          <cell r="B510" t="str">
            <v>Caminhão basculante para rocha com capacidade de 12 m³ - 210 kW</v>
          </cell>
          <cell r="J510">
            <v>354.12189999999998</v>
          </cell>
          <cell r="K510">
            <v>117.7992</v>
          </cell>
        </row>
        <row r="511">
          <cell r="A511" t="str">
            <v>A9316</v>
          </cell>
          <cell r="B511" t="str">
            <v>Caminhão plataforma 8 x 4, PBT 29.000 kg e distância entre eixos 4,6 m - 210 kW - motorista de caminhão</v>
          </cell>
          <cell r="C511">
            <v>730931.76619999995</v>
          </cell>
          <cell r="D511">
            <v>36.546599999999998</v>
          </cell>
          <cell r="E511">
            <v>13.153700000000001</v>
          </cell>
          <cell r="F511">
            <v>5.3296999999999999</v>
          </cell>
          <cell r="G511">
            <v>54.819899999999997</v>
          </cell>
          <cell r="H511">
            <v>153.33860000000001</v>
          </cell>
          <cell r="I511">
            <v>33.631300000000003</v>
          </cell>
          <cell r="J511">
            <v>296.81979999999999</v>
          </cell>
          <cell r="K511">
            <v>88.661299999999997</v>
          </cell>
        </row>
        <row r="512">
          <cell r="A512" t="str">
            <v>A9343</v>
          </cell>
          <cell r="B512" t="str">
            <v>Caçamba basculante para rocha com capacidade de 12 m³</v>
          </cell>
          <cell r="C512">
            <v>203408.4</v>
          </cell>
          <cell r="D512">
            <v>25.0349</v>
          </cell>
          <cell r="E512">
            <v>4.1029999999999998</v>
          </cell>
          <cell r="F512">
            <v>0</v>
          </cell>
          <cell r="G512">
            <v>28.164200000000001</v>
          </cell>
          <cell r="H512">
            <v>0</v>
          </cell>
          <cell r="I512">
            <v>0</v>
          </cell>
          <cell r="J512">
            <v>57.302100000000003</v>
          </cell>
          <cell r="K512">
            <v>29.137899999999998</v>
          </cell>
        </row>
        <row r="513">
          <cell r="A513" t="str">
            <v>E9679</v>
          </cell>
          <cell r="B513" t="str">
            <v>Cavalo mecânico com dois reboques hidropneumáticos de 5 e 4 eixos e mesas de giro com capacidade de 130 t - 440 kW</v>
          </cell>
          <cell r="J513">
            <v>1838.5864999999999</v>
          </cell>
          <cell r="K513">
            <v>792.75639999999999</v>
          </cell>
        </row>
        <row r="514">
          <cell r="A514" t="str">
            <v>A9325</v>
          </cell>
          <cell r="B514" t="str">
            <v>Cavalo mecânico 8 x 8, PBT 26.000 kg - 440 kW -  motorista de veículo especial</v>
          </cell>
          <cell r="C514">
            <v>5148862.6030000001</v>
          </cell>
          <cell r="D514">
            <v>257.44310000000002</v>
          </cell>
          <cell r="E514">
            <v>92.658100000000005</v>
          </cell>
          <cell r="F514">
            <v>37.543799999999997</v>
          </cell>
          <cell r="G514">
            <v>386.16469999999998</v>
          </cell>
          <cell r="H514">
            <v>321.28100000000001</v>
          </cell>
          <cell r="I514">
            <v>34.730899999999998</v>
          </cell>
          <cell r="J514">
            <v>1129.8216</v>
          </cell>
          <cell r="K514">
            <v>422.3759</v>
          </cell>
        </row>
        <row r="515">
          <cell r="A515" t="str">
            <v>A9384</v>
          </cell>
          <cell r="B515" t="str">
            <v>Reboque hidropneumático com capacidade de 166 t e 4 eixos</v>
          </cell>
          <cell r="C515">
            <v>1580247.5220000001</v>
          </cell>
          <cell r="D515">
            <v>126.4198</v>
          </cell>
          <cell r="E515">
            <v>29.250399999999999</v>
          </cell>
          <cell r="F515">
            <v>0</v>
          </cell>
          <cell r="G515">
            <v>142.22229999999999</v>
          </cell>
          <cell r="H515">
            <v>0</v>
          </cell>
          <cell r="I515">
            <v>0</v>
          </cell>
          <cell r="J515">
            <v>297.89249999999998</v>
          </cell>
          <cell r="K515">
            <v>155.67019999999999</v>
          </cell>
        </row>
        <row r="516">
          <cell r="A516" t="str">
            <v>A9385</v>
          </cell>
          <cell r="B516" t="str">
            <v>Conjunto de duas mesas de giro para quinta roda ou reboque com capacidade de 100 t cada</v>
          </cell>
          <cell r="C516">
            <v>511422.8873</v>
          </cell>
          <cell r="D516">
            <v>40.913800000000002</v>
          </cell>
          <cell r="E516">
            <v>9.4664000000000001</v>
          </cell>
          <cell r="F516">
            <v>0</v>
          </cell>
          <cell r="G516">
            <v>46.028100000000002</v>
          </cell>
          <cell r="H516">
            <v>0</v>
          </cell>
          <cell r="I516">
            <v>0</v>
          </cell>
          <cell r="J516">
            <v>96.408299999999997</v>
          </cell>
          <cell r="K516">
            <v>50.380200000000002</v>
          </cell>
        </row>
        <row r="517">
          <cell r="A517" t="str">
            <v>A9390</v>
          </cell>
          <cell r="B517" t="str">
            <v>Reboque hidropneumático com capacidade de 117 t e 5 eixos</v>
          </cell>
          <cell r="C517">
            <v>1668155.9580000001</v>
          </cell>
          <cell r="D517">
            <v>133.45249999999999</v>
          </cell>
          <cell r="E517">
            <v>30.877600000000001</v>
          </cell>
          <cell r="F517">
            <v>0</v>
          </cell>
          <cell r="G517">
            <v>150.13399999999999</v>
          </cell>
          <cell r="H517">
            <v>0</v>
          </cell>
          <cell r="I517">
            <v>0</v>
          </cell>
          <cell r="J517">
            <v>314.46409999999997</v>
          </cell>
          <cell r="K517">
            <v>164.33009999999999</v>
          </cell>
        </row>
        <row r="518">
          <cell r="A518" t="str">
            <v>E9680</v>
          </cell>
          <cell r="B518" t="str">
            <v>Caminhão tanque com capacidade de 13.000 l - 188 kW</v>
          </cell>
          <cell r="J518">
            <v>355.42649999999998</v>
          </cell>
          <cell r="K518">
            <v>101.1434</v>
          </cell>
        </row>
        <row r="519">
          <cell r="A519" t="str">
            <v>A9332</v>
          </cell>
          <cell r="B519" t="str">
            <v>Caminhão plataforma 6 x 2, PBT 23.000 kg e distância entre eixos 4,8 m - 188 kW - condição de trabalho severa - motorista de caminhão</v>
          </cell>
          <cell r="C519">
            <v>652825.74840000004</v>
          </cell>
          <cell r="D519">
            <v>39.169499999999999</v>
          </cell>
          <cell r="E519">
            <v>12.0838</v>
          </cell>
          <cell r="F519">
            <v>4.8962000000000003</v>
          </cell>
          <cell r="G519">
            <v>58.754300000000001</v>
          </cell>
          <cell r="H519">
            <v>186.30119999999999</v>
          </cell>
          <cell r="I519">
            <v>33.631300000000003</v>
          </cell>
          <cell r="J519">
            <v>334.83629999999999</v>
          </cell>
          <cell r="K519">
            <v>89.780799999999999</v>
          </cell>
        </row>
        <row r="520">
          <cell r="A520" t="str">
            <v>A9361</v>
          </cell>
          <cell r="B520" t="str">
            <v>Tanque para transporte de água com capacidade de 13.000 l</v>
          </cell>
          <cell r="C520">
            <v>115345</v>
          </cell>
          <cell r="D520">
            <v>9.2276000000000007</v>
          </cell>
          <cell r="E520">
            <v>2.1349999999999998</v>
          </cell>
          <cell r="F520">
            <v>0</v>
          </cell>
          <cell r="G520">
            <v>9.2276000000000007</v>
          </cell>
          <cell r="H520">
            <v>0</v>
          </cell>
          <cell r="I520">
            <v>0</v>
          </cell>
          <cell r="J520">
            <v>20.590199999999999</v>
          </cell>
          <cell r="K520">
            <v>11.3626</v>
          </cell>
        </row>
        <row r="521">
          <cell r="A521" t="str">
            <v>E9686</v>
          </cell>
          <cell r="B521" t="str">
            <v>Caminhão guindauto com capacidade de elevação de 6,2 t e carroceria de 7 t - 136 kW</v>
          </cell>
          <cell r="J521">
            <v>316.79689999999999</v>
          </cell>
          <cell r="K521">
            <v>111.3211</v>
          </cell>
        </row>
        <row r="522">
          <cell r="A522" t="str">
            <v>A9308</v>
          </cell>
          <cell r="B522" t="str">
            <v>Caminhão plataforma 4 x 2, PBT 16.000 kg e distância entre eixos 4,8 m - 136 kW - motorista de veículo especial</v>
          </cell>
          <cell r="C522">
            <v>546609.44149999996</v>
          </cell>
          <cell r="D522">
            <v>27.330500000000001</v>
          </cell>
          <cell r="E522">
            <v>9.8367000000000004</v>
          </cell>
          <cell r="F522">
            <v>3.9857</v>
          </cell>
          <cell r="G522">
            <v>40.995699999999999</v>
          </cell>
          <cell r="H522">
            <v>134.77109999999999</v>
          </cell>
          <cell r="I522">
            <v>34.730899999999998</v>
          </cell>
          <cell r="J522">
            <v>251.6506</v>
          </cell>
          <cell r="K522">
            <v>75.883799999999994</v>
          </cell>
        </row>
        <row r="523">
          <cell r="A523" t="str">
            <v>A9349</v>
          </cell>
          <cell r="B523" t="str">
            <v>Carroceria de madeira com capacidade de 7 t</v>
          </cell>
          <cell r="C523">
            <v>30090</v>
          </cell>
          <cell r="D523">
            <v>3.0089999999999999</v>
          </cell>
          <cell r="E523">
            <v>0.58020000000000005</v>
          </cell>
          <cell r="F523">
            <v>0</v>
          </cell>
          <cell r="G523">
            <v>3.0089999999999999</v>
          </cell>
          <cell r="H523">
            <v>0</v>
          </cell>
          <cell r="I523">
            <v>0</v>
          </cell>
          <cell r="J523">
            <v>6.5982000000000003</v>
          </cell>
          <cell r="K523">
            <v>3.5891999999999999</v>
          </cell>
        </row>
        <row r="524">
          <cell r="A524" t="str">
            <v>A9372</v>
          </cell>
          <cell r="B524" t="str">
            <v>Guindaste articulado montado sobre chassi com capacidade máxima de elevação de 6,2 t</v>
          </cell>
          <cell r="C524">
            <v>267000</v>
          </cell>
          <cell r="D524">
            <v>26.7</v>
          </cell>
          <cell r="E524">
            <v>5.1481000000000003</v>
          </cell>
          <cell r="F524">
            <v>0</v>
          </cell>
          <cell r="G524">
            <v>26.7</v>
          </cell>
          <cell r="H524">
            <v>0</v>
          </cell>
          <cell r="I524">
            <v>0</v>
          </cell>
          <cell r="J524">
            <v>58.548099999999998</v>
          </cell>
          <cell r="K524">
            <v>31.848099999999999</v>
          </cell>
        </row>
        <row r="525">
          <cell r="A525" t="str">
            <v>E9687</v>
          </cell>
          <cell r="B525" t="str">
            <v>Caminhão carroceria com capacidade de 5 t - 120 kW</v>
          </cell>
          <cell r="J525">
            <v>174.39490000000001</v>
          </cell>
          <cell r="K525">
            <v>72.1922</v>
          </cell>
        </row>
        <row r="526">
          <cell r="A526" t="str">
            <v>A9303</v>
          </cell>
          <cell r="B526" t="str">
            <v>Caminhão plataforma 4 x 2, PBT 9.600 kg e distância entre eixos 3,9 m - 120 kW - motorista de caminhão</v>
          </cell>
          <cell r="C526">
            <v>407295.9472</v>
          </cell>
          <cell r="D526">
            <v>24.437799999999999</v>
          </cell>
          <cell r="E526">
            <v>7.5389999999999997</v>
          </cell>
          <cell r="F526">
            <v>3.0547</v>
          </cell>
          <cell r="G526">
            <v>36.656599999999997</v>
          </cell>
          <cell r="H526">
            <v>62.587200000000003</v>
          </cell>
          <cell r="I526">
            <v>33.631300000000003</v>
          </cell>
          <cell r="J526">
            <v>167.9066</v>
          </cell>
          <cell r="K526">
            <v>68.662800000000004</v>
          </cell>
        </row>
        <row r="527">
          <cell r="A527" t="str">
            <v>A9348</v>
          </cell>
          <cell r="B527" t="str">
            <v>Carroceria de madeira com capacidade de 5 t</v>
          </cell>
          <cell r="C527">
            <v>29588.5</v>
          </cell>
          <cell r="D527">
            <v>2.9588999999999999</v>
          </cell>
          <cell r="E527">
            <v>0.57050000000000001</v>
          </cell>
          <cell r="F527">
            <v>0</v>
          </cell>
          <cell r="G527">
            <v>2.9588999999999999</v>
          </cell>
          <cell r="H527">
            <v>0</v>
          </cell>
          <cell r="I527">
            <v>0</v>
          </cell>
          <cell r="J527">
            <v>6.4882999999999997</v>
          </cell>
          <cell r="K527">
            <v>3.5293999999999999</v>
          </cell>
        </row>
        <row r="528">
          <cell r="A528" t="str">
            <v>E9690</v>
          </cell>
          <cell r="B528" t="str">
            <v>Caminhão guindauto com cesto aéreo simples e capacidade de elevação de 5,7 t e carroceria de 8,5 t - 136 kW</v>
          </cell>
          <cell r="J528">
            <v>295.5847</v>
          </cell>
          <cell r="K528">
            <v>99.782399999999996</v>
          </cell>
        </row>
        <row r="529">
          <cell r="A529" t="str">
            <v>A9296</v>
          </cell>
          <cell r="B529" t="str">
            <v>Carroceria de madeira com capacidade de 8,5 t</v>
          </cell>
          <cell r="C529">
            <v>37111</v>
          </cell>
          <cell r="D529">
            <v>3.7111000000000001</v>
          </cell>
          <cell r="E529">
            <v>0.71550000000000002</v>
          </cell>
          <cell r="F529">
            <v>0</v>
          </cell>
          <cell r="G529">
            <v>3.7111000000000001</v>
          </cell>
          <cell r="H529">
            <v>0</v>
          </cell>
          <cell r="I529">
            <v>0</v>
          </cell>
          <cell r="J529">
            <v>8.1377000000000006</v>
          </cell>
          <cell r="K529">
            <v>4.4265999999999996</v>
          </cell>
        </row>
        <row r="530">
          <cell r="A530" t="str">
            <v>A9308</v>
          </cell>
          <cell r="B530" t="str">
            <v>Caminhão plataforma 4 x 2, PBT 16.000 kg e distância entre eixos 4,8 m - 136 kW - motorista de veículo especial</v>
          </cell>
          <cell r="C530">
            <v>546609.44149999996</v>
          </cell>
          <cell r="D530">
            <v>27.330500000000001</v>
          </cell>
          <cell r="E530">
            <v>9.8367000000000004</v>
          </cell>
          <cell r="F530">
            <v>3.9857</v>
          </cell>
          <cell r="G530">
            <v>40.995699999999999</v>
          </cell>
          <cell r="H530">
            <v>134.77109999999999</v>
          </cell>
          <cell r="I530">
            <v>34.730899999999998</v>
          </cell>
          <cell r="J530">
            <v>251.6506</v>
          </cell>
          <cell r="K530">
            <v>75.883799999999994</v>
          </cell>
        </row>
        <row r="531">
          <cell r="A531" t="str">
            <v>A9329</v>
          </cell>
          <cell r="B531" t="str">
            <v>Cesto aéreo simples isolado com capacidade para 135 kg</v>
          </cell>
          <cell r="C531">
            <v>24327.764999999999</v>
          </cell>
          <cell r="D531">
            <v>2.4327999999999999</v>
          </cell>
          <cell r="E531">
            <v>0.46910000000000002</v>
          </cell>
          <cell r="F531">
            <v>0</v>
          </cell>
          <cell r="G531">
            <v>2.4327999999999999</v>
          </cell>
          <cell r="H531">
            <v>0</v>
          </cell>
          <cell r="I531">
            <v>0</v>
          </cell>
          <cell r="J531">
            <v>5.3346999999999998</v>
          </cell>
          <cell r="K531">
            <v>2.9018999999999999</v>
          </cell>
        </row>
        <row r="532">
          <cell r="A532" t="str">
            <v>A9330</v>
          </cell>
          <cell r="B532" t="str">
            <v>Guindaste articulado montado sobre chassi com capacidade máxima de elevação de 5,7 t</v>
          </cell>
          <cell r="C532">
            <v>138915.5</v>
          </cell>
          <cell r="D532">
            <v>13.8916</v>
          </cell>
          <cell r="E532">
            <v>2.6785000000000001</v>
          </cell>
          <cell r="F532">
            <v>0</v>
          </cell>
          <cell r="G532">
            <v>13.8916</v>
          </cell>
          <cell r="H532">
            <v>0</v>
          </cell>
          <cell r="I532">
            <v>0</v>
          </cell>
          <cell r="J532">
            <v>30.4617</v>
          </cell>
          <cell r="K532">
            <v>16.5701</v>
          </cell>
        </row>
        <row r="533">
          <cell r="A533" t="str">
            <v>E9693</v>
          </cell>
          <cell r="B533" t="str">
            <v>Caminhão demarcador de faixas com sistema de pintura Spray - 129 kW</v>
          </cell>
          <cell r="J533">
            <v>1034.1274000000001</v>
          </cell>
          <cell r="K533">
            <v>523.59370000000001</v>
          </cell>
        </row>
        <row r="534">
          <cell r="A534" t="str">
            <v>A9322</v>
          </cell>
          <cell r="B534" t="str">
            <v>Caminhão plataforma 4 x 2, PBT 10.800 kg e distância entre eixos 4,0 m - 129 kW - condição de trabalho severa - motorista de caminhão</v>
          </cell>
          <cell r="C534">
            <v>450467.70689999999</v>
          </cell>
          <cell r="D534">
            <v>33.7851</v>
          </cell>
          <cell r="E534">
            <v>8.6856000000000009</v>
          </cell>
          <cell r="F534">
            <v>3.5192999999999999</v>
          </cell>
          <cell r="G534">
            <v>50.677599999999998</v>
          </cell>
          <cell r="H534">
            <v>127.8344</v>
          </cell>
          <cell r="I534">
            <v>33.631300000000003</v>
          </cell>
          <cell r="J534">
            <v>258.13330000000002</v>
          </cell>
          <cell r="K534">
            <v>79.621300000000005</v>
          </cell>
        </row>
        <row r="535">
          <cell r="A535" t="str">
            <v>A9370</v>
          </cell>
          <cell r="B535" t="str">
            <v>Equipamento demarcador de faixas sistema spray montado sobre chassi com capacidade 1.080 l</v>
          </cell>
          <cell r="C535">
            <v>3320217.4730000002</v>
          </cell>
          <cell r="D535">
            <v>352.7731</v>
          </cell>
          <cell r="E535">
            <v>64.017899999999997</v>
          </cell>
          <cell r="F535">
            <v>0</v>
          </cell>
          <cell r="G535">
            <v>332.02170000000001</v>
          </cell>
          <cell r="H535">
            <v>0</v>
          </cell>
          <cell r="I535">
            <v>27.1814</v>
          </cell>
          <cell r="J535">
            <v>775.9941</v>
          </cell>
          <cell r="K535">
            <v>443.97239999999999</v>
          </cell>
        </row>
        <row r="536">
          <cell r="A536" t="str">
            <v>E9783</v>
          </cell>
          <cell r="B536" t="str">
            <v>Plataforma pantográfica montada em caminhão com capacidade de carga de 600 kg - 120 kW</v>
          </cell>
          <cell r="J536">
            <v>325.82479999999998</v>
          </cell>
          <cell r="K536">
            <v>124.7064</v>
          </cell>
        </row>
        <row r="537">
          <cell r="A537" t="str">
            <v>A9301</v>
          </cell>
          <cell r="B537" t="str">
            <v>Caminhão plataforma 4 x 2, PBT 8.300 kg e distância entre eixos 3,9 m - 120 kW - motorista de veículo especial</v>
          </cell>
          <cell r="C537">
            <v>378429.47989999998</v>
          </cell>
          <cell r="D537">
            <v>22.7058</v>
          </cell>
          <cell r="E537">
            <v>7.0046999999999997</v>
          </cell>
          <cell r="F537">
            <v>2.8382000000000001</v>
          </cell>
          <cell r="G537">
            <v>34.058700000000002</v>
          </cell>
          <cell r="H537">
            <v>118.9157</v>
          </cell>
          <cell r="I537">
            <v>34.730899999999998</v>
          </cell>
          <cell r="J537">
            <v>220.25399999999999</v>
          </cell>
          <cell r="K537">
            <v>67.279600000000002</v>
          </cell>
        </row>
        <row r="538">
          <cell r="A538" t="str">
            <v>A9377</v>
          </cell>
          <cell r="B538" t="str">
            <v>Plataforma pantográfica hidráulica montada sobre chassi com capacidade de 600 kg</v>
          </cell>
          <cell r="C538">
            <v>481440</v>
          </cell>
          <cell r="D538">
            <v>48.143999999999998</v>
          </cell>
          <cell r="E538">
            <v>9.2827999999999999</v>
          </cell>
          <cell r="F538">
            <v>0</v>
          </cell>
          <cell r="G538">
            <v>48.143999999999998</v>
          </cell>
          <cell r="H538">
            <v>0</v>
          </cell>
          <cell r="I538">
            <v>0</v>
          </cell>
          <cell r="J538">
            <v>105.57080000000001</v>
          </cell>
          <cell r="K538">
            <v>57.4268</v>
          </cell>
        </row>
        <row r="539">
          <cell r="A539" t="str">
            <v>E9787</v>
          </cell>
          <cell r="B539" t="str">
            <v>Bomba para concreto com lança montada sobre chassi com capacidade de 50 m³/h - 136 kW</v>
          </cell>
          <cell r="J539">
            <v>570.56230000000005</v>
          </cell>
          <cell r="K539">
            <v>249.3605</v>
          </cell>
        </row>
        <row r="540">
          <cell r="A540" t="str">
            <v>A9308</v>
          </cell>
          <cell r="B540" t="str">
            <v>Caminhão plataforma 4 x 2, PBT 16.000 kg e distância entre eixos 4,8 m - 136 kW - motorista de veículo especial</v>
          </cell>
          <cell r="C540">
            <v>546609.44149999996</v>
          </cell>
          <cell r="D540">
            <v>27.330500000000001</v>
          </cell>
          <cell r="E540">
            <v>9.8367000000000004</v>
          </cell>
          <cell r="F540">
            <v>3.9857</v>
          </cell>
          <cell r="G540">
            <v>40.995699999999999</v>
          </cell>
          <cell r="H540">
            <v>134.77109999999999</v>
          </cell>
          <cell r="I540">
            <v>34.730899999999998</v>
          </cell>
          <cell r="J540">
            <v>251.6506</v>
          </cell>
          <cell r="K540">
            <v>75.883799999999994</v>
          </cell>
        </row>
        <row r="541">
          <cell r="A541" t="str">
            <v>A9371</v>
          </cell>
          <cell r="B541" t="str">
            <v>Bomba para concreto com lança montada sobre chassi com capacidade de 50 m³/h</v>
          </cell>
          <cell r="C541">
            <v>1454350</v>
          </cell>
          <cell r="D541">
            <v>145.435</v>
          </cell>
          <cell r="E541">
            <v>28.041699999999999</v>
          </cell>
          <cell r="F541">
            <v>0</v>
          </cell>
          <cell r="G541">
            <v>145.435</v>
          </cell>
          <cell r="H541">
            <v>0</v>
          </cell>
          <cell r="I541">
            <v>0</v>
          </cell>
          <cell r="J541">
            <v>318.9117</v>
          </cell>
          <cell r="K541">
            <v>173.47669999999999</v>
          </cell>
        </row>
        <row r="542">
          <cell r="A542" t="str">
            <v>E9792</v>
          </cell>
          <cell r="B542" t="str">
            <v>Caminhão para hidrossemeadura com capacidade de 7.500 l - 77,2 kW/235 kW</v>
          </cell>
          <cell r="J542">
            <v>566.52099999999996</v>
          </cell>
          <cell r="K542">
            <v>153.89439999999999</v>
          </cell>
        </row>
        <row r="543">
          <cell r="A543" t="str">
            <v>A9297</v>
          </cell>
          <cell r="B543" t="str">
            <v>Caminhão plataforma 6 x 4, PBT 23.000 kg e distância entre eixos 4,2 m - 235 kW - condição de trabalho severa - motorista de caminhão</v>
          </cell>
          <cell r="C543">
            <v>536555.19539999997</v>
          </cell>
          <cell r="D543">
            <v>32.193300000000001</v>
          </cell>
          <cell r="E543">
            <v>9.9315999999999995</v>
          </cell>
          <cell r="F543">
            <v>4.0242000000000004</v>
          </cell>
          <cell r="G543">
            <v>48.29</v>
          </cell>
          <cell r="H543">
            <v>232.87649999999999</v>
          </cell>
          <cell r="I543">
            <v>33.631300000000003</v>
          </cell>
          <cell r="J543">
            <v>360.94690000000003</v>
          </cell>
          <cell r="K543">
            <v>79.7804</v>
          </cell>
        </row>
        <row r="544">
          <cell r="A544" t="str">
            <v>A9362</v>
          </cell>
          <cell r="B544" t="str">
            <v>Tanque para hidrossemeadura com capacidade de 7.500 l - 77,2 kW</v>
          </cell>
          <cell r="C544">
            <v>476425</v>
          </cell>
          <cell r="D544">
            <v>38.113999999999997</v>
          </cell>
          <cell r="E544">
            <v>8.8186</v>
          </cell>
          <cell r="F544">
            <v>0</v>
          </cell>
          <cell r="G544">
            <v>42.878300000000003</v>
          </cell>
          <cell r="H544">
            <v>88.581800000000001</v>
          </cell>
          <cell r="I544">
            <v>27.1814</v>
          </cell>
          <cell r="J544">
            <v>205.57409999999999</v>
          </cell>
          <cell r="K544">
            <v>74.114000000000004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STO PRINCIPAL"/>
      <sheetName val="JULHO_2025"/>
      <sheetName val="MATERIAIS-JAN24"/>
      <sheetName val="SERVIÇOS-JAN24-ONE"/>
      <sheetName val="EQUIPAMENTOS-JAN24-ONE"/>
      <sheetName val="MAOOBRA-JAN24-ONE"/>
    </sheetNames>
    <sheetDataSet>
      <sheetData sheetId="0"/>
      <sheetData sheetId="1">
        <row r="1">
          <cell r="A1" t="str">
            <v>Código</v>
          </cell>
          <cell r="B1" t="str">
            <v>Descrição</v>
          </cell>
          <cell r="C1" t="str">
            <v>Unidade</v>
          </cell>
          <cell r="D1" t="str">
            <v>Preço Unitário
(R$)</v>
          </cell>
        </row>
        <row r="2">
          <cell r="A2" t="str">
            <v>M0003</v>
          </cell>
          <cell r="B2" t="str">
            <v>Aço CA 25</v>
          </cell>
          <cell r="C2" t="str">
            <v>kg</v>
          </cell>
          <cell r="D2">
            <v>7.0217999999999998</v>
          </cell>
        </row>
        <row r="3">
          <cell r="A3" t="str">
            <v>M0004</v>
          </cell>
          <cell r="B3" t="str">
            <v>Aço CA 50</v>
          </cell>
          <cell r="C3" t="str">
            <v>kg</v>
          </cell>
          <cell r="D3">
            <v>6.9663000000000004</v>
          </cell>
        </row>
        <row r="4">
          <cell r="A4" t="str">
            <v>M0005</v>
          </cell>
          <cell r="B4" t="str">
            <v>Brita 0</v>
          </cell>
          <cell r="C4" t="str">
            <v>m³</v>
          </cell>
          <cell r="D4">
            <v>138.97049999999999</v>
          </cell>
        </row>
        <row r="5">
          <cell r="A5" t="str">
            <v>M0006</v>
          </cell>
          <cell r="B5" t="str">
            <v>Fibra de poliamida para concreto</v>
          </cell>
          <cell r="C5" t="str">
            <v>kg</v>
          </cell>
          <cell r="D5">
            <v>27.974399999999999</v>
          </cell>
        </row>
        <row r="6">
          <cell r="A6" t="str">
            <v>M0007</v>
          </cell>
          <cell r="B6" t="str">
            <v>Fibra de aço para concreto</v>
          </cell>
          <cell r="C6" t="str">
            <v>kg</v>
          </cell>
          <cell r="D6">
            <v>17.306699999999999</v>
          </cell>
        </row>
        <row r="7">
          <cell r="A7" t="str">
            <v>M0008</v>
          </cell>
          <cell r="B7" t="str">
            <v>Detergente líquido neutro</v>
          </cell>
          <cell r="C7" t="str">
            <v>l</v>
          </cell>
          <cell r="D7">
            <v>4.1862000000000004</v>
          </cell>
        </row>
        <row r="8">
          <cell r="A8" t="str">
            <v>M0009</v>
          </cell>
          <cell r="B8" t="str">
            <v>Aço CP 175 RB</v>
          </cell>
          <cell r="C8" t="str">
            <v>kg</v>
          </cell>
          <cell r="D8">
            <v>9.8286999999999995</v>
          </cell>
        </row>
        <row r="9">
          <cell r="A9" t="str">
            <v>M0010</v>
          </cell>
          <cell r="B9" t="str">
            <v>Aditivo superplastificante para concreto e argamassa</v>
          </cell>
          <cell r="C9" t="str">
            <v>kg</v>
          </cell>
          <cell r="D9">
            <v>17.150700000000001</v>
          </cell>
        </row>
        <row r="10">
          <cell r="A10" t="str">
            <v>M0011</v>
          </cell>
          <cell r="B10" t="str">
            <v>Aditivo modificador de viscosidade para concreto e argamassa</v>
          </cell>
          <cell r="C10" t="str">
            <v>kg</v>
          </cell>
          <cell r="D10">
            <v>9.7254000000000005</v>
          </cell>
        </row>
        <row r="11">
          <cell r="A11" t="str">
            <v>M0012</v>
          </cell>
          <cell r="B11" t="str">
            <v>Silicato de alumínio</v>
          </cell>
          <cell r="C11" t="str">
            <v>kg</v>
          </cell>
          <cell r="D11">
            <v>2.3302</v>
          </cell>
        </row>
        <row r="12">
          <cell r="A12" t="str">
            <v>M0013</v>
          </cell>
          <cell r="B12" t="str">
            <v>Grampo de ancoragem em aço CA 50 - D = 12,5 mm</v>
          </cell>
          <cell r="C12" t="str">
            <v>kg</v>
          </cell>
          <cell r="D12">
            <v>7.0860000000000003</v>
          </cell>
        </row>
        <row r="13">
          <cell r="A13" t="str">
            <v>M0014</v>
          </cell>
          <cell r="B13" t="str">
            <v>Aço CA 60</v>
          </cell>
          <cell r="C13" t="str">
            <v>kg</v>
          </cell>
          <cell r="D13">
            <v>8.3701000000000008</v>
          </cell>
        </row>
        <row r="14">
          <cell r="A14" t="str">
            <v>M0015</v>
          </cell>
          <cell r="B14" t="str">
            <v>Espoleta elétrica Nº 8 - D = 6,0 mm</v>
          </cell>
          <cell r="C14" t="str">
            <v>un</v>
          </cell>
          <cell r="D14">
            <v>19.295999999999999</v>
          </cell>
        </row>
        <row r="15">
          <cell r="A15" t="str">
            <v>M0016</v>
          </cell>
          <cell r="B15" t="str">
            <v>Grampo sargento em ferro fundido tipo C com abertura útil de 105 mm (4")</v>
          </cell>
          <cell r="C15" t="str">
            <v>un</v>
          </cell>
          <cell r="D15">
            <v>42.887599999999999</v>
          </cell>
        </row>
        <row r="16">
          <cell r="A16" t="str">
            <v>M0017</v>
          </cell>
          <cell r="B16" t="str">
            <v>Saco de aniagem ou de ráfia de 50 kg - C = 95 cm e L = 65 cm</v>
          </cell>
          <cell r="C16" t="str">
            <v>un</v>
          </cell>
          <cell r="D16">
            <v>2.6656</v>
          </cell>
        </row>
        <row r="17">
          <cell r="A17" t="str">
            <v>M0018</v>
          </cell>
          <cell r="B17" t="str">
            <v>Grampo pesado em aço-carbono para cabo de aço - D = 13 mm (1/2")</v>
          </cell>
          <cell r="C17" t="str">
            <v>un</v>
          </cell>
          <cell r="D17">
            <v>20.105799999999999</v>
          </cell>
        </row>
        <row r="18">
          <cell r="A18" t="str">
            <v>M0019</v>
          </cell>
          <cell r="B18" t="str">
            <v>Esticador em aço tipo olhal x olhal para cabo de aço - D = 13 mm</v>
          </cell>
          <cell r="C18" t="str">
            <v>un</v>
          </cell>
          <cell r="D18">
            <v>142.36969999999999</v>
          </cell>
        </row>
        <row r="19">
          <cell r="A19" t="str">
            <v>M0020</v>
          </cell>
          <cell r="B19" t="str">
            <v>Grampo de ancoragem em aço CA 50 - D = 6,3 mm</v>
          </cell>
          <cell r="C19" t="str">
            <v>kg</v>
          </cell>
          <cell r="D19">
            <v>7.5190000000000001</v>
          </cell>
        </row>
        <row r="20">
          <cell r="A20" t="str">
            <v>M0021</v>
          </cell>
          <cell r="B20" t="str">
            <v>Herbicida glifosato para áreas contínuas</v>
          </cell>
          <cell r="C20" t="str">
            <v>l</v>
          </cell>
          <cell r="D20">
            <v>31.253399999999999</v>
          </cell>
        </row>
        <row r="21">
          <cell r="A21" t="str">
            <v>M0025</v>
          </cell>
          <cell r="B21" t="str">
            <v>Adesivo plástico para tubos de PVC</v>
          </cell>
          <cell r="C21" t="str">
            <v>kg</v>
          </cell>
          <cell r="D21">
            <v>48.3125</v>
          </cell>
        </row>
        <row r="22">
          <cell r="A22" t="str">
            <v>M0026</v>
          </cell>
          <cell r="B22" t="str">
            <v>Aditivo aglutinante para argamassa</v>
          </cell>
          <cell r="C22" t="str">
            <v>l</v>
          </cell>
          <cell r="D22">
            <v>7.8411</v>
          </cell>
        </row>
        <row r="23">
          <cell r="A23" t="str">
            <v>M0028</v>
          </cell>
          <cell r="B23" t="str">
            <v>Areia média</v>
          </cell>
          <cell r="C23" t="str">
            <v>m³</v>
          </cell>
          <cell r="D23">
            <v>117.6511</v>
          </cell>
        </row>
        <row r="24">
          <cell r="A24" t="str">
            <v>M0029</v>
          </cell>
          <cell r="B24" t="str">
            <v>Sílica ativa para concreto e argamassa (microssílica)</v>
          </cell>
          <cell r="C24" t="str">
            <v>kg</v>
          </cell>
          <cell r="D24">
            <v>2.2471999999999999</v>
          </cell>
        </row>
        <row r="25">
          <cell r="A25" t="str">
            <v>M0030</v>
          </cell>
          <cell r="B25" t="str">
            <v>Aditivo plastificante e retardador de pega para concreto e argamassa</v>
          </cell>
          <cell r="C25" t="str">
            <v>kg</v>
          </cell>
          <cell r="D25">
            <v>7.2340999999999998</v>
          </cell>
        </row>
        <row r="26">
          <cell r="A26" t="str">
            <v>M0032</v>
          </cell>
          <cell r="B26" t="str">
            <v>Adesivo de contato para laminado elastoplástico</v>
          </cell>
          <cell r="C26" t="str">
            <v>kg</v>
          </cell>
          <cell r="D26">
            <v>46.221400000000003</v>
          </cell>
        </row>
        <row r="27">
          <cell r="A27" t="str">
            <v>M0035</v>
          </cell>
          <cell r="B27" t="str">
            <v>Diluente tipo aguarrás para tintas e vernizes</v>
          </cell>
          <cell r="C27" t="str">
            <v>l</v>
          </cell>
          <cell r="D27">
            <v>15.2</v>
          </cell>
        </row>
        <row r="28">
          <cell r="A28" t="str">
            <v>M0039</v>
          </cell>
          <cell r="B28" t="str">
            <v>Gasolina comum</v>
          </cell>
          <cell r="C28" t="str">
            <v>l</v>
          </cell>
          <cell r="D28">
            <v>5.3010999999999999</v>
          </cell>
        </row>
        <row r="29">
          <cell r="A29" t="str">
            <v>M0041</v>
          </cell>
          <cell r="B29" t="str">
            <v>Contêiner com 2 banheiros - L = 2,44 m e C = 6,09 m (1 TEU)</v>
          </cell>
          <cell r="C29" t="str">
            <v>un</v>
          </cell>
          <cell r="D29">
            <v>103786.1238</v>
          </cell>
        </row>
        <row r="30">
          <cell r="A30" t="str">
            <v>M0042</v>
          </cell>
          <cell r="B30" t="str">
            <v>Contêiner com janela - L = 2,44 m e C = 6,09 m (1 TEU)</v>
          </cell>
          <cell r="C30" t="str">
            <v>un</v>
          </cell>
          <cell r="D30">
            <v>44107.026599999997</v>
          </cell>
        </row>
        <row r="31">
          <cell r="A31" t="str">
            <v>M0043</v>
          </cell>
          <cell r="B31" t="str">
            <v>Óleo diesel</v>
          </cell>
          <cell r="C31" t="str">
            <v>l</v>
          </cell>
          <cell r="D31">
            <v>5.2156000000000002</v>
          </cell>
        </row>
        <row r="32">
          <cell r="A32" t="str">
            <v>M0044</v>
          </cell>
          <cell r="B32" t="str">
            <v>Abrasivo de vidro com granulometria de 210 a 420 micra</v>
          </cell>
          <cell r="C32" t="str">
            <v>kg</v>
          </cell>
          <cell r="D32">
            <v>10.9152</v>
          </cell>
        </row>
        <row r="33">
          <cell r="A33" t="str">
            <v>M0045</v>
          </cell>
          <cell r="B33" t="str">
            <v>Barreira plástica monobloco para canalização de trânsito - C = 100 cm, L = 50 cm e H = 55 cm</v>
          </cell>
          <cell r="C33" t="str">
            <v>un</v>
          </cell>
          <cell r="D33">
            <v>446.2251</v>
          </cell>
        </row>
        <row r="34">
          <cell r="A34" t="str">
            <v>M0046</v>
          </cell>
          <cell r="B34" t="str">
            <v>Barreira plástica para canalização de trânsito - C = 60 cm, L = 45 cm e H = 60 cm</v>
          </cell>
          <cell r="C34" t="str">
            <v>un</v>
          </cell>
          <cell r="D34">
            <v>313.21109999999999</v>
          </cell>
        </row>
        <row r="35">
          <cell r="A35" t="str">
            <v>M0047</v>
          </cell>
          <cell r="B35" t="str">
            <v>Cone de sinalização em polietileno - H = 75 cm e base quadrada de 40 x 40 cm</v>
          </cell>
          <cell r="C35" t="str">
            <v>un</v>
          </cell>
          <cell r="D35">
            <v>95.617099999999994</v>
          </cell>
        </row>
        <row r="36">
          <cell r="A36" t="str">
            <v>M0048</v>
          </cell>
          <cell r="B36" t="str">
            <v>Balizador cônico refletivo em polietileno semiflexível - H = 114 cm e base octogonal de D = 40 cm</v>
          </cell>
          <cell r="C36" t="str">
            <v>un</v>
          </cell>
          <cell r="D36">
            <v>156.44810000000001</v>
          </cell>
        </row>
        <row r="37">
          <cell r="A37" t="str">
            <v>M0049</v>
          </cell>
          <cell r="B37" t="str">
            <v>Delimitador de tráfego flexível com chumbador e duas faixas refletivas - H = 77 cm e D = 21 cm</v>
          </cell>
          <cell r="C37" t="str">
            <v>un</v>
          </cell>
          <cell r="D37">
            <v>168.7576</v>
          </cell>
        </row>
        <row r="38">
          <cell r="A38" t="str">
            <v>M0050</v>
          </cell>
          <cell r="B38" t="str">
            <v>Aditivo natural tipo goma xantana para hidrossemeadura</v>
          </cell>
          <cell r="C38" t="str">
            <v>kg</v>
          </cell>
          <cell r="D38">
            <v>78.965599999999995</v>
          </cell>
        </row>
        <row r="39">
          <cell r="A39" t="str">
            <v>M0051</v>
          </cell>
          <cell r="B39" t="str">
            <v>Cilindro canalizador de tráfego em polietileno - H = 117 cm e base quadrada de 60 x 60 cm</v>
          </cell>
          <cell r="C39" t="str">
            <v>un</v>
          </cell>
          <cell r="D39">
            <v>188.6198</v>
          </cell>
        </row>
        <row r="40">
          <cell r="A40" t="str">
            <v>M0052</v>
          </cell>
          <cell r="B40" t="str">
            <v>Fita adesiva de PVC - L = 50 mm e C = 50 m</v>
          </cell>
          <cell r="C40" t="str">
            <v>m</v>
          </cell>
          <cell r="D40">
            <v>0.1157</v>
          </cell>
        </row>
        <row r="41">
          <cell r="A41" t="str">
            <v>M0053</v>
          </cell>
          <cell r="B41" t="str">
            <v>Tela plástica em polipropileno na cor laranja para tapume - L = 1,2 m</v>
          </cell>
          <cell r="C41" t="str">
            <v>m</v>
          </cell>
          <cell r="D41">
            <v>1.7977000000000001</v>
          </cell>
        </row>
        <row r="42">
          <cell r="A42" t="str">
            <v>M0054</v>
          </cell>
          <cell r="B42" t="str">
            <v>Fita zebrada de cor laranja e branca - L = 7 a 8 cm</v>
          </cell>
          <cell r="C42" t="str">
            <v>m</v>
          </cell>
          <cell r="D42">
            <v>7.4499999999999997E-2</v>
          </cell>
        </row>
        <row r="43">
          <cell r="A43" t="str">
            <v>M0055</v>
          </cell>
          <cell r="B43" t="str">
            <v>Barreira plástica articulável modular - C = 240 cm e H = 100 cm</v>
          </cell>
          <cell r="C43" t="str">
            <v>un</v>
          </cell>
          <cell r="D43">
            <v>1329.9706000000001</v>
          </cell>
        </row>
        <row r="44">
          <cell r="A44" t="str">
            <v>M0056</v>
          </cell>
          <cell r="B44" t="str">
            <v>Ferramenta de corte para removedora de faixa de sinalização (Smith Cutter)</v>
          </cell>
          <cell r="C44" t="str">
            <v>un</v>
          </cell>
          <cell r="D44">
            <v>7565.0237999999999</v>
          </cell>
        </row>
        <row r="45">
          <cell r="A45" t="str">
            <v>M0057</v>
          </cell>
          <cell r="B45" t="str">
            <v>Contêiner com janela - L = 4,88 m e C = 6,09 m (1 TEU duplo)</v>
          </cell>
          <cell r="C45" t="str">
            <v>un</v>
          </cell>
          <cell r="D45">
            <v>151404.24770000001</v>
          </cell>
        </row>
        <row r="46">
          <cell r="A46" t="str">
            <v>M0058</v>
          </cell>
          <cell r="B46" t="str">
            <v>Contêiner com janela e 2 banheiros - L = 4,88 m e C = 6,09 m (1 TEU duplo)</v>
          </cell>
          <cell r="C46" t="str">
            <v>un</v>
          </cell>
          <cell r="D46">
            <v>156419.24770000001</v>
          </cell>
        </row>
        <row r="47">
          <cell r="A47" t="str">
            <v>M0059</v>
          </cell>
          <cell r="B47" t="str">
            <v>Contêiner com revestimento térmico, janela e banheiro - L = 2,44 m e C = 6,09 m (1 TEU)</v>
          </cell>
          <cell r="C47" t="str">
            <v>un</v>
          </cell>
          <cell r="D47">
            <v>64066.726600000002</v>
          </cell>
        </row>
        <row r="48">
          <cell r="A48" t="str">
            <v>M0060</v>
          </cell>
          <cell r="B48" t="str">
            <v>Contêiner com janela - L = 2,44 m e C = 4,58 m (3/4 TEU)</v>
          </cell>
          <cell r="C48" t="str">
            <v>un</v>
          </cell>
          <cell r="D48">
            <v>65170.623800000001</v>
          </cell>
        </row>
        <row r="49">
          <cell r="A49" t="str">
            <v>M0065</v>
          </cell>
          <cell r="B49" t="str">
            <v>Contêiner com janela e banheiro - L = 2,44 m e 4,58 m (3/4 TEU)</v>
          </cell>
          <cell r="C49" t="str">
            <v>un</v>
          </cell>
          <cell r="D49">
            <v>83224.623800000001</v>
          </cell>
        </row>
        <row r="50">
          <cell r="A50" t="str">
            <v>M0066</v>
          </cell>
          <cell r="B50" t="str">
            <v>Contêiner com revestimento térmico, janela e banheiro - L = 2,44 m e C = 12,90 m (2 TEU)</v>
          </cell>
          <cell r="C50" t="str">
            <v>un</v>
          </cell>
          <cell r="D50">
            <v>142878.74770000001</v>
          </cell>
        </row>
        <row r="51">
          <cell r="A51" t="str">
            <v>M0067</v>
          </cell>
          <cell r="B51" t="str">
            <v>Tubo PEAD PE 100 PN 10 com flanges - D = 160 mm</v>
          </cell>
          <cell r="C51" t="str">
            <v>m</v>
          </cell>
          <cell r="D51">
            <v>148.1198</v>
          </cell>
        </row>
        <row r="52">
          <cell r="A52" t="str">
            <v>M0068</v>
          </cell>
          <cell r="B52" t="str">
            <v>Caibro de pinho - L = 7,5 cm e E = 10,0 cm</v>
          </cell>
          <cell r="C52" t="str">
            <v>m</v>
          </cell>
          <cell r="D52">
            <v>27.333600000000001</v>
          </cell>
        </row>
        <row r="53">
          <cell r="A53" t="str">
            <v>M0069</v>
          </cell>
          <cell r="B53" t="str">
            <v>Arame farpado em aço galvanizado - D = 1,60 mm</v>
          </cell>
          <cell r="C53" t="str">
            <v>m</v>
          </cell>
          <cell r="D53">
            <v>0.76690000000000003</v>
          </cell>
        </row>
        <row r="54">
          <cell r="A54" t="str">
            <v>M0071</v>
          </cell>
          <cell r="B54" t="str">
            <v>Contêiner com 3 janelas para guarita - L = 2,44 m e C = 3,05 m (1/2 TEU)</v>
          </cell>
          <cell r="C54" t="str">
            <v>un</v>
          </cell>
          <cell r="D54">
            <v>51647.658799999997</v>
          </cell>
        </row>
        <row r="55">
          <cell r="A55" t="str">
            <v>M0072</v>
          </cell>
          <cell r="B55" t="str">
            <v>Arame liso em aço galvanizado - D = 2,10 mm (14 BWG)</v>
          </cell>
          <cell r="C55" t="str">
            <v>kg</v>
          </cell>
          <cell r="D55">
            <v>16.346399999999999</v>
          </cell>
        </row>
        <row r="56">
          <cell r="A56" t="str">
            <v>M0073</v>
          </cell>
          <cell r="B56" t="str">
            <v>Muda de árvore com altura de 0,30 a 0,80 m</v>
          </cell>
          <cell r="C56" t="str">
            <v>un</v>
          </cell>
          <cell r="D56">
            <v>20.0228</v>
          </cell>
        </row>
        <row r="57">
          <cell r="A57" t="str">
            <v>M0074</v>
          </cell>
          <cell r="B57" t="str">
            <v>Muda de arbusto com altura até 0,50 m</v>
          </cell>
          <cell r="C57" t="str">
            <v>un</v>
          </cell>
          <cell r="D57">
            <v>21.8355</v>
          </cell>
        </row>
        <row r="58">
          <cell r="A58" t="str">
            <v>M0075</v>
          </cell>
          <cell r="B58" t="str">
            <v>Arame liso recozido em aço-carbono - D = 1,24 mm (18 BWG)</v>
          </cell>
          <cell r="C58" t="str">
            <v>kg</v>
          </cell>
          <cell r="D58">
            <v>14.3172</v>
          </cell>
        </row>
        <row r="59">
          <cell r="A59" t="str">
            <v>M0076</v>
          </cell>
          <cell r="B59" t="str">
            <v>Disco de corte abrasivo para policorte - D = 300 mm</v>
          </cell>
          <cell r="C59" t="str">
            <v>un</v>
          </cell>
          <cell r="D59">
            <v>21.170400000000001</v>
          </cell>
        </row>
        <row r="60">
          <cell r="A60" t="str">
            <v>M0080</v>
          </cell>
          <cell r="B60" t="str">
            <v>Areia fina</v>
          </cell>
          <cell r="C60" t="str">
            <v>m³</v>
          </cell>
          <cell r="D60">
            <v>127.6477</v>
          </cell>
        </row>
        <row r="61">
          <cell r="A61" t="str">
            <v>M0081</v>
          </cell>
          <cell r="B61" t="str">
            <v>Areia grossa</v>
          </cell>
          <cell r="C61" t="str">
            <v>m³</v>
          </cell>
          <cell r="D61">
            <v>110.6602</v>
          </cell>
        </row>
        <row r="62">
          <cell r="A62" t="str">
            <v>M0082</v>
          </cell>
          <cell r="B62" t="str">
            <v>Areia média lavada</v>
          </cell>
          <cell r="C62" t="str">
            <v>m³</v>
          </cell>
          <cell r="D62">
            <v>122.8441</v>
          </cell>
        </row>
        <row r="63">
          <cell r="A63" t="str">
            <v>M0083</v>
          </cell>
          <cell r="B63" t="str">
            <v>Argamassa pré-dosada para grauteamento</v>
          </cell>
          <cell r="C63" t="str">
            <v>kg</v>
          </cell>
          <cell r="D63">
            <v>1.8404</v>
          </cell>
        </row>
        <row r="64">
          <cell r="A64" t="str">
            <v>M0084</v>
          </cell>
          <cell r="B64" t="str">
            <v>Argamassa pré-dosada autoadensável para grauteamento</v>
          </cell>
          <cell r="C64" t="str">
            <v>kg</v>
          </cell>
          <cell r="D64">
            <v>2.0044</v>
          </cell>
        </row>
        <row r="65">
          <cell r="A65" t="str">
            <v>M0085</v>
          </cell>
          <cell r="B65" t="str">
            <v>Ancoragem ativa para 4 cordoalhas - D = 12,7 mm</v>
          </cell>
          <cell r="C65" t="str">
            <v>un</v>
          </cell>
          <cell r="D65">
            <v>382.27339999999998</v>
          </cell>
        </row>
        <row r="66">
          <cell r="A66" t="str">
            <v>M0086</v>
          </cell>
          <cell r="B66" t="str">
            <v>Ancoragem ativa para 6 cordoalhas - D = 12,7 mm</v>
          </cell>
          <cell r="C66" t="str">
            <v>un</v>
          </cell>
          <cell r="D66">
            <v>494.53129999999999</v>
          </cell>
        </row>
        <row r="67">
          <cell r="A67" t="str">
            <v>M0087</v>
          </cell>
          <cell r="B67" t="str">
            <v>Ancoragem ativa para 7 cordoalhas - D = 12,7 mm</v>
          </cell>
          <cell r="C67" t="str">
            <v>un</v>
          </cell>
          <cell r="D67">
            <v>571.27089999999998</v>
          </cell>
        </row>
        <row r="68">
          <cell r="A68" t="str">
            <v>M0088</v>
          </cell>
          <cell r="B68" t="str">
            <v>Ancoragem ativa para 8 cordoalhas - D = 12,7 mm</v>
          </cell>
          <cell r="C68" t="str">
            <v>un</v>
          </cell>
          <cell r="D68">
            <v>740.37019999999995</v>
          </cell>
        </row>
        <row r="69">
          <cell r="A69" t="str">
            <v>M0089</v>
          </cell>
          <cell r="B69" t="str">
            <v>Ancoragem ativa para 9 cordoalhas - D = 12,7 mm</v>
          </cell>
          <cell r="C69" t="str">
            <v>un</v>
          </cell>
          <cell r="D69">
            <v>753.97739999999999</v>
          </cell>
        </row>
        <row r="70">
          <cell r="A70" t="str">
            <v>M0091</v>
          </cell>
          <cell r="B70" t="str">
            <v>Ancoragem ativa para 10 cordoalhas - D = 12,7 mm</v>
          </cell>
          <cell r="C70" t="str">
            <v>un</v>
          </cell>
          <cell r="D70">
            <v>837.73450000000003</v>
          </cell>
        </row>
        <row r="71">
          <cell r="A71" t="str">
            <v>M0092</v>
          </cell>
          <cell r="B71" t="str">
            <v>Ancoragem ativa para 12 cordoalhas - D = 12,7 mm</v>
          </cell>
          <cell r="C71" t="str">
            <v>un</v>
          </cell>
          <cell r="D71">
            <v>1007.7809999999999</v>
          </cell>
        </row>
        <row r="72">
          <cell r="A72" t="str">
            <v>M0093</v>
          </cell>
          <cell r="B72" t="str">
            <v>Ancoragem ativa para 15 cordoalhas - D = 12,7 mm</v>
          </cell>
          <cell r="C72" t="str">
            <v>un</v>
          </cell>
          <cell r="D72">
            <v>1469.2127</v>
          </cell>
        </row>
        <row r="73">
          <cell r="A73" t="str">
            <v>M0094</v>
          </cell>
          <cell r="B73" t="str">
            <v>Ancoragem ativa para 19 cordoalhas - D = 12,7 mm</v>
          </cell>
          <cell r="C73" t="str">
            <v>un</v>
          </cell>
          <cell r="D73">
            <v>1867.6567</v>
          </cell>
        </row>
        <row r="74">
          <cell r="A74" t="str">
            <v>M0098</v>
          </cell>
          <cell r="B74" t="str">
            <v>Bambu com diâmetro médio de 10 cm</v>
          </cell>
          <cell r="C74" t="str">
            <v>m</v>
          </cell>
          <cell r="D74">
            <v>25.627800000000001</v>
          </cell>
        </row>
        <row r="75">
          <cell r="A75" t="str">
            <v>M0099</v>
          </cell>
          <cell r="B75" t="str">
            <v>Equipamentos para a fábrica de dormentes de concreto protendido</v>
          </cell>
          <cell r="C75" t="str">
            <v>ISF</v>
          </cell>
          <cell r="D75">
            <v>584.68899999999996</v>
          </cell>
        </row>
        <row r="76">
          <cell r="A76" t="str">
            <v>M0100</v>
          </cell>
          <cell r="B76" t="str">
            <v>Ancoragem ativa para 22 cordoalhas - D = 12,7 mm</v>
          </cell>
          <cell r="C76" t="str">
            <v>un</v>
          </cell>
          <cell r="D76">
            <v>2418.5497</v>
          </cell>
        </row>
        <row r="77">
          <cell r="A77" t="str">
            <v>M0101</v>
          </cell>
          <cell r="B77" t="str">
            <v>Ancoragem ativa para 27 cordoalhas - D = 12,7 mm</v>
          </cell>
          <cell r="C77" t="str">
            <v>un</v>
          </cell>
          <cell r="D77">
            <v>2957.1491999999998</v>
          </cell>
        </row>
        <row r="78">
          <cell r="A78" t="str">
            <v>M0102</v>
          </cell>
          <cell r="B78" t="str">
            <v>Ancoragem ativa para 31 cordoalhas - D = 12,7 mm</v>
          </cell>
          <cell r="C78" t="str">
            <v>un</v>
          </cell>
          <cell r="D78">
            <v>3006.4767999999999</v>
          </cell>
        </row>
        <row r="79">
          <cell r="A79" t="str">
            <v>M0103</v>
          </cell>
          <cell r="B79" t="str">
            <v>Aditivo acelerador de pega para concreto e argamassa projetados</v>
          </cell>
          <cell r="C79" t="str">
            <v>kg</v>
          </cell>
          <cell r="D79">
            <v>8.0327999999999999</v>
          </cell>
        </row>
        <row r="80">
          <cell r="A80" t="str">
            <v>M0104</v>
          </cell>
          <cell r="B80" t="str">
            <v>Asfalto diluído de petróleo - CM-30</v>
          </cell>
          <cell r="C80" t="str">
            <v>t</v>
          </cell>
          <cell r="D80" t="str">
            <v>-</v>
          </cell>
        </row>
        <row r="81">
          <cell r="A81" t="str">
            <v>M0105</v>
          </cell>
          <cell r="B81" t="str">
            <v>Ancoragem ativa para 4 cordoalhas - D = 15,2 mm</v>
          </cell>
          <cell r="C81" t="str">
            <v>un</v>
          </cell>
          <cell r="D81">
            <v>540.40509999999995</v>
          </cell>
        </row>
        <row r="82">
          <cell r="A82" t="str">
            <v>M0106</v>
          </cell>
          <cell r="B82" t="str">
            <v>Ancoragem ativa para 6 cordoalhas - D = 15,2 mm</v>
          </cell>
          <cell r="C82" t="str">
            <v>un</v>
          </cell>
          <cell r="D82">
            <v>631.10479999999995</v>
          </cell>
        </row>
        <row r="83">
          <cell r="A83" t="str">
            <v>M0107</v>
          </cell>
          <cell r="B83" t="str">
            <v>Geocomposto para drenagem</v>
          </cell>
          <cell r="C83" t="str">
            <v>m²</v>
          </cell>
          <cell r="D83">
            <v>49.133600000000001</v>
          </cell>
        </row>
        <row r="84">
          <cell r="A84" t="str">
            <v>M0108</v>
          </cell>
          <cell r="B84" t="str">
            <v>Ancoragem ativa para 7 cordoalhas - D = 15,2 mm</v>
          </cell>
          <cell r="C84" t="str">
            <v>un</v>
          </cell>
          <cell r="D84">
            <v>713.33849999999995</v>
          </cell>
        </row>
        <row r="85">
          <cell r="A85" t="str">
            <v>M0109</v>
          </cell>
          <cell r="B85" t="str">
            <v>Geodreno vertical - L = 10 cm e E = 5 mm</v>
          </cell>
          <cell r="C85" t="str">
            <v>m</v>
          </cell>
          <cell r="D85">
            <v>5.18</v>
          </cell>
        </row>
        <row r="86">
          <cell r="A86" t="str">
            <v>M0110</v>
          </cell>
          <cell r="B86" t="str">
            <v>Ancoragem ativa para 10 cordoalhas - D = 15,2 mm</v>
          </cell>
          <cell r="C86" t="str">
            <v>un</v>
          </cell>
          <cell r="D86">
            <v>1146.8485000000001</v>
          </cell>
        </row>
        <row r="87">
          <cell r="A87" t="str">
            <v>M0111</v>
          </cell>
          <cell r="B87" t="str">
            <v>Ancoragem ativa para 9 cordoalhas - D = 15,2 mm</v>
          </cell>
          <cell r="C87" t="str">
            <v>un</v>
          </cell>
          <cell r="D87">
            <v>1022.2959</v>
          </cell>
        </row>
        <row r="88">
          <cell r="A88" t="str">
            <v>M0112</v>
          </cell>
          <cell r="B88" t="str">
            <v>Disco diamantado segmentado para corte de pavimento - D = 1.000 mm</v>
          </cell>
          <cell r="C88" t="str">
            <v>un</v>
          </cell>
          <cell r="D88">
            <v>5881.0093999999999</v>
          </cell>
        </row>
        <row r="89">
          <cell r="A89" t="str">
            <v>M0113</v>
          </cell>
          <cell r="B89" t="str">
            <v>Ancoragem ativa para 12 cordoalhas - D = 15,2 mm</v>
          </cell>
          <cell r="C89" t="str">
            <v>un</v>
          </cell>
          <cell r="D89">
            <v>1346.3449000000001</v>
          </cell>
        </row>
        <row r="90">
          <cell r="A90" t="str">
            <v>M0114</v>
          </cell>
          <cell r="B90" t="str">
            <v>Disco diamantado segmentado para corte de pavimento - D = 1.500 mm</v>
          </cell>
          <cell r="C90" t="str">
            <v>un</v>
          </cell>
          <cell r="D90">
            <v>26165.519199999999</v>
          </cell>
        </row>
        <row r="91">
          <cell r="A91" t="str">
            <v>M0115</v>
          </cell>
          <cell r="B91" t="str">
            <v>Biomanta vegetal de fibras de coco entrelaçadas com fios de polipropileno biodegradáveis - densidade 0,4 kg/m²</v>
          </cell>
          <cell r="C91" t="str">
            <v>m²</v>
          </cell>
          <cell r="D91">
            <v>6.5</v>
          </cell>
        </row>
        <row r="92">
          <cell r="A92" t="str">
            <v>M0116</v>
          </cell>
          <cell r="B92" t="str">
            <v>Mangote flangeado de borracha reforçada com lonas sintéticas - C = 1,80 m e D = 0,30 m</v>
          </cell>
          <cell r="C92" t="str">
            <v>un</v>
          </cell>
          <cell r="D92">
            <v>10553.2994</v>
          </cell>
        </row>
        <row r="93">
          <cell r="A93" t="str">
            <v>M0117</v>
          </cell>
          <cell r="B93" t="str">
            <v>Mangote flangeado de borracha reforçada com lonas sintéticas - C = 1,80 m e D = 0,40 m</v>
          </cell>
          <cell r="C93" t="str">
            <v>un</v>
          </cell>
          <cell r="D93">
            <v>18254.349900000001</v>
          </cell>
        </row>
        <row r="94">
          <cell r="A94" t="str">
            <v>M0118</v>
          </cell>
          <cell r="B94" t="str">
            <v>Mangote flangeado de borracha reforçada com lonas sintéticas - C = 1,80 m e D = 0,45 m</v>
          </cell>
          <cell r="C94" t="str">
            <v>un</v>
          </cell>
          <cell r="D94">
            <v>25385.7412</v>
          </cell>
        </row>
        <row r="95">
          <cell r="A95" t="str">
            <v>M0119</v>
          </cell>
          <cell r="B95" t="str">
            <v>Mangote flangeado de borracha reforçada com lonas sintéticas - C = 1,80 m e D = 0,50 m</v>
          </cell>
          <cell r="C95" t="str">
            <v>un</v>
          </cell>
          <cell r="D95">
            <v>30032.491399999999</v>
          </cell>
        </row>
        <row r="96">
          <cell r="A96" t="str">
            <v>M0120</v>
          </cell>
          <cell r="B96" t="str">
            <v>Tubo PEAD PE 100 PN 8 com flanges - D = 250 mm</v>
          </cell>
          <cell r="C96" t="str">
            <v>m</v>
          </cell>
          <cell r="D96">
            <v>327.29320000000001</v>
          </cell>
        </row>
        <row r="97">
          <cell r="A97" t="str">
            <v>M0121</v>
          </cell>
          <cell r="B97" t="str">
            <v>Tubo PEAD PE 100 PN 8 com flanges - D = 400 mm</v>
          </cell>
          <cell r="C97" t="str">
            <v>m</v>
          </cell>
          <cell r="D97">
            <v>2101.6061</v>
          </cell>
        </row>
        <row r="98">
          <cell r="A98" t="str">
            <v>M0122</v>
          </cell>
          <cell r="B98" t="str">
            <v>Tubo PEAD PE 100 PN 8 com flanges - D = 450 mm</v>
          </cell>
          <cell r="C98" t="str">
            <v>m</v>
          </cell>
          <cell r="D98">
            <v>2639.6738999999998</v>
          </cell>
        </row>
        <row r="99">
          <cell r="A99" t="str">
            <v>M0123</v>
          </cell>
          <cell r="B99" t="str">
            <v>Tubo PEAD PE 100 PN 8 com flanges - D = 500 mm</v>
          </cell>
          <cell r="C99" t="str">
            <v>m</v>
          </cell>
          <cell r="D99">
            <v>2955.7660999999998</v>
          </cell>
        </row>
        <row r="100">
          <cell r="A100" t="str">
            <v>M0124</v>
          </cell>
          <cell r="B100" t="str">
            <v>Flutuador bipartido em polietileno com núcleo de espuma em poliuretano para tubos - D = 0,30 m</v>
          </cell>
          <cell r="C100" t="str">
            <v>un</v>
          </cell>
          <cell r="D100">
            <v>4822.9261999999999</v>
          </cell>
        </row>
        <row r="101">
          <cell r="A101" t="str">
            <v>M0125</v>
          </cell>
          <cell r="B101" t="str">
            <v>Flutuador bipartido em polietileno com núcleo de espuma em poliuretano para tubos - D = 0,40 m</v>
          </cell>
          <cell r="C101" t="str">
            <v>un</v>
          </cell>
          <cell r="D101">
            <v>6670.5245000000004</v>
          </cell>
        </row>
        <row r="102">
          <cell r="A102" t="str">
            <v>M0126</v>
          </cell>
          <cell r="B102" t="str">
            <v>Flutuador bipartido em polietileno com núcleo de espuma em poliuretano para tubos - D = 0,45 m</v>
          </cell>
          <cell r="C102" t="str">
            <v>un</v>
          </cell>
          <cell r="D102">
            <v>7674.1143000000002</v>
          </cell>
        </row>
        <row r="103">
          <cell r="A103" t="str">
            <v>M0127</v>
          </cell>
          <cell r="B103" t="str">
            <v>Flutuador bipartido em polietileno com núcleo de espuma em poliuretano para tubos - D = 0,50 m</v>
          </cell>
          <cell r="C103" t="str">
            <v>un</v>
          </cell>
          <cell r="D103">
            <v>8277.8340000000007</v>
          </cell>
        </row>
        <row r="104">
          <cell r="A104" t="str">
            <v>M0128</v>
          </cell>
          <cell r="B104" t="str">
            <v>Biomanta vegetal de fibras de palha entrelaçadas com fios de polipropileno biodegradáveis - densidade 0,6 kg/m²</v>
          </cell>
          <cell r="C104" t="str">
            <v>m²</v>
          </cell>
          <cell r="D104">
            <v>5.9</v>
          </cell>
        </row>
        <row r="105">
          <cell r="A105" t="str">
            <v>M0129</v>
          </cell>
          <cell r="B105" t="str">
            <v>Retentor de sedimento em fibras vegetais - D = 20 cm</v>
          </cell>
          <cell r="C105" t="str">
            <v>m</v>
          </cell>
          <cell r="D105">
            <v>66.670500000000004</v>
          </cell>
        </row>
        <row r="106">
          <cell r="A106" t="str">
            <v>M0130</v>
          </cell>
          <cell r="B106" t="str">
            <v>Ancoragem ativa para 15 cordoalhas - D = 15,2 mm</v>
          </cell>
          <cell r="C106" t="str">
            <v>un</v>
          </cell>
          <cell r="D106">
            <v>1788.2297000000001</v>
          </cell>
        </row>
        <row r="107">
          <cell r="A107" t="str">
            <v>M0131</v>
          </cell>
          <cell r="B107" t="str">
            <v>Tubo PEAD corrugado com paredes estruturadas para drenagem - D = 400 mm</v>
          </cell>
          <cell r="C107" t="str">
            <v>m</v>
          </cell>
          <cell r="D107">
            <v>246.96969999999999</v>
          </cell>
        </row>
        <row r="108">
          <cell r="A108" t="str">
            <v>M0132</v>
          </cell>
          <cell r="B108" t="str">
            <v>Tubo PEAD corrugado com paredes estruturadas para drenagem - D = 450 mm</v>
          </cell>
          <cell r="C108" t="str">
            <v>m</v>
          </cell>
          <cell r="D108">
            <v>310.57920000000001</v>
          </cell>
        </row>
        <row r="109">
          <cell r="A109" t="str">
            <v>M0133</v>
          </cell>
          <cell r="B109" t="str">
            <v>Tubo PEAD corrugado com paredes estruturadas para drenagem - D = 500 mm</v>
          </cell>
          <cell r="C109" t="str">
            <v>m</v>
          </cell>
          <cell r="D109">
            <v>406.7149</v>
          </cell>
        </row>
        <row r="110">
          <cell r="A110" t="str">
            <v>M0134</v>
          </cell>
          <cell r="B110" t="str">
            <v>Tubo PEAD corrugado com paredes estruturadas para drenagem - D = 600 mm</v>
          </cell>
          <cell r="C110" t="str">
            <v>m</v>
          </cell>
          <cell r="D110">
            <v>592.7835</v>
          </cell>
        </row>
        <row r="111">
          <cell r="A111" t="str">
            <v>M0135</v>
          </cell>
          <cell r="B111" t="str">
            <v>Tubo PEAD corrugado com paredes estruturadas para drenagem - D = 750 mm</v>
          </cell>
          <cell r="C111" t="str">
            <v>m</v>
          </cell>
          <cell r="D111">
            <v>839.04499999999996</v>
          </cell>
        </row>
        <row r="112">
          <cell r="A112" t="str">
            <v>M0136</v>
          </cell>
          <cell r="B112" t="str">
            <v>Tubo PEAD corrugado com paredes estruturadas para drenagem - D = 800 mm</v>
          </cell>
          <cell r="C112" t="str">
            <v>m</v>
          </cell>
          <cell r="D112">
            <v>884.33450000000005</v>
          </cell>
        </row>
        <row r="113">
          <cell r="A113" t="str">
            <v>M0137</v>
          </cell>
          <cell r="B113" t="str">
            <v>Tubo PEAD corrugado com paredes estruturadas para drenagem - D = 900 mm</v>
          </cell>
          <cell r="C113" t="str">
            <v>m</v>
          </cell>
          <cell r="D113">
            <v>1160.796</v>
          </cell>
        </row>
        <row r="114">
          <cell r="A114" t="str">
            <v>M0138</v>
          </cell>
          <cell r="B114" t="str">
            <v>Ancoragem ativa para 19 cordoalhas - D = 15,2 mm</v>
          </cell>
          <cell r="C114" t="str">
            <v>un</v>
          </cell>
          <cell r="D114">
            <v>2335.7087000000001</v>
          </cell>
        </row>
        <row r="115">
          <cell r="A115" t="str">
            <v>M0139</v>
          </cell>
          <cell r="B115" t="str">
            <v>Tubo PEAD corrugado com paredes estruturadas para drenagem - D = 1.000 mm</v>
          </cell>
          <cell r="C115" t="str">
            <v>m</v>
          </cell>
          <cell r="D115">
            <v>1552.4169999999999</v>
          </cell>
        </row>
        <row r="116">
          <cell r="A116" t="str">
            <v>M0140</v>
          </cell>
          <cell r="B116" t="str">
            <v>Bentonita</v>
          </cell>
          <cell r="C116" t="str">
            <v>kg</v>
          </cell>
          <cell r="D116">
            <v>3.2111000000000001</v>
          </cell>
        </row>
        <row r="117">
          <cell r="A117" t="str">
            <v>M0141</v>
          </cell>
          <cell r="B117" t="str">
            <v>Tubo PEAD corrugado com paredes estruturadas para drenagem - D = 1.050 mm</v>
          </cell>
          <cell r="C117" t="str">
            <v>m</v>
          </cell>
          <cell r="D117">
            <v>1612.1398999999999</v>
          </cell>
        </row>
        <row r="118">
          <cell r="A118" t="str">
            <v>M0142</v>
          </cell>
          <cell r="B118" t="str">
            <v>Tubo PEAD corrugado com paredes estruturadas para drenagem - D = 1.200 mm</v>
          </cell>
          <cell r="C118" t="str">
            <v>m</v>
          </cell>
          <cell r="D118">
            <v>2179.5576000000001</v>
          </cell>
        </row>
        <row r="119">
          <cell r="A119" t="str">
            <v>M0143</v>
          </cell>
          <cell r="B119" t="str">
            <v>Tubo PEAD corrugado com paredes estruturadas para drenagem - D = 1.500 mm</v>
          </cell>
          <cell r="C119" t="str">
            <v>m</v>
          </cell>
          <cell r="D119">
            <v>2711.9096</v>
          </cell>
        </row>
        <row r="120">
          <cell r="A120" t="str">
            <v>M0145</v>
          </cell>
          <cell r="B120" t="str">
            <v>Ancoragem ativa para 22 cordoalhas - D = 15,2 mm</v>
          </cell>
          <cell r="C120" t="str">
            <v>un</v>
          </cell>
          <cell r="D120">
            <v>3012.1104</v>
          </cell>
        </row>
        <row r="121">
          <cell r="A121" t="str">
            <v>M0146</v>
          </cell>
          <cell r="B121" t="str">
            <v>Ancoragem ativa para 27 cordoalhas - D = 15,2 mm</v>
          </cell>
          <cell r="C121" t="str">
            <v>un</v>
          </cell>
          <cell r="D121">
            <v>3953.0562</v>
          </cell>
        </row>
        <row r="122">
          <cell r="A122" t="str">
            <v>M0148</v>
          </cell>
          <cell r="B122" t="str">
            <v>Ancoragem ativa para lajes para 1 cordoalha - D = 12,7 mm</v>
          </cell>
          <cell r="C122" t="str">
            <v>un</v>
          </cell>
          <cell r="D122">
            <v>81.761099999999999</v>
          </cell>
        </row>
        <row r="123">
          <cell r="A123" t="str">
            <v>M0151</v>
          </cell>
          <cell r="B123" t="str">
            <v>Ancoragem ativa para lajes para 2 cordoalhas - D = 12,7 mm</v>
          </cell>
          <cell r="C123" t="str">
            <v>un</v>
          </cell>
          <cell r="D123">
            <v>159.35890000000001</v>
          </cell>
        </row>
        <row r="124">
          <cell r="A124" t="str">
            <v>M0152</v>
          </cell>
          <cell r="B124" t="str">
            <v>Ancoragem ativa para lajes para 3 cordoalhas - D = 12,7 mm</v>
          </cell>
          <cell r="C124" t="str">
            <v>un</v>
          </cell>
          <cell r="D124">
            <v>219.24879999999999</v>
          </cell>
        </row>
        <row r="125">
          <cell r="A125" t="str">
            <v>M0153</v>
          </cell>
          <cell r="B125" t="str">
            <v>Ancoragem ativa para lajes para 4 cordoalhas - D = 12,7 mm</v>
          </cell>
          <cell r="C125" t="str">
            <v>un</v>
          </cell>
          <cell r="D125">
            <v>301.91759999999999</v>
          </cell>
        </row>
        <row r="126">
          <cell r="A126" t="str">
            <v>M0156</v>
          </cell>
          <cell r="B126" t="str">
            <v>Bloco de concreto - L = 19 cm, A = 19 cm e C = 39 cm</v>
          </cell>
          <cell r="C126" t="str">
            <v>un</v>
          </cell>
          <cell r="D126">
            <v>6.6081000000000003</v>
          </cell>
        </row>
        <row r="127">
          <cell r="A127" t="str">
            <v>M0158</v>
          </cell>
          <cell r="B127" t="str">
            <v>Tela metálica galvanizada dobrada em L - C = 2,0 m, L = 0,4 m e H = 0,4 m</v>
          </cell>
          <cell r="C127" t="str">
            <v>un</v>
          </cell>
          <cell r="D127">
            <v>465.73660000000001</v>
          </cell>
        </row>
        <row r="128">
          <cell r="A128" t="str">
            <v>M0160</v>
          </cell>
          <cell r="B128" t="str">
            <v>Extintor de incêndio tipo espuma mecânica - V = 10 l</v>
          </cell>
          <cell r="C128" t="str">
            <v>un</v>
          </cell>
          <cell r="D128">
            <v>631.79719999999998</v>
          </cell>
        </row>
        <row r="129">
          <cell r="A129" t="str">
            <v>M0161</v>
          </cell>
          <cell r="B129" t="str">
            <v>Barra de fibra de vidro (vergalhão) - D = 25,0 mm</v>
          </cell>
          <cell r="C129" t="str">
            <v>m</v>
          </cell>
          <cell r="D129">
            <v>58.571300000000001</v>
          </cell>
        </row>
        <row r="130">
          <cell r="A130" t="str">
            <v>M0162</v>
          </cell>
          <cell r="B130" t="str">
            <v>Corrente de elo soldado em aço galvanizado com acabamento polido - D = 3,18 mm (1/8")</v>
          </cell>
          <cell r="C130" t="str">
            <v>m</v>
          </cell>
          <cell r="D130">
            <v>7.3529999999999998</v>
          </cell>
        </row>
        <row r="131">
          <cell r="A131" t="str">
            <v>M0163</v>
          </cell>
          <cell r="B131" t="str">
            <v>Gonzo com aba em aço galvanizado - D = 12,7 mm (1/2")</v>
          </cell>
          <cell r="C131" t="str">
            <v>un</v>
          </cell>
          <cell r="D131">
            <v>2.4266999999999999</v>
          </cell>
        </row>
        <row r="132">
          <cell r="A132" t="str">
            <v>M0164</v>
          </cell>
          <cell r="B132" t="str">
            <v>Tubo em aço galvanizado - E = 1,50 mm e seção de 20 x 20 mm</v>
          </cell>
          <cell r="C132" t="str">
            <v>m</v>
          </cell>
          <cell r="D132">
            <v>11.9452</v>
          </cell>
        </row>
        <row r="133">
          <cell r="A133" t="str">
            <v>M0166</v>
          </cell>
          <cell r="B133" t="str">
            <v>Tubo em aço galvanizado - E = 2,25 mm e D = 20 mm (3/4")</v>
          </cell>
          <cell r="C133" t="str">
            <v>m</v>
          </cell>
          <cell r="D133">
            <v>27.845600000000001</v>
          </cell>
        </row>
        <row r="134">
          <cell r="A134" t="str">
            <v>M0167</v>
          </cell>
          <cell r="B134" t="str">
            <v>Tela de poliamida industrial - E = 0,40 mm e malha de 1,6 mm</v>
          </cell>
          <cell r="C134" t="str">
            <v>m²</v>
          </cell>
          <cell r="D134">
            <v>14.1311</v>
          </cell>
        </row>
        <row r="135">
          <cell r="A135" t="str">
            <v>M0168</v>
          </cell>
          <cell r="B135" t="str">
            <v>Abraçadeira de poliamida - E = 3,6 mm e C = 200 mm</v>
          </cell>
          <cell r="C135" t="str">
            <v>un</v>
          </cell>
          <cell r="D135">
            <v>0.20530000000000001</v>
          </cell>
        </row>
        <row r="136">
          <cell r="A136" t="str">
            <v>M0169</v>
          </cell>
          <cell r="B136" t="str">
            <v>Roda em aço e pneu com câmara de ar 83/203 mm (3,25"/8") para carrinho de mão</v>
          </cell>
          <cell r="C136" t="str">
            <v>un</v>
          </cell>
          <cell r="D136">
            <v>75.155000000000001</v>
          </cell>
        </row>
        <row r="137">
          <cell r="A137" t="str">
            <v>M0173</v>
          </cell>
          <cell r="B137" t="str">
            <v>Ancoragem ativa para lajes para 1 cordoalha - D = 15,2 mm</v>
          </cell>
          <cell r="C137" t="str">
            <v>un</v>
          </cell>
          <cell r="D137">
            <v>95.694800000000001</v>
          </cell>
        </row>
        <row r="138">
          <cell r="A138" t="str">
            <v>M0178</v>
          </cell>
          <cell r="B138" t="str">
            <v>Ancoragem ativa para lajes para 2 cordoalhas - D = 15,2 mm</v>
          </cell>
          <cell r="C138" t="str">
            <v>un</v>
          </cell>
          <cell r="D138">
            <v>207.6148</v>
          </cell>
        </row>
        <row r="139">
          <cell r="A139" t="str">
            <v>M0181</v>
          </cell>
          <cell r="B139" t="str">
            <v>Ancoragem ativa para lajes para 3 cordoalhas - D = 15,2 mm</v>
          </cell>
          <cell r="C139" t="str">
            <v>un</v>
          </cell>
          <cell r="D139">
            <v>261.67259999999999</v>
          </cell>
        </row>
        <row r="140">
          <cell r="A140" t="str">
            <v>M0184</v>
          </cell>
          <cell r="B140" t="str">
            <v>Ancoragem ativa para lajes para 4 cordoalhas - D = 15,2 mm</v>
          </cell>
          <cell r="C140" t="str">
            <v>un</v>
          </cell>
          <cell r="D140">
            <v>363.1832</v>
          </cell>
        </row>
        <row r="141">
          <cell r="A141" t="str">
            <v>M0191</v>
          </cell>
          <cell r="B141" t="str">
            <v>Brita 1</v>
          </cell>
          <cell r="C141" t="str">
            <v>m³</v>
          </cell>
          <cell r="D141">
            <v>115.255</v>
          </cell>
        </row>
        <row r="142">
          <cell r="A142" t="str">
            <v>M0192</v>
          </cell>
          <cell r="B142" t="str">
            <v>Brita 2</v>
          </cell>
          <cell r="C142" t="str">
            <v>m³</v>
          </cell>
          <cell r="D142">
            <v>112.505</v>
          </cell>
        </row>
        <row r="143">
          <cell r="A143" t="str">
            <v>M0193</v>
          </cell>
          <cell r="B143" t="str">
            <v>Brita 3</v>
          </cell>
          <cell r="C143" t="str">
            <v>m³</v>
          </cell>
          <cell r="D143">
            <v>108.5883</v>
          </cell>
        </row>
        <row r="144">
          <cell r="A144" t="str">
            <v>M0194</v>
          </cell>
          <cell r="B144" t="str">
            <v>Escória de aciaria</v>
          </cell>
          <cell r="C144" t="str">
            <v>m³</v>
          </cell>
          <cell r="D144">
            <v>15.4862</v>
          </cell>
        </row>
        <row r="145">
          <cell r="A145" t="str">
            <v>M0198</v>
          </cell>
          <cell r="B145" t="str">
            <v>Parafuso de cabeça chata em aço - D = 4,5 mm e bucha plástica - D = 8 mm (S8)</v>
          </cell>
          <cell r="C145" t="str">
            <v>un</v>
          </cell>
          <cell r="D145">
            <v>0.34429999999999999</v>
          </cell>
        </row>
        <row r="146">
          <cell r="A146" t="str">
            <v>M0199</v>
          </cell>
          <cell r="B146" t="str">
            <v>Coroa de botões cruzados linha R32 - D = 43 mm (1 11/16’’)</v>
          </cell>
          <cell r="C146" t="str">
            <v>un</v>
          </cell>
          <cell r="D146">
            <v>339.75459999999998</v>
          </cell>
        </row>
        <row r="147">
          <cell r="A147" t="str">
            <v>M0201</v>
          </cell>
          <cell r="B147" t="str">
            <v>Coroa de botões esféricos linha T38 - D = 89 mm (3 1/2")</v>
          </cell>
          <cell r="C147" t="str">
            <v>un</v>
          </cell>
          <cell r="D147">
            <v>869.35670000000005</v>
          </cell>
        </row>
        <row r="148">
          <cell r="A148" t="str">
            <v>M0202</v>
          </cell>
          <cell r="B148" t="str">
            <v>Coroa de botões esféricos linha T45 - D = 76 mm (3")</v>
          </cell>
          <cell r="C148" t="str">
            <v>un</v>
          </cell>
          <cell r="D148">
            <v>780.50969999999995</v>
          </cell>
        </row>
        <row r="149">
          <cell r="A149" t="str">
            <v>M0204</v>
          </cell>
          <cell r="B149" t="str">
            <v>Instalações físicas para a central de pré-moldagem de dormentes de concreto protendido</v>
          </cell>
          <cell r="C149" t="str">
            <v>CMCC</v>
          </cell>
          <cell r="D149">
            <v>1774.08</v>
          </cell>
        </row>
        <row r="150">
          <cell r="A150" t="str">
            <v>M0217</v>
          </cell>
          <cell r="B150" t="str">
            <v>Enxofre</v>
          </cell>
          <cell r="C150" t="str">
            <v>kg</v>
          </cell>
          <cell r="D150">
            <v>3.9424999999999999</v>
          </cell>
        </row>
        <row r="151">
          <cell r="A151" t="str">
            <v>M0220</v>
          </cell>
          <cell r="B151" t="str">
            <v>Adubo à base de nitrogênio, fósforo e potássio (NPK)</v>
          </cell>
          <cell r="C151" t="str">
            <v>kg</v>
          </cell>
          <cell r="D151">
            <v>3.6114000000000002</v>
          </cell>
        </row>
        <row r="152">
          <cell r="A152" t="str">
            <v>M0222</v>
          </cell>
          <cell r="B152" t="str">
            <v>Filer calcário</v>
          </cell>
          <cell r="C152" t="str">
            <v>kg</v>
          </cell>
          <cell r="D152">
            <v>0.2001</v>
          </cell>
        </row>
        <row r="153">
          <cell r="A153" t="str">
            <v>M0223</v>
          </cell>
          <cell r="B153" t="str">
            <v>Sementes para hidrossemeadura</v>
          </cell>
          <cell r="C153" t="str">
            <v>kg</v>
          </cell>
          <cell r="D153">
            <v>29.619700000000002</v>
          </cell>
        </row>
        <row r="154">
          <cell r="A154" t="str">
            <v>M0224</v>
          </cell>
          <cell r="B154" t="str">
            <v>Guia-chapéu pré-moldada - C = 120 cm</v>
          </cell>
          <cell r="C154" t="str">
            <v>un</v>
          </cell>
          <cell r="D154">
            <v>58.616</v>
          </cell>
        </row>
        <row r="155">
          <cell r="A155" t="str">
            <v>M0225</v>
          </cell>
          <cell r="B155" t="str">
            <v>Adubo orgânico composto</v>
          </cell>
          <cell r="C155" t="str">
            <v>kg</v>
          </cell>
          <cell r="D155">
            <v>0.32069999999999999</v>
          </cell>
        </row>
        <row r="156">
          <cell r="A156" t="str">
            <v>M0229</v>
          </cell>
          <cell r="B156" t="str">
            <v>Gabião tipo colchão em liga de zinco e alumínio revestido com polímero de malha hexagonal - E = 0,17 m</v>
          </cell>
          <cell r="C156" t="str">
            <v>m²</v>
          </cell>
          <cell r="D156">
            <v>171.09790000000001</v>
          </cell>
        </row>
        <row r="157">
          <cell r="A157" t="str">
            <v>M0230</v>
          </cell>
          <cell r="B157" t="str">
            <v>Gabião tipo caixa em liga de zinco e alumínio de malha hexagonal - C = 2,00 m, L = 1,00 m e H = 0,50 m</v>
          </cell>
          <cell r="C157" t="str">
            <v>un</v>
          </cell>
          <cell r="D157">
            <v>539.68449999999996</v>
          </cell>
        </row>
        <row r="158">
          <cell r="A158" t="str">
            <v>M0231</v>
          </cell>
          <cell r="B158" t="str">
            <v>Gabião tipo caixa em liga de zinco e alumínio de malha hexagonal - C = 2,00 m, L = 1,00 m e H = 1,00 m</v>
          </cell>
          <cell r="C158" t="str">
            <v>un</v>
          </cell>
          <cell r="D158">
            <v>815.43470000000002</v>
          </cell>
        </row>
        <row r="159">
          <cell r="A159" t="str">
            <v>M0232</v>
          </cell>
          <cell r="B159" t="str">
            <v>Gabião tipo caixa em liga de zinco e alumínio revestido com polímero de malha hexagonal - C = 2,00 m, L = 1,00 m e H = 0,50 m</v>
          </cell>
          <cell r="C159" t="str">
            <v>un</v>
          </cell>
          <cell r="D159">
            <v>663.08910000000003</v>
          </cell>
        </row>
        <row r="160">
          <cell r="A160" t="str">
            <v>M0233</v>
          </cell>
          <cell r="B160" t="str">
            <v>Gabião tipo caixa em liga de zinco e alumínio revestido com polímero de malha hexagonal - C = 2,00 m, L = 1,00 m e H = 1,00 m</v>
          </cell>
          <cell r="C160" t="str">
            <v>un</v>
          </cell>
          <cell r="D160">
            <v>964.91200000000003</v>
          </cell>
        </row>
        <row r="161">
          <cell r="A161" t="str">
            <v>M0234</v>
          </cell>
          <cell r="B161" t="str">
            <v>Gabião tipo saco em liga de zinco e alumínio revestido com polímero de malha hexagonal - D = 0,65 m</v>
          </cell>
          <cell r="C161" t="str">
            <v>m³</v>
          </cell>
          <cell r="D161">
            <v>492.19209999999998</v>
          </cell>
        </row>
        <row r="162">
          <cell r="A162" t="str">
            <v>M0235</v>
          </cell>
          <cell r="B162" t="str">
            <v>Gabião tipo colchão em liga de zinco e alumínio revestido com polímero de malha hexagonal - E = 0,23 m</v>
          </cell>
          <cell r="C162" t="str">
            <v>m²</v>
          </cell>
          <cell r="D162">
            <v>179.01429999999999</v>
          </cell>
        </row>
        <row r="163">
          <cell r="A163" t="str">
            <v>M0236</v>
          </cell>
          <cell r="B163" t="str">
            <v>Gabião tipo colchão em liga de zinco e alumínio revestido com polímero de malha hexagonal - E = 0,30 m</v>
          </cell>
          <cell r="C163" t="str">
            <v>m²</v>
          </cell>
          <cell r="D163">
            <v>205.35659999999999</v>
          </cell>
        </row>
        <row r="164">
          <cell r="A164" t="str">
            <v>M0237</v>
          </cell>
          <cell r="B164" t="str">
            <v>Energia elétrica</v>
          </cell>
          <cell r="C164" t="str">
            <v>kWh</v>
          </cell>
          <cell r="D164">
            <v>1.0446</v>
          </cell>
        </row>
        <row r="165">
          <cell r="A165" t="str">
            <v>M0253</v>
          </cell>
          <cell r="B165" t="str">
            <v>Cabo de cobre flexível antichama isolado em PVC - tensão de 450/750 V e seção de 16 mm²</v>
          </cell>
          <cell r="C165" t="str">
            <v>m</v>
          </cell>
          <cell r="D165">
            <v>14.345800000000001</v>
          </cell>
        </row>
        <row r="166">
          <cell r="A166" t="str">
            <v>M0254</v>
          </cell>
          <cell r="B166" t="str">
            <v>Mistura gasosa de argônio e dióxido de carbono para solda MIG/MAG</v>
          </cell>
          <cell r="C166" t="str">
            <v>m³</v>
          </cell>
          <cell r="D166">
            <v>54.103499999999997</v>
          </cell>
        </row>
        <row r="167">
          <cell r="A167" t="str">
            <v>M0256</v>
          </cell>
          <cell r="B167" t="str">
            <v>Tinta à base de etil silicato de zinco bicomponente para fundo preparador de pintura</v>
          </cell>
          <cell r="C167" t="str">
            <v>l</v>
          </cell>
          <cell r="D167">
            <v>251.4556</v>
          </cell>
        </row>
        <row r="168">
          <cell r="A168" t="str">
            <v>M0257</v>
          </cell>
          <cell r="B168" t="str">
            <v>Diluente para tinta à base de etil silicato de zinco</v>
          </cell>
          <cell r="C168" t="str">
            <v>l</v>
          </cell>
          <cell r="D168">
            <v>37.106400000000001</v>
          </cell>
        </row>
        <row r="169">
          <cell r="A169" t="str">
            <v>M0260</v>
          </cell>
          <cell r="B169" t="str">
            <v>Cabo de cobre PP flexível isolado em PVC - tensão de 300/500 V e seção de 3 x 1,5 mm²</v>
          </cell>
          <cell r="C169" t="str">
            <v>m</v>
          </cell>
          <cell r="D169">
            <v>4.9668000000000001</v>
          </cell>
        </row>
        <row r="170">
          <cell r="A170" t="str">
            <v>M0264</v>
          </cell>
          <cell r="B170" t="str">
            <v>Bomba de combustível industrial eletrônica simples</v>
          </cell>
          <cell r="C170" t="str">
            <v>un</v>
          </cell>
          <cell r="D170">
            <v>30952.306400000001</v>
          </cell>
        </row>
        <row r="171">
          <cell r="A171" t="str">
            <v>M0265</v>
          </cell>
          <cell r="B171" t="str">
            <v>Tanque de combustível aéreo horizontal com escada para visita - capacidade de 5.000 l</v>
          </cell>
          <cell r="C171" t="str">
            <v>un</v>
          </cell>
          <cell r="D171">
            <v>19209.121200000001</v>
          </cell>
        </row>
        <row r="172">
          <cell r="A172" t="str">
            <v>M0266</v>
          </cell>
          <cell r="B172" t="str">
            <v>Cabo de cobre flexível antichama isolado em PVC - tensão de 0,6/1,0 kV e seção de 240 mm²</v>
          </cell>
          <cell r="C172" t="str">
            <v>m</v>
          </cell>
          <cell r="D172">
            <v>189.35810000000001</v>
          </cell>
        </row>
        <row r="173">
          <cell r="A173" t="str">
            <v>M0267</v>
          </cell>
          <cell r="B173" t="str">
            <v>Módulo de torre de elevador de cremalheira</v>
          </cell>
          <cell r="C173" t="str">
            <v>un</v>
          </cell>
          <cell r="D173">
            <v>3640.2784000000001</v>
          </cell>
        </row>
        <row r="174">
          <cell r="A174" t="str">
            <v>M0268</v>
          </cell>
          <cell r="B174" t="str">
            <v>Módulo de ancoragem de torre de elevador de cremalheira</v>
          </cell>
          <cell r="C174" t="str">
            <v>un</v>
          </cell>
          <cell r="D174">
            <v>2837.1767</v>
          </cell>
        </row>
        <row r="175">
          <cell r="A175" t="str">
            <v>M0269</v>
          </cell>
          <cell r="B175" t="str">
            <v>Cabo de cobre flexível antichama isolado em PVC - tensão de 0,6/1,0 kV e seção de 50 mm²</v>
          </cell>
          <cell r="C175" t="str">
            <v>m</v>
          </cell>
          <cell r="D175">
            <v>39.549900000000001</v>
          </cell>
        </row>
        <row r="176">
          <cell r="A176" t="str">
            <v>M0284</v>
          </cell>
          <cell r="B176" t="str">
            <v>Caibro de pinho - L = 7,5 cm e E = 7,5 cm</v>
          </cell>
          <cell r="C176" t="str">
            <v>m</v>
          </cell>
          <cell r="D176">
            <v>18.809100000000001</v>
          </cell>
        </row>
        <row r="177">
          <cell r="A177" t="str">
            <v>M0285</v>
          </cell>
          <cell r="B177" t="str">
            <v>Pontalete para escoramento - D = 15 cm</v>
          </cell>
          <cell r="C177" t="str">
            <v>m</v>
          </cell>
          <cell r="D177">
            <v>6.6113999999999997</v>
          </cell>
        </row>
        <row r="178">
          <cell r="A178" t="str">
            <v>M0286</v>
          </cell>
          <cell r="B178" t="str">
            <v>Tábua - E = 2,5 cm e L = 30 cm</v>
          </cell>
          <cell r="C178" t="str">
            <v>m</v>
          </cell>
          <cell r="D178">
            <v>22.665600000000001</v>
          </cell>
        </row>
        <row r="179">
          <cell r="A179" t="str">
            <v>M0289</v>
          </cell>
          <cell r="B179" t="str">
            <v>Tábua - E = 2,5 cm e L = 15 cm</v>
          </cell>
          <cell r="C179" t="str">
            <v>m</v>
          </cell>
          <cell r="D179">
            <v>10.8</v>
          </cell>
        </row>
        <row r="180">
          <cell r="A180" t="str">
            <v>M0290</v>
          </cell>
          <cell r="B180" t="str">
            <v>Tábua - E = 2,5 cm e L = 10 cm</v>
          </cell>
          <cell r="C180" t="str">
            <v>m</v>
          </cell>
          <cell r="D180">
            <v>6.0842999999999998</v>
          </cell>
        </row>
        <row r="181">
          <cell r="A181" t="str">
            <v>M0291</v>
          </cell>
          <cell r="B181" t="str">
            <v>Estrutura modular com 2 banheiros - L = 2,44 m e C = 6,06 m (1 TEU)</v>
          </cell>
          <cell r="C181" t="str">
            <v>un</v>
          </cell>
          <cell r="D181">
            <v>79230.863200000007</v>
          </cell>
        </row>
        <row r="182">
          <cell r="A182" t="str">
            <v>M0292</v>
          </cell>
          <cell r="B182" t="str">
            <v>Estrutura modular com janela - L = 2,44 m e C = 6,06 m (1 TEU)</v>
          </cell>
          <cell r="C182" t="str">
            <v>un</v>
          </cell>
          <cell r="D182">
            <v>64213.982499999998</v>
          </cell>
        </row>
        <row r="183">
          <cell r="A183" t="str">
            <v>M0293</v>
          </cell>
          <cell r="B183" t="str">
            <v>Estrutura modular com janela - L = 4,88 m e C = 6,06 m (1 TEU duplo)</v>
          </cell>
          <cell r="C183" t="str">
            <v>un</v>
          </cell>
          <cell r="D183">
            <v>130200.6986</v>
          </cell>
        </row>
        <row r="184">
          <cell r="A184" t="str">
            <v>M0294</v>
          </cell>
          <cell r="B184" t="str">
            <v>Estrutura modular com janela e 2 banheiros - L = 4,88 m e C = 6,06 m (1 TEU duplo)</v>
          </cell>
          <cell r="C184" t="str">
            <v>un</v>
          </cell>
          <cell r="D184">
            <v>130749.7316</v>
          </cell>
        </row>
        <row r="185">
          <cell r="A185" t="str">
            <v>M0295</v>
          </cell>
          <cell r="B185" t="str">
            <v>Estrutura modular com revestimento térmico, janela e banheiro - L = 2,44 m e C = 6,06 m (1 TEU)</v>
          </cell>
          <cell r="C185" t="str">
            <v>un</v>
          </cell>
          <cell r="D185">
            <v>72423.537500000006</v>
          </cell>
        </row>
        <row r="186">
          <cell r="A186" t="str">
            <v>M0296</v>
          </cell>
          <cell r="B186" t="str">
            <v>Estrutura modular com revestimento térmico, janela e banheiro - L = 2,44 m e C = 12,19 m (2 TEU)</v>
          </cell>
          <cell r="C186" t="str">
            <v>un</v>
          </cell>
          <cell r="D186">
            <v>137940.41709999999</v>
          </cell>
        </row>
        <row r="187">
          <cell r="A187" t="str">
            <v>M0297</v>
          </cell>
          <cell r="B187" t="str">
            <v>Estrutura modular com 3 janelas para guarita - L = 2,44 m e C = 3,05 m (1/2 TEU)</v>
          </cell>
          <cell r="C187" t="str">
            <v>un</v>
          </cell>
          <cell r="D187">
            <v>40166.0962</v>
          </cell>
        </row>
        <row r="188">
          <cell r="A188" t="str">
            <v>M0301</v>
          </cell>
          <cell r="B188" t="str">
            <v>Pontalete para escoramento - D = 10 cm</v>
          </cell>
          <cell r="C188" t="str">
            <v>m</v>
          </cell>
          <cell r="D188">
            <v>3.1560000000000001</v>
          </cell>
        </row>
        <row r="189">
          <cell r="A189" t="str">
            <v>M0310</v>
          </cell>
          <cell r="B189" t="str">
            <v>Peça de madeira - L = 7,5 cm e E = 2,5 cm</v>
          </cell>
          <cell r="C189" t="str">
            <v>m</v>
          </cell>
          <cell r="D189">
            <v>6.9450000000000003</v>
          </cell>
        </row>
        <row r="190">
          <cell r="A190" t="str">
            <v>M0311</v>
          </cell>
          <cell r="B190" t="str">
            <v xml:space="preserve">Filtro de aspiração de ar externo com capacidade 3,58 l/s para compressor de ar respirável </v>
          </cell>
          <cell r="C190" t="str">
            <v>un</v>
          </cell>
          <cell r="D190">
            <v>333.7824</v>
          </cell>
        </row>
        <row r="191">
          <cell r="A191" t="str">
            <v>M0312</v>
          </cell>
          <cell r="B191" t="str">
            <v xml:space="preserve">Filtro de purificação de ar comprimido com capacidade de 35 MPa para compressor de ar respirável </v>
          </cell>
          <cell r="C191" t="str">
            <v>un</v>
          </cell>
          <cell r="D191">
            <v>317.03570000000002</v>
          </cell>
        </row>
        <row r="192">
          <cell r="A192" t="str">
            <v>M0344</v>
          </cell>
          <cell r="B192" t="str">
            <v>Cal hidratada - a granel</v>
          </cell>
          <cell r="C192" t="str">
            <v>kg</v>
          </cell>
          <cell r="D192">
            <v>0.53380000000000005</v>
          </cell>
        </row>
        <row r="193">
          <cell r="A193" t="str">
            <v>M0345</v>
          </cell>
          <cell r="B193" t="str">
            <v>Cal hidratada - saco</v>
          </cell>
          <cell r="C193" t="str">
            <v>kg</v>
          </cell>
          <cell r="D193">
            <v>0.83879999999999999</v>
          </cell>
        </row>
        <row r="194">
          <cell r="A194" t="str">
            <v>M0346</v>
          </cell>
          <cell r="B194" t="str">
            <v>Disco de aço para bomba de projeção via seca</v>
          </cell>
          <cell r="C194" t="str">
            <v>un</v>
          </cell>
          <cell r="D194">
            <v>371.54950000000002</v>
          </cell>
        </row>
        <row r="195">
          <cell r="A195" t="str">
            <v>M0347</v>
          </cell>
          <cell r="B195" t="str">
            <v>Disco de aço para bomba de projeção via úmida</v>
          </cell>
          <cell r="C195" t="str">
            <v>un</v>
          </cell>
          <cell r="D195">
            <v>1559.3240000000001</v>
          </cell>
        </row>
        <row r="196">
          <cell r="A196" t="str">
            <v>M0348</v>
          </cell>
          <cell r="B196" t="str">
            <v>Disco de borracha para bomba de projeção via seca</v>
          </cell>
          <cell r="C196" t="str">
            <v>un</v>
          </cell>
          <cell r="D196">
            <v>301.11970000000002</v>
          </cell>
        </row>
        <row r="197">
          <cell r="A197" t="str">
            <v>M0349</v>
          </cell>
          <cell r="B197" t="str">
            <v>Disco de borracha para bomba de projeção via úmida</v>
          </cell>
          <cell r="C197" t="str">
            <v>un</v>
          </cell>
          <cell r="D197">
            <v>701.98969999999997</v>
          </cell>
        </row>
        <row r="198">
          <cell r="A198" t="str">
            <v>M0350</v>
          </cell>
          <cell r="B198" t="str">
            <v>Bico para bomba de projeção</v>
          </cell>
          <cell r="C198" t="str">
            <v>un</v>
          </cell>
          <cell r="D198">
            <v>296.04680000000002</v>
          </cell>
        </row>
        <row r="199">
          <cell r="A199" t="str">
            <v>M0351</v>
          </cell>
          <cell r="B199" t="str">
            <v>Mangote para bomba de projeção</v>
          </cell>
          <cell r="C199" t="str">
            <v>m</v>
          </cell>
          <cell r="D199">
            <v>383.64929999999998</v>
          </cell>
        </row>
        <row r="200">
          <cell r="A200" t="str">
            <v>M0364</v>
          </cell>
          <cell r="B200" t="str">
            <v>Perfil cartola em aço carbono SAE 1010/1020 galvanizado - 50 x 70 x 3 mm - aba 20 mm</v>
          </cell>
          <cell r="C200" t="str">
            <v>m</v>
          </cell>
          <cell r="D200">
            <v>117.908</v>
          </cell>
        </row>
        <row r="201">
          <cell r="A201" t="str">
            <v>M0365</v>
          </cell>
          <cell r="B201" t="str">
            <v>Cantoneira em ferro de abas iguais - L = 25,4 mm e E = 4,76 mm</v>
          </cell>
          <cell r="C201" t="str">
            <v>kg</v>
          </cell>
          <cell r="D201">
            <v>9.5795999999999992</v>
          </cell>
        </row>
        <row r="202">
          <cell r="A202" t="str">
            <v>M0366</v>
          </cell>
          <cell r="B202" t="str">
            <v>Cantoneira em aço ASTM A36 galvanizado</v>
          </cell>
          <cell r="C202" t="str">
            <v>kg</v>
          </cell>
          <cell r="D202">
            <v>9.1347000000000005</v>
          </cell>
        </row>
        <row r="203">
          <cell r="A203" t="str">
            <v>M0375</v>
          </cell>
          <cell r="B203" t="str">
            <v>Serra copo com suporte para furadeira para chapas de até 3 mm - D = 25 mm</v>
          </cell>
          <cell r="C203" t="str">
            <v>un</v>
          </cell>
          <cell r="D203">
            <v>114.038</v>
          </cell>
        </row>
        <row r="204">
          <cell r="A204" t="str">
            <v>M0395</v>
          </cell>
          <cell r="B204" t="str">
            <v>Chapa de alumínio - E = 1,5 mm</v>
          </cell>
          <cell r="C204" t="str">
            <v>m²</v>
          </cell>
          <cell r="D204">
            <v>175.00800000000001</v>
          </cell>
        </row>
        <row r="205">
          <cell r="A205" t="str">
            <v>M0408</v>
          </cell>
          <cell r="B205" t="str">
            <v>Chumbador de expansão controlada por torque em aço zincado para concreto - D = 12,5 mm</v>
          </cell>
          <cell r="C205" t="str">
            <v>un</v>
          </cell>
          <cell r="D205">
            <v>8.4381000000000004</v>
          </cell>
        </row>
        <row r="206">
          <cell r="A206" t="str">
            <v>M0409</v>
          </cell>
          <cell r="B206" t="str">
            <v>Chumbador de expansão controlada por torque em aço zincado para concreto - D = 6,3 mm</v>
          </cell>
          <cell r="C206" t="str">
            <v>un</v>
          </cell>
          <cell r="D206">
            <v>0.89290000000000003</v>
          </cell>
        </row>
        <row r="207">
          <cell r="A207" t="str">
            <v>M0410</v>
          </cell>
          <cell r="B207" t="str">
            <v>Chumbador de expansão controlada por torque em aço zincado para concreto - D = 20,0 mm</v>
          </cell>
          <cell r="C207" t="str">
            <v>un</v>
          </cell>
          <cell r="D207">
            <v>14.795400000000001</v>
          </cell>
        </row>
        <row r="208">
          <cell r="A208" t="str">
            <v>M0411</v>
          </cell>
          <cell r="B208" t="str">
            <v>Chumbador de expansão controlada por torque em aço zincado para concreto - D = 10,0 mm</v>
          </cell>
          <cell r="C208" t="str">
            <v>un</v>
          </cell>
          <cell r="D208">
            <v>3.2791999999999999</v>
          </cell>
        </row>
        <row r="209">
          <cell r="A209" t="str">
            <v>M0412</v>
          </cell>
          <cell r="B209" t="str">
            <v>Chumbador de expansão controlada por torque em aço zincado para concreto - D = 16,0 mm</v>
          </cell>
          <cell r="C209" t="str">
            <v>un</v>
          </cell>
          <cell r="D209">
            <v>11.0669</v>
          </cell>
        </row>
        <row r="210">
          <cell r="A210" t="str">
            <v>M0413</v>
          </cell>
          <cell r="B210" t="str">
            <v>Chumbador de expansão controlada por torque em aço zincado para concreto - D = 25,0 mm</v>
          </cell>
          <cell r="C210" t="str">
            <v>un</v>
          </cell>
          <cell r="D210">
            <v>32.532200000000003</v>
          </cell>
        </row>
        <row r="211">
          <cell r="A211" t="str">
            <v>M0421</v>
          </cell>
          <cell r="B211" t="str">
            <v>Argamassa expansiva para desmonte de rocha e demolição de concreto</v>
          </cell>
          <cell r="C211" t="str">
            <v>kg</v>
          </cell>
          <cell r="D211">
            <v>13.209</v>
          </cell>
        </row>
        <row r="212">
          <cell r="A212" t="str">
            <v>M0424</v>
          </cell>
          <cell r="B212" t="str">
            <v>Cimento Portland CP II - 32 - saco</v>
          </cell>
          <cell r="C212" t="str">
            <v>kg</v>
          </cell>
          <cell r="D212">
            <v>0.64200000000000002</v>
          </cell>
        </row>
        <row r="213">
          <cell r="A213" t="str">
            <v>M0427</v>
          </cell>
          <cell r="B213" t="str">
            <v>Cordoalha nua tipo CP 190 RB - D = 12,7 mm</v>
          </cell>
          <cell r="C213" t="str">
            <v>kg</v>
          </cell>
          <cell r="D213">
            <v>10.1752</v>
          </cell>
        </row>
        <row r="214">
          <cell r="A214" t="str">
            <v>M0428</v>
          </cell>
          <cell r="B214" t="str">
            <v>Cordoalha nua tipo CP 190 RB - D = 15,2 mm</v>
          </cell>
          <cell r="C214" t="str">
            <v>kg</v>
          </cell>
          <cell r="D214">
            <v>10.4861</v>
          </cell>
        </row>
        <row r="215">
          <cell r="A215" t="str">
            <v>M0429</v>
          </cell>
          <cell r="B215" t="str">
            <v>Perfil de alumínio tipo L421 para placa de sinalização - seção de 33 x 40 mm</v>
          </cell>
          <cell r="C215" t="str">
            <v>m</v>
          </cell>
          <cell r="D215">
            <v>15.3332</v>
          </cell>
        </row>
        <row r="216">
          <cell r="A216" t="str">
            <v>M0434</v>
          </cell>
          <cell r="B216" t="str">
            <v>Tirante de barra de aço - tensão de escoamento = 950 MPa, tensão de ruptura = 1.050 MPa e D = 32 mm</v>
          </cell>
          <cell r="C216" t="str">
            <v>m</v>
          </cell>
          <cell r="D216">
            <v>266.71699999999998</v>
          </cell>
        </row>
        <row r="217">
          <cell r="A217" t="str">
            <v>M0442</v>
          </cell>
          <cell r="B217" t="str">
            <v>Compensado plastificado - E = 10 mm</v>
          </cell>
          <cell r="C217" t="str">
            <v>m²</v>
          </cell>
          <cell r="D217">
            <v>39.256100000000004</v>
          </cell>
        </row>
        <row r="218">
          <cell r="A218" t="str">
            <v>M0443</v>
          </cell>
          <cell r="B218" t="str">
            <v>Compensado plastificado - E = 12 mm</v>
          </cell>
          <cell r="C218" t="str">
            <v>m²</v>
          </cell>
          <cell r="D218">
            <v>44.139699999999998</v>
          </cell>
        </row>
        <row r="219">
          <cell r="A219" t="str">
            <v>M0444</v>
          </cell>
          <cell r="B219" t="str">
            <v>Luva em aço para emenda tipo prensada - D = 12,5 mm</v>
          </cell>
          <cell r="C219" t="str">
            <v>un</v>
          </cell>
          <cell r="D219">
            <v>18.994399999999999</v>
          </cell>
        </row>
        <row r="220">
          <cell r="A220" t="str">
            <v>M0445</v>
          </cell>
          <cell r="B220" t="str">
            <v>Luva em aço para emenda tipo prensada - D = 16,0 mm</v>
          </cell>
          <cell r="C220" t="str">
            <v>un</v>
          </cell>
          <cell r="D220">
            <v>26.869700000000002</v>
          </cell>
        </row>
        <row r="221">
          <cell r="A221" t="str">
            <v>M0446</v>
          </cell>
          <cell r="B221" t="str">
            <v>Compensado resinado - E = 10 mm</v>
          </cell>
          <cell r="C221" t="str">
            <v>m²</v>
          </cell>
          <cell r="D221">
            <v>30.922799999999999</v>
          </cell>
        </row>
        <row r="222">
          <cell r="A222" t="str">
            <v>M0447</v>
          </cell>
          <cell r="B222" t="str">
            <v>Compensado resinado - E = 12 mm</v>
          </cell>
          <cell r="C222" t="str">
            <v>m²</v>
          </cell>
          <cell r="D222">
            <v>35.7545</v>
          </cell>
        </row>
        <row r="223">
          <cell r="A223" t="str">
            <v>M0448</v>
          </cell>
          <cell r="B223" t="str">
            <v>Compensado resinado - E = 14 mm</v>
          </cell>
          <cell r="C223" t="str">
            <v>m²</v>
          </cell>
          <cell r="D223">
            <v>39.968000000000004</v>
          </cell>
        </row>
        <row r="224">
          <cell r="A224" t="str">
            <v>M0450</v>
          </cell>
          <cell r="B224" t="str">
            <v>Compensado de virola - E = 6 mm</v>
          </cell>
          <cell r="C224" t="str">
            <v>m²</v>
          </cell>
          <cell r="D224">
            <v>38.1813</v>
          </cell>
        </row>
        <row r="225">
          <cell r="A225" t="str">
            <v>M0451</v>
          </cell>
          <cell r="B225" t="str">
            <v>Concreto usinado - fck = 20 MPa (comercial)</v>
          </cell>
          <cell r="C225" t="str">
            <v>m³</v>
          </cell>
          <cell r="D225" t="str">
            <v>-</v>
          </cell>
        </row>
        <row r="226">
          <cell r="A226" t="str">
            <v>M0452</v>
          </cell>
          <cell r="B226" t="str">
            <v>Concreto usinado - fck = 25 MPa (comercial)</v>
          </cell>
          <cell r="C226" t="str">
            <v>m³</v>
          </cell>
          <cell r="D226" t="str">
            <v>-</v>
          </cell>
        </row>
        <row r="227">
          <cell r="A227" t="str">
            <v>M0453</v>
          </cell>
          <cell r="B227" t="str">
            <v>Concreto usinado - fck = 30 MPa (comercial)</v>
          </cell>
          <cell r="C227" t="str">
            <v>m³</v>
          </cell>
          <cell r="D227" t="str">
            <v>-</v>
          </cell>
        </row>
        <row r="228">
          <cell r="A228" t="str">
            <v>M0454</v>
          </cell>
          <cell r="B228" t="str">
            <v>Concreto usinado - fck = 35 MPa (comercial)</v>
          </cell>
          <cell r="C228" t="str">
            <v>m³</v>
          </cell>
          <cell r="D228" t="str">
            <v>-</v>
          </cell>
        </row>
        <row r="229">
          <cell r="A229" t="str">
            <v>M0459</v>
          </cell>
          <cell r="B229" t="str">
            <v>Compensado plastificado - E = 14 mm</v>
          </cell>
          <cell r="C229" t="str">
            <v>m²</v>
          </cell>
          <cell r="D229">
            <v>51.335000000000001</v>
          </cell>
        </row>
        <row r="230">
          <cell r="A230" t="str">
            <v>M0467</v>
          </cell>
          <cell r="B230" t="str">
            <v>Luva em aço para emenda tipo prensada - D = 20,0 mm</v>
          </cell>
          <cell r="C230" t="str">
            <v>un</v>
          </cell>
          <cell r="D230">
            <v>38.4651</v>
          </cell>
        </row>
        <row r="231">
          <cell r="A231" t="str">
            <v>M0468</v>
          </cell>
          <cell r="B231" t="str">
            <v>Luva em aço para emenda tipo prensada - D = 25,0 mm</v>
          </cell>
          <cell r="C231" t="str">
            <v>un</v>
          </cell>
          <cell r="D231">
            <v>65.490700000000004</v>
          </cell>
        </row>
        <row r="232">
          <cell r="A232" t="str">
            <v>M0469</v>
          </cell>
          <cell r="B232" t="str">
            <v>Luva em aço para emenda tipo prensada - D = 32,0 mm</v>
          </cell>
          <cell r="C232" t="str">
            <v>un</v>
          </cell>
          <cell r="D232">
            <v>151.5343</v>
          </cell>
        </row>
        <row r="233">
          <cell r="A233" t="str">
            <v>M0470</v>
          </cell>
          <cell r="B233" t="str">
            <v>Luva em aço para emenda com rosca cônica - D = 12,5 mm</v>
          </cell>
          <cell r="C233" t="str">
            <v>un</v>
          </cell>
          <cell r="D233">
            <v>14.4053</v>
          </cell>
        </row>
        <row r="234">
          <cell r="A234" t="str">
            <v>M0471</v>
          </cell>
          <cell r="B234" t="str">
            <v>Luva em aço para emenda com rosca cônica - D = 16,0 mm</v>
          </cell>
          <cell r="C234" t="str">
            <v>un</v>
          </cell>
          <cell r="D234">
            <v>23.8584</v>
          </cell>
        </row>
        <row r="235">
          <cell r="A235" t="str">
            <v>M0472</v>
          </cell>
          <cell r="B235" t="str">
            <v>Luva em aço para emenda com rosca cônica - D = 20,0 mm</v>
          </cell>
          <cell r="C235" t="str">
            <v>un</v>
          </cell>
          <cell r="D235">
            <v>35.053899999999999</v>
          </cell>
        </row>
        <row r="236">
          <cell r="A236" t="str">
            <v>M0481</v>
          </cell>
          <cell r="B236" t="str">
            <v>Luva em aço para emenda com rosca cônica - D = 25,0 mm</v>
          </cell>
          <cell r="C236" t="str">
            <v>un</v>
          </cell>
          <cell r="D236">
            <v>44.926900000000003</v>
          </cell>
        </row>
        <row r="237">
          <cell r="A237" t="str">
            <v>M0502</v>
          </cell>
          <cell r="B237" t="str">
            <v>Luva em aço para emenda com rosca cônica - D = 32,0 mm</v>
          </cell>
          <cell r="C237" t="str">
            <v>un</v>
          </cell>
          <cell r="D237">
            <v>70.499099999999999</v>
          </cell>
        </row>
        <row r="238">
          <cell r="A238" t="str">
            <v>M0505</v>
          </cell>
          <cell r="B238" t="str">
            <v>Broca de widia - D = 6,5 mm e C = 100 mm</v>
          </cell>
          <cell r="C238" t="str">
            <v>un</v>
          </cell>
          <cell r="D238">
            <v>5.2991000000000001</v>
          </cell>
        </row>
        <row r="239">
          <cell r="A239" t="str">
            <v>M0506</v>
          </cell>
          <cell r="B239" t="str">
            <v>Broca de widia - D = 8 mm e C = 120 mm</v>
          </cell>
          <cell r="C239" t="str">
            <v>un</v>
          </cell>
          <cell r="D239">
            <v>8.4620999999999995</v>
          </cell>
        </row>
        <row r="240">
          <cell r="A240" t="str">
            <v>M0511</v>
          </cell>
          <cell r="B240" t="str">
            <v>Abrasivo tipo granalha de aço</v>
          </cell>
          <cell r="C240" t="str">
            <v>kg</v>
          </cell>
          <cell r="D240">
            <v>11.837899999999999</v>
          </cell>
        </row>
        <row r="241">
          <cell r="A241" t="str">
            <v>M0512</v>
          </cell>
          <cell r="B241" t="str">
            <v>Bico venturi longo - D = 7,9 mm (5/16")</v>
          </cell>
          <cell r="C241" t="str">
            <v>un</v>
          </cell>
          <cell r="D241">
            <v>631.88800000000003</v>
          </cell>
        </row>
        <row r="242">
          <cell r="A242" t="str">
            <v>M0521</v>
          </cell>
          <cell r="B242" t="str">
            <v>Laminado elastoplástico - E = 1,5 mm</v>
          </cell>
          <cell r="C242" t="str">
            <v>m²</v>
          </cell>
          <cell r="D242">
            <v>170.65360000000001</v>
          </cell>
        </row>
        <row r="243">
          <cell r="A243" t="str">
            <v>M0532</v>
          </cell>
          <cell r="B243" t="str">
            <v>Escora tubular galvanizada regulável telescópica para tunnel liner - L = 2,42 a 4,00 m e capacidade de 1.750 a 625 kg</v>
          </cell>
          <cell r="C243" t="str">
            <v>kg</v>
          </cell>
          <cell r="D243">
            <v>20.370699999999999</v>
          </cell>
        </row>
        <row r="244">
          <cell r="A244" t="str">
            <v>M0533</v>
          </cell>
          <cell r="B244" t="str">
            <v>Escora tubular galvanizada regulável - L = 3,00 a 4,50 m e capacidade de 2.100 a 750 kg</v>
          </cell>
          <cell r="C244" t="str">
            <v>un</v>
          </cell>
          <cell r="D244">
            <v>274.67320000000001</v>
          </cell>
        </row>
        <row r="245">
          <cell r="A245" t="str">
            <v>M0534</v>
          </cell>
          <cell r="B245" t="str">
            <v>Escora tubular galvanizada regulável - L = 2,00 a 3,10 m e capacidade de 3.200 a 1.500 kg</v>
          </cell>
          <cell r="C245" t="str">
            <v>un</v>
          </cell>
          <cell r="D245">
            <v>202.19120000000001</v>
          </cell>
        </row>
        <row r="246">
          <cell r="A246" t="str">
            <v>M0536</v>
          </cell>
          <cell r="B246" t="str">
            <v>Quadro tubular contraventado com acessórios - C = 1,00 m, L = 1,00 m e H = 1,25 m</v>
          </cell>
          <cell r="C246" t="str">
            <v>un</v>
          </cell>
          <cell r="D246">
            <v>564.70050000000003</v>
          </cell>
        </row>
        <row r="247">
          <cell r="A247" t="str">
            <v>M0537</v>
          </cell>
          <cell r="B247" t="str">
            <v>Sapata ajustável para andaime - base quadrada de 15 x 15 cm</v>
          </cell>
          <cell r="C247" t="str">
            <v>un</v>
          </cell>
          <cell r="D247">
            <v>93.099800000000002</v>
          </cell>
        </row>
        <row r="248">
          <cell r="A248" t="str">
            <v>M0538</v>
          </cell>
          <cell r="B248" t="str">
            <v>Escada metálica tipo marinheiro para andaime</v>
          </cell>
          <cell r="C248" t="str">
            <v>m</v>
          </cell>
          <cell r="D248">
            <v>189.50129999999999</v>
          </cell>
        </row>
        <row r="249">
          <cell r="A249" t="str">
            <v>M0539</v>
          </cell>
          <cell r="B249" t="str">
            <v>Quadro tubular contraventado para andaime - H = 100 cm e L = 100 cm</v>
          </cell>
          <cell r="C249" t="str">
            <v>un</v>
          </cell>
          <cell r="D249">
            <v>210.5121</v>
          </cell>
        </row>
        <row r="250">
          <cell r="A250" t="str">
            <v>M0540</v>
          </cell>
          <cell r="B250" t="str">
            <v>Quadro tubular contraventado para andaime - H = 100 cm e L = 150 cm</v>
          </cell>
          <cell r="C250" t="str">
            <v>un</v>
          </cell>
          <cell r="D250">
            <v>239.93270000000001</v>
          </cell>
        </row>
        <row r="251">
          <cell r="A251" t="str">
            <v>M0541</v>
          </cell>
          <cell r="B251" t="str">
            <v>Quadro tubular contraventado para andaime - H = 100 cm e L = 200 cm</v>
          </cell>
          <cell r="C251" t="str">
            <v>un</v>
          </cell>
          <cell r="D251">
            <v>244.18870000000001</v>
          </cell>
        </row>
        <row r="252">
          <cell r="A252" t="str">
            <v>M0542</v>
          </cell>
          <cell r="B252" t="str">
            <v>Diagonal tubular para andaime - C = 141 cm</v>
          </cell>
          <cell r="C252" t="str">
            <v>un</v>
          </cell>
          <cell r="D252">
            <v>78.013900000000007</v>
          </cell>
        </row>
        <row r="253">
          <cell r="A253" t="str">
            <v>M0543</v>
          </cell>
          <cell r="B253" t="str">
            <v>Diagonal tubular para andaime - C = 212 cm</v>
          </cell>
          <cell r="C253" t="str">
            <v>un</v>
          </cell>
          <cell r="D253">
            <v>76.384100000000004</v>
          </cell>
        </row>
        <row r="254">
          <cell r="A254" t="str">
            <v>M0544</v>
          </cell>
          <cell r="B254" t="str">
            <v>Diagonal tubular para andaime - C = 283 cm</v>
          </cell>
          <cell r="C254" t="str">
            <v>un</v>
          </cell>
          <cell r="D254">
            <v>94.502899999999997</v>
          </cell>
        </row>
        <row r="255">
          <cell r="A255" t="str">
            <v>M0545</v>
          </cell>
          <cell r="B255" t="str">
            <v>Plataforma metálica de piso para andaime - C = 100 e L = 33 cm</v>
          </cell>
          <cell r="C255" t="str">
            <v>un</v>
          </cell>
          <cell r="D255">
            <v>189.8563</v>
          </cell>
        </row>
        <row r="256">
          <cell r="A256" t="str">
            <v>M0546</v>
          </cell>
          <cell r="B256" t="str">
            <v>Plataforma metálica de piso para andaime - C = 150 e L = 37 cm</v>
          </cell>
          <cell r="C256" t="str">
            <v>un</v>
          </cell>
          <cell r="D256">
            <v>221.76400000000001</v>
          </cell>
        </row>
        <row r="257">
          <cell r="A257" t="str">
            <v>M0547</v>
          </cell>
          <cell r="B257" t="str">
            <v>Plataforma metálica de piso para andaime - C = 200 e L = 33 cm</v>
          </cell>
          <cell r="C257" t="str">
            <v>un</v>
          </cell>
          <cell r="D257">
            <v>332.37169999999998</v>
          </cell>
        </row>
        <row r="258">
          <cell r="A258" t="str">
            <v>M0548</v>
          </cell>
          <cell r="B258" t="str">
            <v>Quadro tubular tipo guarda-corpo para andaime - H = 120 cm e L = 100 cm</v>
          </cell>
          <cell r="C258" t="str">
            <v>un</v>
          </cell>
          <cell r="D258">
            <v>282.06060000000002</v>
          </cell>
        </row>
        <row r="259">
          <cell r="A259" t="str">
            <v>M0549</v>
          </cell>
          <cell r="B259" t="str">
            <v>Quadro tubular tipo guarda-corpo com acessórios para andaime - H = 120 cm e L = 150 cm</v>
          </cell>
          <cell r="C259" t="str">
            <v>un</v>
          </cell>
          <cell r="D259">
            <v>329.13630000000001</v>
          </cell>
        </row>
        <row r="260">
          <cell r="A260" t="str">
            <v>M0550</v>
          </cell>
          <cell r="B260" t="str">
            <v>Quadro tubular tipo guarda-corpo com acessórios para andaime - H = 120 cm e L = 200 cm</v>
          </cell>
          <cell r="C260" t="str">
            <v>un</v>
          </cell>
          <cell r="D260">
            <v>418.06209999999999</v>
          </cell>
        </row>
        <row r="261">
          <cell r="A261" t="str">
            <v>M0560</v>
          </cell>
          <cell r="B261" t="str">
            <v>Desmoldante para fôrmas de madeira</v>
          </cell>
          <cell r="C261" t="str">
            <v>l</v>
          </cell>
          <cell r="D261">
            <v>13.561400000000001</v>
          </cell>
        </row>
        <row r="262">
          <cell r="A262" t="str">
            <v>M0562</v>
          </cell>
          <cell r="B262" t="str">
            <v>Abraçadeira giratória em aço galvanizado para escada multidirecional - D = 48 mm</v>
          </cell>
          <cell r="C262" t="str">
            <v>un</v>
          </cell>
          <cell r="D262">
            <v>56.997999999999998</v>
          </cell>
        </row>
        <row r="263">
          <cell r="A263" t="str">
            <v>M0563</v>
          </cell>
          <cell r="B263" t="str">
            <v>Tubo em aço galvanizado para escada multidirecional - C = 100 cm</v>
          </cell>
          <cell r="C263" t="str">
            <v>un</v>
          </cell>
          <cell r="D263">
            <v>100.75709999999999</v>
          </cell>
        </row>
        <row r="264">
          <cell r="A264" t="str">
            <v>M0564</v>
          </cell>
          <cell r="B264" t="str">
            <v>Peça base em aço galvanizado para escada multidirecional - C = 33 cm</v>
          </cell>
          <cell r="C264" t="str">
            <v>un</v>
          </cell>
          <cell r="D264">
            <v>136.13220000000001</v>
          </cell>
        </row>
        <row r="265">
          <cell r="A265" t="str">
            <v>M0565</v>
          </cell>
          <cell r="B265" t="str">
            <v>Poste vertical em aço galvanizado para escada multidirecional - C = 100 cm</v>
          </cell>
          <cell r="C265" t="str">
            <v>un</v>
          </cell>
          <cell r="D265">
            <v>297.71230000000003</v>
          </cell>
        </row>
        <row r="266">
          <cell r="A266" t="str">
            <v>M0566</v>
          </cell>
          <cell r="B266" t="str">
            <v>Poste vertical em aço galvanizado para escada multidirecional - C = 200 cm</v>
          </cell>
          <cell r="C266" t="str">
            <v>un</v>
          </cell>
          <cell r="D266">
            <v>477.79259999999999</v>
          </cell>
        </row>
        <row r="267">
          <cell r="A267" t="str">
            <v>M0567</v>
          </cell>
          <cell r="B267" t="str">
            <v>Travessa em aço galvanizado para escada multidirecional - C = 75 cm</v>
          </cell>
          <cell r="C267" t="str">
            <v>un</v>
          </cell>
          <cell r="D267">
            <v>168.24770000000001</v>
          </cell>
        </row>
        <row r="268">
          <cell r="A268" t="str">
            <v>M0568</v>
          </cell>
          <cell r="B268" t="str">
            <v>Travessa em aço galvanizado para escada multidirecional - C = 150 cm</v>
          </cell>
          <cell r="C268" t="str">
            <v>un</v>
          </cell>
          <cell r="D268">
            <v>304.38229999999999</v>
          </cell>
        </row>
        <row r="269">
          <cell r="A269" t="str">
            <v>M0569</v>
          </cell>
          <cell r="B269" t="str">
            <v>Travessa em aço galvanizado para escada multidirecional - C = 250 cm</v>
          </cell>
          <cell r="C269" t="str">
            <v>un</v>
          </cell>
          <cell r="D269">
            <v>414.24880000000002</v>
          </cell>
        </row>
        <row r="270">
          <cell r="A270" t="str">
            <v>M0570</v>
          </cell>
          <cell r="B270" t="str">
            <v>Diagonal em aço galvanizado para escada multidirecional - C = 150 cm para módulos de H = 200 cm</v>
          </cell>
          <cell r="C270" t="str">
            <v>un</v>
          </cell>
          <cell r="D270">
            <v>315.54079999999999</v>
          </cell>
        </row>
        <row r="271">
          <cell r="A271" t="str">
            <v>M0571</v>
          </cell>
          <cell r="B271" t="str">
            <v>Diagonal em aço galvanizado para escada multidirecional - C = 250 cm para módulos de H = 200 cm</v>
          </cell>
          <cell r="C271" t="str">
            <v>un</v>
          </cell>
          <cell r="D271">
            <v>355.58229999999998</v>
          </cell>
        </row>
        <row r="272">
          <cell r="A272" t="str">
            <v>M0572</v>
          </cell>
          <cell r="B272" t="str">
            <v>Piso em aço galvanizado para escada multidirecional - L = 32 cm e C = 150 cm</v>
          </cell>
          <cell r="C272" t="str">
            <v>un</v>
          </cell>
          <cell r="D272">
            <v>576.22659999999996</v>
          </cell>
        </row>
        <row r="273">
          <cell r="A273" t="str">
            <v>M0573</v>
          </cell>
          <cell r="B273" t="str">
            <v>Escada de alumínio para escada multidirecional - H = 200 cm e C = 250 cm</v>
          </cell>
          <cell r="C273" t="str">
            <v>un</v>
          </cell>
          <cell r="D273">
            <v>4030.9290000000001</v>
          </cell>
        </row>
        <row r="274">
          <cell r="A274" t="str">
            <v>M0574</v>
          </cell>
          <cell r="B274" t="str">
            <v>Corrimão externo em alumínio para escada multidirecional - C = 250 cm</v>
          </cell>
          <cell r="C274" t="str">
            <v>un</v>
          </cell>
          <cell r="D274">
            <v>713.0326</v>
          </cell>
        </row>
        <row r="275">
          <cell r="A275" t="str">
            <v>M0575</v>
          </cell>
          <cell r="B275" t="str">
            <v>Corrimão interno em alumínio para escada multidirecional - C = 250 cm</v>
          </cell>
          <cell r="C275" t="str">
            <v>un</v>
          </cell>
          <cell r="D275">
            <v>969.09130000000005</v>
          </cell>
        </row>
        <row r="276">
          <cell r="A276" t="str">
            <v>M0576</v>
          </cell>
          <cell r="B276" t="str">
            <v>Conexão tubular em aço galvanizado com semiabraçadeira para travessas - C = 30 cm e D = 48,3 mm</v>
          </cell>
          <cell r="C276" t="str">
            <v>un</v>
          </cell>
          <cell r="D276">
            <v>307.10840000000002</v>
          </cell>
        </row>
        <row r="277">
          <cell r="A277" t="str">
            <v>M0601</v>
          </cell>
          <cell r="B277" t="str">
            <v>Ponteiro para martelete - D = 32 mm e C = 1,00 m</v>
          </cell>
          <cell r="C277" t="str">
            <v>un</v>
          </cell>
          <cell r="D277">
            <v>818.99249999999995</v>
          </cell>
        </row>
        <row r="278">
          <cell r="A278" t="str">
            <v>M0602</v>
          </cell>
          <cell r="B278" t="str">
            <v>Ponteiro para rompedor hidráulico de 1.700 kg</v>
          </cell>
          <cell r="C278" t="str">
            <v>un</v>
          </cell>
          <cell r="D278">
            <v>7691.0852999999997</v>
          </cell>
        </row>
        <row r="279">
          <cell r="A279" t="str">
            <v>M0603</v>
          </cell>
          <cell r="B279" t="str">
            <v>Ponteiro para rompedor hidráulico de 520 kg</v>
          </cell>
          <cell r="C279" t="str">
            <v>un</v>
          </cell>
          <cell r="D279">
            <v>6234.7447000000002</v>
          </cell>
        </row>
        <row r="280">
          <cell r="A280" t="str">
            <v>M0614</v>
          </cell>
          <cell r="B280" t="str">
            <v>Concreto usinado - fctM,k = 4,5 MPa (comercial)</v>
          </cell>
          <cell r="C280" t="str">
            <v>m³</v>
          </cell>
          <cell r="D280" t="str">
            <v>-</v>
          </cell>
        </row>
        <row r="281">
          <cell r="A281" t="str">
            <v>M0615</v>
          </cell>
          <cell r="B281" t="str">
            <v>Aditivo incorporador de ar para concreto e argamassa</v>
          </cell>
          <cell r="C281" t="str">
            <v>kg</v>
          </cell>
          <cell r="D281">
            <v>7.9444999999999997</v>
          </cell>
        </row>
        <row r="282">
          <cell r="A282" t="str">
            <v>M0639</v>
          </cell>
          <cell r="B282" t="str">
            <v>Bico para corte a plasma CNC - 130A</v>
          </cell>
          <cell r="C282" t="str">
            <v>un</v>
          </cell>
          <cell r="D282">
            <v>125.39619999999999</v>
          </cell>
        </row>
        <row r="283">
          <cell r="A283" t="str">
            <v>M0640</v>
          </cell>
          <cell r="B283" t="str">
            <v>Bocal para corte a plasma CNC - 130A</v>
          </cell>
          <cell r="C283" t="str">
            <v>un</v>
          </cell>
          <cell r="D283">
            <v>125.4238</v>
          </cell>
        </row>
        <row r="284">
          <cell r="A284" t="str">
            <v>M0641</v>
          </cell>
          <cell r="B284" t="str">
            <v>Capa do bico para corte a plasma CNC - 130A</v>
          </cell>
          <cell r="C284" t="str">
            <v>un</v>
          </cell>
          <cell r="D284">
            <v>1541.8678</v>
          </cell>
        </row>
        <row r="285">
          <cell r="A285" t="str">
            <v>M0642</v>
          </cell>
          <cell r="B285" t="str">
            <v>Capa do bocal para corte a plasma CNC - 130A</v>
          </cell>
          <cell r="C285" t="str">
            <v>un</v>
          </cell>
          <cell r="D285">
            <v>776.88630000000001</v>
          </cell>
        </row>
        <row r="286">
          <cell r="A286" t="str">
            <v>M0643</v>
          </cell>
          <cell r="B286" t="str">
            <v>Distribuidor de gás para corte a plasma CNC - 130A</v>
          </cell>
          <cell r="C286" t="str">
            <v>un</v>
          </cell>
          <cell r="D286">
            <v>208.53630000000001</v>
          </cell>
        </row>
        <row r="287">
          <cell r="A287" t="str">
            <v>M0644</v>
          </cell>
          <cell r="B287" t="str">
            <v>Eletrodo para corte a plasma CNC - 130A</v>
          </cell>
          <cell r="C287" t="str">
            <v>un</v>
          </cell>
          <cell r="D287">
            <v>126.2162</v>
          </cell>
        </row>
        <row r="288">
          <cell r="A288" t="str">
            <v>M0645</v>
          </cell>
          <cell r="B288" t="str">
            <v>Tubo de água para corte a plasma CNC - 130A</v>
          </cell>
          <cell r="C288" t="str">
            <v>un</v>
          </cell>
          <cell r="D288">
            <v>197.2739</v>
          </cell>
        </row>
        <row r="289">
          <cell r="A289" t="str">
            <v>M0646</v>
          </cell>
          <cell r="B289" t="str">
            <v>Estaca pré-moldada de concreto protendido com compressão admissível de 100 t</v>
          </cell>
          <cell r="C289" t="str">
            <v>m</v>
          </cell>
          <cell r="D289">
            <v>271.85149999999999</v>
          </cell>
        </row>
        <row r="290">
          <cell r="A290" t="str">
            <v>M0647</v>
          </cell>
          <cell r="B290" t="str">
            <v>Estaca pré-moldada de concreto protendido com compressão admissível de 25 t</v>
          </cell>
          <cell r="C290" t="str">
            <v>m</v>
          </cell>
          <cell r="D290">
            <v>84.950999999999993</v>
          </cell>
        </row>
        <row r="291">
          <cell r="A291" t="str">
            <v>M0648</v>
          </cell>
          <cell r="B291" t="str">
            <v>Estaca pré-moldada de concreto protendido com compressão admissível de 35 t</v>
          </cell>
          <cell r="C291" t="str">
            <v>m</v>
          </cell>
          <cell r="D291">
            <v>114.80540000000001</v>
          </cell>
        </row>
        <row r="292">
          <cell r="A292" t="str">
            <v>M0649</v>
          </cell>
          <cell r="B292" t="str">
            <v>Estaca pré-moldada de concreto protendido com compressão admissível de 60 t</v>
          </cell>
          <cell r="C292" t="str">
            <v>m</v>
          </cell>
          <cell r="D292">
            <v>138.38550000000001</v>
          </cell>
        </row>
        <row r="293">
          <cell r="A293" t="str">
            <v>M0650</v>
          </cell>
          <cell r="B293" t="str">
            <v>Estaca pré-moldada de concreto protendido com compressão admissível de 75 t</v>
          </cell>
          <cell r="C293" t="str">
            <v>m</v>
          </cell>
          <cell r="D293">
            <v>198.47630000000001</v>
          </cell>
        </row>
        <row r="294">
          <cell r="A294" t="str">
            <v>M0666</v>
          </cell>
          <cell r="B294" t="str">
            <v>Martelo de fundo DTH - DN = 76 mm (3")</v>
          </cell>
          <cell r="C294" t="str">
            <v>un</v>
          </cell>
          <cell r="D294">
            <v>8896.1280000000006</v>
          </cell>
        </row>
        <row r="295">
          <cell r="A295" t="str">
            <v>M0667</v>
          </cell>
          <cell r="B295" t="str">
            <v>Martelo de fundo DTH - DN = 127 mm (5")</v>
          </cell>
          <cell r="C295" t="str">
            <v>un</v>
          </cell>
          <cell r="D295">
            <v>14295.981299999999</v>
          </cell>
        </row>
        <row r="296">
          <cell r="A296" t="str">
            <v>M0668</v>
          </cell>
          <cell r="B296" t="str">
            <v>Martelo de fundo DTH - DN = 152 mm (6")</v>
          </cell>
          <cell r="C296" t="str">
            <v>un</v>
          </cell>
          <cell r="D296">
            <v>18302.251700000001</v>
          </cell>
        </row>
        <row r="297">
          <cell r="A297" t="str">
            <v>M0669</v>
          </cell>
          <cell r="B297" t="str">
            <v>Martelo de fundo DTH - DN = 203 mm (8")</v>
          </cell>
          <cell r="C297" t="str">
            <v>un</v>
          </cell>
          <cell r="D297">
            <v>30530.297900000001</v>
          </cell>
        </row>
        <row r="298">
          <cell r="A298" t="str">
            <v>M0673</v>
          </cell>
          <cell r="B298" t="str">
            <v>Estaca pré-moldada de concreto armado centrifugado com compressão admissível de 55 t</v>
          </cell>
          <cell r="C298" t="str">
            <v>m</v>
          </cell>
          <cell r="D298">
            <v>206.7867</v>
          </cell>
        </row>
        <row r="299">
          <cell r="A299" t="str">
            <v>M0677</v>
          </cell>
          <cell r="B299" t="str">
            <v>Estaca pré-moldada de concreto armado centrifugado com compressão admissível de 80 t</v>
          </cell>
          <cell r="C299" t="str">
            <v>m</v>
          </cell>
          <cell r="D299">
            <v>275.45089999999999</v>
          </cell>
        </row>
        <row r="300">
          <cell r="A300" t="str">
            <v>M0682</v>
          </cell>
          <cell r="B300" t="str">
            <v>Aço em perfis ASTM A36</v>
          </cell>
          <cell r="C300" t="str">
            <v>kg</v>
          </cell>
          <cell r="D300">
            <v>10.1599</v>
          </cell>
        </row>
        <row r="301">
          <cell r="A301" t="str">
            <v>M0686</v>
          </cell>
          <cell r="B301" t="str">
            <v>Estaca pré-moldada de concreto armado centrifugado com compressão admissível de 100 t</v>
          </cell>
          <cell r="C301" t="str">
            <v>m</v>
          </cell>
          <cell r="D301">
            <v>305.48039999999997</v>
          </cell>
        </row>
        <row r="302">
          <cell r="A302" t="str">
            <v>M0713</v>
          </cell>
          <cell r="B302" t="str">
            <v>Cinta com cerdas de aço</v>
          </cell>
          <cell r="C302" t="str">
            <v>un</v>
          </cell>
          <cell r="D302">
            <v>369.65</v>
          </cell>
        </row>
        <row r="303">
          <cell r="A303" t="str">
            <v>M0714</v>
          </cell>
          <cell r="B303" t="str">
            <v>Tinta de acabamento poliuretano acrílico alifático brilhante bicomponente</v>
          </cell>
          <cell r="C303" t="str">
            <v>l</v>
          </cell>
          <cell r="D303">
            <v>111.5257</v>
          </cell>
        </row>
        <row r="304">
          <cell r="A304" t="str">
            <v>M0715</v>
          </cell>
          <cell r="B304" t="str">
            <v>Tinta selante epóxi vinílico bicomponente curada com poliamida</v>
          </cell>
          <cell r="C304" t="str">
            <v>l</v>
          </cell>
          <cell r="D304">
            <v>127.758</v>
          </cell>
        </row>
        <row r="305">
          <cell r="A305" t="str">
            <v>M0716</v>
          </cell>
          <cell r="B305" t="str">
            <v>Tinta anti-incrustante livre de estanho</v>
          </cell>
          <cell r="C305" t="str">
            <v>l</v>
          </cell>
          <cell r="D305">
            <v>210.69579999999999</v>
          </cell>
        </row>
        <row r="306">
          <cell r="A306" t="str">
            <v>M0717</v>
          </cell>
          <cell r="B306" t="str">
            <v>Tinta à base de resina epóxi bicomponente para fundo preparador de pintura</v>
          </cell>
          <cell r="C306" t="str">
            <v>l</v>
          </cell>
          <cell r="D306">
            <v>302.16039999999998</v>
          </cell>
        </row>
        <row r="307">
          <cell r="A307" t="str">
            <v>M0718</v>
          </cell>
          <cell r="B307" t="str">
            <v>Tinta esmalte à base de resina epóxi bicomponente</v>
          </cell>
          <cell r="C307" t="str">
            <v>l</v>
          </cell>
          <cell r="D307">
            <v>66.340100000000007</v>
          </cell>
        </row>
        <row r="308">
          <cell r="A308" t="str">
            <v>M0719</v>
          </cell>
          <cell r="B308" t="str">
            <v>Diluente epóxi</v>
          </cell>
          <cell r="C308" t="str">
            <v>l</v>
          </cell>
          <cell r="D308">
            <v>38.364800000000002</v>
          </cell>
        </row>
        <row r="309">
          <cell r="A309" t="str">
            <v>M0721</v>
          </cell>
          <cell r="B309" t="str">
            <v>Tinta anticorrosiva zarcão para fundo preparador de pintura</v>
          </cell>
          <cell r="C309" t="str">
            <v>l</v>
          </cell>
          <cell r="D309">
            <v>38.0901</v>
          </cell>
        </row>
        <row r="310">
          <cell r="A310" t="str">
            <v>M0722</v>
          </cell>
          <cell r="B310" t="str">
            <v>Estaca pré-moldada de concreto armado centrifugado com compressão admissível de 125 t</v>
          </cell>
          <cell r="C310" t="str">
            <v>m</v>
          </cell>
          <cell r="D310">
            <v>414.19889999999998</v>
          </cell>
        </row>
        <row r="311">
          <cell r="A311" t="str">
            <v>M0729</v>
          </cell>
          <cell r="B311" t="str">
            <v>Fixador de cal para pintura</v>
          </cell>
          <cell r="C311" t="str">
            <v>l</v>
          </cell>
          <cell r="D311">
            <v>4.391</v>
          </cell>
        </row>
        <row r="312">
          <cell r="A312" t="str">
            <v>M0734</v>
          </cell>
          <cell r="B312" t="str">
            <v>Estaca pré-moldada de concreto armado centrifugado com compressão admissível de 170 t</v>
          </cell>
          <cell r="C312" t="str">
            <v>m</v>
          </cell>
          <cell r="D312">
            <v>575</v>
          </cell>
        </row>
        <row r="313">
          <cell r="A313" t="str">
            <v>M0741</v>
          </cell>
          <cell r="B313" t="str">
            <v>Grama tipo batatais</v>
          </cell>
          <cell r="C313" t="str">
            <v>m²</v>
          </cell>
          <cell r="D313">
            <v>6.5597000000000003</v>
          </cell>
        </row>
        <row r="314">
          <cell r="A314" t="str">
            <v>M0745</v>
          </cell>
          <cell r="B314" t="str">
            <v>Grampo em aço galvanizado para cerca - C = 25,4 mm e E = 3,76 mm (1" x 9 BWG)</v>
          </cell>
          <cell r="C314" t="str">
            <v>kg</v>
          </cell>
          <cell r="D314">
            <v>13.0624</v>
          </cell>
        </row>
        <row r="315">
          <cell r="A315" t="str">
            <v>M0755</v>
          </cell>
          <cell r="B315" t="str">
            <v>Estaca pré-moldada de concreto armado centrifugado com compressão admissível de 230 t</v>
          </cell>
          <cell r="C315" t="str">
            <v>m</v>
          </cell>
          <cell r="D315">
            <v>762.79020000000003</v>
          </cell>
        </row>
        <row r="316">
          <cell r="A316" t="str">
            <v>M0756</v>
          </cell>
          <cell r="B316" t="str">
            <v>Estaca pré-moldada de concreto armado centrifugado com compressão admissível de 300 t</v>
          </cell>
          <cell r="C316" t="str">
            <v>m</v>
          </cell>
          <cell r="D316">
            <v>879.07060000000001</v>
          </cell>
        </row>
        <row r="317">
          <cell r="A317" t="str">
            <v>M0767</v>
          </cell>
          <cell r="B317" t="str">
            <v>Sinalizador a LED com bateria</v>
          </cell>
          <cell r="C317" t="str">
            <v>un</v>
          </cell>
          <cell r="D317">
            <v>218.76490000000001</v>
          </cell>
        </row>
        <row r="318">
          <cell r="A318" t="str">
            <v>M0769</v>
          </cell>
          <cell r="B318" t="str">
            <v>Lona plástica - E = 200 micra</v>
          </cell>
          <cell r="C318" t="str">
            <v>m²</v>
          </cell>
          <cell r="D318">
            <v>1.6092</v>
          </cell>
        </row>
        <row r="319">
          <cell r="A319" t="str">
            <v>M0771</v>
          </cell>
          <cell r="B319" t="str">
            <v>Cavalete em polietileno zebrado com faixa refletiva</v>
          </cell>
          <cell r="C319" t="str">
            <v>un</v>
          </cell>
          <cell r="D319">
            <v>367.34129999999999</v>
          </cell>
        </row>
        <row r="320">
          <cell r="A320" t="str">
            <v>M0773</v>
          </cell>
          <cell r="B320" t="str">
            <v>Perfil de alumínio tipo L463 para placa de sinalização - seção de 50 x 50 mm</v>
          </cell>
          <cell r="C320" t="str">
            <v>m</v>
          </cell>
          <cell r="D320">
            <v>56.703800000000001</v>
          </cell>
        </row>
        <row r="321">
          <cell r="A321" t="str">
            <v>M0785</v>
          </cell>
          <cell r="B321" t="str">
            <v>Massa asfáltica comercial</v>
          </cell>
          <cell r="C321" t="str">
            <v>t</v>
          </cell>
          <cell r="D321" t="str">
            <v>-</v>
          </cell>
        </row>
        <row r="322">
          <cell r="A322" t="str">
            <v>M0786</v>
          </cell>
          <cell r="B322" t="str">
            <v>Placa de poliestireno expandido (EPS)</v>
          </cell>
          <cell r="C322" t="str">
            <v>m³</v>
          </cell>
          <cell r="D322">
            <v>350.0027</v>
          </cell>
        </row>
        <row r="323">
          <cell r="A323" t="str">
            <v>M0787</v>
          </cell>
          <cell r="B323" t="str">
            <v>Suporte em aço-carbono galvanizado tipo perfil C para placa de sinalização</v>
          </cell>
          <cell r="C323" t="str">
            <v>kg</v>
          </cell>
          <cell r="D323">
            <v>31.1937</v>
          </cell>
        </row>
        <row r="324">
          <cell r="A324" t="str">
            <v>M0789</v>
          </cell>
          <cell r="B324" t="str">
            <v>Conjunto para fixação de placas em aço galvanizado composto por barra chata, abraçadeira, parafusos, porcas e arruelas</v>
          </cell>
          <cell r="C324" t="str">
            <v>kg</v>
          </cell>
          <cell r="D324">
            <v>31.281099999999999</v>
          </cell>
        </row>
        <row r="325">
          <cell r="A325" t="str">
            <v>M0796</v>
          </cell>
          <cell r="B325" t="str">
            <v>Semipórtico metálico para vão de 8,3 m e vento de 35 m/s</v>
          </cell>
          <cell r="C325" t="str">
            <v>un</v>
          </cell>
          <cell r="D325">
            <v>61220.389000000003</v>
          </cell>
        </row>
        <row r="326">
          <cell r="A326" t="str">
            <v>M0798</v>
          </cell>
          <cell r="B326" t="str">
            <v>Apoio de neoprene fretado</v>
          </cell>
          <cell r="C326" t="str">
            <v>dm³</v>
          </cell>
          <cell r="D326">
            <v>120.3155</v>
          </cell>
        </row>
        <row r="327">
          <cell r="A327" t="str">
            <v>M0804</v>
          </cell>
          <cell r="B327" t="str">
            <v>Cabo de aço - D = 12,70 mm (1/2")</v>
          </cell>
          <cell r="C327" t="str">
            <v>m</v>
          </cell>
          <cell r="D327">
            <v>27.297799999999999</v>
          </cell>
        </row>
        <row r="328">
          <cell r="A328" t="str">
            <v>M0805</v>
          </cell>
          <cell r="B328" t="str">
            <v>Semipórtico duplo metálico para vão de 2 x 8,3 m e vento de 35 m/s</v>
          </cell>
          <cell r="C328" t="str">
            <v>un</v>
          </cell>
          <cell r="D328">
            <v>98902.039199999999</v>
          </cell>
        </row>
        <row r="329">
          <cell r="A329" t="str">
            <v>M0808</v>
          </cell>
          <cell r="B329" t="str">
            <v>Brita 4</v>
          </cell>
          <cell r="C329" t="str">
            <v>m³</v>
          </cell>
          <cell r="D329">
            <v>103.1015</v>
          </cell>
        </row>
        <row r="330">
          <cell r="A330" t="str">
            <v>M0809</v>
          </cell>
          <cell r="B330" t="str">
            <v>Cabo de aço - D = 6,35 mm (1/4")</v>
          </cell>
          <cell r="C330" t="str">
            <v>m</v>
          </cell>
          <cell r="D330">
            <v>8.5121000000000002</v>
          </cell>
        </row>
        <row r="331">
          <cell r="A331" t="str">
            <v>M0810</v>
          </cell>
          <cell r="B331" t="str">
            <v>Cabo de aço - D = 52,00 mm (2")</v>
          </cell>
          <cell r="C331" t="str">
            <v>m</v>
          </cell>
          <cell r="D331">
            <v>522.90480000000002</v>
          </cell>
        </row>
        <row r="332">
          <cell r="A332" t="str">
            <v>M0812</v>
          </cell>
          <cell r="B332" t="str">
            <v>Sapatilha em aço inox - D = 6,35 mm (1/4")</v>
          </cell>
          <cell r="C332" t="str">
            <v>un</v>
          </cell>
          <cell r="D332">
            <v>3.9</v>
          </cell>
        </row>
        <row r="333">
          <cell r="A333" t="str">
            <v>M0818</v>
          </cell>
          <cell r="B333" t="str">
            <v>Semipórtico metálico para vão de 8,3 m e vento de 40 m/s</v>
          </cell>
          <cell r="C333" t="str">
            <v>un</v>
          </cell>
          <cell r="D333">
            <v>65495.108200000002</v>
          </cell>
        </row>
        <row r="334">
          <cell r="A334" t="str">
            <v>M0824</v>
          </cell>
          <cell r="B334" t="str">
            <v>Semipórtico duplo metálico para vão de 2 x 8,3 m e vento de 40 m/s</v>
          </cell>
          <cell r="C334" t="str">
            <v>un</v>
          </cell>
          <cell r="D334">
            <v>109738.4512</v>
          </cell>
        </row>
        <row r="335">
          <cell r="A335" t="str">
            <v>M0831</v>
          </cell>
          <cell r="B335" t="str">
            <v>Pórtico metálico para vão de 15,9 m e vento de 40 m/s</v>
          </cell>
          <cell r="C335" t="str">
            <v>un</v>
          </cell>
          <cell r="D335">
            <v>110797.8205</v>
          </cell>
        </row>
        <row r="336">
          <cell r="A336" t="str">
            <v>M0848</v>
          </cell>
          <cell r="B336" t="str">
            <v>Semipórtico metálico para vão de 8,3 m e vento de 45 m/s</v>
          </cell>
          <cell r="C336" t="str">
            <v>un</v>
          </cell>
          <cell r="D336">
            <v>71907.186900000001</v>
          </cell>
        </row>
        <row r="337">
          <cell r="A337" t="str">
            <v>M0849</v>
          </cell>
          <cell r="B337" t="str">
            <v>Corda de sisal - D = 12,0 mm</v>
          </cell>
          <cell r="C337" t="str">
            <v>m</v>
          </cell>
          <cell r="D337">
            <v>2.4514</v>
          </cell>
        </row>
        <row r="338">
          <cell r="A338" t="str">
            <v>M0851</v>
          </cell>
          <cell r="B338" t="str">
            <v>Grampo leve em aço-carbono para cabo de aço - D = 6,3 mm (1/4")</v>
          </cell>
          <cell r="C338" t="str">
            <v>un</v>
          </cell>
          <cell r="D338">
            <v>1.1100000000000001</v>
          </cell>
        </row>
        <row r="339">
          <cell r="A339" t="str">
            <v>M0852</v>
          </cell>
          <cell r="B339" t="str">
            <v>Poste de concreto - carga nominal de 800 daN, H = 15 m e D = 520 mm</v>
          </cell>
          <cell r="C339" t="str">
            <v>un</v>
          </cell>
          <cell r="D339">
            <v>7591.1423000000004</v>
          </cell>
        </row>
        <row r="340">
          <cell r="A340" t="str">
            <v>M0858</v>
          </cell>
          <cell r="B340" t="str">
            <v>Semipórtico duplo metálico para vão de 2 x 8,3 m e vento de 45 m/s</v>
          </cell>
          <cell r="C340" t="str">
            <v>un</v>
          </cell>
          <cell r="D340">
            <v>120574.86320000001</v>
          </cell>
        </row>
        <row r="341">
          <cell r="A341" t="str">
            <v>M0865</v>
          </cell>
          <cell r="B341" t="str">
            <v>Pórtico metálico para vão de 15,9 m e vento de 45 m/s</v>
          </cell>
          <cell r="C341" t="str">
            <v>un</v>
          </cell>
          <cell r="D341">
            <v>111483.8725</v>
          </cell>
        </row>
        <row r="342">
          <cell r="A342" t="str">
            <v>M0868</v>
          </cell>
          <cell r="B342" t="str">
            <v>Lâmpada fluorescente compacta eletrônica - potência de 20 W</v>
          </cell>
          <cell r="C342" t="str">
            <v>un</v>
          </cell>
          <cell r="D342">
            <v>12.5869</v>
          </cell>
        </row>
        <row r="343">
          <cell r="A343" t="str">
            <v>M0875</v>
          </cell>
          <cell r="B343" t="str">
            <v>Manta asfáltica não-tecido em poliéster - E = 3 mm</v>
          </cell>
          <cell r="C343" t="str">
            <v>m²</v>
          </cell>
          <cell r="D343">
            <v>43.631900000000002</v>
          </cell>
        </row>
        <row r="344">
          <cell r="A344" t="str">
            <v>M0876</v>
          </cell>
          <cell r="B344" t="str">
            <v>Manta asfáltica não-tecido em poliéster - E = 4 mm</v>
          </cell>
          <cell r="C344" t="str">
            <v>m²</v>
          </cell>
          <cell r="D344">
            <v>51.644100000000002</v>
          </cell>
        </row>
        <row r="345">
          <cell r="A345" t="str">
            <v>M0879</v>
          </cell>
          <cell r="B345" t="str">
            <v>Lixa para ferro Nº 150</v>
          </cell>
          <cell r="C345" t="str">
            <v>un</v>
          </cell>
          <cell r="D345">
            <v>2.6000999999999999</v>
          </cell>
        </row>
        <row r="346">
          <cell r="A346" t="str">
            <v>M0942</v>
          </cell>
          <cell r="B346" t="str">
            <v>Estaca prancha metálica</v>
          </cell>
          <cell r="C346" t="str">
            <v>kg</v>
          </cell>
          <cell r="D346">
            <v>17.4375</v>
          </cell>
        </row>
        <row r="347">
          <cell r="A347" t="str">
            <v>M0945</v>
          </cell>
          <cell r="B347" t="str">
            <v>Parafuso de cabeça sextavada em aço galvanizado com porca e arruela de pressão - D = 6,35 mm (1/4")</v>
          </cell>
          <cell r="C347" t="str">
            <v>cj</v>
          </cell>
          <cell r="D347">
            <v>0.59719999999999995</v>
          </cell>
        </row>
        <row r="348">
          <cell r="A348" t="str">
            <v>M0946</v>
          </cell>
          <cell r="B348" t="str">
            <v>Aço em perfis ASTM A572 grau 50</v>
          </cell>
          <cell r="C348" t="str">
            <v>kg</v>
          </cell>
          <cell r="D348">
            <v>14.168200000000001</v>
          </cell>
        </row>
        <row r="349">
          <cell r="A349" t="str">
            <v>M0947</v>
          </cell>
          <cell r="B349" t="str">
            <v>Parafuso de cabeça sextavada em aço galvanizado com porca e arruela de pressão - D = 9,525 mm (3/8")</v>
          </cell>
          <cell r="C349" t="str">
            <v>cj</v>
          </cell>
          <cell r="D349">
            <v>1.6937</v>
          </cell>
        </row>
        <row r="350">
          <cell r="A350" t="str">
            <v>M0948</v>
          </cell>
          <cell r="B350" t="str">
            <v>Arruela lisa em aço ASTM F436 para parafuso - D = 12,7 mm</v>
          </cell>
          <cell r="C350" t="str">
            <v>un</v>
          </cell>
          <cell r="D350">
            <v>0.93720000000000003</v>
          </cell>
        </row>
        <row r="351">
          <cell r="A351" t="str">
            <v>M0949</v>
          </cell>
          <cell r="B351" t="str">
            <v>Arruela lisa em aço ASTM F436 para parafuso - D = 16,0 mm</v>
          </cell>
          <cell r="C351" t="str">
            <v>un</v>
          </cell>
          <cell r="D351">
            <v>1.3703000000000001</v>
          </cell>
        </row>
        <row r="352">
          <cell r="A352" t="str">
            <v>M0950</v>
          </cell>
          <cell r="B352" t="str">
            <v>Arruela lisa em aço ASTM F436 para parafuso - D = 20,0 mm</v>
          </cell>
          <cell r="C352" t="str">
            <v>un</v>
          </cell>
          <cell r="D352">
            <v>1.5843</v>
          </cell>
        </row>
        <row r="353">
          <cell r="A353" t="str">
            <v>M0951</v>
          </cell>
          <cell r="B353" t="str">
            <v>Parafuso de cabeça sextavada em aço ASTM A325 de alta resistência com rosca parcial - D = 12,7 mm e C = 38,10 mm</v>
          </cell>
          <cell r="C353" t="str">
            <v>un</v>
          </cell>
          <cell r="D353">
            <v>2.2200000000000002</v>
          </cell>
        </row>
        <row r="354">
          <cell r="A354" t="str">
            <v>M0952</v>
          </cell>
          <cell r="B354" t="str">
            <v>Parafuso de cabeça sextavada em aço ASTM A325 de alta resistência com rosca parcial - D = 12,7 mm e C = 44,45 mm</v>
          </cell>
          <cell r="C354" t="str">
            <v>un</v>
          </cell>
          <cell r="D354">
            <v>2.6619000000000002</v>
          </cell>
        </row>
        <row r="355">
          <cell r="A355" t="str">
            <v>M0953</v>
          </cell>
          <cell r="B355" t="str">
            <v>Parafuso de cabeça sextavada em aço ASTM A325 de alta resistência com rosca parcial - D = 12,7 mm e C = 50,80 mm</v>
          </cell>
          <cell r="C355" t="str">
            <v>un</v>
          </cell>
          <cell r="D355">
            <v>2.7425999999999999</v>
          </cell>
        </row>
        <row r="356">
          <cell r="A356" t="str">
            <v>M0954</v>
          </cell>
          <cell r="B356" t="str">
            <v>Parafuso de cabeça sextavada em aço ASTM A325 de alta resistência com rosca parcial - D = 12,7 mm e C = 57,15 mm</v>
          </cell>
          <cell r="C356" t="str">
            <v>un</v>
          </cell>
          <cell r="D356">
            <v>2.95</v>
          </cell>
        </row>
        <row r="357">
          <cell r="A357" t="str">
            <v>M0955</v>
          </cell>
          <cell r="B357" t="str">
            <v>Parafuso de cabeça sextavada em aço ASTM A325 de alta resistência com rosca parcial - D = 16 mm e C = 44,45 mm</v>
          </cell>
          <cell r="C357" t="str">
            <v>un</v>
          </cell>
          <cell r="D357">
            <v>4.2473000000000001</v>
          </cell>
        </row>
        <row r="358">
          <cell r="A358" t="str">
            <v>M0956</v>
          </cell>
          <cell r="B358" t="str">
            <v>Parafuso de cabeça sextavada em aço ASTM A325 de alta resistência com rosca parcial - D = 16 mm e C = 50,80 mm</v>
          </cell>
          <cell r="C358" t="str">
            <v>un</v>
          </cell>
          <cell r="D358">
            <v>4.5692000000000004</v>
          </cell>
        </row>
        <row r="359">
          <cell r="A359" t="str">
            <v>M0957</v>
          </cell>
          <cell r="B359" t="str">
            <v>Parafuso de cabeça sextavada em aço ASTM A325 de alta resistência com rosca parcial - D = 16 mm e C = 63,50 mm</v>
          </cell>
          <cell r="C359" t="str">
            <v>un</v>
          </cell>
          <cell r="D359">
            <v>6.3669000000000002</v>
          </cell>
        </row>
        <row r="360">
          <cell r="A360" t="str">
            <v>M0958</v>
          </cell>
          <cell r="B360" t="str">
            <v>Parafuso de cabeça sextavada em aço ASTM A325 de alta resistência com rosca parcial - D = 20 mm e C = 50,80 mm</v>
          </cell>
          <cell r="C360" t="str">
            <v>un</v>
          </cell>
          <cell r="D360">
            <v>6.7523999999999997</v>
          </cell>
        </row>
        <row r="361">
          <cell r="A361" t="str">
            <v>M0959</v>
          </cell>
          <cell r="B361" t="str">
            <v>Parafuso de cabeça sextavada em aço ASTM A325 de alta resistência com rosca parcial - D = 20 mm e C = 57,15 mm</v>
          </cell>
          <cell r="C361" t="str">
            <v>un</v>
          </cell>
          <cell r="D361">
            <v>7.3678999999999997</v>
          </cell>
        </row>
        <row r="362">
          <cell r="A362" t="str">
            <v>M0960</v>
          </cell>
          <cell r="B362" t="str">
            <v>Parafuso de cabeça sextavada em aço ASTM A325 de alta resistência com rosca parcial - D = 20 mm e C = 63,50 mm</v>
          </cell>
          <cell r="C362" t="str">
            <v>un</v>
          </cell>
          <cell r="D362">
            <v>8.8050999999999995</v>
          </cell>
        </row>
        <row r="363">
          <cell r="A363" t="str">
            <v>M0961</v>
          </cell>
          <cell r="B363" t="str">
            <v>Parafuso de cabeça sextavada em aço ASTM A325 de alta resistência com rosca parcial - D = 20 mm e C = 76,20 mm</v>
          </cell>
          <cell r="C363" t="str">
            <v>un</v>
          </cell>
          <cell r="D363">
            <v>9.9933999999999994</v>
          </cell>
        </row>
        <row r="364">
          <cell r="A364" t="str">
            <v>M0962</v>
          </cell>
          <cell r="B364" t="str">
            <v>Tubo em aço galvanizado - E = 2,00 mm e D = 50,80 mm (2")</v>
          </cell>
          <cell r="C364" t="str">
            <v>m</v>
          </cell>
          <cell r="D364">
            <v>26.959399999999999</v>
          </cell>
        </row>
        <row r="365">
          <cell r="A365" t="str">
            <v>M0963</v>
          </cell>
          <cell r="B365" t="str">
            <v>Tubo em aço galvanizado - E = 3,00 mm e seção de 80 x 80 mm</v>
          </cell>
          <cell r="C365" t="str">
            <v>m</v>
          </cell>
          <cell r="D365">
            <v>68.866299999999995</v>
          </cell>
        </row>
        <row r="366">
          <cell r="A366" t="str">
            <v>M0964</v>
          </cell>
          <cell r="B366" t="str">
            <v>Aço em perfis ASTM A572 grau 50 perfurado</v>
          </cell>
          <cell r="C366" t="str">
            <v>kg</v>
          </cell>
          <cell r="D366">
            <v>14.971299999999999</v>
          </cell>
        </row>
        <row r="367">
          <cell r="A367" t="str">
            <v>M0965</v>
          </cell>
          <cell r="B367" t="str">
            <v>Pino conector de cisalhamento para laje steel deck - D = 19 mm e C = 80 mm</v>
          </cell>
          <cell r="C367" t="str">
            <v>un</v>
          </cell>
          <cell r="D367">
            <v>7.5266999999999999</v>
          </cell>
        </row>
        <row r="368">
          <cell r="A368" t="str">
            <v>M0966</v>
          </cell>
          <cell r="B368" t="str">
            <v>Porca sextavada pesada em aço ASTM A194 grau 2H para parafuso - D = 12,7 mm</v>
          </cell>
          <cell r="C368" t="str">
            <v>un</v>
          </cell>
          <cell r="D368">
            <v>1.2587999999999999</v>
          </cell>
        </row>
        <row r="369">
          <cell r="A369" t="str">
            <v>M0967</v>
          </cell>
          <cell r="B369" t="str">
            <v>Porca sextavada pesada em aço ASTM A194 grau 2H para parafuso - D = 16 mm</v>
          </cell>
          <cell r="C369" t="str">
            <v>un</v>
          </cell>
          <cell r="D369">
            <v>2.4470000000000001</v>
          </cell>
        </row>
        <row r="370">
          <cell r="A370" t="str">
            <v>M0968</v>
          </cell>
          <cell r="B370" t="str">
            <v>Porca sextavada pesada em aço ASTM A194 grau 2H para parafuso - D = 20 mm</v>
          </cell>
          <cell r="C370" t="str">
            <v>un</v>
          </cell>
          <cell r="D370">
            <v>3.7877999999999998</v>
          </cell>
        </row>
        <row r="371">
          <cell r="A371" t="str">
            <v>M0969</v>
          </cell>
          <cell r="B371" t="str">
            <v>Steel deck em aço galvanizado ASTM A653 grau 40</v>
          </cell>
          <cell r="C371" t="str">
            <v>m²</v>
          </cell>
          <cell r="D371">
            <v>121.6446</v>
          </cell>
        </row>
        <row r="372">
          <cell r="A372" t="str">
            <v>M0970</v>
          </cell>
          <cell r="B372" t="str">
            <v>Chapa de aço ASTM A572 grau 50 cortada e perfurada</v>
          </cell>
          <cell r="C372" t="str">
            <v>kg</v>
          </cell>
          <cell r="D372">
            <v>19.065300000000001</v>
          </cell>
        </row>
        <row r="373">
          <cell r="A373" t="str">
            <v>M0971</v>
          </cell>
          <cell r="B373" t="str">
            <v>Suporte em aço-carbono para corrimão de guarda-corpo metálico</v>
          </cell>
          <cell r="C373" t="str">
            <v>un</v>
          </cell>
          <cell r="D373">
            <v>22.067399999999999</v>
          </cell>
        </row>
        <row r="374">
          <cell r="A374" t="str">
            <v>M0972</v>
          </cell>
          <cell r="B374" t="str">
            <v>Fluido de resfriamento para usinagem de metais</v>
          </cell>
          <cell r="C374" t="str">
            <v>l</v>
          </cell>
          <cell r="D374">
            <v>23.509799999999998</v>
          </cell>
        </row>
        <row r="375">
          <cell r="A375" t="str">
            <v>M0998</v>
          </cell>
          <cell r="B375" t="str">
            <v>Madeira estrutural de eucalipto</v>
          </cell>
          <cell r="C375" t="str">
            <v>m³</v>
          </cell>
          <cell r="D375">
            <v>2522.2465999999999</v>
          </cell>
        </row>
        <row r="376">
          <cell r="A376" t="str">
            <v>M0999</v>
          </cell>
          <cell r="B376" t="str">
            <v>Tela em aço CA 60 soldada nervurada</v>
          </cell>
          <cell r="C376" t="str">
            <v>kg</v>
          </cell>
          <cell r="D376">
            <v>9.1950000000000003</v>
          </cell>
        </row>
        <row r="377">
          <cell r="A377" t="str">
            <v>M1000</v>
          </cell>
          <cell r="B377" t="str">
            <v>Tela em aço galvanizado para alambrado - E = 1,64 mm (BWG 16) e malha de 50 mm</v>
          </cell>
          <cell r="C377" t="str">
            <v>m²</v>
          </cell>
          <cell r="D377">
            <v>20.364899999999999</v>
          </cell>
        </row>
        <row r="378">
          <cell r="A378" t="str">
            <v>M1001</v>
          </cell>
          <cell r="B378" t="str">
            <v>Tela em aço galvanizado para passarelas rodoviárias - E = 2,75 mm e malha de 50 mm</v>
          </cell>
          <cell r="C378" t="str">
            <v>m²</v>
          </cell>
          <cell r="D378">
            <v>52.7423</v>
          </cell>
        </row>
        <row r="379">
          <cell r="A379" t="str">
            <v>M1010</v>
          </cell>
          <cell r="B379" t="str">
            <v>Manta de PVC reforçada com tela de poliéster - E = 1,2 mm</v>
          </cell>
          <cell r="C379" t="str">
            <v>m²</v>
          </cell>
          <cell r="D379">
            <v>157.74469999999999</v>
          </cell>
        </row>
        <row r="380">
          <cell r="A380" t="str">
            <v>M1011</v>
          </cell>
          <cell r="B380" t="str">
            <v>Manta de PVC reforçada com tela de poliéster - E = 1,5 mm</v>
          </cell>
          <cell r="C380" t="str">
            <v>m²</v>
          </cell>
          <cell r="D380">
            <v>228.33879999999999</v>
          </cell>
        </row>
        <row r="381">
          <cell r="A381" t="str">
            <v>M1022</v>
          </cell>
          <cell r="B381" t="str">
            <v>Massa para vidro</v>
          </cell>
          <cell r="C381" t="str">
            <v>kg</v>
          </cell>
          <cell r="D381">
            <v>4.2854000000000001</v>
          </cell>
        </row>
        <row r="382">
          <cell r="A382" t="str">
            <v>M1066</v>
          </cell>
          <cell r="B382" t="str">
            <v>Cera de proteção para ancoragem de estais</v>
          </cell>
          <cell r="C382" t="str">
            <v>kg</v>
          </cell>
          <cell r="D382">
            <v>34.409599999999998</v>
          </cell>
        </row>
        <row r="383">
          <cell r="A383" t="str">
            <v>M1078</v>
          </cell>
          <cell r="B383" t="str">
            <v>Parafuso de cabeça sextavada em aço inox - D = 12,7 mm (1/2") e C = 127,0 mm (5")</v>
          </cell>
          <cell r="C383" t="str">
            <v>un</v>
          </cell>
          <cell r="D383">
            <v>5.95</v>
          </cell>
        </row>
        <row r="384">
          <cell r="A384" t="str">
            <v>M1079</v>
          </cell>
          <cell r="B384" t="str">
            <v>Parafuso de cabeça sextavada em aço galvanizado tipo autoatarrachante com arruela de vedação - D = 6,3 mm e C = 19 mm</v>
          </cell>
          <cell r="C384" t="str">
            <v>un</v>
          </cell>
          <cell r="D384">
            <v>0.50929999999999997</v>
          </cell>
        </row>
        <row r="385">
          <cell r="A385" t="str">
            <v>M1097</v>
          </cell>
          <cell r="B385" t="str">
            <v>Pedra de mão ou rachão</v>
          </cell>
          <cell r="C385" t="str">
            <v>m³</v>
          </cell>
          <cell r="D385">
            <v>96.754999999999995</v>
          </cell>
        </row>
        <row r="386">
          <cell r="A386" t="str">
            <v>M1103</v>
          </cell>
          <cell r="B386" t="str">
            <v>Pedrisco</v>
          </cell>
          <cell r="C386" t="str">
            <v>m³</v>
          </cell>
          <cell r="D386">
            <v>123.666</v>
          </cell>
        </row>
        <row r="387">
          <cell r="A387" t="str">
            <v>M1118</v>
          </cell>
          <cell r="B387" t="str">
            <v>Cruzeta de madeira para poste - H = 240 cm</v>
          </cell>
          <cell r="C387" t="str">
            <v>un</v>
          </cell>
          <cell r="D387">
            <v>151.0909</v>
          </cell>
        </row>
        <row r="388">
          <cell r="A388" t="str">
            <v>M1129</v>
          </cell>
          <cell r="B388" t="str">
            <v>Junta de dilatação em perfil extrudado de borracha vulcanizada</v>
          </cell>
          <cell r="C388" t="str">
            <v>m</v>
          </cell>
          <cell r="D388" t="str">
            <v>-</v>
          </cell>
        </row>
        <row r="389">
          <cell r="A389" t="str">
            <v>M1130</v>
          </cell>
          <cell r="B389" t="str">
            <v>Selante elástico à base de poliuretano</v>
          </cell>
          <cell r="C389" t="str">
            <v>kg</v>
          </cell>
          <cell r="D389">
            <v>109.5133</v>
          </cell>
        </row>
        <row r="390">
          <cell r="A390" t="str">
            <v>M1131</v>
          </cell>
          <cell r="B390" t="str">
            <v>Cordão de polietileno expandido de baixa densidade - D = 15,0 mm</v>
          </cell>
          <cell r="C390" t="str">
            <v>m</v>
          </cell>
          <cell r="D390">
            <v>0.7016</v>
          </cell>
        </row>
        <row r="391">
          <cell r="A391" t="str">
            <v>M1132</v>
          </cell>
          <cell r="B391" t="str">
            <v>Junta de dilatação em elastômero e perfil VV - L = 20 mm e H = 40 mm</v>
          </cell>
          <cell r="C391" t="str">
            <v>m</v>
          </cell>
          <cell r="D391">
            <v>177.285</v>
          </cell>
        </row>
        <row r="392">
          <cell r="A392" t="str">
            <v>M1134</v>
          </cell>
          <cell r="B392" t="str">
            <v>Junta de dilatação em elastômero e perfil VV - L = 25 mm e H = 50 mm</v>
          </cell>
          <cell r="C392" t="str">
            <v>m</v>
          </cell>
          <cell r="D392">
            <v>196.78700000000001</v>
          </cell>
        </row>
        <row r="393">
          <cell r="A393" t="str">
            <v>M1135</v>
          </cell>
          <cell r="B393" t="str">
            <v>Pó de pedra</v>
          </cell>
          <cell r="C393" t="str">
            <v>m³</v>
          </cell>
          <cell r="D393">
            <v>94.254999999999995</v>
          </cell>
        </row>
        <row r="394">
          <cell r="A394" t="str">
            <v>M1136</v>
          </cell>
          <cell r="B394" t="str">
            <v>Cordão de polietileno expandido de baixa densidade - D = 10,0 mm</v>
          </cell>
          <cell r="C394" t="str">
            <v>m</v>
          </cell>
          <cell r="D394">
            <v>0.1951</v>
          </cell>
        </row>
        <row r="395">
          <cell r="A395" t="str">
            <v>M1142</v>
          </cell>
          <cell r="B395" t="str">
            <v>Junta de dilatação em elastômero e perfil VV - L = 35 mm e H = 60 mm</v>
          </cell>
          <cell r="C395" t="str">
            <v>m</v>
          </cell>
          <cell r="D395">
            <v>274.08199999999999</v>
          </cell>
        </row>
        <row r="396">
          <cell r="A396" t="str">
            <v>M1150</v>
          </cell>
          <cell r="B396" t="str">
            <v>Adesivo estrutural à base de resina epóxi bicomponente tipo ADE-52 ou similar</v>
          </cell>
          <cell r="C396" t="str">
            <v>kg</v>
          </cell>
          <cell r="D396">
            <v>129.1823</v>
          </cell>
        </row>
        <row r="397">
          <cell r="A397" t="str">
            <v>M1151</v>
          </cell>
          <cell r="B397" t="str">
            <v>Junta de dilatação em elastômero e perfil VV - L = 40 mm e H = 70 mm</v>
          </cell>
          <cell r="C397" t="str">
            <v>m</v>
          </cell>
          <cell r="D397">
            <v>391.19279999999998</v>
          </cell>
        </row>
        <row r="398">
          <cell r="A398" t="str">
            <v>M1152</v>
          </cell>
          <cell r="B398" t="str">
            <v>Junta de dilatação em elastômero e perfil VV - L = 50 mm e H = 80 mm</v>
          </cell>
          <cell r="C398" t="str">
            <v>m</v>
          </cell>
          <cell r="D398">
            <v>399.62709999999998</v>
          </cell>
        </row>
        <row r="399">
          <cell r="A399" t="str">
            <v>M1176</v>
          </cell>
          <cell r="B399" t="str">
            <v>Arame liso em aço galvanizado - D = 1,65 mm (16 BWG)</v>
          </cell>
          <cell r="C399" t="str">
            <v>kg</v>
          </cell>
          <cell r="D399">
            <v>17.716799999999999</v>
          </cell>
        </row>
        <row r="400">
          <cell r="A400" t="str">
            <v>M1205</v>
          </cell>
          <cell r="B400" t="str">
            <v>Prego de ferro</v>
          </cell>
          <cell r="C400" t="str">
            <v>kg</v>
          </cell>
          <cell r="D400">
            <v>14.2006</v>
          </cell>
        </row>
        <row r="401">
          <cell r="A401" t="str">
            <v>M1210</v>
          </cell>
          <cell r="B401" t="str">
            <v>Pórtico metálico para vão de 15,9 m e vento de 35 m/s</v>
          </cell>
          <cell r="C401" t="str">
            <v>un</v>
          </cell>
          <cell r="D401">
            <v>99992.902700000006</v>
          </cell>
        </row>
        <row r="402">
          <cell r="A402" t="str">
            <v>M1218</v>
          </cell>
          <cell r="B402" t="str">
            <v>Projetor externo em alumínio fundido para lâmpada de até 2.000 W</v>
          </cell>
          <cell r="C402" t="str">
            <v>un</v>
          </cell>
          <cell r="D402">
            <v>532.70759999999996</v>
          </cell>
        </row>
        <row r="403">
          <cell r="A403" t="str">
            <v>M1242</v>
          </cell>
          <cell r="B403" t="str">
            <v>Coroa diamantada - D = 15,87 mm (5/8")</v>
          </cell>
          <cell r="C403" t="str">
            <v>un</v>
          </cell>
          <cell r="D403">
            <v>243.7637</v>
          </cell>
        </row>
        <row r="404">
          <cell r="A404" t="str">
            <v>M1243</v>
          </cell>
          <cell r="B404" t="str">
            <v>Coroa diamantada - D = 19,50 mm (3/4")</v>
          </cell>
          <cell r="C404" t="str">
            <v>un</v>
          </cell>
          <cell r="D404">
            <v>250.65129999999999</v>
          </cell>
        </row>
        <row r="405">
          <cell r="A405" t="str">
            <v>M1244</v>
          </cell>
          <cell r="B405" t="str">
            <v>Coroa diamantada - D = 25,40 mm (1")</v>
          </cell>
          <cell r="C405" t="str">
            <v>un</v>
          </cell>
          <cell r="D405">
            <v>286.00799999999998</v>
          </cell>
        </row>
        <row r="406">
          <cell r="A406" t="str">
            <v>M1245</v>
          </cell>
          <cell r="B406" t="str">
            <v>Barra em aço SAE 1010/1020 roscada - D = 9,5 mm (3/8")</v>
          </cell>
          <cell r="C406" t="str">
            <v>m</v>
          </cell>
          <cell r="D406">
            <v>9.5751000000000008</v>
          </cell>
        </row>
        <row r="407">
          <cell r="A407" t="str">
            <v>M1300</v>
          </cell>
          <cell r="B407" t="str">
            <v>Roller bit - Tooth cutter - série 8 - D = 700 mm</v>
          </cell>
          <cell r="C407" t="str">
            <v>un</v>
          </cell>
          <cell r="D407">
            <v>281530.71950000001</v>
          </cell>
        </row>
        <row r="408">
          <cell r="A408" t="str">
            <v>M1301</v>
          </cell>
          <cell r="B408" t="str">
            <v>Roller bit - Tooth cutter - série 8 - D = 800 mm</v>
          </cell>
          <cell r="C408" t="str">
            <v>un</v>
          </cell>
          <cell r="D408">
            <v>302619.82669999998</v>
          </cell>
        </row>
        <row r="409">
          <cell r="A409" t="str">
            <v>M1302</v>
          </cell>
          <cell r="B409" t="str">
            <v>Roller bit - Tooth cutter - série 8 - D = 900 mm</v>
          </cell>
          <cell r="C409" t="str">
            <v>un</v>
          </cell>
          <cell r="D409">
            <v>323799.00020000001</v>
          </cell>
        </row>
        <row r="410">
          <cell r="A410" t="str">
            <v>M1303</v>
          </cell>
          <cell r="B410" t="str">
            <v>Roller bit - Tooth cutter - série 8 - D = 1.000 mm</v>
          </cell>
          <cell r="C410" t="str">
            <v>un</v>
          </cell>
          <cell r="D410">
            <v>361067.15539999999</v>
          </cell>
        </row>
        <row r="411">
          <cell r="A411" t="str">
            <v>M1304</v>
          </cell>
          <cell r="B411" t="str">
            <v>Roller bit - Tooth cutter - série 8 - D = 1.100 mm</v>
          </cell>
          <cell r="C411" t="str">
            <v>un</v>
          </cell>
          <cell r="D411">
            <v>399605.71830000001</v>
          </cell>
        </row>
        <row r="412">
          <cell r="A412" t="str">
            <v>M1305</v>
          </cell>
          <cell r="B412" t="str">
            <v>Roller bit - Tooth cutter - série 8 - D = 1.200 mm</v>
          </cell>
          <cell r="C412" t="str">
            <v>un</v>
          </cell>
          <cell r="D412">
            <v>406051.5379</v>
          </cell>
        </row>
        <row r="413">
          <cell r="A413" t="str">
            <v>M1306</v>
          </cell>
          <cell r="B413" t="str">
            <v>Roller bit - Tooth cutter - série 8 - D = 1.300 mm</v>
          </cell>
          <cell r="C413" t="str">
            <v>un</v>
          </cell>
          <cell r="D413">
            <v>522233.19219999999</v>
          </cell>
        </row>
        <row r="414">
          <cell r="A414" t="str">
            <v>M1307</v>
          </cell>
          <cell r="B414" t="str">
            <v>Roller bit - Tooth cutter - série 13 - D = 1.400 mm</v>
          </cell>
          <cell r="C414" t="str">
            <v>un</v>
          </cell>
          <cell r="D414">
            <v>530723.26989999996</v>
          </cell>
        </row>
        <row r="415">
          <cell r="A415" t="str">
            <v>M1308</v>
          </cell>
          <cell r="B415" t="str">
            <v>Roller bit - Tooth cutter - série 13 - D = 1.500 mm</v>
          </cell>
          <cell r="C415" t="str">
            <v>un</v>
          </cell>
          <cell r="D415">
            <v>595098.01630000002</v>
          </cell>
        </row>
        <row r="416">
          <cell r="A416" t="str">
            <v>M1309</v>
          </cell>
          <cell r="B416" t="str">
            <v>Roller bit - Tooth cutter - série 13 - D = 1.600 mm</v>
          </cell>
          <cell r="C416" t="str">
            <v>un</v>
          </cell>
          <cell r="D416">
            <v>652225.46299999999</v>
          </cell>
        </row>
        <row r="417">
          <cell r="A417" t="str">
            <v>M1310</v>
          </cell>
          <cell r="B417" t="str">
            <v>Roller bit - Tooth cutter - série 13 - D = 1.700 mm</v>
          </cell>
          <cell r="C417" t="str">
            <v>un</v>
          </cell>
          <cell r="D417">
            <v>670025.62959999999</v>
          </cell>
        </row>
        <row r="418">
          <cell r="A418" t="str">
            <v>M1311</v>
          </cell>
          <cell r="B418" t="str">
            <v>Roller bit - Tooth cutter - série 13 - D = 1.800 mm</v>
          </cell>
          <cell r="C418" t="str">
            <v>un</v>
          </cell>
          <cell r="D418">
            <v>725392.14199999999</v>
          </cell>
        </row>
        <row r="419">
          <cell r="A419" t="str">
            <v>M1312</v>
          </cell>
          <cell r="B419" t="str">
            <v>Roller bit - Tooth cutter - cantilever - D = 600 mm</v>
          </cell>
          <cell r="C419" t="str">
            <v>un</v>
          </cell>
          <cell r="D419">
            <v>240049.42110000001</v>
          </cell>
        </row>
        <row r="420">
          <cell r="A420" t="str">
            <v>M1313</v>
          </cell>
          <cell r="B420" t="str">
            <v>Roller bit - TCI button cutter - cantilever - D = 600 mm</v>
          </cell>
          <cell r="C420" t="str">
            <v>un</v>
          </cell>
          <cell r="D420">
            <v>246340.70430000001</v>
          </cell>
        </row>
        <row r="421">
          <cell r="A421" t="str">
            <v>M1314</v>
          </cell>
          <cell r="B421" t="str">
            <v>Roller bit - TCI button cutter - série 8 - D = 700 mm</v>
          </cell>
          <cell r="C421" t="str">
            <v>un</v>
          </cell>
          <cell r="D421">
            <v>265188.723</v>
          </cell>
        </row>
        <row r="422">
          <cell r="A422" t="str">
            <v>M1315</v>
          </cell>
          <cell r="B422" t="str">
            <v>Roller bit - TCI button cutter - série 8 - D = 800 mm</v>
          </cell>
          <cell r="C422" t="str">
            <v>un</v>
          </cell>
          <cell r="D422">
            <v>284032.04330000002</v>
          </cell>
        </row>
        <row r="423">
          <cell r="A423" t="str">
            <v>M1316</v>
          </cell>
          <cell r="B423" t="str">
            <v>Roller bit - TCI button cutter - série 8 - D = 900 mm</v>
          </cell>
          <cell r="C423" t="str">
            <v>un</v>
          </cell>
          <cell r="D423">
            <v>302905.56030000001</v>
          </cell>
        </row>
        <row r="424">
          <cell r="A424" t="str">
            <v>M1317</v>
          </cell>
          <cell r="B424" t="str">
            <v>Roller bit - TCI button cutter - série 8 - D = 1.000 mm</v>
          </cell>
          <cell r="C424" t="str">
            <v>un</v>
          </cell>
          <cell r="D424">
            <v>335706.32750000001</v>
          </cell>
        </row>
        <row r="425">
          <cell r="A425" t="str">
            <v>M1318</v>
          </cell>
          <cell r="B425" t="str">
            <v>Roller bit - TCI button cutter - série 8 - D = 1.100 mm</v>
          </cell>
          <cell r="C425" t="str">
            <v>un</v>
          </cell>
          <cell r="D425">
            <v>369755.70919999998</v>
          </cell>
        </row>
        <row r="426">
          <cell r="A426" t="str">
            <v>M1319</v>
          </cell>
          <cell r="B426" t="str">
            <v>Roller bit - TCI button cutter - série 8 - D = 1.200 mm</v>
          </cell>
          <cell r="C426" t="str">
            <v>un</v>
          </cell>
          <cell r="D426">
            <v>376097.75819999998</v>
          </cell>
        </row>
        <row r="427">
          <cell r="A427" t="str">
            <v>M1320</v>
          </cell>
          <cell r="B427" t="str">
            <v>Roller bit - TCI button cutter - série 8 - D = 1.300 mm</v>
          </cell>
          <cell r="C427" t="str">
            <v>un</v>
          </cell>
          <cell r="D427">
            <v>403432.8848</v>
          </cell>
        </row>
        <row r="428">
          <cell r="A428" t="str">
            <v>M1321</v>
          </cell>
          <cell r="B428" t="str">
            <v>Roller bit - TCI button cutter - série 13 - D = 1.400 mm</v>
          </cell>
          <cell r="C428" t="str">
            <v>un</v>
          </cell>
          <cell r="D428">
            <v>411777.68310000002</v>
          </cell>
        </row>
        <row r="429">
          <cell r="A429" t="str">
            <v>M1322</v>
          </cell>
          <cell r="B429" t="str">
            <v>Roller bit - TCI button cutter - série 13 - D = 1.500 mm</v>
          </cell>
          <cell r="C429" t="str">
            <v>un</v>
          </cell>
          <cell r="D429">
            <v>439454.57419999997</v>
          </cell>
        </row>
        <row r="430">
          <cell r="A430" t="str">
            <v>M1323</v>
          </cell>
          <cell r="B430" t="str">
            <v>Roller bit - TCI button cutter - série 13 - D = 1.600 mm</v>
          </cell>
          <cell r="C430" t="str">
            <v>un</v>
          </cell>
          <cell r="D430">
            <v>503719.01169999997</v>
          </cell>
        </row>
        <row r="431">
          <cell r="A431" t="str">
            <v>M1324</v>
          </cell>
          <cell r="B431" t="str">
            <v>Roller bit - TCI button cutter - série 13 - D = 1.700 mm</v>
          </cell>
          <cell r="C431" t="str">
            <v>un</v>
          </cell>
          <cell r="D431">
            <v>521223.43030000001</v>
          </cell>
        </row>
        <row r="432">
          <cell r="A432" t="str">
            <v>M1325</v>
          </cell>
          <cell r="B432" t="str">
            <v>Roller bit - TCI button cutter - série 13 - D = 1.800 mm</v>
          </cell>
          <cell r="C432" t="str">
            <v>un</v>
          </cell>
          <cell r="D432">
            <v>561931.80160000001</v>
          </cell>
        </row>
        <row r="433">
          <cell r="A433" t="str">
            <v>M1328</v>
          </cell>
          <cell r="B433" t="str">
            <v>Ripa de madeira - E = 4,0 cm e L = 1,5 cm</v>
          </cell>
          <cell r="C433" t="str">
            <v>m</v>
          </cell>
          <cell r="D433">
            <v>2.1509999999999998</v>
          </cell>
        </row>
        <row r="434">
          <cell r="A434" t="str">
            <v>M1337</v>
          </cell>
          <cell r="B434" t="str">
            <v>Série de brocas integrais S11</v>
          </cell>
          <cell r="C434" t="str">
            <v>un</v>
          </cell>
          <cell r="D434">
            <v>1010.6057</v>
          </cell>
        </row>
        <row r="435">
          <cell r="A435" t="str">
            <v>M1341</v>
          </cell>
          <cell r="B435" t="str">
            <v>Parafuso de cabeça sextavada em aço galvanizado - D = 15,875 mm (5/8") e C = 101,600 mm (4")</v>
          </cell>
          <cell r="C435" t="str">
            <v>un</v>
          </cell>
          <cell r="D435">
            <v>5.1109</v>
          </cell>
        </row>
        <row r="436">
          <cell r="A436" t="str">
            <v>M1350</v>
          </cell>
          <cell r="B436" t="str">
            <v>Muda de árvore ornamental com altura de 2,00 a 3,00 m</v>
          </cell>
          <cell r="C436" t="str">
            <v>un</v>
          </cell>
          <cell r="D436">
            <v>99.640699999999995</v>
          </cell>
        </row>
        <row r="437">
          <cell r="A437" t="str">
            <v>M1351</v>
          </cell>
          <cell r="B437" t="str">
            <v>Muda de árvore ornamental com altura de 1,00 a 2,00 m</v>
          </cell>
          <cell r="C437" t="str">
            <v>un</v>
          </cell>
          <cell r="D437">
            <v>67.214600000000004</v>
          </cell>
        </row>
        <row r="438">
          <cell r="A438" t="str">
            <v>M1356</v>
          </cell>
          <cell r="B438" t="str">
            <v>Muda de árvore ornamental com altura até 1,00 m</v>
          </cell>
          <cell r="C438" t="str">
            <v>un</v>
          </cell>
          <cell r="D438">
            <v>35.881799999999998</v>
          </cell>
        </row>
        <row r="439">
          <cell r="A439" t="str">
            <v>M1358</v>
          </cell>
          <cell r="B439" t="str">
            <v>Sarrafo em madeira de terceira - E = 2,5 cm e L = 5 cm</v>
          </cell>
          <cell r="C439" t="str">
            <v>m</v>
          </cell>
          <cell r="D439">
            <v>3.125</v>
          </cell>
        </row>
        <row r="440">
          <cell r="A440" t="str">
            <v>M1359</v>
          </cell>
          <cell r="B440" t="str">
            <v>Muda de árvore frutífera com altura de 2,00 a 3,00 m</v>
          </cell>
          <cell r="C440" t="str">
            <v>un</v>
          </cell>
          <cell r="D440">
            <v>224.04859999999999</v>
          </cell>
        </row>
        <row r="441">
          <cell r="A441" t="str">
            <v>M1360</v>
          </cell>
          <cell r="B441" t="str">
            <v>Muda de árvore frutífera com altura de 1,00 a 2,00 m</v>
          </cell>
          <cell r="C441" t="str">
            <v>un</v>
          </cell>
          <cell r="D441">
            <v>89.852699999999999</v>
          </cell>
        </row>
        <row r="442">
          <cell r="A442" t="str">
            <v>M1361</v>
          </cell>
          <cell r="B442" t="str">
            <v>Muda de árvore frutífera com altura até 1,00 m</v>
          </cell>
          <cell r="C442" t="str">
            <v>un</v>
          </cell>
          <cell r="D442">
            <v>30.686399999999999</v>
          </cell>
        </row>
        <row r="443">
          <cell r="A443" t="str">
            <v>M1362</v>
          </cell>
          <cell r="B443" t="str">
            <v>Tapete de floríferas com altura até 0,50 m</v>
          </cell>
          <cell r="C443" t="str">
            <v>m²</v>
          </cell>
          <cell r="D443">
            <v>62.064900000000002</v>
          </cell>
        </row>
        <row r="444">
          <cell r="A444" t="str">
            <v>M1364</v>
          </cell>
          <cell r="B444" t="str">
            <v>Herbicida glifosato para aplicação localizada</v>
          </cell>
          <cell r="C444" t="str">
            <v>l</v>
          </cell>
          <cell r="D444">
            <v>28.9587</v>
          </cell>
        </row>
        <row r="445">
          <cell r="A445" t="str">
            <v>M1366</v>
          </cell>
          <cell r="B445" t="str">
            <v>Desengraxante líquido biodegradável</v>
          </cell>
          <cell r="C445" t="str">
            <v>l</v>
          </cell>
          <cell r="D445">
            <v>25.3781</v>
          </cell>
        </row>
        <row r="446">
          <cell r="A446" t="str">
            <v>M1367</v>
          </cell>
          <cell r="B446" t="str">
            <v>Chapa fina em aço galvanizado</v>
          </cell>
          <cell r="C446" t="str">
            <v>kg</v>
          </cell>
          <cell r="D446">
            <v>12.654500000000001</v>
          </cell>
        </row>
        <row r="447">
          <cell r="A447" t="str">
            <v>M1368</v>
          </cell>
          <cell r="B447" t="str">
            <v>Pingadeira de elastômero com aba inclinada - L = 40 mm e H = 40 mm</v>
          </cell>
          <cell r="C447" t="str">
            <v>m</v>
          </cell>
          <cell r="D447">
            <v>167.7903</v>
          </cell>
        </row>
        <row r="448">
          <cell r="A448" t="str">
            <v>M1369</v>
          </cell>
          <cell r="B448" t="str">
            <v>Selador acrílico para pintura</v>
          </cell>
          <cell r="C448" t="str">
            <v>l</v>
          </cell>
          <cell r="D448">
            <v>8.6295000000000002</v>
          </cell>
        </row>
        <row r="449">
          <cell r="A449" t="str">
            <v>M1370</v>
          </cell>
          <cell r="B449" t="str">
            <v>Aditivo látex de polímero SBR para concreto e argamassa</v>
          </cell>
          <cell r="C449" t="str">
            <v>l</v>
          </cell>
          <cell r="D449">
            <v>8.5283999999999995</v>
          </cell>
        </row>
        <row r="450">
          <cell r="A450" t="str">
            <v>M1376</v>
          </cell>
          <cell r="B450" t="str">
            <v>Chapa fina em aço ASTM A36</v>
          </cell>
          <cell r="C450" t="str">
            <v>kg</v>
          </cell>
          <cell r="D450">
            <v>10.9337</v>
          </cell>
        </row>
        <row r="451">
          <cell r="A451" t="str">
            <v>M1377</v>
          </cell>
          <cell r="B451" t="str">
            <v>Treliça nervurada eletrossoldada em aço CA 60</v>
          </cell>
          <cell r="C451" t="str">
            <v>kg</v>
          </cell>
          <cell r="D451">
            <v>9.4084000000000003</v>
          </cell>
        </row>
        <row r="452">
          <cell r="A452" t="str">
            <v>M1378</v>
          </cell>
          <cell r="B452" t="str">
            <v>Chapa grossa em aço ASTM A36</v>
          </cell>
          <cell r="C452" t="str">
            <v>kg</v>
          </cell>
          <cell r="D452">
            <v>10.027799999999999</v>
          </cell>
        </row>
        <row r="453">
          <cell r="A453" t="str">
            <v>M1379</v>
          </cell>
          <cell r="B453" t="str">
            <v>Argamassa polimérica monocomponente para reparos estruturais</v>
          </cell>
          <cell r="C453" t="str">
            <v>kg</v>
          </cell>
          <cell r="D453">
            <v>5.2599</v>
          </cell>
        </row>
        <row r="454">
          <cell r="A454" t="str">
            <v>M1382</v>
          </cell>
          <cell r="B454" t="str">
            <v>Areia grossa lavada</v>
          </cell>
          <cell r="C454" t="str">
            <v>m³</v>
          </cell>
          <cell r="D454">
            <v>112.0545</v>
          </cell>
        </row>
        <row r="455">
          <cell r="A455" t="str">
            <v>M1383</v>
          </cell>
          <cell r="B455" t="str">
            <v>Areia fina lavada</v>
          </cell>
          <cell r="C455" t="str">
            <v>m³</v>
          </cell>
          <cell r="D455">
            <v>147.94040000000001</v>
          </cell>
        </row>
        <row r="456">
          <cell r="A456" t="str">
            <v>M1384</v>
          </cell>
          <cell r="B456" t="str">
            <v>Tubo em aço-carbono com funil cônico tremonha para lançamento de concreto</v>
          </cell>
          <cell r="C456" t="str">
            <v>kg</v>
          </cell>
          <cell r="D456">
            <v>25.986799999999999</v>
          </cell>
        </row>
        <row r="457">
          <cell r="A457" t="str">
            <v>M1385</v>
          </cell>
          <cell r="B457" t="str">
            <v>Disco de corte diamantado para concreto e asfalto - D = 350 mm</v>
          </cell>
          <cell r="C457" t="str">
            <v>un</v>
          </cell>
          <cell r="D457">
            <v>462.07209999999998</v>
          </cell>
        </row>
        <row r="458">
          <cell r="A458" t="str">
            <v>M1387</v>
          </cell>
          <cell r="B458" t="str">
            <v>Adesivo estrutural à base de resina epóxi de média viscosidade</v>
          </cell>
          <cell r="C458" t="str">
            <v>kg</v>
          </cell>
          <cell r="D458">
            <v>61.219799999999999</v>
          </cell>
        </row>
        <row r="459">
          <cell r="A459" t="str">
            <v>M1388</v>
          </cell>
          <cell r="B459" t="str">
            <v>Cordoalha tipo CP 177 RB para estais - D = 15,7 mm</v>
          </cell>
          <cell r="C459" t="str">
            <v>kg</v>
          </cell>
          <cell r="D459">
            <v>24.818200000000001</v>
          </cell>
        </row>
        <row r="460">
          <cell r="A460" t="str">
            <v>M1390</v>
          </cell>
          <cell r="B460" t="str">
            <v>Adesivo estrutural à base de resina epóxi de baixa viscosidade</v>
          </cell>
          <cell r="C460" t="str">
            <v>kg</v>
          </cell>
          <cell r="D460">
            <v>184.15299999999999</v>
          </cell>
        </row>
        <row r="461">
          <cell r="A461" t="str">
            <v>M1391</v>
          </cell>
          <cell r="B461" t="str">
            <v>Ponteiro para martelete - D = 22 mm e C = 1,00 m</v>
          </cell>
          <cell r="C461" t="str">
            <v>un</v>
          </cell>
          <cell r="D461">
            <v>465.43860000000001</v>
          </cell>
        </row>
        <row r="462">
          <cell r="A462" t="str">
            <v>M1397</v>
          </cell>
          <cell r="B462" t="str">
            <v>Eletrodo revestido E60XX</v>
          </cell>
          <cell r="C462" t="str">
            <v>kg</v>
          </cell>
          <cell r="D462">
            <v>32.761800000000001</v>
          </cell>
        </row>
        <row r="463">
          <cell r="A463" t="str">
            <v>M1398</v>
          </cell>
          <cell r="B463" t="str">
            <v>Vareta em aço-carbono para solda oxiacetileno AWS A 5.2 R45</v>
          </cell>
          <cell r="C463" t="str">
            <v>kg</v>
          </cell>
          <cell r="D463">
            <v>36.725000000000001</v>
          </cell>
        </row>
        <row r="464">
          <cell r="A464" t="str">
            <v>M1399</v>
          </cell>
          <cell r="B464" t="str">
            <v>Broca de widia - D = 14 mm e C = 150 mm</v>
          </cell>
          <cell r="C464" t="str">
            <v>un</v>
          </cell>
          <cell r="D464">
            <v>32.466500000000003</v>
          </cell>
        </row>
        <row r="465">
          <cell r="A465" t="str">
            <v>M1400</v>
          </cell>
          <cell r="B465" t="str">
            <v>Adesivo estrutural à base de resina epóxi de alta viscosidade</v>
          </cell>
          <cell r="C465" t="str">
            <v>kg</v>
          </cell>
          <cell r="D465">
            <v>56.2042</v>
          </cell>
        </row>
        <row r="466">
          <cell r="A466" t="str">
            <v>M1401</v>
          </cell>
          <cell r="B466" t="str">
            <v>Bico de adesão para injeção de adesivo estrutural à base de resina epóxi</v>
          </cell>
          <cell r="C466" t="str">
            <v>un</v>
          </cell>
          <cell r="D466">
            <v>8.5115999999999996</v>
          </cell>
        </row>
        <row r="467">
          <cell r="A467" t="str">
            <v>M1402</v>
          </cell>
          <cell r="B467" t="str">
            <v>Bico de perfuração para injeção de adesivo estrutural à base de resina epóxi</v>
          </cell>
          <cell r="C467" t="str">
            <v>un</v>
          </cell>
          <cell r="D467">
            <v>6.2302999999999997</v>
          </cell>
        </row>
        <row r="468">
          <cell r="A468" t="str">
            <v>M1404</v>
          </cell>
          <cell r="B468" t="str">
            <v>Aplicador manual de adesivo estrutural</v>
          </cell>
          <cell r="C468" t="str">
            <v>un</v>
          </cell>
          <cell r="D468">
            <v>3018.0329000000002</v>
          </cell>
        </row>
        <row r="469">
          <cell r="A469" t="str">
            <v>M1405</v>
          </cell>
          <cell r="B469" t="str">
            <v>Disco diamantado para desbaste - D = 180 mm</v>
          </cell>
          <cell r="C469" t="str">
            <v>un</v>
          </cell>
          <cell r="D469">
            <v>517.55610000000001</v>
          </cell>
        </row>
        <row r="470">
          <cell r="A470" t="str">
            <v>M1406</v>
          </cell>
          <cell r="B470" t="str">
            <v>Broca de aço rápido - D = 12,5 mm e C = 151 mm</v>
          </cell>
          <cell r="C470" t="str">
            <v>un</v>
          </cell>
          <cell r="D470">
            <v>35.0015</v>
          </cell>
        </row>
        <row r="471">
          <cell r="A471" t="str">
            <v>M1408</v>
          </cell>
          <cell r="B471" t="str">
            <v>Grelha metálica para canaletas - C = 1,00 m e L = 0,30 m</v>
          </cell>
          <cell r="C471" t="str">
            <v>un</v>
          </cell>
          <cell r="D471">
            <v>383.10149999999999</v>
          </cell>
        </row>
        <row r="472">
          <cell r="A472" t="str">
            <v>M1409</v>
          </cell>
          <cell r="B472" t="str">
            <v>Porta-grelha metálica - C = 1,00 m e L = 0,30 m</v>
          </cell>
          <cell r="C472" t="str">
            <v>m</v>
          </cell>
          <cell r="D472">
            <v>93.316299999999998</v>
          </cell>
        </row>
        <row r="473">
          <cell r="A473" t="str">
            <v>M1429</v>
          </cell>
          <cell r="B473" t="str">
            <v>Tábua de pinho de terceira - E = 2,5 cm</v>
          </cell>
          <cell r="C473" t="str">
            <v>m²</v>
          </cell>
          <cell r="D473">
            <v>59.94</v>
          </cell>
        </row>
        <row r="474">
          <cell r="A474" t="str">
            <v>M1432</v>
          </cell>
          <cell r="B474" t="str">
            <v>Tampão de ferro fundido articulado para águas pluviais - DN 600 classe 400</v>
          </cell>
          <cell r="C474" t="str">
            <v>un</v>
          </cell>
          <cell r="D474">
            <v>605.31759999999997</v>
          </cell>
        </row>
        <row r="475">
          <cell r="A475" t="str">
            <v>M1433</v>
          </cell>
          <cell r="B475" t="str">
            <v>Grelha metálica para canaletas - C = 0,50 m e L = 0,50 m</v>
          </cell>
          <cell r="C475" t="str">
            <v>un</v>
          </cell>
          <cell r="D475">
            <v>307.84370000000001</v>
          </cell>
        </row>
        <row r="476">
          <cell r="A476" t="str">
            <v>M1434</v>
          </cell>
          <cell r="B476" t="str">
            <v>Porta-grelha metálica - C = 0,50 m e L = 0,50 m</v>
          </cell>
          <cell r="C476" t="str">
            <v>m</v>
          </cell>
          <cell r="D476">
            <v>167.49590000000001</v>
          </cell>
        </row>
        <row r="477">
          <cell r="A477" t="str">
            <v>M1446</v>
          </cell>
          <cell r="B477" t="str">
            <v>Geogrelha bidirecional em polipropileno extrudado - resistência à tração de 30 kN/m, deformação inferior a 5% e malha de 36 x 34 mm</v>
          </cell>
          <cell r="C477" t="str">
            <v>m²</v>
          </cell>
          <cell r="D477">
            <v>43.0974</v>
          </cell>
        </row>
        <row r="478">
          <cell r="A478" t="str">
            <v>M1447</v>
          </cell>
          <cell r="B478" t="str">
            <v>Geogrelha unidirecional em poliéster - resistência à tração longitudinal de 50 kN/m</v>
          </cell>
          <cell r="C478" t="str">
            <v>m²</v>
          </cell>
          <cell r="D478">
            <v>23.228999999999999</v>
          </cell>
        </row>
        <row r="479">
          <cell r="A479" t="str">
            <v>M1448</v>
          </cell>
          <cell r="B479" t="str">
            <v>Geogrelha unidirecional em poliéster - resistência à tração longitudinal de 90 kN/m</v>
          </cell>
          <cell r="C479" t="str">
            <v>m²</v>
          </cell>
          <cell r="D479">
            <v>29.603200000000001</v>
          </cell>
        </row>
        <row r="480">
          <cell r="A480" t="str">
            <v>M1449</v>
          </cell>
          <cell r="B480" t="str">
            <v>Geogrelha unidirecional em poliéster - resistência à tração longitudinal de 100 kN/m</v>
          </cell>
          <cell r="C480" t="str">
            <v>m²</v>
          </cell>
          <cell r="D480">
            <v>30.6053</v>
          </cell>
        </row>
        <row r="481">
          <cell r="A481" t="str">
            <v>M1450</v>
          </cell>
          <cell r="B481" t="str">
            <v>Geogrelha unidirecional em poliéster - resistência à tração longitudinal de 150 kN/m</v>
          </cell>
          <cell r="C481" t="str">
            <v>m²</v>
          </cell>
          <cell r="D481">
            <v>32.723100000000002</v>
          </cell>
        </row>
        <row r="482">
          <cell r="A482" t="str">
            <v>M1451</v>
          </cell>
          <cell r="B482" t="str">
            <v>Geogrelha unidirecional em poliéster - resistência à tração longitudinal de 200 kN/m</v>
          </cell>
          <cell r="C482" t="str">
            <v>m²</v>
          </cell>
          <cell r="D482">
            <v>42.806100000000001</v>
          </cell>
        </row>
        <row r="483">
          <cell r="A483" t="str">
            <v>M1452</v>
          </cell>
          <cell r="B483" t="str">
            <v>Geogrelha unidirecional em poliéster - resistência à tração longitudinal de 300 kN/m</v>
          </cell>
          <cell r="C483" t="str">
            <v>m²</v>
          </cell>
          <cell r="D483">
            <v>62.951300000000003</v>
          </cell>
        </row>
        <row r="484">
          <cell r="A484" t="str">
            <v>M1453</v>
          </cell>
          <cell r="B484" t="str">
            <v>Geogrelha unidirecional em poliéster - resistência à tração longitudinal de 400 kN/m</v>
          </cell>
          <cell r="C484" t="str">
            <v>m²</v>
          </cell>
          <cell r="D484">
            <v>83.075900000000004</v>
          </cell>
        </row>
        <row r="485">
          <cell r="A485" t="str">
            <v>M1454</v>
          </cell>
          <cell r="B485" t="str">
            <v>Geocélula em PEAD - H = 75 mm e célula de 289 cm²</v>
          </cell>
          <cell r="C485" t="str">
            <v>m²</v>
          </cell>
          <cell r="D485">
            <v>41.283700000000003</v>
          </cell>
        </row>
        <row r="486">
          <cell r="A486" t="str">
            <v>M1455</v>
          </cell>
          <cell r="B486" t="str">
            <v>Geocélula em PEAD - H = 100 mm e célula de 289 cm²</v>
          </cell>
          <cell r="C486" t="str">
            <v>m²</v>
          </cell>
          <cell r="D486">
            <v>51.822899999999997</v>
          </cell>
        </row>
        <row r="487">
          <cell r="A487" t="str">
            <v>M1456</v>
          </cell>
          <cell r="B487" t="str">
            <v>Geocélula em PEAD - H = 150 mm e célula de 289 cm²</v>
          </cell>
          <cell r="C487" t="str">
            <v>m²</v>
          </cell>
          <cell r="D487">
            <v>62.261099999999999</v>
          </cell>
        </row>
        <row r="488">
          <cell r="A488" t="str">
            <v>M1457</v>
          </cell>
          <cell r="B488" t="str">
            <v>Geocélula em PEAD - H = 200 mm e célula de 289 cm²</v>
          </cell>
          <cell r="C488" t="str">
            <v>m²</v>
          </cell>
          <cell r="D488">
            <v>73.856800000000007</v>
          </cell>
        </row>
        <row r="489">
          <cell r="A489" t="str">
            <v>M1458</v>
          </cell>
          <cell r="B489" t="str">
            <v>Geocélula em PEAD - H = 75 mm e célula de 460 cm²</v>
          </cell>
          <cell r="C489" t="str">
            <v>m²</v>
          </cell>
          <cell r="D489">
            <v>34.008200000000002</v>
          </cell>
        </row>
        <row r="490">
          <cell r="A490" t="str">
            <v>M1459</v>
          </cell>
          <cell r="B490" t="str">
            <v>Geocélula em PEAD - H = 100 mm e célula de 460 cm²</v>
          </cell>
          <cell r="C490" t="str">
            <v>m²</v>
          </cell>
          <cell r="D490">
            <v>42.148499999999999</v>
          </cell>
        </row>
        <row r="491">
          <cell r="A491" t="str">
            <v>M1460</v>
          </cell>
          <cell r="B491" t="str">
            <v>Geocélula em PEAD - H = 150 mm e célula de 460 cm²</v>
          </cell>
          <cell r="C491" t="str">
            <v>m²</v>
          </cell>
          <cell r="D491">
            <v>50.648400000000002</v>
          </cell>
        </row>
        <row r="492">
          <cell r="A492" t="str">
            <v>M1461</v>
          </cell>
          <cell r="B492" t="str">
            <v>Geocélula em PEAD - H = 200 mm e célula de 460 cm²</v>
          </cell>
          <cell r="C492" t="str">
            <v>m²</v>
          </cell>
          <cell r="D492">
            <v>59.701599999999999</v>
          </cell>
        </row>
        <row r="493">
          <cell r="A493" t="str">
            <v>M1462</v>
          </cell>
          <cell r="B493" t="str">
            <v>Geocélula em PEAD - H = 75 mm e célula de 1.206 cm²</v>
          </cell>
          <cell r="C493" t="str">
            <v>m²</v>
          </cell>
          <cell r="D493">
            <v>30.442299999999999</v>
          </cell>
        </row>
        <row r="494">
          <cell r="A494" t="str">
            <v>M1463</v>
          </cell>
          <cell r="B494" t="str">
            <v>Geocélula em PEAD - H = 100 mm e célula de 1.206 cm²</v>
          </cell>
          <cell r="C494" t="str">
            <v>m²</v>
          </cell>
          <cell r="D494">
            <v>39.640300000000003</v>
          </cell>
        </row>
        <row r="495">
          <cell r="A495" t="str">
            <v>M1464</v>
          </cell>
          <cell r="B495" t="str">
            <v>Geocélula em PEAD - H = 150 mm e célula de 1.206 cm²</v>
          </cell>
          <cell r="C495" t="str">
            <v>m²</v>
          </cell>
          <cell r="D495">
            <v>47.8489</v>
          </cell>
        </row>
        <row r="496">
          <cell r="A496" t="str">
            <v>M1465</v>
          </cell>
          <cell r="B496" t="str">
            <v>Geocélula em PEAD - H = 200 mm e célula de 1.206 cm²</v>
          </cell>
          <cell r="C496" t="str">
            <v>m²</v>
          </cell>
          <cell r="D496">
            <v>55.487400000000001</v>
          </cell>
        </row>
        <row r="497">
          <cell r="A497" t="str">
            <v>M1472</v>
          </cell>
          <cell r="B497" t="str">
            <v>Tubo de PVC rosqueável para água fria - D = 75 mm (3")</v>
          </cell>
          <cell r="C497" t="str">
            <v>m</v>
          </cell>
          <cell r="D497">
            <v>62.037399999999998</v>
          </cell>
        </row>
        <row r="498">
          <cell r="A498" t="str">
            <v>M1481</v>
          </cell>
          <cell r="B498" t="str">
            <v>Coroa diamantada - D = 31,80 mm (1 1/4")</v>
          </cell>
          <cell r="C498" t="str">
            <v>un</v>
          </cell>
          <cell r="D498">
            <v>324.3922</v>
          </cell>
        </row>
        <row r="499">
          <cell r="A499" t="str">
            <v>M1496</v>
          </cell>
          <cell r="B499" t="str">
            <v>Coroa diamantada - D = 38,10 mm (1 1/2")</v>
          </cell>
          <cell r="C499" t="str">
            <v>un</v>
          </cell>
          <cell r="D499">
            <v>329.01229999999998</v>
          </cell>
        </row>
        <row r="500">
          <cell r="A500" t="str">
            <v>M1498</v>
          </cell>
          <cell r="B500" t="str">
            <v>Coroa diamantada - D = 44,50 mm (1 3/4")</v>
          </cell>
          <cell r="C500" t="str">
            <v>un</v>
          </cell>
          <cell r="D500">
            <v>350.28870000000001</v>
          </cell>
        </row>
        <row r="501">
          <cell r="A501" t="str">
            <v>M1518</v>
          </cell>
          <cell r="B501" t="str">
            <v>Coroa diamantada - D = 50,80 mm (2")</v>
          </cell>
          <cell r="C501" t="str">
            <v>un</v>
          </cell>
          <cell r="D501">
            <v>371.69</v>
          </cell>
        </row>
        <row r="502">
          <cell r="A502" t="str">
            <v>M1519</v>
          </cell>
          <cell r="B502" t="str">
            <v>Coroa diamantada - D = 63,50 mm (2 1/2")</v>
          </cell>
          <cell r="C502" t="str">
            <v>un</v>
          </cell>
          <cell r="D502">
            <v>419.47879999999998</v>
          </cell>
        </row>
        <row r="503">
          <cell r="A503" t="str">
            <v>M1520</v>
          </cell>
          <cell r="B503" t="str">
            <v>Coroa diamantada - D = 76,20 mm (3")</v>
          </cell>
          <cell r="C503" t="str">
            <v>un</v>
          </cell>
          <cell r="D503">
            <v>554.66330000000005</v>
          </cell>
        </row>
        <row r="504">
          <cell r="A504" t="str">
            <v>M1526</v>
          </cell>
          <cell r="B504" t="str">
            <v>Coroa diamantada - D = 101,60 mm (4")</v>
          </cell>
          <cell r="C504" t="str">
            <v>un</v>
          </cell>
          <cell r="D504">
            <v>736.93050000000005</v>
          </cell>
        </row>
        <row r="505">
          <cell r="A505" t="str">
            <v>M1527</v>
          </cell>
          <cell r="B505" t="str">
            <v>Broca de widia - D = 10 mm e C = 150 mm</v>
          </cell>
          <cell r="C505" t="str">
            <v>un</v>
          </cell>
          <cell r="D505">
            <v>11.959099999999999</v>
          </cell>
        </row>
        <row r="506">
          <cell r="A506" t="str">
            <v>M1528</v>
          </cell>
          <cell r="B506" t="str">
            <v>Broca de widia - D = 13 mm e C = 150 mm</v>
          </cell>
          <cell r="C506" t="str">
            <v>un</v>
          </cell>
          <cell r="D506">
            <v>21.419599999999999</v>
          </cell>
        </row>
        <row r="507">
          <cell r="A507" t="str">
            <v>M1546</v>
          </cell>
          <cell r="B507" t="str">
            <v>Telha trapezoidal em aço zincado - E = 0,43 mm</v>
          </cell>
          <cell r="C507" t="str">
            <v>m²</v>
          </cell>
          <cell r="D507">
            <v>44.476599999999998</v>
          </cell>
        </row>
        <row r="508">
          <cell r="A508" t="str">
            <v>M1553</v>
          </cell>
          <cell r="B508" t="str">
            <v>Geotêxtil não-tecido agulhado em poliéster - resistência à tração longitudinal de 31 kN/m</v>
          </cell>
          <cell r="C508" t="str">
            <v>m²</v>
          </cell>
          <cell r="D508">
            <v>16.137</v>
          </cell>
        </row>
        <row r="509">
          <cell r="A509" t="str">
            <v>M1556</v>
          </cell>
          <cell r="B509" t="str">
            <v>Terra vegetal produzida</v>
          </cell>
          <cell r="C509" t="str">
            <v>m³</v>
          </cell>
          <cell r="D509" t="str">
            <v>-</v>
          </cell>
        </row>
        <row r="510">
          <cell r="A510" t="str">
            <v>M1575</v>
          </cell>
          <cell r="B510" t="str">
            <v>Tinta látex à base de resina acrílica</v>
          </cell>
          <cell r="C510" t="str">
            <v>l</v>
          </cell>
          <cell r="D510">
            <v>15.0062</v>
          </cell>
        </row>
        <row r="511">
          <cell r="A511" t="str">
            <v>M1577</v>
          </cell>
          <cell r="B511" t="str">
            <v>Tinta plástica à base de resina metacrílica aplicada a frio por dispersão ou extrusão</v>
          </cell>
          <cell r="C511" t="str">
            <v>kg</v>
          </cell>
          <cell r="D511">
            <v>35.1631</v>
          </cell>
        </row>
        <row r="512">
          <cell r="A512" t="str">
            <v>M1585</v>
          </cell>
          <cell r="B512" t="str">
            <v>Massa termoplástica aplicada por extrusão</v>
          </cell>
          <cell r="C512" t="str">
            <v>kg</v>
          </cell>
          <cell r="D512">
            <v>11.922000000000001</v>
          </cell>
        </row>
        <row r="513">
          <cell r="A513" t="str">
            <v>M1591</v>
          </cell>
          <cell r="B513" t="str">
            <v>Suporte polimérico ecológico maciço colapsível para placa de sinalização - D = 6,4 cm</v>
          </cell>
          <cell r="C513" t="str">
            <v>m</v>
          </cell>
          <cell r="D513">
            <v>195.18960000000001</v>
          </cell>
        </row>
        <row r="514">
          <cell r="A514" t="str">
            <v>M1600</v>
          </cell>
          <cell r="B514" t="str">
            <v>Trilho TR25 em aço-carbono usado</v>
          </cell>
          <cell r="C514" t="str">
            <v>kg</v>
          </cell>
          <cell r="D514">
            <v>5.4607000000000001</v>
          </cell>
        </row>
        <row r="515">
          <cell r="A515" t="str">
            <v>M1602</v>
          </cell>
          <cell r="B515" t="str">
            <v>Trilho TR37 em aço-carbono usado</v>
          </cell>
          <cell r="C515" t="str">
            <v>kg</v>
          </cell>
          <cell r="D515">
            <v>5.4607999999999999</v>
          </cell>
        </row>
        <row r="516">
          <cell r="A516" t="str">
            <v>M1603</v>
          </cell>
          <cell r="B516" t="str">
            <v>Trilho TR45 em aço-carbono usado</v>
          </cell>
          <cell r="C516" t="str">
            <v>kg</v>
          </cell>
          <cell r="D516">
            <v>5.4607000000000001</v>
          </cell>
        </row>
        <row r="517">
          <cell r="A517" t="str">
            <v>M1605</v>
          </cell>
          <cell r="B517" t="str">
            <v>Trilho TR57 em aço-carbono usado</v>
          </cell>
          <cell r="C517" t="str">
            <v>kg</v>
          </cell>
          <cell r="D517">
            <v>5.4607000000000001</v>
          </cell>
        </row>
        <row r="518">
          <cell r="A518" t="str">
            <v>M1606</v>
          </cell>
          <cell r="B518" t="str">
            <v>Trilho TR68 em aço-carbono usado</v>
          </cell>
          <cell r="C518" t="str">
            <v>kg</v>
          </cell>
          <cell r="D518">
            <v>5.4610000000000003</v>
          </cell>
        </row>
        <row r="519">
          <cell r="A519" t="str">
            <v>M1614</v>
          </cell>
          <cell r="B519" t="str">
            <v>Tubo em aço galvanizado com rosca BSP classe leve - D = 50 mm (2")</v>
          </cell>
          <cell r="C519" t="str">
            <v>m</v>
          </cell>
          <cell r="D519">
            <v>61.424999999999997</v>
          </cell>
        </row>
        <row r="520">
          <cell r="A520" t="str">
            <v>M1616</v>
          </cell>
          <cell r="B520" t="str">
            <v>Tubo em aço galvanizado com rosca BSP classe leve - D = 20 mm (3/4")</v>
          </cell>
          <cell r="C520" t="str">
            <v>m</v>
          </cell>
          <cell r="D520">
            <v>13.343299999999999</v>
          </cell>
        </row>
        <row r="521">
          <cell r="A521" t="str">
            <v>M1617</v>
          </cell>
          <cell r="B521" t="str">
            <v>Tubo em aço galvanizado com rosca BSP classe leve - D = 80 mm (3")</v>
          </cell>
          <cell r="C521" t="str">
            <v>m</v>
          </cell>
          <cell r="D521">
            <v>126.5038</v>
          </cell>
        </row>
        <row r="522">
          <cell r="A522" t="str">
            <v>M1618</v>
          </cell>
          <cell r="B522" t="str">
            <v>Tubo em aço galvanizado com rosca BSP classe leve - D = 100 mm (4")</v>
          </cell>
          <cell r="C522" t="str">
            <v>m</v>
          </cell>
          <cell r="D522">
            <v>135.41210000000001</v>
          </cell>
        </row>
        <row r="523">
          <cell r="A523" t="str">
            <v>M1624</v>
          </cell>
          <cell r="B523" t="str">
            <v>Suporte polimérico ecológico maciço colapsível para placa de sinalização - seção de 8 x 8 cm</v>
          </cell>
          <cell r="C523" t="str">
            <v>m</v>
          </cell>
          <cell r="D523">
            <v>265.64749999999998</v>
          </cell>
        </row>
        <row r="524">
          <cell r="A524" t="str">
            <v>M1636</v>
          </cell>
          <cell r="B524" t="str">
            <v>Suporte polimérico ecológico maciço colapsível para placa de sinalização - seção de 7 x 15 cm</v>
          </cell>
          <cell r="C524" t="str">
            <v>m</v>
          </cell>
          <cell r="D524">
            <v>571.22919999999999</v>
          </cell>
        </row>
        <row r="525">
          <cell r="A525" t="str">
            <v>M1638</v>
          </cell>
          <cell r="B525" t="str">
            <v>Mourão de madeira - H = 2,10 m e D = 0,10 m</v>
          </cell>
          <cell r="C525" t="str">
            <v>un</v>
          </cell>
          <cell r="D525">
            <v>25.348400000000002</v>
          </cell>
        </row>
        <row r="526">
          <cell r="A526" t="str">
            <v>M1639</v>
          </cell>
          <cell r="B526" t="str">
            <v>Mourão de madeira - H = 2,20 m e D = 0,15 m</v>
          </cell>
          <cell r="C526" t="str">
            <v>un</v>
          </cell>
          <cell r="D526">
            <v>53.662799999999997</v>
          </cell>
        </row>
        <row r="527">
          <cell r="A527" t="str">
            <v>M1640</v>
          </cell>
          <cell r="B527" t="str">
            <v>Nonel iniciador - C = 300,0 m</v>
          </cell>
          <cell r="C527" t="str">
            <v>un</v>
          </cell>
          <cell r="D527">
            <v>238.73560000000001</v>
          </cell>
        </row>
        <row r="528">
          <cell r="A528" t="str">
            <v>M1642</v>
          </cell>
          <cell r="B528" t="str">
            <v>Coroa de botões esféricos - D = 130 mm (5 1/8")</v>
          </cell>
          <cell r="C528" t="str">
            <v>un</v>
          </cell>
          <cell r="D528">
            <v>3456.2874999999999</v>
          </cell>
        </row>
        <row r="529">
          <cell r="A529" t="str">
            <v>M1643</v>
          </cell>
          <cell r="B529" t="str">
            <v>Coroa de botões esféricos - D = 194 mm (7 5/8")</v>
          </cell>
          <cell r="C529" t="str">
            <v>un</v>
          </cell>
          <cell r="D529">
            <v>7978.9742999999999</v>
          </cell>
        </row>
        <row r="530">
          <cell r="A530" t="str">
            <v>M1644</v>
          </cell>
          <cell r="B530" t="str">
            <v>Coroa de botões esféricos - D = 251 mm (9 7/8")</v>
          </cell>
          <cell r="C530" t="str">
            <v>un</v>
          </cell>
          <cell r="D530">
            <v>9581.9213999999993</v>
          </cell>
        </row>
        <row r="531">
          <cell r="A531" t="str">
            <v>M1645</v>
          </cell>
          <cell r="B531" t="str">
            <v>Coroa de botões esféricos - D = 305 mm (12")</v>
          </cell>
          <cell r="C531" t="str">
            <v>un</v>
          </cell>
          <cell r="D531">
            <v>14570.529500000001</v>
          </cell>
        </row>
        <row r="532">
          <cell r="A532" t="str">
            <v>M1646</v>
          </cell>
          <cell r="B532" t="str">
            <v>Coroa de botões esféricos - D = 355 mm (14")</v>
          </cell>
          <cell r="C532" t="str">
            <v>un</v>
          </cell>
          <cell r="D532">
            <v>9376.7536999999993</v>
          </cell>
        </row>
        <row r="533">
          <cell r="A533" t="str">
            <v>M1648</v>
          </cell>
          <cell r="B533" t="str">
            <v>Dente de corte para trado ou caçamba de perfuração</v>
          </cell>
          <cell r="C533" t="str">
            <v>un</v>
          </cell>
          <cell r="D533">
            <v>34.679200000000002</v>
          </cell>
        </row>
        <row r="534">
          <cell r="A534" t="str">
            <v>M1649</v>
          </cell>
          <cell r="B534" t="str">
            <v>Coroa de botões esféricos linha ST68 - D = 102 mm (4")</v>
          </cell>
          <cell r="C534" t="str">
            <v>un</v>
          </cell>
          <cell r="D534">
            <v>2667.8388</v>
          </cell>
        </row>
        <row r="535">
          <cell r="A535" t="str">
            <v>M1650</v>
          </cell>
          <cell r="B535" t="str">
            <v>Coroa de botões esféricos para tirante autoinjetável - D = 87 mm (3 7/16")</v>
          </cell>
          <cell r="C535" t="str">
            <v>un</v>
          </cell>
          <cell r="D535">
            <v>836.94989999999996</v>
          </cell>
        </row>
        <row r="536">
          <cell r="A536" t="str">
            <v>M1651</v>
          </cell>
          <cell r="B536" t="str">
            <v>Tricone para tirante autoinjetável - D = 120 mm</v>
          </cell>
          <cell r="C536" t="str">
            <v>un</v>
          </cell>
          <cell r="D536">
            <v>368.83550000000002</v>
          </cell>
        </row>
        <row r="537">
          <cell r="A537" t="str">
            <v>M1653</v>
          </cell>
          <cell r="B537" t="str">
            <v>Coroa piloto de botões esféricos para sistema autoperfurante - D = 76,2 mm (3")</v>
          </cell>
          <cell r="C537" t="str">
            <v>un</v>
          </cell>
          <cell r="D537">
            <v>1371.3497</v>
          </cell>
        </row>
        <row r="538">
          <cell r="A538" t="str">
            <v>M1655</v>
          </cell>
          <cell r="B538" t="str">
            <v>Tubo de PVC ponta e bolsa para esgoto - D = 50 mm (2")</v>
          </cell>
          <cell r="C538" t="str">
            <v>m</v>
          </cell>
          <cell r="D538">
            <v>8.57</v>
          </cell>
        </row>
        <row r="539">
          <cell r="A539" t="str">
            <v>M1656</v>
          </cell>
          <cell r="B539" t="str">
            <v>Tubo de PVC ponta e bolsa para esgoto - D = 75 mm (3")</v>
          </cell>
          <cell r="C539" t="str">
            <v>m</v>
          </cell>
          <cell r="D539">
            <v>13.8879</v>
          </cell>
        </row>
        <row r="540">
          <cell r="A540" t="str">
            <v>M1657</v>
          </cell>
          <cell r="B540" t="str">
            <v>Tubo PEAD corrugado perfurado para drenagem - D = 170 mm</v>
          </cell>
          <cell r="C540" t="str">
            <v>m</v>
          </cell>
          <cell r="D540">
            <v>31.866099999999999</v>
          </cell>
        </row>
        <row r="541">
          <cell r="A541" t="str">
            <v>M1658</v>
          </cell>
          <cell r="B541" t="str">
            <v>Tubo PEAD corrugado perfurado para drenagem - D = 230 mm</v>
          </cell>
          <cell r="C541" t="str">
            <v>m</v>
          </cell>
          <cell r="D541">
            <v>48.152500000000003</v>
          </cell>
        </row>
        <row r="542">
          <cell r="A542" t="str">
            <v>M1662</v>
          </cell>
          <cell r="B542" t="str">
            <v>Suporte em madeira de eucalipto tratado - seção de 8 x 8 cm</v>
          </cell>
          <cell r="C542" t="str">
            <v>m</v>
          </cell>
          <cell r="D542">
            <v>17.920000000000002</v>
          </cell>
        </row>
        <row r="543">
          <cell r="A543" t="str">
            <v>M1665</v>
          </cell>
          <cell r="B543" t="str">
            <v>Tubo de PVC rosqueável para água fria - D = 40 mm (1 1/2")</v>
          </cell>
          <cell r="C543" t="str">
            <v>m</v>
          </cell>
          <cell r="D543">
            <v>22.412500000000001</v>
          </cell>
        </row>
        <row r="544">
          <cell r="A544" t="str">
            <v>M1673</v>
          </cell>
          <cell r="B544" t="str">
            <v>Tubo de PVC rosqueável para água fria - D = 100 mm (4")</v>
          </cell>
          <cell r="C544" t="str">
            <v>m</v>
          </cell>
          <cell r="D544">
            <v>78.155900000000003</v>
          </cell>
        </row>
        <row r="545">
          <cell r="A545" t="str">
            <v>M1675</v>
          </cell>
          <cell r="B545" t="str">
            <v>Tubo de PVC rosqueável para água fria - D = 150 mm (6")</v>
          </cell>
          <cell r="C545" t="str">
            <v>m</v>
          </cell>
          <cell r="D545">
            <v>83.849299999999999</v>
          </cell>
        </row>
        <row r="546">
          <cell r="A546" t="str">
            <v>M1702</v>
          </cell>
          <cell r="B546" t="str">
            <v>Duto flexível de ventilação em PVC - D = 1,20 m</v>
          </cell>
          <cell r="C546" t="str">
            <v>m</v>
          </cell>
          <cell r="D546">
            <v>146.11000000000001</v>
          </cell>
        </row>
        <row r="547">
          <cell r="A547" t="str">
            <v>M1719</v>
          </cell>
          <cell r="B547" t="str">
            <v>Broca integral série H19 - D = 24 mm e C = 0,4 m</v>
          </cell>
          <cell r="C547" t="str">
            <v>un</v>
          </cell>
          <cell r="D547">
            <v>503.62360000000001</v>
          </cell>
        </row>
        <row r="548">
          <cell r="A548" t="str">
            <v>M1720</v>
          </cell>
          <cell r="B548" t="str">
            <v>Geotêxtil não-tecido agulhado em poliéster - resistência à tração longitudinal de 10 kN/m</v>
          </cell>
          <cell r="C548" t="str">
            <v>m²</v>
          </cell>
          <cell r="D548">
            <v>5.9866000000000001</v>
          </cell>
        </row>
        <row r="549">
          <cell r="A549" t="str">
            <v>M1728</v>
          </cell>
          <cell r="B549" t="str">
            <v>Punho linha R25 para martelete perfurador e rompedor - D = 25 mm (1")</v>
          </cell>
          <cell r="C549" t="str">
            <v>un</v>
          </cell>
          <cell r="D549">
            <v>819.28459999999995</v>
          </cell>
        </row>
        <row r="550">
          <cell r="A550" t="str">
            <v>M1729</v>
          </cell>
          <cell r="B550" t="str">
            <v>Haste linha R25 para martelete perfurador e rompedor - D = 25 mm (1") e C = 1,00 m</v>
          </cell>
          <cell r="C550" t="str">
            <v>un</v>
          </cell>
          <cell r="D550">
            <v>1422.4181000000001</v>
          </cell>
        </row>
        <row r="551">
          <cell r="A551" t="str">
            <v>M1730</v>
          </cell>
          <cell r="B551" t="str">
            <v>Luva de acoplamento linha R25 para martelete perfurador e rompedor - D = 25 mm (1")</v>
          </cell>
          <cell r="C551" t="str">
            <v>un</v>
          </cell>
          <cell r="D551">
            <v>293.57330000000002</v>
          </cell>
        </row>
        <row r="552">
          <cell r="A552" t="str">
            <v>M1731</v>
          </cell>
          <cell r="B552" t="str">
            <v>Haste de perfuração simples para jet grouting - D = 88,9 mm (3 1/2") e C = 3,00 m</v>
          </cell>
          <cell r="C552" t="str">
            <v>un</v>
          </cell>
          <cell r="D552">
            <v>1688.3447000000001</v>
          </cell>
        </row>
        <row r="553">
          <cell r="A553" t="str">
            <v>M1732</v>
          </cell>
          <cell r="B553" t="str">
            <v>Luva em aço galvanizado com rosca BSP classe leve - D = 50 mm (2")</v>
          </cell>
          <cell r="C553" t="str">
            <v>un</v>
          </cell>
          <cell r="D553">
            <v>16.861499999999999</v>
          </cell>
        </row>
        <row r="554">
          <cell r="A554" t="str">
            <v>M1733</v>
          </cell>
          <cell r="B554" t="str">
            <v>Manta drenante em malha de polietileno e geotêxtil de polipropileno em uma das faces</v>
          </cell>
          <cell r="C554" t="str">
            <v>m²</v>
          </cell>
          <cell r="D554">
            <v>48.775300000000001</v>
          </cell>
        </row>
        <row r="555">
          <cell r="A555" t="str">
            <v>M1735</v>
          </cell>
          <cell r="B555" t="str">
            <v>Punho linha ST68 para perfuração - D = 80 mm (3 5/32")</v>
          </cell>
          <cell r="C555" t="str">
            <v>un</v>
          </cell>
          <cell r="D555">
            <v>7390.4414999999999</v>
          </cell>
        </row>
        <row r="556">
          <cell r="A556" t="str">
            <v>M1736</v>
          </cell>
          <cell r="B556" t="str">
            <v>Adesivo à base de resina poliéster bicomponente para ancoragem</v>
          </cell>
          <cell r="C556" t="str">
            <v>kg</v>
          </cell>
          <cell r="D556">
            <v>57.906999999999996</v>
          </cell>
        </row>
        <row r="557">
          <cell r="A557" t="str">
            <v>M1737</v>
          </cell>
          <cell r="B557" t="str">
            <v>Tubo em aço-carbono para ar comprimido - D = 150 mm (6")</v>
          </cell>
          <cell r="C557" t="str">
            <v>m</v>
          </cell>
          <cell r="D557">
            <v>223.88239999999999</v>
          </cell>
        </row>
        <row r="558">
          <cell r="A558" t="str">
            <v>M1739</v>
          </cell>
          <cell r="B558" t="str">
            <v>Haste linha T45 para perfuratriz sobre esteiras - D = 45,0 mm (1 3/4") e C = 3,60 m</v>
          </cell>
          <cell r="C558" t="str">
            <v>un</v>
          </cell>
          <cell r="D558">
            <v>4563.8146999999999</v>
          </cell>
        </row>
        <row r="559">
          <cell r="A559" t="str">
            <v>M1740</v>
          </cell>
          <cell r="B559" t="str">
            <v>Punho linha T45 para perfuratriz sobre esteiras - D = 45 mm (1 3/4")</v>
          </cell>
          <cell r="C559" t="str">
            <v>un</v>
          </cell>
          <cell r="D559">
            <v>2609.9985000000001</v>
          </cell>
        </row>
        <row r="560">
          <cell r="A560" t="str">
            <v>M1741</v>
          </cell>
          <cell r="B560" t="str">
            <v>Luva em aço linha T45 para perfuratriz sobre esteiras - D = 45,0 mm (1 3/4")</v>
          </cell>
          <cell r="C560" t="str">
            <v>un</v>
          </cell>
          <cell r="D560">
            <v>561.89350000000002</v>
          </cell>
        </row>
        <row r="561">
          <cell r="A561" t="str">
            <v>M1742</v>
          </cell>
          <cell r="B561" t="str">
            <v>Coroa de botões esféricos linha T45 - D = 89 mm (3 1/2")</v>
          </cell>
          <cell r="C561" t="str">
            <v>un</v>
          </cell>
          <cell r="D561">
            <v>1279.1008999999999</v>
          </cell>
        </row>
        <row r="562">
          <cell r="A562" t="str">
            <v>M1747</v>
          </cell>
          <cell r="B562" t="str">
            <v>Tubo em aço-carbono para sistema autoperfurante - D = 76,2 mm</v>
          </cell>
          <cell r="C562" t="str">
            <v>m</v>
          </cell>
          <cell r="D562">
            <v>166.05369999999999</v>
          </cell>
        </row>
        <row r="563">
          <cell r="A563" t="str">
            <v>M1748</v>
          </cell>
          <cell r="B563" t="str">
            <v>Tubo em aço-carbono iniciador para sistema autoperfurante com anel da coroa piloto - D = 76,2 mm (3") e C = 3 m</v>
          </cell>
          <cell r="C563" t="str">
            <v>un</v>
          </cell>
          <cell r="D563">
            <v>1235.2538999999999</v>
          </cell>
        </row>
        <row r="564">
          <cell r="A564" t="str">
            <v>M1749</v>
          </cell>
          <cell r="B564" t="str">
            <v>Haste linha ST68 para perfuração - D = 87,0 mm (3 7/16") e C = 1,83 m</v>
          </cell>
          <cell r="C564" t="str">
            <v>un</v>
          </cell>
          <cell r="D564">
            <v>11681.604499999999</v>
          </cell>
        </row>
        <row r="565">
          <cell r="A565" t="str">
            <v>M1750</v>
          </cell>
          <cell r="B565" t="str">
            <v>Hidromonitor com bico de injeção para jet grouting - D = 88,9 mm (3 1/2")</v>
          </cell>
          <cell r="C565" t="str">
            <v>un</v>
          </cell>
          <cell r="D565">
            <v>11172.868399999999</v>
          </cell>
        </row>
        <row r="566">
          <cell r="A566" t="str">
            <v>M1751</v>
          </cell>
          <cell r="B566" t="str">
            <v>Válvula manchete - D = 73 mm</v>
          </cell>
          <cell r="C566" t="str">
            <v>un</v>
          </cell>
          <cell r="D566">
            <v>6.4185999999999996</v>
          </cell>
        </row>
        <row r="567">
          <cell r="A567" t="str">
            <v>M1752</v>
          </cell>
          <cell r="B567" t="str">
            <v>Borracha para obturador mecânico</v>
          </cell>
          <cell r="C567" t="str">
            <v>un</v>
          </cell>
          <cell r="D567">
            <v>390</v>
          </cell>
        </row>
        <row r="568">
          <cell r="A568" t="str">
            <v>M1753</v>
          </cell>
          <cell r="B568" t="str">
            <v>Disco de corte diamantado segmentado para concreto - D = 110 mm</v>
          </cell>
          <cell r="C568" t="str">
            <v>un</v>
          </cell>
          <cell r="D568">
            <v>39.450299999999999</v>
          </cell>
        </row>
        <row r="569">
          <cell r="A569" t="str">
            <v>M1754</v>
          </cell>
          <cell r="B569" t="str">
            <v>Conjunto de lâminas de corte para trituradora de galhos e troncos</v>
          </cell>
          <cell r="C569" t="str">
            <v>un</v>
          </cell>
          <cell r="D569">
            <v>4068.607</v>
          </cell>
        </row>
        <row r="570">
          <cell r="A570" t="str">
            <v>M1755</v>
          </cell>
          <cell r="B570" t="str">
            <v>Pó calcário dolomítico</v>
          </cell>
          <cell r="C570" t="str">
            <v>kg</v>
          </cell>
          <cell r="D570">
            <v>0.17730000000000001</v>
          </cell>
        </row>
        <row r="571">
          <cell r="A571" t="str">
            <v>M1756</v>
          </cell>
          <cell r="B571" t="str">
            <v>Material formador de camada protetora para hidrossemeadura</v>
          </cell>
          <cell r="C571" t="str">
            <v>kg</v>
          </cell>
          <cell r="D571">
            <v>3.3403999999999998</v>
          </cell>
        </row>
        <row r="572">
          <cell r="A572" t="str">
            <v>M1765</v>
          </cell>
          <cell r="B572" t="str">
            <v>Tubo em aço-carbono schedule 40 - D = 65 mm (2 1/2")</v>
          </cell>
          <cell r="C572" t="str">
            <v>m</v>
          </cell>
          <cell r="D572">
            <v>102.69580000000001</v>
          </cell>
        </row>
        <row r="573">
          <cell r="A573" t="str">
            <v>M1773</v>
          </cell>
          <cell r="B573" t="str">
            <v>Ancoragem regulável para estais de 19 cordoalhas - D = 15,7 mm</v>
          </cell>
          <cell r="C573" t="str">
            <v>un</v>
          </cell>
          <cell r="D573">
            <v>31295.505799999999</v>
          </cell>
        </row>
        <row r="574">
          <cell r="A574" t="str">
            <v>M1774</v>
          </cell>
          <cell r="B574" t="str">
            <v>Ancoragem regulável para estais de 31 cordoalhas - D = 15,7 mm</v>
          </cell>
          <cell r="C574" t="str">
            <v>un</v>
          </cell>
          <cell r="D574">
            <v>50658.289900000003</v>
          </cell>
        </row>
        <row r="575">
          <cell r="A575" t="str">
            <v>M1775</v>
          </cell>
          <cell r="B575" t="str">
            <v>Ancoragem regulável para estais de 37 cordoalhas - D = 15,7 mm</v>
          </cell>
          <cell r="C575" t="str">
            <v>un</v>
          </cell>
          <cell r="D575">
            <v>60116.832000000002</v>
          </cell>
        </row>
        <row r="576">
          <cell r="A576" t="str">
            <v>M1776</v>
          </cell>
          <cell r="B576" t="str">
            <v>Ancoragem regulável para estais de 55 cordoalhas - D = 15,7 mm</v>
          </cell>
          <cell r="C576" t="str">
            <v>un</v>
          </cell>
          <cell r="D576">
            <v>88137.664199999999</v>
          </cell>
        </row>
        <row r="577">
          <cell r="A577" t="str">
            <v>M1777</v>
          </cell>
          <cell r="B577" t="str">
            <v>Ancoragem regulável para estais de 61 cordoalhas - D = 15,7 mm</v>
          </cell>
          <cell r="C577" t="str">
            <v>un</v>
          </cell>
          <cell r="D577">
            <v>97264.964200000002</v>
          </cell>
        </row>
        <row r="578">
          <cell r="A578" t="str">
            <v>M1778</v>
          </cell>
          <cell r="B578" t="str">
            <v>Ancoragem regulável para estais de 73 cordoalhas - D = 15,7 mm</v>
          </cell>
          <cell r="C578" t="str">
            <v>un</v>
          </cell>
          <cell r="D578">
            <v>115759.4305</v>
          </cell>
        </row>
        <row r="579">
          <cell r="A579" t="str">
            <v>M1779</v>
          </cell>
          <cell r="B579" t="str">
            <v>Ancoragem regulável para estais de 91 cordoalhas - D = 15,7 mm</v>
          </cell>
          <cell r="C579" t="str">
            <v>un</v>
          </cell>
          <cell r="D579">
            <v>143677.8285</v>
          </cell>
        </row>
        <row r="580">
          <cell r="A580" t="str">
            <v>M1780</v>
          </cell>
          <cell r="B580" t="str">
            <v>Ancoragem fixa para estais de 19 cordoalhas - D = 15,7 mm</v>
          </cell>
          <cell r="C580" t="str">
            <v>un</v>
          </cell>
          <cell r="D580">
            <v>18398.529200000001</v>
          </cell>
        </row>
        <row r="581">
          <cell r="A581" t="str">
            <v>M1781</v>
          </cell>
          <cell r="B581" t="str">
            <v>Ancoragem fixa para estais de 31 cordoalhas - D = 15,7 mm</v>
          </cell>
          <cell r="C581" t="str">
            <v>un</v>
          </cell>
          <cell r="D581">
            <v>29695.589899999999</v>
          </cell>
        </row>
        <row r="582">
          <cell r="A582" t="str">
            <v>M1782</v>
          </cell>
          <cell r="B582" t="str">
            <v>Ancoragem fixa para estais de 37 cordoalhas - D = 15,7 mm</v>
          </cell>
          <cell r="C582" t="str">
            <v>un</v>
          </cell>
          <cell r="D582">
            <v>35323.098899999997</v>
          </cell>
        </row>
        <row r="583">
          <cell r="A583" t="str">
            <v>M1783</v>
          </cell>
          <cell r="B583" t="str">
            <v>Ancoragem fixa para estais de 55 cordoalhas - D = 15,7 mm</v>
          </cell>
          <cell r="C583" t="str">
            <v>un</v>
          </cell>
          <cell r="D583">
            <v>51682.953500000003</v>
          </cell>
        </row>
        <row r="584">
          <cell r="A584" t="str">
            <v>M1784</v>
          </cell>
          <cell r="B584" t="str">
            <v>Ancoragem fixa para estais de 61 cordoalhas - D = 15,7 mm</v>
          </cell>
          <cell r="C584" t="str">
            <v>un</v>
          </cell>
          <cell r="D584">
            <v>57044.664100000002</v>
          </cell>
        </row>
        <row r="585">
          <cell r="A585" t="str">
            <v>M1785</v>
          </cell>
          <cell r="B585" t="str">
            <v>Ancoragem fixa para estais de 73 cordoalhas - D = 15,7 mm</v>
          </cell>
          <cell r="C585" t="str">
            <v>un</v>
          </cell>
          <cell r="D585">
            <v>68016.630499999999</v>
          </cell>
        </row>
        <row r="586">
          <cell r="A586" t="str">
            <v>M1786</v>
          </cell>
          <cell r="B586" t="str">
            <v>Ancoragem fixa para estais de 91 cordoalhas - D = 15,7 mm</v>
          </cell>
          <cell r="C586" t="str">
            <v>un</v>
          </cell>
          <cell r="D586">
            <v>84500.828500000003</v>
          </cell>
        </row>
        <row r="587">
          <cell r="A587" t="str">
            <v>M1787</v>
          </cell>
          <cell r="B587" t="str">
            <v>Estaca de tutoramento - D = 5 cm e H = 2 m</v>
          </cell>
          <cell r="C587" t="str">
            <v>un</v>
          </cell>
          <cell r="D587">
            <v>6.8460000000000001</v>
          </cell>
        </row>
        <row r="588">
          <cell r="A588" t="str">
            <v>M1789</v>
          </cell>
          <cell r="B588" t="str">
            <v>Ancoragem ativa para 31 cordoalhas - D = 15,2 mm</v>
          </cell>
          <cell r="C588" t="str">
            <v>un</v>
          </cell>
          <cell r="D588">
            <v>5172.8797000000004</v>
          </cell>
        </row>
        <row r="589">
          <cell r="A589" t="str">
            <v>M1790</v>
          </cell>
          <cell r="B589" t="str">
            <v>Gás liquefeito de petróleo (GLP)</v>
          </cell>
          <cell r="C589" t="str">
            <v>kg</v>
          </cell>
          <cell r="D589">
            <v>8.6152999999999995</v>
          </cell>
        </row>
        <row r="590">
          <cell r="A590" t="str">
            <v>M1795</v>
          </cell>
          <cell r="B590" t="str">
            <v>Gás oxigênio</v>
          </cell>
          <cell r="C590" t="str">
            <v>m³</v>
          </cell>
          <cell r="D590">
            <v>21.9</v>
          </cell>
        </row>
        <row r="591">
          <cell r="A591" t="str">
            <v>M1796</v>
          </cell>
          <cell r="B591" t="str">
            <v>Gás acetileno</v>
          </cell>
          <cell r="C591" t="str">
            <v>kg</v>
          </cell>
          <cell r="D591">
            <v>123</v>
          </cell>
        </row>
        <row r="592">
          <cell r="A592" t="str">
            <v>M1797</v>
          </cell>
          <cell r="B592" t="str">
            <v>Fita de espuma EPDM para vedação com adesivo em uma face - E = 4 mm e L = 40 mm</v>
          </cell>
          <cell r="C592" t="str">
            <v>m</v>
          </cell>
          <cell r="D592">
            <v>3.319</v>
          </cell>
        </row>
        <row r="593">
          <cell r="A593" t="str">
            <v>M1800</v>
          </cell>
          <cell r="B593" t="str">
            <v>Manta asfáltica não-tecido em poliéster - antirraíz - E = 3 mm</v>
          </cell>
          <cell r="C593" t="str">
            <v>m²</v>
          </cell>
          <cell r="D593">
            <v>45.623100000000001</v>
          </cell>
        </row>
        <row r="594">
          <cell r="A594" t="str">
            <v>M1811</v>
          </cell>
          <cell r="B594" t="str">
            <v>Longarina de madeira de primeira - L = 16 cm e E = 6 cm</v>
          </cell>
          <cell r="C594" t="str">
            <v>m</v>
          </cell>
          <cell r="D594">
            <v>44.7029</v>
          </cell>
        </row>
        <row r="595">
          <cell r="A595" t="str">
            <v>M1812</v>
          </cell>
          <cell r="B595" t="str">
            <v>Estronca de madeira - D = 20 cm</v>
          </cell>
          <cell r="C595" t="str">
            <v>m</v>
          </cell>
          <cell r="D595">
            <v>25.049499999999998</v>
          </cell>
        </row>
        <row r="596">
          <cell r="A596" t="str">
            <v>M1814</v>
          </cell>
          <cell r="B596" t="str">
            <v>Tela metálica galvanizada dobrada em L - C = 2,0 m, L = 0,5 m e H = 0,5 m</v>
          </cell>
          <cell r="C596" t="str">
            <v>un</v>
          </cell>
          <cell r="D596">
            <v>501.97890000000001</v>
          </cell>
        </row>
        <row r="597">
          <cell r="A597" t="str">
            <v>M1819</v>
          </cell>
          <cell r="B597" t="str">
            <v>Cartucho de cimento - D = 25 mm e C = 320 mm</v>
          </cell>
          <cell r="C597" t="str">
            <v>un</v>
          </cell>
          <cell r="D597">
            <v>3.7240000000000002</v>
          </cell>
        </row>
        <row r="598">
          <cell r="A598" t="str">
            <v>M1820</v>
          </cell>
          <cell r="B598" t="str">
            <v>Cartucho de resina poliéster - D = 38 mm e C = 500 mm</v>
          </cell>
          <cell r="C598" t="str">
            <v>un</v>
          </cell>
          <cell r="D598">
            <v>15.3805</v>
          </cell>
        </row>
        <row r="599">
          <cell r="A599" t="str">
            <v>M1844</v>
          </cell>
          <cell r="B599" t="str">
            <v>Ancoragem ativa para 8 cordoalhas - D = 15,2 mm</v>
          </cell>
          <cell r="C599" t="str">
            <v>un</v>
          </cell>
          <cell r="D599">
            <v>877.26419999999996</v>
          </cell>
        </row>
        <row r="600">
          <cell r="A600" t="str">
            <v>M1845</v>
          </cell>
          <cell r="B600" t="str">
            <v>Ancoragem passiva aderente para 10 cordoalhas - D = 15,2 mm</v>
          </cell>
          <cell r="C600" t="str">
            <v>un</v>
          </cell>
          <cell r="D600">
            <v>163.74119999999999</v>
          </cell>
        </row>
        <row r="601">
          <cell r="A601" t="str">
            <v>M1868</v>
          </cell>
          <cell r="B601" t="str">
            <v>Tinta em pó à base de resina epóxi</v>
          </cell>
          <cell r="C601" t="str">
            <v>kg</v>
          </cell>
          <cell r="D601">
            <v>103.1674</v>
          </cell>
        </row>
        <row r="602">
          <cell r="A602" t="str">
            <v>M1869</v>
          </cell>
          <cell r="B602" t="str">
            <v>Coroa de botões esféricos - D = 120 mm (4 3/4")</v>
          </cell>
          <cell r="C602" t="str">
            <v>un</v>
          </cell>
          <cell r="D602">
            <v>2473.3492000000001</v>
          </cell>
        </row>
        <row r="603">
          <cell r="A603" t="str">
            <v>M1870</v>
          </cell>
          <cell r="B603" t="str">
            <v>Cunha metálica para cordoalha - D = 12,7 mm</v>
          </cell>
          <cell r="C603" t="str">
            <v>un</v>
          </cell>
          <cell r="D603">
            <v>18.807600000000001</v>
          </cell>
        </row>
        <row r="604">
          <cell r="A604" t="str">
            <v>M1874</v>
          </cell>
          <cell r="B604" t="str">
            <v>Martelo de fundo DTH - DN = 102 mm (4")</v>
          </cell>
          <cell r="C604" t="str">
            <v>un</v>
          </cell>
          <cell r="D604">
            <v>10272.6615</v>
          </cell>
        </row>
        <row r="605">
          <cell r="A605" t="str">
            <v>M1875</v>
          </cell>
          <cell r="B605" t="str">
            <v>Haste de perfuração com rosca API 2 3/8" - D = 73 mm (2 7/8")</v>
          </cell>
          <cell r="C605" t="str">
            <v>m</v>
          </cell>
          <cell r="D605">
            <v>731.07140000000004</v>
          </cell>
        </row>
        <row r="606">
          <cell r="A606" t="str">
            <v>M1876</v>
          </cell>
          <cell r="B606" t="str">
            <v>Válvula manchete - D = 32 mm</v>
          </cell>
          <cell r="C606" t="str">
            <v>un</v>
          </cell>
          <cell r="D606">
            <v>2.4786999999999999</v>
          </cell>
        </row>
        <row r="607">
          <cell r="A607" t="str">
            <v>M1877</v>
          </cell>
          <cell r="B607" t="str">
            <v>Válvula manchete - D = 40 mm</v>
          </cell>
          <cell r="C607" t="str">
            <v>un</v>
          </cell>
          <cell r="D607">
            <v>4.0232000000000001</v>
          </cell>
        </row>
        <row r="608">
          <cell r="A608" t="str">
            <v>M1879</v>
          </cell>
          <cell r="B608" t="str">
            <v>Tubo PEAD PE 80 PN 6 - D = 40 mm</v>
          </cell>
          <cell r="C608" t="str">
            <v>m</v>
          </cell>
          <cell r="D608">
            <v>11.210100000000001</v>
          </cell>
        </row>
        <row r="609">
          <cell r="A609" t="str">
            <v>M1880</v>
          </cell>
          <cell r="B609" t="str">
            <v>Tubo PEAD PE 80 PN 16 - D = 20 mm</v>
          </cell>
          <cell r="C609" t="str">
            <v>m</v>
          </cell>
          <cell r="D609">
            <v>4.3807999999999998</v>
          </cell>
        </row>
        <row r="610">
          <cell r="A610" t="str">
            <v>M1894</v>
          </cell>
          <cell r="B610" t="str">
            <v>Cabo de aço - D = 16,00 mm (5/8")</v>
          </cell>
          <cell r="C610" t="str">
            <v>m</v>
          </cell>
          <cell r="D610">
            <v>34.706299999999999</v>
          </cell>
        </row>
        <row r="611">
          <cell r="A611" t="str">
            <v>M1895</v>
          </cell>
          <cell r="B611" t="str">
            <v>Coroa de botões esféricos linha R25 - D = 48 mm (1 7/8")</v>
          </cell>
          <cell r="C611" t="str">
            <v>un</v>
          </cell>
          <cell r="D611">
            <v>437.05700000000002</v>
          </cell>
        </row>
        <row r="612">
          <cell r="A612" t="str">
            <v>M1898</v>
          </cell>
          <cell r="B612" t="str">
            <v>Pasta lubrificante para tubo PEAD</v>
          </cell>
          <cell r="C612" t="str">
            <v>kg</v>
          </cell>
          <cell r="D612">
            <v>37.9099</v>
          </cell>
        </row>
        <row r="613">
          <cell r="A613" t="str">
            <v>M1899</v>
          </cell>
          <cell r="B613" t="str">
            <v>Tela metálica de dupla torção em liga de zinco e alumínio com cabos de aço longitudinais - resistência longitudinal à tração de 121 kN/m - inclusive grampos e clipes de junção</v>
          </cell>
          <cell r="C613" t="str">
            <v>m²</v>
          </cell>
          <cell r="D613">
            <v>189.7672</v>
          </cell>
        </row>
        <row r="614">
          <cell r="A614" t="str">
            <v>M1907</v>
          </cell>
          <cell r="B614" t="str">
            <v>Tubo PEAD PE 80 PN 8 - D = 32 mm</v>
          </cell>
          <cell r="C614" t="str">
            <v>m</v>
          </cell>
          <cell r="D614">
            <v>5.3704000000000001</v>
          </cell>
        </row>
        <row r="615">
          <cell r="A615" t="str">
            <v>M1909</v>
          </cell>
          <cell r="B615" t="str">
            <v>Tubo PEAD PE 80 PN 8 - D = 40 mm</v>
          </cell>
          <cell r="C615" t="str">
            <v>m</v>
          </cell>
          <cell r="D615">
            <v>8.43</v>
          </cell>
        </row>
        <row r="616">
          <cell r="A616" t="str">
            <v>M1911</v>
          </cell>
          <cell r="B616" t="str">
            <v>Tubo PEAD PE 80 PN 8 - D = 50 mm</v>
          </cell>
          <cell r="C616" t="str">
            <v>m</v>
          </cell>
          <cell r="D616">
            <v>12.878399999999999</v>
          </cell>
        </row>
        <row r="617">
          <cell r="A617" t="str">
            <v>M1912</v>
          </cell>
          <cell r="B617" t="str">
            <v>Tubo PEAD PE 80 PN 8 - D = 63 mm</v>
          </cell>
          <cell r="C617" t="str">
            <v>m</v>
          </cell>
          <cell r="D617">
            <v>19.9953</v>
          </cell>
        </row>
        <row r="618">
          <cell r="A618" t="str">
            <v>M1913</v>
          </cell>
          <cell r="B618" t="str">
            <v>Tubo PEAD PE 80 PN 8 - D = 75 mm</v>
          </cell>
          <cell r="C618" t="str">
            <v>m</v>
          </cell>
          <cell r="D618">
            <v>24.411799999999999</v>
          </cell>
        </row>
        <row r="619">
          <cell r="A619" t="str">
            <v>M1919</v>
          </cell>
          <cell r="B619" t="str">
            <v>Tubo PEAD PE 80 PN 8 - D = 110 mm</v>
          </cell>
          <cell r="C619" t="str">
            <v>m</v>
          </cell>
          <cell r="D619">
            <v>74.661500000000004</v>
          </cell>
        </row>
        <row r="620">
          <cell r="A620" t="str">
            <v>M1920</v>
          </cell>
          <cell r="B620" t="str">
            <v>Duto flexível de poliéster aluminizado sem isolamento para exaustão - D = 263 mm</v>
          </cell>
          <cell r="C620" t="str">
            <v>m</v>
          </cell>
          <cell r="D620">
            <v>34.970599999999997</v>
          </cell>
        </row>
        <row r="621">
          <cell r="A621" t="str">
            <v>M1922</v>
          </cell>
          <cell r="B621" t="str">
            <v>Tubo de PVC espaguete - D = 14 mm</v>
          </cell>
          <cell r="C621" t="str">
            <v>m</v>
          </cell>
          <cell r="D621">
            <v>1.8482000000000001</v>
          </cell>
        </row>
        <row r="622">
          <cell r="A622" t="str">
            <v>M1923</v>
          </cell>
          <cell r="B622" t="str">
            <v>Duto flexível de poliéster aluminizado sem isolamento para ventilação forçada - D = 161 mm</v>
          </cell>
          <cell r="C622" t="str">
            <v>m</v>
          </cell>
          <cell r="D622">
            <v>13.7715</v>
          </cell>
        </row>
        <row r="623">
          <cell r="A623" t="str">
            <v>M1926</v>
          </cell>
          <cell r="B623" t="str">
            <v>Espaçador plástico tipo disco separador para tirante com 6 cordoalhas - D = 12,7 mm</v>
          </cell>
          <cell r="C623" t="str">
            <v>un</v>
          </cell>
          <cell r="D623">
            <v>1.19</v>
          </cell>
        </row>
        <row r="624">
          <cell r="A624" t="str">
            <v>M1927</v>
          </cell>
          <cell r="B624" t="str">
            <v>Espaçador plástico tipo disco separador para tirante com 8 cordoalhas - D = 12,7 mm</v>
          </cell>
          <cell r="C624" t="str">
            <v>un</v>
          </cell>
          <cell r="D624">
            <v>1.19</v>
          </cell>
        </row>
        <row r="625">
          <cell r="A625" t="str">
            <v>M1928</v>
          </cell>
          <cell r="B625" t="str">
            <v>Espaçador plástico tipo disco separador para tirante com 10 cordoalhas - D = 12,7 mm</v>
          </cell>
          <cell r="C625" t="str">
            <v>un</v>
          </cell>
          <cell r="D625">
            <v>1.19</v>
          </cell>
        </row>
        <row r="626">
          <cell r="A626" t="str">
            <v>M1931</v>
          </cell>
          <cell r="B626" t="str">
            <v>Espaçador plástico tipo disco separador para tirante com 12 cordoalhas - D = 12,7 mm</v>
          </cell>
          <cell r="C626" t="str">
            <v>un</v>
          </cell>
          <cell r="D626">
            <v>1.19</v>
          </cell>
        </row>
        <row r="627">
          <cell r="A627" t="str">
            <v>M1935</v>
          </cell>
          <cell r="B627" t="str">
            <v>Espaçador plástico tipo centralizador carambola para tirante de barra de aço - D = 32,0 mm</v>
          </cell>
          <cell r="C627" t="str">
            <v>un</v>
          </cell>
          <cell r="D627">
            <v>3.6930999999999998</v>
          </cell>
        </row>
        <row r="628">
          <cell r="A628" t="str">
            <v>M1936</v>
          </cell>
          <cell r="B628" t="str">
            <v>Espaçador plástico tipo centralizador carambola para tirante de barra de aço - D = 30,0 mm</v>
          </cell>
          <cell r="C628" t="str">
            <v>un</v>
          </cell>
          <cell r="D628">
            <v>3.6873</v>
          </cell>
        </row>
        <row r="629">
          <cell r="A629" t="str">
            <v>M1937</v>
          </cell>
          <cell r="B629" t="str">
            <v>Espaçador plástico tipo centralizador carambola para tirante de barra de aço - D = 40,0 mm</v>
          </cell>
          <cell r="C629" t="str">
            <v>un</v>
          </cell>
          <cell r="D629">
            <v>4.1474000000000002</v>
          </cell>
        </row>
        <row r="630">
          <cell r="A630" t="str">
            <v>M1941</v>
          </cell>
          <cell r="B630" t="str">
            <v>Óleo tipo A1</v>
          </cell>
          <cell r="C630" t="str">
            <v>l</v>
          </cell>
          <cell r="D630">
            <v>5.2858999999999998</v>
          </cell>
        </row>
        <row r="631">
          <cell r="A631" t="str">
            <v>M1942</v>
          </cell>
          <cell r="B631" t="str">
            <v>Espaçador plástico tipo centralizador carambola para tirante de barra de aço - D = 47,0 mm</v>
          </cell>
          <cell r="C631" t="str">
            <v>un</v>
          </cell>
          <cell r="D631">
            <v>4.1676000000000002</v>
          </cell>
        </row>
        <row r="632">
          <cell r="A632" t="str">
            <v>M1943</v>
          </cell>
          <cell r="B632" t="str">
            <v>Cimento asfáltico de petróleo - CAP 50/70</v>
          </cell>
          <cell r="C632" t="str">
            <v>t</v>
          </cell>
          <cell r="D632" t="str">
            <v>-</v>
          </cell>
        </row>
        <row r="633">
          <cell r="A633" t="str">
            <v>M1944</v>
          </cell>
          <cell r="B633" t="str">
            <v>Cimento asfáltico de petróleo - CAP 150/200</v>
          </cell>
          <cell r="C633" t="str">
            <v>t</v>
          </cell>
          <cell r="D633" t="str">
            <v>-</v>
          </cell>
        </row>
        <row r="634">
          <cell r="A634" t="str">
            <v>M1945</v>
          </cell>
          <cell r="B634" t="str">
            <v>Cimento asfáltico de petróleo - CAP 85/100</v>
          </cell>
          <cell r="C634" t="str">
            <v>t</v>
          </cell>
          <cell r="D634" t="str">
            <v>-</v>
          </cell>
        </row>
        <row r="635">
          <cell r="A635" t="str">
            <v>M1946</v>
          </cell>
          <cell r="B635" t="str">
            <v>Emulsão asfáltica - RR-1C</v>
          </cell>
          <cell r="C635" t="str">
            <v>t</v>
          </cell>
          <cell r="D635" t="str">
            <v>-</v>
          </cell>
        </row>
        <row r="636">
          <cell r="A636" t="str">
            <v>M1947</v>
          </cell>
          <cell r="B636" t="str">
            <v>Emulsão asfáltica - RM-1C</v>
          </cell>
          <cell r="C636" t="str">
            <v>t</v>
          </cell>
          <cell r="D636" t="str">
            <v>-</v>
          </cell>
        </row>
        <row r="637">
          <cell r="A637" t="str">
            <v>M1948</v>
          </cell>
          <cell r="B637" t="str">
            <v>Espaçador plástico tipo centralizador carambola para tirante de barra de aço - D = 50,0 mm</v>
          </cell>
          <cell r="C637" t="str">
            <v>un</v>
          </cell>
          <cell r="D637">
            <v>4.1763000000000003</v>
          </cell>
        </row>
        <row r="638">
          <cell r="A638" t="str">
            <v>M1949</v>
          </cell>
          <cell r="B638" t="str">
            <v>Emulsão asfáltica - RL-1C</v>
          </cell>
          <cell r="C638" t="str">
            <v>t</v>
          </cell>
          <cell r="D638" t="str">
            <v>-</v>
          </cell>
        </row>
        <row r="639">
          <cell r="A639" t="str">
            <v>M1950</v>
          </cell>
          <cell r="B639" t="str">
            <v>Emulsão asfáltica com polímero - RC-1C-E</v>
          </cell>
          <cell r="C639" t="str">
            <v>t</v>
          </cell>
          <cell r="D639" t="str">
            <v>-</v>
          </cell>
        </row>
        <row r="640">
          <cell r="A640" t="str">
            <v>M1952</v>
          </cell>
          <cell r="B640" t="str">
            <v>Cimento asfáltico de petróleo com polímero - CAP 150/200-E</v>
          </cell>
          <cell r="C640" t="str">
            <v>t</v>
          </cell>
          <cell r="D640" t="str">
            <v>-</v>
          </cell>
        </row>
        <row r="641">
          <cell r="A641" t="str">
            <v>M1953</v>
          </cell>
          <cell r="B641" t="str">
            <v>Aditivo asfáltico de reciclagem para misturas a quente</v>
          </cell>
          <cell r="C641" t="str">
            <v>t</v>
          </cell>
          <cell r="D641">
            <v>8866.5359000000008</v>
          </cell>
        </row>
        <row r="642">
          <cell r="A642" t="str">
            <v>M1954</v>
          </cell>
          <cell r="B642" t="str">
            <v>Cimento Portland CP II - 32 - a granel</v>
          </cell>
          <cell r="C642" t="str">
            <v>kg</v>
          </cell>
          <cell r="D642">
            <v>0.57999999999999996</v>
          </cell>
        </row>
        <row r="643">
          <cell r="A643" t="str">
            <v>M1955</v>
          </cell>
          <cell r="B643" t="str">
            <v>Cimento asfáltico de petróleo com polímero - CAP 55/75-E</v>
          </cell>
          <cell r="C643" t="str">
            <v>t</v>
          </cell>
          <cell r="D643" t="str">
            <v>-</v>
          </cell>
        </row>
        <row r="644">
          <cell r="A644" t="str">
            <v>M1956</v>
          </cell>
          <cell r="B644" t="str">
            <v>Emulsão asfáltica com polímero - RR-2C-E</v>
          </cell>
          <cell r="C644" t="str">
            <v>t</v>
          </cell>
          <cell r="D644" t="str">
            <v>-</v>
          </cell>
        </row>
        <row r="645">
          <cell r="A645" t="str">
            <v>M1958</v>
          </cell>
          <cell r="B645" t="str">
            <v>Emulsão asfáltica com polímero - RM-1C-E</v>
          </cell>
          <cell r="C645" t="str">
            <v>t</v>
          </cell>
          <cell r="D645" t="str">
            <v>-</v>
          </cell>
        </row>
        <row r="646">
          <cell r="A646" t="str">
            <v>M1959</v>
          </cell>
          <cell r="B646" t="str">
            <v>Espaçador plástico tipo centralizador carambola para tirante de barra de aço - D = 53,0 mm</v>
          </cell>
          <cell r="C646" t="str">
            <v>un</v>
          </cell>
          <cell r="D646">
            <v>5.1779000000000002</v>
          </cell>
        </row>
        <row r="647">
          <cell r="A647" t="str">
            <v>M1960</v>
          </cell>
          <cell r="B647" t="str">
            <v>Espaçador plástico tipo centralizador carambola para tirante de barra de aço - D = 57,0 mm</v>
          </cell>
          <cell r="C647" t="str">
            <v>un</v>
          </cell>
          <cell r="D647">
            <v>9.1112000000000002</v>
          </cell>
        </row>
        <row r="648">
          <cell r="A648" t="str">
            <v>M1961</v>
          </cell>
          <cell r="B648" t="str">
            <v>Espaçador plástico tipo centralizador carambola para tirante de barra de aço - D = 63,0 mm</v>
          </cell>
          <cell r="C648" t="str">
            <v>un</v>
          </cell>
          <cell r="D648">
            <v>10.121499999999999</v>
          </cell>
        </row>
        <row r="649">
          <cell r="A649" t="str">
            <v>M1962</v>
          </cell>
          <cell r="B649" t="str">
            <v>Espaçador plástico tipo centralizador carambola para tirante de barra de aço - D = 69,0 mm</v>
          </cell>
          <cell r="C649" t="str">
            <v>un</v>
          </cell>
          <cell r="D649">
            <v>10.132999999999999</v>
          </cell>
        </row>
        <row r="650">
          <cell r="A650" t="str">
            <v>M1965</v>
          </cell>
          <cell r="B650" t="str">
            <v>Cantoneira em ferro de abas iguais - L = 63,5 mm e E = 9,53 mm</v>
          </cell>
          <cell r="C650" t="str">
            <v>kg</v>
          </cell>
          <cell r="D650">
            <v>9.5046999999999997</v>
          </cell>
        </row>
        <row r="651">
          <cell r="A651" t="str">
            <v>M1966</v>
          </cell>
          <cell r="B651" t="str">
            <v>Defensa metálica maleável simples</v>
          </cell>
          <cell r="C651" t="str">
            <v>un</v>
          </cell>
          <cell r="D651">
            <v>3067.4576000000002</v>
          </cell>
        </row>
        <row r="652">
          <cell r="A652" t="str">
            <v>M1967</v>
          </cell>
          <cell r="B652" t="str">
            <v>Defensa metálica maleável dupla</v>
          </cell>
          <cell r="C652" t="str">
            <v>un</v>
          </cell>
          <cell r="D652">
            <v>3802.3980000000001</v>
          </cell>
        </row>
        <row r="653">
          <cell r="A653" t="str">
            <v>M1968</v>
          </cell>
          <cell r="B653" t="str">
            <v>Defensa metálica semimaleável simples</v>
          </cell>
          <cell r="C653" t="str">
            <v>un</v>
          </cell>
          <cell r="D653">
            <v>1250.2837</v>
          </cell>
        </row>
        <row r="654">
          <cell r="A654" t="str">
            <v>M1969</v>
          </cell>
          <cell r="B654" t="str">
            <v>Defensa metálica semimaleável dupla</v>
          </cell>
          <cell r="C654" t="str">
            <v>un</v>
          </cell>
          <cell r="D654">
            <v>1993.5554</v>
          </cell>
        </row>
        <row r="655">
          <cell r="A655" t="str">
            <v>M1970</v>
          </cell>
          <cell r="B655" t="str">
            <v>Dente de corte para fresadora de 155 kW</v>
          </cell>
          <cell r="C655" t="str">
            <v>un</v>
          </cell>
          <cell r="D655">
            <v>38.098399999999998</v>
          </cell>
        </row>
        <row r="656">
          <cell r="A656" t="str">
            <v>M1971</v>
          </cell>
          <cell r="B656" t="str">
            <v>Módulo de transição de defensa metálica tipo dupla onda com lâmina adicional para barreira rígida</v>
          </cell>
          <cell r="C656" t="str">
            <v>un</v>
          </cell>
          <cell r="D656">
            <v>6841.3310000000001</v>
          </cell>
        </row>
        <row r="657">
          <cell r="A657" t="str">
            <v>M1974</v>
          </cell>
          <cell r="B657" t="str">
            <v>Dente de corte para fresadora de 455 kW</v>
          </cell>
          <cell r="C657" t="str">
            <v>un</v>
          </cell>
          <cell r="D657">
            <v>40.2348</v>
          </cell>
        </row>
        <row r="658">
          <cell r="A658" t="str">
            <v>M1976</v>
          </cell>
          <cell r="B658" t="str">
            <v>Terminal aéreo de defensa metálica (tipo A)</v>
          </cell>
          <cell r="C658" t="str">
            <v>un</v>
          </cell>
          <cell r="D658">
            <v>390.80239999999998</v>
          </cell>
        </row>
        <row r="659">
          <cell r="A659" t="str">
            <v>M1977</v>
          </cell>
          <cell r="B659" t="str">
            <v>Terminal de ancoragem de defensa metálica em barreira rígida (tipo D)</v>
          </cell>
          <cell r="C659" t="str">
            <v>un</v>
          </cell>
          <cell r="D659">
            <v>390.80239999999998</v>
          </cell>
        </row>
        <row r="660">
          <cell r="A660" t="str">
            <v>M1979</v>
          </cell>
          <cell r="B660" t="str">
            <v>Luva em aço para emenda de tirantes - D = 38 mm e C = 115 mm</v>
          </cell>
          <cell r="C660" t="str">
            <v>un</v>
          </cell>
          <cell r="D660">
            <v>76.885199999999998</v>
          </cell>
        </row>
        <row r="661">
          <cell r="A661" t="str">
            <v>M1980</v>
          </cell>
          <cell r="B661" t="str">
            <v>Luva em aço para emenda de tirantes - D = 48 mm e C = 120 mm</v>
          </cell>
          <cell r="C661" t="str">
            <v>un</v>
          </cell>
          <cell r="D661">
            <v>90.212100000000007</v>
          </cell>
        </row>
        <row r="662">
          <cell r="A662" t="str">
            <v>M1981</v>
          </cell>
          <cell r="B662" t="str">
            <v>Luva em aço para emenda de tirantes - D = 60 mm e C = 160 mm</v>
          </cell>
          <cell r="C662" t="str">
            <v>un</v>
          </cell>
          <cell r="D662">
            <v>124.73950000000001</v>
          </cell>
        </row>
        <row r="663">
          <cell r="A663" t="str">
            <v>M1982</v>
          </cell>
          <cell r="B663" t="str">
            <v>Luva em aço para emenda de tirantes - D = 50 mm e C = 130 mm</v>
          </cell>
          <cell r="C663" t="str">
            <v>un</v>
          </cell>
          <cell r="D663">
            <v>89.785499999999999</v>
          </cell>
        </row>
        <row r="664">
          <cell r="A664" t="str">
            <v>M1983</v>
          </cell>
          <cell r="B664" t="str">
            <v>Luva em aço para emenda de tirantes - D = 63 mm e C = 180 mm</v>
          </cell>
          <cell r="C664" t="str">
            <v>un</v>
          </cell>
          <cell r="D664">
            <v>134.07220000000001</v>
          </cell>
        </row>
        <row r="665">
          <cell r="A665" t="str">
            <v>M1984</v>
          </cell>
          <cell r="B665" t="str">
            <v>Luva em aço para emenda de tirantes - D = 73 mm e C = 180 mm</v>
          </cell>
          <cell r="C665" t="str">
            <v>un</v>
          </cell>
          <cell r="D665">
            <v>188.85059999999999</v>
          </cell>
        </row>
        <row r="666">
          <cell r="A666" t="str">
            <v>M1985</v>
          </cell>
          <cell r="B666" t="str">
            <v>Luva em aço para emenda de tirantes - D = 73 mm e C = 200 mm</v>
          </cell>
          <cell r="C666" t="str">
            <v>un</v>
          </cell>
          <cell r="D666">
            <v>194.84049999999999</v>
          </cell>
        </row>
        <row r="667">
          <cell r="A667" t="str">
            <v>M1986</v>
          </cell>
          <cell r="B667" t="str">
            <v>Luva em aço para emenda de tirantes - D = 82 mm e C = 200 mm</v>
          </cell>
          <cell r="C667" t="str">
            <v>un</v>
          </cell>
          <cell r="D667">
            <v>229.61619999999999</v>
          </cell>
        </row>
        <row r="668">
          <cell r="A668" t="str">
            <v>M1987</v>
          </cell>
          <cell r="B668" t="str">
            <v>Luva em aço para emenda de tirantes - D = 89 mm e C = 210 mm</v>
          </cell>
          <cell r="C668" t="str">
            <v>un</v>
          </cell>
          <cell r="D668">
            <v>255.315</v>
          </cell>
        </row>
        <row r="669">
          <cell r="A669" t="str">
            <v>M1988</v>
          </cell>
          <cell r="B669" t="str">
            <v>Luva em aço para emenda de tirantes - D = 97 mm e C = 210 mm</v>
          </cell>
          <cell r="C669" t="str">
            <v>un</v>
          </cell>
          <cell r="D669">
            <v>341.82260000000002</v>
          </cell>
        </row>
        <row r="670">
          <cell r="A670" t="str">
            <v>M1990</v>
          </cell>
          <cell r="B670" t="str">
            <v>Placa de ancoragem para tirante de barra de aço - E = 16,0 mm e seção de 160 x 160 mm</v>
          </cell>
          <cell r="C670" t="str">
            <v>un</v>
          </cell>
          <cell r="D670">
            <v>115.0091</v>
          </cell>
        </row>
        <row r="671">
          <cell r="A671" t="str">
            <v>M1991</v>
          </cell>
          <cell r="B671" t="str">
            <v>Placa de ancoragem para tirante de barra de aço - E = 16,0 mm e seção de 200 x 200 mm</v>
          </cell>
          <cell r="C671" t="str">
            <v>un</v>
          </cell>
          <cell r="D671">
            <v>179.70480000000001</v>
          </cell>
        </row>
        <row r="672">
          <cell r="A672" t="str">
            <v>M1994</v>
          </cell>
          <cell r="B672" t="str">
            <v>Placa de ancoragem para tirante de barra de aço - E = 22,0 mm e seção de 200 x 200 mm</v>
          </cell>
          <cell r="C672" t="str">
            <v>un</v>
          </cell>
          <cell r="D672">
            <v>247.18360000000001</v>
          </cell>
        </row>
        <row r="673">
          <cell r="A673" t="str">
            <v>M1996</v>
          </cell>
          <cell r="B673" t="str">
            <v>Amortecedor retrátil tipo TAU II paralelo PCB ou similar para velocidade de projeto de 100 km/h</v>
          </cell>
          <cell r="C673" t="str">
            <v>un</v>
          </cell>
          <cell r="D673">
            <v>180394.57320000001</v>
          </cell>
        </row>
        <row r="674">
          <cell r="A674" t="str">
            <v>M1997</v>
          </cell>
          <cell r="B674" t="str">
            <v>Amortecedor retrátil tipo TAU II combinado PCB ou similar para velocidade de projeto de 100 km/h e âncora traseira de 900 mm</v>
          </cell>
          <cell r="C674" t="str">
            <v>un</v>
          </cell>
          <cell r="D674">
            <v>190394.84460000001</v>
          </cell>
        </row>
        <row r="675">
          <cell r="A675" t="str">
            <v>M1998</v>
          </cell>
          <cell r="B675" t="str">
            <v>Amortecedor retrátil tipo TAU II combinado PCB ou similar para velocidade de projeto de 100 km/h e âncora traseira de 1.060 mm</v>
          </cell>
          <cell r="C675" t="str">
            <v>un</v>
          </cell>
          <cell r="D675">
            <v>231265.70689999999</v>
          </cell>
        </row>
        <row r="676">
          <cell r="A676" t="str">
            <v>M1999</v>
          </cell>
          <cell r="B676" t="str">
            <v>Amortecedor retrátil tipo TAU II combinado PCB ou similar para velocidade de projeto de 100 km/h e âncora traseira de 1.220 mm</v>
          </cell>
          <cell r="C676" t="str">
            <v>un</v>
          </cell>
          <cell r="D676">
            <v>245071.9921</v>
          </cell>
        </row>
        <row r="677">
          <cell r="A677" t="str">
            <v>M2000</v>
          </cell>
          <cell r="B677" t="str">
            <v>Amortecedor retrátil tipo TAU II combinado PCB ou similar para velocidade de projeto de 100 km/h e âncora traseira de 1.370 mm</v>
          </cell>
          <cell r="C677" t="str">
            <v>un</v>
          </cell>
          <cell r="D677">
            <v>264078.31809999997</v>
          </cell>
        </row>
        <row r="678">
          <cell r="A678" t="str">
            <v>M2001</v>
          </cell>
          <cell r="B678" t="str">
            <v>Dispositivo de ancoragem de fixação elástica Pandrol</v>
          </cell>
          <cell r="C678" t="str">
            <v>un</v>
          </cell>
          <cell r="D678">
            <v>16.639099999999999</v>
          </cell>
        </row>
        <row r="679">
          <cell r="A679" t="str">
            <v>M2002</v>
          </cell>
          <cell r="B679" t="str">
            <v>Amortecedor retrátil tipo TAU II combinado PCB ou similar para velocidade de projeto de 100 km/h e âncora traseira de 1.520 mm</v>
          </cell>
          <cell r="C679" t="str">
            <v>un</v>
          </cell>
          <cell r="D679">
            <v>277618.81809999997</v>
          </cell>
        </row>
        <row r="680">
          <cell r="A680" t="str">
            <v>M2003</v>
          </cell>
          <cell r="B680" t="str">
            <v>Amortecedor retrátil tipo TAU II afunilado PCB ou similar para velocidade de projeto de 100 km/h e âncora traseira de 1.680 mm</v>
          </cell>
          <cell r="C680" t="str">
            <v>un</v>
          </cell>
          <cell r="D680">
            <v>273920.08510000003</v>
          </cell>
        </row>
        <row r="681">
          <cell r="A681" t="str">
            <v>M2004</v>
          </cell>
          <cell r="B681" t="str">
            <v>Amortecedor retrátil tipo TAU II afunilado PCB ou similar para velocidade de projeto de 100 km/h e âncora traseira de 1.830 mm</v>
          </cell>
          <cell r="C681" t="str">
            <v>un</v>
          </cell>
          <cell r="D681">
            <v>274814.95159999997</v>
          </cell>
        </row>
        <row r="682">
          <cell r="A682" t="str">
            <v>M2005</v>
          </cell>
          <cell r="B682" t="str">
            <v>Placa de ancoragem para tirante de barra de aço - E = 32,0 mm e seção de 250 x 250 mm</v>
          </cell>
          <cell r="C682" t="str">
            <v>un</v>
          </cell>
          <cell r="D682">
            <v>561.59209999999996</v>
          </cell>
        </row>
        <row r="683">
          <cell r="A683" t="str">
            <v>M2006</v>
          </cell>
          <cell r="B683" t="str">
            <v>Placa de ancoragem para tirante de barra de aço - E = 38,0 mm e seção de 250 x 250 mm</v>
          </cell>
          <cell r="C683" t="str">
            <v>un</v>
          </cell>
          <cell r="D683">
            <v>667.04660000000001</v>
          </cell>
        </row>
        <row r="684">
          <cell r="A684" t="str">
            <v>M2007</v>
          </cell>
          <cell r="B684" t="str">
            <v>Placa de ancoragem para tirante de barra de aço - E = 51,0 mm e seção de 300 x 300 mm</v>
          </cell>
          <cell r="C684" t="str">
            <v>un</v>
          </cell>
          <cell r="D684">
            <v>1288.9731999999999</v>
          </cell>
        </row>
        <row r="685">
          <cell r="A685" t="str">
            <v>M2008</v>
          </cell>
          <cell r="B685" t="str">
            <v>Placa de ancoragem para tirante de barra de aço - E = 64,0 mm e seção de 350 x 350 mm</v>
          </cell>
          <cell r="C685" t="str">
            <v>un</v>
          </cell>
          <cell r="D685">
            <v>2201.4994999999999</v>
          </cell>
        </row>
        <row r="686">
          <cell r="A686" t="str">
            <v>M2009</v>
          </cell>
          <cell r="B686" t="str">
            <v>Placa de ancoragem para tirante com 6 cordoalhas de D = 12,7 mm</v>
          </cell>
          <cell r="C686" t="str">
            <v>un</v>
          </cell>
          <cell r="D686">
            <v>341.88729999999998</v>
          </cell>
        </row>
        <row r="687">
          <cell r="A687" t="str">
            <v>M2010</v>
          </cell>
          <cell r="B687" t="str">
            <v>Placa de ancoragem para tirante com 8 cordoalhas de D = 12,7 mm</v>
          </cell>
          <cell r="C687" t="str">
            <v>un</v>
          </cell>
          <cell r="D687">
            <v>417.07249999999999</v>
          </cell>
        </row>
        <row r="688">
          <cell r="A688" t="str">
            <v>M2011</v>
          </cell>
          <cell r="B688" t="str">
            <v>Placa de ancoragem para tirante com 10 cordoalhas de D = 12,7 mm</v>
          </cell>
          <cell r="C688" t="str">
            <v>un</v>
          </cell>
          <cell r="D688">
            <v>512.36189999999999</v>
          </cell>
        </row>
        <row r="689">
          <cell r="A689" t="str">
            <v>M2012</v>
          </cell>
          <cell r="B689" t="str">
            <v>Placa de ancoragem para tirante com 12 cordoalhas de D = 12,7 mm</v>
          </cell>
          <cell r="C689" t="str">
            <v>un</v>
          </cell>
          <cell r="D689">
            <v>615.84069999999997</v>
          </cell>
        </row>
        <row r="690">
          <cell r="A690" t="str">
            <v>M2014</v>
          </cell>
          <cell r="B690" t="str">
            <v>Mourão de madeira - H = 2,20 m e D = 0,10 m</v>
          </cell>
          <cell r="C690" t="str">
            <v>un</v>
          </cell>
          <cell r="D690">
            <v>28.491700000000002</v>
          </cell>
        </row>
        <row r="691">
          <cell r="A691" t="str">
            <v>M2016</v>
          </cell>
          <cell r="B691" t="str">
            <v>Amortecedor retrátil tipo TAU II afunilado PCB ou similar para velocidade de projeto de 100 km/h e âncora traseira de 1.980 mm</v>
          </cell>
          <cell r="C691" t="str">
            <v>un</v>
          </cell>
          <cell r="D691">
            <v>276937.88099999999</v>
          </cell>
        </row>
        <row r="692">
          <cell r="A692" t="str">
            <v>M2017</v>
          </cell>
          <cell r="B692" t="str">
            <v>Porca em aço para ancoragem de tirantes - D = 38 mm e C = 55 mm</v>
          </cell>
          <cell r="C692" t="str">
            <v>un</v>
          </cell>
          <cell r="D692">
            <v>44.448799999999999</v>
          </cell>
        </row>
        <row r="693">
          <cell r="A693" t="str">
            <v>M2018</v>
          </cell>
          <cell r="B693" t="str">
            <v>Gastalho - L = 10 cm e E = 2 cm</v>
          </cell>
          <cell r="C693" t="str">
            <v>m</v>
          </cell>
          <cell r="D693">
            <v>4.3</v>
          </cell>
        </row>
        <row r="694">
          <cell r="A694" t="str">
            <v>M2019</v>
          </cell>
          <cell r="B694" t="str">
            <v>Porca em aço para ancoragem de tirantes - D = 38 mm e C = 60 mm</v>
          </cell>
          <cell r="C694" t="str">
            <v>un</v>
          </cell>
          <cell r="D694">
            <v>53.5413</v>
          </cell>
        </row>
        <row r="695">
          <cell r="A695" t="str">
            <v>M2020</v>
          </cell>
          <cell r="B695" t="str">
            <v>Porca em aço para ancoragem de tirantes - D = 48 mm e C = 65 mm</v>
          </cell>
          <cell r="C695" t="str">
            <v>un</v>
          </cell>
          <cell r="D695">
            <v>55.332000000000001</v>
          </cell>
        </row>
        <row r="696">
          <cell r="A696" t="str">
            <v>M2021</v>
          </cell>
          <cell r="B696" t="str">
            <v>Amortecedor retrátil tipo TAU II afunilado PCB ou similar para velocidade de projeto de 100 km/h e âncora traseira de 2.130 mm</v>
          </cell>
          <cell r="C696" t="str">
            <v>un</v>
          </cell>
          <cell r="D696">
            <v>278492.53100000002</v>
          </cell>
        </row>
        <row r="697">
          <cell r="A697" t="str">
            <v>M2024</v>
          </cell>
          <cell r="B697" t="str">
            <v>Cordel detonante NP 10</v>
          </cell>
          <cell r="C697" t="str">
            <v>m</v>
          </cell>
          <cell r="D697">
            <v>2.1996000000000002</v>
          </cell>
        </row>
        <row r="698">
          <cell r="A698" t="str">
            <v>M2025</v>
          </cell>
          <cell r="B698" t="str">
            <v>Retardo de cordel</v>
          </cell>
          <cell r="C698" t="str">
            <v>un</v>
          </cell>
          <cell r="D698">
            <v>28.5764</v>
          </cell>
        </row>
        <row r="699">
          <cell r="A699" t="str">
            <v>M2026</v>
          </cell>
          <cell r="B699" t="str">
            <v>Estopim</v>
          </cell>
          <cell r="C699" t="str">
            <v>m</v>
          </cell>
          <cell r="D699">
            <v>2.8946999999999998</v>
          </cell>
        </row>
        <row r="700">
          <cell r="A700" t="str">
            <v>M2027</v>
          </cell>
          <cell r="B700" t="str">
            <v>Tinta à base de resina acrílica estirenada para demarcação viária</v>
          </cell>
          <cell r="C700" t="str">
            <v>l</v>
          </cell>
          <cell r="D700">
            <v>33.6235</v>
          </cell>
        </row>
        <row r="701">
          <cell r="A701" t="str">
            <v>M2028</v>
          </cell>
          <cell r="B701" t="str">
            <v>Coroa de botões cônicos - TCI tricone - D = 75 mm (2 15/16")</v>
          </cell>
          <cell r="C701" t="str">
            <v>un</v>
          </cell>
          <cell r="D701">
            <v>1268.1764000000001</v>
          </cell>
        </row>
        <row r="702">
          <cell r="A702" t="str">
            <v>M2029</v>
          </cell>
          <cell r="B702" t="str">
            <v>Porca em aço para ancoragem de tirantes - D = 60 mm e C = 65 mm</v>
          </cell>
          <cell r="C702" t="str">
            <v>un</v>
          </cell>
          <cell r="D702">
            <v>80.970500000000001</v>
          </cell>
        </row>
        <row r="703">
          <cell r="A703" t="str">
            <v>M2030</v>
          </cell>
          <cell r="B703" t="str">
            <v>Porca em aço para ancoragem de tirantes - D = 73 mm e C = 80 mm</v>
          </cell>
          <cell r="C703" t="str">
            <v>un</v>
          </cell>
          <cell r="D703">
            <v>138.566</v>
          </cell>
        </row>
        <row r="704">
          <cell r="A704" t="str">
            <v>M2031</v>
          </cell>
          <cell r="B704" t="str">
            <v>Porca em aço para ancoragem de tirantes - D = 73 mm e C = 100 mm</v>
          </cell>
          <cell r="C704" t="str">
            <v>un</v>
          </cell>
          <cell r="D704">
            <v>157.72319999999999</v>
          </cell>
        </row>
        <row r="705">
          <cell r="A705" t="str">
            <v>M2032</v>
          </cell>
          <cell r="B705" t="str">
            <v>Porca em aço para ancoragem de tirantes - D = 82 mm e C = 100 mm</v>
          </cell>
          <cell r="C705" t="str">
            <v>un</v>
          </cell>
          <cell r="D705">
            <v>173.89689999999999</v>
          </cell>
        </row>
        <row r="706">
          <cell r="A706" t="str">
            <v>M2033</v>
          </cell>
          <cell r="B706" t="str">
            <v>Porca em aço para ancoragem de tirantes - D = 89 mm e C = 100 mm</v>
          </cell>
          <cell r="C706" t="str">
            <v>un</v>
          </cell>
          <cell r="D706">
            <v>218.8802</v>
          </cell>
        </row>
        <row r="707">
          <cell r="A707" t="str">
            <v>M2034</v>
          </cell>
          <cell r="B707" t="str">
            <v>Solvente para tinta à base de resina acrílica</v>
          </cell>
          <cell r="C707" t="str">
            <v>l</v>
          </cell>
          <cell r="D707">
            <v>16.9114</v>
          </cell>
        </row>
        <row r="708">
          <cell r="A708" t="str">
            <v>M2035</v>
          </cell>
          <cell r="B708" t="str">
            <v>Porca em aço para ancoragem de tirantes - D = 97 mm e C = 110 mm</v>
          </cell>
          <cell r="C708" t="str">
            <v>un</v>
          </cell>
          <cell r="D708">
            <v>251.08099999999999</v>
          </cell>
        </row>
        <row r="709">
          <cell r="A709" t="str">
            <v>M2036</v>
          </cell>
          <cell r="B709" t="str">
            <v>Tinta à base de resina acrílica emulsionada em água para demarcação viária</v>
          </cell>
          <cell r="C709" t="str">
            <v>l</v>
          </cell>
          <cell r="D709">
            <v>21.626899999999999</v>
          </cell>
        </row>
        <row r="710">
          <cell r="A710" t="str">
            <v>M2037</v>
          </cell>
          <cell r="B710" t="str">
            <v>Microesferas refletivas de vidro tipo I-B</v>
          </cell>
          <cell r="C710" t="str">
            <v>kg</v>
          </cell>
          <cell r="D710">
            <v>10.1266</v>
          </cell>
        </row>
        <row r="711">
          <cell r="A711" t="str">
            <v>M2038</v>
          </cell>
          <cell r="B711" t="str">
            <v>Microesferas refletivas de vidro tipo II-A</v>
          </cell>
          <cell r="C711" t="str">
            <v>kg</v>
          </cell>
          <cell r="D711">
            <v>9.1156000000000006</v>
          </cell>
        </row>
        <row r="712">
          <cell r="A712" t="str">
            <v>M2040</v>
          </cell>
          <cell r="B712" t="str">
            <v>Massa termoplástica para aspersão</v>
          </cell>
          <cell r="C712" t="str">
            <v>kg</v>
          </cell>
          <cell r="D712">
            <v>11.9665</v>
          </cell>
        </row>
        <row r="713">
          <cell r="A713" t="str">
            <v>M2041</v>
          </cell>
          <cell r="B713" t="str">
            <v>Adesivo à base de resina poliéster</v>
          </cell>
          <cell r="C713" t="str">
            <v>kg</v>
          </cell>
          <cell r="D713">
            <v>28.250299999999999</v>
          </cell>
        </row>
        <row r="714">
          <cell r="A714" t="str">
            <v>M2042</v>
          </cell>
          <cell r="B714" t="str">
            <v>Emulsão explosiva encartuchada</v>
          </cell>
          <cell r="C714" t="str">
            <v>kg</v>
          </cell>
          <cell r="D714">
            <v>13.28</v>
          </cell>
        </row>
        <row r="715">
          <cell r="A715" t="str">
            <v>M2044</v>
          </cell>
          <cell r="B715" t="str">
            <v>Tinta à base de resina acrílica emulsionada em água para pré-marcação viária</v>
          </cell>
          <cell r="C715" t="str">
            <v>l</v>
          </cell>
          <cell r="D715">
            <v>21.626899999999999</v>
          </cell>
        </row>
        <row r="716">
          <cell r="A716" t="str">
            <v>M2045</v>
          </cell>
          <cell r="B716" t="str">
            <v>Microesferas refletivas de vidro tipo II-C</v>
          </cell>
          <cell r="C716" t="str">
            <v>kg</v>
          </cell>
          <cell r="D716">
            <v>11.6525</v>
          </cell>
        </row>
        <row r="717">
          <cell r="A717" t="str">
            <v>M2046</v>
          </cell>
          <cell r="B717" t="str">
            <v>Coroa de botões cônicos - TCI tricone - D = 121 mm (4 3/4")</v>
          </cell>
          <cell r="C717" t="str">
            <v>un</v>
          </cell>
          <cell r="D717">
            <v>1750.3262</v>
          </cell>
        </row>
        <row r="718">
          <cell r="A718" t="str">
            <v>M2047</v>
          </cell>
          <cell r="B718" t="str">
            <v>Tirante autoinjetável de aço - tensão de escoamento = 440 MPa, tensão de ruptura = 580 MPa, seção de 684 mm² e D = 40 mm</v>
          </cell>
          <cell r="C718" t="str">
            <v>m</v>
          </cell>
          <cell r="D718">
            <v>190.69990000000001</v>
          </cell>
        </row>
        <row r="719">
          <cell r="A719" t="str">
            <v>M2048</v>
          </cell>
          <cell r="B719" t="str">
            <v>Tirante autoinjetável de aço - tensão de escoamento = 470 MPa, tensão de ruptura = 600 MPa, seção de 822 mm² e D = 40 mm</v>
          </cell>
          <cell r="C719" t="str">
            <v>m</v>
          </cell>
          <cell r="D719">
            <v>225.8049</v>
          </cell>
        </row>
        <row r="720">
          <cell r="A720" t="str">
            <v>M2049</v>
          </cell>
          <cell r="B720" t="str">
            <v>Tirante autoinjetável de aço - tensão de escoamento = 700 MPa, tensão de ruptura = 830 MPa, seção de 936 mm² e D = 40 mm</v>
          </cell>
          <cell r="C720" t="str">
            <v>m</v>
          </cell>
          <cell r="D720">
            <v>284.57069999999999</v>
          </cell>
        </row>
        <row r="721">
          <cell r="A721" t="str">
            <v>M2050</v>
          </cell>
          <cell r="B721" t="str">
            <v>Geotêxtil não-tecido agulhado em poliéster - resistência à tração longitudinal de 9 kN/m</v>
          </cell>
          <cell r="C721" t="str">
            <v>m²</v>
          </cell>
          <cell r="D721">
            <v>5.5843999999999996</v>
          </cell>
        </row>
        <row r="722">
          <cell r="A722" t="str">
            <v>M2051</v>
          </cell>
          <cell r="B722" t="str">
            <v>Geotêxtil não-tecido agulhado em poliéster - resistência à tração longitudinal de 14 kN/m</v>
          </cell>
          <cell r="C722" t="str">
            <v>m²</v>
          </cell>
          <cell r="D722">
            <v>7.2493999999999996</v>
          </cell>
        </row>
        <row r="723">
          <cell r="A723" t="str">
            <v>M2052</v>
          </cell>
          <cell r="B723" t="str">
            <v>Tirante autoinjetável de aço - tensão de escoamento = 630 MPa, tensão de ruptura = 740 MPa, seção de 1.330 mm² e D = 50 mm</v>
          </cell>
          <cell r="C723" t="str">
            <v>m</v>
          </cell>
          <cell r="D723">
            <v>376.60739999999998</v>
          </cell>
        </row>
        <row r="724">
          <cell r="A724" t="str">
            <v>M2053</v>
          </cell>
          <cell r="B724" t="str">
            <v>Tirante autoinjetável de aço - tensão de escoamento = 630 MPa, tensão de ruptura = 740 MPa, seção de 1.569 mm² e D = 50 mm</v>
          </cell>
          <cell r="C724" t="str">
            <v>m</v>
          </cell>
          <cell r="D724">
            <v>445.1223</v>
          </cell>
        </row>
        <row r="725">
          <cell r="A725" t="str">
            <v>M2054</v>
          </cell>
          <cell r="B725" t="str">
            <v>Tirante de barra de aço - tensão de escoamento = 600 MPa, tensão de ruptura = 720 MPa e D = 30 mm</v>
          </cell>
          <cell r="C725" t="str">
            <v>m</v>
          </cell>
          <cell r="D725">
            <v>131.6841</v>
          </cell>
        </row>
        <row r="726">
          <cell r="A726" t="str">
            <v>M2055</v>
          </cell>
          <cell r="B726" t="str">
            <v>Tirante de barra de aço - tensão de escoamento = 600 MPa, tensão de ruptura = 720 MPa e D = 40 mm</v>
          </cell>
          <cell r="C726" t="str">
            <v>m</v>
          </cell>
          <cell r="D726">
            <v>222.8535</v>
          </cell>
        </row>
        <row r="727">
          <cell r="A727" t="str">
            <v>M2056</v>
          </cell>
          <cell r="B727" t="str">
            <v>Tirante de barra de aço - tensão de escoamento = 680 MPa, tensão de ruptura = 870 MPa e D = 44 mm</v>
          </cell>
          <cell r="C727" t="str">
            <v>m</v>
          </cell>
          <cell r="D727">
            <v>278.56079999999997</v>
          </cell>
        </row>
        <row r="728">
          <cell r="A728" t="str">
            <v>M2057</v>
          </cell>
          <cell r="B728" t="str">
            <v>Tirante de barra de aço - tensão de escoamento = 600 MPa, tensão de ruptura = 720 MPa e D = 50 mm</v>
          </cell>
          <cell r="C728" t="str">
            <v>m</v>
          </cell>
          <cell r="D728">
            <v>350.32080000000002</v>
          </cell>
        </row>
        <row r="729">
          <cell r="A729" t="str">
            <v>M2058</v>
          </cell>
          <cell r="B729" t="str">
            <v>Tirante de barra de aço - tensão de escoamento = 600 MPa, tensão de ruptura = 720 MPa e D = 53 mm</v>
          </cell>
          <cell r="C729" t="str">
            <v>m</v>
          </cell>
          <cell r="D729">
            <v>382.9708</v>
          </cell>
        </row>
        <row r="730">
          <cell r="A730" t="str">
            <v>M2059</v>
          </cell>
          <cell r="B730" t="str">
            <v>Tirante de barra de aço - tensão de escoamento = 600 MPa, tensão de ruptura = 720 MPa e D = 57 mm</v>
          </cell>
          <cell r="C730" t="str">
            <v>m</v>
          </cell>
          <cell r="D730">
            <v>459.55430000000001</v>
          </cell>
        </row>
        <row r="731">
          <cell r="A731" t="str">
            <v>M2060</v>
          </cell>
          <cell r="B731" t="str">
            <v>Amortecedor retrátil tipo TAU II afunilado PCB ou similar para velocidade de projeto de 100 km/h e âncora traseira de 2.290 mm</v>
          </cell>
          <cell r="C731" t="str">
            <v>un</v>
          </cell>
          <cell r="D731">
            <v>281804.11109999998</v>
          </cell>
        </row>
        <row r="732">
          <cell r="A732" t="str">
            <v>M2061</v>
          </cell>
          <cell r="B732" t="str">
            <v>Amortecedor retrátil tipo TAU II afunilado PCB ou similar para velocidade de projeto de 100 km/h e âncora traseira de 2.440 mm</v>
          </cell>
          <cell r="C732" t="str">
            <v>un</v>
          </cell>
          <cell r="D732">
            <v>282051.2303</v>
          </cell>
        </row>
        <row r="733">
          <cell r="A733" t="str">
            <v>M2062</v>
          </cell>
          <cell r="B733" t="str">
            <v>Coroa de botões esféricos linha T38 - D = 64 mm (2 1/2")</v>
          </cell>
          <cell r="C733" t="str">
            <v>un</v>
          </cell>
          <cell r="D733">
            <v>666.25570000000005</v>
          </cell>
        </row>
        <row r="734">
          <cell r="A734" t="str">
            <v>M2063</v>
          </cell>
          <cell r="B734" t="str">
            <v>Tirante de barra de aço - tensão de escoamento = 600 MPa, tensão de ruptura = 720 MPa e D = 63 mm</v>
          </cell>
          <cell r="C734" t="str">
            <v>m</v>
          </cell>
          <cell r="D734">
            <v>572.36019999999996</v>
          </cell>
        </row>
        <row r="735">
          <cell r="A735" t="str">
            <v>M2064</v>
          </cell>
          <cell r="B735" t="str">
            <v>Termoplástico pré-formado - E = 2,00 mm</v>
          </cell>
          <cell r="C735" t="str">
            <v>m²</v>
          </cell>
          <cell r="D735">
            <v>337.78859999999997</v>
          </cell>
        </row>
        <row r="736">
          <cell r="A736" t="str">
            <v>M2065</v>
          </cell>
          <cell r="B736" t="str">
            <v>Haste linha T38 para perfuratriz sobre esteiras - D = 38,0 mm (1 1/2") e C = 3,05 m</v>
          </cell>
          <cell r="C736" t="str">
            <v>un</v>
          </cell>
          <cell r="D736">
            <v>2342.2752</v>
          </cell>
        </row>
        <row r="737">
          <cell r="A737" t="str">
            <v>M2066</v>
          </cell>
          <cell r="B737" t="str">
            <v>Luva em aço linha T38 para perfuratriz sobre esteiras - D = 38,0 mm (1 1/2")</v>
          </cell>
          <cell r="C737" t="str">
            <v>un</v>
          </cell>
          <cell r="D737">
            <v>352.03590000000003</v>
          </cell>
        </row>
        <row r="738">
          <cell r="A738" t="str">
            <v>M2067</v>
          </cell>
          <cell r="B738" t="str">
            <v>Punho linha T38 para perfuratriz sobre esteiras - D = 38 mm (1 1/2")</v>
          </cell>
          <cell r="C738" t="str">
            <v>un</v>
          </cell>
          <cell r="D738">
            <v>1199.4060999999999</v>
          </cell>
        </row>
        <row r="739">
          <cell r="A739" t="str">
            <v>M2069</v>
          </cell>
          <cell r="B739" t="str">
            <v>Tirante de barra de aço - tensão de escoamento = 600 MPa, tensão de ruptura = 720 MPa e D = 69 mm</v>
          </cell>
          <cell r="C739" t="str">
            <v>m</v>
          </cell>
          <cell r="D739">
            <v>696.24940000000004</v>
          </cell>
        </row>
        <row r="740">
          <cell r="A740" t="str">
            <v>M2070</v>
          </cell>
          <cell r="B740" t="str">
            <v>Haste linha R/T38 - R32 para jumbo hidráulico - D = 38 mm (1 1/2") e C = 4,50 m</v>
          </cell>
          <cell r="C740" t="str">
            <v>un</v>
          </cell>
          <cell r="D740">
            <v>4304.5376999999999</v>
          </cell>
        </row>
        <row r="741">
          <cell r="A741" t="str">
            <v>M2071</v>
          </cell>
          <cell r="B741" t="str">
            <v>Coroa de botões esféricos linha R32 - D = 51 mm (2")</v>
          </cell>
          <cell r="C741" t="str">
            <v>un</v>
          </cell>
          <cell r="D741">
            <v>653.48919999999998</v>
          </cell>
        </row>
        <row r="742">
          <cell r="A742" t="str">
            <v>M2072</v>
          </cell>
          <cell r="B742" t="str">
            <v>Luva de acoplamento linha T38 para jumbo hidráulico - D = 38,0 mm (1 1/2")</v>
          </cell>
          <cell r="C742" t="str">
            <v>un</v>
          </cell>
          <cell r="D742">
            <v>289.54289999999997</v>
          </cell>
        </row>
        <row r="743">
          <cell r="A743" t="str">
            <v>M2073</v>
          </cell>
          <cell r="B743" t="str">
            <v>Punho linha T38 para jumbo hidráulico - D = 38 mm (1 1/2")</v>
          </cell>
          <cell r="C743" t="str">
            <v>un</v>
          </cell>
          <cell r="D743">
            <v>1762.808</v>
          </cell>
        </row>
        <row r="744">
          <cell r="A744" t="str">
            <v>M2074</v>
          </cell>
          <cell r="B744" t="str">
            <v>Cartucho de absorção de energia para amortecedor retrátil - tipo A</v>
          </cell>
          <cell r="C744" t="str">
            <v>un</v>
          </cell>
          <cell r="D744">
            <v>5582.6821</v>
          </cell>
        </row>
        <row r="745">
          <cell r="A745" t="str">
            <v>M2075</v>
          </cell>
          <cell r="B745" t="str">
            <v>Cartucho de absorção de energia para amortecedor retrátil - tipo B</v>
          </cell>
          <cell r="C745" t="str">
            <v>un</v>
          </cell>
          <cell r="D745">
            <v>5462.7029000000002</v>
          </cell>
        </row>
        <row r="746">
          <cell r="A746" t="str">
            <v>M2079</v>
          </cell>
          <cell r="B746" t="str">
            <v>Fio de poliamida Nº 40 - E = 0,40 mm</v>
          </cell>
          <cell r="C746" t="str">
            <v>m</v>
          </cell>
          <cell r="D746">
            <v>9.5000000000000001E-2</v>
          </cell>
        </row>
        <row r="747">
          <cell r="A747" t="str">
            <v>M2087</v>
          </cell>
          <cell r="B747" t="str">
            <v>Placa de ancoragem para tirante de barra de aço - E = 25,4 mm e seção de 225 x 225 mm</v>
          </cell>
          <cell r="C747" t="str">
            <v>un</v>
          </cell>
          <cell r="D747">
            <v>357.70069999999998</v>
          </cell>
        </row>
        <row r="748">
          <cell r="A748" t="str">
            <v>M2088</v>
          </cell>
          <cell r="B748" t="str">
            <v>Placa de ancoragem para tirante de barra de aço - E = 20,0 mm e seção de 200 x 200 mm</v>
          </cell>
          <cell r="C748" t="str">
            <v>un</v>
          </cell>
          <cell r="D748">
            <v>214.98939999999999</v>
          </cell>
        </row>
        <row r="749">
          <cell r="A749" t="str">
            <v>M2089</v>
          </cell>
          <cell r="B749" t="str">
            <v>Porca sextavada em aço para ancoragem de tirantes - D = 50 mm e C = 85 mm</v>
          </cell>
          <cell r="C749" t="str">
            <v>un</v>
          </cell>
          <cell r="D749">
            <v>92.511700000000005</v>
          </cell>
        </row>
        <row r="750">
          <cell r="A750" t="str">
            <v>M2090</v>
          </cell>
          <cell r="B750" t="str">
            <v>Porca em aço para ancoragem de tirantes - D = 73 mm e C = 60 mm</v>
          </cell>
          <cell r="C750" t="str">
            <v>un</v>
          </cell>
          <cell r="D750">
            <v>101.5389</v>
          </cell>
        </row>
        <row r="751">
          <cell r="A751" t="str">
            <v>M2091</v>
          </cell>
          <cell r="B751" t="str">
            <v>Porca sextavada em aço para ancoragem de tirantes - D = 50 mm e C = 50 mm</v>
          </cell>
          <cell r="C751" t="str">
            <v>un</v>
          </cell>
          <cell r="D751">
            <v>67.347999999999999</v>
          </cell>
        </row>
        <row r="752">
          <cell r="A752" t="str">
            <v>M2092</v>
          </cell>
          <cell r="B752" t="str">
            <v>Emulsão asfáltica para imprimação</v>
          </cell>
          <cell r="C752" t="str">
            <v>t</v>
          </cell>
          <cell r="D752" t="str">
            <v>-</v>
          </cell>
        </row>
        <row r="753">
          <cell r="A753" t="str">
            <v>M2093</v>
          </cell>
          <cell r="B753" t="str">
            <v>Material fresado</v>
          </cell>
          <cell r="C753" t="str">
            <v>m³</v>
          </cell>
          <cell r="D753" t="str">
            <v>-</v>
          </cell>
        </row>
        <row r="754">
          <cell r="A754" t="str">
            <v>M2094</v>
          </cell>
          <cell r="B754" t="str">
            <v>Porca em aço para ancoragem de tirantes - D = 49 mm e C = 60 mm</v>
          </cell>
          <cell r="C754" t="str">
            <v>un</v>
          </cell>
          <cell r="D754">
            <v>66.252200000000002</v>
          </cell>
        </row>
        <row r="755">
          <cell r="A755" t="str">
            <v>M2095</v>
          </cell>
          <cell r="B755" t="str">
            <v>Porca em aço para ancoragem de tirantes - D = 60 mm e C = 90 mm</v>
          </cell>
          <cell r="C755" t="str">
            <v>un</v>
          </cell>
          <cell r="D755">
            <v>80.578800000000001</v>
          </cell>
        </row>
        <row r="756">
          <cell r="A756" t="str">
            <v>M2096</v>
          </cell>
          <cell r="B756" t="str">
            <v>Porca em aço para ancoragem de tirantes - D = 60 mm e C = 110 mm</v>
          </cell>
          <cell r="C756" t="str">
            <v>un</v>
          </cell>
          <cell r="D756">
            <v>127.8202</v>
          </cell>
        </row>
        <row r="757">
          <cell r="A757" t="str">
            <v>M2097</v>
          </cell>
          <cell r="B757" t="str">
            <v>Emulsão asfáltica - RR-2C</v>
          </cell>
          <cell r="C757" t="str">
            <v>t</v>
          </cell>
          <cell r="D757" t="str">
            <v>-</v>
          </cell>
        </row>
        <row r="758">
          <cell r="A758" t="str">
            <v>M2100</v>
          </cell>
          <cell r="B758" t="str">
            <v>Placa de ancoragem para tirante de barra de aço - E = 16,0 mm e seção de 140 x 140 mm</v>
          </cell>
          <cell r="C758" t="str">
            <v>un</v>
          </cell>
          <cell r="D758">
            <v>86.841999999999999</v>
          </cell>
        </row>
        <row r="759">
          <cell r="A759" t="str">
            <v>M2101</v>
          </cell>
          <cell r="B759" t="str">
            <v>Porca sextavada em aço para ancoragem de tirantes - D = 41 mm e C = 50 mm</v>
          </cell>
          <cell r="C759" t="str">
            <v>un</v>
          </cell>
          <cell r="D759">
            <v>48.539200000000001</v>
          </cell>
        </row>
        <row r="760">
          <cell r="A760" t="str">
            <v>M2102</v>
          </cell>
          <cell r="B760" t="str">
            <v>Adesivo à base de PVA</v>
          </cell>
          <cell r="C760" t="str">
            <v>kg</v>
          </cell>
          <cell r="D760">
            <v>11.754200000000001</v>
          </cell>
        </row>
        <row r="761">
          <cell r="A761" t="str">
            <v>M2110</v>
          </cell>
          <cell r="B761" t="str">
            <v>Mandíbula móvel para britador - abertura de alimentação com L = 930 mm</v>
          </cell>
          <cell r="C761" t="str">
            <v>un</v>
          </cell>
          <cell r="D761">
            <v>23731.136900000001</v>
          </cell>
        </row>
        <row r="762">
          <cell r="A762" t="str">
            <v>M2111</v>
          </cell>
          <cell r="B762" t="str">
            <v>Mandíbula fixa para britador - abertura de alimentação com L = 930 mm</v>
          </cell>
          <cell r="C762" t="str">
            <v>un</v>
          </cell>
          <cell r="D762">
            <v>31242.129700000001</v>
          </cell>
        </row>
        <row r="763">
          <cell r="A763" t="str">
            <v>M2112</v>
          </cell>
          <cell r="B763" t="str">
            <v>Manta do britador cônico HP200 ou similar</v>
          </cell>
          <cell r="C763" t="str">
            <v>un</v>
          </cell>
          <cell r="D763">
            <v>21741.941800000001</v>
          </cell>
        </row>
        <row r="764">
          <cell r="A764" t="str">
            <v>M2113</v>
          </cell>
          <cell r="B764" t="str">
            <v>Revestimento do bojo interno do britador cônico HP200 ou similar</v>
          </cell>
          <cell r="C764" t="str">
            <v>un</v>
          </cell>
          <cell r="D764">
            <v>24008.034100000001</v>
          </cell>
        </row>
        <row r="765">
          <cell r="A765" t="str">
            <v>M2114</v>
          </cell>
          <cell r="B765" t="str">
            <v>Cunha lateral superior para britador</v>
          </cell>
          <cell r="C765" t="str">
            <v>un</v>
          </cell>
          <cell r="D765">
            <v>2523.0079999999998</v>
          </cell>
        </row>
        <row r="766">
          <cell r="A766" t="str">
            <v>M2115</v>
          </cell>
          <cell r="B766" t="str">
            <v>Cunha lateral inferior para britador</v>
          </cell>
          <cell r="C766" t="str">
            <v>un</v>
          </cell>
          <cell r="D766">
            <v>1966.9884999999999</v>
          </cell>
        </row>
        <row r="767">
          <cell r="A767" t="str">
            <v>M2117</v>
          </cell>
          <cell r="B767" t="str">
            <v>Meio tubo de concreto simples - D = 0,40 m</v>
          </cell>
          <cell r="C767" t="str">
            <v>m</v>
          </cell>
          <cell r="D767">
            <v>39.880600000000001</v>
          </cell>
        </row>
        <row r="768">
          <cell r="A768" t="str">
            <v>M2118</v>
          </cell>
          <cell r="B768" t="str">
            <v>Calha metálica semicircular corrugada e galvanizada, incluindo fixações - D = 400 mm</v>
          </cell>
          <cell r="C768" t="str">
            <v>m</v>
          </cell>
          <cell r="D768">
            <v>538.82000000000005</v>
          </cell>
        </row>
        <row r="769">
          <cell r="A769" t="str">
            <v>M2119</v>
          </cell>
          <cell r="B769" t="str">
            <v>Mourão de madeira - H = 2,80 m e D = 0,15 m</v>
          </cell>
          <cell r="C769" t="str">
            <v>un</v>
          </cell>
          <cell r="D769">
            <v>77</v>
          </cell>
        </row>
        <row r="770">
          <cell r="A770" t="str">
            <v>M2128</v>
          </cell>
          <cell r="B770" t="str">
            <v>Tinta esmalte sintético acetinado</v>
          </cell>
          <cell r="C770" t="str">
            <v>l</v>
          </cell>
          <cell r="D770">
            <v>36.962499999999999</v>
          </cell>
        </row>
        <row r="771">
          <cell r="A771" t="str">
            <v>M2130</v>
          </cell>
          <cell r="B771" t="str">
            <v>Eletrodo revestido E70XX</v>
          </cell>
          <cell r="C771" t="str">
            <v>kg</v>
          </cell>
          <cell r="D771">
            <v>32.289000000000001</v>
          </cell>
        </row>
        <row r="772">
          <cell r="A772" t="str">
            <v>M2135</v>
          </cell>
          <cell r="B772" t="str">
            <v>Nonel de coluna (túnel) - C = 4,8 m</v>
          </cell>
          <cell r="C772" t="str">
            <v>un</v>
          </cell>
          <cell r="D772">
            <v>19.866900000000001</v>
          </cell>
        </row>
        <row r="773">
          <cell r="A773" t="str">
            <v>M2137</v>
          </cell>
          <cell r="B773" t="str">
            <v>Tubo de PVC soldável para água fria - D = 50 mm (2")</v>
          </cell>
          <cell r="C773" t="str">
            <v>m</v>
          </cell>
          <cell r="D773">
            <v>12.3514</v>
          </cell>
        </row>
        <row r="774">
          <cell r="A774" t="str">
            <v>M2138</v>
          </cell>
          <cell r="B774" t="str">
            <v>Nonel de coluna - C = 12,0 m</v>
          </cell>
          <cell r="C774" t="str">
            <v>un</v>
          </cell>
          <cell r="D774">
            <v>18.6401</v>
          </cell>
        </row>
        <row r="775">
          <cell r="A775" t="str">
            <v>M2140</v>
          </cell>
          <cell r="B775" t="str">
            <v>Coroa de diamante linha AWG</v>
          </cell>
          <cell r="C775" t="str">
            <v>un</v>
          </cell>
          <cell r="D775">
            <v>824.66049999999996</v>
          </cell>
        </row>
        <row r="776">
          <cell r="A776" t="str">
            <v>M2141</v>
          </cell>
          <cell r="B776" t="str">
            <v>Nonel de iniciação para fogacho - C = 6,0 m</v>
          </cell>
          <cell r="C776" t="str">
            <v>un</v>
          </cell>
          <cell r="D776">
            <v>14.5527</v>
          </cell>
        </row>
        <row r="777">
          <cell r="A777" t="str">
            <v>M2142</v>
          </cell>
          <cell r="B777" t="str">
            <v>Nonel de coluna - C = 4,8 m</v>
          </cell>
          <cell r="C777" t="str">
            <v>un</v>
          </cell>
          <cell r="D777">
            <v>16.290099999999999</v>
          </cell>
        </row>
        <row r="778">
          <cell r="A778" t="str">
            <v>M2143</v>
          </cell>
          <cell r="B778" t="str">
            <v>Nonel de ligação - C = 6,0 m</v>
          </cell>
          <cell r="C778" t="str">
            <v>un</v>
          </cell>
          <cell r="D778">
            <v>16.470500000000001</v>
          </cell>
        </row>
        <row r="779">
          <cell r="A779" t="str">
            <v>M2144</v>
          </cell>
          <cell r="B779" t="str">
            <v>Nonel de coluna - C = 6,0 m</v>
          </cell>
          <cell r="C779" t="str">
            <v>un</v>
          </cell>
          <cell r="D779">
            <v>14.174799999999999</v>
          </cell>
        </row>
        <row r="780">
          <cell r="A780" t="str">
            <v>M2145</v>
          </cell>
          <cell r="B780" t="str">
            <v>Série de brocas integrais S12</v>
          </cell>
          <cell r="C780" t="str">
            <v>un</v>
          </cell>
          <cell r="D780">
            <v>1219.8083999999999</v>
          </cell>
        </row>
        <row r="781">
          <cell r="A781" t="str">
            <v>M2146</v>
          </cell>
          <cell r="B781" t="str">
            <v>Nonel iniciador - C = 150,0 m</v>
          </cell>
          <cell r="C781" t="str">
            <v>un</v>
          </cell>
          <cell r="D781">
            <v>191.333</v>
          </cell>
        </row>
        <row r="782">
          <cell r="A782" t="str">
            <v>M2147</v>
          </cell>
          <cell r="B782" t="str">
            <v>Dente de corte para recicladora</v>
          </cell>
          <cell r="C782" t="str">
            <v>un</v>
          </cell>
          <cell r="D782">
            <v>54.226599999999998</v>
          </cell>
        </row>
        <row r="783">
          <cell r="A783" t="str">
            <v>M2148</v>
          </cell>
          <cell r="B783" t="str">
            <v>Porta-dente de corte para fresadora e recicladora a frio</v>
          </cell>
          <cell r="C783" t="str">
            <v>un</v>
          </cell>
          <cell r="D783">
            <v>495.19470000000001</v>
          </cell>
        </row>
        <row r="784">
          <cell r="A784" t="str">
            <v>M2150</v>
          </cell>
          <cell r="B784" t="str">
            <v>Selante elástico à base de poliuretano e asfalto</v>
          </cell>
          <cell r="C784" t="str">
            <v>kg</v>
          </cell>
          <cell r="D784">
            <v>48.5854</v>
          </cell>
        </row>
        <row r="785">
          <cell r="A785" t="str">
            <v>M2152</v>
          </cell>
          <cell r="B785" t="str">
            <v>Aditivo de cura para concreto</v>
          </cell>
          <cell r="C785" t="str">
            <v>kg</v>
          </cell>
          <cell r="D785">
            <v>10.2628</v>
          </cell>
        </row>
        <row r="786">
          <cell r="A786" t="str">
            <v>M2153</v>
          </cell>
          <cell r="B786" t="str">
            <v>Coroa de diamante linha HWG</v>
          </cell>
          <cell r="C786" t="str">
            <v>un</v>
          </cell>
          <cell r="D786">
            <v>1731.2716</v>
          </cell>
        </row>
        <row r="787">
          <cell r="A787" t="str">
            <v>M2156</v>
          </cell>
          <cell r="B787" t="str">
            <v>Coroa de diamante linha NWG</v>
          </cell>
          <cell r="C787" t="str">
            <v>un</v>
          </cell>
          <cell r="D787">
            <v>1404.7909</v>
          </cell>
        </row>
        <row r="788">
          <cell r="A788" t="str">
            <v>M2158</v>
          </cell>
          <cell r="B788" t="str">
            <v>Argamassa asfáltica</v>
          </cell>
          <cell r="C788" t="str">
            <v>kg</v>
          </cell>
          <cell r="D788">
            <v>32.166800000000002</v>
          </cell>
        </row>
        <row r="789">
          <cell r="A789" t="str">
            <v>M2160</v>
          </cell>
          <cell r="B789" t="str">
            <v>Tubo PEAD corrugado perfurado para drenagem - D = 100 mm</v>
          </cell>
          <cell r="C789" t="str">
            <v>m</v>
          </cell>
          <cell r="D789">
            <v>21.922699999999999</v>
          </cell>
        </row>
        <row r="790">
          <cell r="A790" t="str">
            <v>M2162</v>
          </cell>
          <cell r="B790" t="str">
            <v>Coroa de widia linha AWG</v>
          </cell>
          <cell r="C790" t="str">
            <v>un</v>
          </cell>
          <cell r="D790">
            <v>412.9228</v>
          </cell>
        </row>
        <row r="791">
          <cell r="A791" t="str">
            <v>M2163</v>
          </cell>
          <cell r="B791" t="str">
            <v>Tubo de concreto armado PA1 - D = 0,40 m</v>
          </cell>
          <cell r="C791" t="str">
            <v>m</v>
          </cell>
          <cell r="D791">
            <v>98.8</v>
          </cell>
        </row>
        <row r="792">
          <cell r="A792" t="str">
            <v>M2164</v>
          </cell>
          <cell r="B792" t="str">
            <v>Tubo de concreto armado PA2 - D = 0,40 m</v>
          </cell>
          <cell r="C792" t="str">
            <v>m</v>
          </cell>
          <cell r="D792">
            <v>133.4</v>
          </cell>
        </row>
        <row r="793">
          <cell r="A793" t="str">
            <v>M2165</v>
          </cell>
          <cell r="B793" t="str">
            <v>Tubo de concreto armado PA3 - D = 0,40 m</v>
          </cell>
          <cell r="C793" t="str">
            <v>m</v>
          </cell>
          <cell r="D793">
            <v>133.9169</v>
          </cell>
        </row>
        <row r="794">
          <cell r="A794" t="str">
            <v>M2166</v>
          </cell>
          <cell r="B794" t="str">
            <v>Tubo de concreto armado PA4 - D = 0,40 m</v>
          </cell>
          <cell r="C794" t="str">
            <v>m</v>
          </cell>
          <cell r="D794">
            <v>174.29259999999999</v>
          </cell>
        </row>
        <row r="795">
          <cell r="A795" t="str">
            <v>M2167</v>
          </cell>
          <cell r="B795" t="str">
            <v>Tubo de concreto armado PA1 - D = 0,60 m</v>
          </cell>
          <cell r="C795" t="str">
            <v>m</v>
          </cell>
          <cell r="D795">
            <v>183.4</v>
          </cell>
        </row>
        <row r="796">
          <cell r="A796" t="str">
            <v>M2168</v>
          </cell>
          <cell r="B796" t="str">
            <v>Tubo de concreto armado PA2 - D = 0,60 m</v>
          </cell>
          <cell r="C796" t="str">
            <v>m</v>
          </cell>
          <cell r="D796">
            <v>221.4</v>
          </cell>
        </row>
        <row r="797">
          <cell r="A797" t="str">
            <v>M2169</v>
          </cell>
          <cell r="B797" t="str">
            <v>Tubo de concreto armado PA3 - D = 0,60 m</v>
          </cell>
          <cell r="C797" t="str">
            <v>m</v>
          </cell>
          <cell r="D797">
            <v>254.8</v>
          </cell>
        </row>
        <row r="798">
          <cell r="A798" t="str">
            <v>M2170</v>
          </cell>
          <cell r="B798" t="str">
            <v>Tubo de concreto armado PA4 - D = 0,60 m</v>
          </cell>
          <cell r="C798" t="str">
            <v>m</v>
          </cell>
          <cell r="D798">
            <v>273.93200000000002</v>
          </cell>
        </row>
        <row r="799">
          <cell r="A799" t="str">
            <v>M2171</v>
          </cell>
          <cell r="B799" t="str">
            <v>Tubo de concreto armado PA1 - D = 0,80 m</v>
          </cell>
          <cell r="C799" t="str">
            <v>m</v>
          </cell>
          <cell r="D799">
            <v>355.9</v>
          </cell>
        </row>
        <row r="800">
          <cell r="A800" t="str">
            <v>M2172</v>
          </cell>
          <cell r="B800" t="str">
            <v>Tubo de concreto armado PA2 - D = 0,80 m</v>
          </cell>
          <cell r="C800" t="str">
            <v>m</v>
          </cell>
          <cell r="D800">
            <v>372.8</v>
          </cell>
        </row>
        <row r="801">
          <cell r="A801" t="str">
            <v>M2173</v>
          </cell>
          <cell r="B801" t="str">
            <v>Tubo de concreto armado PA3 - D = 0,80 m</v>
          </cell>
          <cell r="C801" t="str">
            <v>m</v>
          </cell>
          <cell r="D801">
            <v>485.6</v>
          </cell>
        </row>
        <row r="802">
          <cell r="A802" t="str">
            <v>M2174</v>
          </cell>
          <cell r="B802" t="str">
            <v>Tubo de concreto armado PA4 - D = 0,80 m</v>
          </cell>
          <cell r="C802" t="str">
            <v>m</v>
          </cell>
          <cell r="D802">
            <v>491.04500000000002</v>
          </cell>
        </row>
        <row r="803">
          <cell r="A803" t="str">
            <v>M2175</v>
          </cell>
          <cell r="B803" t="str">
            <v>Tubo de concreto armado PA1 - D = 1,00 m</v>
          </cell>
          <cell r="C803" t="str">
            <v>m</v>
          </cell>
          <cell r="D803">
            <v>437.3</v>
          </cell>
        </row>
        <row r="804">
          <cell r="A804" t="str">
            <v>M2176</v>
          </cell>
          <cell r="B804" t="str">
            <v>Tubo de concreto armado PA2 - D = 1,00 m</v>
          </cell>
          <cell r="C804" t="str">
            <v>m</v>
          </cell>
          <cell r="D804">
            <v>439.5521</v>
          </cell>
        </row>
        <row r="805">
          <cell r="A805" t="str">
            <v>M2177</v>
          </cell>
          <cell r="B805" t="str">
            <v>Tubo de concreto armado PA3 - D = 1,00 m</v>
          </cell>
          <cell r="C805" t="str">
            <v>m</v>
          </cell>
          <cell r="D805">
            <v>487.79079999999999</v>
          </cell>
        </row>
        <row r="806">
          <cell r="A806" t="str">
            <v>M2178</v>
          </cell>
          <cell r="B806" t="str">
            <v>Tubo de concreto armado PA4 - D = 1,00 m</v>
          </cell>
          <cell r="C806" t="str">
            <v>m</v>
          </cell>
          <cell r="D806">
            <v>523.33370000000002</v>
          </cell>
        </row>
        <row r="807">
          <cell r="A807" t="str">
            <v>M2179</v>
          </cell>
          <cell r="B807" t="str">
            <v>Tubo de concreto armado PA1 - D = 1,20 m</v>
          </cell>
          <cell r="C807" t="str">
            <v>m</v>
          </cell>
          <cell r="D807">
            <v>544.96900000000005</v>
          </cell>
        </row>
        <row r="808">
          <cell r="A808" t="str">
            <v>M2180</v>
          </cell>
          <cell r="B808" t="str">
            <v>Tubo de concreto armado PA2 - D = 1,20 m</v>
          </cell>
          <cell r="C808" t="str">
            <v>m</v>
          </cell>
          <cell r="D808">
            <v>604.03240000000005</v>
          </cell>
        </row>
        <row r="809">
          <cell r="A809" t="str">
            <v>M2181</v>
          </cell>
          <cell r="B809" t="str">
            <v>Tubo de concreto armado PA3 - D = 1,20 m</v>
          </cell>
          <cell r="C809" t="str">
            <v>m</v>
          </cell>
          <cell r="D809">
            <v>740.59010000000001</v>
          </cell>
        </row>
        <row r="810">
          <cell r="A810" t="str">
            <v>M2182</v>
          </cell>
          <cell r="B810" t="str">
            <v>Tubo de concreto armado PA4 - D = 1,20 m</v>
          </cell>
          <cell r="C810" t="str">
            <v>m</v>
          </cell>
          <cell r="D810">
            <v>891.64</v>
          </cell>
        </row>
        <row r="811">
          <cell r="A811" t="str">
            <v>M2183</v>
          </cell>
          <cell r="B811" t="str">
            <v>Tubo de concreto armado PA1 - D = 1,50 m</v>
          </cell>
          <cell r="C811" t="str">
            <v>m</v>
          </cell>
          <cell r="D811">
            <v>1011.3944</v>
          </cell>
        </row>
        <row r="812">
          <cell r="A812" t="str">
            <v>M2184</v>
          </cell>
          <cell r="B812" t="str">
            <v>Tubo de concreto armado PA2 - D = 1,50 m</v>
          </cell>
          <cell r="C812" t="str">
            <v>m</v>
          </cell>
          <cell r="D812">
            <v>1040.8833</v>
          </cell>
        </row>
        <row r="813">
          <cell r="A813" t="str">
            <v>M2185</v>
          </cell>
          <cell r="B813" t="str">
            <v>Tubo de concreto armado PA3 - D = 1,50 m</v>
          </cell>
          <cell r="C813" t="str">
            <v>m</v>
          </cell>
          <cell r="D813">
            <v>1112.9883</v>
          </cell>
        </row>
        <row r="814">
          <cell r="A814" t="str">
            <v>M2186</v>
          </cell>
          <cell r="B814" t="str">
            <v>Tubo de concreto armado PA4 - D = 1,50 m</v>
          </cell>
          <cell r="C814" t="str">
            <v>m</v>
          </cell>
          <cell r="D814">
            <v>1209.5672999999999</v>
          </cell>
        </row>
        <row r="815">
          <cell r="A815" t="str">
            <v>M2187</v>
          </cell>
          <cell r="B815" t="str">
            <v>Tubo de concreto armado PA1 - D = 0,50 m</v>
          </cell>
          <cell r="C815" t="str">
            <v>m</v>
          </cell>
          <cell r="D815">
            <v>109.1</v>
          </cell>
        </row>
        <row r="816">
          <cell r="A816" t="str">
            <v>M2188</v>
          </cell>
          <cell r="B816" t="str">
            <v>Tubo de concreto armado PA2 - D = 0,50 m</v>
          </cell>
          <cell r="C816" t="str">
            <v>m</v>
          </cell>
          <cell r="D816">
            <v>168.58879999999999</v>
          </cell>
        </row>
        <row r="817">
          <cell r="A817" t="str">
            <v>M2189</v>
          </cell>
          <cell r="B817" t="str">
            <v>Tubo de concreto armado PA3 - D = 0,50 m</v>
          </cell>
          <cell r="C817" t="str">
            <v>m</v>
          </cell>
          <cell r="D817">
            <v>182.50470000000001</v>
          </cell>
        </row>
        <row r="818">
          <cell r="A818" t="str">
            <v>M2190</v>
          </cell>
          <cell r="B818" t="str">
            <v>Tubo de concreto armado PA4 - D = 0,50 m</v>
          </cell>
          <cell r="C818" t="str">
            <v>m</v>
          </cell>
          <cell r="D818">
            <v>243.1003</v>
          </cell>
        </row>
        <row r="819">
          <cell r="A819" t="str">
            <v>M2192</v>
          </cell>
          <cell r="B819" t="str">
            <v>Coroa de widia linha HWG</v>
          </cell>
          <cell r="C819" t="str">
            <v>un</v>
          </cell>
          <cell r="D819">
            <v>708.37180000000001</v>
          </cell>
        </row>
        <row r="820">
          <cell r="A820" t="str">
            <v>M2193</v>
          </cell>
          <cell r="B820" t="str">
            <v>Coroa de widia linha NWG</v>
          </cell>
          <cell r="C820" t="str">
            <v>un</v>
          </cell>
          <cell r="D820">
            <v>618.60509999999999</v>
          </cell>
        </row>
        <row r="821">
          <cell r="A821" t="str">
            <v>M2197</v>
          </cell>
          <cell r="B821" t="str">
            <v>Haste de paredes paralelas com niple linha NW</v>
          </cell>
          <cell r="C821" t="str">
            <v>m</v>
          </cell>
          <cell r="D821">
            <v>740.07849999999996</v>
          </cell>
        </row>
        <row r="822">
          <cell r="A822" t="str">
            <v>M2198</v>
          </cell>
          <cell r="B822" t="str">
            <v>Trilho UIC60 em aço-carbono - C = 12 m</v>
          </cell>
          <cell r="C822" t="str">
            <v>t</v>
          </cell>
          <cell r="D822">
            <v>10341.559800000001</v>
          </cell>
        </row>
        <row r="823">
          <cell r="A823" t="str">
            <v>M2200</v>
          </cell>
          <cell r="B823" t="str">
            <v>Trilho TR45 em aço-carbono - C = 12 m</v>
          </cell>
          <cell r="C823" t="str">
            <v>t</v>
          </cell>
          <cell r="D823">
            <v>8837.0598000000009</v>
          </cell>
        </row>
        <row r="824">
          <cell r="A824" t="str">
            <v>M2202</v>
          </cell>
          <cell r="B824" t="str">
            <v>Trilho TR57 em aço-carbono - C = 12 m</v>
          </cell>
          <cell r="C824" t="str">
            <v>t</v>
          </cell>
          <cell r="D824">
            <v>9840.0598000000009</v>
          </cell>
        </row>
        <row r="825">
          <cell r="A825" t="str">
            <v>M2204</v>
          </cell>
          <cell r="B825" t="str">
            <v>Trilho TR68 em aço-carbono - C = 12 m</v>
          </cell>
          <cell r="C825" t="str">
            <v>t</v>
          </cell>
          <cell r="D825">
            <v>10341.559800000001</v>
          </cell>
        </row>
        <row r="826">
          <cell r="A826" t="str">
            <v>M2206</v>
          </cell>
          <cell r="B826" t="str">
            <v>Lubrificador de trilhos e de flanges de rodas</v>
          </cell>
          <cell r="C826" t="str">
            <v>un</v>
          </cell>
          <cell r="D826">
            <v>92590.4611</v>
          </cell>
        </row>
        <row r="827">
          <cell r="A827" t="str">
            <v>M2207</v>
          </cell>
          <cell r="B827" t="str">
            <v>Tirefão - D = 24 mm e C = 188 mm</v>
          </cell>
          <cell r="C827" t="str">
            <v>un</v>
          </cell>
          <cell r="D827">
            <v>14.329599999999999</v>
          </cell>
        </row>
        <row r="828">
          <cell r="A828" t="str">
            <v>M2208</v>
          </cell>
          <cell r="B828" t="str">
            <v>Tirefão - D = 22 mm e C = 155 mm</v>
          </cell>
          <cell r="C828" t="str">
            <v>un</v>
          </cell>
          <cell r="D828">
            <v>12.456</v>
          </cell>
        </row>
        <row r="829">
          <cell r="A829" t="str">
            <v>M2209</v>
          </cell>
          <cell r="B829" t="str">
            <v>Retensor para via férrea de TR45</v>
          </cell>
          <cell r="C829" t="str">
            <v>un</v>
          </cell>
          <cell r="D829">
            <v>49.290700000000001</v>
          </cell>
        </row>
        <row r="830">
          <cell r="A830" t="str">
            <v>M2210</v>
          </cell>
          <cell r="B830" t="str">
            <v>Retensor para via férrea de TR57</v>
          </cell>
          <cell r="C830" t="str">
            <v>un</v>
          </cell>
          <cell r="D830">
            <v>50.654699999999998</v>
          </cell>
        </row>
        <row r="831">
          <cell r="A831" t="str">
            <v>M2211</v>
          </cell>
          <cell r="B831" t="str">
            <v>Retensor para via férrea de TR68</v>
          </cell>
          <cell r="C831" t="str">
            <v>un</v>
          </cell>
          <cell r="D831">
            <v>53.072699999999998</v>
          </cell>
        </row>
        <row r="832">
          <cell r="A832" t="str">
            <v>M2213</v>
          </cell>
          <cell r="B832" t="str">
            <v>Placa de apoio em aço laminado para UIC60 com fixação rígida</v>
          </cell>
          <cell r="C832" t="str">
            <v>un</v>
          </cell>
          <cell r="D832">
            <v>130.14089999999999</v>
          </cell>
        </row>
        <row r="833">
          <cell r="A833" t="str">
            <v>M2214</v>
          </cell>
          <cell r="B833" t="str">
            <v>Grampo elástico Pandrol para fixação elástica</v>
          </cell>
          <cell r="C833" t="str">
            <v>un</v>
          </cell>
          <cell r="D833">
            <v>14.631600000000001</v>
          </cell>
        </row>
        <row r="834">
          <cell r="A834" t="str">
            <v>M2215</v>
          </cell>
          <cell r="B834" t="str">
            <v>Placa de apoio em aço laminado para TR45 com fixação elástica</v>
          </cell>
          <cell r="C834" t="str">
            <v>un</v>
          </cell>
          <cell r="D834">
            <v>103.6451</v>
          </cell>
        </row>
        <row r="835">
          <cell r="A835" t="str">
            <v>M2216</v>
          </cell>
          <cell r="B835" t="str">
            <v>Placa de apoio em aço laminado para TR57 com fixação elástica</v>
          </cell>
          <cell r="C835" t="str">
            <v>un</v>
          </cell>
          <cell r="D835">
            <v>110.1071</v>
          </cell>
        </row>
        <row r="836">
          <cell r="A836" t="str">
            <v>M2217</v>
          </cell>
          <cell r="B836" t="str">
            <v>Placa de apoio em aço laminado para TR68 com fixação elástica</v>
          </cell>
          <cell r="C836" t="str">
            <v>un</v>
          </cell>
          <cell r="D836">
            <v>131.26859999999999</v>
          </cell>
        </row>
        <row r="837">
          <cell r="A837" t="str">
            <v>M2218</v>
          </cell>
          <cell r="B837" t="str">
            <v>Placa de apoio em aço laminado para TR45 com fixação rígida</v>
          </cell>
          <cell r="C837" t="str">
            <v>un</v>
          </cell>
          <cell r="D837">
            <v>63.596499999999999</v>
          </cell>
        </row>
        <row r="838">
          <cell r="A838" t="str">
            <v>M2219</v>
          </cell>
          <cell r="B838" t="str">
            <v>Placa de apoio em aço laminado para TR57 com fixação rígida</v>
          </cell>
          <cell r="C838" t="str">
            <v>un</v>
          </cell>
          <cell r="D838">
            <v>95.592500000000001</v>
          </cell>
        </row>
        <row r="839">
          <cell r="A839" t="str">
            <v>M2220</v>
          </cell>
          <cell r="B839" t="str">
            <v>Placa de apoio em aço laminado para TR68 com fixação rígida</v>
          </cell>
          <cell r="C839" t="str">
            <v>un</v>
          </cell>
          <cell r="D839">
            <v>113.7854</v>
          </cell>
        </row>
        <row r="840">
          <cell r="A840" t="str">
            <v>M2221</v>
          </cell>
          <cell r="B840" t="str">
            <v>Retensor para via férrea de UIC60</v>
          </cell>
          <cell r="C840" t="str">
            <v>un</v>
          </cell>
          <cell r="D840">
            <v>54.904800000000002</v>
          </cell>
        </row>
        <row r="841">
          <cell r="A841" t="str">
            <v>M2222</v>
          </cell>
          <cell r="B841" t="str">
            <v>Placa de apoio em aço laminado para UIC60 com fixação elástica</v>
          </cell>
          <cell r="C841" t="str">
            <v>un</v>
          </cell>
          <cell r="D841">
            <v>125.90130000000001</v>
          </cell>
        </row>
        <row r="842">
          <cell r="A842" t="str">
            <v>M2225</v>
          </cell>
          <cell r="B842" t="str">
            <v>Tala de junção TJ 45 não isolada com 6 furos</v>
          </cell>
          <cell r="C842" t="str">
            <v>par</v>
          </cell>
          <cell r="D842">
            <v>764.2473</v>
          </cell>
        </row>
        <row r="843">
          <cell r="A843" t="str">
            <v>M2227</v>
          </cell>
          <cell r="B843" t="str">
            <v>Tala de junção TJ 57 não isolada com 6 furos</v>
          </cell>
          <cell r="C843" t="str">
            <v>par</v>
          </cell>
          <cell r="D843">
            <v>891.99639999999999</v>
          </cell>
        </row>
        <row r="844">
          <cell r="A844" t="str">
            <v>M2229</v>
          </cell>
          <cell r="B844" t="str">
            <v>Tala de junção TJ 68 não isolada com 6 furos</v>
          </cell>
          <cell r="C844" t="str">
            <v>par</v>
          </cell>
          <cell r="D844">
            <v>1104.9908</v>
          </cell>
        </row>
        <row r="845">
          <cell r="A845" t="str">
            <v>M2233</v>
          </cell>
          <cell r="B845" t="str">
            <v>Parafuso de cabeça abaulada em aço inox com porca e arruela de pressão para tala de junção - D = 25,4 mm</v>
          </cell>
          <cell r="C845" t="str">
            <v>un</v>
          </cell>
          <cell r="D845">
            <v>50.942500000000003</v>
          </cell>
        </row>
        <row r="846">
          <cell r="A846" t="str">
            <v>M2234</v>
          </cell>
          <cell r="B846" t="str">
            <v>Tala de junção TJ 60 não isolada com 6 furos</v>
          </cell>
          <cell r="C846" t="str">
            <v>par</v>
          </cell>
          <cell r="D846">
            <v>921.47270000000003</v>
          </cell>
        </row>
        <row r="847">
          <cell r="A847" t="str">
            <v>M2236</v>
          </cell>
          <cell r="B847" t="str">
            <v>AMV tipo TR45, abertura 1:8, bitola métrica</v>
          </cell>
          <cell r="C847" t="str">
            <v>un</v>
          </cell>
          <cell r="D847">
            <v>444999.19760000001</v>
          </cell>
        </row>
        <row r="848">
          <cell r="A848" t="str">
            <v>M2237</v>
          </cell>
          <cell r="B848" t="str">
            <v>AMV tipo TR45, abertura 1:10, bitola métrica</v>
          </cell>
          <cell r="C848" t="str">
            <v>un</v>
          </cell>
          <cell r="D848">
            <v>488399.5318</v>
          </cell>
        </row>
        <row r="849">
          <cell r="A849" t="str">
            <v>M2238</v>
          </cell>
          <cell r="B849" t="str">
            <v>AMV tipo TR45, abertura 1:12, bitola métrica</v>
          </cell>
          <cell r="C849" t="str">
            <v>un</v>
          </cell>
          <cell r="D849">
            <v>536140.3493</v>
          </cell>
        </row>
        <row r="850">
          <cell r="A850" t="str">
            <v>M2239</v>
          </cell>
          <cell r="B850" t="str">
            <v>AMV tipo TR45, abertura 1:14, bitola métrica</v>
          </cell>
          <cell r="C850" t="str">
            <v>un</v>
          </cell>
          <cell r="D850">
            <v>592586.07620000001</v>
          </cell>
        </row>
        <row r="851">
          <cell r="A851" t="str">
            <v>M2240</v>
          </cell>
          <cell r="B851" t="str">
            <v>AMV tipo TR57, abertura 1:8, bitola métrica</v>
          </cell>
          <cell r="C851" t="str">
            <v>un</v>
          </cell>
          <cell r="D851">
            <v>564552.53040000005</v>
          </cell>
        </row>
        <row r="852">
          <cell r="A852" t="str">
            <v>M2241</v>
          </cell>
          <cell r="B852" t="str">
            <v>AMV tipo TR57, abertura 1:10, bitola métrica</v>
          </cell>
          <cell r="C852" t="str">
            <v>un</v>
          </cell>
          <cell r="D852">
            <v>619515.0638</v>
          </cell>
        </row>
        <row r="853">
          <cell r="A853" t="str">
            <v>M2242</v>
          </cell>
          <cell r="B853" t="str">
            <v>AMV tipo TR57, abertura 1:12, bitola métrica</v>
          </cell>
          <cell r="C853" t="str">
            <v>un</v>
          </cell>
          <cell r="D853">
            <v>675374.26729999995</v>
          </cell>
        </row>
        <row r="854">
          <cell r="A854" t="str">
            <v>M2243</v>
          </cell>
          <cell r="B854" t="str">
            <v>AMV tipo TR57, abertura 1:14, bitola métrica</v>
          </cell>
          <cell r="C854" t="str">
            <v>un</v>
          </cell>
          <cell r="D854">
            <v>741879.08050000004</v>
          </cell>
        </row>
        <row r="855">
          <cell r="A855" t="str">
            <v>M2244</v>
          </cell>
          <cell r="B855" t="str">
            <v>AMV tipo TR57, abertura 1:20, bitola métrica</v>
          </cell>
          <cell r="C855" t="str">
            <v>un</v>
          </cell>
          <cell r="D855">
            <v>900252.40119999996</v>
          </cell>
        </row>
        <row r="856">
          <cell r="A856" t="str">
            <v>M2245</v>
          </cell>
          <cell r="B856" t="str">
            <v>AMV tipo TR68, abertura 1:10, bitola métrica</v>
          </cell>
          <cell r="C856" t="str">
            <v>un</v>
          </cell>
          <cell r="D856">
            <v>732279.74970000004</v>
          </cell>
        </row>
        <row r="857">
          <cell r="A857" t="str">
            <v>M2246</v>
          </cell>
          <cell r="B857" t="str">
            <v>AMV tipo TR68, abertura 1:12, bitola métrica</v>
          </cell>
          <cell r="C857" t="str">
            <v>un</v>
          </cell>
          <cell r="D857">
            <v>809905.8419</v>
          </cell>
        </row>
        <row r="858">
          <cell r="A858" t="str">
            <v>M2247</v>
          </cell>
          <cell r="B858" t="str">
            <v>AMV tipo TR68, abertura 1:14, bitola métrica</v>
          </cell>
          <cell r="C858" t="str">
            <v>un</v>
          </cell>
          <cell r="D858">
            <v>889247.04779999994</v>
          </cell>
        </row>
        <row r="859">
          <cell r="A859" t="str">
            <v>M2248</v>
          </cell>
          <cell r="B859" t="str">
            <v>AMV tipo UIC60, abertura 1:10, bitola métrica</v>
          </cell>
          <cell r="C859" t="str">
            <v>un</v>
          </cell>
          <cell r="D859">
            <v>647446.27430000005</v>
          </cell>
        </row>
        <row r="860">
          <cell r="A860" t="str">
            <v>M2249</v>
          </cell>
          <cell r="B860" t="str">
            <v>AMV tipo TR68, abertura 1:20, bitola métrica</v>
          </cell>
          <cell r="C860" t="str">
            <v>un</v>
          </cell>
          <cell r="D860">
            <v>1063798.0863000001</v>
          </cell>
        </row>
        <row r="861">
          <cell r="A861" t="str">
            <v>M2250</v>
          </cell>
          <cell r="B861" t="str">
            <v>AMV tipo TR45, abertura 1:8, bitola larga</v>
          </cell>
          <cell r="C861" t="str">
            <v>un</v>
          </cell>
          <cell r="D861">
            <v>510003.31510000001</v>
          </cell>
        </row>
        <row r="862">
          <cell r="A862" t="str">
            <v>M2251</v>
          </cell>
          <cell r="B862" t="str">
            <v>AMV tipo TR45, abertura 1:10, bitola larga</v>
          </cell>
          <cell r="C862" t="str">
            <v>un</v>
          </cell>
          <cell r="D862">
            <v>559904.09329999995</v>
          </cell>
        </row>
        <row r="863">
          <cell r="A863" t="str">
            <v>M2252</v>
          </cell>
          <cell r="B863" t="str">
            <v>AMV tipo TR45, abertura 1:12, bitola larga</v>
          </cell>
          <cell r="C863" t="str">
            <v>un</v>
          </cell>
          <cell r="D863">
            <v>614795.30260000005</v>
          </cell>
        </row>
        <row r="864">
          <cell r="A864" t="str">
            <v>M2253</v>
          </cell>
          <cell r="B864" t="str">
            <v>AMV tipo TR45, abertura 1:14, bitola larga</v>
          </cell>
          <cell r="C864" t="str">
            <v>un</v>
          </cell>
          <cell r="D864">
            <v>675175.24730000005</v>
          </cell>
        </row>
        <row r="865">
          <cell r="A865" t="str">
            <v>M2254</v>
          </cell>
          <cell r="B865" t="str">
            <v>AMV tipo TR57, abertura 1:8, bitola larga</v>
          </cell>
          <cell r="C865" t="str">
            <v>un</v>
          </cell>
          <cell r="D865">
            <v>646939.46400000004</v>
          </cell>
        </row>
        <row r="866">
          <cell r="A866" t="str">
            <v>M2255</v>
          </cell>
          <cell r="B866" t="str">
            <v>AMV tipo TR57, abertura 1:10, bitola larga</v>
          </cell>
          <cell r="C866" t="str">
            <v>un</v>
          </cell>
          <cell r="D866">
            <v>710190.36049999995</v>
          </cell>
        </row>
        <row r="867">
          <cell r="A867" t="str">
            <v>M2256</v>
          </cell>
          <cell r="B867" t="str">
            <v>AMV tipo TR57, abertura 1:12, bitola larga</v>
          </cell>
          <cell r="C867" t="str">
            <v>un</v>
          </cell>
          <cell r="D867">
            <v>779716.80539999995</v>
          </cell>
        </row>
        <row r="868">
          <cell r="A868" t="str">
            <v>M2257</v>
          </cell>
          <cell r="B868" t="str">
            <v>AMV tipo TR57, abertura 1:14, bitola larga</v>
          </cell>
          <cell r="C868" t="str">
            <v>un</v>
          </cell>
          <cell r="D868">
            <v>863658.69</v>
          </cell>
        </row>
        <row r="869">
          <cell r="A869" t="str">
            <v>M2258</v>
          </cell>
          <cell r="B869" t="str">
            <v>AMV tipo TR57, abertura 1:20, bitola larga</v>
          </cell>
          <cell r="C869" t="str">
            <v>un</v>
          </cell>
          <cell r="D869">
            <v>1031912.6544999999</v>
          </cell>
        </row>
        <row r="870">
          <cell r="A870" t="str">
            <v>M2259</v>
          </cell>
          <cell r="B870" t="str">
            <v>AMV tipo TR68, abertura 1:10, bitola larga</v>
          </cell>
          <cell r="C870" t="str">
            <v>un</v>
          </cell>
          <cell r="D870">
            <v>851873.52309999999</v>
          </cell>
        </row>
        <row r="871">
          <cell r="A871" t="str">
            <v>M2260</v>
          </cell>
          <cell r="B871" t="str">
            <v>AMV tipo TR68, abertura 1:12, bitola larga</v>
          </cell>
          <cell r="C871" t="str">
            <v>un</v>
          </cell>
          <cell r="D871">
            <v>928925.04020000005</v>
          </cell>
        </row>
        <row r="872">
          <cell r="A872" t="str">
            <v>M2261</v>
          </cell>
          <cell r="B872" t="str">
            <v>AMV tipo TR68, abertura 1:14, bitola larga</v>
          </cell>
          <cell r="C872" t="str">
            <v>un</v>
          </cell>
          <cell r="D872">
            <v>1026065.3713999999</v>
          </cell>
        </row>
        <row r="873">
          <cell r="A873" t="str">
            <v>M2262</v>
          </cell>
          <cell r="B873" t="str">
            <v>AMV tipo UIC60, abertura 1:10, bitola larga</v>
          </cell>
          <cell r="C873" t="str">
            <v>un</v>
          </cell>
          <cell r="D873">
            <v>742874.25560000003</v>
          </cell>
        </row>
        <row r="874">
          <cell r="A874" t="str">
            <v>M2263</v>
          </cell>
          <cell r="B874" t="str">
            <v>AMV tipo TR68, abertura 1:20, bitola larga</v>
          </cell>
          <cell r="C874" t="str">
            <v>un</v>
          </cell>
          <cell r="D874">
            <v>1237395.5146000001</v>
          </cell>
        </row>
        <row r="875">
          <cell r="A875" t="str">
            <v>M2264</v>
          </cell>
          <cell r="B875" t="str">
            <v>AMV tipo TR45, abertura 1:8, bitola mista</v>
          </cell>
          <cell r="C875" t="str">
            <v>un</v>
          </cell>
          <cell r="D875">
            <v>613553.08400000003</v>
          </cell>
        </row>
        <row r="876">
          <cell r="A876" t="str">
            <v>M2265</v>
          </cell>
          <cell r="B876" t="str">
            <v>AMV tipo TR45, abertura 1:10, bitola mista</v>
          </cell>
          <cell r="C876" t="str">
            <v>un</v>
          </cell>
          <cell r="D876">
            <v>673415.76910000003</v>
          </cell>
        </row>
        <row r="877">
          <cell r="A877" t="str">
            <v>M2266</v>
          </cell>
          <cell r="B877" t="str">
            <v>AMV tipo TR45, abertura 1:12, bitola mista</v>
          </cell>
          <cell r="C877" t="str">
            <v>un</v>
          </cell>
          <cell r="D877">
            <v>739264.85120000003</v>
          </cell>
        </row>
        <row r="878">
          <cell r="A878" t="str">
            <v>M2267</v>
          </cell>
          <cell r="B878" t="str">
            <v>AMV tipo TR45, abertura 1:14, bitola mista</v>
          </cell>
          <cell r="C878" t="str">
            <v>un</v>
          </cell>
          <cell r="D878">
            <v>819161.50829999999</v>
          </cell>
        </row>
        <row r="879">
          <cell r="A879" t="str">
            <v>M2268</v>
          </cell>
          <cell r="B879" t="str">
            <v>AMV tipo TR57, abertura 1:8, bitola mista</v>
          </cell>
          <cell r="C879" t="str">
            <v>un</v>
          </cell>
          <cell r="D879">
            <v>773468.56570000004</v>
          </cell>
        </row>
        <row r="880">
          <cell r="A880" t="str">
            <v>M2269</v>
          </cell>
          <cell r="B880" t="str">
            <v>AMV tipo TR57, abertura 1:10, bitola mista</v>
          </cell>
          <cell r="C880" t="str">
            <v>un</v>
          </cell>
          <cell r="D880">
            <v>856785.56220000004</v>
          </cell>
        </row>
        <row r="881">
          <cell r="A881" t="str">
            <v>M2270</v>
          </cell>
          <cell r="B881" t="str">
            <v>AMV tipo TR57, abertura 1:12, bitola mista</v>
          </cell>
          <cell r="C881" t="str">
            <v>un</v>
          </cell>
          <cell r="D881">
            <v>940225.32799999998</v>
          </cell>
        </row>
        <row r="882">
          <cell r="A882" t="str">
            <v>M2271</v>
          </cell>
          <cell r="B882" t="str">
            <v>AMV tipo TR57, abertura 1:14, bitola mista</v>
          </cell>
          <cell r="C882" t="str">
            <v>un</v>
          </cell>
          <cell r="D882">
            <v>1026112.0256000001</v>
          </cell>
        </row>
        <row r="883">
          <cell r="A883" t="str">
            <v>M2272</v>
          </cell>
          <cell r="B883" t="str">
            <v>AMV tipo TR57, abertura 1:20, bitola mista</v>
          </cell>
          <cell r="C883" t="str">
            <v>un</v>
          </cell>
          <cell r="D883">
            <v>1256321.9402000001</v>
          </cell>
        </row>
        <row r="884">
          <cell r="A884" t="str">
            <v>M2273</v>
          </cell>
          <cell r="B884" t="str">
            <v>AMV tipo TR68, abertura 1:10, bitola mista</v>
          </cell>
          <cell r="C884" t="str">
            <v>un</v>
          </cell>
          <cell r="D884">
            <v>1017823.5937</v>
          </cell>
        </row>
        <row r="885">
          <cell r="A885" t="str">
            <v>M2274</v>
          </cell>
          <cell r="B885" t="str">
            <v>AMV tipo TR68, abertura 1:12, bitola mista</v>
          </cell>
          <cell r="C885" t="str">
            <v>un</v>
          </cell>
          <cell r="D885">
            <v>1111470.1499999999</v>
          </cell>
        </row>
        <row r="886">
          <cell r="A886" t="str">
            <v>M2275</v>
          </cell>
          <cell r="B886" t="str">
            <v>AMV tipo TR68, abertura 1:14, bitola mista</v>
          </cell>
          <cell r="C886" t="str">
            <v>un</v>
          </cell>
          <cell r="D886">
            <v>1237459.7704</v>
          </cell>
        </row>
        <row r="887">
          <cell r="A887" t="str">
            <v>M2276</v>
          </cell>
          <cell r="B887" t="str">
            <v>Revestimento com conector linha AW</v>
          </cell>
          <cell r="C887" t="str">
            <v>m</v>
          </cell>
          <cell r="D887">
            <v>384.1155</v>
          </cell>
        </row>
        <row r="888">
          <cell r="A888" t="str">
            <v>M2277</v>
          </cell>
          <cell r="B888" t="str">
            <v>AMV tipo TR68, abertura 1:20, bitola mista</v>
          </cell>
          <cell r="C888" t="str">
            <v>un</v>
          </cell>
          <cell r="D888">
            <v>1478354.9824999999</v>
          </cell>
        </row>
        <row r="889">
          <cell r="A889" t="str">
            <v>M2281</v>
          </cell>
          <cell r="B889" t="str">
            <v>Dormente de madeira bitola larga - C = 280 cm, L = 24 cm e H = 17 cm</v>
          </cell>
          <cell r="C889" t="str">
            <v>un</v>
          </cell>
          <cell r="D889">
            <v>451.80650000000003</v>
          </cell>
        </row>
        <row r="890">
          <cell r="A890" t="str">
            <v>M2282</v>
          </cell>
          <cell r="B890" t="str">
            <v>Dormente de madeira bitola métrica - C = 200 cm, L = 22 cm e H = 16 cm</v>
          </cell>
          <cell r="C890" t="str">
            <v>un</v>
          </cell>
          <cell r="D890">
            <v>236.17099999999999</v>
          </cell>
        </row>
        <row r="891">
          <cell r="A891" t="str">
            <v>M2284</v>
          </cell>
          <cell r="B891" t="str">
            <v>Revestimento com conector linha HW</v>
          </cell>
          <cell r="C891" t="str">
            <v>m</v>
          </cell>
          <cell r="D891">
            <v>807.0521</v>
          </cell>
        </row>
        <row r="892">
          <cell r="A892" t="str">
            <v>M2285</v>
          </cell>
          <cell r="B892" t="str">
            <v>Revestimento com conector linha NW</v>
          </cell>
          <cell r="C892" t="str">
            <v>m</v>
          </cell>
          <cell r="D892">
            <v>654.22910000000002</v>
          </cell>
        </row>
        <row r="893">
          <cell r="A893" t="str">
            <v>M2292</v>
          </cell>
          <cell r="B893" t="str">
            <v>AMV tipo UIC60, abertura 1:12, bitola métrica</v>
          </cell>
          <cell r="C893" t="str">
            <v>un</v>
          </cell>
          <cell r="D893">
            <v>711091.38049999997</v>
          </cell>
        </row>
        <row r="894">
          <cell r="A894" t="str">
            <v>M2293</v>
          </cell>
          <cell r="B894" t="str">
            <v>AMV tipo UIC60, abertura 1:14, bitola métrica</v>
          </cell>
          <cell r="C894" t="str">
            <v>un</v>
          </cell>
          <cell r="D894">
            <v>781101.0294</v>
          </cell>
        </row>
        <row r="895">
          <cell r="A895" t="str">
            <v>M2294</v>
          </cell>
          <cell r="B895" t="str">
            <v>AMV tipo UIC60, abertura 1:20, bitola métrica</v>
          </cell>
          <cell r="C895" t="str">
            <v>un</v>
          </cell>
          <cell r="D895">
            <v>940619.60640000005</v>
          </cell>
        </row>
        <row r="896">
          <cell r="A896" t="str">
            <v>M2298</v>
          </cell>
          <cell r="B896" t="str">
            <v>AMV tipo UIC60, abertura 1:10, bitola mista</v>
          </cell>
          <cell r="C896" t="str">
            <v>un</v>
          </cell>
          <cell r="D896">
            <v>894832.16700000002</v>
          </cell>
        </row>
        <row r="897">
          <cell r="A897" t="str">
            <v>M2299</v>
          </cell>
          <cell r="B897" t="str">
            <v>AMV tipo UIC60, abertura 1:12, bitola mista</v>
          </cell>
          <cell r="C897" t="str">
            <v>un</v>
          </cell>
          <cell r="D897">
            <v>982666.3909</v>
          </cell>
        </row>
        <row r="898">
          <cell r="A898" t="str">
            <v>M2300</v>
          </cell>
          <cell r="B898" t="str">
            <v>AMV tipo UIC60, abertura 1:14, bitola mista</v>
          </cell>
          <cell r="C898" t="str">
            <v>un</v>
          </cell>
          <cell r="D898">
            <v>1079283.7481</v>
          </cell>
        </row>
        <row r="899">
          <cell r="A899" t="str">
            <v>M2301</v>
          </cell>
          <cell r="B899" t="str">
            <v>AMV tipo UIC60, abertura 1:20, bitola mista</v>
          </cell>
          <cell r="C899" t="str">
            <v>un</v>
          </cell>
          <cell r="D899">
            <v>1308333.9819</v>
          </cell>
        </row>
        <row r="900">
          <cell r="A900" t="str">
            <v>M2303</v>
          </cell>
          <cell r="B900" t="str">
            <v>Sapata de widia linha NW</v>
          </cell>
          <cell r="C900" t="str">
            <v>un</v>
          </cell>
          <cell r="D900">
            <v>527.43859999999995</v>
          </cell>
        </row>
        <row r="901">
          <cell r="A901" t="str">
            <v>M2304</v>
          </cell>
          <cell r="B901" t="str">
            <v>Broca de arraste com três asas linha NW</v>
          </cell>
          <cell r="C901" t="str">
            <v>un</v>
          </cell>
          <cell r="D901">
            <v>1916.0322000000001</v>
          </cell>
        </row>
        <row r="902">
          <cell r="A902" t="str">
            <v>M2308</v>
          </cell>
          <cell r="B902" t="str">
            <v>Dormente de madeira para pontes - C = 300 cm, L = 25 cm e H = 20 cm</v>
          </cell>
          <cell r="C902" t="str">
            <v>un</v>
          </cell>
          <cell r="D902">
            <v>489.3408</v>
          </cell>
        </row>
        <row r="903">
          <cell r="A903" t="str">
            <v>M2313</v>
          </cell>
          <cell r="B903" t="str">
            <v>AMV tipo UIC60, abertura 1:12, bitola larga</v>
          </cell>
          <cell r="C903" t="str">
            <v>un</v>
          </cell>
          <cell r="D903">
            <v>821559.28430000006</v>
          </cell>
        </row>
        <row r="904">
          <cell r="A904" t="str">
            <v>M2314</v>
          </cell>
          <cell r="B904" t="str">
            <v>AMV tipo UIC60, abertura 1:14, bitola larga</v>
          </cell>
          <cell r="C904" t="str">
            <v>un</v>
          </cell>
          <cell r="D904">
            <v>902066.09149999998</v>
          </cell>
        </row>
        <row r="905">
          <cell r="A905" t="str">
            <v>M2316</v>
          </cell>
          <cell r="B905" t="str">
            <v>AMV tipo UIC60, abertura 1:20, bitola larga</v>
          </cell>
          <cell r="C905" t="str">
            <v>un</v>
          </cell>
          <cell r="D905">
            <v>1079180.9387999999</v>
          </cell>
        </row>
        <row r="906">
          <cell r="A906" t="str">
            <v>M2317</v>
          </cell>
          <cell r="B906" t="str">
            <v>Tubo de revestimento em aço-carbono schedule 40 para estaca raiz - ponteira schedule 80, D = 141,3 mm, peso 24 kg/m</v>
          </cell>
          <cell r="C906" t="str">
            <v>m</v>
          </cell>
          <cell r="D906">
            <v>476.77050000000003</v>
          </cell>
        </row>
        <row r="907">
          <cell r="A907" t="str">
            <v>M2318</v>
          </cell>
          <cell r="B907" t="str">
            <v>Tubo de revestimento em aço-carbono schedule 40 para estaca raiz - ponteira schedule 80, D = 168,3 mm, peso 31 kg/m</v>
          </cell>
          <cell r="C907" t="str">
            <v>m</v>
          </cell>
          <cell r="D907">
            <v>593.06219999999996</v>
          </cell>
        </row>
        <row r="908">
          <cell r="A908" t="str">
            <v>M2319</v>
          </cell>
          <cell r="B908" t="str">
            <v>Tubo de revestimento em aço-carbono schedule 40 para estaca raiz - ponteira schedule 80, D = 219,1 mm, peso 47 kg/m</v>
          </cell>
          <cell r="C908" t="str">
            <v>m</v>
          </cell>
          <cell r="D908">
            <v>845.09400000000005</v>
          </cell>
        </row>
        <row r="909">
          <cell r="A909" t="str">
            <v>M2320</v>
          </cell>
          <cell r="B909" t="str">
            <v>Tubo de revestimento em aço-carbono schedule 40 para estaca raiz - ponteira schedule 80, D = 273,0 mm, peso 67 kg/m</v>
          </cell>
          <cell r="C909" t="str">
            <v>m</v>
          </cell>
          <cell r="D909">
            <v>1281.8530000000001</v>
          </cell>
        </row>
        <row r="910">
          <cell r="A910" t="str">
            <v>M2321</v>
          </cell>
          <cell r="B910" t="str">
            <v>Tubo de revestimento em aço-carbono schedule 40 para estaca raiz - ponteira schedule 80, D = 323,8 mm, peso 90 kg/m</v>
          </cell>
          <cell r="C910" t="str">
            <v>m</v>
          </cell>
          <cell r="D910">
            <v>1629.4576</v>
          </cell>
        </row>
        <row r="911">
          <cell r="A911" t="str">
            <v>M2322</v>
          </cell>
          <cell r="B911" t="str">
            <v>Tubo de revestimento em aço-carbono schedule 40 para estaca raiz - ponteira schedule 80, D = 406,0 mm, peso 143 kg/m</v>
          </cell>
          <cell r="C911" t="str">
            <v>m</v>
          </cell>
          <cell r="D911">
            <v>3157.9602</v>
          </cell>
        </row>
        <row r="912">
          <cell r="A912" t="str">
            <v>M2325</v>
          </cell>
          <cell r="B912" t="str">
            <v>Anel de compensação angular para tirantes com diâmetro de 30 mm</v>
          </cell>
          <cell r="C912" t="str">
            <v>un</v>
          </cell>
          <cell r="D912">
            <v>63.322099999999999</v>
          </cell>
        </row>
        <row r="913">
          <cell r="A913" t="str">
            <v>M2326</v>
          </cell>
          <cell r="B913" t="str">
            <v>Anel de compensação angular para tirantes com diâmetro de 32 mm</v>
          </cell>
          <cell r="C913" t="str">
            <v>un</v>
          </cell>
          <cell r="D913">
            <v>87.722399999999993</v>
          </cell>
        </row>
        <row r="914">
          <cell r="A914" t="str">
            <v>M2327</v>
          </cell>
          <cell r="B914" t="str">
            <v>Anel de compensação angular para tirantes com diâmetro de 40 mm</v>
          </cell>
          <cell r="C914" t="str">
            <v>un</v>
          </cell>
          <cell r="D914">
            <v>94.555000000000007</v>
          </cell>
        </row>
        <row r="915">
          <cell r="A915" t="str">
            <v>M2328</v>
          </cell>
          <cell r="B915" t="str">
            <v>Anel de compensação angular para tirantes com diâmetro de 44 mm</v>
          </cell>
          <cell r="C915" t="str">
            <v>un</v>
          </cell>
          <cell r="D915">
            <v>108.2136</v>
          </cell>
        </row>
        <row r="916">
          <cell r="A916" t="str">
            <v>M2329</v>
          </cell>
          <cell r="B916" t="str">
            <v>Anel de compensação angular para tirantes com diâmetro de 50 mm</v>
          </cell>
          <cell r="C916" t="str">
            <v>un</v>
          </cell>
          <cell r="D916">
            <v>119.00539999999999</v>
          </cell>
        </row>
        <row r="917">
          <cell r="A917" t="str">
            <v>M2330</v>
          </cell>
          <cell r="B917" t="str">
            <v>Anel de compensação angular para tirantes com diâmetro de 53 mm</v>
          </cell>
          <cell r="C917" t="str">
            <v>un</v>
          </cell>
          <cell r="D917">
            <v>129.90260000000001</v>
          </cell>
        </row>
        <row r="918">
          <cell r="A918" t="str">
            <v>M2331</v>
          </cell>
          <cell r="B918" t="str">
            <v>Anel de compensação angular para tirantes com diâmetro de 57 mm</v>
          </cell>
          <cell r="C918" t="str">
            <v>un</v>
          </cell>
          <cell r="D918">
            <v>142.5121</v>
          </cell>
        </row>
        <row r="919">
          <cell r="A919" t="str">
            <v>M2332</v>
          </cell>
          <cell r="B919" t="str">
            <v>Anel de compensação angular para tirantes com diâmetro de 63 mm</v>
          </cell>
          <cell r="C919" t="str">
            <v>un</v>
          </cell>
          <cell r="D919">
            <v>157.54689999999999</v>
          </cell>
        </row>
        <row r="920">
          <cell r="A920" t="str">
            <v>M2333</v>
          </cell>
          <cell r="B920" t="str">
            <v>Anel de compensação angular para tirantes com diâmetro de 69 mm</v>
          </cell>
          <cell r="C920" t="str">
            <v>un</v>
          </cell>
          <cell r="D920">
            <v>178.44059999999999</v>
          </cell>
        </row>
        <row r="921">
          <cell r="A921" t="str">
            <v>M2334</v>
          </cell>
          <cell r="B921" t="str">
            <v>Coroa de widia linha BWG</v>
          </cell>
          <cell r="C921" t="str">
            <v>un</v>
          </cell>
          <cell r="D921">
            <v>503.58370000000002</v>
          </cell>
        </row>
        <row r="922">
          <cell r="A922" t="str">
            <v>M2352</v>
          </cell>
          <cell r="B922" t="str">
            <v>Conjunto para solda aluminotérmica de TR45 - porção, fôrmas, acendedor, pasta de vedação e cadinho descartável</v>
          </cell>
          <cell r="C922" t="str">
            <v>un</v>
          </cell>
          <cell r="D922">
            <v>1390.42</v>
          </cell>
        </row>
        <row r="923">
          <cell r="A923" t="str">
            <v>M2353</v>
          </cell>
          <cell r="B923" t="str">
            <v>Conjunto para solda aluminotérmica de TR57 - porção, fôrmas, acendedor, pasta de vedação e cadinho descartável</v>
          </cell>
          <cell r="C923" t="str">
            <v>un</v>
          </cell>
          <cell r="D923">
            <v>1370.1</v>
          </cell>
        </row>
        <row r="924">
          <cell r="A924" t="str">
            <v>M2354</v>
          </cell>
          <cell r="B924" t="str">
            <v>Conjunto para solda aluminotérmica de TR68 - porção, fôrmas, acendedor, pasta de vedação e cadinho descartável</v>
          </cell>
          <cell r="C924" t="str">
            <v>un</v>
          </cell>
          <cell r="D924">
            <v>1445.53</v>
          </cell>
        </row>
        <row r="925">
          <cell r="A925" t="str">
            <v>M2355</v>
          </cell>
          <cell r="B925" t="str">
            <v>Conjunto para solda aluminotérmica de UIC60 - porção, fôrmas, acendedor, pasta de vedação e cadinho descartável</v>
          </cell>
          <cell r="C925" t="str">
            <v>un</v>
          </cell>
          <cell r="D925">
            <v>1393.45</v>
          </cell>
        </row>
        <row r="926">
          <cell r="A926" t="str">
            <v>M2356</v>
          </cell>
          <cell r="B926" t="str">
            <v>Brita padrão para lastro ferroviário</v>
          </cell>
          <cell r="C926" t="str">
            <v>m³</v>
          </cell>
          <cell r="D926">
            <v>109.616</v>
          </cell>
        </row>
        <row r="927">
          <cell r="A927" t="str">
            <v>M2358</v>
          </cell>
          <cell r="B927" t="str">
            <v>Palmilha de borracha para dormente de concreto</v>
          </cell>
          <cell r="C927" t="str">
            <v>un</v>
          </cell>
          <cell r="D927">
            <v>10.360300000000001</v>
          </cell>
        </row>
        <row r="928">
          <cell r="A928" t="str">
            <v>M2364</v>
          </cell>
          <cell r="B928" t="str">
            <v>Broca para furar trilho - D = 29 mm (1 1/8")</v>
          </cell>
          <cell r="C928" t="str">
            <v>un</v>
          </cell>
          <cell r="D928">
            <v>1354.3778</v>
          </cell>
        </row>
        <row r="929">
          <cell r="A929" t="str">
            <v>M2365</v>
          </cell>
          <cell r="B929" t="str">
            <v>Disco de corte abrasivo para máquina para serrar trilho - D = 350 mm</v>
          </cell>
          <cell r="C929" t="str">
            <v>un</v>
          </cell>
          <cell r="D929">
            <v>25.649899999999999</v>
          </cell>
        </row>
        <row r="930">
          <cell r="A930" t="str">
            <v>M2370</v>
          </cell>
          <cell r="B930" t="str">
            <v>Dormentes de madeira para AMV</v>
          </cell>
          <cell r="C930" t="str">
            <v>m³</v>
          </cell>
          <cell r="D930">
            <v>3400.8490000000002</v>
          </cell>
        </row>
        <row r="931">
          <cell r="A931" t="str">
            <v>M2379</v>
          </cell>
          <cell r="B931" t="str">
            <v>Coroa de diamante linha BWG</v>
          </cell>
          <cell r="C931" t="str">
            <v>un</v>
          </cell>
          <cell r="D931">
            <v>1047.7357999999999</v>
          </cell>
        </row>
        <row r="932">
          <cell r="A932" t="str">
            <v>M2383</v>
          </cell>
          <cell r="B932" t="str">
            <v>Revestimento com conector linha BW</v>
          </cell>
          <cell r="C932" t="str">
            <v>m</v>
          </cell>
          <cell r="D932">
            <v>518.30579999999998</v>
          </cell>
        </row>
        <row r="933">
          <cell r="A933" t="str">
            <v>M2386</v>
          </cell>
          <cell r="B933" t="str">
            <v>Corda de poliamida - D = 12,0 mm e capacidade de carga de 2.200 kg</v>
          </cell>
          <cell r="C933" t="str">
            <v>m</v>
          </cell>
          <cell r="D933">
            <v>4.4623999999999997</v>
          </cell>
        </row>
        <row r="934">
          <cell r="A934" t="str">
            <v>M2388</v>
          </cell>
          <cell r="B934" t="str">
            <v>Broca de widia - D = 16 mm e C = 150 mm</v>
          </cell>
          <cell r="C934" t="str">
            <v>un</v>
          </cell>
          <cell r="D934">
            <v>39.987400000000001</v>
          </cell>
        </row>
        <row r="935">
          <cell r="A935" t="str">
            <v>M2389</v>
          </cell>
          <cell r="B935" t="str">
            <v>Broca de widia - D = 19 mm e C = 160 mm</v>
          </cell>
          <cell r="C935" t="str">
            <v>un</v>
          </cell>
          <cell r="D935">
            <v>83.557599999999994</v>
          </cell>
        </row>
        <row r="936">
          <cell r="A936" t="str">
            <v>M2419</v>
          </cell>
          <cell r="B936" t="str">
            <v>Parafuso de cabeça abaulada em aço inox com porca e arruela - D = 6 mm (M6) e C = 30 mm</v>
          </cell>
          <cell r="C936" t="str">
            <v>un</v>
          </cell>
          <cell r="D936">
            <v>0.90790000000000004</v>
          </cell>
        </row>
        <row r="937">
          <cell r="A937" t="str">
            <v>M2420</v>
          </cell>
          <cell r="B937" t="str">
            <v>Parafuso de cabeça abaulada em aço inox com porca e arruela - D = 8 mm (M8) e C = 50 mm</v>
          </cell>
          <cell r="C937" t="str">
            <v>un</v>
          </cell>
          <cell r="D937">
            <v>2.5571999999999999</v>
          </cell>
        </row>
        <row r="938">
          <cell r="A938" t="str">
            <v>M2421</v>
          </cell>
          <cell r="B938" t="str">
            <v>Mangueira cristal trançada de PVC com pressão de trabalho de 1,50 MPa (250 psi) - D = 9,5 mm (3/8")</v>
          </cell>
          <cell r="C938" t="str">
            <v>m</v>
          </cell>
          <cell r="D938">
            <v>3.4965999999999999</v>
          </cell>
        </row>
        <row r="939">
          <cell r="A939" t="str">
            <v>M2423</v>
          </cell>
          <cell r="B939" t="str">
            <v>Fôrma plástica para nicho de protensão de cordoalha - D = 15,2 mm</v>
          </cell>
          <cell r="C939" t="str">
            <v>un</v>
          </cell>
          <cell r="D939">
            <v>2.3759000000000001</v>
          </cell>
        </row>
        <row r="940">
          <cell r="A940" t="str">
            <v>M2424</v>
          </cell>
          <cell r="B940" t="str">
            <v>Fôrma plástica para nicho de protensão de cordoalha - D = 12,7 mm</v>
          </cell>
          <cell r="C940" t="str">
            <v>un</v>
          </cell>
          <cell r="D940">
            <v>1.1052999999999999</v>
          </cell>
        </row>
        <row r="941">
          <cell r="A941" t="str">
            <v>M2425</v>
          </cell>
          <cell r="B941" t="str">
            <v>Cordoalha engraxada tipo CP 190 RB - D = 15,2 mm</v>
          </cell>
          <cell r="C941" t="str">
            <v>kg</v>
          </cell>
          <cell r="D941">
            <v>14.4156</v>
          </cell>
        </row>
        <row r="942">
          <cell r="A942" t="str">
            <v>M2426</v>
          </cell>
          <cell r="B942" t="str">
            <v>Cordoalha engraxada tipo CP 190 RB - D = 12,7 mm</v>
          </cell>
          <cell r="C942" t="str">
            <v>kg</v>
          </cell>
          <cell r="D942">
            <v>14.4156</v>
          </cell>
        </row>
        <row r="943">
          <cell r="A943" t="str">
            <v>M2427</v>
          </cell>
          <cell r="B943" t="str">
            <v>Bainha metálica para protensão - D = 35 mm</v>
          </cell>
          <cell r="C943" t="str">
            <v>m</v>
          </cell>
          <cell r="D943">
            <v>12.5448</v>
          </cell>
        </row>
        <row r="944">
          <cell r="A944" t="str">
            <v>M2428</v>
          </cell>
          <cell r="B944" t="str">
            <v>Bainha metálica para protensão - D = 30 mm</v>
          </cell>
          <cell r="C944" t="str">
            <v>m</v>
          </cell>
          <cell r="D944">
            <v>11.7654</v>
          </cell>
        </row>
        <row r="945">
          <cell r="A945" t="str">
            <v>M2429</v>
          </cell>
          <cell r="B945" t="str">
            <v>Ancoragem passiva aderente para 8 cordoalhas - D = 15,2 mm</v>
          </cell>
          <cell r="C945" t="str">
            <v>un</v>
          </cell>
          <cell r="D945">
            <v>107.92440000000001</v>
          </cell>
        </row>
        <row r="946">
          <cell r="A946" t="str">
            <v>M2430</v>
          </cell>
          <cell r="B946" t="str">
            <v>Ancoragem passiva aderente para 31 cordoalhas - D = 15,2 mm</v>
          </cell>
          <cell r="C946" t="str">
            <v>un</v>
          </cell>
          <cell r="D946">
            <v>694.76149999999996</v>
          </cell>
        </row>
        <row r="947">
          <cell r="A947" t="str">
            <v>M2431</v>
          </cell>
          <cell r="B947" t="str">
            <v>Ancoragem ativa para cordoalha engraxada - D = 12,7 mm</v>
          </cell>
          <cell r="C947" t="str">
            <v>un</v>
          </cell>
          <cell r="D947">
            <v>70.438500000000005</v>
          </cell>
        </row>
        <row r="948">
          <cell r="A948" t="str">
            <v>M2432</v>
          </cell>
          <cell r="B948" t="str">
            <v>Ancoragem ativa para cordoalha engraxada - D = 15,2 mm</v>
          </cell>
          <cell r="C948" t="str">
            <v>un</v>
          </cell>
          <cell r="D948">
            <v>102.3203</v>
          </cell>
        </row>
        <row r="949">
          <cell r="A949" t="str">
            <v>M2433</v>
          </cell>
          <cell r="B949" t="str">
            <v>Ancoragem passiva aderente para 10 cordoalhas - D = 12,7 mm</v>
          </cell>
          <cell r="C949" t="str">
            <v>un</v>
          </cell>
          <cell r="D949">
            <v>136.38659999999999</v>
          </cell>
        </row>
        <row r="950">
          <cell r="A950" t="str">
            <v>M2434</v>
          </cell>
          <cell r="B950" t="str">
            <v>Ancoragem passiva aderente para 12 cordoalhas - D = 12,7 mm</v>
          </cell>
          <cell r="C950" t="str">
            <v>un</v>
          </cell>
          <cell r="D950">
            <v>167.25899999999999</v>
          </cell>
        </row>
        <row r="951">
          <cell r="A951" t="str">
            <v>M2435</v>
          </cell>
          <cell r="B951" t="str">
            <v>Ancoragem passiva aderente para 12 cordoalhas - D = 15,2 mm</v>
          </cell>
          <cell r="C951" t="str">
            <v>un</v>
          </cell>
          <cell r="D951">
            <v>169.94970000000001</v>
          </cell>
        </row>
        <row r="952">
          <cell r="A952" t="str">
            <v>M2436</v>
          </cell>
          <cell r="B952" t="str">
            <v>Ancoragem passiva aderente para 15 cordoalhas - D = 12,7 mm</v>
          </cell>
          <cell r="C952" t="str">
            <v>un</v>
          </cell>
          <cell r="D952">
            <v>219.9915</v>
          </cell>
        </row>
        <row r="953">
          <cell r="A953" t="str">
            <v>M2437</v>
          </cell>
          <cell r="B953" t="str">
            <v>Ancoragem passiva aderente para 15 cordoalhas - D = 15,2 mm</v>
          </cell>
          <cell r="C953" t="str">
            <v>un</v>
          </cell>
          <cell r="D953">
            <v>268.23329999999999</v>
          </cell>
        </row>
        <row r="954">
          <cell r="A954" t="str">
            <v>M2438</v>
          </cell>
          <cell r="B954" t="str">
            <v>Ancoragem passiva aderente para 19 cordoalhas - D = 12,7 mm</v>
          </cell>
          <cell r="C954" t="str">
            <v>un</v>
          </cell>
          <cell r="D954">
            <v>271.0677</v>
          </cell>
        </row>
        <row r="955">
          <cell r="A955" t="str">
            <v>M2439</v>
          </cell>
          <cell r="B955" t="str">
            <v>Ancoragem passiva aderente para 19 cordoalhas - D = 15,2 mm</v>
          </cell>
          <cell r="C955" t="str">
            <v>un</v>
          </cell>
          <cell r="D955">
            <v>286.19929999999999</v>
          </cell>
        </row>
        <row r="956">
          <cell r="A956" t="str">
            <v>M2440</v>
          </cell>
          <cell r="B956" t="str">
            <v>Ancoragem passiva aderente para 22 cordoalhas - D = 12,7 mm</v>
          </cell>
          <cell r="C956" t="str">
            <v>un</v>
          </cell>
          <cell r="D956">
            <v>334.83800000000002</v>
          </cell>
        </row>
        <row r="957">
          <cell r="A957" t="str">
            <v>M2441</v>
          </cell>
          <cell r="B957" t="str">
            <v>Ancoragem passiva aderente para 22 cordoalhas - D = 15,2 mm</v>
          </cell>
          <cell r="C957" t="str">
            <v>un</v>
          </cell>
          <cell r="D957">
            <v>395.89580000000001</v>
          </cell>
        </row>
        <row r="958">
          <cell r="A958" t="str">
            <v>M2442</v>
          </cell>
          <cell r="B958" t="str">
            <v>Ancoragem passiva aderente para 27 cordoalhas - D = 12,7 mm</v>
          </cell>
          <cell r="C958" t="str">
            <v>un</v>
          </cell>
          <cell r="D958">
            <v>464.02690000000001</v>
          </cell>
        </row>
        <row r="959">
          <cell r="A959" t="str">
            <v>M2443</v>
          </cell>
          <cell r="B959" t="str">
            <v>Ancoragem passiva aderente para 27 cordoalhas - D = 15,2 mm</v>
          </cell>
          <cell r="C959" t="str">
            <v>un</v>
          </cell>
          <cell r="D959">
            <v>565.50199999999995</v>
          </cell>
        </row>
        <row r="960">
          <cell r="A960" t="str">
            <v>M2444</v>
          </cell>
          <cell r="B960" t="str">
            <v>Ancoragem passiva aderente para 31 cordoalhas - D = 12,7 mm</v>
          </cell>
          <cell r="C960" t="str">
            <v>un</v>
          </cell>
          <cell r="D960">
            <v>536.07489999999996</v>
          </cell>
        </row>
        <row r="961">
          <cell r="A961" t="str">
            <v>M2445</v>
          </cell>
          <cell r="B961" t="str">
            <v>Ancoragem passiva aderente para 4 cordoalhas - D = 12,7 mm</v>
          </cell>
          <cell r="C961" t="str">
            <v>un</v>
          </cell>
          <cell r="D961">
            <v>55.340800000000002</v>
          </cell>
        </row>
        <row r="962">
          <cell r="A962" t="str">
            <v>M2446</v>
          </cell>
          <cell r="B962" t="str">
            <v>Ancoragem passiva aderente para 4 cordoalhas - D = 15,2 mm</v>
          </cell>
          <cell r="C962" t="str">
            <v>un</v>
          </cell>
          <cell r="D962">
            <v>58.133299999999998</v>
          </cell>
        </row>
        <row r="963">
          <cell r="A963" t="str">
            <v>M2447</v>
          </cell>
          <cell r="B963" t="str">
            <v>Ancoragem passiva aderente para 6 cordoalhas - D = 12,7 mm</v>
          </cell>
          <cell r="C963" t="str">
            <v>un</v>
          </cell>
          <cell r="D963">
            <v>91.493899999999996</v>
          </cell>
        </row>
        <row r="964">
          <cell r="A964" t="str">
            <v>M2448</v>
          </cell>
          <cell r="B964" t="str">
            <v>Ancoragem passiva aderente para 6 cordoalhas - D = 15,2 mm</v>
          </cell>
          <cell r="C964" t="str">
            <v>un</v>
          </cell>
          <cell r="D964">
            <v>86.951700000000002</v>
          </cell>
        </row>
        <row r="965">
          <cell r="A965" t="str">
            <v>M2449</v>
          </cell>
          <cell r="B965" t="str">
            <v>Ancoragem passiva aderente para 7 cordoalhas - D = 12,7 mm</v>
          </cell>
          <cell r="C965" t="str">
            <v>un</v>
          </cell>
          <cell r="D965">
            <v>103.87090000000001</v>
          </cell>
        </row>
        <row r="966">
          <cell r="A966" t="str">
            <v>M2450</v>
          </cell>
          <cell r="B966" t="str">
            <v>Ancoragem passiva aderente para 7 cordoalhas - D = 15,2 mm</v>
          </cell>
          <cell r="C966" t="str">
            <v>un</v>
          </cell>
          <cell r="D966">
            <v>107.92440000000001</v>
          </cell>
        </row>
        <row r="967">
          <cell r="A967" t="str">
            <v>M2451</v>
          </cell>
          <cell r="B967" t="str">
            <v>Ancoragem passiva aderente para 8 cordoalhas - D = 12,7 mm</v>
          </cell>
          <cell r="C967" t="str">
            <v>un</v>
          </cell>
          <cell r="D967">
            <v>103.87090000000001</v>
          </cell>
        </row>
        <row r="968">
          <cell r="A968" t="str">
            <v>M2452</v>
          </cell>
          <cell r="B968" t="str">
            <v>Ancoragem passiva aderente para 9 cordoalhas - D = 12,7 mm</v>
          </cell>
          <cell r="C968" t="str">
            <v>un</v>
          </cell>
          <cell r="D968">
            <v>131.3914</v>
          </cell>
        </row>
        <row r="969">
          <cell r="A969" t="str">
            <v>M2453</v>
          </cell>
          <cell r="B969" t="str">
            <v>Ancoragem passiva aderente para 9 cordoalhas - D = 15,2 mm</v>
          </cell>
          <cell r="C969" t="str">
            <v>un</v>
          </cell>
          <cell r="D969">
            <v>137.9247</v>
          </cell>
        </row>
        <row r="970">
          <cell r="A970" t="str">
            <v>M2454</v>
          </cell>
          <cell r="B970" t="str">
            <v>Ancoragem passiva aderente para lajes para 1 cordoalha - D = 12,7 mm</v>
          </cell>
          <cell r="C970" t="str">
            <v>un</v>
          </cell>
          <cell r="D970">
            <v>18.3903</v>
          </cell>
        </row>
        <row r="971">
          <cell r="A971" t="str">
            <v>M2455</v>
          </cell>
          <cell r="B971" t="str">
            <v>Ancoragem passiva aderente para lajes para 1 cordoalha - D = 15,2 mm</v>
          </cell>
          <cell r="C971" t="str">
            <v>un</v>
          </cell>
          <cell r="D971">
            <v>23.936900000000001</v>
          </cell>
        </row>
        <row r="972">
          <cell r="A972" t="str">
            <v>M2456</v>
          </cell>
          <cell r="B972" t="str">
            <v>Ancoragem passiva aderente para lajes para 2 cordoalhas - D = 12,7 mm</v>
          </cell>
          <cell r="C972" t="str">
            <v>un</v>
          </cell>
          <cell r="D972">
            <v>23.199200000000001</v>
          </cell>
        </row>
        <row r="973">
          <cell r="A973" t="str">
            <v>M2457</v>
          </cell>
          <cell r="B973" t="str">
            <v>Ancoragem passiva aderente para lajes para 2 cordoalhas - D = 15,2 mm</v>
          </cell>
          <cell r="C973" t="str">
            <v>un</v>
          </cell>
          <cell r="D973">
            <v>30.6157</v>
          </cell>
        </row>
        <row r="974">
          <cell r="A974" t="str">
            <v>M2458</v>
          </cell>
          <cell r="B974" t="str">
            <v>Ancoragem passiva aderente para lajes para 3 cordoalhas - D = 12,7 mm</v>
          </cell>
          <cell r="C974" t="str">
            <v>un</v>
          </cell>
          <cell r="D974">
            <v>42.805799999999998</v>
          </cell>
        </row>
        <row r="975">
          <cell r="A975" t="str">
            <v>M2459</v>
          </cell>
          <cell r="B975" t="str">
            <v>Ancoragem passiva aderente para lajes para 3 cordoalhas - D = 15,2 mm</v>
          </cell>
          <cell r="C975" t="str">
            <v>un</v>
          </cell>
          <cell r="D975">
            <v>51.868400000000001</v>
          </cell>
        </row>
        <row r="976">
          <cell r="A976" t="str">
            <v>M2460</v>
          </cell>
          <cell r="B976" t="str">
            <v>Ancoragem passiva aderente para lajes para 4 cordoalhas - D = 12,7 mm</v>
          </cell>
          <cell r="C976" t="str">
            <v>un</v>
          </cell>
          <cell r="D976">
            <v>48.043199999999999</v>
          </cell>
        </row>
        <row r="977">
          <cell r="A977" t="str">
            <v>M2461</v>
          </cell>
          <cell r="B977" t="str">
            <v>Ancoragem passiva aderente para lajes para 4 cordoalhas - D = 15,2 mm</v>
          </cell>
          <cell r="C977" t="str">
            <v>un</v>
          </cell>
          <cell r="D977">
            <v>56.147100000000002</v>
          </cell>
        </row>
        <row r="978">
          <cell r="A978" t="str">
            <v>M2462</v>
          </cell>
          <cell r="B978" t="str">
            <v>Mangueira cristal trançada de PVC com pressão de trabalho de 1,50 MPa (250 psi) - D = 19,0 mm (3/4")</v>
          </cell>
          <cell r="C978" t="str">
            <v>m</v>
          </cell>
          <cell r="D978">
            <v>8.5968</v>
          </cell>
        </row>
        <row r="979">
          <cell r="A979" t="str">
            <v>M2465</v>
          </cell>
          <cell r="B979" t="str">
            <v>Bainha metálica para protensão - D = 40 mm</v>
          </cell>
          <cell r="C979" t="str">
            <v>m</v>
          </cell>
          <cell r="D979">
            <v>13.9267</v>
          </cell>
        </row>
        <row r="980">
          <cell r="A980" t="str">
            <v>M2466</v>
          </cell>
          <cell r="B980" t="str">
            <v>Bainha metálica para protensão - D = 45 mm</v>
          </cell>
          <cell r="C980" t="str">
            <v>m</v>
          </cell>
          <cell r="D980">
            <v>15.4049</v>
          </cell>
        </row>
        <row r="981">
          <cell r="A981" t="str">
            <v>M2467</v>
          </cell>
          <cell r="B981" t="str">
            <v>Bainha metálica para protensão - D = 50 mm</v>
          </cell>
          <cell r="C981" t="str">
            <v>m</v>
          </cell>
          <cell r="D981">
            <v>16.801500000000001</v>
          </cell>
        </row>
        <row r="982">
          <cell r="A982" t="str">
            <v>M2468</v>
          </cell>
          <cell r="B982" t="str">
            <v>Bainha metálica para protensão - D = 55 mm</v>
          </cell>
          <cell r="C982" t="str">
            <v>m</v>
          </cell>
          <cell r="D982">
            <v>18.383900000000001</v>
          </cell>
        </row>
        <row r="983">
          <cell r="A983" t="str">
            <v>M2469</v>
          </cell>
          <cell r="B983" t="str">
            <v>Bainha metálica para protensão - D = 60 mm</v>
          </cell>
          <cell r="C983" t="str">
            <v>m</v>
          </cell>
          <cell r="D983">
            <v>20.8537</v>
          </cell>
        </row>
        <row r="984">
          <cell r="A984" t="str">
            <v>M2470</v>
          </cell>
          <cell r="B984" t="str">
            <v>Bainha metálica para protensão - D = 65 mm</v>
          </cell>
          <cell r="C984" t="str">
            <v>m</v>
          </cell>
          <cell r="D984">
            <v>22.120200000000001</v>
          </cell>
        </row>
        <row r="985">
          <cell r="A985" t="str">
            <v>M2471</v>
          </cell>
          <cell r="B985" t="str">
            <v>Bainha metálica para protensão - D = 70 mm</v>
          </cell>
          <cell r="C985" t="str">
            <v>m</v>
          </cell>
          <cell r="D985">
            <v>23.930800000000001</v>
          </cell>
        </row>
        <row r="986">
          <cell r="A986" t="str">
            <v>M2472</v>
          </cell>
          <cell r="B986" t="str">
            <v>Bainha metálica para protensão - D = 75 mm</v>
          </cell>
          <cell r="C986" t="str">
            <v>m</v>
          </cell>
          <cell r="D986">
            <v>24.9102</v>
          </cell>
        </row>
        <row r="987">
          <cell r="A987" t="str">
            <v>M2473</v>
          </cell>
          <cell r="B987" t="str">
            <v>Bainha metálica para protensão - D = 80 mm</v>
          </cell>
          <cell r="C987" t="str">
            <v>m</v>
          </cell>
          <cell r="D987">
            <v>27.491900000000001</v>
          </cell>
        </row>
        <row r="988">
          <cell r="A988" t="str">
            <v>M2474</v>
          </cell>
          <cell r="B988" t="str">
            <v>Bainha metálica para protensão - D = 85 mm</v>
          </cell>
          <cell r="C988" t="str">
            <v>m</v>
          </cell>
          <cell r="D988">
            <v>29.444900000000001</v>
          </cell>
        </row>
        <row r="989">
          <cell r="A989" t="str">
            <v>M2475</v>
          </cell>
          <cell r="B989" t="str">
            <v>Bainha metálica para protensão - D = 90 mm</v>
          </cell>
          <cell r="C989" t="str">
            <v>m</v>
          </cell>
          <cell r="D989">
            <v>33.530799999999999</v>
          </cell>
        </row>
        <row r="990">
          <cell r="A990" t="str">
            <v>M2476</v>
          </cell>
          <cell r="B990" t="str">
            <v>Bainha metálica para protensão - D = 95 mm</v>
          </cell>
          <cell r="C990" t="str">
            <v>m</v>
          </cell>
          <cell r="D990">
            <v>34.2498</v>
          </cell>
        </row>
        <row r="991">
          <cell r="A991" t="str">
            <v>M2477</v>
          </cell>
          <cell r="B991" t="str">
            <v>Bainha metálica para protensão - D = 100 mm</v>
          </cell>
          <cell r="C991" t="str">
            <v>m</v>
          </cell>
          <cell r="D991">
            <v>37.636800000000001</v>
          </cell>
        </row>
        <row r="992">
          <cell r="A992" t="str">
            <v>M2478</v>
          </cell>
          <cell r="B992" t="str">
            <v>Bainha metálica para protensão - D = 110 mm</v>
          </cell>
          <cell r="C992" t="str">
            <v>m</v>
          </cell>
          <cell r="D992">
            <v>42.181800000000003</v>
          </cell>
        </row>
        <row r="993">
          <cell r="A993" t="str">
            <v>M2479</v>
          </cell>
          <cell r="B993" t="str">
            <v>Bainha metálica para protensão - D = 120 mm</v>
          </cell>
          <cell r="C993" t="str">
            <v>m</v>
          </cell>
          <cell r="D993">
            <v>45.624000000000002</v>
          </cell>
        </row>
        <row r="994">
          <cell r="A994" t="str">
            <v>M2480</v>
          </cell>
          <cell r="B994" t="str">
            <v>Bainha metálica para protensão - D = 130 mm</v>
          </cell>
          <cell r="C994" t="str">
            <v>m</v>
          </cell>
          <cell r="D994">
            <v>48.700800000000001</v>
          </cell>
        </row>
        <row r="995">
          <cell r="A995" t="str">
            <v>M2481</v>
          </cell>
          <cell r="B995" t="str">
            <v>Bainha metálica ovalizada para protensão - seção de 19 x 36 mm</v>
          </cell>
          <cell r="C995" t="str">
            <v>m</v>
          </cell>
          <cell r="D995">
            <v>11.6454</v>
          </cell>
        </row>
        <row r="996">
          <cell r="A996" t="str">
            <v>M2482</v>
          </cell>
          <cell r="B996" t="str">
            <v>Bainha metálica ovalizada para protensão - seção de 19 x 48 mm</v>
          </cell>
          <cell r="C996" t="str">
            <v>m</v>
          </cell>
          <cell r="D996">
            <v>14.720700000000001</v>
          </cell>
        </row>
        <row r="997">
          <cell r="A997" t="str">
            <v>M2483</v>
          </cell>
          <cell r="B997" t="str">
            <v>Bainha metálica ovalizada para protensão - seção de 19 x 62 mm</v>
          </cell>
          <cell r="C997" t="str">
            <v>m</v>
          </cell>
          <cell r="D997">
            <v>15.119</v>
          </cell>
        </row>
        <row r="998">
          <cell r="A998" t="str">
            <v>M2484</v>
          </cell>
          <cell r="B998" t="str">
            <v>Bainha metálica ovalizada para protensão - seção de 22 x 32 mm</v>
          </cell>
          <cell r="C998" t="str">
            <v>m</v>
          </cell>
          <cell r="D998">
            <v>11.907</v>
          </cell>
        </row>
        <row r="999">
          <cell r="A999" t="str">
            <v>M2485</v>
          </cell>
          <cell r="B999" t="str">
            <v>Bainha metálica ovalizada para protensão - seção de 22 x 55 mm</v>
          </cell>
          <cell r="C999" t="str">
            <v>m</v>
          </cell>
          <cell r="D999">
            <v>16.183900000000001</v>
          </cell>
        </row>
        <row r="1000">
          <cell r="A1000" t="str">
            <v>M2486</v>
          </cell>
          <cell r="B1000" t="str">
            <v>Bainha metálica ovalizada para protensão - seção de 22 x 73 mm</v>
          </cell>
          <cell r="C1000" t="str">
            <v>m</v>
          </cell>
          <cell r="D1000">
            <v>17.673300000000001</v>
          </cell>
        </row>
        <row r="1001">
          <cell r="A1001" t="str">
            <v>M2487</v>
          </cell>
          <cell r="B1001" t="str">
            <v>Espaçador plástico tipo centralizador carambola para grampo de barra de aço - D ≤ 25,4 mm</v>
          </cell>
          <cell r="C1001" t="str">
            <v>un</v>
          </cell>
          <cell r="D1001">
            <v>0.51419999999999999</v>
          </cell>
        </row>
        <row r="1002">
          <cell r="A1002" t="str">
            <v>M2488</v>
          </cell>
          <cell r="B1002" t="str">
            <v>Cinta para elevação de cargas tipo Grab com 1 ramal, anel de suspensão e gancho - C = 3 m a 5 m, capacidade de carga de 5.000 kg, F. S. = 4:1</v>
          </cell>
          <cell r="C1002" t="str">
            <v>un</v>
          </cell>
          <cell r="D1002">
            <v>1312.5785000000001</v>
          </cell>
        </row>
        <row r="1003">
          <cell r="A1003" t="str">
            <v>M2489</v>
          </cell>
          <cell r="B1003" t="str">
            <v>Cinta para elevação de cargas tipo Grab com 2 ramais, anel de suspensão e ganchos - C = 3 m a 5 m, capacidade de carga de 5.000 kg, F. S. = 4:1</v>
          </cell>
          <cell r="C1003" t="str">
            <v>un</v>
          </cell>
          <cell r="D1003">
            <v>2575.3294000000001</v>
          </cell>
        </row>
        <row r="1004">
          <cell r="A1004" t="str">
            <v>M2490</v>
          </cell>
          <cell r="B1004" t="str">
            <v>Cinta para elevação de cargas tipo sling com 1 ramal - C = 2 m a 3 m, capacidade de carga de 1.000 kg, F. S. = 7:1</v>
          </cell>
          <cell r="C1004" t="str">
            <v>un</v>
          </cell>
          <cell r="D1004">
            <v>34.593800000000002</v>
          </cell>
        </row>
        <row r="1005">
          <cell r="A1005" t="str">
            <v>M2500</v>
          </cell>
          <cell r="B1005" t="str">
            <v>Chapa metálica corrugada galvanizada para tunnel liner - E = 2,2 mm e D = 1,2 m</v>
          </cell>
          <cell r="C1005" t="str">
            <v>m</v>
          </cell>
          <cell r="D1005">
            <v>3154.3098</v>
          </cell>
        </row>
        <row r="1006">
          <cell r="A1006" t="str">
            <v>M2501</v>
          </cell>
          <cell r="B1006" t="str">
            <v>Chapa metálica corrugada galvanizada para tunnel liner - E = 2,2 mm e D = 1,4 m</v>
          </cell>
          <cell r="C1006" t="str">
            <v>m</v>
          </cell>
          <cell r="D1006">
            <v>3581.4908999999998</v>
          </cell>
        </row>
        <row r="1007">
          <cell r="A1007" t="str">
            <v>M2502</v>
          </cell>
          <cell r="B1007" t="str">
            <v>Chapa metálica corrugada galvanizada para tunnel liner - E = 2,2 mm e D = 1,6 m</v>
          </cell>
          <cell r="C1007" t="str">
            <v>m</v>
          </cell>
          <cell r="D1007">
            <v>4238.6674000000003</v>
          </cell>
        </row>
        <row r="1008">
          <cell r="A1008" t="str">
            <v>M2503</v>
          </cell>
          <cell r="B1008" t="str">
            <v>Chapa metálica corrugada galvanizada para tunnel liner - E = 2,2 mm e D = 1,8 m</v>
          </cell>
          <cell r="C1008" t="str">
            <v>m</v>
          </cell>
          <cell r="D1008">
            <v>4849.6574000000001</v>
          </cell>
        </row>
        <row r="1009">
          <cell r="A1009" t="str">
            <v>M2504</v>
          </cell>
          <cell r="B1009" t="str">
            <v>Chapa metálica corrugada galvanizada para tunnel liner - E = 2,2 mm e D = 2,0 m</v>
          </cell>
          <cell r="C1009" t="str">
            <v>m</v>
          </cell>
          <cell r="D1009">
            <v>5344.7930999999999</v>
          </cell>
        </row>
        <row r="1010">
          <cell r="A1010" t="str">
            <v>M2505</v>
          </cell>
          <cell r="B1010" t="str">
            <v>Chapa metálica corrugada galvanizada para tunnel liner - E = 2,2 mm e D = 2,2 m</v>
          </cell>
          <cell r="C1010" t="str">
            <v>m</v>
          </cell>
          <cell r="D1010">
            <v>5906.4538000000002</v>
          </cell>
        </row>
        <row r="1011">
          <cell r="A1011" t="str">
            <v>M2506</v>
          </cell>
          <cell r="B1011" t="str">
            <v>Chapa metálica corrugada galvanizada para tunnel liner - E = 2,2 mm e D = 2,4 m</v>
          </cell>
          <cell r="C1011" t="str">
            <v>m</v>
          </cell>
          <cell r="D1011">
            <v>6368.3976000000002</v>
          </cell>
        </row>
        <row r="1012">
          <cell r="A1012" t="str">
            <v>M2507</v>
          </cell>
          <cell r="B1012" t="str">
            <v>Chapa metálica corrugada galvanizada para tunnel liner - E = 2,2 mm e D = 2,6 m</v>
          </cell>
          <cell r="C1012" t="str">
            <v>m</v>
          </cell>
          <cell r="D1012">
            <v>6928.8377</v>
          </cell>
        </row>
        <row r="1013">
          <cell r="A1013" t="str">
            <v>M2508</v>
          </cell>
          <cell r="B1013" t="str">
            <v>Chapa metálica corrugada galvanizada para tunnel liner - E = 2,2 mm e D = 2,8 m</v>
          </cell>
          <cell r="C1013" t="str">
            <v>m</v>
          </cell>
          <cell r="D1013">
            <v>7422.8882999999996</v>
          </cell>
        </row>
        <row r="1014">
          <cell r="A1014" t="str">
            <v>M2509</v>
          </cell>
          <cell r="B1014" t="str">
            <v>Chapa metálica corrugada galvanizada para tunnel liner - E = 2,2 mm e D = 3,0 m</v>
          </cell>
          <cell r="C1014" t="str">
            <v>m</v>
          </cell>
          <cell r="D1014">
            <v>8017.6037999999999</v>
          </cell>
        </row>
        <row r="1015">
          <cell r="A1015" t="str">
            <v>M2510</v>
          </cell>
          <cell r="B1015" t="str">
            <v>Chapa metálica corrugada galvanizada para tunnel liner - E = 2,7 mm e D = 3,2 m</v>
          </cell>
          <cell r="C1015" t="str">
            <v>m</v>
          </cell>
          <cell r="D1015">
            <v>9622.4704999999994</v>
          </cell>
        </row>
        <row r="1016">
          <cell r="A1016" t="str">
            <v>M2511</v>
          </cell>
          <cell r="B1016" t="str">
            <v>Chapa metálica corrugada galvanizada para tunnel liner - E = 2,7 mm e D = 3,4 m</v>
          </cell>
          <cell r="C1016" t="str">
            <v>m</v>
          </cell>
          <cell r="D1016">
            <v>10302.3226</v>
          </cell>
        </row>
        <row r="1017">
          <cell r="A1017" t="str">
            <v>M2512</v>
          </cell>
          <cell r="B1017" t="str">
            <v>Chapa metálica corrugada galvanizada para tunnel liner - E = 2,7 mm e D = 3,6 m</v>
          </cell>
          <cell r="C1017" t="str">
            <v>m</v>
          </cell>
          <cell r="D1017">
            <v>10829.064399999999</v>
          </cell>
        </row>
        <row r="1018">
          <cell r="A1018" t="str">
            <v>M2513</v>
          </cell>
          <cell r="B1018" t="str">
            <v>Chapa metálica corrugada galvanizada para tunnel liner - E = 2,7 mm e D = 3,8 m</v>
          </cell>
          <cell r="C1018" t="str">
            <v>m</v>
          </cell>
          <cell r="D1018">
            <v>11448.0308</v>
          </cell>
        </row>
        <row r="1019">
          <cell r="A1019" t="str">
            <v>M2514</v>
          </cell>
          <cell r="B1019" t="str">
            <v>Chapa metálica corrugada galvanizada para tunnel liner - E = 2,7 mm e D = 4,0 m</v>
          </cell>
          <cell r="C1019" t="str">
            <v>m</v>
          </cell>
          <cell r="D1019">
            <v>12036.2343</v>
          </cell>
        </row>
        <row r="1020">
          <cell r="A1020" t="str">
            <v>M2515</v>
          </cell>
          <cell r="B1020" t="str">
            <v>Chapa metálica corrugada galvanizada para tunnel liner - E = 3,4 mm e D = 4,2 m</v>
          </cell>
          <cell r="C1020" t="str">
            <v>m</v>
          </cell>
          <cell r="D1020">
            <v>15042.8791</v>
          </cell>
        </row>
        <row r="1021">
          <cell r="A1021" t="str">
            <v>M2516</v>
          </cell>
          <cell r="B1021" t="str">
            <v>Chapa metálica corrugada galvanizada para tunnel liner - E = 3,4 mm e D = 4,4 m</v>
          </cell>
          <cell r="C1021" t="str">
            <v>m</v>
          </cell>
          <cell r="D1021">
            <v>15695.7798</v>
          </cell>
        </row>
        <row r="1022">
          <cell r="A1022" t="str">
            <v>M2517</v>
          </cell>
          <cell r="B1022" t="str">
            <v>Chapa metálica corrugada galvanizada para tunnel liner - E = 3,4 mm e D = 4,6 m</v>
          </cell>
          <cell r="C1022" t="str">
            <v>m</v>
          </cell>
          <cell r="D1022">
            <v>16466.093499999999</v>
          </cell>
        </row>
        <row r="1023">
          <cell r="A1023" t="str">
            <v>M2518</v>
          </cell>
          <cell r="B1023" t="str">
            <v>Chapa metálica corrugada galvanizada para tunnel liner - E = 3,9 mm e D = 4,8 m</v>
          </cell>
          <cell r="C1023" t="str">
            <v>m</v>
          </cell>
          <cell r="D1023">
            <v>18903.379300000001</v>
          </cell>
        </row>
        <row r="1024">
          <cell r="A1024" t="str">
            <v>M2519</v>
          </cell>
          <cell r="B1024" t="str">
            <v>Chapa metálica corrugada galvanizada para tunnel liner - E = 3,9 mm e D = 5,0 m</v>
          </cell>
          <cell r="C1024" t="str">
            <v>m</v>
          </cell>
          <cell r="D1024">
            <v>19775.394199999999</v>
          </cell>
        </row>
        <row r="1025">
          <cell r="A1025" t="str">
            <v>M2520</v>
          </cell>
          <cell r="B1025" t="str">
            <v>Chapa metálica corrugada galvanizada revestida com epóxi para tunnel liner - E = 2,2 mm e D = 1,2 m</v>
          </cell>
          <cell r="C1025" t="str">
            <v>m</v>
          </cell>
          <cell r="D1025">
            <v>3301.6905999999999</v>
          </cell>
        </row>
        <row r="1026">
          <cell r="A1026" t="str">
            <v>M2521</v>
          </cell>
          <cell r="B1026" t="str">
            <v>Chapa metálica corrugada galvanizada revestida com epóxi para tunnel liner - E = 2,2 mm e D = 1,4 m</v>
          </cell>
          <cell r="C1026" t="str">
            <v>m</v>
          </cell>
          <cell r="D1026">
            <v>3748.8314999999998</v>
          </cell>
        </row>
        <row r="1027">
          <cell r="A1027" t="str">
            <v>M2522</v>
          </cell>
          <cell r="B1027" t="str">
            <v>Chapa metálica corrugada galvanizada revestida com epóxi para tunnel liner - E = 2,2 mm e D = 1,6 m</v>
          </cell>
          <cell r="C1027" t="str">
            <v>m</v>
          </cell>
          <cell r="D1027">
            <v>4436.7196999999996</v>
          </cell>
        </row>
        <row r="1028">
          <cell r="A1028" t="str">
            <v>M2523</v>
          </cell>
          <cell r="B1028" t="str">
            <v>Chapa metálica corrugada galvanizada revestida com epóxi para tunnel liner - E = 2,2 mm e D = 1,8 m</v>
          </cell>
          <cell r="C1028" t="str">
            <v>m</v>
          </cell>
          <cell r="D1028">
            <v>5075.3424000000005</v>
          </cell>
        </row>
        <row r="1029">
          <cell r="A1029" t="str">
            <v>M2524</v>
          </cell>
          <cell r="B1029" t="str">
            <v>Chapa metálica corrugada galvanizada revestida com epóxi para tunnel liner - E = 2,2 mm e D = 2,0 m</v>
          </cell>
          <cell r="C1029" t="str">
            <v>m</v>
          </cell>
          <cell r="D1029">
            <v>5593.5069999999996</v>
          </cell>
        </row>
        <row r="1030">
          <cell r="A1030" t="str">
            <v>M2525</v>
          </cell>
          <cell r="B1030" t="str">
            <v>Chapa metálica corrugada galvanizada revestida com epóxi para tunnel liner - E = 2,2 mm e D = 2,2 m</v>
          </cell>
          <cell r="C1030" t="str">
            <v>m</v>
          </cell>
          <cell r="D1030">
            <v>6181.2656999999999</v>
          </cell>
        </row>
        <row r="1031">
          <cell r="A1031" t="str">
            <v>M2526</v>
          </cell>
          <cell r="B1031" t="str">
            <v>Chapa metálica corrugada galvanizada revestida com epóxi para tunnel liner - E = 2,2 mm e D = 2,4 m</v>
          </cell>
          <cell r="C1031" t="str">
            <v>m</v>
          </cell>
          <cell r="D1031">
            <v>6664.7039000000004</v>
          </cell>
        </row>
        <row r="1032">
          <cell r="A1032" t="str">
            <v>M2527</v>
          </cell>
          <cell r="B1032" t="str">
            <v>Chapa metálica corrugada galvanizada revestida com epóxi para tunnel liner - E = 2,2 mm e D = 2,6 m</v>
          </cell>
          <cell r="C1032" t="str">
            <v>m</v>
          </cell>
          <cell r="D1032">
            <v>7251.2421000000004</v>
          </cell>
        </row>
        <row r="1033">
          <cell r="A1033" t="str">
            <v>M2528</v>
          </cell>
          <cell r="B1033" t="str">
            <v>Chapa metálica corrugada galvanizada revestida com epóxi para tunnel liner - E = 2,2 mm e D = 2,8 m</v>
          </cell>
          <cell r="C1033" t="str">
            <v>m</v>
          </cell>
          <cell r="D1033">
            <v>7768.3215</v>
          </cell>
        </row>
        <row r="1034">
          <cell r="A1034" t="str">
            <v>M2529</v>
          </cell>
          <cell r="B1034" t="str">
            <v>Chapa metálica corrugada galvanizada revestida com epóxi para tunnel liner - E = 2,2 mm e D = 3,0 m</v>
          </cell>
          <cell r="C1034" t="str">
            <v>m</v>
          </cell>
          <cell r="D1034">
            <v>8390.6697000000004</v>
          </cell>
        </row>
        <row r="1035">
          <cell r="A1035" t="str">
            <v>M2530</v>
          </cell>
          <cell r="B1035" t="str">
            <v>Chapa metálica corrugada galvanizada revestida com epóxi para tunnel liner - E = 2,7 mm e D = 3,2 m</v>
          </cell>
          <cell r="C1035" t="str">
            <v>m</v>
          </cell>
          <cell r="D1035">
            <v>10168.142599999999</v>
          </cell>
        </row>
        <row r="1036">
          <cell r="A1036" t="str">
            <v>M2531</v>
          </cell>
          <cell r="B1036" t="str">
            <v>Chapa múltipla metálica corrugada galvanizada tipo MP 100 ou similar - E = 1,60 mm e D = 0,60 m</v>
          </cell>
          <cell r="C1036" t="str">
            <v>m</v>
          </cell>
          <cell r="D1036">
            <v>1306.7003</v>
          </cell>
        </row>
        <row r="1037">
          <cell r="A1037" t="str">
            <v>M2532</v>
          </cell>
          <cell r="B1037" t="str">
            <v>Chapa múltipla metálica corrugada galvanizada tipo MP 100 ou similar - E = 1,60 mm e D = 0,70 m</v>
          </cell>
          <cell r="C1037" t="str">
            <v>m</v>
          </cell>
          <cell r="D1037">
            <v>1510.87</v>
          </cell>
        </row>
        <row r="1038">
          <cell r="A1038" t="str">
            <v>M2533</v>
          </cell>
          <cell r="B1038" t="str">
            <v>Chapa múltipla metálica corrugada galvanizada tipo MP 100 ou similar - E = 1,60 mm e D = 0,80 m</v>
          </cell>
          <cell r="C1038" t="str">
            <v>m</v>
          </cell>
          <cell r="D1038">
            <v>1715.0458000000001</v>
          </cell>
        </row>
        <row r="1039">
          <cell r="A1039" t="str">
            <v>M2534</v>
          </cell>
          <cell r="B1039" t="str">
            <v>Chapa múltipla metálica corrugada galvanizada tipo MP 100 ou similar - E = 1,60 mm e D = 0,90 m</v>
          </cell>
          <cell r="C1039" t="str">
            <v>m</v>
          </cell>
          <cell r="D1039">
            <v>1878.3761999999999</v>
          </cell>
        </row>
        <row r="1040">
          <cell r="A1040" t="str">
            <v>M2535</v>
          </cell>
          <cell r="B1040" t="str">
            <v>Chapa múltipla metálica corrugada galvanizada tipo MP 100 ou similar - E = 1,60 mm e D = 1,00 m</v>
          </cell>
          <cell r="C1040" t="str">
            <v>m</v>
          </cell>
          <cell r="D1040">
            <v>2082.5607</v>
          </cell>
        </row>
        <row r="1041">
          <cell r="A1041" t="str">
            <v>M2536</v>
          </cell>
          <cell r="B1041" t="str">
            <v>Chapa múltipla metálica corrugada galvanizada tipo MP 100 ou similar - E = 1,60 mm e D = 1,10 m</v>
          </cell>
          <cell r="C1041" t="str">
            <v>m</v>
          </cell>
          <cell r="D1041">
            <v>2368.4304000000002</v>
          </cell>
        </row>
        <row r="1042">
          <cell r="A1042" t="str">
            <v>M2537</v>
          </cell>
          <cell r="B1042" t="str">
            <v>Chapa múltipla metálica corrugada galvanizada tipo MP 100 ou similar - E = 1,60 mm e D = 1,20 m</v>
          </cell>
          <cell r="C1042" t="str">
            <v>m</v>
          </cell>
          <cell r="D1042">
            <v>2531.7667000000001</v>
          </cell>
        </row>
        <row r="1043">
          <cell r="A1043" t="str">
            <v>M2538</v>
          </cell>
          <cell r="B1043" t="str">
            <v>Chapa múltipla metálica corrugada galvanizada tipo MP 100 ou similar - E = 1,60 mm e D = 1,30 m</v>
          </cell>
          <cell r="C1043" t="str">
            <v>m</v>
          </cell>
          <cell r="D1043">
            <v>2735.9326000000001</v>
          </cell>
        </row>
        <row r="1044">
          <cell r="A1044" t="str">
            <v>M2539</v>
          </cell>
          <cell r="B1044" t="str">
            <v>Chapa múltipla metálica corrugada galvanizada tipo MP 100 ou similar - E = 1,60 mm e D = 1,40 m</v>
          </cell>
          <cell r="C1044" t="str">
            <v>m</v>
          </cell>
          <cell r="D1044">
            <v>2899.2829000000002</v>
          </cell>
        </row>
        <row r="1045">
          <cell r="A1045" t="str">
            <v>M2540</v>
          </cell>
          <cell r="B1045" t="str">
            <v>Chapa múltipla metálica corrugada galvanizada tipo MP 100 ou similar - E = 1,60 mm e D = 1,50 m</v>
          </cell>
          <cell r="C1045" t="str">
            <v>m</v>
          </cell>
          <cell r="D1045">
            <v>3103.4119000000001</v>
          </cell>
        </row>
        <row r="1046">
          <cell r="A1046" t="str">
            <v>M2541</v>
          </cell>
          <cell r="B1046" t="str">
            <v>Chapa múltipla metálica corrugada galvanizada tipo MP 100 ou similar - E = 1,60 mm e D = 1,60 m</v>
          </cell>
          <cell r="C1046" t="str">
            <v>m</v>
          </cell>
          <cell r="D1046">
            <v>3307.6253999999999</v>
          </cell>
        </row>
        <row r="1047">
          <cell r="A1047" t="str">
            <v>M2542</v>
          </cell>
          <cell r="B1047" t="str">
            <v>Chapa múltipla metálica corrugada galvanizada tipo MP 100 ou similar - E = 1,60 mm e D = 1,70 m</v>
          </cell>
          <cell r="C1047" t="str">
            <v>m</v>
          </cell>
          <cell r="D1047">
            <v>3470.9488999999999</v>
          </cell>
        </row>
        <row r="1048">
          <cell r="A1048" t="str">
            <v>M2543</v>
          </cell>
          <cell r="B1048" t="str">
            <v>Chapa múltipla metálica corrugada galvanizada tipo MP 100 ou similar - E = 1,60 mm e D = 1,80 m</v>
          </cell>
          <cell r="C1048" t="str">
            <v>m</v>
          </cell>
          <cell r="D1048">
            <v>3675.0747000000001</v>
          </cell>
        </row>
        <row r="1049">
          <cell r="A1049" t="str">
            <v>M2544</v>
          </cell>
          <cell r="B1049" t="str">
            <v>Chapa múltipla metálica corrugada galvanizada tipo MP 100 ou similar - E = 2,00 mm e D = 1,90 m</v>
          </cell>
          <cell r="C1049" t="str">
            <v>m</v>
          </cell>
          <cell r="D1049">
            <v>4290.7464</v>
          </cell>
        </row>
        <row r="1050">
          <cell r="A1050" t="str">
            <v>M2545</v>
          </cell>
          <cell r="B1050" t="str">
            <v>Chapa múltipla metálica corrugada galvanizada tipo MP 100 ou similar - E = 2,00 mm e D = 2,00 m</v>
          </cell>
          <cell r="C1050" t="str">
            <v>m</v>
          </cell>
          <cell r="D1050">
            <v>4522.7223000000004</v>
          </cell>
        </row>
        <row r="1051">
          <cell r="A1051" t="str">
            <v>M2546</v>
          </cell>
          <cell r="B1051" t="str">
            <v>Chapa múltipla metálica corrugada galvanizada tipo MP 100 ou similar - E = 2,00 mm e D = 2,10 m</v>
          </cell>
          <cell r="C1051" t="str">
            <v>m</v>
          </cell>
          <cell r="D1051">
            <v>4831.8338999999996</v>
          </cell>
        </row>
        <row r="1052">
          <cell r="A1052" t="str">
            <v>M2547</v>
          </cell>
          <cell r="B1052" t="str">
            <v>Chapa múltipla metálica corrugada galvanizada tipo MP 100 ou similar - E = 2,00 mm e D = 2,20 m</v>
          </cell>
          <cell r="C1052" t="str">
            <v>m</v>
          </cell>
          <cell r="D1052">
            <v>4947.9363000000003</v>
          </cell>
        </row>
        <row r="1053">
          <cell r="A1053" t="str">
            <v>M2548</v>
          </cell>
          <cell r="B1053" t="str">
            <v>Chapa múltipla metálica corrugada galvanizada tipo MP 100 ou similar - E = 2,00 mm e D = 2,30 m</v>
          </cell>
          <cell r="C1053" t="str">
            <v>m</v>
          </cell>
          <cell r="D1053">
            <v>5141.1575999999995</v>
          </cell>
        </row>
        <row r="1054">
          <cell r="A1054" t="str">
            <v>M2549</v>
          </cell>
          <cell r="B1054" t="str">
            <v>Chapa múltipla metálica corrugada galvanizada tipo MP 100 ou similar - E = 2,70 mm e D = 2,40 m</v>
          </cell>
          <cell r="C1054" t="str">
            <v>m</v>
          </cell>
          <cell r="D1054">
            <v>6818.8558000000003</v>
          </cell>
        </row>
        <row r="1055">
          <cell r="A1055" t="str">
            <v>M2550</v>
          </cell>
          <cell r="B1055" t="str">
            <v>Chapa múltipla metálica corrugada galvanizada tipo MP 100 ou similar - E = 3,40 mm e D = 2,50 m</v>
          </cell>
          <cell r="C1055" t="str">
            <v>m</v>
          </cell>
          <cell r="D1055">
            <v>8670.2204999999994</v>
          </cell>
        </row>
        <row r="1056">
          <cell r="A1056" t="str">
            <v>M2551</v>
          </cell>
          <cell r="B1056" t="str">
            <v>Chapa múltipla metálica corrugada galvanizada tipo MP 100 ou similar - E = 3,40 mm e D = 2,60 m</v>
          </cell>
          <cell r="C1056" t="str">
            <v>m</v>
          </cell>
          <cell r="D1056">
            <v>9162.8624</v>
          </cell>
        </row>
        <row r="1057">
          <cell r="A1057" t="str">
            <v>M2552</v>
          </cell>
          <cell r="B1057" t="str">
            <v>Chapa múltipla metálica corrugada galvanizada tipo MP 100 ou similar - E = 3,40 mm e D = 2,70 m</v>
          </cell>
          <cell r="C1057" t="str">
            <v>m</v>
          </cell>
          <cell r="D1057">
            <v>9339.8261999999995</v>
          </cell>
        </row>
        <row r="1058">
          <cell r="A1058" t="str">
            <v>M2553</v>
          </cell>
          <cell r="B1058" t="str">
            <v>Chapa múltipla metálica corrugada galvanizada tipo MP 100 ou similar - E = 3,40 mm e D = 2,80 m</v>
          </cell>
          <cell r="C1058" t="str">
            <v>m</v>
          </cell>
          <cell r="D1058">
            <v>9798.116</v>
          </cell>
        </row>
        <row r="1059">
          <cell r="A1059" t="str">
            <v>M2554</v>
          </cell>
          <cell r="B1059" t="str">
            <v>Chapa múltipla metálica corrugada galvanizada tipo MP 152 ou similar - E = 2,70 mm e D = 1,50 m</v>
          </cell>
          <cell r="C1059" t="str">
            <v>m</v>
          </cell>
          <cell r="D1059">
            <v>6484.6610000000001</v>
          </cell>
        </row>
        <row r="1060">
          <cell r="A1060" t="str">
            <v>M2555</v>
          </cell>
          <cell r="B1060" t="str">
            <v>Chapa múltipla metálica corrugada galvanizada tipo MP 152 ou similar - E = 2,70 mm e D = 1,80 m</v>
          </cell>
          <cell r="C1060" t="str">
            <v>m</v>
          </cell>
          <cell r="D1060">
            <v>7841.0070999999998</v>
          </cell>
        </row>
        <row r="1061">
          <cell r="A1061" t="str">
            <v>M2556</v>
          </cell>
          <cell r="B1061" t="str">
            <v>Chapa múltipla metálica corrugada galvanizada tipo MP 152 ou similar - E = 2,70 mm e D = 1,90 m</v>
          </cell>
          <cell r="C1061" t="str">
            <v>m</v>
          </cell>
          <cell r="D1061">
            <v>8095.5092999999997</v>
          </cell>
        </row>
        <row r="1062">
          <cell r="A1062" t="str">
            <v>M2557</v>
          </cell>
          <cell r="B1062" t="str">
            <v>Chapa múltipla metálica corrugada galvanizada tipo MP 152 ou similar - E = 2,70 mm e D = 2,15 m</v>
          </cell>
          <cell r="C1062" t="str">
            <v>m</v>
          </cell>
          <cell r="D1062">
            <v>9197.4071000000004</v>
          </cell>
        </row>
        <row r="1063">
          <cell r="A1063" t="str">
            <v>M2558</v>
          </cell>
          <cell r="B1063" t="str">
            <v>Chapa múltipla metálica corrugada galvanizada tipo MP 152 ou similar - E = 2,70 mm e D = 2,30 m</v>
          </cell>
          <cell r="C1063" t="str">
            <v>m</v>
          </cell>
          <cell r="D1063">
            <v>9706.1340999999993</v>
          </cell>
        </row>
        <row r="1064">
          <cell r="A1064" t="str">
            <v>M2559</v>
          </cell>
          <cell r="B1064" t="str">
            <v>Chapa múltipla metálica corrugada galvanizada tipo MP 152 ou similar - E = 2,70 mm e D = 2,65 m</v>
          </cell>
          <cell r="C1064" t="str">
            <v>m</v>
          </cell>
          <cell r="D1064">
            <v>11359.642099999999</v>
          </cell>
        </row>
        <row r="1065">
          <cell r="A1065" t="str">
            <v>M2560</v>
          </cell>
          <cell r="B1065" t="str">
            <v>Chapa múltipla metálica corrugada galvanizada tipo MP 152 ou similar - E = 2,70 mm e D = 3,05 m</v>
          </cell>
          <cell r="C1065" t="str">
            <v>m</v>
          </cell>
          <cell r="D1065">
            <v>12969.332</v>
          </cell>
        </row>
        <row r="1066">
          <cell r="A1066" t="str">
            <v>M2561</v>
          </cell>
          <cell r="B1066" t="str">
            <v>Chapa múltipla metálica corrugada galvanizada tipo MP 152 ou similar - E = 2,70 mm e D = 3,20 m</v>
          </cell>
          <cell r="C1066" t="str">
            <v>m</v>
          </cell>
          <cell r="D1066">
            <v>13775.243200000001</v>
          </cell>
        </row>
        <row r="1067">
          <cell r="A1067" t="str">
            <v>M2562</v>
          </cell>
          <cell r="B1067" t="str">
            <v>Chapa múltipla metálica corrugada galvanizada tipo MP 152 ou similar - E = 2,70 mm e D = 3,40 m</v>
          </cell>
          <cell r="C1067" t="str">
            <v>m</v>
          </cell>
          <cell r="D1067">
            <v>14581.221600000001</v>
          </cell>
        </row>
        <row r="1068">
          <cell r="A1068" t="str">
            <v>M2563</v>
          </cell>
          <cell r="B1068" t="str">
            <v>Chapa múltipla metálica corrugada galvanizada tipo MP 152 ou similar - E = 2,70 mm e D = 3,65 m</v>
          </cell>
          <cell r="C1068" t="str">
            <v>m</v>
          </cell>
          <cell r="D1068">
            <v>15641.2929</v>
          </cell>
        </row>
        <row r="1069">
          <cell r="A1069" t="str">
            <v>M2564</v>
          </cell>
          <cell r="B1069" t="str">
            <v>Chapa múltipla metálica corrugada galvanizada tipo MP 152 ou similar - E = 2,70 mm e D = 3,80 m</v>
          </cell>
          <cell r="C1069" t="str">
            <v>m</v>
          </cell>
          <cell r="D1069">
            <v>16192.0818</v>
          </cell>
        </row>
        <row r="1070">
          <cell r="A1070" t="str">
            <v>M2565</v>
          </cell>
          <cell r="B1070" t="str">
            <v>Chapa múltipla metálica corrugada galvanizada tipo MP 152 ou similar - E = 2,70 mm e D = 4,20 m</v>
          </cell>
          <cell r="C1070" t="str">
            <v>m</v>
          </cell>
          <cell r="D1070">
            <v>17845.628400000001</v>
          </cell>
        </row>
        <row r="1071">
          <cell r="A1071" t="str">
            <v>M2566</v>
          </cell>
          <cell r="B1071" t="str">
            <v>Chapa múltipla metálica corrugada galvanizada tipo MP 152 ou similar - E = 2,70 mm e D = 4,60 m</v>
          </cell>
          <cell r="C1071" t="str">
            <v>m</v>
          </cell>
          <cell r="D1071">
            <v>19453.9931</v>
          </cell>
        </row>
        <row r="1072">
          <cell r="A1072" t="str">
            <v>M2567</v>
          </cell>
          <cell r="B1072" t="str">
            <v>Chapa múltipla metálica corrugada galvanizada tipo MP 152 ou similar - E = 3,40 mm e D = 4,80 m</v>
          </cell>
          <cell r="C1072" t="str">
            <v>m</v>
          </cell>
          <cell r="D1072">
            <v>22114.7124</v>
          </cell>
        </row>
        <row r="1073">
          <cell r="A1073" t="str">
            <v>M2568</v>
          </cell>
          <cell r="B1073" t="str">
            <v>Chapa múltipla metálica corrugada galvanizada tipo MP 152 ou similar - E = 3,40 mm e D = 5,00 m</v>
          </cell>
          <cell r="C1073" t="str">
            <v>m</v>
          </cell>
          <cell r="D1073">
            <v>22739.031900000002</v>
          </cell>
        </row>
        <row r="1074">
          <cell r="A1074" t="str">
            <v>M2569</v>
          </cell>
          <cell r="B1074" t="str">
            <v>Chapa múltipla metálica corrugada galvanizada tipo MP 152 ou similar - E = 3,90 mm e D = 5,35 m</v>
          </cell>
          <cell r="C1074" t="str">
            <v>m</v>
          </cell>
          <cell r="D1074">
            <v>28503.481199999998</v>
          </cell>
        </row>
        <row r="1075">
          <cell r="A1075" t="str">
            <v>M2570</v>
          </cell>
          <cell r="B1075" t="str">
            <v>Chapa múltipla metálica corrugada galvanizada tipo MP 152 ou similar - E = 3,90 mm e D = 5,70 m</v>
          </cell>
          <cell r="C1075" t="str">
            <v>m</v>
          </cell>
          <cell r="D1075">
            <v>30543.391299999999</v>
          </cell>
        </row>
        <row r="1076">
          <cell r="A1076" t="str">
            <v>M2571</v>
          </cell>
          <cell r="B1076" t="str">
            <v>Chapa múltipla metálica corrugada galvanizada tipo MP 152 ou similar - E = 4,70 mm e D = 6,10 m</v>
          </cell>
          <cell r="C1076" t="str">
            <v>m</v>
          </cell>
          <cell r="D1076">
            <v>37733.861599999997</v>
          </cell>
        </row>
        <row r="1077">
          <cell r="A1077" t="str">
            <v>M2572</v>
          </cell>
          <cell r="B1077" t="str">
            <v>Chapa múltipla metálica corrugada galvanizada tipo MP 152 ou similar - E = 6,40 mm e D = 6,50 m</v>
          </cell>
          <cell r="C1077" t="str">
            <v>m</v>
          </cell>
          <cell r="D1077">
            <v>44928.796399999999</v>
          </cell>
        </row>
        <row r="1078">
          <cell r="A1078" t="str">
            <v>M2573</v>
          </cell>
          <cell r="B1078" t="str">
            <v>Chapa múltipla metálica corrugada galvanizada tipo MP 152 ou similar - E = 6,40 mm e D = 6,85 m</v>
          </cell>
          <cell r="C1078" t="str">
            <v>m</v>
          </cell>
          <cell r="D1078">
            <v>47405.458100000003</v>
          </cell>
        </row>
        <row r="1079">
          <cell r="A1079" t="str">
            <v>M2574</v>
          </cell>
          <cell r="B1079" t="str">
            <v>Chapa múltipla metálica corrugada galvanizada tipo MP 152 ou similar - E = 6,40 mm e D = 7,25 m</v>
          </cell>
          <cell r="C1079" t="str">
            <v>m</v>
          </cell>
          <cell r="D1079">
            <v>50191.828999999998</v>
          </cell>
        </row>
        <row r="1080">
          <cell r="A1080" t="str">
            <v>M2580</v>
          </cell>
          <cell r="B1080" t="str">
            <v>Parafuso de cabeça sextavada em aço galvanizado com porca e arruela de pressão - D = 7,938 mm (5/16")</v>
          </cell>
          <cell r="C1080" t="str">
            <v>cj</v>
          </cell>
          <cell r="D1080">
            <v>0.75019999999999998</v>
          </cell>
        </row>
        <row r="1081">
          <cell r="A1081" t="str">
            <v>M2585</v>
          </cell>
          <cell r="B1081" t="str">
            <v>Tirante de barra de aço - tensão de escoamento = 520 MPa, tensão de ruptura = 690 MPa e D = 25 mm</v>
          </cell>
          <cell r="C1081" t="str">
            <v>m</v>
          </cell>
          <cell r="D1081">
            <v>72.78</v>
          </cell>
        </row>
        <row r="1082">
          <cell r="A1082" t="str">
            <v>M2586</v>
          </cell>
          <cell r="B1082" t="str">
            <v>Tirante de barra de aço - tensão de escoamento = 700 MPa, tensão de ruptura = 800 MPa e D = 19 mm</v>
          </cell>
          <cell r="C1082" t="str">
            <v>m</v>
          </cell>
          <cell r="D1082">
            <v>39.19</v>
          </cell>
        </row>
        <row r="1083">
          <cell r="A1083" t="str">
            <v>M2587</v>
          </cell>
          <cell r="B1083" t="str">
            <v>Tirante de barra de aço - tensão de escoamento = 700 MPa, tensão de ruptura = 800 MPa e D = 22 mm</v>
          </cell>
          <cell r="C1083" t="str">
            <v>m</v>
          </cell>
          <cell r="D1083">
            <v>55.3626</v>
          </cell>
        </row>
        <row r="1084">
          <cell r="A1084" t="str">
            <v>M2588</v>
          </cell>
          <cell r="B1084" t="str">
            <v>Tirante de barra de aço - tensão de escoamento = 700 MPa, tensão de ruptura = 800 MPa e D = 25 mm</v>
          </cell>
          <cell r="C1084" t="str">
            <v>m</v>
          </cell>
          <cell r="D1084">
            <v>70.767499999999998</v>
          </cell>
        </row>
        <row r="1085">
          <cell r="A1085" t="str">
            <v>M2589</v>
          </cell>
          <cell r="B1085" t="str">
            <v>Tirante de barra de aço - tensão de escoamento = 700 MPa, tensão de ruptura = 800 MPa e D = 32 mm</v>
          </cell>
          <cell r="C1085" t="str">
            <v>m</v>
          </cell>
          <cell r="D1085">
            <v>114.3287</v>
          </cell>
        </row>
        <row r="1086">
          <cell r="A1086" t="str">
            <v>M2590</v>
          </cell>
          <cell r="B1086" t="str">
            <v>Tirante de barra de aço - tensão de escoamento = 700 MPa, tensão de ruptura = 800 MPa e D = 36 mm</v>
          </cell>
          <cell r="C1086" t="str">
            <v>m</v>
          </cell>
          <cell r="D1086">
            <v>142.0307</v>
          </cell>
        </row>
        <row r="1087">
          <cell r="A1087" t="str">
            <v>M2591</v>
          </cell>
          <cell r="B1087" t="str">
            <v>Luva em aço para emenda de tirantes - D = 73 mm e C = 150 mm</v>
          </cell>
          <cell r="C1087" t="str">
            <v>un</v>
          </cell>
          <cell r="D1087">
            <v>177.68289999999999</v>
          </cell>
        </row>
        <row r="1088">
          <cell r="A1088" t="str">
            <v>M2597</v>
          </cell>
          <cell r="B1088" t="str">
            <v>Concreto usinado - fck = 40 MPa (comercial)</v>
          </cell>
          <cell r="C1088" t="str">
            <v>m³</v>
          </cell>
          <cell r="D1088" t="str">
            <v>-</v>
          </cell>
        </row>
        <row r="1089">
          <cell r="A1089" t="str">
            <v>M2598</v>
          </cell>
          <cell r="B1089" t="str">
            <v>Concreto usinado - fck = 45 MPa (comercial)</v>
          </cell>
          <cell r="C1089" t="str">
            <v>m³</v>
          </cell>
          <cell r="D1089" t="str">
            <v>-</v>
          </cell>
        </row>
        <row r="1090">
          <cell r="A1090" t="str">
            <v>M2599</v>
          </cell>
          <cell r="B1090" t="str">
            <v>Concreto usinado - fck = 50 MPa (comercial)</v>
          </cell>
          <cell r="C1090" t="str">
            <v>m³</v>
          </cell>
          <cell r="D1090" t="str">
            <v>-</v>
          </cell>
        </row>
        <row r="1091">
          <cell r="A1091" t="str">
            <v>M2601</v>
          </cell>
          <cell r="B1091" t="str">
            <v>Aparelho de apoio metálico esférico fixo com 4 chumbadores e capacidade de 1.000 kN</v>
          </cell>
          <cell r="C1091" t="str">
            <v>un</v>
          </cell>
          <cell r="D1091">
            <v>7427.4476000000004</v>
          </cell>
        </row>
        <row r="1092">
          <cell r="A1092" t="str">
            <v>M2602</v>
          </cell>
          <cell r="B1092" t="str">
            <v>Aparelho de apoio metálico esférico unidirecional com 4 chumbadores e capacidade de 1.500 kN</v>
          </cell>
          <cell r="C1092" t="str">
            <v>un</v>
          </cell>
          <cell r="D1092">
            <v>15271.1144</v>
          </cell>
        </row>
        <row r="1093">
          <cell r="A1093" t="str">
            <v>M2603</v>
          </cell>
          <cell r="B1093" t="str">
            <v>Aparelho de apoio metálico esférico fixo com 4 chumbadores e capacidade de 1.500 kN</v>
          </cell>
          <cell r="C1093" t="str">
            <v>un</v>
          </cell>
          <cell r="D1093">
            <v>11741.702499999999</v>
          </cell>
        </row>
        <row r="1094">
          <cell r="A1094" t="str">
            <v>M2604</v>
          </cell>
          <cell r="B1094" t="str">
            <v>Aparelho de apoio metálico esférico fixo com 4 chumbadores e capacidade de 2.000 kN</v>
          </cell>
          <cell r="C1094" t="str">
            <v>un</v>
          </cell>
          <cell r="D1094">
            <v>13579.481299999999</v>
          </cell>
        </row>
        <row r="1095">
          <cell r="A1095" t="str">
            <v>M2605</v>
          </cell>
          <cell r="B1095" t="str">
            <v>Aparelho de apoio metálico esférico fixo com 4 chumbadores e capacidade de 2.500 kN</v>
          </cell>
          <cell r="C1095" t="str">
            <v>un</v>
          </cell>
          <cell r="D1095">
            <v>16455.956099999999</v>
          </cell>
        </row>
        <row r="1096">
          <cell r="A1096" t="str">
            <v>M2606</v>
          </cell>
          <cell r="B1096" t="str">
            <v>Aparelho de apoio metálico esférico fixo com 4 chumbadores e capacidade de 3.000 kN</v>
          </cell>
          <cell r="C1096" t="str">
            <v>un</v>
          </cell>
          <cell r="D1096">
            <v>19687.085899999998</v>
          </cell>
        </row>
        <row r="1097">
          <cell r="A1097" t="str">
            <v>M2607</v>
          </cell>
          <cell r="B1097" t="str">
            <v>Aparelho de apoio metálico esférico fixo com 4 chumbadores e capacidade de 3.500 kN</v>
          </cell>
          <cell r="C1097" t="str">
            <v>un</v>
          </cell>
          <cell r="D1097">
            <v>22786.816500000001</v>
          </cell>
        </row>
        <row r="1098">
          <cell r="A1098" t="str">
            <v>M2608</v>
          </cell>
          <cell r="B1098" t="str">
            <v>Aparelho de apoio metálico esférico fixo com 4 chumbadores e capacidade de 4.000 kN</v>
          </cell>
          <cell r="C1098" t="str">
            <v>un</v>
          </cell>
          <cell r="D1098">
            <v>30908.721399999999</v>
          </cell>
        </row>
        <row r="1099">
          <cell r="A1099" t="str">
            <v>M2609</v>
          </cell>
          <cell r="B1099" t="str">
            <v>Aparelho de apoio metálico esférico unidirecional com 4 chumbadores e capacidade de 1.000 kN</v>
          </cell>
          <cell r="C1099" t="str">
            <v>un</v>
          </cell>
          <cell r="D1099">
            <v>11267.5651</v>
          </cell>
        </row>
        <row r="1100">
          <cell r="A1100" t="str">
            <v>M2610</v>
          </cell>
          <cell r="B1100" t="str">
            <v>Aparelho de apoio metálico esférico unidirecional com 4 chumbadores e capacidade de 2.000 kN</v>
          </cell>
          <cell r="C1100" t="str">
            <v>un</v>
          </cell>
          <cell r="D1100">
            <v>18651.550899999998</v>
          </cell>
        </row>
        <row r="1101">
          <cell r="A1101" t="str">
            <v>M2611</v>
          </cell>
          <cell r="B1101" t="str">
            <v>Aparelho de apoio metálico esférico unidirecional com 4 chumbadores e capacidade de 2.500 kN</v>
          </cell>
          <cell r="C1101" t="str">
            <v>un</v>
          </cell>
          <cell r="D1101">
            <v>22178.484799999998</v>
          </cell>
        </row>
        <row r="1102">
          <cell r="A1102" t="str">
            <v>M2612</v>
          </cell>
          <cell r="B1102" t="str">
            <v>Aparelho de apoio metálico esférico unidirecional com 4 chumbadores e capacidade de 3.000 kN</v>
          </cell>
          <cell r="C1102" t="str">
            <v>un</v>
          </cell>
          <cell r="D1102">
            <v>25399.717000000001</v>
          </cell>
        </row>
        <row r="1103">
          <cell r="A1103" t="str">
            <v>M2613</v>
          </cell>
          <cell r="B1103" t="str">
            <v>Aparelho de apoio metálico esférico unidirecional com 4 chumbadores e capacidade de 3.500 kN</v>
          </cell>
          <cell r="C1103" t="str">
            <v>un</v>
          </cell>
          <cell r="D1103">
            <v>29483.6109</v>
          </cell>
        </row>
        <row r="1104">
          <cell r="A1104" t="str">
            <v>M2614</v>
          </cell>
          <cell r="B1104" t="str">
            <v>Aparelho de apoio metálico esférico unidirecional com 4 chumbadores e capacidade de 4.000 kN</v>
          </cell>
          <cell r="C1104" t="str">
            <v>un</v>
          </cell>
          <cell r="D1104">
            <v>33044.947699999997</v>
          </cell>
        </row>
        <row r="1105">
          <cell r="A1105" t="str">
            <v>M2615</v>
          </cell>
          <cell r="B1105" t="str">
            <v>Aparelho de apoio metálico esférico fixo com 4 chumbadores e capacidade de 4.500 kN</v>
          </cell>
          <cell r="C1105" t="str">
            <v>un</v>
          </cell>
          <cell r="D1105">
            <v>33042.9303</v>
          </cell>
        </row>
        <row r="1106">
          <cell r="A1106" t="str">
            <v>M2616</v>
          </cell>
          <cell r="B1106" t="str">
            <v>Aparelho de apoio metálico esférico fixo com 4 chumbadores e capacidade de 5.000 kN</v>
          </cell>
          <cell r="C1106" t="str">
            <v>un</v>
          </cell>
          <cell r="D1106">
            <v>36859.440799999997</v>
          </cell>
        </row>
        <row r="1107">
          <cell r="A1107" t="str">
            <v>M2617</v>
          </cell>
          <cell r="B1107" t="str">
            <v>Aparelho de apoio metálico esférico fixo com 4 chumbadores e capacidade de 5.500 kN</v>
          </cell>
          <cell r="C1107" t="str">
            <v>un</v>
          </cell>
          <cell r="D1107">
            <v>39281.4424</v>
          </cell>
        </row>
        <row r="1108">
          <cell r="A1108" t="str">
            <v>M2618</v>
          </cell>
          <cell r="B1108" t="str">
            <v>Aparelho de apoio metálico esférico fixo com 4 chumbadores e capacidade de 6.000 kN</v>
          </cell>
          <cell r="C1108" t="str">
            <v>un</v>
          </cell>
          <cell r="D1108">
            <v>44243.114600000001</v>
          </cell>
        </row>
        <row r="1109">
          <cell r="A1109" t="str">
            <v>M2619</v>
          </cell>
          <cell r="B1109" t="str">
            <v>Aparelho de apoio metálico esférico fixo com 4 chumbadores e capacidade de 6.500 kN</v>
          </cell>
          <cell r="C1109" t="str">
            <v>un</v>
          </cell>
          <cell r="D1109">
            <v>47795.5239</v>
          </cell>
        </row>
        <row r="1110">
          <cell r="A1110" t="str">
            <v>M2620</v>
          </cell>
          <cell r="B1110" t="str">
            <v>Aparelho de apoio metálico esférico fixo com 4 chumbadores e capacidade de 7.000 kN</v>
          </cell>
          <cell r="C1110" t="str">
            <v>un</v>
          </cell>
          <cell r="D1110">
            <v>56715.931799999998</v>
          </cell>
        </row>
        <row r="1111">
          <cell r="A1111" t="str">
            <v>M2621</v>
          </cell>
          <cell r="B1111" t="str">
            <v>Aparelho de apoio metálico esférico fixo com 4 chumbadores e capacidade de 7.500 kN</v>
          </cell>
          <cell r="C1111" t="str">
            <v>un</v>
          </cell>
          <cell r="D1111">
            <v>56251.910199999998</v>
          </cell>
        </row>
        <row r="1112">
          <cell r="A1112" t="str">
            <v>M2622</v>
          </cell>
          <cell r="B1112" t="str">
            <v>Aparelho de apoio metálico esférico fixo com 4 chumbadores e capacidade de 8.000 kN</v>
          </cell>
          <cell r="C1112" t="str">
            <v>un</v>
          </cell>
          <cell r="D1112">
            <v>57686.561800000003</v>
          </cell>
        </row>
        <row r="1113">
          <cell r="A1113" t="str">
            <v>M2623</v>
          </cell>
          <cell r="B1113" t="str">
            <v>Grelha metálica para boca de lobo com capacidade de até 300 kN - C = 0,90 m e L = 0,30 m</v>
          </cell>
          <cell r="C1113" t="str">
            <v>un</v>
          </cell>
          <cell r="D1113">
            <v>520.18299999999999</v>
          </cell>
        </row>
        <row r="1114">
          <cell r="A1114" t="str">
            <v>M2624</v>
          </cell>
          <cell r="B1114" t="str">
            <v>Grelha de piso em PVC para passagem de pedestres - C = 50 cm e L = 13 cm</v>
          </cell>
          <cell r="C1114" t="str">
            <v>un</v>
          </cell>
          <cell r="D1114">
            <v>71.490700000000004</v>
          </cell>
        </row>
        <row r="1115">
          <cell r="A1115" t="str">
            <v>M2625</v>
          </cell>
          <cell r="B1115" t="str">
            <v>Marco em PVC para grelha de piso - L = 2,50 m</v>
          </cell>
          <cell r="C1115" t="str">
            <v>un</v>
          </cell>
          <cell r="D1115">
            <v>88.252399999999994</v>
          </cell>
        </row>
        <row r="1116">
          <cell r="A1116" t="str">
            <v>M2626</v>
          </cell>
          <cell r="B1116" t="str">
            <v>Grelha de piso em PVC para passagem de veículos de até 3 t - C = 50 cm e L = 13 cm</v>
          </cell>
          <cell r="C1116" t="str">
            <v>un</v>
          </cell>
          <cell r="D1116">
            <v>90.432599999999994</v>
          </cell>
        </row>
        <row r="1117">
          <cell r="A1117" t="str">
            <v>M2627</v>
          </cell>
          <cell r="B1117" t="str">
            <v>Grelha de piso em PVC para passagem de veículos de até 10 t - C = 50 cm e L = 13 cm</v>
          </cell>
          <cell r="C1117" t="str">
            <v>un</v>
          </cell>
          <cell r="D1117">
            <v>130.16640000000001</v>
          </cell>
        </row>
        <row r="1118">
          <cell r="A1118" t="str">
            <v>M2628</v>
          </cell>
          <cell r="B1118" t="str">
            <v>Grelha de piso em PVC para passagem de pedestres - C = 50 cm e L = 20 cm</v>
          </cell>
          <cell r="C1118" t="str">
            <v>un</v>
          </cell>
          <cell r="D1118">
            <v>119.4097</v>
          </cell>
        </row>
        <row r="1119">
          <cell r="A1119" t="str">
            <v>M2629</v>
          </cell>
          <cell r="B1119" t="str">
            <v>Grelha de piso em PVC para passagem de veículos de até 3 t - C = 50 cm e L = 20 cm</v>
          </cell>
          <cell r="C1119" t="str">
            <v>un</v>
          </cell>
          <cell r="D1119">
            <v>141.00729999999999</v>
          </cell>
        </row>
        <row r="1120">
          <cell r="A1120" t="str">
            <v>M2631</v>
          </cell>
          <cell r="B1120" t="str">
            <v>Grelha metálica para canaletas - C = 1,00 m e L = 0,10 m</v>
          </cell>
          <cell r="C1120" t="str">
            <v>un</v>
          </cell>
          <cell r="D1120">
            <v>76.128799999999998</v>
          </cell>
        </row>
        <row r="1121">
          <cell r="A1121" t="str">
            <v>M2632</v>
          </cell>
          <cell r="B1121" t="str">
            <v>Grelha metálica para canaletas - C = 1,00 m e L = 0,15 m</v>
          </cell>
          <cell r="C1121" t="str">
            <v>un</v>
          </cell>
          <cell r="D1121">
            <v>158.23330000000001</v>
          </cell>
        </row>
        <row r="1122">
          <cell r="A1122" t="str">
            <v>M2633</v>
          </cell>
          <cell r="B1122" t="str">
            <v>Porta-grelha metálica - C = 1,00 m e L = 0,15 m</v>
          </cell>
          <cell r="C1122" t="str">
            <v>m</v>
          </cell>
          <cell r="D1122">
            <v>125.8111</v>
          </cell>
        </row>
        <row r="1123">
          <cell r="A1123" t="str">
            <v>M2634</v>
          </cell>
          <cell r="B1123" t="str">
            <v>Grelha metálica para canaletas - C = 1,00 m e L = 0,20 m</v>
          </cell>
          <cell r="C1123" t="str">
            <v>un</v>
          </cell>
          <cell r="D1123">
            <v>306.08260000000001</v>
          </cell>
        </row>
        <row r="1124">
          <cell r="A1124" t="str">
            <v>M2635</v>
          </cell>
          <cell r="B1124" t="str">
            <v>Porta-grelha metálica - C = 1,00 m e L = 0,20 m</v>
          </cell>
          <cell r="C1124" t="str">
            <v>m</v>
          </cell>
          <cell r="D1124">
            <v>122.13890000000001</v>
          </cell>
        </row>
        <row r="1125">
          <cell r="A1125" t="str">
            <v>M2636</v>
          </cell>
          <cell r="B1125" t="str">
            <v>Porta-grelha metálica - C = 1,00 m e L = 0,10 m</v>
          </cell>
          <cell r="C1125" t="str">
            <v>m</v>
          </cell>
          <cell r="D1125">
            <v>83.9191</v>
          </cell>
        </row>
        <row r="1126">
          <cell r="A1126" t="str">
            <v>M2637</v>
          </cell>
          <cell r="B1126" t="str">
            <v>Aparelho de apoio metálico esférico fixo com 4 chumbadores e capacidade de 8.500 kN</v>
          </cell>
          <cell r="C1126" t="str">
            <v>un</v>
          </cell>
          <cell r="D1126">
            <v>59412.463199999998</v>
          </cell>
        </row>
        <row r="1127">
          <cell r="A1127" t="str">
            <v>M2638</v>
          </cell>
          <cell r="B1127" t="str">
            <v>Aparelho de apoio metálico esférico fixo com 4 chumbadores e capacidade de 9.000 kN</v>
          </cell>
          <cell r="C1127" t="str">
            <v>un</v>
          </cell>
          <cell r="D1127">
            <v>69942.904899999994</v>
          </cell>
        </row>
        <row r="1128">
          <cell r="A1128" t="str">
            <v>M2639</v>
          </cell>
          <cell r="B1128" t="str">
            <v>Aparelho de apoio metálico esférico fixo com 4 chumbadores e capacidade de 9.500 kN</v>
          </cell>
          <cell r="C1128" t="str">
            <v>un</v>
          </cell>
          <cell r="D1128">
            <v>74221.200700000001</v>
          </cell>
        </row>
        <row r="1129">
          <cell r="A1129" t="str">
            <v>M2640</v>
          </cell>
          <cell r="B1129" t="str">
            <v>Aparelho de apoio metálico esférico fixo com 4 chumbadores e capacidade de 10.000 kN</v>
          </cell>
          <cell r="C1129" t="str">
            <v>un</v>
          </cell>
          <cell r="D1129">
            <v>77955.429499999998</v>
          </cell>
        </row>
        <row r="1130">
          <cell r="A1130" t="str">
            <v>M2641</v>
          </cell>
          <cell r="B1130" t="str">
            <v>Aparelho de apoio metálico esférico unidirecional com 4 chumbadores e capacidade de 4.500 kN</v>
          </cell>
          <cell r="C1130" t="str">
            <v>un</v>
          </cell>
          <cell r="D1130">
            <v>37929.613499999999</v>
          </cell>
        </row>
        <row r="1131">
          <cell r="A1131" t="str">
            <v>M2642</v>
          </cell>
          <cell r="B1131" t="str">
            <v>Aparelho de apoio metálico esférico unidirecional com 4 chumbadores e capacidade de 5.000 kN</v>
          </cell>
          <cell r="C1131" t="str">
            <v>un</v>
          </cell>
          <cell r="D1131">
            <v>43313.188600000001</v>
          </cell>
        </row>
        <row r="1132">
          <cell r="A1132" t="str">
            <v>M2643</v>
          </cell>
          <cell r="B1132" t="str">
            <v>Aparelho de apoio metálico esférico unidirecional com 4 chumbadores e capacidade de 5.500 kN</v>
          </cell>
          <cell r="C1132" t="str">
            <v>un</v>
          </cell>
          <cell r="D1132">
            <v>45446.181299999997</v>
          </cell>
        </row>
        <row r="1133">
          <cell r="A1133" t="str">
            <v>M2644</v>
          </cell>
          <cell r="B1133" t="str">
            <v>Aparelho de apoio metálico esférico unidirecional com 4 chumbadores e capacidade de 6.000 kN</v>
          </cell>
          <cell r="C1133" t="str">
            <v>un</v>
          </cell>
          <cell r="D1133">
            <v>50804.934200000003</v>
          </cell>
        </row>
        <row r="1134">
          <cell r="A1134" t="str">
            <v>M2645</v>
          </cell>
          <cell r="B1134" t="str">
            <v>Aparelho de apoio metálico esférico unidirecional com 4 chumbadores e capacidade de 6.500 kN</v>
          </cell>
          <cell r="C1134" t="str">
            <v>un</v>
          </cell>
          <cell r="D1134">
            <v>54470.5383</v>
          </cell>
        </row>
        <row r="1135">
          <cell r="A1135" t="str">
            <v>M2646</v>
          </cell>
          <cell r="B1135" t="str">
            <v>Aparelho de apoio metálico esférico unidirecional com 4 chumbadores e capacidade de 7.000 kN</v>
          </cell>
          <cell r="C1135" t="str">
            <v>un</v>
          </cell>
          <cell r="D1135">
            <v>58527.8652</v>
          </cell>
        </row>
        <row r="1136">
          <cell r="A1136" t="str">
            <v>M2647</v>
          </cell>
          <cell r="B1136" t="str">
            <v>Aparelho de apoio metálico esférico unidirecional com 4 chumbadores e capacidade de 7.500 kN</v>
          </cell>
          <cell r="C1136" t="str">
            <v>un</v>
          </cell>
          <cell r="D1136">
            <v>62832.467299999997</v>
          </cell>
        </row>
        <row r="1137">
          <cell r="A1137" t="str">
            <v>M2648</v>
          </cell>
          <cell r="B1137" t="str">
            <v>Fincapino de ação direta e pino com furo - D = 6,35 mm (1/4")</v>
          </cell>
          <cell r="C1137" t="str">
            <v>un</v>
          </cell>
          <cell r="D1137">
            <v>1.4444999999999999</v>
          </cell>
        </row>
        <row r="1138">
          <cell r="A1138" t="str">
            <v>M2649</v>
          </cell>
          <cell r="B1138" t="str">
            <v>Aparelho de apoio metálico esférico unidirecional com 4 chumbadores e capacidade de 8.000 kN</v>
          </cell>
          <cell r="C1138" t="str">
            <v>un</v>
          </cell>
          <cell r="D1138">
            <v>66772.331600000005</v>
          </cell>
        </row>
        <row r="1139">
          <cell r="A1139" t="str">
            <v>M2650</v>
          </cell>
          <cell r="B1139" t="str">
            <v>Aparelho de apoio metálico esférico unidirecional com 4 chumbadores e capacidade de 8.500 kN</v>
          </cell>
          <cell r="C1139" t="str">
            <v>un</v>
          </cell>
          <cell r="D1139">
            <v>71962.743199999997</v>
          </cell>
        </row>
        <row r="1140">
          <cell r="A1140" t="str">
            <v>M2651</v>
          </cell>
          <cell r="B1140" t="str">
            <v>Chapa múltipla metálica corrugada revestida em epóxi tipo MP 100 ou similar - E = 1,60 mm e D = 0,60 m</v>
          </cell>
          <cell r="C1140" t="str">
            <v>m</v>
          </cell>
          <cell r="D1140">
            <v>1372.0556999999999</v>
          </cell>
        </row>
        <row r="1141">
          <cell r="A1141" t="str">
            <v>M2652</v>
          </cell>
          <cell r="B1141" t="str">
            <v>Chapa múltipla metálica corrugada revestida em epóxi tipo MP 100 ou similar - E = 1,60 mm e D = 0,70 m</v>
          </cell>
          <cell r="C1141" t="str">
            <v>m</v>
          </cell>
          <cell r="D1141">
            <v>1586.4359999999999</v>
          </cell>
        </row>
        <row r="1142">
          <cell r="A1142" t="str">
            <v>M2653</v>
          </cell>
          <cell r="B1142" t="str">
            <v>Chapa múltipla metálica corrugada revestida em epóxi tipo MP 100 ou similar - E = 1,60 mm e D = 0,80 m</v>
          </cell>
          <cell r="C1142" t="str">
            <v>m</v>
          </cell>
          <cell r="D1142">
            <v>1800.8324</v>
          </cell>
        </row>
        <row r="1143">
          <cell r="A1143" t="str">
            <v>M2654</v>
          </cell>
          <cell r="B1143" t="str">
            <v>Chapa múltipla metálica corrugada revestida em epóxi tipo MP 100 ou similar - E = 1,60 mm e D = 0,90 m</v>
          </cell>
          <cell r="C1143" t="str">
            <v>m</v>
          </cell>
          <cell r="D1143">
            <v>1972.3371999999999</v>
          </cell>
        </row>
        <row r="1144">
          <cell r="A1144" t="str">
            <v>M2655</v>
          </cell>
          <cell r="B1144" t="str">
            <v>Chapa múltipla metálica corrugada revestida em epóxi tipo MP 100 ou similar - E = 1,60 mm e D = 1,00 m</v>
          </cell>
          <cell r="C1144" t="str">
            <v>m</v>
          </cell>
          <cell r="D1144">
            <v>2186.7222000000002</v>
          </cell>
        </row>
        <row r="1145">
          <cell r="A1145" t="str">
            <v>M2656</v>
          </cell>
          <cell r="B1145" t="str">
            <v>Chapa múltipla metálica corrugada revestida em epóxi tipo MP 100 ou similar - E = 1,60 mm e D = 1,10 m</v>
          </cell>
          <cell r="C1145" t="str">
            <v>m</v>
          </cell>
          <cell r="D1145">
            <v>2486.8847000000001</v>
          </cell>
        </row>
        <row r="1146">
          <cell r="A1146" t="str">
            <v>M2657</v>
          </cell>
          <cell r="B1146" t="str">
            <v>Chapa múltipla metálica corrugada revestida em epóxi tipo MP 100 ou similar - E = 1,60 mm e D = 1,20 m</v>
          </cell>
          <cell r="C1146" t="str">
            <v>m</v>
          </cell>
          <cell r="D1146">
            <v>2658.3953999999999</v>
          </cell>
        </row>
        <row r="1147">
          <cell r="A1147" t="str">
            <v>M2658</v>
          </cell>
          <cell r="B1147" t="str">
            <v>Chapa múltipla metálica corrugada revestida em epóxi tipo MP 100 ou similar - E = 1,60 mm e D = 1,30 m</v>
          </cell>
          <cell r="C1147" t="str">
            <v>m</v>
          </cell>
          <cell r="D1147">
            <v>2872.7719000000002</v>
          </cell>
        </row>
        <row r="1148">
          <cell r="A1148" t="str">
            <v>M2659</v>
          </cell>
          <cell r="B1148" t="str">
            <v>Chapa múltipla metálica corrugada revestida em epóxi tipo MP 100 ou similar - E = 1,60 mm e D = 1,40 m</v>
          </cell>
          <cell r="C1148" t="str">
            <v>m</v>
          </cell>
          <cell r="D1148">
            <v>3044.2966999999999</v>
          </cell>
        </row>
        <row r="1149">
          <cell r="A1149" t="str">
            <v>M2660</v>
          </cell>
          <cell r="B1149" t="str">
            <v>Chapa múltipla metálica corrugada revestida em epóxi tipo MP 100 ou similar - E = 1,60 mm e D = 1,50 m</v>
          </cell>
          <cell r="C1149" t="str">
            <v>m</v>
          </cell>
          <cell r="D1149">
            <v>3258.6361999999999</v>
          </cell>
        </row>
        <row r="1150">
          <cell r="A1150" t="str">
            <v>M2661</v>
          </cell>
          <cell r="B1150" t="str">
            <v>Chapa múltipla metálica corrugada revestida em epóxi tipo MP 100 ou similar - E = 1,60 mm e D = 1,60 m</v>
          </cell>
          <cell r="C1150" t="str">
            <v>m</v>
          </cell>
          <cell r="D1150">
            <v>3473.0601999999999</v>
          </cell>
        </row>
        <row r="1151">
          <cell r="A1151" t="str">
            <v>M2662</v>
          </cell>
          <cell r="B1151" t="str">
            <v>Chapa múltipla metálica corrugada revestida em epóxi tipo MP 100 ou similar - E = 1,60 mm e D = 1,70 m</v>
          </cell>
          <cell r="C1151" t="str">
            <v>m</v>
          </cell>
          <cell r="D1151">
            <v>3644.5581999999999</v>
          </cell>
        </row>
        <row r="1152">
          <cell r="A1152" t="str">
            <v>M2663</v>
          </cell>
          <cell r="B1152" t="str">
            <v>Chapa múltipla metálica corrugada revestida em epóxi tipo MP 100 ou similar - E = 1,60 mm e D = 1,80 m</v>
          </cell>
          <cell r="C1152" t="str">
            <v>m</v>
          </cell>
          <cell r="D1152">
            <v>3858.8944999999999</v>
          </cell>
        </row>
        <row r="1153">
          <cell r="A1153" t="str">
            <v>M2664</v>
          </cell>
          <cell r="B1153" t="str">
            <v>Chapa múltipla metálica corrugada revestida em epóxi tipo MP 100 ou similar - E = 2,00 mm e D = 1,90 m</v>
          </cell>
          <cell r="C1153" t="str">
            <v>m</v>
          </cell>
          <cell r="D1153">
            <v>4531.1454000000003</v>
          </cell>
        </row>
        <row r="1154">
          <cell r="A1154" t="str">
            <v>M2665</v>
          </cell>
          <cell r="B1154" t="str">
            <v>Chapa múltipla metálica corrugada revestida em epóxi tipo MP 100 ou similar - E = 2,00 mm e D = 2,00 m</v>
          </cell>
          <cell r="C1154" t="str">
            <v>m</v>
          </cell>
          <cell r="D1154">
            <v>4776.1202999999996</v>
          </cell>
        </row>
        <row r="1155">
          <cell r="A1155" t="str">
            <v>M2666</v>
          </cell>
          <cell r="B1155" t="str">
            <v>Chapa múltipla metálica corrugada revestida em epóxi tipo MP 100 ou similar - E = 2,00 mm e D = 2,10 m</v>
          </cell>
          <cell r="C1155" t="str">
            <v>m</v>
          </cell>
          <cell r="D1155">
            <v>5102.5636000000004</v>
          </cell>
        </row>
        <row r="1156">
          <cell r="A1156" t="str">
            <v>M2667</v>
          </cell>
          <cell r="B1156" t="str">
            <v>Chapa múltipla metálica corrugada revestida em epóxi tipo MP 100 ou similar - E = 2,00 mm e D = 2,20 m</v>
          </cell>
          <cell r="C1156" t="str">
            <v>m</v>
          </cell>
          <cell r="D1156">
            <v>5225.1554999999998</v>
          </cell>
        </row>
        <row r="1157">
          <cell r="A1157" t="str">
            <v>M2668</v>
          </cell>
          <cell r="B1157" t="str">
            <v>Chapa múltipla metálica corrugada revestida em epóxi tipo MP 100 ou similar - E = 2,00 mm e D = 2,30 m</v>
          </cell>
          <cell r="C1157" t="str">
            <v>m</v>
          </cell>
          <cell r="D1157">
            <v>5429.2191999999995</v>
          </cell>
        </row>
        <row r="1158">
          <cell r="A1158" t="str">
            <v>M2669</v>
          </cell>
          <cell r="B1158" t="str">
            <v>Chapa múltipla metálica corrugada revestida em epóxi tipo MP 100 ou similar - E = 2,70 mm e D = 2,40 m</v>
          </cell>
          <cell r="C1158" t="str">
            <v>m</v>
          </cell>
          <cell r="D1158">
            <v>7300.7673000000004</v>
          </cell>
        </row>
        <row r="1159">
          <cell r="A1159" t="str">
            <v>M2670</v>
          </cell>
          <cell r="B1159" t="str">
            <v>Chapa múltipla metálica corrugada revestida em epóxi tipo MP 100 ou similar - E = 3,40 mm e D = 2,50 m</v>
          </cell>
          <cell r="C1159" t="str">
            <v>m</v>
          </cell>
          <cell r="D1159">
            <v>9354.7579999999998</v>
          </cell>
        </row>
        <row r="1160">
          <cell r="A1160" t="str">
            <v>M2671</v>
          </cell>
          <cell r="B1160" t="str">
            <v>Chapa múltipla metálica corrugada revestida em epóxi tipo MP 100 ou similar - E = 3,40 mm e D = 2,60 m</v>
          </cell>
          <cell r="C1160" t="str">
            <v>m</v>
          </cell>
          <cell r="D1160">
            <v>9886.3464000000004</v>
          </cell>
        </row>
        <row r="1161">
          <cell r="A1161" t="str">
            <v>M2672</v>
          </cell>
          <cell r="B1161" t="str">
            <v>Chapa múltipla metálica corrugada revestida em epóxi tipo MP 100 ou similar - E = 3,40 mm e D = 2,70 m</v>
          </cell>
          <cell r="C1161" t="str">
            <v>m</v>
          </cell>
          <cell r="D1161">
            <v>10077.2318</v>
          </cell>
        </row>
        <row r="1162">
          <cell r="A1162" t="str">
            <v>M2673</v>
          </cell>
          <cell r="B1162" t="str">
            <v>Chapa múltipla metálica corrugada revestida em epóxi tipo MP 100 ou similar - E = 3,40 mm e D = 2,80 m</v>
          </cell>
          <cell r="C1162" t="str">
            <v>m</v>
          </cell>
          <cell r="D1162">
            <v>10571.689700000001</v>
          </cell>
        </row>
        <row r="1163">
          <cell r="A1163" t="str">
            <v>M2674</v>
          </cell>
          <cell r="B1163" t="str">
            <v>Chapa múltipla metálica corrugada revestida em epóxi tipo MP 152 ou similar - E = 2,70 mm e D = 1,50 m</v>
          </cell>
          <cell r="C1163" t="str">
            <v>m</v>
          </cell>
          <cell r="D1163">
            <v>6698.5909000000001</v>
          </cell>
        </row>
        <row r="1164">
          <cell r="A1164" t="str">
            <v>M2675</v>
          </cell>
          <cell r="B1164" t="str">
            <v>Chapa múltipla metálica corrugada revestida em epóxi tipo MP 152 ou similar - E = 2,70 mm e D = 1,80 m</v>
          </cell>
          <cell r="C1164" t="str">
            <v>m</v>
          </cell>
          <cell r="D1164">
            <v>8099.6707999999999</v>
          </cell>
        </row>
        <row r="1165">
          <cell r="A1165" t="str">
            <v>M2676</v>
          </cell>
          <cell r="B1165" t="str">
            <v>Chapa múltipla metálica corrugada revestida em epóxi tipo MP 152 ou similar - E = 2,70 mm e D = 1,90 m</v>
          </cell>
          <cell r="C1165" t="str">
            <v>m</v>
          </cell>
          <cell r="D1165">
            <v>8362.5581000000002</v>
          </cell>
        </row>
        <row r="1166">
          <cell r="A1166" t="str">
            <v>M2677</v>
          </cell>
          <cell r="B1166" t="str">
            <v>Chapa múltipla metálica corrugada revestida em epóxi tipo MP 152 ou similar - E = 2,70 mm e D = 2,15 m</v>
          </cell>
          <cell r="C1166" t="str">
            <v>m</v>
          </cell>
          <cell r="D1166">
            <v>9500.8045999999995</v>
          </cell>
        </row>
        <row r="1167">
          <cell r="A1167" t="str">
            <v>M2678</v>
          </cell>
          <cell r="B1167" t="str">
            <v>Chapa múltipla metálica corrugada revestida em epóxi tipo MP 152 ou similar - E = 2,70 mm e D = 2,30 m</v>
          </cell>
          <cell r="C1167" t="str">
            <v>m</v>
          </cell>
          <cell r="D1167">
            <v>10026.311799999999</v>
          </cell>
        </row>
        <row r="1168">
          <cell r="A1168" t="str">
            <v>M2679</v>
          </cell>
          <cell r="B1168" t="str">
            <v>Chapa múltipla metálica corrugada revestida em epóxi tipo MP 152 ou similar - E = 2,70 mm e D = 2,65 m</v>
          </cell>
          <cell r="C1168" t="str">
            <v>m</v>
          </cell>
          <cell r="D1168">
            <v>11734.3629</v>
          </cell>
        </row>
        <row r="1169">
          <cell r="A1169" t="str">
            <v>M2680</v>
          </cell>
          <cell r="B1169" t="str">
            <v>Chapa múltipla metálica corrugada revestida em epóxi tipo MP 152 ou similar - E = 2,70 mm e D = 3,05 m</v>
          </cell>
          <cell r="C1169" t="str">
            <v>m</v>
          </cell>
          <cell r="D1169">
            <v>13397.171700000001</v>
          </cell>
        </row>
        <row r="1170">
          <cell r="A1170" t="str">
            <v>M2681</v>
          </cell>
          <cell r="B1170" t="str">
            <v>Chapa múltipla metálica corrugada revestida em epóxi tipo MP 152 ou similar - E = 2,70 mm e D = 3,20 m</v>
          </cell>
          <cell r="C1170" t="str">
            <v>m</v>
          </cell>
          <cell r="D1170">
            <v>14229.652400000001</v>
          </cell>
        </row>
        <row r="1171">
          <cell r="A1171" t="str">
            <v>M2682</v>
          </cell>
          <cell r="B1171" t="str">
            <v>Chapa múltipla metálica corrugada revestida em epóxi tipo MP 152 ou similar - E = 2,70 mm e D = 3,40 m</v>
          </cell>
          <cell r="C1171" t="str">
            <v>m</v>
          </cell>
          <cell r="D1171">
            <v>15062.190199999999</v>
          </cell>
        </row>
        <row r="1172">
          <cell r="A1172" t="str">
            <v>M2683</v>
          </cell>
          <cell r="B1172" t="str">
            <v>Chapa múltipla metálica corrugada revestida em epóxi tipo MP 152 ou similar - E = 2,70 mm e D = 3,65 m</v>
          </cell>
          <cell r="C1172" t="str">
            <v>m</v>
          </cell>
          <cell r="D1172">
            <v>16157.2161</v>
          </cell>
        </row>
        <row r="1173">
          <cell r="A1173" t="str">
            <v>M2684</v>
          </cell>
          <cell r="B1173" t="str">
            <v>Chapa múltipla metálica corrugada revestida em epóxi tipo MP 152 ou similar - E = 2,70 mm e D = 3,80 m</v>
          </cell>
          <cell r="C1173" t="str">
            <v>m</v>
          </cell>
          <cell r="D1173">
            <v>16726.189299999998</v>
          </cell>
        </row>
        <row r="1174">
          <cell r="A1174" t="str">
            <v>M2685</v>
          </cell>
          <cell r="B1174" t="str">
            <v>Chapa múltipla metálica corrugada revestida em epóxi tipo MP 152 ou similar - E = 2,70 mm e D = 4,20 m</v>
          </cell>
          <cell r="C1174" t="str">
            <v>m</v>
          </cell>
          <cell r="D1174">
            <v>18434.258999999998</v>
          </cell>
        </row>
        <row r="1175">
          <cell r="A1175" t="str">
            <v>M2686</v>
          </cell>
          <cell r="B1175" t="str">
            <v>Chapa múltipla metálica corrugada revestida em epóxi tipo MP 152 ou similar - E = 2,70 mm e D = 4,60 m</v>
          </cell>
          <cell r="C1175" t="str">
            <v>m</v>
          </cell>
          <cell r="D1175">
            <v>20095.762699999999</v>
          </cell>
        </row>
        <row r="1176">
          <cell r="A1176" t="str">
            <v>M2687</v>
          </cell>
          <cell r="B1176" t="str">
            <v>Chapa múltipla metálica corrugada revestida em epóxi tipo MP 152 ou similar - E = 3,40 mm e D = 4,80 m</v>
          </cell>
          <cell r="C1176" t="str">
            <v>m</v>
          </cell>
          <cell r="D1176">
            <v>25815.742300000002</v>
          </cell>
        </row>
        <row r="1177">
          <cell r="A1177" t="str">
            <v>M2688</v>
          </cell>
          <cell r="B1177" t="str">
            <v>Chapa múltipla metálica corrugada revestida em epóxi tipo MP 152 ou similar - E = 3,40 mm e D = 5,00 m</v>
          </cell>
          <cell r="C1177" t="str">
            <v>m</v>
          </cell>
          <cell r="D1177">
            <v>26544.574400000001</v>
          </cell>
        </row>
        <row r="1178">
          <cell r="A1178" t="str">
            <v>M2689</v>
          </cell>
          <cell r="B1178" t="str">
            <v>Chapa múltipla metálica corrugada revestida em epóxi tipo MP 152 ou similar - E = 3,90 mm e D = 5,35 m</v>
          </cell>
          <cell r="C1178" t="str">
            <v>m</v>
          </cell>
          <cell r="D1178">
            <v>32112.2552</v>
          </cell>
        </row>
        <row r="1179">
          <cell r="A1179" t="str">
            <v>M2690</v>
          </cell>
          <cell r="B1179" t="str">
            <v>Chapa múltipla metálica corrugada revestida em epóxi tipo MP 152 ou similar - E = 3,90 mm e D = 5,70 m</v>
          </cell>
          <cell r="C1179" t="str">
            <v>m</v>
          </cell>
          <cell r="D1179">
            <v>34410.267200000002</v>
          </cell>
        </row>
        <row r="1180">
          <cell r="A1180" t="str">
            <v>M2691</v>
          </cell>
          <cell r="B1180" t="str">
            <v>Chapa múltipla metálica corrugada revestida em epóxi tipo MP 152 ou similar - E = 4,70 mm e D = 6,10 m</v>
          </cell>
          <cell r="C1180" t="str">
            <v>m</v>
          </cell>
          <cell r="D1180">
            <v>42086.921699999999</v>
          </cell>
        </row>
        <row r="1181">
          <cell r="A1181" t="str">
            <v>M2692</v>
          </cell>
          <cell r="B1181" t="str">
            <v>Chapa múltipla metálica corrugada revestida em epóxi tipo MP 152 ou similar - E = 6,40 mm e D = 6,50 m</v>
          </cell>
          <cell r="C1181" t="str">
            <v>m</v>
          </cell>
          <cell r="D1181">
            <v>54088.372900000002</v>
          </cell>
        </row>
        <row r="1182">
          <cell r="A1182" t="str">
            <v>M2693</v>
          </cell>
          <cell r="B1182" t="str">
            <v>Chapa múltipla metálica corrugada revestida em epóxi tipo MP 152 ou similar - E = 6,40 mm e D = 6,85 m</v>
          </cell>
          <cell r="C1182" t="str">
            <v>m</v>
          </cell>
          <cell r="D1182">
            <v>55811.06</v>
          </cell>
        </row>
        <row r="1183">
          <cell r="A1183" t="str">
            <v>M2694</v>
          </cell>
          <cell r="B1183" t="str">
            <v>Chapa múltipla metálica corrugada revestida em epóxi tipo MP 152 ou similar - E = 6,40 mm e D = 7,25 m</v>
          </cell>
          <cell r="C1183" t="str">
            <v>m</v>
          </cell>
          <cell r="D1183">
            <v>60424.745900000002</v>
          </cell>
        </row>
        <row r="1184">
          <cell r="A1184" t="str">
            <v>M2695</v>
          </cell>
          <cell r="B1184" t="str">
            <v>Aparelho de apoio metálico esférico unidirecional com 4 chumbadores e capacidade de 9.000 kN</v>
          </cell>
          <cell r="C1184" t="str">
            <v>un</v>
          </cell>
          <cell r="D1184">
            <v>76201.545700000002</v>
          </cell>
        </row>
        <row r="1185">
          <cell r="A1185" t="str">
            <v>M2696</v>
          </cell>
          <cell r="B1185" t="str">
            <v>Aparelho de apoio metálico esférico unidirecional com 4 chumbadores e capacidade de 9.500 kN</v>
          </cell>
          <cell r="C1185" t="str">
            <v>un</v>
          </cell>
          <cell r="D1185">
            <v>80598.788400000005</v>
          </cell>
        </row>
        <row r="1186">
          <cell r="A1186" t="str">
            <v>M2697</v>
          </cell>
          <cell r="B1186" t="str">
            <v>Aparelho de apoio metálico esférico unidirecional com 4 chumbadores e capacidade de 10.000 kN</v>
          </cell>
          <cell r="C1186" t="str">
            <v>un</v>
          </cell>
          <cell r="D1186">
            <v>84893.166700000002</v>
          </cell>
        </row>
        <row r="1187">
          <cell r="A1187" t="str">
            <v>M2698</v>
          </cell>
          <cell r="B1187" t="str">
            <v>Fincapino de ação indireta e pino liso - D = 6,35 mm (1/4")</v>
          </cell>
          <cell r="C1187" t="str">
            <v>un</v>
          </cell>
          <cell r="D1187">
            <v>0.97330000000000005</v>
          </cell>
        </row>
        <row r="1188">
          <cell r="A1188" t="str">
            <v>M2700</v>
          </cell>
          <cell r="B1188" t="str">
            <v>Corpo de BSCC pré-moldado comercial - seção de 1,5 m x 1,5 m - tipo I</v>
          </cell>
          <cell r="C1188" t="str">
            <v>m</v>
          </cell>
          <cell r="D1188">
            <v>2352.2862</v>
          </cell>
        </row>
        <row r="1189">
          <cell r="A1189" t="str">
            <v>M2701</v>
          </cell>
          <cell r="B1189" t="str">
            <v>Corpo de BSCC pré-moldado comercial - seção de 1,5 m x 1,5 m - tipo II</v>
          </cell>
          <cell r="C1189" t="str">
            <v>m</v>
          </cell>
          <cell r="D1189">
            <v>2421.3184000000001</v>
          </cell>
        </row>
        <row r="1190">
          <cell r="A1190" t="str">
            <v>M2702</v>
          </cell>
          <cell r="B1190" t="str">
            <v>Corpo de BSCC pré-moldado comercial - seção de 1,5 m x 1,5 m - tipo III</v>
          </cell>
          <cell r="C1190" t="str">
            <v>m</v>
          </cell>
          <cell r="D1190">
            <v>2462.2838999999999</v>
          </cell>
        </row>
        <row r="1191">
          <cell r="A1191" t="str">
            <v>M2703</v>
          </cell>
          <cell r="B1191" t="str">
            <v>Corpo de BSCC pré-moldado comercial - seção de 1,5 m x 1,5 m - tipo IV</v>
          </cell>
          <cell r="C1191" t="str">
            <v>m</v>
          </cell>
          <cell r="D1191">
            <v>2495.1442000000002</v>
          </cell>
        </row>
        <row r="1192">
          <cell r="A1192" t="str">
            <v>M2704</v>
          </cell>
          <cell r="B1192" t="str">
            <v>Corpo de BSCC pré-moldado comercial - seção de 1,5 m x 1,5 m - tipo V</v>
          </cell>
          <cell r="C1192" t="str">
            <v>m</v>
          </cell>
          <cell r="D1192">
            <v>3241.444</v>
          </cell>
        </row>
        <row r="1193">
          <cell r="A1193" t="str">
            <v>M2705</v>
          </cell>
          <cell r="B1193" t="str">
            <v>Corpo de BSCC pré-moldado comercial - seção de 1,5 m x 1,5 m - tipo VI</v>
          </cell>
          <cell r="C1193" t="str">
            <v>m</v>
          </cell>
          <cell r="D1193">
            <v>3295.4072999999999</v>
          </cell>
        </row>
        <row r="1194">
          <cell r="A1194" t="str">
            <v>M2706</v>
          </cell>
          <cell r="B1194" t="str">
            <v>Corpo de BSCC pré-moldado comercial - seção de 1,5 m x 1,5 m - tipo VII</v>
          </cell>
          <cell r="C1194" t="str">
            <v>m</v>
          </cell>
          <cell r="D1194">
            <v>3351.6619999999998</v>
          </cell>
        </row>
        <row r="1195">
          <cell r="A1195" t="str">
            <v>M2707</v>
          </cell>
          <cell r="B1195" t="str">
            <v>Corpo de BSCC pré-moldado comercial - seção de 2,0 m x 2,0 m - tipo I</v>
          </cell>
          <cell r="C1195" t="str">
            <v>m</v>
          </cell>
          <cell r="D1195">
            <v>3083.8366000000001</v>
          </cell>
        </row>
        <row r="1196">
          <cell r="A1196" t="str">
            <v>M2708</v>
          </cell>
          <cell r="B1196" t="str">
            <v>Corpo de BSCC pré-moldado comercial - seção de 2,0 m x 2,0 m - tipo II</v>
          </cell>
          <cell r="C1196" t="str">
            <v>m</v>
          </cell>
          <cell r="D1196">
            <v>3163.4908999999998</v>
          </cell>
        </row>
        <row r="1197">
          <cell r="A1197" t="str">
            <v>M2709</v>
          </cell>
          <cell r="B1197" t="str">
            <v>Corpo de BSCC pré-moldado comercial - seção de 2,0 m x 2,0 m - tipo III</v>
          </cell>
          <cell r="C1197" t="str">
            <v>m</v>
          </cell>
          <cell r="D1197">
            <v>3217.9018000000001</v>
          </cell>
        </row>
        <row r="1198">
          <cell r="A1198" t="str">
            <v>M2710</v>
          </cell>
          <cell r="B1198" t="str">
            <v>Corpo de BSCC pré-moldado comercial - seção de 2,0 m x 2,0 m - tipo IV</v>
          </cell>
          <cell r="C1198" t="str">
            <v>m</v>
          </cell>
          <cell r="D1198">
            <v>3759.0264999999999</v>
          </cell>
        </row>
        <row r="1199">
          <cell r="A1199" t="str">
            <v>M2711</v>
          </cell>
          <cell r="B1199" t="str">
            <v>Corpo de BSCC pré-moldado comercial - seção de 2,0 m x 2,0 m - tipo V</v>
          </cell>
          <cell r="C1199" t="str">
            <v>m</v>
          </cell>
          <cell r="D1199">
            <v>3981.5047</v>
          </cell>
        </row>
        <row r="1200">
          <cell r="A1200" t="str">
            <v>M2712</v>
          </cell>
          <cell r="B1200" t="str">
            <v>Corpo de BSCC pré-moldado comercial - seção de 2,0 m x 2,0 m - tipo VI</v>
          </cell>
          <cell r="C1200" t="str">
            <v>m</v>
          </cell>
          <cell r="D1200">
            <v>4014.6347000000001</v>
          </cell>
        </row>
        <row r="1201">
          <cell r="A1201" t="str">
            <v>M2713</v>
          </cell>
          <cell r="B1201" t="str">
            <v>Corpo de BSCC pré-moldado comercial - seção de 2,0 m x 2,0 m - tipo VII</v>
          </cell>
          <cell r="C1201" t="str">
            <v>m</v>
          </cell>
          <cell r="D1201">
            <v>4473.2772999999997</v>
          </cell>
        </row>
        <row r="1202">
          <cell r="A1202" t="str">
            <v>M2714</v>
          </cell>
          <cell r="B1202" t="str">
            <v>Corpo de BSCC pré-moldado comercial - seção de 2,5 m x 2,5 m - tipo I</v>
          </cell>
          <cell r="C1202" t="str">
            <v>m</v>
          </cell>
          <cell r="D1202">
            <v>3250.1178</v>
          </cell>
        </row>
        <row r="1203">
          <cell r="A1203" t="str">
            <v>M2715</v>
          </cell>
          <cell r="B1203" t="str">
            <v>Corpo de BSCC pré-moldado comercial - seção de 2,5 m x 2,5 m - tipo II</v>
          </cell>
          <cell r="C1203" t="str">
            <v>m</v>
          </cell>
          <cell r="D1203">
            <v>3640.6419000000001</v>
          </cell>
        </row>
        <row r="1204">
          <cell r="A1204" t="str">
            <v>M2716</v>
          </cell>
          <cell r="B1204" t="str">
            <v>Corpo de BSCC pré-moldado comercial - seção de 2,5 m x 2,5 m - tipo III</v>
          </cell>
          <cell r="C1204" t="str">
            <v>m</v>
          </cell>
          <cell r="D1204">
            <v>4708.7021000000004</v>
          </cell>
        </row>
        <row r="1205">
          <cell r="A1205" t="str">
            <v>M2717</v>
          </cell>
          <cell r="B1205" t="str">
            <v>Corpo de BSCC pré-moldado comercial - seção de 2,5 m x 2,5 m - tipo IV</v>
          </cell>
          <cell r="C1205" t="str">
            <v>m</v>
          </cell>
          <cell r="D1205">
            <v>4753.2097999999996</v>
          </cell>
        </row>
        <row r="1206">
          <cell r="A1206" t="str">
            <v>M2718</v>
          </cell>
          <cell r="B1206" t="str">
            <v>Corpo de BSCC pré-moldado comercial - seção de 2,5 m x 2,5 m - tipo V</v>
          </cell>
          <cell r="C1206" t="str">
            <v>m</v>
          </cell>
          <cell r="D1206">
            <v>4935.2995000000001</v>
          </cell>
        </row>
        <row r="1207">
          <cell r="A1207" t="str">
            <v>M2719</v>
          </cell>
          <cell r="B1207" t="str">
            <v>Corpo de BSCC pré-moldado comercial - seção de 2,5 m x 2,5 m - tipo VI</v>
          </cell>
          <cell r="C1207" t="str">
            <v>m</v>
          </cell>
          <cell r="D1207">
            <v>5916.8948</v>
          </cell>
        </row>
        <row r="1208">
          <cell r="A1208" t="str">
            <v>M2720</v>
          </cell>
          <cell r="B1208" t="str">
            <v>Corpo de BSCC pré-moldado comercial - seção de 2,5 m x 2,5 m - tipo VII</v>
          </cell>
          <cell r="C1208" t="str">
            <v>m</v>
          </cell>
          <cell r="D1208">
            <v>6179.1891999999998</v>
          </cell>
        </row>
        <row r="1209">
          <cell r="A1209" t="str">
            <v>M2721</v>
          </cell>
          <cell r="B1209" t="str">
            <v>Corpo de BSCC pré-moldado comercial - seção de 3,0 m x 3,0 m - tipo I</v>
          </cell>
          <cell r="C1209" t="str">
            <v>m</v>
          </cell>
          <cell r="D1209">
            <v>4928.5775000000003</v>
          </cell>
        </row>
        <row r="1210">
          <cell r="A1210" t="str">
            <v>M2722</v>
          </cell>
          <cell r="B1210" t="str">
            <v>Corpo de BSCC pré-moldado comercial - seção de 3,0 m x 3,0 m - tipo II</v>
          </cell>
          <cell r="C1210" t="str">
            <v>m</v>
          </cell>
          <cell r="D1210">
            <v>5185.5906999999997</v>
          </cell>
        </row>
        <row r="1211">
          <cell r="A1211" t="str">
            <v>M2723</v>
          </cell>
          <cell r="B1211" t="str">
            <v>Corpo de BSCC pré-moldado comercial - seção de 3,0 m x 3,0 m - tipo III</v>
          </cell>
          <cell r="C1211" t="str">
            <v>m</v>
          </cell>
          <cell r="D1211">
            <v>6238.6742000000004</v>
          </cell>
        </row>
        <row r="1212">
          <cell r="A1212" t="str">
            <v>M2724</v>
          </cell>
          <cell r="B1212" t="str">
            <v>Corpo de BSCC pré-moldado comercial - seção de 3,0 m x 3,0 m - tipo IV</v>
          </cell>
          <cell r="C1212" t="str">
            <v>m</v>
          </cell>
          <cell r="D1212">
            <v>6325.9989999999998</v>
          </cell>
        </row>
        <row r="1213">
          <cell r="A1213" t="str">
            <v>M2725</v>
          </cell>
          <cell r="B1213" t="str">
            <v>Corpo de BSCC pré-moldado comercial - seção de 3,0 m x 3,0 m - tipo V</v>
          </cell>
          <cell r="C1213" t="str">
            <v>m</v>
          </cell>
          <cell r="D1213">
            <v>7046.8810999999996</v>
          </cell>
        </row>
        <row r="1214">
          <cell r="A1214" t="str">
            <v>M2726</v>
          </cell>
          <cell r="B1214" t="str">
            <v>Corpo de BSCC pré-moldado comercial - seção de 3,0 m x 3,0 m - tipo VI</v>
          </cell>
          <cell r="C1214" t="str">
            <v>m</v>
          </cell>
          <cell r="D1214">
            <v>7065.8621999999996</v>
          </cell>
        </row>
        <row r="1215">
          <cell r="A1215" t="str">
            <v>M2727</v>
          </cell>
          <cell r="B1215" t="str">
            <v>Corpo de BSCC pré-moldado comercial - seção de 3,0 m x 3,0 m - tipo VII</v>
          </cell>
          <cell r="C1215" t="str">
            <v>m</v>
          </cell>
          <cell r="D1215">
            <v>7713.9269999999997</v>
          </cell>
        </row>
        <row r="1216">
          <cell r="A1216" t="str">
            <v>M2728</v>
          </cell>
          <cell r="B1216" t="str">
            <v>Corpo de BSCC pré-moldado comercial - seção canal de 1,5 m x 1,5 m</v>
          </cell>
          <cell r="C1216" t="str">
            <v>m</v>
          </cell>
          <cell r="D1216">
            <v>1914.1691000000001</v>
          </cell>
        </row>
        <row r="1217">
          <cell r="A1217" t="str">
            <v>M2729</v>
          </cell>
          <cell r="B1217" t="str">
            <v>Corpo de BSCC pré-moldado comercial - seção canal de 2,0 m x 1,5 m</v>
          </cell>
          <cell r="C1217" t="str">
            <v>m</v>
          </cell>
          <cell r="D1217">
            <v>2062.6363000000001</v>
          </cell>
        </row>
        <row r="1218">
          <cell r="A1218" t="str">
            <v>M2730</v>
          </cell>
          <cell r="B1218" t="str">
            <v>Corpo de BSCC pré-moldado comercial - seção canal de 2,0 m x 2,0 m - tipo I</v>
          </cell>
          <cell r="C1218" t="str">
            <v>m</v>
          </cell>
          <cell r="D1218">
            <v>3139.6419000000001</v>
          </cell>
        </row>
        <row r="1219">
          <cell r="A1219" t="str">
            <v>M2731</v>
          </cell>
          <cell r="B1219" t="str">
            <v>Corpo de BSCC pré-moldado comercial - seção canal de 2,0 m x 2,0 m - tipo II</v>
          </cell>
          <cell r="C1219" t="str">
            <v>m</v>
          </cell>
          <cell r="D1219">
            <v>3251.9038999999998</v>
          </cell>
        </row>
        <row r="1220">
          <cell r="A1220" t="str">
            <v>M2732</v>
          </cell>
          <cell r="B1220" t="str">
            <v>Corpo de BSCC pré-moldado comercial - seção canal de 2,5 m x 1,5 m</v>
          </cell>
          <cell r="C1220" t="str">
            <v>m</v>
          </cell>
          <cell r="D1220">
            <v>2226.7808</v>
          </cell>
        </row>
        <row r="1221">
          <cell r="A1221" t="str">
            <v>M2733</v>
          </cell>
          <cell r="B1221" t="str">
            <v>Corpo de BSCC pré-moldado comercial - seção canal de 2,5 m x 2,0 m - tipo I</v>
          </cell>
          <cell r="C1221" t="str">
            <v>m</v>
          </cell>
          <cell r="D1221">
            <v>3350.3231000000001</v>
          </cell>
        </row>
        <row r="1222">
          <cell r="A1222" t="str">
            <v>M2734</v>
          </cell>
          <cell r="B1222" t="str">
            <v>Corpo de BSCC pré-moldado comercial - seção canal de 2,5 m x 2,0 m - tipo II</v>
          </cell>
          <cell r="C1222" t="str">
            <v>m</v>
          </cell>
          <cell r="D1222">
            <v>3561.9751999999999</v>
          </cell>
        </row>
        <row r="1223">
          <cell r="A1223" t="str">
            <v>M2735</v>
          </cell>
          <cell r="B1223" t="str">
            <v>Corpo de BSCC pré-moldado comercial - seção canal de 3,0 m x 1,5 m</v>
          </cell>
          <cell r="C1223" t="str">
            <v>m</v>
          </cell>
          <cell r="D1223">
            <v>2640.2217999999998</v>
          </cell>
        </row>
        <row r="1224">
          <cell r="A1224" t="str">
            <v>M2736</v>
          </cell>
          <cell r="B1224" t="str">
            <v>Corpo de BSCC pré-moldado comercial - seção canal de 3,0 m x 2,0 m - tipo I</v>
          </cell>
          <cell r="C1224" t="str">
            <v>m</v>
          </cell>
          <cell r="D1224">
            <v>3797.5553</v>
          </cell>
        </row>
        <row r="1225">
          <cell r="A1225" t="str">
            <v>M2737</v>
          </cell>
          <cell r="B1225" t="str">
            <v>Corpo de BSCC pré-moldado comercial - seção canal de 3,0 m x 2,0 m - tipo II</v>
          </cell>
          <cell r="C1225" t="str">
            <v>m</v>
          </cell>
          <cell r="D1225">
            <v>3914.3951000000002</v>
          </cell>
        </row>
        <row r="1226">
          <cell r="A1226" t="str">
            <v>M2738</v>
          </cell>
          <cell r="B1226" t="str">
            <v>Aparelho de apoio metálico esférico multidirecional com 4 chumbadores e capacidade de 1.000 kN</v>
          </cell>
          <cell r="C1226" t="str">
            <v>un</v>
          </cell>
          <cell r="D1226">
            <v>8348.4007000000001</v>
          </cell>
        </row>
        <row r="1227">
          <cell r="A1227" t="str">
            <v>M2739</v>
          </cell>
          <cell r="B1227" t="str">
            <v>Aparelho de apoio metálico esférico multidirecional com 4 chumbadores e capacidade de 1.500 kN</v>
          </cell>
          <cell r="C1227" t="str">
            <v>un</v>
          </cell>
          <cell r="D1227">
            <v>11675.1211</v>
          </cell>
        </row>
        <row r="1228">
          <cell r="A1228" t="str">
            <v>M2740</v>
          </cell>
          <cell r="B1228" t="str">
            <v>Aparelho de apoio metálico esférico multidirecional com 4 chumbadores e capacidade de 2.000 kN</v>
          </cell>
          <cell r="C1228" t="str">
            <v>un</v>
          </cell>
          <cell r="D1228">
            <v>15379.257799999999</v>
          </cell>
        </row>
        <row r="1229">
          <cell r="A1229" t="str">
            <v>M2741</v>
          </cell>
          <cell r="B1229" t="str">
            <v>Aparelho de apoio metálico esférico multidirecional com 4 chumbadores e capacidade de 2.500 kN</v>
          </cell>
          <cell r="C1229" t="str">
            <v>un</v>
          </cell>
          <cell r="D1229">
            <v>18436.308000000001</v>
          </cell>
        </row>
        <row r="1230">
          <cell r="A1230" t="str">
            <v>M2742</v>
          </cell>
          <cell r="B1230" t="str">
            <v>Aparelho de apoio metálico esférico multidirecional com 4 chumbadores e capacidade de 3.000 kN</v>
          </cell>
          <cell r="C1230" t="str">
            <v>un</v>
          </cell>
          <cell r="D1230">
            <v>21327.9836</v>
          </cell>
        </row>
        <row r="1231">
          <cell r="A1231" t="str">
            <v>M2743</v>
          </cell>
          <cell r="B1231" t="str">
            <v>Aparelho de apoio metálico esférico multidirecional com 4 chumbadores e capacidade de 3.500 kN</v>
          </cell>
          <cell r="C1231" t="str">
            <v>un</v>
          </cell>
          <cell r="D1231">
            <v>24149.1188</v>
          </cell>
        </row>
        <row r="1232">
          <cell r="A1232" t="str">
            <v>M2744</v>
          </cell>
          <cell r="B1232" t="str">
            <v>Aparelho de apoio metálico esférico multidirecional com 4 chumbadores e capacidade de 4.000 kN</v>
          </cell>
          <cell r="C1232" t="str">
            <v>un</v>
          </cell>
          <cell r="D1232">
            <v>27413.184000000001</v>
          </cell>
        </row>
        <row r="1233">
          <cell r="A1233" t="str">
            <v>M2745</v>
          </cell>
          <cell r="B1233" t="str">
            <v>Aparelho de apoio metálico esférico multidirecional com 4 chumbadores e capacidade de 4.500 kN</v>
          </cell>
          <cell r="C1233" t="str">
            <v>un</v>
          </cell>
          <cell r="D1233">
            <v>31678.214499999998</v>
          </cell>
        </row>
        <row r="1234">
          <cell r="A1234" t="str">
            <v>M2746</v>
          </cell>
          <cell r="B1234" t="str">
            <v>Aparelho de apoio metálico esférico multidirecional com 4 chumbadores e capacidade de 5.000 kN</v>
          </cell>
          <cell r="C1234" t="str">
            <v>un</v>
          </cell>
          <cell r="D1234">
            <v>35299.522599999997</v>
          </cell>
        </row>
        <row r="1235">
          <cell r="A1235" t="str">
            <v>M2747</v>
          </cell>
          <cell r="B1235" t="str">
            <v>Aparelho de apoio metálico esférico multidirecional com 4 chumbadores e capacidade de 5.500 kN</v>
          </cell>
          <cell r="C1235" t="str">
            <v>un</v>
          </cell>
          <cell r="D1235">
            <v>38235.4738</v>
          </cell>
        </row>
        <row r="1236">
          <cell r="A1236" t="str">
            <v>M2748</v>
          </cell>
          <cell r="B1236" t="str">
            <v>Aparelho de apoio metálico esférico multidirecional com 4 chumbadores e capacidade de 6.000 kN</v>
          </cell>
          <cell r="C1236" t="str">
            <v>un</v>
          </cell>
          <cell r="D1236">
            <v>43319.660799999998</v>
          </cell>
        </row>
        <row r="1237">
          <cell r="A1237" t="str">
            <v>M2749</v>
          </cell>
          <cell r="B1237" t="str">
            <v>Aparelho de apoio metálico esférico multidirecional com 4 chumbadores e capacidade de 6.500 kN</v>
          </cell>
          <cell r="C1237" t="str">
            <v>un</v>
          </cell>
          <cell r="D1237">
            <v>46805.466899999999</v>
          </cell>
        </row>
        <row r="1238">
          <cell r="A1238" t="str">
            <v>M2750</v>
          </cell>
          <cell r="B1238" t="str">
            <v>Aparelho de apoio metálico esférico multidirecional com 4 chumbadores e capacidade de 7.000 kN</v>
          </cell>
          <cell r="C1238" t="str">
            <v>un</v>
          </cell>
          <cell r="D1238">
            <v>50381.462800000001</v>
          </cell>
        </row>
        <row r="1239">
          <cell r="A1239" t="str">
            <v>M2751</v>
          </cell>
          <cell r="B1239" t="str">
            <v>Aparelho de apoio metálico esférico multidirecional com 4 chumbadores e capacidade de 7.500 kN</v>
          </cell>
          <cell r="C1239" t="str">
            <v>un</v>
          </cell>
          <cell r="D1239">
            <v>54356.11</v>
          </cell>
        </row>
        <row r="1240">
          <cell r="A1240" t="str">
            <v>M2752</v>
          </cell>
          <cell r="B1240" t="str">
            <v>Aparelho de apoio metálico esférico multidirecional com 4 chumbadores e capacidade de 8.000 kN</v>
          </cell>
          <cell r="C1240" t="str">
            <v>un</v>
          </cell>
          <cell r="D1240">
            <v>57817.713000000003</v>
          </cell>
        </row>
        <row r="1241">
          <cell r="A1241" t="str">
            <v>M2753</v>
          </cell>
          <cell r="B1241" t="str">
            <v>Aparelho de apoio metálico esférico multidirecional com 4 chumbadores e capacidade de 8.500 kN</v>
          </cell>
          <cell r="C1241" t="str">
            <v>un</v>
          </cell>
          <cell r="D1241">
            <v>63002.013299999999</v>
          </cell>
        </row>
        <row r="1242">
          <cell r="A1242" t="str">
            <v>M2754</v>
          </cell>
          <cell r="B1242" t="str">
            <v>Aparelho de apoio metálico esférico multidirecional com 4 chumbadores e capacidade de 9.000 kN</v>
          </cell>
          <cell r="C1242" t="str">
            <v>un</v>
          </cell>
          <cell r="D1242">
            <v>66604.612599999993</v>
          </cell>
        </row>
        <row r="1243">
          <cell r="A1243" t="str">
            <v>M2755</v>
          </cell>
          <cell r="B1243" t="str">
            <v>Aparelho de apoio metálico esférico multidirecional com 4 chumbadores e capacidade de 9.500 kN</v>
          </cell>
          <cell r="C1243" t="str">
            <v>un</v>
          </cell>
          <cell r="D1243">
            <v>70665.099600000001</v>
          </cell>
        </row>
        <row r="1244">
          <cell r="A1244" t="str">
            <v>M2756</v>
          </cell>
          <cell r="B1244" t="str">
            <v>Aparelho de apoio metálico esférico multidirecional com 4 chumbadores e capacidade de 10.000 kN</v>
          </cell>
          <cell r="C1244" t="str">
            <v>un</v>
          </cell>
          <cell r="D1244">
            <v>74199.165800000002</v>
          </cell>
        </row>
        <row r="1245">
          <cell r="A1245" t="str">
            <v>M2757</v>
          </cell>
          <cell r="B1245" t="str">
            <v>Aparelho de apoio metálico elastomérico fixo com 4 chumbadores e capacidade de 700 kN</v>
          </cell>
          <cell r="C1245" t="str">
            <v>un</v>
          </cell>
          <cell r="D1245">
            <v>2884.6367</v>
          </cell>
        </row>
        <row r="1246">
          <cell r="A1246" t="str">
            <v>M2758</v>
          </cell>
          <cell r="B1246" t="str">
            <v>Aparelho de apoio metálico elastomérico fixo com 4 chumbadores e capacidade de 1.500 kN</v>
          </cell>
          <cell r="C1246" t="str">
            <v>un</v>
          </cell>
          <cell r="D1246">
            <v>4976.4279999999999</v>
          </cell>
        </row>
        <row r="1247">
          <cell r="A1247" t="str">
            <v>M2759</v>
          </cell>
          <cell r="B1247" t="str">
            <v>Aparelho de apoio metálico elastomérico fixo com 4 chumbadores e capacidade de 2.500 kN</v>
          </cell>
          <cell r="C1247" t="str">
            <v>un</v>
          </cell>
          <cell r="D1247">
            <v>8392.4577000000008</v>
          </cell>
        </row>
        <row r="1248">
          <cell r="A1248" t="str">
            <v>M2760</v>
          </cell>
          <cell r="B1248" t="str">
            <v>Aparelho de apoio metálico elastomérico fixo com 4 chumbadores e capacidade de 4.000 kN</v>
          </cell>
          <cell r="C1248" t="str">
            <v>un</v>
          </cell>
          <cell r="D1248">
            <v>11295.311100000001</v>
          </cell>
        </row>
        <row r="1249">
          <cell r="A1249" t="str">
            <v>M2761</v>
          </cell>
          <cell r="B1249" t="str">
            <v>Aparelho de apoio metálico elastomérico fixo com 4 chumbadores e capacidade de 5.500 kN</v>
          </cell>
          <cell r="C1249" t="str">
            <v>un</v>
          </cell>
          <cell r="D1249">
            <v>16124.828299999999</v>
          </cell>
        </row>
        <row r="1250">
          <cell r="A1250" t="str">
            <v>M2762</v>
          </cell>
          <cell r="B1250" t="str">
            <v>Aparelho de apoio metálico elastomérico fixo com 4 chumbadores e capacidade de 7.500 kN</v>
          </cell>
          <cell r="C1250" t="str">
            <v>un</v>
          </cell>
          <cell r="D1250">
            <v>22617.165099999998</v>
          </cell>
        </row>
        <row r="1251">
          <cell r="A1251" t="str">
            <v>M2763</v>
          </cell>
          <cell r="B1251" t="str">
            <v>Aparelho de apoio metálico elastomérico fixo com 4 chumbadores e capacidade de 10.000 kN</v>
          </cell>
          <cell r="C1251" t="str">
            <v>un</v>
          </cell>
          <cell r="D1251">
            <v>31875.898099999999</v>
          </cell>
        </row>
        <row r="1252">
          <cell r="A1252" t="str">
            <v>M2764</v>
          </cell>
          <cell r="B1252" t="str">
            <v>Aparelho de apoio metálico elastomérico unidirecional com 4 chumbadores e capacidade de 700 kN</v>
          </cell>
          <cell r="C1252" t="str">
            <v>un</v>
          </cell>
          <cell r="D1252">
            <v>4625.5129999999999</v>
          </cell>
        </row>
        <row r="1253">
          <cell r="A1253" t="str">
            <v>M2765</v>
          </cell>
          <cell r="B1253" t="str">
            <v>Aparelho de apoio metálico elastomérico unidirecional com 4 chumbadores e capacidade de 1.500 kN</v>
          </cell>
          <cell r="C1253" t="str">
            <v>un</v>
          </cell>
          <cell r="D1253">
            <v>6184.3879999999999</v>
          </cell>
        </row>
        <row r="1254">
          <cell r="A1254" t="str">
            <v>M2766</v>
          </cell>
          <cell r="B1254" t="str">
            <v>Aparelho de apoio metálico elastomérico unidirecional com 4 chumbadores e capacidade de 2.500 kN</v>
          </cell>
          <cell r="C1254" t="str">
            <v>un</v>
          </cell>
          <cell r="D1254">
            <v>8988.4374000000007</v>
          </cell>
        </row>
        <row r="1255">
          <cell r="A1255" t="str">
            <v>M2767</v>
          </cell>
          <cell r="B1255" t="str">
            <v>Aparelho de apoio metálico elastomérico unidirecional com 4 chumbadores e capacidade de 4.000 kN</v>
          </cell>
          <cell r="C1255" t="str">
            <v>un</v>
          </cell>
          <cell r="D1255">
            <v>18064.597399999999</v>
          </cell>
        </row>
        <row r="1256">
          <cell r="A1256" t="str">
            <v>M2768</v>
          </cell>
          <cell r="B1256" t="str">
            <v>Aparelho de apoio metálico elastomérico unidirecional com 4 chumbadores e capacidade de 5.500 kN</v>
          </cell>
          <cell r="C1256" t="str">
            <v>un</v>
          </cell>
          <cell r="D1256">
            <v>23901.1034</v>
          </cell>
        </row>
        <row r="1257">
          <cell r="A1257" t="str">
            <v>M2769</v>
          </cell>
          <cell r="B1257" t="str">
            <v>Aparelho de apoio metálico elastomérico unidirecional com 4 chumbadores e capacidade de 7.500 kN</v>
          </cell>
          <cell r="C1257" t="str">
            <v>un</v>
          </cell>
          <cell r="D1257">
            <v>25418.931799999998</v>
          </cell>
        </row>
        <row r="1258">
          <cell r="A1258" t="str">
            <v>M2770</v>
          </cell>
          <cell r="B1258" t="str">
            <v>Aparelho de apoio metálico elastomérico unidirecional com 4 chumbadores e capacidade de 10.000 kN</v>
          </cell>
          <cell r="C1258" t="str">
            <v>un</v>
          </cell>
          <cell r="D1258">
            <v>46775.612099999998</v>
          </cell>
        </row>
        <row r="1259">
          <cell r="A1259" t="str">
            <v>M2771</v>
          </cell>
          <cell r="B1259" t="str">
            <v>Aparelho de apoio metálico elastomérico multidirecional com 4 chumbadores e capacidade de 700 kN</v>
          </cell>
          <cell r="C1259" t="str">
            <v>un</v>
          </cell>
          <cell r="D1259">
            <v>4588.4935999999998</v>
          </cell>
        </row>
        <row r="1260">
          <cell r="A1260" t="str">
            <v>M2772</v>
          </cell>
          <cell r="B1260" t="str">
            <v>Aparelho de apoio metálico elastomérico multidirecional com 4 chumbadores e capacidade de 1.500 kN</v>
          </cell>
          <cell r="C1260" t="str">
            <v>un</v>
          </cell>
          <cell r="D1260">
            <v>4680.0684000000001</v>
          </cell>
        </row>
        <row r="1261">
          <cell r="A1261" t="str">
            <v>M2773</v>
          </cell>
          <cell r="B1261" t="str">
            <v>Aparelho de apoio metálico elastomérico multidirecional com 4 chumbadores e capacidade de 2.500 kN</v>
          </cell>
          <cell r="C1261" t="str">
            <v>un</v>
          </cell>
          <cell r="D1261">
            <v>7489.0257000000001</v>
          </cell>
        </row>
        <row r="1262">
          <cell r="A1262" t="str">
            <v>M2774</v>
          </cell>
          <cell r="B1262" t="str">
            <v>Aparelho de apoio metálico elastomérico multidirecional com 4 chumbadores e capacidade de 4.000 kN</v>
          </cell>
          <cell r="C1262" t="str">
            <v>un</v>
          </cell>
          <cell r="D1262">
            <v>11060.578799999999</v>
          </cell>
        </row>
        <row r="1263">
          <cell r="A1263" t="str">
            <v>M2775</v>
          </cell>
          <cell r="B1263" t="str">
            <v>Aparelho de apoio metálico elastomérico multidirecional com 4 chumbadores e capacidade de 5.500 kN</v>
          </cell>
          <cell r="C1263" t="str">
            <v>un</v>
          </cell>
          <cell r="D1263">
            <v>15678.6075</v>
          </cell>
        </row>
        <row r="1264">
          <cell r="A1264" t="str">
            <v>M2776</v>
          </cell>
          <cell r="B1264" t="str">
            <v>Aparelho de apoio metálico elastomérico multidirecional com 4 chumbadores e capacidade de 7.500 kN</v>
          </cell>
          <cell r="C1264" t="str">
            <v>un</v>
          </cell>
          <cell r="D1264">
            <v>21791.800299999999</v>
          </cell>
        </row>
        <row r="1265">
          <cell r="A1265" t="str">
            <v>M2777</v>
          </cell>
          <cell r="B1265" t="str">
            <v>Aparelho de apoio metálico elastomérico multidirecional com 4 chumbadores e capacidade de 10.000 kN</v>
          </cell>
          <cell r="C1265" t="str">
            <v>un</v>
          </cell>
          <cell r="D1265">
            <v>29384.291300000001</v>
          </cell>
        </row>
        <row r="1266">
          <cell r="A1266" t="str">
            <v>M2780</v>
          </cell>
          <cell r="B1266" t="str">
            <v>Chapa metálica corrugada galvanizada para tunnel liner - E = 2,7 mm e D = 1,2 m</v>
          </cell>
          <cell r="C1266" t="str">
            <v>m</v>
          </cell>
          <cell r="D1266">
            <v>3650.6671999999999</v>
          </cell>
        </row>
        <row r="1267">
          <cell r="A1267" t="str">
            <v>M2781</v>
          </cell>
          <cell r="B1267" t="str">
            <v>Chapa metálica corrugada galvanizada para tunnel liner - E = 2,7 mm e D = 1,4 m</v>
          </cell>
          <cell r="C1267" t="str">
            <v>m</v>
          </cell>
          <cell r="D1267">
            <v>4114.7475999999997</v>
          </cell>
        </row>
        <row r="1268">
          <cell r="A1268" t="str">
            <v>M2782</v>
          </cell>
          <cell r="B1268" t="str">
            <v>Chapa metálica corrugada galvanizada para tunnel liner - E = 2,7 mm e D = 1,6 m</v>
          </cell>
          <cell r="C1268" t="str">
            <v>m</v>
          </cell>
          <cell r="D1268">
            <v>4795.3883999999998</v>
          </cell>
        </row>
        <row r="1269">
          <cell r="A1269" t="str">
            <v>M2783</v>
          </cell>
          <cell r="B1269" t="str">
            <v>Chapa metálica corrugada galvanizada para tunnel liner - E = 2,7 mm e D = 1,8 m</v>
          </cell>
          <cell r="C1269" t="str">
            <v>m</v>
          </cell>
          <cell r="D1269">
            <v>5476.0007999999998</v>
          </cell>
        </row>
        <row r="1270">
          <cell r="A1270" t="str">
            <v>M2784</v>
          </cell>
          <cell r="B1270" t="str">
            <v>Chapa metálica corrugada galvanizada para tunnel liner - E = 2,7 mm e D = 2,0 m</v>
          </cell>
          <cell r="C1270" t="str">
            <v>m</v>
          </cell>
          <cell r="D1270">
            <v>6033.1921000000002</v>
          </cell>
        </row>
        <row r="1271">
          <cell r="A1271" t="str">
            <v>M2785</v>
          </cell>
          <cell r="B1271" t="str">
            <v>Chapa metálica corrugada galvanizada para tunnel liner - E = 3,4 mm e D = 2,2 m</v>
          </cell>
          <cell r="C1271" t="str">
            <v>m</v>
          </cell>
          <cell r="D1271">
            <v>7905.7930999999999</v>
          </cell>
        </row>
        <row r="1272">
          <cell r="A1272" t="str">
            <v>M2786</v>
          </cell>
          <cell r="B1272" t="str">
            <v>Chapa metálica corrugada galvanizada para tunnel liner - E = 3,4 mm e D = 2,4 m</v>
          </cell>
          <cell r="C1272" t="str">
            <v>m</v>
          </cell>
          <cell r="D1272">
            <v>8557.4678000000004</v>
          </cell>
        </row>
        <row r="1273">
          <cell r="A1273" t="str">
            <v>M2787</v>
          </cell>
          <cell r="B1273" t="str">
            <v>Chapa metálica corrugada galvanizada para tunnel liner - E = 3,4 mm e D = 2,6 m</v>
          </cell>
          <cell r="C1273" t="str">
            <v>m</v>
          </cell>
          <cell r="D1273">
            <v>9327.6458000000002</v>
          </cell>
        </row>
        <row r="1274">
          <cell r="A1274" t="str">
            <v>M2788</v>
          </cell>
          <cell r="B1274" t="str">
            <v>Chapa metálica corrugada galvanizada para tunnel liner - E = 3,4 mm e D = 2,8 m</v>
          </cell>
          <cell r="C1274" t="str">
            <v>m</v>
          </cell>
          <cell r="D1274">
            <v>9978.6510999999991</v>
          </cell>
        </row>
        <row r="1275">
          <cell r="A1275" t="str">
            <v>M2789</v>
          </cell>
          <cell r="B1275" t="str">
            <v>Chapa metálica corrugada galvanizada para tunnel liner - E = 3,4 mm e D = 3,0 m</v>
          </cell>
          <cell r="C1275" t="str">
            <v>m</v>
          </cell>
          <cell r="D1275">
            <v>10749.4383</v>
          </cell>
        </row>
        <row r="1276">
          <cell r="A1276" t="str">
            <v>M2790</v>
          </cell>
          <cell r="B1276" t="str">
            <v>Chapa metálica corrugada galvanizada para tunnel liner - E = 3,4 mm e D = 3,2 m</v>
          </cell>
          <cell r="C1276" t="str">
            <v>m</v>
          </cell>
          <cell r="D1276">
            <v>11400.8585</v>
          </cell>
        </row>
        <row r="1277">
          <cell r="A1277" t="str">
            <v>M2791</v>
          </cell>
          <cell r="B1277" t="str">
            <v>Chapa metálica corrugada galvanizada para tunnel liner - E = 3,9 mm e D = 3,4 m</v>
          </cell>
          <cell r="C1277" t="str">
            <v>m</v>
          </cell>
          <cell r="D1277">
            <v>13447.5005</v>
          </cell>
        </row>
        <row r="1278">
          <cell r="A1278" t="str">
            <v>M2792</v>
          </cell>
          <cell r="B1278" t="str">
            <v>Chapa metálica corrugada galvanizada para tunnel liner - E = 3,9 mm e D = 3,6 m</v>
          </cell>
          <cell r="C1278" t="str">
            <v>m</v>
          </cell>
          <cell r="D1278">
            <v>14184.024299999999</v>
          </cell>
        </row>
        <row r="1279">
          <cell r="A1279" t="str">
            <v>M2793</v>
          </cell>
          <cell r="B1279" t="str">
            <v>Chapa metálica corrugada galvanizada para tunnel liner - E = 3,9 mm e D = 3,8 m</v>
          </cell>
          <cell r="C1279" t="str">
            <v>m</v>
          </cell>
          <cell r="D1279">
            <v>15060.900900000001</v>
          </cell>
        </row>
        <row r="1280">
          <cell r="A1280" t="str">
            <v>M2794</v>
          </cell>
          <cell r="B1280" t="str">
            <v>Chapa metálica corrugada galvanizada para tunnel liner - E = 3,9 mm e D = 4,0 m</v>
          </cell>
          <cell r="C1280" t="str">
            <v>m</v>
          </cell>
          <cell r="D1280">
            <v>15742.0579</v>
          </cell>
        </row>
        <row r="1281">
          <cell r="A1281" t="str">
            <v>M2795</v>
          </cell>
          <cell r="B1281" t="str">
            <v>Chapa metálica corrugada galvanizada para tunnel liner - E = 3,9 mm e D = 4,2 m</v>
          </cell>
          <cell r="C1281" t="str">
            <v>m</v>
          </cell>
          <cell r="D1281">
            <v>16590.959800000001</v>
          </cell>
        </row>
        <row r="1282">
          <cell r="A1282" t="str">
            <v>M2796</v>
          </cell>
          <cell r="B1282" t="str">
            <v>Chapa metálica corrugada galvanizada para tunnel liner - E = 3,9 mm e D = 4,4 m</v>
          </cell>
          <cell r="C1282" t="str">
            <v>m</v>
          </cell>
          <cell r="D1282">
            <v>17353.4568</v>
          </cell>
        </row>
        <row r="1283">
          <cell r="A1283" t="str">
            <v>M2797</v>
          </cell>
          <cell r="B1283" t="str">
            <v>Chapa metálica corrugada galvanizada para tunnel liner - E = 3,9 mm e D = 4,6 m</v>
          </cell>
          <cell r="C1283" t="str">
            <v>m</v>
          </cell>
          <cell r="D1283">
            <v>18144.974099999999</v>
          </cell>
        </row>
        <row r="1284">
          <cell r="A1284" t="str">
            <v>M2798</v>
          </cell>
          <cell r="B1284" t="str">
            <v>Chapa metálica corrugada galvanizada para tunnel liner - E = 4,7 mm e D = 4,8 m</v>
          </cell>
          <cell r="C1284" t="str">
            <v>m</v>
          </cell>
          <cell r="D1284">
            <v>20642.155599999998</v>
          </cell>
        </row>
        <row r="1285">
          <cell r="A1285" t="str">
            <v>M2799</v>
          </cell>
          <cell r="B1285" t="str">
            <v>Chapa metálica corrugada galvanizada para tunnel liner - E = 4,7 mm e D = 5,0 m</v>
          </cell>
          <cell r="C1285" t="str">
            <v>m</v>
          </cell>
          <cell r="D1285">
            <v>21615.8488</v>
          </cell>
        </row>
        <row r="1286">
          <cell r="A1286" t="str">
            <v>M2800</v>
          </cell>
          <cell r="B1286" t="str">
            <v>Chapa metálica corrugada galvanizada revestida com epóxi para tunnel liner - E = 2,7 mm e D = 1,2 m</v>
          </cell>
          <cell r="C1286" t="str">
            <v>m</v>
          </cell>
          <cell r="D1286">
            <v>3857.7064</v>
          </cell>
        </row>
        <row r="1287">
          <cell r="A1287" t="str">
            <v>M2801</v>
          </cell>
          <cell r="B1287" t="str">
            <v>Chapa metálica corrugada galvanizada revestida com epóxi para tunnel liner - E = 2,7 mm e D = 1,4 m</v>
          </cell>
          <cell r="C1287" t="str">
            <v>m</v>
          </cell>
          <cell r="D1287">
            <v>4348.1055999999999</v>
          </cell>
        </row>
        <row r="1288">
          <cell r="A1288" t="str">
            <v>M2802</v>
          </cell>
          <cell r="B1288" t="str">
            <v>Chapa metálica corrugada galvanizada revestida com epóxi para tunnel liner - E = 2,7 mm e D = 1,6 m</v>
          </cell>
          <cell r="C1288" t="str">
            <v>m</v>
          </cell>
          <cell r="D1288">
            <v>5067.3518999999997</v>
          </cell>
        </row>
        <row r="1289">
          <cell r="A1289" t="str">
            <v>M2803</v>
          </cell>
          <cell r="B1289" t="str">
            <v>Chapa metálica corrugada galvanizada revestida com epóxi para tunnel liner - E = 2,7 mm e D = 1,8 m</v>
          </cell>
          <cell r="C1289" t="str">
            <v>m</v>
          </cell>
          <cell r="D1289">
            <v>5786.5596999999998</v>
          </cell>
        </row>
        <row r="1290">
          <cell r="A1290" t="str">
            <v>M2804</v>
          </cell>
          <cell r="B1290" t="str">
            <v>Chapa metálica corrugada galvanizada revestida com epóxi para tunnel liner - E = 2,7 mm e D = 2,0 m</v>
          </cell>
          <cell r="C1290" t="str">
            <v>m</v>
          </cell>
          <cell r="D1290">
            <v>6375.3355000000001</v>
          </cell>
        </row>
        <row r="1291">
          <cell r="A1291" t="str">
            <v>M2805</v>
          </cell>
          <cell r="B1291" t="str">
            <v>Chapa metálica corrugada galvanizada revestida com epóxi para tunnel liner - E = 3,4 mm e D = 2,2 m</v>
          </cell>
          <cell r="C1291" t="str">
            <v>m</v>
          </cell>
          <cell r="D1291">
            <v>8454.7850999999991</v>
          </cell>
        </row>
        <row r="1292">
          <cell r="A1292" t="str">
            <v>M2806</v>
          </cell>
          <cell r="B1292" t="str">
            <v>Chapa metálica corrugada galvanizada revestida com epóxi para tunnel liner - E = 3,4 mm e D = 2,4 m</v>
          </cell>
          <cell r="C1292" t="str">
            <v>m</v>
          </cell>
          <cell r="D1292">
            <v>9151.6951000000008</v>
          </cell>
        </row>
        <row r="1293">
          <cell r="A1293" t="str">
            <v>M2807</v>
          </cell>
          <cell r="B1293" t="str">
            <v>Chapa metálica corrugada galvanizada revestida com epóxi para tunnel liner - E = 3,4 mm e D = 2,6 m</v>
          </cell>
          <cell r="C1293" t="str">
            <v>m</v>
          </cell>
          <cell r="D1293">
            <v>9975.3330999999998</v>
          </cell>
        </row>
        <row r="1294">
          <cell r="A1294" t="str">
            <v>M2808</v>
          </cell>
          <cell r="B1294" t="str">
            <v>Chapa metálica corrugada galvanizada revestida com epóxi para tunnel liner - E = 3,4 mm e D = 2,8 m</v>
          </cell>
          <cell r="C1294" t="str">
            <v>m</v>
          </cell>
          <cell r="D1294">
            <v>10671.573700000001</v>
          </cell>
        </row>
        <row r="1295">
          <cell r="A1295" t="str">
            <v>M2809</v>
          </cell>
          <cell r="B1295" t="str">
            <v>Chapa metálica corrugada galvanizada revestida com epóxi para tunnel liner - E = 3,4 mm e D = 3,0 m</v>
          </cell>
          <cell r="C1295" t="str">
            <v>m</v>
          </cell>
          <cell r="D1295">
            <v>11495.8207</v>
          </cell>
        </row>
        <row r="1296">
          <cell r="A1296" t="str">
            <v>M2810</v>
          </cell>
          <cell r="B1296" t="str">
            <v>Chapa metálica corrugada galvanizada revestida com epóxi para tunnel liner - E = 3,4 mm e D = 3,2 m</v>
          </cell>
          <cell r="C1296" t="str">
            <v>m</v>
          </cell>
          <cell r="D1296">
            <v>12192.4763</v>
          </cell>
        </row>
        <row r="1297">
          <cell r="A1297" t="str">
            <v>M2811</v>
          </cell>
          <cell r="B1297" t="str">
            <v>Chapa múltipla metálica corrugada galvanizada tipo MP 152 lenticular ou similar - E = 2,70 mm, H = 1,40 m e vão = 1,95 m</v>
          </cell>
          <cell r="C1297" t="str">
            <v>m</v>
          </cell>
          <cell r="D1297">
            <v>7773.241</v>
          </cell>
        </row>
        <row r="1298">
          <cell r="A1298" t="str">
            <v>M2812</v>
          </cell>
          <cell r="B1298" t="str">
            <v>Chapa múltipla metálica corrugada galvanizada tipo MP 152 lenticular ou similar - E = 2,70 mm, H = 1,50 m e vão = 2,15 m</v>
          </cell>
          <cell r="C1298" t="str">
            <v>m</v>
          </cell>
          <cell r="D1298">
            <v>8589.2492000000002</v>
          </cell>
        </row>
        <row r="1299">
          <cell r="A1299" t="str">
            <v>M2813</v>
          </cell>
          <cell r="B1299" t="str">
            <v>Chapa múltipla metálica corrugada galvanizada tipo MP 152 lenticular ou similar - E = 2,70 mm, H = 1,60 m e vão = 2,30 m</v>
          </cell>
          <cell r="C1299" t="str">
            <v>m</v>
          </cell>
          <cell r="D1299">
            <v>9161.7019</v>
          </cell>
        </row>
        <row r="1300">
          <cell r="A1300" t="str">
            <v>M2814</v>
          </cell>
          <cell r="B1300" t="str">
            <v>Chapa múltipla metálica corrugada galvanizada tipo MP 152 lenticular ou similar - E = 2,70 mm, H = 1,65 m e vão = 2,55 m</v>
          </cell>
          <cell r="C1300" t="str">
            <v>m</v>
          </cell>
          <cell r="D1300">
            <v>9720.5136999999995</v>
          </cell>
        </row>
        <row r="1301">
          <cell r="A1301" t="str">
            <v>M2815</v>
          </cell>
          <cell r="B1301" t="str">
            <v>Chapa múltipla metálica corrugada galvanizada tipo MP 152 lenticular ou similar - E = 2,70 mm, H = 1,85 m e vão = 2,70 m</v>
          </cell>
          <cell r="C1301" t="str">
            <v>m</v>
          </cell>
          <cell r="D1301">
            <v>10536.035400000001</v>
          </cell>
        </row>
        <row r="1302">
          <cell r="A1302" t="str">
            <v>M2816</v>
          </cell>
          <cell r="B1302" t="str">
            <v>Chapa múltipla metálica corrugada galvanizada tipo MP 152 lenticular ou similar - E = 2,70 mm, H = 1,90 m e vão = 2,75 m</v>
          </cell>
          <cell r="C1302" t="str">
            <v>m</v>
          </cell>
          <cell r="D1302">
            <v>10822.4107</v>
          </cell>
        </row>
        <row r="1303">
          <cell r="A1303" t="str">
            <v>M2817</v>
          </cell>
          <cell r="B1303" t="str">
            <v>Chapa múltipla metálica corrugada galvanizada tipo MP 152 lenticular ou similar - E = 2,70 mm, H = 2,00 m e vão = 3,00 m</v>
          </cell>
          <cell r="C1303" t="str">
            <v>m</v>
          </cell>
          <cell r="D1303">
            <v>11380.825000000001</v>
          </cell>
        </row>
        <row r="1304">
          <cell r="A1304" t="str">
            <v>M2818</v>
          </cell>
          <cell r="B1304" t="str">
            <v>Chapa múltipla metálica corrugada galvanizada tipo MP 152 lenticular ou similar - E = 2,70 mm, H = 2,10 m e vão = 3,20 m</v>
          </cell>
          <cell r="C1304" t="str">
            <v>m</v>
          </cell>
          <cell r="D1304">
            <v>11939.0874</v>
          </cell>
        </row>
        <row r="1305">
          <cell r="A1305" t="str">
            <v>M2819</v>
          </cell>
          <cell r="B1305" t="str">
            <v>Chapa múltipla metálica corrugada galvanizada tipo MP 152 lenticular ou similar - E = 2,70 mm, H = 2,15 m e vão = 3,35 m</v>
          </cell>
          <cell r="C1305" t="str">
            <v>m</v>
          </cell>
          <cell r="D1305">
            <v>12496.993399999999</v>
          </cell>
        </row>
        <row r="1306">
          <cell r="A1306" t="str">
            <v>M2820</v>
          </cell>
          <cell r="B1306" t="str">
            <v>Chapa múltipla metálica corrugada galvanizada tipo MP 152 lenticular ou similar - E = 2,70 mm, H = 2,25 m e vão = 3,55 m</v>
          </cell>
          <cell r="C1306" t="str">
            <v>m</v>
          </cell>
          <cell r="D1306">
            <v>13055.658100000001</v>
          </cell>
        </row>
        <row r="1307">
          <cell r="A1307" t="str">
            <v>M2821</v>
          </cell>
          <cell r="B1307" t="str">
            <v>Chapa múltipla metálica corrugada galvanizada tipo MP 152 lenticular ou similar - E = 2,70 mm, H = 2,35 m e vão = 3,70 m</v>
          </cell>
          <cell r="C1307" t="str">
            <v>m</v>
          </cell>
          <cell r="D1307">
            <v>13871.897000000001</v>
          </cell>
        </row>
        <row r="1308">
          <cell r="A1308" t="str">
            <v>M2822</v>
          </cell>
          <cell r="B1308" t="str">
            <v>Chapa múltipla metálica corrugada galvanizada tipo MP 152 lenticular ou similar - E = 2,70 mm, H = 2,45 m e vão = 3,90 m</v>
          </cell>
          <cell r="C1308" t="str">
            <v>m</v>
          </cell>
          <cell r="D1308">
            <v>14445.183999999999</v>
          </cell>
        </row>
        <row r="1309">
          <cell r="A1309" t="str">
            <v>M2823</v>
          </cell>
          <cell r="B1309" t="str">
            <v>Chapa múltipla metálica corrugada galvanizada tipo MP 152 lenticular ou similar - E = 2,70 mm, H = 2,55 m e vão = 4,00 m</v>
          </cell>
          <cell r="C1309" t="str">
            <v>m</v>
          </cell>
          <cell r="D1309">
            <v>15003.4846</v>
          </cell>
        </row>
        <row r="1310">
          <cell r="A1310" t="str">
            <v>M2824</v>
          </cell>
          <cell r="B1310" t="str">
            <v>Chapa múltipla metálica corrugada galvanizada tipo MP 152 lenticular ou similar - E = 2,70 mm, H = 2,80 m e vão = 4,15 m</v>
          </cell>
          <cell r="C1310" t="str">
            <v>m</v>
          </cell>
          <cell r="D1310">
            <v>15560.5743</v>
          </cell>
        </row>
        <row r="1311">
          <cell r="A1311" t="str">
            <v>M2825</v>
          </cell>
          <cell r="B1311" t="str">
            <v>Chapa múltipla metálica corrugada galvanizada tipo MP 152 lenticular ou similar - E = 2,70 mm, H = 2,90 m e vão = 4,40 m</v>
          </cell>
          <cell r="C1311" t="str">
            <v>m</v>
          </cell>
          <cell r="D1311">
            <v>16120.145200000001</v>
          </cell>
        </row>
        <row r="1312">
          <cell r="A1312" t="str">
            <v>M2826</v>
          </cell>
          <cell r="B1312" t="str">
            <v>Chapa múltipla metálica corrugada galvanizada tipo MP 152 lenticular ou similar - E = 2,70 mm, H = 3,00 m e vão = 4,60 m</v>
          </cell>
          <cell r="C1312" t="str">
            <v>m</v>
          </cell>
          <cell r="D1312">
            <v>16950.653200000001</v>
          </cell>
        </row>
        <row r="1313">
          <cell r="A1313" t="str">
            <v>M2827</v>
          </cell>
          <cell r="B1313" t="str">
            <v>Chapa múltipla metálica corrugada galvanizada tipo MP 152 lenticular ou similar - E = 3,40 mm, H = 3,05 m e vão = 4,80 m</v>
          </cell>
          <cell r="C1313" t="str">
            <v>m</v>
          </cell>
          <cell r="D1313">
            <v>20921.022400000002</v>
          </cell>
        </row>
        <row r="1314">
          <cell r="A1314" t="str">
            <v>M2828</v>
          </cell>
          <cell r="B1314" t="str">
            <v>Chapa múltipla metálica corrugada galvanizada tipo MP 152 lenticular ou similar - E = 3,40 mm, H = 3,15 m e vão = 5,05 m</v>
          </cell>
          <cell r="C1314" t="str">
            <v>m</v>
          </cell>
          <cell r="D1314">
            <v>21897.555499999999</v>
          </cell>
        </row>
        <row r="1315">
          <cell r="A1315" t="str">
            <v>M2829</v>
          </cell>
          <cell r="B1315" t="str">
            <v>Chapa múltipla metálica corrugada galvanizada tipo MP 152 lenticular ou similar - E = 3,40 mm, H = 3,25 m e vão = 5,25 m</v>
          </cell>
          <cell r="C1315" t="str">
            <v>m</v>
          </cell>
          <cell r="D1315">
            <v>22586.910599999999</v>
          </cell>
        </row>
        <row r="1316">
          <cell r="A1316" t="str">
            <v>M2830</v>
          </cell>
          <cell r="B1316" t="str">
            <v>Chapa múltipla metálica corrugada galvanizada tipo MP 152 lenticular ou similar - E = 3,90 mm, H = 3,35 m e vão = 5,45 m</v>
          </cell>
          <cell r="C1316" t="str">
            <v>m</v>
          </cell>
          <cell r="D1316">
            <v>25692.7196</v>
          </cell>
        </row>
        <row r="1317">
          <cell r="A1317" t="str">
            <v>M2831</v>
          </cell>
          <cell r="B1317" t="str">
            <v>Chapa múltipla metálica corrugada galvanizada tipo MP 152 lenticular ou similar - E = 3,90 mm, H = 3,40 m e vão = 5,60 m</v>
          </cell>
          <cell r="C1317" t="str">
            <v>m</v>
          </cell>
          <cell r="D1317">
            <v>26074.271100000002</v>
          </cell>
        </row>
        <row r="1318">
          <cell r="A1318" t="str">
            <v>M2832</v>
          </cell>
          <cell r="B1318" t="str">
            <v>Chapa múltipla metálica corrugada galvanizada tipo MP 152 lenticular ou similar - E = 4,70 mm, H = 3,50 m e vão = 5,80 m</v>
          </cell>
          <cell r="C1318" t="str">
            <v>m</v>
          </cell>
          <cell r="D1318">
            <v>31399.737499999999</v>
          </cell>
        </row>
        <row r="1319">
          <cell r="A1319" t="str">
            <v>M2833</v>
          </cell>
          <cell r="B1319" t="str">
            <v>Chapa múltipla metálica corrugada galvanizada tipo MP 152 lenticular ou similar - E = 4,70 mm, H = 3,55 m e vão = 5,90 m</v>
          </cell>
          <cell r="C1319" t="str">
            <v>m</v>
          </cell>
          <cell r="D1319">
            <v>31840.0452</v>
          </cell>
        </row>
        <row r="1320">
          <cell r="A1320" t="str">
            <v>M2834</v>
          </cell>
          <cell r="B1320" t="str">
            <v>Chapa múltipla metálica corrugada galvanizada tipo MP 152 lenticular ou similar - E = 4,70 mm, H = 3,65 m e vão = 6,10 m</v>
          </cell>
          <cell r="C1320" t="str">
            <v>m</v>
          </cell>
          <cell r="D1320">
            <v>33063.788099999998</v>
          </cell>
        </row>
        <row r="1321">
          <cell r="A1321" t="str">
            <v>M2835</v>
          </cell>
          <cell r="B1321" t="str">
            <v>Chapa múltipla metálica corrugada galvanizada tipo MP 152 lenticular ou similar - E = 4,70 mm, H = 3,65 m e vão = 6,25 m</v>
          </cell>
          <cell r="C1321" t="str">
            <v>m</v>
          </cell>
          <cell r="D1321">
            <v>33505.221899999997</v>
          </cell>
        </row>
        <row r="1322">
          <cell r="A1322" t="str">
            <v>M2836</v>
          </cell>
          <cell r="B1322" t="str">
            <v>Chapa múltipla metálica corrugada galvanizada tipo MP 152 lenticular ou similar - E = 6,40 mm, H = 3,75 m e vão = 6,40 m</v>
          </cell>
          <cell r="C1322" t="str">
            <v>m</v>
          </cell>
          <cell r="D1322">
            <v>45549.0118</v>
          </cell>
        </row>
        <row r="1323">
          <cell r="A1323" t="str">
            <v>M2837</v>
          </cell>
          <cell r="B1323" t="str">
            <v>Chapa múltipla metálica corrugada galvanizada tipo MP 152 lenticular ou similar - E = 6,40 mm, H = 3,85 m e vão = 6,60 m</v>
          </cell>
          <cell r="C1323" t="str">
            <v>m</v>
          </cell>
          <cell r="D1323">
            <v>47145.029799999997</v>
          </cell>
        </row>
        <row r="1324">
          <cell r="A1324" t="str">
            <v>M2838</v>
          </cell>
          <cell r="B1324" t="str">
            <v>Chapa múltipla metálica corrugada galvanizada tipo MP 152 ou similar para passagem de gado - E = 2,70 mm, H = 2,25 m e vão = 2,20 m</v>
          </cell>
          <cell r="C1324" t="str">
            <v>m</v>
          </cell>
          <cell r="D1324">
            <v>10565.087100000001</v>
          </cell>
        </row>
        <row r="1325">
          <cell r="A1325" t="str">
            <v>M2839</v>
          </cell>
          <cell r="B1325" t="str">
            <v>Chapa múltipla metálica corrugada galvanizada tipo MP 152 ou similar para passagem de gado - E = 2,70 mm, H = 3,10 m e vão = 2,90 m</v>
          </cell>
          <cell r="C1325" t="str">
            <v>m</v>
          </cell>
          <cell r="D1325">
            <v>13871.897000000001</v>
          </cell>
        </row>
        <row r="1326">
          <cell r="A1326" t="str">
            <v>M2840</v>
          </cell>
          <cell r="B1326" t="str">
            <v>Chapa múltipla metálica corrugada galvanizada tipo MP 152 ou similar para passagem inferior - E = 2,70 mm, H = 3,50 m e vão = 3,70 m</v>
          </cell>
          <cell r="C1326" t="str">
            <v>m</v>
          </cell>
          <cell r="D1326">
            <v>16106.043</v>
          </cell>
        </row>
        <row r="1327">
          <cell r="A1327" t="str">
            <v>M2841</v>
          </cell>
          <cell r="B1327" t="str">
            <v>Chapa múltipla metálica corrugada galvanizada tipo MP 152 ou similar para passagem inferior - E = 2,70 mm, H = 3,60 m e vão = 3,90 m</v>
          </cell>
          <cell r="C1327" t="str">
            <v>m</v>
          </cell>
          <cell r="D1327">
            <v>16936.550999999999</v>
          </cell>
        </row>
        <row r="1328">
          <cell r="A1328" t="str">
            <v>M2842</v>
          </cell>
          <cell r="B1328" t="str">
            <v>Chapa múltipla metálica corrugada galvanizada tipo MP 152 ou similar para passagem inferior - E = 2,70 mm, H = 3,75 m e vão = 4,00 m</v>
          </cell>
          <cell r="C1328" t="str">
            <v>m</v>
          </cell>
          <cell r="D1328">
            <v>17493.317999999999</v>
          </cell>
        </row>
        <row r="1329">
          <cell r="A1329" t="str">
            <v>M2843</v>
          </cell>
          <cell r="B1329" t="str">
            <v>Chapa múltipla metálica corrugada galvanizada tipo MP 152 ou similar para passagem inferior - E = 2,70 mm, H = 3,90 m e vão = 4,20 m</v>
          </cell>
          <cell r="C1329" t="str">
            <v>m</v>
          </cell>
          <cell r="D1329">
            <v>18052.959500000001</v>
          </cell>
        </row>
        <row r="1330">
          <cell r="A1330" t="str">
            <v>M2844</v>
          </cell>
          <cell r="B1330" t="str">
            <v>Chapa múltipla metálica corrugada galvanizada tipo MP 152 ou similar para passagem inferior - E = 2,70 mm, H = 4,10 m e vão = 4,25 m</v>
          </cell>
          <cell r="C1330" t="str">
            <v>m</v>
          </cell>
          <cell r="D1330">
            <v>18610.659599999999</v>
          </cell>
        </row>
        <row r="1331">
          <cell r="A1331" t="str">
            <v>M2845</v>
          </cell>
          <cell r="B1331" t="str">
            <v>Chapa múltipla metálica corrugada galvanizada tipo MP 152 ou similar para passagem inferior - E = 2,70 mm, H = 4,25 m e vão = 4,40 m</v>
          </cell>
          <cell r="C1331" t="str">
            <v>m</v>
          </cell>
          <cell r="D1331">
            <v>19442.485400000001</v>
          </cell>
        </row>
        <row r="1332">
          <cell r="A1332" t="str">
            <v>M2846</v>
          </cell>
          <cell r="B1332" t="str">
            <v>Chapa múltipla metálica corrugada galvanizada tipo MP 152 ou similar para passagem inferior - E = 2,70 mm, H = 4,40 m e vão = 4,50 m</v>
          </cell>
          <cell r="C1332" t="str">
            <v>m</v>
          </cell>
          <cell r="D1332">
            <v>19998.401399999999</v>
          </cell>
        </row>
        <row r="1333">
          <cell r="A1333" t="str">
            <v>M2847</v>
          </cell>
          <cell r="B1333" t="str">
            <v>Chapa múltipla metálica corrugada galvanizada tipo MP 152 ou similar para passagem inferior - E = 3,40 mm, H = 4,50 m e vão = 4,70 m</v>
          </cell>
          <cell r="C1333" t="str">
            <v>m</v>
          </cell>
          <cell r="D1333">
            <v>24582.843700000001</v>
          </cell>
        </row>
        <row r="1334">
          <cell r="A1334" t="str">
            <v>M2848</v>
          </cell>
          <cell r="B1334" t="str">
            <v>Chapa múltipla metálica corrugada galvanizada tipo MP 152 ou similar para passagem inferior - E = 3,40 mm, H = 4,75 m e vão = 4,80 m</v>
          </cell>
          <cell r="C1334" t="str">
            <v>m</v>
          </cell>
          <cell r="D1334">
            <v>25830.873</v>
          </cell>
        </row>
        <row r="1335">
          <cell r="A1335" t="str">
            <v>M2849</v>
          </cell>
          <cell r="B1335" t="str">
            <v>Chapa múltipla metálica corrugada galvanizada tipo MP 152 ou similar para passagem inferior - E = 3,40 mm, H = 4,85 m e vão = 5,00 m</v>
          </cell>
          <cell r="C1335" t="str">
            <v>m</v>
          </cell>
          <cell r="D1335">
            <v>26519.222900000001</v>
          </cell>
        </row>
        <row r="1336">
          <cell r="A1336" t="str">
            <v>M2850</v>
          </cell>
          <cell r="B1336" t="str">
            <v>Chapa múltipla metálica corrugada galvanizada tipo MP 152 ou similar para passagem inferior - E = 3,40 mm, H = 4,90 m e vão = 5,15 m</v>
          </cell>
          <cell r="C1336" t="str">
            <v>m</v>
          </cell>
          <cell r="D1336">
            <v>27208.2228</v>
          </cell>
        </row>
        <row r="1337">
          <cell r="A1337" t="str">
            <v>M2851</v>
          </cell>
          <cell r="B1337" t="str">
            <v>Chapa múltipla metálica corrugada galvanizada tipo MP 152 ou similar para passagem inferior - E = 3,40 mm, H = 5,00 m e vão = 5,25 m</v>
          </cell>
          <cell r="C1337" t="str">
            <v>m</v>
          </cell>
          <cell r="D1337">
            <v>27539.453000000001</v>
          </cell>
        </row>
        <row r="1338">
          <cell r="A1338" t="str">
            <v>M2852</v>
          </cell>
          <cell r="B1338" t="str">
            <v>Chapa múltipla metálica corrugada galvanizada tipo MP 152 ou similar para passagem inferior - E = 3,40 mm, H = 5,30 m e vão = 5,30 m</v>
          </cell>
          <cell r="C1338" t="str">
            <v>m</v>
          </cell>
          <cell r="D1338">
            <v>28805.094300000001</v>
          </cell>
        </row>
        <row r="1339">
          <cell r="A1339" t="str">
            <v>M2853</v>
          </cell>
          <cell r="B1339" t="str">
            <v>Chapa múltipla metálica corrugada galvanizada tipo MP 152 ou similar para passagem inferior - E = 3,90 mm, H = 5,25 m e vão = 5,65 m</v>
          </cell>
          <cell r="C1339" t="str">
            <v>m</v>
          </cell>
          <cell r="D1339">
            <v>32847.462800000001</v>
          </cell>
        </row>
        <row r="1340">
          <cell r="A1340" t="str">
            <v>M2854</v>
          </cell>
          <cell r="B1340" t="str">
            <v>Chapa múltipla metálica corrugada galvanizada tipo MP 152 ou similar para passagem inferior - E = 4,70 mm, H = 5,30 m e vão = 5,85 m</v>
          </cell>
          <cell r="C1340" t="str">
            <v>m</v>
          </cell>
          <cell r="D1340">
            <v>39167.575499999999</v>
          </cell>
        </row>
        <row r="1341">
          <cell r="A1341" t="str">
            <v>M2855</v>
          </cell>
          <cell r="B1341" t="str">
            <v>Chapa múltipla metálica corrugada galvanizada tipo MP 152 ou similar para passagem inferior - E = 4,70 mm, H = 5,45 m e vão = 6,00 m</v>
          </cell>
          <cell r="C1341" t="str">
            <v>m</v>
          </cell>
          <cell r="D1341">
            <v>40043.9234</v>
          </cell>
        </row>
        <row r="1342">
          <cell r="A1342" t="str">
            <v>M2856</v>
          </cell>
          <cell r="B1342" t="str">
            <v>Chapa múltipla metálica corrugada galvanizada tipo MP 152 ou similar para passagem inferior - E = 4,70 mm, H = 5,50 m e vão = 6,25 m</v>
          </cell>
          <cell r="C1342" t="str">
            <v>m</v>
          </cell>
          <cell r="D1342">
            <v>40933.6322</v>
          </cell>
        </row>
        <row r="1343">
          <cell r="A1343" t="str">
            <v>M2857</v>
          </cell>
          <cell r="B1343" t="str">
            <v>Chapa múltipla metálica corrugada galvanizada de arco alto tipo MP 152S ou similar - E = 4,70 mm, H = 2,77 m e vão = 6,12 m</v>
          </cell>
          <cell r="C1343" t="str">
            <v>m</v>
          </cell>
          <cell r="D1343">
            <v>23896.6</v>
          </cell>
        </row>
        <row r="1344">
          <cell r="A1344" t="str">
            <v>M2858</v>
          </cell>
          <cell r="B1344" t="str">
            <v>Chapa múltipla metálica corrugada galvanizada de arco alto tipo MP 152S ou similar - E = 4,70 mm, H = 3,68 m e vão = 6,30 m</v>
          </cell>
          <cell r="C1344" t="str">
            <v>m</v>
          </cell>
          <cell r="D1344">
            <v>28032.708299999998</v>
          </cell>
        </row>
        <row r="1345">
          <cell r="A1345" t="str">
            <v>M2859</v>
          </cell>
          <cell r="B1345" t="str">
            <v>Chapa múltipla metálica corrugada galvanizada de arco alto tipo MP 152S ou similar - E = 4,70 mm, H = 3,56 m e vão = 6,55 m</v>
          </cell>
          <cell r="C1345" t="str">
            <v>m</v>
          </cell>
          <cell r="D1345">
            <v>28594.488600000001</v>
          </cell>
        </row>
        <row r="1346">
          <cell r="A1346" t="str">
            <v>M2860</v>
          </cell>
          <cell r="B1346" t="str">
            <v>Chapa múltipla metálica corrugada galvanizada de arco alto tipo MP 152S ou similar - E = 4,70 mm, H = 4,42 m e vão = 6,96 m</v>
          </cell>
          <cell r="C1346" t="str">
            <v>m</v>
          </cell>
          <cell r="D1346">
            <v>33284.475100000003</v>
          </cell>
        </row>
        <row r="1347">
          <cell r="A1347" t="str">
            <v>M2861</v>
          </cell>
          <cell r="B1347" t="str">
            <v>Chapa múltipla metálica corrugada galvanizada de arco alto tipo MP 152S ou similar - E = 4,70 mm, H = 3,61 m e vão = 6,78 m</v>
          </cell>
          <cell r="C1347" t="str">
            <v>m</v>
          </cell>
          <cell r="D1347">
            <v>29456.0344</v>
          </cell>
        </row>
        <row r="1348">
          <cell r="A1348" t="str">
            <v>M2862</v>
          </cell>
          <cell r="B1348" t="str">
            <v>Chapa múltipla metálica corrugada galvanizada de arco alto tipo MP 152S ou similar - E = 4,70 mm, H = 4,27 m e vão = 6,99 m</v>
          </cell>
          <cell r="C1348" t="str">
            <v>m</v>
          </cell>
          <cell r="D1348">
            <v>33171.356699999997</v>
          </cell>
        </row>
        <row r="1349">
          <cell r="A1349" t="str">
            <v>M2863</v>
          </cell>
          <cell r="B1349" t="str">
            <v>Chapa múltipla metálica corrugada galvanizada de arco alto tipo MP 152S ou similar - E = 4,70 mm, H = 3,63 m e vão = 7,01 m</v>
          </cell>
          <cell r="C1349" t="str">
            <v>m</v>
          </cell>
          <cell r="D1349">
            <v>29957.822199999999</v>
          </cell>
        </row>
        <row r="1350">
          <cell r="A1350" t="str">
            <v>M2864</v>
          </cell>
          <cell r="B1350" t="str">
            <v>Chapa múltipla metálica corrugada galvanizada de arco alto tipo MP 152S ou similar - E = 4,70 mm, H = 4,52 m e vão = 7,42 m</v>
          </cell>
          <cell r="C1350" t="str">
            <v>m</v>
          </cell>
          <cell r="D1350">
            <v>34654.572800000002</v>
          </cell>
        </row>
        <row r="1351">
          <cell r="A1351" t="str">
            <v>M2865</v>
          </cell>
          <cell r="B1351" t="str">
            <v>Chapa múltipla metálica corrugada galvanizada de arco alto tipo MP 152S ou similar - E = 4,70 mm, H = 3,68 m e vão = 7,24 m</v>
          </cell>
          <cell r="C1351" t="str">
            <v>m</v>
          </cell>
          <cell r="D1351">
            <v>30445.672600000002</v>
          </cell>
        </row>
        <row r="1352">
          <cell r="A1352" t="str">
            <v>M2866</v>
          </cell>
          <cell r="B1352" t="str">
            <v>Chapa múltipla metálica corrugada galvanizada de arco alto tipo MP 152S ou similar - E = 4,70 mm, H = 4,19 m e vão = 7,47 m</v>
          </cell>
          <cell r="C1352" t="str">
            <v>m</v>
          </cell>
          <cell r="D1352">
            <v>32916.835500000001</v>
          </cell>
        </row>
        <row r="1353">
          <cell r="A1353" t="str">
            <v>M2867</v>
          </cell>
          <cell r="B1353" t="str">
            <v>Chapa múltipla metálica corrugada galvanizada de arco alto tipo MP 152S ou similar - E = 4,70 mm, H = 4,60 m e vão = 7,85 m</v>
          </cell>
          <cell r="C1353" t="str">
            <v>m</v>
          </cell>
          <cell r="D1353">
            <v>35639.820399999997</v>
          </cell>
        </row>
        <row r="1354">
          <cell r="A1354" t="str">
            <v>M2868</v>
          </cell>
          <cell r="B1354" t="str">
            <v>Chapa múltipla metálica corrugada galvanizada de arco alto tipo MP 152S ou similar - E = 4,70 mm, H = 3,99 m e vão = 7,67 m</v>
          </cell>
          <cell r="C1354" t="str">
            <v>m</v>
          </cell>
          <cell r="D1354">
            <v>32427.732899999999</v>
          </cell>
        </row>
        <row r="1355">
          <cell r="A1355" t="str">
            <v>M2869</v>
          </cell>
          <cell r="B1355" t="str">
            <v>Chapa múltipla metálica corrugada galvanizada de arco alto tipo MP 152S ou similar - E = 4,70 mm, H = 4,65 m e vão = 8,08 m</v>
          </cell>
          <cell r="C1355" t="str">
            <v>m</v>
          </cell>
          <cell r="D1355">
            <v>36130.512499999997</v>
          </cell>
        </row>
        <row r="1356">
          <cell r="A1356" t="str">
            <v>M2870</v>
          </cell>
          <cell r="B1356" t="str">
            <v>Chapa múltipla metálica corrugada galvanizada de arco alto tipo MP 152S ou similar - E = 4,70 mm, H = 4,04 m e vão = 7,90 m</v>
          </cell>
          <cell r="C1356" t="str">
            <v>m</v>
          </cell>
          <cell r="D1356">
            <v>33284.475100000003</v>
          </cell>
        </row>
        <row r="1357">
          <cell r="A1357" t="str">
            <v>M2871</v>
          </cell>
          <cell r="B1357" t="str">
            <v>Chapa múltipla metálica corrugada galvanizada de arco alto tipo MP 152S ou similar - E = 4,70 mm, H = 4,70 m e vão = 8,31 m</v>
          </cell>
          <cell r="C1357" t="str">
            <v>m</v>
          </cell>
          <cell r="D1357">
            <v>37003.371500000001</v>
          </cell>
        </row>
        <row r="1358">
          <cell r="A1358" t="str">
            <v>M2872</v>
          </cell>
          <cell r="B1358" t="str">
            <v>Chapa múltipla metálica corrugada galvanizada de arco alto tipo MP 152S ou similar - E = 4,70 mm, H = 4,11 m e vão = 8,36 m</v>
          </cell>
          <cell r="C1358" t="str">
            <v>m</v>
          </cell>
          <cell r="D1358">
            <v>34277.689899999998</v>
          </cell>
        </row>
        <row r="1359">
          <cell r="A1359" t="str">
            <v>M2873</v>
          </cell>
          <cell r="B1359" t="str">
            <v>Chapa múltipla metálica corrugada galvanizada de arco alto tipo MP 152S ou similar - E = 4,70 mm, H = 5,00 m e vão = 8,97 m</v>
          </cell>
          <cell r="C1359" t="str">
            <v>m</v>
          </cell>
          <cell r="D1359">
            <v>38973.956899999997</v>
          </cell>
        </row>
        <row r="1360">
          <cell r="A1360" t="str">
            <v>M2874</v>
          </cell>
          <cell r="B1360" t="str">
            <v>Chapa múltipla metálica corrugada galvanizada de arco alto tipo MP 152S ou similar - E = 4,70 mm, H = 4,39 m e vão = 8,59 m</v>
          </cell>
          <cell r="C1360" t="str">
            <v>m</v>
          </cell>
          <cell r="D1360">
            <v>35752.938699999999</v>
          </cell>
        </row>
        <row r="1361">
          <cell r="A1361" t="str">
            <v>M2875</v>
          </cell>
          <cell r="B1361" t="str">
            <v>Chapa múltipla metálica corrugada galvanizada de arco alto tipo MP 152S ou similar - E = 4,70 mm, H = 5,49 m e vão = 9,17 m</v>
          </cell>
          <cell r="C1361" t="str">
            <v>m</v>
          </cell>
          <cell r="D1361">
            <v>41443.716699999997</v>
          </cell>
        </row>
        <row r="1362">
          <cell r="A1362" t="str">
            <v>M2876</v>
          </cell>
          <cell r="B1362" t="str">
            <v>Chapa múltipla metálica corrugada galvanizada de arco alto tipo MP 152S ou similar - E = 4,70 mm, H = 4,70 m e vão = 9,22 m</v>
          </cell>
          <cell r="C1362" t="str">
            <v>m</v>
          </cell>
          <cell r="D1362">
            <v>38860.838600000003</v>
          </cell>
        </row>
        <row r="1363">
          <cell r="A1363" t="str">
            <v>M2877</v>
          </cell>
          <cell r="B1363" t="str">
            <v>Chapa múltipla metálica corrugada galvanizada de arco alto tipo MP 152S ou similar - E = 4,70 mm, H = 5,59 m e vão = 9,63 m</v>
          </cell>
          <cell r="C1363" t="str">
            <v>m</v>
          </cell>
          <cell r="D1363">
            <v>42800.671399999999</v>
          </cell>
        </row>
        <row r="1364">
          <cell r="A1364" t="str">
            <v>M2878</v>
          </cell>
          <cell r="B1364" t="str">
            <v>Chapa múltipla metálica corrugada galvanizada de arco alto tipo MP 152S ou similar - E = 4,70 mm, H = 4,75 m e vão = 9,45 m</v>
          </cell>
          <cell r="C1364" t="str">
            <v>m</v>
          </cell>
          <cell r="D1364">
            <v>39341.606599999999</v>
          </cell>
        </row>
        <row r="1365">
          <cell r="A1365" t="str">
            <v>M2879</v>
          </cell>
          <cell r="B1365" t="str">
            <v>Chapa múltipla metálica corrugada galvanizada de arco alto tipo MP 152S ou similar - E = 4,70 mm, H = 5,41 m e vão = 9,65 m</v>
          </cell>
          <cell r="C1365" t="str">
            <v>m</v>
          </cell>
          <cell r="D1365">
            <v>42319.913500000002</v>
          </cell>
        </row>
        <row r="1366">
          <cell r="A1366" t="str">
            <v>M2880</v>
          </cell>
          <cell r="B1366" t="str">
            <v>Chapa múltipla metálica corrugada galvanizada de arco alto tipo MP 152S ou similar - E = 4,70 mm, H = 6,07 m e vão = 9,86 m</v>
          </cell>
          <cell r="C1366" t="str">
            <v>m</v>
          </cell>
          <cell r="D1366">
            <v>46029.141100000001</v>
          </cell>
        </row>
        <row r="1367">
          <cell r="A1367" t="str">
            <v>M2881</v>
          </cell>
          <cell r="B1367" t="str">
            <v>Chapa múltipla metálica corrugada galvanizada de arco alto tipo MP 152S ou similar - E = 4,70 mm, H = 5,23 m e vão = 9,68 m</v>
          </cell>
          <cell r="C1367" t="str">
            <v>m</v>
          </cell>
          <cell r="D1367">
            <v>41811.366399999999</v>
          </cell>
        </row>
        <row r="1368">
          <cell r="A1368" t="str">
            <v>M2882</v>
          </cell>
          <cell r="B1368" t="str">
            <v>Chapa múltipla metálica corrugada galvanizada de arco alto tipo MP 152S ou similar - E = 4,70 mm, H = 6,12 m e vão = 10,08 m</v>
          </cell>
          <cell r="C1368" t="str">
            <v>m</v>
          </cell>
          <cell r="D1368">
            <v>46509.898999999998</v>
          </cell>
        </row>
        <row r="1369">
          <cell r="A1369" t="str">
            <v>M2883</v>
          </cell>
          <cell r="B1369" t="str">
            <v>Chapa múltipla metálica corrugada galvanizada de arco alto tipo MP 152S ou similar - E = 4,70 mm, H = 5,28 m e vão = 9,91 m</v>
          </cell>
          <cell r="C1369" t="str">
            <v>m</v>
          </cell>
          <cell r="D1369">
            <v>42319.913500000002</v>
          </cell>
        </row>
        <row r="1370">
          <cell r="A1370" t="str">
            <v>M2884</v>
          </cell>
          <cell r="B1370" t="str">
            <v>Chapa múltipla metálica corrugada galvanizada de arco alto tipo MP 152S ou similar - E = 4,70 mm, H = 6,17 m e vão = 10,31 m</v>
          </cell>
          <cell r="C1370" t="str">
            <v>m</v>
          </cell>
          <cell r="D1370">
            <v>47021.933100000002</v>
          </cell>
        </row>
        <row r="1371">
          <cell r="A1371" t="str">
            <v>M2885</v>
          </cell>
          <cell r="B1371" t="str">
            <v>Chapa múltipla metálica corrugada galvanizada de arco alto tipo MP 152S ou similar - E = 4,70 mm, H = 5,38 m e vão = 10,36 m</v>
          </cell>
          <cell r="C1371" t="str">
            <v>m</v>
          </cell>
          <cell r="D1371">
            <v>43663.332399999999</v>
          </cell>
        </row>
        <row r="1372">
          <cell r="A1372" t="str">
            <v>M2886</v>
          </cell>
          <cell r="B1372" t="str">
            <v>Chapa múltipla metálica corrugada galvanizada de arco alto tipo MP 152S ou similar - E = 4,70 mm, H = 6,05 m e vão = 10,54 m</v>
          </cell>
          <cell r="C1372" t="str">
            <v>m</v>
          </cell>
          <cell r="D1372">
            <v>47389.582799999996</v>
          </cell>
        </row>
        <row r="1373">
          <cell r="A1373" t="str">
            <v>M2887</v>
          </cell>
          <cell r="B1373" t="str">
            <v>Chapa múltipla metálica corrugada galvanizada de arco alto tipo MP 152S ou similar - E = 4,70 mm, H = 6,48 m e vão = 10,74 m</v>
          </cell>
          <cell r="C1373" t="str">
            <v>m</v>
          </cell>
          <cell r="D1373">
            <v>49363.670599999998</v>
          </cell>
        </row>
        <row r="1374">
          <cell r="A1374" t="str">
            <v>M2888</v>
          </cell>
          <cell r="B1374" t="str">
            <v>Chapa múltipla metálica corrugada galvanizada de arco alto tipo MP 152S ou similar - E = 4,70 mm, H = 7,12 m e vão = 11,35 m</v>
          </cell>
          <cell r="C1374" t="str">
            <v>m</v>
          </cell>
          <cell r="D1374">
            <v>53066.847900000001</v>
          </cell>
        </row>
        <row r="1375">
          <cell r="A1375" t="str">
            <v>M2889</v>
          </cell>
          <cell r="B1375" t="str">
            <v>Chapa múltipla metálica corrugada galvanizada de arco alto tipo MP 152S ou similar - E = 6,40 mm, H = 5,41 m e vão = 10,57 m</v>
          </cell>
          <cell r="C1375" t="str">
            <v>m</v>
          </cell>
          <cell r="D1375">
            <v>58001.300999999999</v>
          </cell>
        </row>
        <row r="1376">
          <cell r="A1376" t="str">
            <v>M2890</v>
          </cell>
          <cell r="B1376" t="str">
            <v>Chapa múltipla metálica corrugada galvanizada de arco alto tipo MP 152S ou similar - E = 6,40 mm, H = 6,10 m e vão = 10,77 m</v>
          </cell>
          <cell r="C1376" t="str">
            <v>m</v>
          </cell>
          <cell r="D1376">
            <v>62869.826699999998</v>
          </cell>
        </row>
        <row r="1377">
          <cell r="A1377" t="str">
            <v>M2891</v>
          </cell>
          <cell r="B1377" t="str">
            <v>Chapa múltipla metálica corrugada galvanizada de arco alto tipo MP 152S ou similar - E = 6,40 mm, H = 6,53 m e vão = 10,97 m</v>
          </cell>
          <cell r="C1377" t="str">
            <v>m</v>
          </cell>
          <cell r="D1377">
            <v>65541.055099999998</v>
          </cell>
        </row>
        <row r="1378">
          <cell r="A1378" t="str">
            <v>M2892</v>
          </cell>
          <cell r="B1378" t="str">
            <v>Chapa múltipla metálica corrugada galvanizada de arco alto tipo MP 152S ou similar - E = 6,40 mm, H = 7,16 m e vão = 11,58 m</v>
          </cell>
          <cell r="C1378" t="str">
            <v>m</v>
          </cell>
          <cell r="D1378">
            <v>70429.169399999999</v>
          </cell>
        </row>
        <row r="1379">
          <cell r="A1379" t="str">
            <v>M2893</v>
          </cell>
          <cell r="B1379" t="str">
            <v>Chapa múltipla metálica corrugada galvanizada tipo MP 152S ovoide ou similar - E = 4,70 mm, H = 7,82 m e vão = 7,21 m</v>
          </cell>
          <cell r="C1379" t="str">
            <v>m</v>
          </cell>
          <cell r="D1379">
            <v>56353.508399999999</v>
          </cell>
        </row>
        <row r="1380">
          <cell r="A1380" t="str">
            <v>M2894</v>
          </cell>
          <cell r="B1380" t="str">
            <v>Chapa múltipla metálica corrugada galvanizada tipo MP 152S ovoide ou similar - E = 4,70 mm, H = 7,87 m e vão = 7,31 m</v>
          </cell>
          <cell r="C1380" t="str">
            <v>m</v>
          </cell>
          <cell r="D1380">
            <v>58444.249600000003</v>
          </cell>
        </row>
        <row r="1381">
          <cell r="A1381" t="str">
            <v>M2895</v>
          </cell>
          <cell r="B1381" t="str">
            <v>Chapa múltipla metálica corrugada galvanizada tipo MP 152S ovoide ou similar - E = 4,70 mm, H = 7,90 m e vão = 7,77 m</v>
          </cell>
          <cell r="C1381" t="str">
            <v>m</v>
          </cell>
          <cell r="D1381">
            <v>59419.917800000003</v>
          </cell>
        </row>
        <row r="1382">
          <cell r="A1382" t="str">
            <v>M2896</v>
          </cell>
          <cell r="B1382" t="str">
            <v>Chapa múltipla metálica corrugada galvanizada tipo MP 152S ovoide ou similar - E = 4,70 mm, H = 8,44 m e vão = 7,57 m</v>
          </cell>
          <cell r="C1382" t="str">
            <v>m</v>
          </cell>
          <cell r="D1382">
            <v>60550.786599999999</v>
          </cell>
        </row>
        <row r="1383">
          <cell r="A1383" t="str">
            <v>M2897</v>
          </cell>
          <cell r="B1383" t="str">
            <v>Chapa múltipla metálica corrugada galvanizada tipo MP 152S ovoide ou similar - E = 4,70 mm, H = 8,23 m e vão = 8,36 m</v>
          </cell>
          <cell r="C1383" t="str">
            <v>m</v>
          </cell>
          <cell r="D1383">
            <v>64500.774899999997</v>
          </cell>
        </row>
        <row r="1384">
          <cell r="A1384" t="str">
            <v>M2898</v>
          </cell>
          <cell r="B1384" t="str">
            <v>Chapa múltipla metálica corrugada galvanizada tipo MP 152S ovoide ou similar - E = 4,70 mm, H = 8,01 m e vão = 8,13 m</v>
          </cell>
          <cell r="C1384" t="str">
            <v>m</v>
          </cell>
          <cell r="D1384">
            <v>63380.263099999996</v>
          </cell>
        </row>
        <row r="1385">
          <cell r="A1385" t="str">
            <v>M2899</v>
          </cell>
          <cell r="B1385" t="str">
            <v>Chapa múltipla metálica corrugada galvanizada tipo MP 152S ovoide ou similar - E = 4,70 mm, H = 8,48 m e vão = 8,56 m</v>
          </cell>
          <cell r="C1385" t="str">
            <v>m</v>
          </cell>
          <cell r="D1385">
            <v>65704.570099999997</v>
          </cell>
        </row>
        <row r="1386">
          <cell r="A1386" t="str">
            <v>M2900</v>
          </cell>
          <cell r="B1386" t="str">
            <v>Chapa múltipla metálica corrugada galvanizada tipo MP 152S ovoide ou similar - E = 4,70 mm, H = 9,32 m e vão = 8,71 m</v>
          </cell>
          <cell r="C1386" t="str">
            <v>m</v>
          </cell>
          <cell r="D1386">
            <v>68473.686700000006</v>
          </cell>
        </row>
        <row r="1387">
          <cell r="A1387" t="str">
            <v>M2901</v>
          </cell>
          <cell r="B1387" t="str">
            <v>Chapa múltipla metálica corrugada galvanizada tipo MP 152S ovoide ou similar - E = 4,70 mm, H = 9,04 m e vão = 9,15 m</v>
          </cell>
          <cell r="C1387" t="str">
            <v>m</v>
          </cell>
          <cell r="D1387">
            <v>68954.444600000003</v>
          </cell>
        </row>
        <row r="1388">
          <cell r="A1388" t="str">
            <v>M2902</v>
          </cell>
          <cell r="B1388" t="str">
            <v>Chapa múltipla metálica corrugada galvanizada tipo MP 152S ovoide ou similar - E = 4,70 mm, H = 9,50 m e vão = 9,15 m</v>
          </cell>
          <cell r="C1388" t="str">
            <v>m</v>
          </cell>
          <cell r="D1388">
            <v>70817.547600000005</v>
          </cell>
        </row>
        <row r="1389">
          <cell r="A1389" t="str">
            <v>M2908</v>
          </cell>
          <cell r="B1389" t="str">
            <v>Terminal absorvedor de energia de abertura com nível de contenção TL3 para defensa metálica</v>
          </cell>
          <cell r="C1389" t="str">
            <v>un</v>
          </cell>
          <cell r="D1389">
            <v>15687.025900000001</v>
          </cell>
        </row>
        <row r="1390">
          <cell r="A1390" t="str">
            <v>M2979</v>
          </cell>
          <cell r="B1390" t="str">
            <v>Chumbador em aço CA 25</v>
          </cell>
          <cell r="C1390" t="str">
            <v>kg</v>
          </cell>
          <cell r="D1390">
            <v>7.3971999999999998</v>
          </cell>
        </row>
        <row r="1391">
          <cell r="A1391" t="str">
            <v>M3089</v>
          </cell>
          <cell r="B1391" t="str">
            <v>Arame liso em aço galvanizado - D = 1,24 mm (18 BWG)</v>
          </cell>
          <cell r="C1391" t="str">
            <v>kg</v>
          </cell>
          <cell r="D1391">
            <v>19.973600000000001</v>
          </cell>
        </row>
        <row r="1392">
          <cell r="A1392" t="str">
            <v>M3091</v>
          </cell>
          <cell r="B1392" t="str">
            <v>Porca sextavada em aço para ancoragem de tirantes - D = 38 mm e C = 55 mm</v>
          </cell>
          <cell r="C1392" t="str">
            <v>un</v>
          </cell>
          <cell r="D1392">
            <v>39.944699999999997</v>
          </cell>
        </row>
        <row r="1393">
          <cell r="A1393" t="str">
            <v>M3093</v>
          </cell>
          <cell r="B1393" t="str">
            <v>Tela de poliamida - malha de 60 fios/cm</v>
          </cell>
          <cell r="C1393" t="str">
            <v>m²</v>
          </cell>
          <cell r="D1393">
            <v>20.442799999999998</v>
          </cell>
        </row>
        <row r="1394">
          <cell r="A1394" t="str">
            <v>M3094</v>
          </cell>
          <cell r="B1394" t="str">
            <v>Tirante de barra de aço - tensão de escoamento = 520 MPa, tensão de ruptura = 690 MPa e D = 32 mm</v>
          </cell>
          <cell r="C1394" t="str">
            <v>m</v>
          </cell>
          <cell r="D1394">
            <v>143.34800000000001</v>
          </cell>
        </row>
        <row r="1395">
          <cell r="A1395" t="str">
            <v>M3095</v>
          </cell>
          <cell r="B1395" t="str">
            <v>Válvula manchete - D = 20 mm</v>
          </cell>
          <cell r="C1395" t="str">
            <v>un</v>
          </cell>
          <cell r="D1395">
            <v>2.4066999999999998</v>
          </cell>
        </row>
        <row r="1396">
          <cell r="A1396" t="str">
            <v>M3126</v>
          </cell>
          <cell r="B1396" t="str">
            <v>Barra chata em aço galvanizado</v>
          </cell>
          <cell r="C1396" t="str">
            <v>kg</v>
          </cell>
          <cell r="D1396">
            <v>9.9709000000000003</v>
          </cell>
        </row>
        <row r="1397">
          <cell r="A1397" t="str">
            <v>M3127</v>
          </cell>
          <cell r="B1397" t="str">
            <v>Luva para bainha metálica - D = 30 mm</v>
          </cell>
          <cell r="C1397" t="str">
            <v>un</v>
          </cell>
          <cell r="D1397">
            <v>3.1846000000000001</v>
          </cell>
        </row>
        <row r="1398">
          <cell r="A1398" t="str">
            <v>M3128</v>
          </cell>
          <cell r="B1398" t="str">
            <v>Luva para bainha metálica - D = 35 mm</v>
          </cell>
          <cell r="C1398" t="str">
            <v>un</v>
          </cell>
          <cell r="D1398">
            <v>3.2498999999999998</v>
          </cell>
        </row>
        <row r="1399">
          <cell r="A1399" t="str">
            <v>M3129</v>
          </cell>
          <cell r="B1399" t="str">
            <v>Luva para bainha metálica - D = 40 mm</v>
          </cell>
          <cell r="C1399" t="str">
            <v>un</v>
          </cell>
          <cell r="D1399">
            <v>3.4592000000000001</v>
          </cell>
        </row>
        <row r="1400">
          <cell r="A1400" t="str">
            <v>M3130</v>
          </cell>
          <cell r="B1400" t="str">
            <v>Luva para bainha metálica - D = 45 mm</v>
          </cell>
          <cell r="C1400" t="str">
            <v>un</v>
          </cell>
          <cell r="D1400">
            <v>4.3851000000000004</v>
          </cell>
        </row>
        <row r="1401">
          <cell r="A1401" t="str">
            <v>M3131</v>
          </cell>
          <cell r="B1401" t="str">
            <v>Luva para bainha metálica - D = 50 mm</v>
          </cell>
          <cell r="C1401" t="str">
            <v>un</v>
          </cell>
          <cell r="D1401">
            <v>4.7228000000000003</v>
          </cell>
        </row>
        <row r="1402">
          <cell r="A1402" t="str">
            <v>M3132</v>
          </cell>
          <cell r="B1402" t="str">
            <v>Luva para bainha metálica - D = 55 mm</v>
          </cell>
          <cell r="C1402" t="str">
            <v>un</v>
          </cell>
          <cell r="D1402">
            <v>5.5335999999999999</v>
          </cell>
        </row>
        <row r="1403">
          <cell r="A1403" t="str">
            <v>M3133</v>
          </cell>
          <cell r="B1403" t="str">
            <v>Luva para bainha metálica - D = 60 mm</v>
          </cell>
          <cell r="C1403" t="str">
            <v>un</v>
          </cell>
          <cell r="D1403">
            <v>5.7849000000000004</v>
          </cell>
        </row>
        <row r="1404">
          <cell r="A1404" t="str">
            <v>M3134</v>
          </cell>
          <cell r="B1404" t="str">
            <v>Luva para bainha metálica - D = 65 mm</v>
          </cell>
          <cell r="C1404" t="str">
            <v>un</v>
          </cell>
          <cell r="D1404">
            <v>6.2915999999999999</v>
          </cell>
        </row>
        <row r="1405">
          <cell r="A1405" t="str">
            <v>M3135</v>
          </cell>
          <cell r="B1405" t="str">
            <v>Luva para bainha metálica - D = 70 mm</v>
          </cell>
          <cell r="C1405" t="str">
            <v>un</v>
          </cell>
          <cell r="D1405">
            <v>6.6760999999999999</v>
          </cell>
        </row>
        <row r="1406">
          <cell r="A1406" t="str">
            <v>M3136</v>
          </cell>
          <cell r="B1406" t="str">
            <v>Luva para bainha metálica - D = 75 mm</v>
          </cell>
          <cell r="C1406" t="str">
            <v>un</v>
          </cell>
          <cell r="D1406">
            <v>7.1673</v>
          </cell>
        </row>
        <row r="1407">
          <cell r="A1407" t="str">
            <v>M3137</v>
          </cell>
          <cell r="B1407" t="str">
            <v>Luva para bainha metálica - D = 80 mm</v>
          </cell>
          <cell r="C1407" t="str">
            <v>un</v>
          </cell>
          <cell r="D1407">
            <v>7.4532999999999996</v>
          </cell>
        </row>
        <row r="1408">
          <cell r="A1408" t="str">
            <v>M3138</v>
          </cell>
          <cell r="B1408" t="str">
            <v>Luva para bainha metálica - D = 85 mm</v>
          </cell>
          <cell r="C1408" t="str">
            <v>un</v>
          </cell>
          <cell r="D1408">
            <v>7.7496</v>
          </cell>
        </row>
        <row r="1409">
          <cell r="A1409" t="str">
            <v>M3139</v>
          </cell>
          <cell r="B1409" t="str">
            <v>Luva para bainha metálica - D = 90 mm</v>
          </cell>
          <cell r="C1409" t="str">
            <v>un</v>
          </cell>
          <cell r="D1409">
            <v>8.5763999999999996</v>
          </cell>
        </row>
        <row r="1410">
          <cell r="A1410" t="str">
            <v>M3140</v>
          </cell>
          <cell r="B1410" t="str">
            <v>Luva para bainha metálica - D = 95 mm</v>
          </cell>
          <cell r="C1410" t="str">
            <v>un</v>
          </cell>
          <cell r="D1410">
            <v>9.2588000000000008</v>
          </cell>
        </row>
        <row r="1411">
          <cell r="A1411" t="str">
            <v>M3141</v>
          </cell>
          <cell r="B1411" t="str">
            <v>Luva para bainha metálica - D = 100 mm</v>
          </cell>
          <cell r="C1411" t="str">
            <v>un</v>
          </cell>
          <cell r="D1411">
            <v>9.9681999999999995</v>
          </cell>
        </row>
        <row r="1412">
          <cell r="A1412" t="str">
            <v>M3142</v>
          </cell>
          <cell r="B1412" t="str">
            <v>Luva para bainha metálica - D = 110 mm</v>
          </cell>
          <cell r="C1412" t="str">
            <v>un</v>
          </cell>
          <cell r="D1412">
            <v>10.6693</v>
          </cell>
        </row>
        <row r="1413">
          <cell r="A1413" t="str">
            <v>M3143</v>
          </cell>
          <cell r="B1413" t="str">
            <v>Luva para bainha metálica - D = 120 mm</v>
          </cell>
          <cell r="C1413" t="str">
            <v>un</v>
          </cell>
          <cell r="D1413">
            <v>11.8376</v>
          </cell>
        </row>
        <row r="1414">
          <cell r="A1414" t="str">
            <v>M3144</v>
          </cell>
          <cell r="B1414" t="str">
            <v>Luva para bainha metálica - D = 130 mm</v>
          </cell>
          <cell r="C1414" t="str">
            <v>un</v>
          </cell>
          <cell r="D1414">
            <v>13.7249</v>
          </cell>
        </row>
        <row r="1415">
          <cell r="A1415" t="str">
            <v>M3145</v>
          </cell>
          <cell r="B1415" t="str">
            <v>Luva para bainha metálica ovalizada de 19 x 36 mm</v>
          </cell>
          <cell r="C1415" t="str">
            <v>un</v>
          </cell>
          <cell r="D1415">
            <v>7.2264999999999997</v>
          </cell>
        </row>
        <row r="1416">
          <cell r="A1416" t="str">
            <v>M3146</v>
          </cell>
          <cell r="B1416" t="str">
            <v>Luva para bainha metálica ovalizada de 19 x 48 mm</v>
          </cell>
          <cell r="C1416" t="str">
            <v>un</v>
          </cell>
          <cell r="D1416">
            <v>7.7138</v>
          </cell>
        </row>
        <row r="1417">
          <cell r="A1417" t="str">
            <v>M3147</v>
          </cell>
          <cell r="B1417" t="str">
            <v>Luva para bainha metálica ovalizada de 19 x 62 mm</v>
          </cell>
          <cell r="C1417" t="str">
            <v>un</v>
          </cell>
          <cell r="D1417">
            <v>8.0851000000000006</v>
          </cell>
        </row>
        <row r="1418">
          <cell r="A1418" t="str">
            <v>M3148</v>
          </cell>
          <cell r="B1418" t="str">
            <v>Luva para bainha metálica ovalizada de 22 x 32 mm</v>
          </cell>
          <cell r="C1418" t="str">
            <v>un</v>
          </cell>
          <cell r="D1418">
            <v>8.5473999999999997</v>
          </cell>
        </row>
        <row r="1419">
          <cell r="A1419" t="str">
            <v>M3149</v>
          </cell>
          <cell r="B1419" t="str">
            <v>Luva para bainha metálica ovalizada de 22 x 55 mm</v>
          </cell>
          <cell r="C1419" t="str">
            <v>un</v>
          </cell>
          <cell r="D1419">
            <v>8.8475000000000001</v>
          </cell>
        </row>
        <row r="1420">
          <cell r="A1420" t="str">
            <v>M3150</v>
          </cell>
          <cell r="B1420" t="str">
            <v>Luva para bainha metálica ovalizada de 22 x 73 mm</v>
          </cell>
          <cell r="C1420" t="str">
            <v>un</v>
          </cell>
          <cell r="D1420">
            <v>9.4422999999999995</v>
          </cell>
        </row>
        <row r="1421">
          <cell r="A1421" t="str">
            <v>M3153</v>
          </cell>
          <cell r="B1421" t="str">
            <v>Tinta em pó à base de resina poliéster</v>
          </cell>
          <cell r="C1421" t="str">
            <v>kg</v>
          </cell>
          <cell r="D1421">
            <v>90.852900000000005</v>
          </cell>
        </row>
        <row r="1422">
          <cell r="A1422" t="str">
            <v>M3170</v>
          </cell>
          <cell r="B1422" t="str">
            <v>Apoio de neoprene não fretado - C = 100 mm, L = 100 mm e E = 20 mm</v>
          </cell>
          <cell r="C1422" t="str">
            <v>un</v>
          </cell>
          <cell r="D1422">
            <v>18.593699999999998</v>
          </cell>
        </row>
        <row r="1423">
          <cell r="A1423" t="str">
            <v>M3171</v>
          </cell>
          <cell r="B1423" t="str">
            <v>Porca sextavada em aço galvanizado para parafuso - D = 9,525 mm (3/8")</v>
          </cell>
          <cell r="C1423" t="str">
            <v>un</v>
          </cell>
          <cell r="D1423">
            <v>0.30230000000000001</v>
          </cell>
        </row>
        <row r="1424">
          <cell r="A1424" t="str">
            <v>M3172</v>
          </cell>
          <cell r="B1424" t="str">
            <v>Porca sextavada em aço galvanizado para parafuso - D = 12 mm (M12)</v>
          </cell>
          <cell r="C1424" t="str">
            <v>un</v>
          </cell>
          <cell r="D1424">
            <v>0.64119999999999999</v>
          </cell>
        </row>
        <row r="1425">
          <cell r="A1425" t="str">
            <v>M3173</v>
          </cell>
          <cell r="B1425" t="str">
            <v>Parafuso de cabeça sextavada em aço galvanizado, classe 8.8 - D = 12 mm (M12) e C = 30 mm</v>
          </cell>
          <cell r="C1425" t="str">
            <v>un</v>
          </cell>
          <cell r="D1425">
            <v>1.88</v>
          </cell>
        </row>
        <row r="1426">
          <cell r="A1426" t="str">
            <v>M3174</v>
          </cell>
          <cell r="B1426" t="str">
            <v>Ligação tipo barra chata em aço galvanizado para contenção - L = 45 mm e E = 4 mm</v>
          </cell>
          <cell r="C1426" t="str">
            <v>kg</v>
          </cell>
          <cell r="D1426">
            <v>18.303999999999998</v>
          </cell>
        </row>
        <row r="1427">
          <cell r="A1427" t="str">
            <v>M3177</v>
          </cell>
          <cell r="B1427" t="str">
            <v>Fita metálica SAE 1010/1020 para solo reforçado - L = 50 mm e E = 4 mm</v>
          </cell>
          <cell r="C1427" t="str">
            <v>kg</v>
          </cell>
          <cell r="D1427">
            <v>17.0806</v>
          </cell>
        </row>
        <row r="1428">
          <cell r="A1428" t="str">
            <v>M3178</v>
          </cell>
          <cell r="B1428" t="str">
            <v>Material para aterro reforçado com fitas metálicas</v>
          </cell>
          <cell r="C1428" t="str">
            <v>m³</v>
          </cell>
          <cell r="D1428" t="str">
            <v>-</v>
          </cell>
        </row>
        <row r="1429">
          <cell r="A1429" t="str">
            <v>M3179</v>
          </cell>
          <cell r="B1429" t="str">
            <v>Tubo PEAD PE 100 PN 5 para estais - D = 140 mm</v>
          </cell>
          <cell r="C1429" t="str">
            <v>m</v>
          </cell>
          <cell r="D1429">
            <v>233.5531</v>
          </cell>
        </row>
        <row r="1430">
          <cell r="A1430" t="str">
            <v>M3180</v>
          </cell>
          <cell r="B1430" t="str">
            <v>Tubo PEAD PE 100 PN 5 para estais - D = 160 mm</v>
          </cell>
          <cell r="C1430" t="str">
            <v>m</v>
          </cell>
          <cell r="D1430">
            <v>274.65960000000001</v>
          </cell>
        </row>
        <row r="1431">
          <cell r="A1431" t="str">
            <v>M3181</v>
          </cell>
          <cell r="B1431" t="str">
            <v>Tubo PEAD PE 100 PN 5 para estais - D = 180 mm</v>
          </cell>
          <cell r="C1431" t="str">
            <v>m</v>
          </cell>
          <cell r="D1431">
            <v>325.6585</v>
          </cell>
        </row>
        <row r="1432">
          <cell r="A1432" t="str">
            <v>M3182</v>
          </cell>
          <cell r="B1432" t="str">
            <v>Tubo PEAD PE 100 PN 5 para estais - D = 200 mm</v>
          </cell>
          <cell r="C1432" t="str">
            <v>m</v>
          </cell>
          <cell r="D1432">
            <v>377.05939999999998</v>
          </cell>
        </row>
        <row r="1433">
          <cell r="A1433" t="str">
            <v>M3183</v>
          </cell>
          <cell r="B1433" t="str">
            <v>Tubo PEAD PE 100 PN 5 para estais - D = 225 mm</v>
          </cell>
          <cell r="C1433" t="str">
            <v>m</v>
          </cell>
          <cell r="D1433">
            <v>433.9101</v>
          </cell>
        </row>
        <row r="1434">
          <cell r="A1434" t="str">
            <v>M3184</v>
          </cell>
          <cell r="B1434" t="str">
            <v>Tubo PEAD PE 100 PN 5 para estais - D = 250 mm</v>
          </cell>
          <cell r="C1434" t="str">
            <v>m</v>
          </cell>
          <cell r="D1434">
            <v>490.69459999999998</v>
          </cell>
        </row>
        <row r="1435">
          <cell r="A1435" t="str">
            <v>M3185</v>
          </cell>
          <cell r="B1435" t="str">
            <v>Tubo PEAD PE 100 PN 5 para estais - D = 280 mm</v>
          </cell>
          <cell r="C1435" t="str">
            <v>m</v>
          </cell>
          <cell r="D1435">
            <v>519.452</v>
          </cell>
        </row>
        <row r="1436">
          <cell r="A1436" t="str">
            <v>M3186</v>
          </cell>
          <cell r="B1436" t="str">
            <v>Tubo PEAD PE 100 PN 5 para estais - D = 315 mm</v>
          </cell>
          <cell r="C1436" t="str">
            <v>m</v>
          </cell>
          <cell r="D1436">
            <v>568.01089999999999</v>
          </cell>
        </row>
        <row r="1437">
          <cell r="A1437" t="str">
            <v>M3187</v>
          </cell>
          <cell r="B1437" t="str">
            <v>Tubo antivandalismo em aço galvanizado para estais de 12 cordoalhas - D = 15,7 mm</v>
          </cell>
          <cell r="C1437" t="str">
            <v>m</v>
          </cell>
          <cell r="D1437">
            <v>1514.1106</v>
          </cell>
        </row>
        <row r="1438">
          <cell r="A1438" t="str">
            <v>M3188</v>
          </cell>
          <cell r="B1438" t="str">
            <v>Tubo antivandalismo em aço galvanizado para estais de 19 cordoalhas - D = 15,7 mm</v>
          </cell>
          <cell r="C1438" t="str">
            <v>m</v>
          </cell>
          <cell r="D1438">
            <v>1721.2683999999999</v>
          </cell>
        </row>
        <row r="1439">
          <cell r="A1439" t="str">
            <v>M3189</v>
          </cell>
          <cell r="B1439" t="str">
            <v>Tubo antivandalismo em aço galvanizado para estais de 22 cordoalhas - D = 15,7 mm</v>
          </cell>
          <cell r="C1439" t="str">
            <v>m</v>
          </cell>
          <cell r="D1439">
            <v>1998.5211999999999</v>
          </cell>
        </row>
        <row r="1440">
          <cell r="A1440" t="str">
            <v>M3190</v>
          </cell>
          <cell r="B1440" t="str">
            <v>Tubo antivandalismo em aço galvanizado para estais de 31 cordoalhas - D = 15,7 mm</v>
          </cell>
          <cell r="C1440" t="str">
            <v>m</v>
          </cell>
          <cell r="D1440">
            <v>2260.3935999999999</v>
          </cell>
        </row>
        <row r="1441">
          <cell r="A1441" t="str">
            <v>M3191</v>
          </cell>
          <cell r="B1441" t="str">
            <v>Tubo antivandalismo em aço galvanizado para estais de 37 cordoalhas - D = 15,7 mm</v>
          </cell>
          <cell r="C1441" t="str">
            <v>m</v>
          </cell>
          <cell r="D1441">
            <v>2266.4625000000001</v>
          </cell>
        </row>
        <row r="1442">
          <cell r="A1442" t="str">
            <v>M3192</v>
          </cell>
          <cell r="B1442" t="str">
            <v>Tubo antivandalismo em aço galvanizado para estais de 43 cordoalhas - D = 15,7 mm</v>
          </cell>
          <cell r="C1442" t="str">
            <v>m</v>
          </cell>
          <cell r="D1442">
            <v>2841.1219000000001</v>
          </cell>
        </row>
        <row r="1443">
          <cell r="A1443" t="str">
            <v>M3193</v>
          </cell>
          <cell r="B1443" t="str">
            <v>Tubo antivandalismo em aço galvanizado para estais de 55 cordoalhas - D = 15,7 mm</v>
          </cell>
          <cell r="C1443" t="str">
            <v>m</v>
          </cell>
          <cell r="D1443">
            <v>2854.2107000000001</v>
          </cell>
        </row>
        <row r="1444">
          <cell r="A1444" t="str">
            <v>M3194</v>
          </cell>
          <cell r="B1444" t="str">
            <v>Tubo antivandalismo em aço galvanizado para estais de 61 cordoalhas - D = 15,7 mm</v>
          </cell>
          <cell r="C1444" t="str">
            <v>m</v>
          </cell>
          <cell r="D1444">
            <v>2854.2107000000001</v>
          </cell>
        </row>
        <row r="1445">
          <cell r="A1445" t="str">
            <v>M3195</v>
          </cell>
          <cell r="B1445" t="str">
            <v>Tubo antivandalismo em aço galvanizado para estais de 73 cordoalhas - D = 15,7 mm</v>
          </cell>
          <cell r="C1445" t="str">
            <v>m</v>
          </cell>
          <cell r="D1445">
            <v>3298.5614</v>
          </cell>
        </row>
        <row r="1446">
          <cell r="A1446" t="str">
            <v>M3196</v>
          </cell>
          <cell r="B1446" t="str">
            <v>Tubo antivandalismo em aço galvanizado para estais de 85 cordoalhas - D = 15,7 mm</v>
          </cell>
          <cell r="C1446" t="str">
            <v>m</v>
          </cell>
          <cell r="D1446">
            <v>3733.1947</v>
          </cell>
        </row>
        <row r="1447">
          <cell r="A1447" t="str">
            <v>M3197</v>
          </cell>
          <cell r="B1447" t="str">
            <v>Tubo antivandalismo em aço galvanizado para estais de 91 cordoalhas - D = 15,7 mm</v>
          </cell>
          <cell r="C1447" t="str">
            <v>m</v>
          </cell>
          <cell r="D1447">
            <v>3746.3827000000001</v>
          </cell>
        </row>
        <row r="1448">
          <cell r="A1448" t="str">
            <v>M3198</v>
          </cell>
          <cell r="B1448" t="str">
            <v>Tubo fôrma lado fixo em aço galvanizado para estais de 12 cordoalhas - D = 15,7 mm</v>
          </cell>
          <cell r="C1448" t="str">
            <v>m</v>
          </cell>
          <cell r="D1448">
            <v>2588.1904</v>
          </cell>
        </row>
        <row r="1449">
          <cell r="A1449" t="str">
            <v>M3199</v>
          </cell>
          <cell r="B1449" t="str">
            <v>Tubo fôrma lado fixo em aço galvanizado para estais de 19 cordoalhas - D = 15,7 mm</v>
          </cell>
          <cell r="C1449" t="str">
            <v>m</v>
          </cell>
          <cell r="D1449">
            <v>3004.6606999999999</v>
          </cell>
        </row>
        <row r="1450">
          <cell r="A1450" t="str">
            <v>M3200</v>
          </cell>
          <cell r="B1450" t="str">
            <v>Tubo fôrma lado fixo em aço galvanizado para estais de 22 cordoalhas - D = 15,7 mm</v>
          </cell>
          <cell r="C1450" t="str">
            <v>m</v>
          </cell>
          <cell r="D1450">
            <v>3926.3305</v>
          </cell>
        </row>
        <row r="1451">
          <cell r="A1451" t="str">
            <v>M3201</v>
          </cell>
          <cell r="B1451" t="str">
            <v>Tubo fôrma lado fixo em aço galvanizado para estais de 31 cordoalhas - D = 15,7 mm</v>
          </cell>
          <cell r="C1451" t="str">
            <v>m</v>
          </cell>
          <cell r="D1451">
            <v>5083.7160000000003</v>
          </cell>
        </row>
        <row r="1452">
          <cell r="A1452" t="str">
            <v>M3202</v>
          </cell>
          <cell r="B1452" t="str">
            <v>Tubo fôrma lado fixo em aço galvanizado para estais de 37 cordoalhas - D = 15,7 mm</v>
          </cell>
          <cell r="C1452" t="str">
            <v>m</v>
          </cell>
          <cell r="D1452">
            <v>5403.1584000000003</v>
          </cell>
        </row>
        <row r="1453">
          <cell r="A1453" t="str">
            <v>M3203</v>
          </cell>
          <cell r="B1453" t="str">
            <v>Tubo fôrma lado fixo em aço galvanizado para estais de 43 cordoalhas - D = 15,7 mm</v>
          </cell>
          <cell r="C1453" t="str">
            <v>m</v>
          </cell>
          <cell r="D1453">
            <v>7135.5267000000003</v>
          </cell>
        </row>
        <row r="1454">
          <cell r="A1454" t="str">
            <v>M3204</v>
          </cell>
          <cell r="B1454" t="str">
            <v>Tubo fôrma lado fixo em aço galvanizado para estais de 55 cordoalhas - D = 15,7 mm</v>
          </cell>
          <cell r="C1454" t="str">
            <v>m</v>
          </cell>
          <cell r="D1454">
            <v>9007.4377000000004</v>
          </cell>
        </row>
        <row r="1455">
          <cell r="A1455" t="str">
            <v>M3205</v>
          </cell>
          <cell r="B1455" t="str">
            <v>Tubo fôrma lado fixo em aço galvanizado para estais de 61 cordoalhas - D = 15,7 mm</v>
          </cell>
          <cell r="C1455" t="str">
            <v>m</v>
          </cell>
          <cell r="D1455">
            <v>9007.4377000000004</v>
          </cell>
        </row>
        <row r="1456">
          <cell r="A1456" t="str">
            <v>M3206</v>
          </cell>
          <cell r="B1456" t="str">
            <v>Tubo fôrma lado fixo em aço galvanizado para estais de 73 cordoalhas - D = 15,7 mm</v>
          </cell>
          <cell r="C1456" t="str">
            <v>m</v>
          </cell>
          <cell r="D1456">
            <v>10514.1428</v>
          </cell>
        </row>
        <row r="1457">
          <cell r="A1457" t="str">
            <v>M3207</v>
          </cell>
          <cell r="B1457" t="str">
            <v>Tubo fôrma lado fixo em aço galvanizado para estais de 85 cordoalhas - D = 15,7 mm</v>
          </cell>
          <cell r="C1457" t="str">
            <v>m</v>
          </cell>
          <cell r="D1457">
            <v>11968.4928</v>
          </cell>
        </row>
        <row r="1458">
          <cell r="A1458" t="str">
            <v>M3208</v>
          </cell>
          <cell r="B1458" t="str">
            <v>Tubo fôrma lado fixo em aço galvanizado para estais de 91 cordoalhas - D = 15,7 mm</v>
          </cell>
          <cell r="C1458" t="str">
            <v>m</v>
          </cell>
          <cell r="D1458">
            <v>12060.1142</v>
          </cell>
        </row>
        <row r="1459">
          <cell r="A1459" t="str">
            <v>M3209</v>
          </cell>
          <cell r="B1459" t="str">
            <v>Tubo fôrma lado regulável em aço galvanizado para estais de 12 cordoalhas - D = 15,7 mm</v>
          </cell>
          <cell r="C1459" t="str">
            <v>m</v>
          </cell>
          <cell r="D1459">
            <v>1184.6183000000001</v>
          </cell>
        </row>
        <row r="1460">
          <cell r="A1460" t="str">
            <v>M3210</v>
          </cell>
          <cell r="B1460" t="str">
            <v>Tubo fôrma lado regulável em aço galvanizado para estais de 19 cordoalhas - D = 15,7 mm</v>
          </cell>
          <cell r="C1460" t="str">
            <v>m</v>
          </cell>
          <cell r="D1460">
            <v>1392.6964</v>
          </cell>
        </row>
        <row r="1461">
          <cell r="A1461" t="str">
            <v>M3211</v>
          </cell>
          <cell r="B1461" t="str">
            <v>Tubo fôrma lado regulável em aço galvanizado para estais de 22 cordoalhas - D = 15,7 mm</v>
          </cell>
          <cell r="C1461" t="str">
            <v>m</v>
          </cell>
          <cell r="D1461">
            <v>1821.2103999999999</v>
          </cell>
        </row>
        <row r="1462">
          <cell r="A1462" t="str">
            <v>M3212</v>
          </cell>
          <cell r="B1462" t="str">
            <v>Tubo fôrma lado regulável em aço galvanizado para estais de 31 cordoalhas - D = 15,7 mm</v>
          </cell>
          <cell r="C1462" t="str">
            <v>m</v>
          </cell>
          <cell r="D1462">
            <v>2361.2874000000002</v>
          </cell>
        </row>
        <row r="1463">
          <cell r="A1463" t="str">
            <v>M3213</v>
          </cell>
          <cell r="B1463" t="str">
            <v>Tubo fôrma lado regulável em aço galvanizado para estais de 37 cordoalhas - D = 15,7 mm</v>
          </cell>
          <cell r="C1463" t="str">
            <v>m</v>
          </cell>
          <cell r="D1463">
            <v>2523.1156000000001</v>
          </cell>
        </row>
        <row r="1464">
          <cell r="A1464" t="str">
            <v>M3214</v>
          </cell>
          <cell r="B1464" t="str">
            <v>Tubo fôrma lado regulável em aço galvanizado para estais de 43 cordoalhas - D = 15,7 mm</v>
          </cell>
          <cell r="C1464" t="str">
            <v>m</v>
          </cell>
          <cell r="D1464">
            <v>3324.1266999999998</v>
          </cell>
        </row>
        <row r="1465">
          <cell r="A1465" t="str">
            <v>M3215</v>
          </cell>
          <cell r="B1465" t="str">
            <v>Tubo fôrma lado regulável em aço galvanizado para estais de 55 cordoalhas - D = 15,7 mm</v>
          </cell>
          <cell r="C1465" t="str">
            <v>m</v>
          </cell>
          <cell r="D1465">
            <v>4171.5447999999997</v>
          </cell>
        </row>
        <row r="1466">
          <cell r="A1466" t="str">
            <v>M3216</v>
          </cell>
          <cell r="B1466" t="str">
            <v>Tubo fôrma lado regulável em aço galvanizado para estais de 61 cordoalhas - D = 15,7 mm</v>
          </cell>
          <cell r="C1466" t="str">
            <v>m</v>
          </cell>
          <cell r="D1466">
            <v>4171.5447999999997</v>
          </cell>
        </row>
        <row r="1467">
          <cell r="A1467" t="str">
            <v>M3217</v>
          </cell>
          <cell r="B1467" t="str">
            <v>Tubo fôrma lado regulável em aço galvanizado para estais de 73 cordoalhas - D = 15,7 mm</v>
          </cell>
          <cell r="C1467" t="str">
            <v>m</v>
          </cell>
          <cell r="D1467">
            <v>4911.6714000000002</v>
          </cell>
        </row>
        <row r="1468">
          <cell r="A1468" t="str">
            <v>M3218</v>
          </cell>
          <cell r="B1468" t="str">
            <v>Tubo fôrma lado regulável em aço galvanizado para estais de 85 cordoalhas - D = 15,7 mm</v>
          </cell>
          <cell r="C1468" t="str">
            <v>m</v>
          </cell>
          <cell r="D1468">
            <v>5599.4427999999998</v>
          </cell>
        </row>
        <row r="1469">
          <cell r="A1469" t="str">
            <v>M3219</v>
          </cell>
          <cell r="B1469" t="str">
            <v>Tubo fôrma lado regulável em aço galvanizado para estais de 91 cordoalhas - D = 15,7 mm</v>
          </cell>
          <cell r="C1469" t="str">
            <v>m</v>
          </cell>
          <cell r="D1469">
            <v>5691.0641999999998</v>
          </cell>
        </row>
        <row r="1470">
          <cell r="A1470" t="str">
            <v>M3220</v>
          </cell>
          <cell r="B1470" t="str">
            <v>Coroa de botões esféricos - Ring bit - D = 104 mm (4 3/32")</v>
          </cell>
          <cell r="C1470" t="str">
            <v>un</v>
          </cell>
          <cell r="D1470">
            <v>1086.2099000000001</v>
          </cell>
        </row>
        <row r="1471">
          <cell r="A1471" t="str">
            <v>M3225</v>
          </cell>
          <cell r="B1471" t="str">
            <v>Película retrorrefletiva tipo III + SI (sinal impresso com película de sobreposição tipo V)</v>
          </cell>
          <cell r="C1471" t="str">
            <v>m²</v>
          </cell>
          <cell r="D1471">
            <v>497.41039999999998</v>
          </cell>
        </row>
        <row r="1472">
          <cell r="A1472" t="str">
            <v>M3227</v>
          </cell>
          <cell r="B1472" t="str">
            <v>Tubo de revestimento em aço-carbono schedule 40 - DN = 101,6 mm (4")</v>
          </cell>
          <cell r="C1472" t="str">
            <v>m</v>
          </cell>
          <cell r="D1472">
            <v>236.893</v>
          </cell>
        </row>
        <row r="1473">
          <cell r="A1473" t="str">
            <v>M3228</v>
          </cell>
          <cell r="B1473" t="str">
            <v>Cimento asfáltico de petróleo com borracha - CAP 50/70 com 15% de borracha de pneu</v>
          </cell>
          <cell r="C1473" t="str">
            <v>t</v>
          </cell>
          <cell r="D1473" t="str">
            <v>-</v>
          </cell>
        </row>
        <row r="1474">
          <cell r="A1474" t="str">
            <v>M3229</v>
          </cell>
          <cell r="B1474" t="str">
            <v>Película retrorrefletiva tipo I + SI (sinal impresso com película de sobreposição tipo V)</v>
          </cell>
          <cell r="C1474" t="str">
            <v>m²</v>
          </cell>
          <cell r="D1474">
            <v>425.71440000000001</v>
          </cell>
        </row>
        <row r="1475">
          <cell r="A1475" t="str">
            <v>M3230</v>
          </cell>
          <cell r="B1475" t="str">
            <v>Chapa de poliéster reforçada com fibra de vidro - E = 2,0 mm</v>
          </cell>
          <cell r="C1475" t="str">
            <v>m²</v>
          </cell>
          <cell r="D1475">
            <v>107.65</v>
          </cell>
        </row>
        <row r="1476">
          <cell r="A1476" t="str">
            <v>M3231</v>
          </cell>
          <cell r="B1476" t="str">
            <v>Chapa de alumínio composto (ACM) - E = 3,0 mm</v>
          </cell>
          <cell r="C1476" t="str">
            <v>m²</v>
          </cell>
          <cell r="D1476">
            <v>167.3511</v>
          </cell>
        </row>
        <row r="1477">
          <cell r="A1477" t="str">
            <v>M3232</v>
          </cell>
          <cell r="B1477" t="str">
            <v>Película retrorrefletiva tipo X + SI (sinal impresso com película de sobreposição tipo V)</v>
          </cell>
          <cell r="C1477" t="str">
            <v>m²</v>
          </cell>
          <cell r="D1477">
            <v>609.21010000000001</v>
          </cell>
        </row>
        <row r="1478">
          <cell r="A1478" t="str">
            <v>M3233</v>
          </cell>
          <cell r="B1478" t="str">
            <v>Fita adesiva estrutural dupla-face - E = 2 mm e L = 25 mm</v>
          </cell>
          <cell r="C1478" t="str">
            <v>m</v>
          </cell>
          <cell r="D1478">
            <v>7.9664999999999999</v>
          </cell>
        </row>
        <row r="1479">
          <cell r="A1479" t="str">
            <v>M3235</v>
          </cell>
          <cell r="B1479" t="str">
            <v>Película retrorrefletiva tipo I</v>
          </cell>
          <cell r="C1479" t="str">
            <v>m²</v>
          </cell>
          <cell r="D1479">
            <v>151.28440000000001</v>
          </cell>
        </row>
        <row r="1480">
          <cell r="A1480" t="str">
            <v>M3236</v>
          </cell>
          <cell r="B1480" t="str">
            <v>Película retrorrefletiva tipo III + SI</v>
          </cell>
          <cell r="C1480" t="str">
            <v>m²</v>
          </cell>
          <cell r="D1480">
            <v>592.23469999999998</v>
          </cell>
        </row>
        <row r="1481">
          <cell r="A1481" t="str">
            <v>M3237</v>
          </cell>
          <cell r="B1481" t="str">
            <v>Película retrorrefletiva tipo III</v>
          </cell>
          <cell r="C1481" t="str">
            <v>m²</v>
          </cell>
          <cell r="D1481">
            <v>247.50620000000001</v>
          </cell>
        </row>
        <row r="1482">
          <cell r="A1482" t="str">
            <v>M3238</v>
          </cell>
          <cell r="B1482" t="str">
            <v>Película não retrorrefletiva tipo IV</v>
          </cell>
          <cell r="C1482" t="str">
            <v>m²</v>
          </cell>
          <cell r="D1482">
            <v>135.74930000000001</v>
          </cell>
        </row>
        <row r="1483">
          <cell r="A1483" t="str">
            <v>M3239</v>
          </cell>
          <cell r="B1483" t="str">
            <v>Película retrorrefletiva tipo X</v>
          </cell>
          <cell r="C1483" t="str">
            <v>m²</v>
          </cell>
          <cell r="D1483">
            <v>439.02600000000001</v>
          </cell>
        </row>
        <row r="1484">
          <cell r="A1484" t="str">
            <v>M3240</v>
          </cell>
          <cell r="B1484" t="str">
            <v>Duto flexível de ventilação de poliéster aluminizado sem isolamento - D = 200 mm</v>
          </cell>
          <cell r="C1484" t="str">
            <v>m</v>
          </cell>
          <cell r="D1484">
            <v>23.179400000000001</v>
          </cell>
        </row>
        <row r="1485">
          <cell r="A1485" t="str">
            <v>M3241</v>
          </cell>
          <cell r="B1485" t="str">
            <v>Cabo de cobre flexível antichama isolado em HEPR - tensão de 0,6/1,0 kV e seção de 2 x 6 mm²</v>
          </cell>
          <cell r="C1485" t="str">
            <v>m</v>
          </cell>
          <cell r="D1485">
            <v>14.217599999999999</v>
          </cell>
        </row>
        <row r="1486">
          <cell r="A1486" t="str">
            <v>M3242</v>
          </cell>
          <cell r="B1486" t="str">
            <v>Cabo de cobre flexível antichama isolado em HEPR - tensão de 0,6/1,0 kV e seção de 4 x 6 mm²</v>
          </cell>
          <cell r="C1486" t="str">
            <v>m</v>
          </cell>
          <cell r="D1486">
            <v>23.5291</v>
          </cell>
        </row>
        <row r="1487">
          <cell r="A1487" t="str">
            <v>M3245</v>
          </cell>
          <cell r="B1487" t="str">
            <v>Tinta plástica à base de resina metacrílica aplicada a frio por aspersão (spray)</v>
          </cell>
          <cell r="C1487" t="str">
            <v>kg</v>
          </cell>
          <cell r="D1487">
            <v>55.208399999999997</v>
          </cell>
        </row>
        <row r="1488">
          <cell r="A1488" t="str">
            <v>M3270</v>
          </cell>
          <cell r="B1488" t="str">
            <v>Ancoragem fixa para estais de 12 cordoalhas - D = 15,7 mm</v>
          </cell>
          <cell r="C1488" t="str">
            <v>un</v>
          </cell>
          <cell r="D1488">
            <v>13843.232400000001</v>
          </cell>
        </row>
        <row r="1489">
          <cell r="A1489" t="str">
            <v>M3271</v>
          </cell>
          <cell r="B1489" t="str">
            <v>Ancoragem fixa para estais de 22 cordoalhas - D = 15,7 mm</v>
          </cell>
          <cell r="C1489" t="str">
            <v>un</v>
          </cell>
          <cell r="D1489">
            <v>21864.217199999999</v>
          </cell>
        </row>
        <row r="1490">
          <cell r="A1490" t="str">
            <v>M3272</v>
          </cell>
          <cell r="B1490" t="str">
            <v>Ancoragem fixa para estais de 43 cordoalhas - D = 15,7 mm</v>
          </cell>
          <cell r="C1490" t="str">
            <v>un</v>
          </cell>
          <cell r="D1490">
            <v>40874.5023</v>
          </cell>
        </row>
        <row r="1491">
          <cell r="A1491" t="str">
            <v>M3273</v>
          </cell>
          <cell r="B1491" t="str">
            <v>Ancoragem fixa para estais de 85 cordoalhas - D = 15,7 mm</v>
          </cell>
          <cell r="C1491" t="str">
            <v>un</v>
          </cell>
          <cell r="D1491">
            <v>79385.5285</v>
          </cell>
        </row>
        <row r="1492">
          <cell r="A1492" t="str">
            <v>M3274</v>
          </cell>
          <cell r="B1492" t="str">
            <v>Ancoragem regulável para estais de 12 cordoalhas - D = 15,7 mm</v>
          </cell>
          <cell r="C1492" t="str">
            <v>un</v>
          </cell>
          <cell r="D1492">
            <v>23705.4467</v>
          </cell>
        </row>
        <row r="1493">
          <cell r="A1493" t="str">
            <v>M3275</v>
          </cell>
          <cell r="B1493" t="str">
            <v>Ancoragem regulável para estais de 22 cordoalhas - D = 15,7 mm</v>
          </cell>
          <cell r="C1493" t="str">
            <v>un</v>
          </cell>
          <cell r="D1493">
            <v>33636.290200000003</v>
          </cell>
        </row>
        <row r="1494">
          <cell r="A1494" t="str">
            <v>M3276</v>
          </cell>
          <cell r="B1494" t="str">
            <v>Ancoragem regulável para estais de 43 cordoalhas - D = 15,7 mm</v>
          </cell>
          <cell r="C1494" t="str">
            <v>un</v>
          </cell>
          <cell r="D1494">
            <v>69560.302299999996</v>
          </cell>
        </row>
        <row r="1495">
          <cell r="A1495" t="str">
            <v>M3277</v>
          </cell>
          <cell r="B1495" t="str">
            <v>Ancoragem regulável para estais de 85 cordoalhas - D = 15,7 mm</v>
          </cell>
          <cell r="C1495" t="str">
            <v>un</v>
          </cell>
          <cell r="D1495">
            <v>134951.7285</v>
          </cell>
        </row>
        <row r="1496">
          <cell r="A1496" t="str">
            <v>M3278</v>
          </cell>
          <cell r="B1496" t="str">
            <v>Tubo PEAD PE 100 PN 5 para estais - D = 110 mm</v>
          </cell>
          <cell r="C1496" t="str">
            <v>m</v>
          </cell>
          <cell r="D1496">
            <v>207.36009999999999</v>
          </cell>
        </row>
        <row r="1497">
          <cell r="A1497" t="str">
            <v>M3279</v>
          </cell>
          <cell r="B1497" t="str">
            <v>Arruela lisa em aço zincado branco para parafuso - D = 9,525 mm (3/8")</v>
          </cell>
          <cell r="C1497" t="str">
            <v>un</v>
          </cell>
          <cell r="D1497">
            <v>0.191</v>
          </cell>
        </row>
        <row r="1498">
          <cell r="A1498" t="str">
            <v>M3280</v>
          </cell>
          <cell r="B1498" t="str">
            <v>Viga de madeira - E = 5 cm e L = 11 cm</v>
          </cell>
          <cell r="C1498" t="str">
            <v>m</v>
          </cell>
          <cell r="D1498">
            <v>26.122699999999998</v>
          </cell>
        </row>
        <row r="1499">
          <cell r="A1499" t="str">
            <v>M3353</v>
          </cell>
          <cell r="B1499" t="str">
            <v>Purgador plástico</v>
          </cell>
          <cell r="C1499" t="str">
            <v>un</v>
          </cell>
          <cell r="D1499">
            <v>1.3789</v>
          </cell>
        </row>
        <row r="1500">
          <cell r="A1500" t="str">
            <v>M3360</v>
          </cell>
          <cell r="B1500" t="str">
            <v>Chumbador de expansão controlada por torque em aço zincado para concreto - D = 8,0 mm</v>
          </cell>
          <cell r="C1500" t="str">
            <v>un</v>
          </cell>
          <cell r="D1500">
            <v>2.0413000000000001</v>
          </cell>
        </row>
        <row r="1501">
          <cell r="A1501" t="str">
            <v>M3361</v>
          </cell>
          <cell r="B1501" t="str">
            <v>Corrente de elo soldado em aço SAE 1010/1020 com acabamento polido - E = 25,00 mm (1")</v>
          </cell>
          <cell r="C1501" t="str">
            <v>m</v>
          </cell>
          <cell r="D1501">
            <v>335.32330000000002</v>
          </cell>
        </row>
        <row r="1502">
          <cell r="A1502" t="str">
            <v>M3362</v>
          </cell>
          <cell r="B1502" t="str">
            <v>Corrente de elo soldado em aço SAE 1010/1020 com acabamento polido - E = 12,50 mm (1/2")</v>
          </cell>
          <cell r="C1502" t="str">
            <v>m</v>
          </cell>
          <cell r="D1502">
            <v>85.717399999999998</v>
          </cell>
        </row>
        <row r="1503">
          <cell r="A1503" t="str">
            <v>M3363</v>
          </cell>
          <cell r="B1503" t="str">
            <v>Corrente de elo soldado em aço SAE 1010/1020 com acabamento polido - E = 19,00 mm (3/4")</v>
          </cell>
          <cell r="C1503" t="str">
            <v>m</v>
          </cell>
          <cell r="D1503">
            <v>204.35640000000001</v>
          </cell>
        </row>
        <row r="1504">
          <cell r="A1504" t="str">
            <v>M3364</v>
          </cell>
          <cell r="B1504" t="str">
            <v>Lanterna de sinalização náutica com acessórios de fixação - alcance 2 mn</v>
          </cell>
          <cell r="C1504" t="str">
            <v>un</v>
          </cell>
          <cell r="D1504">
            <v>3656.6516000000001</v>
          </cell>
        </row>
        <row r="1505">
          <cell r="A1505" t="str">
            <v>M3365</v>
          </cell>
          <cell r="B1505" t="str">
            <v>Lanterna de sinalização náutica com acessórios de fixação - alcance 3 mn</v>
          </cell>
          <cell r="C1505" t="str">
            <v>un</v>
          </cell>
          <cell r="D1505">
            <v>5203.4691999999995</v>
          </cell>
        </row>
        <row r="1506">
          <cell r="A1506" t="str">
            <v>M3366</v>
          </cell>
          <cell r="B1506" t="str">
            <v>Lanterna de sinalização náutica com acessórios de fixação - alcance 4 mn</v>
          </cell>
          <cell r="C1506" t="str">
            <v>un</v>
          </cell>
          <cell r="D1506">
            <v>7732.7332999999999</v>
          </cell>
        </row>
        <row r="1507">
          <cell r="A1507" t="str">
            <v>M3367</v>
          </cell>
          <cell r="B1507" t="str">
            <v>Lanterna de sinalização náutica com acessórios de fixação - alcance 6 mn</v>
          </cell>
          <cell r="C1507" t="str">
            <v>un</v>
          </cell>
          <cell r="D1507">
            <v>9697.0329999999994</v>
          </cell>
        </row>
        <row r="1508">
          <cell r="A1508" t="str">
            <v>M3368</v>
          </cell>
          <cell r="B1508" t="str">
            <v>Lanterna de sinalização náutica com acessórios de fixação - alcance 8 mn</v>
          </cell>
          <cell r="C1508" t="str">
            <v>un</v>
          </cell>
          <cell r="D1508">
            <v>12279.758</v>
          </cell>
        </row>
        <row r="1509">
          <cell r="A1509" t="str">
            <v>M3369</v>
          </cell>
          <cell r="B1509" t="str">
            <v>Manilha âncora em aço forjado com porca e cupilha - DN = 16,0 mm (5/8")</v>
          </cell>
          <cell r="C1509" t="str">
            <v>un</v>
          </cell>
          <cell r="D1509">
            <v>56.093699999999998</v>
          </cell>
        </row>
        <row r="1510">
          <cell r="A1510" t="str">
            <v>M3370</v>
          </cell>
          <cell r="B1510" t="str">
            <v>Manilha reta em aço forjado com porca e cupilha - DN = 38,1 mm (1 1/2")</v>
          </cell>
          <cell r="C1510" t="str">
            <v>un</v>
          </cell>
          <cell r="D1510">
            <v>586.71540000000005</v>
          </cell>
        </row>
        <row r="1511">
          <cell r="A1511" t="str">
            <v>M3371</v>
          </cell>
          <cell r="B1511" t="str">
            <v>Manilha reta em aço forjado com porca e cupilha - DN = 25,4 mm (1")</v>
          </cell>
          <cell r="C1511" t="str">
            <v>un</v>
          </cell>
          <cell r="D1511">
            <v>145.4093</v>
          </cell>
        </row>
        <row r="1512">
          <cell r="A1512" t="str">
            <v>M3372</v>
          </cell>
          <cell r="B1512" t="str">
            <v>Suporte polimérico ecológico maciço colapsível para placa de sinalização - seção de 10 x 10 cm</v>
          </cell>
          <cell r="C1512" t="str">
            <v>m</v>
          </cell>
          <cell r="D1512">
            <v>425.65289999999999</v>
          </cell>
        </row>
        <row r="1513">
          <cell r="A1513" t="str">
            <v>M3501</v>
          </cell>
          <cell r="B1513" t="str">
            <v>Placa de ancoragem para tirante de barra de aço - E = 12,7 mm e seção de 160 x 160 mm</v>
          </cell>
          <cell r="C1513" t="str">
            <v>un</v>
          </cell>
          <cell r="D1513">
            <v>86.373000000000005</v>
          </cell>
        </row>
        <row r="1514">
          <cell r="A1514" t="str">
            <v>M3502</v>
          </cell>
          <cell r="B1514" t="str">
            <v>Mistura betuminosa</v>
          </cell>
          <cell r="C1514" t="str">
            <v>m³</v>
          </cell>
          <cell r="D1514" t="str">
            <v>-</v>
          </cell>
        </row>
        <row r="1515">
          <cell r="A1515" t="str">
            <v>M3503</v>
          </cell>
          <cell r="B1515" t="str">
            <v>Material de base</v>
          </cell>
          <cell r="C1515" t="str">
            <v>m³</v>
          </cell>
          <cell r="D1515" t="str">
            <v>-</v>
          </cell>
        </row>
        <row r="1516">
          <cell r="A1516" t="str">
            <v>M3504</v>
          </cell>
          <cell r="B1516" t="str">
            <v>Concreto</v>
          </cell>
          <cell r="C1516" t="str">
            <v>m³</v>
          </cell>
          <cell r="D1516" t="str">
            <v>-</v>
          </cell>
        </row>
        <row r="1517">
          <cell r="A1517" t="str">
            <v>M3505</v>
          </cell>
          <cell r="B1517" t="str">
            <v>Material demolido - concreto simples</v>
          </cell>
          <cell r="C1517" t="str">
            <v>m³</v>
          </cell>
          <cell r="D1517" t="str">
            <v>-</v>
          </cell>
        </row>
        <row r="1518">
          <cell r="A1518" t="str">
            <v>M3506</v>
          </cell>
          <cell r="B1518" t="str">
            <v>Material demolido - madeira</v>
          </cell>
          <cell r="C1518" t="str">
            <v>m³</v>
          </cell>
          <cell r="D1518" t="str">
            <v>-</v>
          </cell>
        </row>
        <row r="1519">
          <cell r="A1519" t="str">
            <v>M3507</v>
          </cell>
          <cell r="B1519" t="str">
            <v>Revestimento asfáltico</v>
          </cell>
          <cell r="C1519" t="str">
            <v>m³</v>
          </cell>
          <cell r="D1519" t="str">
            <v>-</v>
          </cell>
        </row>
        <row r="1520">
          <cell r="A1520" t="str">
            <v>M3508</v>
          </cell>
          <cell r="B1520" t="str">
            <v>Camada granular (base ou sub-base)</v>
          </cell>
          <cell r="C1520" t="str">
            <v>m³</v>
          </cell>
          <cell r="D1520" t="str">
            <v>-</v>
          </cell>
        </row>
        <row r="1521">
          <cell r="A1521" t="str">
            <v>M3509</v>
          </cell>
          <cell r="B1521" t="str">
            <v>Material demolido - remendo profundo</v>
          </cell>
          <cell r="C1521" t="str">
            <v>m³</v>
          </cell>
          <cell r="D1521" t="str">
            <v>-</v>
          </cell>
        </row>
        <row r="1522">
          <cell r="A1522" t="str">
            <v>M3510</v>
          </cell>
          <cell r="B1522" t="str">
            <v>Material demolido - alvenaria</v>
          </cell>
          <cell r="C1522" t="str">
            <v>m³</v>
          </cell>
          <cell r="D1522" t="str">
            <v>-</v>
          </cell>
        </row>
        <row r="1523">
          <cell r="A1523" t="str">
            <v>M3511</v>
          </cell>
          <cell r="B1523" t="str">
            <v>Acessórios e materiais metálicos</v>
          </cell>
          <cell r="C1523" t="str">
            <v>t</v>
          </cell>
          <cell r="D1523" t="str">
            <v>-</v>
          </cell>
        </row>
        <row r="1524">
          <cell r="A1524" t="str">
            <v>M3512</v>
          </cell>
          <cell r="B1524" t="str">
            <v>Material demolido - concreto armado</v>
          </cell>
          <cell r="C1524" t="str">
            <v>m³</v>
          </cell>
          <cell r="D1524" t="str">
            <v>-</v>
          </cell>
        </row>
        <row r="1525">
          <cell r="A1525" t="str">
            <v>M3513</v>
          </cell>
          <cell r="B1525" t="str">
            <v>Material de 3ª categoria</v>
          </cell>
          <cell r="C1525" t="str">
            <v>m³</v>
          </cell>
          <cell r="D1525" t="str">
            <v>-</v>
          </cell>
        </row>
        <row r="1526">
          <cell r="A1526" t="str">
            <v>M3514</v>
          </cell>
          <cell r="B1526" t="str">
            <v>Solo</v>
          </cell>
          <cell r="C1526" t="str">
            <v>m³</v>
          </cell>
          <cell r="D1526" t="str">
            <v>-</v>
          </cell>
        </row>
        <row r="1527">
          <cell r="A1527" t="str">
            <v>M3515</v>
          </cell>
          <cell r="B1527" t="str">
            <v>Grãos, agregados e solos derramados na pista</v>
          </cell>
          <cell r="C1527" t="str">
            <v>t</v>
          </cell>
          <cell r="D1527" t="str">
            <v>-</v>
          </cell>
        </row>
        <row r="1528">
          <cell r="A1528" t="str">
            <v>M3516</v>
          </cell>
          <cell r="B1528" t="str">
            <v>Veículos de pequeno porte incendiados em rodovia</v>
          </cell>
          <cell r="C1528" t="str">
            <v>un</v>
          </cell>
          <cell r="D1528" t="str">
            <v>-</v>
          </cell>
        </row>
        <row r="1529">
          <cell r="A1529" t="str">
            <v>M3518</v>
          </cell>
          <cell r="B1529" t="str">
            <v>Tinta à base de resina epóxi bicomponente</v>
          </cell>
          <cell r="C1529" t="str">
            <v>l</v>
          </cell>
          <cell r="D1529">
            <v>67.397300000000001</v>
          </cell>
        </row>
        <row r="1530">
          <cell r="A1530" t="str">
            <v>M3519</v>
          </cell>
          <cell r="B1530" t="str">
            <v>Tinta à base de resina epóxi poliamida bicomponente para fundo preparador de pintura</v>
          </cell>
          <cell r="C1530" t="str">
            <v>l</v>
          </cell>
          <cell r="D1530">
            <v>281.16840000000002</v>
          </cell>
        </row>
        <row r="1531">
          <cell r="A1531" t="str">
            <v>M3520</v>
          </cell>
          <cell r="B1531" t="str">
            <v>Tinta anticorrosiva à base de resina epóxi poliamida bicomponente</v>
          </cell>
          <cell r="C1531" t="str">
            <v>l</v>
          </cell>
          <cell r="D1531">
            <v>97.8994</v>
          </cell>
        </row>
        <row r="1532">
          <cell r="A1532" t="str">
            <v>M3521</v>
          </cell>
          <cell r="B1532" t="str">
            <v>Guincho manual com capacidade de tração de 100 kN com cabo de aço</v>
          </cell>
          <cell r="C1532" t="str">
            <v>un</v>
          </cell>
          <cell r="D1532">
            <v>205450.3168</v>
          </cell>
        </row>
        <row r="1533">
          <cell r="A1533" t="str">
            <v>M3522</v>
          </cell>
          <cell r="B1533" t="str">
            <v>Guincho manual com capacidade de tração de 200 kN com cabo de aço</v>
          </cell>
          <cell r="C1533" t="str">
            <v>un</v>
          </cell>
          <cell r="D1533">
            <v>327110.14260000002</v>
          </cell>
        </row>
        <row r="1534">
          <cell r="A1534" t="str">
            <v>M3523</v>
          </cell>
          <cell r="B1534" t="str">
            <v>Pneu reaproveitado</v>
          </cell>
          <cell r="C1534" t="str">
            <v>un</v>
          </cell>
          <cell r="D1534">
            <v>60</v>
          </cell>
        </row>
        <row r="1535">
          <cell r="A1535" t="str">
            <v>M3524</v>
          </cell>
          <cell r="B1535" t="str">
            <v>Sapatilha em aço inox - D = 13 mm (1/2")</v>
          </cell>
          <cell r="C1535" t="str">
            <v>un</v>
          </cell>
          <cell r="D1535">
            <v>26.1555</v>
          </cell>
        </row>
        <row r="1536">
          <cell r="A1536" t="str">
            <v>M3525</v>
          </cell>
          <cell r="B1536" t="str">
            <v>Molinete manual com capacidade de tração de 70 kN</v>
          </cell>
          <cell r="C1536" t="str">
            <v>un</v>
          </cell>
          <cell r="D1536">
            <v>322338.2855</v>
          </cell>
        </row>
        <row r="1537">
          <cell r="A1537" t="str">
            <v>M3526</v>
          </cell>
          <cell r="B1537" t="str">
            <v>Ânodo de sacrifício em liga de zinco - peso = 20 kg</v>
          </cell>
          <cell r="C1537" t="str">
            <v>un</v>
          </cell>
          <cell r="D1537">
            <v>1498.8044</v>
          </cell>
        </row>
        <row r="1538">
          <cell r="A1538" t="str">
            <v>M3527</v>
          </cell>
          <cell r="B1538" t="str">
            <v>Cabo de aço - D = 42,00 mm (1 5/8")</v>
          </cell>
          <cell r="C1538" t="str">
            <v>m</v>
          </cell>
          <cell r="D1538">
            <v>257.17009999999999</v>
          </cell>
        </row>
        <row r="1539">
          <cell r="A1539" t="str">
            <v>M3528</v>
          </cell>
          <cell r="B1539" t="str">
            <v>Terminal soquete fechado em aço galvanizado compatível com cabo de aço de D = 42 mm</v>
          </cell>
          <cell r="C1539" t="str">
            <v>un</v>
          </cell>
          <cell r="D1539">
            <v>3773.3035</v>
          </cell>
        </row>
        <row r="1540">
          <cell r="A1540" t="str">
            <v>M3529</v>
          </cell>
          <cell r="B1540" t="str">
            <v>Manilha reta em aço forjado com porca e cupilha - D = 57,2 mm (2 1/4")</v>
          </cell>
          <cell r="C1540" t="str">
            <v>un</v>
          </cell>
          <cell r="D1540">
            <v>1297.1025</v>
          </cell>
        </row>
        <row r="1541">
          <cell r="A1541" t="str">
            <v>M3530</v>
          </cell>
          <cell r="B1541" t="str">
            <v>Tubo mecânico em aço-carbono</v>
          </cell>
          <cell r="C1541" t="str">
            <v>kg</v>
          </cell>
          <cell r="D1541">
            <v>28.979700000000001</v>
          </cell>
        </row>
        <row r="1542">
          <cell r="A1542" t="str">
            <v>M3718</v>
          </cell>
          <cell r="B1542" t="str">
            <v>Material combustível removido</v>
          </cell>
          <cell r="C1542" t="str">
            <v>t</v>
          </cell>
          <cell r="D1542" t="str">
            <v>-</v>
          </cell>
        </row>
        <row r="1543">
          <cell r="A1543" t="str">
            <v>M3719</v>
          </cell>
          <cell r="B1543" t="str">
            <v>Blocos de rocha ou matacões</v>
          </cell>
          <cell r="C1543" t="str">
            <v>m³</v>
          </cell>
          <cell r="D1543" t="str">
            <v>-</v>
          </cell>
        </row>
        <row r="1544">
          <cell r="A1544" t="str">
            <v>M3720</v>
          </cell>
          <cell r="B1544" t="str">
            <v>Material asfáltico removido</v>
          </cell>
          <cell r="C1544" t="str">
            <v>t</v>
          </cell>
          <cell r="D1544" t="str">
            <v>-</v>
          </cell>
        </row>
        <row r="1545">
          <cell r="A1545" t="str">
            <v>M3721</v>
          </cell>
          <cell r="B1545" t="str">
            <v>Estrutura de pórtico metálico removida</v>
          </cell>
          <cell r="C1545" t="str">
            <v>un</v>
          </cell>
          <cell r="D1545" t="str">
            <v>-</v>
          </cell>
        </row>
        <row r="1546">
          <cell r="A1546" t="str">
            <v>M3722</v>
          </cell>
          <cell r="B1546" t="str">
            <v>Estrutura de semipórtico duplo metálico removida</v>
          </cell>
          <cell r="C1546" t="str">
            <v>un</v>
          </cell>
          <cell r="D1546" t="str">
            <v>-</v>
          </cell>
        </row>
        <row r="1547">
          <cell r="A1547" t="str">
            <v>M3723</v>
          </cell>
          <cell r="B1547" t="str">
            <v>Estrutura de semipórtico metálico removida</v>
          </cell>
          <cell r="C1547" t="str">
            <v>un</v>
          </cell>
          <cell r="D1547" t="str">
            <v>-</v>
          </cell>
        </row>
        <row r="1548">
          <cell r="A1548" t="str">
            <v>M3727</v>
          </cell>
          <cell r="B1548" t="str">
            <v>Mangueira para hidrojateamento com pressão de trabalho de até 17,5 MPa (2.538 psi) - D = 25 mm (1")</v>
          </cell>
          <cell r="C1548" t="str">
            <v>m</v>
          </cell>
          <cell r="D1548">
            <v>227.15190000000001</v>
          </cell>
        </row>
        <row r="1549">
          <cell r="A1549" t="str">
            <v>M3728</v>
          </cell>
          <cell r="B1549" t="str">
            <v>Mangueira para sistema de sucção a vácuo com vazão de entrada de até 3,6 m³/h (60 l/min) - D = 72,5 mm (3")</v>
          </cell>
          <cell r="C1549" t="str">
            <v>m</v>
          </cell>
          <cell r="D1549">
            <v>120.9716</v>
          </cell>
        </row>
        <row r="1550">
          <cell r="A1550" t="str">
            <v>M3729</v>
          </cell>
          <cell r="B1550" t="str">
            <v>Detritos removidos de bueiros</v>
          </cell>
          <cell r="C1550" t="str">
            <v>m³</v>
          </cell>
          <cell r="D1550" t="str">
            <v>-</v>
          </cell>
        </row>
        <row r="1551">
          <cell r="A1551" t="str">
            <v>M3730</v>
          </cell>
          <cell r="B1551" t="str">
            <v>Material triturado - galhos e troncos</v>
          </cell>
          <cell r="C1551" t="str">
            <v>m³</v>
          </cell>
          <cell r="D1551" t="str">
            <v>-</v>
          </cell>
        </row>
        <row r="1552">
          <cell r="A1552" t="str">
            <v>M3772</v>
          </cell>
          <cell r="B1552" t="str">
            <v>Canal monobloco com corpo e grelha em concreto polímero com efeito autolimpante - carga de controle de 400 kN - C = 100,0 cm, L = 15,0 cm e H = 23,0 cm</v>
          </cell>
          <cell r="C1552" t="str">
            <v>m</v>
          </cell>
          <cell r="D1552">
            <v>350.16340000000002</v>
          </cell>
        </row>
        <row r="1553">
          <cell r="A1553" t="str">
            <v>M3773</v>
          </cell>
          <cell r="B1553" t="str">
            <v>Canal monobloco com corpo e grelha em concreto polímero com efeito autolimpante - carga de controle de 400 kN - C = 100,0 cm, L = 25,0 cm e H = 32,0 cm</v>
          </cell>
          <cell r="C1553" t="str">
            <v>m</v>
          </cell>
          <cell r="D1553">
            <v>657.93719999999996</v>
          </cell>
        </row>
        <row r="1554">
          <cell r="A1554" t="str">
            <v>M3774</v>
          </cell>
          <cell r="B1554" t="str">
            <v>Canal monobloco com corpo e grelha em concreto polímero com efeito autolimpante - carga de controle de 900 kN - C = 100,0 cm, L = 16,0 cm e H = 26,5 cm</v>
          </cell>
          <cell r="C1554" t="str">
            <v>m</v>
          </cell>
          <cell r="D1554">
            <v>723.75540000000001</v>
          </cell>
        </row>
        <row r="1555">
          <cell r="A1555" t="str">
            <v>M3775</v>
          </cell>
          <cell r="B1555" t="str">
            <v>Canal monobloco com corpo e grelha em concreto polímero com efeito autolimpante - carga de controle de 900 kN - C = 100,0 cm, L = 21,0 cm e H = 28,0 cm</v>
          </cell>
          <cell r="C1555" t="str">
            <v>m</v>
          </cell>
          <cell r="D1555">
            <v>750.39930000000004</v>
          </cell>
        </row>
        <row r="1556">
          <cell r="A1556" t="str">
            <v>M3776</v>
          </cell>
          <cell r="B1556" t="str">
            <v>Canal monobloco com corpo e grelha em concreto polímero com efeito autolimpante - carga de controle de 900 kN - C = 100,0 cm, L = 21,0 cm e H = 38,0 cm</v>
          </cell>
          <cell r="C1556" t="str">
            <v>m</v>
          </cell>
          <cell r="D1556">
            <v>836.65319999999997</v>
          </cell>
        </row>
        <row r="1557">
          <cell r="A1557" t="str">
            <v>M3777</v>
          </cell>
          <cell r="B1557" t="str">
            <v>Canal monobloco com corpo e grelha em concreto polímero com efeito autolimpante - carga de controle de 900 kN - C = 100,0 cm, L = 21,0 cm e H = 48,0 cm</v>
          </cell>
          <cell r="C1557" t="str">
            <v>m</v>
          </cell>
          <cell r="D1557">
            <v>1035.4229</v>
          </cell>
        </row>
        <row r="1558">
          <cell r="A1558" t="str">
            <v>M3778</v>
          </cell>
          <cell r="B1558" t="str">
            <v>Canal monobloco com corpo e grelha em concreto polímero com efeito autolimpante - carga de controle de 900 kN - C = 100,0 cm, L = 26,0 cm e H = 33,0 cm</v>
          </cell>
          <cell r="C1558" t="str">
            <v>m</v>
          </cell>
          <cell r="D1558">
            <v>1075.0904</v>
          </cell>
        </row>
        <row r="1559">
          <cell r="A1559" t="str">
            <v>M3779</v>
          </cell>
          <cell r="B1559" t="str">
            <v>Canal monobloco com corpo e grelha em concreto polímero com efeito autolimpante - carga de controle de 900 kN - C = 100,0 cm, L = 26,0 cm e H = 53,0 cm</v>
          </cell>
          <cell r="C1559" t="str">
            <v>m</v>
          </cell>
          <cell r="D1559">
            <v>1187.4177999999999</v>
          </cell>
        </row>
        <row r="1560">
          <cell r="A1560" t="str">
            <v>M3780</v>
          </cell>
          <cell r="B1560" t="str">
            <v>Canal monobloco com corpo e grelha em concreto polímero com efeito autolimpante - carga de controle de 900 kN - C = 200,0 cm, L = 40,0 cm e H = 59,5 cm</v>
          </cell>
          <cell r="C1560" t="str">
            <v>m</v>
          </cell>
          <cell r="D1560">
            <v>4314.1100999999999</v>
          </cell>
        </row>
        <row r="1561">
          <cell r="A1561" t="str">
            <v>M3781</v>
          </cell>
          <cell r="B1561" t="str">
            <v>Canal em polietileno e polipropileno com efeito autolimpante e grelha de encaixe em poliamida reforçada - carga de controle de 250 kN - C = 100,0 cm, L = 16,0 cm e H = 12,2 cm</v>
          </cell>
          <cell r="C1561" t="str">
            <v>m</v>
          </cell>
          <cell r="D1561">
            <v>314.38130000000001</v>
          </cell>
        </row>
        <row r="1562">
          <cell r="A1562" t="str">
            <v>M3782</v>
          </cell>
          <cell r="B1562" t="str">
            <v>Canal em polietileno e polipropileno com efeito autolimpante e grelha de encaixe em poliamida reforçada - carga de controle de 250 kN - C = 100,0 cm, L = 16,0 cm e H = 17,2 cm</v>
          </cell>
          <cell r="C1562" t="str">
            <v>m</v>
          </cell>
          <cell r="D1562">
            <v>333.57470000000001</v>
          </cell>
        </row>
        <row r="1563">
          <cell r="A1563" t="str">
            <v>M3783</v>
          </cell>
          <cell r="B1563" t="str">
            <v>Canal em polietileno e polipropileno com efeito autolimpante e grelha de encaixe em poliamida reforçada - carga de controle de 250 kN - C = 100,0 cm, L = 16,0 cm e H = 5,5 cm</v>
          </cell>
          <cell r="C1563" t="str">
            <v>m</v>
          </cell>
          <cell r="D1563">
            <v>296.02190000000002</v>
          </cell>
        </row>
        <row r="1564">
          <cell r="A1564" t="str">
            <v>M3784</v>
          </cell>
          <cell r="B1564" t="str">
            <v>Canal em polietileno e polipropileno com efeito autolimpante e grelha de encaixe em ferro fundido dúctil - carga de controle de 400 kN - C = 100,0 cm, L = 14,7 cm e H = 15,7 cm</v>
          </cell>
          <cell r="C1564" t="str">
            <v>m</v>
          </cell>
          <cell r="D1564">
            <v>489.47379999999998</v>
          </cell>
        </row>
        <row r="1565">
          <cell r="A1565" t="str">
            <v>M3785</v>
          </cell>
          <cell r="B1565" t="str">
            <v>Canal em polietileno e polipropileno com efeito autolimpante e grelha de encaixe em ferro fundido dúctil - carga de controle de 400 kN - C = 100,0 cm, L = 24,7 cm e H = 20,8 cm</v>
          </cell>
          <cell r="C1565" t="str">
            <v>m</v>
          </cell>
          <cell r="D1565">
            <v>1320.9478999999999</v>
          </cell>
        </row>
        <row r="1566">
          <cell r="A1566" t="str">
            <v>M3786</v>
          </cell>
          <cell r="B1566" t="str">
            <v>Canal em polietileno e polipropileno com efeito autolimpante e grelha de encaixe em ferro fundido dúctil - carga de controle de 400 kN - C = 100,0 cm, L = 34,9 cm e H = 25,8 cm</v>
          </cell>
          <cell r="C1566" t="str">
            <v>m</v>
          </cell>
          <cell r="D1566">
            <v>2242.1849000000002</v>
          </cell>
        </row>
        <row r="1567">
          <cell r="A1567" t="str">
            <v>M3787</v>
          </cell>
          <cell r="B1567" t="str">
            <v>Canal em polietileno e polipropileno com efeito autolimpante e grelha de encaixe em ferro fundido dúctil - carga de controle de 600 kN - C = 100,0 cm, L = 16,0 cm e H = 12,2 cm</v>
          </cell>
          <cell r="C1567" t="str">
            <v>m</v>
          </cell>
          <cell r="D1567">
            <v>749.43700000000001</v>
          </cell>
        </row>
        <row r="1568">
          <cell r="A1568" t="str">
            <v>M3788</v>
          </cell>
          <cell r="B1568" t="str">
            <v>Canal em polietileno e polipropileno com efeito autolimpante e grelha de encaixe em ferro fundido dúctil - carga de controle de 600 kN - C = 100,0 cm, L = 21,2 cm e H = 18,0 cm</v>
          </cell>
          <cell r="C1568" t="str">
            <v>m</v>
          </cell>
          <cell r="D1568">
            <v>913.59649999999999</v>
          </cell>
        </row>
        <row r="1569">
          <cell r="A1569" t="str">
            <v>M3789</v>
          </cell>
          <cell r="B1569" t="str">
            <v>Canal em polietileno e polipropileno com efeito autolimpante e grelha de encaixe em ferro fundido dúctil - carga de controle de 600 kN - C = 100,0 cm, L = 26,2 cm e H = 17,2 cm</v>
          </cell>
          <cell r="C1569" t="str">
            <v>m</v>
          </cell>
          <cell r="D1569">
            <v>1171.2047</v>
          </cell>
        </row>
        <row r="1570">
          <cell r="A1570" t="str">
            <v>M3790</v>
          </cell>
          <cell r="B1570" t="str">
            <v>Canal em polietileno e polipropileno com efeito autolimpante e abertura de captação em ferro fundido dúctil - carga de controle de 900 kN - C = 100,0 cm, L = 21,0 cm e H = 57,9 cm</v>
          </cell>
          <cell r="C1570" t="str">
            <v>m</v>
          </cell>
          <cell r="D1570">
            <v>1014.5263</v>
          </cell>
        </row>
        <row r="1571">
          <cell r="A1571" t="str">
            <v>M3791</v>
          </cell>
          <cell r="B1571" t="str">
            <v>Canal em polietileno e polipropileno com efeito autolimpante e abertura de captação em ferro fundido dúctil - carga de controle de 900 kN - C = 100,0 cm, L = 25,2 cm e H = 57,8 cm</v>
          </cell>
          <cell r="C1571" t="str">
            <v>m</v>
          </cell>
          <cell r="D1571">
            <v>1658.8007</v>
          </cell>
        </row>
        <row r="1572">
          <cell r="A1572" t="str">
            <v>M3792</v>
          </cell>
          <cell r="B1572" t="str">
            <v>Canal em polietileno e polipropileno com efeito autolimpante e abertura de captação em ferro fundido dúctil - carga de controle de 900 kN - C = 100,0 cm, L = 42,0 cm e H = 95,0 cm</v>
          </cell>
          <cell r="C1572" t="str">
            <v>m</v>
          </cell>
          <cell r="D1572">
            <v>2069.4531999999999</v>
          </cell>
        </row>
        <row r="1573">
          <cell r="A1573" t="str">
            <v>M3793</v>
          </cell>
          <cell r="B1573" t="str">
            <v>Canal em polietileno e polipropileno com efeito autolimpante e abertura de captação em ferro fundido dúctil - carga de controle de 900 kN - C = 114,2 cm, L = 78,0 cm e H = 106,0 cm</v>
          </cell>
          <cell r="C1573" t="str">
            <v>m</v>
          </cell>
          <cell r="D1573">
            <v>2712.6311999999998</v>
          </cell>
        </row>
        <row r="1574">
          <cell r="A1574" t="str">
            <v>M3795</v>
          </cell>
          <cell r="B1574" t="str">
            <v>Custo equivalente da construção civil para construção do Estaleiro Padrão</v>
          </cell>
          <cell r="C1574" t="str">
            <v>m²</v>
          </cell>
          <cell r="D1574">
            <v>1774.08</v>
          </cell>
        </row>
        <row r="1575">
          <cell r="A1575" t="str">
            <v>M3801</v>
          </cell>
          <cell r="B1575" t="str">
            <v>Animais de grande porte mortos em rodovia</v>
          </cell>
          <cell r="C1575" t="str">
            <v>t</v>
          </cell>
          <cell r="D1575" t="str">
            <v>-</v>
          </cell>
        </row>
        <row r="1576">
          <cell r="A1576" t="str">
            <v>M3802</v>
          </cell>
          <cell r="B1576" t="str">
            <v>Animais de pequeno porte mortos em rodovia</v>
          </cell>
          <cell r="C1576" t="str">
            <v>t</v>
          </cell>
          <cell r="D1576" t="str">
            <v>-</v>
          </cell>
        </row>
        <row r="1577">
          <cell r="A1577" t="str">
            <v>M3803</v>
          </cell>
          <cell r="B1577" t="str">
            <v>Emborrachados de pneus espalhados em rodovia</v>
          </cell>
          <cell r="C1577" t="str">
            <v>t</v>
          </cell>
          <cell r="D1577" t="str">
            <v>-</v>
          </cell>
        </row>
        <row r="1578">
          <cell r="A1578" t="str">
            <v>M3804</v>
          </cell>
          <cell r="B1578" t="str">
            <v>Espécimes arbóreos de até 20 m tombados na pista</v>
          </cell>
          <cell r="C1578" t="str">
            <v>t</v>
          </cell>
          <cell r="D1578" t="str">
            <v>-</v>
          </cell>
        </row>
        <row r="1579">
          <cell r="A1579" t="str">
            <v>M3805</v>
          </cell>
          <cell r="B1579" t="str">
            <v>Espécimes arbóreos de 20 a 40 m tombados na pista</v>
          </cell>
          <cell r="C1579" t="str">
            <v>t</v>
          </cell>
          <cell r="D1579" t="str">
            <v>-</v>
          </cell>
        </row>
        <row r="1580">
          <cell r="A1580" t="str">
            <v>M3806</v>
          </cell>
          <cell r="B1580" t="str">
            <v>Sucatas derramadas em rodovia</v>
          </cell>
          <cell r="C1580" t="str">
            <v>t</v>
          </cell>
          <cell r="D1580" t="str">
            <v>-</v>
          </cell>
        </row>
        <row r="1581">
          <cell r="A1581" t="str">
            <v>M3807</v>
          </cell>
          <cell r="B1581" t="str">
            <v>Veículos de grande porte incendiados em rodovia</v>
          </cell>
          <cell r="C1581" t="str">
            <v>un</v>
          </cell>
          <cell r="D1581" t="str">
            <v>-</v>
          </cell>
        </row>
        <row r="1582">
          <cell r="A1582" t="str">
            <v>M3808</v>
          </cell>
          <cell r="B1582" t="str">
            <v>Veículos de médio porte incendiados em rodovia</v>
          </cell>
          <cell r="C1582" t="str">
            <v>un</v>
          </cell>
          <cell r="D1582" t="str">
            <v>-</v>
          </cell>
        </row>
        <row r="1583">
          <cell r="A1583" t="str">
            <v>M3809</v>
          </cell>
          <cell r="B1583" t="str">
            <v>Veículos de grande porte tombados em rodovia</v>
          </cell>
          <cell r="C1583" t="str">
            <v>un</v>
          </cell>
          <cell r="D1583" t="str">
            <v>-</v>
          </cell>
        </row>
        <row r="1584">
          <cell r="A1584" t="str">
            <v>M3810</v>
          </cell>
          <cell r="B1584" t="str">
            <v>Veículos de médio porte tombados em rodovia</v>
          </cell>
          <cell r="C1584" t="str">
            <v>un</v>
          </cell>
          <cell r="D1584" t="str">
            <v>-</v>
          </cell>
        </row>
        <row r="1585">
          <cell r="A1585" t="str">
            <v>M3811</v>
          </cell>
          <cell r="B1585" t="str">
            <v>Veículos de pequeno porte tombados em rodovia</v>
          </cell>
          <cell r="C1585" t="str">
            <v>un</v>
          </cell>
          <cell r="D1585" t="str">
            <v>-</v>
          </cell>
        </row>
        <row r="1586">
          <cell r="A1586" t="str">
            <v>M3813</v>
          </cell>
          <cell r="B1586" t="str">
            <v>Vidros, caixas e engradados derramados na pista</v>
          </cell>
          <cell r="C1586" t="str">
            <v>t</v>
          </cell>
          <cell r="D1586" t="str">
            <v>-</v>
          </cell>
        </row>
        <row r="1587">
          <cell r="A1587" t="str">
            <v>M3821</v>
          </cell>
          <cell r="B1587" t="str">
            <v>Tacha refletiva em plástico injetado bidirecional com um pino - tipo I</v>
          </cell>
          <cell r="C1587" t="str">
            <v>un</v>
          </cell>
          <cell r="D1587">
            <v>21.447800000000001</v>
          </cell>
        </row>
        <row r="1588">
          <cell r="A1588" t="str">
            <v>M3822</v>
          </cell>
          <cell r="B1588" t="str">
            <v>Tacha refletiva em plástico injetado bidirecional com um pino - tipo II</v>
          </cell>
          <cell r="C1588" t="str">
            <v>un</v>
          </cell>
          <cell r="D1588">
            <v>26.041499999999999</v>
          </cell>
        </row>
        <row r="1589">
          <cell r="A1589" t="str">
            <v>M3823</v>
          </cell>
          <cell r="B1589" t="str">
            <v>Tacha refletiva em plástico injetado bidirecional com um pino - tipo III</v>
          </cell>
          <cell r="C1589" t="str">
            <v>un</v>
          </cell>
          <cell r="D1589">
            <v>29.538900000000002</v>
          </cell>
        </row>
        <row r="1590">
          <cell r="A1590" t="str">
            <v>M3824</v>
          </cell>
          <cell r="B1590" t="str">
            <v>Tacha refletiva em plástico injetado bidirecional com um pino - tipo IV</v>
          </cell>
          <cell r="C1590" t="str">
            <v>un</v>
          </cell>
          <cell r="D1590">
            <v>31.2364</v>
          </cell>
        </row>
        <row r="1591">
          <cell r="A1591" t="str">
            <v>M3825</v>
          </cell>
          <cell r="B1591" t="str">
            <v>Tacha refletiva em plástico injetado bidirecional sem pino - tipo I</v>
          </cell>
          <cell r="C1591" t="str">
            <v>un</v>
          </cell>
          <cell r="D1591">
            <v>19.884899999999998</v>
          </cell>
        </row>
        <row r="1592">
          <cell r="A1592" t="str">
            <v>M3826</v>
          </cell>
          <cell r="B1592" t="str">
            <v>Tacha refletiva em plástico injetado bidirecional sem pino - tipo II</v>
          </cell>
          <cell r="C1592" t="str">
            <v>un</v>
          </cell>
          <cell r="D1592">
            <v>23.785399999999999</v>
          </cell>
        </row>
        <row r="1593">
          <cell r="A1593" t="str">
            <v>M3827</v>
          </cell>
          <cell r="B1593" t="str">
            <v>Tacha refletiva em plástico injetado bidirecional sem pino - tipo III</v>
          </cell>
          <cell r="C1593" t="str">
            <v>un</v>
          </cell>
          <cell r="D1593">
            <v>27.1005</v>
          </cell>
        </row>
        <row r="1594">
          <cell r="A1594" t="str">
            <v>M3828</v>
          </cell>
          <cell r="B1594" t="str">
            <v>Tacha refletiva em plástico injetado bidirecional sem pino - tipo IV</v>
          </cell>
          <cell r="C1594" t="str">
            <v>un</v>
          </cell>
          <cell r="D1594">
            <v>30.0656</v>
          </cell>
        </row>
        <row r="1595">
          <cell r="A1595" t="str">
            <v>M3829</v>
          </cell>
          <cell r="B1595" t="str">
            <v>Tacha refletiva em plástico injetado monodirecional com um pino - tipo I</v>
          </cell>
          <cell r="C1595" t="str">
            <v>un</v>
          </cell>
          <cell r="D1595">
            <v>17.365600000000001</v>
          </cell>
        </row>
        <row r="1596">
          <cell r="A1596" t="str">
            <v>M3830</v>
          </cell>
          <cell r="B1596" t="str">
            <v>Tacha refletiva em plástico injetado monodirecional com um pino - tipo II</v>
          </cell>
          <cell r="C1596" t="str">
            <v>un</v>
          </cell>
          <cell r="D1596">
            <v>22.007999999999999</v>
          </cell>
        </row>
        <row r="1597">
          <cell r="A1597" t="str">
            <v>M3831</v>
          </cell>
          <cell r="B1597" t="str">
            <v>Tacha refletiva em plástico injetado monodirecional com um pino - tipo III</v>
          </cell>
          <cell r="C1597" t="str">
            <v>un</v>
          </cell>
          <cell r="D1597">
            <v>22.938500000000001</v>
          </cell>
        </row>
        <row r="1598">
          <cell r="A1598" t="str">
            <v>M3832</v>
          </cell>
          <cell r="B1598" t="str">
            <v>Tacha refletiva em plástico injetado monodirecional com um pino - tipo IV</v>
          </cell>
          <cell r="C1598" t="str">
            <v>un</v>
          </cell>
          <cell r="D1598">
            <v>29.366499999999998</v>
          </cell>
        </row>
        <row r="1599">
          <cell r="A1599" t="str">
            <v>M3833</v>
          </cell>
          <cell r="B1599" t="str">
            <v>Tacha refletiva em plástico injetado monodirecional sem pino - tipo I</v>
          </cell>
          <cell r="C1599" t="str">
            <v>un</v>
          </cell>
          <cell r="D1599">
            <v>16.939800000000002</v>
          </cell>
        </row>
        <row r="1600">
          <cell r="A1600" t="str">
            <v>M3834</v>
          </cell>
          <cell r="B1600" t="str">
            <v>Tacha refletiva em plástico injetado monodirecional sem pino - tipo II</v>
          </cell>
          <cell r="C1600" t="str">
            <v>un</v>
          </cell>
          <cell r="D1600">
            <v>21.485800000000001</v>
          </cell>
        </row>
        <row r="1601">
          <cell r="A1601" t="str">
            <v>M3835</v>
          </cell>
          <cell r="B1601" t="str">
            <v>Tacha refletiva em plástico injetado monodirecional sem pino - tipo III</v>
          </cell>
          <cell r="C1601" t="str">
            <v>un</v>
          </cell>
          <cell r="D1601">
            <v>22.007999999999999</v>
          </cell>
        </row>
        <row r="1602">
          <cell r="A1602" t="str">
            <v>M3836</v>
          </cell>
          <cell r="B1602" t="str">
            <v>Tacha refletiva em plástico injetado monodirecional sem pino - tipo IV</v>
          </cell>
          <cell r="C1602" t="str">
            <v>un</v>
          </cell>
          <cell r="D1602">
            <v>28.7684</v>
          </cell>
        </row>
        <row r="1603">
          <cell r="A1603" t="str">
            <v>M3837</v>
          </cell>
          <cell r="B1603" t="str">
            <v>Tacha refletiva em resina sintética bidirecional com um pino - tipo I</v>
          </cell>
          <cell r="C1603" t="str">
            <v>un</v>
          </cell>
          <cell r="D1603">
            <v>30.7972</v>
          </cell>
        </row>
        <row r="1604">
          <cell r="A1604" t="str">
            <v>M3838</v>
          </cell>
          <cell r="B1604" t="str">
            <v>Tacha refletiva em resina sintética bidirecional com um pino - tipo II</v>
          </cell>
          <cell r="C1604" t="str">
            <v>un</v>
          </cell>
          <cell r="D1604">
            <v>37.908499999999997</v>
          </cell>
        </row>
        <row r="1605">
          <cell r="A1605" t="str">
            <v>M3839</v>
          </cell>
          <cell r="B1605" t="str">
            <v>Tacha refletiva em resina sintética bidirecional com um pino - tipo III</v>
          </cell>
          <cell r="C1605" t="str">
            <v>un</v>
          </cell>
          <cell r="D1605">
            <v>42.171300000000002</v>
          </cell>
        </row>
        <row r="1606">
          <cell r="A1606" t="str">
            <v>M3840</v>
          </cell>
          <cell r="B1606" t="str">
            <v>Tacha refletiva em resina sintética bidirecional com um pino - tipo IV</v>
          </cell>
          <cell r="C1606" t="str">
            <v>un</v>
          </cell>
          <cell r="D1606">
            <v>45.745100000000001</v>
          </cell>
        </row>
        <row r="1607">
          <cell r="A1607" t="str">
            <v>M3841</v>
          </cell>
          <cell r="B1607" t="str">
            <v>Tacha refletiva em resina sintética bidirecional sem pino - tipo I</v>
          </cell>
          <cell r="C1607" t="str">
            <v>un</v>
          </cell>
          <cell r="D1607">
            <v>30.235600000000002</v>
          </cell>
        </row>
        <row r="1608">
          <cell r="A1608" t="str">
            <v>M3842</v>
          </cell>
          <cell r="B1608" t="str">
            <v>Tacha refletiva em resina sintética bidirecional sem pino - tipo II</v>
          </cell>
          <cell r="C1608" t="str">
            <v>un</v>
          </cell>
          <cell r="D1608">
            <v>37.256599999999999</v>
          </cell>
        </row>
        <row r="1609">
          <cell r="A1609" t="str">
            <v>M3843</v>
          </cell>
          <cell r="B1609" t="str">
            <v>Tacha refletiva em resina sintética bidirecional sem pino - tipo III</v>
          </cell>
          <cell r="C1609" t="str">
            <v>un</v>
          </cell>
          <cell r="D1609">
            <v>41.368899999999996</v>
          </cell>
        </row>
        <row r="1610">
          <cell r="A1610" t="str">
            <v>M3844</v>
          </cell>
          <cell r="B1610" t="str">
            <v>Tacha refletiva em resina sintética bidirecional sem pino - tipo IV</v>
          </cell>
          <cell r="C1610" t="str">
            <v>un</v>
          </cell>
          <cell r="D1610">
            <v>44.871499999999997</v>
          </cell>
        </row>
        <row r="1611">
          <cell r="A1611" t="str">
            <v>M3845</v>
          </cell>
          <cell r="B1611" t="str">
            <v>Tacha refletiva em resina sintética monodirecional com um pino - tipo I</v>
          </cell>
          <cell r="C1611" t="str">
            <v>un</v>
          </cell>
          <cell r="D1611">
            <v>29.167000000000002</v>
          </cell>
        </row>
        <row r="1612">
          <cell r="A1612" t="str">
            <v>M3846</v>
          </cell>
          <cell r="B1612" t="str">
            <v>Tacha refletiva em resina sintética monodirecional com um pino - tipo II</v>
          </cell>
          <cell r="C1612" t="str">
            <v>un</v>
          </cell>
          <cell r="D1612">
            <v>35.898800000000001</v>
          </cell>
        </row>
        <row r="1613">
          <cell r="A1613" t="str">
            <v>M3847</v>
          </cell>
          <cell r="B1613" t="str">
            <v>Tacha refletiva em resina sintética monodirecional com um pino - tipo III</v>
          </cell>
          <cell r="C1613" t="str">
            <v>un</v>
          </cell>
          <cell r="D1613">
            <v>39.934199999999997</v>
          </cell>
        </row>
        <row r="1614">
          <cell r="A1614" t="str">
            <v>M3848</v>
          </cell>
          <cell r="B1614" t="str">
            <v>Tacha refletiva em resina sintética monodirecional com um pino - tipo IV</v>
          </cell>
          <cell r="C1614" t="str">
            <v>un</v>
          </cell>
          <cell r="D1614">
            <v>44.273400000000002</v>
          </cell>
        </row>
        <row r="1615">
          <cell r="A1615" t="str">
            <v>M3851</v>
          </cell>
          <cell r="B1615" t="str">
            <v>Tacha refletiva em resina sintética monodirecional sem pino - tipo I</v>
          </cell>
          <cell r="C1615" t="str">
            <v>un</v>
          </cell>
          <cell r="D1615">
            <v>28.502400000000002</v>
          </cell>
        </row>
        <row r="1616">
          <cell r="A1616" t="str">
            <v>M3852</v>
          </cell>
          <cell r="B1616" t="str">
            <v>Tacha refletiva em resina sintética monodirecional sem pino - tipo II</v>
          </cell>
          <cell r="C1616" t="str">
            <v>un</v>
          </cell>
          <cell r="D1616">
            <v>35.224699999999999</v>
          </cell>
        </row>
        <row r="1617">
          <cell r="A1617" t="str">
            <v>M3853</v>
          </cell>
          <cell r="B1617" t="str">
            <v>Tacha refletiva em resina sintética monodirecional sem pino - tipo III</v>
          </cell>
          <cell r="C1617" t="str">
            <v>un</v>
          </cell>
          <cell r="D1617">
            <v>39.174599999999998</v>
          </cell>
        </row>
        <row r="1618">
          <cell r="A1618" t="str">
            <v>M3854</v>
          </cell>
          <cell r="B1618" t="str">
            <v>Tacha refletiva em resina sintética monodirecional sem pino - tipo IV</v>
          </cell>
          <cell r="C1618" t="str">
            <v>un</v>
          </cell>
          <cell r="D1618">
            <v>43.447299999999998</v>
          </cell>
        </row>
        <row r="1619">
          <cell r="A1619" t="str">
            <v>M3855</v>
          </cell>
          <cell r="B1619" t="str">
            <v>Tacha refletiva metálica bidirecional com dois pinos - tipo II</v>
          </cell>
          <cell r="C1619" t="str">
            <v>un</v>
          </cell>
          <cell r="D1619">
            <v>26.739699999999999</v>
          </cell>
        </row>
        <row r="1620">
          <cell r="A1620" t="str">
            <v>M3856</v>
          </cell>
          <cell r="B1620" t="str">
            <v>Tacha refletiva metálica bidirecional com dois pinos - tipo III</v>
          </cell>
          <cell r="C1620" t="str">
            <v>un</v>
          </cell>
          <cell r="D1620">
            <v>22.8567</v>
          </cell>
        </row>
        <row r="1621">
          <cell r="A1621" t="str">
            <v>M3857</v>
          </cell>
          <cell r="B1621" t="str">
            <v>Tacha refletiva metálica bidirecional com dois pinos - tipo IV</v>
          </cell>
          <cell r="C1621" t="str">
            <v>un</v>
          </cell>
          <cell r="D1621">
            <v>56.655999999999999</v>
          </cell>
        </row>
        <row r="1622">
          <cell r="A1622" t="str">
            <v>M3858</v>
          </cell>
          <cell r="B1622" t="str">
            <v>Tacha refletiva metálica bidirecional com um pino - tipo II</v>
          </cell>
          <cell r="C1622" t="str">
            <v>un</v>
          </cell>
          <cell r="D1622">
            <v>23.988600000000002</v>
          </cell>
        </row>
        <row r="1623">
          <cell r="A1623" t="str">
            <v>M3859</v>
          </cell>
          <cell r="B1623" t="str">
            <v>Tacha refletiva metálica bidirecional com um pino - tipo III</v>
          </cell>
          <cell r="C1623" t="str">
            <v>un</v>
          </cell>
          <cell r="D1623">
            <v>19.7837</v>
          </cell>
        </row>
        <row r="1624">
          <cell r="A1624" t="str">
            <v>M3860</v>
          </cell>
          <cell r="B1624" t="str">
            <v>Tacha refletiva metálica bidirecional com um pino - tipo IV</v>
          </cell>
          <cell r="C1624" t="str">
            <v>un</v>
          </cell>
          <cell r="D1624">
            <v>55.308700000000002</v>
          </cell>
        </row>
        <row r="1625">
          <cell r="A1625" t="str">
            <v>M3861</v>
          </cell>
          <cell r="B1625" t="str">
            <v>Tacha refletiva metálica monodirecional com dois pinos - tipo II</v>
          </cell>
          <cell r="C1625" t="str">
            <v>un</v>
          </cell>
          <cell r="D1625">
            <v>21.478100000000001</v>
          </cell>
        </row>
        <row r="1626">
          <cell r="A1626" t="str">
            <v>M3862</v>
          </cell>
          <cell r="B1626" t="str">
            <v>Tacha refletiva metálica monodirecional com dois pinos - tipo III</v>
          </cell>
          <cell r="C1626" t="str">
            <v>un</v>
          </cell>
          <cell r="D1626">
            <v>19.975000000000001</v>
          </cell>
        </row>
        <row r="1627">
          <cell r="A1627" t="str">
            <v>M3863</v>
          </cell>
          <cell r="B1627" t="str">
            <v>Tacha refletiva metálica monodirecional com dois pinos - tipo IV</v>
          </cell>
          <cell r="C1627" t="str">
            <v>un</v>
          </cell>
          <cell r="D1627">
            <v>48.615699999999997</v>
          </cell>
        </row>
        <row r="1628">
          <cell r="A1628" t="str">
            <v>M3864</v>
          </cell>
          <cell r="B1628" t="str">
            <v>Tacha refletiva metálica monodirecional com um pino - tipo II</v>
          </cell>
          <cell r="C1628" t="str">
            <v>un</v>
          </cell>
          <cell r="D1628">
            <v>17.767499999999998</v>
          </cell>
        </row>
        <row r="1629">
          <cell r="A1629" t="str">
            <v>M3865</v>
          </cell>
          <cell r="B1629" t="str">
            <v>Tacha refletiva metálica monodirecional com um pino - tipo III</v>
          </cell>
          <cell r="C1629" t="str">
            <v>un</v>
          </cell>
          <cell r="D1629">
            <v>16.703700000000001</v>
          </cell>
        </row>
        <row r="1630">
          <cell r="A1630" t="str">
            <v>M3866</v>
          </cell>
          <cell r="B1630" t="str">
            <v>Tacha refletiva metálica monodirecional com um pino - tipo IV</v>
          </cell>
          <cell r="C1630" t="str">
            <v>un</v>
          </cell>
          <cell r="D1630">
            <v>50.494599999999998</v>
          </cell>
        </row>
        <row r="1631">
          <cell r="A1631" t="str">
            <v>M3867</v>
          </cell>
          <cell r="B1631" t="str">
            <v>Tachão refletivo em plástico injetado bidirecional</v>
          </cell>
          <cell r="C1631" t="str">
            <v>un</v>
          </cell>
          <cell r="D1631">
            <v>67.203100000000006</v>
          </cell>
        </row>
        <row r="1632">
          <cell r="A1632" t="str">
            <v>M3868</v>
          </cell>
          <cell r="B1632" t="str">
            <v>Tachão refletivo em plástico injetado monodirecional</v>
          </cell>
          <cell r="C1632" t="str">
            <v>un</v>
          </cell>
          <cell r="D1632">
            <v>64.990099999999998</v>
          </cell>
        </row>
        <row r="1633">
          <cell r="A1633" t="str">
            <v>M3869</v>
          </cell>
          <cell r="B1633" t="str">
            <v>Tachão refletivo em resina sintética bidirecional</v>
          </cell>
          <cell r="C1633" t="str">
            <v>un</v>
          </cell>
          <cell r="D1633">
            <v>56.793799999999997</v>
          </cell>
        </row>
        <row r="1634">
          <cell r="A1634" t="str">
            <v>M3870</v>
          </cell>
          <cell r="B1634" t="str">
            <v>Tachão refletivo em resina sintética monodirecional</v>
          </cell>
          <cell r="C1634" t="str">
            <v>un</v>
          </cell>
          <cell r="D1634">
            <v>54.838000000000001</v>
          </cell>
        </row>
        <row r="1635">
          <cell r="A1635" t="str">
            <v>M3900</v>
          </cell>
          <cell r="B1635" t="str">
            <v>Emulsão asfáltica com polímero - RR-1C-E</v>
          </cell>
          <cell r="C1635" t="str">
            <v>t</v>
          </cell>
          <cell r="D1635" t="str">
            <v>-</v>
          </cell>
        </row>
        <row r="1636">
          <cell r="A1636" t="str">
            <v>M3901</v>
          </cell>
          <cell r="B1636" t="str">
            <v>Reservatório metálico tipo taça - capacidade de 5.000 l</v>
          </cell>
          <cell r="C1636" t="str">
            <v>un</v>
          </cell>
          <cell r="D1636">
            <v>17729.2215</v>
          </cell>
        </row>
        <row r="1637">
          <cell r="A1637" t="str">
            <v>M3902</v>
          </cell>
          <cell r="B1637" t="str">
            <v>Reservatório metálico tipo taça - capacidade de 10.000 l</v>
          </cell>
          <cell r="C1637" t="str">
            <v>un</v>
          </cell>
          <cell r="D1637">
            <v>25344.894499999999</v>
          </cell>
        </row>
        <row r="1638">
          <cell r="A1638" t="str">
            <v>M3903</v>
          </cell>
          <cell r="B1638" t="str">
            <v>Reservatório metálico tipo taça - capacidade de 20.000 l</v>
          </cell>
          <cell r="C1638" t="str">
            <v>un</v>
          </cell>
          <cell r="D1638">
            <v>39041.830600000001</v>
          </cell>
        </row>
        <row r="1639">
          <cell r="A1639" t="str">
            <v>M3904</v>
          </cell>
          <cell r="B1639" t="str">
            <v>Reservatório metálico tipo taça - capacidade de 30.000 l</v>
          </cell>
          <cell r="C1639" t="str">
            <v>un</v>
          </cell>
          <cell r="D1639">
            <v>52755.734499999999</v>
          </cell>
        </row>
        <row r="1640">
          <cell r="A1640" t="str">
            <v>M3905</v>
          </cell>
          <cell r="B1640" t="str">
            <v>AMV tipo TR37, abertura 1:8, bitola métrica</v>
          </cell>
          <cell r="C1640" t="str">
            <v>un</v>
          </cell>
          <cell r="D1640" t="str">
            <v>-</v>
          </cell>
        </row>
        <row r="1641">
          <cell r="A1641" t="str">
            <v>M3906</v>
          </cell>
          <cell r="B1641" t="str">
            <v>AMV tipo TR37, abertura 1:10, bitola métrica</v>
          </cell>
          <cell r="C1641" t="str">
            <v>un</v>
          </cell>
          <cell r="D1641" t="str">
            <v>-</v>
          </cell>
        </row>
        <row r="1642">
          <cell r="A1642" t="str">
            <v>M3907</v>
          </cell>
          <cell r="B1642" t="str">
            <v>AMV tipo TR37, abertura 1:12, bitola métrica</v>
          </cell>
          <cell r="C1642" t="str">
            <v>un</v>
          </cell>
          <cell r="D1642" t="str">
            <v>-</v>
          </cell>
        </row>
        <row r="1643">
          <cell r="A1643" t="str">
            <v>M3908</v>
          </cell>
          <cell r="B1643" t="str">
            <v>AMV tipo TR37, abertura 1:14, bitola métrica</v>
          </cell>
          <cell r="C1643" t="str">
            <v>un</v>
          </cell>
          <cell r="D1643" t="str">
            <v>-</v>
          </cell>
        </row>
        <row r="1644">
          <cell r="A1644" t="str">
            <v>M3909</v>
          </cell>
          <cell r="B1644" t="str">
            <v>Bico para corte a plasma manual - 65A</v>
          </cell>
          <cell r="C1644" t="str">
            <v>un</v>
          </cell>
          <cell r="D1644">
            <v>64.419600000000003</v>
          </cell>
        </row>
        <row r="1645">
          <cell r="A1645" t="str">
            <v>M3910</v>
          </cell>
          <cell r="B1645" t="str">
            <v>Bico para corte a plasma manual - 45A</v>
          </cell>
          <cell r="C1645" t="str">
            <v>un</v>
          </cell>
          <cell r="D1645">
            <v>62.393500000000003</v>
          </cell>
        </row>
        <row r="1646">
          <cell r="A1646" t="str">
            <v>M3911</v>
          </cell>
          <cell r="B1646" t="str">
            <v>Bocal para corte a plasma manual - 45A/65A</v>
          </cell>
          <cell r="C1646" t="str">
            <v>un</v>
          </cell>
          <cell r="D1646">
            <v>170.8135</v>
          </cell>
        </row>
        <row r="1647">
          <cell r="A1647" t="str">
            <v>M3912</v>
          </cell>
          <cell r="B1647" t="str">
            <v>Capa de retenção para corte a plasma manual - 45A/65A</v>
          </cell>
          <cell r="C1647" t="str">
            <v>un</v>
          </cell>
          <cell r="D1647">
            <v>271.8338</v>
          </cell>
        </row>
        <row r="1648">
          <cell r="A1648" t="str">
            <v>M3913</v>
          </cell>
          <cell r="B1648" t="str">
            <v>Eletrodo para corte a plasma manual - 45A/65A</v>
          </cell>
          <cell r="C1648" t="str">
            <v>un</v>
          </cell>
          <cell r="D1648">
            <v>73.87</v>
          </cell>
        </row>
        <row r="1649">
          <cell r="A1649" t="str">
            <v>M3914</v>
          </cell>
          <cell r="B1649" t="str">
            <v>Distribuidor de gás para corte a plasma manual - 45A/65A</v>
          </cell>
          <cell r="C1649" t="str">
            <v>un</v>
          </cell>
          <cell r="D1649">
            <v>167.9212</v>
          </cell>
        </row>
        <row r="1650">
          <cell r="A1650" t="str">
            <v>M3915</v>
          </cell>
          <cell r="B1650" t="str">
            <v>Parafuso de cabeça sextavada em aço inox - D = 12,7 mm (1/2") e C = 38,1 mm (1.1/2")</v>
          </cell>
          <cell r="C1650" t="str">
            <v>un</v>
          </cell>
          <cell r="D1650">
            <v>4.3929</v>
          </cell>
        </row>
        <row r="1651">
          <cell r="A1651" t="str">
            <v>M3916</v>
          </cell>
          <cell r="B1651" t="str">
            <v>Porca sextavada em aço inox para parafuso - D = 12,7 mm (1/2")</v>
          </cell>
          <cell r="C1651" t="str">
            <v>un</v>
          </cell>
          <cell r="D1651">
            <v>1.7994000000000001</v>
          </cell>
        </row>
        <row r="1652">
          <cell r="A1652" t="str">
            <v>M3917</v>
          </cell>
          <cell r="B1652" t="str">
            <v>Arruela lisa em aço inox - D = 12,7 mm (1/2")</v>
          </cell>
          <cell r="C1652" t="str">
            <v>un</v>
          </cell>
          <cell r="D1652">
            <v>0.76100000000000001</v>
          </cell>
        </row>
        <row r="1653">
          <cell r="A1653" t="str">
            <v>M3918</v>
          </cell>
          <cell r="B1653" t="str">
            <v>Disco de corte com 80 dentes multimaterial - D = 250 mm</v>
          </cell>
          <cell r="C1653" t="str">
            <v>un</v>
          </cell>
          <cell r="D1653">
            <v>420.13600000000002</v>
          </cell>
        </row>
        <row r="1654">
          <cell r="A1654" t="str">
            <v>M3919</v>
          </cell>
          <cell r="B1654" t="str">
            <v>Lixa d'água Nº 360</v>
          </cell>
          <cell r="C1654" t="str">
            <v>un</v>
          </cell>
          <cell r="D1654">
            <v>1.2</v>
          </cell>
        </row>
        <row r="1655">
          <cell r="A1655" t="str">
            <v>M3920</v>
          </cell>
          <cell r="B1655" t="str">
            <v>Diluente para tinta epóxi bicomponente ou tricomponente</v>
          </cell>
          <cell r="C1655" t="str">
            <v>l</v>
          </cell>
          <cell r="D1655">
            <v>49.018999999999998</v>
          </cell>
        </row>
        <row r="1656">
          <cell r="A1656" t="str">
            <v>M3921</v>
          </cell>
          <cell r="B1656" t="str">
            <v>Tinta à base de resina epóxi óxido de ferro</v>
          </cell>
          <cell r="C1656" t="str">
            <v>l</v>
          </cell>
          <cell r="D1656">
            <v>131.3407</v>
          </cell>
        </row>
        <row r="1657">
          <cell r="A1657" t="str">
            <v>M3922</v>
          </cell>
          <cell r="B1657" t="str">
            <v>Diluente para esmalte poliuretano de dois componentes</v>
          </cell>
          <cell r="C1657" t="str">
            <v>l</v>
          </cell>
          <cell r="D1657">
            <v>83.126900000000006</v>
          </cell>
        </row>
        <row r="1658">
          <cell r="A1658" t="str">
            <v>M3923</v>
          </cell>
          <cell r="B1658" t="str">
            <v>Tinta esmalte poliuretano bicomponente</v>
          </cell>
          <cell r="C1658" t="str">
            <v>l</v>
          </cell>
          <cell r="D1658">
            <v>140.25810000000001</v>
          </cell>
        </row>
        <row r="1659">
          <cell r="A1659" t="str">
            <v>M3924</v>
          </cell>
          <cell r="B1659" t="str">
            <v>Catalisador para tinta fosfatizante</v>
          </cell>
          <cell r="C1659" t="str">
            <v>l</v>
          </cell>
          <cell r="D1659">
            <v>54.703499999999998</v>
          </cell>
        </row>
        <row r="1660">
          <cell r="A1660" t="str">
            <v>M3925</v>
          </cell>
          <cell r="B1660" t="str">
            <v>Tinta fosfatizante para fundo preparador de pintura</v>
          </cell>
          <cell r="C1660" t="str">
            <v>l</v>
          </cell>
          <cell r="D1660">
            <v>75.760599999999997</v>
          </cell>
        </row>
        <row r="1661">
          <cell r="A1661" t="str">
            <v>M3926</v>
          </cell>
          <cell r="B1661" t="str">
            <v>Luva em aço galvanizado com rosca BSP classe leve - D = 12,5 mm (1/2")</v>
          </cell>
          <cell r="C1661" t="str">
            <v>un</v>
          </cell>
          <cell r="D1661">
            <v>4.01</v>
          </cell>
        </row>
        <row r="1662">
          <cell r="A1662" t="str">
            <v>M3927</v>
          </cell>
          <cell r="B1662" t="str">
            <v>Plug tipo bujão em aço galvanizado com rosca BSP - D = 15 mm (1/2")</v>
          </cell>
          <cell r="C1662" t="str">
            <v>un</v>
          </cell>
          <cell r="D1662">
            <v>3.6042000000000001</v>
          </cell>
        </row>
        <row r="1663">
          <cell r="A1663" t="str">
            <v>M3928</v>
          </cell>
          <cell r="B1663" t="str">
            <v>Tubo em aço-carbono - E = 3,35 mm e D = 80 mm (3")</v>
          </cell>
          <cell r="C1663" t="str">
            <v>m</v>
          </cell>
          <cell r="D1663">
            <v>61.764099999999999</v>
          </cell>
        </row>
        <row r="1664">
          <cell r="A1664" t="str">
            <v>M3929</v>
          </cell>
          <cell r="B1664" t="str">
            <v>Tubo em aço-carbono - E = 3,00 mm e D = 150 mm (6")</v>
          </cell>
          <cell r="C1664" t="str">
            <v>m</v>
          </cell>
          <cell r="D1664">
            <v>141.66290000000001</v>
          </cell>
        </row>
        <row r="1665">
          <cell r="A1665" t="str">
            <v>M3931</v>
          </cell>
          <cell r="B1665" t="str">
            <v>Cantoneira em alumínio de abas iguais - L = 38,1 mm e E = 4,76 mm</v>
          </cell>
          <cell r="C1665" t="str">
            <v>kg</v>
          </cell>
          <cell r="D1665">
            <v>33.688099999999999</v>
          </cell>
        </row>
        <row r="1666">
          <cell r="A1666" t="str">
            <v>M3932</v>
          </cell>
          <cell r="B1666" t="str">
            <v>Parafuso de cabeça sextavada em aço inox - D = 8 mm (M8) e C = 20 mm</v>
          </cell>
          <cell r="C1666" t="str">
            <v>un</v>
          </cell>
          <cell r="D1666">
            <v>1.2253000000000001</v>
          </cell>
        </row>
        <row r="1667">
          <cell r="A1667" t="str">
            <v>M3933</v>
          </cell>
          <cell r="B1667" t="str">
            <v>Porca sextavada em aço inox para parafuso - D = 8 mm (M8)</v>
          </cell>
          <cell r="C1667" t="str">
            <v>un</v>
          </cell>
          <cell r="D1667">
            <v>0.55800000000000005</v>
          </cell>
        </row>
        <row r="1668">
          <cell r="A1668" t="str">
            <v>M3934</v>
          </cell>
          <cell r="B1668" t="str">
            <v>Arruela lisa em aço inox para parafuso - D = 8,4 mm (M8)</v>
          </cell>
          <cell r="C1668" t="str">
            <v>un</v>
          </cell>
          <cell r="D1668">
            <v>0.21079999999999999</v>
          </cell>
        </row>
        <row r="1669">
          <cell r="A1669" t="str">
            <v>M3935</v>
          </cell>
          <cell r="B1669" t="str">
            <v>Arruela de pressão em aço inox para parafuso - D = 8,1 mm (M8)</v>
          </cell>
          <cell r="C1669" t="str">
            <v>un</v>
          </cell>
          <cell r="D1669">
            <v>0.25080000000000002</v>
          </cell>
        </row>
        <row r="1670">
          <cell r="A1670" t="str">
            <v>M3936</v>
          </cell>
          <cell r="B1670" t="str">
            <v>Parafuso de cabeça sextavada em aço inox - D = 12,7 mm (1/2") e C = 19,05 mm (3/4")</v>
          </cell>
          <cell r="C1670" t="str">
            <v>un</v>
          </cell>
          <cell r="D1670">
            <v>3.6875</v>
          </cell>
        </row>
        <row r="1671">
          <cell r="A1671" t="str">
            <v>M3939</v>
          </cell>
          <cell r="B1671" t="str">
            <v>Barra redonda em aço SAE 1020 - D = 25,4 mm (1")</v>
          </cell>
          <cell r="C1671" t="str">
            <v>m</v>
          </cell>
          <cell r="D1671">
            <v>41.652099999999997</v>
          </cell>
        </row>
        <row r="1672">
          <cell r="A1672" t="str">
            <v>M3947</v>
          </cell>
          <cell r="B1672" t="str">
            <v>Tubo em aço - E = 3,00 mm e seção de 40 x 40 mm</v>
          </cell>
          <cell r="C1672" t="str">
            <v>m</v>
          </cell>
          <cell r="D1672">
            <v>37.156199999999998</v>
          </cell>
        </row>
        <row r="1673">
          <cell r="A1673" t="str">
            <v>M3949</v>
          </cell>
          <cell r="B1673" t="str">
            <v>Desmoldante para fôrmas metálicas</v>
          </cell>
          <cell r="C1673" t="str">
            <v>l</v>
          </cell>
          <cell r="D1673">
            <v>18.171099999999999</v>
          </cell>
        </row>
        <row r="1674">
          <cell r="A1674" t="str">
            <v>M4413</v>
          </cell>
          <cell r="B1674" t="str">
            <v>Arame E70S6 para solda MIG/MAG - D = 0,9 mm</v>
          </cell>
          <cell r="C1674" t="str">
            <v>kg</v>
          </cell>
          <cell r="D1674">
            <v>19.5228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ÃO OBRA EQUIP SEM DES JAN-22"/>
      <sheetName val="Resumo"/>
      <sheetName val="Canteiro"/>
      <sheetName val="Mob"/>
      <sheetName val="Parcela Variável drenagem  "/>
      <sheetName val="Drenagem Frente de Serviço "/>
      <sheetName val="Comp Amb frente de Serv"/>
      <sheetName val="Parcela Var. Manejo Florestal"/>
      <sheetName val="Parc. Var. Contr. Tec Drenagem "/>
      <sheetName val="Parcela Var. Segurança do Traba"/>
      <sheetName val="MOB_DESMOB"/>
      <sheetName val="DIST.CENTRO"/>
      <sheetName val="Equipamentos_Julho2025"/>
      <sheetName val="BR-104-PE"/>
      <sheetName val="Serv Prelim"/>
      <sheetName val="Terrapl"/>
      <sheetName val="Pav. Ríg. Pistas frente de Serv"/>
      <sheetName val="Pav. Ríg. Acessos frente de Ser"/>
      <sheetName val="Pav. Semi Ríg. Ac frente de Ser"/>
      <sheetName val="Oac's-BT Frente de Serviço "/>
      <sheetName val="Oac's-BC Frente de Serviço"/>
      <sheetName val="Obras Compl Frentes de serviço"/>
      <sheetName val="Parcela Var. Controle Tecnol"/>
      <sheetName val="Lab solos p terraplenagem"/>
      <sheetName val="LABORAT OAE (1)"/>
      <sheetName val="LABORAT OAE (2)"/>
      <sheetName val="LABORAT OAE (3)"/>
      <sheetName val="LABORAT OAE (4)"/>
      <sheetName val="LABORAT OAE (5)"/>
      <sheetName val="LABORAT OAE (6)"/>
      <sheetName val="LABORAT OAE (7)"/>
      <sheetName val="LABORAT OAE (8)"/>
      <sheetName val="LABORAT OAE (9)"/>
      <sheetName val="LABORAT OAE (10)"/>
      <sheetName val="LABORAT OAE (11)"/>
      <sheetName val="LABORAT OAE (12)"/>
      <sheetName val="LABORAT OAE (13)"/>
      <sheetName val="LABORAT OAE (14)"/>
      <sheetName val="LABORAT OAE (15)"/>
      <sheetName val="Canteiro-OAE"/>
      <sheetName val="Us. Asfalto"/>
      <sheetName val="Us. Concreto"/>
      <sheetName val="Us. Solos"/>
      <sheetName val="Desp. Fixas"/>
      <sheetName val="Mat. Consumo"/>
      <sheetName val="Alim. Pessoal"/>
      <sheetName val="Proj OAE"/>
      <sheetName val="Proj Pav"/>
      <sheetName val="Proj Pav (2)"/>
      <sheetName val="Proj Pav (3)"/>
      <sheetName val="Proj Pav (4)"/>
      <sheetName val="Proj Pav (5)"/>
      <sheetName val="DMT Conc. Pistas"/>
      <sheetName val="Placa E=20 cm"/>
      <sheetName val="Placa E=22 cm"/>
      <sheetName val="Transp mat. bet."/>
      <sheetName val="Mem. OAC's-BT"/>
      <sheetName val="Colchão"/>
      <sheetName val="Mem. OAC's-BC"/>
      <sheetName val="DMT - Usina Conc. Acessos"/>
      <sheetName val="DMT - Usina CBUQ Acessos"/>
      <sheetName val="Transp Mat Bet"/>
      <sheetName val="CM 30"/>
      <sheetName val="RR 1C"/>
      <sheetName val="RR 2C"/>
      <sheetName val="SBS 60 85"/>
      <sheetName val="Guarda Corpo Met.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>
        <row r="26">
          <cell r="C26">
            <v>482</v>
          </cell>
        </row>
        <row r="51">
          <cell r="C51">
            <v>692</v>
          </cell>
        </row>
        <row r="76">
          <cell r="C76">
            <v>480</v>
          </cell>
        </row>
        <row r="101">
          <cell r="C101">
            <v>529</v>
          </cell>
        </row>
        <row r="126">
          <cell r="C126">
            <v>442</v>
          </cell>
        </row>
        <row r="151">
          <cell r="C151">
            <v>555</v>
          </cell>
        </row>
        <row r="170">
          <cell r="G170">
            <v>442</v>
          </cell>
        </row>
        <row r="171">
          <cell r="G171">
            <v>2.5200000000000387</v>
          </cell>
        </row>
      </sheetData>
      <sheetData sheetId="12">
        <row r="1">
          <cell r="A1" t="str">
            <v>Código</v>
          </cell>
          <cell r="B1" t="str">
            <v>Descrição</v>
          </cell>
          <cell r="C1" t="str">
            <v>Valor de Aquisição
 (R$)</v>
          </cell>
          <cell r="D1" t="str">
            <v>Depreciação
 (R$/h)</v>
          </cell>
          <cell r="E1" t="str">
            <v>Oportunidade de Capital
 (R$/h)</v>
          </cell>
          <cell r="F1" t="str">
            <v>Seguros e Impostos
 (R$/h)</v>
          </cell>
          <cell r="G1" t="str">
            <v>Manutenção
 (R$/h)</v>
          </cell>
          <cell r="H1" t="str">
            <v>Operação
 (R$/h)</v>
          </cell>
          <cell r="I1" t="str">
            <v>Mão de Obra de Operação
 (R$/h)</v>
          </cell>
          <cell r="J1" t="str">
            <v>Custo Produtivo
 (R$/h)</v>
          </cell>
          <cell r="K1" t="str">
            <v>Custo Improdutivo
 (R$/h)</v>
          </cell>
        </row>
        <row r="2">
          <cell r="A2" t="str">
            <v>E9001</v>
          </cell>
          <cell r="B2" t="str">
            <v>Conjunto vibratório para tubos de concreto com encaixe PB e 3 jogos de fôrmas - D = 0,60 m - 2,20 kW</v>
          </cell>
          <cell r="C2">
            <v>72292.263900000005</v>
          </cell>
          <cell r="D2">
            <v>9.6389999999999993</v>
          </cell>
          <cell r="E2">
            <v>1.4867999999999999</v>
          </cell>
          <cell r="F2">
            <v>0</v>
          </cell>
          <cell r="G2">
            <v>7.2291999999999996</v>
          </cell>
          <cell r="H2">
            <v>0</v>
          </cell>
          <cell r="I2">
            <v>0</v>
          </cell>
          <cell r="J2">
            <v>18.355</v>
          </cell>
          <cell r="K2">
            <v>11.1258</v>
          </cell>
        </row>
        <row r="3">
          <cell r="A3" t="str">
            <v>E9002</v>
          </cell>
          <cell r="B3" t="str">
            <v>Conjunto vibratório para tubos de concreto com encaixe PB e 3 jogos de fôrmas - D = 0,80 m - 2,20 kW</v>
          </cell>
          <cell r="C3">
            <v>94743.4663</v>
          </cell>
          <cell r="D3">
            <v>12.6325</v>
          </cell>
          <cell r="E3">
            <v>1.9486000000000001</v>
          </cell>
          <cell r="F3">
            <v>0</v>
          </cell>
          <cell r="G3">
            <v>9.4742999999999995</v>
          </cell>
          <cell r="H3">
            <v>0</v>
          </cell>
          <cell r="I3">
            <v>0</v>
          </cell>
          <cell r="J3">
            <v>24.055399999999999</v>
          </cell>
          <cell r="K3">
            <v>14.581099999999999</v>
          </cell>
        </row>
        <row r="4">
          <cell r="A4" t="str">
            <v>E9003</v>
          </cell>
          <cell r="B4" t="str">
            <v>Conjunto vibratório para tubos de concreto com encaixe PB e 3 jogos de fôrmas - D = 1,00 m - 2,20 kW</v>
          </cell>
          <cell r="C4">
            <v>99070.108800000002</v>
          </cell>
          <cell r="D4">
            <v>13.209300000000001</v>
          </cell>
          <cell r="E4">
            <v>2.0375000000000001</v>
          </cell>
          <cell r="F4">
            <v>0</v>
          </cell>
          <cell r="G4">
            <v>9.907</v>
          </cell>
          <cell r="H4">
            <v>0</v>
          </cell>
          <cell r="I4">
            <v>0</v>
          </cell>
          <cell r="J4">
            <v>25.1538</v>
          </cell>
          <cell r="K4">
            <v>15.2468</v>
          </cell>
        </row>
        <row r="5">
          <cell r="A5" t="str">
            <v>E9004</v>
          </cell>
          <cell r="B5" t="str">
            <v>Conjunto vibratório para tubos de concreto com encaixe PB e 3 jogos de fôrmas - D = 1,20 m - 2,20 kW</v>
          </cell>
          <cell r="C5">
            <v>124856.24310000001</v>
          </cell>
          <cell r="D5">
            <v>16.647500000000001</v>
          </cell>
          <cell r="E5">
            <v>2.5678999999999998</v>
          </cell>
          <cell r="F5">
            <v>0</v>
          </cell>
          <cell r="G5">
            <v>12.4856</v>
          </cell>
          <cell r="H5">
            <v>0</v>
          </cell>
          <cell r="I5">
            <v>0</v>
          </cell>
          <cell r="J5">
            <v>31.701000000000001</v>
          </cell>
          <cell r="K5">
            <v>19.215399999999999</v>
          </cell>
        </row>
        <row r="6">
          <cell r="A6" t="str">
            <v>E9005</v>
          </cell>
          <cell r="B6" t="str">
            <v>Conjunto vibratório para tubos de concreto com encaixe PB e 3 jogos de fôrmas - D = 1,50 m - 2,20 kW</v>
          </cell>
          <cell r="C6">
            <v>147784.96460000001</v>
          </cell>
          <cell r="D6">
            <v>19.704699999999999</v>
          </cell>
          <cell r="E6">
            <v>3.0394000000000001</v>
          </cell>
          <cell r="F6">
            <v>0</v>
          </cell>
          <cell r="G6">
            <v>14.778499999999999</v>
          </cell>
          <cell r="H6">
            <v>0</v>
          </cell>
          <cell r="I6">
            <v>0</v>
          </cell>
          <cell r="J6">
            <v>37.522599999999997</v>
          </cell>
          <cell r="K6">
            <v>22.7441</v>
          </cell>
        </row>
        <row r="7">
          <cell r="A7" t="str">
            <v>E9006</v>
          </cell>
          <cell r="B7" t="str">
            <v>Equipamento para sondagem manual</v>
          </cell>
          <cell r="C7">
            <v>5045.5145000000002</v>
          </cell>
          <cell r="D7">
            <v>0.85770000000000002</v>
          </cell>
          <cell r="E7">
            <v>0.109</v>
          </cell>
          <cell r="F7">
            <v>0</v>
          </cell>
          <cell r="G7">
            <v>0.50460000000000005</v>
          </cell>
          <cell r="H7">
            <v>0</v>
          </cell>
          <cell r="I7">
            <v>0</v>
          </cell>
          <cell r="J7">
            <v>1.4713000000000001</v>
          </cell>
          <cell r="K7">
            <v>0.9667</v>
          </cell>
        </row>
        <row r="8">
          <cell r="A8" t="str">
            <v>E9007</v>
          </cell>
          <cell r="B8" t="str">
            <v>Bomba de pistão triplex com capacidade de 7,80 m³/h (130 l/min) - 8,20 kW</v>
          </cell>
          <cell r="C8">
            <v>166728.02739999999</v>
          </cell>
          <cell r="D8">
            <v>16.672799999999999</v>
          </cell>
          <cell r="E8">
            <v>3.2147000000000001</v>
          </cell>
          <cell r="F8">
            <v>0</v>
          </cell>
          <cell r="G8">
            <v>14.588699999999999</v>
          </cell>
          <cell r="H8">
            <v>8.1258999999999997</v>
          </cell>
          <cell r="I8">
            <v>0</v>
          </cell>
          <cell r="J8">
            <v>42.6021</v>
          </cell>
          <cell r="K8">
            <v>19.887499999999999</v>
          </cell>
        </row>
        <row r="9">
          <cell r="A9" t="str">
            <v>E9008</v>
          </cell>
          <cell r="B9" t="str">
            <v>Transportador manual de tubos de concreto com capacidade de 1 t</v>
          </cell>
          <cell r="C9">
            <v>1706.1316999999999</v>
          </cell>
          <cell r="D9">
            <v>1.5355000000000001</v>
          </cell>
          <cell r="E9">
            <v>7.9000000000000001E-2</v>
          </cell>
          <cell r="F9">
            <v>0</v>
          </cell>
          <cell r="G9">
            <v>0.85309999999999997</v>
          </cell>
          <cell r="H9">
            <v>0</v>
          </cell>
          <cell r="I9">
            <v>0</v>
          </cell>
          <cell r="J9">
            <v>2.4676</v>
          </cell>
          <cell r="K9">
            <v>1.6145</v>
          </cell>
        </row>
        <row r="10">
          <cell r="A10" t="str">
            <v>E9009</v>
          </cell>
          <cell r="B10" t="str">
            <v>Embarcação rebocadora - 268 kW</v>
          </cell>
          <cell r="C10">
            <v>665719.43099999998</v>
          </cell>
          <cell r="D10">
            <v>7.6204000000000001</v>
          </cell>
          <cell r="E10">
            <v>3.8267000000000002</v>
          </cell>
          <cell r="F10">
            <v>0</v>
          </cell>
          <cell r="G10">
            <v>16.9343</v>
          </cell>
          <cell r="H10">
            <v>265.57839999999999</v>
          </cell>
          <cell r="I10">
            <v>137.197</v>
          </cell>
          <cell r="J10">
            <v>431.15679999999998</v>
          </cell>
          <cell r="K10">
            <v>148.64410000000001</v>
          </cell>
        </row>
        <row r="11">
          <cell r="A11" t="str">
            <v>E9010</v>
          </cell>
          <cell r="B11" t="str">
            <v>Balança plataforma digital à bateria, com mesa de 75 x 75 cm e capacidade de 500 kg</v>
          </cell>
          <cell r="C11">
            <v>4920.5612000000001</v>
          </cell>
          <cell r="D11">
            <v>0.73809999999999998</v>
          </cell>
          <cell r="E11">
            <v>0.1012</v>
          </cell>
          <cell r="F11">
            <v>0</v>
          </cell>
          <cell r="G11">
            <v>0.41</v>
          </cell>
          <cell r="H11">
            <v>0</v>
          </cell>
          <cell r="I11">
            <v>0</v>
          </cell>
          <cell r="J11">
            <v>1.2493000000000001</v>
          </cell>
          <cell r="K11">
            <v>0.83930000000000005</v>
          </cell>
        </row>
        <row r="12">
          <cell r="A12" t="str">
            <v>E9011</v>
          </cell>
          <cell r="B12" t="str">
            <v>Carro manual modelo plataforma de 200 x 80 cm com capacidade de 800 kg</v>
          </cell>
          <cell r="C12">
            <v>1869.1022</v>
          </cell>
          <cell r="D12">
            <v>0.33639999999999998</v>
          </cell>
          <cell r="E12">
            <v>4.0399999999999998E-2</v>
          </cell>
          <cell r="F12">
            <v>0</v>
          </cell>
          <cell r="G12">
            <v>0.18690000000000001</v>
          </cell>
          <cell r="H12">
            <v>0</v>
          </cell>
          <cell r="I12">
            <v>0</v>
          </cell>
          <cell r="J12">
            <v>0.56369999999999998</v>
          </cell>
          <cell r="K12">
            <v>0.37680000000000002</v>
          </cell>
        </row>
        <row r="13">
          <cell r="A13" t="str">
            <v>E9014</v>
          </cell>
          <cell r="B13" t="str">
            <v>Deflectômetro de impacto (FWD) instalado em picape com reboque e faixa de carga de 7 a 120 kN - 147 kW</v>
          </cell>
          <cell r="C13">
            <v>2296757.3990000002</v>
          </cell>
          <cell r="D13">
            <v>183.7406</v>
          </cell>
          <cell r="E13">
            <v>42.512999999999998</v>
          </cell>
          <cell r="F13">
            <v>0</v>
          </cell>
          <cell r="G13">
            <v>114.8379</v>
          </cell>
          <cell r="H13">
            <v>0</v>
          </cell>
          <cell r="I13">
            <v>34.730899999999998</v>
          </cell>
          <cell r="J13">
            <v>375.82240000000002</v>
          </cell>
          <cell r="K13">
            <v>260.98450000000003</v>
          </cell>
        </row>
        <row r="14">
          <cell r="A14" t="str">
            <v>E9015</v>
          </cell>
          <cell r="B14" t="str">
            <v>Elevador de obra com capacidade de 1.000 kg - 9 kW</v>
          </cell>
          <cell r="C14">
            <v>68159.685500000007</v>
          </cell>
          <cell r="D14">
            <v>5.4527999999999999</v>
          </cell>
          <cell r="E14">
            <v>1.2616000000000001</v>
          </cell>
          <cell r="F14">
            <v>0</v>
          </cell>
          <cell r="G14">
            <v>4.7712000000000003</v>
          </cell>
          <cell r="H14">
            <v>0</v>
          </cell>
          <cell r="I14">
            <v>27.1814</v>
          </cell>
          <cell r="J14">
            <v>38.667000000000002</v>
          </cell>
          <cell r="K14">
            <v>33.895800000000001</v>
          </cell>
        </row>
        <row r="15">
          <cell r="A15" t="str">
            <v>E9016</v>
          </cell>
          <cell r="B15" t="str">
            <v>Usina misturadora móvel de reciclagem a frio com sistema de espuma de asfalto - 129,40 kW</v>
          </cell>
          <cell r="C15">
            <v>10340808.09</v>
          </cell>
          <cell r="D15">
            <v>1447.7130999999999</v>
          </cell>
          <cell r="E15">
            <v>223.3098</v>
          </cell>
          <cell r="F15">
            <v>0</v>
          </cell>
          <cell r="G15">
            <v>1861.3454999999999</v>
          </cell>
          <cell r="H15">
            <v>94.485799999999998</v>
          </cell>
          <cell r="I15">
            <v>39.778300000000002</v>
          </cell>
          <cell r="J15">
            <v>3666.6325000000002</v>
          </cell>
          <cell r="K15">
            <v>1710.8012000000001</v>
          </cell>
        </row>
        <row r="16">
          <cell r="A16" t="str">
            <v>E9017</v>
          </cell>
          <cell r="B16" t="str">
            <v>Escavadeira hidráulica sobre esteira com capacidade de 0,4 m³ - 64 kW</v>
          </cell>
          <cell r="C16">
            <v>721028.88489999995</v>
          </cell>
          <cell r="D16">
            <v>59.378799999999998</v>
          </cell>
          <cell r="E16">
            <v>13.738799999999999</v>
          </cell>
          <cell r="F16">
            <v>0</v>
          </cell>
          <cell r="G16">
            <v>59.378799999999998</v>
          </cell>
          <cell r="H16">
            <v>43.393799999999999</v>
          </cell>
          <cell r="I16">
            <v>33.7363</v>
          </cell>
          <cell r="J16">
            <v>209.62649999999999</v>
          </cell>
          <cell r="K16">
            <v>106.8539</v>
          </cell>
        </row>
        <row r="17">
          <cell r="A17" t="str">
            <v>E9020</v>
          </cell>
          <cell r="B17" t="str">
            <v>Recicladora a frio - 455 kW</v>
          </cell>
          <cell r="C17">
            <v>5769173.1090000002</v>
          </cell>
          <cell r="D17">
            <v>807.68420000000003</v>
          </cell>
          <cell r="E17">
            <v>124.5853</v>
          </cell>
          <cell r="F17">
            <v>0</v>
          </cell>
          <cell r="G17">
            <v>1153.8345999999999</v>
          </cell>
          <cell r="H17">
            <v>474.61959999999999</v>
          </cell>
          <cell r="I17">
            <v>39.778300000000002</v>
          </cell>
          <cell r="J17">
            <v>2600.502</v>
          </cell>
          <cell r="K17">
            <v>972.04780000000005</v>
          </cell>
        </row>
        <row r="18">
          <cell r="A18" t="str">
            <v>E9021</v>
          </cell>
          <cell r="B18" t="str">
            <v>Grupo gerador - 456 kVA</v>
          </cell>
          <cell r="C18">
            <v>352339.6079</v>
          </cell>
          <cell r="D18">
            <v>24.663799999999998</v>
          </cell>
          <cell r="E18">
            <v>6.5217999999999998</v>
          </cell>
          <cell r="F18">
            <v>0</v>
          </cell>
          <cell r="G18">
            <v>17.617000000000001</v>
          </cell>
          <cell r="H18">
            <v>361.70190000000002</v>
          </cell>
          <cell r="I18">
            <v>0</v>
          </cell>
          <cell r="J18">
            <v>410.50450000000001</v>
          </cell>
          <cell r="K18">
            <v>31.185600000000001</v>
          </cell>
        </row>
        <row r="19">
          <cell r="A19" t="str">
            <v>E9022</v>
          </cell>
          <cell r="B19" t="str">
            <v>Pórtico metálico rolante com capacidade de 25 t - 30 kW</v>
          </cell>
          <cell r="C19">
            <v>754357.02399999998</v>
          </cell>
          <cell r="D19">
            <v>37.7179</v>
          </cell>
          <cell r="E19">
            <v>12.928800000000001</v>
          </cell>
          <cell r="F19">
            <v>0</v>
          </cell>
          <cell r="G19">
            <v>29.336099999999998</v>
          </cell>
          <cell r="H19">
            <v>0</v>
          </cell>
          <cell r="I19">
            <v>27.1814</v>
          </cell>
          <cell r="J19">
            <v>107.16419999999999</v>
          </cell>
          <cell r="K19">
            <v>77.828100000000006</v>
          </cell>
        </row>
        <row r="20">
          <cell r="A20" t="str">
            <v>E9023</v>
          </cell>
          <cell r="B20" t="str">
            <v>Guindaste móvel sobre esteiras com dragline com capacidade de 1,9 a 2,3 m³ - 270 kW</v>
          </cell>
          <cell r="C20">
            <v>4030221.8590000002</v>
          </cell>
          <cell r="D20">
            <v>156.73089999999999</v>
          </cell>
          <cell r="E20">
            <v>69.073499999999996</v>
          </cell>
          <cell r="F20">
            <v>0</v>
          </cell>
          <cell r="G20">
            <v>223.90119999999999</v>
          </cell>
          <cell r="H20">
            <v>70.410600000000002</v>
          </cell>
          <cell r="I20">
            <v>39.778300000000002</v>
          </cell>
          <cell r="J20">
            <v>559.89449999999999</v>
          </cell>
          <cell r="K20">
            <v>265.58269999999999</v>
          </cell>
        </row>
        <row r="21">
          <cell r="A21" t="str">
            <v>E9024</v>
          </cell>
          <cell r="B21" t="str">
            <v>Misturador de nata cimento - 1,50 kW</v>
          </cell>
          <cell r="C21">
            <v>9652.1532999999999</v>
          </cell>
          <cell r="D21">
            <v>1.5443</v>
          </cell>
          <cell r="E21">
            <v>0.2084</v>
          </cell>
          <cell r="F21">
            <v>0</v>
          </cell>
          <cell r="G21">
            <v>1.3512999999999999</v>
          </cell>
          <cell r="H21">
            <v>0</v>
          </cell>
          <cell r="I21">
            <v>27.1814</v>
          </cell>
          <cell r="J21">
            <v>30.285399999999999</v>
          </cell>
          <cell r="K21">
            <v>28.934100000000001</v>
          </cell>
        </row>
        <row r="22">
          <cell r="A22" t="str">
            <v>E9025</v>
          </cell>
          <cell r="B22" t="str">
            <v>Conjunto bomba e macaco hidráulico para protensão com capacidade de 7.000 kN - 15 kW</v>
          </cell>
          <cell r="C22">
            <v>106149.0796</v>
          </cell>
          <cell r="D22">
            <v>6.0656999999999996</v>
          </cell>
          <cell r="E22">
            <v>1.8713</v>
          </cell>
          <cell r="F22">
            <v>0</v>
          </cell>
          <cell r="G22">
            <v>6.0656999999999996</v>
          </cell>
          <cell r="H22">
            <v>0</v>
          </cell>
          <cell r="I22">
            <v>39.778300000000002</v>
          </cell>
          <cell r="J22">
            <v>53.780999999999999</v>
          </cell>
          <cell r="K22">
            <v>47.715299999999999</v>
          </cell>
        </row>
        <row r="23">
          <cell r="A23" t="str">
            <v>E9026</v>
          </cell>
          <cell r="B23" t="str">
            <v>Bomba para injeção de nata de cimento com capacidade de 2 MPa - 2,20 kW</v>
          </cell>
          <cell r="C23">
            <v>34295.547599999998</v>
          </cell>
          <cell r="D23">
            <v>3.4296000000000002</v>
          </cell>
          <cell r="E23">
            <v>0.6613</v>
          </cell>
          <cell r="F23">
            <v>0</v>
          </cell>
          <cell r="G23">
            <v>3.0009000000000001</v>
          </cell>
          <cell r="H23">
            <v>0</v>
          </cell>
          <cell r="I23">
            <v>0</v>
          </cell>
          <cell r="J23">
            <v>7.0918000000000001</v>
          </cell>
          <cell r="K23">
            <v>4.0909000000000004</v>
          </cell>
        </row>
        <row r="24">
          <cell r="A24" t="str">
            <v>E9028</v>
          </cell>
          <cell r="B24" t="str">
            <v>Bomba de alta pressão para hidrojateamento com capacidade de 18 MPa - 5,20 kW</v>
          </cell>
          <cell r="C24">
            <v>5624.7272999999996</v>
          </cell>
          <cell r="D24">
            <v>1.1249</v>
          </cell>
          <cell r="E24">
            <v>0.13009999999999999</v>
          </cell>
          <cell r="F24">
            <v>0</v>
          </cell>
          <cell r="G24">
            <v>1.2656000000000001</v>
          </cell>
          <cell r="H24">
            <v>9.6479999999999997</v>
          </cell>
          <cell r="I24">
            <v>27.1814</v>
          </cell>
          <cell r="J24">
            <v>39.35</v>
          </cell>
          <cell r="K24">
            <v>28.436399999999999</v>
          </cell>
        </row>
        <row r="25">
          <cell r="A25" t="str">
            <v>E9029</v>
          </cell>
          <cell r="B25" t="str">
            <v>Conjunto bomba e macaco hidráulico para protensão com capacidade de 8.000 kN - 20 kW</v>
          </cell>
          <cell r="C25">
            <v>134980.53779999999</v>
          </cell>
          <cell r="D25">
            <v>7.7131999999999996</v>
          </cell>
          <cell r="E25">
            <v>2.3795000000000002</v>
          </cell>
          <cell r="F25">
            <v>0</v>
          </cell>
          <cell r="G25">
            <v>7.7131999999999996</v>
          </cell>
          <cell r="H25">
            <v>0</v>
          </cell>
          <cell r="I25">
            <v>39.778300000000002</v>
          </cell>
          <cell r="J25">
            <v>57.584200000000003</v>
          </cell>
          <cell r="K25">
            <v>49.871000000000002</v>
          </cell>
        </row>
        <row r="26">
          <cell r="A26" t="str">
            <v>E9030</v>
          </cell>
          <cell r="B26" t="str">
            <v>Bomba de protensão com leitura digital para tensionamento de estais - 3 kW</v>
          </cell>
          <cell r="C26">
            <v>14563.07</v>
          </cell>
          <cell r="D26">
            <v>0.83220000000000005</v>
          </cell>
          <cell r="E26">
            <v>0.25669999999999998</v>
          </cell>
          <cell r="F26">
            <v>0</v>
          </cell>
          <cell r="G26">
            <v>0.83220000000000005</v>
          </cell>
          <cell r="H26">
            <v>0</v>
          </cell>
          <cell r="I26">
            <v>0</v>
          </cell>
          <cell r="J26">
            <v>1.9211</v>
          </cell>
          <cell r="K26">
            <v>1.0889</v>
          </cell>
        </row>
        <row r="27">
          <cell r="A27" t="str">
            <v>E9031</v>
          </cell>
          <cell r="B27" t="str">
            <v>Elevador de cremalheira com cabine simples, com capacidade de 1.500 kg e altura de até 100 m - 15 kW</v>
          </cell>
          <cell r="C27">
            <v>338734.60200000001</v>
          </cell>
          <cell r="D27">
            <v>27.098800000000001</v>
          </cell>
          <cell r="E27">
            <v>6.27</v>
          </cell>
          <cell r="F27">
            <v>0</v>
          </cell>
          <cell r="G27">
            <v>23.711400000000001</v>
          </cell>
          <cell r="H27">
            <v>0</v>
          </cell>
          <cell r="I27">
            <v>27.1814</v>
          </cell>
          <cell r="J27">
            <v>84.261600000000001</v>
          </cell>
          <cell r="K27">
            <v>60.550199999999997</v>
          </cell>
        </row>
        <row r="28">
          <cell r="A28" t="str">
            <v>E9032</v>
          </cell>
          <cell r="B28" t="str">
            <v>Equipamento para regulagem final de estais com até 37 cordoalhas - D = 15,7 mm - 20 kW</v>
          </cell>
          <cell r="C28">
            <v>78503.2166</v>
          </cell>
          <cell r="D28">
            <v>4.4859</v>
          </cell>
          <cell r="E28">
            <v>1.3838999999999999</v>
          </cell>
          <cell r="F28">
            <v>0</v>
          </cell>
          <cell r="G28">
            <v>4.4859</v>
          </cell>
          <cell r="H28">
            <v>0</v>
          </cell>
          <cell r="I28">
            <v>39.778300000000002</v>
          </cell>
          <cell r="J28">
            <v>50.134</v>
          </cell>
          <cell r="K28">
            <v>45.648099999999999</v>
          </cell>
        </row>
        <row r="29">
          <cell r="A29" t="str">
            <v>E9033</v>
          </cell>
          <cell r="B29" t="str">
            <v>Equipamento para regulagem final de estais de 38 a 55 cordoalhas - D = 15,7 mm - 30 kW</v>
          </cell>
          <cell r="C29">
            <v>112130.0047</v>
          </cell>
          <cell r="D29">
            <v>6.4074</v>
          </cell>
          <cell r="E29">
            <v>1.9766999999999999</v>
          </cell>
          <cell r="F29">
            <v>0</v>
          </cell>
          <cell r="G29">
            <v>6.4074</v>
          </cell>
          <cell r="H29">
            <v>0</v>
          </cell>
          <cell r="I29">
            <v>39.778300000000002</v>
          </cell>
          <cell r="J29">
            <v>54.569800000000001</v>
          </cell>
          <cell r="K29">
            <v>48.162399999999998</v>
          </cell>
        </row>
        <row r="30">
          <cell r="A30" t="str">
            <v>E9034</v>
          </cell>
          <cell r="B30" t="str">
            <v>Equipamento para regulagem final de estais de 56 a 73 cordoalhas - D = 15,7 mm - 40 kW</v>
          </cell>
          <cell r="C30">
            <v>168143.10860000001</v>
          </cell>
          <cell r="D30">
            <v>9.6082000000000001</v>
          </cell>
          <cell r="E30">
            <v>2.9641000000000002</v>
          </cell>
          <cell r="F30">
            <v>0</v>
          </cell>
          <cell r="G30">
            <v>9.6082000000000001</v>
          </cell>
          <cell r="H30">
            <v>0</v>
          </cell>
          <cell r="I30">
            <v>39.778300000000002</v>
          </cell>
          <cell r="J30">
            <v>61.958799999999997</v>
          </cell>
          <cell r="K30">
            <v>52.3506</v>
          </cell>
        </row>
        <row r="31">
          <cell r="A31" t="str">
            <v>E9035</v>
          </cell>
          <cell r="B31" t="str">
            <v>Equipamento para regulagem final de estais de 74 a 91 cordoalhas - D = 15,7 mm - 50 kW</v>
          </cell>
          <cell r="C31">
            <v>224157.11290000001</v>
          </cell>
          <cell r="D31">
            <v>12.808999999999999</v>
          </cell>
          <cell r="E31">
            <v>3.9516</v>
          </cell>
          <cell r="F31">
            <v>0</v>
          </cell>
          <cell r="G31">
            <v>12.808999999999999</v>
          </cell>
          <cell r="H31">
            <v>0</v>
          </cell>
          <cell r="I31">
            <v>39.778300000000002</v>
          </cell>
          <cell r="J31">
            <v>69.347899999999996</v>
          </cell>
          <cell r="K31">
            <v>56.538899999999998</v>
          </cell>
        </row>
        <row r="32">
          <cell r="A32" t="str">
            <v>E9036</v>
          </cell>
          <cell r="B32" t="str">
            <v>Grua fixa para alturas de 60 a 102 m, com alcance de 60 m com capacidade de 1.500 kg na ponta da lança - 37 kW</v>
          </cell>
          <cell r="C32">
            <v>3897066.83</v>
          </cell>
          <cell r="D32">
            <v>151.55260000000001</v>
          </cell>
          <cell r="E32">
            <v>66.791399999999996</v>
          </cell>
          <cell r="F32">
            <v>0</v>
          </cell>
          <cell r="G32">
            <v>173.203</v>
          </cell>
          <cell r="H32">
            <v>0</v>
          </cell>
          <cell r="I32">
            <v>39.778300000000002</v>
          </cell>
          <cell r="J32">
            <v>431.32530000000003</v>
          </cell>
          <cell r="K32">
            <v>258.1223</v>
          </cell>
        </row>
        <row r="33">
          <cell r="A33" t="str">
            <v>E9038</v>
          </cell>
          <cell r="B33" t="str">
            <v>Macaco hidráulico monocordoalha para tensionamento de estais - 3 kW</v>
          </cell>
          <cell r="C33">
            <v>18311.038100000002</v>
          </cell>
          <cell r="D33">
            <v>1.0463</v>
          </cell>
          <cell r="E33">
            <v>0.32279999999999998</v>
          </cell>
          <cell r="F33">
            <v>0</v>
          </cell>
          <cell r="G33">
            <v>1.0463</v>
          </cell>
          <cell r="H33">
            <v>0</v>
          </cell>
          <cell r="I33">
            <v>39.778300000000002</v>
          </cell>
          <cell r="J33">
            <v>42.1937</v>
          </cell>
          <cell r="K33">
            <v>41.147399999999998</v>
          </cell>
        </row>
        <row r="34">
          <cell r="A34" t="str">
            <v>E9039</v>
          </cell>
          <cell r="B34" t="str">
            <v>Máquina de solda por termofusão para tubos PEAD com gerador de 4 kW</v>
          </cell>
          <cell r="C34">
            <v>115631.8371</v>
          </cell>
          <cell r="D34">
            <v>15.4176</v>
          </cell>
          <cell r="E34">
            <v>2.3782000000000001</v>
          </cell>
          <cell r="F34">
            <v>0</v>
          </cell>
          <cell r="G34">
            <v>15.4176</v>
          </cell>
          <cell r="H34">
            <v>3.9639000000000002</v>
          </cell>
          <cell r="I34">
            <v>39.778300000000002</v>
          </cell>
          <cell r="J34">
            <v>76.955600000000004</v>
          </cell>
          <cell r="K34">
            <v>57.574100000000001</v>
          </cell>
        </row>
        <row r="35">
          <cell r="A35" t="str">
            <v>E9040</v>
          </cell>
          <cell r="B35" t="str">
            <v>Serra mármore - 1,45 kW</v>
          </cell>
          <cell r="C35">
            <v>483.74470000000002</v>
          </cell>
          <cell r="D35">
            <v>4.3499999999999997E-2</v>
          </cell>
          <cell r="E35">
            <v>8.9999999999999993E-3</v>
          </cell>
          <cell r="F35">
            <v>0</v>
          </cell>
          <cell r="G35">
            <v>2.4199999999999999E-2</v>
          </cell>
          <cell r="H35">
            <v>0</v>
          </cell>
          <cell r="I35">
            <v>0</v>
          </cell>
          <cell r="J35">
            <v>7.6700000000000004E-2</v>
          </cell>
          <cell r="K35">
            <v>5.2499999999999998E-2</v>
          </cell>
        </row>
        <row r="36">
          <cell r="A36" t="str">
            <v>E9042</v>
          </cell>
          <cell r="B36" t="str">
            <v>Trator sobre esteiras com lâmina - 97 kW</v>
          </cell>
          <cell r="C36">
            <v>1330983.7590000001</v>
          </cell>
          <cell r="D36">
            <v>116.4611</v>
          </cell>
          <cell r="E36">
            <v>25.663</v>
          </cell>
          <cell r="F36">
            <v>0</v>
          </cell>
          <cell r="G36">
            <v>166.37299999999999</v>
          </cell>
          <cell r="H36">
            <v>70.827799999999996</v>
          </cell>
          <cell r="I36">
            <v>33.7363</v>
          </cell>
          <cell r="J36">
            <v>413.06119999999999</v>
          </cell>
          <cell r="K36">
            <v>175.8604</v>
          </cell>
        </row>
        <row r="37">
          <cell r="A37" t="str">
            <v>E9043</v>
          </cell>
          <cell r="B37" t="str">
            <v>Embarcação de alumínio com comprimento de 6 m e motor de popa - 18,60 kW</v>
          </cell>
          <cell r="C37">
            <v>35068.0478</v>
          </cell>
          <cell r="D37">
            <v>0.40139999999999998</v>
          </cell>
          <cell r="E37">
            <v>0.2016</v>
          </cell>
          <cell r="F37">
            <v>0</v>
          </cell>
          <cell r="G37">
            <v>0.44600000000000001</v>
          </cell>
          <cell r="H37">
            <v>39.440199999999997</v>
          </cell>
          <cell r="I37">
            <v>42.121000000000002</v>
          </cell>
          <cell r="J37">
            <v>82.610200000000006</v>
          </cell>
          <cell r="K37">
            <v>42.723999999999997</v>
          </cell>
        </row>
        <row r="38">
          <cell r="A38" t="str">
            <v>E9044</v>
          </cell>
          <cell r="B38" t="str">
            <v>Central de concreto com capacidade de 150 m³/h - dosadora e misturadora</v>
          </cell>
          <cell r="C38">
            <v>1928501.6569999999</v>
          </cell>
          <cell r="D38">
            <v>192.8502</v>
          </cell>
          <cell r="E38">
            <v>37.183900000000001</v>
          </cell>
          <cell r="F38">
            <v>0</v>
          </cell>
          <cell r="G38">
            <v>168.7439</v>
          </cell>
          <cell r="H38">
            <v>0</v>
          </cell>
          <cell r="I38">
            <v>39.778300000000002</v>
          </cell>
          <cell r="J38">
            <v>438.55630000000002</v>
          </cell>
          <cell r="K38">
            <v>269.81240000000003</v>
          </cell>
        </row>
        <row r="39">
          <cell r="A39" t="str">
            <v>E9045</v>
          </cell>
          <cell r="B39" t="str">
            <v>Conjunto bomba e macaco hidráulico para elevação com capacidade de 496 kN</v>
          </cell>
          <cell r="C39">
            <v>68442.820200000002</v>
          </cell>
          <cell r="D39">
            <v>5.4753999999999996</v>
          </cell>
          <cell r="E39">
            <v>1.2668999999999999</v>
          </cell>
          <cell r="F39">
            <v>0</v>
          </cell>
          <cell r="G39">
            <v>5.4753999999999996</v>
          </cell>
          <cell r="H39">
            <v>6.1069000000000004</v>
          </cell>
          <cell r="I39">
            <v>39.778300000000002</v>
          </cell>
          <cell r="J39">
            <v>58.102899999999998</v>
          </cell>
          <cell r="K39">
            <v>46.520600000000002</v>
          </cell>
        </row>
        <row r="40">
          <cell r="A40" t="str">
            <v>E9046</v>
          </cell>
          <cell r="B40" t="str">
            <v>Conjunto bomba e macaco hidráulico para elevação com capacidade de 929 kN</v>
          </cell>
          <cell r="C40">
            <v>86539.786300000007</v>
          </cell>
          <cell r="D40">
            <v>6.9231999999999996</v>
          </cell>
          <cell r="E40">
            <v>1.6019000000000001</v>
          </cell>
          <cell r="F40">
            <v>0</v>
          </cell>
          <cell r="G40">
            <v>6.9231999999999996</v>
          </cell>
          <cell r="H40">
            <v>6.1069000000000004</v>
          </cell>
          <cell r="I40">
            <v>39.778300000000002</v>
          </cell>
          <cell r="J40">
            <v>61.333500000000001</v>
          </cell>
          <cell r="K40">
            <v>48.303400000000003</v>
          </cell>
        </row>
        <row r="41">
          <cell r="A41" t="str">
            <v>E9047</v>
          </cell>
          <cell r="B41" t="str">
            <v>Conjunto bomba e macaco hidráulico para elevação com capacidade de 1.390 kN</v>
          </cell>
          <cell r="C41">
            <v>119333.9369</v>
          </cell>
          <cell r="D41">
            <v>9.5466999999999995</v>
          </cell>
          <cell r="E41">
            <v>2.2088999999999999</v>
          </cell>
          <cell r="F41">
            <v>0</v>
          </cell>
          <cell r="G41">
            <v>9.5466999999999995</v>
          </cell>
          <cell r="H41">
            <v>6.1069000000000004</v>
          </cell>
          <cell r="I41">
            <v>39.778300000000002</v>
          </cell>
          <cell r="J41">
            <v>67.1875</v>
          </cell>
          <cell r="K41">
            <v>51.533900000000003</v>
          </cell>
        </row>
        <row r="42">
          <cell r="A42" t="str">
            <v>E9048</v>
          </cell>
          <cell r="B42" t="str">
            <v>Conjunto bomba e macaco hidráulico para elevação com capacidade de 1.859 kN</v>
          </cell>
          <cell r="C42">
            <v>138146.38949999999</v>
          </cell>
          <cell r="D42">
            <v>11.0517</v>
          </cell>
          <cell r="E42">
            <v>2.5571000000000002</v>
          </cell>
          <cell r="F42">
            <v>0</v>
          </cell>
          <cell r="G42">
            <v>11.0517</v>
          </cell>
          <cell r="H42">
            <v>6.1069000000000004</v>
          </cell>
          <cell r="I42">
            <v>39.778300000000002</v>
          </cell>
          <cell r="J42">
            <v>70.545699999999997</v>
          </cell>
          <cell r="K42">
            <v>53.387099999999997</v>
          </cell>
        </row>
        <row r="43">
          <cell r="A43" t="str">
            <v>E9049</v>
          </cell>
          <cell r="B43" t="str">
            <v>Bomba de alta pressão para hidrojateamento com capacidade de 250 MPa - 72 kW</v>
          </cell>
          <cell r="C43">
            <v>725352.31160000002</v>
          </cell>
          <cell r="D43">
            <v>145.07050000000001</v>
          </cell>
          <cell r="E43">
            <v>16.782800000000002</v>
          </cell>
          <cell r="F43">
            <v>0</v>
          </cell>
          <cell r="G43">
            <v>163.20429999999999</v>
          </cell>
          <cell r="H43">
            <v>56.328499999999998</v>
          </cell>
          <cell r="I43">
            <v>27.1814</v>
          </cell>
          <cell r="J43">
            <v>408.5675</v>
          </cell>
          <cell r="K43">
            <v>189.03469999999999</v>
          </cell>
        </row>
        <row r="44">
          <cell r="A44" t="str">
            <v>E9050</v>
          </cell>
          <cell r="B44" t="str">
            <v>Guindaste móvel sobre pneus com 2 eixos com capacidade de 18 t - 97 kW</v>
          </cell>
          <cell r="C44">
            <v>3241928.9470000002</v>
          </cell>
          <cell r="D44">
            <v>162.09639999999999</v>
          </cell>
          <cell r="E44">
            <v>57.150599999999997</v>
          </cell>
          <cell r="F44">
            <v>0</v>
          </cell>
          <cell r="G44">
            <v>208.40969999999999</v>
          </cell>
          <cell r="H44">
            <v>25.2957</v>
          </cell>
          <cell r="I44">
            <v>34.730899999999998</v>
          </cell>
          <cell r="J44">
            <v>487.68329999999997</v>
          </cell>
          <cell r="K44">
            <v>253.97790000000001</v>
          </cell>
        </row>
        <row r="45">
          <cell r="A45" t="str">
            <v>E9051</v>
          </cell>
          <cell r="B45" t="str">
            <v>Máquina levantadora e posicionadora de via - 7,40 kW</v>
          </cell>
          <cell r="C45">
            <v>1054414.5930000001</v>
          </cell>
          <cell r="D45">
            <v>84.353200000000001</v>
          </cell>
          <cell r="E45">
            <v>19.517199999999999</v>
          </cell>
          <cell r="F45">
            <v>0</v>
          </cell>
          <cell r="G45">
            <v>73.808999999999997</v>
          </cell>
          <cell r="H45">
            <v>10.9839</v>
          </cell>
          <cell r="I45">
            <v>27.1814</v>
          </cell>
          <cell r="J45">
            <v>215.84469999999999</v>
          </cell>
          <cell r="K45">
            <v>131.05179999999999</v>
          </cell>
        </row>
        <row r="46">
          <cell r="A46" t="str">
            <v>E9052</v>
          </cell>
          <cell r="B46" t="str">
            <v>Empilhadeira a diesel com capacidade de 10 t - 82 kW</v>
          </cell>
          <cell r="C46">
            <v>779982.41879999998</v>
          </cell>
          <cell r="D46">
            <v>62.398600000000002</v>
          </cell>
          <cell r="E46">
            <v>14.4375</v>
          </cell>
          <cell r="F46">
            <v>0</v>
          </cell>
          <cell r="G46">
            <v>54.598799999999997</v>
          </cell>
          <cell r="H46">
            <v>64.151899999999998</v>
          </cell>
          <cell r="I46">
            <v>27.1814</v>
          </cell>
          <cell r="J46">
            <v>222.76820000000001</v>
          </cell>
          <cell r="K46">
            <v>104.0175</v>
          </cell>
        </row>
        <row r="47">
          <cell r="A47" t="str">
            <v>E9053</v>
          </cell>
          <cell r="B47" t="str">
            <v>Perfuratriz hidráulica montada em flutuante - 32 kW</v>
          </cell>
          <cell r="C47">
            <v>609761.87719999999</v>
          </cell>
          <cell r="D47">
            <v>16.332899999999999</v>
          </cell>
          <cell r="E47">
            <v>5.2625999999999999</v>
          </cell>
          <cell r="F47">
            <v>0</v>
          </cell>
          <cell r="G47">
            <v>14.5181</v>
          </cell>
          <cell r="H47">
            <v>16.689900000000002</v>
          </cell>
          <cell r="I47">
            <v>33.300800000000002</v>
          </cell>
          <cell r="J47">
            <v>86.104299999999995</v>
          </cell>
          <cell r="K47">
            <v>54.896299999999997</v>
          </cell>
        </row>
        <row r="48">
          <cell r="A48" t="str">
            <v>E9054</v>
          </cell>
          <cell r="B48" t="str">
            <v>Equipamento sobre forma-trilho para execução e acabamento de pavimento de concreto - 13,40 kW</v>
          </cell>
          <cell r="C48">
            <v>1816887.719</v>
          </cell>
          <cell r="D48">
            <v>242.2517</v>
          </cell>
          <cell r="E48">
            <v>37.3673</v>
          </cell>
          <cell r="F48">
            <v>0</v>
          </cell>
          <cell r="G48">
            <v>151.40729999999999</v>
          </cell>
          <cell r="H48">
            <v>19.889700000000001</v>
          </cell>
          <cell r="I48">
            <v>27.1814</v>
          </cell>
          <cell r="J48">
            <v>478.09739999999999</v>
          </cell>
          <cell r="K48">
            <v>306.80040000000002</v>
          </cell>
        </row>
        <row r="49">
          <cell r="A49" t="str">
            <v>E9055</v>
          </cell>
          <cell r="B49" t="str">
            <v>Guincho pneumático com capacidade de 2,5 t</v>
          </cell>
          <cell r="C49">
            <v>538767.23910000001</v>
          </cell>
          <cell r="D49">
            <v>53.8767</v>
          </cell>
          <cell r="E49">
            <v>10.157299999999999</v>
          </cell>
          <cell r="F49">
            <v>0</v>
          </cell>
          <cell r="G49">
            <v>29.9315</v>
          </cell>
          <cell r="H49">
            <v>0</v>
          </cell>
          <cell r="I49">
            <v>0</v>
          </cell>
          <cell r="J49">
            <v>93.965500000000006</v>
          </cell>
          <cell r="K49">
            <v>64.034000000000006</v>
          </cell>
        </row>
        <row r="50">
          <cell r="A50" t="str">
            <v>E9056</v>
          </cell>
          <cell r="B50" t="str">
            <v>Plataforma autoelevatória de 12 x 24 m com capacidade de 150 t</v>
          </cell>
          <cell r="C50">
            <v>844691.91330000001</v>
          </cell>
          <cell r="D50">
            <v>9.6691000000000003</v>
          </cell>
          <cell r="E50">
            <v>4.8555000000000001</v>
          </cell>
          <cell r="F50">
            <v>0</v>
          </cell>
          <cell r="G50">
            <v>21.486899999999999</v>
          </cell>
          <cell r="H50">
            <v>0</v>
          </cell>
          <cell r="I50">
            <v>114.512</v>
          </cell>
          <cell r="J50">
            <v>150.52350000000001</v>
          </cell>
          <cell r="K50">
            <v>129.03659999999999</v>
          </cell>
        </row>
        <row r="51">
          <cell r="A51" t="str">
            <v>E9057</v>
          </cell>
          <cell r="B51" t="str">
            <v>Batelão sem propulsão com capacidade de 66 m³</v>
          </cell>
          <cell r="C51">
            <v>225883.41020000001</v>
          </cell>
          <cell r="D51">
            <v>9.6806999999999999</v>
          </cell>
          <cell r="E51">
            <v>3.8161</v>
          </cell>
          <cell r="F51">
            <v>0</v>
          </cell>
          <cell r="G51">
            <v>16.134499999999999</v>
          </cell>
          <cell r="H51">
            <v>0</v>
          </cell>
          <cell r="I51">
            <v>29.463000000000001</v>
          </cell>
          <cell r="J51">
            <v>59.094299999999997</v>
          </cell>
          <cell r="K51">
            <v>42.959800000000001</v>
          </cell>
        </row>
        <row r="52">
          <cell r="A52" t="str">
            <v>E9058</v>
          </cell>
          <cell r="B52" t="str">
            <v>Plataforma flutuante de 12 x 24 x 1,8 m com capacidade de 150 t</v>
          </cell>
          <cell r="C52">
            <v>675578.8504</v>
          </cell>
          <cell r="D52">
            <v>7.7332999999999998</v>
          </cell>
          <cell r="E52">
            <v>3.8834</v>
          </cell>
          <cell r="F52">
            <v>0</v>
          </cell>
          <cell r="G52">
            <v>12.8888</v>
          </cell>
          <cell r="H52">
            <v>0</v>
          </cell>
          <cell r="I52">
            <v>29.463000000000001</v>
          </cell>
          <cell r="J52">
            <v>53.968499999999999</v>
          </cell>
          <cell r="K52">
            <v>41.079700000000003</v>
          </cell>
        </row>
        <row r="53">
          <cell r="A53" t="str">
            <v>E9059</v>
          </cell>
          <cell r="B53" t="str">
            <v>Plataforma autoelevatória de 12 x 24 m montada na obra com capacidade de 150 t</v>
          </cell>
          <cell r="C53">
            <v>844691.91330000001</v>
          </cell>
          <cell r="D53">
            <v>9.6691000000000003</v>
          </cell>
          <cell r="E53">
            <v>4.8555000000000001</v>
          </cell>
          <cell r="F53">
            <v>0</v>
          </cell>
          <cell r="G53">
            <v>21.486899999999999</v>
          </cell>
          <cell r="H53">
            <v>0</v>
          </cell>
          <cell r="I53">
            <v>114.512</v>
          </cell>
          <cell r="J53">
            <v>150.52350000000001</v>
          </cell>
          <cell r="K53">
            <v>129.03659999999999</v>
          </cell>
        </row>
        <row r="54">
          <cell r="A54" t="str">
            <v>E9060</v>
          </cell>
          <cell r="B54" t="str">
            <v>Perfuratriz pneumática rotopercussiva montada em flutuante com pressão de 0,70 MPa e capacidade de 2.500 gpm</v>
          </cell>
          <cell r="C54">
            <v>41029.544699999999</v>
          </cell>
          <cell r="D54">
            <v>1.099</v>
          </cell>
          <cell r="E54">
            <v>0.35410000000000003</v>
          </cell>
          <cell r="F54">
            <v>0</v>
          </cell>
          <cell r="G54">
            <v>0.97689999999999999</v>
          </cell>
          <cell r="H54">
            <v>0</v>
          </cell>
          <cell r="I54">
            <v>66.601600000000005</v>
          </cell>
          <cell r="J54">
            <v>69.031599999999997</v>
          </cell>
          <cell r="K54">
            <v>68.054699999999997</v>
          </cell>
        </row>
        <row r="55">
          <cell r="A55" t="str">
            <v>E9061</v>
          </cell>
          <cell r="B55" t="str">
            <v>Lixadeira elétrica manual angular - 2 kW</v>
          </cell>
          <cell r="C55">
            <v>1397.0118</v>
          </cell>
          <cell r="D55">
            <v>0.18629999999999999</v>
          </cell>
          <cell r="E55">
            <v>2.87E-2</v>
          </cell>
          <cell r="F55">
            <v>0</v>
          </cell>
          <cell r="G55">
            <v>0.1164</v>
          </cell>
          <cell r="H55">
            <v>0</v>
          </cell>
          <cell r="I55">
            <v>0</v>
          </cell>
          <cell r="J55">
            <v>0.33139999999999997</v>
          </cell>
          <cell r="K55">
            <v>0.215</v>
          </cell>
        </row>
        <row r="56">
          <cell r="A56" t="str">
            <v>E9062</v>
          </cell>
          <cell r="B56" t="str">
            <v>Soprador de ar quente manual - 1,60 kW</v>
          </cell>
          <cell r="C56">
            <v>5695.1980000000003</v>
          </cell>
          <cell r="D56">
            <v>0.75939999999999996</v>
          </cell>
          <cell r="E56">
            <v>0.1171</v>
          </cell>
          <cell r="F56">
            <v>0</v>
          </cell>
          <cell r="G56">
            <v>0.47460000000000002</v>
          </cell>
          <cell r="H56">
            <v>0</v>
          </cell>
          <cell r="I56">
            <v>0</v>
          </cell>
          <cell r="J56">
            <v>1.3511</v>
          </cell>
          <cell r="K56">
            <v>0.87649999999999995</v>
          </cell>
        </row>
        <row r="57">
          <cell r="A57" t="str">
            <v>E9063</v>
          </cell>
          <cell r="B57" t="str">
            <v>Equipamento de estabilização dinâmica da via - 300 kW</v>
          </cell>
          <cell r="C57">
            <v>30076652.469999999</v>
          </cell>
          <cell r="D57">
            <v>1203.0661</v>
          </cell>
          <cell r="E57">
            <v>510.32560000000001</v>
          </cell>
          <cell r="F57">
            <v>0</v>
          </cell>
          <cell r="G57">
            <v>1203.0661</v>
          </cell>
          <cell r="H57">
            <v>187.76159999999999</v>
          </cell>
          <cell r="I57">
            <v>39.778300000000002</v>
          </cell>
          <cell r="J57">
            <v>3143.9976999999999</v>
          </cell>
          <cell r="K57">
            <v>1753.17</v>
          </cell>
        </row>
        <row r="58">
          <cell r="A58" t="str">
            <v>E9064</v>
          </cell>
          <cell r="B58" t="str">
            <v>Transportador manual gerica com capacidade de 180 l</v>
          </cell>
          <cell r="C58">
            <v>1085.9362000000001</v>
          </cell>
          <cell r="D58">
            <v>1.0859000000000001</v>
          </cell>
          <cell r="E58">
            <v>5.0299999999999997E-2</v>
          </cell>
          <cell r="F58">
            <v>0</v>
          </cell>
          <cell r="G58">
            <v>0.54300000000000004</v>
          </cell>
          <cell r="H58">
            <v>0</v>
          </cell>
          <cell r="I58">
            <v>0</v>
          </cell>
          <cell r="J58">
            <v>1.6792</v>
          </cell>
          <cell r="K58">
            <v>1.1362000000000001</v>
          </cell>
        </row>
        <row r="59">
          <cell r="A59" t="str">
            <v>E9065</v>
          </cell>
          <cell r="B59" t="str">
            <v>Carro controle ferroviário - 186 kW</v>
          </cell>
          <cell r="C59">
            <v>32870946.946600001</v>
          </cell>
          <cell r="D59">
            <v>1314.8379</v>
          </cell>
          <cell r="E59">
            <v>557.73779999999999</v>
          </cell>
          <cell r="F59">
            <v>0</v>
          </cell>
          <cell r="G59">
            <v>1150.4830999999999</v>
          </cell>
          <cell r="H59">
            <v>116.4122</v>
          </cell>
          <cell r="I59">
            <v>39.778300000000002</v>
          </cell>
          <cell r="J59">
            <v>3179.2492999999999</v>
          </cell>
          <cell r="K59">
            <v>1912.354</v>
          </cell>
        </row>
        <row r="60">
          <cell r="A60" t="str">
            <v>E9066</v>
          </cell>
          <cell r="B60" t="str">
            <v>Grupo gerador - 14 kVA</v>
          </cell>
          <cell r="C60">
            <v>65596.2</v>
          </cell>
          <cell r="D60">
            <v>4.5917000000000003</v>
          </cell>
          <cell r="E60">
            <v>1.2141999999999999</v>
          </cell>
          <cell r="F60">
            <v>0</v>
          </cell>
          <cell r="G60">
            <v>3.2797999999999998</v>
          </cell>
          <cell r="H60">
            <v>10.900600000000001</v>
          </cell>
          <cell r="I60">
            <v>0</v>
          </cell>
          <cell r="J60">
            <v>19.9863</v>
          </cell>
          <cell r="K60">
            <v>5.8059000000000003</v>
          </cell>
        </row>
        <row r="61">
          <cell r="A61" t="str">
            <v>E9067</v>
          </cell>
          <cell r="B61" t="str">
            <v>Veículo ferroviário para capina química com capacidade de 12.000 l - 115 kW</v>
          </cell>
          <cell r="C61">
            <v>1700337.1584000001</v>
          </cell>
          <cell r="D61">
            <v>68.013499999999993</v>
          </cell>
          <cell r="E61">
            <v>28.8505</v>
          </cell>
          <cell r="F61">
            <v>0</v>
          </cell>
          <cell r="G61">
            <v>42.508400000000002</v>
          </cell>
          <cell r="H61">
            <v>71.975300000000004</v>
          </cell>
          <cell r="I61">
            <v>27.1814</v>
          </cell>
          <cell r="J61">
            <v>238.5291</v>
          </cell>
          <cell r="K61">
            <v>124.0454</v>
          </cell>
        </row>
        <row r="62">
          <cell r="A62" t="str">
            <v>E9068</v>
          </cell>
          <cell r="B62" t="str">
            <v>Perfuratriz hidráulica rotopercussiva para CCPH - 123 kW</v>
          </cell>
          <cell r="C62">
            <v>5681101.4560000002</v>
          </cell>
          <cell r="D62">
            <v>454.48809999999997</v>
          </cell>
          <cell r="E62">
            <v>105.1572</v>
          </cell>
          <cell r="F62">
            <v>0</v>
          </cell>
          <cell r="G62">
            <v>454.48809999999997</v>
          </cell>
          <cell r="H62">
            <v>96.227800000000002</v>
          </cell>
          <cell r="I62">
            <v>33.7363</v>
          </cell>
          <cell r="J62">
            <v>1144.0975000000001</v>
          </cell>
          <cell r="K62">
            <v>593.38160000000005</v>
          </cell>
        </row>
        <row r="63">
          <cell r="A63" t="str">
            <v>E9069</v>
          </cell>
          <cell r="B63" t="str">
            <v>Vibrador de imersão para concreto - 4,10 kW</v>
          </cell>
          <cell r="C63">
            <v>4342.7893000000004</v>
          </cell>
          <cell r="D63">
            <v>0.86860000000000004</v>
          </cell>
          <cell r="E63">
            <v>0.10050000000000001</v>
          </cell>
          <cell r="F63">
            <v>0</v>
          </cell>
          <cell r="G63">
            <v>0.54279999999999995</v>
          </cell>
          <cell r="H63">
            <v>7.6071</v>
          </cell>
          <cell r="I63">
            <v>0</v>
          </cell>
          <cell r="J63">
            <v>9.1189999999999998</v>
          </cell>
          <cell r="K63">
            <v>0.96909999999999996</v>
          </cell>
        </row>
        <row r="64">
          <cell r="A64" t="str">
            <v>E9070</v>
          </cell>
          <cell r="B64" t="str">
            <v>Ponte rolante com capacidade de 5 t e vão de até 15 m - 10 kW</v>
          </cell>
          <cell r="C64">
            <v>414325.00799999997</v>
          </cell>
          <cell r="D64">
            <v>18.414400000000001</v>
          </cell>
          <cell r="E64">
            <v>7.1010999999999997</v>
          </cell>
          <cell r="F64">
            <v>0</v>
          </cell>
          <cell r="G64">
            <v>11.509</v>
          </cell>
          <cell r="H64">
            <v>0</v>
          </cell>
          <cell r="I64">
            <v>27.1814</v>
          </cell>
          <cell r="J64">
            <v>64.2059</v>
          </cell>
          <cell r="K64">
            <v>52.696899999999999</v>
          </cell>
        </row>
        <row r="65">
          <cell r="A65" t="str">
            <v>E9071</v>
          </cell>
          <cell r="B65" t="str">
            <v>Transportador manual carrinho de mão com capacidade de 80 l</v>
          </cell>
          <cell r="C65">
            <v>464.33760000000001</v>
          </cell>
          <cell r="D65">
            <v>0.46429999999999999</v>
          </cell>
          <cell r="E65">
            <v>2.1499999999999998E-2</v>
          </cell>
          <cell r="F65">
            <v>0</v>
          </cell>
          <cell r="G65">
            <v>0.23219999999999999</v>
          </cell>
          <cell r="H65">
            <v>0</v>
          </cell>
          <cell r="I65">
            <v>0</v>
          </cell>
          <cell r="J65">
            <v>0.71799999999999997</v>
          </cell>
          <cell r="K65">
            <v>0.48580000000000001</v>
          </cell>
        </row>
        <row r="66">
          <cell r="A66" t="str">
            <v>E9072</v>
          </cell>
          <cell r="B66" t="str">
            <v>Martelo hidráulico vibratório com unidade hidráulica - 486 kW</v>
          </cell>
          <cell r="C66">
            <v>3419884.5920000002</v>
          </cell>
          <cell r="D66">
            <v>455.9846</v>
          </cell>
          <cell r="E66">
            <v>70.335599999999999</v>
          </cell>
          <cell r="F66">
            <v>0</v>
          </cell>
          <cell r="G66">
            <v>398.98649999999998</v>
          </cell>
          <cell r="H66">
            <v>380.21719999999999</v>
          </cell>
          <cell r="I66">
            <v>39.778300000000002</v>
          </cell>
          <cell r="J66">
            <v>1345.3022000000001</v>
          </cell>
          <cell r="K66">
            <v>566.09849999999994</v>
          </cell>
        </row>
        <row r="67">
          <cell r="A67" t="str">
            <v>E9073</v>
          </cell>
          <cell r="B67" t="str">
            <v>Bomba de concreto rebocável com capacidade de 30 m³/h - 74 kW</v>
          </cell>
          <cell r="C67">
            <v>504147.91210000002</v>
          </cell>
          <cell r="D67">
            <v>50.4148</v>
          </cell>
          <cell r="E67">
            <v>9.7205999999999992</v>
          </cell>
          <cell r="F67">
            <v>0</v>
          </cell>
          <cell r="G67">
            <v>50.4148</v>
          </cell>
          <cell r="H67">
            <v>73.331299999999999</v>
          </cell>
          <cell r="I67">
            <v>27.1814</v>
          </cell>
          <cell r="J67">
            <v>211.06290000000001</v>
          </cell>
          <cell r="K67">
            <v>87.316800000000001</v>
          </cell>
        </row>
        <row r="68">
          <cell r="A68" t="str">
            <v>E9074</v>
          </cell>
          <cell r="B68" t="str">
            <v>Tanque de estocagem de asfalto com agitadores de 60.000 l</v>
          </cell>
          <cell r="C68">
            <v>882612.07019999996</v>
          </cell>
          <cell r="D68">
            <v>117.6816</v>
          </cell>
          <cell r="E68">
            <v>18.1524</v>
          </cell>
          <cell r="F68">
            <v>0</v>
          </cell>
          <cell r="G68">
            <v>73.551000000000002</v>
          </cell>
          <cell r="H68">
            <v>0</v>
          </cell>
          <cell r="I68">
            <v>0</v>
          </cell>
          <cell r="J68">
            <v>209.38499999999999</v>
          </cell>
          <cell r="K68">
            <v>135.834</v>
          </cell>
        </row>
        <row r="69">
          <cell r="A69" t="str">
            <v>E9075</v>
          </cell>
          <cell r="B69" t="str">
            <v>Trado cavadeira de 12"</v>
          </cell>
          <cell r="C69">
            <v>156.41579999999999</v>
          </cell>
          <cell r="D69">
            <v>7.8200000000000006E-2</v>
          </cell>
          <cell r="E69">
            <v>4.7999999999999996E-3</v>
          </cell>
          <cell r="F69">
            <v>0</v>
          </cell>
          <cell r="G69">
            <v>3.9100000000000003E-2</v>
          </cell>
          <cell r="H69">
            <v>0</v>
          </cell>
          <cell r="I69">
            <v>0</v>
          </cell>
          <cell r="J69">
            <v>0.1221</v>
          </cell>
          <cell r="K69">
            <v>8.3000000000000004E-2</v>
          </cell>
        </row>
        <row r="70">
          <cell r="A70" t="str">
            <v>E9076</v>
          </cell>
          <cell r="B70" t="str">
            <v>Equipamento para pintura eletrostática com cabine dupla de 7,00 kW e estufa de 80.000 kCal</v>
          </cell>
          <cell r="C70">
            <v>164068.75829999999</v>
          </cell>
          <cell r="D70">
            <v>10.5473</v>
          </cell>
          <cell r="E70">
            <v>2.8923000000000001</v>
          </cell>
          <cell r="F70">
            <v>0</v>
          </cell>
          <cell r="G70">
            <v>5.8596000000000004</v>
          </cell>
          <cell r="H70">
            <v>0</v>
          </cell>
          <cell r="I70">
            <v>27.1814</v>
          </cell>
          <cell r="J70">
            <v>46.480600000000003</v>
          </cell>
          <cell r="K70">
            <v>40.621000000000002</v>
          </cell>
        </row>
        <row r="71">
          <cell r="A71" t="str">
            <v>E9077</v>
          </cell>
          <cell r="B71" t="str">
            <v>Perfuratriz de circulação reversa tipo Wirth ou similar com unidade hidráulica (Power Pack) - 273 kW</v>
          </cell>
          <cell r="C71">
            <v>4851185.1830000002</v>
          </cell>
          <cell r="D71">
            <v>388.09480000000002</v>
          </cell>
          <cell r="E71">
            <v>89.795400000000001</v>
          </cell>
          <cell r="F71">
            <v>0</v>
          </cell>
          <cell r="G71">
            <v>388.09480000000002</v>
          </cell>
          <cell r="H71">
            <v>142.38589999999999</v>
          </cell>
          <cell r="I71">
            <v>33.7363</v>
          </cell>
          <cell r="J71">
            <v>1042.1071999999999</v>
          </cell>
          <cell r="K71">
            <v>511.62650000000002</v>
          </cell>
        </row>
        <row r="72">
          <cell r="A72" t="str">
            <v>E9078</v>
          </cell>
          <cell r="B72" t="str">
            <v>Treliça lançadeira com capacidade de carga de 100 a 120 t e vão máximo de 45 m - 110 kW</v>
          </cell>
          <cell r="C72">
            <v>3545138.1623</v>
          </cell>
          <cell r="D72">
            <v>157.5617</v>
          </cell>
          <cell r="E72">
            <v>60.759700000000002</v>
          </cell>
          <cell r="F72">
            <v>0</v>
          </cell>
          <cell r="G72">
            <v>98.476100000000002</v>
          </cell>
          <cell r="H72">
            <v>0</v>
          </cell>
          <cell r="I72">
            <v>39.778300000000002</v>
          </cell>
          <cell r="J72">
            <v>356.57580000000002</v>
          </cell>
          <cell r="K72">
            <v>258.09969999999998</v>
          </cell>
        </row>
        <row r="73">
          <cell r="A73" t="str">
            <v>E9079</v>
          </cell>
          <cell r="B73" t="str">
            <v>Bomba submersível com capacidade de 360 m³/h - 23 kW</v>
          </cell>
          <cell r="C73">
            <v>179404.30609999999</v>
          </cell>
          <cell r="D73">
            <v>17.9404</v>
          </cell>
          <cell r="E73">
            <v>3.4590999999999998</v>
          </cell>
          <cell r="F73">
            <v>0</v>
          </cell>
          <cell r="G73">
            <v>15.697900000000001</v>
          </cell>
          <cell r="H73">
            <v>0</v>
          </cell>
          <cell r="I73">
            <v>0</v>
          </cell>
          <cell r="J73">
            <v>37.0974</v>
          </cell>
          <cell r="K73">
            <v>21.3995</v>
          </cell>
        </row>
        <row r="74">
          <cell r="A74" t="str">
            <v>E9080</v>
          </cell>
          <cell r="B74" t="str">
            <v>Carrelone com capacidade máxima de 70 t</v>
          </cell>
          <cell r="C74">
            <v>1830025.3907000001</v>
          </cell>
          <cell r="D74">
            <v>82.351100000000002</v>
          </cell>
          <cell r="E74">
            <v>31.050999999999998</v>
          </cell>
          <cell r="F74">
            <v>0</v>
          </cell>
          <cell r="G74">
            <v>45.750599999999999</v>
          </cell>
          <cell r="H74">
            <v>0</v>
          </cell>
          <cell r="I74">
            <v>27.1814</v>
          </cell>
          <cell r="J74">
            <v>186.33410000000001</v>
          </cell>
          <cell r="K74">
            <v>140.58349999999999</v>
          </cell>
        </row>
        <row r="75">
          <cell r="A75" t="str">
            <v>E9081</v>
          </cell>
          <cell r="B75" t="str">
            <v>Fischietti simples com capacidade de 70 t</v>
          </cell>
          <cell r="C75">
            <v>106831.05409999999</v>
          </cell>
          <cell r="D75">
            <v>4.8074000000000003</v>
          </cell>
          <cell r="E75">
            <v>1.8127</v>
          </cell>
          <cell r="F75">
            <v>0</v>
          </cell>
          <cell r="G75">
            <v>2.6707999999999998</v>
          </cell>
          <cell r="H75">
            <v>0</v>
          </cell>
          <cell r="I75">
            <v>0</v>
          </cell>
          <cell r="J75">
            <v>9.2909000000000006</v>
          </cell>
          <cell r="K75">
            <v>6.6200999999999999</v>
          </cell>
        </row>
        <row r="76">
          <cell r="A76" t="str">
            <v>E9083</v>
          </cell>
          <cell r="B76" t="str">
            <v>Vagão fechado FLT com capacidade de 99 t</v>
          </cell>
          <cell r="C76">
            <v>868455.30130000005</v>
          </cell>
          <cell r="D76">
            <v>13.750500000000001</v>
          </cell>
          <cell r="E76">
            <v>13.842499999999999</v>
          </cell>
          <cell r="F76">
            <v>0</v>
          </cell>
          <cell r="G76">
            <v>7.2370999999999999</v>
          </cell>
          <cell r="H76">
            <v>0</v>
          </cell>
          <cell r="I76">
            <v>0</v>
          </cell>
          <cell r="J76">
            <v>34.830100000000002</v>
          </cell>
          <cell r="K76">
            <v>27.593</v>
          </cell>
        </row>
        <row r="77">
          <cell r="A77" t="str">
            <v>E9084</v>
          </cell>
          <cell r="B77" t="str">
            <v>Vagão tanque convencional TCT com capacidade de 97 t e 103.000 l</v>
          </cell>
          <cell r="C77">
            <v>1264142.0360000001</v>
          </cell>
          <cell r="D77">
            <v>20.015599999999999</v>
          </cell>
          <cell r="E77">
            <v>20.1494</v>
          </cell>
          <cell r="F77">
            <v>0</v>
          </cell>
          <cell r="G77">
            <v>10.5345</v>
          </cell>
          <cell r="H77">
            <v>0</v>
          </cell>
          <cell r="I77">
            <v>0</v>
          </cell>
          <cell r="J77">
            <v>50.6995</v>
          </cell>
          <cell r="K77">
            <v>40.164999999999999</v>
          </cell>
        </row>
        <row r="78">
          <cell r="A78" t="str">
            <v>E9085</v>
          </cell>
          <cell r="B78" t="str">
            <v>Vagão gôndola GDE com capacidade de 93,5 t / 29 m³</v>
          </cell>
          <cell r="C78">
            <v>637209.80680000002</v>
          </cell>
          <cell r="D78">
            <v>10.0892</v>
          </cell>
          <cell r="E78">
            <v>10.156599999999999</v>
          </cell>
          <cell r="F78">
            <v>0</v>
          </cell>
          <cell r="G78">
            <v>5.3101000000000003</v>
          </cell>
          <cell r="H78">
            <v>0</v>
          </cell>
          <cell r="I78">
            <v>0</v>
          </cell>
          <cell r="J78">
            <v>25.555900000000001</v>
          </cell>
          <cell r="K78">
            <v>20.245799999999999</v>
          </cell>
        </row>
        <row r="79">
          <cell r="A79" t="str">
            <v>E9086</v>
          </cell>
          <cell r="B79" t="str">
            <v>Bomba de concreto rebocável com capacidade de 41 m³/h - 74 kW</v>
          </cell>
          <cell r="C79">
            <v>524232.00469999999</v>
          </cell>
          <cell r="D79">
            <v>52.423200000000001</v>
          </cell>
          <cell r="E79">
            <v>10.107799999999999</v>
          </cell>
          <cell r="F79">
            <v>0</v>
          </cell>
          <cell r="G79">
            <v>52.423200000000001</v>
          </cell>
          <cell r="H79">
            <v>73.331299999999999</v>
          </cell>
          <cell r="I79">
            <v>27.1814</v>
          </cell>
          <cell r="J79">
            <v>215.46690000000001</v>
          </cell>
          <cell r="K79">
            <v>89.712400000000002</v>
          </cell>
        </row>
        <row r="80">
          <cell r="A80" t="str">
            <v>E9089</v>
          </cell>
          <cell r="B80" t="str">
            <v>Roçadeira costal - 1,40 kW</v>
          </cell>
          <cell r="C80">
            <v>3281.0823999999998</v>
          </cell>
          <cell r="D80">
            <v>0.49220000000000003</v>
          </cell>
          <cell r="E80">
            <v>6.7500000000000004E-2</v>
          </cell>
          <cell r="F80">
            <v>0</v>
          </cell>
          <cell r="G80">
            <v>0.38279999999999997</v>
          </cell>
          <cell r="H80">
            <v>8.1637000000000004</v>
          </cell>
          <cell r="I80">
            <v>0</v>
          </cell>
          <cell r="J80">
            <v>9.1061999999999994</v>
          </cell>
          <cell r="K80">
            <v>0.55969999999999998</v>
          </cell>
        </row>
        <row r="81">
          <cell r="A81" t="str">
            <v>E9093</v>
          </cell>
          <cell r="B81" t="str">
            <v>Veículo leve - 53 kW (sem motorista)</v>
          </cell>
          <cell r="C81">
            <v>78844.955700000006</v>
          </cell>
          <cell r="D81">
            <v>4.7306999999999997</v>
          </cell>
          <cell r="E81">
            <v>1.4594</v>
          </cell>
          <cell r="F81">
            <v>0.59130000000000005</v>
          </cell>
          <cell r="G81">
            <v>4.7306999999999997</v>
          </cell>
          <cell r="H81">
            <v>25.286200000000001</v>
          </cell>
          <cell r="I81">
            <v>0</v>
          </cell>
          <cell r="J81">
            <v>36.798299999999998</v>
          </cell>
          <cell r="K81">
            <v>6.7813999999999997</v>
          </cell>
        </row>
        <row r="82">
          <cell r="A82" t="str">
            <v>E9094</v>
          </cell>
          <cell r="B82" t="str">
            <v>Guindaste móvel sobre pneus com 6 eixos com capacidade máxima de 350 t - 450 kW</v>
          </cell>
          <cell r="C82">
            <v>21326006.34</v>
          </cell>
          <cell r="D82">
            <v>746.41020000000003</v>
          </cell>
          <cell r="E82">
            <v>361.84899999999999</v>
          </cell>
          <cell r="F82">
            <v>146.6163</v>
          </cell>
          <cell r="G82">
            <v>959.6703</v>
          </cell>
          <cell r="H82">
            <v>117.351</v>
          </cell>
          <cell r="I82">
            <v>34.730899999999998</v>
          </cell>
          <cell r="J82">
            <v>2366.6277</v>
          </cell>
          <cell r="K82">
            <v>1289.6063999999999</v>
          </cell>
        </row>
        <row r="83">
          <cell r="A83" t="str">
            <v>E9095</v>
          </cell>
          <cell r="B83" t="str">
            <v>Guindaste móvel sobre pneus com 8 eixos com capacidade máxima de 500 t - 500 kW</v>
          </cell>
          <cell r="C83">
            <v>36304768.909999996</v>
          </cell>
          <cell r="D83">
            <v>1270.6668999999999</v>
          </cell>
          <cell r="E83">
            <v>616.00120000000004</v>
          </cell>
          <cell r="F83">
            <v>249.59530000000001</v>
          </cell>
          <cell r="G83">
            <v>1633.7146</v>
          </cell>
          <cell r="H83">
            <v>130.38999999999999</v>
          </cell>
          <cell r="I83">
            <v>34.730899999999998</v>
          </cell>
          <cell r="J83">
            <v>3935.0989</v>
          </cell>
          <cell r="K83">
            <v>2170.9942999999998</v>
          </cell>
        </row>
        <row r="84">
          <cell r="A84" t="str">
            <v>E9096</v>
          </cell>
          <cell r="B84" t="str">
            <v>Minicarregadeira de pneus - 45,50 kW</v>
          </cell>
          <cell r="C84">
            <v>406854.42830000003</v>
          </cell>
          <cell r="D84">
            <v>35.599800000000002</v>
          </cell>
          <cell r="E84">
            <v>7.8446999999999996</v>
          </cell>
          <cell r="F84">
            <v>0</v>
          </cell>
          <cell r="G84">
            <v>35.599800000000002</v>
          </cell>
          <cell r="H84">
            <v>59.327500000000001</v>
          </cell>
          <cell r="I84">
            <v>33.7363</v>
          </cell>
          <cell r="J84">
            <v>172.10810000000001</v>
          </cell>
          <cell r="K84">
            <v>77.180800000000005</v>
          </cell>
        </row>
        <row r="85">
          <cell r="A85" t="str">
            <v>E9101</v>
          </cell>
          <cell r="B85" t="str">
            <v>Removedora de faixas de sinalização viária - 9,69 kW</v>
          </cell>
          <cell r="C85">
            <v>50827.074399999998</v>
          </cell>
          <cell r="D85">
            <v>4.0662000000000003</v>
          </cell>
          <cell r="E85">
            <v>0.94079999999999997</v>
          </cell>
          <cell r="F85">
            <v>0</v>
          </cell>
          <cell r="G85">
            <v>3.5579000000000001</v>
          </cell>
          <cell r="H85">
            <v>17.9787</v>
          </cell>
          <cell r="I85">
            <v>0</v>
          </cell>
          <cell r="J85">
            <v>26.543600000000001</v>
          </cell>
          <cell r="K85">
            <v>5.0069999999999997</v>
          </cell>
        </row>
        <row r="86">
          <cell r="A86" t="str">
            <v>E9102</v>
          </cell>
          <cell r="B86" t="str">
            <v>Extrusora para sarjeta de concreto - 10,44 kW</v>
          </cell>
          <cell r="C86">
            <v>82824.339500000002</v>
          </cell>
          <cell r="D86">
            <v>6.6258999999999997</v>
          </cell>
          <cell r="E86">
            <v>1.5330999999999999</v>
          </cell>
          <cell r="F86">
            <v>0</v>
          </cell>
          <cell r="G86">
            <v>5.7976999999999999</v>
          </cell>
          <cell r="H86">
            <v>8.1676000000000002</v>
          </cell>
          <cell r="I86">
            <v>27.1814</v>
          </cell>
          <cell r="J86">
            <v>49.305700000000002</v>
          </cell>
          <cell r="K86">
            <v>35.340400000000002</v>
          </cell>
        </row>
        <row r="87">
          <cell r="A87" t="str">
            <v>E9103</v>
          </cell>
          <cell r="B87" t="str">
            <v>Extrusora para meio-fio de concreto - 10,44 kW</v>
          </cell>
          <cell r="C87">
            <v>68037.473499999993</v>
          </cell>
          <cell r="D87">
            <v>5.4429999999999996</v>
          </cell>
          <cell r="E87">
            <v>1.2594000000000001</v>
          </cell>
          <cell r="F87">
            <v>0</v>
          </cell>
          <cell r="G87">
            <v>4.7625999999999999</v>
          </cell>
          <cell r="H87">
            <v>8.1676000000000002</v>
          </cell>
          <cell r="I87">
            <v>27.1814</v>
          </cell>
          <cell r="J87">
            <v>46.814</v>
          </cell>
          <cell r="K87">
            <v>33.883800000000001</v>
          </cell>
        </row>
        <row r="88">
          <cell r="A88" t="str">
            <v>E9105</v>
          </cell>
          <cell r="B88" t="str">
            <v>Embarcação empurradora multipropósito - 2 x 186 kW</v>
          </cell>
          <cell r="C88">
            <v>5421155.1270000003</v>
          </cell>
          <cell r="D88">
            <v>62.055300000000003</v>
          </cell>
          <cell r="E88">
            <v>31.162299999999998</v>
          </cell>
          <cell r="F88">
            <v>0</v>
          </cell>
          <cell r="G88">
            <v>137.9008</v>
          </cell>
          <cell r="H88">
            <v>368.6386</v>
          </cell>
          <cell r="I88">
            <v>137.197</v>
          </cell>
          <cell r="J88">
            <v>736.95399999999995</v>
          </cell>
          <cell r="K88">
            <v>230.41460000000001</v>
          </cell>
        </row>
        <row r="89">
          <cell r="A89" t="str">
            <v>E9106</v>
          </cell>
          <cell r="B89" t="str">
            <v>Balsa de convés com capacidade de 200 t</v>
          </cell>
          <cell r="C89">
            <v>1933973.3026999999</v>
          </cell>
          <cell r="D89">
            <v>22.138000000000002</v>
          </cell>
          <cell r="E89">
            <v>11.117000000000001</v>
          </cell>
          <cell r="F89">
            <v>0</v>
          </cell>
          <cell r="G89">
            <v>36.896599999999999</v>
          </cell>
          <cell r="H89">
            <v>0</v>
          </cell>
          <cell r="I89">
            <v>29.463000000000001</v>
          </cell>
          <cell r="J89">
            <v>99.614599999999996</v>
          </cell>
          <cell r="K89">
            <v>62.718000000000004</v>
          </cell>
        </row>
        <row r="90">
          <cell r="A90" t="str">
            <v>E9107</v>
          </cell>
          <cell r="B90" t="str">
            <v>Compactador manual com soquete vibratório - 2,24 kW</v>
          </cell>
          <cell r="C90">
            <v>11596.254499999999</v>
          </cell>
          <cell r="D90">
            <v>2.3193000000000001</v>
          </cell>
          <cell r="E90">
            <v>0.26829999999999998</v>
          </cell>
          <cell r="F90">
            <v>0</v>
          </cell>
          <cell r="G90">
            <v>2.3193000000000001</v>
          </cell>
          <cell r="H90">
            <v>4.1561000000000003</v>
          </cell>
          <cell r="I90">
            <v>0</v>
          </cell>
          <cell r="J90">
            <v>9.0630000000000006</v>
          </cell>
          <cell r="K90">
            <v>2.5876000000000001</v>
          </cell>
        </row>
        <row r="91">
          <cell r="A91" t="str">
            <v>E9108</v>
          </cell>
          <cell r="B91" t="str">
            <v>Soldadora de trilho por caldeamento na via - 400 kW</v>
          </cell>
          <cell r="C91">
            <v>10000000</v>
          </cell>
          <cell r="D91">
            <v>160</v>
          </cell>
          <cell r="E91">
            <v>160.41999999999999</v>
          </cell>
          <cell r="F91">
            <v>0</v>
          </cell>
          <cell r="G91">
            <v>200</v>
          </cell>
          <cell r="H91">
            <v>250.34880000000001</v>
          </cell>
          <cell r="I91">
            <v>79.556600000000003</v>
          </cell>
          <cell r="J91">
            <v>850.32539999999995</v>
          </cell>
          <cell r="K91">
            <v>399.97660000000002</v>
          </cell>
        </row>
        <row r="92">
          <cell r="A92" t="str">
            <v>E9110</v>
          </cell>
          <cell r="B92" t="str">
            <v>Escavadeira hidráulica sobre esteiras para rocha com caçamba com capacidade de 1,56 m³ - 118 kW</v>
          </cell>
          <cell r="C92">
            <v>1195046.166</v>
          </cell>
          <cell r="D92">
            <v>119.5046</v>
          </cell>
          <cell r="E92">
            <v>23.700299999999999</v>
          </cell>
          <cell r="F92">
            <v>0</v>
          </cell>
          <cell r="G92">
            <v>119.5046</v>
          </cell>
          <cell r="H92">
            <v>116.93380000000001</v>
          </cell>
          <cell r="I92">
            <v>33.7363</v>
          </cell>
          <cell r="J92">
            <v>413.37959999999998</v>
          </cell>
          <cell r="K92">
            <v>176.94120000000001</v>
          </cell>
        </row>
        <row r="93">
          <cell r="A93" t="str">
            <v>E9111</v>
          </cell>
          <cell r="B93" t="str">
            <v>Jateador abrasivo úmido com capacidade de 350 kg de abrasivo</v>
          </cell>
          <cell r="C93">
            <v>341382.38740000001</v>
          </cell>
          <cell r="D93">
            <v>61.448799999999999</v>
          </cell>
          <cell r="E93">
            <v>7.3722000000000003</v>
          </cell>
          <cell r="F93">
            <v>0</v>
          </cell>
          <cell r="G93">
            <v>61.448799999999999</v>
          </cell>
          <cell r="H93">
            <v>0</v>
          </cell>
          <cell r="I93">
            <v>27.1814</v>
          </cell>
          <cell r="J93">
            <v>157.4512</v>
          </cell>
          <cell r="K93">
            <v>96.002399999999994</v>
          </cell>
        </row>
        <row r="94">
          <cell r="A94" t="str">
            <v>E9112</v>
          </cell>
          <cell r="B94" t="str">
            <v>Sinalizador direcional móvel com sistema fotovoltaico de energia e montado em chassi sobre pneus</v>
          </cell>
          <cell r="C94">
            <v>22784.0226</v>
          </cell>
          <cell r="D94">
            <v>2.5632000000000001</v>
          </cell>
          <cell r="E94">
            <v>0.43930000000000002</v>
          </cell>
          <cell r="F94">
            <v>0</v>
          </cell>
          <cell r="G94">
            <v>1.4239999999999999</v>
          </cell>
          <cell r="H94">
            <v>0</v>
          </cell>
          <cell r="I94">
            <v>0</v>
          </cell>
          <cell r="J94">
            <v>4.4264999999999999</v>
          </cell>
          <cell r="K94">
            <v>3.0024999999999999</v>
          </cell>
        </row>
        <row r="95">
          <cell r="A95" t="str">
            <v>E9113</v>
          </cell>
          <cell r="B95" t="str">
            <v>Painel de Mensagem Variável - PMV móvel, com sistema fotovoltaico de energia e montado em chassi sobre pneus</v>
          </cell>
          <cell r="C95">
            <v>171398.40789999999</v>
          </cell>
          <cell r="D95">
            <v>19.282299999999999</v>
          </cell>
          <cell r="E95">
            <v>3.3048000000000002</v>
          </cell>
          <cell r="F95">
            <v>0</v>
          </cell>
          <cell r="G95">
            <v>10.712400000000001</v>
          </cell>
          <cell r="H95">
            <v>0</v>
          </cell>
          <cell r="I95">
            <v>0</v>
          </cell>
          <cell r="J95">
            <v>33.299500000000002</v>
          </cell>
          <cell r="K95">
            <v>22.5871</v>
          </cell>
        </row>
        <row r="96">
          <cell r="A96" t="str">
            <v>E9116</v>
          </cell>
          <cell r="B96" t="str">
            <v>Semáforo móvel com 3 lentes e bateria - D = 200 mm</v>
          </cell>
          <cell r="C96">
            <v>8105.0195000000003</v>
          </cell>
          <cell r="D96">
            <v>0.91180000000000005</v>
          </cell>
          <cell r="E96">
            <v>0.15629999999999999</v>
          </cell>
          <cell r="F96">
            <v>0</v>
          </cell>
          <cell r="G96">
            <v>0.50660000000000005</v>
          </cell>
          <cell r="H96">
            <v>0</v>
          </cell>
          <cell r="I96">
            <v>0</v>
          </cell>
          <cell r="J96">
            <v>1.5747</v>
          </cell>
          <cell r="K96">
            <v>1.0681</v>
          </cell>
        </row>
        <row r="97">
          <cell r="A97" t="str">
            <v>E9117</v>
          </cell>
          <cell r="B97" t="str">
            <v>Carregadeira de pneus para rocha com capacidade de 2,50 m³ - 105 kW</v>
          </cell>
          <cell r="C97">
            <v>1001201.371</v>
          </cell>
          <cell r="D97">
            <v>80.0047</v>
          </cell>
          <cell r="E97">
            <v>18.9695</v>
          </cell>
          <cell r="F97">
            <v>0</v>
          </cell>
          <cell r="G97">
            <v>80.0047</v>
          </cell>
          <cell r="H97">
            <v>104.05119999999999</v>
          </cell>
          <cell r="I97">
            <v>33.7363</v>
          </cell>
          <cell r="J97">
            <v>316.76639999999998</v>
          </cell>
          <cell r="K97">
            <v>132.7105</v>
          </cell>
        </row>
        <row r="98">
          <cell r="A98" t="str">
            <v>E9118</v>
          </cell>
          <cell r="B98" t="str">
            <v>Cortadora de pavimento com disco diamantado de 450 a 1.500 mm - 55,40 kW</v>
          </cell>
          <cell r="C98">
            <v>488598.92499999999</v>
          </cell>
          <cell r="D98">
            <v>65.146500000000003</v>
          </cell>
          <cell r="E98">
            <v>10.0489</v>
          </cell>
          <cell r="F98">
            <v>0</v>
          </cell>
          <cell r="G98">
            <v>65.146500000000003</v>
          </cell>
          <cell r="H98">
            <v>43.3416</v>
          </cell>
          <cell r="I98">
            <v>27.1814</v>
          </cell>
          <cell r="J98">
            <v>210.86490000000001</v>
          </cell>
          <cell r="K98">
            <v>102.3768</v>
          </cell>
        </row>
        <row r="99">
          <cell r="A99" t="str">
            <v>E9119</v>
          </cell>
          <cell r="B99" t="str">
            <v>Minicarregadeira sobre pneus com valetadeira - 55,40 kW</v>
          </cell>
          <cell r="C99">
            <v>777950.42099999997</v>
          </cell>
          <cell r="D99">
            <v>68.070700000000002</v>
          </cell>
          <cell r="E99">
            <v>14.9999</v>
          </cell>
          <cell r="F99">
            <v>0</v>
          </cell>
          <cell r="G99">
            <v>68.070700000000002</v>
          </cell>
          <cell r="H99">
            <v>72.236099999999993</v>
          </cell>
          <cell r="I99">
            <v>33.7363</v>
          </cell>
          <cell r="J99">
            <v>257.11369999999999</v>
          </cell>
          <cell r="K99">
            <v>116.8069</v>
          </cell>
        </row>
        <row r="100">
          <cell r="A100" t="str">
            <v>E9120</v>
          </cell>
          <cell r="B100" t="str">
            <v>Equipamento de cravação sobre esteira para geodreno com haste para profundidade de até 20 m - 258 kW</v>
          </cell>
          <cell r="C100">
            <v>2598391.4249999998</v>
          </cell>
          <cell r="D100">
            <v>151.5728</v>
          </cell>
          <cell r="E100">
            <v>46.760199999999998</v>
          </cell>
          <cell r="F100">
            <v>0</v>
          </cell>
          <cell r="G100">
            <v>151.5728</v>
          </cell>
          <cell r="H100">
            <v>174.93119999999999</v>
          </cell>
          <cell r="I100">
            <v>27.1814</v>
          </cell>
          <cell r="J100">
            <v>552.01840000000004</v>
          </cell>
          <cell r="K100">
            <v>225.51439999999999</v>
          </cell>
        </row>
        <row r="101">
          <cell r="A101" t="str">
            <v>E9122</v>
          </cell>
          <cell r="B101" t="str">
            <v>Perfuratriz tipo Bottom Feed para coluna de brita - 194 kW</v>
          </cell>
          <cell r="C101">
            <v>7325932.8339999998</v>
          </cell>
          <cell r="D101">
            <v>586.07460000000003</v>
          </cell>
          <cell r="E101">
            <v>135.60300000000001</v>
          </cell>
          <cell r="F101">
            <v>0</v>
          </cell>
          <cell r="G101">
            <v>586.07460000000003</v>
          </cell>
          <cell r="H101">
            <v>101.18259999999999</v>
          </cell>
          <cell r="I101">
            <v>33.7363</v>
          </cell>
          <cell r="J101">
            <v>1442.6711</v>
          </cell>
          <cell r="K101">
            <v>755.41390000000001</v>
          </cell>
        </row>
        <row r="102">
          <cell r="A102" t="str">
            <v>E9125</v>
          </cell>
          <cell r="B102" t="str">
            <v>Veículo tipo van furgão com capacidade de 1,38 t - 100 kW</v>
          </cell>
          <cell r="C102">
            <v>226873.1079</v>
          </cell>
          <cell r="D102">
            <v>11.3437</v>
          </cell>
          <cell r="E102">
            <v>4.0827999999999998</v>
          </cell>
          <cell r="F102">
            <v>1.6543000000000001</v>
          </cell>
          <cell r="G102">
            <v>11.3437</v>
          </cell>
          <cell r="H102">
            <v>26.077999999999999</v>
          </cell>
          <cell r="I102">
            <v>31.958100000000002</v>
          </cell>
          <cell r="J102">
            <v>86.460599999999999</v>
          </cell>
          <cell r="K102">
            <v>49.038899999999998</v>
          </cell>
        </row>
        <row r="103">
          <cell r="A103" t="str">
            <v>E9126</v>
          </cell>
          <cell r="B103" t="str">
            <v>Draga backhoe com capacidade de 7 m³ - 1.000 kW</v>
          </cell>
          <cell r="C103">
            <v>193174186.09999999</v>
          </cell>
          <cell r="D103">
            <v>5174.3086000000003</v>
          </cell>
          <cell r="E103">
            <v>1667.2197000000001</v>
          </cell>
          <cell r="F103">
            <v>0</v>
          </cell>
          <cell r="G103">
            <v>11498.4635</v>
          </cell>
          <cell r="H103">
            <v>990.96400000000006</v>
          </cell>
          <cell r="I103">
            <v>64.727699999999999</v>
          </cell>
          <cell r="J103">
            <v>19395.683499999999</v>
          </cell>
          <cell r="K103">
            <v>6906.2560000000003</v>
          </cell>
        </row>
        <row r="104">
          <cell r="A104" t="str">
            <v>E9127</v>
          </cell>
          <cell r="B104" t="str">
            <v>Escavadeira hidráulica com martelo hidráulico de 520 kg - 75 kW</v>
          </cell>
          <cell r="C104">
            <v>900965.40899999999</v>
          </cell>
          <cell r="D104">
            <v>102.9675</v>
          </cell>
          <cell r="E104">
            <v>17.868099999999998</v>
          </cell>
          <cell r="F104">
            <v>0</v>
          </cell>
          <cell r="G104">
            <v>128.70930000000001</v>
          </cell>
          <cell r="H104">
            <v>50.8521</v>
          </cell>
          <cell r="I104">
            <v>33.7363</v>
          </cell>
          <cell r="J104">
            <v>334.13330000000002</v>
          </cell>
          <cell r="K104">
            <v>154.5719</v>
          </cell>
        </row>
        <row r="105">
          <cell r="A105" t="str">
            <v>E9134</v>
          </cell>
          <cell r="B105" t="str">
            <v>Miniônibus com capacidade para 30 passageiros - 111 kW</v>
          </cell>
          <cell r="C105">
            <v>677186.78760000004</v>
          </cell>
          <cell r="D105">
            <v>29.022300000000001</v>
          </cell>
          <cell r="E105">
            <v>11.937799999999999</v>
          </cell>
          <cell r="F105">
            <v>4.8369999999999997</v>
          </cell>
          <cell r="G105">
            <v>43.5334</v>
          </cell>
          <cell r="H105">
            <v>109.997</v>
          </cell>
          <cell r="I105">
            <v>34.869</v>
          </cell>
          <cell r="J105">
            <v>234.19649999999999</v>
          </cell>
          <cell r="K105">
            <v>80.6661</v>
          </cell>
        </row>
        <row r="106">
          <cell r="A106" t="str">
            <v>E9141</v>
          </cell>
          <cell r="B106" t="str">
            <v>Rebarbador hidráulico com bomba manual com capacidade de força de 9.000 kgf</v>
          </cell>
          <cell r="C106">
            <v>96002.351699999999</v>
          </cell>
          <cell r="D106">
            <v>7.6802000000000001</v>
          </cell>
          <cell r="E106">
            <v>1.7769999999999999</v>
          </cell>
          <cell r="F106">
            <v>0</v>
          </cell>
          <cell r="G106">
            <v>4.8000999999999996</v>
          </cell>
          <cell r="H106">
            <v>0</v>
          </cell>
          <cell r="I106">
            <v>0</v>
          </cell>
          <cell r="J106">
            <v>14.257300000000001</v>
          </cell>
          <cell r="K106">
            <v>9.4572000000000003</v>
          </cell>
        </row>
        <row r="107">
          <cell r="A107" t="str">
            <v>E9144</v>
          </cell>
          <cell r="B107" t="str">
            <v>Pórtico metálico rolante com talha com capacidade de 5 t - 10 kW</v>
          </cell>
          <cell r="C107">
            <v>302477.59960000002</v>
          </cell>
          <cell r="D107">
            <v>13.4434</v>
          </cell>
          <cell r="E107">
            <v>5.1840999999999999</v>
          </cell>
          <cell r="F107">
            <v>0</v>
          </cell>
          <cell r="G107">
            <v>8.4022000000000006</v>
          </cell>
          <cell r="H107">
            <v>0</v>
          </cell>
          <cell r="I107">
            <v>27.1814</v>
          </cell>
          <cell r="J107">
            <v>54.211100000000002</v>
          </cell>
          <cell r="K107">
            <v>45.808900000000001</v>
          </cell>
        </row>
        <row r="108">
          <cell r="A108" t="str">
            <v>E9148</v>
          </cell>
          <cell r="B108" t="str">
            <v>Macaco de protensão de fios com bomba - 3,72 kW</v>
          </cell>
          <cell r="C108">
            <v>100935.1447</v>
          </cell>
          <cell r="D108">
            <v>5.7676999999999996</v>
          </cell>
          <cell r="E108">
            <v>1.7793000000000001</v>
          </cell>
          <cell r="F108">
            <v>0</v>
          </cell>
          <cell r="G108">
            <v>5.7676999999999996</v>
          </cell>
          <cell r="H108">
            <v>0</v>
          </cell>
          <cell r="I108">
            <v>39.778300000000002</v>
          </cell>
          <cell r="J108">
            <v>53.093000000000004</v>
          </cell>
          <cell r="K108">
            <v>47.325299999999999</v>
          </cell>
        </row>
        <row r="109">
          <cell r="A109" t="str">
            <v>E9149</v>
          </cell>
          <cell r="B109" t="str">
            <v>Máquina de aplicação e extração de grampo elástico tipo Pandrol - 6,70 kW</v>
          </cell>
          <cell r="C109">
            <v>273522.0061</v>
          </cell>
          <cell r="D109">
            <v>21.881799999999998</v>
          </cell>
          <cell r="E109">
            <v>5.0629</v>
          </cell>
          <cell r="F109">
            <v>0</v>
          </cell>
          <cell r="G109">
            <v>21.881799999999998</v>
          </cell>
          <cell r="H109">
            <v>9.9449000000000005</v>
          </cell>
          <cell r="I109">
            <v>0</v>
          </cell>
          <cell r="J109">
            <v>58.7714</v>
          </cell>
          <cell r="K109">
            <v>26.944700000000001</v>
          </cell>
        </row>
        <row r="110">
          <cell r="A110" t="str">
            <v>E9151</v>
          </cell>
          <cell r="B110" t="str">
            <v>Britador de mandíbulas móvel sobre esteiras, sem peneira, com capacidade de 140 m³/h - 170 kW</v>
          </cell>
          <cell r="C110">
            <v>2975543.736</v>
          </cell>
          <cell r="D110">
            <v>158.69569999999999</v>
          </cell>
          <cell r="E110">
            <v>52.017499999999998</v>
          </cell>
          <cell r="F110">
            <v>0</v>
          </cell>
          <cell r="G110">
            <v>158.69569999999999</v>
          </cell>
          <cell r="H110">
            <v>159.59739999999999</v>
          </cell>
          <cell r="I110">
            <v>39.778300000000002</v>
          </cell>
          <cell r="J110">
            <v>568.78459999999995</v>
          </cell>
          <cell r="K110">
            <v>250.4915</v>
          </cell>
        </row>
        <row r="111">
          <cell r="A111" t="str">
            <v>E9152</v>
          </cell>
          <cell r="B111" t="str">
            <v>Ferramenta de fixação à pólvora de ação direta</v>
          </cell>
          <cell r="C111">
            <v>1166.8900000000001</v>
          </cell>
          <cell r="D111">
            <v>9.9199999999999997E-2</v>
          </cell>
          <cell r="E111">
            <v>2.1600000000000001E-2</v>
          </cell>
          <cell r="F111">
            <v>0</v>
          </cell>
          <cell r="G111">
            <v>9.3399999999999997E-2</v>
          </cell>
          <cell r="H111">
            <v>0</v>
          </cell>
          <cell r="I111">
            <v>0</v>
          </cell>
          <cell r="J111">
            <v>0.2142</v>
          </cell>
          <cell r="K111">
            <v>0.1208</v>
          </cell>
        </row>
        <row r="112">
          <cell r="A112" t="str">
            <v>E9153</v>
          </cell>
          <cell r="B112" t="str">
            <v>Ferramenta de fixação à pólvora e sistema à pistão</v>
          </cell>
          <cell r="C112">
            <v>1073.3721</v>
          </cell>
          <cell r="D112">
            <v>9.1200000000000003E-2</v>
          </cell>
          <cell r="E112">
            <v>1.9900000000000001E-2</v>
          </cell>
          <cell r="F112">
            <v>0</v>
          </cell>
          <cell r="G112">
            <v>8.5900000000000004E-2</v>
          </cell>
          <cell r="H112">
            <v>0</v>
          </cell>
          <cell r="I112">
            <v>0</v>
          </cell>
          <cell r="J112">
            <v>0.19700000000000001</v>
          </cell>
          <cell r="K112">
            <v>0.1111</v>
          </cell>
        </row>
        <row r="113">
          <cell r="A113" t="str">
            <v>E9154</v>
          </cell>
          <cell r="B113" t="str">
            <v>Equipamento para selagem com material asfáltico rebocável com capacidade de 370 l - 35 kW</v>
          </cell>
          <cell r="C113">
            <v>470811.9768</v>
          </cell>
          <cell r="D113">
            <v>84.746200000000002</v>
          </cell>
          <cell r="E113">
            <v>10.167199999999999</v>
          </cell>
          <cell r="F113">
            <v>0</v>
          </cell>
          <cell r="G113">
            <v>28.248699999999999</v>
          </cell>
          <cell r="H113">
            <v>27.381900000000002</v>
          </cell>
          <cell r="I113">
            <v>27.1814</v>
          </cell>
          <cell r="J113">
            <v>177.72540000000001</v>
          </cell>
          <cell r="K113">
            <v>122.09480000000001</v>
          </cell>
        </row>
        <row r="114">
          <cell r="A114" t="str">
            <v>E9155</v>
          </cell>
          <cell r="B114" t="str">
            <v>Caldeira de asfalto rebocável com capacidade de 600 l - 5,20 kW</v>
          </cell>
          <cell r="C114">
            <v>151638.27009999999</v>
          </cell>
          <cell r="D114">
            <v>22.745699999999999</v>
          </cell>
          <cell r="E114">
            <v>3.1187</v>
          </cell>
          <cell r="F114">
            <v>0</v>
          </cell>
          <cell r="G114">
            <v>7.5819000000000001</v>
          </cell>
          <cell r="H114">
            <v>3.7970000000000002</v>
          </cell>
          <cell r="I114">
            <v>0</v>
          </cell>
          <cell r="J114">
            <v>37.243299999999998</v>
          </cell>
          <cell r="K114">
            <v>25.8644</v>
          </cell>
        </row>
        <row r="115">
          <cell r="A115" t="str">
            <v>E9156</v>
          </cell>
          <cell r="B115" t="str">
            <v>Soprador de ar costal - 2,6 kW</v>
          </cell>
          <cell r="C115">
            <v>2624.4960000000001</v>
          </cell>
          <cell r="D115">
            <v>0.4199</v>
          </cell>
          <cell r="E115">
            <v>5.67E-2</v>
          </cell>
          <cell r="F115">
            <v>0</v>
          </cell>
          <cell r="G115">
            <v>0.3674</v>
          </cell>
          <cell r="H115">
            <v>4.8239999999999998</v>
          </cell>
          <cell r="I115">
            <v>0</v>
          </cell>
          <cell r="J115">
            <v>5.6680000000000001</v>
          </cell>
          <cell r="K115">
            <v>0.47660000000000002</v>
          </cell>
        </row>
        <row r="116">
          <cell r="A116" t="str">
            <v>E9157</v>
          </cell>
          <cell r="B116" t="str">
            <v>Locomotiva diesel-elétrica CC - bitola métrica - 2.237 kW</v>
          </cell>
          <cell r="C116">
            <v>8823659.4910000004</v>
          </cell>
          <cell r="D116">
            <v>141.17859999999999</v>
          </cell>
          <cell r="E116">
            <v>141.54910000000001</v>
          </cell>
          <cell r="F116">
            <v>0</v>
          </cell>
          <cell r="G116">
            <v>176.47319999999999</v>
          </cell>
          <cell r="H116">
            <v>1400.0757000000001</v>
          </cell>
          <cell r="I116">
            <v>34.4161</v>
          </cell>
          <cell r="J116">
            <v>1893.6927000000001</v>
          </cell>
          <cell r="K116">
            <v>317.1438</v>
          </cell>
        </row>
        <row r="117">
          <cell r="A117" t="str">
            <v>E9158</v>
          </cell>
          <cell r="B117" t="str">
            <v>Locomotiva diesel-elétrica CC - bitola larga - 2.237 kW</v>
          </cell>
          <cell r="C117">
            <v>9213768.9279999994</v>
          </cell>
          <cell r="D117">
            <v>147.4203</v>
          </cell>
          <cell r="E117">
            <v>147.8073</v>
          </cell>
          <cell r="F117">
            <v>0</v>
          </cell>
          <cell r="G117">
            <v>184.27539999999999</v>
          </cell>
          <cell r="H117">
            <v>1400.0757000000001</v>
          </cell>
          <cell r="I117">
            <v>34.4161</v>
          </cell>
          <cell r="J117">
            <v>1913.9947999999999</v>
          </cell>
          <cell r="K117">
            <v>329.64370000000002</v>
          </cell>
        </row>
        <row r="118">
          <cell r="A118" t="str">
            <v>E9159</v>
          </cell>
          <cell r="B118" t="str">
            <v>Vagão plataforma PNE com capacidade de 82 t - bitola métrica</v>
          </cell>
          <cell r="C118">
            <v>756429.70620000002</v>
          </cell>
          <cell r="D118">
            <v>11.976800000000001</v>
          </cell>
          <cell r="E118">
            <v>12.056900000000001</v>
          </cell>
          <cell r="F118">
            <v>0</v>
          </cell>
          <cell r="G118">
            <v>6.3036000000000003</v>
          </cell>
          <cell r="H118">
            <v>0</v>
          </cell>
          <cell r="I118">
            <v>0</v>
          </cell>
          <cell r="J118">
            <v>30.337299999999999</v>
          </cell>
          <cell r="K118">
            <v>24.0337</v>
          </cell>
        </row>
        <row r="119">
          <cell r="A119" t="str">
            <v>E9160</v>
          </cell>
          <cell r="B119" t="str">
            <v>Vagão plataforma PNT com capacidade de 98 t - bitola larga</v>
          </cell>
          <cell r="C119">
            <v>986647.44290000002</v>
          </cell>
          <cell r="D119">
            <v>15.6219</v>
          </cell>
          <cell r="E119">
            <v>15.7263</v>
          </cell>
          <cell r="F119">
            <v>0</v>
          </cell>
          <cell r="G119">
            <v>8.2220999999999993</v>
          </cell>
          <cell r="H119">
            <v>0</v>
          </cell>
          <cell r="I119">
            <v>0</v>
          </cell>
          <cell r="J119">
            <v>39.570300000000003</v>
          </cell>
          <cell r="K119">
            <v>31.348199999999999</v>
          </cell>
        </row>
        <row r="120">
          <cell r="A120" t="str">
            <v>E9161</v>
          </cell>
          <cell r="B120" t="str">
            <v>Vagão fechado com porta para carga e descarga de paletes FLD com capacidade de 64 t - bitola métrica</v>
          </cell>
          <cell r="C120">
            <v>750263.15969999996</v>
          </cell>
          <cell r="D120">
            <v>11.879200000000001</v>
          </cell>
          <cell r="E120">
            <v>11.958600000000001</v>
          </cell>
          <cell r="F120">
            <v>0</v>
          </cell>
          <cell r="G120">
            <v>6.2522000000000002</v>
          </cell>
          <cell r="H120">
            <v>0</v>
          </cell>
          <cell r="I120">
            <v>0</v>
          </cell>
          <cell r="J120">
            <v>30.09</v>
          </cell>
          <cell r="K120">
            <v>23.837800000000001</v>
          </cell>
        </row>
        <row r="121">
          <cell r="A121" t="str">
            <v>E9162</v>
          </cell>
          <cell r="B121" t="str">
            <v>Vagão fechado com porta para carga e descarga de paletes FLT com capacidade de 99 t - bitola larga</v>
          </cell>
          <cell r="C121">
            <v>868455.30130000005</v>
          </cell>
          <cell r="D121">
            <v>13.750500000000001</v>
          </cell>
          <cell r="E121">
            <v>13.842499999999999</v>
          </cell>
          <cell r="F121">
            <v>0</v>
          </cell>
          <cell r="G121">
            <v>7.2370999999999999</v>
          </cell>
          <cell r="H121">
            <v>0</v>
          </cell>
          <cell r="I121">
            <v>0</v>
          </cell>
          <cell r="J121">
            <v>34.830100000000002</v>
          </cell>
          <cell r="K121">
            <v>27.593</v>
          </cell>
        </row>
        <row r="122">
          <cell r="A122" t="str">
            <v>E9163</v>
          </cell>
          <cell r="B122" t="str">
            <v>Vagão hopper aberto com descarga automática HNE com capacidade de 45 m³ - bitola métrica</v>
          </cell>
          <cell r="C122">
            <v>904426.82259999996</v>
          </cell>
          <cell r="D122">
            <v>14.3201</v>
          </cell>
          <cell r="E122">
            <v>14.415800000000001</v>
          </cell>
          <cell r="F122">
            <v>0</v>
          </cell>
          <cell r="G122">
            <v>7.5369000000000002</v>
          </cell>
          <cell r="H122">
            <v>0</v>
          </cell>
          <cell r="I122">
            <v>0</v>
          </cell>
          <cell r="J122">
            <v>36.272799999999997</v>
          </cell>
          <cell r="K122">
            <v>28.735900000000001</v>
          </cell>
        </row>
        <row r="123">
          <cell r="A123" t="str">
            <v>E9164</v>
          </cell>
          <cell r="B123" t="str">
            <v>Vagão hopper aberto com descarga automática HNT com capacidade de 63 m³ - bitola larga</v>
          </cell>
          <cell r="C123">
            <v>1162201.389</v>
          </cell>
          <cell r="D123">
            <v>18.401499999999999</v>
          </cell>
          <cell r="E123">
            <v>18.5245</v>
          </cell>
          <cell r="F123">
            <v>0</v>
          </cell>
          <cell r="G123">
            <v>9.6850000000000005</v>
          </cell>
          <cell r="H123">
            <v>0</v>
          </cell>
          <cell r="I123">
            <v>0</v>
          </cell>
          <cell r="J123">
            <v>46.610999999999997</v>
          </cell>
          <cell r="K123">
            <v>36.926000000000002</v>
          </cell>
        </row>
        <row r="124">
          <cell r="A124" t="str">
            <v>E9167</v>
          </cell>
          <cell r="B124" t="str">
            <v>Equipamento para carga e descarga de TLS de até 250 m - 90 kW</v>
          </cell>
          <cell r="C124">
            <v>2825361.1510000001</v>
          </cell>
          <cell r="D124">
            <v>45.205800000000004</v>
          </cell>
          <cell r="E124">
            <v>45.324399999999997</v>
          </cell>
          <cell r="F124">
            <v>0</v>
          </cell>
          <cell r="G124">
            <v>56.507199999999997</v>
          </cell>
          <cell r="H124">
            <v>56.328499999999998</v>
          </cell>
          <cell r="I124">
            <v>39.778300000000002</v>
          </cell>
          <cell r="J124">
            <v>243.14420000000001</v>
          </cell>
          <cell r="K124">
            <v>130.30850000000001</v>
          </cell>
        </row>
        <row r="125">
          <cell r="A125" t="str">
            <v>E9168</v>
          </cell>
          <cell r="B125" t="str">
            <v>Carregadeira de pneus com implemento de garfo - 195 kW</v>
          </cell>
          <cell r="C125">
            <v>1497930.8570000001</v>
          </cell>
          <cell r="D125">
            <v>131.06890000000001</v>
          </cell>
          <cell r="E125">
            <v>28.882000000000001</v>
          </cell>
          <cell r="F125">
            <v>0</v>
          </cell>
          <cell r="G125">
            <v>131.06890000000001</v>
          </cell>
          <cell r="H125">
            <v>81.363399999999999</v>
          </cell>
          <cell r="I125">
            <v>33.7363</v>
          </cell>
          <cell r="J125">
            <v>406.11950000000002</v>
          </cell>
          <cell r="K125">
            <v>193.68719999999999</v>
          </cell>
        </row>
        <row r="126">
          <cell r="A126" t="str">
            <v>E9200</v>
          </cell>
          <cell r="B126" t="str">
            <v>Carregadeira de pneus para rocha com capacidade de 2,50 m³ - 105 kW com periculosidade</v>
          </cell>
          <cell r="C126">
            <v>1001201.371</v>
          </cell>
          <cell r="D126">
            <v>80.0047</v>
          </cell>
          <cell r="E126">
            <v>18.9695</v>
          </cell>
          <cell r="F126">
            <v>0</v>
          </cell>
          <cell r="G126">
            <v>80.0047</v>
          </cell>
          <cell r="H126">
            <v>104.05119999999999</v>
          </cell>
          <cell r="I126">
            <v>41.826500000000003</v>
          </cell>
          <cell r="J126">
            <v>324.85660000000001</v>
          </cell>
          <cell r="K126">
            <v>140.80070000000001</v>
          </cell>
        </row>
        <row r="127">
          <cell r="A127" t="str">
            <v>E9203</v>
          </cell>
          <cell r="B127" t="str">
            <v>Escavadeira hidráulica com martelo hidráulico de 1.700 kg - 103 kW com periculosidade</v>
          </cell>
          <cell r="C127">
            <v>2063817.4210000001</v>
          </cell>
          <cell r="D127">
            <v>235.8648</v>
          </cell>
          <cell r="E127">
            <v>40.929900000000004</v>
          </cell>
          <cell r="F127">
            <v>0</v>
          </cell>
          <cell r="G127">
            <v>294.83109999999999</v>
          </cell>
          <cell r="H127">
            <v>69.8369</v>
          </cell>
          <cell r="I127">
            <v>41.826500000000003</v>
          </cell>
          <cell r="J127">
            <v>683.28920000000005</v>
          </cell>
          <cell r="K127">
            <v>318.62119999999999</v>
          </cell>
        </row>
        <row r="128">
          <cell r="A128" t="str">
            <v>E9204</v>
          </cell>
          <cell r="B128" t="str">
            <v>Perfuratriz sobre esteiras - 145 kW com periculosidade</v>
          </cell>
          <cell r="C128">
            <v>2036010.9038</v>
          </cell>
          <cell r="D128">
            <v>162.8809</v>
          </cell>
          <cell r="E128">
            <v>37.686599999999999</v>
          </cell>
          <cell r="F128">
            <v>0</v>
          </cell>
          <cell r="G128">
            <v>162.8809</v>
          </cell>
          <cell r="H128">
            <v>113.4393</v>
          </cell>
          <cell r="I128">
            <v>41.826500000000003</v>
          </cell>
          <cell r="J128">
            <v>518.71420000000001</v>
          </cell>
          <cell r="K128">
            <v>242.39400000000001</v>
          </cell>
        </row>
        <row r="129">
          <cell r="A129" t="str">
            <v>E9205</v>
          </cell>
          <cell r="B129" t="str">
            <v>Equipamento de corte a plasma CNC - 12.000 x 5.500 mm - 19,5 kW</v>
          </cell>
          <cell r="C129">
            <v>1050164.1470000001</v>
          </cell>
          <cell r="D129">
            <v>84.013099999999994</v>
          </cell>
          <cell r="E129">
            <v>19.438500000000001</v>
          </cell>
          <cell r="F129">
            <v>0</v>
          </cell>
          <cell r="G129">
            <v>63.009799999999998</v>
          </cell>
          <cell r="H129">
            <v>0</v>
          </cell>
          <cell r="I129">
            <v>0</v>
          </cell>
          <cell r="J129">
            <v>166.4614</v>
          </cell>
          <cell r="K129">
            <v>103.4516</v>
          </cell>
        </row>
        <row r="130">
          <cell r="A130" t="str">
            <v>E9206</v>
          </cell>
          <cell r="B130" t="str">
            <v>Equipamento de solda MIG automática com acessórios - 14,6 kVA</v>
          </cell>
          <cell r="C130">
            <v>89121.318799999994</v>
          </cell>
          <cell r="D130">
            <v>11.8828</v>
          </cell>
          <cell r="E130">
            <v>1.8329</v>
          </cell>
          <cell r="F130">
            <v>0</v>
          </cell>
          <cell r="G130">
            <v>11.8828</v>
          </cell>
          <cell r="H130">
            <v>0</v>
          </cell>
          <cell r="I130">
            <v>0</v>
          </cell>
          <cell r="J130">
            <v>25.598500000000001</v>
          </cell>
          <cell r="K130">
            <v>13.7157</v>
          </cell>
        </row>
        <row r="131">
          <cell r="A131" t="str">
            <v>E9207</v>
          </cell>
          <cell r="B131" t="str">
            <v>Máquina de solda elétrica retificadora 425 A - 18,70 kW</v>
          </cell>
          <cell r="C131">
            <v>8121.9677000000001</v>
          </cell>
          <cell r="D131">
            <v>1.0829</v>
          </cell>
          <cell r="E131">
            <v>0.16700000000000001</v>
          </cell>
          <cell r="F131">
            <v>0</v>
          </cell>
          <cell r="G131">
            <v>1.0829</v>
          </cell>
          <cell r="H131">
            <v>0</v>
          </cell>
          <cell r="I131">
            <v>0</v>
          </cell>
          <cell r="J131">
            <v>2.3328000000000002</v>
          </cell>
          <cell r="K131">
            <v>1.2499</v>
          </cell>
        </row>
        <row r="132">
          <cell r="A132" t="str">
            <v>E9209</v>
          </cell>
          <cell r="B132" t="str">
            <v>Martelete perfurador/rompedor a ar comprimido de 25 kg para rocha, com insalubridade, com capacidade de 2.040 gpm</v>
          </cell>
          <cell r="C132">
            <v>25120.874199999998</v>
          </cell>
          <cell r="D132">
            <v>3.3494000000000002</v>
          </cell>
          <cell r="E132">
            <v>0.51670000000000005</v>
          </cell>
          <cell r="F132">
            <v>0</v>
          </cell>
          <cell r="G132">
            <v>3.3494000000000002</v>
          </cell>
          <cell r="H132">
            <v>0</v>
          </cell>
          <cell r="I132">
            <v>35.0837</v>
          </cell>
          <cell r="J132">
            <v>42.299199999999999</v>
          </cell>
          <cell r="K132">
            <v>38.949800000000003</v>
          </cell>
        </row>
        <row r="133">
          <cell r="A133" t="str">
            <v>E9213</v>
          </cell>
          <cell r="B133" t="str">
            <v>Jumbo eletro-hidráulico com 3 braços - 155 kW/237 kW com periculosidade</v>
          </cell>
          <cell r="C133">
            <v>14124513.779999999</v>
          </cell>
          <cell r="D133">
            <v>807.11509999999998</v>
          </cell>
          <cell r="E133">
            <v>248.995</v>
          </cell>
          <cell r="F133">
            <v>0</v>
          </cell>
          <cell r="G133">
            <v>1008.8938000000001</v>
          </cell>
          <cell r="H133">
            <v>169.76779999999999</v>
          </cell>
          <cell r="I133">
            <v>50.224400000000003</v>
          </cell>
          <cell r="J133">
            <v>2284.9960999999998</v>
          </cell>
          <cell r="K133">
            <v>1106.3344999999999</v>
          </cell>
        </row>
        <row r="134">
          <cell r="A134" t="str">
            <v>E9231</v>
          </cell>
          <cell r="B134" t="str">
            <v>Maçarico lança-chamas a gás liquefeito de petróleo (GLP)</v>
          </cell>
          <cell r="C134">
            <v>84.721100000000007</v>
          </cell>
          <cell r="D134">
            <v>1.1299999999999999E-2</v>
          </cell>
          <cell r="E134">
            <v>1.6999999999999999E-3</v>
          </cell>
          <cell r="F134">
            <v>0</v>
          </cell>
          <cell r="G134">
            <v>1.1299999999999999E-2</v>
          </cell>
          <cell r="H134">
            <v>0</v>
          </cell>
          <cell r="I134">
            <v>0</v>
          </cell>
          <cell r="J134">
            <v>2.4299999999999999E-2</v>
          </cell>
          <cell r="K134">
            <v>1.2999999999999999E-2</v>
          </cell>
        </row>
        <row r="135">
          <cell r="A135" t="str">
            <v>E9239</v>
          </cell>
          <cell r="B135" t="str">
            <v>Miniônibus com capacidade para 30 passageiros - 111 kW (sem motorista)</v>
          </cell>
          <cell r="C135">
            <v>677186.78760000004</v>
          </cell>
          <cell r="D135">
            <v>29.022300000000001</v>
          </cell>
          <cell r="E135">
            <v>11.937799999999999</v>
          </cell>
          <cell r="F135">
            <v>4.8369999999999997</v>
          </cell>
          <cell r="G135">
            <v>43.5334</v>
          </cell>
          <cell r="H135">
            <v>109.997</v>
          </cell>
          <cell r="I135">
            <v>0</v>
          </cell>
          <cell r="J135">
            <v>199.32749999999999</v>
          </cell>
          <cell r="K135">
            <v>45.7971</v>
          </cell>
        </row>
        <row r="136">
          <cell r="A136" t="str">
            <v>E9240</v>
          </cell>
          <cell r="B136" t="str">
            <v>Ônibus com capacidade para 80 passageiros - 175 kW (sem motorista)</v>
          </cell>
          <cell r="C136">
            <v>1047271.531</v>
          </cell>
          <cell r="D136">
            <v>44.883099999999999</v>
          </cell>
          <cell r="E136">
            <v>18.4619</v>
          </cell>
          <cell r="F136">
            <v>7.4805000000000001</v>
          </cell>
          <cell r="G136">
            <v>67.324600000000004</v>
          </cell>
          <cell r="H136">
            <v>173.4187</v>
          </cell>
          <cell r="I136">
            <v>0</v>
          </cell>
          <cell r="J136">
            <v>311.56880000000001</v>
          </cell>
          <cell r="K136">
            <v>70.825500000000005</v>
          </cell>
        </row>
        <row r="137">
          <cell r="A137" t="str">
            <v>E9242</v>
          </cell>
          <cell r="B137" t="str">
            <v>Estação transmissora de superfície para televisionamento</v>
          </cell>
          <cell r="C137">
            <v>15637.422200000001</v>
          </cell>
          <cell r="D137">
            <v>1.0053000000000001</v>
          </cell>
          <cell r="E137">
            <v>0.2757</v>
          </cell>
          <cell r="F137">
            <v>0</v>
          </cell>
          <cell r="G137">
            <v>0.5585</v>
          </cell>
          <cell r="H137">
            <v>0</v>
          </cell>
          <cell r="I137">
            <v>0</v>
          </cell>
          <cell r="J137">
            <v>1.8394999999999999</v>
          </cell>
          <cell r="K137">
            <v>1.2809999999999999</v>
          </cell>
        </row>
        <row r="138">
          <cell r="A138" t="str">
            <v>E9243</v>
          </cell>
          <cell r="B138" t="str">
            <v>Câmara hiperbárica com filtro, serpentina e reservatório de ar para mergulho raso - D = 1,80 m e H = 2,22 m</v>
          </cell>
          <cell r="C138">
            <v>630543.49600000004</v>
          </cell>
          <cell r="D138">
            <v>11.0345</v>
          </cell>
          <cell r="E138">
            <v>10.212400000000001</v>
          </cell>
          <cell r="F138">
            <v>0</v>
          </cell>
          <cell r="G138">
            <v>15.7636</v>
          </cell>
          <cell r="H138">
            <v>0</v>
          </cell>
          <cell r="I138">
            <v>57.743699999999997</v>
          </cell>
          <cell r="J138">
            <v>94.754199999999997</v>
          </cell>
          <cell r="K138">
            <v>78.990600000000001</v>
          </cell>
        </row>
        <row r="139">
          <cell r="A139" t="str">
            <v>E9244</v>
          </cell>
          <cell r="B139" t="str">
            <v>Estação transmissora de superfície para comunicação sem fio</v>
          </cell>
          <cell r="C139">
            <v>39861.438499999997</v>
          </cell>
          <cell r="D139">
            <v>2.5625</v>
          </cell>
          <cell r="E139">
            <v>0.70269999999999999</v>
          </cell>
          <cell r="F139">
            <v>0</v>
          </cell>
          <cell r="G139">
            <v>1.4236</v>
          </cell>
          <cell r="H139">
            <v>0</v>
          </cell>
          <cell r="I139">
            <v>0</v>
          </cell>
          <cell r="J139">
            <v>4.6887999999999996</v>
          </cell>
          <cell r="K139">
            <v>3.2652000000000001</v>
          </cell>
        </row>
        <row r="140">
          <cell r="A140" t="str">
            <v>E9245</v>
          </cell>
          <cell r="B140" t="str">
            <v>Estação transmissora de superfície para comunicação com fio</v>
          </cell>
          <cell r="C140">
            <v>6680.9669000000004</v>
          </cell>
          <cell r="D140">
            <v>0.42949999999999999</v>
          </cell>
          <cell r="E140">
            <v>0.1178</v>
          </cell>
          <cell r="F140">
            <v>0</v>
          </cell>
          <cell r="G140">
            <v>0.23860000000000001</v>
          </cell>
          <cell r="H140">
            <v>0</v>
          </cell>
          <cell r="I140">
            <v>0</v>
          </cell>
          <cell r="J140">
            <v>0.78590000000000004</v>
          </cell>
          <cell r="K140">
            <v>0.54730000000000001</v>
          </cell>
        </row>
        <row r="141">
          <cell r="A141" t="str">
            <v>E9246</v>
          </cell>
          <cell r="B141" t="str">
            <v>Painel de controle de ar com manômetros e pneufatômetros</v>
          </cell>
          <cell r="C141">
            <v>12820.899299999999</v>
          </cell>
          <cell r="D141">
            <v>0.82420000000000004</v>
          </cell>
          <cell r="E141">
            <v>0.22600000000000001</v>
          </cell>
          <cell r="F141">
            <v>0</v>
          </cell>
          <cell r="G141">
            <v>0.45789999999999997</v>
          </cell>
          <cell r="H141">
            <v>0</v>
          </cell>
          <cell r="I141">
            <v>0</v>
          </cell>
          <cell r="J141">
            <v>1.5081</v>
          </cell>
          <cell r="K141">
            <v>1.0502</v>
          </cell>
        </row>
        <row r="142">
          <cell r="A142" t="str">
            <v>E9247</v>
          </cell>
          <cell r="B142" t="str">
            <v>Sistema de Sino aberto (sinete) para mergulho até 50 m - 33,50 kW</v>
          </cell>
          <cell r="C142">
            <v>397855.50839999999</v>
          </cell>
          <cell r="D142">
            <v>35.364899999999999</v>
          </cell>
          <cell r="E142">
            <v>7.5007000000000001</v>
          </cell>
          <cell r="F142">
            <v>0</v>
          </cell>
          <cell r="G142">
            <v>35.364899999999999</v>
          </cell>
          <cell r="H142">
            <v>0</v>
          </cell>
          <cell r="I142">
            <v>57.743699999999997</v>
          </cell>
          <cell r="J142">
            <v>135.9742</v>
          </cell>
          <cell r="K142">
            <v>100.6093</v>
          </cell>
        </row>
        <row r="143">
          <cell r="A143" t="str">
            <v>E9248</v>
          </cell>
          <cell r="B143" t="str">
            <v>Sistema de ar comprimido para mergulho até 30 m com pressão de trabalho de 1,4 MPa - 7,46 kW</v>
          </cell>
          <cell r="C143">
            <v>53788.487000000001</v>
          </cell>
          <cell r="D143">
            <v>4.3030999999999997</v>
          </cell>
          <cell r="E143">
            <v>0.99560000000000004</v>
          </cell>
          <cell r="F143">
            <v>0</v>
          </cell>
          <cell r="G143">
            <v>4.3030999999999997</v>
          </cell>
          <cell r="H143">
            <v>6.6143999999999998</v>
          </cell>
          <cell r="I143">
            <v>0</v>
          </cell>
          <cell r="J143">
            <v>16.216200000000001</v>
          </cell>
          <cell r="K143">
            <v>5.2987000000000002</v>
          </cell>
        </row>
        <row r="144">
          <cell r="A144" t="str">
            <v>E9249</v>
          </cell>
          <cell r="B144" t="str">
            <v>Sistema de ar comprimido para mergulho até 50 m com pressão de trabalho de 1,7 MPa - 16,18 kW</v>
          </cell>
          <cell r="C144">
            <v>81337.637400000007</v>
          </cell>
          <cell r="D144">
            <v>6.5069999999999997</v>
          </cell>
          <cell r="E144">
            <v>1.5056</v>
          </cell>
          <cell r="F144">
            <v>0</v>
          </cell>
          <cell r="G144">
            <v>6.5069999999999997</v>
          </cell>
          <cell r="H144">
            <v>14.346</v>
          </cell>
          <cell r="I144">
            <v>0</v>
          </cell>
          <cell r="J144">
            <v>28.865600000000001</v>
          </cell>
          <cell r="K144">
            <v>8.0126000000000008</v>
          </cell>
        </row>
        <row r="145">
          <cell r="A145" t="str">
            <v>E9251</v>
          </cell>
          <cell r="B145" t="str">
            <v>Fonte de plasma para corte manual - 65A - 15 kW</v>
          </cell>
          <cell r="C145">
            <v>32637.215899999999</v>
          </cell>
          <cell r="D145">
            <v>4.3516000000000004</v>
          </cell>
          <cell r="E145">
            <v>0.67120000000000002</v>
          </cell>
          <cell r="F145">
            <v>0</v>
          </cell>
          <cell r="G145">
            <v>4.3516000000000004</v>
          </cell>
          <cell r="H145">
            <v>0</v>
          </cell>
          <cell r="I145">
            <v>0</v>
          </cell>
          <cell r="J145">
            <v>9.3743999999999996</v>
          </cell>
          <cell r="K145">
            <v>5.0228000000000002</v>
          </cell>
        </row>
        <row r="146">
          <cell r="A146" t="str">
            <v>E9252</v>
          </cell>
          <cell r="B146" t="str">
            <v>Serra de esquadria com braço telescópico - D = 250 mm (10") - 1,80 kW</v>
          </cell>
          <cell r="C146">
            <v>3970.6352999999999</v>
          </cell>
          <cell r="D146">
            <v>0.3574</v>
          </cell>
          <cell r="E146">
            <v>7.3499999999999996E-2</v>
          </cell>
          <cell r="F146">
            <v>0</v>
          </cell>
          <cell r="G146">
            <v>0.19850000000000001</v>
          </cell>
          <cell r="H146">
            <v>0</v>
          </cell>
          <cell r="I146">
            <v>0</v>
          </cell>
          <cell r="J146">
            <v>0.62939999999999996</v>
          </cell>
          <cell r="K146">
            <v>0.43090000000000001</v>
          </cell>
        </row>
        <row r="147">
          <cell r="A147" t="str">
            <v>E9253</v>
          </cell>
          <cell r="B147" t="str">
            <v>Rebordeadeira diâmetro máximo 3,00 m - 4,85 kW</v>
          </cell>
          <cell r="C147">
            <v>70645.142300000007</v>
          </cell>
          <cell r="D147">
            <v>2.8258000000000001</v>
          </cell>
          <cell r="E147">
            <v>1.1987000000000001</v>
          </cell>
          <cell r="F147">
            <v>0</v>
          </cell>
          <cell r="G147">
            <v>2.4725999999999999</v>
          </cell>
          <cell r="H147">
            <v>0</v>
          </cell>
          <cell r="I147">
            <v>0</v>
          </cell>
          <cell r="J147">
            <v>6.4970999999999997</v>
          </cell>
          <cell r="K147">
            <v>4.0244999999999997</v>
          </cell>
        </row>
        <row r="148">
          <cell r="A148" t="str">
            <v>E9254</v>
          </cell>
          <cell r="B148" t="str">
            <v>Dobradeira viradeira manual comprimento máximo de dobra de até 2.000 mm</v>
          </cell>
          <cell r="C148">
            <v>18935.355</v>
          </cell>
          <cell r="D148">
            <v>0.75739999999999996</v>
          </cell>
          <cell r="E148">
            <v>0.32129999999999997</v>
          </cell>
          <cell r="F148">
            <v>0</v>
          </cell>
          <cell r="G148">
            <v>0.66269999999999996</v>
          </cell>
          <cell r="H148">
            <v>0</v>
          </cell>
          <cell r="I148">
            <v>0</v>
          </cell>
          <cell r="J148">
            <v>1.7414000000000001</v>
          </cell>
          <cell r="K148">
            <v>1.0787</v>
          </cell>
        </row>
        <row r="149">
          <cell r="A149" t="str">
            <v>E9255</v>
          </cell>
          <cell r="B149" t="str">
            <v>Fonte de plasma para corte manual - 45A - 10 kW</v>
          </cell>
          <cell r="C149">
            <v>21604.215899999999</v>
          </cell>
          <cell r="D149">
            <v>2.8805999999999998</v>
          </cell>
          <cell r="E149">
            <v>0.44429999999999997</v>
          </cell>
          <cell r="F149">
            <v>0</v>
          </cell>
          <cell r="G149">
            <v>2.8805999999999998</v>
          </cell>
          <cell r="H149">
            <v>0</v>
          </cell>
          <cell r="I149">
            <v>0</v>
          </cell>
          <cell r="J149">
            <v>6.2054999999999998</v>
          </cell>
          <cell r="K149">
            <v>3.3249</v>
          </cell>
        </row>
        <row r="150">
          <cell r="A150" t="str">
            <v>E9256</v>
          </cell>
          <cell r="B150" t="str">
            <v>Equipamento para pintura com cal rebocável com dois bicos aplicadores e capacidade de 2.200 l</v>
          </cell>
          <cell r="C150">
            <v>62911.639300000003</v>
          </cell>
          <cell r="D150">
            <v>6.2911999999999999</v>
          </cell>
          <cell r="E150">
            <v>1.2130000000000001</v>
          </cell>
          <cell r="F150">
            <v>0</v>
          </cell>
          <cell r="G150">
            <v>6.2911999999999999</v>
          </cell>
          <cell r="H150">
            <v>0</v>
          </cell>
          <cell r="I150">
            <v>27.1814</v>
          </cell>
          <cell r="J150">
            <v>40.976799999999997</v>
          </cell>
          <cell r="K150">
            <v>34.685600000000001</v>
          </cell>
        </row>
        <row r="151">
          <cell r="A151" t="str">
            <v>E9259</v>
          </cell>
          <cell r="B151" t="str">
            <v>Ventilador centrífugo média pressão com capacidade de 38 m³/min - 2,21 kW</v>
          </cell>
          <cell r="C151">
            <v>17061.337100000001</v>
          </cell>
          <cell r="D151">
            <v>1.5355000000000001</v>
          </cell>
          <cell r="E151">
            <v>0.31580000000000003</v>
          </cell>
          <cell r="F151">
            <v>0</v>
          </cell>
          <cell r="G151">
            <v>1.0237000000000001</v>
          </cell>
          <cell r="H151">
            <v>0</v>
          </cell>
          <cell r="I151">
            <v>0</v>
          </cell>
          <cell r="J151">
            <v>2.875</v>
          </cell>
          <cell r="K151">
            <v>1.8512999999999999</v>
          </cell>
        </row>
        <row r="152">
          <cell r="A152" t="str">
            <v>E9260</v>
          </cell>
          <cell r="B152" t="str">
            <v>Detector de gases com bomba elétrica para espaço confinado</v>
          </cell>
          <cell r="C152">
            <v>4543</v>
          </cell>
          <cell r="D152">
            <v>0.3634</v>
          </cell>
          <cell r="E152">
            <v>8.4099999999999994E-2</v>
          </cell>
          <cell r="F152">
            <v>0</v>
          </cell>
          <cell r="G152">
            <v>0.22720000000000001</v>
          </cell>
          <cell r="H152">
            <v>0</v>
          </cell>
          <cell r="I152">
            <v>0</v>
          </cell>
          <cell r="J152">
            <v>0.67469999999999997</v>
          </cell>
          <cell r="K152">
            <v>0.44750000000000001</v>
          </cell>
        </row>
        <row r="153">
          <cell r="A153" t="str">
            <v>E9261</v>
          </cell>
          <cell r="B153" t="str">
            <v>Equipamento de pintura com pistola airless - 0,90 kW</v>
          </cell>
          <cell r="C153">
            <v>2290.6185</v>
          </cell>
          <cell r="D153">
            <v>0.4123</v>
          </cell>
          <cell r="E153">
            <v>4.9500000000000002E-2</v>
          </cell>
          <cell r="F153">
            <v>0</v>
          </cell>
          <cell r="G153">
            <v>0.2291</v>
          </cell>
          <cell r="H153">
            <v>0</v>
          </cell>
          <cell r="I153">
            <v>0</v>
          </cell>
          <cell r="J153">
            <v>0.69089999999999996</v>
          </cell>
          <cell r="K153">
            <v>0.46179999999999999</v>
          </cell>
        </row>
        <row r="154">
          <cell r="A154" t="str">
            <v>E9262</v>
          </cell>
          <cell r="B154" t="str">
            <v>Escova rotativa com cerdas de aço para tratamento de superfície - 0,91 kW</v>
          </cell>
          <cell r="C154">
            <v>20886.621899999998</v>
          </cell>
          <cell r="D154">
            <v>2.7848999999999999</v>
          </cell>
          <cell r="E154">
            <v>0.42959999999999998</v>
          </cell>
          <cell r="F154">
            <v>0</v>
          </cell>
          <cell r="G154">
            <v>1.7405999999999999</v>
          </cell>
          <cell r="H154">
            <v>0</v>
          </cell>
          <cell r="I154">
            <v>27.1814</v>
          </cell>
          <cell r="J154">
            <v>32.136499999999998</v>
          </cell>
          <cell r="K154">
            <v>30.395900000000001</v>
          </cell>
        </row>
        <row r="155">
          <cell r="A155" t="str">
            <v>E9263</v>
          </cell>
          <cell r="B155" t="str">
            <v>Tripé com guincho para espaço confinado</v>
          </cell>
          <cell r="C155">
            <v>10081.915300000001</v>
          </cell>
          <cell r="D155">
            <v>0.8962</v>
          </cell>
          <cell r="E155">
            <v>0.19009999999999999</v>
          </cell>
          <cell r="F155">
            <v>0</v>
          </cell>
          <cell r="G155">
            <v>0.67210000000000003</v>
          </cell>
          <cell r="H155">
            <v>0</v>
          </cell>
          <cell r="I155">
            <v>0</v>
          </cell>
          <cell r="J155">
            <v>1.7584</v>
          </cell>
          <cell r="K155">
            <v>1.0863</v>
          </cell>
        </row>
        <row r="156">
          <cell r="A156" t="str">
            <v>E9264</v>
          </cell>
          <cell r="B156" t="str">
            <v>Respirador purificador de ar motorizado</v>
          </cell>
          <cell r="C156">
            <v>8816.5598000000009</v>
          </cell>
          <cell r="D156">
            <v>0.70530000000000004</v>
          </cell>
          <cell r="E156">
            <v>0.16320000000000001</v>
          </cell>
          <cell r="F156">
            <v>0</v>
          </cell>
          <cell r="G156">
            <v>0.44080000000000003</v>
          </cell>
          <cell r="H156">
            <v>0</v>
          </cell>
          <cell r="I156">
            <v>0</v>
          </cell>
          <cell r="J156">
            <v>1.3092999999999999</v>
          </cell>
          <cell r="K156">
            <v>0.86850000000000005</v>
          </cell>
        </row>
        <row r="157">
          <cell r="A157" t="str">
            <v>E9265</v>
          </cell>
          <cell r="B157" t="str">
            <v>Respirador de adução de ar tipo linha de ar comprimido para jateamento</v>
          </cell>
          <cell r="C157">
            <v>17997.5491</v>
          </cell>
          <cell r="D157">
            <v>1.4398</v>
          </cell>
          <cell r="E157">
            <v>0.33310000000000001</v>
          </cell>
          <cell r="F157">
            <v>0</v>
          </cell>
          <cell r="G157">
            <v>0.89990000000000003</v>
          </cell>
          <cell r="H157">
            <v>0</v>
          </cell>
          <cell r="I157">
            <v>0</v>
          </cell>
          <cell r="J157">
            <v>2.6728000000000001</v>
          </cell>
          <cell r="K157">
            <v>1.7728999999999999</v>
          </cell>
        </row>
        <row r="158">
          <cell r="A158" t="str">
            <v>E9267</v>
          </cell>
          <cell r="B158" t="str">
            <v>Exaustor centrífugo alta pressão com capacidade de 35 m³/min - 1,47 kW</v>
          </cell>
          <cell r="C158">
            <v>6287.0092999999997</v>
          </cell>
          <cell r="D158">
            <v>0.56579999999999997</v>
          </cell>
          <cell r="E158">
            <v>0.1164</v>
          </cell>
          <cell r="F158">
            <v>0</v>
          </cell>
          <cell r="G158">
            <v>0.37719999999999998</v>
          </cell>
          <cell r="H158">
            <v>0</v>
          </cell>
          <cell r="I158">
            <v>0</v>
          </cell>
          <cell r="J158">
            <v>1.0593999999999999</v>
          </cell>
          <cell r="K158">
            <v>0.68220000000000003</v>
          </cell>
        </row>
        <row r="159">
          <cell r="A159" t="str">
            <v>E9501</v>
          </cell>
          <cell r="B159" t="str">
            <v>Ventilador axial para ventilação forçada com velocidade de saída de 32,8 m/s - D = 1.000 mm - 30 kW</v>
          </cell>
          <cell r="C159">
            <v>458439.245</v>
          </cell>
          <cell r="D159">
            <v>41.259500000000003</v>
          </cell>
          <cell r="E159">
            <v>8.4856999999999996</v>
          </cell>
          <cell r="F159">
            <v>0</v>
          </cell>
          <cell r="G159">
            <v>27.506399999999999</v>
          </cell>
          <cell r="H159">
            <v>0</v>
          </cell>
          <cell r="I159">
            <v>0</v>
          </cell>
          <cell r="J159">
            <v>77.251599999999996</v>
          </cell>
          <cell r="K159">
            <v>49.745199999999997</v>
          </cell>
        </row>
        <row r="160">
          <cell r="A160" t="str">
            <v>E9502</v>
          </cell>
          <cell r="B160" t="str">
            <v>Bate-estaca de gravidade para 6 t - 119 kW</v>
          </cell>
          <cell r="C160">
            <v>978437.81200000003</v>
          </cell>
          <cell r="D160">
            <v>130.45840000000001</v>
          </cell>
          <cell r="E160">
            <v>20.123200000000001</v>
          </cell>
          <cell r="F160">
            <v>0</v>
          </cell>
          <cell r="G160">
            <v>97.843800000000002</v>
          </cell>
          <cell r="H160">
            <v>80.685299999999998</v>
          </cell>
          <cell r="I160">
            <v>33.7363</v>
          </cell>
          <cell r="J160">
            <v>362.84699999999998</v>
          </cell>
          <cell r="K160">
            <v>184.31790000000001</v>
          </cell>
        </row>
        <row r="161">
          <cell r="A161" t="str">
            <v>E9503</v>
          </cell>
          <cell r="B161" t="str">
            <v>Guilhotina hidráulica 16 x 6.100 mm - 30 kW</v>
          </cell>
          <cell r="C161">
            <v>1329799.368</v>
          </cell>
          <cell r="D161">
            <v>53.192</v>
          </cell>
          <cell r="E161">
            <v>22.563400000000001</v>
          </cell>
          <cell r="F161">
            <v>0</v>
          </cell>
          <cell r="G161">
            <v>46.542999999999999</v>
          </cell>
          <cell r="H161">
            <v>0</v>
          </cell>
          <cell r="I161">
            <v>27.1814</v>
          </cell>
          <cell r="J161">
            <v>149.47980000000001</v>
          </cell>
          <cell r="K161">
            <v>102.93680000000001</v>
          </cell>
        </row>
        <row r="162">
          <cell r="A162" t="str">
            <v>E9505</v>
          </cell>
          <cell r="B162" t="str">
            <v>Prensa dobradeira capacidade 320 t - comprimento até 3.100 mm - 30 kW</v>
          </cell>
          <cell r="C162">
            <v>930050.57429999998</v>
          </cell>
          <cell r="D162">
            <v>37.201999999999998</v>
          </cell>
          <cell r="E162">
            <v>15.7806</v>
          </cell>
          <cell r="F162">
            <v>0</v>
          </cell>
          <cell r="G162">
            <v>32.5518</v>
          </cell>
          <cell r="H162">
            <v>0</v>
          </cell>
          <cell r="I162">
            <v>27.1814</v>
          </cell>
          <cell r="J162">
            <v>112.7158</v>
          </cell>
          <cell r="K162">
            <v>80.164000000000001</v>
          </cell>
        </row>
        <row r="163">
          <cell r="A163" t="str">
            <v>E9507</v>
          </cell>
          <cell r="B163" t="str">
            <v>Plotadora de recorte com computador e programa computacional</v>
          </cell>
          <cell r="C163">
            <v>95276.571599999996</v>
          </cell>
          <cell r="D163">
            <v>14.291499999999999</v>
          </cell>
          <cell r="E163">
            <v>1.9595</v>
          </cell>
          <cell r="F163">
            <v>0</v>
          </cell>
          <cell r="G163">
            <v>9.5276999999999994</v>
          </cell>
          <cell r="H163">
            <v>0</v>
          </cell>
          <cell r="I163">
            <v>0</v>
          </cell>
          <cell r="J163">
            <v>25.778700000000001</v>
          </cell>
          <cell r="K163">
            <v>16.251000000000001</v>
          </cell>
        </row>
        <row r="164">
          <cell r="A164" t="str">
            <v>E9510</v>
          </cell>
          <cell r="B164" t="str">
            <v>Ventilador centrífugo baixa pressão com capacidade de 58 m³/min - 3,68 kW</v>
          </cell>
          <cell r="C164">
            <v>14573.404200000001</v>
          </cell>
          <cell r="D164">
            <v>1.3116000000000001</v>
          </cell>
          <cell r="E164">
            <v>0.26979999999999998</v>
          </cell>
          <cell r="F164">
            <v>0</v>
          </cell>
          <cell r="G164">
            <v>0.87439999999999996</v>
          </cell>
          <cell r="H164">
            <v>0</v>
          </cell>
          <cell r="I164">
            <v>0</v>
          </cell>
          <cell r="J164">
            <v>2.4558</v>
          </cell>
          <cell r="K164">
            <v>1.5813999999999999</v>
          </cell>
        </row>
        <row r="165">
          <cell r="A165" t="str">
            <v>E9511</v>
          </cell>
          <cell r="B165" t="str">
            <v>Carregadeira de pneus com capacidade de 3,40 m³ - 195 kW</v>
          </cell>
          <cell r="C165">
            <v>2159428.3790000002</v>
          </cell>
          <cell r="D165">
            <v>188.95</v>
          </cell>
          <cell r="E165">
            <v>41.636499999999998</v>
          </cell>
          <cell r="F165">
            <v>0</v>
          </cell>
          <cell r="G165">
            <v>188.95</v>
          </cell>
          <cell r="H165">
            <v>81.363399999999999</v>
          </cell>
          <cell r="I165">
            <v>33.7363</v>
          </cell>
          <cell r="J165">
            <v>534.63620000000003</v>
          </cell>
          <cell r="K165">
            <v>264.32279999999997</v>
          </cell>
        </row>
        <row r="166">
          <cell r="A166" t="str">
            <v>E9512</v>
          </cell>
          <cell r="B166" t="str">
            <v>Veículo leve - 53 kW</v>
          </cell>
          <cell r="C166">
            <v>78844.955700000006</v>
          </cell>
          <cell r="D166">
            <v>4.7306999999999997</v>
          </cell>
          <cell r="E166">
            <v>1.4594</v>
          </cell>
          <cell r="F166">
            <v>0.59130000000000005</v>
          </cell>
          <cell r="G166">
            <v>4.7306999999999997</v>
          </cell>
          <cell r="H166">
            <v>25.286200000000001</v>
          </cell>
          <cell r="I166">
            <v>31.958100000000002</v>
          </cell>
          <cell r="J166">
            <v>68.756399999999999</v>
          </cell>
          <cell r="K166">
            <v>38.7395</v>
          </cell>
        </row>
        <row r="167">
          <cell r="A167" t="str">
            <v>E9513</v>
          </cell>
          <cell r="B167" t="str">
            <v>Compressor de ar portátil de 160,46 l/s (340 PCM) - 81 kW</v>
          </cell>
          <cell r="C167">
            <v>338984.65789999999</v>
          </cell>
          <cell r="D167">
            <v>27.1188</v>
          </cell>
          <cell r="E167">
            <v>6.2746000000000004</v>
          </cell>
          <cell r="F167">
            <v>0</v>
          </cell>
          <cell r="G167">
            <v>27.1188</v>
          </cell>
          <cell r="H167">
            <v>71.818799999999996</v>
          </cell>
          <cell r="I167">
            <v>0</v>
          </cell>
          <cell r="J167">
            <v>132.33099999999999</v>
          </cell>
          <cell r="K167">
            <v>33.3934</v>
          </cell>
        </row>
        <row r="168">
          <cell r="A168" t="str">
            <v>E9514</v>
          </cell>
          <cell r="B168" t="str">
            <v>Distribuidor de agregados sobre pneus autopropelido - 130 kW</v>
          </cell>
          <cell r="C168">
            <v>982606.42379999999</v>
          </cell>
          <cell r="D168">
            <v>98.260599999999997</v>
          </cell>
          <cell r="E168">
            <v>18.945900000000002</v>
          </cell>
          <cell r="F168">
            <v>0</v>
          </cell>
          <cell r="G168">
            <v>85.978099999999998</v>
          </cell>
          <cell r="H168">
            <v>128.8253</v>
          </cell>
          <cell r="I168">
            <v>33.7363</v>
          </cell>
          <cell r="J168">
            <v>365.74619999999999</v>
          </cell>
          <cell r="K168">
            <v>150.94280000000001</v>
          </cell>
        </row>
        <row r="169">
          <cell r="A169" t="str">
            <v>E9515</v>
          </cell>
          <cell r="B169" t="str">
            <v>Escavadeira hidráulica sobre esteiras com caçamba com capacidade de 1,56 m³ - 118 kW</v>
          </cell>
          <cell r="C169">
            <v>1195046.166</v>
          </cell>
          <cell r="D169">
            <v>104.5665</v>
          </cell>
          <cell r="E169">
            <v>23.042000000000002</v>
          </cell>
          <cell r="F169">
            <v>0</v>
          </cell>
          <cell r="G169">
            <v>104.5665</v>
          </cell>
          <cell r="H169">
            <v>80.007300000000001</v>
          </cell>
          <cell r="I169">
            <v>33.7363</v>
          </cell>
          <cell r="J169">
            <v>345.91860000000003</v>
          </cell>
          <cell r="K169">
            <v>161.34479999999999</v>
          </cell>
        </row>
        <row r="170">
          <cell r="A170" t="str">
            <v>E9516</v>
          </cell>
          <cell r="B170" t="str">
            <v>Perfuratriz hidráulica sobre esteiras - 283 kW</v>
          </cell>
          <cell r="C170">
            <v>8084730.5149999997</v>
          </cell>
          <cell r="D170">
            <v>646.77840000000003</v>
          </cell>
          <cell r="E170">
            <v>149.64840000000001</v>
          </cell>
          <cell r="F170">
            <v>0</v>
          </cell>
          <cell r="G170">
            <v>646.77840000000003</v>
          </cell>
          <cell r="H170">
            <v>147.60149999999999</v>
          </cell>
          <cell r="I170">
            <v>33.7363</v>
          </cell>
          <cell r="J170">
            <v>1624.5429999999999</v>
          </cell>
          <cell r="K170">
            <v>830.16309999999999</v>
          </cell>
        </row>
        <row r="171">
          <cell r="A171" t="str">
            <v>E9518</v>
          </cell>
          <cell r="B171" t="str">
            <v>Grade de 24 discos rebocável de D = 60 cm (24")</v>
          </cell>
          <cell r="C171">
            <v>43038.385199999997</v>
          </cell>
          <cell r="D171">
            <v>2.7667999999999999</v>
          </cell>
          <cell r="E171">
            <v>0.75870000000000004</v>
          </cell>
          <cell r="F171">
            <v>0</v>
          </cell>
          <cell r="G171">
            <v>1.5370999999999999</v>
          </cell>
          <cell r="H171">
            <v>0</v>
          </cell>
          <cell r="I171">
            <v>0</v>
          </cell>
          <cell r="J171">
            <v>5.0625999999999998</v>
          </cell>
          <cell r="K171">
            <v>3.5255000000000001</v>
          </cell>
        </row>
        <row r="172">
          <cell r="A172" t="str">
            <v>E9519</v>
          </cell>
          <cell r="B172" t="str">
            <v>Betoneira com motor a gasolina com capacidade de 600 l - 10 kW</v>
          </cell>
          <cell r="C172">
            <v>39881.034699999997</v>
          </cell>
          <cell r="D172">
            <v>6.3810000000000002</v>
          </cell>
          <cell r="E172">
            <v>0.86119999999999997</v>
          </cell>
          <cell r="F172">
            <v>0</v>
          </cell>
          <cell r="G172">
            <v>4.7857000000000003</v>
          </cell>
          <cell r="H172">
            <v>18.553899999999999</v>
          </cell>
          <cell r="I172">
            <v>27.1814</v>
          </cell>
          <cell r="J172">
            <v>57.763199999999998</v>
          </cell>
          <cell r="K172">
            <v>34.4236</v>
          </cell>
        </row>
        <row r="173">
          <cell r="A173" t="str">
            <v>E9521</v>
          </cell>
          <cell r="B173" t="str">
            <v>Grupo gerador - 3,2 kVA</v>
          </cell>
          <cell r="C173">
            <v>3557.3888999999999</v>
          </cell>
          <cell r="D173">
            <v>0.31130000000000002</v>
          </cell>
          <cell r="E173">
            <v>6.8599999999999994E-2</v>
          </cell>
          <cell r="F173">
            <v>0</v>
          </cell>
          <cell r="G173">
            <v>0.2223</v>
          </cell>
          <cell r="H173">
            <v>4.4104999999999999</v>
          </cell>
          <cell r="I173">
            <v>0</v>
          </cell>
          <cell r="J173">
            <v>5.0126999999999997</v>
          </cell>
          <cell r="K173">
            <v>0.37990000000000002</v>
          </cell>
        </row>
        <row r="174">
          <cell r="A174" t="str">
            <v>E9522</v>
          </cell>
          <cell r="B174" t="str">
            <v>Caldeira de asfalto rebocável com capacidade de 1.500 l - 6,5 kW</v>
          </cell>
          <cell r="C174">
            <v>212076.85519999999</v>
          </cell>
          <cell r="D174">
            <v>31.811499999999999</v>
          </cell>
          <cell r="E174">
            <v>4.3616999999999999</v>
          </cell>
          <cell r="F174">
            <v>0</v>
          </cell>
          <cell r="G174">
            <v>10.6038</v>
          </cell>
          <cell r="H174">
            <v>4.7462</v>
          </cell>
          <cell r="I174">
            <v>0</v>
          </cell>
          <cell r="J174">
            <v>51.523200000000003</v>
          </cell>
          <cell r="K174">
            <v>36.173200000000001</v>
          </cell>
        </row>
        <row r="175">
          <cell r="A175" t="str">
            <v>E9523</v>
          </cell>
          <cell r="B175" t="str">
            <v>Motoscraper - 304 kW</v>
          </cell>
          <cell r="C175">
            <v>6193038.79</v>
          </cell>
          <cell r="D175">
            <v>330.29539999999997</v>
          </cell>
          <cell r="E175">
            <v>108.2646</v>
          </cell>
          <cell r="F175">
            <v>0</v>
          </cell>
          <cell r="G175">
            <v>371.58229999999998</v>
          </cell>
          <cell r="H175">
            <v>253.68680000000001</v>
          </cell>
          <cell r="I175">
            <v>33.7363</v>
          </cell>
          <cell r="J175">
            <v>1097.5654</v>
          </cell>
          <cell r="K175">
            <v>472.29629999999997</v>
          </cell>
        </row>
        <row r="176">
          <cell r="A176" t="str">
            <v>E9524</v>
          </cell>
          <cell r="B176" t="str">
            <v>Motoniveladora - 93 kW</v>
          </cell>
          <cell r="C176">
            <v>1302301.8049999999</v>
          </cell>
          <cell r="D176">
            <v>91.161100000000005</v>
          </cell>
          <cell r="E176">
            <v>24.105599999999999</v>
          </cell>
          <cell r="F176">
            <v>0</v>
          </cell>
          <cell r="G176">
            <v>117.2072</v>
          </cell>
          <cell r="H176">
            <v>72.757599999999996</v>
          </cell>
          <cell r="I176">
            <v>33.7363</v>
          </cell>
          <cell r="J176">
            <v>338.96780000000001</v>
          </cell>
          <cell r="K176">
            <v>149.00299999999999</v>
          </cell>
        </row>
        <row r="177">
          <cell r="A177" t="str">
            <v>E9525</v>
          </cell>
          <cell r="B177" t="str">
            <v>Ponte rolante com capacidade de 15 t e vão de até 15 m - 20 kW</v>
          </cell>
          <cell r="C177">
            <v>3646202.1779999998</v>
          </cell>
          <cell r="D177">
            <v>162.05340000000001</v>
          </cell>
          <cell r="E177">
            <v>62.491900000000001</v>
          </cell>
          <cell r="F177">
            <v>0</v>
          </cell>
          <cell r="G177">
            <v>101.2834</v>
          </cell>
          <cell r="H177">
            <v>0</v>
          </cell>
          <cell r="I177">
            <v>54.3628</v>
          </cell>
          <cell r="J177">
            <v>380.19150000000002</v>
          </cell>
          <cell r="K177">
            <v>278.90809999999999</v>
          </cell>
        </row>
        <row r="178">
          <cell r="A178" t="str">
            <v>E9526</v>
          </cell>
          <cell r="B178" t="str">
            <v xml:space="preserve">Retroescavadeira de pneus - capacidade da caçamba da pá-carregadeira de 0,76 m³ e da retroescavadeira de 0,29 m³ - 58 kW </v>
          </cell>
          <cell r="C178">
            <v>484374.04389999999</v>
          </cell>
          <cell r="D178">
            <v>35.6907</v>
          </cell>
          <cell r="E178">
            <v>9.0443999999999996</v>
          </cell>
          <cell r="F178">
            <v>0</v>
          </cell>
          <cell r="G178">
            <v>35.6907</v>
          </cell>
          <cell r="H178">
            <v>39.325600000000001</v>
          </cell>
          <cell r="I178">
            <v>33.7363</v>
          </cell>
          <cell r="J178">
            <v>153.48769999999999</v>
          </cell>
          <cell r="K178">
            <v>78.471400000000003</v>
          </cell>
        </row>
        <row r="179">
          <cell r="A179" t="str">
            <v>E9527</v>
          </cell>
          <cell r="B179" t="str">
            <v>Martelete perfurador/rompedor a ar comprimido de 25 kg para rocha com capacidade de 2.040 gpm</v>
          </cell>
          <cell r="C179">
            <v>25120.874199999998</v>
          </cell>
          <cell r="D179">
            <v>3.3494000000000002</v>
          </cell>
          <cell r="E179">
            <v>0.51670000000000005</v>
          </cell>
          <cell r="F179">
            <v>0</v>
          </cell>
          <cell r="G179">
            <v>3.3494000000000002</v>
          </cell>
          <cell r="H179">
            <v>0</v>
          </cell>
          <cell r="I179">
            <v>27.1814</v>
          </cell>
          <cell r="J179">
            <v>34.396900000000002</v>
          </cell>
          <cell r="K179">
            <v>31.047499999999999</v>
          </cell>
        </row>
        <row r="180">
          <cell r="A180" t="str">
            <v>E9528</v>
          </cell>
          <cell r="B180" t="str">
            <v>Empilhadeira a diesel com capacidade de 4 t - 60 kW</v>
          </cell>
          <cell r="C180">
            <v>568635.67520000006</v>
          </cell>
          <cell r="D180">
            <v>45.490900000000003</v>
          </cell>
          <cell r="E180">
            <v>10.525399999999999</v>
          </cell>
          <cell r="F180">
            <v>0</v>
          </cell>
          <cell r="G180">
            <v>39.804499999999997</v>
          </cell>
          <cell r="H180">
            <v>46.940399999999997</v>
          </cell>
          <cell r="I180">
            <v>27.1814</v>
          </cell>
          <cell r="J180">
            <v>169.9426</v>
          </cell>
          <cell r="K180">
            <v>83.197699999999998</v>
          </cell>
        </row>
        <row r="181">
          <cell r="A181" t="str">
            <v>E9529</v>
          </cell>
          <cell r="B181" t="str">
            <v>Jateador para estruturas metálicas com transportador a roletes - 22 kW</v>
          </cell>
          <cell r="C181">
            <v>5080210.8109999998</v>
          </cell>
          <cell r="D181">
            <v>812.83370000000002</v>
          </cell>
          <cell r="E181">
            <v>109.7072</v>
          </cell>
          <cell r="F181">
            <v>0</v>
          </cell>
          <cell r="G181">
            <v>609.62530000000004</v>
          </cell>
          <cell r="H181">
            <v>0</v>
          </cell>
          <cell r="I181">
            <v>27.1814</v>
          </cell>
          <cell r="J181">
            <v>1559.3476000000001</v>
          </cell>
          <cell r="K181">
            <v>949.72230000000002</v>
          </cell>
        </row>
        <row r="182">
          <cell r="A182" t="str">
            <v>E9530</v>
          </cell>
          <cell r="B182" t="str">
            <v>Rolo compactador liso vibratório autopropelido por pneus de 11 t - 97 kW</v>
          </cell>
          <cell r="C182">
            <v>960592.91</v>
          </cell>
          <cell r="D182">
            <v>76.847399999999993</v>
          </cell>
          <cell r="E182">
            <v>17.7806</v>
          </cell>
          <cell r="F182">
            <v>0</v>
          </cell>
          <cell r="G182">
            <v>76.847399999999993</v>
          </cell>
          <cell r="H182">
            <v>80.946100000000001</v>
          </cell>
          <cell r="I182">
            <v>33.7363</v>
          </cell>
          <cell r="J182">
            <v>286.15780000000001</v>
          </cell>
          <cell r="K182">
            <v>128.36429999999999</v>
          </cell>
        </row>
        <row r="183">
          <cell r="A183" t="str">
            <v>E9532</v>
          </cell>
          <cell r="B183" t="str">
            <v>Equipamento de solda MIG com acessórios - 14,6 kVA</v>
          </cell>
          <cell r="C183">
            <v>85529.390700000004</v>
          </cell>
          <cell r="D183">
            <v>11.4039</v>
          </cell>
          <cell r="E183">
            <v>1.7591000000000001</v>
          </cell>
          <cell r="F183">
            <v>0</v>
          </cell>
          <cell r="G183">
            <v>11.4039</v>
          </cell>
          <cell r="H183">
            <v>0</v>
          </cell>
          <cell r="I183">
            <v>0</v>
          </cell>
          <cell r="J183">
            <v>24.5669</v>
          </cell>
          <cell r="K183">
            <v>13.163</v>
          </cell>
        </row>
        <row r="184">
          <cell r="A184" t="str">
            <v>E9535</v>
          </cell>
          <cell r="B184" t="str">
            <v>Serra circular com bancada - D = 30 cm - 4 kW</v>
          </cell>
          <cell r="C184">
            <v>7427.1125000000002</v>
          </cell>
          <cell r="D184">
            <v>0.66839999999999999</v>
          </cell>
          <cell r="E184">
            <v>0.13750000000000001</v>
          </cell>
          <cell r="F184">
            <v>0</v>
          </cell>
          <cell r="G184">
            <v>0.37140000000000001</v>
          </cell>
          <cell r="H184">
            <v>0</v>
          </cell>
          <cell r="I184">
            <v>27.1814</v>
          </cell>
          <cell r="J184">
            <v>28.358699999999999</v>
          </cell>
          <cell r="K184">
            <v>27.987300000000001</v>
          </cell>
        </row>
        <row r="185">
          <cell r="A185" t="str">
            <v>E9536</v>
          </cell>
          <cell r="B185" t="str">
            <v>Embarcação de transporte de pessoal e apoio logístico - 30 kW</v>
          </cell>
          <cell r="C185">
            <v>154141.89259999999</v>
          </cell>
          <cell r="D185">
            <v>1.7644</v>
          </cell>
          <cell r="E185">
            <v>0.8861</v>
          </cell>
          <cell r="F185">
            <v>0</v>
          </cell>
          <cell r="G185">
            <v>1.9604999999999999</v>
          </cell>
          <cell r="H185">
            <v>63.613199999999999</v>
          </cell>
          <cell r="I185">
            <v>42.121000000000002</v>
          </cell>
          <cell r="J185">
            <v>110.34520000000001</v>
          </cell>
          <cell r="K185">
            <v>44.771500000000003</v>
          </cell>
        </row>
        <row r="186">
          <cell r="A186" t="str">
            <v>E9538</v>
          </cell>
          <cell r="B186" t="str">
            <v>Conjunto vibratório para meio tubo de concreto com encaixe PB e 3 jogos de fôrmas - D = 0,30 m - 2,20 kW</v>
          </cell>
          <cell r="C186">
            <v>15908.0569</v>
          </cell>
          <cell r="D186">
            <v>2.1211000000000002</v>
          </cell>
          <cell r="E186">
            <v>0.32719999999999999</v>
          </cell>
          <cell r="F186">
            <v>0</v>
          </cell>
          <cell r="G186">
            <v>1.5908</v>
          </cell>
          <cell r="H186">
            <v>0</v>
          </cell>
          <cell r="I186">
            <v>0</v>
          </cell>
          <cell r="J186">
            <v>4.0391000000000004</v>
          </cell>
          <cell r="K186">
            <v>2.4483000000000001</v>
          </cell>
        </row>
        <row r="187">
          <cell r="A187" t="str">
            <v>E9539</v>
          </cell>
          <cell r="B187" t="str">
            <v>Equipamento de batimetria monofeixe</v>
          </cell>
          <cell r="C187">
            <v>108482.41130000001</v>
          </cell>
          <cell r="D187">
            <v>4.9661</v>
          </cell>
          <cell r="E187">
            <v>1.8435999999999999</v>
          </cell>
          <cell r="F187">
            <v>0</v>
          </cell>
          <cell r="G187">
            <v>2.7589999999999999</v>
          </cell>
          <cell r="H187">
            <v>0</v>
          </cell>
          <cell r="I187">
            <v>36.679400000000001</v>
          </cell>
          <cell r="J187">
            <v>46.248100000000001</v>
          </cell>
          <cell r="K187">
            <v>43.489100000000001</v>
          </cell>
        </row>
        <row r="188">
          <cell r="A188" t="str">
            <v>E9540</v>
          </cell>
          <cell r="B188" t="str">
            <v>Trator sobre esteiras com lâmina - 127 kW</v>
          </cell>
          <cell r="C188">
            <v>1728617.091</v>
          </cell>
          <cell r="D188">
            <v>121.00320000000001</v>
          </cell>
          <cell r="E188">
            <v>31.996700000000001</v>
          </cell>
          <cell r="F188">
            <v>0</v>
          </cell>
          <cell r="G188">
            <v>172.86170000000001</v>
          </cell>
          <cell r="H188">
            <v>92.733400000000003</v>
          </cell>
          <cell r="I188">
            <v>33.7363</v>
          </cell>
          <cell r="J188">
            <v>452.3313</v>
          </cell>
          <cell r="K188">
            <v>186.7362</v>
          </cell>
        </row>
        <row r="189">
          <cell r="A189" t="str">
            <v>E9541</v>
          </cell>
          <cell r="B189" t="str">
            <v>Trator sobre esteiras com lâmina - 259 kW</v>
          </cell>
          <cell r="C189">
            <v>4840647.2570000002</v>
          </cell>
          <cell r="D189">
            <v>294.6481</v>
          </cell>
          <cell r="E189">
            <v>87.652500000000003</v>
          </cell>
          <cell r="F189">
            <v>0</v>
          </cell>
          <cell r="G189">
            <v>420.92579999999998</v>
          </cell>
          <cell r="H189">
            <v>189.11770000000001</v>
          </cell>
          <cell r="I189">
            <v>33.7363</v>
          </cell>
          <cell r="J189">
            <v>1026.0804000000001</v>
          </cell>
          <cell r="K189">
            <v>416.0369</v>
          </cell>
        </row>
        <row r="190">
          <cell r="A190" t="str">
            <v>E9543</v>
          </cell>
          <cell r="B190" t="str">
            <v>Compressor de ar respirável com capacidade de até 35 MPa e 3,58 l/s - 5,52 kW</v>
          </cell>
          <cell r="C190">
            <v>76046.341799999995</v>
          </cell>
          <cell r="D190">
            <v>6.0837000000000003</v>
          </cell>
          <cell r="E190">
            <v>1.4076</v>
          </cell>
          <cell r="F190">
            <v>0</v>
          </cell>
          <cell r="G190">
            <v>6.0837000000000003</v>
          </cell>
          <cell r="H190">
            <v>0</v>
          </cell>
          <cell r="I190">
            <v>0</v>
          </cell>
          <cell r="J190">
            <v>13.574999999999999</v>
          </cell>
          <cell r="K190">
            <v>7.4912999999999998</v>
          </cell>
        </row>
        <row r="191">
          <cell r="A191" t="str">
            <v>E9544</v>
          </cell>
          <cell r="B191" t="str">
            <v>Vassoura mecânica rebocável com largura de 2,44 m</v>
          </cell>
          <cell r="C191">
            <v>85318.293600000005</v>
          </cell>
          <cell r="D191">
            <v>9.5983000000000001</v>
          </cell>
          <cell r="E191">
            <v>1.645</v>
          </cell>
          <cell r="F191">
            <v>0</v>
          </cell>
          <cell r="G191">
            <v>6.3989000000000003</v>
          </cell>
          <cell r="H191">
            <v>0</v>
          </cell>
          <cell r="I191">
            <v>0</v>
          </cell>
          <cell r="J191">
            <v>17.642199999999999</v>
          </cell>
          <cell r="K191">
            <v>11.2433</v>
          </cell>
        </row>
        <row r="192">
          <cell r="A192" t="str">
            <v>E9545</v>
          </cell>
          <cell r="B192" t="str">
            <v>Vibroacabadora de asfalto sobre esteiras - 97 kW</v>
          </cell>
          <cell r="C192">
            <v>1629377.07</v>
          </cell>
          <cell r="D192">
            <v>142.57050000000001</v>
          </cell>
          <cell r="E192">
            <v>31.416399999999999</v>
          </cell>
          <cell r="F192">
            <v>0</v>
          </cell>
          <cell r="G192">
            <v>183.3049</v>
          </cell>
          <cell r="H192">
            <v>96.123500000000007</v>
          </cell>
          <cell r="I192">
            <v>39.778300000000002</v>
          </cell>
          <cell r="J192">
            <v>493.1936</v>
          </cell>
          <cell r="K192">
            <v>213.76519999999999</v>
          </cell>
        </row>
        <row r="193">
          <cell r="A193" t="str">
            <v>E9547</v>
          </cell>
          <cell r="B193" t="str">
            <v>Máquina de solda elétrica transformadora 250 A - 9,20 kW</v>
          </cell>
          <cell r="C193">
            <v>1165.8169</v>
          </cell>
          <cell r="D193">
            <v>0.15540000000000001</v>
          </cell>
          <cell r="E193">
            <v>2.4E-2</v>
          </cell>
          <cell r="F193">
            <v>0</v>
          </cell>
          <cell r="G193">
            <v>0.15540000000000001</v>
          </cell>
          <cell r="H193">
            <v>0</v>
          </cell>
          <cell r="I193">
            <v>0</v>
          </cell>
          <cell r="J193">
            <v>0.33479999999999999</v>
          </cell>
          <cell r="K193">
            <v>0.1794</v>
          </cell>
        </row>
        <row r="194">
          <cell r="A194" t="str">
            <v>E9548</v>
          </cell>
          <cell r="B194" t="str">
            <v>Bomba centrífuga com capacidade de 7,1 a 22 m³/h - 1,50 kW</v>
          </cell>
          <cell r="C194">
            <v>2617.6196</v>
          </cell>
          <cell r="D194">
            <v>0.26179999999999998</v>
          </cell>
          <cell r="E194">
            <v>5.0500000000000003E-2</v>
          </cell>
          <cell r="F194">
            <v>0</v>
          </cell>
          <cell r="G194">
            <v>0.22900000000000001</v>
          </cell>
          <cell r="H194">
            <v>0</v>
          </cell>
          <cell r="I194">
            <v>0</v>
          </cell>
          <cell r="J194">
            <v>0.5413</v>
          </cell>
          <cell r="K194">
            <v>0.31230000000000002</v>
          </cell>
        </row>
        <row r="195">
          <cell r="A195" t="str">
            <v>E9551</v>
          </cell>
          <cell r="B195" t="str">
            <v>Obturador mecânico simples com extensão de 12 m</v>
          </cell>
          <cell r="C195">
            <v>4891.4344000000001</v>
          </cell>
          <cell r="D195">
            <v>0.44019999999999998</v>
          </cell>
          <cell r="E195">
            <v>9.0499999999999997E-2</v>
          </cell>
          <cell r="F195">
            <v>0</v>
          </cell>
          <cell r="G195">
            <v>0.24460000000000001</v>
          </cell>
          <cell r="H195">
            <v>0</v>
          </cell>
          <cell r="I195">
            <v>0</v>
          </cell>
          <cell r="J195">
            <v>0.77529999999999999</v>
          </cell>
          <cell r="K195">
            <v>0.53069999999999995</v>
          </cell>
        </row>
        <row r="196">
          <cell r="A196" t="str">
            <v>E9552</v>
          </cell>
          <cell r="B196" t="str">
            <v>Nível ótico com capacidade de aumento de 32x</v>
          </cell>
          <cell r="C196">
            <v>15452.654699999999</v>
          </cell>
          <cell r="D196">
            <v>1.2362</v>
          </cell>
          <cell r="E196">
            <v>0.28599999999999998</v>
          </cell>
          <cell r="F196">
            <v>0</v>
          </cell>
          <cell r="G196">
            <v>0.77259999999999995</v>
          </cell>
          <cell r="H196">
            <v>0</v>
          </cell>
          <cell r="I196">
            <v>0</v>
          </cell>
          <cell r="J196">
            <v>2.2948</v>
          </cell>
          <cell r="K196">
            <v>1.5222</v>
          </cell>
        </row>
        <row r="197">
          <cell r="A197" t="str">
            <v>E9553</v>
          </cell>
          <cell r="B197" t="str">
            <v>Estação total eletrônica com alcance máximo de 3.000 m</v>
          </cell>
          <cell r="C197">
            <v>51066.828099999999</v>
          </cell>
          <cell r="D197">
            <v>4.5960000000000001</v>
          </cell>
          <cell r="E197">
            <v>0.94520000000000004</v>
          </cell>
          <cell r="F197">
            <v>0</v>
          </cell>
          <cell r="G197">
            <v>2.5533000000000001</v>
          </cell>
          <cell r="H197">
            <v>0</v>
          </cell>
          <cell r="I197">
            <v>0</v>
          </cell>
          <cell r="J197">
            <v>8.0945</v>
          </cell>
          <cell r="K197">
            <v>5.5411999999999999</v>
          </cell>
        </row>
        <row r="198">
          <cell r="A198" t="str">
            <v>E9556</v>
          </cell>
          <cell r="B198" t="str">
            <v>Compactador manual de placa vibratória - 3,00 kW</v>
          </cell>
          <cell r="C198">
            <v>10935.074000000001</v>
          </cell>
          <cell r="D198">
            <v>2.1869999999999998</v>
          </cell>
          <cell r="E198">
            <v>0.253</v>
          </cell>
          <cell r="F198">
            <v>0</v>
          </cell>
          <cell r="G198">
            <v>2.1869999999999998</v>
          </cell>
          <cell r="H198">
            <v>5.5662000000000003</v>
          </cell>
          <cell r="I198">
            <v>0</v>
          </cell>
          <cell r="J198">
            <v>10.193199999999999</v>
          </cell>
          <cell r="K198">
            <v>2.44</v>
          </cell>
        </row>
        <row r="199">
          <cell r="A199" t="str">
            <v>E9558</v>
          </cell>
          <cell r="B199" t="str">
            <v>Tanque de estocagem de asfalto com capacidade de 30.000 l</v>
          </cell>
          <cell r="C199">
            <v>703873.13170000003</v>
          </cell>
          <cell r="D199">
            <v>93.849800000000002</v>
          </cell>
          <cell r="E199">
            <v>14.4763</v>
          </cell>
          <cell r="F199">
            <v>0</v>
          </cell>
          <cell r="G199">
            <v>58.656100000000002</v>
          </cell>
          <cell r="H199">
            <v>0</v>
          </cell>
          <cell r="I199">
            <v>0</v>
          </cell>
          <cell r="J199">
            <v>166.98220000000001</v>
          </cell>
          <cell r="K199">
            <v>108.3261</v>
          </cell>
        </row>
        <row r="200">
          <cell r="A200" t="str">
            <v>E9559</v>
          </cell>
          <cell r="B200" t="str">
            <v>Aquecedor de fluido térmico - 12 kW</v>
          </cell>
          <cell r="C200">
            <v>807922.95689999999</v>
          </cell>
          <cell r="D200">
            <v>121.1884</v>
          </cell>
          <cell r="E200">
            <v>16.616299999999999</v>
          </cell>
          <cell r="F200">
            <v>0</v>
          </cell>
          <cell r="G200">
            <v>80.792299999999997</v>
          </cell>
          <cell r="H200">
            <v>9.3880999999999997</v>
          </cell>
          <cell r="I200">
            <v>0</v>
          </cell>
          <cell r="J200">
            <v>227.98509999999999</v>
          </cell>
          <cell r="K200">
            <v>137.8047</v>
          </cell>
        </row>
        <row r="201">
          <cell r="A201" t="str">
            <v>E9560</v>
          </cell>
          <cell r="B201" t="str">
            <v>Ônibus com capacidade para 80 passageiros - 175 kW</v>
          </cell>
          <cell r="C201">
            <v>1047271.531</v>
          </cell>
          <cell r="D201">
            <v>44.883099999999999</v>
          </cell>
          <cell r="E201">
            <v>18.4619</v>
          </cell>
          <cell r="F201">
            <v>7.4805000000000001</v>
          </cell>
          <cell r="G201">
            <v>67.324600000000004</v>
          </cell>
          <cell r="H201">
            <v>173.4187</v>
          </cell>
          <cell r="I201">
            <v>34.869</v>
          </cell>
          <cell r="J201">
            <v>346.43779999999998</v>
          </cell>
          <cell r="K201">
            <v>105.69450000000001</v>
          </cell>
        </row>
        <row r="202">
          <cell r="A202" t="str">
            <v>E9561</v>
          </cell>
          <cell r="B202" t="str">
            <v>GPS geodésico de simples frequência (L1)</v>
          </cell>
          <cell r="C202">
            <v>49576.899299999997</v>
          </cell>
          <cell r="D202">
            <v>3.9662000000000002</v>
          </cell>
          <cell r="E202">
            <v>0.91769999999999996</v>
          </cell>
          <cell r="F202">
            <v>0</v>
          </cell>
          <cell r="G202">
            <v>2.4788000000000001</v>
          </cell>
          <cell r="H202">
            <v>0</v>
          </cell>
          <cell r="I202">
            <v>0</v>
          </cell>
          <cell r="J202">
            <v>7.3627000000000002</v>
          </cell>
          <cell r="K202">
            <v>4.8838999999999997</v>
          </cell>
        </row>
        <row r="203">
          <cell r="A203" t="str">
            <v>E9562</v>
          </cell>
          <cell r="B203" t="str">
            <v>GPS geodésico de dupla frequência (L1/L2)</v>
          </cell>
          <cell r="C203">
            <v>127540.96610000001</v>
          </cell>
          <cell r="D203">
            <v>10.2033</v>
          </cell>
          <cell r="E203">
            <v>2.3607999999999998</v>
          </cell>
          <cell r="F203">
            <v>0</v>
          </cell>
          <cell r="G203">
            <v>6.3769999999999998</v>
          </cell>
          <cell r="H203">
            <v>0</v>
          </cell>
          <cell r="I203">
            <v>0</v>
          </cell>
          <cell r="J203">
            <v>18.941099999999999</v>
          </cell>
          <cell r="K203">
            <v>12.5641</v>
          </cell>
        </row>
        <row r="204">
          <cell r="A204" t="str">
            <v>E9563</v>
          </cell>
          <cell r="B204" t="str">
            <v>Perfuratriz hidráulica sobre esteiras com clamshell - 220 kW</v>
          </cell>
          <cell r="C204">
            <v>4882508.3015000001</v>
          </cell>
          <cell r="D204">
            <v>390.60070000000002</v>
          </cell>
          <cell r="E204">
            <v>90.375200000000007</v>
          </cell>
          <cell r="F204">
            <v>0</v>
          </cell>
          <cell r="G204">
            <v>390.60070000000002</v>
          </cell>
          <cell r="H204">
            <v>114.7432</v>
          </cell>
          <cell r="I204">
            <v>33.7363</v>
          </cell>
          <cell r="J204">
            <v>1020.0561</v>
          </cell>
          <cell r="K204">
            <v>514.71220000000005</v>
          </cell>
        </row>
        <row r="205">
          <cell r="A205" t="str">
            <v>E9565</v>
          </cell>
          <cell r="B205" t="str">
            <v>Trator sobre esteiras com lâmina e escarificador - 259 kW</v>
          </cell>
          <cell r="C205">
            <v>4961280.0729999999</v>
          </cell>
          <cell r="D205">
            <v>301.99099999999999</v>
          </cell>
          <cell r="E205">
            <v>89.8369</v>
          </cell>
          <cell r="F205">
            <v>0</v>
          </cell>
          <cell r="G205">
            <v>431.41570000000002</v>
          </cell>
          <cell r="H205">
            <v>189.11770000000001</v>
          </cell>
          <cell r="I205">
            <v>33.7363</v>
          </cell>
          <cell r="J205">
            <v>1046.0976000000001</v>
          </cell>
          <cell r="K205">
            <v>425.56420000000003</v>
          </cell>
        </row>
        <row r="206">
          <cell r="A206" t="str">
            <v>E9566</v>
          </cell>
          <cell r="B206" t="str">
            <v>Guindaste móvel sobre esteiras com clamshell de 1,9 m³ - 220 kW</v>
          </cell>
          <cell r="C206">
            <v>4422945.2549999999</v>
          </cell>
          <cell r="D206">
            <v>193.50389999999999</v>
          </cell>
          <cell r="E206">
            <v>76.751900000000006</v>
          </cell>
          <cell r="F206">
            <v>0</v>
          </cell>
          <cell r="G206">
            <v>276.4341</v>
          </cell>
          <cell r="H206">
            <v>57.371600000000001</v>
          </cell>
          <cell r="I206">
            <v>39.778300000000002</v>
          </cell>
          <cell r="J206">
            <v>643.83979999999997</v>
          </cell>
          <cell r="K206">
            <v>310.03410000000002</v>
          </cell>
        </row>
        <row r="207">
          <cell r="A207" t="str">
            <v>E9567</v>
          </cell>
          <cell r="B207" t="str">
            <v>Fresadora de piso de concreto - 6,7 kW</v>
          </cell>
          <cell r="C207">
            <v>17416.780900000002</v>
          </cell>
          <cell r="D207">
            <v>2.3222</v>
          </cell>
          <cell r="E207">
            <v>0.35820000000000002</v>
          </cell>
          <cell r="F207">
            <v>0</v>
          </cell>
          <cell r="G207">
            <v>2.3222</v>
          </cell>
          <cell r="H207">
            <v>12.431100000000001</v>
          </cell>
          <cell r="I207">
            <v>0</v>
          </cell>
          <cell r="J207">
            <v>17.433700000000002</v>
          </cell>
          <cell r="K207">
            <v>2.6804000000000001</v>
          </cell>
        </row>
        <row r="208">
          <cell r="A208" t="str">
            <v>E9568</v>
          </cell>
          <cell r="B208" t="str">
            <v>Furadeira de impacto de 12,5 mm - 0,80 kW</v>
          </cell>
          <cell r="C208">
            <v>1556.2764</v>
          </cell>
          <cell r="D208">
            <v>0.20749999999999999</v>
          </cell>
          <cell r="E208">
            <v>3.2000000000000001E-2</v>
          </cell>
          <cell r="F208">
            <v>0</v>
          </cell>
          <cell r="G208">
            <v>0.12970000000000001</v>
          </cell>
          <cell r="H208">
            <v>0</v>
          </cell>
          <cell r="I208">
            <v>0</v>
          </cell>
          <cell r="J208">
            <v>0.36919999999999997</v>
          </cell>
          <cell r="K208">
            <v>0.23949999999999999</v>
          </cell>
        </row>
        <row r="209">
          <cell r="A209" t="str">
            <v>E9569</v>
          </cell>
          <cell r="B209" t="str">
            <v>Guindaste móvel sobre esteiras com clamshell de 4,6 m³ - 403 kW</v>
          </cell>
          <cell r="C209">
            <v>7230378.5580000002</v>
          </cell>
          <cell r="D209">
            <v>253.06319999999999</v>
          </cell>
          <cell r="E209">
            <v>66.917199999999994</v>
          </cell>
          <cell r="F209">
            <v>0</v>
          </cell>
          <cell r="G209">
            <v>361.51889999999997</v>
          </cell>
          <cell r="H209">
            <v>105.0943</v>
          </cell>
          <cell r="I209">
            <v>79.556600000000003</v>
          </cell>
          <cell r="J209">
            <v>866.15020000000004</v>
          </cell>
          <cell r="K209">
            <v>399.53699999999998</v>
          </cell>
        </row>
        <row r="210">
          <cell r="A210" t="str">
            <v>E9570</v>
          </cell>
          <cell r="B210" t="str">
            <v>Furadeira com base magnética - 1,20 kW</v>
          </cell>
          <cell r="C210">
            <v>6763.6607000000004</v>
          </cell>
          <cell r="D210">
            <v>0.90180000000000005</v>
          </cell>
          <cell r="E210">
            <v>0.1391</v>
          </cell>
          <cell r="F210">
            <v>0</v>
          </cell>
          <cell r="G210">
            <v>0.6764</v>
          </cell>
          <cell r="H210">
            <v>0</v>
          </cell>
          <cell r="I210">
            <v>0</v>
          </cell>
          <cell r="J210">
            <v>1.7173</v>
          </cell>
          <cell r="K210">
            <v>1.0408999999999999</v>
          </cell>
        </row>
        <row r="211">
          <cell r="A211" t="str">
            <v>E9574</v>
          </cell>
          <cell r="B211" t="str">
            <v>Perfuratriz sobre esteiras - 145 kW</v>
          </cell>
          <cell r="C211">
            <v>2036010.9038</v>
          </cell>
          <cell r="D211">
            <v>162.8809</v>
          </cell>
          <cell r="E211">
            <v>37.686599999999999</v>
          </cell>
          <cell r="F211">
            <v>0</v>
          </cell>
          <cell r="G211">
            <v>162.8809</v>
          </cell>
          <cell r="H211">
            <v>113.4393</v>
          </cell>
          <cell r="I211">
            <v>33.7363</v>
          </cell>
          <cell r="J211">
            <v>510.62400000000002</v>
          </cell>
          <cell r="K211">
            <v>234.3038</v>
          </cell>
        </row>
        <row r="212">
          <cell r="A212" t="str">
            <v>E9576</v>
          </cell>
          <cell r="B212" t="str">
            <v>Escavadeira hidráulica de longo alcance sobre esteiras - 103 kW</v>
          </cell>
          <cell r="C212">
            <v>1184471.537</v>
          </cell>
          <cell r="D212">
            <v>103.6413</v>
          </cell>
          <cell r="E212">
            <v>22.838100000000001</v>
          </cell>
          <cell r="F212">
            <v>0</v>
          </cell>
          <cell r="G212">
            <v>103.6413</v>
          </cell>
          <cell r="H212">
            <v>69.8369</v>
          </cell>
          <cell r="I212">
            <v>33.7363</v>
          </cell>
          <cell r="J212">
            <v>333.69389999999999</v>
          </cell>
          <cell r="K212">
            <v>160.2157</v>
          </cell>
        </row>
        <row r="213">
          <cell r="A213" t="str">
            <v>E9577</v>
          </cell>
          <cell r="B213" t="str">
            <v>Trator agrícola sobre pneus - 77 kW</v>
          </cell>
          <cell r="C213">
            <v>364049.13270000002</v>
          </cell>
          <cell r="D213">
            <v>36.404899999999998</v>
          </cell>
          <cell r="E213">
            <v>7.0193000000000003</v>
          </cell>
          <cell r="F213">
            <v>0</v>
          </cell>
          <cell r="G213">
            <v>31.854299999999999</v>
          </cell>
          <cell r="H213">
            <v>72.288200000000003</v>
          </cell>
          <cell r="I213">
            <v>27.1814</v>
          </cell>
          <cell r="J213">
            <v>174.74809999999999</v>
          </cell>
          <cell r="K213">
            <v>70.605599999999995</v>
          </cell>
        </row>
        <row r="214">
          <cell r="A214" t="str">
            <v>E9578</v>
          </cell>
          <cell r="B214" t="str">
            <v>Conjunto vibratório para meio tubo de concreto com encaixe PB e 3 jogos de fôrmas - D = 0,40 m - 2,20 kW</v>
          </cell>
          <cell r="C214">
            <v>17033.298200000001</v>
          </cell>
          <cell r="D214">
            <v>2.2711000000000001</v>
          </cell>
          <cell r="E214">
            <v>0.3503</v>
          </cell>
          <cell r="F214">
            <v>0</v>
          </cell>
          <cell r="G214">
            <v>1.7033</v>
          </cell>
          <cell r="H214">
            <v>0</v>
          </cell>
          <cell r="I214">
            <v>0</v>
          </cell>
          <cell r="J214">
            <v>4.3247</v>
          </cell>
          <cell r="K214">
            <v>2.6214</v>
          </cell>
        </row>
        <row r="215">
          <cell r="A215" t="str">
            <v>E9580</v>
          </cell>
          <cell r="B215" t="str">
            <v>Fresadora e distribuidora com controle de greide - 287 kW</v>
          </cell>
          <cell r="C215">
            <v>3602183.477</v>
          </cell>
          <cell r="D215">
            <v>420.25470000000001</v>
          </cell>
          <cell r="E215">
            <v>74.084900000000005</v>
          </cell>
          <cell r="F215">
            <v>0</v>
          </cell>
          <cell r="G215">
            <v>600.36389999999994</v>
          </cell>
          <cell r="H215">
            <v>269.43790000000001</v>
          </cell>
          <cell r="I215">
            <v>39.778300000000002</v>
          </cell>
          <cell r="J215">
            <v>1403.9196999999999</v>
          </cell>
          <cell r="K215">
            <v>534.11789999999996</v>
          </cell>
        </row>
        <row r="216">
          <cell r="A216" t="str">
            <v>E9581</v>
          </cell>
          <cell r="B216" t="str">
            <v>Carregadeira de pneus para rocha com capacidade de 1,72 m³ - 113 kW</v>
          </cell>
          <cell r="C216">
            <v>791587.56830000004</v>
          </cell>
          <cell r="D216">
            <v>63.2547</v>
          </cell>
          <cell r="E216">
            <v>14.997999999999999</v>
          </cell>
          <cell r="F216">
            <v>0</v>
          </cell>
          <cell r="G216">
            <v>63.2547</v>
          </cell>
          <cell r="H216">
            <v>111.9789</v>
          </cell>
          <cell r="I216">
            <v>33.7363</v>
          </cell>
          <cell r="J216">
            <v>287.2226</v>
          </cell>
          <cell r="K216">
            <v>111.989</v>
          </cell>
        </row>
        <row r="217">
          <cell r="A217" t="str">
            <v>E9583</v>
          </cell>
          <cell r="B217" t="str">
            <v>Distribuidor de agregados rebocável com capacidade de 1,9 m³</v>
          </cell>
          <cell r="C217">
            <v>95556.055800000002</v>
          </cell>
          <cell r="D217">
            <v>14.333399999999999</v>
          </cell>
          <cell r="E217">
            <v>1.9653</v>
          </cell>
          <cell r="F217">
            <v>0</v>
          </cell>
          <cell r="G217">
            <v>9.5556000000000001</v>
          </cell>
          <cell r="H217">
            <v>0</v>
          </cell>
          <cell r="I217">
            <v>0</v>
          </cell>
          <cell r="J217">
            <v>25.854299999999999</v>
          </cell>
          <cell r="K217">
            <v>16.2987</v>
          </cell>
        </row>
        <row r="218">
          <cell r="A218" t="str">
            <v>E9584</v>
          </cell>
          <cell r="B218" t="str">
            <v>Carregadeira de pneus com capacidade de 1,72 m³ - 113 kW</v>
          </cell>
          <cell r="C218">
            <v>791587.56830000004</v>
          </cell>
          <cell r="D218">
            <v>59.839199999999998</v>
          </cell>
          <cell r="E218">
            <v>14.8474</v>
          </cell>
          <cell r="F218">
            <v>0</v>
          </cell>
          <cell r="G218">
            <v>59.839199999999998</v>
          </cell>
          <cell r="H218">
            <v>47.149000000000001</v>
          </cell>
          <cell r="I218">
            <v>33.7363</v>
          </cell>
          <cell r="J218">
            <v>215.4111</v>
          </cell>
          <cell r="K218">
            <v>108.4229</v>
          </cell>
        </row>
        <row r="219">
          <cell r="A219" t="str">
            <v>E9585</v>
          </cell>
          <cell r="B219" t="str">
            <v>Motosserra com motor a gasolina - 2,30 kW</v>
          </cell>
          <cell r="C219">
            <v>2195.9277000000002</v>
          </cell>
          <cell r="D219">
            <v>0.98819999999999997</v>
          </cell>
          <cell r="E219">
            <v>6.7699999999999996E-2</v>
          </cell>
          <cell r="F219">
            <v>0</v>
          </cell>
          <cell r="G219">
            <v>0.98819999999999997</v>
          </cell>
          <cell r="H219">
            <v>4.2674000000000003</v>
          </cell>
          <cell r="I219">
            <v>27.1814</v>
          </cell>
          <cell r="J219">
            <v>33.492899999999999</v>
          </cell>
          <cell r="K219">
            <v>28.237300000000001</v>
          </cell>
        </row>
        <row r="220">
          <cell r="A220" t="str">
            <v>E9586</v>
          </cell>
          <cell r="B220" t="str">
            <v>Régua vibratória dupla com 4 m - 4,10 kW</v>
          </cell>
          <cell r="C220">
            <v>6042.0434999999998</v>
          </cell>
          <cell r="D220">
            <v>1.0875999999999999</v>
          </cell>
          <cell r="E220">
            <v>0.1305</v>
          </cell>
          <cell r="F220">
            <v>0</v>
          </cell>
          <cell r="G220">
            <v>0.84589999999999999</v>
          </cell>
          <cell r="H220">
            <v>7.6071</v>
          </cell>
          <cell r="I220">
            <v>0</v>
          </cell>
          <cell r="J220">
            <v>9.6710999999999991</v>
          </cell>
          <cell r="K220">
            <v>1.2181</v>
          </cell>
        </row>
        <row r="221">
          <cell r="A221" t="str">
            <v>E9587</v>
          </cell>
          <cell r="B221" t="str">
            <v>Serra para corte de concreto - 4 kW</v>
          </cell>
          <cell r="C221">
            <v>11215.706</v>
          </cell>
          <cell r="D221">
            <v>1.4954000000000001</v>
          </cell>
          <cell r="E221">
            <v>0.23069999999999999</v>
          </cell>
          <cell r="F221">
            <v>0</v>
          </cell>
          <cell r="G221">
            <v>1.3085</v>
          </cell>
          <cell r="H221">
            <v>7.4215</v>
          </cell>
          <cell r="I221">
            <v>0</v>
          </cell>
          <cell r="J221">
            <v>10.456099999999999</v>
          </cell>
          <cell r="K221">
            <v>1.7261</v>
          </cell>
        </row>
        <row r="222">
          <cell r="A222" t="str">
            <v>E9588</v>
          </cell>
          <cell r="B222" t="str">
            <v>Vibroacabadora de concreto sobre esteiras com fôrmas deslizantes - 205 kW</v>
          </cell>
          <cell r="C222">
            <v>6543240.75</v>
          </cell>
          <cell r="D222">
            <v>572.53359999999998</v>
          </cell>
          <cell r="E222">
            <v>126.1619</v>
          </cell>
          <cell r="F222">
            <v>0</v>
          </cell>
          <cell r="G222">
            <v>736.1146</v>
          </cell>
          <cell r="H222">
            <v>203.14760000000001</v>
          </cell>
          <cell r="I222">
            <v>39.778300000000002</v>
          </cell>
          <cell r="J222">
            <v>1677.7360000000001</v>
          </cell>
          <cell r="K222">
            <v>738.47379999999998</v>
          </cell>
        </row>
        <row r="223">
          <cell r="A223" t="str">
            <v>E9589</v>
          </cell>
          <cell r="B223" t="str">
            <v>Máquina texturizadora e aplicadora de cura química em pavimento de concreto - 44,80 kW</v>
          </cell>
          <cell r="C223">
            <v>1627360.7204</v>
          </cell>
          <cell r="D223">
            <v>189.8588</v>
          </cell>
          <cell r="E223">
            <v>33.4694</v>
          </cell>
          <cell r="F223">
            <v>0</v>
          </cell>
          <cell r="G223">
            <v>189.8588</v>
          </cell>
          <cell r="H223">
            <v>35.0488</v>
          </cell>
          <cell r="I223">
            <v>33.7363</v>
          </cell>
          <cell r="J223">
            <v>481.97210000000001</v>
          </cell>
          <cell r="K223">
            <v>257.06450000000001</v>
          </cell>
        </row>
        <row r="224">
          <cell r="A224" t="str">
            <v>E9590</v>
          </cell>
          <cell r="B224" t="str">
            <v>Central de concreto com capacidade de 40 m³/h - dosadora fixa</v>
          </cell>
          <cell r="C224">
            <v>444309.73080000002</v>
          </cell>
          <cell r="D224">
            <v>44.430999999999997</v>
          </cell>
          <cell r="E224">
            <v>8.5668000000000006</v>
          </cell>
          <cell r="F224">
            <v>0</v>
          </cell>
          <cell r="G224">
            <v>38.877099999999999</v>
          </cell>
          <cell r="H224">
            <v>0</v>
          </cell>
          <cell r="I224">
            <v>39.778300000000002</v>
          </cell>
          <cell r="J224">
            <v>131.6532</v>
          </cell>
          <cell r="K224">
            <v>92.7761</v>
          </cell>
        </row>
        <row r="225">
          <cell r="A225" t="str">
            <v>E9591</v>
          </cell>
          <cell r="B225" t="str">
            <v>Serra para corte de concreto e asfalto - 10 kW</v>
          </cell>
          <cell r="C225">
            <v>21535.1675</v>
          </cell>
          <cell r="D225">
            <v>2.8714</v>
          </cell>
          <cell r="E225">
            <v>0.44290000000000002</v>
          </cell>
          <cell r="F225">
            <v>0</v>
          </cell>
          <cell r="G225">
            <v>2.5124</v>
          </cell>
          <cell r="H225">
            <v>18.553899999999999</v>
          </cell>
          <cell r="I225">
            <v>0</v>
          </cell>
          <cell r="J225">
            <v>24.380600000000001</v>
          </cell>
          <cell r="K225">
            <v>3.3142999999999998</v>
          </cell>
        </row>
        <row r="226">
          <cell r="A226" t="str">
            <v>E9593</v>
          </cell>
          <cell r="B226" t="str">
            <v>Draga hopper com capacidade de 750 m³</v>
          </cell>
          <cell r="C226">
            <v>297067743.10000002</v>
          </cell>
          <cell r="D226">
            <v>2678.4094</v>
          </cell>
          <cell r="E226">
            <v>1682.8759</v>
          </cell>
          <cell r="F226">
            <v>0</v>
          </cell>
          <cell r="G226">
            <v>5952.0209000000004</v>
          </cell>
          <cell r="H226">
            <v>625.87199999999996</v>
          </cell>
          <cell r="I226">
            <v>171.3082</v>
          </cell>
          <cell r="J226">
            <v>11110.4864</v>
          </cell>
          <cell r="K226">
            <v>4532.5934999999999</v>
          </cell>
        </row>
        <row r="227">
          <cell r="A227" t="str">
            <v>E9594</v>
          </cell>
          <cell r="B227" t="str">
            <v>Draga hopper com capacidade de 1.000 m³</v>
          </cell>
          <cell r="C227">
            <v>322144314.10000002</v>
          </cell>
          <cell r="D227">
            <v>2904.5037000000002</v>
          </cell>
          <cell r="E227">
            <v>1824.9336000000001</v>
          </cell>
          <cell r="F227">
            <v>0</v>
          </cell>
          <cell r="G227">
            <v>6454.4526999999998</v>
          </cell>
          <cell r="H227">
            <v>751.04639999999995</v>
          </cell>
          <cell r="I227">
            <v>200.77119999999999</v>
          </cell>
          <cell r="J227">
            <v>12135.7076</v>
          </cell>
          <cell r="K227">
            <v>4930.2084999999997</v>
          </cell>
        </row>
        <row r="228">
          <cell r="A228" t="str">
            <v>E9595</v>
          </cell>
          <cell r="B228" t="str">
            <v>Draga hopper com capacidade de 2.000 m³</v>
          </cell>
          <cell r="C228">
            <v>422450597.89999998</v>
          </cell>
          <cell r="D228">
            <v>3808.8809000000001</v>
          </cell>
          <cell r="E228">
            <v>2393.1642999999999</v>
          </cell>
          <cell r="F228">
            <v>0</v>
          </cell>
          <cell r="G228">
            <v>8464.1797999999999</v>
          </cell>
          <cell r="H228">
            <v>1314.3312000000001</v>
          </cell>
          <cell r="I228">
            <v>200.77119999999999</v>
          </cell>
          <cell r="J228">
            <v>16181.3274</v>
          </cell>
          <cell r="K228">
            <v>6402.8163999999997</v>
          </cell>
        </row>
        <row r="229">
          <cell r="A229" t="str">
            <v>E9596</v>
          </cell>
          <cell r="B229" t="str">
            <v>Draga hopper com capacidade de 3.000 m³</v>
          </cell>
          <cell r="C229">
            <v>522756881.60000002</v>
          </cell>
          <cell r="D229">
            <v>4713.2581</v>
          </cell>
          <cell r="E229">
            <v>2961.395</v>
          </cell>
          <cell r="F229">
            <v>0</v>
          </cell>
          <cell r="G229">
            <v>10473.9069</v>
          </cell>
          <cell r="H229">
            <v>1877.616</v>
          </cell>
          <cell r="I229">
            <v>357.78489999999999</v>
          </cell>
          <cell r="J229">
            <v>20383.960899999998</v>
          </cell>
          <cell r="K229">
            <v>8032.4380000000001</v>
          </cell>
        </row>
        <row r="230">
          <cell r="A230" t="str">
            <v>E9597</v>
          </cell>
          <cell r="B230" t="str">
            <v>Draga hopper com capacidade de 4.000 m³</v>
          </cell>
          <cell r="C230">
            <v>623063165.39999998</v>
          </cell>
          <cell r="D230">
            <v>5617.6352999999999</v>
          </cell>
          <cell r="E230">
            <v>3529.6257999999998</v>
          </cell>
          <cell r="F230">
            <v>0</v>
          </cell>
          <cell r="G230">
            <v>12483.634</v>
          </cell>
          <cell r="H230">
            <v>2440.9007999999999</v>
          </cell>
          <cell r="I230">
            <v>419.14460000000003</v>
          </cell>
          <cell r="J230">
            <v>24490.940500000001</v>
          </cell>
          <cell r="K230">
            <v>9566.4056999999993</v>
          </cell>
        </row>
        <row r="231">
          <cell r="A231" t="str">
            <v>E9598</v>
          </cell>
          <cell r="B231" t="str">
            <v>Draga hopper com capacidade de 5.000 m³</v>
          </cell>
          <cell r="C231">
            <v>723369449.20000005</v>
          </cell>
          <cell r="D231">
            <v>6522.0124999999998</v>
          </cell>
          <cell r="E231">
            <v>4097.8564999999999</v>
          </cell>
          <cell r="F231">
            <v>0</v>
          </cell>
          <cell r="G231">
            <v>14493.3611</v>
          </cell>
          <cell r="H231">
            <v>3004.1855999999998</v>
          </cell>
          <cell r="I231">
            <v>419.14460000000003</v>
          </cell>
          <cell r="J231">
            <v>28536.560300000001</v>
          </cell>
          <cell r="K231">
            <v>11039.0136</v>
          </cell>
        </row>
        <row r="232">
          <cell r="A232" t="str">
            <v>E9599</v>
          </cell>
          <cell r="B232" t="str">
            <v>Central de concreto com capacidade de 30 m³/h - dosadora RS</v>
          </cell>
          <cell r="C232">
            <v>311973.32919999998</v>
          </cell>
          <cell r="D232">
            <v>31.197299999999998</v>
          </cell>
          <cell r="E232">
            <v>6.0152000000000001</v>
          </cell>
          <cell r="F232">
            <v>0</v>
          </cell>
          <cell r="G232">
            <v>27.297699999999999</v>
          </cell>
          <cell r="H232">
            <v>0</v>
          </cell>
          <cell r="I232">
            <v>39.778300000000002</v>
          </cell>
          <cell r="J232">
            <v>104.2885</v>
          </cell>
          <cell r="K232">
            <v>76.990799999999993</v>
          </cell>
        </row>
        <row r="233">
          <cell r="A233" t="str">
            <v>E9601</v>
          </cell>
          <cell r="B233" t="str">
            <v>Embarcação de transporte de pessoal e apoio logístico - 130 kW</v>
          </cell>
          <cell r="C233">
            <v>500663.6606</v>
          </cell>
          <cell r="D233">
            <v>5.7309999999999999</v>
          </cell>
          <cell r="E233">
            <v>2.8780000000000001</v>
          </cell>
          <cell r="F233">
            <v>0</v>
          </cell>
          <cell r="G233">
            <v>6.3677999999999999</v>
          </cell>
          <cell r="H233">
            <v>275.65719999999999</v>
          </cell>
          <cell r="I233">
            <v>42.121000000000002</v>
          </cell>
          <cell r="J233">
            <v>332.755</v>
          </cell>
          <cell r="K233">
            <v>50.73</v>
          </cell>
        </row>
        <row r="234">
          <cell r="A234" t="str">
            <v>E9603</v>
          </cell>
          <cell r="B234" t="str">
            <v>Embarcação empurradora multipropósito com guindaste hidráulico de 74 kN.m - 165 kW</v>
          </cell>
          <cell r="C234">
            <v>2293344.7349999999</v>
          </cell>
          <cell r="D234">
            <v>26.2517</v>
          </cell>
          <cell r="E234">
            <v>13.1828</v>
          </cell>
          <cell r="F234">
            <v>0</v>
          </cell>
          <cell r="G234">
            <v>58.337000000000003</v>
          </cell>
          <cell r="H234">
            <v>163.50909999999999</v>
          </cell>
          <cell r="I234">
            <v>137.197</v>
          </cell>
          <cell r="J234">
            <v>398.4776</v>
          </cell>
          <cell r="K234">
            <v>176.63149999999999</v>
          </cell>
        </row>
        <row r="235">
          <cell r="A235" t="str">
            <v>E9606</v>
          </cell>
          <cell r="B235" t="str">
            <v>Embarcação rebocadora - 2 x 268 kW</v>
          </cell>
          <cell r="C235">
            <v>1159774.8670000001</v>
          </cell>
          <cell r="D235">
            <v>13.2758</v>
          </cell>
          <cell r="E235">
            <v>6.6666999999999996</v>
          </cell>
          <cell r="F235">
            <v>0</v>
          </cell>
          <cell r="G235">
            <v>29.501799999999999</v>
          </cell>
          <cell r="H235">
            <v>532.14769999999999</v>
          </cell>
          <cell r="I235">
            <v>137.197</v>
          </cell>
          <cell r="J235">
            <v>718.78899999999999</v>
          </cell>
          <cell r="K235">
            <v>157.1395</v>
          </cell>
        </row>
        <row r="236">
          <cell r="A236" t="str">
            <v>E9607</v>
          </cell>
          <cell r="B236" t="str">
            <v>Conjunto de britagem para rachão com capacidade de 80 m³/h - 224 kW</v>
          </cell>
          <cell r="C236">
            <v>2368266.719</v>
          </cell>
          <cell r="D236">
            <v>126.30759999999999</v>
          </cell>
          <cell r="E236">
            <v>41.401200000000003</v>
          </cell>
          <cell r="F236">
            <v>0</v>
          </cell>
          <cell r="G236">
            <v>94.730699999999999</v>
          </cell>
          <cell r="H236">
            <v>0</v>
          </cell>
          <cell r="I236">
            <v>39.778300000000002</v>
          </cell>
          <cell r="J236">
            <v>302.21780000000001</v>
          </cell>
          <cell r="K236">
            <v>207.4871</v>
          </cell>
        </row>
        <row r="237">
          <cell r="A237" t="str">
            <v>E9609</v>
          </cell>
          <cell r="B237" t="str">
            <v>Draga de sucção para extração de areia com tubo de descarga de 150 mm - 100 kW</v>
          </cell>
          <cell r="C237">
            <v>670073.24439999997</v>
          </cell>
          <cell r="D237">
            <v>14.358700000000001</v>
          </cell>
          <cell r="E237">
            <v>5.6600999999999999</v>
          </cell>
          <cell r="F237">
            <v>0</v>
          </cell>
          <cell r="G237">
            <v>31.908200000000001</v>
          </cell>
          <cell r="H237">
            <v>78.233999999999995</v>
          </cell>
          <cell r="I237">
            <v>35.264699999999998</v>
          </cell>
          <cell r="J237">
            <v>165.42570000000001</v>
          </cell>
          <cell r="K237">
            <v>55.283499999999997</v>
          </cell>
        </row>
        <row r="238">
          <cell r="A238" t="str">
            <v>E9610</v>
          </cell>
          <cell r="B238" t="str">
            <v>Compressor de ar portátil de 42,48 l/s (90 PCM) - 18,50 kW</v>
          </cell>
          <cell r="C238">
            <v>119959.5209</v>
          </cell>
          <cell r="D238">
            <v>9.5968</v>
          </cell>
          <cell r="E238">
            <v>2.2204999999999999</v>
          </cell>
          <cell r="F238">
            <v>0</v>
          </cell>
          <cell r="G238">
            <v>9.5968</v>
          </cell>
          <cell r="H238">
            <v>16.403099999999998</v>
          </cell>
          <cell r="I238">
            <v>0</v>
          </cell>
          <cell r="J238">
            <v>37.8172</v>
          </cell>
          <cell r="K238">
            <v>11.817299999999999</v>
          </cell>
        </row>
        <row r="239">
          <cell r="A239" t="str">
            <v>E9611</v>
          </cell>
          <cell r="B239" t="str">
            <v>Conjunto de britagem com capacidade de 80 m³/h - 313 kW</v>
          </cell>
          <cell r="C239">
            <v>8524453.9350000005</v>
          </cell>
          <cell r="D239">
            <v>454.63749999999999</v>
          </cell>
          <cell r="E239">
            <v>149.02170000000001</v>
          </cell>
          <cell r="F239">
            <v>0</v>
          </cell>
          <cell r="G239">
            <v>340.97820000000002</v>
          </cell>
          <cell r="H239">
            <v>0</v>
          </cell>
          <cell r="I239">
            <v>39.778300000000002</v>
          </cell>
          <cell r="J239">
            <v>984.41570000000002</v>
          </cell>
          <cell r="K239">
            <v>643.4375</v>
          </cell>
        </row>
        <row r="240">
          <cell r="A240" t="str">
            <v>E9612</v>
          </cell>
          <cell r="B240" t="str">
            <v>Plataforma flutuante montada na obra de 12 x 24 x 1,8 m com capacidade de 150 t</v>
          </cell>
          <cell r="C240">
            <v>675578.8504</v>
          </cell>
          <cell r="D240">
            <v>7.7332999999999998</v>
          </cell>
          <cell r="E240">
            <v>3.8834</v>
          </cell>
          <cell r="F240">
            <v>0</v>
          </cell>
          <cell r="G240">
            <v>12.8888</v>
          </cell>
          <cell r="H240">
            <v>0</v>
          </cell>
          <cell r="I240">
            <v>58.926000000000002</v>
          </cell>
          <cell r="J240">
            <v>83.4315</v>
          </cell>
          <cell r="K240">
            <v>70.542699999999996</v>
          </cell>
        </row>
        <row r="241">
          <cell r="A241" t="str">
            <v>E9613</v>
          </cell>
          <cell r="B241" t="str">
            <v>Guindaste móvel sobre esteiras com pinça com capacidade de 40 t - 186 kW</v>
          </cell>
          <cell r="C241">
            <v>7656021.0089999996</v>
          </cell>
          <cell r="D241">
            <v>412.2473</v>
          </cell>
          <cell r="E241">
            <v>136.26249999999999</v>
          </cell>
          <cell r="F241">
            <v>0</v>
          </cell>
          <cell r="G241">
            <v>588.92470000000003</v>
          </cell>
          <cell r="H241">
            <v>48.505099999999999</v>
          </cell>
          <cell r="I241">
            <v>39.778300000000002</v>
          </cell>
          <cell r="J241">
            <v>1225.7179000000001</v>
          </cell>
          <cell r="K241">
            <v>588.28809999999999</v>
          </cell>
        </row>
        <row r="242">
          <cell r="A242" t="str">
            <v>E9614</v>
          </cell>
          <cell r="B242" t="str">
            <v>Bomba com capacidade de 136 m³/h e câmara de vácuo - 5,60 kW</v>
          </cell>
          <cell r="C242">
            <v>11901.0726</v>
          </cell>
          <cell r="D242">
            <v>0.95209999999999995</v>
          </cell>
          <cell r="E242">
            <v>0.2203</v>
          </cell>
          <cell r="F242">
            <v>0</v>
          </cell>
          <cell r="G242">
            <v>0.83309999999999995</v>
          </cell>
          <cell r="H242">
            <v>0</v>
          </cell>
          <cell r="I242">
            <v>0</v>
          </cell>
          <cell r="J242">
            <v>2.0055000000000001</v>
          </cell>
          <cell r="K242">
            <v>1.1724000000000001</v>
          </cell>
        </row>
        <row r="243">
          <cell r="A243" t="str">
            <v>E9615</v>
          </cell>
          <cell r="B243" t="str">
            <v>Usina misturadora de solos com capacidade de 300 t/h - 44 kW</v>
          </cell>
          <cell r="C243">
            <v>1542520.1710000001</v>
          </cell>
          <cell r="D243">
            <v>154.25200000000001</v>
          </cell>
          <cell r="E243">
            <v>29.741700000000002</v>
          </cell>
          <cell r="F243">
            <v>0</v>
          </cell>
          <cell r="G243">
            <v>134.97049999999999</v>
          </cell>
          <cell r="H243">
            <v>0</v>
          </cell>
          <cell r="I243">
            <v>33.7363</v>
          </cell>
          <cell r="J243">
            <v>352.70049999999998</v>
          </cell>
          <cell r="K243">
            <v>217.73</v>
          </cell>
        </row>
        <row r="244">
          <cell r="A244" t="str">
            <v>E9617</v>
          </cell>
          <cell r="B244" t="str">
            <v>Usina misturadora de pré-misturado a frio com capacidade de 60 t/h - 23,50 kW</v>
          </cell>
          <cell r="C244">
            <v>255822.71170000001</v>
          </cell>
          <cell r="D244">
            <v>25.5823</v>
          </cell>
          <cell r="E244">
            <v>4.9325999999999999</v>
          </cell>
          <cell r="F244">
            <v>0</v>
          </cell>
          <cell r="G244">
            <v>22.384499999999999</v>
          </cell>
          <cell r="H244">
            <v>0</v>
          </cell>
          <cell r="I244">
            <v>33.7363</v>
          </cell>
          <cell r="J244">
            <v>86.6357</v>
          </cell>
          <cell r="K244">
            <v>64.251199999999997</v>
          </cell>
        </row>
        <row r="245">
          <cell r="A245" t="str">
            <v>E9618</v>
          </cell>
          <cell r="B245" t="str">
            <v>Batelão autopropelido com capacidade de 300 m³ - 224 kW</v>
          </cell>
          <cell r="C245">
            <v>24157329.539999999</v>
          </cell>
          <cell r="D245">
            <v>312.46550000000002</v>
          </cell>
          <cell r="E245">
            <v>140.0949</v>
          </cell>
          <cell r="F245">
            <v>0</v>
          </cell>
          <cell r="G245">
            <v>694.36770000000001</v>
          </cell>
          <cell r="H245">
            <v>70.097700000000003</v>
          </cell>
          <cell r="I245">
            <v>105.30029999999999</v>
          </cell>
          <cell r="J245">
            <v>1322.3261</v>
          </cell>
          <cell r="K245">
            <v>557.86069999999995</v>
          </cell>
        </row>
        <row r="246">
          <cell r="A246" t="str">
            <v>E9619</v>
          </cell>
          <cell r="B246" t="str">
            <v>Batelão autopropelido com capacidade de 500 m³ - 373 kW</v>
          </cell>
          <cell r="C246">
            <v>29635386.710000001</v>
          </cell>
          <cell r="D246">
            <v>383.322</v>
          </cell>
          <cell r="E246">
            <v>171.86369999999999</v>
          </cell>
          <cell r="F246">
            <v>0</v>
          </cell>
          <cell r="G246">
            <v>851.82659999999998</v>
          </cell>
          <cell r="H246">
            <v>116.7251</v>
          </cell>
          <cell r="I246">
            <v>105.30029999999999</v>
          </cell>
          <cell r="J246">
            <v>1629.0377000000001</v>
          </cell>
          <cell r="K246">
            <v>660.48599999999999</v>
          </cell>
        </row>
        <row r="247">
          <cell r="A247" t="str">
            <v>E9620</v>
          </cell>
          <cell r="B247" t="str">
            <v>Pontão flutuante de 15 x 30 x 1,8 m com capacidade de 500 t</v>
          </cell>
          <cell r="C247">
            <v>3334308.7850000001</v>
          </cell>
          <cell r="D247">
            <v>38.167499999999997</v>
          </cell>
          <cell r="E247">
            <v>19.166499999999999</v>
          </cell>
          <cell r="F247">
            <v>0</v>
          </cell>
          <cell r="G247">
            <v>63.612400000000001</v>
          </cell>
          <cell r="H247">
            <v>0</v>
          </cell>
          <cell r="I247">
            <v>29.463000000000001</v>
          </cell>
          <cell r="J247">
            <v>150.40940000000001</v>
          </cell>
          <cell r="K247">
            <v>86.796999999999997</v>
          </cell>
        </row>
        <row r="248">
          <cell r="A248" t="str">
            <v>E9621</v>
          </cell>
          <cell r="B248" t="str">
            <v>Bomba de injeção de argamassa e nata com capacidade de 1,08 m³/h (18 l/min) e misturador com tambor de 0,100 m³ - 6,20 kW</v>
          </cell>
          <cell r="C248">
            <v>53229.157299999999</v>
          </cell>
          <cell r="D248">
            <v>5.3228999999999997</v>
          </cell>
          <cell r="E248">
            <v>1.0263</v>
          </cell>
          <cell r="F248">
            <v>0</v>
          </cell>
          <cell r="G248">
            <v>5.3228999999999997</v>
          </cell>
          <cell r="H248">
            <v>0</v>
          </cell>
          <cell r="I248">
            <v>27.1814</v>
          </cell>
          <cell r="J248">
            <v>38.853499999999997</v>
          </cell>
          <cell r="K248">
            <v>33.5306</v>
          </cell>
        </row>
        <row r="249">
          <cell r="A249" t="str">
            <v>E9622</v>
          </cell>
          <cell r="B249" t="str">
            <v>Máquina de bancada universal para corte de chapa - 1,50 kW</v>
          </cell>
          <cell r="C249">
            <v>104063.7421</v>
          </cell>
          <cell r="D249">
            <v>5.9465000000000003</v>
          </cell>
          <cell r="E249">
            <v>1.8345</v>
          </cell>
          <cell r="F249">
            <v>0</v>
          </cell>
          <cell r="G249">
            <v>4.4599000000000002</v>
          </cell>
          <cell r="H249">
            <v>0</v>
          </cell>
          <cell r="I249">
            <v>0</v>
          </cell>
          <cell r="J249">
            <v>12.2409</v>
          </cell>
          <cell r="K249">
            <v>7.7809999999999997</v>
          </cell>
        </row>
        <row r="250">
          <cell r="A250" t="str">
            <v>E9623</v>
          </cell>
          <cell r="B250" t="str">
            <v>Máquina de bancada guilhotina - 4,00 kW</v>
          </cell>
          <cell r="C250">
            <v>128244.3009</v>
          </cell>
          <cell r="D250">
            <v>7.3281999999999998</v>
          </cell>
          <cell r="E250">
            <v>2.2608000000000001</v>
          </cell>
          <cell r="F250">
            <v>0</v>
          </cell>
          <cell r="G250">
            <v>5.4962</v>
          </cell>
          <cell r="H250">
            <v>0</v>
          </cell>
          <cell r="I250">
            <v>0</v>
          </cell>
          <cell r="J250">
            <v>15.0852</v>
          </cell>
          <cell r="K250">
            <v>9.5890000000000004</v>
          </cell>
        </row>
        <row r="251">
          <cell r="A251" t="str">
            <v>E9624</v>
          </cell>
          <cell r="B251" t="str">
            <v>Draga hopper com capacidade de 10.000 m³</v>
          </cell>
          <cell r="C251">
            <v>1224900868</v>
          </cell>
          <cell r="D251">
            <v>11043.898499999999</v>
          </cell>
          <cell r="E251">
            <v>6939.0102999999999</v>
          </cell>
          <cell r="F251">
            <v>0</v>
          </cell>
          <cell r="G251">
            <v>24541.996599999999</v>
          </cell>
          <cell r="H251">
            <v>5132.1504000000004</v>
          </cell>
          <cell r="I251">
            <v>553.90790000000004</v>
          </cell>
          <cell r="J251">
            <v>48210.9637</v>
          </cell>
          <cell r="K251">
            <v>18536.816699999999</v>
          </cell>
        </row>
        <row r="252">
          <cell r="A252" t="str">
            <v>E9625</v>
          </cell>
          <cell r="B252" t="str">
            <v>Draga hopper com capacidade de 15.000 m³</v>
          </cell>
          <cell r="C252">
            <v>1726432287</v>
          </cell>
          <cell r="D252">
            <v>15565.7845</v>
          </cell>
          <cell r="E252">
            <v>9780.1640000000007</v>
          </cell>
          <cell r="F252">
            <v>0</v>
          </cell>
          <cell r="G252">
            <v>34590.6322</v>
          </cell>
          <cell r="H252">
            <v>7385.2896000000001</v>
          </cell>
          <cell r="I252">
            <v>583.86530000000005</v>
          </cell>
          <cell r="J252">
            <v>67905.7356</v>
          </cell>
          <cell r="K252">
            <v>25929.8138</v>
          </cell>
        </row>
        <row r="253">
          <cell r="A253" t="str">
            <v>E9626</v>
          </cell>
          <cell r="B253" t="str">
            <v>Draga hopper com capacidade de 20.000 m³</v>
          </cell>
          <cell r="C253">
            <v>2227963706</v>
          </cell>
          <cell r="D253">
            <v>20087.6705</v>
          </cell>
          <cell r="E253">
            <v>12621.3177</v>
          </cell>
          <cell r="F253">
            <v>0</v>
          </cell>
          <cell r="G253">
            <v>44639.267699999997</v>
          </cell>
          <cell r="H253">
            <v>9701.0159999999996</v>
          </cell>
          <cell r="I253">
            <v>613.32830000000001</v>
          </cell>
          <cell r="J253">
            <v>87662.600200000001</v>
          </cell>
          <cell r="K253">
            <v>33322.316500000001</v>
          </cell>
        </row>
        <row r="254">
          <cell r="A254" t="str">
            <v>E9627</v>
          </cell>
          <cell r="B254" t="str">
            <v>Embarcação hotel com capacidade para 15 pessoas - 199 kW</v>
          </cell>
          <cell r="C254">
            <v>2499833.42</v>
          </cell>
          <cell r="D254">
            <v>28.615300000000001</v>
          </cell>
          <cell r="E254">
            <v>11.692</v>
          </cell>
          <cell r="F254">
            <v>0</v>
          </cell>
          <cell r="G254">
            <v>63.589599999999997</v>
          </cell>
          <cell r="H254">
            <v>197.20179999999999</v>
          </cell>
          <cell r="I254">
            <v>61.359699999999997</v>
          </cell>
          <cell r="J254">
            <v>362.45839999999998</v>
          </cell>
          <cell r="K254">
            <v>101.667</v>
          </cell>
        </row>
        <row r="255">
          <cell r="A255" t="str">
            <v>E9628</v>
          </cell>
          <cell r="B255" t="str">
            <v>Fábrica de pré-moldado de concreto para balizador - 2,20 kW</v>
          </cell>
          <cell r="C255">
            <v>14433.468699999999</v>
          </cell>
          <cell r="D255">
            <v>1.9245000000000001</v>
          </cell>
          <cell r="E255">
            <v>0.29680000000000001</v>
          </cell>
          <cell r="F255">
            <v>0</v>
          </cell>
          <cell r="G255">
            <v>1.4433</v>
          </cell>
          <cell r="H255">
            <v>0</v>
          </cell>
          <cell r="I255">
            <v>0</v>
          </cell>
          <cell r="J255">
            <v>3.6646000000000001</v>
          </cell>
          <cell r="K255">
            <v>2.2212999999999998</v>
          </cell>
        </row>
        <row r="256">
          <cell r="A256" t="str">
            <v>E9629</v>
          </cell>
          <cell r="B256" t="str">
            <v>Compressor de ar portátil de 185,95 l/s (394 PCM) - 81,50 kW</v>
          </cell>
          <cell r="C256">
            <v>368460.0833</v>
          </cell>
          <cell r="D256">
            <v>29.476800000000001</v>
          </cell>
          <cell r="E256">
            <v>6.8201999999999998</v>
          </cell>
          <cell r="F256">
            <v>0</v>
          </cell>
          <cell r="G256">
            <v>29.476800000000001</v>
          </cell>
          <cell r="H256">
            <v>72.262100000000004</v>
          </cell>
          <cell r="I256">
            <v>0</v>
          </cell>
          <cell r="J256">
            <v>138.0359</v>
          </cell>
          <cell r="K256">
            <v>36.296999999999997</v>
          </cell>
        </row>
        <row r="257">
          <cell r="A257" t="str">
            <v>E9630</v>
          </cell>
          <cell r="B257" t="str">
            <v>Bomba submersível com capacidade de 75 m³/h - 3,6 kW</v>
          </cell>
          <cell r="C257">
            <v>6276.0092999999997</v>
          </cell>
          <cell r="D257">
            <v>0.62760000000000005</v>
          </cell>
          <cell r="E257">
            <v>0.121</v>
          </cell>
          <cell r="F257">
            <v>0</v>
          </cell>
          <cell r="G257">
            <v>0.54920000000000002</v>
          </cell>
          <cell r="H257">
            <v>0</v>
          </cell>
          <cell r="I257">
            <v>0</v>
          </cell>
          <cell r="J257">
            <v>1.2978000000000001</v>
          </cell>
          <cell r="K257">
            <v>0.74860000000000004</v>
          </cell>
        </row>
        <row r="258">
          <cell r="A258" t="str">
            <v>E9631</v>
          </cell>
          <cell r="B258" t="str">
            <v>Bomba para concreto projetado via seca com capacidade de 6 m³/h - 7,5 kW</v>
          </cell>
          <cell r="C258">
            <v>303866.73680000001</v>
          </cell>
          <cell r="D258">
            <v>34.727600000000002</v>
          </cell>
          <cell r="E258">
            <v>6.0263</v>
          </cell>
          <cell r="F258">
            <v>0</v>
          </cell>
          <cell r="G258">
            <v>30.386700000000001</v>
          </cell>
          <cell r="H258">
            <v>0</v>
          </cell>
          <cell r="I258">
            <v>39.778300000000002</v>
          </cell>
          <cell r="J258">
            <v>110.91889999999999</v>
          </cell>
          <cell r="K258">
            <v>80.532200000000003</v>
          </cell>
        </row>
        <row r="259">
          <cell r="A259" t="str">
            <v>E9632</v>
          </cell>
          <cell r="B259" t="str">
            <v>Conjunto vibratório para tubos de concreto com encaixe PB e 3 jogos de fôrmas - D = 0,20 m - 2,20 kW</v>
          </cell>
          <cell r="C259">
            <v>46539.593500000003</v>
          </cell>
          <cell r="D259">
            <v>6.2053000000000003</v>
          </cell>
          <cell r="E259">
            <v>0.95720000000000005</v>
          </cell>
          <cell r="F259">
            <v>0</v>
          </cell>
          <cell r="G259">
            <v>4.6539999999999999</v>
          </cell>
          <cell r="H259">
            <v>0</v>
          </cell>
          <cell r="I259">
            <v>0</v>
          </cell>
          <cell r="J259">
            <v>11.8165</v>
          </cell>
          <cell r="K259">
            <v>7.1624999999999996</v>
          </cell>
        </row>
        <row r="260">
          <cell r="A260" t="str">
            <v>E9633</v>
          </cell>
          <cell r="B260" t="str">
            <v>Conjunto vibratório para tubos de concreto com encaixe PB e 3 jogos de fôrmas - D = 0,30 m - 2,20 kW</v>
          </cell>
          <cell r="C260">
            <v>53756.657700000003</v>
          </cell>
          <cell r="D260">
            <v>7.1676000000000002</v>
          </cell>
          <cell r="E260">
            <v>1.1055999999999999</v>
          </cell>
          <cell r="F260">
            <v>0</v>
          </cell>
          <cell r="G260">
            <v>5.3757000000000001</v>
          </cell>
          <cell r="H260">
            <v>0</v>
          </cell>
          <cell r="I260">
            <v>0</v>
          </cell>
          <cell r="J260">
            <v>13.648899999999999</v>
          </cell>
          <cell r="K260">
            <v>8.2731999999999992</v>
          </cell>
        </row>
        <row r="261">
          <cell r="A261" t="str">
            <v>E9634</v>
          </cell>
          <cell r="B261" t="str">
            <v>Conjunto vibratório para tubos de concreto com encaixe PB e 3 jogos de fôrmas - D = 0,40 m - 2,20 kW</v>
          </cell>
          <cell r="C261">
            <v>59382.863599999997</v>
          </cell>
          <cell r="D261">
            <v>7.9177</v>
          </cell>
          <cell r="E261">
            <v>1.2213000000000001</v>
          </cell>
          <cell r="F261">
            <v>0</v>
          </cell>
          <cell r="G261">
            <v>5.9382999999999999</v>
          </cell>
          <cell r="H261">
            <v>0</v>
          </cell>
          <cell r="I261">
            <v>0</v>
          </cell>
          <cell r="J261">
            <v>15.077299999999999</v>
          </cell>
          <cell r="K261">
            <v>9.1389999999999993</v>
          </cell>
        </row>
        <row r="262">
          <cell r="A262" t="str">
            <v>E9635</v>
          </cell>
          <cell r="B262" t="str">
            <v>Draga de sucção e recalque com potência da bomba de 294 kW e cortador de 30 kW</v>
          </cell>
          <cell r="C262">
            <v>9112530.6239999998</v>
          </cell>
          <cell r="D262">
            <v>104.31010000000001</v>
          </cell>
          <cell r="E262">
            <v>52.381300000000003</v>
          </cell>
          <cell r="F262">
            <v>0</v>
          </cell>
          <cell r="G262">
            <v>231.80019999999999</v>
          </cell>
          <cell r="H262">
            <v>230.00800000000001</v>
          </cell>
          <cell r="I262">
            <v>64.727699999999999</v>
          </cell>
          <cell r="J262">
            <v>683.22730000000001</v>
          </cell>
          <cell r="K262">
            <v>221.41909999999999</v>
          </cell>
        </row>
        <row r="263">
          <cell r="A263" t="str">
            <v>E9636</v>
          </cell>
          <cell r="B263" t="str">
            <v>Draga de sucção e recalque com potência da bomba de 483 kW e cortador de 55 kW</v>
          </cell>
          <cell r="C263">
            <v>15263122.4</v>
          </cell>
          <cell r="D263">
            <v>174.71520000000001</v>
          </cell>
          <cell r="E263">
            <v>87.736599999999996</v>
          </cell>
          <cell r="F263">
            <v>0</v>
          </cell>
          <cell r="G263">
            <v>388.2561</v>
          </cell>
          <cell r="H263">
            <v>377.87020000000001</v>
          </cell>
          <cell r="I263">
            <v>64.727699999999999</v>
          </cell>
          <cell r="J263">
            <v>1093.3058000000001</v>
          </cell>
          <cell r="K263">
            <v>327.17950000000002</v>
          </cell>
        </row>
        <row r="264">
          <cell r="A264" t="str">
            <v>E9637</v>
          </cell>
          <cell r="B264" t="str">
            <v>Draga de sucção e recalque com potência da bomba de 746 kW e cortador de 110 kW</v>
          </cell>
          <cell r="C264">
            <v>28539218.199999999</v>
          </cell>
          <cell r="D264">
            <v>326.68520000000001</v>
          </cell>
          <cell r="E264">
            <v>164.0513</v>
          </cell>
          <cell r="F264">
            <v>0</v>
          </cell>
          <cell r="G264">
            <v>725.96709999999996</v>
          </cell>
          <cell r="H264">
            <v>583.62559999999996</v>
          </cell>
          <cell r="I264">
            <v>94.190700000000007</v>
          </cell>
          <cell r="J264">
            <v>1894.5199</v>
          </cell>
          <cell r="K264">
            <v>584.92719999999997</v>
          </cell>
        </row>
        <row r="265">
          <cell r="A265" t="str">
            <v>E9638</v>
          </cell>
          <cell r="B265" t="str">
            <v>Draga de sucção e recalque com potência da bomba de 1.350 kW e cortador de 170 kW</v>
          </cell>
          <cell r="C265">
            <v>43570348.899999999</v>
          </cell>
          <cell r="D265">
            <v>498.7448</v>
          </cell>
          <cell r="E265">
            <v>250.45439999999999</v>
          </cell>
          <cell r="F265">
            <v>0</v>
          </cell>
          <cell r="G265">
            <v>1108.3218999999999</v>
          </cell>
          <cell r="H265">
            <v>1056.1590000000001</v>
          </cell>
          <cell r="I265">
            <v>94.190700000000007</v>
          </cell>
          <cell r="J265">
            <v>3007.8708000000001</v>
          </cell>
          <cell r="K265">
            <v>843.38990000000001</v>
          </cell>
        </row>
        <row r="266">
          <cell r="A266" t="str">
            <v>E9639</v>
          </cell>
          <cell r="B266" t="str">
            <v>Embarcação hotel com capacidade para 30 pessoas - 2 x 112 kW</v>
          </cell>
          <cell r="C266">
            <v>3989698.037</v>
          </cell>
          <cell r="D266">
            <v>45.669600000000003</v>
          </cell>
          <cell r="E266">
            <v>18.6602</v>
          </cell>
          <cell r="F266">
            <v>0</v>
          </cell>
          <cell r="G266">
            <v>101.488</v>
          </cell>
          <cell r="H266">
            <v>221.9759</v>
          </cell>
          <cell r="I266">
            <v>137.197</v>
          </cell>
          <cell r="J266">
            <v>524.99069999999995</v>
          </cell>
          <cell r="K266">
            <v>201.52680000000001</v>
          </cell>
        </row>
        <row r="267">
          <cell r="A267" t="str">
            <v>E9640</v>
          </cell>
          <cell r="B267" t="str">
            <v>Compressor de ar portátil de 33,51 l/s (71 PCM) - 14 kW</v>
          </cell>
          <cell r="C267">
            <v>107521.41190000001</v>
          </cell>
          <cell r="D267">
            <v>8.6016999999999992</v>
          </cell>
          <cell r="E267">
            <v>1.9902</v>
          </cell>
          <cell r="F267">
            <v>0</v>
          </cell>
          <cell r="G267">
            <v>8.6016999999999992</v>
          </cell>
          <cell r="H267">
            <v>12.4131</v>
          </cell>
          <cell r="I267">
            <v>0</v>
          </cell>
          <cell r="J267">
            <v>31.6067</v>
          </cell>
          <cell r="K267">
            <v>10.591900000000001</v>
          </cell>
        </row>
        <row r="268">
          <cell r="A268" t="str">
            <v>E9641</v>
          </cell>
          <cell r="B268" t="str">
            <v>Compressor de ar portátil de 75,04 l/s (159 PCM) - 33 kW</v>
          </cell>
          <cell r="C268">
            <v>162733.20480000001</v>
          </cell>
          <cell r="D268">
            <v>13.018700000000001</v>
          </cell>
          <cell r="E268">
            <v>3.0122</v>
          </cell>
          <cell r="F268">
            <v>0</v>
          </cell>
          <cell r="G268">
            <v>13.018700000000001</v>
          </cell>
          <cell r="H268">
            <v>29.259499999999999</v>
          </cell>
          <cell r="I268">
            <v>0</v>
          </cell>
          <cell r="J268">
            <v>58.309100000000001</v>
          </cell>
          <cell r="K268">
            <v>16.030899999999999</v>
          </cell>
        </row>
        <row r="269">
          <cell r="A269" t="str">
            <v>E9642</v>
          </cell>
          <cell r="B269" t="str">
            <v>Perfuratriz hidráulica sobre esteiras para estaca raiz - 56 kW</v>
          </cell>
          <cell r="C269">
            <v>1833132.419</v>
          </cell>
          <cell r="D269">
            <v>146.6506</v>
          </cell>
          <cell r="E269">
            <v>33.9313</v>
          </cell>
          <cell r="F269">
            <v>0</v>
          </cell>
          <cell r="G269">
            <v>146.6506</v>
          </cell>
          <cell r="H269">
            <v>29.2074</v>
          </cell>
          <cell r="I269">
            <v>33.7363</v>
          </cell>
          <cell r="J269">
            <v>390.17619999999999</v>
          </cell>
          <cell r="K269">
            <v>214.31819999999999</v>
          </cell>
        </row>
        <row r="270">
          <cell r="A270" t="str">
            <v>E9643</v>
          </cell>
          <cell r="B270" t="str">
            <v>Equipamento para pintura a ar comprimido de pistola com caneca com capacidade de 1.000 ml e compressor de 1,50 kW</v>
          </cell>
          <cell r="C270">
            <v>2848.5367000000001</v>
          </cell>
          <cell r="D270">
            <v>0.25640000000000002</v>
          </cell>
          <cell r="E270">
            <v>5.2699999999999997E-2</v>
          </cell>
          <cell r="F270">
            <v>0</v>
          </cell>
          <cell r="G270">
            <v>0.1424</v>
          </cell>
          <cell r="H270">
            <v>0</v>
          </cell>
          <cell r="I270">
            <v>0</v>
          </cell>
          <cell r="J270">
            <v>0.45150000000000001</v>
          </cell>
          <cell r="K270">
            <v>0.30909999999999999</v>
          </cell>
        </row>
        <row r="271">
          <cell r="A271" t="str">
            <v>E9646</v>
          </cell>
          <cell r="B271" t="str">
            <v>Compressor de ar portátil de 58,52 l/s (124 PCM) - 27 kW</v>
          </cell>
          <cell r="C271">
            <v>138358.67869999999</v>
          </cell>
          <cell r="D271">
            <v>11.0687</v>
          </cell>
          <cell r="E271">
            <v>2.5609999999999999</v>
          </cell>
          <cell r="F271">
            <v>0</v>
          </cell>
          <cell r="G271">
            <v>11.0687</v>
          </cell>
          <cell r="H271">
            <v>23.939599999999999</v>
          </cell>
          <cell r="I271">
            <v>0</v>
          </cell>
          <cell r="J271">
            <v>48.637999999999998</v>
          </cell>
          <cell r="K271">
            <v>13.6297</v>
          </cell>
        </row>
        <row r="272">
          <cell r="A272" t="str">
            <v>E9647</v>
          </cell>
          <cell r="B272" t="str">
            <v>Compactador manual com soquete vibratório - 4,10 kW</v>
          </cell>
          <cell r="C272">
            <v>12619.7024</v>
          </cell>
          <cell r="D272">
            <v>2.5238999999999998</v>
          </cell>
          <cell r="E272">
            <v>0.29199999999999998</v>
          </cell>
          <cell r="F272">
            <v>0</v>
          </cell>
          <cell r="G272">
            <v>2.5238999999999998</v>
          </cell>
          <cell r="H272">
            <v>7.6071</v>
          </cell>
          <cell r="I272">
            <v>0</v>
          </cell>
          <cell r="J272">
            <v>12.946899999999999</v>
          </cell>
          <cell r="K272">
            <v>2.8159000000000001</v>
          </cell>
        </row>
        <row r="273">
          <cell r="A273" t="str">
            <v>E9648</v>
          </cell>
          <cell r="B273" t="str">
            <v>Compressor de ar portátil de 422,86 l/s (896 PCM) - 213 kW</v>
          </cell>
          <cell r="C273">
            <v>809207.91330000001</v>
          </cell>
          <cell r="D273">
            <v>64.736599999999996</v>
          </cell>
          <cell r="E273">
            <v>14.978400000000001</v>
          </cell>
          <cell r="F273">
            <v>0</v>
          </cell>
          <cell r="G273">
            <v>64.736599999999996</v>
          </cell>
          <cell r="H273">
            <v>188.8569</v>
          </cell>
          <cell r="I273">
            <v>0</v>
          </cell>
          <cell r="J273">
            <v>333.30849999999998</v>
          </cell>
          <cell r="K273">
            <v>79.715000000000003</v>
          </cell>
        </row>
        <row r="274">
          <cell r="A274" t="str">
            <v>E9649</v>
          </cell>
          <cell r="B274" t="str">
            <v>Compressor de ar portátil de 94,39 l/s (200 PCM) - 36 kW</v>
          </cell>
          <cell r="C274">
            <v>189481.345</v>
          </cell>
          <cell r="D274">
            <v>15.1585</v>
          </cell>
          <cell r="E274">
            <v>3.5072999999999999</v>
          </cell>
          <cell r="F274">
            <v>0</v>
          </cell>
          <cell r="G274">
            <v>15.1585</v>
          </cell>
          <cell r="H274">
            <v>31.919499999999999</v>
          </cell>
          <cell r="I274">
            <v>0</v>
          </cell>
          <cell r="J274">
            <v>65.743799999999993</v>
          </cell>
          <cell r="K274">
            <v>18.665800000000001</v>
          </cell>
        </row>
        <row r="275">
          <cell r="A275" t="str">
            <v>E9651</v>
          </cell>
          <cell r="B275" t="str">
            <v>Guindaste móvel sobre esteiras com Hammer Grab - 186 kW</v>
          </cell>
          <cell r="C275">
            <v>4039894.4479999999</v>
          </cell>
          <cell r="D275">
            <v>188.5284</v>
          </cell>
          <cell r="E275">
            <v>70.624099999999999</v>
          </cell>
          <cell r="F275">
            <v>0</v>
          </cell>
          <cell r="G275">
            <v>269.3263</v>
          </cell>
          <cell r="H275">
            <v>48.505099999999999</v>
          </cell>
          <cell r="I275">
            <v>39.778300000000002</v>
          </cell>
          <cell r="J275">
            <v>616.76220000000001</v>
          </cell>
          <cell r="K275">
            <v>298.93079999999998</v>
          </cell>
        </row>
        <row r="276">
          <cell r="A276" t="str">
            <v>E9652</v>
          </cell>
          <cell r="B276" t="str">
            <v>Compressor de ar portátil de 540,85 l/s (1.146 PCM) - 331,10 kW</v>
          </cell>
          <cell r="C276">
            <v>918182.05790000001</v>
          </cell>
          <cell r="D276">
            <v>73.454599999999999</v>
          </cell>
          <cell r="E276">
            <v>16.9955</v>
          </cell>
          <cell r="F276">
            <v>0</v>
          </cell>
          <cell r="G276">
            <v>73.454599999999999</v>
          </cell>
          <cell r="H276">
            <v>293.57049999999998</v>
          </cell>
          <cell r="I276">
            <v>0</v>
          </cell>
          <cell r="J276">
            <v>457.47519999999997</v>
          </cell>
          <cell r="K276">
            <v>90.450100000000006</v>
          </cell>
        </row>
        <row r="277">
          <cell r="A277" t="str">
            <v>E9653</v>
          </cell>
          <cell r="B277" t="str">
            <v>Guindaste móvel sobre esteiras com trado para escavação em solos - 186 kW</v>
          </cell>
          <cell r="C277">
            <v>5908833.9939999999</v>
          </cell>
          <cell r="D277">
            <v>318.16800000000001</v>
          </cell>
          <cell r="E277">
            <v>105.16589999999999</v>
          </cell>
          <cell r="F277">
            <v>0</v>
          </cell>
          <cell r="G277">
            <v>454.52569999999997</v>
          </cell>
          <cell r="H277">
            <v>48.505099999999999</v>
          </cell>
          <cell r="I277">
            <v>39.778300000000002</v>
          </cell>
          <cell r="J277">
            <v>966.14300000000003</v>
          </cell>
          <cell r="K277">
            <v>463.11219999999997</v>
          </cell>
        </row>
        <row r="278">
          <cell r="A278" t="str">
            <v>E9654</v>
          </cell>
          <cell r="B278" t="str">
            <v>Guindaste móvel sobre esteiras com trado com bits escavação em rocha - 186 kW</v>
          </cell>
          <cell r="C278">
            <v>5908833.9939999999</v>
          </cell>
          <cell r="D278">
            <v>318.16800000000001</v>
          </cell>
          <cell r="E278">
            <v>105.16589999999999</v>
          </cell>
          <cell r="F278">
            <v>0</v>
          </cell>
          <cell r="G278">
            <v>454.52569999999997</v>
          </cell>
          <cell r="H278">
            <v>48.505099999999999</v>
          </cell>
          <cell r="I278">
            <v>39.778300000000002</v>
          </cell>
          <cell r="J278">
            <v>966.14300000000003</v>
          </cell>
          <cell r="K278">
            <v>463.11219999999997</v>
          </cell>
        </row>
        <row r="279">
          <cell r="A279" t="str">
            <v>E9656</v>
          </cell>
          <cell r="B279" t="str">
            <v>Guindaste móvel sobre esteiras com caçamba para escavação em solos - 186 kW</v>
          </cell>
          <cell r="C279">
            <v>5891860.4050000003</v>
          </cell>
          <cell r="D279">
            <v>317.25400000000002</v>
          </cell>
          <cell r="E279">
            <v>104.8638</v>
          </cell>
          <cell r="F279">
            <v>0</v>
          </cell>
          <cell r="G279">
            <v>453.22</v>
          </cell>
          <cell r="H279">
            <v>48.505099999999999</v>
          </cell>
          <cell r="I279">
            <v>39.778300000000002</v>
          </cell>
          <cell r="J279">
            <v>963.62120000000004</v>
          </cell>
          <cell r="K279">
            <v>461.89609999999999</v>
          </cell>
        </row>
        <row r="280">
          <cell r="A280" t="str">
            <v>E9657</v>
          </cell>
          <cell r="B280" t="str">
            <v>Guindaste móvel sobre esteiras com caçamba para escavação em rocha - 186 kW</v>
          </cell>
          <cell r="C280">
            <v>5891860.4050000003</v>
          </cell>
          <cell r="D280">
            <v>317.25400000000002</v>
          </cell>
          <cell r="E280">
            <v>104.8638</v>
          </cell>
          <cell r="F280">
            <v>0</v>
          </cell>
          <cell r="G280">
            <v>453.22</v>
          </cell>
          <cell r="H280">
            <v>48.505099999999999</v>
          </cell>
          <cell r="I280">
            <v>39.778300000000002</v>
          </cell>
          <cell r="J280">
            <v>963.62120000000004</v>
          </cell>
          <cell r="K280">
            <v>461.89609999999999</v>
          </cell>
        </row>
        <row r="281">
          <cell r="A281" t="str">
            <v>E9660</v>
          </cell>
          <cell r="B281" t="str">
            <v>Guindaste móvel sobre esteiras com capacidade de 40 t - 186 kW</v>
          </cell>
          <cell r="C281">
            <v>3713626.4950000001</v>
          </cell>
          <cell r="D281">
            <v>144.4188</v>
          </cell>
          <cell r="E281">
            <v>63.647399999999998</v>
          </cell>
          <cell r="F281">
            <v>0</v>
          </cell>
          <cell r="G281">
            <v>206.3126</v>
          </cell>
          <cell r="H281">
            <v>48.505099999999999</v>
          </cell>
          <cell r="I281">
            <v>39.778300000000002</v>
          </cell>
          <cell r="J281">
            <v>502.66219999999998</v>
          </cell>
          <cell r="K281">
            <v>247.84450000000001</v>
          </cell>
        </row>
        <row r="282">
          <cell r="A282" t="str">
            <v>E9661</v>
          </cell>
          <cell r="B282" t="str">
            <v>Compressor de ar portátil de 89,67 l/s (190 PCM) - 36 kW</v>
          </cell>
          <cell r="C282">
            <v>170313.85089999999</v>
          </cell>
          <cell r="D282">
            <v>13.6251</v>
          </cell>
          <cell r="E282">
            <v>3.1524999999999999</v>
          </cell>
          <cell r="F282">
            <v>0</v>
          </cell>
          <cell r="G282">
            <v>13.6251</v>
          </cell>
          <cell r="H282">
            <v>31.919499999999999</v>
          </cell>
          <cell r="I282">
            <v>0</v>
          </cell>
          <cell r="J282">
            <v>62.322200000000002</v>
          </cell>
          <cell r="K282">
            <v>16.7776</v>
          </cell>
        </row>
        <row r="283">
          <cell r="A283" t="str">
            <v>E9662</v>
          </cell>
          <cell r="B283" t="str">
            <v>Equipamento para solda e corte com oxiacetileno</v>
          </cell>
          <cell r="C283">
            <v>3087.2716</v>
          </cell>
          <cell r="D283">
            <v>0.41160000000000002</v>
          </cell>
          <cell r="E283">
            <v>6.3500000000000001E-2</v>
          </cell>
          <cell r="F283">
            <v>0</v>
          </cell>
          <cell r="G283">
            <v>0.41160000000000002</v>
          </cell>
          <cell r="H283">
            <v>0</v>
          </cell>
          <cell r="I283">
            <v>0</v>
          </cell>
          <cell r="J283">
            <v>0.88670000000000004</v>
          </cell>
          <cell r="K283">
            <v>0.47510000000000002</v>
          </cell>
        </row>
        <row r="284">
          <cell r="A284" t="str">
            <v>E9664</v>
          </cell>
          <cell r="B284" t="str">
            <v>Guindaste móvel sobre esteiras com capacidade de 80 t - 212 kW</v>
          </cell>
          <cell r="C284">
            <v>6450988.4210000001</v>
          </cell>
          <cell r="D284">
            <v>225.78460000000001</v>
          </cell>
          <cell r="E284">
            <v>109.4571</v>
          </cell>
          <cell r="F284">
            <v>0</v>
          </cell>
          <cell r="G284">
            <v>322.54939999999999</v>
          </cell>
          <cell r="H284">
            <v>55.285400000000003</v>
          </cell>
          <cell r="I284">
            <v>39.778300000000002</v>
          </cell>
          <cell r="J284">
            <v>752.85479999999995</v>
          </cell>
          <cell r="K284">
            <v>375.02</v>
          </cell>
        </row>
        <row r="285">
          <cell r="A285" t="str">
            <v>E9668</v>
          </cell>
          <cell r="B285" t="str">
            <v>Mesa vibratória - 2,20 kW</v>
          </cell>
          <cell r="C285">
            <v>13671.8598</v>
          </cell>
          <cell r="D285">
            <v>1.8229</v>
          </cell>
          <cell r="E285">
            <v>0.28120000000000001</v>
          </cell>
          <cell r="F285">
            <v>0</v>
          </cell>
          <cell r="G285">
            <v>1.3672</v>
          </cell>
          <cell r="H285">
            <v>0</v>
          </cell>
          <cell r="I285">
            <v>0</v>
          </cell>
          <cell r="J285">
            <v>3.4712999999999998</v>
          </cell>
          <cell r="K285">
            <v>2.1040999999999999</v>
          </cell>
        </row>
        <row r="286">
          <cell r="A286" t="str">
            <v>E9671</v>
          </cell>
          <cell r="B286" t="str">
            <v>Compressor de ar portátil de 363,87 l/s (771 PCM) - 158,13 kW</v>
          </cell>
          <cell r="C286">
            <v>564995.6679</v>
          </cell>
          <cell r="D286">
            <v>45.1997</v>
          </cell>
          <cell r="E286">
            <v>10.4581</v>
          </cell>
          <cell r="F286">
            <v>0</v>
          </cell>
          <cell r="G286">
            <v>45.1997</v>
          </cell>
          <cell r="H286">
            <v>140.2063</v>
          </cell>
          <cell r="I286">
            <v>0</v>
          </cell>
          <cell r="J286">
            <v>241.06379999999999</v>
          </cell>
          <cell r="K286">
            <v>55.657800000000002</v>
          </cell>
        </row>
        <row r="287">
          <cell r="A287" t="str">
            <v>E9673</v>
          </cell>
          <cell r="B287" t="str">
            <v>Equipamento de batimetria multifeixe</v>
          </cell>
          <cell r="C287">
            <v>2097040.345</v>
          </cell>
          <cell r="D287">
            <v>95.998800000000003</v>
          </cell>
          <cell r="E287">
            <v>35.637500000000003</v>
          </cell>
          <cell r="F287">
            <v>0</v>
          </cell>
          <cell r="G287">
            <v>106.6653</v>
          </cell>
          <cell r="H287">
            <v>0</v>
          </cell>
          <cell r="I287">
            <v>73.358800000000002</v>
          </cell>
          <cell r="J287">
            <v>311.66039999999998</v>
          </cell>
          <cell r="K287">
            <v>204.99510000000001</v>
          </cell>
        </row>
        <row r="288">
          <cell r="A288" t="str">
            <v>E9674</v>
          </cell>
          <cell r="B288" t="str">
            <v>Equipamento de medição de descarga líquida com ADCP</v>
          </cell>
          <cell r="C288">
            <v>431057.34499999997</v>
          </cell>
          <cell r="D288">
            <v>19.733000000000001</v>
          </cell>
          <cell r="E288">
            <v>7.3254999999999999</v>
          </cell>
          <cell r="F288">
            <v>0</v>
          </cell>
          <cell r="G288">
            <v>21.925599999999999</v>
          </cell>
          <cell r="H288">
            <v>0</v>
          </cell>
          <cell r="I288">
            <v>73.358800000000002</v>
          </cell>
          <cell r="J288">
            <v>122.3429</v>
          </cell>
          <cell r="K288">
            <v>100.4173</v>
          </cell>
        </row>
        <row r="289">
          <cell r="A289" t="str">
            <v>E9675</v>
          </cell>
          <cell r="B289" t="str">
            <v>Martelete perfurador/rompedor elétrico - 1,50 kW</v>
          </cell>
          <cell r="C289">
            <v>7634.3831</v>
          </cell>
          <cell r="D289">
            <v>1.0179</v>
          </cell>
          <cell r="E289">
            <v>0.157</v>
          </cell>
          <cell r="F289">
            <v>0</v>
          </cell>
          <cell r="G289">
            <v>1.0179</v>
          </cell>
          <cell r="H289">
            <v>0</v>
          </cell>
          <cell r="I289">
            <v>0</v>
          </cell>
          <cell r="J289">
            <v>2.1928000000000001</v>
          </cell>
          <cell r="K289">
            <v>1.1749000000000001</v>
          </cell>
        </row>
        <row r="290">
          <cell r="A290" t="str">
            <v>E9676</v>
          </cell>
          <cell r="B290" t="str">
            <v>Embarcação de transporte de pessoal e apoio logístico - 90 kW</v>
          </cell>
          <cell r="C290">
            <v>650323.88699999999</v>
          </cell>
          <cell r="D290">
            <v>7.4442000000000004</v>
          </cell>
          <cell r="E290">
            <v>3.7382</v>
          </cell>
          <cell r="F290">
            <v>0</v>
          </cell>
          <cell r="G290">
            <v>8.2713000000000001</v>
          </cell>
          <cell r="H290">
            <v>190.83959999999999</v>
          </cell>
          <cell r="I290">
            <v>42.121000000000002</v>
          </cell>
          <cell r="J290">
            <v>252.4143</v>
          </cell>
          <cell r="K290">
            <v>53.303400000000003</v>
          </cell>
        </row>
        <row r="291">
          <cell r="A291" t="str">
            <v>E9677</v>
          </cell>
          <cell r="B291" t="str">
            <v>Martelete perfurador/rompedor a ar comprimido de 10 kg com capacidade de 1.800 gpm</v>
          </cell>
          <cell r="C291">
            <v>19297.448</v>
          </cell>
          <cell r="D291">
            <v>2.573</v>
          </cell>
          <cell r="E291">
            <v>0.39689999999999998</v>
          </cell>
          <cell r="F291">
            <v>0</v>
          </cell>
          <cell r="G291">
            <v>2.573</v>
          </cell>
          <cell r="H291">
            <v>0</v>
          </cell>
          <cell r="I291">
            <v>27.1814</v>
          </cell>
          <cell r="J291">
            <v>32.724299999999999</v>
          </cell>
          <cell r="K291">
            <v>30.151299999999999</v>
          </cell>
        </row>
        <row r="292">
          <cell r="A292" t="str">
            <v>E9678</v>
          </cell>
          <cell r="B292" t="str">
            <v>Fresadora a frio - 455 kW</v>
          </cell>
          <cell r="C292">
            <v>6755651.3969999999</v>
          </cell>
          <cell r="D292">
            <v>788.15930000000003</v>
          </cell>
          <cell r="E292">
            <v>138.94120000000001</v>
          </cell>
          <cell r="F292">
            <v>0</v>
          </cell>
          <cell r="G292">
            <v>1125.9419</v>
          </cell>
          <cell r="H292">
            <v>427.1576</v>
          </cell>
          <cell r="I292">
            <v>39.778300000000002</v>
          </cell>
          <cell r="J292">
            <v>2519.9783000000002</v>
          </cell>
          <cell r="K292">
            <v>966.87879999999996</v>
          </cell>
        </row>
        <row r="293">
          <cell r="A293" t="str">
            <v>E9681</v>
          </cell>
          <cell r="B293" t="str">
            <v>Rolo compactador liso tandem vibratório autopropelido de 10,4 t - 82 kW</v>
          </cell>
          <cell r="C293">
            <v>929963.49690000003</v>
          </cell>
          <cell r="D293">
            <v>92.996300000000005</v>
          </cell>
          <cell r="E293">
            <v>17.930900000000001</v>
          </cell>
          <cell r="F293">
            <v>0</v>
          </cell>
          <cell r="G293">
            <v>92.996300000000005</v>
          </cell>
          <cell r="H293">
            <v>115.4734</v>
          </cell>
          <cell r="I293">
            <v>33.7363</v>
          </cell>
          <cell r="J293">
            <v>353.13319999999999</v>
          </cell>
          <cell r="K293">
            <v>144.6635</v>
          </cell>
        </row>
        <row r="294">
          <cell r="A294" t="str">
            <v>E9682</v>
          </cell>
          <cell r="B294" t="str">
            <v>Rolo compactador liso tandem vibratório autopropelido de 1,6 t - 18 kW</v>
          </cell>
          <cell r="C294">
            <v>313442.7353</v>
          </cell>
          <cell r="D294">
            <v>31.3443</v>
          </cell>
          <cell r="E294">
            <v>6.0435999999999996</v>
          </cell>
          <cell r="F294">
            <v>0</v>
          </cell>
          <cell r="G294">
            <v>31.3443</v>
          </cell>
          <cell r="H294">
            <v>25.347799999999999</v>
          </cell>
          <cell r="I294">
            <v>33.7363</v>
          </cell>
          <cell r="J294">
            <v>127.8163</v>
          </cell>
          <cell r="K294">
            <v>71.124200000000002</v>
          </cell>
        </row>
        <row r="295">
          <cell r="A295" t="str">
            <v>E9683</v>
          </cell>
          <cell r="B295" t="str">
            <v>Martelete perfurador/rompedor elétrico - 0,90 kW</v>
          </cell>
          <cell r="C295">
            <v>5048.5483999999997</v>
          </cell>
          <cell r="D295">
            <v>0.67310000000000003</v>
          </cell>
          <cell r="E295">
            <v>0.1038</v>
          </cell>
          <cell r="F295">
            <v>0</v>
          </cell>
          <cell r="G295">
            <v>0.67310000000000003</v>
          </cell>
          <cell r="H295">
            <v>0</v>
          </cell>
          <cell r="I295">
            <v>0</v>
          </cell>
          <cell r="J295">
            <v>1.45</v>
          </cell>
          <cell r="K295">
            <v>0.77690000000000003</v>
          </cell>
        </row>
        <row r="296">
          <cell r="A296" t="str">
            <v>E9684</v>
          </cell>
          <cell r="B296" t="str">
            <v>Veículo leve picape 4 x 4 com capacidade de 1,10 t - 147 kW</v>
          </cell>
          <cell r="C296">
            <v>277876.07949999999</v>
          </cell>
          <cell r="D296">
            <v>16.672599999999999</v>
          </cell>
          <cell r="E296">
            <v>5.1435000000000004</v>
          </cell>
          <cell r="F296">
            <v>2.0840999999999998</v>
          </cell>
          <cell r="G296">
            <v>16.672599999999999</v>
          </cell>
          <cell r="H296">
            <v>38.334699999999998</v>
          </cell>
          <cell r="I296">
            <v>31.958100000000002</v>
          </cell>
          <cell r="J296">
            <v>110.8656</v>
          </cell>
          <cell r="K296">
            <v>55.8583</v>
          </cell>
        </row>
        <row r="297">
          <cell r="A297" t="str">
            <v>E9685</v>
          </cell>
          <cell r="B297" t="str">
            <v>Rolo compactador pé de carneiro vibratório autopropelido por pneus de 11,6 t - 82 kW</v>
          </cell>
          <cell r="C297">
            <v>787503.06799999997</v>
          </cell>
          <cell r="D297">
            <v>63.0002</v>
          </cell>
          <cell r="E297">
            <v>14.576700000000001</v>
          </cell>
          <cell r="F297">
            <v>0</v>
          </cell>
          <cell r="G297">
            <v>63.0002</v>
          </cell>
          <cell r="H297">
            <v>68.428700000000006</v>
          </cell>
          <cell r="I297">
            <v>33.7363</v>
          </cell>
          <cell r="J297">
            <v>242.74209999999999</v>
          </cell>
          <cell r="K297">
            <v>111.31319999999999</v>
          </cell>
        </row>
        <row r="298">
          <cell r="A298" t="str">
            <v>E9689</v>
          </cell>
          <cell r="B298" t="str">
            <v>Usina de asfalto a quente gravimétrica com capacidade de 100/140 t/h - 260 kW</v>
          </cell>
          <cell r="C298">
            <v>9091232.3289999999</v>
          </cell>
          <cell r="D298">
            <v>795.4828</v>
          </cell>
          <cell r="E298">
            <v>175.2903</v>
          </cell>
          <cell r="F298">
            <v>0</v>
          </cell>
          <cell r="G298">
            <v>1022.7636</v>
          </cell>
          <cell r="H298">
            <v>0</v>
          </cell>
          <cell r="I298">
            <v>39.778300000000002</v>
          </cell>
          <cell r="J298">
            <v>2033.3150000000001</v>
          </cell>
          <cell r="K298">
            <v>1010.5513999999999</v>
          </cell>
        </row>
        <row r="299">
          <cell r="A299" t="str">
            <v>E9691</v>
          </cell>
          <cell r="B299" t="str">
            <v>Guincho tracionador de cordoalhas - 7,50 kW</v>
          </cell>
          <cell r="C299">
            <v>394839.24229999998</v>
          </cell>
          <cell r="D299">
            <v>35.096800000000002</v>
          </cell>
          <cell r="E299">
            <v>7.4438000000000004</v>
          </cell>
          <cell r="F299">
            <v>0</v>
          </cell>
          <cell r="G299">
            <v>21.935500000000001</v>
          </cell>
          <cell r="H299">
            <v>0</v>
          </cell>
          <cell r="I299">
            <v>27.1814</v>
          </cell>
          <cell r="J299">
            <v>91.657499999999999</v>
          </cell>
          <cell r="K299">
            <v>69.721999999999994</v>
          </cell>
        </row>
        <row r="300">
          <cell r="A300" t="str">
            <v>E9692</v>
          </cell>
          <cell r="B300" t="str">
            <v>Caldeira para aquecimento e injeção de cera - 1 kW</v>
          </cell>
          <cell r="C300">
            <v>120752.6807</v>
          </cell>
          <cell r="D300">
            <v>18.1129</v>
          </cell>
          <cell r="E300">
            <v>2.4834999999999998</v>
          </cell>
          <cell r="F300">
            <v>0</v>
          </cell>
          <cell r="G300">
            <v>6.0376000000000003</v>
          </cell>
          <cell r="H300">
            <v>0</v>
          </cell>
          <cell r="I300">
            <v>27.1814</v>
          </cell>
          <cell r="J300">
            <v>53.815399999999997</v>
          </cell>
          <cell r="K300">
            <v>47.777799999999999</v>
          </cell>
        </row>
        <row r="301">
          <cell r="A301" t="str">
            <v>E9694</v>
          </cell>
          <cell r="B301" t="str">
            <v>Misturador de argamassa de alta turbulência com capacidade de 220 l - 13 kW</v>
          </cell>
          <cell r="C301">
            <v>34878.698100000001</v>
          </cell>
          <cell r="D301">
            <v>5.5805999999999996</v>
          </cell>
          <cell r="E301">
            <v>0.75319999999999998</v>
          </cell>
          <cell r="F301">
            <v>0</v>
          </cell>
          <cell r="G301">
            <v>4.883</v>
          </cell>
          <cell r="H301">
            <v>0</v>
          </cell>
          <cell r="I301">
            <v>27.1814</v>
          </cell>
          <cell r="J301">
            <v>38.398200000000003</v>
          </cell>
          <cell r="K301">
            <v>33.5152</v>
          </cell>
        </row>
        <row r="302">
          <cell r="A302" t="str">
            <v>E9697</v>
          </cell>
          <cell r="B302" t="str">
            <v>Minicarregadeira de pneus com vassoura de 1,68 m - 45,50 kW</v>
          </cell>
          <cell r="C302">
            <v>426375.28739999997</v>
          </cell>
          <cell r="D302">
            <v>37.3078</v>
          </cell>
          <cell r="E302">
            <v>8.2210000000000001</v>
          </cell>
          <cell r="F302">
            <v>0</v>
          </cell>
          <cell r="G302">
            <v>37.3078</v>
          </cell>
          <cell r="H302">
            <v>59.327500000000001</v>
          </cell>
          <cell r="I302">
            <v>33.7363</v>
          </cell>
          <cell r="J302">
            <v>175.90039999999999</v>
          </cell>
          <cell r="K302">
            <v>79.265100000000004</v>
          </cell>
        </row>
        <row r="303">
          <cell r="A303" t="str">
            <v>E9699</v>
          </cell>
          <cell r="B303" t="str">
            <v>Trituradora de galhos e troncos rebocável com capacidade de até 350 mm de diâmetro com guincho - 96,94 kW</v>
          </cell>
          <cell r="C303">
            <v>445825.09860000003</v>
          </cell>
          <cell r="D303">
            <v>50.155299999999997</v>
          </cell>
          <cell r="E303">
            <v>8.5960999999999999</v>
          </cell>
          <cell r="F303">
            <v>0</v>
          </cell>
          <cell r="G303">
            <v>55.728099999999998</v>
          </cell>
          <cell r="H303">
            <v>75.84</v>
          </cell>
          <cell r="I303">
            <v>27.1814</v>
          </cell>
          <cell r="J303">
            <v>217.5009</v>
          </cell>
          <cell r="K303">
            <v>85.9328</v>
          </cell>
        </row>
        <row r="304">
          <cell r="A304" t="str">
            <v>E9700</v>
          </cell>
          <cell r="B304" t="str">
            <v>Fresadora a frio - 155 kW</v>
          </cell>
          <cell r="C304">
            <v>3590545.48</v>
          </cell>
          <cell r="D304">
            <v>418.89699999999999</v>
          </cell>
          <cell r="E304">
            <v>73.845600000000005</v>
          </cell>
          <cell r="F304">
            <v>0</v>
          </cell>
          <cell r="G304">
            <v>598.42420000000004</v>
          </cell>
          <cell r="H304">
            <v>145.51519999999999</v>
          </cell>
          <cell r="I304">
            <v>39.778300000000002</v>
          </cell>
          <cell r="J304">
            <v>1276.4603</v>
          </cell>
          <cell r="K304">
            <v>532.52089999999998</v>
          </cell>
        </row>
        <row r="305">
          <cell r="A305" t="str">
            <v>E9701</v>
          </cell>
          <cell r="B305" t="str">
            <v>Jateador pressurizado multiabrasivo com capacidade de 280 l</v>
          </cell>
          <cell r="C305">
            <v>29342.4028</v>
          </cell>
          <cell r="D305">
            <v>2.6408</v>
          </cell>
          <cell r="E305">
            <v>0.54310000000000003</v>
          </cell>
          <cell r="F305">
            <v>0</v>
          </cell>
          <cell r="G305">
            <v>2.6408</v>
          </cell>
          <cell r="H305">
            <v>0</v>
          </cell>
          <cell r="I305">
            <v>27.1814</v>
          </cell>
          <cell r="J305">
            <v>33.006100000000004</v>
          </cell>
          <cell r="K305">
            <v>30.365300000000001</v>
          </cell>
        </row>
        <row r="306">
          <cell r="A306" t="str">
            <v>E9703</v>
          </cell>
          <cell r="B306" t="str">
            <v>Fábrica de pré-moldado de concreto para mourão - 2,20 kW</v>
          </cell>
          <cell r="C306">
            <v>14433.468699999999</v>
          </cell>
          <cell r="D306">
            <v>1.9245000000000001</v>
          </cell>
          <cell r="E306">
            <v>0.29680000000000001</v>
          </cell>
          <cell r="F306">
            <v>0</v>
          </cell>
          <cell r="G306">
            <v>1.4433</v>
          </cell>
          <cell r="H306">
            <v>0</v>
          </cell>
          <cell r="I306">
            <v>0</v>
          </cell>
          <cell r="J306">
            <v>3.6646000000000001</v>
          </cell>
          <cell r="K306">
            <v>2.2212999999999998</v>
          </cell>
        </row>
        <row r="307">
          <cell r="A307" t="str">
            <v>E9704</v>
          </cell>
          <cell r="B307" t="str">
            <v>Batelão sem propulsão montado na obra com capacidade de 66 m³</v>
          </cell>
          <cell r="C307">
            <v>225883.41020000001</v>
          </cell>
          <cell r="D307">
            <v>9.6806999999999999</v>
          </cell>
          <cell r="E307">
            <v>3.8161</v>
          </cell>
          <cell r="F307">
            <v>0</v>
          </cell>
          <cell r="G307">
            <v>16.134499999999999</v>
          </cell>
          <cell r="H307">
            <v>0</v>
          </cell>
          <cell r="I307">
            <v>29.463000000000001</v>
          </cell>
          <cell r="J307">
            <v>59.094299999999997</v>
          </cell>
          <cell r="K307">
            <v>42.959800000000001</v>
          </cell>
        </row>
        <row r="308">
          <cell r="A308" t="str">
            <v>E9705</v>
          </cell>
          <cell r="B308" t="str">
            <v>Misturador de lama bentonítica - 4 kW</v>
          </cell>
          <cell r="C308">
            <v>18269.018100000001</v>
          </cell>
          <cell r="D308">
            <v>2.923</v>
          </cell>
          <cell r="E308">
            <v>0.39450000000000002</v>
          </cell>
          <cell r="F308">
            <v>0</v>
          </cell>
          <cell r="G308">
            <v>2.5577000000000001</v>
          </cell>
          <cell r="H308">
            <v>0</v>
          </cell>
          <cell r="I308">
            <v>27.1814</v>
          </cell>
          <cell r="J308">
            <v>33.056600000000003</v>
          </cell>
          <cell r="K308">
            <v>30.498899999999999</v>
          </cell>
        </row>
        <row r="309">
          <cell r="A309" t="str">
            <v>E9706</v>
          </cell>
          <cell r="B309" t="str">
            <v>Martelete perfurador/rompedor a ar comprimido de 28 kg para concreto com capacidade de 1.230 gpm</v>
          </cell>
          <cell r="C309">
            <v>21320.968099999998</v>
          </cell>
          <cell r="D309">
            <v>2.8428</v>
          </cell>
          <cell r="E309">
            <v>0.4385</v>
          </cell>
          <cell r="F309">
            <v>0</v>
          </cell>
          <cell r="G309">
            <v>2.8428</v>
          </cell>
          <cell r="H309">
            <v>0</v>
          </cell>
          <cell r="I309">
            <v>27.1814</v>
          </cell>
          <cell r="J309">
            <v>33.305500000000002</v>
          </cell>
          <cell r="K309">
            <v>30.462700000000002</v>
          </cell>
        </row>
        <row r="310">
          <cell r="A310" t="str">
            <v>E9707</v>
          </cell>
          <cell r="B310" t="str">
            <v>Desarenador - 15 kW</v>
          </cell>
          <cell r="C310">
            <v>14855.1147</v>
          </cell>
          <cell r="D310">
            <v>1.1883999999999999</v>
          </cell>
          <cell r="E310">
            <v>0.27500000000000002</v>
          </cell>
          <cell r="F310">
            <v>0</v>
          </cell>
          <cell r="G310">
            <v>1.1883999999999999</v>
          </cell>
          <cell r="H310">
            <v>0</v>
          </cell>
          <cell r="I310">
            <v>27.1814</v>
          </cell>
          <cell r="J310">
            <v>29.833200000000001</v>
          </cell>
          <cell r="K310">
            <v>28.6448</v>
          </cell>
        </row>
        <row r="311">
          <cell r="A311" t="str">
            <v>E9708</v>
          </cell>
          <cell r="B311" t="str">
            <v>Microtrator com roçadeira - 10 kW</v>
          </cell>
          <cell r="C311">
            <v>51352.722399999999</v>
          </cell>
          <cell r="D311">
            <v>5.1353</v>
          </cell>
          <cell r="E311">
            <v>0.99009999999999998</v>
          </cell>
          <cell r="F311">
            <v>0</v>
          </cell>
          <cell r="G311">
            <v>4.4934000000000003</v>
          </cell>
          <cell r="H311">
            <v>7.8234000000000004</v>
          </cell>
          <cell r="I311">
            <v>27.1814</v>
          </cell>
          <cell r="J311">
            <v>45.623600000000003</v>
          </cell>
          <cell r="K311">
            <v>33.306800000000003</v>
          </cell>
        </row>
        <row r="312">
          <cell r="A312" t="str">
            <v>E9710</v>
          </cell>
          <cell r="B312" t="str">
            <v>Socadora automática de linha - 253 kW</v>
          </cell>
          <cell r="C312">
            <v>37052723.829999998</v>
          </cell>
          <cell r="D312">
            <v>1482.1089999999999</v>
          </cell>
          <cell r="E312">
            <v>628.69209999999998</v>
          </cell>
          <cell r="F312">
            <v>0</v>
          </cell>
          <cell r="G312">
            <v>1482.1089999999999</v>
          </cell>
          <cell r="H312">
            <v>158.34559999999999</v>
          </cell>
          <cell r="I312">
            <v>79.556600000000003</v>
          </cell>
          <cell r="J312">
            <v>3830.8123000000001</v>
          </cell>
          <cell r="K312">
            <v>2190.3577</v>
          </cell>
        </row>
        <row r="313">
          <cell r="A313" t="str">
            <v>E9712</v>
          </cell>
          <cell r="B313" t="str">
            <v>Reguladora e distribuidora de lastro - 300 kW</v>
          </cell>
          <cell r="C313">
            <v>16260351.99</v>
          </cell>
          <cell r="D313">
            <v>650.41409999999996</v>
          </cell>
          <cell r="E313">
            <v>275.89749999999998</v>
          </cell>
          <cell r="F313">
            <v>0</v>
          </cell>
          <cell r="G313">
            <v>650.41409999999996</v>
          </cell>
          <cell r="H313">
            <v>187.76159999999999</v>
          </cell>
          <cell r="I313">
            <v>79.556600000000003</v>
          </cell>
          <cell r="J313">
            <v>1844.0438999999999</v>
          </cell>
          <cell r="K313">
            <v>1005.8682</v>
          </cell>
        </row>
        <row r="314">
          <cell r="A314" t="str">
            <v>E9714</v>
          </cell>
          <cell r="B314" t="str">
            <v>Bate-estaca com martelo hidráulico - 450 kW</v>
          </cell>
          <cell r="C314">
            <v>3399250.9240000001</v>
          </cell>
          <cell r="D314">
            <v>453.23349999999999</v>
          </cell>
          <cell r="E314">
            <v>69.911299999999997</v>
          </cell>
          <cell r="F314">
            <v>0</v>
          </cell>
          <cell r="G314">
            <v>339.92509999999999</v>
          </cell>
          <cell r="H314">
            <v>305.11259999999999</v>
          </cell>
          <cell r="I314">
            <v>33.7363</v>
          </cell>
          <cell r="J314">
            <v>1201.9187999999999</v>
          </cell>
          <cell r="K314">
            <v>556.88109999999995</v>
          </cell>
        </row>
        <row r="315">
          <cell r="A315" t="str">
            <v>E9716</v>
          </cell>
          <cell r="B315" t="str">
            <v>Conjunto bomba e macaco hidráulico para protensão com capacidade de 590 kN - 3,70 kW</v>
          </cell>
          <cell r="C315">
            <v>15922.3598</v>
          </cell>
          <cell r="D315">
            <v>0.90980000000000005</v>
          </cell>
          <cell r="E315">
            <v>0.28070000000000001</v>
          </cell>
          <cell r="F315">
            <v>0</v>
          </cell>
          <cell r="G315">
            <v>0.90980000000000005</v>
          </cell>
          <cell r="H315">
            <v>0</v>
          </cell>
          <cell r="I315">
            <v>39.778300000000002</v>
          </cell>
          <cell r="J315">
            <v>41.878599999999999</v>
          </cell>
          <cell r="K315">
            <v>40.968800000000002</v>
          </cell>
        </row>
        <row r="316">
          <cell r="A316" t="str">
            <v>E9717</v>
          </cell>
          <cell r="B316" t="str">
            <v>Máquina policorte - 2,20 kW</v>
          </cell>
          <cell r="C316">
            <v>1149.1886999999999</v>
          </cell>
          <cell r="D316">
            <v>0.10340000000000001</v>
          </cell>
          <cell r="E316">
            <v>2.1299999999999999E-2</v>
          </cell>
          <cell r="F316">
            <v>0</v>
          </cell>
          <cell r="G316">
            <v>5.7500000000000002E-2</v>
          </cell>
          <cell r="H316">
            <v>0</v>
          </cell>
          <cell r="I316">
            <v>0</v>
          </cell>
          <cell r="J316">
            <v>0.1822</v>
          </cell>
          <cell r="K316">
            <v>0.12470000000000001</v>
          </cell>
        </row>
        <row r="317">
          <cell r="A317" t="str">
            <v>E9718</v>
          </cell>
          <cell r="B317" t="str">
            <v>Pórtico duplo de descarga e posicionamento de dormente - 89 kW</v>
          </cell>
          <cell r="C317">
            <v>10129584.7389</v>
          </cell>
          <cell r="D317">
            <v>405.18340000000001</v>
          </cell>
          <cell r="E317">
            <v>171.87370000000001</v>
          </cell>
          <cell r="F317">
            <v>0</v>
          </cell>
          <cell r="G317">
            <v>303.88749999999999</v>
          </cell>
          <cell r="H317">
            <v>55.702599999999997</v>
          </cell>
          <cell r="I317">
            <v>79.556600000000003</v>
          </cell>
          <cell r="J317">
            <v>1016.2038</v>
          </cell>
          <cell r="K317">
            <v>656.61369999999999</v>
          </cell>
        </row>
        <row r="318">
          <cell r="A318" t="str">
            <v>E9719</v>
          </cell>
          <cell r="B318" t="str">
            <v>Talha manual com capacidade de 3 t</v>
          </cell>
          <cell r="C318">
            <v>8469.9855000000007</v>
          </cell>
          <cell r="D318">
            <v>0.75290000000000001</v>
          </cell>
          <cell r="E318">
            <v>0.15970000000000001</v>
          </cell>
          <cell r="F318">
            <v>0</v>
          </cell>
          <cell r="G318">
            <v>0.47060000000000002</v>
          </cell>
          <cell r="H318">
            <v>0</v>
          </cell>
          <cell r="I318">
            <v>0</v>
          </cell>
          <cell r="J318">
            <v>1.3832</v>
          </cell>
          <cell r="K318">
            <v>0.91259999999999997</v>
          </cell>
        </row>
        <row r="319">
          <cell r="A319" t="str">
            <v>E9720</v>
          </cell>
          <cell r="B319" t="str">
            <v>Conjunto bomba e macaco hidráulico para protensão com capacidade de 250 kN - 3,70 kW</v>
          </cell>
          <cell r="C319">
            <v>12583.8068</v>
          </cell>
          <cell r="D319">
            <v>0.71909999999999996</v>
          </cell>
          <cell r="E319">
            <v>0.2218</v>
          </cell>
          <cell r="F319">
            <v>0</v>
          </cell>
          <cell r="G319">
            <v>0.71909999999999996</v>
          </cell>
          <cell r="H319">
            <v>0</v>
          </cell>
          <cell r="I319">
            <v>39.778300000000002</v>
          </cell>
          <cell r="J319">
            <v>41.438299999999998</v>
          </cell>
          <cell r="K319">
            <v>40.719200000000001</v>
          </cell>
        </row>
        <row r="320">
          <cell r="A320" t="str">
            <v>E9721</v>
          </cell>
          <cell r="B320" t="str">
            <v>Conjunto bomba e macaco hidráulico para protensão com capacidade de 1.150 kN - 5 kW</v>
          </cell>
          <cell r="C320">
            <v>26194.7968</v>
          </cell>
          <cell r="D320">
            <v>1.4967999999999999</v>
          </cell>
          <cell r="E320">
            <v>0.46179999999999999</v>
          </cell>
          <cell r="F320">
            <v>0</v>
          </cell>
          <cell r="G320">
            <v>1.4967999999999999</v>
          </cell>
          <cell r="H320">
            <v>0</v>
          </cell>
          <cell r="I320">
            <v>39.778300000000002</v>
          </cell>
          <cell r="J320">
            <v>43.233699999999999</v>
          </cell>
          <cell r="K320">
            <v>41.736899999999999</v>
          </cell>
        </row>
        <row r="321">
          <cell r="A321" t="str">
            <v>E9722</v>
          </cell>
          <cell r="B321" t="str">
            <v>Conjunto bomba e macaco hidráulico para protensão com capacidade de 2.000 kN - 5 kW</v>
          </cell>
          <cell r="C321">
            <v>41774.800799999997</v>
          </cell>
          <cell r="D321">
            <v>2.3871000000000002</v>
          </cell>
          <cell r="E321">
            <v>0.73640000000000005</v>
          </cell>
          <cell r="F321">
            <v>0</v>
          </cell>
          <cell r="G321">
            <v>2.3871000000000002</v>
          </cell>
          <cell r="H321">
            <v>0</v>
          </cell>
          <cell r="I321">
            <v>39.778300000000002</v>
          </cell>
          <cell r="J321">
            <v>45.288899999999998</v>
          </cell>
          <cell r="K321">
            <v>42.901800000000001</v>
          </cell>
        </row>
        <row r="322">
          <cell r="A322" t="str">
            <v>E9723</v>
          </cell>
          <cell r="B322" t="str">
            <v>Conjunto bomba e macaco hidráulico para protensão com capacidade de 2.500 kN - 7 kW</v>
          </cell>
          <cell r="C322">
            <v>49307.963199999998</v>
          </cell>
          <cell r="D322">
            <v>2.8176000000000001</v>
          </cell>
          <cell r="E322">
            <v>0.86919999999999997</v>
          </cell>
          <cell r="F322">
            <v>0</v>
          </cell>
          <cell r="G322">
            <v>2.8176000000000001</v>
          </cell>
          <cell r="H322">
            <v>0</v>
          </cell>
          <cell r="I322">
            <v>39.778300000000002</v>
          </cell>
          <cell r="J322">
            <v>46.282699999999998</v>
          </cell>
          <cell r="K322">
            <v>43.4651</v>
          </cell>
        </row>
        <row r="323">
          <cell r="A323" t="str">
            <v>E9724</v>
          </cell>
          <cell r="B323" t="str">
            <v>Conjunto bomba e macaco hidráulico para protensão com capacidade de 4.000 kN - 10 kW</v>
          </cell>
          <cell r="C323">
            <v>52732.1158</v>
          </cell>
          <cell r="D323">
            <v>3.0133000000000001</v>
          </cell>
          <cell r="E323">
            <v>0.92959999999999998</v>
          </cell>
          <cell r="F323">
            <v>0</v>
          </cell>
          <cell r="G323">
            <v>3.0133000000000001</v>
          </cell>
          <cell r="H323">
            <v>0</v>
          </cell>
          <cell r="I323">
            <v>39.778300000000002</v>
          </cell>
          <cell r="J323">
            <v>46.734499999999997</v>
          </cell>
          <cell r="K323">
            <v>43.721200000000003</v>
          </cell>
        </row>
        <row r="324">
          <cell r="A324" t="str">
            <v>E9725</v>
          </cell>
          <cell r="B324" t="str">
            <v>Conjunto bomba e macaco hidráulico para protensão com capacidade de 5.400 kN - 10 kW</v>
          </cell>
          <cell r="C324">
            <v>56327.498500000002</v>
          </cell>
          <cell r="D324">
            <v>3.2187000000000001</v>
          </cell>
          <cell r="E324">
            <v>0.99299999999999999</v>
          </cell>
          <cell r="F324">
            <v>0</v>
          </cell>
          <cell r="G324">
            <v>3.2187000000000001</v>
          </cell>
          <cell r="H324">
            <v>0</v>
          </cell>
          <cell r="I324">
            <v>39.778300000000002</v>
          </cell>
          <cell r="J324">
            <v>47.2087</v>
          </cell>
          <cell r="K324">
            <v>43.99</v>
          </cell>
        </row>
        <row r="325">
          <cell r="A325" t="str">
            <v>E9726</v>
          </cell>
          <cell r="B325" t="str">
            <v>Bate-estaca Strauss - 15 kW</v>
          </cell>
          <cell r="C325">
            <v>129207.7424</v>
          </cell>
          <cell r="D325">
            <v>17.227699999999999</v>
          </cell>
          <cell r="E325">
            <v>2.6574</v>
          </cell>
          <cell r="F325">
            <v>0</v>
          </cell>
          <cell r="G325">
            <v>12.9208</v>
          </cell>
          <cell r="H325">
            <v>10.170400000000001</v>
          </cell>
          <cell r="I325">
            <v>33.7363</v>
          </cell>
          <cell r="J325">
            <v>76.712599999999995</v>
          </cell>
          <cell r="K325">
            <v>53.621400000000001</v>
          </cell>
        </row>
        <row r="326">
          <cell r="A326" t="str">
            <v>E9727</v>
          </cell>
          <cell r="B326" t="str">
            <v>Posicionadora de trilhos - 7,40 kW</v>
          </cell>
          <cell r="C326">
            <v>740758.36380000005</v>
          </cell>
          <cell r="D326">
            <v>42.329000000000001</v>
          </cell>
          <cell r="E326">
            <v>13.0585</v>
          </cell>
          <cell r="F326">
            <v>0</v>
          </cell>
          <cell r="G326">
            <v>37.0379</v>
          </cell>
          <cell r="H326">
            <v>4.6315</v>
          </cell>
          <cell r="I326">
            <v>0</v>
          </cell>
          <cell r="J326">
            <v>97.056899999999999</v>
          </cell>
          <cell r="K326">
            <v>55.387500000000003</v>
          </cell>
        </row>
        <row r="327">
          <cell r="A327" t="str">
            <v>E9728</v>
          </cell>
          <cell r="B327" t="str">
            <v>Tirefonadora/parafusadora portátil - 3,10 kW</v>
          </cell>
          <cell r="C327">
            <v>53519.311099999999</v>
          </cell>
          <cell r="D327">
            <v>4.2815000000000003</v>
          </cell>
          <cell r="E327">
            <v>0.99060000000000004</v>
          </cell>
          <cell r="F327">
            <v>0</v>
          </cell>
          <cell r="G327">
            <v>4.2815000000000003</v>
          </cell>
          <cell r="H327">
            <v>4.6013999999999999</v>
          </cell>
          <cell r="I327">
            <v>0</v>
          </cell>
          <cell r="J327">
            <v>14.154999999999999</v>
          </cell>
          <cell r="K327">
            <v>5.2721</v>
          </cell>
        </row>
        <row r="328">
          <cell r="A328" t="str">
            <v>E9729</v>
          </cell>
          <cell r="B328" t="str">
            <v>Equipamento para pintura eletrostática com cabine simples de 5,50 kW e estufa de 2x120.000 kCal</v>
          </cell>
          <cell r="C328">
            <v>134687.6361</v>
          </cell>
          <cell r="D328">
            <v>10.261900000000001</v>
          </cell>
          <cell r="E328">
            <v>2.4733000000000001</v>
          </cell>
          <cell r="F328">
            <v>0</v>
          </cell>
          <cell r="G328">
            <v>10.261900000000001</v>
          </cell>
          <cell r="H328">
            <v>0</v>
          </cell>
          <cell r="I328">
            <v>0</v>
          </cell>
          <cell r="J328">
            <v>22.9971</v>
          </cell>
          <cell r="K328">
            <v>12.735200000000001</v>
          </cell>
        </row>
        <row r="329">
          <cell r="A329" t="str">
            <v>E9730</v>
          </cell>
          <cell r="B329" t="str">
            <v>Grupo vibrador com gerador - 2,80 kW</v>
          </cell>
          <cell r="C329">
            <v>87300.503899999996</v>
          </cell>
          <cell r="D329">
            <v>12.222099999999999</v>
          </cell>
          <cell r="E329">
            <v>1.8853</v>
          </cell>
          <cell r="F329">
            <v>0</v>
          </cell>
          <cell r="G329">
            <v>8.7301000000000002</v>
          </cell>
          <cell r="H329">
            <v>4.1561000000000003</v>
          </cell>
          <cell r="I329">
            <v>0</v>
          </cell>
          <cell r="J329">
            <v>26.993600000000001</v>
          </cell>
          <cell r="K329">
            <v>14.1074</v>
          </cell>
        </row>
        <row r="330">
          <cell r="A330" t="str">
            <v>E9731</v>
          </cell>
          <cell r="B330" t="str">
            <v>Máquina de furar dormente portátil - 1,50 kW</v>
          </cell>
          <cell r="C330">
            <v>84129.072799999994</v>
          </cell>
          <cell r="D330">
            <v>6.7302999999999997</v>
          </cell>
          <cell r="E330">
            <v>1.5571999999999999</v>
          </cell>
          <cell r="F330">
            <v>0</v>
          </cell>
          <cell r="G330">
            <v>6.7302999999999997</v>
          </cell>
          <cell r="H330">
            <v>2.2265000000000001</v>
          </cell>
          <cell r="I330">
            <v>0</v>
          </cell>
          <cell r="J330">
            <v>17.244299999999999</v>
          </cell>
          <cell r="K330">
            <v>8.2874999999999996</v>
          </cell>
        </row>
        <row r="331">
          <cell r="A331" t="str">
            <v>E9732</v>
          </cell>
          <cell r="B331" t="str">
            <v>Máquina para furar dormente - 6,70 kW</v>
          </cell>
          <cell r="C331">
            <v>84639.906900000002</v>
          </cell>
          <cell r="D331">
            <v>6.7712000000000003</v>
          </cell>
          <cell r="E331">
            <v>1.5667</v>
          </cell>
          <cell r="F331">
            <v>0</v>
          </cell>
          <cell r="G331">
            <v>6.7712000000000003</v>
          </cell>
          <cell r="H331">
            <v>9.9449000000000005</v>
          </cell>
          <cell r="I331">
            <v>0</v>
          </cell>
          <cell r="J331">
            <v>25.053999999999998</v>
          </cell>
          <cell r="K331">
            <v>8.3378999999999994</v>
          </cell>
        </row>
        <row r="332">
          <cell r="A332" t="str">
            <v>E9733</v>
          </cell>
          <cell r="B332" t="str">
            <v>Máquina tirefonadora e parafusadora - 6,70 kW</v>
          </cell>
          <cell r="C332">
            <v>86876.330900000001</v>
          </cell>
          <cell r="D332">
            <v>6.9500999999999999</v>
          </cell>
          <cell r="E332">
            <v>1.6081000000000001</v>
          </cell>
          <cell r="F332">
            <v>0</v>
          </cell>
          <cell r="G332">
            <v>6.9500999999999999</v>
          </cell>
          <cell r="H332">
            <v>9.9449000000000005</v>
          </cell>
          <cell r="I332">
            <v>0</v>
          </cell>
          <cell r="J332">
            <v>25.453199999999999</v>
          </cell>
          <cell r="K332">
            <v>8.5581999999999994</v>
          </cell>
        </row>
        <row r="333">
          <cell r="A333" t="str">
            <v>E9734</v>
          </cell>
          <cell r="B333" t="str">
            <v>Bomba projetora de argamassa com capacidade de 2 m³/h - 5,50 kW</v>
          </cell>
          <cell r="C333">
            <v>144942.33319999999</v>
          </cell>
          <cell r="D333">
            <v>16.564800000000002</v>
          </cell>
          <cell r="E333">
            <v>2.8744999999999998</v>
          </cell>
          <cell r="F333">
            <v>0</v>
          </cell>
          <cell r="G333">
            <v>14.494199999999999</v>
          </cell>
          <cell r="H333">
            <v>0</v>
          </cell>
          <cell r="I333">
            <v>27.1814</v>
          </cell>
          <cell r="J333">
            <v>61.114899999999999</v>
          </cell>
          <cell r="K333">
            <v>46.620699999999999</v>
          </cell>
        </row>
        <row r="334">
          <cell r="A334" t="str">
            <v>E9735</v>
          </cell>
          <cell r="B334" t="str">
            <v>Máquina para serrar trilho - 5,00 kW</v>
          </cell>
          <cell r="C334">
            <v>33940.9951</v>
          </cell>
          <cell r="D334">
            <v>2.7153</v>
          </cell>
          <cell r="E334">
            <v>0.62819999999999998</v>
          </cell>
          <cell r="F334">
            <v>0</v>
          </cell>
          <cell r="G334">
            <v>2.7153</v>
          </cell>
          <cell r="H334">
            <v>7.4215</v>
          </cell>
          <cell r="I334">
            <v>0</v>
          </cell>
          <cell r="J334">
            <v>13.4803</v>
          </cell>
          <cell r="K334">
            <v>3.3435000000000001</v>
          </cell>
        </row>
        <row r="335">
          <cell r="A335" t="str">
            <v>E9736</v>
          </cell>
          <cell r="B335" t="str">
            <v>Máquina para furar trilho - 1,20 kW</v>
          </cell>
          <cell r="C335">
            <v>44787.756699999998</v>
          </cell>
          <cell r="D335">
            <v>3.5830000000000002</v>
          </cell>
          <cell r="E335">
            <v>0.82899999999999996</v>
          </cell>
          <cell r="F335">
            <v>0</v>
          </cell>
          <cell r="G335">
            <v>3.5830000000000002</v>
          </cell>
          <cell r="H335">
            <v>1.7811999999999999</v>
          </cell>
          <cell r="I335">
            <v>0</v>
          </cell>
          <cell r="J335">
            <v>9.7761999999999993</v>
          </cell>
          <cell r="K335">
            <v>4.4119999999999999</v>
          </cell>
        </row>
        <row r="336">
          <cell r="A336" t="str">
            <v>E9737</v>
          </cell>
          <cell r="B336" t="str">
            <v>Conjunto para pré-aquecimento de trilho em solda aluminotérmica</v>
          </cell>
          <cell r="C336">
            <v>4170.6895000000004</v>
          </cell>
          <cell r="D336">
            <v>0.55610000000000004</v>
          </cell>
          <cell r="E336">
            <v>8.5800000000000001E-2</v>
          </cell>
          <cell r="F336">
            <v>0</v>
          </cell>
          <cell r="G336">
            <v>0.55610000000000004</v>
          </cell>
          <cell r="H336">
            <v>0</v>
          </cell>
          <cell r="I336">
            <v>0</v>
          </cell>
          <cell r="J336">
            <v>1.198</v>
          </cell>
          <cell r="K336">
            <v>0.64190000000000003</v>
          </cell>
        </row>
        <row r="337">
          <cell r="A337" t="str">
            <v>E9738</v>
          </cell>
          <cell r="B337" t="str">
            <v>Máquina de esmerilhar topo e lateral de boleto - 5,20 kW</v>
          </cell>
          <cell r="C337">
            <v>89383.357300000003</v>
          </cell>
          <cell r="D337">
            <v>7.1506999999999996</v>
          </cell>
          <cell r="E337">
            <v>1.6545000000000001</v>
          </cell>
          <cell r="F337">
            <v>0</v>
          </cell>
          <cell r="G337">
            <v>7.1506999999999996</v>
          </cell>
          <cell r="H337">
            <v>7.7183999999999999</v>
          </cell>
          <cell r="I337">
            <v>0</v>
          </cell>
          <cell r="J337">
            <v>23.674299999999999</v>
          </cell>
          <cell r="K337">
            <v>8.8051999999999992</v>
          </cell>
        </row>
        <row r="338">
          <cell r="A338" t="str">
            <v>E9742</v>
          </cell>
          <cell r="B338" t="str">
            <v>Trator agrícola sobre pneus com roçadeira articulada e capacidade de 1,12 m - 77 kW</v>
          </cell>
          <cell r="C338">
            <v>654547.53099999996</v>
          </cell>
          <cell r="D338">
            <v>65.454800000000006</v>
          </cell>
          <cell r="E338">
            <v>12.6205</v>
          </cell>
          <cell r="F338">
            <v>0</v>
          </cell>
          <cell r="G338">
            <v>57.2729</v>
          </cell>
          <cell r="H338">
            <v>72.288200000000003</v>
          </cell>
          <cell r="I338">
            <v>27.1814</v>
          </cell>
          <cell r="J338">
            <v>234.81780000000001</v>
          </cell>
          <cell r="K338">
            <v>105.2567</v>
          </cell>
        </row>
        <row r="339">
          <cell r="A339" t="str">
            <v>E9745</v>
          </cell>
          <cell r="B339" t="str">
            <v>Trator agrícola sobre pneus com roçadeira de arraste e capacidade de 1,50 m - 77 kW</v>
          </cell>
          <cell r="C339">
            <v>389366.57640000002</v>
          </cell>
          <cell r="D339">
            <v>38.936700000000002</v>
          </cell>
          <cell r="E339">
            <v>7.5075000000000003</v>
          </cell>
          <cell r="F339">
            <v>0</v>
          </cell>
          <cell r="G339">
            <v>34.069600000000001</v>
          </cell>
          <cell r="H339">
            <v>72.288200000000003</v>
          </cell>
          <cell r="I339">
            <v>27.1814</v>
          </cell>
          <cell r="J339">
            <v>179.98339999999999</v>
          </cell>
          <cell r="K339">
            <v>73.625600000000006</v>
          </cell>
        </row>
        <row r="340">
          <cell r="A340" t="str">
            <v>E9746</v>
          </cell>
          <cell r="B340" t="str">
            <v>Conjunto bomba e prensa para luva de emenda de 25 mm</v>
          </cell>
          <cell r="C340">
            <v>26162.98</v>
          </cell>
          <cell r="D340">
            <v>2.093</v>
          </cell>
          <cell r="E340">
            <v>0.48430000000000001</v>
          </cell>
          <cell r="F340">
            <v>0</v>
          </cell>
          <cell r="G340">
            <v>1.3081</v>
          </cell>
          <cell r="H340">
            <v>0</v>
          </cell>
          <cell r="I340">
            <v>27.1814</v>
          </cell>
          <cell r="J340">
            <v>31.066800000000001</v>
          </cell>
          <cell r="K340">
            <v>29.758700000000001</v>
          </cell>
        </row>
        <row r="341">
          <cell r="A341" t="str">
            <v>E9747</v>
          </cell>
          <cell r="B341" t="str">
            <v>Conjunto bomba e prensa para luva de emenda de 32 mm</v>
          </cell>
          <cell r="C341">
            <v>27471.119600000002</v>
          </cell>
          <cell r="D341">
            <v>2.1977000000000002</v>
          </cell>
          <cell r="E341">
            <v>0.50849999999999995</v>
          </cell>
          <cell r="F341">
            <v>0</v>
          </cell>
          <cell r="G341">
            <v>1.3735999999999999</v>
          </cell>
          <cell r="H341">
            <v>0</v>
          </cell>
          <cell r="I341">
            <v>27.1814</v>
          </cell>
          <cell r="J341">
            <v>31.261199999999999</v>
          </cell>
          <cell r="K341">
            <v>29.887599999999999</v>
          </cell>
        </row>
        <row r="342">
          <cell r="A342" t="str">
            <v>E9748</v>
          </cell>
          <cell r="B342" t="str">
            <v>Rosqueadeira para rosca cônica - 0,75 kW</v>
          </cell>
          <cell r="C342">
            <v>6059.6526000000003</v>
          </cell>
          <cell r="D342">
            <v>0.3463</v>
          </cell>
          <cell r="E342">
            <v>0.10680000000000001</v>
          </cell>
          <cell r="F342">
            <v>0</v>
          </cell>
          <cell r="G342">
            <v>0.3463</v>
          </cell>
          <cell r="H342">
            <v>0</v>
          </cell>
          <cell r="I342">
            <v>27.1814</v>
          </cell>
          <cell r="J342">
            <v>27.980799999999999</v>
          </cell>
          <cell r="K342">
            <v>27.634499999999999</v>
          </cell>
        </row>
        <row r="343">
          <cell r="A343" t="str">
            <v>E9749</v>
          </cell>
          <cell r="B343" t="str">
            <v>Jateador portátil multiabrasivo com capacidade de 300 kg</v>
          </cell>
          <cell r="C343">
            <v>8799.6918000000005</v>
          </cell>
          <cell r="D343">
            <v>0.79200000000000004</v>
          </cell>
          <cell r="E343">
            <v>0.16289999999999999</v>
          </cell>
          <cell r="F343">
            <v>0</v>
          </cell>
          <cell r="G343">
            <v>0.79200000000000004</v>
          </cell>
          <cell r="H343">
            <v>0</v>
          </cell>
          <cell r="I343">
            <v>27.1814</v>
          </cell>
          <cell r="J343">
            <v>28.9283</v>
          </cell>
          <cell r="K343">
            <v>28.136299999999999</v>
          </cell>
        </row>
        <row r="344">
          <cell r="A344" t="str">
            <v>E9750</v>
          </cell>
          <cell r="B344" t="str">
            <v>Bomba de injeção de argamassa com capacidade de 50 l/min</v>
          </cell>
          <cell r="C344">
            <v>45803.906900000002</v>
          </cell>
          <cell r="D344">
            <v>4.5804</v>
          </cell>
          <cell r="E344">
            <v>0.88319999999999999</v>
          </cell>
          <cell r="F344">
            <v>0</v>
          </cell>
          <cell r="G344">
            <v>4.0077999999999996</v>
          </cell>
          <cell r="H344">
            <v>0</v>
          </cell>
          <cell r="I344">
            <v>0</v>
          </cell>
          <cell r="J344">
            <v>9.4713999999999992</v>
          </cell>
          <cell r="K344">
            <v>5.4635999999999996</v>
          </cell>
        </row>
        <row r="345">
          <cell r="A345" t="str">
            <v>E9753</v>
          </cell>
          <cell r="B345" t="str">
            <v>Grupo gerador - 23 kVA</v>
          </cell>
          <cell r="C345">
            <v>87068.030199999994</v>
          </cell>
          <cell r="D345">
            <v>6.0948000000000002</v>
          </cell>
          <cell r="E345">
            <v>1.6115999999999999</v>
          </cell>
          <cell r="F345">
            <v>0</v>
          </cell>
          <cell r="G345">
            <v>4.3533999999999997</v>
          </cell>
          <cell r="H345">
            <v>17.837399999999999</v>
          </cell>
          <cell r="I345">
            <v>0</v>
          </cell>
          <cell r="J345">
            <v>29.897200000000002</v>
          </cell>
          <cell r="K345">
            <v>7.7064000000000004</v>
          </cell>
        </row>
        <row r="346">
          <cell r="A346" t="str">
            <v>E9754</v>
          </cell>
          <cell r="B346" t="str">
            <v>Grupo gerador - 68 kVA</v>
          </cell>
          <cell r="C346">
            <v>119362.5613</v>
          </cell>
          <cell r="D346">
            <v>8.3553999999999995</v>
          </cell>
          <cell r="E346">
            <v>2.2094</v>
          </cell>
          <cell r="F346">
            <v>0</v>
          </cell>
          <cell r="G346">
            <v>5.9680999999999997</v>
          </cell>
          <cell r="H346">
            <v>53.512099999999997</v>
          </cell>
          <cell r="I346">
            <v>0</v>
          </cell>
          <cell r="J346">
            <v>70.045000000000002</v>
          </cell>
          <cell r="K346">
            <v>10.5648</v>
          </cell>
        </row>
        <row r="347">
          <cell r="A347" t="str">
            <v>E9755</v>
          </cell>
          <cell r="B347" t="str">
            <v>Bomba de alta pressão para jet grouting de até 45 MPa - 150 kW</v>
          </cell>
          <cell r="C347">
            <v>1818267.3296000001</v>
          </cell>
          <cell r="D347">
            <v>145.4614</v>
          </cell>
          <cell r="E347">
            <v>33.656100000000002</v>
          </cell>
          <cell r="F347">
            <v>0</v>
          </cell>
          <cell r="G347">
            <v>145.4614</v>
          </cell>
          <cell r="H347">
            <v>148.6446</v>
          </cell>
          <cell r="I347">
            <v>27.1814</v>
          </cell>
          <cell r="J347">
            <v>500.4049</v>
          </cell>
          <cell r="K347">
            <v>206.2989</v>
          </cell>
        </row>
        <row r="348">
          <cell r="A348" t="str">
            <v>E9756</v>
          </cell>
          <cell r="B348" t="str">
            <v>Calandra para chapas de aço até 25 mm - 22 kW</v>
          </cell>
          <cell r="C348">
            <v>1105236.1503999999</v>
          </cell>
          <cell r="D348">
            <v>44.209400000000002</v>
          </cell>
          <cell r="E348">
            <v>18.7531</v>
          </cell>
          <cell r="F348">
            <v>0</v>
          </cell>
          <cell r="G348">
            <v>38.683300000000003</v>
          </cell>
          <cell r="H348">
            <v>0</v>
          </cell>
          <cell r="I348">
            <v>27.1814</v>
          </cell>
          <cell r="J348">
            <v>128.8272</v>
          </cell>
          <cell r="K348">
            <v>90.143900000000002</v>
          </cell>
        </row>
        <row r="349">
          <cell r="A349" t="str">
            <v>E9758</v>
          </cell>
          <cell r="B349" t="str">
            <v>Vibroacabadora de asfalto sobre pneus - 97 kW</v>
          </cell>
          <cell r="C349">
            <v>1195450.858</v>
          </cell>
          <cell r="D349">
            <v>119.54510000000001</v>
          </cell>
          <cell r="E349">
            <v>23.049800000000001</v>
          </cell>
          <cell r="F349">
            <v>0</v>
          </cell>
          <cell r="G349">
            <v>134.48820000000001</v>
          </cell>
          <cell r="H349">
            <v>96.123500000000007</v>
          </cell>
          <cell r="I349">
            <v>39.778300000000002</v>
          </cell>
          <cell r="J349">
            <v>412.98489999999998</v>
          </cell>
          <cell r="K349">
            <v>182.3732</v>
          </cell>
        </row>
        <row r="350">
          <cell r="A350" t="str">
            <v>E9759</v>
          </cell>
          <cell r="B350" t="str">
            <v>Guincho de alavanca com capacidade de 5,4 t</v>
          </cell>
          <cell r="C350">
            <v>7391.53</v>
          </cell>
          <cell r="D350">
            <v>0.73919999999999997</v>
          </cell>
          <cell r="E350">
            <v>0.1394</v>
          </cell>
          <cell r="F350">
            <v>0</v>
          </cell>
          <cell r="G350">
            <v>0.41060000000000002</v>
          </cell>
          <cell r="H350">
            <v>0</v>
          </cell>
          <cell r="I350">
            <v>0</v>
          </cell>
          <cell r="J350">
            <v>1.2891999999999999</v>
          </cell>
          <cell r="K350">
            <v>0.87860000000000005</v>
          </cell>
        </row>
        <row r="351">
          <cell r="A351" t="str">
            <v>E9760</v>
          </cell>
          <cell r="B351" t="str">
            <v>Perfuratriz manual para coroa diamantada - 1,60 kW</v>
          </cell>
          <cell r="C351">
            <v>20712.381600000001</v>
          </cell>
          <cell r="D351">
            <v>2.7616999999999998</v>
          </cell>
          <cell r="E351">
            <v>0.42599999999999999</v>
          </cell>
          <cell r="F351">
            <v>0</v>
          </cell>
          <cell r="G351">
            <v>2.7616999999999998</v>
          </cell>
          <cell r="H351">
            <v>0</v>
          </cell>
          <cell r="I351">
            <v>0</v>
          </cell>
          <cell r="J351">
            <v>5.9493999999999998</v>
          </cell>
          <cell r="K351">
            <v>3.1877</v>
          </cell>
        </row>
        <row r="352">
          <cell r="A352" t="str">
            <v>E9761</v>
          </cell>
          <cell r="B352" t="str">
            <v>Guincho de coluna com capacidade de 200 kg - 0,92 kW</v>
          </cell>
          <cell r="C352">
            <v>5138.9722000000002</v>
          </cell>
          <cell r="D352">
            <v>0.45679999999999998</v>
          </cell>
          <cell r="E352">
            <v>9.69E-2</v>
          </cell>
          <cell r="F352">
            <v>0</v>
          </cell>
          <cell r="G352">
            <v>0.34260000000000002</v>
          </cell>
          <cell r="H352">
            <v>0</v>
          </cell>
          <cell r="I352">
            <v>0</v>
          </cell>
          <cell r="J352">
            <v>0.89629999999999999</v>
          </cell>
          <cell r="K352">
            <v>0.55369999999999997</v>
          </cell>
        </row>
        <row r="353">
          <cell r="A353" t="str">
            <v>E9762</v>
          </cell>
          <cell r="B353" t="str">
            <v>Rolo compactador de pneus autopropelido de 27 t - 85 kW</v>
          </cell>
          <cell r="C353">
            <v>1077504.3149999999</v>
          </cell>
          <cell r="D353">
            <v>107.7504</v>
          </cell>
          <cell r="E353">
            <v>20.775600000000001</v>
          </cell>
          <cell r="F353">
            <v>0</v>
          </cell>
          <cell r="G353">
            <v>107.7504</v>
          </cell>
          <cell r="H353">
            <v>57.632399999999997</v>
          </cell>
          <cell r="I353">
            <v>33.7363</v>
          </cell>
          <cell r="J353">
            <v>327.64510000000001</v>
          </cell>
          <cell r="K353">
            <v>162.26230000000001</v>
          </cell>
        </row>
        <row r="354">
          <cell r="A354" t="str">
            <v>E9763</v>
          </cell>
          <cell r="B354" t="str">
            <v>Grupo gerador - 40 kVA</v>
          </cell>
          <cell r="C354">
            <v>98049.537400000001</v>
          </cell>
          <cell r="D354">
            <v>6.8635000000000002</v>
          </cell>
          <cell r="E354">
            <v>1.8149</v>
          </cell>
          <cell r="F354">
            <v>0</v>
          </cell>
          <cell r="G354">
            <v>4.9024999999999999</v>
          </cell>
          <cell r="H354">
            <v>31.710799999999999</v>
          </cell>
          <cell r="I354">
            <v>0</v>
          </cell>
          <cell r="J354">
            <v>45.291699999999999</v>
          </cell>
          <cell r="K354">
            <v>8.6783999999999999</v>
          </cell>
        </row>
        <row r="355">
          <cell r="A355" t="str">
            <v>E9764</v>
          </cell>
          <cell r="B355" t="str">
            <v>Grupo gerador - 7,2 kVA</v>
          </cell>
          <cell r="C355">
            <v>7659.3401999999996</v>
          </cell>
          <cell r="D355">
            <v>0.67020000000000002</v>
          </cell>
          <cell r="E355">
            <v>0.1477</v>
          </cell>
          <cell r="F355">
            <v>0</v>
          </cell>
          <cell r="G355">
            <v>0.47870000000000001</v>
          </cell>
          <cell r="H355">
            <v>9.9237000000000002</v>
          </cell>
          <cell r="I355">
            <v>0</v>
          </cell>
          <cell r="J355">
            <v>11.2203</v>
          </cell>
          <cell r="K355">
            <v>0.81789999999999996</v>
          </cell>
        </row>
        <row r="356">
          <cell r="A356" t="str">
            <v>E9765</v>
          </cell>
          <cell r="B356" t="str">
            <v>Grupo gerador - 569 kVA</v>
          </cell>
          <cell r="C356">
            <v>431324.24119999999</v>
          </cell>
          <cell r="D356">
            <v>30.192699999999999</v>
          </cell>
          <cell r="E356">
            <v>7.9837999999999996</v>
          </cell>
          <cell r="F356">
            <v>0</v>
          </cell>
          <cell r="G356">
            <v>21.566199999999998</v>
          </cell>
          <cell r="H356">
            <v>450.8886</v>
          </cell>
          <cell r="I356">
            <v>0</v>
          </cell>
          <cell r="J356">
            <v>510.63130000000001</v>
          </cell>
          <cell r="K356">
            <v>38.176499999999997</v>
          </cell>
        </row>
        <row r="357">
          <cell r="A357" t="str">
            <v>E9766</v>
          </cell>
          <cell r="B357" t="str">
            <v>Prensa hidráulica para fabricação de blocos pré-moldados - 20 kW</v>
          </cell>
          <cell r="C357">
            <v>683034.30420000001</v>
          </cell>
          <cell r="D357">
            <v>46.348799999999997</v>
          </cell>
          <cell r="E357">
            <v>12.040900000000001</v>
          </cell>
          <cell r="F357">
            <v>0</v>
          </cell>
          <cell r="G357">
            <v>39.030500000000004</v>
          </cell>
          <cell r="H357">
            <v>0</v>
          </cell>
          <cell r="I357">
            <v>27.1814</v>
          </cell>
          <cell r="J357">
            <v>124.6016</v>
          </cell>
          <cell r="K357">
            <v>85.571100000000001</v>
          </cell>
        </row>
        <row r="358">
          <cell r="A358" t="str">
            <v>E9767</v>
          </cell>
          <cell r="B358" t="str">
            <v>Compressor de ar portátil de 9,44 l/s (20 PCM) a gasolina - 5,22 kW</v>
          </cell>
          <cell r="C358">
            <v>13562.508099999999</v>
          </cell>
          <cell r="D358">
            <v>1.085</v>
          </cell>
          <cell r="E358">
            <v>0.251</v>
          </cell>
          <cell r="F358">
            <v>0</v>
          </cell>
          <cell r="G358">
            <v>1.085</v>
          </cell>
          <cell r="H358">
            <v>9.6851000000000003</v>
          </cell>
          <cell r="I358">
            <v>0</v>
          </cell>
          <cell r="J358">
            <v>12.1061</v>
          </cell>
          <cell r="K358">
            <v>1.3360000000000001</v>
          </cell>
        </row>
        <row r="359">
          <cell r="A359" t="str">
            <v>E9768</v>
          </cell>
          <cell r="B359" t="str">
            <v>Compressor de ar portátil de 373,78 l/s (792 PCM) - 213,30 kW</v>
          </cell>
          <cell r="C359">
            <v>602669.07680000004</v>
          </cell>
          <cell r="D359">
            <v>48.213500000000003</v>
          </cell>
          <cell r="E359">
            <v>11.1554</v>
          </cell>
          <cell r="F359">
            <v>0</v>
          </cell>
          <cell r="G359">
            <v>48.213500000000003</v>
          </cell>
          <cell r="H359">
            <v>189.12289999999999</v>
          </cell>
          <cell r="I359">
            <v>0</v>
          </cell>
          <cell r="J359">
            <v>296.70530000000002</v>
          </cell>
          <cell r="K359">
            <v>59.368899999999996</v>
          </cell>
        </row>
        <row r="360">
          <cell r="A360" t="str">
            <v>E9769</v>
          </cell>
          <cell r="B360" t="str">
            <v>Cunha hidráulica com três cilindros e acessórios com capacidade de 3.000 kN - 5,60 kW</v>
          </cell>
          <cell r="C360">
            <v>269667.9632</v>
          </cell>
          <cell r="D360">
            <v>35.9557</v>
          </cell>
          <cell r="E360">
            <v>5.5461999999999998</v>
          </cell>
          <cell r="F360">
            <v>0</v>
          </cell>
          <cell r="G360">
            <v>35.9557</v>
          </cell>
          <cell r="H360">
            <v>5.5494000000000003</v>
          </cell>
          <cell r="I360">
            <v>27.1814</v>
          </cell>
          <cell r="J360">
            <v>110.1884</v>
          </cell>
          <cell r="K360">
            <v>68.683300000000003</v>
          </cell>
        </row>
        <row r="361">
          <cell r="A361" t="str">
            <v>E9770</v>
          </cell>
          <cell r="B361" t="str">
            <v>Retroescavadeira de pneus com caçamba de escavação trapezoidal ou triangular com seção de corte inferior a 0,10 m² - 58 kW</v>
          </cell>
          <cell r="C361">
            <v>484374.04389999999</v>
          </cell>
          <cell r="D361">
            <v>35.6907</v>
          </cell>
          <cell r="E361">
            <v>9.0443999999999996</v>
          </cell>
          <cell r="F361">
            <v>0</v>
          </cell>
          <cell r="G361">
            <v>35.6907</v>
          </cell>
          <cell r="H361">
            <v>39.325600000000001</v>
          </cell>
          <cell r="I361">
            <v>33.7363</v>
          </cell>
          <cell r="J361">
            <v>153.48769999999999</v>
          </cell>
          <cell r="K361">
            <v>78.471400000000003</v>
          </cell>
        </row>
        <row r="362">
          <cell r="A362" t="str">
            <v>E9771</v>
          </cell>
          <cell r="B362" t="str">
            <v>Retroescavadeira de pneus com caçamba de escavação trapezoidal ou triangular com seção de corte de 0,10 a 0,15 m² - 58 kW</v>
          </cell>
          <cell r="C362">
            <v>484374.04389999999</v>
          </cell>
          <cell r="D362">
            <v>35.6907</v>
          </cell>
          <cell r="E362">
            <v>9.0443999999999996</v>
          </cell>
          <cell r="F362">
            <v>0</v>
          </cell>
          <cell r="G362">
            <v>35.6907</v>
          </cell>
          <cell r="H362">
            <v>39.325600000000001</v>
          </cell>
          <cell r="I362">
            <v>33.7363</v>
          </cell>
          <cell r="J362">
            <v>153.48769999999999</v>
          </cell>
          <cell r="K362">
            <v>78.471400000000003</v>
          </cell>
        </row>
        <row r="363">
          <cell r="A363" t="str">
            <v>E9772</v>
          </cell>
          <cell r="B363" t="str">
            <v>Retroescavadeira de pneus com caçamba de escavação trapezoidal ou triangular com seção de corte de 0,15 a 0,20 m² - 58 kW</v>
          </cell>
          <cell r="C363">
            <v>484374.04389999999</v>
          </cell>
          <cell r="D363">
            <v>35.6907</v>
          </cell>
          <cell r="E363">
            <v>9.0443999999999996</v>
          </cell>
          <cell r="F363">
            <v>0</v>
          </cell>
          <cell r="G363">
            <v>35.6907</v>
          </cell>
          <cell r="H363">
            <v>39.325600000000001</v>
          </cell>
          <cell r="I363">
            <v>33.7363</v>
          </cell>
          <cell r="J363">
            <v>153.48769999999999</v>
          </cell>
          <cell r="K363">
            <v>78.471400000000003</v>
          </cell>
        </row>
        <row r="364">
          <cell r="A364" t="str">
            <v>E9773</v>
          </cell>
          <cell r="B364" t="str">
            <v>Retroescavadeira de pneus com caçamba de escavação trapezoidal ou triangular com seção de corte de 0,20 a 0,30 m² - 58 kW</v>
          </cell>
          <cell r="C364">
            <v>484374.04389999999</v>
          </cell>
          <cell r="D364">
            <v>35.6907</v>
          </cell>
          <cell r="E364">
            <v>9.0443999999999996</v>
          </cell>
          <cell r="F364">
            <v>0</v>
          </cell>
          <cell r="G364">
            <v>35.6907</v>
          </cell>
          <cell r="H364">
            <v>39.325600000000001</v>
          </cell>
          <cell r="I364">
            <v>33.7363</v>
          </cell>
          <cell r="J364">
            <v>153.48769999999999</v>
          </cell>
          <cell r="K364">
            <v>78.471400000000003</v>
          </cell>
        </row>
        <row r="365">
          <cell r="A365" t="str">
            <v>E9774</v>
          </cell>
          <cell r="B365" t="str">
            <v>Retroescavadeira de pneus com caçamba de escavação trapezoidal ou triangular com seção de corte de 0,30 a 0,50 m² - 58 kW</v>
          </cell>
          <cell r="C365">
            <v>484374.04389999999</v>
          </cell>
          <cell r="D365">
            <v>35.6907</v>
          </cell>
          <cell r="E365">
            <v>9.0443999999999996</v>
          </cell>
          <cell r="F365">
            <v>0</v>
          </cell>
          <cell r="G365">
            <v>35.6907</v>
          </cell>
          <cell r="H365">
            <v>39.325600000000001</v>
          </cell>
          <cell r="I365">
            <v>33.7363</v>
          </cell>
          <cell r="J365">
            <v>153.48769999999999</v>
          </cell>
          <cell r="K365">
            <v>78.471400000000003</v>
          </cell>
        </row>
        <row r="366">
          <cell r="A366" t="str">
            <v>E9775</v>
          </cell>
          <cell r="B366" t="str">
            <v>Escavadeira hidráulica com martelo hidráulico de 1.700 kg - 103 kW</v>
          </cell>
          <cell r="C366">
            <v>2063817.4210000001</v>
          </cell>
          <cell r="D366">
            <v>235.8648</v>
          </cell>
          <cell r="E366">
            <v>40.929900000000004</v>
          </cell>
          <cell r="F366">
            <v>0</v>
          </cell>
          <cell r="G366">
            <v>294.83109999999999</v>
          </cell>
          <cell r="H366">
            <v>69.8369</v>
          </cell>
          <cell r="I366">
            <v>33.7363</v>
          </cell>
          <cell r="J366">
            <v>675.19899999999996</v>
          </cell>
          <cell r="K366">
            <v>310.53100000000001</v>
          </cell>
        </row>
        <row r="367">
          <cell r="A367" t="str">
            <v>E9776</v>
          </cell>
          <cell r="B367" t="str">
            <v>Grupo gerador - 174 kVA</v>
          </cell>
          <cell r="C367">
            <v>194442.3009</v>
          </cell>
          <cell r="D367">
            <v>13.611000000000001</v>
          </cell>
          <cell r="E367">
            <v>3.5991</v>
          </cell>
          <cell r="F367">
            <v>0</v>
          </cell>
          <cell r="G367">
            <v>9.7220999999999993</v>
          </cell>
          <cell r="H367">
            <v>137.744</v>
          </cell>
          <cell r="I367">
            <v>0</v>
          </cell>
          <cell r="J367">
            <v>164.67619999999999</v>
          </cell>
          <cell r="K367">
            <v>17.210100000000001</v>
          </cell>
        </row>
        <row r="368">
          <cell r="A368" t="str">
            <v>E9777</v>
          </cell>
          <cell r="B368" t="str">
            <v>Extrusora de barreira de concreto - 74 kW</v>
          </cell>
          <cell r="C368">
            <v>5813826.4155999999</v>
          </cell>
          <cell r="D368">
            <v>406.96780000000001</v>
          </cell>
          <cell r="E368">
            <v>107.6139</v>
          </cell>
          <cell r="F368">
            <v>0</v>
          </cell>
          <cell r="G368">
            <v>523.24440000000004</v>
          </cell>
          <cell r="H368">
            <v>57.8932</v>
          </cell>
          <cell r="I368">
            <v>33.7363</v>
          </cell>
          <cell r="J368">
            <v>1129.4556</v>
          </cell>
          <cell r="K368">
            <v>548.31799999999998</v>
          </cell>
        </row>
        <row r="369">
          <cell r="A369" t="str">
            <v>E9778</v>
          </cell>
          <cell r="B369" t="str">
            <v>Grupo gerador - 338 kVA</v>
          </cell>
          <cell r="C369">
            <v>260701.20189999999</v>
          </cell>
          <cell r="D369">
            <v>18.249099999999999</v>
          </cell>
          <cell r="E369">
            <v>4.8255999999999997</v>
          </cell>
          <cell r="F369">
            <v>0</v>
          </cell>
          <cell r="G369">
            <v>13.0351</v>
          </cell>
          <cell r="H369">
            <v>267.56029999999998</v>
          </cell>
          <cell r="I369">
            <v>0</v>
          </cell>
          <cell r="J369">
            <v>303.67009999999999</v>
          </cell>
          <cell r="K369">
            <v>23.0747</v>
          </cell>
        </row>
        <row r="370">
          <cell r="A370" t="str">
            <v>E9779</v>
          </cell>
          <cell r="B370" t="str">
            <v>Grupo gerador - 113 kVA</v>
          </cell>
          <cell r="C370">
            <v>126499.80190000001</v>
          </cell>
          <cell r="D370">
            <v>8.8550000000000004</v>
          </cell>
          <cell r="E370">
            <v>2.3414999999999999</v>
          </cell>
          <cell r="F370">
            <v>0</v>
          </cell>
          <cell r="G370">
            <v>6.3250000000000002</v>
          </cell>
          <cell r="H370">
            <v>89.186800000000005</v>
          </cell>
          <cell r="I370">
            <v>0</v>
          </cell>
          <cell r="J370">
            <v>106.70829999999999</v>
          </cell>
          <cell r="K370">
            <v>11.1965</v>
          </cell>
        </row>
        <row r="371">
          <cell r="A371" t="str">
            <v>E9780</v>
          </cell>
          <cell r="B371" t="str">
            <v>Misturador automático para grauteamento com capacidade de 20 m³/h - 7 kW</v>
          </cell>
          <cell r="C371">
            <v>277980.34210000001</v>
          </cell>
          <cell r="D371">
            <v>44.476900000000001</v>
          </cell>
          <cell r="E371">
            <v>6.0030000000000001</v>
          </cell>
          <cell r="F371">
            <v>0</v>
          </cell>
          <cell r="G371">
            <v>44.476900000000001</v>
          </cell>
          <cell r="H371">
            <v>6.9367000000000001</v>
          </cell>
          <cell r="I371">
            <v>27.1814</v>
          </cell>
          <cell r="J371">
            <v>129.07490000000001</v>
          </cell>
          <cell r="K371">
            <v>77.661299999999997</v>
          </cell>
        </row>
        <row r="372">
          <cell r="A372" t="str">
            <v>E9781</v>
          </cell>
          <cell r="B372" t="str">
            <v>Misturador com bomba para grauteamento tipo Flex E ou similar - 25 kW</v>
          </cell>
          <cell r="C372">
            <v>663394.94790000003</v>
          </cell>
          <cell r="D372">
            <v>106.14319999999999</v>
          </cell>
          <cell r="E372">
            <v>14.326000000000001</v>
          </cell>
          <cell r="F372">
            <v>0</v>
          </cell>
          <cell r="G372">
            <v>106.14319999999999</v>
          </cell>
          <cell r="H372">
            <v>0</v>
          </cell>
          <cell r="I372">
            <v>27.1814</v>
          </cell>
          <cell r="J372">
            <v>253.7938</v>
          </cell>
          <cell r="K372">
            <v>147.6506</v>
          </cell>
        </row>
        <row r="373">
          <cell r="A373" t="str">
            <v>E9782</v>
          </cell>
          <cell r="B373" t="str">
            <v>Perfuratriz pneumática com avanço de coluna de 33,5 kg com capacidade de 2.280 gpm</v>
          </cell>
          <cell r="C373">
            <v>62151.660300000003</v>
          </cell>
          <cell r="D373">
            <v>8.2868999999999993</v>
          </cell>
          <cell r="E373">
            <v>1.2783</v>
          </cell>
          <cell r="F373">
            <v>0</v>
          </cell>
          <cell r="G373">
            <v>8.2868999999999993</v>
          </cell>
          <cell r="H373">
            <v>0</v>
          </cell>
          <cell r="I373">
            <v>27.1814</v>
          </cell>
          <cell r="J373">
            <v>45.033499999999997</v>
          </cell>
          <cell r="K373">
            <v>36.746600000000001</v>
          </cell>
        </row>
        <row r="374">
          <cell r="A374" t="str">
            <v>E9784</v>
          </cell>
          <cell r="B374" t="str">
            <v>Plataforma autopropelida com alcance de 12 m com capacidade de 700 kg - 24 kW</v>
          </cell>
          <cell r="C374">
            <v>680433.02280000004</v>
          </cell>
          <cell r="D374">
            <v>68.043300000000002</v>
          </cell>
          <cell r="E374">
            <v>13.1196</v>
          </cell>
          <cell r="F374">
            <v>0</v>
          </cell>
          <cell r="G374">
            <v>68.043300000000002</v>
          </cell>
          <cell r="H374">
            <v>18.776199999999999</v>
          </cell>
          <cell r="I374">
            <v>27.1814</v>
          </cell>
          <cell r="J374">
            <v>195.16380000000001</v>
          </cell>
          <cell r="K374">
            <v>108.3443</v>
          </cell>
        </row>
        <row r="375">
          <cell r="A375" t="str">
            <v>E9785</v>
          </cell>
          <cell r="B375" t="str">
            <v>Guindaste móvel sobre pneus com 2 eixos com capacidade máxima de 55 t - 186 kW</v>
          </cell>
          <cell r="C375">
            <v>2474710.6770000001</v>
          </cell>
          <cell r="D375">
            <v>123.7355</v>
          </cell>
          <cell r="E375">
            <v>43.625599999999999</v>
          </cell>
          <cell r="F375">
            <v>17.676500000000001</v>
          </cell>
          <cell r="G375">
            <v>159.08850000000001</v>
          </cell>
          <cell r="H375">
            <v>48.505099999999999</v>
          </cell>
          <cell r="I375">
            <v>34.730899999999998</v>
          </cell>
          <cell r="J375">
            <v>427.3621</v>
          </cell>
          <cell r="K375">
            <v>219.76849999999999</v>
          </cell>
        </row>
        <row r="376">
          <cell r="A376" t="str">
            <v>E9788</v>
          </cell>
          <cell r="B376" t="str">
            <v>Misturador de argamassa com capacidade de 0,250 m³ - 3,70 kW</v>
          </cell>
          <cell r="C376">
            <v>25330.29</v>
          </cell>
          <cell r="D376">
            <v>4.0528000000000004</v>
          </cell>
          <cell r="E376">
            <v>0.54700000000000004</v>
          </cell>
          <cell r="F376">
            <v>0</v>
          </cell>
          <cell r="G376">
            <v>4.0528000000000004</v>
          </cell>
          <cell r="H376">
            <v>3.6665999999999999</v>
          </cell>
          <cell r="I376">
            <v>27.1814</v>
          </cell>
          <cell r="J376">
            <v>39.500599999999999</v>
          </cell>
          <cell r="K376">
            <v>31.781199999999998</v>
          </cell>
        </row>
        <row r="377">
          <cell r="A377" t="str">
            <v>E9789</v>
          </cell>
          <cell r="B377" t="str">
            <v>Carro manual modelo plataforma de 150 x 80 cm com capacidade de 800 kg</v>
          </cell>
          <cell r="C377">
            <v>1470.6796999999999</v>
          </cell>
          <cell r="D377">
            <v>0.26469999999999999</v>
          </cell>
          <cell r="E377">
            <v>3.1800000000000002E-2</v>
          </cell>
          <cell r="F377">
            <v>0</v>
          </cell>
          <cell r="G377">
            <v>0.14710000000000001</v>
          </cell>
          <cell r="H377">
            <v>0</v>
          </cell>
          <cell r="I377">
            <v>0</v>
          </cell>
          <cell r="J377">
            <v>0.44359999999999999</v>
          </cell>
          <cell r="K377">
            <v>0.29649999999999999</v>
          </cell>
        </row>
        <row r="378">
          <cell r="A378" t="str">
            <v>E9790</v>
          </cell>
          <cell r="B378" t="str">
            <v>Bomba para concreto projetado via úmida com capacidade de 10 m³/h - 14,70 kW</v>
          </cell>
          <cell r="C378">
            <v>383558.87349999999</v>
          </cell>
          <cell r="D378">
            <v>43.835299999999997</v>
          </cell>
          <cell r="E378">
            <v>7.6067999999999998</v>
          </cell>
          <cell r="F378">
            <v>0</v>
          </cell>
          <cell r="G378">
            <v>43.835299999999997</v>
          </cell>
          <cell r="H378">
            <v>14.5672</v>
          </cell>
          <cell r="I378">
            <v>39.778300000000002</v>
          </cell>
          <cell r="J378">
            <v>149.62289999999999</v>
          </cell>
          <cell r="K378">
            <v>91.220399999999998</v>
          </cell>
        </row>
        <row r="379">
          <cell r="A379" t="str">
            <v>E9791</v>
          </cell>
          <cell r="B379" t="str">
            <v>Bomba pneumática para injeção de resina com capacidade de 0,18 m³/h</v>
          </cell>
          <cell r="C379">
            <v>49077.593999999997</v>
          </cell>
          <cell r="D379">
            <v>4.9077999999999999</v>
          </cell>
          <cell r="E379">
            <v>0.94630000000000003</v>
          </cell>
          <cell r="F379">
            <v>0</v>
          </cell>
          <cell r="G379">
            <v>4.2942999999999998</v>
          </cell>
          <cell r="H379">
            <v>0</v>
          </cell>
          <cell r="I379">
            <v>0</v>
          </cell>
          <cell r="J379">
            <v>10.148400000000001</v>
          </cell>
          <cell r="K379">
            <v>5.8540999999999999</v>
          </cell>
        </row>
        <row r="380">
          <cell r="A380" t="str">
            <v>E9793</v>
          </cell>
          <cell r="B380" t="str">
            <v>Robot para concreto projetado com capacidade de 30 m³/h - 70 kW - com compressor diesel</v>
          </cell>
          <cell r="C380">
            <v>5547478.4079</v>
          </cell>
          <cell r="D380">
            <v>633.99749999999995</v>
          </cell>
          <cell r="E380">
            <v>110.0184</v>
          </cell>
          <cell r="F380">
            <v>0</v>
          </cell>
          <cell r="G380">
            <v>633.99749999999995</v>
          </cell>
          <cell r="H380">
            <v>69.367500000000007</v>
          </cell>
          <cell r="I380">
            <v>39.778300000000002</v>
          </cell>
          <cell r="J380">
            <v>1487.1592000000001</v>
          </cell>
          <cell r="K380">
            <v>783.79420000000005</v>
          </cell>
        </row>
        <row r="381">
          <cell r="A381" t="str">
            <v>E9795</v>
          </cell>
          <cell r="B381" t="str">
            <v>Perfuratriz de superfície sobre pneus com martelo de topo e controle remoto via rádio - 60 kW</v>
          </cell>
          <cell r="C381">
            <v>2347433.1469999999</v>
          </cell>
          <cell r="D381">
            <v>187.79470000000001</v>
          </cell>
          <cell r="E381">
            <v>43.451000000000001</v>
          </cell>
          <cell r="F381">
            <v>0</v>
          </cell>
          <cell r="G381">
            <v>187.79470000000001</v>
          </cell>
          <cell r="H381">
            <v>46.940399999999997</v>
          </cell>
          <cell r="I381">
            <v>33.7363</v>
          </cell>
          <cell r="J381">
            <v>499.71710000000002</v>
          </cell>
          <cell r="K381">
            <v>264.98200000000003</v>
          </cell>
        </row>
        <row r="382">
          <cell r="A382" t="str">
            <v>E9797</v>
          </cell>
          <cell r="B382" t="str">
            <v>Jumbo eletro-hidráulico com 3 braços - 155 kW/237 kW</v>
          </cell>
          <cell r="C382">
            <v>14124513.779999999</v>
          </cell>
          <cell r="D382">
            <v>807.11509999999998</v>
          </cell>
          <cell r="E382">
            <v>248.995</v>
          </cell>
          <cell r="F382">
            <v>0</v>
          </cell>
          <cell r="G382">
            <v>1008.8938000000001</v>
          </cell>
          <cell r="H382">
            <v>169.76779999999999</v>
          </cell>
          <cell r="I382">
            <v>39.778300000000002</v>
          </cell>
          <cell r="J382">
            <v>2274.5500000000002</v>
          </cell>
          <cell r="K382">
            <v>1095.8884</v>
          </cell>
        </row>
        <row r="383">
          <cell r="A383" t="str">
            <v>E9798</v>
          </cell>
          <cell r="B383" t="str">
            <v>Perfuratriz hidráulica rotopercussiva - 123 kW</v>
          </cell>
          <cell r="C383">
            <v>2520296.06</v>
          </cell>
          <cell r="D383">
            <v>201.62370000000001</v>
          </cell>
          <cell r="E383">
            <v>46.650700000000001</v>
          </cell>
          <cell r="F383">
            <v>0</v>
          </cell>
          <cell r="G383">
            <v>201.62370000000001</v>
          </cell>
          <cell r="H383">
            <v>96.227800000000002</v>
          </cell>
          <cell r="I383">
            <v>33.7363</v>
          </cell>
          <cell r="J383">
            <v>579.86220000000003</v>
          </cell>
          <cell r="K383">
            <v>282.01069999999999</v>
          </cell>
        </row>
        <row r="384">
          <cell r="A384" t="str">
            <v>E9013</v>
          </cell>
          <cell r="B384" t="str">
            <v>Caminhão tanque de asfalto com capacidade de 31.000 l - 368 kW</v>
          </cell>
          <cell r="J384">
            <v>676.48059999999998</v>
          </cell>
          <cell r="K384">
            <v>173.9975</v>
          </cell>
        </row>
        <row r="385">
          <cell r="A385" t="str">
            <v>A9335</v>
          </cell>
          <cell r="B385" t="str">
            <v>Cavalo mecânico estradeiro 8 x 2, PBT 29.000 kg - 368 kW - condição de trabalho severa - motorista de veículo especial</v>
          </cell>
          <cell r="C385">
            <v>1107773.757</v>
          </cell>
          <cell r="D385">
            <v>66.466399999999993</v>
          </cell>
          <cell r="E385">
            <v>20.504899999999999</v>
          </cell>
          <cell r="F385">
            <v>8.3082999999999991</v>
          </cell>
          <cell r="G385">
            <v>99.699600000000004</v>
          </cell>
          <cell r="H385">
            <v>364.6748</v>
          </cell>
          <cell r="I385">
            <v>34.730899999999998</v>
          </cell>
          <cell r="J385">
            <v>594.38490000000002</v>
          </cell>
          <cell r="K385">
            <v>130.01050000000001</v>
          </cell>
        </row>
        <row r="386">
          <cell r="A386" t="str">
            <v>A9364</v>
          </cell>
          <cell r="B386" t="str">
            <v>Tanque isotérmico de asfalto com capacidade de 31.000 l</v>
          </cell>
          <cell r="C386">
            <v>285814.88</v>
          </cell>
          <cell r="D386">
            <v>38.108699999999999</v>
          </cell>
          <cell r="E386">
            <v>5.8783000000000003</v>
          </cell>
          <cell r="F386">
            <v>0</v>
          </cell>
          <cell r="G386">
            <v>38.108699999999999</v>
          </cell>
          <cell r="H386">
            <v>0</v>
          </cell>
          <cell r="I386">
            <v>0</v>
          </cell>
          <cell r="J386">
            <v>82.095699999999994</v>
          </cell>
          <cell r="K386">
            <v>43.987000000000002</v>
          </cell>
        </row>
        <row r="387">
          <cell r="A387" t="str">
            <v>E9018</v>
          </cell>
          <cell r="B387" t="str">
            <v>Cavalo mecânico com dolly intermediário e semirreboque de 4 eixos com capacidade de 52 t - 364 kW</v>
          </cell>
          <cell r="J387">
            <v>552.55870000000004</v>
          </cell>
          <cell r="K387">
            <v>163.36279999999999</v>
          </cell>
        </row>
        <row r="388">
          <cell r="A388" t="str">
            <v>A9324</v>
          </cell>
          <cell r="B388" t="str">
            <v>Cavalo mecânico estradeiro 6 x 4, PBT 23.000 kg - 364 kW - motorista de veículo especial</v>
          </cell>
          <cell r="C388">
            <v>947363.94949999999</v>
          </cell>
          <cell r="D388">
            <v>47.368200000000002</v>
          </cell>
          <cell r="E388">
            <v>17.0486</v>
          </cell>
          <cell r="F388">
            <v>6.9078999999999997</v>
          </cell>
          <cell r="G388">
            <v>71.052300000000002</v>
          </cell>
          <cell r="H388">
            <v>265.78699999999998</v>
          </cell>
          <cell r="I388">
            <v>34.730899999999998</v>
          </cell>
          <cell r="J388">
            <v>442.89490000000001</v>
          </cell>
          <cell r="K388">
            <v>106.0556</v>
          </cell>
        </row>
        <row r="389">
          <cell r="A389" t="str">
            <v>A9355</v>
          </cell>
          <cell r="B389" t="str">
            <v>Semirreboque com 4 eixos</v>
          </cell>
          <cell r="C389">
            <v>491470</v>
          </cell>
          <cell r="D389">
            <v>39.317599999999999</v>
          </cell>
          <cell r="E389">
            <v>9.0970999999999993</v>
          </cell>
          <cell r="F389">
            <v>0</v>
          </cell>
          <cell r="G389">
            <v>44.232300000000002</v>
          </cell>
          <cell r="H389">
            <v>0</v>
          </cell>
          <cell r="I389">
            <v>0</v>
          </cell>
          <cell r="J389">
            <v>92.647000000000006</v>
          </cell>
          <cell r="K389">
            <v>48.414700000000003</v>
          </cell>
        </row>
        <row r="390">
          <cell r="A390" t="str">
            <v>A9382</v>
          </cell>
          <cell r="B390" t="str">
            <v>Dolly intermediário com 2 eixos para semirreboque</v>
          </cell>
          <cell r="C390">
            <v>90270</v>
          </cell>
          <cell r="D390">
            <v>7.2215999999999996</v>
          </cell>
          <cell r="E390">
            <v>1.6709000000000001</v>
          </cell>
          <cell r="F390">
            <v>0</v>
          </cell>
          <cell r="G390">
            <v>8.1242999999999999</v>
          </cell>
          <cell r="H390">
            <v>0</v>
          </cell>
          <cell r="I390">
            <v>0</v>
          </cell>
          <cell r="J390">
            <v>17.0168</v>
          </cell>
          <cell r="K390">
            <v>8.8925000000000001</v>
          </cell>
        </row>
        <row r="391">
          <cell r="A391" t="str">
            <v>E9027</v>
          </cell>
          <cell r="B391" t="str">
            <v>Caminhão distribuidor de cimento e cal com capacidade de 15 m³ - 210 kW</v>
          </cell>
          <cell r="J391">
            <v>423.5752</v>
          </cell>
          <cell r="K391">
            <v>154.42699999999999</v>
          </cell>
        </row>
        <row r="392">
          <cell r="A392" t="str">
            <v>A9333</v>
          </cell>
          <cell r="B392" t="str">
            <v>Caminhão plataforma 8 x 4, PBT 29.000 kg e distância entre eixos 4,6 m - 210 kW - motorista de veículo especial</v>
          </cell>
          <cell r="C392">
            <v>730931.76619999995</v>
          </cell>
          <cell r="D392">
            <v>36.546599999999998</v>
          </cell>
          <cell r="E392">
            <v>13.153700000000001</v>
          </cell>
          <cell r="F392">
            <v>5.3296999999999999</v>
          </cell>
          <cell r="G392">
            <v>54.819899999999997</v>
          </cell>
          <cell r="H392">
            <v>153.33860000000001</v>
          </cell>
          <cell r="I392">
            <v>34.730899999999998</v>
          </cell>
          <cell r="J392">
            <v>297.9194</v>
          </cell>
          <cell r="K392">
            <v>89.760900000000007</v>
          </cell>
        </row>
        <row r="393">
          <cell r="A393" t="str">
            <v>A9365</v>
          </cell>
          <cell r="B393" t="str">
            <v>Distribuidor de cimento e cal montado sobre chassi com capacidade de 15 m³</v>
          </cell>
          <cell r="C393">
            <v>542130.527</v>
          </cell>
          <cell r="D393">
            <v>54.213099999999997</v>
          </cell>
          <cell r="E393">
            <v>10.452999999999999</v>
          </cell>
          <cell r="F393">
            <v>0</v>
          </cell>
          <cell r="G393">
            <v>60.989699999999999</v>
          </cell>
          <cell r="H393">
            <v>0</v>
          </cell>
          <cell r="I393">
            <v>0</v>
          </cell>
          <cell r="J393">
            <v>125.6558</v>
          </cell>
          <cell r="K393">
            <v>64.6661</v>
          </cell>
        </row>
        <row r="394">
          <cell r="A394" t="str">
            <v>E9037</v>
          </cell>
          <cell r="B394" t="str">
            <v>Plataforma de inspeção sob pontes montada em caminhão com capacidade de 500 kg e alcance de 15 m - 236 kW</v>
          </cell>
          <cell r="J394">
            <v>1225.4803999999999</v>
          </cell>
          <cell r="K394">
            <v>523.73850000000004</v>
          </cell>
        </row>
        <row r="395">
          <cell r="A395" t="str">
            <v>A9334</v>
          </cell>
          <cell r="B395" t="str">
            <v>Caminhão plataforma 8 x 2, PBT 29.000 kg e distância entre eixos 4,8 m - 236 kW - condição de trabalho severa - motorista de veículo especial</v>
          </cell>
          <cell r="C395">
            <v>750843.72259999998</v>
          </cell>
          <cell r="D395">
            <v>45.050600000000003</v>
          </cell>
          <cell r="E395">
            <v>13.898099999999999</v>
          </cell>
          <cell r="F395">
            <v>5.6313000000000004</v>
          </cell>
          <cell r="G395">
            <v>67.575900000000004</v>
          </cell>
          <cell r="H395">
            <v>233.86750000000001</v>
          </cell>
          <cell r="I395">
            <v>34.730899999999998</v>
          </cell>
          <cell r="J395">
            <v>400.7543</v>
          </cell>
          <cell r="K395">
            <v>99.310900000000004</v>
          </cell>
        </row>
        <row r="396">
          <cell r="A396" t="str">
            <v>A9378</v>
          </cell>
          <cell r="B396" t="str">
            <v>Plataforma telescópica para inspeção de pontes montada sobre chassi com capacidade de 500 kg</v>
          </cell>
          <cell r="C396">
            <v>3558208.91</v>
          </cell>
          <cell r="D396">
            <v>355.82089999999999</v>
          </cell>
          <cell r="E396">
            <v>68.606700000000004</v>
          </cell>
          <cell r="F396">
            <v>0</v>
          </cell>
          <cell r="G396">
            <v>400.29849999999999</v>
          </cell>
          <cell r="H396">
            <v>0</v>
          </cell>
          <cell r="I396">
            <v>0</v>
          </cell>
          <cell r="J396">
            <v>824.72609999999997</v>
          </cell>
          <cell r="K396">
            <v>424.42759999999998</v>
          </cell>
        </row>
        <row r="397">
          <cell r="A397" t="str">
            <v>E9041</v>
          </cell>
          <cell r="B397" t="str">
            <v>Caminhão guindauto com capacidade de elevação de 11,9 t e carroceria de 11,5 t - 188 kW</v>
          </cell>
          <cell r="J397">
            <v>390.36630000000002</v>
          </cell>
          <cell r="K397">
            <v>122.6096</v>
          </cell>
        </row>
        <row r="398">
          <cell r="A398" t="str">
            <v>A9313</v>
          </cell>
          <cell r="B398" t="str">
            <v>Caminhão plataforma 6 x 2, PBT 23.000 kg e distância entre eixos 5,2 m - 188 kW - motorista de veículo especial</v>
          </cell>
          <cell r="C398">
            <v>654917.15879999998</v>
          </cell>
          <cell r="D398">
            <v>32.745899999999999</v>
          </cell>
          <cell r="E398">
            <v>11.7858</v>
          </cell>
          <cell r="F398">
            <v>4.7754000000000003</v>
          </cell>
          <cell r="G398">
            <v>49.1188</v>
          </cell>
          <cell r="H398">
            <v>186.30119999999999</v>
          </cell>
          <cell r="I398">
            <v>34.730899999999998</v>
          </cell>
          <cell r="J398">
            <v>319.45800000000003</v>
          </cell>
          <cell r="K398">
            <v>84.037999999999997</v>
          </cell>
        </row>
        <row r="399">
          <cell r="A399" t="str">
            <v>A9351</v>
          </cell>
          <cell r="B399" t="str">
            <v>Carroceria de madeira com capacidade de 11,5 t</v>
          </cell>
          <cell r="C399">
            <v>38114</v>
          </cell>
          <cell r="D399">
            <v>3.8113999999999999</v>
          </cell>
          <cell r="E399">
            <v>0.7349</v>
          </cell>
          <cell r="F399">
            <v>0</v>
          </cell>
          <cell r="G399">
            <v>3.8113999999999999</v>
          </cell>
          <cell r="H399">
            <v>0</v>
          </cell>
          <cell r="I399">
            <v>0</v>
          </cell>
          <cell r="J399">
            <v>8.3576999999999995</v>
          </cell>
          <cell r="K399">
            <v>4.5462999999999996</v>
          </cell>
        </row>
        <row r="400">
          <cell r="A400" t="str">
            <v>A9373</v>
          </cell>
          <cell r="B400" t="str">
            <v>Guindaste articulado montado sobre chassi com capacidade máxima de elevação de 11,9 t</v>
          </cell>
          <cell r="C400">
            <v>285253.2</v>
          </cell>
          <cell r="D400">
            <v>28.525300000000001</v>
          </cell>
          <cell r="E400">
            <v>5.5</v>
          </cell>
          <cell r="F400">
            <v>0</v>
          </cell>
          <cell r="G400">
            <v>28.525300000000001</v>
          </cell>
          <cell r="H400">
            <v>0</v>
          </cell>
          <cell r="I400">
            <v>0</v>
          </cell>
          <cell r="J400">
            <v>62.550600000000003</v>
          </cell>
          <cell r="K400">
            <v>34.025300000000001</v>
          </cell>
        </row>
        <row r="401">
          <cell r="A401" t="str">
            <v>E9082</v>
          </cell>
          <cell r="B401" t="str">
            <v>Bate-estaca hidráulico para defensas montado em caminhão guindauto com capacidade de 6,2 t e carroceria de 5 t - 152 kW</v>
          </cell>
          <cell r="J401">
            <v>388.70490000000001</v>
          </cell>
          <cell r="K401">
            <v>155.54140000000001</v>
          </cell>
        </row>
        <row r="402">
          <cell r="A402" t="str">
            <v>A9305</v>
          </cell>
          <cell r="B402" t="str">
            <v>Caminhão plataforma 4 x 2, PBT 15.000 kg e distância entre eixos 4,8 m - 152 kW - motorista de veículo especial</v>
          </cell>
          <cell r="C402">
            <v>430888.424</v>
          </cell>
          <cell r="D402">
            <v>21.5444</v>
          </cell>
          <cell r="E402">
            <v>7.7542</v>
          </cell>
          <cell r="F402">
            <v>3.1419000000000001</v>
          </cell>
          <cell r="G402">
            <v>32.316600000000001</v>
          </cell>
          <cell r="H402">
            <v>150.62649999999999</v>
          </cell>
          <cell r="I402">
            <v>34.730899999999998</v>
          </cell>
          <cell r="J402">
            <v>250.11449999999999</v>
          </cell>
          <cell r="K402">
            <v>67.171400000000006</v>
          </cell>
        </row>
        <row r="403">
          <cell r="A403" t="str">
            <v>A9348</v>
          </cell>
          <cell r="B403" t="str">
            <v>Carroceria de madeira com capacidade de 5 t</v>
          </cell>
          <cell r="C403">
            <v>29588.5</v>
          </cell>
          <cell r="D403">
            <v>2.9588999999999999</v>
          </cell>
          <cell r="E403">
            <v>0.57050000000000001</v>
          </cell>
          <cell r="F403">
            <v>0</v>
          </cell>
          <cell r="G403">
            <v>2.9588999999999999</v>
          </cell>
          <cell r="H403">
            <v>0</v>
          </cell>
          <cell r="I403">
            <v>0</v>
          </cell>
          <cell r="J403">
            <v>6.4882999999999997</v>
          </cell>
          <cell r="K403">
            <v>3.5293999999999999</v>
          </cell>
        </row>
        <row r="404">
          <cell r="A404" t="str">
            <v>A9372</v>
          </cell>
          <cell r="B404" t="str">
            <v>Guindaste articulado montado sobre chassi com capacidade máxima de elevação de 6,2 t</v>
          </cell>
          <cell r="C404">
            <v>267000</v>
          </cell>
          <cell r="D404">
            <v>26.7</v>
          </cell>
          <cell r="E404">
            <v>5.1481000000000003</v>
          </cell>
          <cell r="F404">
            <v>0</v>
          </cell>
          <cell r="G404">
            <v>26.7</v>
          </cell>
          <cell r="H404">
            <v>0</v>
          </cell>
          <cell r="I404">
            <v>0</v>
          </cell>
          <cell r="J404">
            <v>58.548099999999998</v>
          </cell>
          <cell r="K404">
            <v>31.848099999999999</v>
          </cell>
        </row>
        <row r="405">
          <cell r="A405" t="str">
            <v>A9379</v>
          </cell>
          <cell r="B405" t="str">
            <v>Bate-estaca hidráulico para defensas metálicas montada sobre chassi</v>
          </cell>
          <cell r="C405">
            <v>205615</v>
          </cell>
          <cell r="D405">
            <v>21.846599999999999</v>
          </cell>
          <cell r="E405">
            <v>3.9645000000000001</v>
          </cell>
          <cell r="F405">
            <v>0</v>
          </cell>
          <cell r="G405">
            <v>20.561499999999999</v>
          </cell>
          <cell r="H405">
            <v>0</v>
          </cell>
          <cell r="I405">
            <v>27.1814</v>
          </cell>
          <cell r="J405">
            <v>73.554000000000002</v>
          </cell>
          <cell r="K405">
            <v>52.9925</v>
          </cell>
        </row>
        <row r="406">
          <cell r="A406" t="str">
            <v>E9097</v>
          </cell>
          <cell r="B406" t="str">
            <v>Caminhão de resgate de veículos leves com plataforma com capacidade de 5 t - 129 kW</v>
          </cell>
          <cell r="J406">
            <v>257.06220000000002</v>
          </cell>
          <cell r="K406">
            <v>81.427499999999995</v>
          </cell>
        </row>
        <row r="407">
          <cell r="A407" t="str">
            <v>A9326</v>
          </cell>
          <cell r="B407" t="str">
            <v>Caminhão plataforma 4 x 2, PBT 10.800 kg e distância entre eixos 4,6 m - 129 kW - motorista de veículo especial</v>
          </cell>
          <cell r="C407">
            <v>449871.42200000002</v>
          </cell>
          <cell r="D407">
            <v>26.9923</v>
          </cell>
          <cell r="E407">
            <v>8.3270999999999997</v>
          </cell>
          <cell r="F407">
            <v>3.3740000000000001</v>
          </cell>
          <cell r="G407">
            <v>40.488399999999999</v>
          </cell>
          <cell r="H407">
            <v>127.8344</v>
          </cell>
          <cell r="I407">
            <v>34.730899999999998</v>
          </cell>
          <cell r="J407">
            <v>241.74709999999999</v>
          </cell>
          <cell r="K407">
            <v>73.424300000000002</v>
          </cell>
        </row>
        <row r="408">
          <cell r="A408" t="str">
            <v>A9374</v>
          </cell>
          <cell r="B408" t="str">
            <v>Plataforma hidráulica para resgate de veículos montada sobre chassi com capacidade de 5 t</v>
          </cell>
          <cell r="C408">
            <v>81243</v>
          </cell>
          <cell r="D408">
            <v>6.4993999999999996</v>
          </cell>
          <cell r="E408">
            <v>1.5038</v>
          </cell>
          <cell r="F408">
            <v>0</v>
          </cell>
          <cell r="G408">
            <v>7.3118999999999996</v>
          </cell>
          <cell r="H408">
            <v>0</v>
          </cell>
          <cell r="I408">
            <v>0</v>
          </cell>
          <cell r="J408">
            <v>15.315099999999999</v>
          </cell>
          <cell r="K408">
            <v>8.0031999999999996</v>
          </cell>
        </row>
        <row r="409">
          <cell r="A409" t="str">
            <v>E9098</v>
          </cell>
          <cell r="B409" t="str">
            <v>Caminhão de resgate de veículos de porte médio com capacidade do guincho de 20 t - 236 kW</v>
          </cell>
          <cell r="J409">
            <v>394.76010000000002</v>
          </cell>
          <cell r="K409">
            <v>99.149699999999996</v>
          </cell>
        </row>
        <row r="410">
          <cell r="A410" t="str">
            <v>A9306</v>
          </cell>
          <cell r="B410" t="str">
            <v>Caminhão plataforma 4 x 2, PBT 16.000 kg e distância entre eixos 3,6 m - 236 kW - motorista de veículo especial</v>
          </cell>
          <cell r="C410">
            <v>655213.37470000004</v>
          </cell>
          <cell r="D410">
            <v>32.7607</v>
          </cell>
          <cell r="E410">
            <v>11.7911</v>
          </cell>
          <cell r="F410">
            <v>4.7775999999999996</v>
          </cell>
          <cell r="G410">
            <v>49.140999999999998</v>
          </cell>
          <cell r="H410">
            <v>233.86750000000001</v>
          </cell>
          <cell r="I410">
            <v>34.730899999999998</v>
          </cell>
          <cell r="J410">
            <v>367.06880000000001</v>
          </cell>
          <cell r="K410">
            <v>84.060299999999998</v>
          </cell>
        </row>
        <row r="411">
          <cell r="A411" t="str">
            <v>A9375</v>
          </cell>
          <cell r="B411" t="str">
            <v>Guincho rebocador para resgate de veículos montada sobre chassi com capacidade de 20 t</v>
          </cell>
          <cell r="C411">
            <v>224033.5759</v>
          </cell>
          <cell r="D411">
            <v>11.201700000000001</v>
          </cell>
          <cell r="E411">
            <v>3.8877000000000002</v>
          </cell>
          <cell r="F411">
            <v>0</v>
          </cell>
          <cell r="G411">
            <v>12.601900000000001</v>
          </cell>
          <cell r="H411">
            <v>0</v>
          </cell>
          <cell r="I411">
            <v>0</v>
          </cell>
          <cell r="J411">
            <v>27.691299999999998</v>
          </cell>
          <cell r="K411">
            <v>15.089399999999999</v>
          </cell>
        </row>
        <row r="412">
          <cell r="A412" t="str">
            <v>E9099</v>
          </cell>
          <cell r="B412" t="str">
            <v>Caminhão de resgate de veículos pesados com dois guinchos com capacidade de 35 t - 265 kW</v>
          </cell>
          <cell r="J412">
            <v>555.59789999999998</v>
          </cell>
          <cell r="K412">
            <v>166.01140000000001</v>
          </cell>
        </row>
        <row r="413">
          <cell r="A413" t="str">
            <v>A9320</v>
          </cell>
          <cell r="B413" t="str">
            <v>Caminhão plataforma 6 x 4, PBT 23.000 kg e distância entre eixos 4,8 m - 265 kW - motorista de veículo especial</v>
          </cell>
          <cell r="C413">
            <v>792403.43409999995</v>
          </cell>
          <cell r="D413">
            <v>39.620199999999997</v>
          </cell>
          <cell r="E413">
            <v>14.26</v>
          </cell>
          <cell r="F413">
            <v>5.7778999999999998</v>
          </cell>
          <cell r="G413">
            <v>59.430300000000003</v>
          </cell>
          <cell r="H413">
            <v>262.60550000000001</v>
          </cell>
          <cell r="I413">
            <v>34.730899999999998</v>
          </cell>
          <cell r="J413">
            <v>416.4248</v>
          </cell>
          <cell r="K413">
            <v>94.388999999999996</v>
          </cell>
        </row>
        <row r="414">
          <cell r="A414" t="str">
            <v>A9376</v>
          </cell>
          <cell r="B414" t="str">
            <v>Guincho rebocador para resgate de veículos montada sobre chassi com capacidade de 35 t</v>
          </cell>
          <cell r="C414">
            <v>600450.34990000003</v>
          </cell>
          <cell r="D414">
            <v>60.045000000000002</v>
          </cell>
          <cell r="E414">
            <v>11.577400000000001</v>
          </cell>
          <cell r="F414">
            <v>0</v>
          </cell>
          <cell r="G414">
            <v>67.550700000000006</v>
          </cell>
          <cell r="H414">
            <v>0</v>
          </cell>
          <cell r="I414">
            <v>0</v>
          </cell>
          <cell r="J414">
            <v>139.17310000000001</v>
          </cell>
          <cell r="K414">
            <v>71.622399999999999</v>
          </cell>
        </row>
        <row r="415">
          <cell r="A415" t="str">
            <v>E9100</v>
          </cell>
          <cell r="B415" t="str">
            <v>Cavalo mecânico sem reboque - 272 kW</v>
          </cell>
          <cell r="J415">
            <v>325.98669999999998</v>
          </cell>
          <cell r="K415">
            <v>81.142399999999995</v>
          </cell>
        </row>
        <row r="416">
          <cell r="A416" t="str">
            <v>A9310</v>
          </cell>
          <cell r="B416" t="str">
            <v>Cavalo mecânico 4 x 2, PBT 16.000 kg - 272 kW - motorista de veículo especial</v>
          </cell>
          <cell r="C416">
            <v>616456.82200000004</v>
          </cell>
          <cell r="D416">
            <v>30.822800000000001</v>
          </cell>
          <cell r="E416">
            <v>11.0937</v>
          </cell>
          <cell r="F416">
            <v>4.4950000000000001</v>
          </cell>
          <cell r="G416">
            <v>46.234299999999998</v>
          </cell>
          <cell r="H416">
            <v>198.61</v>
          </cell>
          <cell r="I416">
            <v>34.730899999999998</v>
          </cell>
          <cell r="J416">
            <v>325.98669999999998</v>
          </cell>
          <cell r="K416">
            <v>81.142399999999995</v>
          </cell>
        </row>
        <row r="417">
          <cell r="A417" t="str">
            <v>E9114</v>
          </cell>
          <cell r="B417" t="str">
            <v>Painel com seta luminosa para montagem em caminhão</v>
          </cell>
          <cell r="J417">
            <v>6.5315000000000003</v>
          </cell>
          <cell r="K417">
            <v>4.4302999999999999</v>
          </cell>
        </row>
        <row r="418">
          <cell r="A418" t="str">
            <v>A9380</v>
          </cell>
          <cell r="B418" t="str">
            <v>Painel com seta luminosa montado sobre chassi</v>
          </cell>
          <cell r="C418">
            <v>33618.445699999997</v>
          </cell>
          <cell r="D418">
            <v>3.7820999999999998</v>
          </cell>
          <cell r="E418">
            <v>0.6482</v>
          </cell>
          <cell r="F418">
            <v>0</v>
          </cell>
          <cell r="G418">
            <v>2.1012</v>
          </cell>
          <cell r="H418">
            <v>0</v>
          </cell>
          <cell r="I418">
            <v>0</v>
          </cell>
          <cell r="J418">
            <v>6.5315000000000003</v>
          </cell>
          <cell r="K418">
            <v>4.4302999999999999</v>
          </cell>
        </row>
        <row r="419">
          <cell r="A419" t="str">
            <v>E9115</v>
          </cell>
          <cell r="B419" t="str">
            <v>Amortecedor retrátil (AMC) para montagem em caminhão</v>
          </cell>
          <cell r="J419">
            <v>103.91249999999999</v>
          </cell>
          <cell r="K419">
            <v>56.057200000000002</v>
          </cell>
        </row>
        <row r="420">
          <cell r="A420" t="str">
            <v>A9381</v>
          </cell>
          <cell r="B420" t="str">
            <v>Amortecedor retrátil montado em caminhão</v>
          </cell>
          <cell r="C420">
            <v>425380.16560000001</v>
          </cell>
          <cell r="D420">
            <v>47.8553</v>
          </cell>
          <cell r="E420">
            <v>8.2019000000000002</v>
          </cell>
          <cell r="F420">
            <v>0</v>
          </cell>
          <cell r="G420">
            <v>47.8553</v>
          </cell>
          <cell r="H420">
            <v>0</v>
          </cell>
          <cell r="I420">
            <v>0</v>
          </cell>
          <cell r="J420">
            <v>103.91249999999999</v>
          </cell>
          <cell r="K420">
            <v>56.057200000000002</v>
          </cell>
        </row>
        <row r="421">
          <cell r="A421" t="str">
            <v>E9145</v>
          </cell>
          <cell r="B421" t="str">
            <v>Caminhão basculante para concreto com capacidade de 10 m³ - 210 kW</v>
          </cell>
          <cell r="J421">
            <v>314.56479999999999</v>
          </cell>
          <cell r="K421">
            <v>97.793400000000005</v>
          </cell>
        </row>
        <row r="422">
          <cell r="A422" t="str">
            <v>A9316</v>
          </cell>
          <cell r="B422" t="str">
            <v>Caminhão plataforma 8 x 4, PBT 29.000 kg e distância entre eixos 4,6 m - 210 kW - motorista de caminhão</v>
          </cell>
          <cell r="C422">
            <v>730931.76619999995</v>
          </cell>
          <cell r="D422">
            <v>36.546599999999998</v>
          </cell>
          <cell r="E422">
            <v>13.153700000000001</v>
          </cell>
          <cell r="F422">
            <v>5.3296999999999999</v>
          </cell>
          <cell r="G422">
            <v>54.819899999999997</v>
          </cell>
          <cell r="H422">
            <v>153.33860000000001</v>
          </cell>
          <cell r="I422">
            <v>33.631300000000003</v>
          </cell>
          <cell r="J422">
            <v>296.81979999999999</v>
          </cell>
          <cell r="K422">
            <v>88.661299999999997</v>
          </cell>
        </row>
        <row r="423">
          <cell r="A423" t="str">
            <v>A9340</v>
          </cell>
          <cell r="B423" t="str">
            <v>Caçamba basculante para concreto com capacidade de 10 m³</v>
          </cell>
          <cell r="C423">
            <v>76559.157099999997</v>
          </cell>
          <cell r="D423">
            <v>7.6558999999999999</v>
          </cell>
          <cell r="E423">
            <v>1.4762</v>
          </cell>
          <cell r="F423">
            <v>0</v>
          </cell>
          <cell r="G423">
            <v>8.6128999999999998</v>
          </cell>
          <cell r="H423">
            <v>0</v>
          </cell>
          <cell r="I423">
            <v>0</v>
          </cell>
          <cell r="J423">
            <v>17.745000000000001</v>
          </cell>
          <cell r="K423">
            <v>9.1320999999999994</v>
          </cell>
        </row>
        <row r="424">
          <cell r="A424" t="str">
            <v>E9146</v>
          </cell>
          <cell r="B424" t="str">
            <v>Caminhão silo com capacidade de 30 m³ - 368 kW</v>
          </cell>
          <cell r="J424">
            <v>655.63800000000003</v>
          </cell>
          <cell r="K424">
            <v>163.33000000000001</v>
          </cell>
        </row>
        <row r="425">
          <cell r="A425" t="str">
            <v>A9335</v>
          </cell>
          <cell r="B425" t="str">
            <v>Cavalo mecânico estradeiro 8 x 2, PBT 29.000 kg - 368 kW - condição de trabalho severa - motorista de veículo especial</v>
          </cell>
          <cell r="C425">
            <v>1107773.757</v>
          </cell>
          <cell r="D425">
            <v>66.466399999999993</v>
          </cell>
          <cell r="E425">
            <v>20.504899999999999</v>
          </cell>
          <cell r="F425">
            <v>8.3082999999999991</v>
          </cell>
          <cell r="G425">
            <v>99.699600000000004</v>
          </cell>
          <cell r="H425">
            <v>364.6748</v>
          </cell>
          <cell r="I425">
            <v>34.730899999999998</v>
          </cell>
          <cell r="J425">
            <v>594.38490000000002</v>
          </cell>
          <cell r="K425">
            <v>130.01050000000001</v>
          </cell>
        </row>
        <row r="426">
          <cell r="A426" t="str">
            <v>A9357</v>
          </cell>
          <cell r="B426" t="str">
            <v>Semirreboque silo para cimento com capacidade de 30 m³</v>
          </cell>
          <cell r="C426">
            <v>279335.5</v>
          </cell>
          <cell r="D426">
            <v>27.933599999999998</v>
          </cell>
          <cell r="E426">
            <v>5.3859000000000004</v>
          </cell>
          <cell r="F426">
            <v>0</v>
          </cell>
          <cell r="G426">
            <v>27.933599999999998</v>
          </cell>
          <cell r="H426">
            <v>0</v>
          </cell>
          <cell r="I426">
            <v>0</v>
          </cell>
          <cell r="J426">
            <v>61.253100000000003</v>
          </cell>
          <cell r="K426">
            <v>33.319499999999998</v>
          </cell>
        </row>
        <row r="427">
          <cell r="A427" t="str">
            <v>E9169</v>
          </cell>
          <cell r="B427" t="str">
            <v>Cavalo mecânico com dolly pneumático de 4 eixos e mesas de giro com capacidade de 56 t - 364 kW</v>
          </cell>
          <cell r="J427">
            <v>632.37940000000003</v>
          </cell>
          <cell r="K427">
            <v>205.07480000000001</v>
          </cell>
        </row>
        <row r="428">
          <cell r="A428" t="str">
            <v>A9324</v>
          </cell>
          <cell r="B428" t="str">
            <v>Cavalo mecânico estradeiro 6 x 4, PBT 23.000 kg - 364 kW - motorista de veículo especial</v>
          </cell>
          <cell r="C428">
            <v>947363.94949999999</v>
          </cell>
          <cell r="D428">
            <v>47.368200000000002</v>
          </cell>
          <cell r="E428">
            <v>17.0486</v>
          </cell>
          <cell r="F428">
            <v>6.9078999999999997</v>
          </cell>
          <cell r="G428">
            <v>71.052300000000002</v>
          </cell>
          <cell r="H428">
            <v>265.78699999999998</v>
          </cell>
          <cell r="I428">
            <v>34.730899999999998</v>
          </cell>
          <cell r="J428">
            <v>442.89490000000001</v>
          </cell>
          <cell r="K428">
            <v>106.0556</v>
          </cell>
        </row>
        <row r="429">
          <cell r="A429" t="str">
            <v>A9385</v>
          </cell>
          <cell r="B429" t="str">
            <v>Conjunto de duas mesas de giro para quinta roda ou reboque com capacidade de 100 t cada</v>
          </cell>
          <cell r="C429">
            <v>511422.8873</v>
          </cell>
          <cell r="D429">
            <v>40.913800000000002</v>
          </cell>
          <cell r="E429">
            <v>9.4664000000000001</v>
          </cell>
          <cell r="F429">
            <v>0</v>
          </cell>
          <cell r="G429">
            <v>46.028100000000002</v>
          </cell>
          <cell r="H429">
            <v>0</v>
          </cell>
          <cell r="I429">
            <v>0</v>
          </cell>
          <cell r="J429">
            <v>96.408299999999997</v>
          </cell>
          <cell r="K429">
            <v>50.380200000000002</v>
          </cell>
        </row>
        <row r="430">
          <cell r="A430" t="str">
            <v>A9389</v>
          </cell>
          <cell r="B430" t="str">
            <v>Dolly pneumático com capacidade de 48 t e 4 eixos</v>
          </cell>
          <cell r="C430">
            <v>493746.87060000002</v>
          </cell>
          <cell r="D430">
            <v>39.499699999999997</v>
          </cell>
          <cell r="E430">
            <v>9.1393000000000004</v>
          </cell>
          <cell r="F430">
            <v>0</v>
          </cell>
          <cell r="G430">
            <v>44.437199999999997</v>
          </cell>
          <cell r="H430">
            <v>0</v>
          </cell>
          <cell r="I430">
            <v>0</v>
          </cell>
          <cell r="J430">
            <v>93.0762</v>
          </cell>
          <cell r="K430">
            <v>48.639000000000003</v>
          </cell>
        </row>
        <row r="431">
          <cell r="A431" t="str">
            <v>E9170</v>
          </cell>
          <cell r="B431" t="str">
            <v>Cavalo mecânico com dois dollys pneumáticos de 3 e 4 eixos e mesas de giro com capacidade de 77 t - 364 kW</v>
          </cell>
          <cell r="J431">
            <v>715.44219999999996</v>
          </cell>
          <cell r="K431">
            <v>248.23009999999999</v>
          </cell>
        </row>
        <row r="432">
          <cell r="A432" t="str">
            <v>A9385</v>
          </cell>
          <cell r="B432" t="str">
            <v>Conjunto de duas mesas de giro para quinta roda ou reboque com capacidade de 100 t cada</v>
          </cell>
          <cell r="C432">
            <v>511422.8873</v>
          </cell>
          <cell r="D432">
            <v>40.913800000000002</v>
          </cell>
          <cell r="E432">
            <v>9.4664000000000001</v>
          </cell>
          <cell r="F432">
            <v>0</v>
          </cell>
          <cell r="G432">
            <v>46.028100000000002</v>
          </cell>
          <cell r="H432">
            <v>0</v>
          </cell>
          <cell r="I432">
            <v>0</v>
          </cell>
          <cell r="J432">
            <v>96.408299999999997</v>
          </cell>
          <cell r="K432">
            <v>50.380200000000002</v>
          </cell>
        </row>
        <row r="433">
          <cell r="A433" t="str">
            <v>A9386</v>
          </cell>
          <cell r="B433" t="str">
            <v>Cavalo mecânico estradeiro 6 x 4, CMT 150.000 kg - 364 kW - motorista de veículo especial</v>
          </cell>
          <cell r="C433">
            <v>1024618.443</v>
          </cell>
          <cell r="D433">
            <v>51.230899999999998</v>
          </cell>
          <cell r="E433">
            <v>18.4389</v>
          </cell>
          <cell r="F433">
            <v>7.4711999999999996</v>
          </cell>
          <cell r="G433">
            <v>76.846400000000003</v>
          </cell>
          <cell r="H433">
            <v>265.78699999999998</v>
          </cell>
          <cell r="I433">
            <v>34.730899999999998</v>
          </cell>
          <cell r="J433">
            <v>454.50529999999998</v>
          </cell>
          <cell r="K433">
            <v>111.8719</v>
          </cell>
        </row>
        <row r="434">
          <cell r="A434" t="str">
            <v>A9387</v>
          </cell>
          <cell r="B434" t="str">
            <v>Dolly pneumático com capacidade de 28,5 t e 3 eixos</v>
          </cell>
          <cell r="C434">
            <v>379037.7893</v>
          </cell>
          <cell r="D434">
            <v>30.323</v>
          </cell>
          <cell r="E434">
            <v>7.016</v>
          </cell>
          <cell r="F434">
            <v>0</v>
          </cell>
          <cell r="G434">
            <v>34.113399999999999</v>
          </cell>
          <cell r="H434">
            <v>0</v>
          </cell>
          <cell r="I434">
            <v>0</v>
          </cell>
          <cell r="J434">
            <v>71.452399999999997</v>
          </cell>
          <cell r="K434">
            <v>37.338999999999999</v>
          </cell>
        </row>
        <row r="435">
          <cell r="A435" t="str">
            <v>A9389</v>
          </cell>
          <cell r="B435" t="str">
            <v>Dolly pneumático com capacidade de 48 t e 4 eixos</v>
          </cell>
          <cell r="C435">
            <v>493746.87060000002</v>
          </cell>
          <cell r="D435">
            <v>39.499699999999997</v>
          </cell>
          <cell r="E435">
            <v>9.1393000000000004</v>
          </cell>
          <cell r="F435">
            <v>0</v>
          </cell>
          <cell r="G435">
            <v>44.437199999999997</v>
          </cell>
          <cell r="H435">
            <v>0</v>
          </cell>
          <cell r="I435">
            <v>0</v>
          </cell>
          <cell r="J435">
            <v>93.0762</v>
          </cell>
          <cell r="K435">
            <v>48.639000000000003</v>
          </cell>
        </row>
        <row r="436">
          <cell r="A436" t="str">
            <v>E9171</v>
          </cell>
          <cell r="B436" t="str">
            <v>Cavalo mecânico com dois dollys pneumáticos de 4 e 5 eixos e mesas de giro com capacidade de 111 t - 440 kW</v>
          </cell>
          <cell r="J436">
            <v>1434.0061000000001</v>
          </cell>
          <cell r="K436">
            <v>581.33410000000003</v>
          </cell>
        </row>
        <row r="437">
          <cell r="A437" t="str">
            <v>A9325</v>
          </cell>
          <cell r="B437" t="str">
            <v>Cavalo mecânico 8 x 8, PBT 26.000 kg - 440 kW -  motorista de veículo especial</v>
          </cell>
          <cell r="C437">
            <v>5148862.6030000001</v>
          </cell>
          <cell r="D437">
            <v>257.44310000000002</v>
          </cell>
          <cell r="E437">
            <v>92.658100000000005</v>
          </cell>
          <cell r="F437">
            <v>37.543799999999997</v>
          </cell>
          <cell r="G437">
            <v>386.16469999999998</v>
          </cell>
          <cell r="H437">
            <v>321.28100000000001</v>
          </cell>
          <cell r="I437">
            <v>34.730899999999998</v>
          </cell>
          <cell r="J437">
            <v>1129.8216</v>
          </cell>
          <cell r="K437">
            <v>422.3759</v>
          </cell>
        </row>
        <row r="438">
          <cell r="A438" t="str">
            <v>A9385</v>
          </cell>
          <cell r="B438" t="str">
            <v>Conjunto de duas mesas de giro para quinta roda ou reboque com capacidade de 100 t cada</v>
          </cell>
          <cell r="C438">
            <v>511422.8873</v>
          </cell>
          <cell r="D438">
            <v>40.913800000000002</v>
          </cell>
          <cell r="E438">
            <v>9.4664000000000001</v>
          </cell>
          <cell r="F438">
            <v>0</v>
          </cell>
          <cell r="G438">
            <v>46.028100000000002</v>
          </cell>
          <cell r="H438">
            <v>0</v>
          </cell>
          <cell r="I438">
            <v>0</v>
          </cell>
          <cell r="J438">
            <v>96.408299999999997</v>
          </cell>
          <cell r="K438">
            <v>50.380200000000002</v>
          </cell>
        </row>
        <row r="439">
          <cell r="A439" t="str">
            <v>A9388</v>
          </cell>
          <cell r="B439" t="str">
            <v>Dolly pneumático com capacidade de 60 t e 5 eixos</v>
          </cell>
          <cell r="C439">
            <v>608455.95189999999</v>
          </cell>
          <cell r="D439">
            <v>48.676499999999997</v>
          </cell>
          <cell r="E439">
            <v>11.262499999999999</v>
          </cell>
          <cell r="F439">
            <v>0</v>
          </cell>
          <cell r="G439">
            <v>54.761000000000003</v>
          </cell>
          <cell r="H439">
            <v>0</v>
          </cell>
          <cell r="I439">
            <v>0</v>
          </cell>
          <cell r="J439">
            <v>114.7</v>
          </cell>
          <cell r="K439">
            <v>59.939</v>
          </cell>
        </row>
        <row r="440">
          <cell r="A440" t="str">
            <v>A9389</v>
          </cell>
          <cell r="B440" t="str">
            <v>Dolly pneumático com capacidade de 48 t e 4 eixos</v>
          </cell>
          <cell r="C440">
            <v>493746.87060000002</v>
          </cell>
          <cell r="D440">
            <v>39.499699999999997</v>
          </cell>
          <cell r="E440">
            <v>9.1393000000000004</v>
          </cell>
          <cell r="F440">
            <v>0</v>
          </cell>
          <cell r="G440">
            <v>44.437199999999997</v>
          </cell>
          <cell r="H440">
            <v>0</v>
          </cell>
          <cell r="I440">
            <v>0</v>
          </cell>
          <cell r="J440">
            <v>93.0762</v>
          </cell>
          <cell r="K440">
            <v>48.639000000000003</v>
          </cell>
        </row>
        <row r="441">
          <cell r="A441" t="str">
            <v>E9199</v>
          </cell>
          <cell r="B441" t="str">
            <v>Caminhão com sistema de hidrojateamento de alta pressão e vácuo para limpeza e desobstrução de bueiros com capacidade total de 15.600 l - 188 kW</v>
          </cell>
          <cell r="J441">
            <v>407.43360000000001</v>
          </cell>
          <cell r="K441">
            <v>131.89359999999999</v>
          </cell>
        </row>
        <row r="442">
          <cell r="A442" t="str">
            <v>A9299</v>
          </cell>
          <cell r="B442" t="str">
            <v>Equipamento com sistema de hidrojateamento de alta pressão e vácuo para limpeza e desobstrução de bueiros com diâmetro de até 1.500 mm com capacidade total de 15.600 l</v>
          </cell>
          <cell r="C442">
            <v>401200</v>
          </cell>
          <cell r="D442">
            <v>40.119999999999997</v>
          </cell>
          <cell r="E442">
            <v>7.7355999999999998</v>
          </cell>
          <cell r="F442">
            <v>0</v>
          </cell>
          <cell r="G442">
            <v>40.119999999999997</v>
          </cell>
          <cell r="H442">
            <v>0</v>
          </cell>
          <cell r="I442">
            <v>0</v>
          </cell>
          <cell r="J442">
            <v>87.9756</v>
          </cell>
          <cell r="K442">
            <v>47.855600000000003</v>
          </cell>
        </row>
        <row r="443">
          <cell r="A443" t="str">
            <v>A9313</v>
          </cell>
          <cell r="B443" t="str">
            <v>Caminhão plataforma 6 x 2, PBT 23.000 kg e distância entre eixos 5,2 m - 188 kW - motorista de veículo especial</v>
          </cell>
          <cell r="C443">
            <v>654917.15879999998</v>
          </cell>
          <cell r="D443">
            <v>32.745899999999999</v>
          </cell>
          <cell r="E443">
            <v>11.7858</v>
          </cell>
          <cell r="F443">
            <v>4.7754000000000003</v>
          </cell>
          <cell r="G443">
            <v>49.1188</v>
          </cell>
          <cell r="H443">
            <v>186.30119999999999</v>
          </cell>
          <cell r="I443">
            <v>34.730899999999998</v>
          </cell>
          <cell r="J443">
            <v>319.45800000000003</v>
          </cell>
          <cell r="K443">
            <v>84.037999999999997</v>
          </cell>
        </row>
        <row r="444">
          <cell r="A444" t="str">
            <v>E9201</v>
          </cell>
          <cell r="B444" t="str">
            <v>Caminhão basculante para rocha com capacidade de 12 m³ - 210 kW com periculosidade</v>
          </cell>
          <cell r="J444">
            <v>362.2047</v>
          </cell>
          <cell r="K444">
            <v>125.88200000000001</v>
          </cell>
        </row>
        <row r="445">
          <cell r="A445" t="str">
            <v>A9327</v>
          </cell>
          <cell r="B445" t="str">
            <v>Caminhão plataforma 8 x 4, PBT 29.000 kg e distância entre eixos 4,6 m - 210 kW - motorista de caminhão com periculosidade</v>
          </cell>
          <cell r="C445">
            <v>730931.76619999995</v>
          </cell>
          <cell r="D445">
            <v>36.546599999999998</v>
          </cell>
          <cell r="E445">
            <v>13.153700000000001</v>
          </cell>
          <cell r="F445">
            <v>5.3296999999999999</v>
          </cell>
          <cell r="G445">
            <v>54.819899999999997</v>
          </cell>
          <cell r="H445">
            <v>153.33860000000001</v>
          </cell>
          <cell r="I445">
            <v>41.714100000000002</v>
          </cell>
          <cell r="J445">
            <v>304.90260000000001</v>
          </cell>
          <cell r="K445">
            <v>96.744100000000003</v>
          </cell>
        </row>
        <row r="446">
          <cell r="A446" t="str">
            <v>A9343</v>
          </cell>
          <cell r="B446" t="str">
            <v>Caçamba basculante para rocha com capacidade de 12 m³</v>
          </cell>
          <cell r="C446">
            <v>203408.4</v>
          </cell>
          <cell r="D446">
            <v>25.0349</v>
          </cell>
          <cell r="E446">
            <v>4.1029999999999998</v>
          </cell>
          <cell r="F446">
            <v>0</v>
          </cell>
          <cell r="G446">
            <v>28.164200000000001</v>
          </cell>
          <cell r="H446">
            <v>0</v>
          </cell>
          <cell r="I446">
            <v>0</v>
          </cell>
          <cell r="J446">
            <v>57.302100000000003</v>
          </cell>
          <cell r="K446">
            <v>29.137899999999998</v>
          </cell>
        </row>
        <row r="447">
          <cell r="A447" t="str">
            <v>E9202</v>
          </cell>
          <cell r="B447" t="str">
            <v>Plataforma pantográfica montada em caminhão com capacidade de carga de 600 kg - 120 kW com periculosidade</v>
          </cell>
          <cell r="J447">
            <v>334.23750000000001</v>
          </cell>
          <cell r="K447">
            <v>133.1191</v>
          </cell>
        </row>
        <row r="448">
          <cell r="A448" t="str">
            <v>A9300</v>
          </cell>
          <cell r="B448" t="str">
            <v>Caminhão plataforma 4 x 2, PBT 8.300 kg e distância entre eixos 3,9 m - 120 kW - motorista de veículo especial com periculosidade</v>
          </cell>
          <cell r="C448">
            <v>378429.47989999998</v>
          </cell>
          <cell r="D448">
            <v>22.7058</v>
          </cell>
          <cell r="E448">
            <v>7.0046999999999997</v>
          </cell>
          <cell r="F448">
            <v>2.8382000000000001</v>
          </cell>
          <cell r="G448">
            <v>34.058700000000002</v>
          </cell>
          <cell r="H448">
            <v>118.9157</v>
          </cell>
          <cell r="I448">
            <v>43.143599999999999</v>
          </cell>
          <cell r="J448">
            <v>228.66669999999999</v>
          </cell>
          <cell r="K448">
            <v>75.692300000000003</v>
          </cell>
        </row>
        <row r="449">
          <cell r="A449" t="str">
            <v>A9383</v>
          </cell>
          <cell r="B449" t="str">
            <v>Plataforma pantográfica hidráulica montada sobre chassi com capacidade de 600 kg - com periculosidade</v>
          </cell>
          <cell r="C449">
            <v>481440</v>
          </cell>
          <cell r="D449">
            <v>48.143999999999998</v>
          </cell>
          <cell r="E449">
            <v>9.2827999999999999</v>
          </cell>
          <cell r="F449">
            <v>0</v>
          </cell>
          <cell r="G449">
            <v>48.143999999999998</v>
          </cell>
          <cell r="H449">
            <v>0</v>
          </cell>
          <cell r="I449">
            <v>0</v>
          </cell>
          <cell r="J449">
            <v>105.57080000000001</v>
          </cell>
          <cell r="K449">
            <v>57.4268</v>
          </cell>
        </row>
        <row r="450">
          <cell r="A450" t="str">
            <v>E9506</v>
          </cell>
          <cell r="B450" t="str">
            <v>Caminhão basculante com capacidade de 6 m³ - 136 kW</v>
          </cell>
          <cell r="J450">
            <v>199.8929</v>
          </cell>
          <cell r="K450">
            <v>81.615399999999994</v>
          </cell>
        </row>
        <row r="451">
          <cell r="A451" t="str">
            <v>A9307</v>
          </cell>
          <cell r="B451" t="str">
            <v>Caminhão plataforma 4 x 2, PBT 16.000 kg e distância entre eixos 3,6 m - 136 kW - motorista de caminhão</v>
          </cell>
          <cell r="C451">
            <v>523217.35110000003</v>
          </cell>
          <cell r="D451">
            <v>26.160900000000002</v>
          </cell>
          <cell r="E451">
            <v>9.4156999999999993</v>
          </cell>
          <cell r="F451">
            <v>3.8151000000000002</v>
          </cell>
          <cell r="G451">
            <v>39.241300000000003</v>
          </cell>
          <cell r="H451">
            <v>70.932199999999995</v>
          </cell>
          <cell r="I451">
            <v>33.631300000000003</v>
          </cell>
          <cell r="J451">
            <v>183.19649999999999</v>
          </cell>
          <cell r="K451">
            <v>73.022999999999996</v>
          </cell>
        </row>
        <row r="452">
          <cell r="A452" t="str">
            <v>A9338</v>
          </cell>
          <cell r="B452" t="str">
            <v>Caçamba basculante com capacidade de 6 m³</v>
          </cell>
          <cell r="C452">
            <v>72035.460000000006</v>
          </cell>
          <cell r="D452">
            <v>7.2035</v>
          </cell>
          <cell r="E452">
            <v>1.3889</v>
          </cell>
          <cell r="F452">
            <v>0</v>
          </cell>
          <cell r="G452">
            <v>8.1039999999999992</v>
          </cell>
          <cell r="H452">
            <v>0</v>
          </cell>
          <cell r="I452">
            <v>0</v>
          </cell>
          <cell r="J452">
            <v>16.696400000000001</v>
          </cell>
          <cell r="K452">
            <v>8.5923999999999996</v>
          </cell>
        </row>
        <row r="453">
          <cell r="A453" t="str">
            <v>E9508</v>
          </cell>
          <cell r="B453" t="str">
            <v>Caminhão carroceria com capacidade de 9 t - 136 kW</v>
          </cell>
          <cell r="J453">
            <v>194.84979999999999</v>
          </cell>
          <cell r="K453">
            <v>79.210800000000006</v>
          </cell>
        </row>
        <row r="454">
          <cell r="A454" t="str">
            <v>A9309</v>
          </cell>
          <cell r="B454" t="str">
            <v>Caminhão plataforma 4 x 2, PBT 16.000 kg e distância entre eixos 4,8 m - 136 kW - motorista de caminhão</v>
          </cell>
          <cell r="C454">
            <v>546609.44149999996</v>
          </cell>
          <cell r="D454">
            <v>27.330500000000001</v>
          </cell>
          <cell r="E454">
            <v>9.8367000000000004</v>
          </cell>
          <cell r="F454">
            <v>3.9857</v>
          </cell>
          <cell r="G454">
            <v>40.995699999999999</v>
          </cell>
          <cell r="H454">
            <v>70.932199999999995</v>
          </cell>
          <cell r="I454">
            <v>33.631300000000003</v>
          </cell>
          <cell r="J454">
            <v>186.71209999999999</v>
          </cell>
          <cell r="K454">
            <v>74.784199999999998</v>
          </cell>
        </row>
        <row r="455">
          <cell r="A455" t="str">
            <v>A9350</v>
          </cell>
          <cell r="B455" t="str">
            <v>Carroceria de madeira com capacidade de 9 t</v>
          </cell>
          <cell r="C455">
            <v>37111</v>
          </cell>
          <cell r="D455">
            <v>3.7111000000000001</v>
          </cell>
          <cell r="E455">
            <v>0.71550000000000002</v>
          </cell>
          <cell r="F455">
            <v>0</v>
          </cell>
          <cell r="G455">
            <v>3.7111000000000001</v>
          </cell>
          <cell r="H455">
            <v>0</v>
          </cell>
          <cell r="I455">
            <v>0</v>
          </cell>
          <cell r="J455">
            <v>8.1377000000000006</v>
          </cell>
          <cell r="K455">
            <v>4.4265999999999996</v>
          </cell>
        </row>
        <row r="456">
          <cell r="A456" t="str">
            <v>E9509</v>
          </cell>
          <cell r="B456" t="str">
            <v>Caminhão tanque distribuidor de asfalto com capacidade de 6.000 l - 7 kW/136 kW</v>
          </cell>
          <cell r="J456">
            <v>330.83429999999998</v>
          </cell>
          <cell r="K456">
            <v>112.4255</v>
          </cell>
        </row>
        <row r="457">
          <cell r="A457" t="str">
            <v>A9323</v>
          </cell>
          <cell r="B457" t="str">
            <v>Caminhão plataforma 4 x 2, PBT 14.300 kg e distância entre eixos 4,8 m - 136 kW - condição de trabalho severa - motorista de caminhão</v>
          </cell>
          <cell r="C457">
            <v>521273.0932</v>
          </cell>
          <cell r="D457">
            <v>31.276399999999999</v>
          </cell>
          <cell r="E457">
            <v>9.6487999999999996</v>
          </cell>
          <cell r="F457">
            <v>3.9095</v>
          </cell>
          <cell r="G457">
            <v>46.9146</v>
          </cell>
          <cell r="H457">
            <v>134.77109999999999</v>
          </cell>
          <cell r="I457">
            <v>33.631300000000003</v>
          </cell>
          <cell r="J457">
            <v>260.15170000000001</v>
          </cell>
          <cell r="K457">
            <v>78.465999999999994</v>
          </cell>
        </row>
        <row r="458">
          <cell r="A458" t="str">
            <v>A9363</v>
          </cell>
          <cell r="B458" t="str">
            <v>Tanque espargidor de asfalto com capacidade de 6.000 l - 7 kW</v>
          </cell>
          <cell r="C458">
            <v>220660</v>
          </cell>
          <cell r="D458">
            <v>29.421299999999999</v>
          </cell>
          <cell r="E458">
            <v>4.5381999999999998</v>
          </cell>
          <cell r="F458">
            <v>0</v>
          </cell>
          <cell r="G458">
            <v>29.421299999999999</v>
          </cell>
          <cell r="H458">
            <v>7.3018000000000001</v>
          </cell>
          <cell r="I458">
            <v>0</v>
          </cell>
          <cell r="J458">
            <v>70.682599999999994</v>
          </cell>
          <cell r="K458">
            <v>33.959499999999998</v>
          </cell>
        </row>
        <row r="459">
          <cell r="A459" t="str">
            <v>E9520</v>
          </cell>
          <cell r="B459" t="str">
            <v>Caminhão com caçamba térmica com capacidade de 6 m³ - 136 kW</v>
          </cell>
          <cell r="J459">
            <v>202.28870000000001</v>
          </cell>
          <cell r="K459">
            <v>82.848399999999998</v>
          </cell>
        </row>
        <row r="460">
          <cell r="A460" t="str">
            <v>A9307</v>
          </cell>
          <cell r="B460" t="str">
            <v>Caminhão plataforma 4 x 2, PBT 16.000 kg e distância entre eixos 3,6 m - 136 kW - motorista de caminhão</v>
          </cell>
          <cell r="C460">
            <v>523217.35110000003</v>
          </cell>
          <cell r="D460">
            <v>26.160900000000002</v>
          </cell>
          <cell r="E460">
            <v>9.4156999999999993</v>
          </cell>
          <cell r="F460">
            <v>3.8151000000000002</v>
          </cell>
          <cell r="G460">
            <v>39.241300000000003</v>
          </cell>
          <cell r="H460">
            <v>70.932199999999995</v>
          </cell>
          <cell r="I460">
            <v>33.631300000000003</v>
          </cell>
          <cell r="J460">
            <v>183.19649999999999</v>
          </cell>
          <cell r="K460">
            <v>73.022999999999996</v>
          </cell>
        </row>
        <row r="461">
          <cell r="A461" t="str">
            <v>A9339</v>
          </cell>
          <cell r="B461" t="str">
            <v>Caçamba térmica com capacidade de 6 m³</v>
          </cell>
          <cell r="C461">
            <v>82371.805300000007</v>
          </cell>
          <cell r="D461">
            <v>8.2371999999999996</v>
          </cell>
          <cell r="E461">
            <v>1.5882000000000001</v>
          </cell>
          <cell r="F461">
            <v>0</v>
          </cell>
          <cell r="G461">
            <v>9.2667999999999999</v>
          </cell>
          <cell r="H461">
            <v>0</v>
          </cell>
          <cell r="I461">
            <v>0</v>
          </cell>
          <cell r="J461">
            <v>19.092199999999998</v>
          </cell>
          <cell r="K461">
            <v>9.8254000000000001</v>
          </cell>
        </row>
        <row r="462">
          <cell r="A462" t="str">
            <v>E9557</v>
          </cell>
          <cell r="B462" t="str">
            <v>Caminhão comboio com capacidade de 5.000 l - 136 kW (sem motorista)</v>
          </cell>
          <cell r="J462">
            <v>263.20800000000003</v>
          </cell>
          <cell r="K462">
            <v>64.798900000000003</v>
          </cell>
        </row>
        <row r="463">
          <cell r="A463" t="str">
            <v>A9294</v>
          </cell>
          <cell r="B463" t="str">
            <v>Caminhão plataforma 4 x 2, PBT 16.000 kg e distância entre eixos 4,8 m - 136 kW - condição de trabalho severa (sem motorista)</v>
          </cell>
          <cell r="C463">
            <v>546609.44149999996</v>
          </cell>
          <cell r="D463">
            <v>32.796599999999998</v>
          </cell>
          <cell r="E463">
            <v>10.117699999999999</v>
          </cell>
          <cell r="F463">
            <v>4.0995999999999997</v>
          </cell>
          <cell r="G463">
            <v>49.194800000000001</v>
          </cell>
          <cell r="H463">
            <v>134.77109999999999</v>
          </cell>
          <cell r="I463">
            <v>0</v>
          </cell>
          <cell r="J463">
            <v>230.97980000000001</v>
          </cell>
          <cell r="K463">
            <v>47.0139</v>
          </cell>
        </row>
        <row r="464">
          <cell r="A464" t="str">
            <v>A9298</v>
          </cell>
          <cell r="B464" t="str">
            <v>Tanque para distribuição de combustíveis e lubrificantes com capacidade de 5.000 l</v>
          </cell>
          <cell r="C464">
            <v>180540</v>
          </cell>
          <cell r="D464">
            <v>14.443199999999999</v>
          </cell>
          <cell r="E464">
            <v>3.3418000000000001</v>
          </cell>
          <cell r="F464">
            <v>0</v>
          </cell>
          <cell r="G464">
            <v>14.443199999999999</v>
          </cell>
          <cell r="H464">
            <v>0</v>
          </cell>
          <cell r="I464">
            <v>0</v>
          </cell>
          <cell r="J464">
            <v>32.228200000000001</v>
          </cell>
          <cell r="K464">
            <v>17.785</v>
          </cell>
        </row>
        <row r="465">
          <cell r="A465" t="str">
            <v>E9571</v>
          </cell>
          <cell r="B465" t="str">
            <v>Caminhão tanque com capacidade de 10.000 l - 188 kW</v>
          </cell>
          <cell r="J465">
            <v>353.99419999999998</v>
          </cell>
          <cell r="K465">
            <v>100.35299999999999</v>
          </cell>
        </row>
        <row r="466">
          <cell r="A466" t="str">
            <v>A9332</v>
          </cell>
          <cell r="B466" t="str">
            <v>Caminhão plataforma 6 x 2, PBT 23.000 kg e distância entre eixos 4,8 m - 188 kW - condição de trabalho severa - motorista de caminhão</v>
          </cell>
          <cell r="C466">
            <v>652825.74840000004</v>
          </cell>
          <cell r="D466">
            <v>39.169499999999999</v>
          </cell>
          <cell r="E466">
            <v>12.0838</v>
          </cell>
          <cell r="F466">
            <v>4.8962000000000003</v>
          </cell>
          <cell r="G466">
            <v>58.754300000000001</v>
          </cell>
          <cell r="H466">
            <v>186.30119999999999</v>
          </cell>
          <cell r="I466">
            <v>33.631300000000003</v>
          </cell>
          <cell r="J466">
            <v>334.83629999999999</v>
          </cell>
          <cell r="K466">
            <v>89.780799999999999</v>
          </cell>
        </row>
        <row r="467">
          <cell r="A467" t="str">
            <v>A9360</v>
          </cell>
          <cell r="B467" t="str">
            <v>Tanque para transporte de água com capacidade de 10.000 l</v>
          </cell>
          <cell r="C467">
            <v>107321</v>
          </cell>
          <cell r="D467">
            <v>8.5856999999999992</v>
          </cell>
          <cell r="E467">
            <v>1.9864999999999999</v>
          </cell>
          <cell r="F467">
            <v>0</v>
          </cell>
          <cell r="G467">
            <v>8.5856999999999992</v>
          </cell>
          <cell r="H467">
            <v>0</v>
          </cell>
          <cell r="I467">
            <v>0</v>
          </cell>
          <cell r="J467">
            <v>19.157900000000001</v>
          </cell>
          <cell r="K467">
            <v>10.5722</v>
          </cell>
        </row>
        <row r="468">
          <cell r="A468" t="str">
            <v>E9575</v>
          </cell>
          <cell r="B468" t="str">
            <v>Caminhão basculante com caçamba estanque com capacidade de 14 m³ - 210 kW</v>
          </cell>
          <cell r="J468">
            <v>318.37639999999999</v>
          </cell>
          <cell r="K468">
            <v>99.754900000000006</v>
          </cell>
        </row>
        <row r="469">
          <cell r="A469" t="str">
            <v>A9316</v>
          </cell>
          <cell r="B469" t="str">
            <v>Caminhão plataforma 8 x 4, PBT 29.000 kg e distância entre eixos 4,6 m - 210 kW - motorista de caminhão</v>
          </cell>
          <cell r="C469">
            <v>730931.76619999995</v>
          </cell>
          <cell r="D469">
            <v>36.546599999999998</v>
          </cell>
          <cell r="E469">
            <v>13.153700000000001</v>
          </cell>
          <cell r="F469">
            <v>5.3296999999999999</v>
          </cell>
          <cell r="G469">
            <v>54.819899999999997</v>
          </cell>
          <cell r="H469">
            <v>153.33860000000001</v>
          </cell>
          <cell r="I469">
            <v>33.631300000000003</v>
          </cell>
          <cell r="J469">
            <v>296.81979999999999</v>
          </cell>
          <cell r="K469">
            <v>88.661299999999997</v>
          </cell>
        </row>
        <row r="470">
          <cell r="A470" t="str">
            <v>A9345</v>
          </cell>
          <cell r="B470" t="str">
            <v>Caçamba basculante estanque com capacidade de 14 m³</v>
          </cell>
          <cell r="C470">
            <v>93004.415299999993</v>
          </cell>
          <cell r="D470">
            <v>9.3003999999999998</v>
          </cell>
          <cell r="E470">
            <v>1.7931999999999999</v>
          </cell>
          <cell r="F470">
            <v>0</v>
          </cell>
          <cell r="G470">
            <v>10.462999999999999</v>
          </cell>
          <cell r="H470">
            <v>0</v>
          </cell>
          <cell r="I470">
            <v>0</v>
          </cell>
          <cell r="J470">
            <v>21.5566</v>
          </cell>
          <cell r="K470">
            <v>11.0936</v>
          </cell>
        </row>
        <row r="471">
          <cell r="A471" t="str">
            <v>E9579</v>
          </cell>
          <cell r="B471" t="str">
            <v>Caminhão basculante com capacidade de 10 m³ - 210 kW</v>
          </cell>
          <cell r="J471">
            <v>304.4862</v>
          </cell>
          <cell r="K471">
            <v>92.773600000000002</v>
          </cell>
        </row>
        <row r="472">
          <cell r="A472" t="str">
            <v>A9293</v>
          </cell>
          <cell r="B472" t="str">
            <v>Caminhão plataforma 6 x 2, PBT 23.000 kg e distância entre eixos 3,6 m - 210 kW - motorista de caminhão</v>
          </cell>
          <cell r="C472">
            <v>649684.88939999999</v>
          </cell>
          <cell r="D472">
            <v>32.484200000000001</v>
          </cell>
          <cell r="E472">
            <v>11.691599999999999</v>
          </cell>
          <cell r="F472">
            <v>4.7373000000000003</v>
          </cell>
          <cell r="G472">
            <v>48.726399999999998</v>
          </cell>
          <cell r="H472">
            <v>153.33860000000001</v>
          </cell>
          <cell r="I472">
            <v>33.631300000000003</v>
          </cell>
          <cell r="J472">
            <v>284.60939999999999</v>
          </cell>
          <cell r="K472">
            <v>82.544399999999996</v>
          </cell>
        </row>
        <row r="473">
          <cell r="A473" t="str">
            <v>A9342</v>
          </cell>
          <cell r="B473" t="str">
            <v>Caçamba basculante com capacidade de 10 m³</v>
          </cell>
          <cell r="C473">
            <v>85756.5</v>
          </cell>
          <cell r="D473">
            <v>8.5756999999999994</v>
          </cell>
          <cell r="E473">
            <v>1.6535</v>
          </cell>
          <cell r="F473">
            <v>0</v>
          </cell>
          <cell r="G473">
            <v>9.6476000000000006</v>
          </cell>
          <cell r="H473">
            <v>0</v>
          </cell>
          <cell r="I473">
            <v>0</v>
          </cell>
          <cell r="J473">
            <v>19.876799999999999</v>
          </cell>
          <cell r="K473">
            <v>10.229200000000001</v>
          </cell>
        </row>
        <row r="474">
          <cell r="A474" t="str">
            <v>E9592</v>
          </cell>
          <cell r="B474" t="str">
            <v>Caminhão carroceria com capacidade de 15 t - 188 kW</v>
          </cell>
          <cell r="J474">
            <v>280.3288</v>
          </cell>
          <cell r="K474">
            <v>88.920400000000001</v>
          </cell>
        </row>
        <row r="475">
          <cell r="A475" t="str">
            <v>A9314</v>
          </cell>
          <cell r="B475" t="str">
            <v>Caminhão plataforma 6 x 2, PBT 23.000 kg e distância entre eixos 5,2 m - 188 kW - motorista de caminhão</v>
          </cell>
          <cell r="C475">
            <v>654917.15879999998</v>
          </cell>
          <cell r="D475">
            <v>32.745899999999999</v>
          </cell>
          <cell r="E475">
            <v>11.7858</v>
          </cell>
          <cell r="F475">
            <v>4.7754000000000003</v>
          </cell>
          <cell r="G475">
            <v>49.1188</v>
          </cell>
          <cell r="H475">
            <v>137.27459999999999</v>
          </cell>
          <cell r="I475">
            <v>33.631300000000003</v>
          </cell>
          <cell r="J475">
            <v>269.33179999999999</v>
          </cell>
          <cell r="K475">
            <v>82.938400000000001</v>
          </cell>
        </row>
        <row r="476">
          <cell r="A476" t="str">
            <v>A9352</v>
          </cell>
          <cell r="B476" t="str">
            <v>Carroceria de madeira com capacidade de 15 t</v>
          </cell>
          <cell r="C476">
            <v>50150</v>
          </cell>
          <cell r="D476">
            <v>5.0149999999999997</v>
          </cell>
          <cell r="E476">
            <v>0.96699999999999997</v>
          </cell>
          <cell r="F476">
            <v>0</v>
          </cell>
          <cell r="G476">
            <v>5.0149999999999997</v>
          </cell>
          <cell r="H476">
            <v>0</v>
          </cell>
          <cell r="I476">
            <v>0</v>
          </cell>
          <cell r="J476">
            <v>10.997</v>
          </cell>
          <cell r="K476">
            <v>5.9820000000000002</v>
          </cell>
        </row>
        <row r="477">
          <cell r="A477" t="str">
            <v>E9600</v>
          </cell>
          <cell r="B477" t="str">
            <v>Caminhão betoneira com capacidade de 8 m³ - 236 kW</v>
          </cell>
          <cell r="J477">
            <v>378.14499999999998</v>
          </cell>
          <cell r="K477">
            <v>120.5127</v>
          </cell>
        </row>
        <row r="478">
          <cell r="A478" t="str">
            <v>A9317</v>
          </cell>
          <cell r="B478" t="str">
            <v>Caminhão plataforma 8 x 2, PBT 29.000 kg e distância entre eixos 4,8 m - 236 kW - motorista de veículo especial</v>
          </cell>
          <cell r="C478">
            <v>750843.72250000003</v>
          </cell>
          <cell r="D478">
            <v>37.542200000000001</v>
          </cell>
          <cell r="E478">
            <v>13.5121</v>
          </cell>
          <cell r="F478">
            <v>5.4748999999999999</v>
          </cell>
          <cell r="G478">
            <v>56.313299999999998</v>
          </cell>
          <cell r="H478">
            <v>172.32339999999999</v>
          </cell>
          <cell r="I478">
            <v>34.730899999999998</v>
          </cell>
          <cell r="J478">
            <v>319.89679999999998</v>
          </cell>
          <cell r="K478">
            <v>91.260099999999994</v>
          </cell>
        </row>
        <row r="479">
          <cell r="A479" t="str">
            <v>A9346</v>
          </cell>
          <cell r="B479" t="str">
            <v>Misturador de concreto para montagem em chassi de caminhão com capacidade de 8 m³</v>
          </cell>
          <cell r="C479">
            <v>161086.71830000001</v>
          </cell>
          <cell r="D479">
            <v>25.773900000000001</v>
          </cell>
          <cell r="E479">
            <v>3.4786999999999999</v>
          </cell>
          <cell r="F479">
            <v>0</v>
          </cell>
          <cell r="G479">
            <v>28.9956</v>
          </cell>
          <cell r="H479">
            <v>0</v>
          </cell>
          <cell r="I479">
            <v>0</v>
          </cell>
          <cell r="J479">
            <v>58.248199999999997</v>
          </cell>
          <cell r="K479">
            <v>29.252600000000001</v>
          </cell>
        </row>
        <row r="480">
          <cell r="A480" t="str">
            <v>E9604</v>
          </cell>
          <cell r="B480" t="str">
            <v>Caminhão basculante para rocha com capacidade de 8 m³ - 210 kW</v>
          </cell>
          <cell r="J480">
            <v>318.45429999999999</v>
          </cell>
          <cell r="K480">
            <v>99.642099999999999</v>
          </cell>
        </row>
        <row r="481">
          <cell r="A481" t="str">
            <v>A9315</v>
          </cell>
          <cell r="B481" t="str">
            <v>Caminhão basculante 6 x 4, PBT 23.000 kg e distância entre eixos 3,6 m - 210 kW -  motorista de caminhão</v>
          </cell>
          <cell r="C481">
            <v>748820.56590000005</v>
          </cell>
          <cell r="D481">
            <v>37.441000000000003</v>
          </cell>
          <cell r="E481">
            <v>13.4757</v>
          </cell>
          <cell r="F481">
            <v>5.4600999999999997</v>
          </cell>
          <cell r="G481">
            <v>56.161499999999997</v>
          </cell>
          <cell r="H481">
            <v>153.33860000000001</v>
          </cell>
          <cell r="I481">
            <v>33.631300000000003</v>
          </cell>
          <cell r="J481">
            <v>299.50819999999999</v>
          </cell>
          <cell r="K481">
            <v>90.008099999999999</v>
          </cell>
        </row>
        <row r="482">
          <cell r="A482" t="str">
            <v>A9341</v>
          </cell>
          <cell r="B482" t="str">
            <v>Caçamba basculante para rocha com capacidade de 8 m³</v>
          </cell>
          <cell r="C482">
            <v>67253.704899999997</v>
          </cell>
          <cell r="D482">
            <v>8.2774000000000001</v>
          </cell>
          <cell r="E482">
            <v>1.3566</v>
          </cell>
          <cell r="F482">
            <v>0</v>
          </cell>
          <cell r="G482">
            <v>9.3120999999999992</v>
          </cell>
          <cell r="H482">
            <v>0</v>
          </cell>
          <cell r="I482">
            <v>0</v>
          </cell>
          <cell r="J482">
            <v>18.946100000000001</v>
          </cell>
          <cell r="K482">
            <v>9.6340000000000003</v>
          </cell>
        </row>
        <row r="483">
          <cell r="A483" t="str">
            <v>E9605</v>
          </cell>
          <cell r="B483" t="str">
            <v>Caminhão tanque com capacidade de 6.000 l - 136 kW</v>
          </cell>
          <cell r="J483">
            <v>276.26580000000001</v>
          </cell>
          <cell r="K483">
            <v>87.358500000000006</v>
          </cell>
        </row>
        <row r="484">
          <cell r="A484" t="str">
            <v>A9323</v>
          </cell>
          <cell r="B484" t="str">
            <v>Caminhão plataforma 4 x 2, PBT 14.300 kg e distância entre eixos 4,8 m - 136 kW - condição de trabalho severa - motorista de caminhão</v>
          </cell>
          <cell r="C484">
            <v>521273.0932</v>
          </cell>
          <cell r="D484">
            <v>31.276399999999999</v>
          </cell>
          <cell r="E484">
            <v>9.6487999999999996</v>
          </cell>
          <cell r="F484">
            <v>3.9095</v>
          </cell>
          <cell r="G484">
            <v>46.9146</v>
          </cell>
          <cell r="H484">
            <v>134.77109999999999</v>
          </cell>
          <cell r="I484">
            <v>33.631300000000003</v>
          </cell>
          <cell r="J484">
            <v>260.15170000000001</v>
          </cell>
          <cell r="K484">
            <v>78.465999999999994</v>
          </cell>
        </row>
        <row r="485">
          <cell r="A485" t="str">
            <v>A9358</v>
          </cell>
          <cell r="B485" t="str">
            <v>Tanque para transporte de água com capacidade de 6.000 l</v>
          </cell>
          <cell r="C485">
            <v>90270</v>
          </cell>
          <cell r="D485">
            <v>7.2215999999999996</v>
          </cell>
          <cell r="E485">
            <v>1.6709000000000001</v>
          </cell>
          <cell r="F485">
            <v>0</v>
          </cell>
          <cell r="G485">
            <v>7.2215999999999996</v>
          </cell>
          <cell r="H485">
            <v>0</v>
          </cell>
          <cell r="I485">
            <v>0</v>
          </cell>
          <cell r="J485">
            <v>16.114100000000001</v>
          </cell>
          <cell r="K485">
            <v>8.8925000000000001</v>
          </cell>
        </row>
        <row r="486">
          <cell r="A486" t="str">
            <v>E9644</v>
          </cell>
          <cell r="B486" t="str">
            <v>Caminhão demarcador de faixas com sistema de pintura a frio - 28 kW/129 kW</v>
          </cell>
          <cell r="J486">
            <v>454.46069999999997</v>
          </cell>
          <cell r="K486">
            <v>189.78960000000001</v>
          </cell>
        </row>
        <row r="487">
          <cell r="A487" t="str">
            <v>A9302</v>
          </cell>
          <cell r="B487" t="str">
            <v>Caminhão plataforma 4 x 2, PBT 9.200 kg e distância entre eixos 4,6 m - 129 kW - motorista de caminhão</v>
          </cell>
          <cell r="C487">
            <v>431294.58880000003</v>
          </cell>
          <cell r="D487">
            <v>25.877700000000001</v>
          </cell>
          <cell r="E487">
            <v>7.9832999999999998</v>
          </cell>
          <cell r="F487">
            <v>3.2347000000000001</v>
          </cell>
          <cell r="G487">
            <v>38.816499999999998</v>
          </cell>
          <cell r="H487">
            <v>127.8344</v>
          </cell>
          <cell r="I487">
            <v>33.631300000000003</v>
          </cell>
          <cell r="J487">
            <v>237.37790000000001</v>
          </cell>
          <cell r="K487">
            <v>70.727000000000004</v>
          </cell>
        </row>
        <row r="488">
          <cell r="A488" t="str">
            <v>A9368</v>
          </cell>
          <cell r="B488" t="str">
            <v>Equipamento demarcador de faixas a frio montado sobre chassi com capacidade de 800 l - 28 kW</v>
          </cell>
          <cell r="C488">
            <v>731939.25</v>
          </cell>
          <cell r="D488">
            <v>77.768500000000003</v>
          </cell>
          <cell r="E488">
            <v>14.1127</v>
          </cell>
          <cell r="F488">
            <v>0</v>
          </cell>
          <cell r="G488">
            <v>73.193899999999999</v>
          </cell>
          <cell r="H488">
            <v>24.8263</v>
          </cell>
          <cell r="I488">
            <v>27.1814</v>
          </cell>
          <cell r="J488">
            <v>217.08279999999999</v>
          </cell>
          <cell r="K488">
            <v>119.0626</v>
          </cell>
        </row>
        <row r="489">
          <cell r="A489" t="str">
            <v>E9645</v>
          </cell>
          <cell r="B489" t="str">
            <v>Caminhão demarcador de faixas com sistema de pintura a quente - 5 kW/30,10 kW/136 kW</v>
          </cell>
          <cell r="J489">
            <v>673.71579999999994</v>
          </cell>
          <cell r="K489">
            <v>302.67349999999999</v>
          </cell>
        </row>
        <row r="490">
          <cell r="A490" t="str">
            <v>A9328</v>
          </cell>
          <cell r="B490" t="str">
            <v>Compressor de ar portátil de 70,79 l/s (150 PCM) sem reboque - 30,10 kW</v>
          </cell>
          <cell r="C490">
            <v>143992.04070000001</v>
          </cell>
          <cell r="D490">
            <v>11.519399999999999</v>
          </cell>
          <cell r="E490">
            <v>2.6652999999999998</v>
          </cell>
          <cell r="F490">
            <v>0</v>
          </cell>
          <cell r="G490">
            <v>11.519399999999999</v>
          </cell>
          <cell r="H490">
            <v>26.688199999999998</v>
          </cell>
          <cell r="I490">
            <v>0</v>
          </cell>
          <cell r="J490">
            <v>52.392299999999999</v>
          </cell>
          <cell r="K490">
            <v>14.184699999999999</v>
          </cell>
        </row>
        <row r="491">
          <cell r="A491" t="str">
            <v>A9331</v>
          </cell>
          <cell r="B491" t="str">
            <v>Caminhão plataforma 4 x 2, PBT 16.000 kg e distância entre eixos 4,8 m - 136 kW - condição de trabalho severa - motorista de caminhão</v>
          </cell>
          <cell r="C491">
            <v>546417.17489999998</v>
          </cell>
          <cell r="D491">
            <v>32.784999999999997</v>
          </cell>
          <cell r="E491">
            <v>10.1142</v>
          </cell>
          <cell r="F491">
            <v>4.0980999999999996</v>
          </cell>
          <cell r="G491">
            <v>49.177500000000002</v>
          </cell>
          <cell r="H491">
            <v>134.77109999999999</v>
          </cell>
          <cell r="I491">
            <v>33.631300000000003</v>
          </cell>
          <cell r="J491">
            <v>264.5772</v>
          </cell>
          <cell r="K491">
            <v>80.628600000000006</v>
          </cell>
        </row>
        <row r="492">
          <cell r="A492" t="str">
            <v>A9369</v>
          </cell>
          <cell r="B492" t="str">
            <v>Equipamento demarcador de faixas a quente montado sobre chassi com capacidade de 500 l - 5,0 kW</v>
          </cell>
          <cell r="C492">
            <v>1439312.932</v>
          </cell>
          <cell r="D492">
            <v>152.92699999999999</v>
          </cell>
          <cell r="E492">
            <v>27.751799999999999</v>
          </cell>
          <cell r="F492">
            <v>0</v>
          </cell>
          <cell r="G492">
            <v>143.93129999999999</v>
          </cell>
          <cell r="H492">
            <v>4.9547999999999996</v>
          </cell>
          <cell r="I492">
            <v>27.1814</v>
          </cell>
          <cell r="J492">
            <v>356.74630000000002</v>
          </cell>
          <cell r="K492">
            <v>207.86019999999999</v>
          </cell>
        </row>
        <row r="493">
          <cell r="A493" t="str">
            <v>E9665</v>
          </cell>
          <cell r="B493" t="str">
            <v>Cavalo mecânico com semirreboque com capacidade de 20 t - 276 kW</v>
          </cell>
          <cell r="J493">
            <v>415.44729999999998</v>
          </cell>
          <cell r="K493">
            <v>125.9255</v>
          </cell>
        </row>
        <row r="494">
          <cell r="A494" t="str">
            <v>A9318</v>
          </cell>
          <cell r="B494" t="str">
            <v>Cavalo mecânico 4 x 2, PBT 16.000 kg - 276 kW - motorista de veículo especial</v>
          </cell>
          <cell r="C494">
            <v>751953.60719999997</v>
          </cell>
          <cell r="D494">
            <v>37.597700000000003</v>
          </cell>
          <cell r="E494">
            <v>13.532</v>
          </cell>
          <cell r="F494">
            <v>5.4829999999999997</v>
          </cell>
          <cell r="G494">
            <v>56.396500000000003</v>
          </cell>
          <cell r="H494">
            <v>201.5308</v>
          </cell>
          <cell r="I494">
            <v>34.730899999999998</v>
          </cell>
          <cell r="J494">
            <v>349.27089999999998</v>
          </cell>
          <cell r="K494">
            <v>91.343599999999995</v>
          </cell>
        </row>
        <row r="495">
          <cell r="A495" t="str">
            <v>A9353</v>
          </cell>
          <cell r="B495" t="str">
            <v>Semirreboque com 2 eixos</v>
          </cell>
          <cell r="C495">
            <v>351050</v>
          </cell>
          <cell r="D495">
            <v>28.084</v>
          </cell>
          <cell r="E495">
            <v>6.4978999999999996</v>
          </cell>
          <cell r="F495">
            <v>0</v>
          </cell>
          <cell r="G495">
            <v>31.5945</v>
          </cell>
          <cell r="H495">
            <v>0</v>
          </cell>
          <cell r="I495">
            <v>0</v>
          </cell>
          <cell r="J495">
            <v>66.176400000000001</v>
          </cell>
          <cell r="K495">
            <v>34.581899999999997</v>
          </cell>
        </row>
        <row r="496">
          <cell r="A496" t="str">
            <v>E9666</v>
          </cell>
          <cell r="B496" t="str">
            <v>Cavalo mecânico com semirreboque com capacidade de 32 t - 302 kW</v>
          </cell>
          <cell r="J496">
            <v>464.66140000000001</v>
          </cell>
          <cell r="K496">
            <v>141.3143</v>
          </cell>
        </row>
        <row r="497">
          <cell r="A497" t="str">
            <v>A9321</v>
          </cell>
          <cell r="B497" t="str">
            <v>Cavalo mecânico estradeiro 6 x 2, PBT 23.000 kg - 302 kW - motorista de veículo especial</v>
          </cell>
          <cell r="C497">
            <v>877611.04489999998</v>
          </cell>
          <cell r="D497">
            <v>43.880600000000001</v>
          </cell>
          <cell r="E497">
            <v>15.7933</v>
          </cell>
          <cell r="F497">
            <v>6.3992000000000004</v>
          </cell>
          <cell r="G497">
            <v>65.820800000000006</v>
          </cell>
          <cell r="H497">
            <v>220.51560000000001</v>
          </cell>
          <cell r="I497">
            <v>34.730899999999998</v>
          </cell>
          <cell r="J497">
            <v>387.1404</v>
          </cell>
          <cell r="K497">
            <v>100.804</v>
          </cell>
        </row>
        <row r="498">
          <cell r="A498" t="str">
            <v>A9354</v>
          </cell>
          <cell r="B498" t="str">
            <v>Semirreboque com 3 eixos</v>
          </cell>
          <cell r="C498">
            <v>411230</v>
          </cell>
          <cell r="D498">
            <v>32.898400000000002</v>
          </cell>
          <cell r="E498">
            <v>7.6119000000000003</v>
          </cell>
          <cell r="F498">
            <v>0</v>
          </cell>
          <cell r="G498">
            <v>37.0107</v>
          </cell>
          <cell r="H498">
            <v>0</v>
          </cell>
          <cell r="I498">
            <v>0</v>
          </cell>
          <cell r="J498">
            <v>77.521000000000001</v>
          </cell>
          <cell r="K498">
            <v>40.510300000000001</v>
          </cell>
        </row>
        <row r="499">
          <cell r="A499" t="str">
            <v>E9667</v>
          </cell>
          <cell r="B499" t="str">
            <v>Caminhão basculante com capacidade de 14 m³ - 210 kW</v>
          </cell>
          <cell r="J499">
            <v>317.75659999999999</v>
          </cell>
          <cell r="K499">
            <v>99.436000000000007</v>
          </cell>
        </row>
        <row r="500">
          <cell r="A500" t="str">
            <v>A9316</v>
          </cell>
          <cell r="B500" t="str">
            <v>Caminhão plataforma 8 x 4, PBT 29.000 kg e distância entre eixos 4,6 m - 210 kW - motorista de caminhão</v>
          </cell>
          <cell r="C500">
            <v>730931.76619999995</v>
          </cell>
          <cell r="D500">
            <v>36.546599999999998</v>
          </cell>
          <cell r="E500">
            <v>13.153700000000001</v>
          </cell>
          <cell r="F500">
            <v>5.3296999999999999</v>
          </cell>
          <cell r="G500">
            <v>54.819899999999997</v>
          </cell>
          <cell r="H500">
            <v>153.33860000000001</v>
          </cell>
          <cell r="I500">
            <v>33.631300000000003</v>
          </cell>
          <cell r="J500">
            <v>296.81979999999999</v>
          </cell>
          <cell r="K500">
            <v>88.661299999999997</v>
          </cell>
        </row>
        <row r="501">
          <cell r="A501" t="str">
            <v>A9344</v>
          </cell>
          <cell r="B501" t="str">
            <v>Caçamba basculante com capacidade de 14 m³</v>
          </cell>
          <cell r="C501">
            <v>90330.18</v>
          </cell>
          <cell r="D501">
            <v>9.0329999999999995</v>
          </cell>
          <cell r="E501">
            <v>1.7417</v>
          </cell>
          <cell r="F501">
            <v>0</v>
          </cell>
          <cell r="G501">
            <v>10.162100000000001</v>
          </cell>
          <cell r="H501">
            <v>0</v>
          </cell>
          <cell r="I501">
            <v>0</v>
          </cell>
          <cell r="J501">
            <v>20.936800000000002</v>
          </cell>
          <cell r="K501">
            <v>10.774699999999999</v>
          </cell>
        </row>
        <row r="502">
          <cell r="A502" t="str">
            <v>E9669</v>
          </cell>
          <cell r="B502" t="str">
            <v>Caminhão tanque com capacidade de 8.000 l - 136 kW</v>
          </cell>
          <cell r="J502">
            <v>281.4076</v>
          </cell>
          <cell r="K502">
            <v>89.916399999999996</v>
          </cell>
        </row>
        <row r="503">
          <cell r="A503" t="str">
            <v>A9331</v>
          </cell>
          <cell r="B503" t="str">
            <v>Caminhão plataforma 4 x 2, PBT 16.000 kg e distância entre eixos 4,8 m - 136 kW - condição de trabalho severa - motorista de caminhão</v>
          </cell>
          <cell r="C503">
            <v>546417.17489999998</v>
          </cell>
          <cell r="D503">
            <v>32.784999999999997</v>
          </cell>
          <cell r="E503">
            <v>10.1142</v>
          </cell>
          <cell r="F503">
            <v>4.0980999999999996</v>
          </cell>
          <cell r="G503">
            <v>49.177500000000002</v>
          </cell>
          <cell r="H503">
            <v>134.77109999999999</v>
          </cell>
          <cell r="I503">
            <v>33.631300000000003</v>
          </cell>
          <cell r="J503">
            <v>264.5772</v>
          </cell>
          <cell r="K503">
            <v>80.628600000000006</v>
          </cell>
        </row>
        <row r="504">
          <cell r="A504" t="str">
            <v>A9359</v>
          </cell>
          <cell r="B504" t="str">
            <v>Tanque para transporte de água com capacidade de 8.000 l</v>
          </cell>
          <cell r="C504">
            <v>94282</v>
          </cell>
          <cell r="D504">
            <v>7.5426000000000002</v>
          </cell>
          <cell r="E504">
            <v>1.7452000000000001</v>
          </cell>
          <cell r="F504">
            <v>0</v>
          </cell>
          <cell r="G504">
            <v>7.5426000000000002</v>
          </cell>
          <cell r="H504">
            <v>0</v>
          </cell>
          <cell r="I504">
            <v>0</v>
          </cell>
          <cell r="J504">
            <v>16.830400000000001</v>
          </cell>
          <cell r="K504">
            <v>9.2878000000000007</v>
          </cell>
        </row>
        <row r="505">
          <cell r="A505" t="str">
            <v>E9670</v>
          </cell>
          <cell r="B505" t="str">
            <v>Usina móvel de lama asfáltica ou microrrevestimento com cavalo mecânico com capacidade de 12 m³ - 95,6 kW/276 kW</v>
          </cell>
          <cell r="J505">
            <v>872.80240000000003</v>
          </cell>
          <cell r="K505">
            <v>299.41379999999998</v>
          </cell>
        </row>
        <row r="506">
          <cell r="A506" t="str">
            <v>A9319</v>
          </cell>
          <cell r="B506" t="str">
            <v>Cavalo mecânico 6 x 2, PBT 23.000 kg - 276 kW - condição de trabalho severa - motorista de veículo especial</v>
          </cell>
          <cell r="C506">
            <v>825721.05079999997</v>
          </cell>
          <cell r="D506">
            <v>49.543300000000002</v>
          </cell>
          <cell r="E506">
            <v>15.2841</v>
          </cell>
          <cell r="F506">
            <v>6.1928999999999998</v>
          </cell>
          <cell r="G506">
            <v>74.314899999999994</v>
          </cell>
          <cell r="H506">
            <v>273.5061</v>
          </cell>
          <cell r="I506">
            <v>34.730899999999998</v>
          </cell>
          <cell r="J506">
            <v>453.57220000000001</v>
          </cell>
          <cell r="K506">
            <v>105.7512</v>
          </cell>
        </row>
        <row r="507">
          <cell r="A507" t="str">
            <v>A9367</v>
          </cell>
          <cell r="B507" t="str">
            <v>Usina de lama asfáltica ou microrrevestimento asfáltico rebocável com capacidade de 12 m³ - 95,6 kW</v>
          </cell>
          <cell r="C507">
            <v>1538109.527</v>
          </cell>
          <cell r="D507">
            <v>125.84529999999999</v>
          </cell>
          <cell r="E507">
            <v>28.039000000000001</v>
          </cell>
          <cell r="F507">
            <v>0</v>
          </cell>
          <cell r="G507">
            <v>125.84529999999999</v>
          </cell>
          <cell r="H507">
            <v>99.722300000000004</v>
          </cell>
          <cell r="I507">
            <v>39.778300000000002</v>
          </cell>
          <cell r="J507">
            <v>419.23020000000002</v>
          </cell>
          <cell r="K507">
            <v>193.6626</v>
          </cell>
        </row>
        <row r="508">
          <cell r="A508" t="str">
            <v>E9672</v>
          </cell>
          <cell r="B508" t="str">
            <v>Caminhão basculante para rocha com capacidade de 12 m³ - 210 kW</v>
          </cell>
          <cell r="J508">
            <v>354.12189999999998</v>
          </cell>
          <cell r="K508">
            <v>117.7992</v>
          </cell>
        </row>
        <row r="509">
          <cell r="A509" t="str">
            <v>A9316</v>
          </cell>
          <cell r="B509" t="str">
            <v>Caminhão plataforma 8 x 4, PBT 29.000 kg e distância entre eixos 4,6 m - 210 kW - motorista de caminhão</v>
          </cell>
          <cell r="C509">
            <v>730931.76619999995</v>
          </cell>
          <cell r="D509">
            <v>36.546599999999998</v>
          </cell>
          <cell r="E509">
            <v>13.153700000000001</v>
          </cell>
          <cell r="F509">
            <v>5.3296999999999999</v>
          </cell>
          <cell r="G509">
            <v>54.819899999999997</v>
          </cell>
          <cell r="H509">
            <v>153.33860000000001</v>
          </cell>
          <cell r="I509">
            <v>33.631300000000003</v>
          </cell>
          <cell r="J509">
            <v>296.81979999999999</v>
          </cell>
          <cell r="K509">
            <v>88.661299999999997</v>
          </cell>
        </row>
        <row r="510">
          <cell r="A510" t="str">
            <v>A9343</v>
          </cell>
          <cell r="B510" t="str">
            <v>Caçamba basculante para rocha com capacidade de 12 m³</v>
          </cell>
          <cell r="C510">
            <v>203408.4</v>
          </cell>
          <cell r="D510">
            <v>25.0349</v>
          </cell>
          <cell r="E510">
            <v>4.1029999999999998</v>
          </cell>
          <cell r="F510">
            <v>0</v>
          </cell>
          <cell r="G510">
            <v>28.164200000000001</v>
          </cell>
          <cell r="H510">
            <v>0</v>
          </cell>
          <cell r="I510">
            <v>0</v>
          </cell>
          <cell r="J510">
            <v>57.302100000000003</v>
          </cell>
          <cell r="K510">
            <v>29.137899999999998</v>
          </cell>
        </row>
        <row r="511">
          <cell r="A511" t="str">
            <v>E9679</v>
          </cell>
          <cell r="B511" t="str">
            <v>Cavalo mecânico com dois reboques hidropneumáticos de 5 e 4 eixos e mesas de giro com capacidade de 130 t - 440 kW</v>
          </cell>
          <cell r="J511">
            <v>1838.5864999999999</v>
          </cell>
          <cell r="K511">
            <v>792.75639999999999</v>
          </cell>
        </row>
        <row r="512">
          <cell r="A512" t="str">
            <v>A9325</v>
          </cell>
          <cell r="B512" t="str">
            <v>Cavalo mecânico 8 x 8, PBT 26.000 kg - 440 kW -  motorista de veículo especial</v>
          </cell>
          <cell r="C512">
            <v>5148862.6030000001</v>
          </cell>
          <cell r="D512">
            <v>257.44310000000002</v>
          </cell>
          <cell r="E512">
            <v>92.658100000000005</v>
          </cell>
          <cell r="F512">
            <v>37.543799999999997</v>
          </cell>
          <cell r="G512">
            <v>386.16469999999998</v>
          </cell>
          <cell r="H512">
            <v>321.28100000000001</v>
          </cell>
          <cell r="I512">
            <v>34.730899999999998</v>
          </cell>
          <cell r="J512">
            <v>1129.8216</v>
          </cell>
          <cell r="K512">
            <v>422.3759</v>
          </cell>
        </row>
        <row r="513">
          <cell r="A513" t="str">
            <v>A9384</v>
          </cell>
          <cell r="B513" t="str">
            <v>Reboque hidropneumático com capacidade de 166 t e 4 eixos</v>
          </cell>
          <cell r="C513">
            <v>1580247.5220000001</v>
          </cell>
          <cell r="D513">
            <v>126.4198</v>
          </cell>
          <cell r="E513">
            <v>29.250399999999999</v>
          </cell>
          <cell r="F513">
            <v>0</v>
          </cell>
          <cell r="G513">
            <v>142.22229999999999</v>
          </cell>
          <cell r="H513">
            <v>0</v>
          </cell>
          <cell r="I513">
            <v>0</v>
          </cell>
          <cell r="J513">
            <v>297.89249999999998</v>
          </cell>
          <cell r="K513">
            <v>155.67019999999999</v>
          </cell>
        </row>
        <row r="514">
          <cell r="A514" t="str">
            <v>A9385</v>
          </cell>
          <cell r="B514" t="str">
            <v>Conjunto de duas mesas de giro para quinta roda ou reboque com capacidade de 100 t cada</v>
          </cell>
          <cell r="C514">
            <v>511422.8873</v>
          </cell>
          <cell r="D514">
            <v>40.913800000000002</v>
          </cell>
          <cell r="E514">
            <v>9.4664000000000001</v>
          </cell>
          <cell r="F514">
            <v>0</v>
          </cell>
          <cell r="G514">
            <v>46.028100000000002</v>
          </cell>
          <cell r="H514">
            <v>0</v>
          </cell>
          <cell r="I514">
            <v>0</v>
          </cell>
          <cell r="J514">
            <v>96.408299999999997</v>
          </cell>
          <cell r="K514">
            <v>50.380200000000002</v>
          </cell>
        </row>
        <row r="515">
          <cell r="A515" t="str">
            <v>A9390</v>
          </cell>
          <cell r="B515" t="str">
            <v>Reboque hidropneumático com capacidade de 117 t e 5 eixos</v>
          </cell>
          <cell r="C515">
            <v>1668155.9580000001</v>
          </cell>
          <cell r="D515">
            <v>133.45249999999999</v>
          </cell>
          <cell r="E515">
            <v>30.877600000000001</v>
          </cell>
          <cell r="F515">
            <v>0</v>
          </cell>
          <cell r="G515">
            <v>150.13399999999999</v>
          </cell>
          <cell r="H515">
            <v>0</v>
          </cell>
          <cell r="I515">
            <v>0</v>
          </cell>
          <cell r="J515">
            <v>314.46409999999997</v>
          </cell>
          <cell r="K515">
            <v>164.33009999999999</v>
          </cell>
        </row>
        <row r="516">
          <cell r="A516" t="str">
            <v>E9680</v>
          </cell>
          <cell r="B516" t="str">
            <v>Caminhão tanque com capacidade de 13.000 l - 188 kW</v>
          </cell>
          <cell r="J516">
            <v>355.42649999999998</v>
          </cell>
          <cell r="K516">
            <v>101.1434</v>
          </cell>
        </row>
        <row r="517">
          <cell r="A517" t="str">
            <v>A9332</v>
          </cell>
          <cell r="B517" t="str">
            <v>Caminhão plataforma 6 x 2, PBT 23.000 kg e distância entre eixos 4,8 m - 188 kW - condição de trabalho severa - motorista de caminhão</v>
          </cell>
          <cell r="C517">
            <v>652825.74840000004</v>
          </cell>
          <cell r="D517">
            <v>39.169499999999999</v>
          </cell>
          <cell r="E517">
            <v>12.0838</v>
          </cell>
          <cell r="F517">
            <v>4.8962000000000003</v>
          </cell>
          <cell r="G517">
            <v>58.754300000000001</v>
          </cell>
          <cell r="H517">
            <v>186.30119999999999</v>
          </cell>
          <cell r="I517">
            <v>33.631300000000003</v>
          </cell>
          <cell r="J517">
            <v>334.83629999999999</v>
          </cell>
          <cell r="K517">
            <v>89.780799999999999</v>
          </cell>
        </row>
        <row r="518">
          <cell r="A518" t="str">
            <v>A9361</v>
          </cell>
          <cell r="B518" t="str">
            <v>Tanque para transporte de água com capacidade de 13.000 l</v>
          </cell>
          <cell r="C518">
            <v>115345</v>
          </cell>
          <cell r="D518">
            <v>9.2276000000000007</v>
          </cell>
          <cell r="E518">
            <v>2.1349999999999998</v>
          </cell>
          <cell r="F518">
            <v>0</v>
          </cell>
          <cell r="G518">
            <v>9.2276000000000007</v>
          </cell>
          <cell r="H518">
            <v>0</v>
          </cell>
          <cell r="I518">
            <v>0</v>
          </cell>
          <cell r="J518">
            <v>20.590199999999999</v>
          </cell>
          <cell r="K518">
            <v>11.3626</v>
          </cell>
        </row>
        <row r="519">
          <cell r="A519" t="str">
            <v>E9686</v>
          </cell>
          <cell r="B519" t="str">
            <v>Caminhão guindauto com capacidade de elevação de 6,2 t e carroceria de 7 t - 136 kW</v>
          </cell>
          <cell r="J519">
            <v>316.79689999999999</v>
          </cell>
          <cell r="K519">
            <v>111.3211</v>
          </cell>
        </row>
        <row r="520">
          <cell r="A520" t="str">
            <v>A9308</v>
          </cell>
          <cell r="B520" t="str">
            <v>Caminhão plataforma 4 x 2, PBT 16.000 kg e distância entre eixos 4,8 m - 136 kW - motorista de veículo especial</v>
          </cell>
          <cell r="C520">
            <v>546609.44149999996</v>
          </cell>
          <cell r="D520">
            <v>27.330500000000001</v>
          </cell>
          <cell r="E520">
            <v>9.8367000000000004</v>
          </cell>
          <cell r="F520">
            <v>3.9857</v>
          </cell>
          <cell r="G520">
            <v>40.995699999999999</v>
          </cell>
          <cell r="H520">
            <v>134.77109999999999</v>
          </cell>
          <cell r="I520">
            <v>34.730899999999998</v>
          </cell>
          <cell r="J520">
            <v>251.6506</v>
          </cell>
          <cell r="K520">
            <v>75.883799999999994</v>
          </cell>
        </row>
        <row r="521">
          <cell r="A521" t="str">
            <v>A9349</v>
          </cell>
          <cell r="B521" t="str">
            <v>Carroceria de madeira com capacidade de 7 t</v>
          </cell>
          <cell r="C521">
            <v>30090</v>
          </cell>
          <cell r="D521">
            <v>3.0089999999999999</v>
          </cell>
          <cell r="E521">
            <v>0.58020000000000005</v>
          </cell>
          <cell r="F521">
            <v>0</v>
          </cell>
          <cell r="G521">
            <v>3.0089999999999999</v>
          </cell>
          <cell r="H521">
            <v>0</v>
          </cell>
          <cell r="I521">
            <v>0</v>
          </cell>
          <cell r="J521">
            <v>6.5982000000000003</v>
          </cell>
          <cell r="K521">
            <v>3.5891999999999999</v>
          </cell>
        </row>
        <row r="522">
          <cell r="A522" t="str">
            <v>A9372</v>
          </cell>
          <cell r="B522" t="str">
            <v>Guindaste articulado montado sobre chassi com capacidade máxima de elevação de 6,2 t</v>
          </cell>
          <cell r="C522">
            <v>267000</v>
          </cell>
          <cell r="D522">
            <v>26.7</v>
          </cell>
          <cell r="E522">
            <v>5.1481000000000003</v>
          </cell>
          <cell r="F522">
            <v>0</v>
          </cell>
          <cell r="G522">
            <v>26.7</v>
          </cell>
          <cell r="H522">
            <v>0</v>
          </cell>
          <cell r="I522">
            <v>0</v>
          </cell>
          <cell r="J522">
            <v>58.548099999999998</v>
          </cell>
          <cell r="K522">
            <v>31.848099999999999</v>
          </cell>
        </row>
        <row r="523">
          <cell r="A523" t="str">
            <v>E9687</v>
          </cell>
          <cell r="B523" t="str">
            <v>Caminhão carroceria com capacidade de 5 t - 120 kW</v>
          </cell>
          <cell r="J523">
            <v>174.39490000000001</v>
          </cell>
          <cell r="K523">
            <v>72.1922</v>
          </cell>
        </row>
        <row r="524">
          <cell r="A524" t="str">
            <v>A9303</v>
          </cell>
          <cell r="B524" t="str">
            <v>Caminhão plataforma 4 x 2, PBT 9.600 kg e distância entre eixos 3,9 m - 120 kW - motorista de caminhão</v>
          </cell>
          <cell r="C524">
            <v>407295.9472</v>
          </cell>
          <cell r="D524">
            <v>24.437799999999999</v>
          </cell>
          <cell r="E524">
            <v>7.5389999999999997</v>
          </cell>
          <cell r="F524">
            <v>3.0547</v>
          </cell>
          <cell r="G524">
            <v>36.656599999999997</v>
          </cell>
          <cell r="H524">
            <v>62.587200000000003</v>
          </cell>
          <cell r="I524">
            <v>33.631300000000003</v>
          </cell>
          <cell r="J524">
            <v>167.9066</v>
          </cell>
          <cell r="K524">
            <v>68.662800000000004</v>
          </cell>
        </row>
        <row r="525">
          <cell r="A525" t="str">
            <v>A9348</v>
          </cell>
          <cell r="B525" t="str">
            <v>Carroceria de madeira com capacidade de 5 t</v>
          </cell>
          <cell r="C525">
            <v>29588.5</v>
          </cell>
          <cell r="D525">
            <v>2.9588999999999999</v>
          </cell>
          <cell r="E525">
            <v>0.57050000000000001</v>
          </cell>
          <cell r="F525">
            <v>0</v>
          </cell>
          <cell r="G525">
            <v>2.9588999999999999</v>
          </cell>
          <cell r="H525">
            <v>0</v>
          </cell>
          <cell r="I525">
            <v>0</v>
          </cell>
          <cell r="J525">
            <v>6.4882999999999997</v>
          </cell>
          <cell r="K525">
            <v>3.5293999999999999</v>
          </cell>
        </row>
        <row r="526">
          <cell r="A526" t="str">
            <v>E9690</v>
          </cell>
          <cell r="B526" t="str">
            <v>Caminhão guindauto com cesto aéreo simples e capacidade de elevação de 5,7 t e carroceria de 8,5 t - 136 kW</v>
          </cell>
          <cell r="J526">
            <v>295.5847</v>
          </cell>
          <cell r="K526">
            <v>99.782399999999996</v>
          </cell>
        </row>
        <row r="527">
          <cell r="A527" t="str">
            <v>A9296</v>
          </cell>
          <cell r="B527" t="str">
            <v>Carroceria de madeira com capacidade de 8,5 t</v>
          </cell>
          <cell r="C527">
            <v>37111</v>
          </cell>
          <cell r="D527">
            <v>3.7111000000000001</v>
          </cell>
          <cell r="E527">
            <v>0.71550000000000002</v>
          </cell>
          <cell r="F527">
            <v>0</v>
          </cell>
          <cell r="G527">
            <v>3.7111000000000001</v>
          </cell>
          <cell r="H527">
            <v>0</v>
          </cell>
          <cell r="I527">
            <v>0</v>
          </cell>
          <cell r="J527">
            <v>8.1377000000000006</v>
          </cell>
          <cell r="K527">
            <v>4.4265999999999996</v>
          </cell>
        </row>
        <row r="528">
          <cell r="A528" t="str">
            <v>A9308</v>
          </cell>
          <cell r="B528" t="str">
            <v>Caminhão plataforma 4 x 2, PBT 16.000 kg e distância entre eixos 4,8 m - 136 kW - motorista de veículo especial</v>
          </cell>
          <cell r="C528">
            <v>546609.44149999996</v>
          </cell>
          <cell r="D528">
            <v>27.330500000000001</v>
          </cell>
          <cell r="E528">
            <v>9.8367000000000004</v>
          </cell>
          <cell r="F528">
            <v>3.9857</v>
          </cell>
          <cell r="G528">
            <v>40.995699999999999</v>
          </cell>
          <cell r="H528">
            <v>134.77109999999999</v>
          </cell>
          <cell r="I528">
            <v>34.730899999999998</v>
          </cell>
          <cell r="J528">
            <v>251.6506</v>
          </cell>
          <cell r="K528">
            <v>75.883799999999994</v>
          </cell>
        </row>
        <row r="529">
          <cell r="A529" t="str">
            <v>A9329</v>
          </cell>
          <cell r="B529" t="str">
            <v>Cesto aéreo simples isolado com capacidade para 135 kg</v>
          </cell>
          <cell r="C529">
            <v>24327.764999999999</v>
          </cell>
          <cell r="D529">
            <v>2.4327999999999999</v>
          </cell>
          <cell r="E529">
            <v>0.46910000000000002</v>
          </cell>
          <cell r="F529">
            <v>0</v>
          </cell>
          <cell r="G529">
            <v>2.4327999999999999</v>
          </cell>
          <cell r="H529">
            <v>0</v>
          </cell>
          <cell r="I529">
            <v>0</v>
          </cell>
          <cell r="J529">
            <v>5.3346999999999998</v>
          </cell>
          <cell r="K529">
            <v>2.9018999999999999</v>
          </cell>
        </row>
        <row r="530">
          <cell r="A530" t="str">
            <v>A9330</v>
          </cell>
          <cell r="B530" t="str">
            <v>Guindaste articulado montado sobre chassi com capacidade máxima de elevação de 5,7 t</v>
          </cell>
          <cell r="C530">
            <v>138915.5</v>
          </cell>
          <cell r="D530">
            <v>13.8916</v>
          </cell>
          <cell r="E530">
            <v>2.6785000000000001</v>
          </cell>
          <cell r="F530">
            <v>0</v>
          </cell>
          <cell r="G530">
            <v>13.8916</v>
          </cell>
          <cell r="H530">
            <v>0</v>
          </cell>
          <cell r="I530">
            <v>0</v>
          </cell>
          <cell r="J530">
            <v>30.4617</v>
          </cell>
          <cell r="K530">
            <v>16.5701</v>
          </cell>
        </row>
        <row r="531">
          <cell r="A531" t="str">
            <v>E9693</v>
          </cell>
          <cell r="B531" t="str">
            <v>Caminhão demarcador de faixas com sistema de pintura Spray - 129 kW</v>
          </cell>
          <cell r="J531">
            <v>1034.1274000000001</v>
          </cell>
          <cell r="K531">
            <v>523.59370000000001</v>
          </cell>
        </row>
        <row r="532">
          <cell r="A532" t="str">
            <v>A9322</v>
          </cell>
          <cell r="B532" t="str">
            <v>Caminhão plataforma 4 x 2, PBT 10.800 kg e distância entre eixos 4,0 m - 129 kW - condição de trabalho severa - motorista de caminhão</v>
          </cell>
          <cell r="C532">
            <v>450467.70689999999</v>
          </cell>
          <cell r="D532">
            <v>33.7851</v>
          </cell>
          <cell r="E532">
            <v>8.6856000000000009</v>
          </cell>
          <cell r="F532">
            <v>3.5192999999999999</v>
          </cell>
          <cell r="G532">
            <v>50.677599999999998</v>
          </cell>
          <cell r="H532">
            <v>127.8344</v>
          </cell>
          <cell r="I532">
            <v>33.631300000000003</v>
          </cell>
          <cell r="J532">
            <v>258.13330000000002</v>
          </cell>
          <cell r="K532">
            <v>79.621300000000005</v>
          </cell>
        </row>
        <row r="533">
          <cell r="A533" t="str">
            <v>A9370</v>
          </cell>
          <cell r="B533" t="str">
            <v>Equipamento demarcador de faixas sistema spray montado sobre chassi com capacidade 1.080 l</v>
          </cell>
          <cell r="C533">
            <v>3320217.4730000002</v>
          </cell>
          <cell r="D533">
            <v>352.7731</v>
          </cell>
          <cell r="E533">
            <v>64.017899999999997</v>
          </cell>
          <cell r="F533">
            <v>0</v>
          </cell>
          <cell r="G533">
            <v>332.02170000000001</v>
          </cell>
          <cell r="H533">
            <v>0</v>
          </cell>
          <cell r="I533">
            <v>27.1814</v>
          </cell>
          <cell r="J533">
            <v>775.9941</v>
          </cell>
          <cell r="K533">
            <v>443.97239999999999</v>
          </cell>
        </row>
        <row r="534">
          <cell r="A534" t="str">
            <v>E9783</v>
          </cell>
          <cell r="B534" t="str">
            <v>Plataforma pantográfica montada em caminhão com capacidade de carga de 600 kg - 120 kW</v>
          </cell>
          <cell r="J534">
            <v>325.82479999999998</v>
          </cell>
          <cell r="K534">
            <v>124.7064</v>
          </cell>
        </row>
        <row r="535">
          <cell r="A535" t="str">
            <v>A9301</v>
          </cell>
          <cell r="B535" t="str">
            <v>Caminhão plataforma 4 x 2, PBT 8.300 kg e distância entre eixos 3,9 m - 120 kW - motorista de veículo especial</v>
          </cell>
          <cell r="C535">
            <v>378429.47989999998</v>
          </cell>
          <cell r="D535">
            <v>22.7058</v>
          </cell>
          <cell r="E535">
            <v>7.0046999999999997</v>
          </cell>
          <cell r="F535">
            <v>2.8382000000000001</v>
          </cell>
          <cell r="G535">
            <v>34.058700000000002</v>
          </cell>
          <cell r="H535">
            <v>118.9157</v>
          </cell>
          <cell r="I535">
            <v>34.730899999999998</v>
          </cell>
          <cell r="J535">
            <v>220.25399999999999</v>
          </cell>
          <cell r="K535">
            <v>67.279600000000002</v>
          </cell>
        </row>
        <row r="536">
          <cell r="A536" t="str">
            <v>A9377</v>
          </cell>
          <cell r="B536" t="str">
            <v>Plataforma pantográfica hidráulica montada sobre chassi com capacidade de 600 kg</v>
          </cell>
          <cell r="C536">
            <v>481440</v>
          </cell>
          <cell r="D536">
            <v>48.143999999999998</v>
          </cell>
          <cell r="E536">
            <v>9.2827999999999999</v>
          </cell>
          <cell r="F536">
            <v>0</v>
          </cell>
          <cell r="G536">
            <v>48.143999999999998</v>
          </cell>
          <cell r="H536">
            <v>0</v>
          </cell>
          <cell r="I536">
            <v>0</v>
          </cell>
          <cell r="J536">
            <v>105.57080000000001</v>
          </cell>
          <cell r="K536">
            <v>57.4268</v>
          </cell>
        </row>
        <row r="537">
          <cell r="A537" t="str">
            <v>E9787</v>
          </cell>
          <cell r="B537" t="str">
            <v>Bomba para concreto com lança montada sobre chassi com capacidade de 50 m³/h - 136 kW</v>
          </cell>
          <cell r="J537">
            <v>570.56230000000005</v>
          </cell>
          <cell r="K537">
            <v>249.3605</v>
          </cell>
        </row>
        <row r="538">
          <cell r="A538" t="str">
            <v>A9308</v>
          </cell>
          <cell r="B538" t="str">
            <v>Caminhão plataforma 4 x 2, PBT 16.000 kg e distância entre eixos 4,8 m - 136 kW - motorista de veículo especial</v>
          </cell>
          <cell r="C538">
            <v>546609.44149999996</v>
          </cell>
          <cell r="D538">
            <v>27.330500000000001</v>
          </cell>
          <cell r="E538">
            <v>9.8367000000000004</v>
          </cell>
          <cell r="F538">
            <v>3.9857</v>
          </cell>
          <cell r="G538">
            <v>40.995699999999999</v>
          </cell>
          <cell r="H538">
            <v>134.77109999999999</v>
          </cell>
          <cell r="I538">
            <v>34.730899999999998</v>
          </cell>
          <cell r="J538">
            <v>251.6506</v>
          </cell>
          <cell r="K538">
            <v>75.883799999999994</v>
          </cell>
        </row>
        <row r="539">
          <cell r="A539" t="str">
            <v>A9371</v>
          </cell>
          <cell r="B539" t="str">
            <v>Bomba para concreto com lança montada sobre chassi com capacidade de 50 m³/h</v>
          </cell>
          <cell r="C539">
            <v>1454350</v>
          </cell>
          <cell r="D539">
            <v>145.435</v>
          </cell>
          <cell r="E539">
            <v>28.041699999999999</v>
          </cell>
          <cell r="F539">
            <v>0</v>
          </cell>
          <cell r="G539">
            <v>145.435</v>
          </cell>
          <cell r="H539">
            <v>0</v>
          </cell>
          <cell r="I539">
            <v>0</v>
          </cell>
          <cell r="J539">
            <v>318.9117</v>
          </cell>
          <cell r="K539">
            <v>173.47669999999999</v>
          </cell>
        </row>
        <row r="540">
          <cell r="A540" t="str">
            <v>E9792</v>
          </cell>
          <cell r="B540" t="str">
            <v>Caminhão para hidrossemeadura com capacidade de 7.500 l - 77,2 kW/235 kW</v>
          </cell>
          <cell r="J540">
            <v>566.52099999999996</v>
          </cell>
          <cell r="K540">
            <v>153.89439999999999</v>
          </cell>
        </row>
        <row r="541">
          <cell r="A541" t="str">
            <v>A9297</v>
          </cell>
          <cell r="B541" t="str">
            <v>Caminhão plataforma 6 x 4, PBT 23.000 kg e distância entre eixos 4,2 m - 235 kW - condição de trabalho severa - motorista de caminhão</v>
          </cell>
          <cell r="C541">
            <v>536555.19539999997</v>
          </cell>
          <cell r="D541">
            <v>32.193300000000001</v>
          </cell>
          <cell r="E541">
            <v>9.9315999999999995</v>
          </cell>
          <cell r="F541">
            <v>4.0242000000000004</v>
          </cell>
          <cell r="G541">
            <v>48.29</v>
          </cell>
          <cell r="H541">
            <v>232.87649999999999</v>
          </cell>
          <cell r="I541">
            <v>33.631300000000003</v>
          </cell>
          <cell r="J541">
            <v>360.94690000000003</v>
          </cell>
          <cell r="K541">
            <v>79.7804</v>
          </cell>
        </row>
        <row r="542">
          <cell r="A542" t="str">
            <v>A9362</v>
          </cell>
          <cell r="B542" t="str">
            <v>Tanque para hidrossemeadura com capacidade de 7.500 l - 77,2 kW</v>
          </cell>
          <cell r="C542">
            <v>476425</v>
          </cell>
          <cell r="D542">
            <v>38.113999999999997</v>
          </cell>
          <cell r="E542">
            <v>8.8186</v>
          </cell>
          <cell r="F542">
            <v>0</v>
          </cell>
          <cell r="G542">
            <v>42.878300000000003</v>
          </cell>
          <cell r="H542">
            <v>88.581800000000001</v>
          </cell>
          <cell r="I542">
            <v>27.1814</v>
          </cell>
          <cell r="J542">
            <v>205.57409999999999</v>
          </cell>
          <cell r="K542">
            <v>74.114000000000004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ISS CALCULADO"/>
      <sheetName val="GERAL"/>
      <sheetName val="DIFERENCIADO"/>
      <sheetName val="PLANILHA ORÇAMENTÁRIA "/>
    </sheetNames>
    <sheetDataSet>
      <sheetData sheetId="0"/>
      <sheetData sheetId="1"/>
      <sheetData sheetId="2"/>
      <sheetData sheetId="3">
        <row r="69">
          <cell r="K69">
            <v>139862.51999999999</v>
          </cell>
        </row>
        <row r="71">
          <cell r="K71">
            <v>27148.28</v>
          </cell>
        </row>
        <row r="106">
          <cell r="K106">
            <v>11029714.199999997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6.bin"/><Relationship Id="rId1" Type="http://schemas.openxmlformats.org/officeDocument/2006/relationships/hyperlink" Target="http://www.anp.gov.br/wwwanp/precos-e-defesa-da-concorrencia/precos/precos-de-distribuicao" TargetMode="Externa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F8B30-1F9F-4AD5-8C6E-7DAD984AB740}">
  <dimension ref="A1:AA38"/>
  <sheetViews>
    <sheetView view="pageBreakPreview" topLeftCell="B1" zoomScale="80" zoomScaleNormal="80" zoomScaleSheetLayoutView="80" workbookViewId="0">
      <selection activeCell="C10" sqref="C10"/>
    </sheetView>
  </sheetViews>
  <sheetFormatPr defaultColWidth="9.28515625" defaultRowHeight="12.75"/>
  <cols>
    <col min="1" max="1" width="26.7109375" style="748" customWidth="1"/>
    <col min="2" max="2" width="32.42578125" style="606" customWidth="1"/>
    <col min="3" max="3" width="16" style="746" customWidth="1"/>
    <col min="4" max="4" width="13.140625" style="606" bestFit="1" customWidth="1"/>
    <col min="5" max="5" width="14.7109375" style="606" customWidth="1"/>
    <col min="6" max="6" width="12.28515625" style="606" customWidth="1"/>
    <col min="7" max="7" width="26.42578125" style="606" customWidth="1"/>
    <col min="8" max="8" width="16.7109375" style="606" customWidth="1"/>
    <col min="9" max="10" width="14.140625" style="606" customWidth="1"/>
    <col min="11" max="11" width="16" style="606" customWidth="1"/>
    <col min="12" max="12" width="14.140625" style="747" customWidth="1"/>
    <col min="13" max="13" width="15.140625" style="747" customWidth="1"/>
    <col min="14" max="14" width="16.140625" style="747" customWidth="1"/>
    <col min="15" max="15" width="12.140625" style="747" customWidth="1"/>
    <col min="16" max="17" width="10.7109375" style="606" customWidth="1"/>
    <col min="18" max="18" width="21.42578125" style="606" customWidth="1"/>
    <col min="19" max="19" width="13.42578125" style="606" customWidth="1"/>
    <col min="20" max="20" width="12.42578125" style="606" customWidth="1"/>
    <col min="21" max="21" width="13.7109375" style="606" customWidth="1"/>
    <col min="22" max="22" width="9.140625" style="606" customWidth="1"/>
    <col min="23" max="23" width="15.42578125" style="606" customWidth="1"/>
    <col min="24" max="24" width="14.140625" style="606" customWidth="1"/>
    <col min="25" max="25" width="15.7109375" style="606" customWidth="1"/>
    <col min="26" max="40" width="12.42578125" style="606" customWidth="1"/>
    <col min="41" max="41" width="13.42578125" style="606" customWidth="1"/>
    <col min="42" max="51" width="15.28515625" style="606" bestFit="1" customWidth="1"/>
    <col min="52" max="54" width="12.42578125" style="606" customWidth="1"/>
    <col min="55" max="66" width="12.7109375" style="606" customWidth="1"/>
    <col min="67" max="16384" width="9.28515625" style="606"/>
  </cols>
  <sheetData>
    <row r="1" spans="1:27" ht="57" customHeight="1">
      <c r="A1" s="1056" t="s">
        <v>1583</v>
      </c>
      <c r="B1" s="1057"/>
      <c r="C1" s="1057"/>
      <c r="D1" s="1057"/>
      <c r="E1" s="1057"/>
      <c r="F1" s="1057"/>
      <c r="G1" s="1057"/>
      <c r="H1" s="1057"/>
      <c r="I1" s="1057"/>
      <c r="J1" s="1057"/>
      <c r="K1" s="1057"/>
      <c r="L1" s="1057"/>
      <c r="M1" s="1057"/>
      <c r="N1" s="1057"/>
      <c r="O1" s="1057"/>
      <c r="P1" s="1057"/>
      <c r="Q1" s="1057"/>
      <c r="R1" s="1057"/>
      <c r="S1" s="1057"/>
      <c r="T1" s="1057"/>
      <c r="U1" s="1057"/>
      <c r="V1" s="1057"/>
      <c r="W1" s="1057"/>
      <c r="X1" s="1057"/>
      <c r="Y1" s="1058"/>
    </row>
    <row r="2" spans="1:27" s="608" customFormat="1" ht="16.899999999999999" customHeight="1">
      <c r="A2" s="607" t="s">
        <v>1584</v>
      </c>
      <c r="B2" s="608" t="s">
        <v>1585</v>
      </c>
      <c r="C2" s="609"/>
      <c r="L2" s="610"/>
      <c r="M2" s="610"/>
      <c r="N2" s="610"/>
      <c r="Y2" s="611"/>
    </row>
    <row r="3" spans="1:27" s="608" customFormat="1" ht="16.899999999999999" customHeight="1">
      <c r="A3" s="607" t="s">
        <v>1586</v>
      </c>
      <c r="B3" s="608" t="s">
        <v>1587</v>
      </c>
      <c r="C3" s="609"/>
      <c r="L3" s="610"/>
      <c r="M3" s="610"/>
      <c r="N3" s="610"/>
      <c r="Y3" s="611"/>
    </row>
    <row r="4" spans="1:27" s="608" customFormat="1" ht="16.899999999999999" customHeight="1">
      <c r="A4" s="607" t="s">
        <v>1588</v>
      </c>
      <c r="B4" s="608" t="s">
        <v>1589</v>
      </c>
      <c r="C4" s="609"/>
      <c r="L4" s="610"/>
      <c r="M4" s="610"/>
      <c r="N4" s="610"/>
      <c r="Y4" s="611"/>
    </row>
    <row r="5" spans="1:27" s="608" customFormat="1" ht="16.899999999999999" customHeight="1" thickBot="1">
      <c r="A5" s="607" t="s">
        <v>1590</v>
      </c>
      <c r="B5" s="612" t="s">
        <v>1591</v>
      </c>
      <c r="C5" s="609"/>
      <c r="L5" s="610"/>
      <c r="M5" s="610"/>
      <c r="N5" s="610"/>
      <c r="Y5" s="611"/>
    </row>
    <row r="6" spans="1:27" ht="29.25" customHeight="1" thickBot="1">
      <c r="A6" s="1059" t="s">
        <v>1592</v>
      </c>
      <c r="B6" s="1060"/>
      <c r="C6" s="1060"/>
      <c r="D6" s="1060"/>
      <c r="E6" s="1060"/>
      <c r="F6" s="1060"/>
      <c r="G6" s="1060"/>
      <c r="H6" s="1060"/>
      <c r="I6" s="1060"/>
      <c r="J6" s="1060"/>
      <c r="K6" s="1060"/>
      <c r="L6" s="1060"/>
      <c r="M6" s="1060"/>
      <c r="N6" s="1060"/>
      <c r="O6" s="1060"/>
      <c r="P6" s="1060"/>
      <c r="Q6" s="1060"/>
      <c r="R6" s="1060"/>
      <c r="S6" s="1060"/>
      <c r="T6" s="1060"/>
      <c r="U6" s="1060"/>
      <c r="V6" s="1060"/>
      <c r="W6" s="1060"/>
      <c r="X6" s="1060"/>
      <c r="Y6" s="1061"/>
    </row>
    <row r="7" spans="1:27" ht="48.6" customHeight="1">
      <c r="A7" s="1047" t="s">
        <v>1593</v>
      </c>
      <c r="B7" s="1036" t="s">
        <v>1594</v>
      </c>
      <c r="C7" s="1050" t="s">
        <v>1595</v>
      </c>
      <c r="D7" s="1041" t="s">
        <v>1596</v>
      </c>
      <c r="E7" s="1041" t="s">
        <v>1597</v>
      </c>
      <c r="F7" s="1041" t="s">
        <v>1598</v>
      </c>
      <c r="G7" s="1041" t="s">
        <v>1599</v>
      </c>
      <c r="H7" s="1062" t="s">
        <v>1600</v>
      </c>
      <c r="I7" s="1036" t="s">
        <v>1601</v>
      </c>
      <c r="J7" s="1038"/>
      <c r="K7" s="1041" t="s">
        <v>1602</v>
      </c>
      <c r="L7" s="1034" t="s">
        <v>1603</v>
      </c>
      <c r="M7" s="1034" t="s">
        <v>1604</v>
      </c>
      <c r="N7" s="1034" t="s">
        <v>1605</v>
      </c>
      <c r="O7" s="1036" t="s">
        <v>1606</v>
      </c>
      <c r="P7" s="1037"/>
      <c r="Q7" s="1037"/>
      <c r="R7" s="614" t="s">
        <v>1607</v>
      </c>
      <c r="S7" s="1036" t="s">
        <v>1608</v>
      </c>
      <c r="T7" s="1037"/>
      <c r="U7" s="1037"/>
      <c r="V7" s="1038"/>
      <c r="W7" s="613" t="s">
        <v>1609</v>
      </c>
      <c r="X7" s="1036" t="s">
        <v>1610</v>
      </c>
      <c r="Y7" s="1039"/>
    </row>
    <row r="8" spans="1:27" ht="46.15" customHeight="1" thickBot="1">
      <c r="A8" s="1048"/>
      <c r="B8" s="1049"/>
      <c r="C8" s="1051"/>
      <c r="D8" s="1042"/>
      <c r="E8" s="1042"/>
      <c r="F8" s="1042"/>
      <c r="G8" s="1042"/>
      <c r="H8" s="1043"/>
      <c r="I8" s="616" t="s">
        <v>1611</v>
      </c>
      <c r="J8" s="616" t="s">
        <v>1612</v>
      </c>
      <c r="K8" s="1042"/>
      <c r="L8" s="1035"/>
      <c r="M8" s="1035"/>
      <c r="N8" s="1035"/>
      <c r="O8" s="617" t="s">
        <v>1613</v>
      </c>
      <c r="P8" s="615" t="s">
        <v>1614</v>
      </c>
      <c r="Q8" s="615" t="s">
        <v>1615</v>
      </c>
      <c r="R8" s="615" t="s">
        <v>1594</v>
      </c>
      <c r="S8" s="615" t="s">
        <v>1616</v>
      </c>
      <c r="T8" s="615" t="s">
        <v>1617</v>
      </c>
      <c r="U8" s="615" t="s">
        <v>1618</v>
      </c>
      <c r="V8" s="618" t="s">
        <v>1619</v>
      </c>
      <c r="W8" s="615" t="s">
        <v>1513</v>
      </c>
      <c r="X8" s="619" t="s">
        <v>1620</v>
      </c>
      <c r="Y8" s="620" t="s">
        <v>1619</v>
      </c>
    </row>
    <row r="9" spans="1:27" ht="30" customHeight="1">
      <c r="A9" s="1052" t="s">
        <v>1621</v>
      </c>
      <c r="B9" s="621" t="s">
        <v>1622</v>
      </c>
      <c r="C9" s="622">
        <v>45877</v>
      </c>
      <c r="D9" s="623">
        <v>115</v>
      </c>
      <c r="E9" s="623" t="s">
        <v>1623</v>
      </c>
      <c r="F9" s="624" t="s">
        <v>1624</v>
      </c>
      <c r="G9" s="625" t="s">
        <v>275</v>
      </c>
      <c r="H9" s="626">
        <v>45839</v>
      </c>
      <c r="I9" s="627">
        <v>589.64300000000003</v>
      </c>
      <c r="J9" s="628">
        <v>587.47699999999998</v>
      </c>
      <c r="K9" s="629">
        <f t="shared" ref="K9:K10" si="0">J9/I9</f>
        <v>0.99632659083547159</v>
      </c>
      <c r="L9" s="630">
        <f t="shared" ref="L9:L27" si="1">ROUND(D9*K9,2)</f>
        <v>114.58</v>
      </c>
      <c r="M9" s="631">
        <f t="shared" ref="M9:M27" si="2">ROUND(L9/N9,2)</f>
        <v>76.39</v>
      </c>
      <c r="N9" s="632">
        <v>1.5</v>
      </c>
      <c r="O9" s="632">
        <f>'ROTA PEDREIRA'!G76</f>
        <v>198</v>
      </c>
      <c r="P9" s="632">
        <v>0</v>
      </c>
      <c r="Q9" s="632">
        <f>'ROTA PEDREIRA'!G77</f>
        <v>2.8299999999999841</v>
      </c>
      <c r="R9" s="633" t="s">
        <v>1625</v>
      </c>
      <c r="S9" s="634">
        <v>0.82</v>
      </c>
      <c r="T9" s="634">
        <v>0.99</v>
      </c>
      <c r="U9" s="634">
        <v>1.24</v>
      </c>
      <c r="V9" s="635" t="s">
        <v>1626</v>
      </c>
      <c r="W9" s="636">
        <f t="shared" ref="W9:W16" si="3">N9*(O9*S9+P9*T9+Q9*U9)</f>
        <v>248.80379999999997</v>
      </c>
      <c r="X9" s="637">
        <f t="shared" ref="X9:X16" si="4">L9+W9</f>
        <v>363.38379999999995</v>
      </c>
      <c r="Y9" s="638" t="s">
        <v>1627</v>
      </c>
      <c r="AA9" s="606">
        <f>X9</f>
        <v>363.38379999999995</v>
      </c>
    </row>
    <row r="10" spans="1:27" ht="30" customHeight="1">
      <c r="A10" s="1053"/>
      <c r="B10" s="639" t="s">
        <v>1628</v>
      </c>
      <c r="C10" s="640">
        <v>45863</v>
      </c>
      <c r="D10" s="641">
        <v>143</v>
      </c>
      <c r="E10" s="641" t="s">
        <v>1623</v>
      </c>
      <c r="F10" s="642" t="s">
        <v>1624</v>
      </c>
      <c r="G10" s="643" t="s">
        <v>275</v>
      </c>
      <c r="H10" s="644">
        <v>45839</v>
      </c>
      <c r="I10" s="645">
        <v>587.47699999999998</v>
      </c>
      <c r="J10" s="645">
        <v>587.47699999999998</v>
      </c>
      <c r="K10" s="646">
        <f t="shared" si="0"/>
        <v>1</v>
      </c>
      <c r="L10" s="647">
        <f t="shared" si="1"/>
        <v>143</v>
      </c>
      <c r="M10" s="648">
        <f t="shared" si="2"/>
        <v>95.33</v>
      </c>
      <c r="N10" s="649">
        <v>1.5</v>
      </c>
      <c r="O10" s="650">
        <f>'ROTA PEDREIRA'!G136</f>
        <v>82.8</v>
      </c>
      <c r="P10" s="649">
        <v>0</v>
      </c>
      <c r="Q10" s="650">
        <f>'ROTA PEDREIRA'!G137</f>
        <v>2.519999999999996</v>
      </c>
      <c r="R10" s="651" t="s">
        <v>1625</v>
      </c>
      <c r="S10" s="652">
        <v>0.82</v>
      </c>
      <c r="T10" s="652">
        <v>0.99</v>
      </c>
      <c r="U10" s="652">
        <v>1.24</v>
      </c>
      <c r="V10" s="653" t="s">
        <v>1626</v>
      </c>
      <c r="W10" s="654">
        <f t="shared" si="3"/>
        <v>106.53119999999997</v>
      </c>
      <c r="X10" s="655">
        <f t="shared" si="4"/>
        <v>249.53119999999996</v>
      </c>
      <c r="Y10" s="656" t="s">
        <v>1627</v>
      </c>
      <c r="AA10" s="606">
        <f t="shared" ref="AA10:AA24" si="5">X10</f>
        <v>249.53119999999996</v>
      </c>
    </row>
    <row r="11" spans="1:27" ht="30" customHeight="1">
      <c r="A11" s="1053"/>
      <c r="B11" s="657" t="s">
        <v>1629</v>
      </c>
      <c r="C11" s="658">
        <v>45964</v>
      </c>
      <c r="D11" s="659">
        <f>E11*N11</f>
        <v>190.5</v>
      </c>
      <c r="E11" s="659">
        <v>127</v>
      </c>
      <c r="F11" s="660" t="s">
        <v>1624</v>
      </c>
      <c r="G11" s="661" t="s">
        <v>275</v>
      </c>
      <c r="H11" s="662">
        <v>45839</v>
      </c>
      <c r="I11" s="663">
        <v>590.23900000000003</v>
      </c>
      <c r="J11" s="663">
        <v>587.47699999999998</v>
      </c>
      <c r="K11" s="664">
        <f>J11/I11</f>
        <v>0.99532053964580436</v>
      </c>
      <c r="L11" s="665">
        <f t="shared" si="1"/>
        <v>189.61</v>
      </c>
      <c r="M11" s="666">
        <f t="shared" si="2"/>
        <v>126.41</v>
      </c>
      <c r="N11" s="667">
        <v>1.5</v>
      </c>
      <c r="O11" s="667">
        <f>'ROTA PEDREIRA'!G196</f>
        <v>168</v>
      </c>
      <c r="P11" s="667">
        <v>0</v>
      </c>
      <c r="Q11" s="667">
        <f>'ROTA PEDREIRA'!G197</f>
        <v>2.5199999999999818</v>
      </c>
      <c r="R11" s="668" t="s">
        <v>1625</v>
      </c>
      <c r="S11" s="669">
        <v>0.82</v>
      </c>
      <c r="T11" s="669">
        <v>0.99</v>
      </c>
      <c r="U11" s="669">
        <v>1.24</v>
      </c>
      <c r="V11" s="670" t="s">
        <v>1626</v>
      </c>
      <c r="W11" s="671">
        <f t="shared" si="3"/>
        <v>211.32719999999995</v>
      </c>
      <c r="X11" s="672">
        <f t="shared" si="4"/>
        <v>400.93719999999996</v>
      </c>
      <c r="Y11" s="673" t="s">
        <v>1627</v>
      </c>
      <c r="AA11" s="606">
        <f t="shared" si="5"/>
        <v>400.93719999999996</v>
      </c>
    </row>
    <row r="12" spans="1:27" ht="30" customHeight="1" thickBot="1">
      <c r="A12" s="1054"/>
      <c r="B12" s="674" t="s">
        <v>1630</v>
      </c>
      <c r="C12" s="675">
        <v>45868</v>
      </c>
      <c r="D12" s="676">
        <v>120</v>
      </c>
      <c r="E12" s="676" t="s">
        <v>1623</v>
      </c>
      <c r="F12" s="677" t="s">
        <v>1624</v>
      </c>
      <c r="G12" s="678" t="s">
        <v>275</v>
      </c>
      <c r="H12" s="679">
        <v>45839</v>
      </c>
      <c r="I12" s="680">
        <v>587.47699999999998</v>
      </c>
      <c r="J12" s="681">
        <v>587.47699999999998</v>
      </c>
      <c r="K12" s="682">
        <f>J12/I12</f>
        <v>1</v>
      </c>
      <c r="L12" s="683">
        <f t="shared" si="1"/>
        <v>120</v>
      </c>
      <c r="M12" s="684">
        <f t="shared" si="2"/>
        <v>80</v>
      </c>
      <c r="N12" s="685">
        <v>1.5</v>
      </c>
      <c r="O12" s="685">
        <f>'ROTA PEDREIRA'!G256</f>
        <v>140</v>
      </c>
      <c r="P12" s="685">
        <v>0</v>
      </c>
      <c r="Q12" s="685">
        <f>'ROTA PEDREIRA'!G257</f>
        <v>2.5199999999999818</v>
      </c>
      <c r="R12" s="686" t="s">
        <v>1625</v>
      </c>
      <c r="S12" s="687">
        <v>0.82</v>
      </c>
      <c r="T12" s="687">
        <v>0.99</v>
      </c>
      <c r="U12" s="687">
        <v>1.24</v>
      </c>
      <c r="V12" s="688" t="s">
        <v>1626</v>
      </c>
      <c r="W12" s="689">
        <f t="shared" si="3"/>
        <v>176.88719999999995</v>
      </c>
      <c r="X12" s="690">
        <f t="shared" si="4"/>
        <v>296.88719999999995</v>
      </c>
      <c r="Y12" s="691" t="s">
        <v>1627</v>
      </c>
      <c r="AA12" s="606">
        <f t="shared" si="5"/>
        <v>296.88719999999995</v>
      </c>
    </row>
    <row r="13" spans="1:27" ht="30" customHeight="1">
      <c r="A13" s="1055" t="s">
        <v>1631</v>
      </c>
      <c r="B13" s="692" t="s">
        <v>1622</v>
      </c>
      <c r="C13" s="693">
        <v>45877</v>
      </c>
      <c r="D13" s="694">
        <v>110</v>
      </c>
      <c r="E13" s="694" t="s">
        <v>1623</v>
      </c>
      <c r="F13" s="695" t="s">
        <v>1624</v>
      </c>
      <c r="G13" s="696" t="s">
        <v>275</v>
      </c>
      <c r="H13" s="697">
        <v>45839</v>
      </c>
      <c r="I13" s="627">
        <v>589.64300000000003</v>
      </c>
      <c r="J13" s="628">
        <v>587.47699999999998</v>
      </c>
      <c r="K13" s="698">
        <f t="shared" ref="K13:K14" si="6">J13/I13</f>
        <v>0.99632659083547159</v>
      </c>
      <c r="L13" s="699">
        <f t="shared" si="1"/>
        <v>109.6</v>
      </c>
      <c r="M13" s="700">
        <f t="shared" si="2"/>
        <v>73.069999999999993</v>
      </c>
      <c r="N13" s="701">
        <v>1.5</v>
      </c>
      <c r="O13" s="701">
        <f>O9</f>
        <v>198</v>
      </c>
      <c r="P13" s="701">
        <v>0</v>
      </c>
      <c r="Q13" s="701">
        <f>Q9</f>
        <v>2.8299999999999841</v>
      </c>
      <c r="R13" s="702" t="s">
        <v>1625</v>
      </c>
      <c r="S13" s="703">
        <v>0.82</v>
      </c>
      <c r="T13" s="703">
        <v>0.99</v>
      </c>
      <c r="U13" s="703">
        <v>1.24</v>
      </c>
      <c r="V13" s="704" t="s">
        <v>1626</v>
      </c>
      <c r="W13" s="705">
        <f t="shared" si="3"/>
        <v>248.80379999999997</v>
      </c>
      <c r="X13" s="706">
        <f t="shared" si="4"/>
        <v>358.40379999999993</v>
      </c>
      <c r="Y13" s="704" t="s">
        <v>1627</v>
      </c>
      <c r="AA13" s="606">
        <f>X13</f>
        <v>358.40379999999993</v>
      </c>
    </row>
    <row r="14" spans="1:27" ht="30" customHeight="1">
      <c r="A14" s="1055"/>
      <c r="B14" s="639" t="s">
        <v>1628</v>
      </c>
      <c r="C14" s="640">
        <v>45863</v>
      </c>
      <c r="D14" s="641">
        <v>132</v>
      </c>
      <c r="E14" s="641" t="s">
        <v>1623</v>
      </c>
      <c r="F14" s="642" t="s">
        <v>1624</v>
      </c>
      <c r="G14" s="643" t="s">
        <v>275</v>
      </c>
      <c r="H14" s="644">
        <v>45839</v>
      </c>
      <c r="I14" s="645">
        <v>587.47699999999998</v>
      </c>
      <c r="J14" s="645">
        <v>587.47699999999998</v>
      </c>
      <c r="K14" s="646">
        <f t="shared" si="6"/>
        <v>1</v>
      </c>
      <c r="L14" s="647">
        <f t="shared" si="1"/>
        <v>132</v>
      </c>
      <c r="M14" s="648">
        <f t="shared" si="2"/>
        <v>88</v>
      </c>
      <c r="N14" s="649">
        <v>1.5</v>
      </c>
      <c r="O14" s="650">
        <f>O10</f>
        <v>82.8</v>
      </c>
      <c r="P14" s="649">
        <f>P10</f>
        <v>0</v>
      </c>
      <c r="Q14" s="650">
        <f>Q10</f>
        <v>2.519999999999996</v>
      </c>
      <c r="R14" s="651" t="s">
        <v>1625</v>
      </c>
      <c r="S14" s="652">
        <v>0.82</v>
      </c>
      <c r="T14" s="652">
        <v>0.99</v>
      </c>
      <c r="U14" s="652">
        <v>1.24</v>
      </c>
      <c r="V14" s="653" t="s">
        <v>1626</v>
      </c>
      <c r="W14" s="654">
        <f t="shared" si="3"/>
        <v>106.53119999999997</v>
      </c>
      <c r="X14" s="655">
        <f t="shared" si="4"/>
        <v>238.53119999999996</v>
      </c>
      <c r="Y14" s="653" t="s">
        <v>1627</v>
      </c>
      <c r="AA14" s="606">
        <f t="shared" si="5"/>
        <v>238.53119999999996</v>
      </c>
    </row>
    <row r="15" spans="1:27" ht="30" customHeight="1">
      <c r="A15" s="1055"/>
      <c r="B15" s="657" t="s">
        <v>1629</v>
      </c>
      <c r="C15" s="658">
        <v>45964</v>
      </c>
      <c r="D15" s="659">
        <f>E15*N15</f>
        <v>175.5</v>
      </c>
      <c r="E15" s="659">
        <v>117</v>
      </c>
      <c r="F15" s="660" t="s">
        <v>1624</v>
      </c>
      <c r="G15" s="661" t="s">
        <v>275</v>
      </c>
      <c r="H15" s="662">
        <v>45839</v>
      </c>
      <c r="I15" s="663">
        <v>590.23900000000003</v>
      </c>
      <c r="J15" s="663">
        <v>587.47699999999998</v>
      </c>
      <c r="K15" s="664">
        <f>J15/I15</f>
        <v>0.99532053964580436</v>
      </c>
      <c r="L15" s="665">
        <f t="shared" si="1"/>
        <v>174.68</v>
      </c>
      <c r="M15" s="666">
        <f t="shared" si="2"/>
        <v>116.45</v>
      </c>
      <c r="N15" s="667">
        <v>1.5</v>
      </c>
      <c r="O15" s="667">
        <f>O11</f>
        <v>168</v>
      </c>
      <c r="P15" s="667">
        <f>P11</f>
        <v>0</v>
      </c>
      <c r="Q15" s="667">
        <f>Q11</f>
        <v>2.5199999999999818</v>
      </c>
      <c r="R15" s="668" t="s">
        <v>1625</v>
      </c>
      <c r="S15" s="669">
        <v>0.82</v>
      </c>
      <c r="T15" s="669">
        <v>0.99</v>
      </c>
      <c r="U15" s="669">
        <v>1.24</v>
      </c>
      <c r="V15" s="670" t="s">
        <v>1626</v>
      </c>
      <c r="W15" s="671">
        <f t="shared" si="3"/>
        <v>211.32719999999995</v>
      </c>
      <c r="X15" s="672">
        <f t="shared" si="4"/>
        <v>386.00719999999995</v>
      </c>
      <c r="Y15" s="670" t="s">
        <v>1627</v>
      </c>
      <c r="AA15" s="606">
        <f t="shared" si="5"/>
        <v>386.00719999999995</v>
      </c>
    </row>
    <row r="16" spans="1:27" ht="30" customHeight="1" thickBot="1">
      <c r="A16" s="1055"/>
      <c r="B16" s="707" t="s">
        <v>1630</v>
      </c>
      <c r="C16" s="708">
        <v>45868</v>
      </c>
      <c r="D16" s="709">
        <v>120</v>
      </c>
      <c r="E16" s="709" t="s">
        <v>1623</v>
      </c>
      <c r="F16" s="710" t="s">
        <v>1624</v>
      </c>
      <c r="G16" s="711" t="s">
        <v>275</v>
      </c>
      <c r="H16" s="712">
        <v>45839</v>
      </c>
      <c r="I16" s="680">
        <v>587.47699999999998</v>
      </c>
      <c r="J16" s="681">
        <v>587.47699999999998</v>
      </c>
      <c r="K16" s="713">
        <f>J16/I16</f>
        <v>1</v>
      </c>
      <c r="L16" s="714">
        <f t="shared" si="1"/>
        <v>120</v>
      </c>
      <c r="M16" s="715">
        <f t="shared" si="2"/>
        <v>80</v>
      </c>
      <c r="N16" s="716">
        <v>1.5</v>
      </c>
      <c r="O16" s="716">
        <f>O12</f>
        <v>140</v>
      </c>
      <c r="P16" s="716">
        <v>0</v>
      </c>
      <c r="Q16" s="716">
        <f>Q12</f>
        <v>2.5199999999999818</v>
      </c>
      <c r="R16" s="717" t="s">
        <v>1625</v>
      </c>
      <c r="S16" s="718">
        <v>0.82</v>
      </c>
      <c r="T16" s="718">
        <v>0.99</v>
      </c>
      <c r="U16" s="718">
        <v>1.24</v>
      </c>
      <c r="V16" s="719" t="s">
        <v>1626</v>
      </c>
      <c r="W16" s="720">
        <f t="shared" si="3"/>
        <v>176.88719999999995</v>
      </c>
      <c r="X16" s="721">
        <f t="shared" si="4"/>
        <v>296.88719999999995</v>
      </c>
      <c r="Y16" s="722" t="s">
        <v>1627</v>
      </c>
      <c r="AA16" s="606">
        <f t="shared" si="5"/>
        <v>296.88719999999995</v>
      </c>
    </row>
    <row r="17" spans="1:27" ht="30" customHeight="1">
      <c r="A17" s="1052" t="s">
        <v>1632</v>
      </c>
      <c r="B17" s="621" t="s">
        <v>1622</v>
      </c>
      <c r="C17" s="622">
        <v>45877</v>
      </c>
      <c r="D17" s="623">
        <v>110</v>
      </c>
      <c r="E17" s="623" t="s">
        <v>1623</v>
      </c>
      <c r="F17" s="624" t="s">
        <v>1624</v>
      </c>
      <c r="G17" s="625" t="s">
        <v>32</v>
      </c>
      <c r="H17" s="626">
        <v>45839</v>
      </c>
      <c r="I17" s="627">
        <v>487.22800000000001</v>
      </c>
      <c r="J17" s="627">
        <v>484.68799999999999</v>
      </c>
      <c r="K17" s="629">
        <f t="shared" ref="K17:K18" si="7">J17/I17</f>
        <v>0.99478683491096564</v>
      </c>
      <c r="L17" s="630">
        <f t="shared" si="1"/>
        <v>109.43</v>
      </c>
      <c r="M17" s="631">
        <f t="shared" si="2"/>
        <v>72.95</v>
      </c>
      <c r="N17" s="632">
        <v>1.5</v>
      </c>
      <c r="O17" s="632">
        <f>'ROTA PEDREIRA'!G56</f>
        <v>198</v>
      </c>
      <c r="P17" s="632">
        <v>0</v>
      </c>
      <c r="Q17" s="632">
        <f>'ROTA PEDREIRA'!G57</f>
        <v>2.741500000000002</v>
      </c>
      <c r="R17" s="633" t="s">
        <v>1625</v>
      </c>
      <c r="S17" s="634">
        <v>0.82</v>
      </c>
      <c r="T17" s="634">
        <v>0.99</v>
      </c>
      <c r="U17" s="634">
        <v>1.24</v>
      </c>
      <c r="V17" s="635" t="s">
        <v>1626</v>
      </c>
      <c r="W17" s="636">
        <f>N17*(O17*S17+P17*T17+Q17*U17)</f>
        <v>248.63918999999999</v>
      </c>
      <c r="X17" s="637">
        <f>L17+W17</f>
        <v>358.06918999999999</v>
      </c>
      <c r="Y17" s="638" t="s">
        <v>1627</v>
      </c>
      <c r="AA17" s="606">
        <f>X17</f>
        <v>358.06918999999999</v>
      </c>
    </row>
    <row r="18" spans="1:27" ht="30" customHeight="1">
      <c r="A18" s="1053"/>
      <c r="B18" s="639" t="s">
        <v>1628</v>
      </c>
      <c r="C18" s="640">
        <v>45863</v>
      </c>
      <c r="D18" s="641">
        <v>132</v>
      </c>
      <c r="E18" s="641" t="s">
        <v>1623</v>
      </c>
      <c r="F18" s="642" t="s">
        <v>1624</v>
      </c>
      <c r="G18" s="643" t="s">
        <v>32</v>
      </c>
      <c r="H18" s="644">
        <v>45839</v>
      </c>
      <c r="I18" s="645">
        <v>484.68799999999999</v>
      </c>
      <c r="J18" s="645">
        <v>484.68799999999999</v>
      </c>
      <c r="K18" s="646">
        <f t="shared" si="7"/>
        <v>1</v>
      </c>
      <c r="L18" s="647">
        <f t="shared" si="1"/>
        <v>132</v>
      </c>
      <c r="M18" s="648">
        <f t="shared" si="2"/>
        <v>88</v>
      </c>
      <c r="N18" s="649">
        <v>1.5</v>
      </c>
      <c r="O18" s="650">
        <f>O14</f>
        <v>82.8</v>
      </c>
      <c r="P18" s="649">
        <f>P14</f>
        <v>0</v>
      </c>
      <c r="Q18" s="650">
        <f>'ROTA PEDREIRA'!G118</f>
        <v>2.4314999999999998</v>
      </c>
      <c r="R18" s="651" t="s">
        <v>1625</v>
      </c>
      <c r="S18" s="652">
        <v>0.82</v>
      </c>
      <c r="T18" s="652">
        <v>0.99</v>
      </c>
      <c r="U18" s="652">
        <v>1.24</v>
      </c>
      <c r="V18" s="653" t="s">
        <v>1626</v>
      </c>
      <c r="W18" s="654">
        <f>N18*(O18*S18+P18*T18+Q18*U18)</f>
        <v>106.36658999999999</v>
      </c>
      <c r="X18" s="655">
        <f>L18+W18</f>
        <v>238.36658999999997</v>
      </c>
      <c r="Y18" s="656" t="s">
        <v>1627</v>
      </c>
      <c r="AA18" s="606">
        <f t="shared" si="5"/>
        <v>238.36658999999997</v>
      </c>
    </row>
    <row r="19" spans="1:27" ht="30" customHeight="1">
      <c r="A19" s="1053"/>
      <c r="B19" s="657" t="s">
        <v>1629</v>
      </c>
      <c r="C19" s="658">
        <v>45964</v>
      </c>
      <c r="D19" s="659">
        <f>E19*N19</f>
        <v>163.5</v>
      </c>
      <c r="E19" s="659">
        <v>109</v>
      </c>
      <c r="F19" s="660" t="s">
        <v>1624</v>
      </c>
      <c r="G19" s="661" t="s">
        <v>32</v>
      </c>
      <c r="H19" s="662">
        <v>45839</v>
      </c>
      <c r="I19" s="663">
        <v>491.27800000000002</v>
      </c>
      <c r="J19" s="663">
        <v>484.68799999999999</v>
      </c>
      <c r="K19" s="664">
        <f>J19/I19</f>
        <v>0.98658600629378879</v>
      </c>
      <c r="L19" s="665">
        <f t="shared" si="1"/>
        <v>161.31</v>
      </c>
      <c r="M19" s="666">
        <f t="shared" si="2"/>
        <v>107.54</v>
      </c>
      <c r="N19" s="667">
        <v>1.5</v>
      </c>
      <c r="O19" s="667">
        <f>O15</f>
        <v>168</v>
      </c>
      <c r="P19" s="667">
        <f>P15</f>
        <v>0</v>
      </c>
      <c r="Q19" s="667">
        <f>Q18</f>
        <v>2.4314999999999998</v>
      </c>
      <c r="R19" s="668" t="s">
        <v>1625</v>
      </c>
      <c r="S19" s="669">
        <v>0.82</v>
      </c>
      <c r="T19" s="669">
        <v>0.99</v>
      </c>
      <c r="U19" s="669">
        <v>1.24</v>
      </c>
      <c r="V19" s="670" t="s">
        <v>1626</v>
      </c>
      <c r="W19" s="671">
        <f t="shared" ref="W19:W20" si="8">N19*(O19*S19+P19*T19+Q19*U19)</f>
        <v>211.16258999999999</v>
      </c>
      <c r="X19" s="672">
        <f t="shared" ref="X19:X20" si="9">L19+W19</f>
        <v>372.47258999999997</v>
      </c>
      <c r="Y19" s="673" t="s">
        <v>1627</v>
      </c>
      <c r="AA19" s="606">
        <f t="shared" si="5"/>
        <v>372.47258999999997</v>
      </c>
    </row>
    <row r="20" spans="1:27" ht="30" customHeight="1" thickBot="1">
      <c r="A20" s="1053"/>
      <c r="B20" s="707" t="s">
        <v>1630</v>
      </c>
      <c r="C20" s="708">
        <v>45868</v>
      </c>
      <c r="D20" s="709">
        <v>120</v>
      </c>
      <c r="E20" s="709" t="s">
        <v>1623</v>
      </c>
      <c r="F20" s="710" t="s">
        <v>1624</v>
      </c>
      <c r="G20" s="711" t="s">
        <v>32</v>
      </c>
      <c r="H20" s="712">
        <v>45839</v>
      </c>
      <c r="I20" s="723">
        <v>484.68799999999999</v>
      </c>
      <c r="J20" s="663">
        <v>484.68799999999999</v>
      </c>
      <c r="K20" s="713">
        <f>J20/I20</f>
        <v>1</v>
      </c>
      <c r="L20" s="714">
        <f t="shared" si="1"/>
        <v>120</v>
      </c>
      <c r="M20" s="715">
        <f t="shared" si="2"/>
        <v>80</v>
      </c>
      <c r="N20" s="716">
        <v>1.5</v>
      </c>
      <c r="O20" s="716">
        <f>O16</f>
        <v>140</v>
      </c>
      <c r="P20" s="716">
        <v>0</v>
      </c>
      <c r="Q20" s="716">
        <f>Q19</f>
        <v>2.4314999999999998</v>
      </c>
      <c r="R20" s="717" t="s">
        <v>1625</v>
      </c>
      <c r="S20" s="718">
        <v>0.82</v>
      </c>
      <c r="T20" s="718">
        <v>0.99</v>
      </c>
      <c r="U20" s="718">
        <v>1.24</v>
      </c>
      <c r="V20" s="719" t="s">
        <v>1626</v>
      </c>
      <c r="W20" s="720">
        <f t="shared" si="8"/>
        <v>176.72259</v>
      </c>
      <c r="X20" s="721">
        <f t="shared" si="9"/>
        <v>296.72258999999997</v>
      </c>
      <c r="Y20" s="722" t="s">
        <v>1627</v>
      </c>
      <c r="AA20" s="606">
        <f t="shared" si="5"/>
        <v>296.72258999999997</v>
      </c>
    </row>
    <row r="21" spans="1:27" ht="30" customHeight="1">
      <c r="A21" s="1052" t="s">
        <v>1633</v>
      </c>
      <c r="B21" s="621" t="s">
        <v>1622</v>
      </c>
      <c r="C21" s="622">
        <v>45877</v>
      </c>
      <c r="D21" s="623">
        <v>90</v>
      </c>
      <c r="E21" s="623" t="s">
        <v>1623</v>
      </c>
      <c r="F21" s="624" t="s">
        <v>1624</v>
      </c>
      <c r="G21" s="625" t="s">
        <v>32</v>
      </c>
      <c r="H21" s="626">
        <v>45839</v>
      </c>
      <c r="I21" s="627">
        <v>487.22800000000001</v>
      </c>
      <c r="J21" s="627">
        <v>484.68799999999999</v>
      </c>
      <c r="K21" s="629">
        <f t="shared" ref="K21:K22" si="10">J21/I21</f>
        <v>0.99478683491096564</v>
      </c>
      <c r="L21" s="630">
        <f t="shared" si="1"/>
        <v>89.53</v>
      </c>
      <c r="M21" s="631">
        <f t="shared" si="2"/>
        <v>59.69</v>
      </c>
      <c r="N21" s="632">
        <v>1.5</v>
      </c>
      <c r="O21" s="632">
        <f t="shared" ref="O21:Q22" si="11">O17</f>
        <v>198</v>
      </c>
      <c r="P21" s="632">
        <f t="shared" si="11"/>
        <v>0</v>
      </c>
      <c r="Q21" s="632">
        <f t="shared" si="11"/>
        <v>2.741500000000002</v>
      </c>
      <c r="R21" s="633" t="s">
        <v>1625</v>
      </c>
      <c r="S21" s="634">
        <v>0.82</v>
      </c>
      <c r="T21" s="634">
        <v>0.99</v>
      </c>
      <c r="U21" s="634">
        <v>1.24</v>
      </c>
      <c r="V21" s="635" t="s">
        <v>1626</v>
      </c>
      <c r="W21" s="636">
        <f>N21*(O21*S21+P21*T21+Q21*U21)</f>
        <v>248.63918999999999</v>
      </c>
      <c r="X21" s="637">
        <f>L21+W21</f>
        <v>338.16918999999996</v>
      </c>
      <c r="Y21" s="638" t="s">
        <v>1627</v>
      </c>
      <c r="AA21" s="606">
        <f>X21</f>
        <v>338.16918999999996</v>
      </c>
    </row>
    <row r="22" spans="1:27" ht="30" customHeight="1">
      <c r="A22" s="1053"/>
      <c r="B22" s="639" t="s">
        <v>1628</v>
      </c>
      <c r="C22" s="640">
        <v>45863</v>
      </c>
      <c r="D22" s="641">
        <v>121</v>
      </c>
      <c r="E22" s="641" t="s">
        <v>1623</v>
      </c>
      <c r="F22" s="642" t="s">
        <v>1624</v>
      </c>
      <c r="G22" s="643" t="s">
        <v>32</v>
      </c>
      <c r="H22" s="644">
        <v>45839</v>
      </c>
      <c r="I22" s="645">
        <v>484.68799999999999</v>
      </c>
      <c r="J22" s="645">
        <v>484.68799999999999</v>
      </c>
      <c r="K22" s="646">
        <f t="shared" si="10"/>
        <v>1</v>
      </c>
      <c r="L22" s="647">
        <f t="shared" si="1"/>
        <v>121</v>
      </c>
      <c r="M22" s="648">
        <f t="shared" si="2"/>
        <v>80.67</v>
      </c>
      <c r="N22" s="649">
        <v>1.5</v>
      </c>
      <c r="O22" s="650">
        <f t="shared" si="11"/>
        <v>82.8</v>
      </c>
      <c r="P22" s="649">
        <f t="shared" si="11"/>
        <v>0</v>
      </c>
      <c r="Q22" s="650">
        <f t="shared" si="11"/>
        <v>2.4314999999999998</v>
      </c>
      <c r="R22" s="651" t="s">
        <v>1625</v>
      </c>
      <c r="S22" s="652">
        <v>0.82</v>
      </c>
      <c r="T22" s="652">
        <v>0.99</v>
      </c>
      <c r="U22" s="652">
        <v>1.24</v>
      </c>
      <c r="V22" s="653" t="s">
        <v>1626</v>
      </c>
      <c r="W22" s="654">
        <f>N22*(O22*S22+P22*T22+Q22*U22)</f>
        <v>106.36658999999999</v>
      </c>
      <c r="X22" s="655">
        <f>L22+W22</f>
        <v>227.36658999999997</v>
      </c>
      <c r="Y22" s="656" t="s">
        <v>1627</v>
      </c>
      <c r="AA22" s="606">
        <f t="shared" si="5"/>
        <v>227.36658999999997</v>
      </c>
    </row>
    <row r="23" spans="1:27" ht="30" customHeight="1">
      <c r="A23" s="1053"/>
      <c r="B23" s="657" t="s">
        <v>1629</v>
      </c>
      <c r="C23" s="658">
        <v>45964</v>
      </c>
      <c r="D23" s="659">
        <f>E23*N23</f>
        <v>163.5</v>
      </c>
      <c r="E23" s="659">
        <v>109</v>
      </c>
      <c r="F23" s="660" t="s">
        <v>1624</v>
      </c>
      <c r="G23" s="661" t="s">
        <v>32</v>
      </c>
      <c r="H23" s="662">
        <v>45839</v>
      </c>
      <c r="I23" s="663">
        <v>491.27800000000002</v>
      </c>
      <c r="J23" s="663">
        <v>484.68799999999999</v>
      </c>
      <c r="K23" s="664">
        <f>J23/I23</f>
        <v>0.98658600629378879</v>
      </c>
      <c r="L23" s="665">
        <f t="shared" si="1"/>
        <v>161.31</v>
      </c>
      <c r="M23" s="666">
        <f t="shared" si="2"/>
        <v>107.54</v>
      </c>
      <c r="N23" s="667">
        <v>1.5</v>
      </c>
      <c r="O23" s="667">
        <f>O19</f>
        <v>168</v>
      </c>
      <c r="P23" s="667">
        <f>P19</f>
        <v>0</v>
      </c>
      <c r="Q23" s="667">
        <f>Q19</f>
        <v>2.4314999999999998</v>
      </c>
      <c r="R23" s="668" t="s">
        <v>1625</v>
      </c>
      <c r="S23" s="669">
        <v>0.82</v>
      </c>
      <c r="T23" s="669">
        <v>0.99</v>
      </c>
      <c r="U23" s="669">
        <v>1.24</v>
      </c>
      <c r="V23" s="670" t="s">
        <v>1626</v>
      </c>
      <c r="W23" s="671">
        <f t="shared" ref="W23:W24" si="12">N23*(O23*S23+P23*T23+Q23*U23)</f>
        <v>211.16258999999999</v>
      </c>
      <c r="X23" s="672">
        <f t="shared" ref="X23:X24" si="13">L23+W23</f>
        <v>372.47258999999997</v>
      </c>
      <c r="Y23" s="673" t="s">
        <v>1627</v>
      </c>
      <c r="AA23" s="606">
        <f t="shared" si="5"/>
        <v>372.47258999999997</v>
      </c>
    </row>
    <row r="24" spans="1:27" ht="30" customHeight="1" thickBot="1">
      <c r="A24" s="1053"/>
      <c r="B24" s="707" t="s">
        <v>1630</v>
      </c>
      <c r="C24" s="708">
        <v>45868</v>
      </c>
      <c r="D24" s="709">
        <v>90</v>
      </c>
      <c r="E24" s="709" t="s">
        <v>1623</v>
      </c>
      <c r="F24" s="710" t="s">
        <v>1624</v>
      </c>
      <c r="G24" s="711" t="s">
        <v>1634</v>
      </c>
      <c r="H24" s="712">
        <v>45839</v>
      </c>
      <c r="I24" s="723">
        <v>484.68799999999999</v>
      </c>
      <c r="J24" s="663">
        <v>484.68799999999999</v>
      </c>
      <c r="K24" s="713">
        <f>J24/I24</f>
        <v>1</v>
      </c>
      <c r="L24" s="714">
        <f t="shared" si="1"/>
        <v>90</v>
      </c>
      <c r="M24" s="715">
        <f t="shared" si="2"/>
        <v>60</v>
      </c>
      <c r="N24" s="716">
        <v>1.5</v>
      </c>
      <c r="O24" s="716">
        <f>O20</f>
        <v>140</v>
      </c>
      <c r="P24" s="716">
        <v>0</v>
      </c>
      <c r="Q24" s="716">
        <f>Q20</f>
        <v>2.4314999999999998</v>
      </c>
      <c r="R24" s="717" t="s">
        <v>1625</v>
      </c>
      <c r="S24" s="718">
        <v>0.82</v>
      </c>
      <c r="T24" s="718">
        <v>0.99</v>
      </c>
      <c r="U24" s="718">
        <v>1.24</v>
      </c>
      <c r="V24" s="719" t="s">
        <v>1626</v>
      </c>
      <c r="W24" s="720">
        <f t="shared" si="12"/>
        <v>176.72259</v>
      </c>
      <c r="X24" s="721">
        <f t="shared" si="13"/>
        <v>266.72258999999997</v>
      </c>
      <c r="Y24" s="722" t="s">
        <v>1627</v>
      </c>
      <c r="AA24" s="606">
        <f t="shared" si="5"/>
        <v>266.72258999999997</v>
      </c>
    </row>
    <row r="25" spans="1:27" ht="30" customHeight="1">
      <c r="A25" s="1044" t="s">
        <v>1635</v>
      </c>
      <c r="B25" s="621" t="s">
        <v>1622</v>
      </c>
      <c r="C25" s="622">
        <v>45877</v>
      </c>
      <c r="D25" s="623">
        <v>50</v>
      </c>
      <c r="E25" s="623" t="s">
        <v>1623</v>
      </c>
      <c r="F25" s="624" t="s">
        <v>1624</v>
      </c>
      <c r="G25" s="625" t="s">
        <v>275</v>
      </c>
      <c r="H25" s="626">
        <v>45839</v>
      </c>
      <c r="I25" s="627">
        <v>589.64300000000003</v>
      </c>
      <c r="J25" s="627">
        <v>587.47699999999998</v>
      </c>
      <c r="K25" s="629">
        <f t="shared" ref="K25" si="14">J25/I25</f>
        <v>0.99632659083547159</v>
      </c>
      <c r="L25" s="630">
        <f t="shared" si="1"/>
        <v>49.82</v>
      </c>
      <c r="M25" s="631">
        <f t="shared" si="2"/>
        <v>33.21</v>
      </c>
      <c r="N25" s="632">
        <v>1.5</v>
      </c>
      <c r="O25" s="632">
        <f t="shared" ref="O25:P25" si="15">O21</f>
        <v>198</v>
      </c>
      <c r="P25" s="632">
        <f t="shared" si="15"/>
        <v>0</v>
      </c>
      <c r="Q25" s="632">
        <f>Q9</f>
        <v>2.8299999999999841</v>
      </c>
      <c r="R25" s="633" t="s">
        <v>1625</v>
      </c>
      <c r="S25" s="634">
        <v>0.82</v>
      </c>
      <c r="T25" s="634">
        <v>0.99</v>
      </c>
      <c r="U25" s="634">
        <v>1.24</v>
      </c>
      <c r="V25" s="635" t="s">
        <v>1626</v>
      </c>
      <c r="W25" s="636">
        <f>N25*(O25*S25+P25*T25+Q25*U25)</f>
        <v>248.80379999999997</v>
      </c>
      <c r="X25" s="637">
        <f>L25+W25</f>
        <v>298.62379999999996</v>
      </c>
      <c r="Y25" s="638" t="s">
        <v>1627</v>
      </c>
      <c r="AA25" s="606">
        <f>X25</f>
        <v>298.62379999999996</v>
      </c>
    </row>
    <row r="26" spans="1:27" ht="30" customHeight="1">
      <c r="A26" s="1045"/>
      <c r="B26" s="657" t="s">
        <v>1629</v>
      </c>
      <c r="C26" s="658">
        <v>45964</v>
      </c>
      <c r="D26" s="659">
        <f>E26*N26</f>
        <v>138</v>
      </c>
      <c r="E26" s="659">
        <v>92</v>
      </c>
      <c r="F26" s="660" t="s">
        <v>1624</v>
      </c>
      <c r="G26" s="661" t="s">
        <v>275</v>
      </c>
      <c r="H26" s="662">
        <v>45839</v>
      </c>
      <c r="I26" s="663">
        <v>590.23900000000003</v>
      </c>
      <c r="J26" s="663">
        <v>587.47699999999998</v>
      </c>
      <c r="K26" s="664">
        <f>J26/I26</f>
        <v>0.99532053964580436</v>
      </c>
      <c r="L26" s="665">
        <f t="shared" si="1"/>
        <v>137.35</v>
      </c>
      <c r="M26" s="666">
        <f t="shared" si="2"/>
        <v>91.57</v>
      </c>
      <c r="N26" s="667">
        <v>1.5</v>
      </c>
      <c r="O26" s="667">
        <f>O23</f>
        <v>168</v>
      </c>
      <c r="P26" s="667">
        <f>P23</f>
        <v>0</v>
      </c>
      <c r="Q26" s="667">
        <f>Q11</f>
        <v>2.5199999999999818</v>
      </c>
      <c r="R26" s="668" t="s">
        <v>1625</v>
      </c>
      <c r="S26" s="669">
        <v>0.82</v>
      </c>
      <c r="T26" s="669">
        <v>0.99</v>
      </c>
      <c r="U26" s="669">
        <v>1.24</v>
      </c>
      <c r="V26" s="670" t="s">
        <v>1626</v>
      </c>
      <c r="W26" s="671">
        <f t="shared" ref="W26:W27" si="16">N26*(O26*S26+P26*T26+Q26*U26)</f>
        <v>211.32719999999995</v>
      </c>
      <c r="X26" s="672">
        <f t="shared" ref="X26:X27" si="17">L26+W26</f>
        <v>348.67719999999997</v>
      </c>
      <c r="Y26" s="673" t="s">
        <v>1627</v>
      </c>
      <c r="AA26" s="606">
        <f t="shared" ref="AA26:AA27" si="18">X26</f>
        <v>348.67719999999997</v>
      </c>
    </row>
    <row r="27" spans="1:27" ht="30" customHeight="1" thickBot="1">
      <c r="A27" s="1046"/>
      <c r="B27" s="724" t="s">
        <v>1630</v>
      </c>
      <c r="C27" s="725">
        <v>45868</v>
      </c>
      <c r="D27" s="726">
        <v>110</v>
      </c>
      <c r="E27" s="726" t="s">
        <v>1623</v>
      </c>
      <c r="F27" s="727" t="s">
        <v>1624</v>
      </c>
      <c r="G27" s="728" t="s">
        <v>275</v>
      </c>
      <c r="H27" s="729">
        <v>45839</v>
      </c>
      <c r="I27" s="730">
        <v>587.47699999999998</v>
      </c>
      <c r="J27" s="731">
        <v>587.47699999999998</v>
      </c>
      <c r="K27" s="732">
        <f>J27/I27</f>
        <v>1</v>
      </c>
      <c r="L27" s="733">
        <f t="shared" si="1"/>
        <v>110</v>
      </c>
      <c r="M27" s="734">
        <f t="shared" si="2"/>
        <v>73.33</v>
      </c>
      <c r="N27" s="735">
        <v>1.5</v>
      </c>
      <c r="O27" s="736">
        <f>O24</f>
        <v>140</v>
      </c>
      <c r="P27" s="735">
        <v>0</v>
      </c>
      <c r="Q27" s="736">
        <f>Q26</f>
        <v>2.5199999999999818</v>
      </c>
      <c r="R27" s="737" t="s">
        <v>1625</v>
      </c>
      <c r="S27" s="735">
        <v>0.82</v>
      </c>
      <c r="T27" s="735">
        <v>0.99</v>
      </c>
      <c r="U27" s="735">
        <v>1.24</v>
      </c>
      <c r="V27" s="738" t="s">
        <v>1626</v>
      </c>
      <c r="W27" s="726">
        <f t="shared" si="16"/>
        <v>176.88719999999995</v>
      </c>
      <c r="X27" s="739">
        <f t="shared" si="17"/>
        <v>286.88719999999995</v>
      </c>
      <c r="Y27" s="740" t="s">
        <v>1627</v>
      </c>
      <c r="AA27" s="606">
        <f t="shared" si="18"/>
        <v>286.88719999999995</v>
      </c>
    </row>
    <row r="28" spans="1:27" ht="48.6" customHeight="1">
      <c r="A28" s="1047" t="s">
        <v>1593</v>
      </c>
      <c r="B28" s="1036" t="s">
        <v>1594</v>
      </c>
      <c r="C28" s="1050" t="s">
        <v>1595</v>
      </c>
      <c r="D28" s="1041" t="s">
        <v>1596</v>
      </c>
      <c r="E28" s="1041" t="s">
        <v>1597</v>
      </c>
      <c r="F28" s="1041" t="s">
        <v>1598</v>
      </c>
      <c r="G28" s="1041" t="s">
        <v>1599</v>
      </c>
      <c r="H28" s="1043" t="s">
        <v>1600</v>
      </c>
      <c r="I28" s="1036" t="s">
        <v>1601</v>
      </c>
      <c r="J28" s="1038"/>
      <c r="K28" s="1041" t="s">
        <v>1602</v>
      </c>
      <c r="L28" s="1034" t="s">
        <v>1603</v>
      </c>
      <c r="M28" s="1034" t="s">
        <v>1604</v>
      </c>
      <c r="N28" s="1034" t="s">
        <v>1605</v>
      </c>
      <c r="O28" s="1036" t="s">
        <v>1606</v>
      </c>
      <c r="P28" s="1037"/>
      <c r="Q28" s="1037"/>
      <c r="R28" s="614" t="s">
        <v>1607</v>
      </c>
      <c r="S28" s="1036" t="s">
        <v>1608</v>
      </c>
      <c r="T28" s="1037"/>
      <c r="U28" s="1037"/>
      <c r="V28" s="1038"/>
      <c r="W28" s="613" t="s">
        <v>1609</v>
      </c>
      <c r="X28" s="1036" t="s">
        <v>1610</v>
      </c>
      <c r="Y28" s="1039"/>
    </row>
    <row r="29" spans="1:27" ht="35.450000000000003" customHeight="1">
      <c r="A29" s="1048"/>
      <c r="B29" s="1049"/>
      <c r="C29" s="1051"/>
      <c r="D29" s="1042"/>
      <c r="E29" s="1042"/>
      <c r="F29" s="1042"/>
      <c r="G29" s="1042"/>
      <c r="H29" s="1043"/>
      <c r="I29" s="616" t="s">
        <v>1611</v>
      </c>
      <c r="J29" s="616" t="s">
        <v>1612</v>
      </c>
      <c r="K29" s="1042"/>
      <c r="L29" s="1035"/>
      <c r="M29" s="1035"/>
      <c r="N29" s="1035"/>
      <c r="O29" s="617" t="s">
        <v>1613</v>
      </c>
      <c r="P29" s="615" t="s">
        <v>1614</v>
      </c>
      <c r="Q29" s="615" t="s">
        <v>1615</v>
      </c>
      <c r="R29" s="615" t="s">
        <v>1594</v>
      </c>
      <c r="S29" s="615" t="s">
        <v>1616</v>
      </c>
      <c r="T29" s="615" t="s">
        <v>1617</v>
      </c>
      <c r="U29" s="615" t="s">
        <v>1618</v>
      </c>
      <c r="V29" s="618" t="s">
        <v>1619</v>
      </c>
      <c r="W29" s="615" t="s">
        <v>1513</v>
      </c>
      <c r="X29" s="619" t="s">
        <v>1620</v>
      </c>
      <c r="Y29" s="620" t="s">
        <v>1619</v>
      </c>
    </row>
    <row r="30" spans="1:27" ht="30" customHeight="1">
      <c r="A30" s="1040" t="s">
        <v>1636</v>
      </c>
      <c r="B30" s="741" t="s">
        <v>1637</v>
      </c>
      <c r="C30" s="640">
        <v>45824</v>
      </c>
      <c r="D30" s="641"/>
      <c r="E30" s="641">
        <v>499.07</v>
      </c>
      <c r="F30" s="642" t="s">
        <v>1624</v>
      </c>
      <c r="G30" s="643" t="s">
        <v>275</v>
      </c>
      <c r="H30" s="644">
        <v>45839</v>
      </c>
      <c r="I30" s="645">
        <v>586.21100000000001</v>
      </c>
      <c r="J30" s="645">
        <v>579.75599999999997</v>
      </c>
      <c r="K30" s="646">
        <f>J30/I30</f>
        <v>0.98898860649151921</v>
      </c>
      <c r="L30" s="742"/>
      <c r="M30" s="743">
        <f>ROUND(K30*E30,2)</f>
        <v>493.57</v>
      </c>
      <c r="N30" s="645"/>
      <c r="O30" s="650">
        <f>'ROTA MASSA'!G40</f>
        <v>137</v>
      </c>
      <c r="P30" s="649">
        <v>0</v>
      </c>
      <c r="Q30" s="650">
        <f>'ROTA MASSA'!G38</f>
        <v>2.4315000000000002</v>
      </c>
      <c r="R30" s="651" t="s">
        <v>1625</v>
      </c>
      <c r="S30" s="652">
        <v>0.82</v>
      </c>
      <c r="T30" s="652">
        <v>0.99</v>
      </c>
      <c r="U30" s="652">
        <v>1.24</v>
      </c>
      <c r="V30" s="653" t="s">
        <v>1626</v>
      </c>
      <c r="W30" s="654">
        <f>(O30*S30+P30*T30+Q30*U30)</f>
        <v>115.35505999999999</v>
      </c>
      <c r="X30" s="655">
        <f>M30+W30</f>
        <v>608.92506000000003</v>
      </c>
      <c r="Y30" s="653" t="s">
        <v>1638</v>
      </c>
      <c r="AA30" s="606">
        <f>SMALL(X30:X32,1)</f>
        <v>608.92506000000003</v>
      </c>
    </row>
    <row r="31" spans="1:27" ht="30" customHeight="1">
      <c r="A31" s="1040"/>
      <c r="B31" s="657" t="s">
        <v>1639</v>
      </c>
      <c r="C31" s="658">
        <v>45972</v>
      </c>
      <c r="D31" s="659"/>
      <c r="E31" s="659">
        <v>870</v>
      </c>
      <c r="F31" s="660" t="s">
        <v>1624</v>
      </c>
      <c r="G31" s="661" t="s">
        <v>275</v>
      </c>
      <c r="H31" s="662">
        <v>45839</v>
      </c>
      <c r="I31" s="663">
        <v>590.23900000000003</v>
      </c>
      <c r="J31" s="663">
        <v>579.75599999999997</v>
      </c>
      <c r="K31" s="664">
        <f>J31/I31</f>
        <v>0.982239397938801</v>
      </c>
      <c r="L31" s="665"/>
      <c r="M31" s="666">
        <f t="shared" ref="M31:M32" si="19">ROUND(K31*E31,2)</f>
        <v>854.55</v>
      </c>
      <c r="N31" s="663"/>
      <c r="O31" s="667">
        <f>'ROTA MASSA'!G79</f>
        <v>138</v>
      </c>
      <c r="P31" s="667">
        <v>0</v>
      </c>
      <c r="Q31" s="667">
        <f>'ROTA MASSA'!G80</f>
        <v>2.4314999999999998</v>
      </c>
      <c r="R31" s="668" t="s">
        <v>1625</v>
      </c>
      <c r="S31" s="669">
        <v>0.82</v>
      </c>
      <c r="T31" s="669">
        <v>0.99</v>
      </c>
      <c r="U31" s="669">
        <v>1.24</v>
      </c>
      <c r="V31" s="670" t="s">
        <v>1626</v>
      </c>
      <c r="W31" s="671">
        <f t="shared" ref="W31:W32" si="20">(O31*S31+P31*T31+Q31*U31)</f>
        <v>116.17506</v>
      </c>
      <c r="X31" s="672">
        <f>M31+W31</f>
        <v>970.72505999999998</v>
      </c>
      <c r="Y31" s="670" t="s">
        <v>1638</v>
      </c>
      <c r="AA31" s="606">
        <f>AA30</f>
        <v>608.92506000000003</v>
      </c>
    </row>
    <row r="32" spans="1:27" ht="30" customHeight="1">
      <c r="A32" s="1040"/>
      <c r="B32" s="744" t="s">
        <v>1640</v>
      </c>
      <c r="C32" s="658">
        <v>45785</v>
      </c>
      <c r="D32" s="659"/>
      <c r="E32" s="659">
        <v>950</v>
      </c>
      <c r="F32" s="660" t="s">
        <v>1624</v>
      </c>
      <c r="G32" s="661" t="s">
        <v>275</v>
      </c>
      <c r="H32" s="662">
        <v>45839</v>
      </c>
      <c r="I32" s="663">
        <v>587.55200000000002</v>
      </c>
      <c r="J32" s="663">
        <v>579.75599999999997</v>
      </c>
      <c r="K32" s="664">
        <f>J32/I32</f>
        <v>0.9867313871793475</v>
      </c>
      <c r="L32" s="665"/>
      <c r="M32" s="666">
        <f t="shared" si="19"/>
        <v>937.39</v>
      </c>
      <c r="N32" s="663"/>
      <c r="O32" s="667">
        <f>'ROTA MASSA'!G120</f>
        <v>214</v>
      </c>
      <c r="P32" s="667">
        <v>0</v>
      </c>
      <c r="Q32" s="667">
        <f>'ROTA MASSA'!G121</f>
        <v>2.4314999999999998</v>
      </c>
      <c r="R32" s="668" t="s">
        <v>1625</v>
      </c>
      <c r="S32" s="669">
        <v>0.82</v>
      </c>
      <c r="T32" s="669">
        <v>0.99</v>
      </c>
      <c r="U32" s="669">
        <v>1.24</v>
      </c>
      <c r="V32" s="670" t="s">
        <v>1626</v>
      </c>
      <c r="W32" s="671">
        <f t="shared" si="20"/>
        <v>178.49506</v>
      </c>
      <c r="X32" s="672">
        <f>M32+W32</f>
        <v>1115.8850600000001</v>
      </c>
      <c r="Y32" s="670" t="s">
        <v>1638</v>
      </c>
      <c r="AA32" s="606">
        <f>AA31</f>
        <v>608.92506000000003</v>
      </c>
    </row>
    <row r="33" spans="1:23" ht="13.15" customHeight="1">
      <c r="A33" s="606" t="s">
        <v>1641</v>
      </c>
      <c r="C33" s="606"/>
      <c r="L33" s="606"/>
      <c r="M33" s="606"/>
      <c r="N33" s="606"/>
      <c r="O33" s="606"/>
    </row>
    <row r="34" spans="1:23" ht="30" customHeight="1">
      <c r="A34" s="745" t="s">
        <v>1642</v>
      </c>
      <c r="C34" s="606"/>
      <c r="L34" s="606"/>
      <c r="M34" s="606"/>
      <c r="N34" s="606"/>
      <c r="O34" s="606"/>
    </row>
    <row r="35" spans="1:23">
      <c r="A35" s="745" t="s">
        <v>1643</v>
      </c>
    </row>
    <row r="38" spans="1:23">
      <c r="W38" s="749"/>
    </row>
  </sheetData>
  <mergeCells count="40">
    <mergeCell ref="A1:Y1"/>
    <mergeCell ref="A6:Y6"/>
    <mergeCell ref="A7:A8"/>
    <mergeCell ref="B7:B8"/>
    <mergeCell ref="C7:C8"/>
    <mergeCell ref="D7:D8"/>
    <mergeCell ref="E7:E8"/>
    <mergeCell ref="F7:F8"/>
    <mergeCell ref="G7:G8"/>
    <mergeCell ref="H7:H8"/>
    <mergeCell ref="A21:A24"/>
    <mergeCell ref="I7:J7"/>
    <mergeCell ref="K7:K8"/>
    <mergeCell ref="L7:L8"/>
    <mergeCell ref="M7:M8"/>
    <mergeCell ref="S7:V7"/>
    <mergeCell ref="X7:Y7"/>
    <mergeCell ref="A9:A12"/>
    <mergeCell ref="A13:A16"/>
    <mergeCell ref="A17:A20"/>
    <mergeCell ref="N7:N8"/>
    <mergeCell ref="O7:Q7"/>
    <mergeCell ref="K28:K29"/>
    <mergeCell ref="L28:L29"/>
    <mergeCell ref="A25:A27"/>
    <mergeCell ref="A28:A29"/>
    <mergeCell ref="B28:B29"/>
    <mergeCell ref="C28:C29"/>
    <mergeCell ref="D28:D29"/>
    <mergeCell ref="E28:E29"/>
    <mergeCell ref="A30:A32"/>
    <mergeCell ref="F28:F29"/>
    <mergeCell ref="G28:G29"/>
    <mergeCell ref="H28:H29"/>
    <mergeCell ref="I28:J28"/>
    <mergeCell ref="M28:M29"/>
    <mergeCell ref="N28:N29"/>
    <mergeCell ref="O28:Q28"/>
    <mergeCell ref="S28:V28"/>
    <mergeCell ref="X28:Y28"/>
  </mergeCells>
  <printOptions horizontalCentered="1"/>
  <pageMargins left="0.19685039370078741" right="0.19685039370078741" top="0.78740157480314965" bottom="0.39370078740157483" header="0" footer="0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E6AA-AAB3-4943-8F12-C1FCA7FC7A77}">
  <sheetPr>
    <tabColor rgb="FF92D050"/>
  </sheetPr>
  <dimension ref="A1:R284"/>
  <sheetViews>
    <sheetView view="pageBreakPreview" zoomScale="115" zoomScaleNormal="100" zoomScaleSheetLayoutView="115" workbookViewId="0">
      <selection activeCell="C10" sqref="C10"/>
    </sheetView>
  </sheetViews>
  <sheetFormatPr defaultColWidth="8.85546875" defaultRowHeight="12.75"/>
  <cols>
    <col min="1" max="1" width="8.85546875" style="751"/>
    <col min="2" max="2" width="11.28515625" style="751" customWidth="1"/>
    <col min="3" max="3" width="10.7109375" style="751" customWidth="1"/>
    <col min="4" max="4" width="11.140625" style="751" customWidth="1"/>
    <col min="5" max="5" width="10.42578125" style="751" customWidth="1"/>
    <col min="6" max="6" width="11.42578125" style="751" customWidth="1"/>
    <col min="7" max="7" width="14.140625" style="751" customWidth="1"/>
    <col min="8" max="8" width="3.7109375" style="751" customWidth="1"/>
    <col min="9" max="9" width="15.42578125" style="751" customWidth="1"/>
    <col min="10" max="10" width="11.28515625" style="751" customWidth="1"/>
    <col min="11" max="11" width="8.85546875" style="751"/>
    <col min="12" max="13" width="9.140625" style="751" bestFit="1" customWidth="1"/>
    <col min="14" max="14" width="10.28515625" style="751" customWidth="1"/>
    <col min="15" max="15" width="22.140625" style="751" customWidth="1"/>
    <col min="16" max="16" width="10.28515625" style="751" bestFit="1" customWidth="1"/>
    <col min="17" max="17" width="13.7109375" style="751" bestFit="1" customWidth="1"/>
    <col min="18" max="19" width="10.7109375" style="751" customWidth="1"/>
    <col min="20" max="20" width="8.85546875" style="751"/>
    <col min="21" max="21" width="9.42578125" style="751" bestFit="1" customWidth="1"/>
    <col min="22" max="22" width="12.42578125" style="751" customWidth="1"/>
    <col min="23" max="16384" width="8.85546875" style="751"/>
  </cols>
  <sheetData>
    <row r="1" spans="1:15" ht="13.15" customHeight="1">
      <c r="A1" s="1103" t="s">
        <v>1644</v>
      </c>
      <c r="B1" s="1104"/>
      <c r="C1" s="1104"/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5"/>
      <c r="O1" s="750"/>
    </row>
    <row r="2" spans="1:15" ht="13.15" customHeight="1" thickBot="1">
      <c r="A2" s="1106"/>
      <c r="B2" s="1107"/>
      <c r="C2" s="1107"/>
      <c r="D2" s="1107"/>
      <c r="E2" s="1107"/>
      <c r="F2" s="1107"/>
      <c r="G2" s="1107"/>
      <c r="H2" s="1107"/>
      <c r="I2" s="1107"/>
      <c r="J2" s="1107"/>
      <c r="K2" s="1107"/>
      <c r="L2" s="1107"/>
      <c r="M2" s="1107"/>
      <c r="N2" s="1108"/>
      <c r="O2" s="750"/>
    </row>
    <row r="3" spans="1:15" ht="15.75" thickBot="1">
      <c r="A3" s="752" t="s">
        <v>1622</v>
      </c>
      <c r="B3" s="753"/>
      <c r="C3" s="754"/>
      <c r="D3" s="754"/>
      <c r="E3" s="754"/>
      <c r="F3" s="754"/>
      <c r="G3" s="754"/>
      <c r="H3" s="754"/>
      <c r="I3" s="754"/>
      <c r="J3" s="754"/>
      <c r="K3" s="754"/>
      <c r="L3" s="754"/>
      <c r="M3" s="754"/>
      <c r="N3" s="755"/>
      <c r="O3" s="756"/>
    </row>
    <row r="4" spans="1:15" ht="20.25">
      <c r="A4" s="757"/>
      <c r="B4" s="758"/>
      <c r="C4" s="758"/>
      <c r="D4" s="758"/>
      <c r="E4" s="758"/>
      <c r="F4" s="758"/>
      <c r="G4" s="758"/>
      <c r="H4" s="758"/>
      <c r="I4" s="758"/>
      <c r="J4" s="758"/>
      <c r="K4" s="758"/>
      <c r="L4" s="758"/>
      <c r="M4" s="758"/>
      <c r="N4" s="759"/>
      <c r="O4" s="758"/>
    </row>
    <row r="5" spans="1:15" ht="20.25">
      <c r="A5" s="757"/>
      <c r="B5" s="758"/>
      <c r="C5" s="758"/>
      <c r="D5" s="758"/>
      <c r="E5" s="758"/>
      <c r="F5" s="758"/>
      <c r="G5" s="758"/>
      <c r="H5" s="758"/>
      <c r="I5" s="758"/>
      <c r="J5" s="758"/>
      <c r="K5" s="758"/>
      <c r="L5" s="758"/>
      <c r="M5" s="758"/>
      <c r="N5" s="759"/>
      <c r="O5" s="758"/>
    </row>
    <row r="6" spans="1:15" ht="20.25">
      <c r="A6" s="757"/>
      <c r="B6" s="758"/>
      <c r="C6" s="758"/>
      <c r="D6" s="758"/>
      <c r="E6" s="758"/>
      <c r="F6" s="758"/>
      <c r="G6" s="758"/>
      <c r="H6" s="758"/>
      <c r="I6" s="758"/>
      <c r="J6" s="758"/>
      <c r="K6" s="758"/>
      <c r="L6" s="758"/>
      <c r="M6" s="758"/>
      <c r="N6" s="759"/>
      <c r="O6" s="758"/>
    </row>
    <row r="7" spans="1:15" ht="18">
      <c r="A7" s="760"/>
      <c r="B7" s="761"/>
      <c r="C7" s="761"/>
      <c r="D7" s="761"/>
      <c r="E7" s="761"/>
      <c r="F7" s="761"/>
      <c r="G7" s="761"/>
      <c r="H7" s="761"/>
      <c r="I7" s="761"/>
      <c r="J7" s="761"/>
      <c r="K7" s="761"/>
      <c r="L7" s="761"/>
      <c r="M7" s="761"/>
      <c r="N7" s="762"/>
      <c r="O7" s="761"/>
    </row>
    <row r="8" spans="1:15" ht="15">
      <c r="A8" s="763"/>
      <c r="B8" s="764"/>
      <c r="C8" s="764"/>
      <c r="D8" s="764"/>
      <c r="E8" s="764"/>
      <c r="F8" s="764"/>
      <c r="G8" s="764"/>
      <c r="H8" s="764"/>
      <c r="I8" s="764"/>
      <c r="J8" s="764"/>
      <c r="K8" s="764"/>
      <c r="L8" s="764"/>
      <c r="M8" s="764"/>
      <c r="N8" s="765"/>
      <c r="O8" s="764"/>
    </row>
    <row r="9" spans="1:15" ht="15">
      <c r="A9" s="763"/>
      <c r="B9" s="764"/>
      <c r="C9" s="764"/>
      <c r="D9" s="764"/>
      <c r="E9" s="764"/>
      <c r="F9" s="764"/>
      <c r="G9" s="764"/>
      <c r="H9" s="764"/>
      <c r="I9" s="764"/>
      <c r="J9" s="764"/>
      <c r="K9" s="764"/>
      <c r="L9" s="764"/>
      <c r="M9" s="764"/>
      <c r="N9" s="765"/>
      <c r="O9" s="764"/>
    </row>
    <row r="10" spans="1:15" ht="15.75">
      <c r="A10" s="763"/>
      <c r="B10" s="764"/>
      <c r="C10" s="764"/>
      <c r="D10" s="764"/>
      <c r="E10" s="764"/>
      <c r="F10" s="764"/>
      <c r="G10" s="764"/>
      <c r="H10" s="764"/>
      <c r="I10" s="764"/>
      <c r="J10" s="764"/>
      <c r="K10" s="766"/>
      <c r="L10" s="767"/>
      <c r="M10" s="764"/>
      <c r="N10" s="765"/>
      <c r="O10" s="764"/>
    </row>
    <row r="11" spans="1:15" ht="15">
      <c r="A11" s="763"/>
      <c r="B11" s="764"/>
      <c r="C11" s="764"/>
      <c r="D11" s="764"/>
      <c r="E11" s="764"/>
      <c r="F11" s="764"/>
      <c r="G11" s="764"/>
      <c r="H11" s="764"/>
      <c r="I11" s="764"/>
      <c r="J11" s="764"/>
      <c r="K11" s="764"/>
      <c r="L11" s="764"/>
      <c r="M11" s="764"/>
      <c r="N11" s="765"/>
      <c r="O11" s="764"/>
    </row>
    <row r="12" spans="1:15" ht="15">
      <c r="A12" s="763"/>
      <c r="B12" s="764"/>
      <c r="C12" s="764"/>
      <c r="D12" s="764"/>
      <c r="E12" s="764"/>
      <c r="F12" s="764"/>
      <c r="G12" s="764"/>
      <c r="H12" s="764"/>
      <c r="I12" s="764"/>
      <c r="J12" s="764"/>
      <c r="K12" s="764"/>
      <c r="L12" s="764"/>
      <c r="M12" s="764"/>
      <c r="N12" s="765"/>
      <c r="O12" s="764"/>
    </row>
    <row r="13" spans="1:15" ht="15">
      <c r="A13" s="763"/>
      <c r="B13" s="764"/>
      <c r="C13" s="764"/>
      <c r="D13" s="764"/>
      <c r="E13" s="764"/>
      <c r="F13" s="764"/>
      <c r="G13" s="764"/>
      <c r="H13" s="764"/>
      <c r="I13" s="764"/>
      <c r="J13" s="764"/>
      <c r="K13" s="764"/>
      <c r="L13" s="764"/>
      <c r="M13" s="764"/>
      <c r="N13" s="765"/>
      <c r="O13" s="764"/>
    </row>
    <row r="14" spans="1:15" ht="15">
      <c r="A14" s="763"/>
      <c r="B14" s="764"/>
      <c r="C14" s="764"/>
      <c r="D14" s="764"/>
      <c r="E14" s="764"/>
      <c r="F14" s="764"/>
      <c r="G14" s="764"/>
      <c r="H14" s="764"/>
      <c r="I14" s="764"/>
      <c r="J14" s="764"/>
      <c r="K14" s="764"/>
      <c r="L14" s="764"/>
      <c r="M14" s="764"/>
      <c r="N14" s="765"/>
      <c r="O14" s="764"/>
    </row>
    <row r="15" spans="1:15" ht="15">
      <c r="A15" s="763"/>
      <c r="B15" s="764"/>
      <c r="C15" s="764"/>
      <c r="D15" s="764"/>
      <c r="E15" s="764"/>
      <c r="F15" s="764"/>
      <c r="G15" s="764"/>
      <c r="H15" s="764"/>
      <c r="I15" s="764"/>
      <c r="J15" s="764"/>
      <c r="K15" s="764"/>
      <c r="L15" s="764"/>
      <c r="M15" s="764"/>
      <c r="N15" s="765"/>
      <c r="O15" s="764"/>
    </row>
    <row r="16" spans="1:15" ht="15">
      <c r="A16" s="763"/>
      <c r="B16" s="764"/>
      <c r="C16" s="764"/>
      <c r="D16" s="764"/>
      <c r="E16" s="764"/>
      <c r="F16" s="764"/>
      <c r="G16" s="764"/>
      <c r="H16" s="764"/>
      <c r="I16" s="764"/>
      <c r="J16" s="764"/>
      <c r="K16" s="764"/>
      <c r="L16" s="764"/>
      <c r="M16" s="764"/>
      <c r="N16" s="765"/>
      <c r="O16" s="764"/>
    </row>
    <row r="17" spans="1:15" ht="15">
      <c r="A17" s="763"/>
      <c r="B17" s="764"/>
      <c r="C17" s="764"/>
      <c r="D17" s="764"/>
      <c r="E17" s="764"/>
      <c r="F17" s="764"/>
      <c r="G17" s="764"/>
      <c r="H17" s="764"/>
      <c r="I17" s="764"/>
      <c r="J17" s="764"/>
      <c r="K17" s="764"/>
      <c r="L17" s="764"/>
      <c r="M17" s="764"/>
      <c r="N17" s="765"/>
      <c r="O17" s="764"/>
    </row>
    <row r="18" spans="1:15" ht="15">
      <c r="A18" s="763"/>
      <c r="B18" s="764"/>
      <c r="C18" s="764"/>
      <c r="D18" s="764"/>
      <c r="E18" s="764"/>
      <c r="F18" s="764"/>
      <c r="G18" s="764"/>
      <c r="H18" s="764"/>
      <c r="I18" s="764"/>
      <c r="J18" s="764"/>
      <c r="K18" s="764"/>
      <c r="L18" s="764"/>
      <c r="M18" s="764"/>
      <c r="N18" s="765"/>
      <c r="O18" s="764"/>
    </row>
    <row r="19" spans="1:15" ht="15">
      <c r="A19" s="763"/>
      <c r="B19" s="764"/>
      <c r="C19" s="764"/>
      <c r="D19" s="764"/>
      <c r="E19" s="764"/>
      <c r="F19" s="764"/>
      <c r="G19" s="764"/>
      <c r="H19" s="764"/>
      <c r="I19" s="764"/>
      <c r="J19" s="764"/>
      <c r="K19" s="764"/>
      <c r="L19" s="764"/>
      <c r="M19" s="764"/>
      <c r="N19" s="765"/>
      <c r="O19" s="764"/>
    </row>
    <row r="20" spans="1:15" ht="15">
      <c r="A20" s="763"/>
      <c r="B20" s="764"/>
      <c r="C20" s="764"/>
      <c r="D20" s="764"/>
      <c r="E20" s="764"/>
      <c r="F20" s="764"/>
      <c r="G20" s="764"/>
      <c r="H20" s="764"/>
      <c r="I20" s="764"/>
      <c r="J20" s="764"/>
      <c r="K20" s="764"/>
      <c r="L20" s="764"/>
      <c r="M20" s="764"/>
      <c r="N20" s="765"/>
      <c r="O20" s="764"/>
    </row>
    <row r="21" spans="1:15" ht="15">
      <c r="A21" s="763"/>
      <c r="B21" s="764"/>
      <c r="C21" s="764"/>
      <c r="D21" s="764"/>
      <c r="E21" s="764"/>
      <c r="F21" s="764"/>
      <c r="G21" s="764"/>
      <c r="H21" s="764"/>
      <c r="I21" s="764"/>
      <c r="J21" s="764"/>
      <c r="K21" s="764"/>
      <c r="L21" s="764"/>
      <c r="M21" s="764"/>
      <c r="N21" s="765"/>
      <c r="O21" s="764"/>
    </row>
    <row r="22" spans="1:15" ht="15">
      <c r="A22" s="763"/>
      <c r="B22" s="764"/>
      <c r="C22" s="764"/>
      <c r="D22" s="764"/>
      <c r="E22" s="764"/>
      <c r="F22" s="764"/>
      <c r="G22" s="764"/>
      <c r="H22" s="764"/>
      <c r="I22" s="764"/>
      <c r="J22" s="764"/>
      <c r="K22" s="764"/>
      <c r="L22" s="764"/>
      <c r="M22" s="764"/>
      <c r="N22" s="765"/>
      <c r="O22" s="764"/>
    </row>
    <row r="23" spans="1:15" ht="15">
      <c r="A23" s="763"/>
      <c r="B23" s="764"/>
      <c r="C23" s="764"/>
      <c r="D23" s="764"/>
      <c r="E23" s="764"/>
      <c r="F23" s="764"/>
      <c r="G23" s="764"/>
      <c r="H23" s="764"/>
      <c r="I23" s="764"/>
      <c r="J23" s="764"/>
      <c r="K23" s="764"/>
      <c r="L23" s="764"/>
      <c r="M23" s="764"/>
      <c r="N23" s="765"/>
      <c r="O23" s="764"/>
    </row>
    <row r="24" spans="1:15" ht="15">
      <c r="A24" s="763"/>
      <c r="B24" s="764"/>
      <c r="C24" s="764"/>
      <c r="D24" s="764"/>
      <c r="E24" s="764"/>
      <c r="F24" s="764"/>
      <c r="G24" s="764"/>
      <c r="H24" s="764"/>
      <c r="I24" s="764"/>
      <c r="J24" s="764"/>
      <c r="K24" s="764"/>
      <c r="L24" s="764"/>
      <c r="M24" s="764"/>
      <c r="N24" s="765"/>
      <c r="O24" s="764"/>
    </row>
    <row r="25" spans="1:15" ht="15">
      <c r="A25" s="763"/>
      <c r="B25" s="764"/>
      <c r="C25" s="764"/>
      <c r="D25" s="764"/>
      <c r="E25" s="764"/>
      <c r="F25" s="764"/>
      <c r="G25" s="764"/>
      <c r="H25" s="764"/>
      <c r="I25" s="764"/>
      <c r="J25" s="764"/>
      <c r="K25" s="764"/>
      <c r="L25" s="764"/>
      <c r="M25" s="764"/>
      <c r="N25" s="765"/>
      <c r="O25" s="764"/>
    </row>
    <row r="26" spans="1:15" ht="15">
      <c r="A26" s="763"/>
      <c r="B26" s="764"/>
      <c r="C26" s="764"/>
      <c r="D26" s="764"/>
      <c r="E26" s="764"/>
      <c r="F26" s="764"/>
      <c r="G26" s="764"/>
      <c r="H26" s="764"/>
      <c r="I26" s="764"/>
      <c r="J26" s="764"/>
      <c r="K26" s="764"/>
      <c r="L26" s="764"/>
      <c r="M26" s="764"/>
      <c r="N26" s="765"/>
      <c r="O26" s="764"/>
    </row>
    <row r="27" spans="1:15" ht="15">
      <c r="A27" s="763"/>
      <c r="B27" s="764"/>
      <c r="C27" s="764"/>
      <c r="D27" s="764"/>
      <c r="E27" s="764"/>
      <c r="F27" s="764"/>
      <c r="G27" s="764"/>
      <c r="H27" s="764"/>
      <c r="I27" s="764"/>
      <c r="J27" s="764"/>
      <c r="K27" s="764"/>
      <c r="L27" s="764"/>
      <c r="M27" s="764"/>
      <c r="N27" s="765"/>
      <c r="O27" s="764"/>
    </row>
    <row r="28" spans="1:15" ht="15">
      <c r="A28" s="763"/>
      <c r="B28" s="764"/>
      <c r="C28" s="764"/>
      <c r="D28" s="764"/>
      <c r="E28" s="764"/>
      <c r="F28" s="764"/>
      <c r="G28" s="764"/>
      <c r="H28" s="764"/>
      <c r="I28" s="764"/>
      <c r="J28" s="764"/>
      <c r="K28" s="764"/>
      <c r="L28" s="764"/>
      <c r="M28" s="764"/>
      <c r="N28" s="765"/>
      <c r="O28" s="764"/>
    </row>
    <row r="29" spans="1:15" ht="15">
      <c r="A29" s="763"/>
      <c r="B29" s="764"/>
      <c r="C29" s="764"/>
      <c r="D29" s="764"/>
      <c r="E29" s="764"/>
      <c r="F29" s="764"/>
      <c r="G29" s="764"/>
      <c r="H29" s="764"/>
      <c r="I29" s="764"/>
      <c r="J29" s="764"/>
      <c r="K29" s="764"/>
      <c r="L29" s="764"/>
      <c r="M29" s="764"/>
      <c r="N29" s="765"/>
      <c r="O29" s="764"/>
    </row>
    <row r="30" spans="1:15" ht="15">
      <c r="A30" s="763"/>
      <c r="B30" s="764"/>
      <c r="C30" s="764"/>
      <c r="D30" s="764"/>
      <c r="E30" s="764"/>
      <c r="F30" s="764"/>
      <c r="G30" s="764"/>
      <c r="H30" s="764"/>
      <c r="I30" s="764"/>
      <c r="J30" s="764"/>
      <c r="K30" s="764"/>
      <c r="L30" s="764"/>
      <c r="M30" s="764"/>
      <c r="N30" s="765"/>
      <c r="O30" s="764"/>
    </row>
    <row r="31" spans="1:15" ht="15">
      <c r="A31" s="763"/>
      <c r="B31" s="764"/>
      <c r="C31" s="764"/>
      <c r="D31" s="764"/>
      <c r="E31" s="764"/>
      <c r="F31" s="764"/>
      <c r="G31" s="764"/>
      <c r="H31" s="764"/>
      <c r="I31" s="764"/>
      <c r="J31" s="764"/>
      <c r="K31" s="764"/>
      <c r="L31" s="764"/>
      <c r="M31" s="764"/>
      <c r="N31" s="765"/>
      <c r="O31" s="764"/>
    </row>
    <row r="32" spans="1:15" ht="15">
      <c r="A32" s="763"/>
      <c r="B32" s="764"/>
      <c r="C32" s="764"/>
      <c r="D32" s="764"/>
      <c r="E32" s="764"/>
      <c r="F32" s="764"/>
      <c r="G32" s="764"/>
      <c r="H32" s="764"/>
      <c r="I32" s="764"/>
      <c r="J32" s="764"/>
      <c r="K32" s="764"/>
      <c r="L32" s="764"/>
      <c r="M32" s="764"/>
      <c r="N32" s="765"/>
      <c r="O32" s="764"/>
    </row>
    <row r="33" spans="1:18" ht="15">
      <c r="A33" s="763"/>
      <c r="B33" s="764"/>
      <c r="C33" s="764"/>
      <c r="D33" s="764"/>
      <c r="E33" s="764"/>
      <c r="F33" s="764"/>
      <c r="G33" s="764"/>
      <c r="H33" s="764"/>
      <c r="I33" s="764"/>
      <c r="J33" s="764"/>
      <c r="K33" s="764"/>
      <c r="L33" s="764"/>
      <c r="M33" s="764"/>
      <c r="N33" s="765"/>
      <c r="O33" s="764"/>
    </row>
    <row r="34" spans="1:18" ht="15">
      <c r="A34" s="763"/>
      <c r="B34" s="764"/>
      <c r="C34" s="764"/>
      <c r="D34" s="764"/>
      <c r="E34" s="764"/>
      <c r="F34" s="764"/>
      <c r="G34" s="764"/>
      <c r="H34" s="764"/>
      <c r="I34" s="764"/>
      <c r="J34" s="764"/>
      <c r="K34" s="764"/>
      <c r="L34" s="764"/>
      <c r="M34" s="764"/>
      <c r="N34" s="765"/>
      <c r="O34" s="764"/>
    </row>
    <row r="35" spans="1:18" ht="15">
      <c r="A35" s="763"/>
      <c r="B35" s="764"/>
      <c r="C35" s="764"/>
      <c r="D35" s="764"/>
      <c r="E35" s="764"/>
      <c r="F35" s="764"/>
      <c r="G35" s="764"/>
      <c r="H35" s="764"/>
      <c r="I35" s="764"/>
      <c r="J35" s="764"/>
      <c r="K35" s="764"/>
      <c r="L35" s="764"/>
      <c r="M35" s="764"/>
      <c r="N35" s="765"/>
      <c r="O35" s="764"/>
    </row>
    <row r="36" spans="1:18" ht="15">
      <c r="A36" s="763"/>
      <c r="B36" s="764"/>
      <c r="C36" s="764"/>
      <c r="D36" s="764"/>
      <c r="E36" s="764"/>
      <c r="F36" s="764"/>
      <c r="G36" s="764"/>
      <c r="H36" s="764"/>
      <c r="I36" s="764"/>
      <c r="J36" s="764"/>
      <c r="K36" s="764"/>
      <c r="L36" s="764"/>
      <c r="M36" s="764"/>
      <c r="N36" s="765"/>
      <c r="O36" s="764"/>
    </row>
    <row r="37" spans="1:18" ht="15">
      <c r="A37" s="763"/>
      <c r="B37" s="764"/>
      <c r="C37" s="764"/>
      <c r="D37" s="764"/>
      <c r="E37" s="764"/>
      <c r="F37" s="764"/>
      <c r="G37" s="764"/>
      <c r="H37" s="764"/>
      <c r="I37" s="764"/>
      <c r="J37" s="764"/>
      <c r="K37" s="764"/>
      <c r="L37" s="764"/>
      <c r="M37" s="764"/>
      <c r="N37" s="765"/>
      <c r="O37" s="764">
        <f>2.45+2.43</f>
        <v>4.8800000000000008</v>
      </c>
    </row>
    <row r="38" spans="1:18" ht="15">
      <c r="A38" s="763"/>
      <c r="B38" s="764"/>
      <c r="C38" s="764"/>
      <c r="D38" s="764"/>
      <c r="E38" s="764"/>
      <c r="F38" s="764"/>
      <c r="G38" s="764"/>
      <c r="H38" s="764"/>
      <c r="I38" s="764"/>
      <c r="J38" s="764"/>
      <c r="K38" s="764"/>
      <c r="L38" s="764"/>
      <c r="M38" s="764"/>
      <c r="N38" s="765"/>
      <c r="O38" s="764"/>
    </row>
    <row r="39" spans="1:18" ht="15">
      <c r="A39" s="763"/>
      <c r="B39" s="764"/>
      <c r="C39" s="764"/>
      <c r="D39" s="764"/>
      <c r="E39" s="764"/>
      <c r="F39" s="764"/>
      <c r="G39" s="764"/>
      <c r="H39" s="764"/>
      <c r="I39" s="764"/>
      <c r="J39" s="764"/>
      <c r="K39" s="764"/>
      <c r="L39" s="764"/>
      <c r="M39" s="764"/>
      <c r="N39" s="765"/>
      <c r="O39" s="764"/>
    </row>
    <row r="40" spans="1:18" ht="15">
      <c r="A40" s="763"/>
      <c r="B40" s="764"/>
      <c r="C40" s="764"/>
      <c r="D40" s="764"/>
      <c r="E40" s="764"/>
      <c r="F40" s="764"/>
      <c r="G40" s="764"/>
      <c r="H40" s="764"/>
      <c r="I40" s="764"/>
      <c r="J40" s="764"/>
      <c r="K40" s="764"/>
      <c r="L40" s="764"/>
      <c r="M40" s="764"/>
      <c r="N40" s="765"/>
      <c r="O40" s="764"/>
    </row>
    <row r="41" spans="1:18" ht="15">
      <c r="A41" s="763"/>
      <c r="B41" s="764"/>
      <c r="C41" s="764"/>
      <c r="D41" s="764"/>
      <c r="E41" s="764"/>
      <c r="F41" s="764"/>
      <c r="G41" s="764"/>
      <c r="H41" s="764"/>
      <c r="I41" s="764"/>
      <c r="J41" s="764"/>
      <c r="K41" s="764"/>
      <c r="L41" s="764"/>
      <c r="M41" s="764"/>
      <c r="N41" s="765"/>
      <c r="O41" s="764"/>
    </row>
    <row r="42" spans="1:18" ht="15">
      <c r="A42" s="763"/>
      <c r="B42" s="764"/>
      <c r="C42" s="764"/>
      <c r="D42" s="764"/>
      <c r="E42" s="764"/>
      <c r="F42" s="764"/>
      <c r="G42" s="764"/>
      <c r="H42" s="764"/>
      <c r="I42" s="764"/>
      <c r="J42" s="764"/>
      <c r="K42" s="764"/>
      <c r="L42" s="764"/>
      <c r="M42" s="764"/>
      <c r="N42" s="765"/>
      <c r="O42" s="764"/>
    </row>
    <row r="43" spans="1:18" ht="15">
      <c r="A43" s="763"/>
      <c r="B43" s="764"/>
      <c r="C43" s="764"/>
      <c r="D43" s="764"/>
      <c r="E43" s="764"/>
      <c r="F43" s="764"/>
      <c r="G43" s="764"/>
      <c r="H43" s="764"/>
      <c r="I43" s="764"/>
      <c r="J43" s="764"/>
      <c r="K43" s="764"/>
      <c r="L43" s="764"/>
      <c r="M43" s="764"/>
      <c r="N43" s="765"/>
      <c r="O43" s="768"/>
    </row>
    <row r="44" spans="1:18" ht="15">
      <c r="A44" s="769"/>
      <c r="B44" s="770"/>
      <c r="C44" s="770"/>
      <c r="D44" s="770"/>
      <c r="E44" s="770"/>
      <c r="F44" s="770"/>
      <c r="G44" s="770"/>
      <c r="H44" s="770"/>
      <c r="I44" s="770"/>
      <c r="J44" s="770"/>
      <c r="K44" s="770"/>
      <c r="L44" s="770"/>
      <c r="M44" s="770"/>
      <c r="N44" s="771"/>
      <c r="O44" s="764"/>
    </row>
    <row r="45" spans="1:18">
      <c r="A45" s="769"/>
      <c r="B45" s="770"/>
      <c r="C45" s="770"/>
      <c r="D45" s="770"/>
      <c r="E45" s="1097">
        <v>198</v>
      </c>
      <c r="F45" s="1097"/>
      <c r="G45" s="772"/>
      <c r="H45" s="772"/>
      <c r="I45" s="772"/>
      <c r="J45" s="772"/>
      <c r="K45" s="772"/>
      <c r="L45" s="772"/>
      <c r="M45" s="772"/>
      <c r="N45" s="773"/>
    </row>
    <row r="46" spans="1:18" ht="15.6" customHeight="1">
      <c r="A46" s="769"/>
      <c r="B46" s="770"/>
      <c r="C46" s="770"/>
      <c r="D46" s="770"/>
      <c r="E46" s="1095">
        <v>0.31</v>
      </c>
      <c r="F46" s="1095"/>
      <c r="G46" s="1098"/>
      <c r="H46" s="1098"/>
      <c r="I46" s="1098"/>
      <c r="M46" s="772"/>
      <c r="N46" s="773"/>
    </row>
    <row r="47" spans="1:18" ht="15.75" thickBot="1">
      <c r="A47" s="769"/>
      <c r="G47" s="774"/>
      <c r="H47" s="1076">
        <f>(((121-0)*20)+(11.5))/1000</f>
        <v>2.4315000000000002</v>
      </c>
      <c r="I47" s="1076"/>
      <c r="J47" s="1098">
        <f>((243-121)*20+(3-11.5))/1000</f>
        <v>2.4315000000000002</v>
      </c>
      <c r="K47" s="1098"/>
      <c r="L47" s="1098"/>
      <c r="M47" s="772"/>
      <c r="N47" s="775"/>
      <c r="O47" s="764"/>
      <c r="P47" s="1101" t="s">
        <v>1645</v>
      </c>
      <c r="Q47" s="1101"/>
      <c r="R47" s="776" t="s">
        <v>1646</v>
      </c>
    </row>
    <row r="48" spans="1:18" ht="10.9" customHeight="1" thickBot="1">
      <c r="A48" s="769"/>
      <c r="B48" s="1082" t="str">
        <f>A3</f>
        <v>BRITA FORT</v>
      </c>
      <c r="C48" s="1083"/>
      <c r="D48" s="1084"/>
      <c r="E48" s="777"/>
      <c r="F48" s="777"/>
      <c r="G48" s="778"/>
      <c r="H48" s="779"/>
      <c r="I48" s="780"/>
      <c r="J48" s="781"/>
      <c r="K48" s="782"/>
      <c r="L48" s="783"/>
      <c r="M48" s="772"/>
      <c r="N48" s="771"/>
      <c r="O48" s="784" t="s">
        <v>1647</v>
      </c>
      <c r="P48" s="785">
        <v>0</v>
      </c>
      <c r="Q48" s="785">
        <v>0</v>
      </c>
      <c r="R48" s="785">
        <f>(P48*20)+Q48</f>
        <v>0</v>
      </c>
    </row>
    <row r="49" spans="1:18" ht="10.9" customHeight="1" thickBot="1">
      <c r="A49" s="769"/>
      <c r="B49" s="1085"/>
      <c r="C49" s="1086"/>
      <c r="D49" s="1087"/>
      <c r="E49" s="770"/>
      <c r="F49" s="770"/>
      <c r="G49" s="786"/>
      <c r="H49" s="777"/>
      <c r="I49" s="787"/>
      <c r="J49" s="781"/>
      <c r="K49" s="782"/>
      <c r="L49" s="783"/>
      <c r="M49" s="772"/>
      <c r="N49" s="771"/>
      <c r="O49" s="784" t="s">
        <v>1648</v>
      </c>
      <c r="P49" s="785">
        <v>243</v>
      </c>
      <c r="Q49" s="785">
        <v>3</v>
      </c>
      <c r="R49" s="785">
        <f>(P49*20)+Q49</f>
        <v>4863</v>
      </c>
    </row>
    <row r="50" spans="1:18">
      <c r="A50" s="769"/>
      <c r="B50" s="770"/>
      <c r="C50" s="770"/>
      <c r="D50" s="770"/>
      <c r="E50" s="770"/>
      <c r="F50" s="1088" t="str">
        <f>CONCATENATE("E",P48,"+",TEXT(Q48,"0,00"))</f>
        <v>E0+0,00</v>
      </c>
      <c r="G50" s="1089"/>
      <c r="H50" s="770"/>
      <c r="I50" s="788"/>
      <c r="J50" s="789" t="str">
        <f>CONCATENATE("E",P50,"+",TEXT(Q50,"0,00"))</f>
        <v>E121+11,50</v>
      </c>
      <c r="K50" s="770"/>
      <c r="L50" s="1088" t="s">
        <v>1649</v>
      </c>
      <c r="M50" s="1089"/>
      <c r="N50" s="790"/>
      <c r="O50" s="784" t="s">
        <v>1650</v>
      </c>
      <c r="P50" s="785">
        <v>121</v>
      </c>
      <c r="Q50" s="785">
        <v>11.5</v>
      </c>
      <c r="R50" s="785">
        <f>ROUND((R49-R48)/2,2)</f>
        <v>2431.5</v>
      </c>
    </row>
    <row r="51" spans="1:18">
      <c r="A51" s="769"/>
      <c r="B51" s="770"/>
      <c r="C51" s="770"/>
      <c r="D51" s="770"/>
      <c r="E51" s="770"/>
      <c r="F51" s="770"/>
      <c r="G51" s="772"/>
      <c r="H51" s="772"/>
      <c r="I51" s="772"/>
      <c r="J51" s="772"/>
      <c r="K51" s="772"/>
      <c r="L51" s="772"/>
      <c r="M51" s="772"/>
      <c r="N51" s="771"/>
      <c r="O51" s="784" t="s">
        <v>1651</v>
      </c>
      <c r="P51" s="785">
        <v>121</v>
      </c>
      <c r="Q51" s="785">
        <v>0</v>
      </c>
      <c r="R51" s="785">
        <f>(P51*20)+Q51</f>
        <v>2420</v>
      </c>
    </row>
    <row r="52" spans="1:18">
      <c r="A52" s="769"/>
      <c r="B52" s="770"/>
      <c r="C52" s="789" t="s">
        <v>1652</v>
      </c>
      <c r="D52" s="770"/>
      <c r="E52" s="770"/>
      <c r="F52" s="770"/>
      <c r="G52" s="791">
        <f>E45</f>
        <v>198</v>
      </c>
      <c r="H52" s="789" t="s">
        <v>1653</v>
      </c>
      <c r="I52" s="770"/>
      <c r="J52" s="770"/>
      <c r="K52" s="770"/>
      <c r="L52" s="770"/>
      <c r="M52" s="770"/>
      <c r="N52" s="771"/>
      <c r="O52" s="792" t="s">
        <v>1654</v>
      </c>
      <c r="P52" s="785">
        <f>ROUND((R50-R48)/1000,2)</f>
        <v>2.4300000000000002</v>
      </c>
    </row>
    <row r="53" spans="1:18">
      <c r="A53" s="769"/>
      <c r="B53" s="770"/>
      <c r="C53" s="789" t="s">
        <v>1655</v>
      </c>
      <c r="D53" s="770"/>
      <c r="E53" s="770"/>
      <c r="F53" s="770"/>
      <c r="G53" s="791">
        <f>E46+E48</f>
        <v>0.31</v>
      </c>
      <c r="H53" s="789" t="s">
        <v>1653</v>
      </c>
      <c r="I53" s="770"/>
      <c r="J53" s="770"/>
      <c r="K53" s="770"/>
      <c r="L53" s="770"/>
      <c r="M53" s="770"/>
      <c r="N53" s="771"/>
    </row>
    <row r="54" spans="1:18" ht="15">
      <c r="A54" s="769"/>
      <c r="B54" s="770"/>
      <c r="C54" s="789" t="s">
        <v>1656</v>
      </c>
      <c r="D54" s="770"/>
      <c r="E54" s="770"/>
      <c r="F54" s="770"/>
      <c r="G54" s="791">
        <f>H47</f>
        <v>2.4315000000000002</v>
      </c>
      <c r="H54" s="789" t="s">
        <v>1653</v>
      </c>
      <c r="I54" s="770"/>
      <c r="J54" s="770"/>
      <c r="K54" s="770"/>
      <c r="L54" s="770"/>
      <c r="M54" s="770"/>
      <c r="N54" s="771"/>
      <c r="O54" s="764"/>
    </row>
    <row r="55" spans="1:18" ht="15">
      <c r="A55" s="793"/>
      <c r="B55" s="788"/>
      <c r="C55" s="794" t="str">
        <f>CONCATENATE("DMT (",B48," - PISTA)")</f>
        <v>DMT (BRITA FORT - PISTA)</v>
      </c>
      <c r="D55" s="795"/>
      <c r="E55" s="770"/>
      <c r="F55" s="770"/>
      <c r="G55" s="796">
        <f>SUM(G52:G54)</f>
        <v>200.7415</v>
      </c>
      <c r="H55" s="795" t="s">
        <v>1653</v>
      </c>
      <c r="I55" s="788"/>
      <c r="J55" s="788"/>
      <c r="K55" s="788"/>
      <c r="L55" s="788"/>
      <c r="M55" s="788"/>
      <c r="N55" s="773"/>
      <c r="O55" s="764"/>
    </row>
    <row r="56" spans="1:18" ht="15">
      <c r="A56" s="769"/>
      <c r="B56" s="770"/>
      <c r="C56" s="795"/>
      <c r="D56" s="795"/>
      <c r="E56" s="770"/>
      <c r="F56" s="797" t="s">
        <v>1657</v>
      </c>
      <c r="G56" s="798">
        <f>G52</f>
        <v>198</v>
      </c>
      <c r="H56" s="797" t="s">
        <v>1653</v>
      </c>
      <c r="I56" s="770"/>
      <c r="J56" s="770"/>
      <c r="K56" s="770"/>
      <c r="L56" s="770"/>
      <c r="M56" s="770"/>
      <c r="N56" s="771"/>
      <c r="O56" s="764"/>
    </row>
    <row r="57" spans="1:18" ht="15">
      <c r="A57" s="769"/>
      <c r="B57" s="770"/>
      <c r="C57" s="795"/>
      <c r="D57" s="795"/>
      <c r="E57" s="770"/>
      <c r="F57" s="797" t="s">
        <v>1658</v>
      </c>
      <c r="G57" s="798">
        <f>G55-G56</f>
        <v>2.741500000000002</v>
      </c>
      <c r="H57" s="797" t="s">
        <v>1653</v>
      </c>
      <c r="I57" s="770"/>
      <c r="J57" s="770"/>
      <c r="K57" s="770"/>
      <c r="L57" s="770"/>
      <c r="M57" s="770"/>
      <c r="N57" s="771"/>
      <c r="O57" s="764"/>
    </row>
    <row r="58" spans="1:18" ht="15">
      <c r="A58" s="799"/>
      <c r="B58" s="800"/>
      <c r="C58" s="800"/>
      <c r="D58" s="800"/>
      <c r="E58" s="800"/>
      <c r="F58" s="800"/>
      <c r="G58" s="800"/>
      <c r="H58" s="800"/>
      <c r="I58" s="800"/>
      <c r="J58" s="800"/>
      <c r="K58" s="800"/>
      <c r="L58" s="800"/>
      <c r="M58" s="800"/>
      <c r="N58" s="801"/>
      <c r="O58" s="764"/>
      <c r="P58" s="802"/>
    </row>
    <row r="59" spans="1:18" ht="15.75" thickBot="1">
      <c r="A59" s="803"/>
      <c r="B59" s="804"/>
      <c r="C59" s="804"/>
      <c r="D59" s="804"/>
      <c r="E59" s="804"/>
      <c r="F59" s="804"/>
      <c r="G59" s="804"/>
      <c r="H59" s="804"/>
      <c r="I59" s="804"/>
      <c r="J59" s="804"/>
      <c r="K59" s="804"/>
      <c r="L59" s="804"/>
      <c r="M59" s="804"/>
      <c r="N59" s="805"/>
      <c r="O59" s="764"/>
      <c r="P59" s="802"/>
    </row>
    <row r="60" spans="1:18" ht="15">
      <c r="A60" s="769"/>
      <c r="B60" s="770"/>
      <c r="C60" s="770"/>
      <c r="D60" s="770"/>
      <c r="E60" s="770"/>
      <c r="F60" s="770"/>
      <c r="G60" s="770"/>
      <c r="H60" s="770"/>
      <c r="I60" s="1090" t="s">
        <v>1651</v>
      </c>
      <c r="J60" s="1091"/>
      <c r="K60" s="770"/>
      <c r="L60" s="770"/>
      <c r="M60" s="770"/>
      <c r="N60" s="771"/>
      <c r="O60" s="768"/>
      <c r="P60" s="802"/>
    </row>
    <row r="61" spans="1:18" ht="15.75" thickBot="1">
      <c r="A61" s="769"/>
      <c r="B61" s="770"/>
      <c r="C61" s="770"/>
      <c r="D61" s="770"/>
      <c r="E61" s="770"/>
      <c r="F61" s="770"/>
      <c r="G61" s="770"/>
      <c r="H61" s="770"/>
      <c r="I61" s="1092"/>
      <c r="J61" s="1093"/>
      <c r="K61" s="770"/>
      <c r="L61" s="770"/>
      <c r="M61" s="770"/>
      <c r="N61" s="771"/>
      <c r="O61" s="764"/>
    </row>
    <row r="62" spans="1:18">
      <c r="A62" s="769"/>
      <c r="B62" s="770"/>
      <c r="C62" s="770"/>
      <c r="D62" s="770"/>
      <c r="E62" s="770"/>
      <c r="F62" s="770"/>
      <c r="G62" s="770"/>
      <c r="H62" s="770"/>
      <c r="I62" s="770"/>
      <c r="J62" s="1094">
        <v>0.1</v>
      </c>
      <c r="K62" s="1095"/>
      <c r="L62" s="770"/>
      <c r="M62" s="770"/>
      <c r="N62" s="771"/>
    </row>
    <row r="63" spans="1:18">
      <c r="A63" s="769"/>
      <c r="B63" s="770"/>
      <c r="C63" s="770"/>
      <c r="D63" s="770"/>
      <c r="E63" s="770"/>
      <c r="F63" s="770"/>
      <c r="G63" s="770"/>
      <c r="H63" s="770"/>
      <c r="I63" s="770"/>
      <c r="J63" s="1096">
        <v>0</v>
      </c>
      <c r="K63" s="1097"/>
      <c r="L63" s="770"/>
      <c r="M63" s="770"/>
      <c r="N63" s="771"/>
    </row>
    <row r="64" spans="1:18">
      <c r="A64" s="769"/>
      <c r="B64" s="770"/>
      <c r="C64" s="770"/>
      <c r="D64" s="770"/>
      <c r="E64" s="1097">
        <f>E45</f>
        <v>198</v>
      </c>
      <c r="F64" s="1097"/>
      <c r="G64" s="770"/>
      <c r="H64" s="770"/>
      <c r="I64" s="806"/>
      <c r="J64" s="788"/>
      <c r="K64" s="788"/>
      <c r="L64" s="770"/>
      <c r="M64" s="772"/>
      <c r="N64" s="773"/>
    </row>
    <row r="65" spans="1:18">
      <c r="A65" s="769"/>
      <c r="B65" s="770"/>
      <c r="C65" s="770"/>
      <c r="D65" s="770"/>
      <c r="E65" s="1095">
        <f>E46</f>
        <v>0.31</v>
      </c>
      <c r="F65" s="1095"/>
      <c r="G65" s="1098"/>
      <c r="H65" s="1098"/>
      <c r="I65" s="1099"/>
      <c r="J65" s="1098"/>
      <c r="K65" s="1098"/>
      <c r="L65" s="1098"/>
      <c r="M65" s="772"/>
      <c r="N65" s="773"/>
    </row>
    <row r="66" spans="1:18" ht="15.75" thickBot="1">
      <c r="A66" s="769"/>
      <c r="G66" s="774"/>
      <c r="H66" s="1100">
        <f>((121)*20)/1000</f>
        <v>2.42</v>
      </c>
      <c r="I66" s="1102"/>
      <c r="J66" s="1078">
        <f>(((243-121)*20)+(3))/1000</f>
        <v>2.4430000000000001</v>
      </c>
      <c r="K66" s="1079"/>
      <c r="L66" s="1079"/>
      <c r="M66" s="772"/>
      <c r="N66" s="775"/>
      <c r="O66" s="764"/>
      <c r="P66" s="1080" t="s">
        <v>1645</v>
      </c>
      <c r="Q66" s="1081"/>
      <c r="R66" s="776" t="s">
        <v>1646</v>
      </c>
    </row>
    <row r="67" spans="1:18" ht="10.9" customHeight="1" thickBot="1">
      <c r="A67" s="769"/>
      <c r="B67" s="1082" t="s">
        <v>1622</v>
      </c>
      <c r="C67" s="1083"/>
      <c r="D67" s="1084"/>
      <c r="E67" s="777"/>
      <c r="F67" s="777"/>
      <c r="G67" s="778"/>
      <c r="H67" s="779"/>
      <c r="I67" s="780"/>
      <c r="J67" s="781"/>
      <c r="K67" s="782"/>
      <c r="L67" s="783"/>
      <c r="M67" s="772"/>
      <c r="N67" s="771"/>
      <c r="O67" s="784" t="s">
        <v>1647</v>
      </c>
      <c r="P67" s="785">
        <v>0</v>
      </c>
      <c r="Q67" s="785">
        <v>0</v>
      </c>
      <c r="R67" s="785">
        <f>(P67*20)+Q67</f>
        <v>0</v>
      </c>
    </row>
    <row r="68" spans="1:18" ht="10.9" customHeight="1" thickBot="1">
      <c r="A68" s="769"/>
      <c r="B68" s="1085"/>
      <c r="C68" s="1086"/>
      <c r="D68" s="1087"/>
      <c r="E68" s="770"/>
      <c r="F68" s="770"/>
      <c r="G68" s="786"/>
      <c r="H68" s="777"/>
      <c r="I68" s="787"/>
      <c r="J68" s="781"/>
      <c r="K68" s="782"/>
      <c r="L68" s="783"/>
      <c r="M68" s="772"/>
      <c r="N68" s="771"/>
      <c r="O68" s="784" t="s">
        <v>1648</v>
      </c>
      <c r="P68" s="785">
        <v>243</v>
      </c>
      <c r="Q68" s="785">
        <v>3</v>
      </c>
      <c r="R68" s="785">
        <f>(P68*20)+Q68</f>
        <v>4863</v>
      </c>
    </row>
    <row r="69" spans="1:18">
      <c r="A69" s="769"/>
      <c r="B69" s="770"/>
      <c r="C69" s="770"/>
      <c r="D69" s="770"/>
      <c r="E69" s="770"/>
      <c r="F69" s="1088" t="str">
        <f>CONCATENATE("E",P67,"+",TEXT(Q67,"0,00"))</f>
        <v>E0+0,00</v>
      </c>
      <c r="G69" s="1089"/>
      <c r="H69" s="770"/>
      <c r="I69" s="788"/>
      <c r="J69" s="789" t="s">
        <v>1659</v>
      </c>
      <c r="K69" s="770"/>
      <c r="L69" s="1088" t="s">
        <v>1649</v>
      </c>
      <c r="M69" s="1089"/>
      <c r="N69" s="790"/>
      <c r="O69" s="784" t="s">
        <v>1650</v>
      </c>
      <c r="P69" s="785">
        <v>121</v>
      </c>
      <c r="Q69" s="785">
        <v>11.5</v>
      </c>
      <c r="R69" s="785">
        <f>ROUND((R68-R67)/2,2)</f>
        <v>2431.5</v>
      </c>
    </row>
    <row r="70" spans="1:18">
      <c r="A70" s="769"/>
      <c r="B70" s="770"/>
      <c r="C70" s="770"/>
      <c r="D70" s="770"/>
      <c r="E70" s="770"/>
      <c r="F70" s="770"/>
      <c r="G70" s="772"/>
      <c r="H70" s="772"/>
      <c r="I70" s="772"/>
      <c r="J70" s="772"/>
      <c r="K70" s="772"/>
      <c r="L70" s="772"/>
      <c r="M70" s="772"/>
      <c r="N70" s="771"/>
      <c r="O70" s="784" t="s">
        <v>1651</v>
      </c>
      <c r="P70" s="785">
        <v>121</v>
      </c>
      <c r="Q70" s="785">
        <v>0</v>
      </c>
      <c r="R70" s="785">
        <f>(P70*20)+Q70</f>
        <v>2420</v>
      </c>
    </row>
    <row r="71" spans="1:18">
      <c r="A71" s="769"/>
      <c r="B71" s="770"/>
      <c r="C71" s="789" t="s">
        <v>1652</v>
      </c>
      <c r="D71" s="770"/>
      <c r="E71" s="770"/>
      <c r="F71" s="770"/>
      <c r="G71" s="791">
        <f>E64</f>
        <v>198</v>
      </c>
      <c r="H71" s="789" t="s">
        <v>1653</v>
      </c>
      <c r="I71" s="770"/>
      <c r="J71" s="770"/>
      <c r="K71" s="770"/>
      <c r="L71" s="770"/>
      <c r="M71" s="770"/>
      <c r="N71" s="771"/>
      <c r="O71" s="792" t="s">
        <v>1654</v>
      </c>
      <c r="P71" s="785">
        <f>ROUND((R69-R67)/1000,2)</f>
        <v>2.4300000000000002</v>
      </c>
    </row>
    <row r="72" spans="1:18">
      <c r="A72" s="769"/>
      <c r="B72" s="770"/>
      <c r="C72" s="789" t="s">
        <v>1655</v>
      </c>
      <c r="D72" s="770"/>
      <c r="E72" s="770"/>
      <c r="F72" s="770"/>
      <c r="G72" s="791">
        <f>E65+E67</f>
        <v>0.31</v>
      </c>
      <c r="H72" s="789" t="s">
        <v>1653</v>
      </c>
      <c r="I72" s="770"/>
      <c r="J72" s="770"/>
      <c r="K72" s="770"/>
      <c r="L72" s="770"/>
      <c r="M72" s="770"/>
      <c r="N72" s="771"/>
    </row>
    <row r="73" spans="1:18" ht="15">
      <c r="A73" s="769"/>
      <c r="B73" s="770"/>
      <c r="C73" s="789" t="s">
        <v>1660</v>
      </c>
      <c r="D73" s="770"/>
      <c r="E73" s="770"/>
      <c r="F73" s="770"/>
      <c r="G73" s="791">
        <f>H66</f>
        <v>2.42</v>
      </c>
      <c r="H73" s="789" t="s">
        <v>1653</v>
      </c>
      <c r="I73" s="770"/>
      <c r="J73" s="770"/>
      <c r="K73" s="770"/>
      <c r="L73" s="770"/>
      <c r="M73" s="770"/>
      <c r="N73" s="771"/>
      <c r="O73" s="764"/>
    </row>
    <row r="74" spans="1:18" ht="15">
      <c r="A74" s="793"/>
      <c r="B74" s="788"/>
      <c r="C74" s="794" t="s">
        <v>1661</v>
      </c>
      <c r="D74" s="795"/>
      <c r="E74" s="770"/>
      <c r="F74" s="770"/>
      <c r="G74" s="796">
        <f>J62</f>
        <v>0.1</v>
      </c>
      <c r="H74" s="795" t="s">
        <v>1653</v>
      </c>
      <c r="I74" s="788"/>
      <c r="J74" s="788"/>
      <c r="K74" s="788"/>
      <c r="L74" s="788"/>
      <c r="M74" s="788"/>
      <c r="N74" s="773"/>
      <c r="O74" s="764"/>
    </row>
    <row r="75" spans="1:18" ht="15">
      <c r="A75" s="793"/>
      <c r="B75" s="788"/>
      <c r="C75" s="794" t="s">
        <v>1662</v>
      </c>
      <c r="D75" s="795"/>
      <c r="E75" s="770"/>
      <c r="F75" s="770"/>
      <c r="G75" s="796">
        <f>SUM(G71:G74)</f>
        <v>200.82999999999998</v>
      </c>
      <c r="H75" s="795" t="s">
        <v>1653</v>
      </c>
      <c r="I75" s="788"/>
      <c r="J75" s="788"/>
      <c r="K75" s="788"/>
      <c r="L75" s="788"/>
      <c r="M75" s="788"/>
      <c r="N75" s="773"/>
      <c r="O75" s="764"/>
    </row>
    <row r="76" spans="1:18" ht="15">
      <c r="A76" s="769"/>
      <c r="B76" s="770"/>
      <c r="C76" s="795"/>
      <c r="D76" s="795"/>
      <c r="E76" s="770"/>
      <c r="F76" s="797" t="s">
        <v>1657</v>
      </c>
      <c r="G76" s="798">
        <f>G71</f>
        <v>198</v>
      </c>
      <c r="H76" s="797" t="s">
        <v>1653</v>
      </c>
      <c r="I76" s="770"/>
      <c r="J76" s="770"/>
      <c r="K76" s="770"/>
      <c r="L76" s="770"/>
      <c r="M76" s="770"/>
      <c r="N76" s="771"/>
      <c r="O76" s="764"/>
    </row>
    <row r="77" spans="1:18" ht="15.75" thickBot="1">
      <c r="A77" s="769"/>
      <c r="B77" s="770"/>
      <c r="C77" s="795"/>
      <c r="D77" s="795"/>
      <c r="E77" s="770"/>
      <c r="F77" s="797" t="s">
        <v>1658</v>
      </c>
      <c r="G77" s="798">
        <f>G75-G76</f>
        <v>2.8299999999999841</v>
      </c>
      <c r="H77" s="797" t="s">
        <v>1653</v>
      </c>
      <c r="I77" s="770"/>
      <c r="J77" s="770"/>
      <c r="K77" s="770"/>
      <c r="L77" s="770"/>
      <c r="M77" s="770"/>
      <c r="N77" s="771"/>
      <c r="O77" s="764"/>
    </row>
    <row r="78" spans="1:18" ht="21" thickBot="1">
      <c r="A78" s="752" t="s">
        <v>1663</v>
      </c>
      <c r="B78" s="807"/>
      <c r="C78" s="807"/>
      <c r="D78" s="807"/>
      <c r="E78" s="807"/>
      <c r="F78" s="807"/>
      <c r="G78" s="807"/>
      <c r="H78" s="807"/>
      <c r="I78" s="807"/>
      <c r="J78" s="807"/>
      <c r="K78" s="807"/>
      <c r="L78" s="807"/>
      <c r="M78" s="807"/>
      <c r="N78" s="808"/>
      <c r="O78" s="758"/>
    </row>
    <row r="79" spans="1:18" ht="20.25">
      <c r="A79" s="769"/>
      <c r="B79" s="770"/>
      <c r="C79" s="770"/>
      <c r="D79" s="770"/>
      <c r="E79" s="770"/>
      <c r="F79" s="770"/>
      <c r="G79" s="770"/>
      <c r="H79" s="770"/>
      <c r="I79" s="770"/>
      <c r="J79" s="770"/>
      <c r="K79" s="770"/>
      <c r="L79" s="770"/>
      <c r="M79" s="770"/>
      <c r="N79" s="771"/>
      <c r="O79" s="758"/>
    </row>
    <row r="80" spans="1:18" ht="18">
      <c r="A80" s="769"/>
      <c r="B80" s="770"/>
      <c r="C80" s="770"/>
      <c r="D80" s="770"/>
      <c r="E80" s="770"/>
      <c r="F80" s="770"/>
      <c r="G80" s="770"/>
      <c r="H80" s="770"/>
      <c r="I80" s="770"/>
      <c r="J80" s="770"/>
      <c r="K80" s="770"/>
      <c r="L80" s="770"/>
      <c r="M80" s="770"/>
      <c r="N80" s="771"/>
      <c r="O80" s="761"/>
    </row>
    <row r="81" spans="1:15" ht="15">
      <c r="A81" s="769"/>
      <c r="B81" s="770"/>
      <c r="C81" s="770"/>
      <c r="D81" s="770"/>
      <c r="E81" s="770"/>
      <c r="F81" s="770"/>
      <c r="G81" s="770"/>
      <c r="H81" s="770"/>
      <c r="I81" s="770"/>
      <c r="J81" s="770"/>
      <c r="K81" s="770"/>
      <c r="L81" s="770"/>
      <c r="M81" s="770"/>
      <c r="N81" s="771"/>
      <c r="O81" s="764"/>
    </row>
    <row r="82" spans="1:15" ht="15">
      <c r="A82" s="769"/>
      <c r="B82" s="770"/>
      <c r="C82" s="770"/>
      <c r="D82" s="770"/>
      <c r="E82" s="770"/>
      <c r="F82" s="770"/>
      <c r="G82" s="770"/>
      <c r="H82" s="770"/>
      <c r="I82" s="770"/>
      <c r="J82" s="770"/>
      <c r="K82" s="770"/>
      <c r="L82" s="770"/>
      <c r="M82" s="770"/>
      <c r="N82" s="771"/>
      <c r="O82" s="764"/>
    </row>
    <row r="83" spans="1:15" ht="15">
      <c r="A83" s="769"/>
      <c r="B83" s="770"/>
      <c r="C83" s="770"/>
      <c r="D83" s="770"/>
      <c r="E83" s="770"/>
      <c r="F83" s="770"/>
      <c r="G83" s="770"/>
      <c r="H83" s="770"/>
      <c r="I83" s="770"/>
      <c r="J83" s="770"/>
      <c r="K83" s="770"/>
      <c r="L83" s="770"/>
      <c r="M83" s="770"/>
      <c r="N83" s="771"/>
      <c r="O83" s="764"/>
    </row>
    <row r="84" spans="1:15" ht="15">
      <c r="A84" s="769"/>
      <c r="B84" s="770"/>
      <c r="C84" s="770"/>
      <c r="D84" s="770"/>
      <c r="E84" s="770"/>
      <c r="F84" s="770"/>
      <c r="G84" s="770"/>
      <c r="H84" s="770"/>
      <c r="I84" s="770"/>
      <c r="J84" s="770"/>
      <c r="K84" s="770"/>
      <c r="L84" s="770"/>
      <c r="M84" s="770"/>
      <c r="N84" s="771"/>
      <c r="O84" s="764"/>
    </row>
    <row r="85" spans="1:15" ht="15">
      <c r="A85" s="769"/>
      <c r="B85" s="770"/>
      <c r="C85" s="770"/>
      <c r="D85" s="770"/>
      <c r="E85" s="770"/>
      <c r="F85" s="770"/>
      <c r="G85" s="770"/>
      <c r="H85" s="770"/>
      <c r="I85" s="770"/>
      <c r="J85" s="770"/>
      <c r="K85" s="809"/>
      <c r="L85" s="810"/>
      <c r="M85" s="770"/>
      <c r="N85" s="771"/>
      <c r="O85" s="764"/>
    </row>
    <row r="86" spans="1:15" ht="15">
      <c r="A86" s="769"/>
      <c r="B86" s="770"/>
      <c r="C86" s="770"/>
      <c r="D86" s="770"/>
      <c r="E86" s="770"/>
      <c r="F86" s="770"/>
      <c r="G86" s="770"/>
      <c r="H86" s="770"/>
      <c r="I86" s="770"/>
      <c r="J86" s="770"/>
      <c r="K86" s="770"/>
      <c r="L86" s="770"/>
      <c r="M86" s="770"/>
      <c r="N86" s="771"/>
      <c r="O86" s="764"/>
    </row>
    <row r="87" spans="1:15" ht="15">
      <c r="A87" s="769"/>
      <c r="B87" s="770"/>
      <c r="C87" s="770"/>
      <c r="D87" s="770"/>
      <c r="E87" s="770"/>
      <c r="F87" s="770"/>
      <c r="G87" s="770"/>
      <c r="H87" s="770"/>
      <c r="I87" s="770"/>
      <c r="J87" s="770"/>
      <c r="K87" s="770"/>
      <c r="L87" s="770"/>
      <c r="M87" s="770"/>
      <c r="N87" s="771"/>
      <c r="O87" s="764"/>
    </row>
    <row r="88" spans="1:15" ht="15">
      <c r="A88" s="769"/>
      <c r="B88" s="770"/>
      <c r="C88" s="770"/>
      <c r="D88" s="770"/>
      <c r="E88" s="770"/>
      <c r="F88" s="770"/>
      <c r="G88" s="770"/>
      <c r="H88" s="770"/>
      <c r="I88" s="770"/>
      <c r="J88" s="770"/>
      <c r="K88" s="770"/>
      <c r="L88" s="770"/>
      <c r="M88" s="770"/>
      <c r="N88" s="771"/>
      <c r="O88" s="764"/>
    </row>
    <row r="89" spans="1:15" ht="15">
      <c r="A89" s="769"/>
      <c r="B89" s="770"/>
      <c r="C89" s="770"/>
      <c r="D89" s="770"/>
      <c r="E89" s="770"/>
      <c r="F89" s="770"/>
      <c r="G89" s="770"/>
      <c r="H89" s="770"/>
      <c r="I89" s="770"/>
      <c r="J89" s="770"/>
      <c r="K89" s="770"/>
      <c r="L89" s="770"/>
      <c r="M89" s="770"/>
      <c r="N89" s="771"/>
      <c r="O89" s="764"/>
    </row>
    <row r="90" spans="1:15" ht="15">
      <c r="A90" s="769"/>
      <c r="B90" s="770"/>
      <c r="C90" s="770"/>
      <c r="D90" s="770"/>
      <c r="E90" s="770"/>
      <c r="F90" s="770"/>
      <c r="G90" s="770"/>
      <c r="H90" s="770"/>
      <c r="I90" s="770"/>
      <c r="J90" s="770"/>
      <c r="K90" s="770"/>
      <c r="L90" s="770"/>
      <c r="M90" s="770"/>
      <c r="N90" s="771"/>
      <c r="O90" s="764"/>
    </row>
    <row r="91" spans="1:15" ht="15">
      <c r="A91" s="769"/>
      <c r="B91" s="770"/>
      <c r="C91" s="770"/>
      <c r="D91" s="770"/>
      <c r="E91" s="770"/>
      <c r="F91" s="770"/>
      <c r="G91" s="770"/>
      <c r="H91" s="770"/>
      <c r="I91" s="770"/>
      <c r="J91" s="770"/>
      <c r="K91" s="770"/>
      <c r="L91" s="770"/>
      <c r="M91" s="770"/>
      <c r="N91" s="771"/>
      <c r="O91" s="764"/>
    </row>
    <row r="92" spans="1:15" ht="15">
      <c r="A92" s="769"/>
      <c r="B92" s="770"/>
      <c r="C92" s="770"/>
      <c r="D92" s="770"/>
      <c r="E92" s="770"/>
      <c r="F92" s="770"/>
      <c r="G92" s="770"/>
      <c r="H92" s="770"/>
      <c r="I92" s="770"/>
      <c r="J92" s="770"/>
      <c r="K92" s="770"/>
      <c r="L92" s="770"/>
      <c r="M92" s="770"/>
      <c r="N92" s="771"/>
      <c r="O92" s="764"/>
    </row>
    <row r="93" spans="1:15" ht="15">
      <c r="A93" s="769"/>
      <c r="B93" s="770"/>
      <c r="C93" s="770"/>
      <c r="D93" s="770"/>
      <c r="E93" s="770"/>
      <c r="F93" s="770"/>
      <c r="G93" s="770"/>
      <c r="H93" s="770"/>
      <c r="I93" s="770"/>
      <c r="J93" s="770"/>
      <c r="K93" s="770"/>
      <c r="L93" s="770"/>
      <c r="M93" s="770"/>
      <c r="N93" s="771"/>
      <c r="O93" s="764"/>
    </row>
    <row r="94" spans="1:15" ht="15">
      <c r="A94" s="769"/>
      <c r="B94" s="770"/>
      <c r="C94" s="770"/>
      <c r="D94" s="770"/>
      <c r="E94" s="770"/>
      <c r="F94" s="770"/>
      <c r="G94" s="770"/>
      <c r="H94" s="770"/>
      <c r="I94" s="770"/>
      <c r="J94" s="770"/>
      <c r="K94" s="770"/>
      <c r="L94" s="770"/>
      <c r="M94" s="770"/>
      <c r="N94" s="771"/>
      <c r="O94" s="764"/>
    </row>
    <row r="95" spans="1:15" ht="15">
      <c r="A95" s="769"/>
      <c r="B95" s="770"/>
      <c r="C95" s="770"/>
      <c r="D95" s="770"/>
      <c r="E95" s="770"/>
      <c r="F95" s="770"/>
      <c r="G95" s="770"/>
      <c r="H95" s="770"/>
      <c r="I95" s="770"/>
      <c r="J95" s="770"/>
      <c r="K95" s="770"/>
      <c r="L95" s="770"/>
      <c r="M95" s="770"/>
      <c r="N95" s="771"/>
      <c r="O95" s="764"/>
    </row>
    <row r="96" spans="1:15" ht="15">
      <c r="A96" s="769"/>
      <c r="B96" s="770"/>
      <c r="C96" s="770"/>
      <c r="D96" s="770"/>
      <c r="E96" s="770"/>
      <c r="F96" s="770"/>
      <c r="G96" s="770"/>
      <c r="H96" s="770"/>
      <c r="I96" s="770"/>
      <c r="J96" s="770"/>
      <c r="K96" s="770"/>
      <c r="L96" s="770"/>
      <c r="M96" s="770"/>
      <c r="N96" s="771"/>
      <c r="O96" s="764"/>
    </row>
    <row r="97" spans="1:18" ht="15">
      <c r="A97" s="769"/>
      <c r="B97" s="770"/>
      <c r="C97" s="770"/>
      <c r="D97" s="770"/>
      <c r="E97" s="770"/>
      <c r="F97" s="770"/>
      <c r="G97" s="770"/>
      <c r="H97" s="770"/>
      <c r="I97" s="770"/>
      <c r="J97" s="770"/>
      <c r="K97" s="770"/>
      <c r="L97" s="770"/>
      <c r="M97" s="770"/>
      <c r="N97" s="771"/>
      <c r="O97" s="764"/>
    </row>
    <row r="98" spans="1:18" ht="15">
      <c r="A98" s="769"/>
      <c r="B98" s="770"/>
      <c r="C98" s="770"/>
      <c r="D98" s="770"/>
      <c r="E98" s="770"/>
      <c r="F98" s="770"/>
      <c r="G98" s="770"/>
      <c r="H98" s="770"/>
      <c r="I98" s="770"/>
      <c r="J98" s="770"/>
      <c r="K98" s="770"/>
      <c r="L98" s="770"/>
      <c r="M98" s="770"/>
      <c r="N98" s="771"/>
      <c r="O98" s="764"/>
    </row>
    <row r="99" spans="1:18" ht="15">
      <c r="A99" s="769"/>
      <c r="B99" s="770"/>
      <c r="C99" s="770"/>
      <c r="D99" s="770"/>
      <c r="E99" s="770"/>
      <c r="F99" s="770"/>
      <c r="G99" s="770"/>
      <c r="H99" s="770"/>
      <c r="I99" s="770"/>
      <c r="J99" s="770"/>
      <c r="K99" s="770"/>
      <c r="L99" s="770"/>
      <c r="M99" s="770"/>
      <c r="N99" s="771"/>
      <c r="O99" s="764"/>
    </row>
    <row r="100" spans="1:18" ht="15">
      <c r="A100" s="769"/>
      <c r="B100" s="770"/>
      <c r="C100" s="770"/>
      <c r="D100" s="770"/>
      <c r="E100" s="770"/>
      <c r="F100" s="770"/>
      <c r="G100" s="770"/>
      <c r="H100" s="770"/>
      <c r="I100" s="770"/>
      <c r="J100" s="770"/>
      <c r="K100" s="770"/>
      <c r="L100" s="770"/>
      <c r="M100" s="770"/>
      <c r="N100" s="771"/>
      <c r="O100" s="764"/>
    </row>
    <row r="101" spans="1:18" ht="15">
      <c r="A101" s="769"/>
      <c r="B101" s="770"/>
      <c r="C101" s="770"/>
      <c r="D101" s="770"/>
      <c r="E101" s="770"/>
      <c r="F101" s="770"/>
      <c r="G101" s="770"/>
      <c r="H101" s="770"/>
      <c r="I101" s="770"/>
      <c r="J101" s="770"/>
      <c r="K101" s="770"/>
      <c r="L101" s="770"/>
      <c r="M101" s="770"/>
      <c r="N101" s="771"/>
      <c r="O101" s="764"/>
    </row>
    <row r="102" spans="1:18" ht="15">
      <c r="A102" s="769"/>
      <c r="B102" s="770"/>
      <c r="C102" s="770"/>
      <c r="D102" s="770"/>
      <c r="E102" s="770"/>
      <c r="F102" s="770"/>
      <c r="G102" s="770"/>
      <c r="H102" s="770"/>
      <c r="I102" s="770"/>
      <c r="J102" s="770"/>
      <c r="K102" s="770"/>
      <c r="L102" s="770"/>
      <c r="M102" s="770"/>
      <c r="N102" s="771"/>
      <c r="O102" s="764"/>
    </row>
    <row r="103" spans="1:18">
      <c r="A103" s="769"/>
      <c r="B103" s="770"/>
      <c r="C103" s="770"/>
      <c r="D103" s="770"/>
      <c r="E103" s="770"/>
      <c r="F103" s="770"/>
      <c r="G103" s="770"/>
      <c r="H103" s="770"/>
      <c r="I103" s="770"/>
      <c r="J103" s="770"/>
      <c r="K103" s="770"/>
      <c r="L103" s="770"/>
      <c r="M103" s="770"/>
      <c r="N103" s="771"/>
    </row>
    <row r="104" spans="1:18">
      <c r="A104" s="769"/>
      <c r="B104" s="770"/>
      <c r="C104" s="770"/>
      <c r="D104" s="770"/>
      <c r="E104" s="770"/>
      <c r="F104" s="770"/>
      <c r="G104" s="770"/>
      <c r="H104" s="770"/>
      <c r="I104" s="770"/>
      <c r="J104" s="770"/>
      <c r="K104" s="770"/>
      <c r="L104" s="770"/>
      <c r="M104" s="770"/>
      <c r="N104" s="771"/>
    </row>
    <row r="105" spans="1:18">
      <c r="A105" s="769"/>
      <c r="B105" s="770"/>
      <c r="C105" s="770"/>
      <c r="D105" s="770"/>
      <c r="E105" s="770"/>
      <c r="F105" s="770"/>
      <c r="G105" s="770"/>
      <c r="H105" s="770"/>
      <c r="I105" s="770"/>
      <c r="J105" s="770"/>
      <c r="K105" s="770"/>
      <c r="L105" s="770"/>
      <c r="M105" s="770"/>
      <c r="N105" s="771"/>
    </row>
    <row r="106" spans="1:18">
      <c r="A106" s="769"/>
      <c r="B106" s="770"/>
      <c r="C106" s="770"/>
      <c r="D106" s="770"/>
      <c r="E106" s="770"/>
      <c r="F106" s="770"/>
      <c r="G106" s="770"/>
      <c r="H106" s="770"/>
      <c r="I106" s="770"/>
      <c r="J106" s="770"/>
      <c r="K106" s="770"/>
      <c r="L106" s="770"/>
      <c r="M106" s="770"/>
      <c r="N106" s="771"/>
    </row>
    <row r="107" spans="1:18">
      <c r="A107" s="769"/>
      <c r="B107" s="770"/>
      <c r="C107" s="770"/>
      <c r="D107" s="770"/>
      <c r="E107" s="1097">
        <v>82.8</v>
      </c>
      <c r="F107" s="1097"/>
      <c r="G107" s="772"/>
      <c r="H107" s="772"/>
      <c r="I107" s="772"/>
      <c r="J107" s="772"/>
      <c r="K107" s="772"/>
      <c r="L107" s="772"/>
      <c r="M107" s="772"/>
      <c r="N107" s="773"/>
    </row>
    <row r="108" spans="1:18" ht="15.6" customHeight="1">
      <c r="A108" s="769"/>
      <c r="B108" s="770"/>
      <c r="C108" s="770"/>
      <c r="D108" s="770"/>
      <c r="E108" s="1095">
        <v>0</v>
      </c>
      <c r="F108" s="1095"/>
      <c r="G108" s="1098"/>
      <c r="H108" s="1098"/>
      <c r="I108" s="1098"/>
      <c r="M108" s="772"/>
      <c r="N108" s="773"/>
    </row>
    <row r="109" spans="1:18" ht="15.75" thickBot="1">
      <c r="A109" s="769"/>
      <c r="G109" s="774"/>
      <c r="H109" s="1076">
        <f>((121-0)*20+(11.5))/1000</f>
        <v>2.4315000000000002</v>
      </c>
      <c r="I109" s="1076"/>
      <c r="J109" s="1098">
        <f>((243-121)*20+(3-11.5))/1000</f>
        <v>2.4315000000000002</v>
      </c>
      <c r="K109" s="1098"/>
      <c r="L109" s="1098"/>
      <c r="M109" s="772"/>
      <c r="N109" s="775"/>
      <c r="O109" s="764"/>
      <c r="P109" s="1101" t="s">
        <v>1645</v>
      </c>
      <c r="Q109" s="1101"/>
      <c r="R109" s="776" t="s">
        <v>1646</v>
      </c>
    </row>
    <row r="110" spans="1:18" ht="10.9" customHeight="1" thickBot="1">
      <c r="A110" s="769"/>
      <c r="B110" s="1082" t="str">
        <f>A78</f>
        <v>PEDREIRA BARBOSA</v>
      </c>
      <c r="C110" s="1083"/>
      <c r="D110" s="1084"/>
      <c r="E110" s="777"/>
      <c r="F110" s="777"/>
      <c r="G110" s="778"/>
      <c r="H110" s="779"/>
      <c r="I110" s="780"/>
      <c r="J110" s="781"/>
      <c r="K110" s="782"/>
      <c r="L110" s="783"/>
      <c r="M110" s="772"/>
      <c r="N110" s="771"/>
      <c r="O110" s="784" t="s">
        <v>1647</v>
      </c>
      <c r="P110" s="785">
        <v>0</v>
      </c>
      <c r="Q110" s="785">
        <v>0</v>
      </c>
      <c r="R110" s="785">
        <f>(P110*20)+Q110</f>
        <v>0</v>
      </c>
    </row>
    <row r="111" spans="1:18" ht="10.9" customHeight="1" thickBot="1">
      <c r="A111" s="769"/>
      <c r="B111" s="1085"/>
      <c r="C111" s="1086"/>
      <c r="D111" s="1087"/>
      <c r="E111" s="770"/>
      <c r="F111" s="770"/>
      <c r="G111" s="786"/>
      <c r="H111" s="777"/>
      <c r="I111" s="787"/>
      <c r="J111" s="781"/>
      <c r="K111" s="782"/>
      <c r="L111" s="783"/>
      <c r="M111" s="772"/>
      <c r="N111" s="771"/>
      <c r="O111" s="784" t="s">
        <v>1648</v>
      </c>
      <c r="P111" s="785">
        <v>243</v>
      </c>
      <c r="Q111" s="785">
        <v>3</v>
      </c>
      <c r="R111" s="785">
        <f>(P111*20)+Q111</f>
        <v>4863</v>
      </c>
    </row>
    <row r="112" spans="1:18">
      <c r="A112" s="769"/>
      <c r="B112" s="770"/>
      <c r="C112" s="770"/>
      <c r="D112" s="770"/>
      <c r="E112" s="770"/>
      <c r="F112" s="1088" t="str">
        <f>CONCATENATE("E",P110,"+",TEXT(Q110,"0,00"))</f>
        <v>E0+0,00</v>
      </c>
      <c r="G112" s="1089"/>
      <c r="H112" s="770"/>
      <c r="I112" s="788"/>
      <c r="J112" s="789" t="str">
        <f>CONCATENATE("E",P112,"+",TEXT(Q112,"0,00"))</f>
        <v>E121+11,50</v>
      </c>
      <c r="K112" s="770"/>
      <c r="L112" s="1088" t="s">
        <v>1649</v>
      </c>
      <c r="M112" s="1089"/>
      <c r="N112" s="790"/>
      <c r="O112" s="784" t="s">
        <v>1650</v>
      </c>
      <c r="P112" s="785">
        <v>121</v>
      </c>
      <c r="Q112" s="785">
        <v>11.5</v>
      </c>
      <c r="R112" s="785">
        <f>ROUND((R111-R110)/2,2)</f>
        <v>2431.5</v>
      </c>
    </row>
    <row r="113" spans="1:18">
      <c r="A113" s="769"/>
      <c r="B113" s="770"/>
      <c r="C113" s="770"/>
      <c r="D113" s="770"/>
      <c r="E113" s="770"/>
      <c r="F113" s="770"/>
      <c r="G113" s="772"/>
      <c r="H113" s="772"/>
      <c r="I113" s="772"/>
      <c r="J113" s="772"/>
      <c r="K113" s="772"/>
      <c r="L113" s="772"/>
      <c r="M113" s="772"/>
      <c r="N113" s="771"/>
      <c r="O113" s="784" t="s">
        <v>1651</v>
      </c>
      <c r="P113" s="785">
        <v>121</v>
      </c>
      <c r="Q113" s="785">
        <v>0</v>
      </c>
      <c r="R113" s="785">
        <f>(P113*20)+Q113</f>
        <v>2420</v>
      </c>
    </row>
    <row r="114" spans="1:18">
      <c r="A114" s="769"/>
      <c r="B114" s="770"/>
      <c r="C114" s="789" t="s">
        <v>1664</v>
      </c>
      <c r="D114" s="770"/>
      <c r="E114" s="770"/>
      <c r="F114" s="770"/>
      <c r="G114" s="791">
        <f>E107</f>
        <v>82.8</v>
      </c>
      <c r="H114" s="789" t="s">
        <v>1653</v>
      </c>
      <c r="I114" s="770"/>
      <c r="J114" s="770"/>
      <c r="K114" s="770"/>
      <c r="L114" s="770"/>
      <c r="M114" s="770"/>
      <c r="N114" s="771"/>
      <c r="O114" s="792" t="s">
        <v>1654</v>
      </c>
      <c r="P114" s="785">
        <f>ROUND((R112-R110)/1000,2)</f>
        <v>2.4300000000000002</v>
      </c>
    </row>
    <row r="115" spans="1:18" ht="15">
      <c r="A115" s="769"/>
      <c r="B115" s="770"/>
      <c r="C115" s="789" t="s">
        <v>1656</v>
      </c>
      <c r="D115" s="770"/>
      <c r="E115" s="770"/>
      <c r="F115" s="770"/>
      <c r="G115" s="791">
        <f>H109</f>
        <v>2.4315000000000002</v>
      </c>
      <c r="H115" s="789" t="s">
        <v>1653</v>
      </c>
      <c r="I115" s="770"/>
      <c r="J115" s="770"/>
      <c r="K115" s="770"/>
      <c r="L115" s="770"/>
      <c r="M115" s="770"/>
      <c r="N115" s="771"/>
      <c r="O115" s="764"/>
    </row>
    <row r="116" spans="1:18" ht="15">
      <c r="A116" s="793"/>
      <c r="B116" s="788"/>
      <c r="C116" s="794" t="str">
        <f>CONCATENATE("DMT (",B110," - PISTA)")</f>
        <v>DMT (PEDREIRA BARBOSA - PISTA)</v>
      </c>
      <c r="D116" s="795"/>
      <c r="E116" s="770"/>
      <c r="F116" s="770"/>
      <c r="G116" s="796">
        <f>SUM(G114:G115)</f>
        <v>85.231499999999997</v>
      </c>
      <c r="H116" s="795" t="s">
        <v>1653</v>
      </c>
      <c r="I116" s="788"/>
      <c r="J116" s="788"/>
      <c r="K116" s="788"/>
      <c r="L116" s="788"/>
      <c r="M116" s="788"/>
      <c r="N116" s="773"/>
      <c r="O116" s="764"/>
    </row>
    <row r="117" spans="1:18" ht="15">
      <c r="A117" s="769"/>
      <c r="B117" s="770"/>
      <c r="C117" s="795"/>
      <c r="D117" s="795"/>
      <c r="E117" s="770"/>
      <c r="F117" s="797" t="s">
        <v>1657</v>
      </c>
      <c r="G117" s="798">
        <f>G114</f>
        <v>82.8</v>
      </c>
      <c r="H117" s="797" t="s">
        <v>1653</v>
      </c>
      <c r="I117" s="770"/>
      <c r="J117" s="770"/>
      <c r="K117" s="770"/>
      <c r="L117" s="770"/>
      <c r="M117" s="770"/>
      <c r="N117" s="771"/>
      <c r="O117" s="764"/>
    </row>
    <row r="118" spans="1:18" ht="15">
      <c r="A118" s="769"/>
      <c r="B118" s="770"/>
      <c r="C118" s="795"/>
      <c r="D118" s="795"/>
      <c r="E118" s="770"/>
      <c r="F118" s="797" t="s">
        <v>1658</v>
      </c>
      <c r="G118" s="798">
        <f>G116-G117</f>
        <v>2.4314999999999998</v>
      </c>
      <c r="H118" s="797" t="s">
        <v>1653</v>
      </c>
      <c r="I118" s="770"/>
      <c r="J118" s="770"/>
      <c r="K118" s="770"/>
      <c r="L118" s="770"/>
      <c r="M118" s="770"/>
      <c r="N118" s="771"/>
      <c r="O118" s="764"/>
    </row>
    <row r="119" spans="1:18" ht="15">
      <c r="A119" s="799"/>
      <c r="B119" s="800"/>
      <c r="C119" s="800"/>
      <c r="D119" s="800"/>
      <c r="E119" s="800"/>
      <c r="F119" s="800"/>
      <c r="G119" s="800"/>
      <c r="H119" s="800"/>
      <c r="I119" s="800"/>
      <c r="J119" s="800"/>
      <c r="K119" s="800"/>
      <c r="L119" s="800"/>
      <c r="M119" s="800"/>
      <c r="N119" s="801"/>
      <c r="O119" s="764"/>
      <c r="P119" s="802">
        <f>((121-75)*20+(10))/1000</f>
        <v>0.93</v>
      </c>
    </row>
    <row r="120" spans="1:18" ht="15.75" thickBot="1">
      <c r="A120" s="803"/>
      <c r="B120" s="804"/>
      <c r="C120" s="804"/>
      <c r="D120" s="804"/>
      <c r="E120" s="804"/>
      <c r="F120" s="804"/>
      <c r="G120" s="804"/>
      <c r="H120" s="804"/>
      <c r="I120" s="804"/>
      <c r="J120" s="804"/>
      <c r="K120" s="804"/>
      <c r="L120" s="804"/>
      <c r="M120" s="804"/>
      <c r="N120" s="805"/>
      <c r="O120" s="764"/>
      <c r="P120" s="802">
        <f>((33-0)*20+(0))/1000</f>
        <v>0.66</v>
      </c>
    </row>
    <row r="121" spans="1:18" ht="15">
      <c r="A121" s="769"/>
      <c r="B121" s="770"/>
      <c r="C121" s="770"/>
      <c r="D121" s="770"/>
      <c r="E121" s="770"/>
      <c r="F121" s="770"/>
      <c r="G121" s="770"/>
      <c r="H121" s="770"/>
      <c r="I121" s="1090" t="s">
        <v>1651</v>
      </c>
      <c r="J121" s="1091"/>
      <c r="K121" s="770"/>
      <c r="L121" s="770"/>
      <c r="M121" s="770"/>
      <c r="N121" s="771"/>
      <c r="O121" s="764"/>
      <c r="P121" s="802">
        <f>((85-10)*20+(5))/1000</f>
        <v>1.5049999999999999</v>
      </c>
    </row>
    <row r="122" spans="1:18" ht="15.75" thickBot="1">
      <c r="A122" s="769"/>
      <c r="B122" s="770"/>
      <c r="C122" s="770"/>
      <c r="D122" s="770"/>
      <c r="E122" s="770"/>
      <c r="F122" s="770"/>
      <c r="G122" s="770"/>
      <c r="H122" s="770"/>
      <c r="I122" s="1092"/>
      <c r="J122" s="1093"/>
      <c r="K122" s="770"/>
      <c r="L122" s="770"/>
      <c r="M122" s="770"/>
      <c r="N122" s="771"/>
      <c r="O122" s="764"/>
      <c r="P122" s="751">
        <v>0.2</v>
      </c>
    </row>
    <row r="123" spans="1:18">
      <c r="A123" s="769"/>
      <c r="B123" s="770"/>
      <c r="C123" s="770"/>
      <c r="D123" s="770"/>
      <c r="E123" s="770"/>
      <c r="F123" s="770"/>
      <c r="G123" s="770"/>
      <c r="H123" s="770"/>
      <c r="I123" s="770"/>
      <c r="J123" s="1094">
        <v>0.1</v>
      </c>
      <c r="K123" s="1095"/>
      <c r="L123" s="770"/>
      <c r="M123" s="770"/>
      <c r="N123" s="771"/>
    </row>
    <row r="124" spans="1:18">
      <c r="A124" s="769"/>
      <c r="B124" s="770"/>
      <c r="C124" s="770"/>
      <c r="D124" s="770"/>
      <c r="E124" s="770"/>
      <c r="F124" s="770"/>
      <c r="G124" s="770"/>
      <c r="H124" s="770"/>
      <c r="I124" s="770"/>
      <c r="J124" s="1096">
        <v>0</v>
      </c>
      <c r="K124" s="1097"/>
      <c r="L124" s="770"/>
      <c r="M124" s="770"/>
      <c r="N124" s="771"/>
    </row>
    <row r="125" spans="1:18">
      <c r="A125" s="769"/>
      <c r="B125" s="770"/>
      <c r="C125" s="770"/>
      <c r="D125" s="770"/>
      <c r="E125" s="1097">
        <f>E107</f>
        <v>82.8</v>
      </c>
      <c r="F125" s="1097"/>
      <c r="G125" s="770"/>
      <c r="H125" s="770"/>
      <c r="I125" s="806"/>
      <c r="J125" s="788"/>
      <c r="K125" s="788"/>
      <c r="L125" s="770"/>
      <c r="M125" s="772"/>
      <c r="N125" s="773"/>
    </row>
    <row r="126" spans="1:18">
      <c r="A126" s="769"/>
      <c r="B126" s="770"/>
      <c r="C126" s="770"/>
      <c r="D126" s="770"/>
      <c r="E126" s="1095">
        <f>E108</f>
        <v>0</v>
      </c>
      <c r="F126" s="1095"/>
      <c r="G126" s="1098"/>
      <c r="H126" s="1098"/>
      <c r="I126" s="1099"/>
      <c r="J126" s="1098"/>
      <c r="K126" s="1098"/>
      <c r="L126" s="1098"/>
      <c r="M126" s="772"/>
      <c r="N126" s="773"/>
    </row>
    <row r="127" spans="1:18" ht="15.75" thickBot="1">
      <c r="A127" s="769"/>
      <c r="G127" s="774"/>
      <c r="H127" s="1100">
        <f>((121-0)*20)/1000</f>
        <v>2.42</v>
      </c>
      <c r="I127" s="1102"/>
      <c r="J127" s="1078">
        <f>((243-121)*20+(3))/1000</f>
        <v>2.4430000000000001</v>
      </c>
      <c r="K127" s="1079"/>
      <c r="L127" s="1079"/>
      <c r="M127" s="772"/>
      <c r="N127" s="775"/>
      <c r="O127" s="764"/>
      <c r="P127" s="1080" t="s">
        <v>1645</v>
      </c>
      <c r="Q127" s="1081"/>
      <c r="R127" s="776" t="s">
        <v>1646</v>
      </c>
    </row>
    <row r="128" spans="1:18" ht="10.9" customHeight="1" thickBot="1">
      <c r="A128" s="769"/>
      <c r="B128" s="1082" t="str">
        <f>B110</f>
        <v>PEDREIRA BARBOSA</v>
      </c>
      <c r="C128" s="1083"/>
      <c r="D128" s="1084"/>
      <c r="E128" s="777"/>
      <c r="F128" s="777"/>
      <c r="G128" s="778"/>
      <c r="H128" s="779"/>
      <c r="I128" s="780"/>
      <c r="J128" s="781"/>
      <c r="K128" s="782"/>
      <c r="L128" s="783"/>
      <c r="M128" s="772"/>
      <c r="N128" s="771"/>
      <c r="O128" s="784" t="s">
        <v>1647</v>
      </c>
      <c r="P128" s="785">
        <v>0</v>
      </c>
      <c r="Q128" s="785">
        <v>0</v>
      </c>
      <c r="R128" s="785">
        <f>(P128*20)+Q128</f>
        <v>0</v>
      </c>
    </row>
    <row r="129" spans="1:18" ht="10.9" customHeight="1" thickBot="1">
      <c r="A129" s="769"/>
      <c r="B129" s="1085"/>
      <c r="C129" s="1086"/>
      <c r="D129" s="1087"/>
      <c r="E129" s="770"/>
      <c r="F129" s="770"/>
      <c r="G129" s="786"/>
      <c r="H129" s="777"/>
      <c r="I129" s="787"/>
      <c r="J129" s="781"/>
      <c r="K129" s="782"/>
      <c r="L129" s="783"/>
      <c r="M129" s="772"/>
      <c r="N129" s="771"/>
      <c r="O129" s="784" t="s">
        <v>1648</v>
      </c>
      <c r="P129" s="785">
        <v>243</v>
      </c>
      <c r="Q129" s="785">
        <v>3</v>
      </c>
      <c r="R129" s="785">
        <f>(P129*20)+Q129</f>
        <v>4863</v>
      </c>
    </row>
    <row r="130" spans="1:18">
      <c r="A130" s="769"/>
      <c r="B130" s="770"/>
      <c r="C130" s="770"/>
      <c r="D130" s="770"/>
      <c r="E130" s="770"/>
      <c r="F130" s="1088" t="str">
        <f>CONCATENATE("E",P128,"+",TEXT(Q128,"0,00"))</f>
        <v>E0+0,00</v>
      </c>
      <c r="G130" s="1089"/>
      <c r="H130" s="770"/>
      <c r="I130" s="788"/>
      <c r="J130" s="789" t="s">
        <v>1659</v>
      </c>
      <c r="K130" s="770"/>
      <c r="L130" s="1088" t="s">
        <v>1649</v>
      </c>
      <c r="M130" s="1089"/>
      <c r="N130" s="790"/>
      <c r="O130" s="784" t="s">
        <v>1650</v>
      </c>
      <c r="P130" s="785">
        <v>121</v>
      </c>
      <c r="Q130" s="785">
        <v>11.5</v>
      </c>
      <c r="R130" s="785">
        <f>ROUND((R129-R128)/2,2)</f>
        <v>2431.5</v>
      </c>
    </row>
    <row r="131" spans="1:18">
      <c r="A131" s="769"/>
      <c r="B131" s="770"/>
      <c r="C131" s="770"/>
      <c r="D131" s="770"/>
      <c r="E131" s="770"/>
      <c r="F131" s="770"/>
      <c r="G131" s="772"/>
      <c r="H131" s="772"/>
      <c r="I131" s="772"/>
      <c r="J131" s="772"/>
      <c r="K131" s="772"/>
      <c r="L131" s="772"/>
      <c r="M131" s="772"/>
      <c r="N131" s="771"/>
      <c r="O131" s="784" t="s">
        <v>1651</v>
      </c>
      <c r="P131" s="785">
        <v>121</v>
      </c>
      <c r="Q131" s="785">
        <v>0</v>
      </c>
      <c r="R131" s="785">
        <f>(P131*20)+Q131</f>
        <v>2420</v>
      </c>
    </row>
    <row r="132" spans="1:18">
      <c r="A132" s="769"/>
      <c r="B132" s="770"/>
      <c r="C132" s="789" t="s">
        <v>1664</v>
      </c>
      <c r="D132" s="770"/>
      <c r="E132" s="770"/>
      <c r="F132" s="770"/>
      <c r="G132" s="791">
        <f>E125</f>
        <v>82.8</v>
      </c>
      <c r="H132" s="789" t="s">
        <v>1653</v>
      </c>
      <c r="I132" s="770"/>
      <c r="J132" s="770"/>
      <c r="K132" s="770"/>
      <c r="L132" s="770"/>
      <c r="M132" s="770"/>
      <c r="N132" s="771"/>
      <c r="O132" s="792" t="s">
        <v>1654</v>
      </c>
      <c r="P132" s="785">
        <f>ROUND((R130-R128)/1000,2)</f>
        <v>2.4300000000000002</v>
      </c>
    </row>
    <row r="133" spans="1:18" ht="15">
      <c r="A133" s="769"/>
      <c r="B133" s="770"/>
      <c r="C133" s="789" t="s">
        <v>1660</v>
      </c>
      <c r="D133" s="770"/>
      <c r="E133" s="770"/>
      <c r="F133" s="770"/>
      <c r="G133" s="791">
        <f>H127</f>
        <v>2.42</v>
      </c>
      <c r="H133" s="789" t="s">
        <v>1653</v>
      </c>
      <c r="I133" s="770"/>
      <c r="J133" s="770"/>
      <c r="K133" s="770"/>
      <c r="L133" s="770"/>
      <c r="M133" s="770"/>
      <c r="N133" s="771"/>
      <c r="O133" s="764"/>
    </row>
    <row r="134" spans="1:18" ht="15">
      <c r="A134" s="793"/>
      <c r="B134" s="788"/>
      <c r="C134" s="794" t="s">
        <v>1661</v>
      </c>
      <c r="D134" s="795"/>
      <c r="E134" s="770"/>
      <c r="F134" s="770"/>
      <c r="G134" s="796">
        <f>J123</f>
        <v>0.1</v>
      </c>
      <c r="H134" s="795" t="s">
        <v>1653</v>
      </c>
      <c r="I134" s="788"/>
      <c r="J134" s="788"/>
      <c r="K134" s="788"/>
      <c r="L134" s="788"/>
      <c r="M134" s="788"/>
      <c r="N134" s="773"/>
      <c r="O134" s="764"/>
    </row>
    <row r="135" spans="1:18" ht="15">
      <c r="A135" s="793"/>
      <c r="B135" s="788"/>
      <c r="C135" s="794" t="s">
        <v>1665</v>
      </c>
      <c r="D135" s="795"/>
      <c r="E135" s="770"/>
      <c r="F135" s="770"/>
      <c r="G135" s="796">
        <f>SUM(G132:G134)</f>
        <v>85.32</v>
      </c>
      <c r="H135" s="795" t="s">
        <v>1653</v>
      </c>
      <c r="I135" s="788"/>
      <c r="J135" s="788"/>
      <c r="K135" s="788"/>
      <c r="L135" s="788"/>
      <c r="M135" s="788"/>
      <c r="N135" s="773"/>
      <c r="O135" s="764"/>
    </row>
    <row r="136" spans="1:18" ht="15">
      <c r="A136" s="769"/>
      <c r="B136" s="770"/>
      <c r="C136" s="795"/>
      <c r="D136" s="795"/>
      <c r="E136" s="770"/>
      <c r="F136" s="797" t="s">
        <v>1657</v>
      </c>
      <c r="G136" s="798">
        <f>G132</f>
        <v>82.8</v>
      </c>
      <c r="H136" s="797" t="s">
        <v>1653</v>
      </c>
      <c r="I136" s="770"/>
      <c r="J136" s="770"/>
      <c r="K136" s="770"/>
      <c r="L136" s="770"/>
      <c r="M136" s="770"/>
      <c r="N136" s="771"/>
      <c r="O136" s="764"/>
    </row>
    <row r="137" spans="1:18" ht="15">
      <c r="A137" s="769"/>
      <c r="B137" s="770"/>
      <c r="C137" s="795"/>
      <c r="D137" s="795"/>
      <c r="E137" s="770"/>
      <c r="F137" s="797" t="s">
        <v>1658</v>
      </c>
      <c r="G137" s="798">
        <f>G135-G136</f>
        <v>2.519999999999996</v>
      </c>
      <c r="H137" s="797" t="s">
        <v>1653</v>
      </c>
      <c r="I137" s="770"/>
      <c r="J137" s="770"/>
      <c r="K137" s="770"/>
      <c r="L137" s="770"/>
      <c r="M137" s="770"/>
      <c r="N137" s="771"/>
      <c r="O137" s="764"/>
    </row>
    <row r="138" spans="1:18" ht="21.75" thickBot="1">
      <c r="A138" s="799"/>
      <c r="B138" s="800"/>
      <c r="C138" s="800"/>
      <c r="D138" s="800"/>
      <c r="E138" s="800"/>
      <c r="F138" s="800"/>
      <c r="G138" s="800"/>
      <c r="H138" s="800"/>
      <c r="I138" s="800"/>
      <c r="J138" s="800"/>
      <c r="K138" s="800"/>
      <c r="L138" s="800"/>
      <c r="M138" s="800"/>
      <c r="N138" s="801"/>
      <c r="O138" s="750"/>
    </row>
    <row r="139" spans="1:18" ht="18.600000000000001" customHeight="1" thickBot="1">
      <c r="A139" s="752" t="s">
        <v>1629</v>
      </c>
      <c r="B139" s="807"/>
      <c r="C139" s="807"/>
      <c r="D139" s="807"/>
      <c r="E139" s="807"/>
      <c r="F139" s="807"/>
      <c r="G139" s="807"/>
      <c r="H139" s="807"/>
      <c r="I139" s="807"/>
      <c r="J139" s="807"/>
      <c r="K139" s="807"/>
      <c r="L139" s="807"/>
      <c r="M139" s="807"/>
      <c r="N139" s="808"/>
      <c r="O139" s="758"/>
    </row>
    <row r="140" spans="1:18" ht="20.25">
      <c r="A140" s="769"/>
      <c r="B140" s="770"/>
      <c r="C140" s="770"/>
      <c r="D140" s="770"/>
      <c r="E140" s="770"/>
      <c r="F140" s="770"/>
      <c r="G140" s="770"/>
      <c r="H140" s="770"/>
      <c r="I140" s="770"/>
      <c r="J140" s="770"/>
      <c r="K140" s="770"/>
      <c r="L140" s="770"/>
      <c r="M140" s="770"/>
      <c r="N140" s="771"/>
      <c r="O140" s="758"/>
    </row>
    <row r="141" spans="1:18" ht="18">
      <c r="A141" s="769"/>
      <c r="B141" s="770"/>
      <c r="C141" s="770"/>
      <c r="D141" s="770"/>
      <c r="E141" s="770"/>
      <c r="F141" s="770"/>
      <c r="G141" s="770"/>
      <c r="H141" s="770"/>
      <c r="I141" s="770"/>
      <c r="J141" s="770"/>
      <c r="K141" s="770"/>
      <c r="L141" s="770"/>
      <c r="M141" s="770"/>
      <c r="N141" s="771"/>
      <c r="O141" s="761"/>
    </row>
    <row r="142" spans="1:18" ht="15">
      <c r="A142" s="769"/>
      <c r="B142" s="770"/>
      <c r="C142" s="770"/>
      <c r="D142" s="770"/>
      <c r="E142" s="770"/>
      <c r="F142" s="770"/>
      <c r="G142" s="770"/>
      <c r="H142" s="770"/>
      <c r="I142" s="770"/>
      <c r="J142" s="770"/>
      <c r="K142" s="770"/>
      <c r="L142" s="770"/>
      <c r="M142" s="770"/>
      <c r="N142" s="771"/>
      <c r="O142" s="764"/>
    </row>
    <row r="143" spans="1:18" ht="15">
      <c r="A143" s="769"/>
      <c r="B143" s="770"/>
      <c r="C143" s="770"/>
      <c r="D143" s="770"/>
      <c r="E143" s="770"/>
      <c r="F143" s="770"/>
      <c r="G143" s="770"/>
      <c r="H143" s="770"/>
      <c r="I143" s="770"/>
      <c r="J143" s="770"/>
      <c r="K143" s="770"/>
      <c r="L143" s="770"/>
      <c r="M143" s="770"/>
      <c r="N143" s="771"/>
      <c r="O143" s="764"/>
    </row>
    <row r="144" spans="1:18" ht="15">
      <c r="A144" s="769"/>
      <c r="B144" s="770"/>
      <c r="C144" s="770"/>
      <c r="D144" s="770"/>
      <c r="E144" s="770"/>
      <c r="F144" s="770"/>
      <c r="G144" s="770"/>
      <c r="H144" s="770"/>
      <c r="I144" s="770"/>
      <c r="J144" s="770"/>
      <c r="K144" s="770"/>
      <c r="L144" s="770"/>
      <c r="M144" s="770"/>
      <c r="N144" s="771"/>
      <c r="O144" s="764"/>
    </row>
    <row r="145" spans="1:15" ht="15">
      <c r="A145" s="769"/>
      <c r="B145" s="770"/>
      <c r="C145" s="770"/>
      <c r="D145" s="770"/>
      <c r="E145" s="770"/>
      <c r="F145" s="770"/>
      <c r="G145" s="770"/>
      <c r="H145" s="770"/>
      <c r="I145" s="770"/>
      <c r="J145" s="770"/>
      <c r="K145" s="770"/>
      <c r="L145" s="770"/>
      <c r="M145" s="770"/>
      <c r="N145" s="771"/>
      <c r="O145" s="764"/>
    </row>
    <row r="146" spans="1:15" ht="15">
      <c r="A146" s="769"/>
      <c r="B146" s="770"/>
      <c r="C146" s="770"/>
      <c r="D146" s="770"/>
      <c r="E146" s="770"/>
      <c r="F146" s="770"/>
      <c r="G146" s="770"/>
      <c r="H146" s="770"/>
      <c r="I146" s="770"/>
      <c r="J146" s="770"/>
      <c r="K146" s="809"/>
      <c r="L146" s="810"/>
      <c r="M146" s="770"/>
      <c r="N146" s="771"/>
      <c r="O146" s="764"/>
    </row>
    <row r="147" spans="1:15" ht="15">
      <c r="A147" s="769"/>
      <c r="B147" s="770"/>
      <c r="C147" s="770"/>
      <c r="D147" s="770"/>
      <c r="E147" s="770"/>
      <c r="F147" s="770"/>
      <c r="G147" s="770"/>
      <c r="H147" s="770"/>
      <c r="I147" s="770"/>
      <c r="J147" s="770"/>
      <c r="K147" s="770"/>
      <c r="L147" s="770"/>
      <c r="M147" s="770"/>
      <c r="N147" s="771"/>
      <c r="O147" s="764"/>
    </row>
    <row r="148" spans="1:15" ht="15">
      <c r="A148" s="769"/>
      <c r="B148" s="770"/>
      <c r="C148" s="770"/>
      <c r="D148" s="770"/>
      <c r="E148" s="770"/>
      <c r="F148" s="770"/>
      <c r="G148" s="770"/>
      <c r="H148" s="770"/>
      <c r="I148" s="770"/>
      <c r="J148" s="770"/>
      <c r="K148" s="770"/>
      <c r="L148" s="770"/>
      <c r="M148" s="770"/>
      <c r="N148" s="771"/>
      <c r="O148" s="764"/>
    </row>
    <row r="149" spans="1:15" ht="15">
      <c r="A149" s="769"/>
      <c r="B149" s="770"/>
      <c r="C149" s="770"/>
      <c r="D149" s="770"/>
      <c r="E149" s="770"/>
      <c r="F149" s="770"/>
      <c r="G149" s="770"/>
      <c r="H149" s="770"/>
      <c r="I149" s="770"/>
      <c r="J149" s="770"/>
      <c r="K149" s="770"/>
      <c r="L149" s="770"/>
      <c r="M149" s="770"/>
      <c r="N149" s="771"/>
      <c r="O149" s="764"/>
    </row>
    <row r="150" spans="1:15" ht="15">
      <c r="A150" s="769"/>
      <c r="B150" s="770"/>
      <c r="C150" s="770"/>
      <c r="D150" s="770"/>
      <c r="E150" s="770"/>
      <c r="F150" s="770"/>
      <c r="G150" s="770"/>
      <c r="H150" s="770"/>
      <c r="I150" s="770"/>
      <c r="J150" s="770"/>
      <c r="K150" s="770"/>
      <c r="L150" s="770"/>
      <c r="M150" s="770"/>
      <c r="N150" s="771"/>
      <c r="O150" s="764"/>
    </row>
    <row r="151" spans="1:15" ht="15">
      <c r="A151" s="769"/>
      <c r="B151" s="770"/>
      <c r="C151" s="770"/>
      <c r="D151" s="770"/>
      <c r="E151" s="770"/>
      <c r="F151" s="770"/>
      <c r="G151" s="770"/>
      <c r="H151" s="770"/>
      <c r="I151" s="770"/>
      <c r="J151" s="770"/>
      <c r="K151" s="770"/>
      <c r="L151" s="770"/>
      <c r="M151" s="770"/>
      <c r="N151" s="771"/>
      <c r="O151" s="764"/>
    </row>
    <row r="152" spans="1:15" ht="15">
      <c r="A152" s="769"/>
      <c r="B152" s="770"/>
      <c r="C152" s="770"/>
      <c r="D152" s="770"/>
      <c r="E152" s="770"/>
      <c r="F152" s="770"/>
      <c r="G152" s="770"/>
      <c r="H152" s="770"/>
      <c r="I152" s="770"/>
      <c r="J152" s="770"/>
      <c r="K152" s="770"/>
      <c r="L152" s="770"/>
      <c r="M152" s="770"/>
      <c r="N152" s="771"/>
      <c r="O152" s="764"/>
    </row>
    <row r="153" spans="1:15" ht="15">
      <c r="A153" s="769"/>
      <c r="B153" s="770"/>
      <c r="C153" s="770"/>
      <c r="D153" s="770"/>
      <c r="E153" s="770"/>
      <c r="F153" s="770"/>
      <c r="G153" s="770"/>
      <c r="H153" s="770"/>
      <c r="I153" s="770"/>
      <c r="J153" s="770"/>
      <c r="K153" s="770"/>
      <c r="L153" s="770"/>
      <c r="M153" s="770"/>
      <c r="N153" s="771"/>
      <c r="O153" s="764"/>
    </row>
    <row r="154" spans="1:15" ht="15">
      <c r="A154" s="769"/>
      <c r="B154" s="770"/>
      <c r="C154" s="770"/>
      <c r="D154" s="770"/>
      <c r="E154" s="770"/>
      <c r="F154" s="770"/>
      <c r="G154" s="770"/>
      <c r="H154" s="770"/>
      <c r="I154" s="770"/>
      <c r="J154" s="770"/>
      <c r="K154" s="770"/>
      <c r="L154" s="770"/>
      <c r="M154" s="770"/>
      <c r="N154" s="771"/>
      <c r="O154" s="764"/>
    </row>
    <row r="155" spans="1:15" ht="15">
      <c r="A155" s="769"/>
      <c r="B155" s="770"/>
      <c r="C155" s="770"/>
      <c r="D155" s="770"/>
      <c r="E155" s="770"/>
      <c r="F155" s="770"/>
      <c r="G155" s="770"/>
      <c r="H155" s="770"/>
      <c r="I155" s="770"/>
      <c r="J155" s="770"/>
      <c r="K155" s="770"/>
      <c r="L155" s="770"/>
      <c r="M155" s="770"/>
      <c r="N155" s="771"/>
      <c r="O155" s="764"/>
    </row>
    <row r="156" spans="1:15" ht="15">
      <c r="A156" s="769"/>
      <c r="B156" s="770"/>
      <c r="C156" s="770"/>
      <c r="D156" s="770"/>
      <c r="E156" s="770"/>
      <c r="F156" s="770"/>
      <c r="G156" s="770"/>
      <c r="H156" s="770"/>
      <c r="I156" s="770"/>
      <c r="J156" s="770"/>
      <c r="K156" s="770"/>
      <c r="L156" s="770"/>
      <c r="M156" s="770"/>
      <c r="N156" s="771"/>
      <c r="O156" s="764"/>
    </row>
    <row r="157" spans="1:15" ht="15">
      <c r="A157" s="769"/>
      <c r="B157" s="770"/>
      <c r="C157" s="770"/>
      <c r="D157" s="770"/>
      <c r="E157" s="770"/>
      <c r="F157" s="770"/>
      <c r="G157" s="770"/>
      <c r="H157" s="770"/>
      <c r="I157" s="770"/>
      <c r="J157" s="770"/>
      <c r="K157" s="770"/>
      <c r="L157" s="770"/>
      <c r="M157" s="770"/>
      <c r="N157" s="771"/>
      <c r="O157" s="764"/>
    </row>
    <row r="158" spans="1:15" ht="15">
      <c r="A158" s="769"/>
      <c r="B158" s="770"/>
      <c r="C158" s="770"/>
      <c r="D158" s="770"/>
      <c r="E158" s="770"/>
      <c r="F158" s="770"/>
      <c r="G158" s="770"/>
      <c r="H158" s="770"/>
      <c r="I158" s="770"/>
      <c r="J158" s="770"/>
      <c r="K158" s="770"/>
      <c r="L158" s="770"/>
      <c r="M158" s="770"/>
      <c r="N158" s="771"/>
      <c r="O158" s="764"/>
    </row>
    <row r="159" spans="1:15" ht="15">
      <c r="A159" s="769"/>
      <c r="B159" s="770"/>
      <c r="C159" s="770"/>
      <c r="D159" s="770"/>
      <c r="E159" s="770"/>
      <c r="F159" s="770"/>
      <c r="G159" s="770"/>
      <c r="H159" s="770"/>
      <c r="I159" s="770"/>
      <c r="J159" s="770"/>
      <c r="K159" s="770"/>
      <c r="L159" s="770"/>
      <c r="M159" s="770"/>
      <c r="N159" s="771"/>
      <c r="O159" s="764"/>
    </row>
    <row r="160" spans="1:15" ht="15">
      <c r="A160" s="769"/>
      <c r="B160" s="770"/>
      <c r="C160" s="770"/>
      <c r="D160" s="770"/>
      <c r="E160" s="770"/>
      <c r="F160" s="770"/>
      <c r="G160" s="770"/>
      <c r="H160" s="770"/>
      <c r="I160" s="770"/>
      <c r="J160" s="770"/>
      <c r="K160" s="770"/>
      <c r="L160" s="770"/>
      <c r="M160" s="770"/>
      <c r="N160" s="771"/>
      <c r="O160" s="764"/>
    </row>
    <row r="161" spans="1:18" ht="15">
      <c r="A161" s="769"/>
      <c r="B161" s="770"/>
      <c r="C161" s="770"/>
      <c r="D161" s="770"/>
      <c r="E161" s="770"/>
      <c r="F161" s="770"/>
      <c r="G161" s="770"/>
      <c r="H161" s="770"/>
      <c r="I161" s="770"/>
      <c r="J161" s="770"/>
      <c r="K161" s="770"/>
      <c r="L161" s="770"/>
      <c r="M161" s="770"/>
      <c r="N161" s="771"/>
      <c r="O161" s="764"/>
    </row>
    <row r="162" spans="1:18">
      <c r="A162" s="769"/>
      <c r="B162" s="770"/>
      <c r="C162" s="770"/>
      <c r="D162" s="770"/>
      <c r="E162" s="770"/>
      <c r="F162" s="770"/>
      <c r="G162" s="770"/>
      <c r="H162" s="770"/>
      <c r="I162" s="770"/>
      <c r="J162" s="770"/>
      <c r="K162" s="770"/>
      <c r="L162" s="770"/>
      <c r="M162" s="770"/>
      <c r="N162" s="771"/>
    </row>
    <row r="163" spans="1:18">
      <c r="A163" s="769"/>
      <c r="B163" s="770"/>
      <c r="C163" s="770"/>
      <c r="D163" s="770"/>
      <c r="E163" s="770"/>
      <c r="F163" s="770"/>
      <c r="G163" s="770"/>
      <c r="H163" s="770"/>
      <c r="I163" s="770"/>
      <c r="J163" s="770"/>
      <c r="K163" s="770"/>
      <c r="L163" s="770"/>
      <c r="M163" s="770"/>
      <c r="N163" s="771"/>
    </row>
    <row r="164" spans="1:18">
      <c r="A164" s="769"/>
      <c r="B164" s="770"/>
      <c r="C164" s="770"/>
      <c r="D164" s="770"/>
      <c r="E164" s="770"/>
      <c r="F164" s="770"/>
      <c r="G164" s="770"/>
      <c r="H164" s="770"/>
      <c r="I164" s="770"/>
      <c r="J164" s="770"/>
      <c r="K164" s="770"/>
      <c r="L164" s="770"/>
      <c r="M164" s="770"/>
      <c r="N164" s="771"/>
    </row>
    <row r="165" spans="1:18">
      <c r="A165" s="769"/>
      <c r="B165" s="770"/>
      <c r="C165" s="770"/>
      <c r="D165" s="770"/>
      <c r="E165" s="770"/>
      <c r="F165" s="770"/>
      <c r="G165" s="770"/>
      <c r="H165" s="770"/>
      <c r="I165" s="770"/>
      <c r="J165" s="770"/>
      <c r="K165" s="770"/>
      <c r="L165" s="770"/>
      <c r="M165" s="770"/>
      <c r="N165" s="771"/>
    </row>
    <row r="166" spans="1:18">
      <c r="A166" s="769"/>
      <c r="B166" s="770"/>
      <c r="C166" s="770"/>
      <c r="D166" s="770"/>
      <c r="E166" s="770"/>
      <c r="F166" s="770"/>
      <c r="G166" s="770"/>
      <c r="H166" s="770"/>
      <c r="I166" s="770"/>
      <c r="J166" s="770"/>
      <c r="K166" s="770"/>
      <c r="L166" s="770"/>
      <c r="M166" s="770"/>
      <c r="N166" s="771"/>
    </row>
    <row r="167" spans="1:18">
      <c r="A167" s="769"/>
      <c r="B167" s="770"/>
      <c r="C167" s="770"/>
      <c r="D167" s="770"/>
      <c r="E167" s="1097">
        <v>168</v>
      </c>
      <c r="F167" s="1097"/>
      <c r="G167" s="772"/>
      <c r="H167" s="772"/>
      <c r="I167" s="772"/>
      <c r="J167" s="772"/>
      <c r="K167" s="772"/>
      <c r="L167" s="772"/>
      <c r="M167" s="772"/>
      <c r="N167" s="773"/>
    </row>
    <row r="168" spans="1:18" ht="15.6" customHeight="1">
      <c r="A168" s="769"/>
      <c r="B168" s="770"/>
      <c r="C168" s="770"/>
      <c r="D168" s="770"/>
      <c r="E168" s="1095">
        <v>0</v>
      </c>
      <c r="F168" s="1095"/>
      <c r="G168" s="1098"/>
      <c r="H168" s="1098"/>
      <c r="I168" s="1098"/>
      <c r="M168" s="772"/>
      <c r="N168" s="773"/>
    </row>
    <row r="169" spans="1:18" ht="15.75" thickBot="1">
      <c r="A169" s="769"/>
      <c r="G169" s="774"/>
      <c r="H169" s="1100">
        <f>((121-0)*20+(11.5))/1000</f>
        <v>2.4315000000000002</v>
      </c>
      <c r="I169" s="1100"/>
      <c r="J169" s="1098">
        <f>((243-121)*20+(3-11.5))/1000</f>
        <v>2.4315000000000002</v>
      </c>
      <c r="K169" s="1098"/>
      <c r="L169" s="1098"/>
      <c r="M169" s="772"/>
      <c r="N169" s="775"/>
      <c r="O169" s="764"/>
      <c r="P169" s="1101" t="s">
        <v>1645</v>
      </c>
      <c r="Q169" s="1101"/>
      <c r="R169" s="776" t="s">
        <v>1646</v>
      </c>
    </row>
    <row r="170" spans="1:18" ht="10.9" customHeight="1" thickBot="1">
      <c r="A170" s="769"/>
      <c r="B170" s="1082" t="str">
        <f>A139</f>
        <v>PAVIKAR MINERAÇÃO</v>
      </c>
      <c r="C170" s="1083"/>
      <c r="D170" s="1084"/>
      <c r="E170" s="777"/>
      <c r="F170" s="777"/>
      <c r="G170" s="778"/>
      <c r="H170" s="779"/>
      <c r="I170" s="780"/>
      <c r="J170" s="781"/>
      <c r="K170" s="782"/>
      <c r="L170" s="783"/>
      <c r="M170" s="772"/>
      <c r="N170" s="771"/>
      <c r="O170" s="784" t="s">
        <v>1647</v>
      </c>
      <c r="P170" s="785">
        <v>0</v>
      </c>
      <c r="Q170" s="785">
        <v>0</v>
      </c>
      <c r="R170" s="785">
        <f>(P170*20)+Q170</f>
        <v>0</v>
      </c>
    </row>
    <row r="171" spans="1:18" ht="10.9" customHeight="1" thickBot="1">
      <c r="A171" s="769"/>
      <c r="B171" s="1085"/>
      <c r="C171" s="1086"/>
      <c r="D171" s="1087"/>
      <c r="E171" s="770"/>
      <c r="F171" s="770"/>
      <c r="G171" s="786"/>
      <c r="H171" s="777"/>
      <c r="I171" s="787"/>
      <c r="J171" s="781"/>
      <c r="K171" s="782"/>
      <c r="L171" s="783"/>
      <c r="M171" s="772"/>
      <c r="N171" s="771"/>
      <c r="O171" s="784" t="s">
        <v>1648</v>
      </c>
      <c r="P171" s="785">
        <v>243</v>
      </c>
      <c r="Q171" s="785">
        <v>3</v>
      </c>
      <c r="R171" s="785">
        <f>(P171*20)+Q171</f>
        <v>4863</v>
      </c>
    </row>
    <row r="172" spans="1:18">
      <c r="A172" s="769"/>
      <c r="B172" s="770"/>
      <c r="C172" s="770"/>
      <c r="D172" s="770"/>
      <c r="E172" s="770"/>
      <c r="F172" s="1088" t="str">
        <f>CONCATENATE("E",P170,"+",TEXT(Q170,"0,00"))</f>
        <v>E0+0,00</v>
      </c>
      <c r="G172" s="1089"/>
      <c r="H172" s="770"/>
      <c r="I172" s="788"/>
      <c r="J172" s="789" t="str">
        <f>CONCATENATE("E",P172,"+",TEXT(Q172,"0,00"))</f>
        <v>E121+11,50</v>
      </c>
      <c r="K172" s="770"/>
      <c r="L172" s="1088" t="s">
        <v>1649</v>
      </c>
      <c r="M172" s="1089"/>
      <c r="N172" s="790"/>
      <c r="O172" s="784" t="s">
        <v>1650</v>
      </c>
      <c r="P172" s="785">
        <v>121</v>
      </c>
      <c r="Q172" s="785">
        <v>11.5</v>
      </c>
      <c r="R172" s="785">
        <f>ROUND((R171-R170)/2,2)</f>
        <v>2431.5</v>
      </c>
    </row>
    <row r="173" spans="1:18">
      <c r="A173" s="769"/>
      <c r="B173" s="770"/>
      <c r="C173" s="770"/>
      <c r="D173" s="770"/>
      <c r="E173" s="770"/>
      <c r="F173" s="770"/>
      <c r="G173" s="772"/>
      <c r="H173" s="772"/>
      <c r="I173" s="772"/>
      <c r="J173" s="772"/>
      <c r="K173" s="772"/>
      <c r="L173" s="772"/>
      <c r="M173" s="772"/>
      <c r="N173" s="771"/>
      <c r="O173" s="784" t="s">
        <v>1651</v>
      </c>
      <c r="P173" s="785">
        <v>121</v>
      </c>
      <c r="Q173" s="785">
        <v>0</v>
      </c>
      <c r="R173" s="785">
        <f>(P173*20)+Q173</f>
        <v>2420</v>
      </c>
    </row>
    <row r="174" spans="1:18">
      <c r="A174" s="769"/>
      <c r="B174" s="770"/>
      <c r="C174" s="789" t="s">
        <v>1664</v>
      </c>
      <c r="D174" s="770"/>
      <c r="E174" s="770"/>
      <c r="F174" s="770"/>
      <c r="G174" s="791">
        <f>E167</f>
        <v>168</v>
      </c>
      <c r="H174" s="789" t="s">
        <v>1653</v>
      </c>
      <c r="I174" s="770"/>
      <c r="J174" s="770"/>
      <c r="K174" s="770"/>
      <c r="L174" s="770"/>
      <c r="M174" s="770"/>
      <c r="N174" s="771"/>
      <c r="O174" s="792" t="s">
        <v>1654</v>
      </c>
      <c r="P174" s="785">
        <f>ROUND((R172-R170)/1000,2)</f>
        <v>2.4300000000000002</v>
      </c>
    </row>
    <row r="175" spans="1:18" ht="15">
      <c r="A175" s="769"/>
      <c r="B175" s="770"/>
      <c r="C175" s="789" t="s">
        <v>1656</v>
      </c>
      <c r="D175" s="770"/>
      <c r="E175" s="770"/>
      <c r="F175" s="770"/>
      <c r="G175" s="791">
        <f>H169</f>
        <v>2.4315000000000002</v>
      </c>
      <c r="H175" s="789" t="s">
        <v>1653</v>
      </c>
      <c r="I175" s="770"/>
      <c r="J175" s="770"/>
      <c r="K175" s="770"/>
      <c r="L175" s="770"/>
      <c r="M175" s="770"/>
      <c r="N175" s="771"/>
      <c r="O175" s="764"/>
    </row>
    <row r="176" spans="1:18" ht="15">
      <c r="A176" s="793"/>
      <c r="B176" s="788"/>
      <c r="C176" s="794" t="str">
        <f>CONCATENATE("DMT (",B170," - PISTA)")</f>
        <v>DMT (PAVIKAR MINERAÇÃO - PISTA)</v>
      </c>
      <c r="D176" s="795"/>
      <c r="E176" s="770"/>
      <c r="F176" s="770"/>
      <c r="G176" s="796">
        <f>SUM(G174:G175)</f>
        <v>170.4315</v>
      </c>
      <c r="H176" s="795" t="s">
        <v>1653</v>
      </c>
      <c r="I176" s="788"/>
      <c r="J176" s="788"/>
      <c r="K176" s="788"/>
      <c r="L176" s="788"/>
      <c r="M176" s="788"/>
      <c r="N176" s="773"/>
      <c r="O176" s="764"/>
    </row>
    <row r="177" spans="1:18" ht="15">
      <c r="A177" s="769"/>
      <c r="B177" s="770"/>
      <c r="C177" s="795"/>
      <c r="D177" s="795"/>
      <c r="E177" s="770"/>
      <c r="F177" s="797" t="s">
        <v>1657</v>
      </c>
      <c r="G177" s="798">
        <f>G174</f>
        <v>168</v>
      </c>
      <c r="H177" s="797" t="s">
        <v>1653</v>
      </c>
      <c r="I177" s="770"/>
      <c r="J177" s="770"/>
      <c r="K177" s="770"/>
      <c r="L177" s="770"/>
      <c r="M177" s="770"/>
      <c r="N177" s="771"/>
      <c r="O177" s="764"/>
    </row>
    <row r="178" spans="1:18" ht="15">
      <c r="A178" s="769"/>
      <c r="B178" s="770"/>
      <c r="C178" s="795"/>
      <c r="D178" s="795"/>
      <c r="E178" s="770"/>
      <c r="F178" s="797" t="s">
        <v>1658</v>
      </c>
      <c r="G178" s="798">
        <f>G176-G177</f>
        <v>2.4314999999999998</v>
      </c>
      <c r="H178" s="797" t="s">
        <v>1653</v>
      </c>
      <c r="I178" s="770"/>
      <c r="J178" s="770"/>
      <c r="K178" s="770"/>
      <c r="L178" s="770"/>
      <c r="M178" s="770"/>
      <c r="N178" s="771"/>
      <c r="O178" s="764"/>
    </row>
    <row r="179" spans="1:18" ht="15">
      <c r="A179" s="799"/>
      <c r="B179" s="800"/>
      <c r="C179" s="800"/>
      <c r="D179" s="800"/>
      <c r="E179" s="800"/>
      <c r="F179" s="800"/>
      <c r="G179" s="800"/>
      <c r="H179" s="800"/>
      <c r="I179" s="800"/>
      <c r="J179" s="800"/>
      <c r="K179" s="800"/>
      <c r="L179" s="800"/>
      <c r="M179" s="800"/>
      <c r="N179" s="801"/>
      <c r="O179" s="764"/>
      <c r="P179" s="802"/>
    </row>
    <row r="180" spans="1:18" ht="15.75" thickBot="1">
      <c r="A180" s="803"/>
      <c r="B180" s="804"/>
      <c r="C180" s="804"/>
      <c r="D180" s="804"/>
      <c r="E180" s="804"/>
      <c r="F180" s="804"/>
      <c r="G180" s="804"/>
      <c r="H180" s="804"/>
      <c r="I180" s="804"/>
      <c r="J180" s="804"/>
      <c r="K180" s="804"/>
      <c r="L180" s="804"/>
      <c r="M180" s="804"/>
      <c r="N180" s="805"/>
      <c r="O180" s="764"/>
      <c r="P180" s="802"/>
    </row>
    <row r="181" spans="1:18" ht="15">
      <c r="A181" s="769"/>
      <c r="B181" s="770"/>
      <c r="C181" s="770"/>
      <c r="D181" s="770"/>
      <c r="E181" s="770"/>
      <c r="F181" s="770"/>
      <c r="G181" s="770"/>
      <c r="H181" s="770"/>
      <c r="I181" s="1090" t="s">
        <v>1651</v>
      </c>
      <c r="J181" s="1091"/>
      <c r="K181" s="770"/>
      <c r="L181" s="770"/>
      <c r="M181" s="770"/>
      <c r="N181" s="771"/>
      <c r="O181" s="764"/>
      <c r="P181" s="802"/>
    </row>
    <row r="182" spans="1:18" ht="15.75" thickBot="1">
      <c r="A182" s="769"/>
      <c r="B182" s="770"/>
      <c r="C182" s="770"/>
      <c r="D182" s="770"/>
      <c r="E182" s="770"/>
      <c r="F182" s="770"/>
      <c r="G182" s="770"/>
      <c r="H182" s="770"/>
      <c r="I182" s="1092"/>
      <c r="J182" s="1093"/>
      <c r="K182" s="770"/>
      <c r="L182" s="770"/>
      <c r="M182" s="770"/>
      <c r="N182" s="771"/>
      <c r="O182" s="764"/>
    </row>
    <row r="183" spans="1:18">
      <c r="A183" s="769"/>
      <c r="B183" s="770"/>
      <c r="C183" s="770"/>
      <c r="D183" s="770"/>
      <c r="E183" s="770"/>
      <c r="F183" s="770"/>
      <c r="G183" s="770"/>
      <c r="H183" s="770"/>
      <c r="I183" s="770"/>
      <c r="J183" s="1094">
        <v>0.1</v>
      </c>
      <c r="K183" s="1095"/>
      <c r="L183" s="770"/>
      <c r="M183" s="770"/>
      <c r="N183" s="771"/>
    </row>
    <row r="184" spans="1:18">
      <c r="A184" s="769"/>
      <c r="B184" s="770"/>
      <c r="C184" s="770"/>
      <c r="D184" s="770"/>
      <c r="E184" s="770"/>
      <c r="F184" s="770"/>
      <c r="G184" s="770"/>
      <c r="H184" s="770"/>
      <c r="I184" s="770"/>
      <c r="J184" s="1096">
        <v>0</v>
      </c>
      <c r="K184" s="1097"/>
      <c r="L184" s="770"/>
      <c r="M184" s="770"/>
      <c r="N184" s="771"/>
    </row>
    <row r="185" spans="1:18">
      <c r="A185" s="769"/>
      <c r="B185" s="770"/>
      <c r="C185" s="770"/>
      <c r="D185" s="770"/>
      <c r="E185" s="1097">
        <f>E167</f>
        <v>168</v>
      </c>
      <c r="F185" s="1097"/>
      <c r="G185" s="770"/>
      <c r="H185" s="770"/>
      <c r="I185" s="806"/>
      <c r="J185" s="788"/>
      <c r="K185" s="788"/>
      <c r="L185" s="770"/>
      <c r="M185" s="772"/>
      <c r="N185" s="773"/>
    </row>
    <row r="186" spans="1:18">
      <c r="A186" s="769"/>
      <c r="B186" s="770"/>
      <c r="C186" s="770"/>
      <c r="D186" s="770"/>
      <c r="E186" s="1095">
        <f>E168</f>
        <v>0</v>
      </c>
      <c r="F186" s="1095"/>
      <c r="G186" s="1098"/>
      <c r="H186" s="1098"/>
      <c r="I186" s="1099"/>
      <c r="J186" s="1098"/>
      <c r="K186" s="1098"/>
      <c r="L186" s="1098"/>
      <c r="M186" s="772"/>
      <c r="N186" s="773"/>
    </row>
    <row r="187" spans="1:18" ht="15.75" thickBot="1">
      <c r="A187" s="769"/>
      <c r="G187" s="774"/>
      <c r="H187" s="1076">
        <f>((121-0)*20)/1000</f>
        <v>2.42</v>
      </c>
      <c r="I187" s="1077"/>
      <c r="J187" s="1078">
        <f>((243-121)*20+(3))/1000</f>
        <v>2.4430000000000001</v>
      </c>
      <c r="K187" s="1079"/>
      <c r="L187" s="1079"/>
      <c r="M187" s="772"/>
      <c r="N187" s="775"/>
      <c r="O187" s="764"/>
      <c r="P187" s="1080" t="s">
        <v>1645</v>
      </c>
      <c r="Q187" s="1081"/>
      <c r="R187" s="776" t="s">
        <v>1646</v>
      </c>
    </row>
    <row r="188" spans="1:18" ht="10.9" customHeight="1" thickBot="1">
      <c r="A188" s="769"/>
      <c r="B188" s="1082" t="str">
        <f>B170</f>
        <v>PAVIKAR MINERAÇÃO</v>
      </c>
      <c r="C188" s="1083"/>
      <c r="D188" s="1084"/>
      <c r="E188" s="777"/>
      <c r="F188" s="777"/>
      <c r="G188" s="778"/>
      <c r="H188" s="779"/>
      <c r="I188" s="780"/>
      <c r="J188" s="781"/>
      <c r="K188" s="782"/>
      <c r="L188" s="783"/>
      <c r="M188" s="772"/>
      <c r="N188" s="771"/>
      <c r="O188" s="784" t="s">
        <v>1647</v>
      </c>
      <c r="P188" s="785">
        <v>0</v>
      </c>
      <c r="Q188" s="785">
        <v>0</v>
      </c>
      <c r="R188" s="785">
        <f>(P188*20)+Q188</f>
        <v>0</v>
      </c>
    </row>
    <row r="189" spans="1:18" ht="10.9" customHeight="1" thickBot="1">
      <c r="A189" s="769"/>
      <c r="B189" s="1085"/>
      <c r="C189" s="1086"/>
      <c r="D189" s="1087"/>
      <c r="E189" s="770"/>
      <c r="F189" s="770"/>
      <c r="G189" s="786"/>
      <c r="H189" s="777"/>
      <c r="I189" s="787"/>
      <c r="J189" s="781"/>
      <c r="K189" s="782"/>
      <c r="L189" s="783"/>
      <c r="M189" s="772"/>
      <c r="N189" s="771"/>
      <c r="O189" s="784" t="s">
        <v>1648</v>
      </c>
      <c r="P189" s="785">
        <v>243</v>
      </c>
      <c r="Q189" s="785">
        <v>3</v>
      </c>
      <c r="R189" s="785">
        <f>(P189*20)+Q189</f>
        <v>4863</v>
      </c>
    </row>
    <row r="190" spans="1:18">
      <c r="A190" s="769"/>
      <c r="B190" s="770"/>
      <c r="C190" s="770"/>
      <c r="D190" s="770"/>
      <c r="E190" s="770"/>
      <c r="F190" s="1088" t="str">
        <f>CONCATENATE("E",P188,"+",TEXT(Q188,"0,00"))</f>
        <v>E0+0,00</v>
      </c>
      <c r="G190" s="1089"/>
      <c r="H190" s="770"/>
      <c r="I190" s="788"/>
      <c r="J190" s="789" t="s">
        <v>1659</v>
      </c>
      <c r="K190" s="770"/>
      <c r="L190" s="1088" t="s">
        <v>1649</v>
      </c>
      <c r="M190" s="1089"/>
      <c r="N190" s="790"/>
      <c r="O190" s="784" t="s">
        <v>1650</v>
      </c>
      <c r="P190" s="785">
        <v>121</v>
      </c>
      <c r="Q190" s="785">
        <v>11.5</v>
      </c>
      <c r="R190" s="785">
        <f>ROUND((R189-R188)/2,2)</f>
        <v>2431.5</v>
      </c>
    </row>
    <row r="191" spans="1:18">
      <c r="A191" s="769"/>
      <c r="B191" s="770"/>
      <c r="C191" s="770"/>
      <c r="D191" s="770"/>
      <c r="E191" s="770"/>
      <c r="F191" s="770"/>
      <c r="G191" s="772"/>
      <c r="H191" s="772"/>
      <c r="I191" s="772"/>
      <c r="J191" s="772"/>
      <c r="K191" s="772"/>
      <c r="L191" s="772"/>
      <c r="M191" s="772"/>
      <c r="N191" s="771"/>
      <c r="O191" s="784" t="s">
        <v>1651</v>
      </c>
      <c r="P191" s="785">
        <v>121</v>
      </c>
      <c r="Q191" s="785">
        <v>0</v>
      </c>
      <c r="R191" s="785">
        <f>(P191*20)+Q191</f>
        <v>2420</v>
      </c>
    </row>
    <row r="192" spans="1:18">
      <c r="A192" s="769"/>
      <c r="B192" s="770"/>
      <c r="C192" s="789" t="s">
        <v>1664</v>
      </c>
      <c r="D192" s="770"/>
      <c r="E192" s="770"/>
      <c r="F192" s="770"/>
      <c r="G192" s="791">
        <f>E185</f>
        <v>168</v>
      </c>
      <c r="H192" s="789" t="s">
        <v>1653</v>
      </c>
      <c r="I192" s="770"/>
      <c r="J192" s="770"/>
      <c r="K192" s="770"/>
      <c r="L192" s="770"/>
      <c r="M192" s="770"/>
      <c r="N192" s="771"/>
      <c r="O192" s="792" t="s">
        <v>1654</v>
      </c>
      <c r="P192" s="785">
        <f>ROUND((R190-R188)/1000,2)</f>
        <v>2.4300000000000002</v>
      </c>
    </row>
    <row r="193" spans="1:15" ht="15">
      <c r="A193" s="769"/>
      <c r="B193" s="770"/>
      <c r="C193" s="789" t="s">
        <v>1660</v>
      </c>
      <c r="D193" s="770"/>
      <c r="E193" s="770"/>
      <c r="F193" s="770"/>
      <c r="G193" s="791">
        <f>H187</f>
        <v>2.42</v>
      </c>
      <c r="H193" s="789" t="s">
        <v>1653</v>
      </c>
      <c r="I193" s="770">
        <v>82</v>
      </c>
      <c r="J193" s="770"/>
      <c r="K193" s="770"/>
      <c r="L193" s="770"/>
      <c r="M193" s="770"/>
      <c r="N193" s="771"/>
      <c r="O193" s="764"/>
    </row>
    <row r="194" spans="1:15" ht="15">
      <c r="A194" s="793"/>
      <c r="B194" s="788"/>
      <c r="C194" s="794" t="s">
        <v>1661</v>
      </c>
      <c r="D194" s="795"/>
      <c r="E194" s="770"/>
      <c r="F194" s="770"/>
      <c r="G194" s="796">
        <f>J183</f>
        <v>0.1</v>
      </c>
      <c r="H194" s="795" t="s">
        <v>1653</v>
      </c>
      <c r="I194" s="788"/>
      <c r="J194" s="788"/>
      <c r="K194" s="788"/>
      <c r="L194" s="788"/>
      <c r="M194" s="788"/>
      <c r="N194" s="773"/>
      <c r="O194" s="764"/>
    </row>
    <row r="195" spans="1:15" ht="15">
      <c r="A195" s="793"/>
      <c r="B195" s="788"/>
      <c r="C195" s="794" t="s">
        <v>1665</v>
      </c>
      <c r="D195" s="795"/>
      <c r="E195" s="770"/>
      <c r="F195" s="770"/>
      <c r="G195" s="796">
        <f>SUM(G192:G194)</f>
        <v>170.51999999999998</v>
      </c>
      <c r="H195" s="795" t="s">
        <v>1653</v>
      </c>
      <c r="I195" s="788"/>
      <c r="J195" s="788"/>
      <c r="K195" s="788"/>
      <c r="L195" s="788"/>
      <c r="M195" s="788"/>
      <c r="N195" s="773"/>
      <c r="O195" s="764"/>
    </row>
    <row r="196" spans="1:15" ht="15">
      <c r="A196" s="769"/>
      <c r="B196" s="770"/>
      <c r="C196" s="795"/>
      <c r="D196" s="795"/>
      <c r="E196" s="770"/>
      <c r="F196" s="797" t="s">
        <v>1657</v>
      </c>
      <c r="G196" s="798">
        <f>G192</f>
        <v>168</v>
      </c>
      <c r="H196" s="797" t="s">
        <v>1653</v>
      </c>
      <c r="I196" s="770"/>
      <c r="J196" s="770"/>
      <c r="K196" s="770"/>
      <c r="L196" s="770"/>
      <c r="M196" s="770"/>
      <c r="N196" s="771"/>
      <c r="O196" s="764"/>
    </row>
    <row r="197" spans="1:15" ht="15">
      <c r="A197" s="769"/>
      <c r="B197" s="770"/>
      <c r="C197" s="795"/>
      <c r="D197" s="795"/>
      <c r="E197" s="770"/>
      <c r="F197" s="797" t="s">
        <v>1658</v>
      </c>
      <c r="G197" s="798">
        <f>G195-G196</f>
        <v>2.5199999999999818</v>
      </c>
      <c r="H197" s="797" t="s">
        <v>1653</v>
      </c>
      <c r="I197" s="770"/>
      <c r="J197" s="770"/>
      <c r="K197" s="770"/>
      <c r="L197" s="770"/>
      <c r="M197" s="770"/>
      <c r="N197" s="771"/>
      <c r="O197" s="764"/>
    </row>
    <row r="198" spans="1:15" ht="21.75" thickBot="1">
      <c r="A198" s="799"/>
      <c r="B198" s="800"/>
      <c r="C198" s="800"/>
      <c r="D198" s="800"/>
      <c r="E198" s="800"/>
      <c r="F198" s="800"/>
      <c r="G198" s="800"/>
      <c r="H198" s="800"/>
      <c r="I198" s="800"/>
      <c r="J198" s="800"/>
      <c r="K198" s="800"/>
      <c r="L198" s="800"/>
      <c r="M198" s="800"/>
      <c r="N198" s="801"/>
      <c r="O198" s="750"/>
    </row>
    <row r="199" spans="1:15" ht="18.600000000000001" customHeight="1" thickBot="1">
      <c r="A199" s="752" t="s">
        <v>1666</v>
      </c>
      <c r="B199" s="807"/>
      <c r="C199" s="807"/>
      <c r="D199" s="807"/>
      <c r="E199" s="807"/>
      <c r="F199" s="807"/>
      <c r="G199" s="807"/>
      <c r="H199" s="807"/>
      <c r="I199" s="807"/>
      <c r="J199" s="807"/>
      <c r="K199" s="807"/>
      <c r="L199" s="807"/>
      <c r="M199" s="807"/>
      <c r="N199" s="808"/>
      <c r="O199" s="758"/>
    </row>
    <row r="200" spans="1:15" ht="20.25">
      <c r="A200" s="769"/>
      <c r="B200" s="770"/>
      <c r="C200" s="770"/>
      <c r="D200" s="770"/>
      <c r="E200" s="770"/>
      <c r="F200" s="770"/>
      <c r="G200" s="770"/>
      <c r="H200" s="770"/>
      <c r="I200" s="770"/>
      <c r="J200" s="770"/>
      <c r="K200" s="770"/>
      <c r="L200" s="770"/>
      <c r="M200" s="770"/>
      <c r="N200" s="771"/>
      <c r="O200" s="758"/>
    </row>
    <row r="201" spans="1:15" ht="18">
      <c r="A201" s="769"/>
      <c r="B201" s="770"/>
      <c r="C201" s="770"/>
      <c r="D201" s="770"/>
      <c r="E201" s="770"/>
      <c r="F201" s="770"/>
      <c r="G201" s="770"/>
      <c r="H201" s="770"/>
      <c r="I201" s="770"/>
      <c r="J201" s="770"/>
      <c r="K201" s="770"/>
      <c r="L201" s="770"/>
      <c r="M201" s="770"/>
      <c r="N201" s="771"/>
      <c r="O201" s="761"/>
    </row>
    <row r="202" spans="1:15" ht="15">
      <c r="A202" s="769"/>
      <c r="B202" s="770"/>
      <c r="C202" s="770"/>
      <c r="D202" s="770"/>
      <c r="E202" s="770"/>
      <c r="F202" s="770"/>
      <c r="G202" s="770"/>
      <c r="H202" s="770"/>
      <c r="I202" s="770"/>
      <c r="J202" s="770"/>
      <c r="K202" s="770"/>
      <c r="L202" s="770"/>
      <c r="M202" s="770"/>
      <c r="N202" s="771"/>
      <c r="O202" s="764"/>
    </row>
    <row r="203" spans="1:15" ht="15">
      <c r="A203" s="769"/>
      <c r="B203" s="770"/>
      <c r="C203" s="770"/>
      <c r="D203" s="770"/>
      <c r="E203" s="770"/>
      <c r="F203" s="770"/>
      <c r="G203" s="770"/>
      <c r="H203" s="770"/>
      <c r="I203" s="770"/>
      <c r="J203" s="770"/>
      <c r="K203" s="770"/>
      <c r="L203" s="770"/>
      <c r="M203" s="770"/>
      <c r="N203" s="771"/>
      <c r="O203" s="764"/>
    </row>
    <row r="204" spans="1:15" ht="15">
      <c r="A204" s="769"/>
      <c r="B204" s="770"/>
      <c r="C204" s="770"/>
      <c r="D204" s="770"/>
      <c r="E204" s="770"/>
      <c r="F204" s="770"/>
      <c r="G204" s="770"/>
      <c r="H204" s="770"/>
      <c r="I204" s="770"/>
      <c r="J204" s="770"/>
      <c r="K204" s="770"/>
      <c r="L204" s="770"/>
      <c r="M204" s="770"/>
      <c r="N204" s="771"/>
      <c r="O204" s="764"/>
    </row>
    <row r="205" spans="1:15" ht="15">
      <c r="A205" s="769"/>
      <c r="B205" s="770"/>
      <c r="C205" s="770"/>
      <c r="D205" s="770"/>
      <c r="E205" s="770"/>
      <c r="F205" s="770"/>
      <c r="G205" s="770"/>
      <c r="H205" s="770"/>
      <c r="I205" s="770"/>
      <c r="J205" s="770"/>
      <c r="K205" s="770"/>
      <c r="L205" s="770"/>
      <c r="M205" s="770"/>
      <c r="N205" s="771"/>
      <c r="O205" s="764"/>
    </row>
    <row r="206" spans="1:15" ht="15">
      <c r="A206" s="769"/>
      <c r="B206" s="770"/>
      <c r="C206" s="770"/>
      <c r="D206" s="770"/>
      <c r="E206" s="770"/>
      <c r="F206" s="770"/>
      <c r="G206" s="770"/>
      <c r="H206" s="770"/>
      <c r="I206" s="770"/>
      <c r="J206" s="770"/>
      <c r="K206" s="809"/>
      <c r="L206" s="810"/>
      <c r="M206" s="770"/>
      <c r="N206" s="771"/>
      <c r="O206" s="764"/>
    </row>
    <row r="207" spans="1:15" ht="15">
      <c r="A207" s="769"/>
      <c r="B207" s="770"/>
      <c r="C207" s="770"/>
      <c r="D207" s="770"/>
      <c r="E207" s="770"/>
      <c r="F207" s="770"/>
      <c r="G207" s="770"/>
      <c r="H207" s="770"/>
      <c r="I207" s="770"/>
      <c r="J207" s="770"/>
      <c r="K207" s="770"/>
      <c r="L207" s="770"/>
      <c r="M207" s="770"/>
      <c r="N207" s="771"/>
      <c r="O207" s="764"/>
    </row>
    <row r="208" spans="1:15" ht="15">
      <c r="A208" s="769"/>
      <c r="B208" s="770"/>
      <c r="C208" s="770"/>
      <c r="D208" s="770"/>
      <c r="E208" s="770"/>
      <c r="F208" s="770"/>
      <c r="G208" s="770"/>
      <c r="H208" s="770"/>
      <c r="I208" s="770"/>
      <c r="J208" s="770"/>
      <c r="K208" s="770"/>
      <c r="L208" s="770"/>
      <c r="M208" s="770"/>
      <c r="N208" s="771"/>
      <c r="O208" s="764"/>
    </row>
    <row r="209" spans="1:15" ht="15">
      <c r="A209" s="769"/>
      <c r="B209" s="770"/>
      <c r="C209" s="770"/>
      <c r="D209" s="770"/>
      <c r="E209" s="770"/>
      <c r="F209" s="770"/>
      <c r="G209" s="770"/>
      <c r="H209" s="770"/>
      <c r="I209" s="770"/>
      <c r="J209" s="770"/>
      <c r="K209" s="770"/>
      <c r="L209" s="770"/>
      <c r="M209" s="770"/>
      <c r="N209" s="771"/>
      <c r="O209" s="764"/>
    </row>
    <row r="210" spans="1:15" ht="15">
      <c r="A210" s="769"/>
      <c r="B210" s="770"/>
      <c r="C210" s="770"/>
      <c r="D210" s="770"/>
      <c r="E210" s="770"/>
      <c r="F210" s="770"/>
      <c r="G210" s="770"/>
      <c r="H210" s="770"/>
      <c r="I210" s="770"/>
      <c r="J210" s="770"/>
      <c r="K210" s="770"/>
      <c r="L210" s="770"/>
      <c r="M210" s="770"/>
      <c r="N210" s="771"/>
      <c r="O210" s="764"/>
    </row>
    <row r="211" spans="1:15" ht="15">
      <c r="A211" s="769"/>
      <c r="B211" s="770"/>
      <c r="C211" s="770"/>
      <c r="D211" s="770"/>
      <c r="E211" s="770"/>
      <c r="F211" s="770"/>
      <c r="G211" s="770"/>
      <c r="H211" s="770"/>
      <c r="I211" s="770"/>
      <c r="J211" s="770"/>
      <c r="K211" s="770"/>
      <c r="L211" s="770"/>
      <c r="M211" s="770"/>
      <c r="N211" s="771"/>
      <c r="O211" s="764"/>
    </row>
    <row r="212" spans="1:15" ht="15">
      <c r="A212" s="769"/>
      <c r="B212" s="770"/>
      <c r="C212" s="770"/>
      <c r="D212" s="770"/>
      <c r="E212" s="770"/>
      <c r="F212" s="770"/>
      <c r="G212" s="770"/>
      <c r="H212" s="770"/>
      <c r="I212" s="770"/>
      <c r="J212" s="770"/>
      <c r="K212" s="770"/>
      <c r="L212" s="770"/>
      <c r="M212" s="770"/>
      <c r="N212" s="771"/>
      <c r="O212" s="764"/>
    </row>
    <row r="213" spans="1:15" ht="15">
      <c r="A213" s="769"/>
      <c r="B213" s="770"/>
      <c r="C213" s="770"/>
      <c r="D213" s="770"/>
      <c r="E213" s="770"/>
      <c r="F213" s="770"/>
      <c r="G213" s="770"/>
      <c r="H213" s="770"/>
      <c r="I213" s="770"/>
      <c r="J213" s="770"/>
      <c r="K213" s="770"/>
      <c r="L213" s="770"/>
      <c r="M213" s="770"/>
      <c r="N213" s="771"/>
      <c r="O213" s="764"/>
    </row>
    <row r="214" spans="1:15" ht="15">
      <c r="A214" s="769"/>
      <c r="B214" s="770"/>
      <c r="C214" s="770"/>
      <c r="D214" s="770"/>
      <c r="E214" s="770"/>
      <c r="F214" s="770"/>
      <c r="G214" s="770"/>
      <c r="H214" s="770"/>
      <c r="I214" s="770"/>
      <c r="J214" s="770"/>
      <c r="K214" s="770"/>
      <c r="L214" s="770"/>
      <c r="M214" s="770"/>
      <c r="N214" s="771"/>
      <c r="O214" s="764"/>
    </row>
    <row r="215" spans="1:15" ht="15">
      <c r="A215" s="769"/>
      <c r="B215" s="770"/>
      <c r="C215" s="770"/>
      <c r="D215" s="770"/>
      <c r="E215" s="770"/>
      <c r="F215" s="770"/>
      <c r="G215" s="770"/>
      <c r="H215" s="770"/>
      <c r="I215" s="770"/>
      <c r="J215" s="770"/>
      <c r="K215" s="770"/>
      <c r="L215" s="770"/>
      <c r="M215" s="770"/>
      <c r="N215" s="771"/>
      <c r="O215" s="764"/>
    </row>
    <row r="216" spans="1:15" ht="15">
      <c r="A216" s="769"/>
      <c r="B216" s="770"/>
      <c r="C216" s="770"/>
      <c r="D216" s="770"/>
      <c r="E216" s="770"/>
      <c r="F216" s="770"/>
      <c r="G216" s="770"/>
      <c r="H216" s="770"/>
      <c r="I216" s="770"/>
      <c r="J216" s="770"/>
      <c r="K216" s="770"/>
      <c r="L216" s="770"/>
      <c r="M216" s="770"/>
      <c r="N216" s="771"/>
      <c r="O216" s="764"/>
    </row>
    <row r="217" spans="1:15" ht="15">
      <c r="A217" s="769"/>
      <c r="B217" s="770"/>
      <c r="C217" s="770"/>
      <c r="D217" s="770"/>
      <c r="E217" s="770"/>
      <c r="F217" s="770"/>
      <c r="G217" s="770"/>
      <c r="H217" s="770"/>
      <c r="I217" s="770"/>
      <c r="J217" s="770"/>
      <c r="K217" s="770"/>
      <c r="L217" s="770"/>
      <c r="M217" s="770"/>
      <c r="N217" s="771"/>
      <c r="O217" s="764"/>
    </row>
    <row r="218" spans="1:15" ht="15">
      <c r="A218" s="769"/>
      <c r="B218" s="770"/>
      <c r="C218" s="770"/>
      <c r="D218" s="770"/>
      <c r="E218" s="770"/>
      <c r="F218" s="770"/>
      <c r="G218" s="770"/>
      <c r="H218" s="770"/>
      <c r="I218" s="770"/>
      <c r="J218" s="770"/>
      <c r="K218" s="770"/>
      <c r="L218" s="770"/>
      <c r="M218" s="770"/>
      <c r="N218" s="771"/>
      <c r="O218" s="764"/>
    </row>
    <row r="219" spans="1:15" ht="15">
      <c r="A219" s="769"/>
      <c r="B219" s="770"/>
      <c r="C219" s="770"/>
      <c r="D219" s="770"/>
      <c r="E219" s="770"/>
      <c r="F219" s="770"/>
      <c r="G219" s="770"/>
      <c r="H219" s="770"/>
      <c r="I219" s="770"/>
      <c r="J219" s="770"/>
      <c r="K219" s="770"/>
      <c r="L219" s="770"/>
      <c r="M219" s="770"/>
      <c r="N219" s="771"/>
      <c r="O219" s="764"/>
    </row>
    <row r="220" spans="1:15" ht="15">
      <c r="A220" s="769"/>
      <c r="B220" s="770"/>
      <c r="C220" s="770"/>
      <c r="D220" s="770"/>
      <c r="E220" s="770"/>
      <c r="F220" s="770"/>
      <c r="G220" s="770"/>
      <c r="H220" s="770"/>
      <c r="I220" s="770"/>
      <c r="J220" s="770"/>
      <c r="K220" s="770"/>
      <c r="L220" s="770"/>
      <c r="M220" s="770"/>
      <c r="N220" s="771"/>
      <c r="O220" s="764"/>
    </row>
    <row r="221" spans="1:15" ht="15">
      <c r="A221" s="769"/>
      <c r="B221" s="770"/>
      <c r="C221" s="770"/>
      <c r="D221" s="770"/>
      <c r="E221" s="770"/>
      <c r="F221" s="770"/>
      <c r="G221" s="770"/>
      <c r="H221" s="770"/>
      <c r="I221" s="770"/>
      <c r="J221" s="770"/>
      <c r="K221" s="770"/>
      <c r="L221" s="770"/>
      <c r="M221" s="770"/>
      <c r="N221" s="771"/>
      <c r="O221" s="764"/>
    </row>
    <row r="222" spans="1:15">
      <c r="A222" s="769"/>
      <c r="B222" s="770"/>
      <c r="C222" s="770"/>
      <c r="D222" s="770"/>
      <c r="E222" s="770"/>
      <c r="F222" s="770"/>
      <c r="G222" s="770"/>
      <c r="H222" s="770"/>
      <c r="I222" s="770"/>
      <c r="J222" s="770"/>
      <c r="K222" s="770"/>
      <c r="L222" s="770"/>
      <c r="M222" s="770"/>
      <c r="N222" s="771"/>
    </row>
    <row r="223" spans="1:15">
      <c r="A223" s="769"/>
      <c r="B223" s="770"/>
      <c r="C223" s="770"/>
      <c r="D223" s="770"/>
      <c r="E223" s="770"/>
      <c r="F223" s="770"/>
      <c r="G223" s="770"/>
      <c r="H223" s="770"/>
      <c r="I223" s="770"/>
      <c r="J223" s="770"/>
      <c r="K223" s="770"/>
      <c r="L223" s="770"/>
      <c r="M223" s="770"/>
      <c r="N223" s="771"/>
    </row>
    <row r="224" spans="1:15">
      <c r="A224" s="769"/>
      <c r="B224" s="770"/>
      <c r="C224" s="770"/>
      <c r="D224" s="770"/>
      <c r="E224" s="770"/>
      <c r="F224" s="770"/>
      <c r="G224" s="770"/>
      <c r="H224" s="770"/>
      <c r="I224" s="770"/>
      <c r="J224" s="770"/>
      <c r="K224" s="770"/>
      <c r="L224" s="770"/>
      <c r="M224" s="770"/>
      <c r="N224" s="771"/>
    </row>
    <row r="225" spans="1:18">
      <c r="A225" s="769"/>
      <c r="B225" s="770"/>
      <c r="C225" s="770"/>
      <c r="D225" s="770"/>
      <c r="E225" s="770"/>
      <c r="F225" s="770"/>
      <c r="G225" s="770"/>
      <c r="H225" s="770"/>
      <c r="I225" s="770"/>
      <c r="J225" s="770"/>
      <c r="K225" s="770"/>
      <c r="L225" s="770"/>
      <c r="M225" s="770"/>
      <c r="N225" s="771"/>
    </row>
    <row r="226" spans="1:18">
      <c r="A226" s="769"/>
      <c r="B226" s="770"/>
      <c r="C226" s="770"/>
      <c r="D226" s="770"/>
      <c r="E226" s="770"/>
      <c r="F226" s="770"/>
      <c r="G226" s="770"/>
      <c r="H226" s="770"/>
      <c r="I226" s="770"/>
      <c r="J226" s="770"/>
      <c r="K226" s="770"/>
      <c r="L226" s="770"/>
      <c r="M226" s="770"/>
      <c r="N226" s="771"/>
    </row>
    <row r="227" spans="1:18">
      <c r="A227" s="769"/>
      <c r="B227" s="770"/>
      <c r="C227" s="770"/>
      <c r="D227" s="770"/>
      <c r="E227" s="1097">
        <v>140</v>
      </c>
      <c r="F227" s="1097"/>
      <c r="G227" s="772"/>
      <c r="H227" s="772"/>
      <c r="I227" s="772"/>
      <c r="J227" s="772"/>
      <c r="K227" s="772"/>
      <c r="L227" s="772"/>
      <c r="M227" s="772"/>
      <c r="N227" s="773"/>
    </row>
    <row r="228" spans="1:18" ht="15.6" customHeight="1">
      <c r="A228" s="769"/>
      <c r="B228" s="770"/>
      <c r="C228" s="770"/>
      <c r="D228" s="770"/>
      <c r="E228" s="1095">
        <v>0</v>
      </c>
      <c r="F228" s="1095"/>
      <c r="G228" s="1098"/>
      <c r="H228" s="1098"/>
      <c r="I228" s="1098"/>
      <c r="M228" s="772"/>
      <c r="N228" s="773"/>
    </row>
    <row r="229" spans="1:18" ht="15.75" thickBot="1">
      <c r="A229" s="769"/>
      <c r="G229" s="774"/>
      <c r="H229" s="1100">
        <f>((121-0)*20+(11.5))/1000</f>
        <v>2.4315000000000002</v>
      </c>
      <c r="I229" s="1100"/>
      <c r="J229" s="1098">
        <f>((243-121)*20+(3-11.5))/1000</f>
        <v>2.4315000000000002</v>
      </c>
      <c r="K229" s="1098"/>
      <c r="L229" s="1098"/>
      <c r="M229" s="772"/>
      <c r="N229" s="775"/>
      <c r="O229" s="764"/>
      <c r="P229" s="1101" t="s">
        <v>1645</v>
      </c>
      <c r="Q229" s="1101"/>
      <c r="R229" s="776" t="s">
        <v>1646</v>
      </c>
    </row>
    <row r="230" spans="1:18" ht="10.9" customHeight="1" thickBot="1">
      <c r="A230" s="769"/>
      <c r="B230" s="1082" t="str">
        <f>A199</f>
        <v>PREMOCIL</v>
      </c>
      <c r="C230" s="1083"/>
      <c r="D230" s="1084"/>
      <c r="E230" s="777"/>
      <c r="F230" s="777"/>
      <c r="G230" s="778"/>
      <c r="H230" s="779"/>
      <c r="I230" s="780"/>
      <c r="J230" s="781"/>
      <c r="K230" s="782"/>
      <c r="L230" s="783"/>
      <c r="M230" s="772"/>
      <c r="N230" s="771"/>
      <c r="O230" s="784" t="s">
        <v>1647</v>
      </c>
      <c r="P230" s="785">
        <v>0</v>
      </c>
      <c r="Q230" s="785">
        <v>0</v>
      </c>
      <c r="R230" s="785">
        <f>(P230*20)+Q230</f>
        <v>0</v>
      </c>
    </row>
    <row r="231" spans="1:18" ht="10.9" customHeight="1" thickBot="1">
      <c r="A231" s="769"/>
      <c r="B231" s="1085"/>
      <c r="C231" s="1086"/>
      <c r="D231" s="1087"/>
      <c r="E231" s="770"/>
      <c r="F231" s="770"/>
      <c r="G231" s="786"/>
      <c r="H231" s="777"/>
      <c r="I231" s="787"/>
      <c r="J231" s="781"/>
      <c r="K231" s="782"/>
      <c r="L231" s="783"/>
      <c r="M231" s="772"/>
      <c r="N231" s="771"/>
      <c r="O231" s="784" t="s">
        <v>1648</v>
      </c>
      <c r="P231" s="785">
        <v>243</v>
      </c>
      <c r="Q231" s="785">
        <v>3</v>
      </c>
      <c r="R231" s="785">
        <f>(P231*20)+Q231</f>
        <v>4863</v>
      </c>
    </row>
    <row r="232" spans="1:18">
      <c r="A232" s="769"/>
      <c r="B232" s="770"/>
      <c r="C232" s="770"/>
      <c r="D232" s="770"/>
      <c r="E232" s="770"/>
      <c r="F232" s="1088" t="str">
        <f>CONCATENATE("E",P230,"+",TEXT(Q230,"0,00"))</f>
        <v>E0+0,00</v>
      </c>
      <c r="G232" s="1089"/>
      <c r="H232" s="770"/>
      <c r="I232" s="788"/>
      <c r="J232" s="789" t="str">
        <f>CONCATENATE("E",P232,"+",TEXT(Q232,"0,00"))</f>
        <v>E121+11,50</v>
      </c>
      <c r="K232" s="770"/>
      <c r="L232" s="1088" t="s">
        <v>1649</v>
      </c>
      <c r="M232" s="1089"/>
      <c r="N232" s="790"/>
      <c r="O232" s="784" t="s">
        <v>1650</v>
      </c>
      <c r="P232" s="785">
        <v>121</v>
      </c>
      <c r="Q232" s="785">
        <v>11.5</v>
      </c>
      <c r="R232" s="785">
        <f>ROUND((R231-R230)/2,2)</f>
        <v>2431.5</v>
      </c>
    </row>
    <row r="233" spans="1:18">
      <c r="A233" s="769"/>
      <c r="B233" s="770"/>
      <c r="C233" s="770"/>
      <c r="D233" s="770"/>
      <c r="E233" s="770"/>
      <c r="F233" s="770"/>
      <c r="G233" s="772"/>
      <c r="H233" s="772"/>
      <c r="I233" s="772"/>
      <c r="J233" s="772"/>
      <c r="K233" s="772"/>
      <c r="L233" s="772"/>
      <c r="M233" s="772"/>
      <c r="N233" s="771"/>
      <c r="O233" s="784" t="s">
        <v>1651</v>
      </c>
      <c r="P233" s="785">
        <v>121</v>
      </c>
      <c r="Q233" s="785">
        <v>0</v>
      </c>
      <c r="R233" s="785">
        <f>(P233*20)+Q233</f>
        <v>2420</v>
      </c>
    </row>
    <row r="234" spans="1:18">
      <c r="A234" s="769"/>
      <c r="B234" s="770"/>
      <c r="C234" s="789" t="s">
        <v>1667</v>
      </c>
      <c r="D234" s="770"/>
      <c r="E234" s="770"/>
      <c r="F234" s="770"/>
      <c r="G234" s="791">
        <f>E227</f>
        <v>140</v>
      </c>
      <c r="H234" s="789" t="s">
        <v>1653</v>
      </c>
      <c r="I234" s="770"/>
      <c r="J234" s="770"/>
      <c r="K234" s="770"/>
      <c r="L234" s="770"/>
      <c r="M234" s="770"/>
      <c r="N234" s="771"/>
      <c r="O234" s="792" t="s">
        <v>1654</v>
      </c>
      <c r="P234" s="785">
        <f>ROUND((R232-R230)/1000,2)</f>
        <v>2.4300000000000002</v>
      </c>
    </row>
    <row r="235" spans="1:18" ht="15">
      <c r="A235" s="769"/>
      <c r="B235" s="770"/>
      <c r="C235" s="789" t="s">
        <v>1656</v>
      </c>
      <c r="D235" s="770"/>
      <c r="E235" s="770"/>
      <c r="F235" s="770"/>
      <c r="G235" s="791">
        <f>H229</f>
        <v>2.4315000000000002</v>
      </c>
      <c r="H235" s="789" t="s">
        <v>1653</v>
      </c>
      <c r="I235" s="770"/>
      <c r="J235" s="770"/>
      <c r="K235" s="770"/>
      <c r="L235" s="770"/>
      <c r="M235" s="770"/>
      <c r="N235" s="771"/>
      <c r="O235" s="764"/>
    </row>
    <row r="236" spans="1:18" ht="15">
      <c r="A236" s="793"/>
      <c r="B236" s="788"/>
      <c r="C236" s="794" t="str">
        <f>CONCATENATE("DMT (",B230," - PISTA)")</f>
        <v>DMT (PREMOCIL - PISTA)</v>
      </c>
      <c r="D236" s="795"/>
      <c r="E236" s="770"/>
      <c r="F236" s="770"/>
      <c r="G236" s="796">
        <f>SUM(G234:G235)</f>
        <v>142.4315</v>
      </c>
      <c r="H236" s="795" t="s">
        <v>1653</v>
      </c>
      <c r="I236" s="788"/>
      <c r="J236" s="788"/>
      <c r="K236" s="788"/>
      <c r="L236" s="788"/>
      <c r="M236" s="788"/>
      <c r="N236" s="773"/>
      <c r="O236" s="764"/>
    </row>
    <row r="237" spans="1:18" ht="15">
      <c r="A237" s="769"/>
      <c r="B237" s="770"/>
      <c r="C237" s="795"/>
      <c r="D237" s="795"/>
      <c r="E237" s="770"/>
      <c r="F237" s="797" t="s">
        <v>1657</v>
      </c>
      <c r="G237" s="798">
        <f>G234</f>
        <v>140</v>
      </c>
      <c r="H237" s="797" t="s">
        <v>1653</v>
      </c>
      <c r="I237" s="770"/>
      <c r="J237" s="770"/>
      <c r="K237" s="770"/>
      <c r="L237" s="770"/>
      <c r="M237" s="770"/>
      <c r="N237" s="771"/>
      <c r="O237" s="764"/>
    </row>
    <row r="238" spans="1:18" ht="15">
      <c r="A238" s="769"/>
      <c r="B238" s="770"/>
      <c r="C238" s="795"/>
      <c r="D238" s="795"/>
      <c r="E238" s="770"/>
      <c r="F238" s="797" t="s">
        <v>1658</v>
      </c>
      <c r="G238" s="798">
        <f>G236-G237</f>
        <v>2.4314999999999998</v>
      </c>
      <c r="H238" s="797" t="s">
        <v>1653</v>
      </c>
      <c r="I238" s="770"/>
      <c r="J238" s="770"/>
      <c r="K238" s="770"/>
      <c r="L238" s="770"/>
      <c r="M238" s="770"/>
      <c r="N238" s="771"/>
      <c r="O238" s="764"/>
    </row>
    <row r="239" spans="1:18" ht="15">
      <c r="A239" s="799"/>
      <c r="B239" s="800"/>
      <c r="C239" s="800"/>
      <c r="D239" s="800"/>
      <c r="E239" s="800"/>
      <c r="F239" s="800"/>
      <c r="G239" s="800"/>
      <c r="H239" s="800"/>
      <c r="I239" s="800"/>
      <c r="J239" s="800"/>
      <c r="K239" s="800"/>
      <c r="L239" s="800"/>
      <c r="M239" s="800"/>
      <c r="N239" s="801"/>
      <c r="O239" s="764"/>
      <c r="P239" s="802"/>
    </row>
    <row r="240" spans="1:18" ht="15.75" thickBot="1">
      <c r="A240" s="803"/>
      <c r="B240" s="804"/>
      <c r="C240" s="804"/>
      <c r="D240" s="804"/>
      <c r="E240" s="804"/>
      <c r="F240" s="804"/>
      <c r="G240" s="804"/>
      <c r="H240" s="804"/>
      <c r="I240" s="804"/>
      <c r="J240" s="804"/>
      <c r="K240" s="804"/>
      <c r="L240" s="804"/>
      <c r="M240" s="804"/>
      <c r="N240" s="805"/>
      <c r="O240" s="764"/>
      <c r="P240" s="802"/>
    </row>
    <row r="241" spans="1:18" ht="15">
      <c r="A241" s="769"/>
      <c r="B241" s="770"/>
      <c r="C241" s="770"/>
      <c r="D241" s="770"/>
      <c r="E241" s="770"/>
      <c r="F241" s="770"/>
      <c r="G241" s="770"/>
      <c r="H241" s="770"/>
      <c r="I241" s="1090" t="s">
        <v>1651</v>
      </c>
      <c r="J241" s="1091"/>
      <c r="K241" s="770"/>
      <c r="L241" s="770"/>
      <c r="M241" s="770"/>
      <c r="N241" s="771"/>
      <c r="O241" s="764"/>
      <c r="P241" s="802"/>
    </row>
    <row r="242" spans="1:18" ht="15.75" thickBot="1">
      <c r="A242" s="769"/>
      <c r="B242" s="770"/>
      <c r="C242" s="770"/>
      <c r="D242" s="770"/>
      <c r="E242" s="770"/>
      <c r="F242" s="770"/>
      <c r="G242" s="770"/>
      <c r="H242" s="770"/>
      <c r="I242" s="1092"/>
      <c r="J242" s="1093"/>
      <c r="K242" s="770"/>
      <c r="L242" s="770"/>
      <c r="M242" s="770"/>
      <c r="N242" s="771"/>
      <c r="O242" s="764"/>
    </row>
    <row r="243" spans="1:18">
      <c r="A243" s="769"/>
      <c r="B243" s="770"/>
      <c r="C243" s="770"/>
      <c r="D243" s="770"/>
      <c r="E243" s="770"/>
      <c r="F243" s="770"/>
      <c r="G243" s="770"/>
      <c r="H243" s="770"/>
      <c r="I243" s="770"/>
      <c r="J243" s="1094">
        <v>0.1</v>
      </c>
      <c r="K243" s="1095"/>
      <c r="L243" s="770"/>
      <c r="M243" s="770"/>
      <c r="N243" s="771"/>
    </row>
    <row r="244" spans="1:18">
      <c r="A244" s="769"/>
      <c r="B244" s="770"/>
      <c r="C244" s="770"/>
      <c r="D244" s="770"/>
      <c r="E244" s="770"/>
      <c r="F244" s="770"/>
      <c r="G244" s="770"/>
      <c r="H244" s="770"/>
      <c r="I244" s="770"/>
      <c r="J244" s="1096">
        <v>0</v>
      </c>
      <c r="K244" s="1097"/>
      <c r="L244" s="770"/>
      <c r="M244" s="770"/>
      <c r="N244" s="771"/>
    </row>
    <row r="245" spans="1:18">
      <c r="A245" s="769"/>
      <c r="B245" s="770"/>
      <c r="C245" s="770"/>
      <c r="D245" s="770"/>
      <c r="E245" s="1097">
        <f>E227</f>
        <v>140</v>
      </c>
      <c r="F245" s="1097"/>
      <c r="G245" s="770"/>
      <c r="H245" s="770"/>
      <c r="I245" s="806"/>
      <c r="J245" s="788"/>
      <c r="K245" s="788"/>
      <c r="L245" s="770"/>
      <c r="M245" s="772"/>
      <c r="N245" s="773"/>
    </row>
    <row r="246" spans="1:18">
      <c r="A246" s="769"/>
      <c r="B246" s="770"/>
      <c r="C246" s="770"/>
      <c r="D246" s="770"/>
      <c r="E246" s="1095">
        <f>E228</f>
        <v>0</v>
      </c>
      <c r="F246" s="1095"/>
      <c r="G246" s="1098"/>
      <c r="H246" s="1098"/>
      <c r="I246" s="1099"/>
      <c r="J246" s="1098"/>
      <c r="K246" s="1098"/>
      <c r="L246" s="1098"/>
      <c r="M246" s="772"/>
      <c r="N246" s="773"/>
    </row>
    <row r="247" spans="1:18" ht="15.75" thickBot="1">
      <c r="A247" s="769"/>
      <c r="G247" s="774"/>
      <c r="H247" s="1076">
        <f>((121-0)*20)/1000</f>
        <v>2.42</v>
      </c>
      <c r="I247" s="1077"/>
      <c r="J247" s="1078">
        <f>((243-121)*20+(3))/1000</f>
        <v>2.4430000000000001</v>
      </c>
      <c r="K247" s="1079"/>
      <c r="L247" s="1079"/>
      <c r="M247" s="772"/>
      <c r="N247" s="775"/>
      <c r="O247" s="764"/>
      <c r="P247" s="1080" t="s">
        <v>1645</v>
      </c>
      <c r="Q247" s="1081"/>
      <c r="R247" s="776" t="s">
        <v>1646</v>
      </c>
    </row>
    <row r="248" spans="1:18" ht="10.9" customHeight="1" thickBot="1">
      <c r="A248" s="769"/>
      <c r="B248" s="1082" t="str">
        <f>B230</f>
        <v>PREMOCIL</v>
      </c>
      <c r="C248" s="1083"/>
      <c r="D248" s="1084"/>
      <c r="E248" s="777"/>
      <c r="F248" s="777"/>
      <c r="G248" s="778"/>
      <c r="H248" s="779"/>
      <c r="I248" s="780"/>
      <c r="J248" s="781"/>
      <c r="K248" s="782"/>
      <c r="L248" s="783"/>
      <c r="M248" s="772"/>
      <c r="N248" s="771"/>
      <c r="O248" s="784" t="s">
        <v>1647</v>
      </c>
      <c r="P248" s="785">
        <v>0</v>
      </c>
      <c r="Q248" s="785">
        <v>0</v>
      </c>
      <c r="R248" s="785">
        <f>(P248*20)+Q248</f>
        <v>0</v>
      </c>
    </row>
    <row r="249" spans="1:18" ht="10.9" customHeight="1" thickBot="1">
      <c r="A249" s="769"/>
      <c r="B249" s="1085"/>
      <c r="C249" s="1086"/>
      <c r="D249" s="1087"/>
      <c r="E249" s="770"/>
      <c r="F249" s="770"/>
      <c r="G249" s="786"/>
      <c r="H249" s="777"/>
      <c r="I249" s="787"/>
      <c r="J249" s="781"/>
      <c r="K249" s="782"/>
      <c r="L249" s="783"/>
      <c r="M249" s="772"/>
      <c r="N249" s="771"/>
      <c r="O249" s="784" t="s">
        <v>1648</v>
      </c>
      <c r="P249" s="785">
        <v>243</v>
      </c>
      <c r="Q249" s="785">
        <v>3</v>
      </c>
      <c r="R249" s="785">
        <f>(P249*20)+Q249</f>
        <v>4863</v>
      </c>
    </row>
    <row r="250" spans="1:18">
      <c r="A250" s="769"/>
      <c r="B250" s="770"/>
      <c r="C250" s="770"/>
      <c r="D250" s="770"/>
      <c r="E250" s="770"/>
      <c r="F250" s="1088" t="str">
        <f>CONCATENATE("E",P248,"+",TEXT(Q248,"0,00"))</f>
        <v>E0+0,00</v>
      </c>
      <c r="G250" s="1089"/>
      <c r="H250" s="770"/>
      <c r="I250" s="788"/>
      <c r="J250" s="789" t="s">
        <v>1659</v>
      </c>
      <c r="K250" s="770"/>
      <c r="L250" s="1088" t="s">
        <v>1649</v>
      </c>
      <c r="M250" s="1089"/>
      <c r="N250" s="790"/>
      <c r="O250" s="784" t="s">
        <v>1650</v>
      </c>
      <c r="P250" s="785">
        <v>121</v>
      </c>
      <c r="Q250" s="785">
        <v>11.5</v>
      </c>
      <c r="R250" s="785">
        <f>ROUND((R249-R248)/2,2)</f>
        <v>2431.5</v>
      </c>
    </row>
    <row r="251" spans="1:18">
      <c r="A251" s="769"/>
      <c r="B251" s="770"/>
      <c r="C251" s="770"/>
      <c r="D251" s="770"/>
      <c r="E251" s="770"/>
      <c r="F251" s="770"/>
      <c r="G251" s="772"/>
      <c r="H251" s="772"/>
      <c r="I251" s="772"/>
      <c r="J251" s="772"/>
      <c r="K251" s="772"/>
      <c r="L251" s="772"/>
      <c r="M251" s="772"/>
      <c r="N251" s="771"/>
      <c r="O251" s="784" t="s">
        <v>1651</v>
      </c>
      <c r="P251" s="785">
        <v>121</v>
      </c>
      <c r="Q251" s="785">
        <v>0</v>
      </c>
      <c r="R251" s="785">
        <f>(P251*20)+Q251</f>
        <v>2420</v>
      </c>
    </row>
    <row r="252" spans="1:18">
      <c r="A252" s="769"/>
      <c r="B252" s="770"/>
      <c r="C252" s="789" t="s">
        <v>1667</v>
      </c>
      <c r="D252" s="770"/>
      <c r="E252" s="770"/>
      <c r="F252" s="770"/>
      <c r="G252" s="791">
        <f>E245</f>
        <v>140</v>
      </c>
      <c r="H252" s="789" t="s">
        <v>1653</v>
      </c>
      <c r="I252" s="770"/>
      <c r="J252" s="770"/>
      <c r="K252" s="770"/>
      <c r="L252" s="770"/>
      <c r="M252" s="770"/>
      <c r="N252" s="771"/>
      <c r="O252" s="792" t="s">
        <v>1654</v>
      </c>
      <c r="P252" s="785">
        <f>ROUND((R250-R248)/1000,2)</f>
        <v>2.4300000000000002</v>
      </c>
    </row>
    <row r="253" spans="1:18" ht="15">
      <c r="A253" s="769"/>
      <c r="B253" s="770"/>
      <c r="C253" s="789" t="s">
        <v>1660</v>
      </c>
      <c r="D253" s="770"/>
      <c r="E253" s="770"/>
      <c r="F253" s="770"/>
      <c r="G253" s="791">
        <f>H247</f>
        <v>2.42</v>
      </c>
      <c r="H253" s="789" t="s">
        <v>1653</v>
      </c>
      <c r="I253" s="770"/>
      <c r="J253" s="770"/>
      <c r="K253" s="770"/>
      <c r="L253" s="770"/>
      <c r="M253" s="770"/>
      <c r="N253" s="771"/>
      <c r="O253" s="764"/>
    </row>
    <row r="254" spans="1:18" ht="15">
      <c r="A254" s="793"/>
      <c r="B254" s="788"/>
      <c r="C254" s="794" t="s">
        <v>1661</v>
      </c>
      <c r="D254" s="795"/>
      <c r="E254" s="770"/>
      <c r="F254" s="770"/>
      <c r="G254" s="796">
        <f>J243</f>
        <v>0.1</v>
      </c>
      <c r="H254" s="795" t="s">
        <v>1653</v>
      </c>
      <c r="I254" s="788"/>
      <c r="J254" s="788"/>
      <c r="K254" s="788"/>
      <c r="L254" s="788"/>
      <c r="M254" s="788"/>
      <c r="N254" s="773"/>
      <c r="O254" s="764"/>
    </row>
    <row r="255" spans="1:18" ht="15">
      <c r="A255" s="793"/>
      <c r="B255" s="788"/>
      <c r="C255" s="794" t="s">
        <v>1668</v>
      </c>
      <c r="D255" s="795"/>
      <c r="E255" s="770"/>
      <c r="F255" s="770"/>
      <c r="G255" s="796">
        <f>SUM(G252:G254)</f>
        <v>142.51999999999998</v>
      </c>
      <c r="H255" s="795" t="s">
        <v>1653</v>
      </c>
      <c r="I255" s="788"/>
      <c r="J255" s="788"/>
      <c r="K255" s="788"/>
      <c r="L255" s="788"/>
      <c r="M255" s="788"/>
      <c r="N255" s="773"/>
      <c r="O255" s="764"/>
    </row>
    <row r="256" spans="1:18" ht="15">
      <c r="A256" s="769"/>
      <c r="B256" s="770"/>
      <c r="C256" s="795"/>
      <c r="D256" s="795"/>
      <c r="E256" s="770"/>
      <c r="F256" s="797" t="s">
        <v>1657</v>
      </c>
      <c r="G256" s="798">
        <f>G252</f>
        <v>140</v>
      </c>
      <c r="H256" s="797" t="s">
        <v>1653</v>
      </c>
      <c r="I256" s="770"/>
      <c r="J256" s="770"/>
      <c r="K256" s="770"/>
      <c r="L256" s="770"/>
      <c r="M256" s="770"/>
      <c r="N256" s="771"/>
      <c r="O256" s="764"/>
    </row>
    <row r="257" spans="1:15" ht="15">
      <c r="A257" s="769"/>
      <c r="B257" s="770"/>
      <c r="C257" s="795"/>
      <c r="D257" s="795"/>
      <c r="E257" s="770"/>
      <c r="F257" s="797" t="s">
        <v>1658</v>
      </c>
      <c r="G257" s="798">
        <f>G255-G256</f>
        <v>2.5199999999999818</v>
      </c>
      <c r="H257" s="797" t="s">
        <v>1653</v>
      </c>
      <c r="I257" s="770"/>
      <c r="J257" s="770"/>
      <c r="K257" s="770"/>
      <c r="L257" s="770"/>
      <c r="M257" s="770"/>
      <c r="N257" s="771"/>
      <c r="O257" s="764"/>
    </row>
    <row r="258" spans="1:15" ht="21">
      <c r="A258" s="799"/>
      <c r="B258" s="800"/>
      <c r="C258" s="800"/>
      <c r="D258" s="800"/>
      <c r="E258" s="800"/>
      <c r="F258" s="800"/>
      <c r="G258" s="800"/>
      <c r="H258" s="800"/>
      <c r="I258" s="800"/>
      <c r="J258" s="800"/>
      <c r="K258" s="800"/>
      <c r="L258" s="800"/>
      <c r="M258" s="800"/>
      <c r="N258" s="801"/>
      <c r="O258" s="750"/>
    </row>
    <row r="268" spans="1:15" ht="13.5" thickBot="1"/>
    <row r="269" spans="1:15">
      <c r="A269" s="1063" t="s">
        <v>1669</v>
      </c>
      <c r="B269" s="1064"/>
      <c r="C269" s="1065" t="s">
        <v>1670</v>
      </c>
      <c r="D269" s="1066"/>
      <c r="E269" s="1066"/>
      <c r="F269" s="1066"/>
      <c r="G269" s="1066"/>
      <c r="H269" s="1067"/>
    </row>
    <row r="270" spans="1:15">
      <c r="A270" s="1068" t="s">
        <v>1671</v>
      </c>
      <c r="B270" s="1069"/>
      <c r="C270" s="1070" t="s">
        <v>1672</v>
      </c>
      <c r="D270" s="1071"/>
      <c r="E270" s="1071"/>
      <c r="F270" s="1071"/>
      <c r="G270" s="1071"/>
      <c r="H270" s="1072"/>
    </row>
    <row r="271" spans="1:15">
      <c r="A271" s="811" t="s">
        <v>1673</v>
      </c>
      <c r="B271" s="812"/>
      <c r="C271" s="1070" t="s">
        <v>1674</v>
      </c>
      <c r="D271" s="1071"/>
      <c r="E271" s="1071"/>
      <c r="F271" s="1071"/>
      <c r="G271" s="1071"/>
      <c r="H271" s="1072"/>
    </row>
    <row r="272" spans="1:15" ht="13.5" thickBot="1">
      <c r="A272" s="813" t="s">
        <v>1675</v>
      </c>
      <c r="B272" s="814"/>
      <c r="C272" s="1073" t="s">
        <v>1676</v>
      </c>
      <c r="D272" s="1074"/>
      <c r="E272" s="1074"/>
      <c r="F272" s="1074"/>
      <c r="G272" s="1074"/>
      <c r="H272" s="1075"/>
    </row>
    <row r="273" spans="1:8">
      <c r="A273" s="1063" t="s">
        <v>1669</v>
      </c>
      <c r="B273" s="1064"/>
      <c r="C273" s="1065" t="s">
        <v>1622</v>
      </c>
      <c r="D273" s="1066"/>
      <c r="E273" s="1066"/>
      <c r="F273" s="1066"/>
      <c r="G273" s="1066"/>
      <c r="H273" s="1067"/>
    </row>
    <row r="274" spans="1:8">
      <c r="A274" s="1068" t="s">
        <v>1671</v>
      </c>
      <c r="B274" s="1069"/>
      <c r="C274" s="1070" t="s">
        <v>1677</v>
      </c>
      <c r="D274" s="1071"/>
      <c r="E274" s="1071"/>
      <c r="F274" s="1071"/>
      <c r="G274" s="1071"/>
      <c r="H274" s="1072"/>
    </row>
    <row r="275" spans="1:8">
      <c r="A275" s="811" t="s">
        <v>1673</v>
      </c>
      <c r="B275" s="812"/>
      <c r="C275" s="1070" t="s">
        <v>1678</v>
      </c>
      <c r="D275" s="1071"/>
      <c r="E275" s="1071"/>
      <c r="F275" s="1071"/>
      <c r="G275" s="1071"/>
      <c r="H275" s="1072"/>
    </row>
    <row r="276" spans="1:8" ht="13.5" thickBot="1">
      <c r="A276" s="813" t="s">
        <v>1675</v>
      </c>
      <c r="B276" s="814"/>
      <c r="C276" s="1073" t="s">
        <v>1679</v>
      </c>
      <c r="D276" s="1074"/>
      <c r="E276" s="1074"/>
      <c r="F276" s="1074"/>
      <c r="G276" s="1074"/>
      <c r="H276" s="1075"/>
    </row>
    <row r="277" spans="1:8">
      <c r="A277" s="1063" t="s">
        <v>1669</v>
      </c>
      <c r="B277" s="1064"/>
      <c r="C277" s="1065" t="s">
        <v>1663</v>
      </c>
      <c r="D277" s="1066"/>
      <c r="E277" s="1066"/>
      <c r="F277" s="1066"/>
      <c r="G277" s="1066"/>
      <c r="H277" s="1067"/>
    </row>
    <row r="278" spans="1:8">
      <c r="A278" s="1068" t="s">
        <v>1671</v>
      </c>
      <c r="B278" s="1069"/>
      <c r="C278" s="1070" t="s">
        <v>1672</v>
      </c>
      <c r="D278" s="1071"/>
      <c r="E278" s="1071"/>
      <c r="F278" s="1071"/>
      <c r="G278" s="1071"/>
      <c r="H278" s="1072"/>
    </row>
    <row r="279" spans="1:8">
      <c r="A279" s="811" t="s">
        <v>1673</v>
      </c>
      <c r="B279" s="812"/>
      <c r="C279" s="1070" t="s">
        <v>1680</v>
      </c>
      <c r="D279" s="1071"/>
      <c r="E279" s="1071"/>
      <c r="F279" s="1071"/>
      <c r="G279" s="1071"/>
      <c r="H279" s="1072"/>
    </row>
    <row r="280" spans="1:8" ht="13.5" thickBot="1">
      <c r="A280" s="813" t="s">
        <v>1675</v>
      </c>
      <c r="B280" s="814"/>
      <c r="C280" s="1073" t="s">
        <v>1681</v>
      </c>
      <c r="D280" s="1074"/>
      <c r="E280" s="1074"/>
      <c r="F280" s="1074"/>
      <c r="G280" s="1074"/>
      <c r="H280" s="1075"/>
    </row>
    <row r="281" spans="1:8">
      <c r="A281" s="1063" t="s">
        <v>1669</v>
      </c>
      <c r="B281" s="1064"/>
      <c r="C281" s="1065" t="s">
        <v>1682</v>
      </c>
      <c r="D281" s="1066"/>
      <c r="E281" s="1066"/>
      <c r="F281" s="1066"/>
      <c r="G281" s="1066"/>
      <c r="H281" s="1067"/>
    </row>
    <row r="282" spans="1:8">
      <c r="A282" s="1068" t="s">
        <v>1671</v>
      </c>
      <c r="B282" s="1069"/>
      <c r="C282" s="1070" t="s">
        <v>1672</v>
      </c>
      <c r="D282" s="1071"/>
      <c r="E282" s="1071"/>
      <c r="F282" s="1071"/>
      <c r="G282" s="1071"/>
      <c r="H282" s="1072"/>
    </row>
    <row r="283" spans="1:8">
      <c r="A283" s="811" t="s">
        <v>1673</v>
      </c>
      <c r="B283" s="812"/>
      <c r="C283" s="1070" t="s">
        <v>1683</v>
      </c>
      <c r="D283" s="1071"/>
      <c r="E283" s="1071"/>
      <c r="F283" s="1071"/>
      <c r="G283" s="1071"/>
      <c r="H283" s="1072"/>
    </row>
    <row r="284" spans="1:8" ht="13.5" thickBot="1">
      <c r="A284" s="813" t="s">
        <v>1675</v>
      </c>
      <c r="B284" s="814"/>
      <c r="C284" s="1073" t="s">
        <v>1684</v>
      </c>
      <c r="D284" s="1074"/>
      <c r="E284" s="1074"/>
      <c r="F284" s="1074"/>
      <c r="G284" s="1074"/>
      <c r="H284" s="1075"/>
    </row>
  </sheetData>
  <mergeCells count="113">
    <mergeCell ref="A1:N2"/>
    <mergeCell ref="E45:F45"/>
    <mergeCell ref="E46:F46"/>
    <mergeCell ref="G46:I46"/>
    <mergeCell ref="H47:I47"/>
    <mergeCell ref="J47:L47"/>
    <mergeCell ref="J63:K63"/>
    <mergeCell ref="E64:F64"/>
    <mergeCell ref="E65:F65"/>
    <mergeCell ref="G65:I65"/>
    <mergeCell ref="J65:L65"/>
    <mergeCell ref="H66:I66"/>
    <mergeCell ref="J66:L66"/>
    <mergeCell ref="P47:Q47"/>
    <mergeCell ref="B48:D49"/>
    <mergeCell ref="F50:G50"/>
    <mergeCell ref="L50:M50"/>
    <mergeCell ref="I60:J61"/>
    <mergeCell ref="J62:K62"/>
    <mergeCell ref="H109:I109"/>
    <mergeCell ref="J109:L109"/>
    <mergeCell ref="P109:Q109"/>
    <mergeCell ref="B110:D111"/>
    <mergeCell ref="F112:G112"/>
    <mergeCell ref="L112:M112"/>
    <mergeCell ref="P66:Q66"/>
    <mergeCell ref="B67:D68"/>
    <mergeCell ref="F69:G69"/>
    <mergeCell ref="L69:M69"/>
    <mergeCell ref="E107:F107"/>
    <mergeCell ref="E108:F108"/>
    <mergeCell ref="G108:I108"/>
    <mergeCell ref="B128:D129"/>
    <mergeCell ref="F130:G130"/>
    <mergeCell ref="L130:M130"/>
    <mergeCell ref="I121:J122"/>
    <mergeCell ref="J123:K123"/>
    <mergeCell ref="J124:K124"/>
    <mergeCell ref="E125:F125"/>
    <mergeCell ref="E126:F126"/>
    <mergeCell ref="G126:I126"/>
    <mergeCell ref="J126:L126"/>
    <mergeCell ref="E167:F167"/>
    <mergeCell ref="E168:F168"/>
    <mergeCell ref="G168:I168"/>
    <mergeCell ref="H169:I169"/>
    <mergeCell ref="J169:L169"/>
    <mergeCell ref="P169:Q169"/>
    <mergeCell ref="H127:I127"/>
    <mergeCell ref="J127:L127"/>
    <mergeCell ref="P127:Q127"/>
    <mergeCell ref="E185:F185"/>
    <mergeCell ref="E186:F186"/>
    <mergeCell ref="G186:I186"/>
    <mergeCell ref="J186:L186"/>
    <mergeCell ref="H187:I187"/>
    <mergeCell ref="J187:L187"/>
    <mergeCell ref="B170:D171"/>
    <mergeCell ref="F172:G172"/>
    <mergeCell ref="L172:M172"/>
    <mergeCell ref="I181:J182"/>
    <mergeCell ref="J183:K183"/>
    <mergeCell ref="J184:K184"/>
    <mergeCell ref="H229:I229"/>
    <mergeCell ref="J229:L229"/>
    <mergeCell ref="P229:Q229"/>
    <mergeCell ref="B230:D231"/>
    <mergeCell ref="F232:G232"/>
    <mergeCell ref="L232:M232"/>
    <mergeCell ref="P187:Q187"/>
    <mergeCell ref="B188:D189"/>
    <mergeCell ref="F190:G190"/>
    <mergeCell ref="L190:M190"/>
    <mergeCell ref="E227:F227"/>
    <mergeCell ref="E228:F228"/>
    <mergeCell ref="G228:I228"/>
    <mergeCell ref="H247:I247"/>
    <mergeCell ref="J247:L247"/>
    <mergeCell ref="P247:Q247"/>
    <mergeCell ref="B248:D249"/>
    <mergeCell ref="F250:G250"/>
    <mergeCell ref="L250:M250"/>
    <mergeCell ref="I241:J242"/>
    <mergeCell ref="J243:K243"/>
    <mergeCell ref="J244:K244"/>
    <mergeCell ref="E245:F245"/>
    <mergeCell ref="E246:F246"/>
    <mergeCell ref="G246:I246"/>
    <mergeCell ref="J246:L246"/>
    <mergeCell ref="A273:B273"/>
    <mergeCell ref="C273:H273"/>
    <mergeCell ref="A274:B274"/>
    <mergeCell ref="C274:H274"/>
    <mergeCell ref="C275:H275"/>
    <mergeCell ref="C276:H276"/>
    <mergeCell ref="A269:B269"/>
    <mergeCell ref="C269:H269"/>
    <mergeCell ref="A270:B270"/>
    <mergeCell ref="C270:H270"/>
    <mergeCell ref="C271:H271"/>
    <mergeCell ref="C272:H272"/>
    <mergeCell ref="A281:B281"/>
    <mergeCell ref="C281:H281"/>
    <mergeCell ref="A282:B282"/>
    <mergeCell ref="C282:H282"/>
    <mergeCell ref="C283:H283"/>
    <mergeCell ref="C284:H284"/>
    <mergeCell ref="A277:B277"/>
    <mergeCell ref="C277:H277"/>
    <mergeCell ref="A278:B278"/>
    <mergeCell ref="C278:H278"/>
    <mergeCell ref="C279:H279"/>
    <mergeCell ref="C280:H280"/>
  </mergeCells>
  <pageMargins left="0.9055118110236221" right="0.31496062992125984" top="0.78740157480314965" bottom="0.78740157480314965" header="0.31496062992125984" footer="0.31496062992125984"/>
  <pageSetup paperSize="9" scale="64" orientation="portrait" r:id="rId1"/>
  <rowBreaks count="3" manualBreakCount="3">
    <brk id="77" max="13" man="1"/>
    <brk id="138" max="13" man="1"/>
    <brk id="198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E0A694-4695-4F51-9709-F13FB23F65E2}">
  <sheetPr>
    <tabColor rgb="FF92D050"/>
  </sheetPr>
  <dimension ref="A1:R123"/>
  <sheetViews>
    <sheetView view="pageBreakPreview" zoomScale="145" zoomScaleNormal="100" zoomScaleSheetLayoutView="145" workbookViewId="0">
      <selection activeCell="C10" sqref="C10"/>
    </sheetView>
  </sheetViews>
  <sheetFormatPr defaultColWidth="8.85546875" defaultRowHeight="12.75"/>
  <cols>
    <col min="1" max="1" width="8.85546875" style="751"/>
    <col min="2" max="2" width="11.28515625" style="751" customWidth="1"/>
    <col min="3" max="3" width="10.7109375" style="751" customWidth="1"/>
    <col min="4" max="4" width="11.140625" style="751" customWidth="1"/>
    <col min="5" max="5" width="8.85546875" style="751"/>
    <col min="6" max="6" width="11.42578125" style="751" customWidth="1"/>
    <col min="7" max="7" width="11" style="751" customWidth="1"/>
    <col min="8" max="8" width="11.42578125" style="751" customWidth="1"/>
    <col min="9" max="9" width="9.42578125" style="751" bestFit="1" customWidth="1"/>
    <col min="10" max="10" width="11.28515625" style="751" customWidth="1"/>
    <col min="11" max="11" width="8.85546875" style="751"/>
    <col min="12" max="13" width="9.140625" style="751" bestFit="1" customWidth="1"/>
    <col min="14" max="14" width="3" style="751" customWidth="1"/>
    <col min="15" max="15" width="22.28515625" style="751" customWidth="1"/>
    <col min="16" max="16" width="10.28515625" style="751" bestFit="1" customWidth="1"/>
    <col min="17" max="17" width="13.7109375" style="751" bestFit="1" customWidth="1"/>
    <col min="18" max="19" width="10.7109375" style="751" customWidth="1"/>
    <col min="20" max="20" width="8.85546875" style="751"/>
    <col min="21" max="21" width="9.42578125" style="751" bestFit="1" customWidth="1"/>
    <col min="22" max="22" width="12.42578125" style="751" customWidth="1"/>
    <col min="23" max="16384" width="8.85546875" style="751"/>
  </cols>
  <sheetData>
    <row r="1" spans="1:16" ht="13.15" customHeight="1">
      <c r="A1" s="1103" t="s">
        <v>1685</v>
      </c>
      <c r="B1" s="1104"/>
      <c r="C1" s="1104"/>
      <c r="D1" s="1104"/>
      <c r="E1" s="1104"/>
      <c r="F1" s="1104"/>
      <c r="G1" s="1104"/>
      <c r="H1" s="1104"/>
      <c r="I1" s="1104"/>
      <c r="J1" s="1104"/>
      <c r="K1" s="1104"/>
      <c r="L1" s="1104"/>
      <c r="M1" s="1104"/>
      <c r="N1" s="1105"/>
      <c r="O1" s="750"/>
    </row>
    <row r="2" spans="1:16" ht="13.15" customHeight="1" thickBot="1">
      <c r="A2" s="1106"/>
      <c r="B2" s="1107"/>
      <c r="C2" s="1107"/>
      <c r="D2" s="1107"/>
      <c r="E2" s="1107"/>
      <c r="F2" s="1107"/>
      <c r="G2" s="1107"/>
      <c r="H2" s="1107"/>
      <c r="I2" s="1107"/>
      <c r="J2" s="1107"/>
      <c r="K2" s="1107"/>
      <c r="L2" s="1107"/>
      <c r="M2" s="1107"/>
      <c r="N2" s="1108"/>
      <c r="O2" s="750"/>
    </row>
    <row r="3" spans="1:16" ht="16.5" thickBot="1">
      <c r="A3" s="815" t="s">
        <v>1637</v>
      </c>
      <c r="B3" s="754"/>
      <c r="C3" s="754"/>
      <c r="D3" s="754"/>
      <c r="E3" s="754"/>
      <c r="F3" s="754"/>
      <c r="G3" s="754"/>
      <c r="H3" s="754"/>
      <c r="I3" s="754"/>
      <c r="J3" s="754"/>
      <c r="K3" s="754"/>
      <c r="L3" s="754"/>
      <c r="M3" s="754"/>
      <c r="N3" s="755"/>
      <c r="O3" s="756"/>
    </row>
    <row r="4" spans="1:16" ht="20.25">
      <c r="A4" s="757"/>
      <c r="B4" s="758"/>
      <c r="C4" s="758"/>
      <c r="D4" s="758"/>
      <c r="E4" s="758"/>
      <c r="F4" s="758"/>
      <c r="G4" s="758"/>
      <c r="H4" s="758"/>
      <c r="I4" s="758"/>
      <c r="J4" s="758"/>
      <c r="K4" s="758"/>
      <c r="L4" s="758"/>
      <c r="M4" s="758"/>
      <c r="N4" s="759"/>
      <c r="O4" s="758"/>
    </row>
    <row r="5" spans="1:16" ht="20.25">
      <c r="A5" s="757"/>
      <c r="B5" s="758"/>
      <c r="C5" s="758"/>
      <c r="D5" s="758"/>
      <c r="E5" s="758"/>
      <c r="F5" s="758"/>
      <c r="G5" s="758"/>
      <c r="H5" s="758"/>
      <c r="I5" s="758"/>
      <c r="J5" s="758"/>
      <c r="K5" s="758"/>
      <c r="L5" s="758"/>
      <c r="M5" s="758"/>
      <c r="N5" s="759"/>
      <c r="O5" s="758"/>
    </row>
    <row r="6" spans="1:16" ht="20.25">
      <c r="A6" s="757"/>
      <c r="B6" s="758"/>
      <c r="C6" s="758"/>
      <c r="D6" s="758"/>
      <c r="E6" s="758"/>
      <c r="F6" s="758"/>
      <c r="G6" s="758"/>
      <c r="H6" s="758"/>
      <c r="I6" s="758"/>
      <c r="J6" s="758"/>
      <c r="K6" s="758"/>
      <c r="L6" s="758"/>
      <c r="M6" s="758"/>
      <c r="N6" s="759"/>
      <c r="O6" s="758"/>
    </row>
    <row r="7" spans="1:16" ht="18">
      <c r="A7" s="760"/>
      <c r="B7" s="761"/>
      <c r="C7" s="761"/>
      <c r="D7" s="761"/>
      <c r="E7" s="761"/>
      <c r="F7" s="761"/>
      <c r="G7" s="761"/>
      <c r="H7" s="761"/>
      <c r="I7" s="761"/>
      <c r="J7" s="761"/>
      <c r="K7" s="761"/>
      <c r="L7" s="761"/>
      <c r="M7" s="761"/>
      <c r="N7" s="762"/>
      <c r="O7" s="761"/>
    </row>
    <row r="8" spans="1:16" ht="15">
      <c r="A8" s="763"/>
      <c r="B8" s="764"/>
      <c r="C8" s="764"/>
      <c r="D8" s="764"/>
      <c r="E8" s="764"/>
      <c r="F8" s="764"/>
      <c r="G8" s="764"/>
      <c r="H8" s="764"/>
      <c r="I8" s="764"/>
      <c r="J8" s="764"/>
      <c r="K8" s="764"/>
      <c r="L8" s="764"/>
      <c r="M8" s="764"/>
      <c r="N8" s="765"/>
      <c r="O8" s="764"/>
      <c r="P8" s="751">
        <v>983789496</v>
      </c>
    </row>
    <row r="9" spans="1:16" ht="15">
      <c r="A9" s="763"/>
      <c r="B9" s="764"/>
      <c r="C9" s="764"/>
      <c r="D9" s="764"/>
      <c r="E9" s="764"/>
      <c r="F9" s="764"/>
      <c r="G9" s="764"/>
      <c r="H9" s="764"/>
      <c r="I9" s="764"/>
      <c r="J9" s="764"/>
      <c r="K9" s="764"/>
      <c r="L9" s="764"/>
      <c r="M9" s="764"/>
      <c r="N9" s="765"/>
      <c r="O9" s="764"/>
    </row>
    <row r="10" spans="1:16" ht="15.75">
      <c r="A10" s="763"/>
      <c r="B10" s="764"/>
      <c r="C10" s="764"/>
      <c r="D10" s="764"/>
      <c r="E10" s="764"/>
      <c r="F10" s="764"/>
      <c r="G10" s="764"/>
      <c r="H10" s="764"/>
      <c r="I10" s="764"/>
      <c r="J10" s="764"/>
      <c r="K10" s="766"/>
      <c r="L10" s="767"/>
      <c r="M10" s="764"/>
      <c r="N10" s="765"/>
      <c r="O10" s="764"/>
    </row>
    <row r="11" spans="1:16" ht="15">
      <c r="A11" s="763"/>
      <c r="B11" s="764"/>
      <c r="C11" s="764"/>
      <c r="D11" s="764"/>
      <c r="E11" s="764"/>
      <c r="F11" s="764"/>
      <c r="G11" s="764"/>
      <c r="H11" s="764"/>
      <c r="I11" s="764"/>
      <c r="J11" s="764"/>
      <c r="K11" s="764"/>
      <c r="L11" s="764"/>
      <c r="M11" s="764"/>
      <c r="N11" s="765"/>
      <c r="O11" s="764"/>
    </row>
    <row r="12" spans="1:16" ht="15">
      <c r="A12" s="763"/>
      <c r="B12" s="764"/>
      <c r="C12" s="764"/>
      <c r="D12" s="764"/>
      <c r="E12" s="764"/>
      <c r="F12" s="764"/>
      <c r="G12" s="764"/>
      <c r="H12" s="764"/>
      <c r="I12" s="764"/>
      <c r="J12" s="764"/>
      <c r="K12" s="764"/>
      <c r="L12" s="764"/>
      <c r="M12" s="764"/>
      <c r="N12" s="765"/>
      <c r="O12" s="764"/>
    </row>
    <row r="13" spans="1:16" ht="15">
      <c r="A13" s="763"/>
      <c r="B13" s="764"/>
      <c r="C13" s="764"/>
      <c r="D13" s="764"/>
      <c r="E13" s="764"/>
      <c r="F13" s="764"/>
      <c r="G13" s="764"/>
      <c r="H13" s="764"/>
      <c r="I13" s="764"/>
      <c r="J13" s="764"/>
      <c r="K13" s="764"/>
      <c r="L13" s="764"/>
      <c r="M13" s="764"/>
      <c r="N13" s="765"/>
      <c r="O13" s="764"/>
    </row>
    <row r="14" spans="1:16" ht="15">
      <c r="A14" s="763"/>
      <c r="B14" s="764"/>
      <c r="C14" s="764"/>
      <c r="D14" s="764"/>
      <c r="E14" s="764"/>
      <c r="F14" s="764"/>
      <c r="G14" s="764"/>
      <c r="H14" s="764"/>
      <c r="I14" s="764"/>
      <c r="J14" s="764"/>
      <c r="K14" s="764"/>
      <c r="L14" s="764"/>
      <c r="M14" s="764"/>
      <c r="N14" s="765"/>
      <c r="O14" s="764"/>
    </row>
    <row r="15" spans="1:16" ht="15">
      <c r="A15" s="763"/>
      <c r="B15" s="764"/>
      <c r="C15" s="764"/>
      <c r="D15" s="764"/>
      <c r="E15" s="764"/>
      <c r="F15" s="764"/>
      <c r="G15" s="764"/>
      <c r="H15" s="764"/>
      <c r="I15" s="764"/>
      <c r="J15" s="764"/>
      <c r="K15" s="764"/>
      <c r="L15" s="764"/>
      <c r="M15" s="764"/>
      <c r="N15" s="765"/>
      <c r="O15" s="764"/>
    </row>
    <row r="16" spans="1:16" ht="15">
      <c r="A16" s="763"/>
      <c r="B16" s="764"/>
      <c r="C16" s="764"/>
      <c r="D16" s="764"/>
      <c r="E16" s="764"/>
      <c r="F16" s="764"/>
      <c r="G16" s="764"/>
      <c r="H16" s="764"/>
      <c r="I16" s="764"/>
      <c r="J16" s="764"/>
      <c r="K16" s="764"/>
      <c r="L16" s="764"/>
      <c r="M16" s="764"/>
      <c r="N16" s="765"/>
      <c r="O16" s="764"/>
    </row>
    <row r="17" spans="1:18" ht="15">
      <c r="A17" s="763"/>
      <c r="B17" s="764"/>
      <c r="C17" s="764"/>
      <c r="D17" s="764"/>
      <c r="E17" s="764"/>
      <c r="F17" s="764"/>
      <c r="G17" s="764"/>
      <c r="H17" s="764"/>
      <c r="I17" s="764"/>
      <c r="J17" s="764"/>
      <c r="K17" s="764"/>
      <c r="L17" s="764"/>
      <c r="M17" s="764"/>
      <c r="N17" s="765"/>
      <c r="O17" s="764"/>
    </row>
    <row r="18" spans="1:18" ht="15">
      <c r="A18" s="763"/>
      <c r="B18" s="764"/>
      <c r="C18" s="764"/>
      <c r="D18" s="764"/>
      <c r="E18" s="764"/>
      <c r="F18" s="764"/>
      <c r="G18" s="764"/>
      <c r="H18" s="764"/>
      <c r="I18" s="764"/>
      <c r="J18" s="764"/>
      <c r="K18" s="764"/>
      <c r="L18" s="764"/>
      <c r="M18" s="764"/>
      <c r="N18" s="765"/>
      <c r="O18" s="764"/>
    </row>
    <row r="19" spans="1:18" ht="15">
      <c r="A19" s="763"/>
      <c r="B19" s="764"/>
      <c r="C19" s="764"/>
      <c r="D19" s="764"/>
      <c r="E19" s="764"/>
      <c r="F19" s="764"/>
      <c r="G19" s="764"/>
      <c r="H19" s="764"/>
      <c r="I19" s="764"/>
      <c r="J19" s="764"/>
      <c r="K19" s="764"/>
      <c r="L19" s="764"/>
      <c r="M19" s="764"/>
      <c r="N19" s="765"/>
      <c r="O19" s="764"/>
    </row>
    <row r="20" spans="1:18" ht="15">
      <c r="A20" s="763"/>
      <c r="B20" s="764"/>
      <c r="C20" s="764"/>
      <c r="D20" s="764"/>
      <c r="E20" s="764"/>
      <c r="F20" s="764"/>
      <c r="G20" s="764"/>
      <c r="H20" s="764"/>
      <c r="I20" s="764"/>
      <c r="J20" s="764"/>
      <c r="K20" s="764"/>
      <c r="L20" s="764"/>
      <c r="M20" s="764"/>
      <c r="N20" s="765"/>
      <c r="O20" s="764"/>
    </row>
    <row r="21" spans="1:18" ht="15">
      <c r="A21" s="763"/>
      <c r="B21" s="764"/>
      <c r="C21" s="764"/>
      <c r="D21" s="764"/>
      <c r="E21" s="764"/>
      <c r="F21" s="764"/>
      <c r="G21" s="764"/>
      <c r="H21" s="764"/>
      <c r="I21" s="764"/>
      <c r="J21" s="764"/>
      <c r="K21" s="764"/>
      <c r="L21" s="764"/>
      <c r="M21" s="764"/>
      <c r="N21" s="765"/>
      <c r="O21" s="764"/>
    </row>
    <row r="22" spans="1:18" ht="15">
      <c r="A22" s="763"/>
      <c r="B22" s="764"/>
      <c r="C22" s="764"/>
      <c r="D22" s="764"/>
      <c r="E22" s="764"/>
      <c r="F22" s="764"/>
      <c r="G22" s="764"/>
      <c r="H22" s="764"/>
      <c r="I22" s="764"/>
      <c r="J22" s="764"/>
      <c r="K22" s="764"/>
      <c r="L22" s="764"/>
      <c r="M22" s="764"/>
      <c r="N22" s="765"/>
      <c r="O22" s="764"/>
    </row>
    <row r="23" spans="1:18" ht="15">
      <c r="A23" s="763"/>
      <c r="B23" s="764"/>
      <c r="C23" s="764"/>
      <c r="D23" s="764"/>
      <c r="E23" s="764"/>
      <c r="F23" s="764"/>
      <c r="G23" s="764"/>
      <c r="H23" s="764"/>
      <c r="I23" s="764"/>
      <c r="J23" s="764"/>
      <c r="K23" s="764"/>
      <c r="L23" s="764"/>
      <c r="M23" s="764"/>
      <c r="N23" s="765"/>
      <c r="O23" s="764"/>
    </row>
    <row r="24" spans="1:18" ht="15">
      <c r="A24" s="763"/>
      <c r="B24" s="764"/>
      <c r="C24" s="764"/>
      <c r="D24" s="764"/>
      <c r="E24" s="764"/>
      <c r="F24" s="764"/>
      <c r="G24" s="764"/>
      <c r="H24" s="764"/>
      <c r="I24" s="764"/>
      <c r="J24" s="764"/>
      <c r="K24" s="764"/>
      <c r="L24" s="764"/>
      <c r="M24" s="764"/>
      <c r="N24" s="765"/>
      <c r="O24" s="764"/>
    </row>
    <row r="25" spans="1:18" ht="15">
      <c r="A25" s="763"/>
      <c r="B25" s="764"/>
      <c r="C25" s="764"/>
      <c r="D25" s="764"/>
      <c r="E25" s="764"/>
      <c r="F25" s="764"/>
      <c r="G25" s="764"/>
      <c r="H25" s="764"/>
      <c r="I25" s="764"/>
      <c r="J25" s="764"/>
      <c r="K25" s="764"/>
      <c r="L25" s="764"/>
      <c r="M25" s="764"/>
      <c r="N25" s="765"/>
      <c r="O25" s="764"/>
    </row>
    <row r="26" spans="1:18" ht="15">
      <c r="A26" s="763"/>
      <c r="B26" s="764"/>
      <c r="C26" s="764"/>
      <c r="D26" s="764"/>
      <c r="E26" s="764"/>
      <c r="F26" s="764"/>
      <c r="G26" s="764"/>
      <c r="H26" s="764"/>
      <c r="I26" s="764"/>
      <c r="J26" s="764"/>
      <c r="K26" s="764"/>
      <c r="L26" s="764"/>
      <c r="M26" s="764"/>
      <c r="N26" s="765"/>
      <c r="O26" s="764"/>
    </row>
    <row r="27" spans="1:18" ht="15">
      <c r="A27" s="763"/>
      <c r="B27" s="764"/>
      <c r="C27" s="764"/>
      <c r="D27" s="764"/>
      <c r="E27" s="764"/>
      <c r="F27" s="764"/>
      <c r="G27" s="764"/>
      <c r="H27" s="764"/>
      <c r="I27" s="764"/>
      <c r="J27" s="764"/>
      <c r="K27" s="764"/>
      <c r="L27" s="764"/>
      <c r="M27" s="764"/>
      <c r="N27" s="765"/>
      <c r="O27" s="764"/>
    </row>
    <row r="28" spans="1:18" ht="15">
      <c r="A28" s="763"/>
      <c r="B28" s="764"/>
      <c r="C28" s="764"/>
      <c r="D28" s="764"/>
      <c r="E28" s="764"/>
      <c r="F28" s="764"/>
      <c r="G28" s="764"/>
      <c r="H28" s="764"/>
      <c r="I28" s="764"/>
      <c r="J28" s="764"/>
      <c r="K28" s="764"/>
      <c r="L28" s="764"/>
      <c r="M28" s="764"/>
      <c r="N28" s="765"/>
      <c r="O28" s="764"/>
    </row>
    <row r="29" spans="1:18" ht="15">
      <c r="A29" s="769"/>
      <c r="B29" s="770"/>
      <c r="C29" s="770"/>
      <c r="D29" s="770"/>
      <c r="E29" s="770"/>
      <c r="F29" s="770"/>
      <c r="G29" s="770"/>
      <c r="H29" s="770"/>
      <c r="I29" s="770"/>
      <c r="J29" s="770"/>
      <c r="K29" s="770"/>
      <c r="L29" s="770"/>
      <c r="M29" s="770"/>
      <c r="N29" s="771"/>
      <c r="O29" s="764"/>
    </row>
    <row r="30" spans="1:18" ht="13.9" customHeight="1">
      <c r="A30" s="769"/>
      <c r="B30" s="770"/>
      <c r="C30" s="770"/>
      <c r="D30" s="770"/>
      <c r="E30" s="1097">
        <v>137</v>
      </c>
      <c r="F30" s="1097"/>
      <c r="G30" s="772"/>
      <c r="H30" s="772"/>
      <c r="I30" s="772"/>
      <c r="J30" s="772"/>
      <c r="K30" s="772"/>
      <c r="L30" s="772"/>
      <c r="M30" s="772"/>
      <c r="N30" s="773"/>
    </row>
    <row r="31" spans="1:18" ht="15.6" customHeight="1">
      <c r="A31" s="769"/>
      <c r="B31" s="770"/>
      <c r="C31" s="770"/>
      <c r="D31" s="770"/>
      <c r="E31" s="1095">
        <v>0</v>
      </c>
      <c r="F31" s="1095"/>
      <c r="G31" s="1098"/>
      <c r="H31" s="1098"/>
      <c r="I31" s="1098"/>
      <c r="M31" s="772"/>
      <c r="N31" s="773"/>
    </row>
    <row r="32" spans="1:18" ht="15.75" thickBot="1">
      <c r="A32" s="769"/>
      <c r="G32" s="774"/>
      <c r="H32" s="1076">
        <f>((121-0)*20+(11.5))/1000</f>
        <v>2.4315000000000002</v>
      </c>
      <c r="I32" s="1076"/>
      <c r="J32" s="1098">
        <f>((243-121)*20+(3-11.5))/1000</f>
        <v>2.4315000000000002</v>
      </c>
      <c r="K32" s="1098"/>
      <c r="L32" s="1098"/>
      <c r="M32" s="772"/>
      <c r="N32" s="775"/>
      <c r="O32" s="764"/>
      <c r="P32" s="1101" t="s">
        <v>1645</v>
      </c>
      <c r="Q32" s="1101"/>
      <c r="R32" s="776" t="s">
        <v>1646</v>
      </c>
    </row>
    <row r="33" spans="1:18" ht="10.9" customHeight="1" thickBot="1">
      <c r="A33" s="769"/>
      <c r="B33" s="1109" t="str">
        <f>A3</f>
        <v xml:space="preserve">ROTAÇÃO EMPREENDIMENTOS </v>
      </c>
      <c r="C33" s="1110"/>
      <c r="D33" s="1111"/>
      <c r="E33" s="777"/>
      <c r="F33" s="777"/>
      <c r="G33" s="778"/>
      <c r="H33" s="779"/>
      <c r="I33" s="780"/>
      <c r="J33" s="781"/>
      <c r="K33" s="782"/>
      <c r="L33" s="783"/>
      <c r="M33" s="772"/>
      <c r="N33" s="771"/>
      <c r="O33" s="784" t="s">
        <v>1647</v>
      </c>
      <c r="P33" s="785">
        <v>0</v>
      </c>
      <c r="Q33" s="785">
        <v>0</v>
      </c>
      <c r="R33" s="785">
        <f>(P33*20)+Q33</f>
        <v>0</v>
      </c>
    </row>
    <row r="34" spans="1:18" ht="10.9" customHeight="1" thickBot="1">
      <c r="A34" s="769"/>
      <c r="B34" s="1112"/>
      <c r="C34" s="1113"/>
      <c r="D34" s="1114"/>
      <c r="E34" s="770"/>
      <c r="F34" s="770"/>
      <c r="G34" s="786"/>
      <c r="H34" s="777"/>
      <c r="I34" s="787"/>
      <c r="J34" s="781"/>
      <c r="K34" s="782"/>
      <c r="L34" s="783"/>
      <c r="M34" s="772"/>
      <c r="N34" s="771"/>
      <c r="O34" s="784" t="s">
        <v>1648</v>
      </c>
      <c r="P34" s="785">
        <v>243</v>
      </c>
      <c r="Q34" s="785">
        <v>3</v>
      </c>
      <c r="R34" s="785">
        <f>(P34*20)+Q34</f>
        <v>4863</v>
      </c>
    </row>
    <row r="35" spans="1:18">
      <c r="A35" s="769"/>
      <c r="B35" s="770"/>
      <c r="C35" s="770"/>
      <c r="D35" s="770"/>
      <c r="E35" s="770"/>
      <c r="F35" s="1088" t="str">
        <f>CONCATENATE("E",P33,"+",TEXT(Q33,"0,00"))</f>
        <v>E0+0,00</v>
      </c>
      <c r="G35" s="1089"/>
      <c r="H35" s="770"/>
      <c r="I35" s="788"/>
      <c r="J35" s="789" t="str">
        <f>CONCATENATE("E",P35,"+",TEXT(Q35,"0,00"))</f>
        <v>E121+11,50</v>
      </c>
      <c r="K35" s="770"/>
      <c r="L35" s="1088" t="s">
        <v>1649</v>
      </c>
      <c r="M35" s="1089"/>
      <c r="N35" s="790"/>
      <c r="O35" s="784" t="s">
        <v>1650</v>
      </c>
      <c r="P35" s="785">
        <v>121</v>
      </c>
      <c r="Q35" s="785">
        <v>11.5</v>
      </c>
      <c r="R35" s="785">
        <f>ROUND((R34-R33)/2,2)</f>
        <v>2431.5</v>
      </c>
    </row>
    <row r="36" spans="1:18">
      <c r="A36" s="769"/>
      <c r="B36" s="770"/>
      <c r="C36" s="770"/>
      <c r="D36" s="770"/>
      <c r="E36" s="770"/>
      <c r="F36" s="770"/>
      <c r="G36" s="772"/>
      <c r="H36" s="772"/>
      <c r="I36" s="772"/>
      <c r="J36" s="772"/>
      <c r="K36" s="772"/>
      <c r="L36" s="772"/>
      <c r="M36" s="772"/>
      <c r="N36" s="771"/>
      <c r="O36" s="784" t="s">
        <v>1651</v>
      </c>
      <c r="P36" s="785">
        <v>121</v>
      </c>
      <c r="Q36" s="785">
        <v>0</v>
      </c>
      <c r="R36" s="785">
        <f>(P36*20)+Q36</f>
        <v>2420</v>
      </c>
    </row>
    <row r="37" spans="1:18">
      <c r="A37" s="769"/>
      <c r="B37" s="770"/>
      <c r="C37" s="789" t="s">
        <v>1686</v>
      </c>
      <c r="D37" s="770"/>
      <c r="E37" s="770"/>
      <c r="F37" s="770"/>
      <c r="G37" s="791">
        <f>E30</f>
        <v>137</v>
      </c>
      <c r="H37" s="789" t="s">
        <v>1653</v>
      </c>
      <c r="I37" s="770"/>
      <c r="J37" s="770"/>
      <c r="K37" s="770"/>
      <c r="L37" s="770"/>
      <c r="M37" s="770"/>
      <c r="N37" s="771"/>
      <c r="O37" s="792" t="s">
        <v>1654</v>
      </c>
      <c r="P37" s="785">
        <f>ROUND((R35-R33)/1000,2)</f>
        <v>2.4300000000000002</v>
      </c>
    </row>
    <row r="38" spans="1:18" ht="15">
      <c r="A38" s="769"/>
      <c r="B38" s="770"/>
      <c r="C38" s="789" t="s">
        <v>1656</v>
      </c>
      <c r="D38" s="770"/>
      <c r="E38" s="770"/>
      <c r="F38" s="770"/>
      <c r="G38" s="791">
        <f>H32</f>
        <v>2.4315000000000002</v>
      </c>
      <c r="H38" s="789" t="s">
        <v>1653</v>
      </c>
      <c r="I38" s="770"/>
      <c r="J38" s="770"/>
      <c r="K38" s="770"/>
      <c r="L38" s="770"/>
      <c r="M38" s="770"/>
      <c r="N38" s="771"/>
      <c r="O38" s="764"/>
    </row>
    <row r="39" spans="1:18" ht="15">
      <c r="A39" s="793"/>
      <c r="B39" s="788"/>
      <c r="C39" s="794" t="str">
        <f>CONCATENATE("DMT (",B33," - PISTA)")</f>
        <v>DMT (ROTAÇÃO EMPREENDIMENTOS  - PISTA)</v>
      </c>
      <c r="D39" s="795"/>
      <c r="E39" s="770"/>
      <c r="F39" s="770"/>
      <c r="G39" s="796">
        <f>SUM(G37:G38)</f>
        <v>139.4315</v>
      </c>
      <c r="H39" s="795" t="s">
        <v>1653</v>
      </c>
      <c r="I39" s="788"/>
      <c r="J39" s="788"/>
      <c r="K39" s="788"/>
      <c r="L39" s="788"/>
      <c r="M39" s="788"/>
      <c r="N39" s="773"/>
      <c r="O39" s="764"/>
    </row>
    <row r="40" spans="1:18" ht="15">
      <c r="A40" s="769"/>
      <c r="B40" s="770"/>
      <c r="C40" s="795"/>
      <c r="D40" s="795"/>
      <c r="E40" s="770"/>
      <c r="F40" s="797" t="s">
        <v>1657</v>
      </c>
      <c r="G40" s="798">
        <f>G37</f>
        <v>137</v>
      </c>
      <c r="H40" s="797" t="s">
        <v>1653</v>
      </c>
      <c r="I40" s="770"/>
      <c r="J40" s="770"/>
      <c r="K40" s="770"/>
      <c r="L40" s="770"/>
      <c r="M40" s="770"/>
      <c r="N40" s="771"/>
      <c r="O40" s="764"/>
    </row>
    <row r="41" spans="1:18" ht="15">
      <c r="A41" s="769"/>
      <c r="B41" s="770"/>
      <c r="C41" s="795"/>
      <c r="D41" s="795"/>
      <c r="E41" s="770"/>
      <c r="F41" s="797" t="s">
        <v>1658</v>
      </c>
      <c r="G41" s="798">
        <f>G39-G40</f>
        <v>2.4314999999999998</v>
      </c>
      <c r="H41" s="797" t="s">
        <v>1653</v>
      </c>
      <c r="I41" s="770"/>
      <c r="J41" s="770"/>
      <c r="K41" s="770"/>
      <c r="L41" s="770"/>
      <c r="M41" s="770"/>
      <c r="N41" s="771"/>
      <c r="O41" s="764"/>
    </row>
    <row r="42" spans="1:18" ht="15">
      <c r="A42" s="769"/>
      <c r="B42" s="770"/>
      <c r="C42" s="795"/>
      <c r="D42" s="795"/>
      <c r="E42" s="770"/>
      <c r="F42" s="816"/>
      <c r="G42" s="817"/>
      <c r="H42" s="816"/>
      <c r="I42" s="770"/>
      <c r="J42" s="770"/>
      <c r="K42" s="770"/>
      <c r="L42" s="770"/>
      <c r="M42" s="770"/>
      <c r="N42" s="771"/>
      <c r="O42" s="764"/>
    </row>
    <row r="43" spans="1:18" ht="15.75">
      <c r="A43" s="818" t="s">
        <v>1687</v>
      </c>
      <c r="B43" s="819"/>
      <c r="C43" s="819"/>
      <c r="D43" s="819"/>
      <c r="E43" s="819"/>
      <c r="F43" s="819"/>
      <c r="G43" s="819"/>
      <c r="H43" s="819"/>
      <c r="I43" s="819"/>
      <c r="J43" s="819"/>
      <c r="K43" s="819"/>
      <c r="L43" s="819"/>
      <c r="M43" s="819"/>
      <c r="N43" s="820"/>
      <c r="O43" s="756"/>
    </row>
    <row r="44" spans="1:18" ht="20.25">
      <c r="A44" s="757"/>
      <c r="B44" s="758"/>
      <c r="C44" s="758"/>
      <c r="D44" s="758"/>
      <c r="E44" s="758"/>
      <c r="F44" s="758"/>
      <c r="G44" s="758"/>
      <c r="H44" s="758"/>
      <c r="I44" s="758"/>
      <c r="J44" s="758"/>
      <c r="K44" s="758"/>
      <c r="L44" s="758"/>
      <c r="M44" s="758"/>
      <c r="N44" s="759"/>
      <c r="O44" s="758"/>
    </row>
    <row r="45" spans="1:18" ht="20.25">
      <c r="A45" s="757"/>
      <c r="B45" s="758"/>
      <c r="C45" s="758"/>
      <c r="D45" s="758"/>
      <c r="E45" s="758"/>
      <c r="F45" s="758"/>
      <c r="G45" s="758"/>
      <c r="H45" s="758"/>
      <c r="I45" s="758"/>
      <c r="J45" s="758"/>
      <c r="K45" s="758"/>
      <c r="L45" s="758"/>
      <c r="M45" s="758"/>
      <c r="N45" s="759"/>
      <c r="O45" s="758"/>
    </row>
    <row r="46" spans="1:18" ht="20.25">
      <c r="A46" s="757"/>
      <c r="B46" s="758"/>
      <c r="C46" s="758"/>
      <c r="D46" s="758"/>
      <c r="E46" s="758"/>
      <c r="F46" s="758"/>
      <c r="G46" s="758"/>
      <c r="H46" s="758"/>
      <c r="I46" s="758"/>
      <c r="J46" s="758"/>
      <c r="K46" s="758"/>
      <c r="L46" s="758"/>
      <c r="M46" s="758"/>
      <c r="N46" s="759"/>
      <c r="O46" s="758"/>
    </row>
    <row r="47" spans="1:18" ht="18">
      <c r="A47" s="760"/>
      <c r="B47" s="761"/>
      <c r="C47" s="761"/>
      <c r="D47" s="761"/>
      <c r="E47" s="761"/>
      <c r="F47" s="761"/>
      <c r="G47" s="761"/>
      <c r="H47" s="761"/>
      <c r="I47" s="761"/>
      <c r="J47" s="761"/>
      <c r="K47" s="761"/>
      <c r="L47" s="761"/>
      <c r="M47" s="761"/>
      <c r="N47" s="762"/>
      <c r="O47" s="761"/>
    </row>
    <row r="48" spans="1:18" ht="15">
      <c r="A48" s="763"/>
      <c r="B48" s="764"/>
      <c r="C48" s="764"/>
      <c r="D48" s="764"/>
      <c r="E48" s="764"/>
      <c r="F48" s="764"/>
      <c r="G48" s="764"/>
      <c r="H48" s="764"/>
      <c r="I48" s="764"/>
      <c r="J48" s="764"/>
      <c r="K48" s="764"/>
      <c r="L48" s="764"/>
      <c r="M48" s="764"/>
      <c r="N48" s="765"/>
      <c r="O48" s="764"/>
      <c r="P48" s="751">
        <v>983789496</v>
      </c>
    </row>
    <row r="49" spans="1:15" ht="15">
      <c r="A49" s="763"/>
      <c r="B49" s="764"/>
      <c r="C49" s="764"/>
      <c r="D49" s="764"/>
      <c r="E49" s="764"/>
      <c r="F49" s="764"/>
      <c r="G49" s="764"/>
      <c r="H49" s="764"/>
      <c r="I49" s="764"/>
      <c r="J49" s="764"/>
      <c r="K49" s="764"/>
      <c r="L49" s="764"/>
      <c r="M49" s="764"/>
      <c r="N49" s="765"/>
      <c r="O49" s="764"/>
    </row>
    <row r="50" spans="1:15" ht="15.75">
      <c r="A50" s="763"/>
      <c r="B50" s="764"/>
      <c r="C50" s="764"/>
      <c r="D50" s="764"/>
      <c r="E50" s="764"/>
      <c r="F50" s="764"/>
      <c r="G50" s="764"/>
      <c r="H50" s="764"/>
      <c r="I50" s="764"/>
      <c r="J50" s="764"/>
      <c r="K50" s="766"/>
      <c r="L50" s="767"/>
      <c r="M50" s="764"/>
      <c r="N50" s="765"/>
      <c r="O50" s="764"/>
    </row>
    <row r="51" spans="1:15" ht="15">
      <c r="A51" s="763"/>
      <c r="B51" s="764"/>
      <c r="C51" s="764"/>
      <c r="D51" s="764"/>
      <c r="E51" s="764"/>
      <c r="F51" s="764"/>
      <c r="G51" s="764"/>
      <c r="H51" s="764"/>
      <c r="I51" s="764"/>
      <c r="J51" s="764"/>
      <c r="K51" s="764"/>
      <c r="L51" s="764"/>
      <c r="M51" s="764"/>
      <c r="N51" s="765"/>
      <c r="O51" s="764"/>
    </row>
    <row r="52" spans="1:15" ht="15">
      <c r="A52" s="763"/>
      <c r="B52" s="764"/>
      <c r="C52" s="764"/>
      <c r="D52" s="764"/>
      <c r="E52" s="764"/>
      <c r="F52" s="764"/>
      <c r="G52" s="764"/>
      <c r="H52" s="764"/>
      <c r="I52" s="764"/>
      <c r="J52" s="764"/>
      <c r="K52" s="764"/>
      <c r="L52" s="764"/>
      <c r="M52" s="764"/>
      <c r="N52" s="765"/>
      <c r="O52" s="764"/>
    </row>
    <row r="53" spans="1:15" ht="15">
      <c r="A53" s="763"/>
      <c r="B53" s="764"/>
      <c r="C53" s="764"/>
      <c r="D53" s="764"/>
      <c r="E53" s="764"/>
      <c r="F53" s="764"/>
      <c r="G53" s="764"/>
      <c r="H53" s="764"/>
      <c r="I53" s="764"/>
      <c r="J53" s="764"/>
      <c r="K53" s="764"/>
      <c r="L53" s="764"/>
      <c r="M53" s="764"/>
      <c r="N53" s="765"/>
      <c r="O53" s="764"/>
    </row>
    <row r="54" spans="1:15" ht="15">
      <c r="A54" s="763"/>
      <c r="B54" s="764"/>
      <c r="C54" s="764"/>
      <c r="D54" s="764"/>
      <c r="E54" s="764"/>
      <c r="F54" s="764"/>
      <c r="G54" s="764"/>
      <c r="H54" s="764"/>
      <c r="I54" s="764"/>
      <c r="J54" s="764"/>
      <c r="K54" s="764"/>
      <c r="L54" s="764"/>
      <c r="M54" s="764"/>
      <c r="N54" s="765"/>
      <c r="O54" s="764"/>
    </row>
    <row r="55" spans="1:15" ht="15">
      <c r="A55" s="763"/>
      <c r="B55" s="764"/>
      <c r="C55" s="764"/>
      <c r="D55" s="764"/>
      <c r="E55" s="764"/>
      <c r="F55" s="764"/>
      <c r="G55" s="764"/>
      <c r="H55" s="764"/>
      <c r="I55" s="764"/>
      <c r="J55" s="764"/>
      <c r="K55" s="764"/>
      <c r="L55" s="764"/>
      <c r="M55" s="764"/>
      <c r="N55" s="765"/>
      <c r="O55" s="764"/>
    </row>
    <row r="56" spans="1:15" ht="15">
      <c r="A56" s="763"/>
      <c r="B56" s="764"/>
      <c r="C56" s="764"/>
      <c r="D56" s="764"/>
      <c r="E56" s="764"/>
      <c r="F56" s="764"/>
      <c r="G56" s="764"/>
      <c r="H56" s="764"/>
      <c r="I56" s="764"/>
      <c r="J56" s="764"/>
      <c r="K56" s="764"/>
      <c r="L56" s="764"/>
      <c r="M56" s="764"/>
      <c r="N56" s="765"/>
      <c r="O56" s="764"/>
    </row>
    <row r="57" spans="1:15" ht="15">
      <c r="A57" s="763"/>
      <c r="B57" s="764"/>
      <c r="C57" s="764"/>
      <c r="D57" s="764"/>
      <c r="E57" s="764"/>
      <c r="F57" s="764"/>
      <c r="G57" s="764"/>
      <c r="H57" s="764"/>
      <c r="I57" s="764"/>
      <c r="J57" s="764"/>
      <c r="K57" s="764"/>
      <c r="L57" s="764"/>
      <c r="M57" s="764"/>
      <c r="N57" s="765"/>
      <c r="O57" s="764"/>
    </row>
    <row r="58" spans="1:15" ht="15">
      <c r="A58" s="763"/>
      <c r="B58" s="764"/>
      <c r="C58" s="764"/>
      <c r="D58" s="764"/>
      <c r="E58" s="764"/>
      <c r="F58" s="764"/>
      <c r="G58" s="764"/>
      <c r="H58" s="764"/>
      <c r="I58" s="764"/>
      <c r="J58" s="764"/>
      <c r="K58" s="764"/>
      <c r="L58" s="764"/>
      <c r="M58" s="764"/>
      <c r="N58" s="765"/>
      <c r="O58" s="764"/>
    </row>
    <row r="59" spans="1:15" ht="15">
      <c r="A59" s="763"/>
      <c r="B59" s="764"/>
      <c r="C59" s="764"/>
      <c r="D59" s="764"/>
      <c r="E59" s="764"/>
      <c r="F59" s="764"/>
      <c r="G59" s="764"/>
      <c r="H59" s="764"/>
      <c r="I59" s="764"/>
      <c r="J59" s="764"/>
      <c r="K59" s="764"/>
      <c r="L59" s="764"/>
      <c r="M59" s="764"/>
      <c r="N59" s="765"/>
      <c r="O59" s="764"/>
    </row>
    <row r="60" spans="1:15" ht="15">
      <c r="A60" s="763"/>
      <c r="B60" s="764"/>
      <c r="C60" s="764"/>
      <c r="D60" s="764"/>
      <c r="E60" s="764"/>
      <c r="F60" s="764"/>
      <c r="G60" s="764"/>
      <c r="H60" s="764"/>
      <c r="I60" s="764"/>
      <c r="J60" s="764"/>
      <c r="K60" s="764"/>
      <c r="L60" s="764"/>
      <c r="M60" s="764"/>
      <c r="N60" s="765"/>
      <c r="O60" s="764"/>
    </row>
    <row r="61" spans="1:15" ht="15">
      <c r="A61" s="763"/>
      <c r="B61" s="764"/>
      <c r="C61" s="764"/>
      <c r="D61" s="764"/>
      <c r="E61" s="764"/>
      <c r="F61" s="764"/>
      <c r="G61" s="764"/>
      <c r="H61" s="764"/>
      <c r="I61" s="764"/>
      <c r="J61" s="764"/>
      <c r="K61" s="764"/>
      <c r="L61" s="764"/>
      <c r="M61" s="764"/>
      <c r="N61" s="765"/>
      <c r="O61" s="764"/>
    </row>
    <row r="62" spans="1:15" ht="15">
      <c r="A62" s="763"/>
      <c r="B62" s="764"/>
      <c r="C62" s="764"/>
      <c r="D62" s="764"/>
      <c r="E62" s="764"/>
      <c r="F62" s="764"/>
      <c r="G62" s="764"/>
      <c r="H62" s="764"/>
      <c r="I62" s="764"/>
      <c r="J62" s="764"/>
      <c r="K62" s="764"/>
      <c r="L62" s="764"/>
      <c r="M62" s="764"/>
      <c r="N62" s="765"/>
      <c r="O62" s="764"/>
    </row>
    <row r="63" spans="1:15" ht="15">
      <c r="A63" s="763"/>
      <c r="B63" s="764"/>
      <c r="C63" s="764"/>
      <c r="D63" s="764"/>
      <c r="E63" s="764"/>
      <c r="F63" s="764"/>
      <c r="G63" s="764"/>
      <c r="H63" s="764"/>
      <c r="I63" s="764"/>
      <c r="J63" s="764"/>
      <c r="K63" s="764"/>
      <c r="L63" s="764"/>
      <c r="M63" s="764"/>
      <c r="N63" s="765"/>
      <c r="O63" s="764"/>
    </row>
    <row r="64" spans="1:15" ht="15">
      <c r="A64" s="763"/>
      <c r="B64" s="764"/>
      <c r="C64" s="764"/>
      <c r="D64" s="764"/>
      <c r="E64" s="764"/>
      <c r="F64" s="764"/>
      <c r="G64" s="764"/>
      <c r="H64" s="764"/>
      <c r="I64" s="764"/>
      <c r="J64" s="764"/>
      <c r="K64" s="764"/>
      <c r="L64" s="764"/>
      <c r="M64" s="764"/>
      <c r="N64" s="765"/>
      <c r="O64" s="764"/>
    </row>
    <row r="65" spans="1:18" ht="15">
      <c r="A65" s="763"/>
      <c r="B65" s="764"/>
      <c r="C65" s="764"/>
      <c r="D65" s="764"/>
      <c r="E65" s="764"/>
      <c r="F65" s="764"/>
      <c r="G65" s="764"/>
      <c r="H65" s="764"/>
      <c r="I65" s="764"/>
      <c r="J65" s="764"/>
      <c r="K65" s="764"/>
      <c r="L65" s="764"/>
      <c r="M65" s="764"/>
      <c r="N65" s="765"/>
      <c r="O65" s="764"/>
    </row>
    <row r="66" spans="1:18" ht="15">
      <c r="A66" s="763"/>
      <c r="B66" s="764"/>
      <c r="C66" s="764"/>
      <c r="D66" s="764"/>
      <c r="E66" s="764"/>
      <c r="F66" s="764"/>
      <c r="G66" s="764"/>
      <c r="H66" s="764"/>
      <c r="I66" s="764"/>
      <c r="J66" s="764"/>
      <c r="K66" s="764"/>
      <c r="L66" s="764"/>
      <c r="M66" s="764"/>
      <c r="N66" s="765"/>
      <c r="O66" s="764"/>
    </row>
    <row r="67" spans="1:18" ht="15">
      <c r="A67" s="763"/>
      <c r="B67" s="764"/>
      <c r="C67" s="764"/>
      <c r="D67" s="764"/>
      <c r="E67" s="764"/>
      <c r="F67" s="764"/>
      <c r="G67" s="764"/>
      <c r="H67" s="764"/>
      <c r="I67" s="764"/>
      <c r="J67" s="764"/>
      <c r="K67" s="764"/>
      <c r="L67" s="764"/>
      <c r="M67" s="764"/>
      <c r="N67" s="765"/>
      <c r="O67" s="764"/>
    </row>
    <row r="68" spans="1:18" ht="15">
      <c r="A68" s="763"/>
      <c r="B68" s="764"/>
      <c r="C68" s="764"/>
      <c r="D68" s="764"/>
      <c r="E68" s="764"/>
      <c r="F68" s="764"/>
      <c r="G68" s="764"/>
      <c r="H68" s="764"/>
      <c r="I68" s="764"/>
      <c r="J68" s="764"/>
      <c r="K68" s="764"/>
      <c r="L68" s="764"/>
      <c r="M68" s="764"/>
      <c r="N68" s="765"/>
      <c r="O68" s="764"/>
    </row>
    <row r="69" spans="1:18" ht="13.9" customHeight="1">
      <c r="A69" s="769"/>
      <c r="B69" s="770"/>
      <c r="C69" s="770"/>
      <c r="D69" s="770"/>
      <c r="E69" s="1097">
        <v>138</v>
      </c>
      <c r="F69" s="1097"/>
      <c r="G69" s="772"/>
      <c r="H69" s="772"/>
      <c r="I69" s="772"/>
      <c r="J69" s="772"/>
      <c r="K69" s="772"/>
      <c r="L69" s="772"/>
      <c r="M69" s="772"/>
      <c r="N69" s="773"/>
    </row>
    <row r="70" spans="1:18" ht="15.6" customHeight="1">
      <c r="A70" s="769"/>
      <c r="B70" s="770"/>
      <c r="C70" s="770"/>
      <c r="D70" s="770"/>
      <c r="E70" s="1095">
        <v>0</v>
      </c>
      <c r="F70" s="1095"/>
      <c r="G70" s="1098"/>
      <c r="H70" s="1098"/>
      <c r="I70" s="1098"/>
      <c r="M70" s="772"/>
      <c r="N70" s="773"/>
    </row>
    <row r="71" spans="1:18" ht="15.75" thickBot="1">
      <c r="A71" s="769"/>
      <c r="G71" s="774"/>
      <c r="H71" s="1076">
        <f>((121-0)*20+(11.5))/1000</f>
        <v>2.4315000000000002</v>
      </c>
      <c r="I71" s="1076"/>
      <c r="J71" s="1098">
        <f>((243-121)*20+(3-11.5))/1000</f>
        <v>2.4315000000000002</v>
      </c>
      <c r="K71" s="1098"/>
      <c r="L71" s="1098"/>
      <c r="M71" s="772"/>
      <c r="N71" s="775"/>
      <c r="O71" s="764"/>
      <c r="P71" s="1101" t="s">
        <v>1645</v>
      </c>
      <c r="Q71" s="1101"/>
      <c r="R71" s="776" t="s">
        <v>1646</v>
      </c>
    </row>
    <row r="72" spans="1:18" ht="10.9" customHeight="1" thickBot="1">
      <c r="A72" s="769"/>
      <c r="B72" s="1109" t="str">
        <f>A43</f>
        <v>CONST. GONÇALO</v>
      </c>
      <c r="C72" s="1110"/>
      <c r="D72" s="1111"/>
      <c r="E72" s="777"/>
      <c r="F72" s="777"/>
      <c r="G72" s="778"/>
      <c r="H72" s="779"/>
      <c r="I72" s="780"/>
      <c r="J72" s="781"/>
      <c r="K72" s="782"/>
      <c r="L72" s="783"/>
      <c r="M72" s="772"/>
      <c r="N72" s="771"/>
      <c r="O72" s="784" t="s">
        <v>1647</v>
      </c>
      <c r="P72" s="785">
        <v>0</v>
      </c>
      <c r="Q72" s="785">
        <v>0</v>
      </c>
      <c r="R72" s="785">
        <f>(P72*20)+Q72</f>
        <v>0</v>
      </c>
    </row>
    <row r="73" spans="1:18" ht="10.9" customHeight="1" thickBot="1">
      <c r="A73" s="769"/>
      <c r="B73" s="1112"/>
      <c r="C73" s="1113"/>
      <c r="D73" s="1114"/>
      <c r="E73" s="770"/>
      <c r="F73" s="770"/>
      <c r="G73" s="786"/>
      <c r="H73" s="777"/>
      <c r="I73" s="787"/>
      <c r="J73" s="781"/>
      <c r="K73" s="782"/>
      <c r="L73" s="783"/>
      <c r="M73" s="772"/>
      <c r="N73" s="771"/>
      <c r="O73" s="784" t="s">
        <v>1648</v>
      </c>
      <c r="P73" s="785">
        <v>243</v>
      </c>
      <c r="Q73" s="785">
        <v>3</v>
      </c>
      <c r="R73" s="785">
        <f>(P73*20)+Q73</f>
        <v>4863</v>
      </c>
    </row>
    <row r="74" spans="1:18">
      <c r="A74" s="769"/>
      <c r="B74" s="770"/>
      <c r="C74" s="770"/>
      <c r="D74" s="770"/>
      <c r="E74" s="770"/>
      <c r="F74" s="1088" t="str">
        <f>CONCATENATE("E",P72,"+",TEXT(Q72,"0,00"))</f>
        <v>E0+0,00</v>
      </c>
      <c r="G74" s="1089"/>
      <c r="H74" s="770"/>
      <c r="I74" s="788"/>
      <c r="J74" s="789" t="str">
        <f>CONCATENATE("E",P74,"+",TEXT(Q74,"0,00"))</f>
        <v>E121+11,50</v>
      </c>
      <c r="K74" s="770"/>
      <c r="L74" s="1088" t="s">
        <v>1649</v>
      </c>
      <c r="M74" s="1089"/>
      <c r="N74" s="790"/>
      <c r="O74" s="784" t="s">
        <v>1650</v>
      </c>
      <c r="P74" s="785">
        <v>121</v>
      </c>
      <c r="Q74" s="785">
        <v>11.5</v>
      </c>
      <c r="R74" s="785">
        <f>ROUND((R73-R72)/2,2)</f>
        <v>2431.5</v>
      </c>
    </row>
    <row r="75" spans="1:18">
      <c r="A75" s="769"/>
      <c r="B75" s="770"/>
      <c r="C75" s="770"/>
      <c r="D75" s="770"/>
      <c r="E75" s="770"/>
      <c r="F75" s="770"/>
      <c r="G75" s="772"/>
      <c r="H75" s="772"/>
      <c r="I75" s="772"/>
      <c r="J75" s="772"/>
      <c r="K75" s="772"/>
      <c r="L75" s="772"/>
      <c r="M75" s="772"/>
      <c r="N75" s="771"/>
      <c r="O75" s="784" t="s">
        <v>1651</v>
      </c>
      <c r="P75" s="785">
        <v>121</v>
      </c>
      <c r="Q75" s="785">
        <v>0</v>
      </c>
      <c r="R75" s="785">
        <f>(P75*20)+Q75</f>
        <v>2420</v>
      </c>
    </row>
    <row r="76" spans="1:18">
      <c r="A76" s="769"/>
      <c r="B76" s="770"/>
      <c r="C76" s="789" t="s">
        <v>1688</v>
      </c>
      <c r="D76" s="770"/>
      <c r="E76" s="770"/>
      <c r="F76" s="770"/>
      <c r="G76" s="791">
        <f>E69</f>
        <v>138</v>
      </c>
      <c r="H76" s="789" t="s">
        <v>1653</v>
      </c>
      <c r="I76" s="770"/>
      <c r="J76" s="770"/>
      <c r="K76" s="770"/>
      <c r="L76" s="770"/>
      <c r="M76" s="770"/>
      <c r="N76" s="771"/>
      <c r="O76" s="792" t="s">
        <v>1654</v>
      </c>
      <c r="P76" s="785">
        <f>ROUND((R74-R72)/1000,2)</f>
        <v>2.4300000000000002</v>
      </c>
    </row>
    <row r="77" spans="1:18" ht="15">
      <c r="A77" s="769"/>
      <c r="B77" s="770"/>
      <c r="C77" s="789" t="s">
        <v>1656</v>
      </c>
      <c r="D77" s="770"/>
      <c r="E77" s="770"/>
      <c r="F77" s="770"/>
      <c r="G77" s="791">
        <f>H71</f>
        <v>2.4315000000000002</v>
      </c>
      <c r="H77" s="789" t="s">
        <v>1653</v>
      </c>
      <c r="I77" s="770"/>
      <c r="J77" s="770"/>
      <c r="K77" s="770"/>
      <c r="L77" s="770"/>
      <c r="M77" s="770"/>
      <c r="N77" s="771"/>
      <c r="O77" s="764"/>
    </row>
    <row r="78" spans="1:18" ht="15">
      <c r="A78" s="793"/>
      <c r="B78" s="788"/>
      <c r="C78" s="794" t="str">
        <f>CONCATENATE("DMT (",B72," - PISTA)")</f>
        <v>DMT (CONST. GONÇALO - PISTA)</v>
      </c>
      <c r="D78" s="795"/>
      <c r="E78" s="770"/>
      <c r="F78" s="770"/>
      <c r="G78" s="796">
        <f>SUM(G76:G77)</f>
        <v>140.4315</v>
      </c>
      <c r="H78" s="795" t="s">
        <v>1653</v>
      </c>
      <c r="I78" s="788"/>
      <c r="J78" s="788"/>
      <c r="K78" s="788"/>
      <c r="L78" s="788"/>
      <c r="M78" s="788"/>
      <c r="N78" s="773"/>
      <c r="O78" s="764"/>
    </row>
    <row r="79" spans="1:18" ht="15">
      <c r="A79" s="769"/>
      <c r="B79" s="770"/>
      <c r="C79" s="795"/>
      <c r="D79" s="795"/>
      <c r="E79" s="770"/>
      <c r="F79" s="797" t="s">
        <v>1657</v>
      </c>
      <c r="G79" s="798">
        <f>G76</f>
        <v>138</v>
      </c>
      <c r="H79" s="797" t="s">
        <v>1653</v>
      </c>
      <c r="I79" s="770"/>
      <c r="J79" s="770"/>
      <c r="K79" s="770"/>
      <c r="L79" s="770"/>
      <c r="M79" s="770"/>
      <c r="N79" s="771"/>
      <c r="O79" s="764"/>
    </row>
    <row r="80" spans="1:18" ht="15">
      <c r="A80" s="769"/>
      <c r="B80" s="770"/>
      <c r="C80" s="795"/>
      <c r="D80" s="795"/>
      <c r="E80" s="770"/>
      <c r="F80" s="797" t="s">
        <v>1658</v>
      </c>
      <c r="G80" s="798">
        <f>G78-G79</f>
        <v>2.4314999999999998</v>
      </c>
      <c r="H80" s="797" t="s">
        <v>1653</v>
      </c>
      <c r="I80" s="770"/>
      <c r="J80" s="770"/>
      <c r="K80" s="770"/>
      <c r="L80" s="770"/>
      <c r="M80" s="770"/>
      <c r="N80" s="771"/>
      <c r="O80" s="764"/>
    </row>
    <row r="81" spans="1:16" ht="15">
      <c r="A81" s="821"/>
      <c r="B81" s="822"/>
      <c r="C81" s="822"/>
      <c r="D81" s="822"/>
      <c r="E81" s="822"/>
      <c r="F81" s="822"/>
      <c r="G81" s="822"/>
      <c r="H81" s="822"/>
      <c r="I81" s="822"/>
      <c r="J81" s="822"/>
      <c r="K81" s="822"/>
      <c r="L81" s="822"/>
      <c r="M81" s="822"/>
      <c r="N81" s="823"/>
      <c r="O81" s="764"/>
    </row>
    <row r="82" spans="1:16" ht="13.15" customHeight="1">
      <c r="A82" s="1103" t="s">
        <v>1685</v>
      </c>
      <c r="B82" s="1104"/>
      <c r="C82" s="1104"/>
      <c r="D82" s="1104"/>
      <c r="E82" s="1104"/>
      <c r="F82" s="1104"/>
      <c r="G82" s="1104"/>
      <c r="H82" s="1104"/>
      <c r="I82" s="1104"/>
      <c r="J82" s="1104"/>
      <c r="K82" s="1104"/>
      <c r="L82" s="1104"/>
      <c r="M82" s="1104"/>
      <c r="N82" s="1105"/>
      <c r="O82" s="750"/>
    </row>
    <row r="83" spans="1:16" ht="13.15" customHeight="1">
      <c r="A83" s="1106"/>
      <c r="B83" s="1107"/>
      <c r="C83" s="1107"/>
      <c r="D83" s="1107"/>
      <c r="E83" s="1107"/>
      <c r="F83" s="1107"/>
      <c r="G83" s="1107"/>
      <c r="H83" s="1107"/>
      <c r="I83" s="1107"/>
      <c r="J83" s="1107"/>
      <c r="K83" s="1107"/>
      <c r="L83" s="1107"/>
      <c r="M83" s="1107"/>
      <c r="N83" s="1108"/>
      <c r="O83" s="750"/>
    </row>
    <row r="84" spans="1:16" ht="15.75">
      <c r="A84" s="818" t="s">
        <v>1689</v>
      </c>
      <c r="B84" s="819"/>
      <c r="C84" s="819"/>
      <c r="D84" s="819"/>
      <c r="E84" s="819"/>
      <c r="F84" s="819"/>
      <c r="G84" s="819"/>
      <c r="H84" s="819"/>
      <c r="I84" s="819"/>
      <c r="J84" s="819"/>
      <c r="K84" s="819"/>
      <c r="L84" s="819"/>
      <c r="M84" s="819"/>
      <c r="N84" s="820"/>
      <c r="O84" s="756"/>
    </row>
    <row r="85" spans="1:16" ht="20.25">
      <c r="A85" s="757"/>
      <c r="B85" s="758"/>
      <c r="C85" s="758"/>
      <c r="D85" s="758"/>
      <c r="E85" s="758"/>
      <c r="F85" s="758"/>
      <c r="G85" s="758"/>
      <c r="H85" s="758"/>
      <c r="I85" s="758"/>
      <c r="J85" s="758"/>
      <c r="K85" s="758"/>
      <c r="L85" s="758"/>
      <c r="M85" s="758"/>
      <c r="N85" s="759"/>
      <c r="O85" s="758"/>
    </row>
    <row r="86" spans="1:16" ht="20.25">
      <c r="A86" s="757"/>
      <c r="B86" s="758"/>
      <c r="C86" s="758"/>
      <c r="D86" s="758"/>
      <c r="E86" s="758"/>
      <c r="F86" s="758"/>
      <c r="G86" s="758"/>
      <c r="H86" s="758"/>
      <c r="I86" s="758"/>
      <c r="J86" s="758"/>
      <c r="K86" s="758"/>
      <c r="L86" s="758"/>
      <c r="M86" s="758"/>
      <c r="N86" s="759"/>
      <c r="O86" s="758"/>
    </row>
    <row r="87" spans="1:16" ht="20.25">
      <c r="A87" s="757"/>
      <c r="B87" s="758"/>
      <c r="C87" s="758"/>
      <c r="D87" s="758"/>
      <c r="E87" s="758"/>
      <c r="F87" s="758"/>
      <c r="G87" s="758"/>
      <c r="H87" s="758"/>
      <c r="I87" s="758"/>
      <c r="J87" s="758"/>
      <c r="K87" s="758"/>
      <c r="L87" s="758"/>
      <c r="M87" s="758"/>
      <c r="N87" s="759"/>
      <c r="O87" s="758"/>
    </row>
    <row r="88" spans="1:16" ht="18">
      <c r="A88" s="760"/>
      <c r="B88" s="761"/>
      <c r="C88" s="761"/>
      <c r="D88" s="761"/>
      <c r="E88" s="761"/>
      <c r="F88" s="761"/>
      <c r="G88" s="761"/>
      <c r="H88" s="761"/>
      <c r="I88" s="761"/>
      <c r="J88" s="761"/>
      <c r="K88" s="761"/>
      <c r="L88" s="761"/>
      <c r="M88" s="761"/>
      <c r="N88" s="762"/>
      <c r="O88" s="761"/>
    </row>
    <row r="89" spans="1:16" ht="15">
      <c r="A89" s="763"/>
      <c r="B89" s="764"/>
      <c r="C89" s="764"/>
      <c r="D89" s="764"/>
      <c r="E89" s="764"/>
      <c r="F89" s="764"/>
      <c r="G89" s="764"/>
      <c r="H89" s="764"/>
      <c r="I89" s="764"/>
      <c r="J89" s="764"/>
      <c r="K89" s="764"/>
      <c r="L89" s="764"/>
      <c r="M89" s="764"/>
      <c r="N89" s="765"/>
      <c r="O89" s="764"/>
      <c r="P89" s="751">
        <v>983789496</v>
      </c>
    </row>
    <row r="90" spans="1:16" ht="15">
      <c r="A90" s="763"/>
      <c r="B90" s="764"/>
      <c r="C90" s="764"/>
      <c r="D90" s="764"/>
      <c r="E90" s="764"/>
      <c r="F90" s="764"/>
      <c r="G90" s="764"/>
      <c r="H90" s="764"/>
      <c r="I90" s="764"/>
      <c r="J90" s="764"/>
      <c r="K90" s="764"/>
      <c r="L90" s="764"/>
      <c r="M90" s="764"/>
      <c r="N90" s="765"/>
      <c r="O90" s="764"/>
    </row>
    <row r="91" spans="1:16" ht="15.75">
      <c r="A91" s="763"/>
      <c r="B91" s="764"/>
      <c r="C91" s="764"/>
      <c r="D91" s="764"/>
      <c r="E91" s="764"/>
      <c r="F91" s="764"/>
      <c r="G91" s="764"/>
      <c r="H91" s="764"/>
      <c r="I91" s="764"/>
      <c r="J91" s="764"/>
      <c r="K91" s="766"/>
      <c r="L91" s="767"/>
      <c r="M91" s="764"/>
      <c r="N91" s="765"/>
      <c r="O91" s="764"/>
    </row>
    <row r="92" spans="1:16" ht="15">
      <c r="A92" s="763"/>
      <c r="B92" s="764"/>
      <c r="C92" s="764"/>
      <c r="D92" s="764"/>
      <c r="E92" s="764"/>
      <c r="F92" s="764"/>
      <c r="G92" s="764"/>
      <c r="H92" s="764"/>
      <c r="I92" s="764"/>
      <c r="J92" s="764"/>
      <c r="K92" s="764"/>
      <c r="L92" s="764"/>
      <c r="M92" s="764"/>
      <c r="N92" s="765"/>
      <c r="O92" s="764"/>
    </row>
    <row r="93" spans="1:16" ht="15">
      <c r="A93" s="763"/>
      <c r="B93" s="764"/>
      <c r="C93" s="764"/>
      <c r="D93" s="764"/>
      <c r="E93" s="764"/>
      <c r="F93" s="764"/>
      <c r="G93" s="764"/>
      <c r="H93" s="764"/>
      <c r="I93" s="764"/>
      <c r="J93" s="764"/>
      <c r="K93" s="764"/>
      <c r="L93" s="764"/>
      <c r="M93" s="764"/>
      <c r="N93" s="765"/>
      <c r="O93" s="764"/>
    </row>
    <row r="94" spans="1:16" ht="15">
      <c r="A94" s="763"/>
      <c r="B94" s="764"/>
      <c r="C94" s="764"/>
      <c r="D94" s="764"/>
      <c r="E94" s="764"/>
      <c r="F94" s="764"/>
      <c r="G94" s="764"/>
      <c r="H94" s="764"/>
      <c r="I94" s="764"/>
      <c r="J94" s="764"/>
      <c r="K94" s="764"/>
      <c r="L94" s="764"/>
      <c r="M94" s="764"/>
      <c r="N94" s="765"/>
      <c r="O94" s="764"/>
    </row>
    <row r="95" spans="1:16" ht="15">
      <c r="A95" s="763"/>
      <c r="B95" s="764"/>
      <c r="C95" s="764"/>
      <c r="D95" s="764"/>
      <c r="E95" s="764"/>
      <c r="F95" s="764"/>
      <c r="G95" s="764"/>
      <c r="H95" s="764"/>
      <c r="I95" s="764"/>
      <c r="J95" s="764"/>
      <c r="K95" s="764"/>
      <c r="L95" s="764"/>
      <c r="M95" s="764"/>
      <c r="N95" s="765"/>
      <c r="O95" s="764"/>
    </row>
    <row r="96" spans="1:16" ht="15">
      <c r="A96" s="763"/>
      <c r="B96" s="764"/>
      <c r="C96" s="764"/>
      <c r="D96" s="764"/>
      <c r="E96" s="764"/>
      <c r="F96" s="764"/>
      <c r="G96" s="764"/>
      <c r="H96" s="764"/>
      <c r="I96" s="764"/>
      <c r="J96" s="764"/>
      <c r="K96" s="764"/>
      <c r="L96" s="764"/>
      <c r="M96" s="764"/>
      <c r="N96" s="765"/>
      <c r="O96" s="764"/>
    </row>
    <row r="97" spans="1:18" ht="15">
      <c r="A97" s="763"/>
      <c r="B97" s="764"/>
      <c r="C97" s="764"/>
      <c r="D97" s="764"/>
      <c r="E97" s="764"/>
      <c r="F97" s="764"/>
      <c r="G97" s="764"/>
      <c r="H97" s="764"/>
      <c r="I97" s="764"/>
      <c r="J97" s="764"/>
      <c r="K97" s="764"/>
      <c r="L97" s="764"/>
      <c r="M97" s="764"/>
      <c r="N97" s="765"/>
      <c r="O97" s="764"/>
    </row>
    <row r="98" spans="1:18" ht="15">
      <c r="A98" s="763"/>
      <c r="B98" s="764"/>
      <c r="C98" s="764"/>
      <c r="D98" s="764"/>
      <c r="E98" s="764"/>
      <c r="F98" s="764"/>
      <c r="G98" s="764"/>
      <c r="H98" s="764"/>
      <c r="I98" s="764"/>
      <c r="J98" s="764"/>
      <c r="K98" s="764"/>
      <c r="L98" s="764"/>
      <c r="M98" s="764"/>
      <c r="N98" s="765"/>
      <c r="O98" s="764"/>
    </row>
    <row r="99" spans="1:18" ht="15">
      <c r="A99" s="763"/>
      <c r="B99" s="764"/>
      <c r="C99" s="764"/>
      <c r="D99" s="764"/>
      <c r="E99" s="764"/>
      <c r="F99" s="764"/>
      <c r="G99" s="764"/>
      <c r="H99" s="764"/>
      <c r="I99" s="764"/>
      <c r="J99" s="764"/>
      <c r="K99" s="764"/>
      <c r="L99" s="764"/>
      <c r="M99" s="764"/>
      <c r="N99" s="765"/>
      <c r="O99" s="764"/>
    </row>
    <row r="100" spans="1:18" ht="15">
      <c r="A100" s="763"/>
      <c r="B100" s="764"/>
      <c r="C100" s="764"/>
      <c r="D100" s="764"/>
      <c r="E100" s="764"/>
      <c r="F100" s="764"/>
      <c r="G100" s="764"/>
      <c r="H100" s="764"/>
      <c r="I100" s="764"/>
      <c r="J100" s="764"/>
      <c r="K100" s="764"/>
      <c r="L100" s="764"/>
      <c r="M100" s="764"/>
      <c r="N100" s="765"/>
      <c r="O100" s="764"/>
    </row>
    <row r="101" spans="1:18" ht="15">
      <c r="A101" s="763"/>
      <c r="B101" s="764"/>
      <c r="C101" s="764"/>
      <c r="D101" s="764"/>
      <c r="E101" s="764"/>
      <c r="F101" s="764"/>
      <c r="G101" s="764"/>
      <c r="H101" s="764"/>
      <c r="I101" s="764"/>
      <c r="J101" s="764"/>
      <c r="K101" s="764"/>
      <c r="L101" s="764"/>
      <c r="M101" s="764"/>
      <c r="N101" s="765"/>
      <c r="O101" s="764"/>
    </row>
    <row r="102" spans="1:18" ht="15">
      <c r="A102" s="763"/>
      <c r="B102" s="764"/>
      <c r="C102" s="764"/>
      <c r="D102" s="764"/>
      <c r="E102" s="764"/>
      <c r="F102" s="764"/>
      <c r="G102" s="764"/>
      <c r="H102" s="764"/>
      <c r="I102" s="764"/>
      <c r="J102" s="764"/>
      <c r="K102" s="764"/>
      <c r="L102" s="764"/>
      <c r="M102" s="764"/>
      <c r="N102" s="765"/>
      <c r="O102" s="764"/>
    </row>
    <row r="103" spans="1:18" ht="15">
      <c r="A103" s="763"/>
      <c r="B103" s="764"/>
      <c r="C103" s="764"/>
      <c r="D103" s="764"/>
      <c r="E103" s="764"/>
      <c r="F103" s="764"/>
      <c r="G103" s="764"/>
      <c r="H103" s="764"/>
      <c r="I103" s="764"/>
      <c r="J103" s="764"/>
      <c r="K103" s="764"/>
      <c r="L103" s="764"/>
      <c r="M103" s="764"/>
      <c r="N103" s="765"/>
      <c r="O103" s="764"/>
    </row>
    <row r="104" spans="1:18" ht="15">
      <c r="A104" s="763"/>
      <c r="B104" s="764"/>
      <c r="C104" s="764"/>
      <c r="D104" s="764"/>
      <c r="E104" s="764"/>
      <c r="F104" s="764"/>
      <c r="G104" s="764"/>
      <c r="H104" s="764"/>
      <c r="I104" s="764"/>
      <c r="J104" s="764"/>
      <c r="K104" s="764"/>
      <c r="L104" s="764"/>
      <c r="M104" s="764"/>
      <c r="N104" s="765"/>
      <c r="O104" s="764"/>
    </row>
    <row r="105" spans="1:18" ht="15">
      <c r="A105" s="763"/>
      <c r="B105" s="764"/>
      <c r="C105" s="764"/>
      <c r="D105" s="764"/>
      <c r="E105" s="764"/>
      <c r="F105" s="764"/>
      <c r="G105" s="764"/>
      <c r="H105" s="764"/>
      <c r="I105" s="764"/>
      <c r="J105" s="764"/>
      <c r="K105" s="764"/>
      <c r="L105" s="764"/>
      <c r="M105" s="764"/>
      <c r="N105" s="765"/>
      <c r="O105" s="764"/>
    </row>
    <row r="106" spans="1:18" ht="15">
      <c r="A106" s="763"/>
      <c r="B106" s="764"/>
      <c r="C106" s="764"/>
      <c r="D106" s="764"/>
      <c r="E106" s="764"/>
      <c r="F106" s="764"/>
      <c r="G106" s="764"/>
      <c r="H106" s="764"/>
      <c r="I106" s="764"/>
      <c r="J106" s="764"/>
      <c r="K106" s="764"/>
      <c r="L106" s="764"/>
      <c r="M106" s="764"/>
      <c r="N106" s="765"/>
      <c r="O106" s="764"/>
    </row>
    <row r="107" spans="1:18" ht="15">
      <c r="A107" s="763"/>
      <c r="B107" s="764"/>
      <c r="C107" s="764"/>
      <c r="D107" s="764"/>
      <c r="E107" s="764"/>
      <c r="F107" s="764"/>
      <c r="G107" s="764"/>
      <c r="H107" s="764"/>
      <c r="I107" s="764"/>
      <c r="J107" s="764"/>
      <c r="K107" s="764"/>
      <c r="L107" s="764"/>
      <c r="M107" s="764"/>
      <c r="N107" s="765"/>
      <c r="O107" s="764"/>
    </row>
    <row r="108" spans="1:18" ht="15">
      <c r="A108" s="763"/>
      <c r="B108" s="764"/>
      <c r="C108" s="764"/>
      <c r="D108" s="764"/>
      <c r="E108" s="764"/>
      <c r="F108" s="764"/>
      <c r="G108" s="764"/>
      <c r="H108" s="764"/>
      <c r="I108" s="764"/>
      <c r="J108" s="764"/>
      <c r="K108" s="764"/>
      <c r="L108" s="764"/>
      <c r="M108" s="764"/>
      <c r="N108" s="765"/>
      <c r="O108" s="764"/>
    </row>
    <row r="109" spans="1:18" ht="15">
      <c r="A109" s="763"/>
      <c r="B109" s="764"/>
      <c r="C109" s="764"/>
      <c r="D109" s="764"/>
      <c r="E109" s="764"/>
      <c r="F109" s="764"/>
      <c r="G109" s="764"/>
      <c r="H109" s="764"/>
      <c r="I109" s="764"/>
      <c r="J109" s="764"/>
      <c r="K109" s="764"/>
      <c r="L109" s="764"/>
      <c r="M109" s="764"/>
      <c r="N109" s="765"/>
      <c r="O109" s="764"/>
    </row>
    <row r="110" spans="1:18" ht="13.9" customHeight="1">
      <c r="A110" s="769"/>
      <c r="B110" s="770"/>
      <c r="C110" s="770"/>
      <c r="D110" s="770"/>
      <c r="E110" s="1097">
        <v>214</v>
      </c>
      <c r="F110" s="1097"/>
      <c r="G110" s="772"/>
      <c r="H110" s="772"/>
      <c r="I110" s="772"/>
      <c r="J110" s="772"/>
      <c r="K110" s="772"/>
      <c r="L110" s="772"/>
      <c r="M110" s="772"/>
      <c r="N110" s="773"/>
    </row>
    <row r="111" spans="1:18" ht="15.6" customHeight="1">
      <c r="A111" s="769"/>
      <c r="B111" s="770"/>
      <c r="C111" s="770"/>
      <c r="D111" s="770"/>
      <c r="E111" s="1095">
        <v>0</v>
      </c>
      <c r="F111" s="1095"/>
      <c r="G111" s="1098"/>
      <c r="H111" s="1098"/>
      <c r="I111" s="1098"/>
      <c r="M111" s="772"/>
      <c r="N111" s="773"/>
    </row>
    <row r="112" spans="1:18" ht="15.75" thickBot="1">
      <c r="A112" s="769"/>
      <c r="G112" s="774"/>
      <c r="H112" s="1076">
        <f>((121-0)*20+(11.5))/1000</f>
        <v>2.4315000000000002</v>
      </c>
      <c r="I112" s="1076"/>
      <c r="J112" s="1098">
        <f>((243-121)*20+(3-11.5))/1000</f>
        <v>2.4315000000000002</v>
      </c>
      <c r="K112" s="1098"/>
      <c r="L112" s="1098"/>
      <c r="M112" s="772"/>
      <c r="N112" s="775"/>
      <c r="O112" s="764"/>
      <c r="P112" s="1101" t="s">
        <v>1645</v>
      </c>
      <c r="Q112" s="1101"/>
      <c r="R112" s="776" t="s">
        <v>1646</v>
      </c>
    </row>
    <row r="113" spans="1:18" ht="10.9" customHeight="1" thickBot="1">
      <c r="A113" s="769"/>
      <c r="B113" s="1109" t="str">
        <f>A84</f>
        <v>PLANNA ASFALTO</v>
      </c>
      <c r="C113" s="1110"/>
      <c r="D113" s="1111"/>
      <c r="E113" s="777"/>
      <c r="F113" s="777"/>
      <c r="G113" s="778"/>
      <c r="H113" s="779"/>
      <c r="I113" s="780"/>
      <c r="J113" s="781"/>
      <c r="K113" s="782"/>
      <c r="L113" s="783"/>
      <c r="M113" s="772"/>
      <c r="N113" s="771"/>
      <c r="O113" s="784" t="s">
        <v>1647</v>
      </c>
      <c r="P113" s="785">
        <v>0</v>
      </c>
      <c r="Q113" s="785">
        <v>0</v>
      </c>
      <c r="R113" s="785">
        <f>(P113*20)+Q113</f>
        <v>0</v>
      </c>
    </row>
    <row r="114" spans="1:18" ht="10.9" customHeight="1" thickBot="1">
      <c r="A114" s="769"/>
      <c r="B114" s="1112"/>
      <c r="C114" s="1113"/>
      <c r="D114" s="1114"/>
      <c r="E114" s="770"/>
      <c r="F114" s="770"/>
      <c r="G114" s="786"/>
      <c r="H114" s="777"/>
      <c r="I114" s="787"/>
      <c r="J114" s="781"/>
      <c r="K114" s="782"/>
      <c r="L114" s="783"/>
      <c r="M114" s="772"/>
      <c r="N114" s="771"/>
      <c r="O114" s="784" t="s">
        <v>1648</v>
      </c>
      <c r="P114" s="785">
        <v>243</v>
      </c>
      <c r="Q114" s="785">
        <v>3</v>
      </c>
      <c r="R114" s="785">
        <f>(P114*20)+Q114</f>
        <v>4863</v>
      </c>
    </row>
    <row r="115" spans="1:18">
      <c r="A115" s="769"/>
      <c r="B115" s="770"/>
      <c r="C115" s="770"/>
      <c r="D115" s="770"/>
      <c r="E115" s="770"/>
      <c r="F115" s="1088" t="str">
        <f>CONCATENATE("E",P113,"+",TEXT(Q113,"0,00"))</f>
        <v>E0+0,00</v>
      </c>
      <c r="G115" s="1089"/>
      <c r="H115" s="770"/>
      <c r="I115" s="788"/>
      <c r="J115" s="789" t="str">
        <f>CONCATENATE("E",P115,"+",TEXT(Q115,"0,00"))</f>
        <v>E121+11,50</v>
      </c>
      <c r="K115" s="770"/>
      <c r="L115" s="1088" t="s">
        <v>1649</v>
      </c>
      <c r="M115" s="1089"/>
      <c r="N115" s="790"/>
      <c r="O115" s="784" t="s">
        <v>1650</v>
      </c>
      <c r="P115" s="785">
        <v>121</v>
      </c>
      <c r="Q115" s="785">
        <v>11.5</v>
      </c>
      <c r="R115" s="785">
        <f>ROUND((R114-R113)/2,2)</f>
        <v>2431.5</v>
      </c>
    </row>
    <row r="116" spans="1:18">
      <c r="A116" s="769"/>
      <c r="B116" s="770"/>
      <c r="C116" s="770"/>
      <c r="D116" s="770"/>
      <c r="E116" s="770"/>
      <c r="F116" s="770"/>
      <c r="G116" s="772"/>
      <c r="H116" s="772"/>
      <c r="I116" s="772"/>
      <c r="J116" s="772"/>
      <c r="K116" s="772"/>
      <c r="L116" s="772"/>
      <c r="M116" s="772"/>
      <c r="N116" s="771"/>
      <c r="O116" s="784" t="s">
        <v>1651</v>
      </c>
      <c r="P116" s="785">
        <v>121</v>
      </c>
      <c r="Q116" s="785">
        <v>0</v>
      </c>
      <c r="R116" s="785">
        <f>(P116*20)+Q116</f>
        <v>2420</v>
      </c>
    </row>
    <row r="117" spans="1:18">
      <c r="A117" s="769"/>
      <c r="B117" s="770"/>
      <c r="C117" s="789" t="s">
        <v>1690</v>
      </c>
      <c r="D117" s="770"/>
      <c r="E117" s="770"/>
      <c r="F117" s="770"/>
      <c r="G117" s="791">
        <f>E110</f>
        <v>214</v>
      </c>
      <c r="H117" s="789" t="s">
        <v>1653</v>
      </c>
      <c r="I117" s="770"/>
      <c r="J117" s="770"/>
      <c r="K117" s="770"/>
      <c r="L117" s="770"/>
      <c r="M117" s="770"/>
      <c r="N117" s="771"/>
      <c r="O117" s="792" t="s">
        <v>1654</v>
      </c>
      <c r="P117" s="785">
        <f>ROUND((R115-R113)/1000,2)</f>
        <v>2.4300000000000002</v>
      </c>
    </row>
    <row r="118" spans="1:18" ht="15">
      <c r="A118" s="769"/>
      <c r="B118" s="770"/>
      <c r="C118" s="789" t="s">
        <v>1656</v>
      </c>
      <c r="D118" s="770"/>
      <c r="E118" s="770"/>
      <c r="F118" s="770"/>
      <c r="G118" s="791">
        <f>H112</f>
        <v>2.4315000000000002</v>
      </c>
      <c r="H118" s="789" t="s">
        <v>1653</v>
      </c>
      <c r="I118" s="770"/>
      <c r="J118" s="770"/>
      <c r="K118" s="770"/>
      <c r="L118" s="770"/>
      <c r="M118" s="770"/>
      <c r="N118" s="771"/>
      <c r="O118" s="764"/>
    </row>
    <row r="119" spans="1:18" ht="15">
      <c r="A119" s="793"/>
      <c r="B119" s="788"/>
      <c r="C119" s="794" t="str">
        <f>CONCATENATE("DMT (",B113," - PISTA)")</f>
        <v>DMT (PLANNA ASFALTO - PISTA)</v>
      </c>
      <c r="D119" s="795"/>
      <c r="E119" s="770"/>
      <c r="F119" s="770"/>
      <c r="G119" s="796">
        <f>SUM(G117:G118)</f>
        <v>216.4315</v>
      </c>
      <c r="H119" s="795" t="s">
        <v>1653</v>
      </c>
      <c r="I119" s="788"/>
      <c r="J119" s="788"/>
      <c r="K119" s="788"/>
      <c r="L119" s="788"/>
      <c r="M119" s="788"/>
      <c r="N119" s="773"/>
      <c r="O119" s="764"/>
    </row>
    <row r="120" spans="1:18" ht="15">
      <c r="A120" s="769"/>
      <c r="B120" s="770"/>
      <c r="C120" s="795"/>
      <c r="D120" s="795"/>
      <c r="E120" s="770"/>
      <c r="F120" s="797" t="s">
        <v>1657</v>
      </c>
      <c r="G120" s="798">
        <f>G117</f>
        <v>214</v>
      </c>
      <c r="H120" s="797" t="s">
        <v>1653</v>
      </c>
      <c r="I120" s="770"/>
      <c r="J120" s="770"/>
      <c r="K120" s="770"/>
      <c r="L120" s="770"/>
      <c r="M120" s="770"/>
      <c r="N120" s="771"/>
      <c r="O120" s="764"/>
    </row>
    <row r="121" spans="1:18" ht="15">
      <c r="A121" s="769"/>
      <c r="B121" s="770"/>
      <c r="C121" s="795"/>
      <c r="D121" s="795"/>
      <c r="E121" s="770"/>
      <c r="F121" s="797" t="s">
        <v>1658</v>
      </c>
      <c r="G121" s="798">
        <f>G119-G120</f>
        <v>2.4314999999999998</v>
      </c>
      <c r="H121" s="797" t="s">
        <v>1653</v>
      </c>
      <c r="I121" s="770"/>
      <c r="J121" s="770"/>
      <c r="K121" s="770"/>
      <c r="L121" s="770"/>
      <c r="M121" s="770"/>
      <c r="N121" s="771"/>
      <c r="O121" s="764"/>
    </row>
    <row r="122" spans="1:18" ht="15">
      <c r="A122" s="763"/>
      <c r="B122" s="764"/>
      <c r="C122" s="764"/>
      <c r="D122" s="764"/>
      <c r="E122" s="764"/>
      <c r="F122" s="764"/>
      <c r="G122" s="764"/>
      <c r="H122" s="764"/>
      <c r="I122" s="764"/>
      <c r="J122" s="764"/>
      <c r="K122" s="764"/>
      <c r="L122" s="764"/>
      <c r="M122" s="764"/>
      <c r="N122" s="765"/>
      <c r="O122" s="764"/>
    </row>
    <row r="123" spans="1:18" ht="15">
      <c r="A123" s="821"/>
      <c r="B123" s="822"/>
      <c r="C123" s="822"/>
      <c r="D123" s="822"/>
      <c r="E123" s="822"/>
      <c r="F123" s="822"/>
      <c r="G123" s="822"/>
      <c r="H123" s="822"/>
      <c r="I123" s="822"/>
      <c r="J123" s="822"/>
      <c r="K123" s="822"/>
      <c r="L123" s="822"/>
      <c r="M123" s="822"/>
      <c r="N123" s="823"/>
      <c r="O123" s="764"/>
    </row>
  </sheetData>
  <mergeCells count="29">
    <mergeCell ref="E70:F70"/>
    <mergeCell ref="G70:I70"/>
    <mergeCell ref="A1:N2"/>
    <mergeCell ref="E30:F30"/>
    <mergeCell ref="E31:F31"/>
    <mergeCell ref="G31:I31"/>
    <mergeCell ref="H32:I32"/>
    <mergeCell ref="J32:L32"/>
    <mergeCell ref="P32:Q32"/>
    <mergeCell ref="B33:D34"/>
    <mergeCell ref="F35:G35"/>
    <mergeCell ref="L35:M35"/>
    <mergeCell ref="E69:F69"/>
    <mergeCell ref="H71:I71"/>
    <mergeCell ref="J71:L71"/>
    <mergeCell ref="P71:Q71"/>
    <mergeCell ref="B72:D73"/>
    <mergeCell ref="F74:G74"/>
    <mergeCell ref="L74:M74"/>
    <mergeCell ref="P112:Q112"/>
    <mergeCell ref="B113:D114"/>
    <mergeCell ref="F115:G115"/>
    <mergeCell ref="L115:M115"/>
    <mergeCell ref="A82:N83"/>
    <mergeCell ref="E110:F110"/>
    <mergeCell ref="E111:F111"/>
    <mergeCell ref="G111:I111"/>
    <mergeCell ref="H112:I112"/>
    <mergeCell ref="J112:L112"/>
  </mergeCells>
  <pageMargins left="0.70866141732283472" right="0.31496062992125984" top="0.78740157480314965" bottom="0.78740157480314965" header="0.31496062992125984" footer="0.31496062992125984"/>
  <pageSetup paperSize="9" scale="75" orientation="portrait" r:id="rId1"/>
  <rowBreaks count="2" manualBreakCount="2">
    <brk id="42" max="13" man="1"/>
    <brk id="81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2893E2-03CB-4377-8298-22CE5D176B52}">
  <sheetPr>
    <pageSetUpPr fitToPage="1"/>
  </sheetPr>
  <dimension ref="A1:L24"/>
  <sheetViews>
    <sheetView showGridLines="0" view="pageBreakPreview" zoomScaleNormal="100" zoomScaleSheetLayoutView="100" workbookViewId="0">
      <selection activeCell="J24" sqref="J24:K24"/>
    </sheetView>
  </sheetViews>
  <sheetFormatPr defaultRowHeight="12.75"/>
  <cols>
    <col min="1" max="1" width="11.85546875" customWidth="1"/>
    <col min="2" max="2" width="6.5703125" customWidth="1"/>
    <col min="3" max="3" width="7.5703125" customWidth="1"/>
    <col min="4" max="4" width="7.140625" customWidth="1"/>
    <col min="5" max="5" width="26.140625" customWidth="1"/>
    <col min="6" max="6" width="6.85546875" customWidth="1"/>
    <col min="7" max="7" width="5.140625" customWidth="1"/>
    <col min="8" max="8" width="11" customWidth="1"/>
    <col min="9" max="9" width="10.42578125" customWidth="1"/>
    <col min="10" max="10" width="9.140625" customWidth="1"/>
    <col min="11" max="11" width="10.140625" customWidth="1"/>
  </cols>
  <sheetData>
    <row r="1" spans="1:12" ht="17.45" customHeight="1">
      <c r="A1" s="1141"/>
      <c r="B1" s="1144" t="s">
        <v>15</v>
      </c>
      <c r="C1" s="1144"/>
      <c r="D1" s="1144"/>
      <c r="E1" s="1144"/>
      <c r="F1" s="1144"/>
      <c r="G1" s="1146"/>
      <c r="H1" s="1146"/>
      <c r="I1" s="1146"/>
      <c r="J1" s="1146"/>
      <c r="K1" s="1147"/>
    </row>
    <row r="2" spans="1:12" ht="11.1" customHeight="1">
      <c r="A2" s="1142"/>
      <c r="B2" s="1145"/>
      <c r="C2" s="1145"/>
      <c r="D2" s="1145"/>
      <c r="E2" s="1145"/>
      <c r="F2" s="1145"/>
      <c r="G2" s="1148"/>
      <c r="H2" s="1148"/>
      <c r="I2" s="1148"/>
      <c r="J2" s="1148"/>
      <c r="K2" s="102"/>
    </row>
    <row r="3" spans="1:12" ht="5.85" customHeight="1">
      <c r="A3" s="1142"/>
      <c r="B3" s="1145"/>
      <c r="C3" s="1145"/>
      <c r="D3" s="1145"/>
      <c r="E3" s="1145"/>
      <c r="F3" s="1145"/>
      <c r="G3" s="1148"/>
      <c r="H3" s="1148"/>
      <c r="I3" s="1148"/>
      <c r="J3" s="1148"/>
      <c r="K3" s="1149"/>
    </row>
    <row r="4" spans="1:12" ht="12.95" customHeight="1">
      <c r="A4" s="1142"/>
      <c r="B4" s="1150" t="s">
        <v>1</v>
      </c>
      <c r="C4" s="1150"/>
      <c r="D4" s="1150"/>
      <c r="E4" s="1150"/>
      <c r="F4" s="1148"/>
      <c r="G4" s="1148"/>
      <c r="H4" s="1148"/>
      <c r="I4" s="1151"/>
      <c r="J4" s="1151"/>
      <c r="K4" s="1152"/>
    </row>
    <row r="5" spans="1:12" ht="1.5" customHeight="1">
      <c r="A5" s="1143"/>
      <c r="B5" s="1153"/>
      <c r="C5" s="1154"/>
      <c r="D5" s="1154"/>
      <c r="E5" s="1154"/>
      <c r="F5" s="1154"/>
      <c r="G5" s="1154"/>
      <c r="H5" s="1154"/>
      <c r="I5" s="1154"/>
      <c r="J5" s="1154"/>
      <c r="K5" s="1155"/>
    </row>
    <row r="6" spans="1:12" ht="11.85" customHeight="1">
      <c r="A6" s="1156" t="str">
        <f>ORÇAMENTO_ONE!A6</f>
        <v>Serviço: RESTAURAÇÃO DA RODOVIA PE-460</v>
      </c>
      <c r="B6" s="1157"/>
      <c r="C6" s="1157"/>
      <c r="D6" s="1157"/>
      <c r="E6" s="1157"/>
      <c r="F6" s="1157"/>
      <c r="G6" s="1157"/>
      <c r="H6" s="1157"/>
      <c r="I6" s="1158" t="str">
        <f>ORÇAMENTO_ONE!I6</f>
        <v>Ano: 2025</v>
      </c>
      <c r="J6" s="1158"/>
      <c r="K6" s="1159"/>
    </row>
    <row r="7" spans="1:12" ht="27" customHeight="1">
      <c r="A7" s="1124" t="str">
        <f>ORÇAMENTO_ONE!A7</f>
        <v>Orçamento: EXECUÇÃO DE OBRAS E SERVIÇOS DE ENGENHARIA PARA RESTAURAÇÃO DA PE-460, NO MUNICÍPIO DE BELÉM DE SÃO FRANCISCO - PE (SEM DESONERAÇÂO)</v>
      </c>
      <c r="B7" s="1125"/>
      <c r="C7" s="1125"/>
      <c r="D7" s="1125"/>
      <c r="E7" s="1125"/>
      <c r="F7" s="1125"/>
      <c r="G7" s="1125"/>
      <c r="H7" s="1125"/>
      <c r="I7" s="1127" t="str">
        <f>ORÇAMENTO_ONE!I7</f>
        <v>Rodovia: PE-460</v>
      </c>
      <c r="J7" s="1127"/>
      <c r="K7" s="1160"/>
    </row>
    <row r="8" spans="1:12" ht="29.1" customHeight="1">
      <c r="A8" s="1124" t="str">
        <f>ORÇAMENTO_ONE!A8</f>
        <v>SEGMENTO: ACESSO AO PORTO DA BARRA DE TARRACHIL</v>
      </c>
      <c r="B8" s="1125"/>
      <c r="C8" s="1125"/>
      <c r="D8" s="1125"/>
      <c r="E8" s="1125"/>
      <c r="F8" s="1125"/>
      <c r="G8" s="1125"/>
      <c r="H8" s="1125"/>
      <c r="I8" s="1127" t="str">
        <f>ORÇAMENTO_ONE!I8</f>
        <v>Extensão: 4,86 km</v>
      </c>
      <c r="J8" s="1127"/>
      <c r="K8" s="1160"/>
    </row>
    <row r="9" spans="1:12" ht="13.35" customHeight="1">
      <c r="A9" s="1124" t="str">
        <f>ORÇAMENTO_ONE!A9</f>
        <v>BDI: 23,78% (Geral) e 17,42% (Diferenciado)</v>
      </c>
      <c r="B9" s="1125"/>
      <c r="C9" s="1125"/>
      <c r="D9" s="1125"/>
      <c r="E9" s="1125"/>
      <c r="F9" s="1126" t="str">
        <f>ORÇAMENTO_ONE!F9</f>
        <v>Data Base: JULHO/2025</v>
      </c>
      <c r="G9" s="1127"/>
      <c r="H9" s="1127"/>
      <c r="I9" s="42" t="str">
        <f>ORÇAMENTO_ONE!I9</f>
        <v>Preço Total:</v>
      </c>
      <c r="J9" s="1128">
        <f>SUM(J24)</f>
        <v>13493762.390000001</v>
      </c>
      <c r="K9" s="1129"/>
    </row>
    <row r="10" spans="1:12" ht="5.85" customHeight="1">
      <c r="A10" s="1130"/>
      <c r="B10" s="1131"/>
      <c r="C10" s="1131"/>
      <c r="D10" s="1131"/>
      <c r="E10" s="1131"/>
      <c r="F10" s="1131"/>
      <c r="G10" s="1131"/>
      <c r="H10" s="1131"/>
      <c r="I10" s="1131"/>
      <c r="J10" s="1131"/>
      <c r="K10" s="1132"/>
    </row>
    <row r="11" spans="1:12" ht="5.85" customHeight="1">
      <c r="A11" s="1121"/>
      <c r="B11" s="1122"/>
      <c r="C11" s="1122"/>
      <c r="D11" s="1122"/>
      <c r="E11" s="1122"/>
      <c r="F11" s="1122"/>
      <c r="G11" s="1122"/>
      <c r="H11" s="1122"/>
      <c r="I11" s="1122"/>
      <c r="J11" s="1122"/>
      <c r="K11" s="1123"/>
    </row>
    <row r="12" spans="1:12" ht="15" customHeight="1">
      <c r="A12" s="1133" t="s">
        <v>71</v>
      </c>
      <c r="B12" s="1134"/>
      <c r="C12" s="1134"/>
      <c r="D12" s="1134"/>
      <c r="E12" s="1134"/>
      <c r="F12" s="1134"/>
      <c r="G12" s="1134"/>
      <c r="H12" s="1134"/>
      <c r="I12" s="1134"/>
      <c r="J12" s="1134"/>
      <c r="K12" s="1135"/>
    </row>
    <row r="13" spans="1:12" ht="21.6" customHeight="1">
      <c r="A13" s="103" t="s">
        <v>16</v>
      </c>
      <c r="B13" s="1136" t="s">
        <v>17</v>
      </c>
      <c r="C13" s="1136"/>
      <c r="D13" s="1136"/>
      <c r="E13" s="1136"/>
      <c r="F13" s="1136"/>
      <c r="G13" s="1136"/>
      <c r="H13" s="1136"/>
      <c r="I13" s="1" t="s">
        <v>18</v>
      </c>
      <c r="J13" s="1136" t="s">
        <v>19</v>
      </c>
      <c r="K13" s="1137"/>
    </row>
    <row r="14" spans="1:12" ht="20.100000000000001" customHeight="1">
      <c r="A14" s="104" t="s">
        <v>92</v>
      </c>
      <c r="B14" s="1138" t="s">
        <v>177</v>
      </c>
      <c r="C14" s="1139"/>
      <c r="D14" s="1139"/>
      <c r="E14" s="1139"/>
      <c r="F14" s="1139"/>
      <c r="G14" s="1139"/>
      <c r="H14" s="1140"/>
      <c r="I14" s="77">
        <f t="shared" ref="I14:I23" si="0">J14/$J$24</f>
        <v>5.3881491239153208E-2</v>
      </c>
      <c r="J14" s="1119">
        <f>VLOOKUP(B14,ORÇAMENTO_ONE!$E:$K,7,FALSE)</f>
        <v>727064.04</v>
      </c>
      <c r="K14" s="1120"/>
      <c r="L14">
        <v>1</v>
      </c>
    </row>
    <row r="15" spans="1:12" ht="20.100000000000001" customHeight="1">
      <c r="A15" s="104" t="s">
        <v>97</v>
      </c>
      <c r="B15" s="1138" t="s">
        <v>179</v>
      </c>
      <c r="C15" s="1139" t="s">
        <v>51</v>
      </c>
      <c r="D15" s="1139" t="s">
        <v>51</v>
      </c>
      <c r="E15" s="1139" t="s">
        <v>51</v>
      </c>
      <c r="F15" s="1139"/>
      <c r="G15" s="1139"/>
      <c r="H15" s="1140"/>
      <c r="I15" s="77">
        <f t="shared" si="0"/>
        <v>6.3555610008040157E-3</v>
      </c>
      <c r="J15" s="1119">
        <f>VLOOKUP(B15,ORÇAMENTO_ONE!$E:$K,7,FALSE)</f>
        <v>85760.43</v>
      </c>
      <c r="K15" s="1120"/>
      <c r="L15">
        <v>2</v>
      </c>
    </row>
    <row r="16" spans="1:12" ht="20.100000000000001" customHeight="1">
      <c r="A16" s="104" t="s">
        <v>101</v>
      </c>
      <c r="B16" s="1138" t="s">
        <v>180</v>
      </c>
      <c r="C16" s="1139" t="s">
        <v>46</v>
      </c>
      <c r="D16" s="1139" t="s">
        <v>46</v>
      </c>
      <c r="E16" s="1139" t="s">
        <v>46</v>
      </c>
      <c r="F16" s="1139"/>
      <c r="G16" s="1139"/>
      <c r="H16" s="1140"/>
      <c r="I16" s="77">
        <f t="shared" si="0"/>
        <v>2.3834863154130283E-2</v>
      </c>
      <c r="J16" s="1119">
        <f>VLOOKUP(B16,ORÇAMENTO_ONE!$E:$K,7,FALSE)</f>
        <v>321621.98</v>
      </c>
      <c r="K16" s="1120"/>
    </row>
    <row r="17" spans="1:11" ht="20.100000000000001" customHeight="1">
      <c r="A17" s="104" t="s">
        <v>104</v>
      </c>
      <c r="B17" s="1138" t="s">
        <v>52</v>
      </c>
      <c r="C17" s="1139" t="s">
        <v>52</v>
      </c>
      <c r="D17" s="1139" t="s">
        <v>52</v>
      </c>
      <c r="E17" s="1139" t="s">
        <v>52</v>
      </c>
      <c r="F17" s="1139"/>
      <c r="G17" s="1139"/>
      <c r="H17" s="1140"/>
      <c r="I17" s="77">
        <f t="shared" si="0"/>
        <v>1.9175787487688226E-2</v>
      </c>
      <c r="J17" s="1119">
        <f>VLOOKUP(B17,ORÇAMENTO_ONE!$E:$K,7,FALSE)</f>
        <v>258753.52</v>
      </c>
      <c r="K17" s="1120"/>
    </row>
    <row r="18" spans="1:11" ht="20.100000000000001" customHeight="1">
      <c r="A18" s="104" t="s">
        <v>106</v>
      </c>
      <c r="B18" s="1138" t="s">
        <v>32</v>
      </c>
      <c r="C18" s="1139" t="s">
        <v>57</v>
      </c>
      <c r="D18" s="1139" t="s">
        <v>57</v>
      </c>
      <c r="E18" s="1139" t="s">
        <v>57</v>
      </c>
      <c r="F18" s="1139"/>
      <c r="G18" s="1139"/>
      <c r="H18" s="1140"/>
      <c r="I18" s="77">
        <f t="shared" si="0"/>
        <v>7.2294713053710435E-2</v>
      </c>
      <c r="J18" s="1119">
        <f>VLOOKUP(B18,ORÇAMENTO_ONE!$E:$K,7,FALSE)</f>
        <v>975527.67999999993</v>
      </c>
      <c r="K18" s="1120"/>
    </row>
    <row r="19" spans="1:11" ht="20.100000000000001" customHeight="1">
      <c r="A19" s="104" t="s">
        <v>122</v>
      </c>
      <c r="B19" s="1138" t="s">
        <v>275</v>
      </c>
      <c r="C19" s="1139" t="s">
        <v>32</v>
      </c>
      <c r="D19" s="1139" t="s">
        <v>32</v>
      </c>
      <c r="E19" s="1139" t="s">
        <v>32</v>
      </c>
      <c r="F19" s="1139"/>
      <c r="G19" s="1139"/>
      <c r="H19" s="1140"/>
      <c r="I19" s="77">
        <f t="shared" si="0"/>
        <v>0.78353854947345036</v>
      </c>
      <c r="J19" s="1119">
        <f>VLOOKUP(B19,ORÇAMENTO_ONE!$E:$K,7,FALSE)</f>
        <v>10572883.01</v>
      </c>
      <c r="K19" s="1120"/>
    </row>
    <row r="20" spans="1:11" ht="20.100000000000001" customHeight="1">
      <c r="A20" s="104" t="s">
        <v>136</v>
      </c>
      <c r="B20" s="1138" t="s">
        <v>47</v>
      </c>
      <c r="C20" s="1139" t="s">
        <v>53</v>
      </c>
      <c r="D20" s="1139" t="s">
        <v>53</v>
      </c>
      <c r="E20" s="1139" t="s">
        <v>53</v>
      </c>
      <c r="F20" s="1139"/>
      <c r="G20" s="1139"/>
      <c r="H20" s="1140"/>
      <c r="I20" s="77">
        <f t="shared" si="0"/>
        <v>2.2276212616783749E-2</v>
      </c>
      <c r="J20" s="1119">
        <f>VLOOKUP(B20,ORÇAMENTO_ONE!$E:$K,7,FALSE)</f>
        <v>300589.92000000004</v>
      </c>
      <c r="K20" s="1120"/>
    </row>
    <row r="21" spans="1:11" ht="20.100000000000001" customHeight="1">
      <c r="A21" s="104" t="s">
        <v>158</v>
      </c>
      <c r="B21" s="1138" t="s">
        <v>151</v>
      </c>
      <c r="C21" s="1139" t="s">
        <v>47</v>
      </c>
      <c r="D21" s="1139" t="s">
        <v>47</v>
      </c>
      <c r="E21" s="1139" t="s">
        <v>47</v>
      </c>
      <c r="F21" s="1139"/>
      <c r="G21" s="1139"/>
      <c r="H21" s="1140"/>
      <c r="I21" s="77">
        <f t="shared" si="0"/>
        <v>6.2911290080897887E-3</v>
      </c>
      <c r="J21" s="1119">
        <f>VLOOKUP(B21,ORÇAMENTO_ONE!$E:$K,7,FALSE)</f>
        <v>84891</v>
      </c>
      <c r="K21" s="1120"/>
    </row>
    <row r="22" spans="1:11" ht="20.100000000000001" customHeight="1">
      <c r="A22" s="104" t="s">
        <v>167</v>
      </c>
      <c r="B22" s="1138" t="s">
        <v>90</v>
      </c>
      <c r="C22" s="1139" t="s">
        <v>55</v>
      </c>
      <c r="D22" s="1139" t="s">
        <v>55</v>
      </c>
      <c r="E22" s="1139" t="s">
        <v>55</v>
      </c>
      <c r="F22" s="1139"/>
      <c r="G22" s="1139"/>
      <c r="H22" s="1140"/>
      <c r="I22" s="77">
        <f t="shared" si="0"/>
        <v>1.5647155618841455E-3</v>
      </c>
      <c r="J22" s="1119">
        <f>VLOOKUP(B22,ORÇAMENTO_ONE!$E:$K,7,FALSE)</f>
        <v>21113.9</v>
      </c>
      <c r="K22" s="1120"/>
    </row>
    <row r="23" spans="1:11" ht="20.100000000000001" customHeight="1">
      <c r="A23" s="104" t="s">
        <v>172</v>
      </c>
      <c r="B23" s="1138" t="s">
        <v>159</v>
      </c>
      <c r="C23" s="1139" t="s">
        <v>48</v>
      </c>
      <c r="D23" s="1139" t="s">
        <v>48</v>
      </c>
      <c r="E23" s="1139" t="s">
        <v>48</v>
      </c>
      <c r="F23" s="1139"/>
      <c r="G23" s="1139"/>
      <c r="H23" s="1140"/>
      <c r="I23" s="77">
        <f t="shared" si="0"/>
        <v>1.0786977404305695E-2</v>
      </c>
      <c r="J23" s="1119">
        <f>VLOOKUP(B23,ORÇAMENTO_ONE!$E:$K,7,FALSE)</f>
        <v>145556.91</v>
      </c>
      <c r="K23" s="1120"/>
    </row>
    <row r="24" spans="1:11" ht="20.100000000000001" customHeight="1" thickBot="1">
      <c r="A24" s="1115" t="s">
        <v>20</v>
      </c>
      <c r="B24" s="1116"/>
      <c r="C24" s="1116"/>
      <c r="D24" s="1116"/>
      <c r="E24" s="1116"/>
      <c r="F24" s="1116"/>
      <c r="G24" s="1116"/>
      <c r="H24" s="1116"/>
      <c r="I24" s="105">
        <f>SUM(I14:I23)</f>
        <v>0.99999999999999989</v>
      </c>
      <c r="J24" s="1117">
        <f>SUM(J14:K23)</f>
        <v>13493762.390000001</v>
      </c>
      <c r="K24" s="1118"/>
    </row>
  </sheetData>
  <mergeCells count="45">
    <mergeCell ref="J18:K18"/>
    <mergeCell ref="J19:K19"/>
    <mergeCell ref="B23:H23"/>
    <mergeCell ref="B17:H17"/>
    <mergeCell ref="B18:H18"/>
    <mergeCell ref="B19:H19"/>
    <mergeCell ref="B20:H20"/>
    <mergeCell ref="B21:H21"/>
    <mergeCell ref="B22:H22"/>
    <mergeCell ref="A6:H6"/>
    <mergeCell ref="I6:K6"/>
    <mergeCell ref="A7:H7"/>
    <mergeCell ref="I7:K7"/>
    <mergeCell ref="A8:H8"/>
    <mergeCell ref="I8:K8"/>
    <mergeCell ref="A1:A5"/>
    <mergeCell ref="B1:F3"/>
    <mergeCell ref="G1:K1"/>
    <mergeCell ref="G2:J2"/>
    <mergeCell ref="G3:K3"/>
    <mergeCell ref="B4:E4"/>
    <mergeCell ref="F4:H4"/>
    <mergeCell ref="I4:K4"/>
    <mergeCell ref="B5:K5"/>
    <mergeCell ref="J16:K16"/>
    <mergeCell ref="B14:H14"/>
    <mergeCell ref="B15:H15"/>
    <mergeCell ref="B16:H16"/>
    <mergeCell ref="J17:K17"/>
    <mergeCell ref="A12:K12"/>
    <mergeCell ref="B13:H13"/>
    <mergeCell ref="J13:K13"/>
    <mergeCell ref="J14:K14"/>
    <mergeCell ref="J15:K15"/>
    <mergeCell ref="A11:K11"/>
    <mergeCell ref="A9:E9"/>
    <mergeCell ref="F9:H9"/>
    <mergeCell ref="J9:K9"/>
    <mergeCell ref="A10:K10"/>
    <mergeCell ref="A24:H24"/>
    <mergeCell ref="J24:K24"/>
    <mergeCell ref="J20:K20"/>
    <mergeCell ref="J23:K23"/>
    <mergeCell ref="J21:K21"/>
    <mergeCell ref="J22:K22"/>
  </mergeCells>
  <phoneticPr fontId="12" type="noConversion"/>
  <printOptions horizontalCentered="1" verticalCentered="1"/>
  <pageMargins left="0.98425196850393704" right="0.59055118110236227" top="0.78740157480314965" bottom="0.78740157480314965" header="0" footer="0"/>
  <pageSetup paperSize="9" scale="77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2"/>
  <sheetViews>
    <sheetView showGridLines="0" view="pageBreakPreview" zoomScale="124" zoomScaleNormal="124" zoomScaleSheetLayoutView="124" workbookViewId="0">
      <selection activeCell="E62" sqref="E62"/>
    </sheetView>
  </sheetViews>
  <sheetFormatPr defaultColWidth="8.85546875" defaultRowHeight="12.75"/>
  <cols>
    <col min="1" max="1" width="11.85546875" style="38" customWidth="1"/>
    <col min="2" max="2" width="6.5703125" style="38" customWidth="1"/>
    <col min="3" max="3" width="7.5703125" style="38" customWidth="1"/>
    <col min="4" max="4" width="10.42578125" style="38" customWidth="1"/>
    <col min="5" max="5" width="37.42578125" style="38" customWidth="1"/>
    <col min="6" max="6" width="6.85546875" style="38" customWidth="1"/>
    <col min="7" max="7" width="9.140625" style="38" bestFit="1" customWidth="1"/>
    <col min="8" max="8" width="10.140625" style="38" customWidth="1"/>
    <col min="9" max="9" width="8.42578125" style="38" customWidth="1"/>
    <col min="10" max="10" width="10" style="38" customWidth="1"/>
    <col min="11" max="11" width="11.42578125" style="38" customWidth="1"/>
    <col min="12" max="12" width="12.42578125" style="38" bestFit="1" customWidth="1"/>
    <col min="13" max="13" width="12.140625" style="38" bestFit="1" customWidth="1"/>
    <col min="14" max="14" width="11.85546875" style="38" bestFit="1" customWidth="1"/>
    <col min="15" max="15" width="12.85546875" style="38" bestFit="1" customWidth="1"/>
    <col min="16" max="16384" width="8.85546875" style="38"/>
  </cols>
  <sheetData>
    <row r="1" spans="1:14">
      <c r="A1" s="1178"/>
      <c r="B1" s="1181" t="s">
        <v>0</v>
      </c>
      <c r="C1" s="1181"/>
      <c r="D1" s="1181"/>
      <c r="E1" s="1181"/>
      <c r="F1" s="1181"/>
      <c r="G1" s="1183"/>
      <c r="H1" s="1183"/>
      <c r="I1" s="1183"/>
      <c r="J1" s="1183"/>
      <c r="K1" s="1184"/>
      <c r="M1" s="48" t="s">
        <v>68</v>
      </c>
      <c r="N1" s="47">
        <v>23.78</v>
      </c>
    </row>
    <row r="2" spans="1:14">
      <c r="A2" s="1179"/>
      <c r="B2" s="1182"/>
      <c r="C2" s="1182"/>
      <c r="D2" s="1182"/>
      <c r="E2" s="1182"/>
      <c r="F2" s="1182"/>
      <c r="G2" s="1185"/>
      <c r="H2" s="1185"/>
      <c r="I2" s="1185"/>
      <c r="J2" s="1185"/>
      <c r="K2" s="49"/>
      <c r="M2" s="48" t="s">
        <v>69</v>
      </c>
      <c r="N2" s="47">
        <v>17.420000000000002</v>
      </c>
    </row>
    <row r="3" spans="1:14">
      <c r="A3" s="1179"/>
      <c r="B3" s="1182"/>
      <c r="C3" s="1182"/>
      <c r="D3" s="1182"/>
      <c r="E3" s="1182"/>
      <c r="F3" s="1182"/>
      <c r="G3" s="1185"/>
      <c r="H3" s="1185"/>
      <c r="I3" s="1185"/>
      <c r="J3" s="1185"/>
      <c r="K3" s="1186"/>
    </row>
    <row r="4" spans="1:14">
      <c r="A4" s="1179"/>
      <c r="B4" s="1187" t="s">
        <v>1</v>
      </c>
      <c r="C4" s="1187"/>
      <c r="D4" s="1187"/>
      <c r="E4" s="1187"/>
      <c r="F4" s="1185"/>
      <c r="G4" s="1185"/>
      <c r="H4" s="1185"/>
      <c r="I4" s="1188"/>
      <c r="J4" s="1188"/>
      <c r="K4" s="1189"/>
    </row>
    <row r="5" spans="1:14" ht="5.45" customHeight="1">
      <c r="A5" s="1180"/>
      <c r="B5" s="1190"/>
      <c r="C5" s="1191"/>
      <c r="D5" s="1191"/>
      <c r="E5" s="1191"/>
      <c r="F5" s="1191"/>
      <c r="G5" s="1191"/>
      <c r="H5" s="1191"/>
      <c r="I5" s="1191"/>
      <c r="J5" s="1191"/>
      <c r="K5" s="1192"/>
    </row>
    <row r="6" spans="1:14">
      <c r="A6" s="1163" t="s">
        <v>374</v>
      </c>
      <c r="B6" s="1164"/>
      <c r="C6" s="1164"/>
      <c r="D6" s="1164"/>
      <c r="E6" s="1164"/>
      <c r="F6" s="1164"/>
      <c r="G6" s="1164"/>
      <c r="H6" s="1164"/>
      <c r="I6" s="1164" t="s">
        <v>62</v>
      </c>
      <c r="J6" s="1164"/>
      <c r="K6" s="1167"/>
    </row>
    <row r="7" spans="1:14" ht="21.6" customHeight="1">
      <c r="A7" s="1161" t="s">
        <v>373</v>
      </c>
      <c r="B7" s="1162"/>
      <c r="C7" s="1162"/>
      <c r="D7" s="1162"/>
      <c r="E7" s="1162"/>
      <c r="F7" s="1162"/>
      <c r="G7" s="1162"/>
      <c r="H7" s="1162"/>
      <c r="I7" s="1166" t="s">
        <v>323</v>
      </c>
      <c r="J7" s="1166"/>
      <c r="K7" s="1168"/>
    </row>
    <row r="8" spans="1:14">
      <c r="A8" s="1165" t="s">
        <v>324</v>
      </c>
      <c r="B8" s="1166"/>
      <c r="C8" s="1166"/>
      <c r="D8" s="1166"/>
      <c r="E8" s="1166"/>
      <c r="F8" s="1166"/>
      <c r="G8" s="1166"/>
      <c r="H8" s="1166"/>
      <c r="I8" s="1166" t="s">
        <v>355</v>
      </c>
      <c r="J8" s="1166"/>
      <c r="K8" s="1168"/>
      <c r="L8" s="46"/>
    </row>
    <row r="9" spans="1:14">
      <c r="A9" s="1171" t="str">
        <f>CONCATENATE("BDI: ",N1,"% (Geral) e ",N2,"% (Diferenciado)")</f>
        <v>BDI: 23,78% (Geral) e 17,42% (Diferenciado)</v>
      </c>
      <c r="B9" s="1164"/>
      <c r="C9" s="1164"/>
      <c r="D9" s="1164"/>
      <c r="E9" s="1172"/>
      <c r="F9" s="1176" t="s">
        <v>361</v>
      </c>
      <c r="G9" s="1166"/>
      <c r="H9" s="1166"/>
      <c r="I9" s="50" t="s">
        <v>2</v>
      </c>
      <c r="J9" s="1169">
        <f>K106</f>
        <v>145556.91</v>
      </c>
      <c r="K9" s="1170"/>
    </row>
    <row r="10" spans="1:14">
      <c r="A10" s="1173"/>
      <c r="B10" s="1174"/>
      <c r="C10" s="1174"/>
      <c r="D10" s="1174"/>
      <c r="E10" s="1174"/>
      <c r="F10" s="1174"/>
      <c r="G10" s="1174"/>
      <c r="H10" s="1174"/>
      <c r="I10" s="1174"/>
      <c r="J10" s="1174"/>
      <c r="K10" s="1175"/>
    </row>
    <row r="11" spans="1:14">
      <c r="A11" s="1177" t="s">
        <v>70</v>
      </c>
      <c r="B11" s="1177"/>
      <c r="C11" s="1177"/>
      <c r="D11" s="1177"/>
      <c r="E11" s="1177"/>
      <c r="F11" s="1177"/>
      <c r="G11" s="1177"/>
      <c r="H11" s="1177"/>
      <c r="I11" s="1177"/>
      <c r="J11" s="1177"/>
      <c r="K11" s="1177"/>
    </row>
    <row r="12" spans="1:14">
      <c r="A12" s="59" t="s">
        <v>3</v>
      </c>
      <c r="B12" s="59" t="s">
        <v>13</v>
      </c>
      <c r="C12" s="59" t="s">
        <v>4</v>
      </c>
      <c r="D12" s="59" t="s">
        <v>5</v>
      </c>
      <c r="E12" s="59" t="s">
        <v>6</v>
      </c>
      <c r="F12" s="59" t="s">
        <v>7</v>
      </c>
      <c r="G12" s="59" t="s">
        <v>8</v>
      </c>
      <c r="H12" s="59" t="s">
        <v>9</v>
      </c>
      <c r="I12" s="59" t="s">
        <v>14</v>
      </c>
      <c r="J12" s="59" t="s">
        <v>10</v>
      </c>
      <c r="K12" s="59" t="s">
        <v>11</v>
      </c>
    </row>
    <row r="13" spans="1:14">
      <c r="A13" s="60" t="s">
        <v>92</v>
      </c>
      <c r="B13" s="60"/>
      <c r="C13" s="60"/>
      <c r="D13" s="61"/>
      <c r="E13" s="62" t="s">
        <v>177</v>
      </c>
      <c r="F13" s="60"/>
      <c r="G13" s="63" t="s">
        <v>93</v>
      </c>
      <c r="H13" s="64" t="s">
        <v>93</v>
      </c>
      <c r="I13" s="65"/>
      <c r="J13" s="56"/>
      <c r="K13" s="56">
        <f>SUBTOTAL(9,K14)</f>
        <v>727064.04</v>
      </c>
    </row>
    <row r="14" spans="1:14" ht="24.6" customHeight="1">
      <c r="A14" s="51" t="s">
        <v>94</v>
      </c>
      <c r="B14" s="79" t="s">
        <v>29</v>
      </c>
      <c r="C14" s="79" t="s">
        <v>29</v>
      </c>
      <c r="D14" s="80" t="s">
        <v>95</v>
      </c>
      <c r="E14" s="81" t="s">
        <v>96</v>
      </c>
      <c r="F14" s="79" t="s">
        <v>178</v>
      </c>
      <c r="G14" s="82">
        <v>1</v>
      </c>
      <c r="H14" s="83">
        <v>587384.1</v>
      </c>
      <c r="I14" s="54">
        <f>$N$1</f>
        <v>23.78</v>
      </c>
      <c r="J14" s="55">
        <f>ROUND(H14*((I14/100)+1),2)</f>
        <v>727064.04</v>
      </c>
      <c r="K14" s="55">
        <f>TRUNC(G14*J14,2)</f>
        <v>727064.04</v>
      </c>
      <c r="L14" s="39"/>
    </row>
    <row r="15" spans="1:14">
      <c r="A15" s="60" t="s">
        <v>97</v>
      </c>
      <c r="B15" s="60"/>
      <c r="C15" s="60"/>
      <c r="D15" s="61"/>
      <c r="E15" s="62" t="s">
        <v>179</v>
      </c>
      <c r="F15" s="60"/>
      <c r="G15" s="63" t="s">
        <v>93</v>
      </c>
      <c r="H15" s="64" t="s">
        <v>93</v>
      </c>
      <c r="I15" s="65"/>
      <c r="J15" s="56"/>
      <c r="K15" s="56">
        <f>SUBTOTAL(9,K16:K17)</f>
        <v>85760.43</v>
      </c>
    </row>
    <row r="16" spans="1:14" ht="26.1" customHeight="1">
      <c r="A16" s="51" t="s">
        <v>98</v>
      </c>
      <c r="B16" s="79" t="s">
        <v>30</v>
      </c>
      <c r="C16" s="79" t="s">
        <v>30</v>
      </c>
      <c r="D16" s="80" t="s">
        <v>95</v>
      </c>
      <c r="E16" s="84" t="s">
        <v>99</v>
      </c>
      <c r="F16" s="79" t="s">
        <v>178</v>
      </c>
      <c r="G16" s="82">
        <v>1</v>
      </c>
      <c r="H16" s="83">
        <v>36534.620000000003</v>
      </c>
      <c r="I16" s="82">
        <f>$N$1</f>
        <v>23.78</v>
      </c>
      <c r="J16" s="55">
        <f>ROUND(H16*((I16/100)+1),2)</f>
        <v>45222.55</v>
      </c>
      <c r="K16" s="55">
        <f>TRUNC(G16*J16,2)</f>
        <v>45222.55</v>
      </c>
    </row>
    <row r="17" spans="1:12" ht="30" customHeight="1">
      <c r="A17" s="51" t="s">
        <v>100</v>
      </c>
      <c r="B17" s="79" t="s">
        <v>74</v>
      </c>
      <c r="C17" s="79" t="s">
        <v>31</v>
      </c>
      <c r="D17" s="80" t="s">
        <v>327</v>
      </c>
      <c r="E17" s="84" t="s">
        <v>64</v>
      </c>
      <c r="F17" s="79" t="s">
        <v>178</v>
      </c>
      <c r="G17" s="82">
        <v>2</v>
      </c>
      <c r="H17" s="83">
        <v>16374.97</v>
      </c>
      <c r="I17" s="82">
        <f t="shared" ref="I17:I19" si="0">$N$1</f>
        <v>23.78</v>
      </c>
      <c r="J17" s="55">
        <f t="shared" ref="J17" si="1">ROUND(H17*((I17/100)+1),2)</f>
        <v>20268.939999999999</v>
      </c>
      <c r="K17" s="55">
        <f t="shared" ref="K17" si="2">TRUNC(G17*J17,2)</f>
        <v>40537.879999999997</v>
      </c>
    </row>
    <row r="18" spans="1:12">
      <c r="A18" s="60" t="s">
        <v>101</v>
      </c>
      <c r="B18" s="60"/>
      <c r="C18" s="60"/>
      <c r="D18" s="61"/>
      <c r="E18" s="62" t="s">
        <v>180</v>
      </c>
      <c r="F18" s="60"/>
      <c r="G18" s="63" t="s">
        <v>93</v>
      </c>
      <c r="H18" s="64" t="s">
        <v>93</v>
      </c>
      <c r="I18" s="65"/>
      <c r="J18" s="56"/>
      <c r="K18" s="56">
        <f>SUBTOTAL(9,K19)</f>
        <v>321621.98</v>
      </c>
    </row>
    <row r="19" spans="1:12" ht="16.5">
      <c r="A19" s="51" t="s">
        <v>102</v>
      </c>
      <c r="B19" s="51" t="s">
        <v>28</v>
      </c>
      <c r="C19" s="51" t="s">
        <v>28</v>
      </c>
      <c r="D19" s="52" t="s">
        <v>95</v>
      </c>
      <c r="E19" s="53" t="s">
        <v>103</v>
      </c>
      <c r="F19" s="51" t="s">
        <v>178</v>
      </c>
      <c r="G19" s="54">
        <v>1</v>
      </c>
      <c r="H19" s="83">
        <v>259833.56</v>
      </c>
      <c r="I19" s="54">
        <f t="shared" si="0"/>
        <v>23.78</v>
      </c>
      <c r="J19" s="55">
        <f t="shared" ref="J19" si="3">ROUND(H19*((I19/100)+1),2)</f>
        <v>321621.98</v>
      </c>
      <c r="K19" s="55">
        <f t="shared" ref="K19" si="4">TRUNC(G19*J19,2)</f>
        <v>321621.98</v>
      </c>
    </row>
    <row r="20" spans="1:12">
      <c r="A20" s="60" t="s">
        <v>104</v>
      </c>
      <c r="B20" s="60"/>
      <c r="C20" s="60"/>
      <c r="D20" s="61"/>
      <c r="E20" s="62" t="s">
        <v>52</v>
      </c>
      <c r="F20" s="60"/>
      <c r="G20" s="63" t="s">
        <v>93</v>
      </c>
      <c r="H20" s="64" t="s">
        <v>93</v>
      </c>
      <c r="I20" s="65"/>
      <c r="J20" s="56"/>
      <c r="K20" s="56">
        <f>SUBTOTAL(9,K21:K33)</f>
        <v>258753.52</v>
      </c>
      <c r="L20" s="39"/>
    </row>
    <row r="21" spans="1:12" ht="30" customHeight="1">
      <c r="A21" s="51" t="s">
        <v>105</v>
      </c>
      <c r="B21" s="79" t="s">
        <v>328</v>
      </c>
      <c r="C21" s="79" t="s">
        <v>325</v>
      </c>
      <c r="D21" s="80" t="s">
        <v>327</v>
      </c>
      <c r="E21" s="84" t="s">
        <v>326</v>
      </c>
      <c r="F21" s="79" t="s">
        <v>282</v>
      </c>
      <c r="G21" s="82">
        <v>18497.12</v>
      </c>
      <c r="H21" s="83">
        <v>0.7</v>
      </c>
      <c r="I21" s="54">
        <f>$N$1</f>
        <v>23.78</v>
      </c>
      <c r="J21" s="55">
        <f>ROUND(H21*((I21/100)+1),2)</f>
        <v>0.87</v>
      </c>
      <c r="K21" s="55">
        <f>TRUNC(G21*J21,2)</f>
        <v>16092.49</v>
      </c>
    </row>
    <row r="22" spans="1:12" ht="33" customHeight="1">
      <c r="A22" s="51" t="s">
        <v>181</v>
      </c>
      <c r="B22" s="79" t="s">
        <v>362</v>
      </c>
      <c r="C22" s="79" t="s">
        <v>363</v>
      </c>
      <c r="D22" s="80" t="s">
        <v>327</v>
      </c>
      <c r="E22" s="84" t="s">
        <v>364</v>
      </c>
      <c r="F22" s="79" t="s">
        <v>186</v>
      </c>
      <c r="G22" s="82">
        <v>4973</v>
      </c>
      <c r="H22" s="83">
        <v>3.72</v>
      </c>
      <c r="I22" s="54">
        <f t="shared" ref="I22:I33" si="5">$N$1</f>
        <v>23.78</v>
      </c>
      <c r="J22" s="55">
        <f t="shared" ref="J22:J32" si="6">ROUND(H22*((I22/100)+1),2)</f>
        <v>4.5999999999999996</v>
      </c>
      <c r="K22" s="55">
        <f t="shared" ref="K22:K32" si="7">TRUNC(G22*J22,2)</f>
        <v>22875.8</v>
      </c>
    </row>
    <row r="23" spans="1:12" ht="39" customHeight="1">
      <c r="A23" s="51" t="s">
        <v>182</v>
      </c>
      <c r="B23" s="79" t="s">
        <v>183</v>
      </c>
      <c r="C23" s="79" t="s">
        <v>184</v>
      </c>
      <c r="D23" s="80" t="s">
        <v>327</v>
      </c>
      <c r="E23" s="84" t="s">
        <v>185</v>
      </c>
      <c r="F23" s="79" t="s">
        <v>186</v>
      </c>
      <c r="G23" s="82">
        <v>30</v>
      </c>
      <c r="H23" s="83">
        <v>6.31</v>
      </c>
      <c r="I23" s="54">
        <f t="shared" si="5"/>
        <v>23.78</v>
      </c>
      <c r="J23" s="55">
        <f t="shared" si="6"/>
        <v>7.81</v>
      </c>
      <c r="K23" s="55">
        <f t="shared" si="7"/>
        <v>234.3</v>
      </c>
    </row>
    <row r="24" spans="1:12" ht="36.75" customHeight="1">
      <c r="A24" s="51" t="s">
        <v>187</v>
      </c>
      <c r="B24" s="79" t="s">
        <v>188</v>
      </c>
      <c r="C24" s="79" t="s">
        <v>189</v>
      </c>
      <c r="D24" s="80" t="s">
        <v>327</v>
      </c>
      <c r="E24" s="84" t="s">
        <v>190</v>
      </c>
      <c r="F24" s="79" t="s">
        <v>186</v>
      </c>
      <c r="G24" s="82">
        <v>298</v>
      </c>
      <c r="H24" s="83">
        <v>6.74</v>
      </c>
      <c r="I24" s="54">
        <f t="shared" si="5"/>
        <v>23.78</v>
      </c>
      <c r="J24" s="55">
        <f t="shared" si="6"/>
        <v>8.34</v>
      </c>
      <c r="K24" s="55">
        <f t="shared" si="7"/>
        <v>2485.3200000000002</v>
      </c>
    </row>
    <row r="25" spans="1:12" ht="36.75" customHeight="1">
      <c r="A25" s="51" t="s">
        <v>191</v>
      </c>
      <c r="B25" s="79" t="s">
        <v>192</v>
      </c>
      <c r="C25" s="79" t="s">
        <v>193</v>
      </c>
      <c r="D25" s="80" t="s">
        <v>327</v>
      </c>
      <c r="E25" s="84" t="s">
        <v>194</v>
      </c>
      <c r="F25" s="79" t="s">
        <v>186</v>
      </c>
      <c r="G25" s="82">
        <v>433</v>
      </c>
      <c r="H25" s="83">
        <v>7.12</v>
      </c>
      <c r="I25" s="54">
        <f t="shared" si="5"/>
        <v>23.78</v>
      </c>
      <c r="J25" s="55">
        <f t="shared" si="6"/>
        <v>8.81</v>
      </c>
      <c r="K25" s="55">
        <f t="shared" si="7"/>
        <v>3814.73</v>
      </c>
    </row>
    <row r="26" spans="1:12" ht="37.5" customHeight="1">
      <c r="A26" s="51" t="s">
        <v>195</v>
      </c>
      <c r="B26" s="79" t="s">
        <v>196</v>
      </c>
      <c r="C26" s="79" t="s">
        <v>197</v>
      </c>
      <c r="D26" s="80" t="s">
        <v>327</v>
      </c>
      <c r="E26" s="84" t="s">
        <v>198</v>
      </c>
      <c r="F26" s="79" t="s">
        <v>186</v>
      </c>
      <c r="G26" s="82">
        <v>411</v>
      </c>
      <c r="H26" s="83">
        <v>7.87</v>
      </c>
      <c r="I26" s="54">
        <f t="shared" si="5"/>
        <v>23.78</v>
      </c>
      <c r="J26" s="55">
        <f t="shared" si="6"/>
        <v>9.74</v>
      </c>
      <c r="K26" s="55">
        <f t="shared" si="7"/>
        <v>4003.14</v>
      </c>
    </row>
    <row r="27" spans="1:12" ht="34.5" customHeight="1">
      <c r="A27" s="51" t="s">
        <v>199</v>
      </c>
      <c r="B27" s="79" t="s">
        <v>200</v>
      </c>
      <c r="C27" s="79" t="s">
        <v>201</v>
      </c>
      <c r="D27" s="80" t="s">
        <v>327</v>
      </c>
      <c r="E27" s="84" t="s">
        <v>202</v>
      </c>
      <c r="F27" s="79" t="s">
        <v>186</v>
      </c>
      <c r="G27" s="82">
        <v>1</v>
      </c>
      <c r="H27" s="83">
        <v>8.16</v>
      </c>
      <c r="I27" s="54">
        <f t="shared" si="5"/>
        <v>23.78</v>
      </c>
      <c r="J27" s="55">
        <f t="shared" si="6"/>
        <v>10.1</v>
      </c>
      <c r="K27" s="55">
        <f t="shared" si="7"/>
        <v>10.1</v>
      </c>
    </row>
    <row r="28" spans="1:12" ht="36.75" customHeight="1">
      <c r="A28" s="51" t="s">
        <v>203</v>
      </c>
      <c r="B28" s="79" t="s">
        <v>365</v>
      </c>
      <c r="C28" s="79" t="s">
        <v>366</v>
      </c>
      <c r="D28" s="80" t="s">
        <v>327</v>
      </c>
      <c r="E28" s="84" t="s">
        <v>367</v>
      </c>
      <c r="F28" s="79" t="s">
        <v>186</v>
      </c>
      <c r="G28" s="82">
        <v>54</v>
      </c>
      <c r="H28" s="83">
        <v>7.72</v>
      </c>
      <c r="I28" s="54">
        <f t="shared" si="5"/>
        <v>23.78</v>
      </c>
      <c r="J28" s="55">
        <f t="shared" si="6"/>
        <v>9.56</v>
      </c>
      <c r="K28" s="55">
        <f t="shared" si="7"/>
        <v>516.24</v>
      </c>
    </row>
    <row r="29" spans="1:12" ht="36" customHeight="1">
      <c r="A29" s="51" t="s">
        <v>204</v>
      </c>
      <c r="B29" s="79" t="s">
        <v>205</v>
      </c>
      <c r="C29" s="79" t="s">
        <v>206</v>
      </c>
      <c r="D29" s="80" t="s">
        <v>327</v>
      </c>
      <c r="E29" s="84" t="s">
        <v>207</v>
      </c>
      <c r="F29" s="79" t="s">
        <v>186</v>
      </c>
      <c r="G29" s="82">
        <v>7656</v>
      </c>
      <c r="H29" s="83">
        <v>9.41</v>
      </c>
      <c r="I29" s="54">
        <f t="shared" si="5"/>
        <v>23.78</v>
      </c>
      <c r="J29" s="55">
        <f t="shared" si="6"/>
        <v>11.65</v>
      </c>
      <c r="K29" s="55">
        <f t="shared" si="7"/>
        <v>89192.4</v>
      </c>
    </row>
    <row r="30" spans="1:12" ht="36.75" customHeight="1">
      <c r="A30" s="51" t="s">
        <v>208</v>
      </c>
      <c r="B30" s="79" t="s">
        <v>368</v>
      </c>
      <c r="C30" s="79" t="s">
        <v>369</v>
      </c>
      <c r="D30" s="80" t="s">
        <v>327</v>
      </c>
      <c r="E30" s="84" t="s">
        <v>370</v>
      </c>
      <c r="F30" s="79" t="s">
        <v>186</v>
      </c>
      <c r="G30" s="82">
        <v>20</v>
      </c>
      <c r="H30" s="83">
        <v>9.99</v>
      </c>
      <c r="I30" s="54">
        <f t="shared" si="5"/>
        <v>23.78</v>
      </c>
      <c r="J30" s="55">
        <f t="shared" si="6"/>
        <v>12.37</v>
      </c>
      <c r="K30" s="55">
        <f t="shared" si="7"/>
        <v>247.4</v>
      </c>
    </row>
    <row r="31" spans="1:12" ht="35.25" customHeight="1">
      <c r="A31" s="51" t="s">
        <v>209</v>
      </c>
      <c r="B31" s="79" t="s">
        <v>210</v>
      </c>
      <c r="C31" s="79" t="s">
        <v>211</v>
      </c>
      <c r="D31" s="80" t="s">
        <v>327</v>
      </c>
      <c r="E31" s="84" t="s">
        <v>212</v>
      </c>
      <c r="F31" s="79" t="s">
        <v>186</v>
      </c>
      <c r="G31" s="82">
        <v>1558</v>
      </c>
      <c r="H31" s="83">
        <v>10.91</v>
      </c>
      <c r="I31" s="54">
        <f t="shared" si="5"/>
        <v>23.78</v>
      </c>
      <c r="J31" s="55">
        <f t="shared" si="6"/>
        <v>13.5</v>
      </c>
      <c r="K31" s="55">
        <f t="shared" si="7"/>
        <v>21033</v>
      </c>
    </row>
    <row r="32" spans="1:12" ht="30" customHeight="1">
      <c r="A32" s="51" t="s">
        <v>213</v>
      </c>
      <c r="B32" s="79" t="s">
        <v>215</v>
      </c>
      <c r="C32" s="79" t="s">
        <v>216</v>
      </c>
      <c r="D32" s="80" t="s">
        <v>327</v>
      </c>
      <c r="E32" s="84" t="s">
        <v>217</v>
      </c>
      <c r="F32" s="79" t="s">
        <v>186</v>
      </c>
      <c r="G32" s="82">
        <v>711.28</v>
      </c>
      <c r="H32" s="83">
        <v>5.6</v>
      </c>
      <c r="I32" s="54">
        <f t="shared" si="5"/>
        <v>23.78</v>
      </c>
      <c r="J32" s="55">
        <f t="shared" si="6"/>
        <v>6.93</v>
      </c>
      <c r="K32" s="55">
        <f t="shared" si="7"/>
        <v>4929.17</v>
      </c>
    </row>
    <row r="33" spans="1:13" ht="30" customHeight="1">
      <c r="A33" s="51" t="s">
        <v>214</v>
      </c>
      <c r="B33" s="79" t="s">
        <v>218</v>
      </c>
      <c r="C33" s="79" t="s">
        <v>219</v>
      </c>
      <c r="D33" s="80" t="s">
        <v>327</v>
      </c>
      <c r="E33" s="84" t="s">
        <v>220</v>
      </c>
      <c r="F33" s="79" t="s">
        <v>186</v>
      </c>
      <c r="G33" s="82">
        <v>11635.84</v>
      </c>
      <c r="H33" s="83">
        <v>6.48</v>
      </c>
      <c r="I33" s="54">
        <f t="shared" si="5"/>
        <v>23.78</v>
      </c>
      <c r="J33" s="55">
        <f t="shared" ref="J33" si="8">ROUND(H33*((I33/100)+1),2)</f>
        <v>8.02</v>
      </c>
      <c r="K33" s="55">
        <f t="shared" ref="K33" si="9">TRUNC(G33*J33,2)</f>
        <v>93319.43</v>
      </c>
    </row>
    <row r="34" spans="1:13">
      <c r="A34" s="60" t="s">
        <v>106</v>
      </c>
      <c r="B34" s="60"/>
      <c r="C34" s="60"/>
      <c r="D34" s="61"/>
      <c r="E34" s="62" t="s">
        <v>32</v>
      </c>
      <c r="F34" s="60"/>
      <c r="G34" s="63" t="s">
        <v>93</v>
      </c>
      <c r="H34" s="64" t="s">
        <v>93</v>
      </c>
      <c r="I34" s="65"/>
      <c r="J34" s="56"/>
      <c r="K34" s="56">
        <f>SUBTOTAL(9,K35:K57)</f>
        <v>975527.67999999993</v>
      </c>
    </row>
    <row r="35" spans="1:13">
      <c r="A35" s="66" t="s">
        <v>107</v>
      </c>
      <c r="B35" s="66"/>
      <c r="C35" s="66"/>
      <c r="D35" s="67"/>
      <c r="E35" s="68" t="s">
        <v>221</v>
      </c>
      <c r="F35" s="66"/>
      <c r="G35" s="69" t="s">
        <v>93</v>
      </c>
      <c r="H35" s="70" t="s">
        <v>93</v>
      </c>
      <c r="I35" s="69"/>
      <c r="J35" s="71"/>
      <c r="K35" s="71">
        <f>SUBTOTAL(9,K36:K48)</f>
        <v>278300.59999999998</v>
      </c>
    </row>
    <row r="36" spans="1:13" ht="30" customHeight="1">
      <c r="A36" s="51" t="s">
        <v>108</v>
      </c>
      <c r="B36" s="79" t="s">
        <v>222</v>
      </c>
      <c r="C36" s="79" t="s">
        <v>223</v>
      </c>
      <c r="D36" s="80" t="s">
        <v>327</v>
      </c>
      <c r="E36" s="84" t="s">
        <v>224</v>
      </c>
      <c r="F36" s="79" t="s">
        <v>225</v>
      </c>
      <c r="G36" s="82">
        <v>24</v>
      </c>
      <c r="H36" s="83">
        <v>663.46</v>
      </c>
      <c r="I36" s="54">
        <f t="shared" ref="I36:I68" si="10">$N$1</f>
        <v>23.78</v>
      </c>
      <c r="J36" s="55">
        <f>ROUND(H36*((I36/100)+1),2)</f>
        <v>821.23</v>
      </c>
      <c r="K36" s="55">
        <f>TRUNC(G36*J36,2)</f>
        <v>19709.52</v>
      </c>
    </row>
    <row r="37" spans="1:13" ht="30" customHeight="1">
      <c r="A37" s="51" t="s">
        <v>109</v>
      </c>
      <c r="B37" s="79" t="s">
        <v>226</v>
      </c>
      <c r="C37" s="79" t="s">
        <v>227</v>
      </c>
      <c r="D37" s="80" t="s">
        <v>327</v>
      </c>
      <c r="E37" s="84" t="s">
        <v>228</v>
      </c>
      <c r="F37" s="79" t="s">
        <v>225</v>
      </c>
      <c r="G37" s="82">
        <v>7</v>
      </c>
      <c r="H37" s="83">
        <v>1856.5</v>
      </c>
      <c r="I37" s="54">
        <f t="shared" si="10"/>
        <v>23.78</v>
      </c>
      <c r="J37" s="55">
        <f t="shared" ref="J37:J48" si="11">ROUND(H37*((I37/100)+1),2)</f>
        <v>2297.98</v>
      </c>
      <c r="K37" s="55">
        <f t="shared" ref="K37:K48" si="12">TRUNC(G37*J37,2)</f>
        <v>16085.86</v>
      </c>
    </row>
    <row r="38" spans="1:13" ht="30" customHeight="1">
      <c r="A38" s="51" t="s">
        <v>110</v>
      </c>
      <c r="B38" s="79" t="s">
        <v>229</v>
      </c>
      <c r="C38" s="79" t="s">
        <v>230</v>
      </c>
      <c r="D38" s="80" t="s">
        <v>327</v>
      </c>
      <c r="E38" s="84" t="s">
        <v>231</v>
      </c>
      <c r="F38" s="79" t="s">
        <v>225</v>
      </c>
      <c r="G38" s="82">
        <v>13</v>
      </c>
      <c r="H38" s="83">
        <v>1029.8</v>
      </c>
      <c r="I38" s="54">
        <f t="shared" si="10"/>
        <v>23.78</v>
      </c>
      <c r="J38" s="55">
        <f t="shared" si="11"/>
        <v>1274.69</v>
      </c>
      <c r="K38" s="55">
        <f t="shared" si="12"/>
        <v>16570.97</v>
      </c>
    </row>
    <row r="39" spans="1:13" ht="30" customHeight="1">
      <c r="A39" s="51" t="s">
        <v>111</v>
      </c>
      <c r="B39" s="79" t="s">
        <v>232</v>
      </c>
      <c r="C39" s="79" t="s">
        <v>233</v>
      </c>
      <c r="D39" s="80" t="s">
        <v>327</v>
      </c>
      <c r="E39" s="84" t="s">
        <v>234</v>
      </c>
      <c r="F39" s="79" t="s">
        <v>225</v>
      </c>
      <c r="G39" s="82">
        <v>13</v>
      </c>
      <c r="H39" s="83">
        <v>1627.46</v>
      </c>
      <c r="I39" s="54">
        <f t="shared" si="10"/>
        <v>23.78</v>
      </c>
      <c r="J39" s="55">
        <f t="shared" si="11"/>
        <v>2014.47</v>
      </c>
      <c r="K39" s="55">
        <f t="shared" si="12"/>
        <v>26188.11</v>
      </c>
    </row>
    <row r="40" spans="1:13" ht="30" customHeight="1">
      <c r="A40" s="51" t="s">
        <v>112</v>
      </c>
      <c r="B40" s="79" t="s">
        <v>235</v>
      </c>
      <c r="C40" s="79" t="s">
        <v>236</v>
      </c>
      <c r="D40" s="80" t="s">
        <v>327</v>
      </c>
      <c r="E40" s="84" t="s">
        <v>237</v>
      </c>
      <c r="F40" s="79" t="s">
        <v>225</v>
      </c>
      <c r="G40" s="82">
        <v>6</v>
      </c>
      <c r="H40" s="83">
        <v>7356.86</v>
      </c>
      <c r="I40" s="54">
        <f t="shared" si="10"/>
        <v>23.78</v>
      </c>
      <c r="J40" s="55">
        <f t="shared" si="11"/>
        <v>9106.32</v>
      </c>
      <c r="K40" s="55">
        <f t="shared" si="12"/>
        <v>54637.919999999998</v>
      </c>
    </row>
    <row r="41" spans="1:13" ht="30" customHeight="1">
      <c r="A41" s="51" t="s">
        <v>113</v>
      </c>
      <c r="B41" s="79" t="s">
        <v>238</v>
      </c>
      <c r="C41" s="79" t="s">
        <v>239</v>
      </c>
      <c r="D41" s="80" t="s">
        <v>327</v>
      </c>
      <c r="E41" s="84" t="s">
        <v>240</v>
      </c>
      <c r="F41" s="79" t="s">
        <v>178</v>
      </c>
      <c r="G41" s="82">
        <v>2</v>
      </c>
      <c r="H41" s="83">
        <v>26303.16</v>
      </c>
      <c r="I41" s="54">
        <f t="shared" si="10"/>
        <v>23.78</v>
      </c>
      <c r="J41" s="55">
        <f t="shared" si="11"/>
        <v>32558.05</v>
      </c>
      <c r="K41" s="55">
        <f t="shared" si="12"/>
        <v>65116.1</v>
      </c>
    </row>
    <row r="42" spans="1:13" ht="30" customHeight="1">
      <c r="A42" s="51" t="s">
        <v>114</v>
      </c>
      <c r="B42" s="79" t="s">
        <v>241</v>
      </c>
      <c r="C42" s="79" t="s">
        <v>242</v>
      </c>
      <c r="D42" s="80" t="s">
        <v>327</v>
      </c>
      <c r="E42" s="84" t="s">
        <v>243</v>
      </c>
      <c r="F42" s="79" t="s">
        <v>178</v>
      </c>
      <c r="G42" s="82">
        <v>8</v>
      </c>
      <c r="H42" s="83">
        <v>1420.93</v>
      </c>
      <c r="I42" s="54">
        <f t="shared" si="10"/>
        <v>23.78</v>
      </c>
      <c r="J42" s="55">
        <f t="shared" si="11"/>
        <v>1758.83</v>
      </c>
      <c r="K42" s="55">
        <f t="shared" si="12"/>
        <v>14070.64</v>
      </c>
    </row>
    <row r="43" spans="1:13" ht="30" customHeight="1">
      <c r="A43" s="51" t="s">
        <v>115</v>
      </c>
      <c r="B43" s="79" t="s">
        <v>244</v>
      </c>
      <c r="C43" s="79" t="s">
        <v>245</v>
      </c>
      <c r="D43" s="80" t="s">
        <v>327</v>
      </c>
      <c r="E43" s="84" t="s">
        <v>246</v>
      </c>
      <c r="F43" s="79" t="s">
        <v>178</v>
      </c>
      <c r="G43" s="82">
        <v>2</v>
      </c>
      <c r="H43" s="83">
        <v>2966.21</v>
      </c>
      <c r="I43" s="54">
        <f t="shared" si="10"/>
        <v>23.78</v>
      </c>
      <c r="J43" s="55">
        <f t="shared" si="11"/>
        <v>3671.57</v>
      </c>
      <c r="K43" s="55">
        <f t="shared" si="12"/>
        <v>7343.14</v>
      </c>
    </row>
    <row r="44" spans="1:13" ht="30" customHeight="1">
      <c r="A44" s="51" t="s">
        <v>116</v>
      </c>
      <c r="B44" s="79" t="s">
        <v>247</v>
      </c>
      <c r="C44" s="79" t="s">
        <v>248</v>
      </c>
      <c r="D44" s="80" t="s">
        <v>327</v>
      </c>
      <c r="E44" s="84" t="s">
        <v>249</v>
      </c>
      <c r="F44" s="79" t="s">
        <v>178</v>
      </c>
      <c r="G44" s="82">
        <v>2</v>
      </c>
      <c r="H44" s="83">
        <v>5115.59</v>
      </c>
      <c r="I44" s="54">
        <f t="shared" si="10"/>
        <v>23.78</v>
      </c>
      <c r="J44" s="55">
        <f t="shared" si="11"/>
        <v>6332.08</v>
      </c>
      <c r="K44" s="55">
        <f t="shared" si="12"/>
        <v>12664.16</v>
      </c>
    </row>
    <row r="45" spans="1:13" ht="30" customHeight="1">
      <c r="A45" s="51" t="s">
        <v>250</v>
      </c>
      <c r="B45" s="79" t="s">
        <v>124</v>
      </c>
      <c r="C45" s="79" t="s">
        <v>125</v>
      </c>
      <c r="D45" s="80" t="s">
        <v>327</v>
      </c>
      <c r="E45" s="84" t="s">
        <v>126</v>
      </c>
      <c r="F45" s="79" t="s">
        <v>186</v>
      </c>
      <c r="G45" s="82">
        <v>12.78</v>
      </c>
      <c r="H45" s="83">
        <v>22.27</v>
      </c>
      <c r="I45" s="54">
        <f t="shared" si="10"/>
        <v>23.78</v>
      </c>
      <c r="J45" s="55">
        <f t="shared" si="11"/>
        <v>27.57</v>
      </c>
      <c r="K45" s="55">
        <f t="shared" si="12"/>
        <v>352.34</v>
      </c>
    </row>
    <row r="46" spans="1:13" ht="30" customHeight="1">
      <c r="A46" s="51" t="s">
        <v>251</v>
      </c>
      <c r="B46" s="79" t="s">
        <v>252</v>
      </c>
      <c r="C46" s="79" t="s">
        <v>253</v>
      </c>
      <c r="D46" s="80" t="s">
        <v>327</v>
      </c>
      <c r="E46" s="84" t="s">
        <v>254</v>
      </c>
      <c r="F46" s="79" t="s">
        <v>186</v>
      </c>
      <c r="G46" s="82">
        <v>229.25</v>
      </c>
      <c r="H46" s="83">
        <v>56.58</v>
      </c>
      <c r="I46" s="54">
        <f t="shared" si="10"/>
        <v>23.78</v>
      </c>
      <c r="J46" s="55">
        <f t="shared" si="11"/>
        <v>70.03</v>
      </c>
      <c r="K46" s="55">
        <f t="shared" si="12"/>
        <v>16054.37</v>
      </c>
    </row>
    <row r="47" spans="1:13" ht="30" customHeight="1">
      <c r="A47" s="51" t="s">
        <v>255</v>
      </c>
      <c r="B47" s="79" t="s">
        <v>76</v>
      </c>
      <c r="C47" s="79" t="s">
        <v>54</v>
      </c>
      <c r="D47" s="80" t="s">
        <v>327</v>
      </c>
      <c r="E47" s="84" t="s">
        <v>77</v>
      </c>
      <c r="F47" s="79" t="s">
        <v>186</v>
      </c>
      <c r="G47" s="82">
        <v>81.290000000000006</v>
      </c>
      <c r="H47" s="83">
        <v>18.47</v>
      </c>
      <c r="I47" s="54">
        <f t="shared" si="10"/>
        <v>23.78</v>
      </c>
      <c r="J47" s="55">
        <f t="shared" si="11"/>
        <v>22.86</v>
      </c>
      <c r="K47" s="55">
        <f t="shared" si="12"/>
        <v>1858.28</v>
      </c>
    </row>
    <row r="48" spans="1:13" ht="30" customHeight="1">
      <c r="A48" s="51" t="s">
        <v>256</v>
      </c>
      <c r="B48" s="79" t="s">
        <v>257</v>
      </c>
      <c r="C48" s="79" t="s">
        <v>258</v>
      </c>
      <c r="D48" s="80" t="s">
        <v>327</v>
      </c>
      <c r="E48" s="84" t="s">
        <v>259</v>
      </c>
      <c r="F48" s="79" t="s">
        <v>186</v>
      </c>
      <c r="G48" s="82">
        <v>36.53</v>
      </c>
      <c r="H48" s="83">
        <v>611.48</v>
      </c>
      <c r="I48" s="54">
        <f t="shared" si="10"/>
        <v>23.78</v>
      </c>
      <c r="J48" s="55">
        <f t="shared" si="11"/>
        <v>756.89</v>
      </c>
      <c r="K48" s="55">
        <f t="shared" si="12"/>
        <v>27649.19</v>
      </c>
      <c r="L48" s="40"/>
      <c r="M48" s="41"/>
    </row>
    <row r="49" spans="1:11">
      <c r="A49" s="66" t="s">
        <v>117</v>
      </c>
      <c r="B49" s="85"/>
      <c r="C49" s="85"/>
      <c r="D49" s="86"/>
      <c r="E49" s="87" t="s">
        <v>260</v>
      </c>
      <c r="F49" s="85"/>
      <c r="G49" s="88" t="s">
        <v>93</v>
      </c>
      <c r="H49" s="89" t="s">
        <v>93</v>
      </c>
      <c r="I49" s="69"/>
      <c r="J49" s="71"/>
      <c r="K49" s="71">
        <f>SUBTOTAL(9,K50:K57)</f>
        <v>697227.08</v>
      </c>
    </row>
    <row r="50" spans="1:11" ht="30" customHeight="1">
      <c r="A50" s="51" t="s">
        <v>118</v>
      </c>
      <c r="B50" s="79" t="s">
        <v>25</v>
      </c>
      <c r="C50" s="79" t="s">
        <v>25</v>
      </c>
      <c r="D50" s="80" t="s">
        <v>95</v>
      </c>
      <c r="E50" s="84" t="s">
        <v>261</v>
      </c>
      <c r="F50" s="79" t="s">
        <v>225</v>
      </c>
      <c r="G50" s="82">
        <v>4283.72</v>
      </c>
      <c r="H50" s="83">
        <v>117.74</v>
      </c>
      <c r="I50" s="54">
        <f t="shared" si="10"/>
        <v>23.78</v>
      </c>
      <c r="J50" s="55">
        <f t="shared" ref="J50" si="13">ROUND(H50*((I50/100)+1),2)</f>
        <v>145.74</v>
      </c>
      <c r="K50" s="55">
        <f t="shared" ref="K50" si="14">TRUNC(G50*J50,2)</f>
        <v>624309.35</v>
      </c>
    </row>
    <row r="51" spans="1:11" ht="30" customHeight="1">
      <c r="A51" s="51" t="s">
        <v>119</v>
      </c>
      <c r="B51" s="79" t="s">
        <v>26</v>
      </c>
      <c r="C51" s="79" t="s">
        <v>26</v>
      </c>
      <c r="D51" s="80" t="s">
        <v>95</v>
      </c>
      <c r="E51" s="84" t="s">
        <v>262</v>
      </c>
      <c r="F51" s="79" t="s">
        <v>225</v>
      </c>
      <c r="G51" s="82">
        <v>595.75</v>
      </c>
      <c r="H51" s="83">
        <v>72.400000000000006</v>
      </c>
      <c r="I51" s="54">
        <f t="shared" si="10"/>
        <v>23.78</v>
      </c>
      <c r="J51" s="55">
        <f t="shared" ref="J51:J57" si="15">ROUND(H51*((I51/100)+1),2)</f>
        <v>89.62</v>
      </c>
      <c r="K51" s="55">
        <f t="shared" ref="K51:K57" si="16">TRUNC(G51*J51,2)</f>
        <v>53391.11</v>
      </c>
    </row>
    <row r="52" spans="1:11" ht="30" customHeight="1">
      <c r="A52" s="51" t="s">
        <v>120</v>
      </c>
      <c r="B52" s="79" t="s">
        <v>263</v>
      </c>
      <c r="C52" s="79" t="s">
        <v>263</v>
      </c>
      <c r="D52" s="80" t="s">
        <v>95</v>
      </c>
      <c r="E52" s="84" t="s">
        <v>264</v>
      </c>
      <c r="F52" s="79" t="s">
        <v>178</v>
      </c>
      <c r="G52" s="82">
        <v>27</v>
      </c>
      <c r="H52" s="83">
        <v>64.28</v>
      </c>
      <c r="I52" s="54">
        <f t="shared" si="10"/>
        <v>23.78</v>
      </c>
      <c r="J52" s="55">
        <f t="shared" si="15"/>
        <v>79.569999999999993</v>
      </c>
      <c r="K52" s="55">
        <f t="shared" si="16"/>
        <v>2148.39</v>
      </c>
    </row>
    <row r="53" spans="1:11" ht="30" customHeight="1">
      <c r="A53" s="51" t="s">
        <v>121</v>
      </c>
      <c r="B53" s="79" t="s">
        <v>265</v>
      </c>
      <c r="C53" s="79" t="s">
        <v>265</v>
      </c>
      <c r="D53" s="80" t="s">
        <v>95</v>
      </c>
      <c r="E53" s="84" t="s">
        <v>266</v>
      </c>
      <c r="F53" s="79" t="s">
        <v>178</v>
      </c>
      <c r="G53" s="82">
        <v>12</v>
      </c>
      <c r="H53" s="83">
        <v>79.56</v>
      </c>
      <c r="I53" s="54">
        <f t="shared" si="10"/>
        <v>23.78</v>
      </c>
      <c r="J53" s="55">
        <f t="shared" si="15"/>
        <v>98.48</v>
      </c>
      <c r="K53" s="55">
        <f t="shared" si="16"/>
        <v>1181.76</v>
      </c>
    </row>
    <row r="54" spans="1:11" ht="30" customHeight="1">
      <c r="A54" s="51" t="s">
        <v>267</v>
      </c>
      <c r="B54" s="79" t="s">
        <v>268</v>
      </c>
      <c r="C54" s="79" t="s">
        <v>268</v>
      </c>
      <c r="D54" s="80" t="s">
        <v>95</v>
      </c>
      <c r="E54" s="84" t="s">
        <v>131</v>
      </c>
      <c r="F54" s="79" t="s">
        <v>225</v>
      </c>
      <c r="G54" s="82">
        <v>6</v>
      </c>
      <c r="H54" s="83">
        <v>170.65</v>
      </c>
      <c r="I54" s="54">
        <f t="shared" si="10"/>
        <v>23.78</v>
      </c>
      <c r="J54" s="55">
        <f t="shared" si="15"/>
        <v>211.23</v>
      </c>
      <c r="K54" s="55">
        <f t="shared" si="16"/>
        <v>1267.3800000000001</v>
      </c>
    </row>
    <row r="55" spans="1:11" ht="30" customHeight="1">
      <c r="A55" s="51" t="s">
        <v>269</v>
      </c>
      <c r="B55" s="79" t="s">
        <v>23</v>
      </c>
      <c r="C55" s="79" t="s">
        <v>23</v>
      </c>
      <c r="D55" s="80" t="s">
        <v>95</v>
      </c>
      <c r="E55" s="84" t="s">
        <v>270</v>
      </c>
      <c r="F55" s="79" t="s">
        <v>225</v>
      </c>
      <c r="G55" s="82">
        <v>30</v>
      </c>
      <c r="H55" s="83">
        <v>237.82</v>
      </c>
      <c r="I55" s="54">
        <f t="shared" si="10"/>
        <v>23.78</v>
      </c>
      <c r="J55" s="55">
        <f t="shared" si="15"/>
        <v>294.37</v>
      </c>
      <c r="K55" s="55">
        <f t="shared" si="16"/>
        <v>8831.1</v>
      </c>
    </row>
    <row r="56" spans="1:11" ht="30" customHeight="1">
      <c r="A56" s="51" t="s">
        <v>271</v>
      </c>
      <c r="B56" s="79" t="s">
        <v>169</v>
      </c>
      <c r="C56" s="79" t="s">
        <v>169</v>
      </c>
      <c r="D56" s="80" t="s">
        <v>95</v>
      </c>
      <c r="E56" s="84" t="s">
        <v>135</v>
      </c>
      <c r="F56" s="79" t="s">
        <v>178</v>
      </c>
      <c r="G56" s="82">
        <v>3</v>
      </c>
      <c r="H56" s="83">
        <v>596.99</v>
      </c>
      <c r="I56" s="54">
        <f t="shared" si="10"/>
        <v>23.78</v>
      </c>
      <c r="J56" s="55">
        <f t="shared" si="15"/>
        <v>738.95</v>
      </c>
      <c r="K56" s="55">
        <f t="shared" si="16"/>
        <v>2216.85</v>
      </c>
    </row>
    <row r="57" spans="1:11" ht="30" customHeight="1">
      <c r="A57" s="51" t="s">
        <v>272</v>
      </c>
      <c r="B57" s="79" t="s">
        <v>273</v>
      </c>
      <c r="C57" s="79" t="s">
        <v>273</v>
      </c>
      <c r="D57" s="80" t="s">
        <v>95</v>
      </c>
      <c r="E57" s="84" t="s">
        <v>274</v>
      </c>
      <c r="F57" s="79" t="s">
        <v>178</v>
      </c>
      <c r="G57" s="82">
        <v>2</v>
      </c>
      <c r="H57" s="83">
        <v>1567.76</v>
      </c>
      <c r="I57" s="54">
        <f t="shared" si="10"/>
        <v>23.78</v>
      </c>
      <c r="J57" s="55">
        <f t="shared" si="15"/>
        <v>1940.57</v>
      </c>
      <c r="K57" s="55">
        <f t="shared" si="16"/>
        <v>3881.14</v>
      </c>
    </row>
    <row r="58" spans="1:11">
      <c r="A58" s="60" t="s">
        <v>122</v>
      </c>
      <c r="B58" s="60"/>
      <c r="C58" s="60"/>
      <c r="D58" s="61"/>
      <c r="E58" s="62" t="s">
        <v>275</v>
      </c>
      <c r="F58" s="60"/>
      <c r="G58" s="63" t="s">
        <v>93</v>
      </c>
      <c r="H58" s="64" t="s">
        <v>93</v>
      </c>
      <c r="I58" s="65"/>
      <c r="J58" s="56"/>
      <c r="K58" s="56">
        <f>SUBTOTAL(9,K59:K72)</f>
        <v>10572883.01</v>
      </c>
    </row>
    <row r="59" spans="1:11" ht="30" customHeight="1">
      <c r="A59" s="51" t="s">
        <v>123</v>
      </c>
      <c r="B59" s="79" t="s">
        <v>276</v>
      </c>
      <c r="C59" s="79" t="s">
        <v>277</v>
      </c>
      <c r="D59" s="80" t="s">
        <v>327</v>
      </c>
      <c r="E59" s="84" t="s">
        <v>278</v>
      </c>
      <c r="F59" s="79" t="s">
        <v>186</v>
      </c>
      <c r="G59" s="82">
        <v>234</v>
      </c>
      <c r="H59" s="83">
        <v>17.73</v>
      </c>
      <c r="I59" s="54">
        <f t="shared" si="10"/>
        <v>23.78</v>
      </c>
      <c r="J59" s="55">
        <f>ROUND(H59*((I59/100)+1),2)</f>
        <v>21.95</v>
      </c>
      <c r="K59" s="55">
        <f>TRUNC(G59*J59,2)</f>
        <v>5136.3</v>
      </c>
    </row>
    <row r="60" spans="1:11" ht="30" customHeight="1">
      <c r="A60" s="51" t="s">
        <v>127</v>
      </c>
      <c r="B60" s="79" t="s">
        <v>279</v>
      </c>
      <c r="C60" s="79" t="s">
        <v>280</v>
      </c>
      <c r="D60" s="80" t="s">
        <v>327</v>
      </c>
      <c r="E60" s="84" t="s">
        <v>281</v>
      </c>
      <c r="F60" s="79" t="s">
        <v>186</v>
      </c>
      <c r="G60" s="82">
        <v>1626</v>
      </c>
      <c r="H60" s="83">
        <v>11.99</v>
      </c>
      <c r="I60" s="54">
        <f t="shared" si="10"/>
        <v>23.78</v>
      </c>
      <c r="J60" s="55">
        <f t="shared" ref="J60:J68" si="17">ROUND(H60*((I60/100)+1),2)</f>
        <v>14.84</v>
      </c>
      <c r="K60" s="55">
        <f t="shared" ref="K60:K68" si="18">TRUNC(G60*J60,2)</f>
        <v>24129.84</v>
      </c>
    </row>
    <row r="61" spans="1:11" ht="32.25" customHeight="1">
      <c r="A61" s="51" t="s">
        <v>128</v>
      </c>
      <c r="B61" s="79" t="s">
        <v>329</v>
      </c>
      <c r="C61" s="79" t="s">
        <v>329</v>
      </c>
      <c r="D61" s="80" t="s">
        <v>95</v>
      </c>
      <c r="E61" s="84" t="s">
        <v>371</v>
      </c>
      <c r="F61" s="79" t="s">
        <v>186</v>
      </c>
      <c r="G61" s="82">
        <v>12757.2</v>
      </c>
      <c r="H61" s="83">
        <v>277.62</v>
      </c>
      <c r="I61" s="54">
        <f t="shared" si="10"/>
        <v>23.78</v>
      </c>
      <c r="J61" s="55">
        <f t="shared" si="17"/>
        <v>343.64</v>
      </c>
      <c r="K61" s="55">
        <f t="shared" si="18"/>
        <v>4383884.2</v>
      </c>
    </row>
    <row r="62" spans="1:11" ht="33" customHeight="1">
      <c r="A62" s="51" t="s">
        <v>129</v>
      </c>
      <c r="B62" s="79" t="s">
        <v>330</v>
      </c>
      <c r="C62" s="79" t="s">
        <v>330</v>
      </c>
      <c r="D62" s="80" t="s">
        <v>95</v>
      </c>
      <c r="E62" s="84" t="s">
        <v>375</v>
      </c>
      <c r="F62" s="79" t="s">
        <v>186</v>
      </c>
      <c r="G62" s="82">
        <v>5865.69</v>
      </c>
      <c r="H62" s="83">
        <v>282.41000000000003</v>
      </c>
      <c r="I62" s="54">
        <f t="shared" si="10"/>
        <v>23.78</v>
      </c>
      <c r="J62" s="55">
        <f t="shared" si="17"/>
        <v>349.57</v>
      </c>
      <c r="K62" s="55">
        <f t="shared" si="18"/>
        <v>2050469.25</v>
      </c>
    </row>
    <row r="63" spans="1:11" ht="30" customHeight="1">
      <c r="A63" s="51" t="s">
        <v>130</v>
      </c>
      <c r="B63" s="79" t="s">
        <v>331</v>
      </c>
      <c r="C63" s="79" t="s">
        <v>332</v>
      </c>
      <c r="D63" s="80" t="s">
        <v>327</v>
      </c>
      <c r="E63" s="84" t="s">
        <v>333</v>
      </c>
      <c r="F63" s="79" t="s">
        <v>282</v>
      </c>
      <c r="G63" s="82">
        <v>39359.33</v>
      </c>
      <c r="H63" s="83">
        <v>0.69</v>
      </c>
      <c r="I63" s="54">
        <f t="shared" si="10"/>
        <v>23.78</v>
      </c>
      <c r="J63" s="55">
        <f t="shared" si="17"/>
        <v>0.85</v>
      </c>
      <c r="K63" s="55">
        <f t="shared" si="18"/>
        <v>33455.43</v>
      </c>
    </row>
    <row r="64" spans="1:11" ht="30" customHeight="1">
      <c r="A64" s="51" t="s">
        <v>132</v>
      </c>
      <c r="B64" s="79" t="s">
        <v>75</v>
      </c>
      <c r="C64" s="79" t="s">
        <v>49</v>
      </c>
      <c r="D64" s="80" t="s">
        <v>327</v>
      </c>
      <c r="E64" s="84" t="s">
        <v>63</v>
      </c>
      <c r="F64" s="79" t="s">
        <v>282</v>
      </c>
      <c r="G64" s="82">
        <v>78718.66</v>
      </c>
      <c r="H64" s="83">
        <v>0.08</v>
      </c>
      <c r="I64" s="54">
        <f t="shared" si="10"/>
        <v>23.78</v>
      </c>
      <c r="J64" s="55">
        <f t="shared" si="17"/>
        <v>0.1</v>
      </c>
      <c r="K64" s="55">
        <f t="shared" si="18"/>
        <v>7871.86</v>
      </c>
    </row>
    <row r="65" spans="1:11" ht="30" customHeight="1">
      <c r="A65" s="51" t="s">
        <v>133</v>
      </c>
      <c r="B65" s="79" t="s">
        <v>334</v>
      </c>
      <c r="C65" s="79" t="s">
        <v>335</v>
      </c>
      <c r="D65" s="80" t="s">
        <v>327</v>
      </c>
      <c r="E65" s="84" t="s">
        <v>336</v>
      </c>
      <c r="F65" s="79" t="s">
        <v>283</v>
      </c>
      <c r="G65" s="82">
        <v>4723.12</v>
      </c>
      <c r="H65" s="83">
        <v>136.06</v>
      </c>
      <c r="I65" s="54">
        <f t="shared" si="10"/>
        <v>23.78</v>
      </c>
      <c r="J65" s="55">
        <f t="shared" si="17"/>
        <v>168.42</v>
      </c>
      <c r="K65" s="55">
        <f t="shared" si="18"/>
        <v>795467.87</v>
      </c>
    </row>
    <row r="66" spans="1:11" ht="30" customHeight="1">
      <c r="A66" s="51" t="s">
        <v>134</v>
      </c>
      <c r="B66" s="79" t="s">
        <v>337</v>
      </c>
      <c r="C66" s="79" t="s">
        <v>337</v>
      </c>
      <c r="D66" s="80" t="s">
        <v>95</v>
      </c>
      <c r="E66" s="84" t="s">
        <v>338</v>
      </c>
      <c r="F66" s="79" t="s">
        <v>283</v>
      </c>
      <c r="G66" s="82">
        <v>4723.12</v>
      </c>
      <c r="H66" s="83">
        <v>493.57</v>
      </c>
      <c r="I66" s="54">
        <f>$N$2</f>
        <v>17.420000000000002</v>
      </c>
      <c r="J66" s="55">
        <f t="shared" si="17"/>
        <v>579.54999999999995</v>
      </c>
      <c r="K66" s="55">
        <f t="shared" si="18"/>
        <v>2737284.19</v>
      </c>
    </row>
    <row r="67" spans="1:11" ht="30" customHeight="1">
      <c r="A67" s="51" t="s">
        <v>286</v>
      </c>
      <c r="B67" s="79" t="s">
        <v>284</v>
      </c>
      <c r="C67" s="79" t="s">
        <v>285</v>
      </c>
      <c r="D67" s="80" t="s">
        <v>327</v>
      </c>
      <c r="E67" s="84" t="s">
        <v>339</v>
      </c>
      <c r="F67" s="79" t="s">
        <v>282</v>
      </c>
      <c r="G67" s="82">
        <v>41080.129999999997</v>
      </c>
      <c r="H67" s="83">
        <v>1.8</v>
      </c>
      <c r="I67" s="54">
        <f t="shared" si="10"/>
        <v>23.78</v>
      </c>
      <c r="J67" s="55">
        <f t="shared" si="17"/>
        <v>2.23</v>
      </c>
      <c r="K67" s="55">
        <f t="shared" si="18"/>
        <v>91608.68</v>
      </c>
    </row>
    <row r="68" spans="1:11" ht="30" customHeight="1">
      <c r="A68" s="51" t="s">
        <v>290</v>
      </c>
      <c r="B68" s="79" t="s">
        <v>287</v>
      </c>
      <c r="C68" s="79" t="s">
        <v>287</v>
      </c>
      <c r="D68" s="80" t="s">
        <v>95</v>
      </c>
      <c r="E68" s="84" t="s">
        <v>288</v>
      </c>
      <c r="F68" s="79" t="s">
        <v>289</v>
      </c>
      <c r="G68" s="82">
        <v>2280</v>
      </c>
      <c r="H68" s="83">
        <v>87.69</v>
      </c>
      <c r="I68" s="54">
        <f t="shared" si="10"/>
        <v>23.78</v>
      </c>
      <c r="J68" s="55">
        <f t="shared" si="17"/>
        <v>108.54</v>
      </c>
      <c r="K68" s="55">
        <f t="shared" si="18"/>
        <v>247471.2</v>
      </c>
    </row>
    <row r="69" spans="1:11">
      <c r="A69" s="66" t="s">
        <v>292</v>
      </c>
      <c r="B69" s="85"/>
      <c r="C69" s="85"/>
      <c r="D69" s="86"/>
      <c r="E69" s="87" t="s">
        <v>291</v>
      </c>
      <c r="F69" s="85"/>
      <c r="G69" s="88" t="s">
        <v>93</v>
      </c>
      <c r="H69" s="89" t="s">
        <v>93</v>
      </c>
      <c r="I69" s="69"/>
      <c r="J69" s="71"/>
      <c r="K69" s="71">
        <f>SUBTOTAL(9,K70:K70)</f>
        <v>164226.56</v>
      </c>
    </row>
    <row r="70" spans="1:11" ht="30" customHeight="1">
      <c r="A70" s="51" t="s">
        <v>294</v>
      </c>
      <c r="B70" s="79" t="s">
        <v>24</v>
      </c>
      <c r="C70" s="79" t="s">
        <v>24</v>
      </c>
      <c r="D70" s="80" t="s">
        <v>95</v>
      </c>
      <c r="E70" s="84" t="s">
        <v>340</v>
      </c>
      <c r="F70" s="79" t="s">
        <v>283</v>
      </c>
      <c r="G70" s="82">
        <v>51.2</v>
      </c>
      <c r="H70" s="83">
        <v>2731.69</v>
      </c>
      <c r="I70" s="54">
        <f>$N$2</f>
        <v>17.420000000000002</v>
      </c>
      <c r="J70" s="55">
        <f t="shared" ref="J70" si="19">ROUND(H70*((I70/100)+1),2)</f>
        <v>3207.55</v>
      </c>
      <c r="K70" s="55">
        <f t="shared" ref="K70" si="20">TRUNC(G70*J70,2)</f>
        <v>164226.56</v>
      </c>
    </row>
    <row r="71" spans="1:11">
      <c r="A71" s="66" t="s">
        <v>356</v>
      </c>
      <c r="B71" s="85"/>
      <c r="C71" s="85"/>
      <c r="D71" s="86"/>
      <c r="E71" s="87" t="s">
        <v>293</v>
      </c>
      <c r="F71" s="85"/>
      <c r="G71" s="88" t="s">
        <v>93</v>
      </c>
      <c r="H71" s="89" t="s">
        <v>93</v>
      </c>
      <c r="I71" s="69"/>
      <c r="J71" s="71"/>
      <c r="K71" s="71">
        <f>SUBTOTAL(9,K72:K72)</f>
        <v>31877.63</v>
      </c>
    </row>
    <row r="72" spans="1:11" ht="30" customHeight="1">
      <c r="A72" s="51" t="s">
        <v>357</v>
      </c>
      <c r="B72" s="79" t="s">
        <v>295</v>
      </c>
      <c r="C72" s="79" t="s">
        <v>295</v>
      </c>
      <c r="D72" s="80" t="s">
        <v>95</v>
      </c>
      <c r="E72" s="84" t="s">
        <v>341</v>
      </c>
      <c r="F72" s="79" t="s">
        <v>283</v>
      </c>
      <c r="G72" s="82">
        <v>51.2</v>
      </c>
      <c r="H72" s="83">
        <v>530.24</v>
      </c>
      <c r="I72" s="54">
        <f>$N$2</f>
        <v>17.420000000000002</v>
      </c>
      <c r="J72" s="55">
        <f t="shared" ref="J72" si="21">ROUND(H72*((I72/100)+1),2)</f>
        <v>622.61</v>
      </c>
      <c r="K72" s="55">
        <f t="shared" ref="K72" si="22">TRUNC(G72*J72,2)</f>
        <v>31877.63</v>
      </c>
    </row>
    <row r="73" spans="1:11">
      <c r="A73" s="60" t="s">
        <v>136</v>
      </c>
      <c r="B73" s="60"/>
      <c r="C73" s="60"/>
      <c r="D73" s="61"/>
      <c r="E73" s="62" t="s">
        <v>47</v>
      </c>
      <c r="F73" s="60"/>
      <c r="G73" s="63" t="s">
        <v>93</v>
      </c>
      <c r="H73" s="64" t="s">
        <v>93</v>
      </c>
      <c r="I73" s="65"/>
      <c r="J73" s="56"/>
      <c r="K73" s="56">
        <f>SUBTOTAL(9,K74:K90)</f>
        <v>300589.92000000004</v>
      </c>
    </row>
    <row r="74" spans="1:11">
      <c r="A74" s="72" t="s">
        <v>137</v>
      </c>
      <c r="B74" s="66"/>
      <c r="C74" s="66"/>
      <c r="D74" s="67"/>
      <c r="E74" s="68" t="s">
        <v>82</v>
      </c>
      <c r="F74" s="66"/>
      <c r="G74" s="69" t="s">
        <v>93</v>
      </c>
      <c r="H74" s="70" t="s">
        <v>93</v>
      </c>
      <c r="I74" s="69"/>
      <c r="J74" s="71"/>
      <c r="K74" s="71">
        <f>SUBTOTAL(9,K75:K79)</f>
        <v>205087.73</v>
      </c>
    </row>
    <row r="75" spans="1:11" ht="16.5">
      <c r="A75" s="73" t="s">
        <v>138</v>
      </c>
      <c r="B75" s="79" t="s">
        <v>83</v>
      </c>
      <c r="C75" s="79" t="s">
        <v>33</v>
      </c>
      <c r="D75" s="80" t="s">
        <v>327</v>
      </c>
      <c r="E75" s="84" t="s">
        <v>84</v>
      </c>
      <c r="F75" s="79" t="s">
        <v>282</v>
      </c>
      <c r="G75" s="82">
        <v>1944.65</v>
      </c>
      <c r="H75" s="83">
        <v>28.94</v>
      </c>
      <c r="I75" s="54">
        <f t="shared" ref="I75:I93" si="23">$N$1</f>
        <v>23.78</v>
      </c>
      <c r="J75" s="55">
        <f t="shared" ref="J75" si="24">ROUND(H75*((I75/100)+1),2)</f>
        <v>35.82</v>
      </c>
      <c r="K75" s="55">
        <f t="shared" ref="K75" si="25">TRUNC(G75*J75,2)</f>
        <v>69657.36</v>
      </c>
    </row>
    <row r="76" spans="1:11" ht="21" customHeight="1">
      <c r="A76" s="73" t="s">
        <v>139</v>
      </c>
      <c r="B76" s="79" t="s">
        <v>85</v>
      </c>
      <c r="C76" s="79" t="s">
        <v>34</v>
      </c>
      <c r="D76" s="80" t="s">
        <v>327</v>
      </c>
      <c r="E76" s="84" t="s">
        <v>65</v>
      </c>
      <c r="F76" s="79" t="s">
        <v>282</v>
      </c>
      <c r="G76" s="82">
        <v>128.5</v>
      </c>
      <c r="H76" s="83">
        <v>43.91</v>
      </c>
      <c r="I76" s="54">
        <f t="shared" si="23"/>
        <v>23.78</v>
      </c>
      <c r="J76" s="55">
        <f t="shared" ref="J76:J79" si="26">ROUND(H76*((I76/100)+1),2)</f>
        <v>54.35</v>
      </c>
      <c r="K76" s="55">
        <f t="shared" ref="K76:K79" si="27">TRUNC(G76*J76,2)</f>
        <v>6983.97</v>
      </c>
    </row>
    <row r="77" spans="1:11" ht="30" customHeight="1">
      <c r="A77" s="73" t="s">
        <v>140</v>
      </c>
      <c r="B77" s="79" t="s">
        <v>87</v>
      </c>
      <c r="C77" s="79" t="s">
        <v>35</v>
      </c>
      <c r="D77" s="80" t="s">
        <v>327</v>
      </c>
      <c r="E77" s="84" t="s">
        <v>67</v>
      </c>
      <c r="F77" s="79" t="s">
        <v>178</v>
      </c>
      <c r="G77" s="82">
        <v>276</v>
      </c>
      <c r="H77" s="83">
        <v>52.15</v>
      </c>
      <c r="I77" s="54">
        <f t="shared" si="23"/>
        <v>23.78</v>
      </c>
      <c r="J77" s="55">
        <f t="shared" si="26"/>
        <v>64.55</v>
      </c>
      <c r="K77" s="55">
        <f t="shared" si="27"/>
        <v>17815.8</v>
      </c>
    </row>
    <row r="78" spans="1:11" ht="30" customHeight="1">
      <c r="A78" s="73" t="s">
        <v>141</v>
      </c>
      <c r="B78" s="79" t="s">
        <v>86</v>
      </c>
      <c r="C78" s="79" t="s">
        <v>36</v>
      </c>
      <c r="D78" s="80" t="s">
        <v>327</v>
      </c>
      <c r="E78" s="84" t="s">
        <v>66</v>
      </c>
      <c r="F78" s="79" t="s">
        <v>178</v>
      </c>
      <c r="G78" s="82">
        <v>1605</v>
      </c>
      <c r="H78" s="83">
        <v>54.39</v>
      </c>
      <c r="I78" s="54">
        <f t="shared" si="23"/>
        <v>23.78</v>
      </c>
      <c r="J78" s="55">
        <f t="shared" si="26"/>
        <v>67.319999999999993</v>
      </c>
      <c r="K78" s="55">
        <f t="shared" si="27"/>
        <v>108048.6</v>
      </c>
    </row>
    <row r="79" spans="1:11" ht="30" customHeight="1">
      <c r="A79" s="73" t="s">
        <v>142</v>
      </c>
      <c r="B79" s="79" t="s">
        <v>87</v>
      </c>
      <c r="C79" s="79" t="s">
        <v>35</v>
      </c>
      <c r="D79" s="80" t="s">
        <v>327</v>
      </c>
      <c r="E79" s="84" t="s">
        <v>67</v>
      </c>
      <c r="F79" s="79" t="s">
        <v>178</v>
      </c>
      <c r="G79" s="82">
        <v>40</v>
      </c>
      <c r="H79" s="83">
        <v>52.15</v>
      </c>
      <c r="I79" s="54">
        <f t="shared" si="23"/>
        <v>23.78</v>
      </c>
      <c r="J79" s="55">
        <f t="shared" si="26"/>
        <v>64.55</v>
      </c>
      <c r="K79" s="55">
        <f t="shared" si="27"/>
        <v>2582</v>
      </c>
    </row>
    <row r="80" spans="1:11">
      <c r="A80" s="72" t="s">
        <v>143</v>
      </c>
      <c r="B80" s="66"/>
      <c r="C80" s="66"/>
      <c r="D80" s="67"/>
      <c r="E80" s="68" t="s">
        <v>78</v>
      </c>
      <c r="F80" s="66"/>
      <c r="G80" s="69" t="s">
        <v>93</v>
      </c>
      <c r="H80" s="70" t="s">
        <v>93</v>
      </c>
      <c r="I80" s="69"/>
      <c r="J80" s="71"/>
      <c r="K80" s="71">
        <f>SUBTOTAL(9,K81:K90)</f>
        <v>95502.19</v>
      </c>
    </row>
    <row r="81" spans="1:14" ht="30" customHeight="1">
      <c r="A81" s="73" t="s">
        <v>144</v>
      </c>
      <c r="B81" s="79" t="s">
        <v>296</v>
      </c>
      <c r="C81" s="79" t="s">
        <v>297</v>
      </c>
      <c r="D81" s="80" t="s">
        <v>327</v>
      </c>
      <c r="E81" s="84" t="s">
        <v>298</v>
      </c>
      <c r="F81" s="79" t="s">
        <v>178</v>
      </c>
      <c r="G81" s="82">
        <v>20</v>
      </c>
      <c r="H81" s="83">
        <v>697.63</v>
      </c>
      <c r="I81" s="54">
        <f t="shared" si="23"/>
        <v>23.78</v>
      </c>
      <c r="J81" s="55">
        <f t="shared" ref="J81" si="28">ROUND(H81*((I81/100)+1),2)</f>
        <v>863.53</v>
      </c>
      <c r="K81" s="55">
        <f t="shared" ref="K81" si="29">TRUNC(G81*J81,2)</f>
        <v>17270.599999999999</v>
      </c>
    </row>
    <row r="82" spans="1:14" ht="30" customHeight="1">
      <c r="A82" s="73" t="s">
        <v>145</v>
      </c>
      <c r="B82" s="79" t="s">
        <v>342</v>
      </c>
      <c r="C82" s="79" t="s">
        <v>343</v>
      </c>
      <c r="D82" s="80" t="s">
        <v>327</v>
      </c>
      <c r="E82" s="84" t="s">
        <v>344</v>
      </c>
      <c r="F82" s="79" t="s">
        <v>178</v>
      </c>
      <c r="G82" s="82">
        <v>3</v>
      </c>
      <c r="H82" s="83">
        <v>697.63</v>
      </c>
      <c r="I82" s="54">
        <f t="shared" si="23"/>
        <v>23.78</v>
      </c>
      <c r="J82" s="55">
        <f t="shared" ref="J82:J89" si="30">ROUND(H82*((I82/100)+1),2)</f>
        <v>863.53</v>
      </c>
      <c r="K82" s="55">
        <f t="shared" ref="K82:K89" si="31">TRUNC(G82*J82,2)</f>
        <v>2590.59</v>
      </c>
    </row>
    <row r="83" spans="1:14" ht="30" customHeight="1">
      <c r="A83" s="73" t="s">
        <v>146</v>
      </c>
      <c r="B83" s="79" t="s">
        <v>299</v>
      </c>
      <c r="C83" s="79" t="s">
        <v>300</v>
      </c>
      <c r="D83" s="80" t="s">
        <v>327</v>
      </c>
      <c r="E83" s="81" t="s">
        <v>301</v>
      </c>
      <c r="F83" s="79" t="s">
        <v>178</v>
      </c>
      <c r="G83" s="82">
        <v>2</v>
      </c>
      <c r="H83" s="83">
        <v>442.6</v>
      </c>
      <c r="I83" s="54">
        <f t="shared" si="23"/>
        <v>23.78</v>
      </c>
      <c r="J83" s="55">
        <f t="shared" si="30"/>
        <v>547.85</v>
      </c>
      <c r="K83" s="55">
        <f t="shared" si="31"/>
        <v>1095.7</v>
      </c>
    </row>
    <row r="84" spans="1:14" ht="30" customHeight="1">
      <c r="A84" s="73" t="s">
        <v>147</v>
      </c>
      <c r="B84" s="79" t="s">
        <v>345</v>
      </c>
      <c r="C84" s="79" t="s">
        <v>345</v>
      </c>
      <c r="D84" s="80" t="s">
        <v>95</v>
      </c>
      <c r="E84" s="81" t="s">
        <v>346</v>
      </c>
      <c r="F84" s="79" t="s">
        <v>282</v>
      </c>
      <c r="G84" s="82">
        <v>10.8</v>
      </c>
      <c r="H84" s="83">
        <v>480.61</v>
      </c>
      <c r="I84" s="54">
        <f t="shared" si="23"/>
        <v>23.78</v>
      </c>
      <c r="J84" s="55">
        <f t="shared" si="30"/>
        <v>594.9</v>
      </c>
      <c r="K84" s="55">
        <f t="shared" si="31"/>
        <v>6424.92</v>
      </c>
    </row>
    <row r="85" spans="1:14" ht="30" customHeight="1">
      <c r="A85" s="73" t="s">
        <v>148</v>
      </c>
      <c r="B85" s="79" t="s">
        <v>302</v>
      </c>
      <c r="C85" s="79" t="s">
        <v>303</v>
      </c>
      <c r="D85" s="80" t="s">
        <v>327</v>
      </c>
      <c r="E85" s="81" t="s">
        <v>304</v>
      </c>
      <c r="F85" s="79" t="s">
        <v>178</v>
      </c>
      <c r="G85" s="82">
        <v>2</v>
      </c>
      <c r="H85" s="83">
        <v>697.63</v>
      </c>
      <c r="I85" s="54">
        <f t="shared" si="23"/>
        <v>23.78</v>
      </c>
      <c r="J85" s="55">
        <f t="shared" si="30"/>
        <v>863.53</v>
      </c>
      <c r="K85" s="55">
        <f t="shared" si="31"/>
        <v>1727.06</v>
      </c>
    </row>
    <row r="86" spans="1:14" ht="30" customHeight="1">
      <c r="A86" s="73" t="s">
        <v>149</v>
      </c>
      <c r="B86" s="79" t="s">
        <v>79</v>
      </c>
      <c r="C86" s="79" t="s">
        <v>21</v>
      </c>
      <c r="D86" s="80" t="s">
        <v>327</v>
      </c>
      <c r="E86" s="81" t="s">
        <v>80</v>
      </c>
      <c r="F86" s="79" t="s">
        <v>282</v>
      </c>
      <c r="G86" s="82">
        <v>31.38</v>
      </c>
      <c r="H86" s="83">
        <v>525.30999999999995</v>
      </c>
      <c r="I86" s="54">
        <f t="shared" si="23"/>
        <v>23.78</v>
      </c>
      <c r="J86" s="55">
        <f t="shared" si="30"/>
        <v>650.23</v>
      </c>
      <c r="K86" s="55">
        <f t="shared" si="31"/>
        <v>20404.21</v>
      </c>
      <c r="N86" s="41"/>
    </row>
    <row r="87" spans="1:14" ht="30" customHeight="1">
      <c r="A87" s="73" t="s">
        <v>150</v>
      </c>
      <c r="B87" s="79" t="s">
        <v>347</v>
      </c>
      <c r="C87" s="79" t="s">
        <v>348</v>
      </c>
      <c r="D87" s="80" t="s">
        <v>327</v>
      </c>
      <c r="E87" s="81" t="s">
        <v>349</v>
      </c>
      <c r="F87" s="79" t="s">
        <v>282</v>
      </c>
      <c r="G87" s="82">
        <v>35.25</v>
      </c>
      <c r="H87" s="83">
        <v>640.83000000000004</v>
      </c>
      <c r="I87" s="54">
        <f t="shared" si="23"/>
        <v>23.78</v>
      </c>
      <c r="J87" s="55">
        <f t="shared" si="30"/>
        <v>793.22</v>
      </c>
      <c r="K87" s="55">
        <f t="shared" si="31"/>
        <v>27961</v>
      </c>
    </row>
    <row r="88" spans="1:14" ht="30" customHeight="1">
      <c r="A88" s="73" t="s">
        <v>308</v>
      </c>
      <c r="B88" s="79" t="s">
        <v>305</v>
      </c>
      <c r="C88" s="79" t="s">
        <v>306</v>
      </c>
      <c r="D88" s="80" t="s">
        <v>327</v>
      </c>
      <c r="E88" s="81" t="s">
        <v>307</v>
      </c>
      <c r="F88" s="79" t="s">
        <v>178</v>
      </c>
      <c r="G88" s="82">
        <v>6</v>
      </c>
      <c r="H88" s="83">
        <v>173.63</v>
      </c>
      <c r="I88" s="54">
        <f t="shared" si="23"/>
        <v>23.78</v>
      </c>
      <c r="J88" s="55">
        <f t="shared" si="30"/>
        <v>214.92</v>
      </c>
      <c r="K88" s="55">
        <f t="shared" si="31"/>
        <v>1289.52</v>
      </c>
    </row>
    <row r="89" spans="1:14" ht="30" customHeight="1">
      <c r="A89" s="73" t="s">
        <v>309</v>
      </c>
      <c r="B89" s="79" t="s">
        <v>350</v>
      </c>
      <c r="C89" s="79" t="s">
        <v>351</v>
      </c>
      <c r="D89" s="80" t="s">
        <v>327</v>
      </c>
      <c r="E89" s="81" t="s">
        <v>352</v>
      </c>
      <c r="F89" s="79" t="s">
        <v>178</v>
      </c>
      <c r="G89" s="82">
        <v>9</v>
      </c>
      <c r="H89" s="83">
        <v>316.13</v>
      </c>
      <c r="I89" s="54">
        <f t="shared" si="23"/>
        <v>23.78</v>
      </c>
      <c r="J89" s="55">
        <f t="shared" si="30"/>
        <v>391.31</v>
      </c>
      <c r="K89" s="55">
        <f t="shared" si="31"/>
        <v>3521.79</v>
      </c>
    </row>
    <row r="90" spans="1:14" ht="30" customHeight="1">
      <c r="A90" s="73" t="s">
        <v>358</v>
      </c>
      <c r="B90" s="79" t="s">
        <v>81</v>
      </c>
      <c r="C90" s="79" t="s">
        <v>12</v>
      </c>
      <c r="D90" s="80" t="s">
        <v>327</v>
      </c>
      <c r="E90" s="81" t="s">
        <v>59</v>
      </c>
      <c r="F90" s="79" t="s">
        <v>178</v>
      </c>
      <c r="G90" s="82">
        <v>80</v>
      </c>
      <c r="H90" s="83">
        <v>133.47</v>
      </c>
      <c r="I90" s="54">
        <f t="shared" si="23"/>
        <v>23.78</v>
      </c>
      <c r="J90" s="55">
        <f t="shared" ref="J90" si="32">ROUND(H90*((I90/100)+1),2)</f>
        <v>165.21</v>
      </c>
      <c r="K90" s="55">
        <f t="shared" ref="K90" si="33">TRUNC(G90*J90,2)</f>
        <v>13216.8</v>
      </c>
    </row>
    <row r="91" spans="1:14">
      <c r="A91" s="60" t="s">
        <v>158</v>
      </c>
      <c r="B91" s="60"/>
      <c r="C91" s="60"/>
      <c r="D91" s="61"/>
      <c r="E91" s="62" t="s">
        <v>151</v>
      </c>
      <c r="F91" s="60"/>
      <c r="G91" s="63" t="s">
        <v>93</v>
      </c>
      <c r="H91" s="64" t="s">
        <v>93</v>
      </c>
      <c r="I91" s="65"/>
      <c r="J91" s="56"/>
      <c r="K91" s="56">
        <f>SUBTOTAL(9,K92:K99)</f>
        <v>84891</v>
      </c>
    </row>
    <row r="92" spans="1:14" ht="39.950000000000003" customHeight="1">
      <c r="A92" s="73" t="s">
        <v>160</v>
      </c>
      <c r="B92" s="79" t="s">
        <v>89</v>
      </c>
      <c r="C92" s="79" t="s">
        <v>37</v>
      </c>
      <c r="D92" s="80" t="s">
        <v>327</v>
      </c>
      <c r="E92" s="81" t="s">
        <v>60</v>
      </c>
      <c r="F92" s="79" t="s">
        <v>310</v>
      </c>
      <c r="G92" s="82">
        <v>2640</v>
      </c>
      <c r="H92" s="83">
        <v>22.27</v>
      </c>
      <c r="I92" s="54">
        <f t="shared" si="23"/>
        <v>23.78</v>
      </c>
      <c r="J92" s="55">
        <f t="shared" ref="J92" si="34">ROUND(H92*((I92/100)+1),2)</f>
        <v>27.57</v>
      </c>
      <c r="K92" s="55">
        <f t="shared" ref="K92" si="35">TRUNC(G92*J92,2)</f>
        <v>72784.800000000003</v>
      </c>
    </row>
    <row r="93" spans="1:14" ht="39.950000000000003" customHeight="1">
      <c r="A93" s="73" t="s">
        <v>161</v>
      </c>
      <c r="B93" s="79" t="s">
        <v>311</v>
      </c>
      <c r="C93" s="79" t="s">
        <v>312</v>
      </c>
      <c r="D93" s="80" t="s">
        <v>327</v>
      </c>
      <c r="E93" s="81" t="s">
        <v>313</v>
      </c>
      <c r="F93" s="79" t="s">
        <v>314</v>
      </c>
      <c r="G93" s="82">
        <v>1005</v>
      </c>
      <c r="H93" s="83">
        <v>4.3</v>
      </c>
      <c r="I93" s="54">
        <f t="shared" si="23"/>
        <v>23.78</v>
      </c>
      <c r="J93" s="55">
        <f t="shared" ref="J93:J98" si="36">ROUND(H93*((I93/100)+1),2)</f>
        <v>5.32</v>
      </c>
      <c r="K93" s="55">
        <f t="shared" ref="K93:K98" si="37">TRUNC(G93*J93,2)</f>
        <v>5346.6</v>
      </c>
      <c r="N93" s="41"/>
    </row>
    <row r="94" spans="1:14" ht="39.950000000000003" customHeight="1">
      <c r="A94" s="73" t="s">
        <v>162</v>
      </c>
      <c r="B94" s="79" t="s">
        <v>152</v>
      </c>
      <c r="C94" s="79" t="s">
        <v>153</v>
      </c>
      <c r="D94" s="80" t="s">
        <v>327</v>
      </c>
      <c r="E94" s="81" t="s">
        <v>154</v>
      </c>
      <c r="F94" s="79" t="s">
        <v>314</v>
      </c>
      <c r="G94" s="82">
        <v>600</v>
      </c>
      <c r="H94" s="83">
        <v>0.77</v>
      </c>
      <c r="I94" s="54">
        <f t="shared" ref="I94:I99" si="38">$N$1</f>
        <v>23.78</v>
      </c>
      <c r="J94" s="55">
        <f t="shared" si="36"/>
        <v>0.95</v>
      </c>
      <c r="K94" s="55">
        <f t="shared" si="37"/>
        <v>570</v>
      </c>
    </row>
    <row r="95" spans="1:14" ht="39.950000000000003" customHeight="1">
      <c r="A95" s="73" t="s">
        <v>163</v>
      </c>
      <c r="B95" s="79" t="s">
        <v>88</v>
      </c>
      <c r="C95" s="79" t="s">
        <v>56</v>
      </c>
      <c r="D95" s="80" t="s">
        <v>327</v>
      </c>
      <c r="E95" s="81" t="s">
        <v>58</v>
      </c>
      <c r="F95" s="79" t="s">
        <v>314</v>
      </c>
      <c r="G95" s="82">
        <v>420</v>
      </c>
      <c r="H95" s="83">
        <v>4.05</v>
      </c>
      <c r="I95" s="54">
        <f t="shared" si="38"/>
        <v>23.78</v>
      </c>
      <c r="J95" s="55">
        <f t="shared" si="36"/>
        <v>5.01</v>
      </c>
      <c r="K95" s="55">
        <f t="shared" si="37"/>
        <v>2104.1999999999998</v>
      </c>
    </row>
    <row r="96" spans="1:14" ht="39.950000000000003" customHeight="1">
      <c r="A96" s="73" t="s">
        <v>174</v>
      </c>
      <c r="B96" s="79" t="s">
        <v>155</v>
      </c>
      <c r="C96" s="79" t="s">
        <v>156</v>
      </c>
      <c r="D96" s="80" t="s">
        <v>327</v>
      </c>
      <c r="E96" s="81" t="s">
        <v>157</v>
      </c>
      <c r="F96" s="79" t="s">
        <v>314</v>
      </c>
      <c r="G96" s="82">
        <v>600</v>
      </c>
      <c r="H96" s="83">
        <v>1.1100000000000001</v>
      </c>
      <c r="I96" s="54">
        <f t="shared" si="38"/>
        <v>23.78</v>
      </c>
      <c r="J96" s="55">
        <f t="shared" si="36"/>
        <v>1.37</v>
      </c>
      <c r="K96" s="55">
        <f t="shared" si="37"/>
        <v>822</v>
      </c>
    </row>
    <row r="97" spans="1:14" ht="39.950000000000003" customHeight="1">
      <c r="A97" s="73" t="s">
        <v>175</v>
      </c>
      <c r="B97" s="79" t="s">
        <v>27</v>
      </c>
      <c r="C97" s="79" t="s">
        <v>27</v>
      </c>
      <c r="D97" s="80" t="s">
        <v>95</v>
      </c>
      <c r="E97" s="84" t="s">
        <v>315</v>
      </c>
      <c r="F97" s="79" t="s">
        <v>314</v>
      </c>
      <c r="G97" s="82">
        <v>360</v>
      </c>
      <c r="H97" s="83">
        <v>2.54</v>
      </c>
      <c r="I97" s="54">
        <f t="shared" si="38"/>
        <v>23.78</v>
      </c>
      <c r="J97" s="55">
        <f t="shared" si="36"/>
        <v>3.14</v>
      </c>
      <c r="K97" s="55">
        <f t="shared" si="37"/>
        <v>1130.4000000000001</v>
      </c>
    </row>
    <row r="98" spans="1:14" ht="39.950000000000003" customHeight="1">
      <c r="A98" s="73" t="s">
        <v>176</v>
      </c>
      <c r="B98" s="79" t="s">
        <v>353</v>
      </c>
      <c r="C98" s="79" t="s">
        <v>353</v>
      </c>
      <c r="D98" s="80" t="s">
        <v>95</v>
      </c>
      <c r="E98" s="84" t="s">
        <v>354</v>
      </c>
      <c r="F98" s="79" t="s">
        <v>314</v>
      </c>
      <c r="G98" s="82">
        <v>60</v>
      </c>
      <c r="H98" s="83">
        <v>2.2000000000000002</v>
      </c>
      <c r="I98" s="54">
        <f t="shared" si="38"/>
        <v>23.78</v>
      </c>
      <c r="J98" s="55">
        <f t="shared" si="36"/>
        <v>2.72</v>
      </c>
      <c r="K98" s="55">
        <f t="shared" si="37"/>
        <v>163.19999999999999</v>
      </c>
    </row>
    <row r="99" spans="1:14" ht="39.950000000000003" customHeight="1">
      <c r="A99" s="73" t="s">
        <v>359</v>
      </c>
      <c r="B99" s="79" t="s">
        <v>22</v>
      </c>
      <c r="C99" s="79" t="s">
        <v>22</v>
      </c>
      <c r="D99" s="80" t="s">
        <v>95</v>
      </c>
      <c r="E99" s="84" t="s">
        <v>316</v>
      </c>
      <c r="F99" s="79" t="s">
        <v>314</v>
      </c>
      <c r="G99" s="82">
        <v>420</v>
      </c>
      <c r="H99" s="83">
        <v>3.79</v>
      </c>
      <c r="I99" s="54">
        <f t="shared" si="38"/>
        <v>23.78</v>
      </c>
      <c r="J99" s="55">
        <f t="shared" ref="J99" si="39">ROUND(H99*((I99/100)+1),2)</f>
        <v>4.6900000000000004</v>
      </c>
      <c r="K99" s="55">
        <f t="shared" ref="K99" si="40">TRUNC(G99*J99,2)</f>
        <v>1969.8</v>
      </c>
    </row>
    <row r="100" spans="1:14">
      <c r="A100" s="60" t="s">
        <v>167</v>
      </c>
      <c r="B100" s="60"/>
      <c r="C100" s="60"/>
      <c r="D100" s="61"/>
      <c r="E100" s="62" t="s">
        <v>90</v>
      </c>
      <c r="F100" s="60"/>
      <c r="G100" s="63" t="s">
        <v>93</v>
      </c>
      <c r="H100" s="64" t="s">
        <v>93</v>
      </c>
      <c r="I100" s="65"/>
      <c r="J100" s="56"/>
      <c r="K100" s="56">
        <f>SUBTOTAL(9,K101:K103)</f>
        <v>21113.9</v>
      </c>
    </row>
    <row r="101" spans="1:14" ht="30" customHeight="1">
      <c r="A101" s="73" t="s">
        <v>168</v>
      </c>
      <c r="B101" s="79" t="s">
        <v>317</v>
      </c>
      <c r="C101" s="79" t="s">
        <v>318</v>
      </c>
      <c r="D101" s="80" t="s">
        <v>327</v>
      </c>
      <c r="E101" s="84" t="s">
        <v>319</v>
      </c>
      <c r="F101" s="79" t="s">
        <v>178</v>
      </c>
      <c r="G101" s="82">
        <v>52</v>
      </c>
      <c r="H101" s="83">
        <v>34.270000000000003</v>
      </c>
      <c r="I101" s="54">
        <f t="shared" ref="I101:I105" si="41">$N$1</f>
        <v>23.78</v>
      </c>
      <c r="J101" s="55">
        <f>ROUND(H101*((I101/100)+1),2)</f>
        <v>42.42</v>
      </c>
      <c r="K101" s="55">
        <f>TRUNC(G101*J101,2)</f>
        <v>2205.84</v>
      </c>
    </row>
    <row r="102" spans="1:14" ht="30" customHeight="1">
      <c r="A102" s="73" t="s">
        <v>170</v>
      </c>
      <c r="B102" s="79" t="s">
        <v>320</v>
      </c>
      <c r="C102" s="79" t="s">
        <v>321</v>
      </c>
      <c r="D102" s="80" t="s">
        <v>327</v>
      </c>
      <c r="E102" s="84" t="s">
        <v>322</v>
      </c>
      <c r="F102" s="79" t="s">
        <v>225</v>
      </c>
      <c r="G102" s="82">
        <v>110</v>
      </c>
      <c r="H102" s="83">
        <v>44.18</v>
      </c>
      <c r="I102" s="54">
        <f t="shared" si="41"/>
        <v>23.78</v>
      </c>
      <c r="J102" s="55">
        <f t="shared" ref="J102:J103" si="42">ROUND(H102*((I102/100)+1),2)</f>
        <v>54.69</v>
      </c>
      <c r="K102" s="55">
        <f t="shared" ref="K102:K103" si="43">TRUNC(G102*J102,2)</f>
        <v>6015.9</v>
      </c>
    </row>
    <row r="103" spans="1:14" ht="30" customHeight="1">
      <c r="A103" s="73" t="s">
        <v>171</v>
      </c>
      <c r="B103" s="79" t="s">
        <v>91</v>
      </c>
      <c r="C103" s="79" t="s">
        <v>38</v>
      </c>
      <c r="D103" s="80" t="s">
        <v>327</v>
      </c>
      <c r="E103" s="84" t="s">
        <v>61</v>
      </c>
      <c r="F103" s="79" t="s">
        <v>282</v>
      </c>
      <c r="G103" s="82">
        <v>17660.5</v>
      </c>
      <c r="H103" s="83">
        <v>0.59</v>
      </c>
      <c r="I103" s="54">
        <f t="shared" si="41"/>
        <v>23.78</v>
      </c>
      <c r="J103" s="55">
        <f t="shared" si="42"/>
        <v>0.73</v>
      </c>
      <c r="K103" s="55">
        <f t="shared" si="43"/>
        <v>12892.16</v>
      </c>
    </row>
    <row r="104" spans="1:14">
      <c r="A104" s="60" t="s">
        <v>172</v>
      </c>
      <c r="B104" s="60"/>
      <c r="C104" s="60"/>
      <c r="D104" s="61"/>
      <c r="E104" s="62" t="s">
        <v>159</v>
      </c>
      <c r="F104" s="60"/>
      <c r="G104" s="63" t="s">
        <v>93</v>
      </c>
      <c r="H104" s="64" t="s">
        <v>93</v>
      </c>
      <c r="I104" s="65"/>
      <c r="J104" s="56"/>
      <c r="K104" s="56">
        <f>SUBTOTAL(9,K105:K105)</f>
        <v>145556.91</v>
      </c>
    </row>
    <row r="105" spans="1:14" ht="30" customHeight="1">
      <c r="A105" s="73" t="s">
        <v>173</v>
      </c>
      <c r="B105" s="79" t="s">
        <v>164</v>
      </c>
      <c r="C105" s="79" t="s">
        <v>165</v>
      </c>
      <c r="D105" s="80" t="s">
        <v>327</v>
      </c>
      <c r="E105" s="84" t="s">
        <v>166</v>
      </c>
      <c r="F105" s="79" t="s">
        <v>225</v>
      </c>
      <c r="G105" s="82">
        <v>4886.1000000000004</v>
      </c>
      <c r="H105" s="83">
        <v>24.07</v>
      </c>
      <c r="I105" s="54">
        <f t="shared" si="41"/>
        <v>23.78</v>
      </c>
      <c r="J105" s="55">
        <f>ROUND(H105*((I105/100)+1),2)</f>
        <v>29.79</v>
      </c>
      <c r="K105" s="55">
        <f>TRUNC(G105*J105,2)</f>
        <v>145556.91</v>
      </c>
    </row>
    <row r="106" spans="1:14">
      <c r="A106" s="74"/>
      <c r="B106" s="74"/>
      <c r="C106" s="74"/>
      <c r="D106" s="74"/>
      <c r="E106" s="74"/>
      <c r="F106" s="74"/>
      <c r="G106" s="74"/>
      <c r="H106" s="99"/>
      <c r="I106" s="74"/>
      <c r="J106" s="75"/>
      <c r="K106" s="76">
        <f>TRUNC(G105*J105,2)</f>
        <v>145556.91</v>
      </c>
      <c r="N106" s="41"/>
    </row>
    <row r="108" spans="1:14">
      <c r="M108" s="38">
        <v>2933388.38</v>
      </c>
    </row>
    <row r="110" spans="1:14">
      <c r="K110" s="141">
        <v>1E-4</v>
      </c>
      <c r="L110" s="141">
        <f>M108/J9</f>
        <v>20.152862409623836</v>
      </c>
    </row>
    <row r="112" spans="1:14">
      <c r="J112" s="38">
        <f>K106*K110</f>
        <v>14.555691000000001</v>
      </c>
    </row>
  </sheetData>
  <autoFilter ref="A12:K105" xr:uid="{00000000-0001-0000-0000-000000000000}"/>
  <mergeCells count="20">
    <mergeCell ref="A1:A5"/>
    <mergeCell ref="B1:F3"/>
    <mergeCell ref="G1:K1"/>
    <mergeCell ref="G2:J2"/>
    <mergeCell ref="G3:K3"/>
    <mergeCell ref="B4:E4"/>
    <mergeCell ref="F4:H4"/>
    <mergeCell ref="I4:K4"/>
    <mergeCell ref="B5:K5"/>
    <mergeCell ref="J9:K9"/>
    <mergeCell ref="A9:E9"/>
    <mergeCell ref="A10:K10"/>
    <mergeCell ref="F9:H9"/>
    <mergeCell ref="A11:K11"/>
    <mergeCell ref="A7:H7"/>
    <mergeCell ref="A6:H6"/>
    <mergeCell ref="A8:H8"/>
    <mergeCell ref="I6:K6"/>
    <mergeCell ref="I7:K7"/>
    <mergeCell ref="I8:K8"/>
  </mergeCells>
  <phoneticPr fontId="12" type="noConversion"/>
  <pageMargins left="0.59055118110236227" right="0.59055118110236227" top="0.59055118110236227" bottom="0.59055118110236227" header="0" footer="0"/>
  <pageSetup paperSize="9" scale="71" fitToHeight="0" orientation="portrait" r:id="rId1"/>
  <rowBreaks count="2" manualBreakCount="2">
    <brk id="46" max="10" man="1"/>
    <brk id="79" max="10" man="1"/>
  </rowBreaks>
  <ignoredErrors>
    <ignoredError sqref="A106:D106" numberStoredAsText="1"/>
    <ignoredError sqref="I66 K70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23F0B-ED07-41EA-8432-C3F47AF6B6BF}">
  <sheetPr>
    <pageSetUpPr fitToPage="1"/>
  </sheetPr>
  <dimension ref="A1:N47"/>
  <sheetViews>
    <sheetView showGridLines="0" view="pageBreakPreview" zoomScale="85" zoomScaleNormal="100" zoomScaleSheetLayoutView="85" workbookViewId="0">
      <selection activeCell="I4" sqref="D4:I5"/>
    </sheetView>
  </sheetViews>
  <sheetFormatPr defaultRowHeight="12.75"/>
  <cols>
    <col min="1" max="1" width="7.5703125" style="2" customWidth="1"/>
    <col min="2" max="2" width="28.5703125" style="2" customWidth="1"/>
    <col min="3" max="3" width="16.140625" style="2" customWidth="1"/>
    <col min="4" max="9" width="14.85546875" style="2" customWidth="1"/>
    <col min="10" max="10" width="15" style="2" bestFit="1" customWidth="1"/>
    <col min="11" max="11" width="13.42578125" style="2" bestFit="1" customWidth="1"/>
    <col min="12" max="12" width="17.42578125" style="2" customWidth="1"/>
    <col min="13" max="190" width="8.85546875" style="2"/>
    <col min="191" max="191" width="11.140625" style="2" customWidth="1"/>
    <col min="192" max="192" width="10.42578125" style="2" customWidth="1"/>
    <col min="193" max="193" width="44.5703125" style="2" customWidth="1"/>
    <col min="194" max="194" width="18.5703125" style="2" customWidth="1"/>
    <col min="195" max="266" width="2.5703125" style="2" customWidth="1"/>
    <col min="267" max="267" width="21.5703125" style="2" customWidth="1"/>
    <col min="268" max="268" width="17.42578125" style="2" customWidth="1"/>
    <col min="269" max="446" width="8.85546875" style="2"/>
    <col min="447" max="447" width="11.140625" style="2" customWidth="1"/>
    <col min="448" max="448" width="10.42578125" style="2" customWidth="1"/>
    <col min="449" max="449" width="44.5703125" style="2" customWidth="1"/>
    <col min="450" max="450" width="18.5703125" style="2" customWidth="1"/>
    <col min="451" max="522" width="2.5703125" style="2" customWidth="1"/>
    <col min="523" max="523" width="21.5703125" style="2" customWidth="1"/>
    <col min="524" max="524" width="17.42578125" style="2" customWidth="1"/>
    <col min="525" max="702" width="8.85546875" style="2"/>
    <col min="703" max="703" width="11.140625" style="2" customWidth="1"/>
    <col min="704" max="704" width="10.42578125" style="2" customWidth="1"/>
    <col min="705" max="705" width="44.5703125" style="2" customWidth="1"/>
    <col min="706" max="706" width="18.5703125" style="2" customWidth="1"/>
    <col min="707" max="778" width="2.5703125" style="2" customWidth="1"/>
    <col min="779" max="779" width="21.5703125" style="2" customWidth="1"/>
    <col min="780" max="780" width="17.42578125" style="2" customWidth="1"/>
    <col min="781" max="958" width="8.85546875" style="2"/>
    <col min="959" max="959" width="11.140625" style="2" customWidth="1"/>
    <col min="960" max="960" width="10.42578125" style="2" customWidth="1"/>
    <col min="961" max="961" width="44.5703125" style="2" customWidth="1"/>
    <col min="962" max="962" width="18.5703125" style="2" customWidth="1"/>
    <col min="963" max="1034" width="2.5703125" style="2" customWidth="1"/>
    <col min="1035" max="1035" width="21.5703125" style="2" customWidth="1"/>
    <col min="1036" max="1036" width="17.42578125" style="2" customWidth="1"/>
    <col min="1037" max="1214" width="8.85546875" style="2"/>
    <col min="1215" max="1215" width="11.140625" style="2" customWidth="1"/>
    <col min="1216" max="1216" width="10.42578125" style="2" customWidth="1"/>
    <col min="1217" max="1217" width="44.5703125" style="2" customWidth="1"/>
    <col min="1218" max="1218" width="18.5703125" style="2" customWidth="1"/>
    <col min="1219" max="1290" width="2.5703125" style="2" customWidth="1"/>
    <col min="1291" max="1291" width="21.5703125" style="2" customWidth="1"/>
    <col min="1292" max="1292" width="17.42578125" style="2" customWidth="1"/>
    <col min="1293" max="1470" width="8.85546875" style="2"/>
    <col min="1471" max="1471" width="11.140625" style="2" customWidth="1"/>
    <col min="1472" max="1472" width="10.42578125" style="2" customWidth="1"/>
    <col min="1473" max="1473" width="44.5703125" style="2" customWidth="1"/>
    <col min="1474" max="1474" width="18.5703125" style="2" customWidth="1"/>
    <col min="1475" max="1546" width="2.5703125" style="2" customWidth="1"/>
    <col min="1547" max="1547" width="21.5703125" style="2" customWidth="1"/>
    <col min="1548" max="1548" width="17.42578125" style="2" customWidth="1"/>
    <col min="1549" max="1726" width="8.85546875" style="2"/>
    <col min="1727" max="1727" width="11.140625" style="2" customWidth="1"/>
    <col min="1728" max="1728" width="10.42578125" style="2" customWidth="1"/>
    <col min="1729" max="1729" width="44.5703125" style="2" customWidth="1"/>
    <col min="1730" max="1730" width="18.5703125" style="2" customWidth="1"/>
    <col min="1731" max="1802" width="2.5703125" style="2" customWidth="1"/>
    <col min="1803" max="1803" width="21.5703125" style="2" customWidth="1"/>
    <col min="1804" max="1804" width="17.42578125" style="2" customWidth="1"/>
    <col min="1805" max="1982" width="8.85546875" style="2"/>
    <col min="1983" max="1983" width="11.140625" style="2" customWidth="1"/>
    <col min="1984" max="1984" width="10.42578125" style="2" customWidth="1"/>
    <col min="1985" max="1985" width="44.5703125" style="2" customWidth="1"/>
    <col min="1986" max="1986" width="18.5703125" style="2" customWidth="1"/>
    <col min="1987" max="2058" width="2.5703125" style="2" customWidth="1"/>
    <col min="2059" max="2059" width="21.5703125" style="2" customWidth="1"/>
    <col min="2060" max="2060" width="17.42578125" style="2" customWidth="1"/>
    <col min="2061" max="2238" width="8.85546875" style="2"/>
    <col min="2239" max="2239" width="11.140625" style="2" customWidth="1"/>
    <col min="2240" max="2240" width="10.42578125" style="2" customWidth="1"/>
    <col min="2241" max="2241" width="44.5703125" style="2" customWidth="1"/>
    <col min="2242" max="2242" width="18.5703125" style="2" customWidth="1"/>
    <col min="2243" max="2314" width="2.5703125" style="2" customWidth="1"/>
    <col min="2315" max="2315" width="21.5703125" style="2" customWidth="1"/>
    <col min="2316" max="2316" width="17.42578125" style="2" customWidth="1"/>
    <col min="2317" max="2494" width="8.85546875" style="2"/>
    <col min="2495" max="2495" width="11.140625" style="2" customWidth="1"/>
    <col min="2496" max="2496" width="10.42578125" style="2" customWidth="1"/>
    <col min="2497" max="2497" width="44.5703125" style="2" customWidth="1"/>
    <col min="2498" max="2498" width="18.5703125" style="2" customWidth="1"/>
    <col min="2499" max="2570" width="2.5703125" style="2" customWidth="1"/>
    <col min="2571" max="2571" width="21.5703125" style="2" customWidth="1"/>
    <col min="2572" max="2572" width="17.42578125" style="2" customWidth="1"/>
    <col min="2573" max="2750" width="8.85546875" style="2"/>
    <col min="2751" max="2751" width="11.140625" style="2" customWidth="1"/>
    <col min="2752" max="2752" width="10.42578125" style="2" customWidth="1"/>
    <col min="2753" max="2753" width="44.5703125" style="2" customWidth="1"/>
    <col min="2754" max="2754" width="18.5703125" style="2" customWidth="1"/>
    <col min="2755" max="2826" width="2.5703125" style="2" customWidth="1"/>
    <col min="2827" max="2827" width="21.5703125" style="2" customWidth="1"/>
    <col min="2828" max="2828" width="17.42578125" style="2" customWidth="1"/>
    <col min="2829" max="3006" width="8.85546875" style="2"/>
    <col min="3007" max="3007" width="11.140625" style="2" customWidth="1"/>
    <col min="3008" max="3008" width="10.42578125" style="2" customWidth="1"/>
    <col min="3009" max="3009" width="44.5703125" style="2" customWidth="1"/>
    <col min="3010" max="3010" width="18.5703125" style="2" customWidth="1"/>
    <col min="3011" max="3082" width="2.5703125" style="2" customWidth="1"/>
    <col min="3083" max="3083" width="21.5703125" style="2" customWidth="1"/>
    <col min="3084" max="3084" width="17.42578125" style="2" customWidth="1"/>
    <col min="3085" max="3262" width="8.85546875" style="2"/>
    <col min="3263" max="3263" width="11.140625" style="2" customWidth="1"/>
    <col min="3264" max="3264" width="10.42578125" style="2" customWidth="1"/>
    <col min="3265" max="3265" width="44.5703125" style="2" customWidth="1"/>
    <col min="3266" max="3266" width="18.5703125" style="2" customWidth="1"/>
    <col min="3267" max="3338" width="2.5703125" style="2" customWidth="1"/>
    <col min="3339" max="3339" width="21.5703125" style="2" customWidth="1"/>
    <col min="3340" max="3340" width="17.42578125" style="2" customWidth="1"/>
    <col min="3341" max="3518" width="8.85546875" style="2"/>
    <col min="3519" max="3519" width="11.140625" style="2" customWidth="1"/>
    <col min="3520" max="3520" width="10.42578125" style="2" customWidth="1"/>
    <col min="3521" max="3521" width="44.5703125" style="2" customWidth="1"/>
    <col min="3522" max="3522" width="18.5703125" style="2" customWidth="1"/>
    <col min="3523" max="3594" width="2.5703125" style="2" customWidth="1"/>
    <col min="3595" max="3595" width="21.5703125" style="2" customWidth="1"/>
    <col min="3596" max="3596" width="17.42578125" style="2" customWidth="1"/>
    <col min="3597" max="3774" width="8.85546875" style="2"/>
    <col min="3775" max="3775" width="11.140625" style="2" customWidth="1"/>
    <col min="3776" max="3776" width="10.42578125" style="2" customWidth="1"/>
    <col min="3777" max="3777" width="44.5703125" style="2" customWidth="1"/>
    <col min="3778" max="3778" width="18.5703125" style="2" customWidth="1"/>
    <col min="3779" max="3850" width="2.5703125" style="2" customWidth="1"/>
    <col min="3851" max="3851" width="21.5703125" style="2" customWidth="1"/>
    <col min="3852" max="3852" width="17.42578125" style="2" customWidth="1"/>
    <col min="3853" max="4030" width="8.85546875" style="2"/>
    <col min="4031" max="4031" width="11.140625" style="2" customWidth="1"/>
    <col min="4032" max="4032" width="10.42578125" style="2" customWidth="1"/>
    <col min="4033" max="4033" width="44.5703125" style="2" customWidth="1"/>
    <col min="4034" max="4034" width="18.5703125" style="2" customWidth="1"/>
    <col min="4035" max="4106" width="2.5703125" style="2" customWidth="1"/>
    <col min="4107" max="4107" width="21.5703125" style="2" customWidth="1"/>
    <col min="4108" max="4108" width="17.42578125" style="2" customWidth="1"/>
    <col min="4109" max="4286" width="8.85546875" style="2"/>
    <col min="4287" max="4287" width="11.140625" style="2" customWidth="1"/>
    <col min="4288" max="4288" width="10.42578125" style="2" customWidth="1"/>
    <col min="4289" max="4289" width="44.5703125" style="2" customWidth="1"/>
    <col min="4290" max="4290" width="18.5703125" style="2" customWidth="1"/>
    <col min="4291" max="4362" width="2.5703125" style="2" customWidth="1"/>
    <col min="4363" max="4363" width="21.5703125" style="2" customWidth="1"/>
    <col min="4364" max="4364" width="17.42578125" style="2" customWidth="1"/>
    <col min="4365" max="4542" width="8.85546875" style="2"/>
    <col min="4543" max="4543" width="11.140625" style="2" customWidth="1"/>
    <col min="4544" max="4544" width="10.42578125" style="2" customWidth="1"/>
    <col min="4545" max="4545" width="44.5703125" style="2" customWidth="1"/>
    <col min="4546" max="4546" width="18.5703125" style="2" customWidth="1"/>
    <col min="4547" max="4618" width="2.5703125" style="2" customWidth="1"/>
    <col min="4619" max="4619" width="21.5703125" style="2" customWidth="1"/>
    <col min="4620" max="4620" width="17.42578125" style="2" customWidth="1"/>
    <col min="4621" max="4798" width="8.85546875" style="2"/>
    <col min="4799" max="4799" width="11.140625" style="2" customWidth="1"/>
    <col min="4800" max="4800" width="10.42578125" style="2" customWidth="1"/>
    <col min="4801" max="4801" width="44.5703125" style="2" customWidth="1"/>
    <col min="4802" max="4802" width="18.5703125" style="2" customWidth="1"/>
    <col min="4803" max="4874" width="2.5703125" style="2" customWidth="1"/>
    <col min="4875" max="4875" width="21.5703125" style="2" customWidth="1"/>
    <col min="4876" max="4876" width="17.42578125" style="2" customWidth="1"/>
    <col min="4877" max="5054" width="8.85546875" style="2"/>
    <col min="5055" max="5055" width="11.140625" style="2" customWidth="1"/>
    <col min="5056" max="5056" width="10.42578125" style="2" customWidth="1"/>
    <col min="5057" max="5057" width="44.5703125" style="2" customWidth="1"/>
    <col min="5058" max="5058" width="18.5703125" style="2" customWidth="1"/>
    <col min="5059" max="5130" width="2.5703125" style="2" customWidth="1"/>
    <col min="5131" max="5131" width="21.5703125" style="2" customWidth="1"/>
    <col min="5132" max="5132" width="17.42578125" style="2" customWidth="1"/>
    <col min="5133" max="5310" width="8.85546875" style="2"/>
    <col min="5311" max="5311" width="11.140625" style="2" customWidth="1"/>
    <col min="5312" max="5312" width="10.42578125" style="2" customWidth="1"/>
    <col min="5313" max="5313" width="44.5703125" style="2" customWidth="1"/>
    <col min="5314" max="5314" width="18.5703125" style="2" customWidth="1"/>
    <col min="5315" max="5386" width="2.5703125" style="2" customWidth="1"/>
    <col min="5387" max="5387" width="21.5703125" style="2" customWidth="1"/>
    <col min="5388" max="5388" width="17.42578125" style="2" customWidth="1"/>
    <col min="5389" max="5566" width="8.85546875" style="2"/>
    <col min="5567" max="5567" width="11.140625" style="2" customWidth="1"/>
    <col min="5568" max="5568" width="10.42578125" style="2" customWidth="1"/>
    <col min="5569" max="5569" width="44.5703125" style="2" customWidth="1"/>
    <col min="5570" max="5570" width="18.5703125" style="2" customWidth="1"/>
    <col min="5571" max="5642" width="2.5703125" style="2" customWidth="1"/>
    <col min="5643" max="5643" width="21.5703125" style="2" customWidth="1"/>
    <col min="5644" max="5644" width="17.42578125" style="2" customWidth="1"/>
    <col min="5645" max="5822" width="8.85546875" style="2"/>
    <col min="5823" max="5823" width="11.140625" style="2" customWidth="1"/>
    <col min="5824" max="5824" width="10.42578125" style="2" customWidth="1"/>
    <col min="5825" max="5825" width="44.5703125" style="2" customWidth="1"/>
    <col min="5826" max="5826" width="18.5703125" style="2" customWidth="1"/>
    <col min="5827" max="5898" width="2.5703125" style="2" customWidth="1"/>
    <col min="5899" max="5899" width="21.5703125" style="2" customWidth="1"/>
    <col min="5900" max="5900" width="17.42578125" style="2" customWidth="1"/>
    <col min="5901" max="6078" width="8.85546875" style="2"/>
    <col min="6079" max="6079" width="11.140625" style="2" customWidth="1"/>
    <col min="6080" max="6080" width="10.42578125" style="2" customWidth="1"/>
    <col min="6081" max="6081" width="44.5703125" style="2" customWidth="1"/>
    <col min="6082" max="6082" width="18.5703125" style="2" customWidth="1"/>
    <col min="6083" max="6154" width="2.5703125" style="2" customWidth="1"/>
    <col min="6155" max="6155" width="21.5703125" style="2" customWidth="1"/>
    <col min="6156" max="6156" width="17.42578125" style="2" customWidth="1"/>
    <col min="6157" max="6334" width="8.85546875" style="2"/>
    <col min="6335" max="6335" width="11.140625" style="2" customWidth="1"/>
    <col min="6336" max="6336" width="10.42578125" style="2" customWidth="1"/>
    <col min="6337" max="6337" width="44.5703125" style="2" customWidth="1"/>
    <col min="6338" max="6338" width="18.5703125" style="2" customWidth="1"/>
    <col min="6339" max="6410" width="2.5703125" style="2" customWidth="1"/>
    <col min="6411" max="6411" width="21.5703125" style="2" customWidth="1"/>
    <col min="6412" max="6412" width="17.42578125" style="2" customWidth="1"/>
    <col min="6413" max="6590" width="8.85546875" style="2"/>
    <col min="6591" max="6591" width="11.140625" style="2" customWidth="1"/>
    <col min="6592" max="6592" width="10.42578125" style="2" customWidth="1"/>
    <col min="6593" max="6593" width="44.5703125" style="2" customWidth="1"/>
    <col min="6594" max="6594" width="18.5703125" style="2" customWidth="1"/>
    <col min="6595" max="6666" width="2.5703125" style="2" customWidth="1"/>
    <col min="6667" max="6667" width="21.5703125" style="2" customWidth="1"/>
    <col min="6668" max="6668" width="17.42578125" style="2" customWidth="1"/>
    <col min="6669" max="6846" width="8.85546875" style="2"/>
    <col min="6847" max="6847" width="11.140625" style="2" customWidth="1"/>
    <col min="6848" max="6848" width="10.42578125" style="2" customWidth="1"/>
    <col min="6849" max="6849" width="44.5703125" style="2" customWidth="1"/>
    <col min="6850" max="6850" width="18.5703125" style="2" customWidth="1"/>
    <col min="6851" max="6922" width="2.5703125" style="2" customWidth="1"/>
    <col min="6923" max="6923" width="21.5703125" style="2" customWidth="1"/>
    <col min="6924" max="6924" width="17.42578125" style="2" customWidth="1"/>
    <col min="6925" max="7102" width="8.85546875" style="2"/>
    <col min="7103" max="7103" width="11.140625" style="2" customWidth="1"/>
    <col min="7104" max="7104" width="10.42578125" style="2" customWidth="1"/>
    <col min="7105" max="7105" width="44.5703125" style="2" customWidth="1"/>
    <col min="7106" max="7106" width="18.5703125" style="2" customWidth="1"/>
    <col min="7107" max="7178" width="2.5703125" style="2" customWidth="1"/>
    <col min="7179" max="7179" width="21.5703125" style="2" customWidth="1"/>
    <col min="7180" max="7180" width="17.42578125" style="2" customWidth="1"/>
    <col min="7181" max="7358" width="8.85546875" style="2"/>
    <col min="7359" max="7359" width="11.140625" style="2" customWidth="1"/>
    <col min="7360" max="7360" width="10.42578125" style="2" customWidth="1"/>
    <col min="7361" max="7361" width="44.5703125" style="2" customWidth="1"/>
    <col min="7362" max="7362" width="18.5703125" style="2" customWidth="1"/>
    <col min="7363" max="7434" width="2.5703125" style="2" customWidth="1"/>
    <col min="7435" max="7435" width="21.5703125" style="2" customWidth="1"/>
    <col min="7436" max="7436" width="17.42578125" style="2" customWidth="1"/>
    <col min="7437" max="7614" width="8.85546875" style="2"/>
    <col min="7615" max="7615" width="11.140625" style="2" customWidth="1"/>
    <col min="7616" max="7616" width="10.42578125" style="2" customWidth="1"/>
    <col min="7617" max="7617" width="44.5703125" style="2" customWidth="1"/>
    <col min="7618" max="7618" width="18.5703125" style="2" customWidth="1"/>
    <col min="7619" max="7690" width="2.5703125" style="2" customWidth="1"/>
    <col min="7691" max="7691" width="21.5703125" style="2" customWidth="1"/>
    <col min="7692" max="7692" width="17.42578125" style="2" customWidth="1"/>
    <col min="7693" max="7870" width="8.85546875" style="2"/>
    <col min="7871" max="7871" width="11.140625" style="2" customWidth="1"/>
    <col min="7872" max="7872" width="10.42578125" style="2" customWidth="1"/>
    <col min="7873" max="7873" width="44.5703125" style="2" customWidth="1"/>
    <col min="7874" max="7874" width="18.5703125" style="2" customWidth="1"/>
    <col min="7875" max="7946" width="2.5703125" style="2" customWidth="1"/>
    <col min="7947" max="7947" width="21.5703125" style="2" customWidth="1"/>
    <col min="7948" max="7948" width="17.42578125" style="2" customWidth="1"/>
    <col min="7949" max="8126" width="8.85546875" style="2"/>
    <col min="8127" max="8127" width="11.140625" style="2" customWidth="1"/>
    <col min="8128" max="8128" width="10.42578125" style="2" customWidth="1"/>
    <col min="8129" max="8129" width="44.5703125" style="2" customWidth="1"/>
    <col min="8130" max="8130" width="18.5703125" style="2" customWidth="1"/>
    <col min="8131" max="8202" width="2.5703125" style="2" customWidth="1"/>
    <col min="8203" max="8203" width="21.5703125" style="2" customWidth="1"/>
    <col min="8204" max="8204" width="17.42578125" style="2" customWidth="1"/>
    <col min="8205" max="8382" width="8.85546875" style="2"/>
    <col min="8383" max="8383" width="11.140625" style="2" customWidth="1"/>
    <col min="8384" max="8384" width="10.42578125" style="2" customWidth="1"/>
    <col min="8385" max="8385" width="44.5703125" style="2" customWidth="1"/>
    <col min="8386" max="8386" width="18.5703125" style="2" customWidth="1"/>
    <col min="8387" max="8458" width="2.5703125" style="2" customWidth="1"/>
    <col min="8459" max="8459" width="21.5703125" style="2" customWidth="1"/>
    <col min="8460" max="8460" width="17.42578125" style="2" customWidth="1"/>
    <col min="8461" max="8638" width="8.85546875" style="2"/>
    <col min="8639" max="8639" width="11.140625" style="2" customWidth="1"/>
    <col min="8640" max="8640" width="10.42578125" style="2" customWidth="1"/>
    <col min="8641" max="8641" width="44.5703125" style="2" customWidth="1"/>
    <col min="8642" max="8642" width="18.5703125" style="2" customWidth="1"/>
    <col min="8643" max="8714" width="2.5703125" style="2" customWidth="1"/>
    <col min="8715" max="8715" width="21.5703125" style="2" customWidth="1"/>
    <col min="8716" max="8716" width="17.42578125" style="2" customWidth="1"/>
    <col min="8717" max="8894" width="8.85546875" style="2"/>
    <col min="8895" max="8895" width="11.140625" style="2" customWidth="1"/>
    <col min="8896" max="8896" width="10.42578125" style="2" customWidth="1"/>
    <col min="8897" max="8897" width="44.5703125" style="2" customWidth="1"/>
    <col min="8898" max="8898" width="18.5703125" style="2" customWidth="1"/>
    <col min="8899" max="8970" width="2.5703125" style="2" customWidth="1"/>
    <col min="8971" max="8971" width="21.5703125" style="2" customWidth="1"/>
    <col min="8972" max="8972" width="17.42578125" style="2" customWidth="1"/>
    <col min="8973" max="9150" width="8.85546875" style="2"/>
    <col min="9151" max="9151" width="11.140625" style="2" customWidth="1"/>
    <col min="9152" max="9152" width="10.42578125" style="2" customWidth="1"/>
    <col min="9153" max="9153" width="44.5703125" style="2" customWidth="1"/>
    <col min="9154" max="9154" width="18.5703125" style="2" customWidth="1"/>
    <col min="9155" max="9226" width="2.5703125" style="2" customWidth="1"/>
    <col min="9227" max="9227" width="21.5703125" style="2" customWidth="1"/>
    <col min="9228" max="9228" width="17.42578125" style="2" customWidth="1"/>
    <col min="9229" max="9406" width="8.85546875" style="2"/>
    <col min="9407" max="9407" width="11.140625" style="2" customWidth="1"/>
    <col min="9408" max="9408" width="10.42578125" style="2" customWidth="1"/>
    <col min="9409" max="9409" width="44.5703125" style="2" customWidth="1"/>
    <col min="9410" max="9410" width="18.5703125" style="2" customWidth="1"/>
    <col min="9411" max="9482" width="2.5703125" style="2" customWidth="1"/>
    <col min="9483" max="9483" width="21.5703125" style="2" customWidth="1"/>
    <col min="9484" max="9484" width="17.42578125" style="2" customWidth="1"/>
    <col min="9485" max="9662" width="8.85546875" style="2"/>
    <col min="9663" max="9663" width="11.140625" style="2" customWidth="1"/>
    <col min="9664" max="9664" width="10.42578125" style="2" customWidth="1"/>
    <col min="9665" max="9665" width="44.5703125" style="2" customWidth="1"/>
    <col min="9666" max="9666" width="18.5703125" style="2" customWidth="1"/>
    <col min="9667" max="9738" width="2.5703125" style="2" customWidth="1"/>
    <col min="9739" max="9739" width="21.5703125" style="2" customWidth="1"/>
    <col min="9740" max="9740" width="17.42578125" style="2" customWidth="1"/>
    <col min="9741" max="9918" width="8.85546875" style="2"/>
    <col min="9919" max="9919" width="11.140625" style="2" customWidth="1"/>
    <col min="9920" max="9920" width="10.42578125" style="2" customWidth="1"/>
    <col min="9921" max="9921" width="44.5703125" style="2" customWidth="1"/>
    <col min="9922" max="9922" width="18.5703125" style="2" customWidth="1"/>
    <col min="9923" max="9994" width="2.5703125" style="2" customWidth="1"/>
    <col min="9995" max="9995" width="21.5703125" style="2" customWidth="1"/>
    <col min="9996" max="9996" width="17.42578125" style="2" customWidth="1"/>
    <col min="9997" max="10174" width="8.85546875" style="2"/>
    <col min="10175" max="10175" width="11.140625" style="2" customWidth="1"/>
    <col min="10176" max="10176" width="10.42578125" style="2" customWidth="1"/>
    <col min="10177" max="10177" width="44.5703125" style="2" customWidth="1"/>
    <col min="10178" max="10178" width="18.5703125" style="2" customWidth="1"/>
    <col min="10179" max="10250" width="2.5703125" style="2" customWidth="1"/>
    <col min="10251" max="10251" width="21.5703125" style="2" customWidth="1"/>
    <col min="10252" max="10252" width="17.42578125" style="2" customWidth="1"/>
    <col min="10253" max="10430" width="8.85546875" style="2"/>
    <col min="10431" max="10431" width="11.140625" style="2" customWidth="1"/>
    <col min="10432" max="10432" width="10.42578125" style="2" customWidth="1"/>
    <col min="10433" max="10433" width="44.5703125" style="2" customWidth="1"/>
    <col min="10434" max="10434" width="18.5703125" style="2" customWidth="1"/>
    <col min="10435" max="10506" width="2.5703125" style="2" customWidth="1"/>
    <col min="10507" max="10507" width="21.5703125" style="2" customWidth="1"/>
    <col min="10508" max="10508" width="17.42578125" style="2" customWidth="1"/>
    <col min="10509" max="10686" width="8.85546875" style="2"/>
    <col min="10687" max="10687" width="11.140625" style="2" customWidth="1"/>
    <col min="10688" max="10688" width="10.42578125" style="2" customWidth="1"/>
    <col min="10689" max="10689" width="44.5703125" style="2" customWidth="1"/>
    <col min="10690" max="10690" width="18.5703125" style="2" customWidth="1"/>
    <col min="10691" max="10762" width="2.5703125" style="2" customWidth="1"/>
    <col min="10763" max="10763" width="21.5703125" style="2" customWidth="1"/>
    <col min="10764" max="10764" width="17.42578125" style="2" customWidth="1"/>
    <col min="10765" max="10942" width="8.85546875" style="2"/>
    <col min="10943" max="10943" width="11.140625" style="2" customWidth="1"/>
    <col min="10944" max="10944" width="10.42578125" style="2" customWidth="1"/>
    <col min="10945" max="10945" width="44.5703125" style="2" customWidth="1"/>
    <col min="10946" max="10946" width="18.5703125" style="2" customWidth="1"/>
    <col min="10947" max="11018" width="2.5703125" style="2" customWidth="1"/>
    <col min="11019" max="11019" width="21.5703125" style="2" customWidth="1"/>
    <col min="11020" max="11020" width="17.42578125" style="2" customWidth="1"/>
    <col min="11021" max="11198" width="8.85546875" style="2"/>
    <col min="11199" max="11199" width="11.140625" style="2" customWidth="1"/>
    <col min="11200" max="11200" width="10.42578125" style="2" customWidth="1"/>
    <col min="11201" max="11201" width="44.5703125" style="2" customWidth="1"/>
    <col min="11202" max="11202" width="18.5703125" style="2" customWidth="1"/>
    <col min="11203" max="11274" width="2.5703125" style="2" customWidth="1"/>
    <col min="11275" max="11275" width="21.5703125" style="2" customWidth="1"/>
    <col min="11276" max="11276" width="17.42578125" style="2" customWidth="1"/>
    <col min="11277" max="11454" width="8.85546875" style="2"/>
    <col min="11455" max="11455" width="11.140625" style="2" customWidth="1"/>
    <col min="11456" max="11456" width="10.42578125" style="2" customWidth="1"/>
    <col min="11457" max="11457" width="44.5703125" style="2" customWidth="1"/>
    <col min="11458" max="11458" width="18.5703125" style="2" customWidth="1"/>
    <col min="11459" max="11530" width="2.5703125" style="2" customWidth="1"/>
    <col min="11531" max="11531" width="21.5703125" style="2" customWidth="1"/>
    <col min="11532" max="11532" width="17.42578125" style="2" customWidth="1"/>
    <col min="11533" max="11710" width="8.85546875" style="2"/>
    <col min="11711" max="11711" width="11.140625" style="2" customWidth="1"/>
    <col min="11712" max="11712" width="10.42578125" style="2" customWidth="1"/>
    <col min="11713" max="11713" width="44.5703125" style="2" customWidth="1"/>
    <col min="11714" max="11714" width="18.5703125" style="2" customWidth="1"/>
    <col min="11715" max="11786" width="2.5703125" style="2" customWidth="1"/>
    <col min="11787" max="11787" width="21.5703125" style="2" customWidth="1"/>
    <col min="11788" max="11788" width="17.42578125" style="2" customWidth="1"/>
    <col min="11789" max="11966" width="8.85546875" style="2"/>
    <col min="11967" max="11967" width="11.140625" style="2" customWidth="1"/>
    <col min="11968" max="11968" width="10.42578125" style="2" customWidth="1"/>
    <col min="11969" max="11969" width="44.5703125" style="2" customWidth="1"/>
    <col min="11970" max="11970" width="18.5703125" style="2" customWidth="1"/>
    <col min="11971" max="12042" width="2.5703125" style="2" customWidth="1"/>
    <col min="12043" max="12043" width="21.5703125" style="2" customWidth="1"/>
    <col min="12044" max="12044" width="17.42578125" style="2" customWidth="1"/>
    <col min="12045" max="12222" width="8.85546875" style="2"/>
    <col min="12223" max="12223" width="11.140625" style="2" customWidth="1"/>
    <col min="12224" max="12224" width="10.42578125" style="2" customWidth="1"/>
    <col min="12225" max="12225" width="44.5703125" style="2" customWidth="1"/>
    <col min="12226" max="12226" width="18.5703125" style="2" customWidth="1"/>
    <col min="12227" max="12298" width="2.5703125" style="2" customWidth="1"/>
    <col min="12299" max="12299" width="21.5703125" style="2" customWidth="1"/>
    <col min="12300" max="12300" width="17.42578125" style="2" customWidth="1"/>
    <col min="12301" max="12478" width="8.85546875" style="2"/>
    <col min="12479" max="12479" width="11.140625" style="2" customWidth="1"/>
    <col min="12480" max="12480" width="10.42578125" style="2" customWidth="1"/>
    <col min="12481" max="12481" width="44.5703125" style="2" customWidth="1"/>
    <col min="12482" max="12482" width="18.5703125" style="2" customWidth="1"/>
    <col min="12483" max="12554" width="2.5703125" style="2" customWidth="1"/>
    <col min="12555" max="12555" width="21.5703125" style="2" customWidth="1"/>
    <col min="12556" max="12556" width="17.42578125" style="2" customWidth="1"/>
    <col min="12557" max="12734" width="8.85546875" style="2"/>
    <col min="12735" max="12735" width="11.140625" style="2" customWidth="1"/>
    <col min="12736" max="12736" width="10.42578125" style="2" customWidth="1"/>
    <col min="12737" max="12737" width="44.5703125" style="2" customWidth="1"/>
    <col min="12738" max="12738" width="18.5703125" style="2" customWidth="1"/>
    <col min="12739" max="12810" width="2.5703125" style="2" customWidth="1"/>
    <col min="12811" max="12811" width="21.5703125" style="2" customWidth="1"/>
    <col min="12812" max="12812" width="17.42578125" style="2" customWidth="1"/>
    <col min="12813" max="12990" width="8.85546875" style="2"/>
    <col min="12991" max="12991" width="11.140625" style="2" customWidth="1"/>
    <col min="12992" max="12992" width="10.42578125" style="2" customWidth="1"/>
    <col min="12993" max="12993" width="44.5703125" style="2" customWidth="1"/>
    <col min="12994" max="12994" width="18.5703125" style="2" customWidth="1"/>
    <col min="12995" max="13066" width="2.5703125" style="2" customWidth="1"/>
    <col min="13067" max="13067" width="21.5703125" style="2" customWidth="1"/>
    <col min="13068" max="13068" width="17.42578125" style="2" customWidth="1"/>
    <col min="13069" max="13246" width="8.85546875" style="2"/>
    <col min="13247" max="13247" width="11.140625" style="2" customWidth="1"/>
    <col min="13248" max="13248" width="10.42578125" style="2" customWidth="1"/>
    <col min="13249" max="13249" width="44.5703125" style="2" customWidth="1"/>
    <col min="13250" max="13250" width="18.5703125" style="2" customWidth="1"/>
    <col min="13251" max="13322" width="2.5703125" style="2" customWidth="1"/>
    <col min="13323" max="13323" width="21.5703125" style="2" customWidth="1"/>
    <col min="13324" max="13324" width="17.42578125" style="2" customWidth="1"/>
    <col min="13325" max="13502" width="8.85546875" style="2"/>
    <col min="13503" max="13503" width="11.140625" style="2" customWidth="1"/>
    <col min="13504" max="13504" width="10.42578125" style="2" customWidth="1"/>
    <col min="13505" max="13505" width="44.5703125" style="2" customWidth="1"/>
    <col min="13506" max="13506" width="18.5703125" style="2" customWidth="1"/>
    <col min="13507" max="13578" width="2.5703125" style="2" customWidth="1"/>
    <col min="13579" max="13579" width="21.5703125" style="2" customWidth="1"/>
    <col min="13580" max="13580" width="17.42578125" style="2" customWidth="1"/>
    <col min="13581" max="13758" width="8.85546875" style="2"/>
    <col min="13759" max="13759" width="11.140625" style="2" customWidth="1"/>
    <col min="13760" max="13760" width="10.42578125" style="2" customWidth="1"/>
    <col min="13761" max="13761" width="44.5703125" style="2" customWidth="1"/>
    <col min="13762" max="13762" width="18.5703125" style="2" customWidth="1"/>
    <col min="13763" max="13834" width="2.5703125" style="2" customWidth="1"/>
    <col min="13835" max="13835" width="21.5703125" style="2" customWidth="1"/>
    <col min="13836" max="13836" width="17.42578125" style="2" customWidth="1"/>
    <col min="13837" max="14014" width="8.85546875" style="2"/>
    <col min="14015" max="14015" width="11.140625" style="2" customWidth="1"/>
    <col min="14016" max="14016" width="10.42578125" style="2" customWidth="1"/>
    <col min="14017" max="14017" width="44.5703125" style="2" customWidth="1"/>
    <col min="14018" max="14018" width="18.5703125" style="2" customWidth="1"/>
    <col min="14019" max="14090" width="2.5703125" style="2" customWidth="1"/>
    <col min="14091" max="14091" width="21.5703125" style="2" customWidth="1"/>
    <col min="14092" max="14092" width="17.42578125" style="2" customWidth="1"/>
    <col min="14093" max="14270" width="8.85546875" style="2"/>
    <col min="14271" max="14271" width="11.140625" style="2" customWidth="1"/>
    <col min="14272" max="14272" width="10.42578125" style="2" customWidth="1"/>
    <col min="14273" max="14273" width="44.5703125" style="2" customWidth="1"/>
    <col min="14274" max="14274" width="18.5703125" style="2" customWidth="1"/>
    <col min="14275" max="14346" width="2.5703125" style="2" customWidth="1"/>
    <col min="14347" max="14347" width="21.5703125" style="2" customWidth="1"/>
    <col min="14348" max="14348" width="17.42578125" style="2" customWidth="1"/>
    <col min="14349" max="14526" width="8.85546875" style="2"/>
    <col min="14527" max="14527" width="11.140625" style="2" customWidth="1"/>
    <col min="14528" max="14528" width="10.42578125" style="2" customWidth="1"/>
    <col min="14529" max="14529" width="44.5703125" style="2" customWidth="1"/>
    <col min="14530" max="14530" width="18.5703125" style="2" customWidth="1"/>
    <col min="14531" max="14602" width="2.5703125" style="2" customWidth="1"/>
    <col min="14603" max="14603" width="21.5703125" style="2" customWidth="1"/>
    <col min="14604" max="14604" width="17.42578125" style="2" customWidth="1"/>
    <col min="14605" max="14782" width="8.85546875" style="2"/>
    <col min="14783" max="14783" width="11.140625" style="2" customWidth="1"/>
    <col min="14784" max="14784" width="10.42578125" style="2" customWidth="1"/>
    <col min="14785" max="14785" width="44.5703125" style="2" customWidth="1"/>
    <col min="14786" max="14786" width="18.5703125" style="2" customWidth="1"/>
    <col min="14787" max="14858" width="2.5703125" style="2" customWidth="1"/>
    <col min="14859" max="14859" width="21.5703125" style="2" customWidth="1"/>
    <col min="14860" max="14860" width="17.42578125" style="2" customWidth="1"/>
    <col min="14861" max="15038" width="8.85546875" style="2"/>
    <col min="15039" max="15039" width="11.140625" style="2" customWidth="1"/>
    <col min="15040" max="15040" width="10.42578125" style="2" customWidth="1"/>
    <col min="15041" max="15041" width="44.5703125" style="2" customWidth="1"/>
    <col min="15042" max="15042" width="18.5703125" style="2" customWidth="1"/>
    <col min="15043" max="15114" width="2.5703125" style="2" customWidth="1"/>
    <col min="15115" max="15115" width="21.5703125" style="2" customWidth="1"/>
    <col min="15116" max="15116" width="17.42578125" style="2" customWidth="1"/>
    <col min="15117" max="15294" width="8.85546875" style="2"/>
    <col min="15295" max="15295" width="11.140625" style="2" customWidth="1"/>
    <col min="15296" max="15296" width="10.42578125" style="2" customWidth="1"/>
    <col min="15297" max="15297" width="44.5703125" style="2" customWidth="1"/>
    <col min="15298" max="15298" width="18.5703125" style="2" customWidth="1"/>
    <col min="15299" max="15370" width="2.5703125" style="2" customWidth="1"/>
    <col min="15371" max="15371" width="21.5703125" style="2" customWidth="1"/>
    <col min="15372" max="15372" width="17.42578125" style="2" customWidth="1"/>
    <col min="15373" max="15550" width="8.85546875" style="2"/>
    <col min="15551" max="15551" width="11.140625" style="2" customWidth="1"/>
    <col min="15552" max="15552" width="10.42578125" style="2" customWidth="1"/>
    <col min="15553" max="15553" width="44.5703125" style="2" customWidth="1"/>
    <col min="15554" max="15554" width="18.5703125" style="2" customWidth="1"/>
    <col min="15555" max="15626" width="2.5703125" style="2" customWidth="1"/>
    <col min="15627" max="15627" width="21.5703125" style="2" customWidth="1"/>
    <col min="15628" max="15628" width="17.42578125" style="2" customWidth="1"/>
    <col min="15629" max="15806" width="8.85546875" style="2"/>
    <col min="15807" max="15807" width="11.140625" style="2" customWidth="1"/>
    <col min="15808" max="15808" width="10.42578125" style="2" customWidth="1"/>
    <col min="15809" max="15809" width="44.5703125" style="2" customWidth="1"/>
    <col min="15810" max="15810" width="18.5703125" style="2" customWidth="1"/>
    <col min="15811" max="15882" width="2.5703125" style="2" customWidth="1"/>
    <col min="15883" max="15883" width="21.5703125" style="2" customWidth="1"/>
    <col min="15884" max="15884" width="17.42578125" style="2" customWidth="1"/>
    <col min="15885" max="16062" width="8.85546875" style="2"/>
    <col min="16063" max="16063" width="11.140625" style="2" customWidth="1"/>
    <col min="16064" max="16064" width="10.42578125" style="2" customWidth="1"/>
    <col min="16065" max="16065" width="44.5703125" style="2" customWidth="1"/>
    <col min="16066" max="16066" width="18.5703125" style="2" customWidth="1"/>
    <col min="16067" max="16138" width="2.5703125" style="2" customWidth="1"/>
    <col min="16139" max="16139" width="21.5703125" style="2" customWidth="1"/>
    <col min="16140" max="16140" width="17.42578125" style="2" customWidth="1"/>
    <col min="16141" max="16258" width="8.85546875" style="2"/>
    <col min="16259" max="16384" width="8.5703125" style="2" customWidth="1"/>
  </cols>
  <sheetData>
    <row r="1" spans="1:14" ht="32.1" customHeight="1">
      <c r="A1" s="1193" t="s">
        <v>73</v>
      </c>
      <c r="B1" s="1194"/>
      <c r="C1" s="1194"/>
      <c r="D1" s="1194"/>
      <c r="E1" s="1194"/>
      <c r="F1" s="1194"/>
      <c r="G1" s="1194"/>
      <c r="H1" s="1194"/>
      <c r="I1" s="1195"/>
    </row>
    <row r="2" spans="1:14" ht="17.45" customHeight="1">
      <c r="A2" s="1196" t="str">
        <f>CONCATENATE("PE-460 - ",RESUMO_ONE!A8)</f>
        <v>PE-460 - SEGMENTO: ACESSO AO PORTO DA BARRA DE TARRACHIL</v>
      </c>
      <c r="B2" s="1197"/>
      <c r="C2" s="1197"/>
      <c r="D2" s="1197"/>
      <c r="E2" s="1197"/>
      <c r="F2" s="1197"/>
      <c r="G2" s="1197"/>
      <c r="H2" s="1197"/>
      <c r="I2" s="1198"/>
      <c r="N2" s="3"/>
    </row>
    <row r="3" spans="1:14" ht="15" customHeight="1">
      <c r="A3" s="1199" t="s">
        <v>39</v>
      </c>
      <c r="B3" s="78"/>
      <c r="C3" s="1202" t="s">
        <v>40</v>
      </c>
      <c r="D3" s="1205" t="s">
        <v>50</v>
      </c>
      <c r="E3" s="1206"/>
      <c r="F3" s="1206"/>
      <c r="G3" s="1206"/>
      <c r="H3" s="1206"/>
      <c r="I3" s="1207"/>
    </row>
    <row r="4" spans="1:14" ht="15" customHeight="1">
      <c r="A4" s="1200"/>
      <c r="B4" s="4" t="s">
        <v>41</v>
      </c>
      <c r="C4" s="1203"/>
      <c r="D4" s="1208">
        <v>1</v>
      </c>
      <c r="E4" s="1208">
        <v>2</v>
      </c>
      <c r="F4" s="1208">
        <v>3</v>
      </c>
      <c r="G4" s="1208">
        <v>4</v>
      </c>
      <c r="H4" s="1208">
        <v>5</v>
      </c>
      <c r="I4" s="1210">
        <v>6</v>
      </c>
    </row>
    <row r="5" spans="1:14" ht="15" customHeight="1">
      <c r="A5" s="1201"/>
      <c r="B5" s="5"/>
      <c r="C5" s="1204"/>
      <c r="D5" s="1209"/>
      <c r="E5" s="1209"/>
      <c r="F5" s="1209"/>
      <c r="G5" s="1209"/>
      <c r="H5" s="1209"/>
      <c r="I5" s="1211"/>
    </row>
    <row r="6" spans="1:14" ht="20.100000000000001" customHeight="1">
      <c r="A6" s="1212">
        <v>1</v>
      </c>
      <c r="B6" s="1215" t="str">
        <f>RESUMO_ONE!B14</f>
        <v>ADMINISTRAÇÃO DE OBRA</v>
      </c>
      <c r="C6" s="6">
        <f>C8/$C$40</f>
        <v>5.3881491239153208E-2</v>
      </c>
      <c r="D6" s="7">
        <f t="shared" ref="D6:I6" si="0">D40/$J$40</f>
        <v>1.9313640319542753E-2</v>
      </c>
      <c r="E6" s="7">
        <f t="shared" si="0"/>
        <v>0.27901511301862941</v>
      </c>
      <c r="F6" s="7">
        <f t="shared" si="0"/>
        <v>0.36183122349718549</v>
      </c>
      <c r="G6" s="7">
        <f t="shared" si="0"/>
        <v>0.26888118829877417</v>
      </c>
      <c r="H6" s="43">
        <f t="shared" si="0"/>
        <v>3.7905926946257017E-2</v>
      </c>
      <c r="I6" s="106">
        <f t="shared" si="0"/>
        <v>3.3052907919611026E-2</v>
      </c>
      <c r="J6" s="8">
        <f>SUM(D6:I6)</f>
        <v>0.99999999999999989</v>
      </c>
      <c r="K6" s="9" t="b">
        <f>J6=100%</f>
        <v>1</v>
      </c>
      <c r="L6" s="10"/>
      <c r="M6" s="11"/>
    </row>
    <row r="7" spans="1:14" ht="20.100000000000001" customHeight="1">
      <c r="A7" s="1213"/>
      <c r="B7" s="1215"/>
      <c r="C7" s="12"/>
      <c r="D7" s="13"/>
      <c r="E7" s="13"/>
      <c r="F7" s="13"/>
      <c r="G7" s="13"/>
      <c r="H7" s="26"/>
      <c r="I7" s="107"/>
      <c r="J7" s="9"/>
      <c r="K7" s="9"/>
      <c r="L7" s="10"/>
      <c r="M7" s="11"/>
    </row>
    <row r="8" spans="1:14" ht="20.100000000000001" customHeight="1">
      <c r="A8" s="1214"/>
      <c r="B8" s="1216"/>
      <c r="C8" s="14">
        <f>VLOOKUP(B6,RESUMO_ONE!$B:$K,9,FALSE)</f>
        <v>727064.04</v>
      </c>
      <c r="D8" s="15">
        <f>D6*$C$8</f>
        <v>14042.253357833646</v>
      </c>
      <c r="E8" s="15">
        <f t="shared" ref="E8:G8" si="1">E6*$C$8</f>
        <v>202861.85529238131</v>
      </c>
      <c r="F8" s="15">
        <f t="shared" si="1"/>
        <v>263074.47115400661</v>
      </c>
      <c r="G8" s="15">
        <f t="shared" si="1"/>
        <v>195493.84304450749</v>
      </c>
      <c r="H8" s="15">
        <f>H6*$C$8</f>
        <v>27560.03638549049</v>
      </c>
      <c r="I8" s="108">
        <f>I6*$C$8</f>
        <v>24031.580765780389</v>
      </c>
      <c r="J8" s="16">
        <f>SUM(D8:I8)</f>
        <v>727064.03999999992</v>
      </c>
      <c r="K8" s="9" t="b">
        <f>J8=C8</f>
        <v>1</v>
      </c>
      <c r="L8" s="9"/>
      <c r="M8" s="11"/>
    </row>
    <row r="9" spans="1:14" ht="20.100000000000001" customHeight="1">
      <c r="A9" s="1212">
        <v>2</v>
      </c>
      <c r="B9" s="1215" t="str">
        <f>RESUMO_ONE!B15</f>
        <v>CANTEIRO DE OBRA</v>
      </c>
      <c r="C9" s="6">
        <f>C11/$C$40</f>
        <v>6.3555610008040157E-3</v>
      </c>
      <c r="D9" s="17">
        <v>1</v>
      </c>
      <c r="E9" s="18"/>
      <c r="F9" s="18"/>
      <c r="G9" s="18"/>
      <c r="H9" s="18"/>
      <c r="I9" s="109"/>
      <c r="J9" s="8">
        <f>SUM(D9:I9)</f>
        <v>1</v>
      </c>
      <c r="K9" s="9" t="b">
        <f>J9=100%</f>
        <v>1</v>
      </c>
      <c r="L9" s="9"/>
      <c r="M9" s="11"/>
    </row>
    <row r="10" spans="1:14" ht="20.100000000000001" customHeight="1">
      <c r="A10" s="1213"/>
      <c r="B10" s="1215"/>
      <c r="C10" s="12"/>
      <c r="D10" s="13"/>
      <c r="E10" s="20"/>
      <c r="F10" s="20"/>
      <c r="G10" s="20"/>
      <c r="H10" s="20"/>
      <c r="I10" s="110"/>
      <c r="J10" s="9"/>
      <c r="K10" s="9"/>
      <c r="L10" s="9"/>
      <c r="M10" s="11"/>
    </row>
    <row r="11" spans="1:14" ht="20.100000000000001" customHeight="1">
      <c r="A11" s="1214"/>
      <c r="B11" s="1216"/>
      <c r="C11" s="14">
        <f>VLOOKUP(B9,RESUMO_ONE!$B:$K,9,FALSE)</f>
        <v>85760.43</v>
      </c>
      <c r="D11" s="15">
        <f>D9*$C$11</f>
        <v>85760.43</v>
      </c>
      <c r="E11" s="21"/>
      <c r="F11" s="21"/>
      <c r="G11" s="21"/>
      <c r="H11" s="21"/>
      <c r="I11" s="111"/>
      <c r="J11" s="16">
        <f>SUM(D11:I11)</f>
        <v>85760.43</v>
      </c>
      <c r="K11" s="9" t="b">
        <f>J11=C11</f>
        <v>1</v>
      </c>
      <c r="L11" s="9"/>
      <c r="M11" s="11"/>
    </row>
    <row r="12" spans="1:14" ht="20.100000000000001" customHeight="1">
      <c r="A12" s="1212">
        <v>3</v>
      </c>
      <c r="B12" s="1215" t="str">
        <f>RESUMO_ONE!B16</f>
        <v>MOBILIZAÇÃO E DESMOBILIZAÇÃO DE OBRA</v>
      </c>
      <c r="C12" s="6">
        <f>C14/$C$40</f>
        <v>2.3834863154130283E-2</v>
      </c>
      <c r="D12" s="17">
        <v>0.5</v>
      </c>
      <c r="E12" s="18"/>
      <c r="F12" s="18"/>
      <c r="G12" s="18"/>
      <c r="H12" s="18"/>
      <c r="I12" s="112">
        <v>0.5</v>
      </c>
      <c r="J12" s="8">
        <f>SUM(D12:I12)</f>
        <v>1</v>
      </c>
      <c r="K12" s="9" t="b">
        <f>J12=100%</f>
        <v>1</v>
      </c>
      <c r="L12" s="9"/>
      <c r="M12" s="11"/>
    </row>
    <row r="13" spans="1:14" ht="20.100000000000001" customHeight="1">
      <c r="A13" s="1213"/>
      <c r="B13" s="1215"/>
      <c r="C13" s="12"/>
      <c r="D13" s="23"/>
      <c r="E13" s="20"/>
      <c r="F13" s="20"/>
      <c r="G13" s="20"/>
      <c r="H13" s="20"/>
      <c r="I13" s="107"/>
      <c r="J13" s="9"/>
      <c r="K13" s="9"/>
      <c r="L13" s="9"/>
      <c r="M13" s="11"/>
    </row>
    <row r="14" spans="1:14" ht="20.100000000000001" customHeight="1">
      <c r="A14" s="1214"/>
      <c r="B14" s="1216"/>
      <c r="C14" s="14">
        <f>VLOOKUP(B12,RESUMO_ONE!$B:$K,9,FALSE)</f>
        <v>321621.98</v>
      </c>
      <c r="D14" s="15">
        <f>D12*$C$14</f>
        <v>160810.99</v>
      </c>
      <c r="E14" s="21"/>
      <c r="F14" s="21"/>
      <c r="G14" s="21"/>
      <c r="H14" s="21"/>
      <c r="I14" s="111">
        <f>I12*$C$14</f>
        <v>160810.99</v>
      </c>
      <c r="J14" s="16">
        <f>SUM(D14:I14)</f>
        <v>321621.98</v>
      </c>
      <c r="K14" s="9" t="b">
        <f>J14=C14</f>
        <v>1</v>
      </c>
      <c r="L14" s="9"/>
      <c r="M14" s="11"/>
    </row>
    <row r="15" spans="1:14" ht="20.100000000000001" customHeight="1">
      <c r="A15" s="1212">
        <v>4</v>
      </c>
      <c r="B15" s="1215" t="str">
        <f>RESUMO_ONE!B17</f>
        <v>TERRAPLENAGEM</v>
      </c>
      <c r="C15" s="57">
        <f>C17/$C$40</f>
        <v>1.9175787487688226E-2</v>
      </c>
      <c r="D15" s="19"/>
      <c r="E15" s="17">
        <v>0.5</v>
      </c>
      <c r="F15" s="91">
        <v>0.5</v>
      </c>
      <c r="G15" s="19"/>
      <c r="H15" s="93"/>
      <c r="I15" s="109"/>
      <c r="J15" s="8">
        <f>SUM(D15:I15)</f>
        <v>1</v>
      </c>
      <c r="K15" s="9" t="b">
        <f>J15=100%</f>
        <v>1</v>
      </c>
      <c r="L15" s="9"/>
      <c r="M15" s="11"/>
    </row>
    <row r="16" spans="1:14" ht="20.100000000000001" customHeight="1">
      <c r="A16" s="1213"/>
      <c r="B16" s="1215"/>
      <c r="C16" s="24"/>
      <c r="D16" s="25"/>
      <c r="E16" s="23"/>
      <c r="F16" s="90"/>
      <c r="G16" s="94"/>
      <c r="H16" s="113"/>
      <c r="I16" s="110"/>
      <c r="J16" s="9"/>
      <c r="K16" s="9"/>
      <c r="L16" s="10"/>
      <c r="M16" s="11"/>
    </row>
    <row r="17" spans="1:13" ht="20.100000000000001" customHeight="1">
      <c r="A17" s="1214"/>
      <c r="B17" s="1216"/>
      <c r="C17" s="14">
        <f>VLOOKUP(B15,RESUMO_ONE!$B:$K,9,FALSE)</f>
        <v>258753.52</v>
      </c>
      <c r="D17" s="27"/>
      <c r="E17" s="15">
        <f>E15*$C$17</f>
        <v>129376.76</v>
      </c>
      <c r="F17" s="92">
        <f>F15*$C$17</f>
        <v>129376.76</v>
      </c>
      <c r="G17" s="22"/>
      <c r="H17" s="92"/>
      <c r="I17" s="111"/>
      <c r="J17" s="16">
        <f>SUM(D17:I17)</f>
        <v>258753.52</v>
      </c>
      <c r="K17" s="9" t="b">
        <f>J17=C17</f>
        <v>1</v>
      </c>
      <c r="L17" s="10"/>
      <c r="M17" s="11"/>
    </row>
    <row r="18" spans="1:13" ht="20.100000000000001" customHeight="1">
      <c r="A18" s="1212">
        <v>5</v>
      </c>
      <c r="B18" s="1215" t="str">
        <f>RESUMO_ONE!B18</f>
        <v>DRENAGEM</v>
      </c>
      <c r="C18" s="6">
        <f>C20/$C$40</f>
        <v>7.2294713053710435E-2</v>
      </c>
      <c r="D18" s="19"/>
      <c r="E18" s="19">
        <v>0.25</v>
      </c>
      <c r="F18" s="19">
        <v>0.25</v>
      </c>
      <c r="G18" s="19">
        <v>0.25</v>
      </c>
      <c r="H18" s="96">
        <v>0.25</v>
      </c>
      <c r="I18" s="112"/>
      <c r="J18" s="8">
        <f>SUM(D18:I18)</f>
        <v>1</v>
      </c>
      <c r="K18" s="9" t="b">
        <f>J18=100%</f>
        <v>1</v>
      </c>
      <c r="L18" s="10"/>
      <c r="M18" s="11">
        <f>100/6</f>
        <v>16.666666666666668</v>
      </c>
    </row>
    <row r="19" spans="1:13" ht="20.100000000000001" customHeight="1">
      <c r="A19" s="1213"/>
      <c r="B19" s="1215"/>
      <c r="C19" s="12"/>
      <c r="D19" s="25"/>
      <c r="E19" s="26"/>
      <c r="F19" s="26"/>
      <c r="G19" s="26"/>
      <c r="H19" s="95"/>
      <c r="I19" s="114"/>
      <c r="J19" s="9"/>
      <c r="K19" s="9"/>
      <c r="L19" s="10"/>
      <c r="M19" s="11"/>
    </row>
    <row r="20" spans="1:13" ht="20.100000000000001" customHeight="1">
      <c r="A20" s="1214"/>
      <c r="B20" s="1216"/>
      <c r="C20" s="14">
        <f>VLOOKUP(B18,RESUMO_ONE!$B:$K,9,FALSE)</f>
        <v>975527.67999999993</v>
      </c>
      <c r="D20" s="27"/>
      <c r="E20" s="15">
        <f>E18*$C$20</f>
        <v>243881.91999999998</v>
      </c>
      <c r="F20" s="15">
        <f>F18*$C$20</f>
        <v>243881.91999999998</v>
      </c>
      <c r="G20" s="15">
        <f>G18*$C$20</f>
        <v>243881.91999999998</v>
      </c>
      <c r="H20" s="92">
        <f>H18*$C$20</f>
        <v>243881.91999999998</v>
      </c>
      <c r="I20" s="111"/>
      <c r="J20" s="16">
        <f>SUM(D20:I20)</f>
        <v>975527.67999999993</v>
      </c>
      <c r="K20" s="9" t="b">
        <f>J20=C20</f>
        <v>1</v>
      </c>
      <c r="L20" s="9"/>
      <c r="M20" s="11"/>
    </row>
    <row r="21" spans="1:13" ht="20.100000000000001" customHeight="1">
      <c r="A21" s="1212">
        <v>6</v>
      </c>
      <c r="B21" s="1215" t="str">
        <f>RESUMO_ONE!B19</f>
        <v>PAVIMENTAÇÃO</v>
      </c>
      <c r="C21" s="6">
        <f>C23/$C$40</f>
        <v>0.78353854947345036</v>
      </c>
      <c r="D21" s="19"/>
      <c r="E21" s="19">
        <v>0.3</v>
      </c>
      <c r="F21" s="19">
        <v>0.4</v>
      </c>
      <c r="G21" s="19">
        <v>0.3</v>
      </c>
      <c r="I21" s="112"/>
      <c r="J21" s="8">
        <f>SUM(D21:I21)</f>
        <v>1</v>
      </c>
      <c r="K21" s="9" t="b">
        <f>J21=100%</f>
        <v>1</v>
      </c>
      <c r="L21" s="10"/>
      <c r="M21" s="11"/>
    </row>
    <row r="22" spans="1:13" ht="20.100000000000001" customHeight="1">
      <c r="A22" s="1213"/>
      <c r="B22" s="1215"/>
      <c r="C22" s="12"/>
      <c r="D22" s="25"/>
      <c r="E22" s="26"/>
      <c r="F22" s="26"/>
      <c r="G22" s="26"/>
      <c r="I22" s="114"/>
      <c r="J22" s="9"/>
      <c r="K22" s="9"/>
      <c r="L22" s="10"/>
      <c r="M22" s="11"/>
    </row>
    <row r="23" spans="1:13" ht="20.100000000000001" customHeight="1">
      <c r="A23" s="1214"/>
      <c r="B23" s="1216"/>
      <c r="C23" s="14">
        <f>VLOOKUP(B21,RESUMO_ONE!$B:$K,9,FALSE)</f>
        <v>10572883.01</v>
      </c>
      <c r="D23" s="27"/>
      <c r="E23" s="15">
        <f>E21*$C$23</f>
        <v>3171864.9029999999</v>
      </c>
      <c r="F23" s="15">
        <f>F21*$C$23</f>
        <v>4229153.2039999999</v>
      </c>
      <c r="G23" s="15">
        <f>G21*$C$23</f>
        <v>3171864.9029999999</v>
      </c>
      <c r="I23" s="111"/>
      <c r="J23" s="16">
        <f>SUM(D23:I23)</f>
        <v>10572883.01</v>
      </c>
      <c r="K23" s="9" t="b">
        <f>J23=C23</f>
        <v>1</v>
      </c>
      <c r="L23" s="9"/>
      <c r="M23" s="11"/>
    </row>
    <row r="24" spans="1:13" ht="20.100000000000001" customHeight="1">
      <c r="A24" s="1212">
        <v>7</v>
      </c>
      <c r="B24" s="1215" t="str">
        <f>RESUMO_ONE!B20</f>
        <v>SINALIZAÇÃO</v>
      </c>
      <c r="C24" s="6">
        <f>C26/$C$40</f>
        <v>2.2276212616783749E-2</v>
      </c>
      <c r="D24" s="19"/>
      <c r="E24" s="19"/>
      <c r="F24" s="19"/>
      <c r="G24" s="19"/>
      <c r="H24" s="19">
        <v>0.5</v>
      </c>
      <c r="I24" s="112">
        <v>0.5</v>
      </c>
      <c r="J24" s="8">
        <f>SUM(D24:I24)</f>
        <v>1</v>
      </c>
      <c r="K24" s="9" t="b">
        <f>J24=100%</f>
        <v>1</v>
      </c>
      <c r="L24" s="10"/>
      <c r="M24" s="11"/>
    </row>
    <row r="25" spans="1:13" ht="20.100000000000001" customHeight="1">
      <c r="A25" s="1213"/>
      <c r="B25" s="1215"/>
      <c r="C25" s="12"/>
      <c r="D25" s="25"/>
      <c r="E25" s="25"/>
      <c r="F25" s="25"/>
      <c r="G25" s="25"/>
      <c r="H25" s="26"/>
      <c r="I25" s="107"/>
      <c r="J25" s="9"/>
      <c r="K25" s="9"/>
      <c r="L25" s="10"/>
      <c r="M25" s="11"/>
    </row>
    <row r="26" spans="1:13" ht="20.100000000000001" customHeight="1">
      <c r="A26" s="1214"/>
      <c r="B26" s="1216"/>
      <c r="C26" s="14">
        <f>VLOOKUP(B24,RESUMO_ONE!$B:$K,9,FALSE)</f>
        <v>300589.92000000004</v>
      </c>
      <c r="D26" s="27"/>
      <c r="E26" s="27"/>
      <c r="F26" s="27"/>
      <c r="G26" s="27"/>
      <c r="H26" s="22">
        <f>H24*$C$26</f>
        <v>150294.96000000002</v>
      </c>
      <c r="I26" s="111">
        <f>I24*$C$26</f>
        <v>150294.96000000002</v>
      </c>
      <c r="J26" s="16">
        <f>SUM(D26:I26)</f>
        <v>300589.92000000004</v>
      </c>
      <c r="K26" s="9" t="b">
        <f>J26=C26</f>
        <v>1</v>
      </c>
      <c r="L26" s="9"/>
      <c r="M26" s="11"/>
    </row>
    <row r="27" spans="1:13" ht="20.100000000000001" customHeight="1">
      <c r="A27" s="1212">
        <v>8</v>
      </c>
      <c r="B27" s="1215" t="str">
        <f>RESUMO_ONE!B21</f>
        <v>SINALIZAÇÃO DE OBRAS</v>
      </c>
      <c r="C27" s="6">
        <f>C29/$C$40</f>
        <v>6.2911290080897887E-3</v>
      </c>
      <c r="D27" s="19"/>
      <c r="E27" s="19">
        <v>0.2</v>
      </c>
      <c r="F27" s="19">
        <v>0.2</v>
      </c>
      <c r="G27" s="19">
        <v>0.2</v>
      </c>
      <c r="H27" s="19">
        <v>0.2</v>
      </c>
      <c r="I27" s="112">
        <v>0.2</v>
      </c>
      <c r="J27" s="8">
        <f>SUM(D27:I27)</f>
        <v>1</v>
      </c>
      <c r="K27" s="9" t="b">
        <f>J27=100%</f>
        <v>1</v>
      </c>
      <c r="L27" s="10"/>
      <c r="M27" s="11"/>
    </row>
    <row r="28" spans="1:13" ht="20.100000000000001" customHeight="1">
      <c r="A28" s="1213"/>
      <c r="B28" s="1215"/>
      <c r="C28" s="12"/>
      <c r="D28" s="25"/>
      <c r="E28" s="26"/>
      <c r="F28" s="26"/>
      <c r="G28" s="26"/>
      <c r="H28" s="26"/>
      <c r="I28" s="107"/>
      <c r="J28" s="9"/>
      <c r="K28" s="9"/>
      <c r="L28" s="10"/>
      <c r="M28" s="11"/>
    </row>
    <row r="29" spans="1:13" ht="20.100000000000001" customHeight="1">
      <c r="A29" s="1214"/>
      <c r="B29" s="1216"/>
      <c r="C29" s="14">
        <f>VLOOKUP(B27,RESUMO_ONE!$B:$K,9,FALSE)</f>
        <v>84891</v>
      </c>
      <c r="D29" s="27"/>
      <c r="E29" s="22">
        <f>E27*$C$29</f>
        <v>16978.2</v>
      </c>
      <c r="F29" s="22">
        <f>F27*$C$29</f>
        <v>16978.2</v>
      </c>
      <c r="G29" s="22">
        <f>G27*$C$29</f>
        <v>16978.2</v>
      </c>
      <c r="H29" s="22">
        <f>H27*$C$29</f>
        <v>16978.2</v>
      </c>
      <c r="I29" s="111">
        <f>I27*$C$29</f>
        <v>16978.2</v>
      </c>
      <c r="J29" s="16">
        <f>SUM(D29:I29)</f>
        <v>84891</v>
      </c>
      <c r="K29" s="9" t="b">
        <f>J29=C29</f>
        <v>1</v>
      </c>
      <c r="L29" s="9"/>
      <c r="M29" s="11"/>
    </row>
    <row r="30" spans="1:13" ht="20.100000000000001" customHeight="1">
      <c r="A30" s="1221">
        <v>9</v>
      </c>
      <c r="B30" s="1215" t="str">
        <f>RESUMO_ONE!B22</f>
        <v>PROTEÇÃO AMBIENTAL</v>
      </c>
      <c r="C30" s="6">
        <f>C32/$C$40</f>
        <v>1.5647155618841455E-3</v>
      </c>
      <c r="D30" s="19"/>
      <c r="E30" s="19"/>
      <c r="F30" s="96"/>
      <c r="G30" s="19"/>
      <c r="H30" s="91"/>
      <c r="I30" s="106">
        <v>1</v>
      </c>
      <c r="J30" s="8">
        <f>SUM(D30:I30)</f>
        <v>1</v>
      </c>
      <c r="K30" s="9" t="b">
        <f>J30=100%</f>
        <v>1</v>
      </c>
      <c r="L30" s="10"/>
      <c r="M30" s="11"/>
    </row>
    <row r="31" spans="1:13" ht="20.100000000000001" customHeight="1">
      <c r="A31" s="1213"/>
      <c r="B31" s="1215"/>
      <c r="C31" s="12"/>
      <c r="D31" s="25"/>
      <c r="E31" s="25"/>
      <c r="F31" s="97"/>
      <c r="G31" s="94"/>
      <c r="H31" s="115"/>
      <c r="I31" s="116"/>
      <c r="J31" s="9"/>
      <c r="K31" s="9"/>
      <c r="L31" s="10"/>
      <c r="M31" s="11"/>
    </row>
    <row r="32" spans="1:13" ht="20.100000000000001" customHeight="1">
      <c r="A32" s="1214"/>
      <c r="B32" s="1216"/>
      <c r="C32" s="14">
        <f>VLOOKUP(B30,RESUMO_ONE!$B:$K,9,FALSE)</f>
        <v>21113.9</v>
      </c>
      <c r="D32" s="27"/>
      <c r="E32" s="27"/>
      <c r="F32" s="98"/>
      <c r="G32" s="22"/>
      <c r="H32" s="15"/>
      <c r="I32" s="108">
        <f>I30*$C$32</f>
        <v>21113.9</v>
      </c>
      <c r="J32" s="16">
        <f>SUM(D32:I32)</f>
        <v>21113.9</v>
      </c>
      <c r="K32" s="9" t="b">
        <f>J32=C32</f>
        <v>1</v>
      </c>
      <c r="L32" s="9"/>
      <c r="M32" s="11"/>
    </row>
    <row r="33" spans="1:13" ht="20.100000000000001" customHeight="1">
      <c r="A33" s="1221">
        <v>10</v>
      </c>
      <c r="B33" s="1215" t="str">
        <f>RESUMO_ONE!B23</f>
        <v>OBRAS COMPLEMENTARES</v>
      </c>
      <c r="C33" s="6">
        <f>C35/$C$40</f>
        <v>1.0786977404305695E-2</v>
      </c>
      <c r="D33" s="44"/>
      <c r="E33" s="44"/>
      <c r="F33" s="44"/>
      <c r="G33" s="44"/>
      <c r="H33" s="19">
        <v>0.5</v>
      </c>
      <c r="I33" s="112">
        <v>0.5</v>
      </c>
      <c r="J33" s="8">
        <f>SUM(D33:I33)</f>
        <v>1</v>
      </c>
      <c r="K33" s="9" t="b">
        <f>J33=100%</f>
        <v>1</v>
      </c>
      <c r="L33" s="10"/>
      <c r="M33" s="11"/>
    </row>
    <row r="34" spans="1:13" ht="20.100000000000001" customHeight="1">
      <c r="A34" s="1213"/>
      <c r="B34" s="1215"/>
      <c r="C34" s="12"/>
      <c r="D34" s="37"/>
      <c r="E34" s="37"/>
      <c r="F34" s="37"/>
      <c r="G34" s="37"/>
      <c r="H34" s="26"/>
      <c r="I34" s="107"/>
      <c r="J34" s="9"/>
      <c r="K34" s="9"/>
      <c r="L34" s="10"/>
      <c r="M34" s="11"/>
    </row>
    <row r="35" spans="1:13" ht="20.100000000000001" customHeight="1">
      <c r="A35" s="1214"/>
      <c r="B35" s="1216"/>
      <c r="C35" s="14">
        <f>VLOOKUP(B33,RESUMO_ONE!$B:$K,9,FALSE)</f>
        <v>145556.91</v>
      </c>
      <c r="D35" s="22"/>
      <c r="E35" s="22"/>
      <c r="F35" s="22"/>
      <c r="G35" s="22"/>
      <c r="H35" s="22">
        <f>H33*$C$35</f>
        <v>72778.455000000002</v>
      </c>
      <c r="I35" s="111">
        <f>I33*$C$35</f>
        <v>72778.455000000002</v>
      </c>
      <c r="J35" s="16">
        <f>SUM(D35:I35)</f>
        <v>145556.91</v>
      </c>
      <c r="K35" s="9" t="b">
        <f>J35=C35</f>
        <v>1</v>
      </c>
      <c r="L35" s="9"/>
      <c r="M35" s="11"/>
    </row>
    <row r="36" spans="1:13" ht="20.100000000000001" customHeight="1">
      <c r="A36" s="1217" t="s">
        <v>42</v>
      </c>
      <c r="B36" s="1218"/>
      <c r="C36" s="28" t="s">
        <v>43</v>
      </c>
      <c r="D36" s="29">
        <f t="shared" ref="D36:I36" si="2">D8+D11+D14+D17+D20+D23+D26+D29+D32+D35</f>
        <v>260613.67335783364</v>
      </c>
      <c r="E36" s="29">
        <f t="shared" si="2"/>
        <v>3764963.6382923815</v>
      </c>
      <c r="F36" s="29">
        <f t="shared" si="2"/>
        <v>4882464.5551540069</v>
      </c>
      <c r="G36" s="29">
        <f t="shared" si="2"/>
        <v>3628218.8660445074</v>
      </c>
      <c r="H36" s="29">
        <f t="shared" si="2"/>
        <v>511493.57138549053</v>
      </c>
      <c r="I36" s="117">
        <f t="shared" si="2"/>
        <v>446008.08576578042</v>
      </c>
      <c r="L36" s="9"/>
    </row>
    <row r="37" spans="1:13" ht="20.100000000000001" customHeight="1">
      <c r="A37" s="1222"/>
      <c r="B37" s="1223"/>
      <c r="C37" s="30" t="s">
        <v>44</v>
      </c>
      <c r="D37" s="31">
        <f>D36</f>
        <v>260613.67335783364</v>
      </c>
      <c r="E37" s="31">
        <f>E36+D37</f>
        <v>4025577.3116502152</v>
      </c>
      <c r="F37" s="31">
        <f>F36+E37</f>
        <v>8908041.8668042216</v>
      </c>
      <c r="G37" s="31">
        <f t="shared" ref="G37:I37" si="3">G36+F37</f>
        <v>12536260.73284873</v>
      </c>
      <c r="H37" s="31">
        <f t="shared" si="3"/>
        <v>13047754.30423422</v>
      </c>
      <c r="I37" s="118">
        <f t="shared" si="3"/>
        <v>13493762.390000001</v>
      </c>
    </row>
    <row r="38" spans="1:13" ht="20.100000000000001" customHeight="1">
      <c r="A38" s="1217" t="s">
        <v>45</v>
      </c>
      <c r="B38" s="1218"/>
      <c r="C38" s="28" t="s">
        <v>43</v>
      </c>
      <c r="D38" s="32">
        <f t="shared" ref="D38:I38" si="4">D36/$C$40</f>
        <v>1.9313640319542757E-2</v>
      </c>
      <c r="E38" s="32">
        <f t="shared" si="4"/>
        <v>0.27901511301862947</v>
      </c>
      <c r="F38" s="32">
        <f t="shared" si="4"/>
        <v>0.36183122349718555</v>
      </c>
      <c r="G38" s="32">
        <f t="shared" si="4"/>
        <v>0.26888118829877417</v>
      </c>
      <c r="H38" s="45">
        <f t="shared" si="4"/>
        <v>3.7905926946257017E-2</v>
      </c>
      <c r="I38" s="119">
        <f t="shared" si="4"/>
        <v>3.3052907919611026E-2</v>
      </c>
      <c r="J38" s="33"/>
    </row>
    <row r="39" spans="1:13" ht="20.100000000000001" customHeight="1" thickBot="1">
      <c r="A39" s="1219"/>
      <c r="B39" s="1220"/>
      <c r="C39" s="120" t="s">
        <v>44</v>
      </c>
      <c r="D39" s="121">
        <f>D38</f>
        <v>1.9313640319542757E-2</v>
      </c>
      <c r="E39" s="121">
        <f>E38+D39</f>
        <v>0.29832875333817221</v>
      </c>
      <c r="F39" s="121">
        <f t="shared" ref="F39:I39" si="5">F38+E39</f>
        <v>0.66015997683535776</v>
      </c>
      <c r="G39" s="121">
        <f t="shared" si="5"/>
        <v>0.92904116513413193</v>
      </c>
      <c r="H39" s="121">
        <f t="shared" si="5"/>
        <v>0.96694709208038898</v>
      </c>
      <c r="I39" s="122">
        <f t="shared" si="5"/>
        <v>1</v>
      </c>
      <c r="J39" s="34"/>
      <c r="K39" s="34"/>
      <c r="L39" s="34"/>
    </row>
    <row r="40" spans="1:13" ht="21" customHeight="1">
      <c r="C40" s="35">
        <f>C8+C11+C14+C17+C20+C23+C26+C29+C32+C35</f>
        <v>13493762.390000001</v>
      </c>
      <c r="D40" s="34">
        <f t="shared" ref="D40:I40" si="6">SUM(D29,D26,D23,D20,D17,D14,D11,D32,D35)</f>
        <v>246571.41999999998</v>
      </c>
      <c r="E40" s="34">
        <f t="shared" si="6"/>
        <v>3562101.7829999998</v>
      </c>
      <c r="F40" s="34">
        <f t="shared" si="6"/>
        <v>4619390.0839999998</v>
      </c>
      <c r="G40" s="34">
        <f t="shared" si="6"/>
        <v>3432725.023</v>
      </c>
      <c r="H40" s="34">
        <f t="shared" si="6"/>
        <v>483933.53500000003</v>
      </c>
      <c r="I40" s="34">
        <f t="shared" si="6"/>
        <v>421976.50500000006</v>
      </c>
      <c r="J40" s="34">
        <f>SUM(D40:I40)</f>
        <v>12766698.350000001</v>
      </c>
      <c r="K40" s="2" t="b">
        <f>(J40+C8)=C40</f>
        <v>1</v>
      </c>
    </row>
    <row r="41" spans="1:13" ht="21" customHeight="1">
      <c r="D41" s="36">
        <f t="shared" ref="D41:I41" si="7">ROUND(D40/$J$40,4)</f>
        <v>1.9300000000000001E-2</v>
      </c>
      <c r="E41" s="36">
        <f t="shared" si="7"/>
        <v>0.27900000000000003</v>
      </c>
      <c r="F41" s="36">
        <f t="shared" si="7"/>
        <v>0.36180000000000001</v>
      </c>
      <c r="G41" s="36">
        <f t="shared" si="7"/>
        <v>0.26889999999999997</v>
      </c>
      <c r="H41" s="36">
        <f t="shared" si="7"/>
        <v>3.7900000000000003E-2</v>
      </c>
      <c r="I41" s="36">
        <f t="shared" si="7"/>
        <v>3.3099999999999997E-2</v>
      </c>
      <c r="J41" s="58">
        <f>SUM(D41:I41)</f>
        <v>1</v>
      </c>
    </row>
    <row r="42" spans="1:13" ht="21" customHeight="1"/>
    <row r="43" spans="1:13" ht="21" customHeight="1"/>
    <row r="44" spans="1:13" ht="21" customHeight="1"/>
    <row r="45" spans="1:13" ht="21" customHeight="1"/>
    <row r="46" spans="1:13" ht="21" customHeight="1"/>
    <row r="47" spans="1:13" ht="21" customHeight="1"/>
  </sheetData>
  <mergeCells count="33">
    <mergeCell ref="A24:A26"/>
    <mergeCell ref="B24:B26"/>
    <mergeCell ref="A27:A29"/>
    <mergeCell ref="B27:B29"/>
    <mergeCell ref="A36:B37"/>
    <mergeCell ref="A38:B39"/>
    <mergeCell ref="A30:A32"/>
    <mergeCell ref="B30:B32"/>
    <mergeCell ref="A33:A35"/>
    <mergeCell ref="B33:B35"/>
    <mergeCell ref="A15:A17"/>
    <mergeCell ref="B15:B17"/>
    <mergeCell ref="A18:A20"/>
    <mergeCell ref="B18:B20"/>
    <mergeCell ref="A21:A23"/>
    <mergeCell ref="B21:B23"/>
    <mergeCell ref="A6:A8"/>
    <mergeCell ref="B6:B8"/>
    <mergeCell ref="A9:A11"/>
    <mergeCell ref="B9:B11"/>
    <mergeCell ref="A12:A14"/>
    <mergeCell ref="B12:B14"/>
    <mergeCell ref="A1:I1"/>
    <mergeCell ref="A2:I2"/>
    <mergeCell ref="A3:A5"/>
    <mergeCell ref="C3:C5"/>
    <mergeCell ref="D3:I3"/>
    <mergeCell ref="D4:D5"/>
    <mergeCell ref="E4:E5"/>
    <mergeCell ref="F4:F5"/>
    <mergeCell ref="G4:G5"/>
    <mergeCell ref="H4:H5"/>
    <mergeCell ref="I4:I5"/>
  </mergeCells>
  <printOptions horizontalCentered="1"/>
  <pageMargins left="0.39370078740157483" right="0.39370078740157483" top="0.98425196850393704" bottom="0.39370078740157483" header="0.31496062992125984" footer="0.31496062992125984"/>
  <pageSetup paperSize="9" scale="68" orientation="portrait" horizontalDpi="4294967293" r:id="rId1"/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7AFAC6-732B-4EDB-BC09-FD6DEF7AED28}">
  <sheetPr>
    <pageSetUpPr fitToPage="1"/>
  </sheetPr>
  <dimension ref="A1:N91"/>
  <sheetViews>
    <sheetView showGridLines="0" view="pageBreakPreview" topLeftCell="B1" zoomScale="150" zoomScaleNormal="124" zoomScaleSheetLayoutView="150" workbookViewId="0">
      <selection activeCell="I19" sqref="I19"/>
    </sheetView>
  </sheetViews>
  <sheetFormatPr defaultColWidth="8.85546875" defaultRowHeight="12.75"/>
  <cols>
    <col min="1" max="1" width="11.85546875" style="38" customWidth="1"/>
    <col min="2" max="2" width="6.5703125" style="38" customWidth="1"/>
    <col min="3" max="3" width="7.5703125" style="38" customWidth="1"/>
    <col min="4" max="4" width="10.42578125" style="38" customWidth="1"/>
    <col min="5" max="5" width="37.42578125" style="38" customWidth="1"/>
    <col min="6" max="6" width="6.85546875" style="38" customWidth="1"/>
    <col min="7" max="7" width="9.140625" style="38" bestFit="1" customWidth="1"/>
    <col min="8" max="8" width="10.140625" style="38" customWidth="1"/>
    <col min="9" max="9" width="8.42578125" style="38" customWidth="1"/>
    <col min="10" max="10" width="10" style="38" customWidth="1"/>
    <col min="11" max="11" width="13.28515625" style="38" customWidth="1"/>
    <col min="12" max="12" width="12.42578125" style="38" bestFit="1" customWidth="1"/>
    <col min="13" max="13" width="12.140625" style="38" bestFit="1" customWidth="1"/>
    <col min="14" max="14" width="11.85546875" style="38" bestFit="1" customWidth="1"/>
    <col min="15" max="15" width="12.85546875" style="38" bestFit="1" customWidth="1"/>
    <col min="16" max="16384" width="8.85546875" style="38"/>
  </cols>
  <sheetData>
    <row r="1" spans="1:13">
      <c r="A1" s="1233"/>
      <c r="B1" s="1236" t="s">
        <v>0</v>
      </c>
      <c r="C1" s="1236"/>
      <c r="D1" s="1236"/>
      <c r="E1" s="1236"/>
      <c r="F1" s="1236"/>
      <c r="G1" s="1237"/>
      <c r="H1" s="1237"/>
      <c r="I1" s="1237"/>
      <c r="J1" s="1237"/>
      <c r="K1" s="1238"/>
      <c r="L1" s="123"/>
      <c r="M1" s="124"/>
    </row>
    <row r="2" spans="1:13">
      <c r="A2" s="1234"/>
      <c r="B2" s="1182"/>
      <c r="C2" s="1182"/>
      <c r="D2" s="1182"/>
      <c r="E2" s="1182"/>
      <c r="F2" s="1182"/>
      <c r="G2" s="1185"/>
      <c r="H2" s="1185"/>
      <c r="I2" s="1185"/>
      <c r="J2" s="1185"/>
      <c r="K2" s="49"/>
      <c r="M2" s="125"/>
    </row>
    <row r="3" spans="1:13">
      <c r="A3" s="1234"/>
      <c r="B3" s="1182"/>
      <c r="C3" s="1182"/>
      <c r="D3" s="1182"/>
      <c r="E3" s="1182"/>
      <c r="F3" s="1182"/>
      <c r="G3" s="1185"/>
      <c r="H3" s="1185"/>
      <c r="I3" s="1185"/>
      <c r="J3" s="1185"/>
      <c r="K3" s="1186"/>
      <c r="M3" s="125"/>
    </row>
    <row r="4" spans="1:13">
      <c r="A4" s="1234"/>
      <c r="B4" s="1187" t="s">
        <v>1</v>
      </c>
      <c r="C4" s="1187"/>
      <c r="D4" s="1187"/>
      <c r="E4" s="1187"/>
      <c r="F4" s="1185"/>
      <c r="G4" s="1185"/>
      <c r="H4" s="1185"/>
      <c r="I4" s="1188"/>
      <c r="J4" s="1188"/>
      <c r="K4" s="1189"/>
      <c r="M4" s="125"/>
    </row>
    <row r="5" spans="1:13" ht="5.45" customHeight="1">
      <c r="A5" s="1235"/>
      <c r="B5" s="1190"/>
      <c r="C5" s="1191"/>
      <c r="D5" s="1191"/>
      <c r="E5" s="1191"/>
      <c r="F5" s="1191"/>
      <c r="G5" s="1191"/>
      <c r="H5" s="1191"/>
      <c r="I5" s="1191"/>
      <c r="J5" s="1191"/>
      <c r="K5" s="1192"/>
      <c r="M5" s="125"/>
    </row>
    <row r="6" spans="1:13">
      <c r="A6" s="1230" t="str">
        <f>ORÇAMENTO_ONE!A6</f>
        <v>Serviço: RESTAURAÇÃO DA RODOVIA PE-460</v>
      </c>
      <c r="B6" s="1164"/>
      <c r="C6" s="1164"/>
      <c r="D6" s="1164"/>
      <c r="E6" s="1164"/>
      <c r="F6" s="1164"/>
      <c r="G6" s="1164"/>
      <c r="H6" s="1164"/>
      <c r="I6" s="1164" t="s">
        <v>62</v>
      </c>
      <c r="J6" s="1164"/>
      <c r="K6" s="1167"/>
      <c r="L6" s="100" t="s">
        <v>68</v>
      </c>
      <c r="M6" s="126">
        <v>23.78</v>
      </c>
    </row>
    <row r="7" spans="1:13" ht="21.6" customHeight="1">
      <c r="A7" s="1231" t="s">
        <v>373</v>
      </c>
      <c r="B7" s="1162"/>
      <c r="C7" s="1162"/>
      <c r="D7" s="1162"/>
      <c r="E7" s="1162"/>
      <c r="F7" s="1162"/>
      <c r="G7" s="1162"/>
      <c r="H7" s="1162"/>
      <c r="I7" s="1166" t="s">
        <v>323</v>
      </c>
      <c r="J7" s="1166"/>
      <c r="K7" s="1168"/>
      <c r="L7" s="100" t="s">
        <v>69</v>
      </c>
      <c r="M7" s="126">
        <v>17.420000000000002</v>
      </c>
    </row>
    <row r="8" spans="1:13">
      <c r="A8" s="1232" t="s">
        <v>324</v>
      </c>
      <c r="B8" s="1166"/>
      <c r="C8" s="1166"/>
      <c r="D8" s="1166"/>
      <c r="E8" s="1166"/>
      <c r="F8" s="1166"/>
      <c r="G8" s="1166"/>
      <c r="H8" s="1166"/>
      <c r="I8" s="1166" t="s">
        <v>355</v>
      </c>
      <c r="J8" s="1166"/>
      <c r="K8" s="1168"/>
      <c r="L8" s="46"/>
      <c r="M8" s="125"/>
    </row>
    <row r="9" spans="1:13">
      <c r="A9" s="1224" t="str">
        <f>CONCATENATE("BDI: ",M6,"% (Geral) e ",M7,"% (Diferenciado)")</f>
        <v>BDI: 23,78% (Geral) e 17,42% (Diferenciado)</v>
      </c>
      <c r="B9" s="1164"/>
      <c r="C9" s="1164"/>
      <c r="D9" s="1164"/>
      <c r="E9" s="1172"/>
      <c r="F9" s="1176" t="s">
        <v>361</v>
      </c>
      <c r="G9" s="1166"/>
      <c r="H9" s="1166"/>
      <c r="I9" s="50" t="s">
        <v>2</v>
      </c>
      <c r="J9" s="1169">
        <f>K91</f>
        <v>13493762.390000004</v>
      </c>
      <c r="K9" s="1170"/>
      <c r="M9" s="125"/>
    </row>
    <row r="10" spans="1:13">
      <c r="A10" s="1225"/>
      <c r="B10" s="1226"/>
      <c r="C10" s="1226"/>
      <c r="D10" s="1226"/>
      <c r="E10" s="1226"/>
      <c r="F10" s="1226"/>
      <c r="G10" s="1226"/>
      <c r="H10" s="1226"/>
      <c r="I10" s="1226"/>
      <c r="J10" s="1226"/>
      <c r="K10" s="1227"/>
      <c r="M10" s="125"/>
    </row>
    <row r="11" spans="1:13">
      <c r="A11" s="1228" t="s">
        <v>72</v>
      </c>
      <c r="B11" s="1177"/>
      <c r="C11" s="1177"/>
      <c r="D11" s="1177"/>
      <c r="E11" s="1177"/>
      <c r="F11" s="1177"/>
      <c r="G11" s="1177"/>
      <c r="H11" s="1177"/>
      <c r="I11" s="1177"/>
      <c r="J11" s="1177"/>
      <c r="K11" s="1177"/>
      <c r="L11" s="1177"/>
      <c r="M11" s="1229"/>
    </row>
    <row r="12" spans="1:13">
      <c r="A12" s="127" t="s">
        <v>3</v>
      </c>
      <c r="B12" s="59" t="s">
        <v>13</v>
      </c>
      <c r="C12" s="59" t="s">
        <v>4</v>
      </c>
      <c r="D12" s="59" t="s">
        <v>5</v>
      </c>
      <c r="E12" s="59" t="s">
        <v>6</v>
      </c>
      <c r="F12" s="59" t="s">
        <v>7</v>
      </c>
      <c r="G12" s="59" t="s">
        <v>8</v>
      </c>
      <c r="H12" s="59" t="s">
        <v>9</v>
      </c>
      <c r="I12" s="59" t="s">
        <v>14</v>
      </c>
      <c r="J12" s="59" t="s">
        <v>10</v>
      </c>
      <c r="K12" s="59" t="s">
        <v>11</v>
      </c>
      <c r="L12" s="59" t="s">
        <v>18</v>
      </c>
      <c r="M12" s="128" t="s">
        <v>360</v>
      </c>
    </row>
    <row r="13" spans="1:13" ht="24.75">
      <c r="A13" s="129">
        <v>1</v>
      </c>
      <c r="B13" s="79" t="s">
        <v>329</v>
      </c>
      <c r="C13" s="79" t="s">
        <v>329</v>
      </c>
      <c r="D13" s="80" t="s">
        <v>95</v>
      </c>
      <c r="E13" s="142" t="s">
        <v>371</v>
      </c>
      <c r="F13" s="79" t="s">
        <v>186</v>
      </c>
      <c r="G13" s="82">
        <v>12757.2</v>
      </c>
      <c r="H13" s="83">
        <f>VLOOKUP(B13,ORÇAMENTO_ONE!$B$13:$I$106,7,FALSE)</f>
        <v>277.62</v>
      </c>
      <c r="I13" s="54">
        <f>$M$6</f>
        <v>23.78</v>
      </c>
      <c r="J13" s="55">
        <f t="shared" ref="J13:J44" si="0">ROUND(H13*((I13/100)+1),2)</f>
        <v>343.64</v>
      </c>
      <c r="K13" s="55">
        <f t="shared" ref="K13:K44" si="1">TRUNC(G13*J13,2)</f>
        <v>4383884.2</v>
      </c>
      <c r="L13" s="101">
        <f>K13/$K$91</f>
        <v>0.32488227325307145</v>
      </c>
      <c r="M13" s="130">
        <f>L13</f>
        <v>0.32488227325307145</v>
      </c>
    </row>
    <row r="14" spans="1:13" ht="24.6" customHeight="1">
      <c r="A14" s="129">
        <v>2</v>
      </c>
      <c r="B14" s="79" t="s">
        <v>337</v>
      </c>
      <c r="C14" s="79" t="s">
        <v>337</v>
      </c>
      <c r="D14" s="80" t="s">
        <v>95</v>
      </c>
      <c r="E14" s="143" t="s">
        <v>338</v>
      </c>
      <c r="F14" s="79" t="s">
        <v>283</v>
      </c>
      <c r="G14" s="82">
        <v>4723.12</v>
      </c>
      <c r="H14" s="83">
        <f>VLOOKUP(B14,ORÇAMENTO_ONE!$B$13:$I$106,7,FALSE)</f>
        <v>493.57</v>
      </c>
      <c r="I14" s="54">
        <f>$M$7</f>
        <v>17.420000000000002</v>
      </c>
      <c r="J14" s="55">
        <f t="shared" si="0"/>
        <v>579.54999999999995</v>
      </c>
      <c r="K14" s="55">
        <f t="shared" si="1"/>
        <v>2737284.19</v>
      </c>
      <c r="L14" s="101">
        <f t="shared" ref="L14:L77" si="2">K14/$K$91</f>
        <v>0.20285552026827997</v>
      </c>
      <c r="M14" s="130">
        <f>M13+L14</f>
        <v>0.52773779352135142</v>
      </c>
    </row>
    <row r="15" spans="1:13" ht="21.6" customHeight="1">
      <c r="A15" s="129">
        <v>3</v>
      </c>
      <c r="B15" s="79" t="s">
        <v>330</v>
      </c>
      <c r="C15" s="79" t="s">
        <v>330</v>
      </c>
      <c r="D15" s="80" t="s">
        <v>95</v>
      </c>
      <c r="E15" s="145" t="s">
        <v>372</v>
      </c>
      <c r="F15" s="79" t="s">
        <v>186</v>
      </c>
      <c r="G15" s="82">
        <v>5865.69</v>
      </c>
      <c r="H15" s="83">
        <f>VLOOKUP(B15,ORÇAMENTO_ONE!$B$13:$I$106,7,FALSE)</f>
        <v>282.41000000000003</v>
      </c>
      <c r="I15" s="54">
        <f t="shared" ref="I15:I20" si="3">$M$6</f>
        <v>23.78</v>
      </c>
      <c r="J15" s="55">
        <f t="shared" si="0"/>
        <v>349.57</v>
      </c>
      <c r="K15" s="55">
        <f t="shared" si="1"/>
        <v>2050469.25</v>
      </c>
      <c r="L15" s="101">
        <f t="shared" si="2"/>
        <v>0.15195682202908564</v>
      </c>
      <c r="M15" s="130">
        <f t="shared" ref="M15:M78" si="4">M14+L15</f>
        <v>0.67969461555043709</v>
      </c>
    </row>
    <row r="16" spans="1:13" ht="26.1" customHeight="1">
      <c r="A16" s="129">
        <v>4</v>
      </c>
      <c r="B16" s="79" t="s">
        <v>334</v>
      </c>
      <c r="C16" s="79" t="s">
        <v>335</v>
      </c>
      <c r="D16" s="80" t="s">
        <v>327</v>
      </c>
      <c r="E16" s="143" t="s">
        <v>336</v>
      </c>
      <c r="F16" s="79" t="s">
        <v>283</v>
      </c>
      <c r="G16" s="82">
        <v>4723.12</v>
      </c>
      <c r="H16" s="83">
        <f>VLOOKUP(B16,ORÇAMENTO_ONE!$B$13:$I$106,7,FALSE)</f>
        <v>136.06</v>
      </c>
      <c r="I16" s="54">
        <f t="shared" si="3"/>
        <v>23.78</v>
      </c>
      <c r="J16" s="55">
        <f t="shared" si="0"/>
        <v>168.42</v>
      </c>
      <c r="K16" s="55">
        <f t="shared" si="1"/>
        <v>795467.87</v>
      </c>
      <c r="L16" s="101">
        <f t="shared" si="2"/>
        <v>5.895078385176751E-2</v>
      </c>
      <c r="M16" s="130">
        <f t="shared" si="4"/>
        <v>0.73864539940220464</v>
      </c>
    </row>
    <row r="17" spans="1:13" ht="30" customHeight="1">
      <c r="A17" s="129">
        <v>5</v>
      </c>
      <c r="B17" s="79" t="s">
        <v>29</v>
      </c>
      <c r="C17" s="79" t="s">
        <v>29</v>
      </c>
      <c r="D17" s="80" t="s">
        <v>95</v>
      </c>
      <c r="E17" s="81" t="s">
        <v>96</v>
      </c>
      <c r="F17" s="79" t="s">
        <v>178</v>
      </c>
      <c r="G17" s="82">
        <v>1</v>
      </c>
      <c r="H17" s="83">
        <f>VLOOKUP(B17,ORÇAMENTO_ONE!$B$13:$I$106,7,FALSE)</f>
        <v>587384.1</v>
      </c>
      <c r="I17" s="54">
        <f t="shared" si="3"/>
        <v>23.78</v>
      </c>
      <c r="J17" s="55">
        <f t="shared" si="0"/>
        <v>727064.04</v>
      </c>
      <c r="K17" s="55">
        <f t="shared" si="1"/>
        <v>727064.04</v>
      </c>
      <c r="L17" s="101">
        <f t="shared" si="2"/>
        <v>5.3881491239153187E-2</v>
      </c>
      <c r="M17" s="130">
        <f t="shared" si="4"/>
        <v>0.79252689064135784</v>
      </c>
    </row>
    <row r="18" spans="1:13" ht="16.5">
      <c r="A18" s="129">
        <v>6</v>
      </c>
      <c r="B18" s="79" t="s">
        <v>25</v>
      </c>
      <c r="C18" s="79" t="s">
        <v>25</v>
      </c>
      <c r="D18" s="80" t="s">
        <v>95</v>
      </c>
      <c r="E18" s="144" t="s">
        <v>261</v>
      </c>
      <c r="F18" s="79" t="s">
        <v>225</v>
      </c>
      <c r="G18" s="82">
        <v>4283.72</v>
      </c>
      <c r="H18" s="83">
        <f>VLOOKUP(B18,ORÇAMENTO_ONE!$B$13:$I$106,7,FALSE)</f>
        <v>117.74</v>
      </c>
      <c r="I18" s="54">
        <f t="shared" si="3"/>
        <v>23.78</v>
      </c>
      <c r="J18" s="55">
        <f t="shared" si="0"/>
        <v>145.74</v>
      </c>
      <c r="K18" s="55">
        <f t="shared" si="1"/>
        <v>624309.35</v>
      </c>
      <c r="L18" s="101">
        <f t="shared" si="2"/>
        <v>4.6266514257184851E-2</v>
      </c>
      <c r="M18" s="130">
        <f t="shared" si="4"/>
        <v>0.8387934048985427</v>
      </c>
    </row>
    <row r="19" spans="1:13" ht="16.5">
      <c r="A19" s="129">
        <v>7</v>
      </c>
      <c r="B19" s="51" t="s">
        <v>28</v>
      </c>
      <c r="C19" s="51" t="s">
        <v>28</v>
      </c>
      <c r="D19" s="52" t="s">
        <v>95</v>
      </c>
      <c r="E19" s="53" t="s">
        <v>103</v>
      </c>
      <c r="F19" s="51" t="s">
        <v>178</v>
      </c>
      <c r="G19" s="54">
        <v>1</v>
      </c>
      <c r="H19" s="83">
        <f>VLOOKUP(B19,ORÇAMENTO_ONE!$B$13:$I$106,7,FALSE)</f>
        <v>259833.56</v>
      </c>
      <c r="I19" s="54">
        <f t="shared" si="3"/>
        <v>23.78</v>
      </c>
      <c r="J19" s="55">
        <f t="shared" si="0"/>
        <v>321621.98</v>
      </c>
      <c r="K19" s="55">
        <f t="shared" si="1"/>
        <v>321621.98</v>
      </c>
      <c r="L19" s="101">
        <f t="shared" si="2"/>
        <v>2.3834863154130276E-2</v>
      </c>
      <c r="M19" s="130">
        <f t="shared" si="4"/>
        <v>0.86262826805267301</v>
      </c>
    </row>
    <row r="20" spans="1:13" ht="24.75">
      <c r="A20" s="129">
        <v>8</v>
      </c>
      <c r="B20" s="79" t="s">
        <v>287</v>
      </c>
      <c r="C20" s="79" t="s">
        <v>287</v>
      </c>
      <c r="D20" s="80" t="s">
        <v>95</v>
      </c>
      <c r="E20" s="84" t="s">
        <v>288</v>
      </c>
      <c r="F20" s="79" t="s">
        <v>289</v>
      </c>
      <c r="G20" s="82">
        <v>2280</v>
      </c>
      <c r="H20" s="83">
        <f>VLOOKUP(B20,ORÇAMENTO_ONE!$B$13:$I$106,7,FALSE)</f>
        <v>87.69</v>
      </c>
      <c r="I20" s="54">
        <f t="shared" si="3"/>
        <v>23.78</v>
      </c>
      <c r="J20" s="55">
        <f t="shared" si="0"/>
        <v>108.54</v>
      </c>
      <c r="K20" s="55">
        <f t="shared" si="1"/>
        <v>247471.2</v>
      </c>
      <c r="L20" s="101">
        <f t="shared" si="2"/>
        <v>1.8339673757957725E-2</v>
      </c>
      <c r="M20" s="130">
        <f t="shared" si="4"/>
        <v>0.88096794181063076</v>
      </c>
    </row>
    <row r="21" spans="1:13" ht="30" customHeight="1">
      <c r="A21" s="129">
        <v>9</v>
      </c>
      <c r="B21" s="79" t="s">
        <v>24</v>
      </c>
      <c r="C21" s="79" t="s">
        <v>24</v>
      </c>
      <c r="D21" s="80" t="s">
        <v>95</v>
      </c>
      <c r="E21" s="84" t="s">
        <v>340</v>
      </c>
      <c r="F21" s="79" t="s">
        <v>283</v>
      </c>
      <c r="G21" s="82">
        <v>51.2</v>
      </c>
      <c r="H21" s="83">
        <f>VLOOKUP(B21,ORÇAMENTO_ONE!$B$13:$I$106,7,FALSE)</f>
        <v>2731.69</v>
      </c>
      <c r="I21" s="54">
        <f>$M$7</f>
        <v>17.420000000000002</v>
      </c>
      <c r="J21" s="55">
        <f t="shared" si="0"/>
        <v>3207.55</v>
      </c>
      <c r="K21" s="55">
        <f t="shared" si="1"/>
        <v>164226.56</v>
      </c>
      <c r="L21" s="101">
        <f t="shared" si="2"/>
        <v>1.2170553716115935E-2</v>
      </c>
      <c r="M21" s="130">
        <f t="shared" si="4"/>
        <v>0.89313849552674673</v>
      </c>
    </row>
    <row r="22" spans="1:13" ht="33" customHeight="1">
      <c r="A22" s="129">
        <v>10</v>
      </c>
      <c r="B22" s="79" t="s">
        <v>164</v>
      </c>
      <c r="C22" s="79" t="s">
        <v>165</v>
      </c>
      <c r="D22" s="80" t="s">
        <v>327</v>
      </c>
      <c r="E22" s="84" t="s">
        <v>166</v>
      </c>
      <c r="F22" s="79" t="s">
        <v>225</v>
      </c>
      <c r="G22" s="82">
        <v>4886.1000000000004</v>
      </c>
      <c r="H22" s="83">
        <f>VLOOKUP(B22,ORÇAMENTO_ONE!$B$13:$I$106,7,FALSE)</f>
        <v>24.07</v>
      </c>
      <c r="I22" s="54">
        <f t="shared" ref="I22:I34" si="5">$M$6</f>
        <v>23.78</v>
      </c>
      <c r="J22" s="55">
        <f t="shared" si="0"/>
        <v>29.79</v>
      </c>
      <c r="K22" s="55">
        <f t="shared" si="1"/>
        <v>145556.91</v>
      </c>
      <c r="L22" s="101">
        <f t="shared" si="2"/>
        <v>1.0786977404305691E-2</v>
      </c>
      <c r="M22" s="130">
        <f t="shared" si="4"/>
        <v>0.90392547293105241</v>
      </c>
    </row>
    <row r="23" spans="1:13" ht="39" customHeight="1">
      <c r="A23" s="129">
        <v>11</v>
      </c>
      <c r="B23" s="79" t="s">
        <v>86</v>
      </c>
      <c r="C23" s="79" t="s">
        <v>36</v>
      </c>
      <c r="D23" s="80" t="s">
        <v>327</v>
      </c>
      <c r="E23" s="84" t="s">
        <v>66</v>
      </c>
      <c r="F23" s="79" t="s">
        <v>178</v>
      </c>
      <c r="G23" s="82">
        <v>1605</v>
      </c>
      <c r="H23" s="83">
        <f>VLOOKUP(B23,ORÇAMENTO_ONE!$B$13:$I$106,7,FALSE)</f>
        <v>54.39</v>
      </c>
      <c r="I23" s="54">
        <f t="shared" si="5"/>
        <v>23.78</v>
      </c>
      <c r="J23" s="55">
        <f t="shared" si="0"/>
        <v>67.319999999999993</v>
      </c>
      <c r="K23" s="55">
        <f t="shared" si="1"/>
        <v>108048.6</v>
      </c>
      <c r="L23" s="101">
        <f t="shared" si="2"/>
        <v>8.0072997342885612E-3</v>
      </c>
      <c r="M23" s="130">
        <f t="shared" si="4"/>
        <v>0.91193277266534101</v>
      </c>
    </row>
    <row r="24" spans="1:13" ht="36.75" customHeight="1">
      <c r="A24" s="129">
        <v>12</v>
      </c>
      <c r="B24" s="79" t="s">
        <v>218</v>
      </c>
      <c r="C24" s="79" t="s">
        <v>219</v>
      </c>
      <c r="D24" s="80" t="s">
        <v>327</v>
      </c>
      <c r="E24" s="84" t="s">
        <v>220</v>
      </c>
      <c r="F24" s="79" t="s">
        <v>186</v>
      </c>
      <c r="G24" s="82">
        <v>11635.84</v>
      </c>
      <c r="H24" s="83">
        <f>VLOOKUP(B24,ORÇAMENTO_ONE!$B$13:$I$106,7,FALSE)</f>
        <v>6.48</v>
      </c>
      <c r="I24" s="54">
        <f t="shared" si="5"/>
        <v>23.78</v>
      </c>
      <c r="J24" s="55">
        <f t="shared" si="0"/>
        <v>8.02</v>
      </c>
      <c r="K24" s="55">
        <f t="shared" si="1"/>
        <v>93319.43</v>
      </c>
      <c r="L24" s="101">
        <f t="shared" si="2"/>
        <v>6.915745757399539E-3</v>
      </c>
      <c r="M24" s="130">
        <f t="shared" si="4"/>
        <v>0.91884851842274051</v>
      </c>
    </row>
    <row r="25" spans="1:13" ht="36.75" customHeight="1">
      <c r="A25" s="129">
        <v>13</v>
      </c>
      <c r="B25" s="79" t="s">
        <v>284</v>
      </c>
      <c r="C25" s="79" t="s">
        <v>285</v>
      </c>
      <c r="D25" s="80" t="s">
        <v>327</v>
      </c>
      <c r="E25" s="84" t="s">
        <v>339</v>
      </c>
      <c r="F25" s="79" t="s">
        <v>282</v>
      </c>
      <c r="G25" s="82">
        <v>41080.129999999997</v>
      </c>
      <c r="H25" s="83">
        <f>VLOOKUP(B25,ORÇAMENTO_ONE!$B$13:$I$106,7,FALSE)</f>
        <v>1.8</v>
      </c>
      <c r="I25" s="54">
        <f t="shared" si="5"/>
        <v>23.78</v>
      </c>
      <c r="J25" s="55">
        <f t="shared" si="0"/>
        <v>2.23</v>
      </c>
      <c r="K25" s="55">
        <f t="shared" si="1"/>
        <v>91608.68</v>
      </c>
      <c r="L25" s="101">
        <f t="shared" si="2"/>
        <v>6.7889649567187882E-3</v>
      </c>
      <c r="M25" s="130">
        <f t="shared" si="4"/>
        <v>0.92563748337945928</v>
      </c>
    </row>
    <row r="26" spans="1:13" ht="37.5" customHeight="1">
      <c r="A26" s="129">
        <v>14</v>
      </c>
      <c r="B26" s="79" t="s">
        <v>205</v>
      </c>
      <c r="C26" s="79" t="s">
        <v>206</v>
      </c>
      <c r="D26" s="80" t="s">
        <v>327</v>
      </c>
      <c r="E26" s="84" t="s">
        <v>207</v>
      </c>
      <c r="F26" s="79" t="s">
        <v>186</v>
      </c>
      <c r="G26" s="82">
        <v>7656</v>
      </c>
      <c r="H26" s="83">
        <f>VLOOKUP(B26,ORÇAMENTO_ONE!$B$13:$I$106,7,FALSE)</f>
        <v>9.41</v>
      </c>
      <c r="I26" s="54">
        <f t="shared" si="5"/>
        <v>23.78</v>
      </c>
      <c r="J26" s="55">
        <f t="shared" si="0"/>
        <v>11.65</v>
      </c>
      <c r="K26" s="55">
        <f t="shared" si="1"/>
        <v>89192.4</v>
      </c>
      <c r="L26" s="101">
        <f t="shared" si="2"/>
        <v>6.6098985162284275E-3</v>
      </c>
      <c r="M26" s="130">
        <f t="shared" si="4"/>
        <v>0.93224738189568768</v>
      </c>
    </row>
    <row r="27" spans="1:13" ht="34.5" customHeight="1">
      <c r="A27" s="129">
        <v>15</v>
      </c>
      <c r="B27" s="79" t="s">
        <v>89</v>
      </c>
      <c r="C27" s="79" t="s">
        <v>37</v>
      </c>
      <c r="D27" s="80" t="s">
        <v>327</v>
      </c>
      <c r="E27" s="81" t="s">
        <v>60</v>
      </c>
      <c r="F27" s="79" t="s">
        <v>310</v>
      </c>
      <c r="G27" s="82">
        <v>2640</v>
      </c>
      <c r="H27" s="83">
        <f>VLOOKUP(B27,ORÇAMENTO_ONE!$B$13:$I$106,7,FALSE)</f>
        <v>22.27</v>
      </c>
      <c r="I27" s="54">
        <f t="shared" si="5"/>
        <v>23.78</v>
      </c>
      <c r="J27" s="55">
        <f t="shared" si="0"/>
        <v>27.57</v>
      </c>
      <c r="K27" s="55">
        <f t="shared" si="1"/>
        <v>72784.800000000003</v>
      </c>
      <c r="L27" s="101">
        <f t="shared" si="2"/>
        <v>5.3939589194144672E-3</v>
      </c>
      <c r="M27" s="130">
        <f t="shared" si="4"/>
        <v>0.9376413408151022</v>
      </c>
    </row>
    <row r="28" spans="1:13" ht="36.75" customHeight="1">
      <c r="A28" s="129">
        <v>16</v>
      </c>
      <c r="B28" s="79" t="s">
        <v>83</v>
      </c>
      <c r="C28" s="79" t="s">
        <v>33</v>
      </c>
      <c r="D28" s="80" t="s">
        <v>327</v>
      </c>
      <c r="E28" s="84" t="s">
        <v>84</v>
      </c>
      <c r="F28" s="79" t="s">
        <v>282</v>
      </c>
      <c r="G28" s="82">
        <v>1944.65</v>
      </c>
      <c r="H28" s="83">
        <f>VLOOKUP(B28,ORÇAMENTO_ONE!$B$13:$I$106,7,FALSE)</f>
        <v>28.94</v>
      </c>
      <c r="I28" s="54">
        <f t="shared" si="5"/>
        <v>23.78</v>
      </c>
      <c r="J28" s="55">
        <f t="shared" si="0"/>
        <v>35.82</v>
      </c>
      <c r="K28" s="55">
        <f t="shared" si="1"/>
        <v>69657.36</v>
      </c>
      <c r="L28" s="101">
        <f t="shared" si="2"/>
        <v>5.1621896092984322E-3</v>
      </c>
      <c r="M28" s="130">
        <f t="shared" si="4"/>
        <v>0.94280353042440068</v>
      </c>
    </row>
    <row r="29" spans="1:13" ht="36" customHeight="1">
      <c r="A29" s="129">
        <v>17</v>
      </c>
      <c r="B29" s="79" t="s">
        <v>238</v>
      </c>
      <c r="C29" s="79" t="s">
        <v>239</v>
      </c>
      <c r="D29" s="80" t="s">
        <v>327</v>
      </c>
      <c r="E29" s="84" t="s">
        <v>240</v>
      </c>
      <c r="F29" s="79" t="s">
        <v>178</v>
      </c>
      <c r="G29" s="82">
        <v>2</v>
      </c>
      <c r="H29" s="83">
        <f>VLOOKUP(B29,ORÇAMENTO_ONE!$B$13:$I$106,7,FALSE)</f>
        <v>26303.16</v>
      </c>
      <c r="I29" s="54">
        <f t="shared" si="5"/>
        <v>23.78</v>
      </c>
      <c r="J29" s="55">
        <f t="shared" si="0"/>
        <v>32558.05</v>
      </c>
      <c r="K29" s="55">
        <f t="shared" si="1"/>
        <v>65116.1</v>
      </c>
      <c r="L29" s="101">
        <f t="shared" si="2"/>
        <v>4.8256444806124956E-3</v>
      </c>
      <c r="M29" s="130">
        <f t="shared" si="4"/>
        <v>0.94762917490501319</v>
      </c>
    </row>
    <row r="30" spans="1:13" ht="36.75" customHeight="1">
      <c r="A30" s="129">
        <v>18</v>
      </c>
      <c r="B30" s="79" t="s">
        <v>235</v>
      </c>
      <c r="C30" s="79" t="s">
        <v>236</v>
      </c>
      <c r="D30" s="80" t="s">
        <v>327</v>
      </c>
      <c r="E30" s="84" t="s">
        <v>237</v>
      </c>
      <c r="F30" s="79" t="s">
        <v>225</v>
      </c>
      <c r="G30" s="82">
        <v>6</v>
      </c>
      <c r="H30" s="83">
        <f>VLOOKUP(B30,ORÇAMENTO_ONE!$B$13:$I$106,7,FALSE)</f>
        <v>7356.86</v>
      </c>
      <c r="I30" s="54">
        <f t="shared" si="5"/>
        <v>23.78</v>
      </c>
      <c r="J30" s="55">
        <f t="shared" si="0"/>
        <v>9106.32</v>
      </c>
      <c r="K30" s="55">
        <f t="shared" si="1"/>
        <v>54637.919999999998</v>
      </c>
      <c r="L30" s="101">
        <f t="shared" si="2"/>
        <v>4.0491242116795553E-3</v>
      </c>
      <c r="M30" s="130">
        <f t="shared" si="4"/>
        <v>0.95167829911669277</v>
      </c>
    </row>
    <row r="31" spans="1:13" ht="35.25" customHeight="1">
      <c r="A31" s="129">
        <v>19</v>
      </c>
      <c r="B31" s="79" t="s">
        <v>26</v>
      </c>
      <c r="C31" s="79" t="s">
        <v>26</v>
      </c>
      <c r="D31" s="80" t="s">
        <v>95</v>
      </c>
      <c r="E31" s="84" t="s">
        <v>262</v>
      </c>
      <c r="F31" s="79" t="s">
        <v>225</v>
      </c>
      <c r="G31" s="82">
        <v>595.75</v>
      </c>
      <c r="H31" s="83">
        <f>VLOOKUP(B31,ORÇAMENTO_ONE!$B$13:$I$106,7,FALSE)</f>
        <v>72.400000000000006</v>
      </c>
      <c r="I31" s="54">
        <f t="shared" si="5"/>
        <v>23.78</v>
      </c>
      <c r="J31" s="55">
        <f t="shared" si="0"/>
        <v>89.62</v>
      </c>
      <c r="K31" s="55">
        <f t="shared" si="1"/>
        <v>53391.11</v>
      </c>
      <c r="L31" s="101">
        <f t="shared" si="2"/>
        <v>3.9567252228753661E-3</v>
      </c>
      <c r="M31" s="130">
        <f t="shared" si="4"/>
        <v>0.95563502433956815</v>
      </c>
    </row>
    <row r="32" spans="1:13" ht="30" customHeight="1">
      <c r="A32" s="129">
        <v>20</v>
      </c>
      <c r="B32" s="79" t="s">
        <v>30</v>
      </c>
      <c r="C32" s="79" t="s">
        <v>30</v>
      </c>
      <c r="D32" s="80" t="s">
        <v>95</v>
      </c>
      <c r="E32" s="84" t="s">
        <v>99</v>
      </c>
      <c r="F32" s="79" t="s">
        <v>178</v>
      </c>
      <c r="G32" s="82">
        <v>1</v>
      </c>
      <c r="H32" s="83">
        <f>VLOOKUP(B32,ORÇAMENTO_ONE!$B$13:$I$106,7,FALSE)</f>
        <v>36534.620000000003</v>
      </c>
      <c r="I32" s="82">
        <f t="shared" si="5"/>
        <v>23.78</v>
      </c>
      <c r="J32" s="55">
        <f t="shared" si="0"/>
        <v>45222.55</v>
      </c>
      <c r="K32" s="55">
        <f t="shared" si="1"/>
        <v>45222.55</v>
      </c>
      <c r="L32" s="101">
        <f t="shared" si="2"/>
        <v>3.3513670015053519E-3</v>
      </c>
      <c r="M32" s="130">
        <f t="shared" si="4"/>
        <v>0.95898639134107355</v>
      </c>
    </row>
    <row r="33" spans="1:13" ht="30" customHeight="1">
      <c r="A33" s="129">
        <v>21</v>
      </c>
      <c r="B33" s="79" t="s">
        <v>74</v>
      </c>
      <c r="C33" s="79" t="s">
        <v>31</v>
      </c>
      <c r="D33" s="80" t="s">
        <v>327</v>
      </c>
      <c r="E33" s="84" t="s">
        <v>64</v>
      </c>
      <c r="F33" s="79" t="s">
        <v>178</v>
      </c>
      <c r="G33" s="82">
        <v>2</v>
      </c>
      <c r="H33" s="83">
        <f>VLOOKUP(B33,ORÇAMENTO_ONE!$B$13:$I$106,7,FALSE)</f>
        <v>16374.97</v>
      </c>
      <c r="I33" s="82">
        <f t="shared" si="5"/>
        <v>23.78</v>
      </c>
      <c r="J33" s="55">
        <f t="shared" si="0"/>
        <v>20268.939999999999</v>
      </c>
      <c r="K33" s="55">
        <f t="shared" si="1"/>
        <v>40537.879999999997</v>
      </c>
      <c r="L33" s="101">
        <f t="shared" si="2"/>
        <v>3.004193999298663E-3</v>
      </c>
      <c r="M33" s="130">
        <f t="shared" si="4"/>
        <v>0.96199058534037218</v>
      </c>
    </row>
    <row r="34" spans="1:13">
      <c r="A34" s="129">
        <v>22</v>
      </c>
      <c r="B34" s="79" t="s">
        <v>331</v>
      </c>
      <c r="C34" s="79" t="s">
        <v>332</v>
      </c>
      <c r="D34" s="80" t="s">
        <v>327</v>
      </c>
      <c r="E34" s="84" t="s">
        <v>333</v>
      </c>
      <c r="F34" s="79" t="s">
        <v>282</v>
      </c>
      <c r="G34" s="82">
        <v>39359.33</v>
      </c>
      <c r="H34" s="83">
        <f>VLOOKUP(B34,ORÇAMENTO_ONE!$B$13:$I$106,7,FALSE)</f>
        <v>0.69</v>
      </c>
      <c r="I34" s="54">
        <f t="shared" si="5"/>
        <v>23.78</v>
      </c>
      <c r="J34" s="55">
        <f t="shared" si="0"/>
        <v>0.85</v>
      </c>
      <c r="K34" s="55">
        <f t="shared" si="1"/>
        <v>33455.43</v>
      </c>
      <c r="L34" s="101">
        <f t="shared" si="2"/>
        <v>2.4793255604377059E-3</v>
      </c>
      <c r="M34" s="130">
        <f t="shared" si="4"/>
        <v>0.96446991090080991</v>
      </c>
    </row>
    <row r="35" spans="1:13">
      <c r="A35" s="129">
        <v>23</v>
      </c>
      <c r="B35" s="79" t="s">
        <v>295</v>
      </c>
      <c r="C35" s="79" t="s">
        <v>295</v>
      </c>
      <c r="D35" s="80" t="s">
        <v>95</v>
      </c>
      <c r="E35" s="84" t="s">
        <v>341</v>
      </c>
      <c r="F35" s="79" t="s">
        <v>283</v>
      </c>
      <c r="G35" s="82">
        <v>51.2</v>
      </c>
      <c r="H35" s="83">
        <f>VLOOKUP(B35,ORÇAMENTO_ONE!$B$13:$I$106,7,FALSE)</f>
        <v>530.24</v>
      </c>
      <c r="I35" s="54">
        <f>$M$7</f>
        <v>17.420000000000002</v>
      </c>
      <c r="J35" s="55">
        <f t="shared" si="0"/>
        <v>622.61</v>
      </c>
      <c r="K35" s="55">
        <f t="shared" si="1"/>
        <v>31877.63</v>
      </c>
      <c r="L35" s="101">
        <f t="shared" si="2"/>
        <v>2.3623974602979495E-3</v>
      </c>
      <c r="M35" s="130">
        <f t="shared" si="4"/>
        <v>0.96683230836110789</v>
      </c>
    </row>
    <row r="36" spans="1:13" ht="30" customHeight="1">
      <c r="A36" s="129">
        <v>24</v>
      </c>
      <c r="B36" s="79" t="s">
        <v>347</v>
      </c>
      <c r="C36" s="79" t="s">
        <v>348</v>
      </c>
      <c r="D36" s="80" t="s">
        <v>327</v>
      </c>
      <c r="E36" s="81" t="s">
        <v>349</v>
      </c>
      <c r="F36" s="79" t="s">
        <v>282</v>
      </c>
      <c r="G36" s="82">
        <v>35.25</v>
      </c>
      <c r="H36" s="83">
        <f>VLOOKUP(B36,ORÇAMENTO_ONE!$B$13:$I$106,7,FALSE)</f>
        <v>640.83000000000004</v>
      </c>
      <c r="I36" s="54">
        <f t="shared" ref="I36:I67" si="6">$M$6</f>
        <v>23.78</v>
      </c>
      <c r="J36" s="55">
        <f t="shared" si="0"/>
        <v>793.22</v>
      </c>
      <c r="K36" s="55">
        <f t="shared" si="1"/>
        <v>27961</v>
      </c>
      <c r="L36" s="101">
        <f t="shared" si="2"/>
        <v>2.0721426087005517E-3</v>
      </c>
      <c r="M36" s="130">
        <f t="shared" si="4"/>
        <v>0.96890445096980848</v>
      </c>
    </row>
    <row r="37" spans="1:13" ht="30" customHeight="1">
      <c r="A37" s="129">
        <v>25</v>
      </c>
      <c r="B37" s="79" t="s">
        <v>257</v>
      </c>
      <c r="C37" s="79" t="s">
        <v>258</v>
      </c>
      <c r="D37" s="80" t="s">
        <v>327</v>
      </c>
      <c r="E37" s="84" t="s">
        <v>259</v>
      </c>
      <c r="F37" s="79" t="s">
        <v>186</v>
      </c>
      <c r="G37" s="82">
        <v>36.53</v>
      </c>
      <c r="H37" s="83">
        <f>VLOOKUP(B37,ORÇAMENTO_ONE!$B$13:$I$106,7,FALSE)</f>
        <v>611.48</v>
      </c>
      <c r="I37" s="54">
        <f t="shared" si="6"/>
        <v>23.78</v>
      </c>
      <c r="J37" s="55">
        <f t="shared" si="0"/>
        <v>756.89</v>
      </c>
      <c r="K37" s="55">
        <f t="shared" si="1"/>
        <v>27649.19</v>
      </c>
      <c r="L37" s="101">
        <f t="shared" si="2"/>
        <v>2.0490348948555919E-3</v>
      </c>
      <c r="M37" s="130">
        <f t="shared" si="4"/>
        <v>0.97095348586466412</v>
      </c>
    </row>
    <row r="38" spans="1:13" ht="30" customHeight="1">
      <c r="A38" s="129">
        <v>26</v>
      </c>
      <c r="B38" s="79" t="s">
        <v>232</v>
      </c>
      <c r="C38" s="79" t="s">
        <v>233</v>
      </c>
      <c r="D38" s="80" t="s">
        <v>327</v>
      </c>
      <c r="E38" s="84" t="s">
        <v>234</v>
      </c>
      <c r="F38" s="79" t="s">
        <v>225</v>
      </c>
      <c r="G38" s="82">
        <v>13</v>
      </c>
      <c r="H38" s="83">
        <f>VLOOKUP(B38,ORÇAMENTO_ONE!$B$13:$I$106,7,FALSE)</f>
        <v>1627.46</v>
      </c>
      <c r="I38" s="54">
        <f t="shared" si="6"/>
        <v>23.78</v>
      </c>
      <c r="J38" s="55">
        <f t="shared" si="0"/>
        <v>2014.47</v>
      </c>
      <c r="K38" s="55">
        <f t="shared" si="1"/>
        <v>26188.11</v>
      </c>
      <c r="L38" s="101">
        <f t="shared" si="2"/>
        <v>1.9407567172968422E-3</v>
      </c>
      <c r="M38" s="130">
        <f t="shared" si="4"/>
        <v>0.972894242581961</v>
      </c>
    </row>
    <row r="39" spans="1:13" ht="30" customHeight="1">
      <c r="A39" s="129">
        <v>27</v>
      </c>
      <c r="B39" s="79" t="s">
        <v>279</v>
      </c>
      <c r="C39" s="79" t="s">
        <v>280</v>
      </c>
      <c r="D39" s="80" t="s">
        <v>327</v>
      </c>
      <c r="E39" s="84" t="s">
        <v>281</v>
      </c>
      <c r="F39" s="79" t="s">
        <v>186</v>
      </c>
      <c r="G39" s="82">
        <v>1626</v>
      </c>
      <c r="H39" s="83">
        <f>VLOOKUP(B39,ORÇAMENTO_ONE!$B$13:$I$106,7,FALSE)</f>
        <v>11.99</v>
      </c>
      <c r="I39" s="54">
        <f t="shared" si="6"/>
        <v>23.78</v>
      </c>
      <c r="J39" s="55">
        <f t="shared" si="0"/>
        <v>14.84</v>
      </c>
      <c r="K39" s="55">
        <f t="shared" si="1"/>
        <v>24129.84</v>
      </c>
      <c r="L39" s="101">
        <f t="shared" si="2"/>
        <v>1.7882217948258976E-3</v>
      </c>
      <c r="M39" s="130">
        <f t="shared" si="4"/>
        <v>0.97468246437678685</v>
      </c>
    </row>
    <row r="40" spans="1:13" ht="30" customHeight="1">
      <c r="A40" s="129">
        <v>28</v>
      </c>
      <c r="B40" s="79" t="s">
        <v>362</v>
      </c>
      <c r="C40" s="79" t="s">
        <v>363</v>
      </c>
      <c r="D40" s="80" t="s">
        <v>327</v>
      </c>
      <c r="E40" s="84" t="s">
        <v>364</v>
      </c>
      <c r="F40" s="79" t="s">
        <v>186</v>
      </c>
      <c r="G40" s="82">
        <v>4973</v>
      </c>
      <c r="H40" s="83">
        <f>VLOOKUP(B40,ORÇAMENTO_ONE!$B$13:$I$106,7,FALSE)</f>
        <v>3.72</v>
      </c>
      <c r="I40" s="54">
        <f t="shared" si="6"/>
        <v>23.78</v>
      </c>
      <c r="J40" s="55">
        <f t="shared" si="0"/>
        <v>4.5999999999999996</v>
      </c>
      <c r="K40" s="55">
        <f t="shared" si="1"/>
        <v>22875.8</v>
      </c>
      <c r="L40" s="101">
        <f t="shared" si="2"/>
        <v>1.6952870029009004E-3</v>
      </c>
      <c r="M40" s="130">
        <f t="shared" si="4"/>
        <v>0.97637775137968774</v>
      </c>
    </row>
    <row r="41" spans="1:13" ht="30" customHeight="1">
      <c r="A41" s="129">
        <v>29</v>
      </c>
      <c r="B41" s="79" t="s">
        <v>210</v>
      </c>
      <c r="C41" s="79" t="s">
        <v>211</v>
      </c>
      <c r="D41" s="80" t="s">
        <v>327</v>
      </c>
      <c r="E41" s="84" t="s">
        <v>212</v>
      </c>
      <c r="F41" s="79" t="s">
        <v>186</v>
      </c>
      <c r="G41" s="82">
        <v>1558</v>
      </c>
      <c r="H41" s="83">
        <f>VLOOKUP(B41,ORÇAMENTO_ONE!$B$13:$I$106,7,FALSE)</f>
        <v>10.91</v>
      </c>
      <c r="I41" s="54">
        <f t="shared" si="6"/>
        <v>23.78</v>
      </c>
      <c r="J41" s="55">
        <f t="shared" si="0"/>
        <v>13.5</v>
      </c>
      <c r="K41" s="55">
        <f t="shared" si="1"/>
        <v>21033</v>
      </c>
      <c r="L41" s="101">
        <f t="shared" si="2"/>
        <v>1.5587201991630736E-3</v>
      </c>
      <c r="M41" s="130">
        <f t="shared" si="4"/>
        <v>0.97793647157885077</v>
      </c>
    </row>
    <row r="42" spans="1:13" ht="30" customHeight="1">
      <c r="A42" s="129">
        <v>30</v>
      </c>
      <c r="B42" s="79" t="s">
        <v>79</v>
      </c>
      <c r="C42" s="79" t="s">
        <v>21</v>
      </c>
      <c r="D42" s="80" t="s">
        <v>327</v>
      </c>
      <c r="E42" s="81" t="s">
        <v>80</v>
      </c>
      <c r="F42" s="79" t="s">
        <v>282</v>
      </c>
      <c r="G42" s="82">
        <v>31.38</v>
      </c>
      <c r="H42" s="83">
        <f>VLOOKUP(B42,ORÇAMENTO_ONE!$B$13:$I$106,7,FALSE)</f>
        <v>525.30999999999995</v>
      </c>
      <c r="I42" s="54">
        <f t="shared" si="6"/>
        <v>23.78</v>
      </c>
      <c r="J42" s="55">
        <f t="shared" si="0"/>
        <v>650.23</v>
      </c>
      <c r="K42" s="55">
        <f t="shared" si="1"/>
        <v>20404.21</v>
      </c>
      <c r="L42" s="101">
        <f t="shared" si="2"/>
        <v>1.5121216314822031E-3</v>
      </c>
      <c r="M42" s="130">
        <f t="shared" si="4"/>
        <v>0.97944859321033295</v>
      </c>
    </row>
    <row r="43" spans="1:13" ht="30" customHeight="1">
      <c r="A43" s="129">
        <v>31</v>
      </c>
      <c r="B43" s="79" t="s">
        <v>222</v>
      </c>
      <c r="C43" s="79" t="s">
        <v>223</v>
      </c>
      <c r="D43" s="80" t="s">
        <v>327</v>
      </c>
      <c r="E43" s="84" t="s">
        <v>224</v>
      </c>
      <c r="F43" s="79" t="s">
        <v>225</v>
      </c>
      <c r="G43" s="82">
        <v>24</v>
      </c>
      <c r="H43" s="83">
        <f>VLOOKUP(B43,ORÇAMENTO_ONE!$B$13:$I$106,7,FALSE)</f>
        <v>663.46</v>
      </c>
      <c r="I43" s="54">
        <f t="shared" si="6"/>
        <v>23.78</v>
      </c>
      <c r="J43" s="55">
        <f t="shared" si="0"/>
        <v>821.23</v>
      </c>
      <c r="K43" s="55">
        <f t="shared" si="1"/>
        <v>19709.52</v>
      </c>
      <c r="L43" s="101">
        <f t="shared" si="2"/>
        <v>1.4606393258122276E-3</v>
      </c>
      <c r="M43" s="130">
        <f t="shared" si="4"/>
        <v>0.98090923253614515</v>
      </c>
    </row>
    <row r="44" spans="1:13" ht="30" customHeight="1">
      <c r="A44" s="129">
        <v>32</v>
      </c>
      <c r="B44" s="79" t="s">
        <v>87</v>
      </c>
      <c r="C44" s="79" t="s">
        <v>35</v>
      </c>
      <c r="D44" s="80" t="s">
        <v>327</v>
      </c>
      <c r="E44" s="84" t="s">
        <v>67</v>
      </c>
      <c r="F44" s="79" t="s">
        <v>178</v>
      </c>
      <c r="G44" s="82">
        <v>276</v>
      </c>
      <c r="H44" s="83">
        <f>VLOOKUP(B44,ORÇAMENTO_ONE!$B$13:$I$106,7,FALSE)</f>
        <v>52.15</v>
      </c>
      <c r="I44" s="54">
        <f t="shared" si="6"/>
        <v>23.78</v>
      </c>
      <c r="J44" s="55">
        <f t="shared" si="0"/>
        <v>64.55</v>
      </c>
      <c r="K44" s="55">
        <f t="shared" si="1"/>
        <v>17815.8</v>
      </c>
      <c r="L44" s="101">
        <f t="shared" si="2"/>
        <v>1.3202989266509527E-3</v>
      </c>
      <c r="M44" s="130">
        <f t="shared" si="4"/>
        <v>0.98222953146279612</v>
      </c>
    </row>
    <row r="45" spans="1:13" ht="30" customHeight="1">
      <c r="A45" s="129">
        <v>33</v>
      </c>
      <c r="B45" s="79" t="s">
        <v>296</v>
      </c>
      <c r="C45" s="79" t="s">
        <v>297</v>
      </c>
      <c r="D45" s="80" t="s">
        <v>327</v>
      </c>
      <c r="E45" s="84" t="s">
        <v>298</v>
      </c>
      <c r="F45" s="79" t="s">
        <v>178</v>
      </c>
      <c r="G45" s="82">
        <v>20</v>
      </c>
      <c r="H45" s="83">
        <f>VLOOKUP(B45,ORÇAMENTO_ONE!$B$13:$I$106,7,FALSE)</f>
        <v>697.63</v>
      </c>
      <c r="I45" s="54">
        <f t="shared" si="6"/>
        <v>23.78</v>
      </c>
      <c r="J45" s="55">
        <f t="shared" ref="J45:J76" si="7">ROUND(H45*((I45/100)+1),2)</f>
        <v>863.53</v>
      </c>
      <c r="K45" s="55">
        <f t="shared" ref="K45:K76" si="8">TRUNC(G45*J45,2)</f>
        <v>17270.599999999999</v>
      </c>
      <c r="L45" s="101">
        <f t="shared" si="2"/>
        <v>1.2798950730597528E-3</v>
      </c>
      <c r="M45" s="130">
        <f t="shared" si="4"/>
        <v>0.98350942653585582</v>
      </c>
    </row>
    <row r="46" spans="1:13" ht="30" customHeight="1">
      <c r="A46" s="129">
        <v>34</v>
      </c>
      <c r="B46" s="79" t="s">
        <v>229</v>
      </c>
      <c r="C46" s="79" t="s">
        <v>230</v>
      </c>
      <c r="D46" s="80" t="s">
        <v>327</v>
      </c>
      <c r="E46" s="84" t="s">
        <v>231</v>
      </c>
      <c r="F46" s="79" t="s">
        <v>225</v>
      </c>
      <c r="G46" s="82">
        <v>13</v>
      </c>
      <c r="H46" s="83">
        <f>VLOOKUP(B46,ORÇAMENTO_ONE!$B$13:$I$106,7,FALSE)</f>
        <v>1029.8</v>
      </c>
      <c r="I46" s="54">
        <f t="shared" si="6"/>
        <v>23.78</v>
      </c>
      <c r="J46" s="55">
        <f t="shared" si="7"/>
        <v>1274.69</v>
      </c>
      <c r="K46" s="55">
        <f t="shared" si="8"/>
        <v>16570.97</v>
      </c>
      <c r="L46" s="101">
        <f t="shared" si="2"/>
        <v>1.2280466723113832E-3</v>
      </c>
      <c r="M46" s="130">
        <f t="shared" si="4"/>
        <v>0.98473747320816718</v>
      </c>
    </row>
    <row r="47" spans="1:13" ht="30" customHeight="1">
      <c r="A47" s="129">
        <v>35</v>
      </c>
      <c r="B47" s="79" t="s">
        <v>328</v>
      </c>
      <c r="C47" s="79" t="s">
        <v>325</v>
      </c>
      <c r="D47" s="80" t="s">
        <v>327</v>
      </c>
      <c r="E47" s="84" t="s">
        <v>326</v>
      </c>
      <c r="F47" s="79" t="s">
        <v>282</v>
      </c>
      <c r="G47" s="82">
        <v>18497.12</v>
      </c>
      <c r="H47" s="83">
        <f>VLOOKUP(B47,ORÇAMENTO_ONE!$B$13:$I$106,7,FALSE)</f>
        <v>0.7</v>
      </c>
      <c r="I47" s="54">
        <f t="shared" si="6"/>
        <v>23.78</v>
      </c>
      <c r="J47" s="55">
        <f t="shared" si="7"/>
        <v>0.87</v>
      </c>
      <c r="K47" s="55">
        <f t="shared" si="8"/>
        <v>16092.49</v>
      </c>
      <c r="L47" s="101">
        <f t="shared" si="2"/>
        <v>1.1925873255279689E-3</v>
      </c>
      <c r="M47" s="130">
        <f t="shared" si="4"/>
        <v>0.98593006053369514</v>
      </c>
    </row>
    <row r="48" spans="1:13" ht="30" customHeight="1">
      <c r="A48" s="129">
        <v>36</v>
      </c>
      <c r="B48" s="79" t="s">
        <v>226</v>
      </c>
      <c r="C48" s="79" t="s">
        <v>227</v>
      </c>
      <c r="D48" s="80" t="s">
        <v>327</v>
      </c>
      <c r="E48" s="84" t="s">
        <v>228</v>
      </c>
      <c r="F48" s="79" t="s">
        <v>225</v>
      </c>
      <c r="G48" s="82">
        <v>7</v>
      </c>
      <c r="H48" s="83">
        <f>VLOOKUP(B48,ORÇAMENTO_ONE!$B$13:$I$106,7,FALSE)</f>
        <v>1856.5</v>
      </c>
      <c r="I48" s="54">
        <f t="shared" si="6"/>
        <v>23.78</v>
      </c>
      <c r="J48" s="55">
        <f t="shared" si="7"/>
        <v>2297.98</v>
      </c>
      <c r="K48" s="55">
        <f t="shared" si="8"/>
        <v>16085.86</v>
      </c>
      <c r="L48" s="101">
        <f t="shared" si="2"/>
        <v>1.19209598739644E-3</v>
      </c>
      <c r="M48" s="130">
        <f t="shared" si="4"/>
        <v>0.98712215652109159</v>
      </c>
    </row>
    <row r="49" spans="1:13" ht="16.5">
      <c r="A49" s="129">
        <v>37</v>
      </c>
      <c r="B49" s="79" t="s">
        <v>252</v>
      </c>
      <c r="C49" s="79" t="s">
        <v>253</v>
      </c>
      <c r="D49" s="80" t="s">
        <v>327</v>
      </c>
      <c r="E49" s="84" t="s">
        <v>254</v>
      </c>
      <c r="F49" s="79" t="s">
        <v>186</v>
      </c>
      <c r="G49" s="82">
        <v>229.25</v>
      </c>
      <c r="H49" s="83">
        <f>VLOOKUP(B49,ORÇAMENTO_ONE!$B$13:$I$106,7,FALSE)</f>
        <v>56.58</v>
      </c>
      <c r="I49" s="54">
        <f t="shared" si="6"/>
        <v>23.78</v>
      </c>
      <c r="J49" s="55">
        <f t="shared" si="7"/>
        <v>70.03</v>
      </c>
      <c r="K49" s="55">
        <f t="shared" si="8"/>
        <v>16054.37</v>
      </c>
      <c r="L49" s="101">
        <f t="shared" si="2"/>
        <v>1.1897623165424654E-3</v>
      </c>
      <c r="M49" s="130">
        <f t="shared" si="4"/>
        <v>0.98831191883763403</v>
      </c>
    </row>
    <row r="50" spans="1:13" ht="30" customHeight="1">
      <c r="A50" s="129">
        <v>38</v>
      </c>
      <c r="B50" s="79" t="s">
        <v>241</v>
      </c>
      <c r="C50" s="79" t="s">
        <v>242</v>
      </c>
      <c r="D50" s="80" t="s">
        <v>327</v>
      </c>
      <c r="E50" s="84" t="s">
        <v>243</v>
      </c>
      <c r="F50" s="79" t="s">
        <v>178</v>
      </c>
      <c r="G50" s="82">
        <v>8</v>
      </c>
      <c r="H50" s="83">
        <f>VLOOKUP(B50,ORÇAMENTO_ONE!$B$13:$I$106,7,FALSE)</f>
        <v>1420.93</v>
      </c>
      <c r="I50" s="54">
        <f t="shared" si="6"/>
        <v>23.78</v>
      </c>
      <c r="J50" s="55">
        <f t="shared" si="7"/>
        <v>1758.83</v>
      </c>
      <c r="K50" s="55">
        <f t="shared" si="8"/>
        <v>14070.64</v>
      </c>
      <c r="L50" s="101">
        <f t="shared" si="2"/>
        <v>1.0427514279062384E-3</v>
      </c>
      <c r="M50" s="130">
        <f t="shared" si="4"/>
        <v>0.98935467026554025</v>
      </c>
    </row>
    <row r="51" spans="1:13" ht="30" customHeight="1">
      <c r="A51" s="129">
        <v>39</v>
      </c>
      <c r="B51" s="79" t="s">
        <v>81</v>
      </c>
      <c r="C51" s="79" t="s">
        <v>12</v>
      </c>
      <c r="D51" s="80" t="s">
        <v>327</v>
      </c>
      <c r="E51" s="81" t="s">
        <v>59</v>
      </c>
      <c r="F51" s="79" t="s">
        <v>178</v>
      </c>
      <c r="G51" s="82">
        <v>80</v>
      </c>
      <c r="H51" s="83">
        <f>VLOOKUP(B51,ORÇAMENTO_ONE!$B$13:$I$106,7,FALSE)</f>
        <v>133.47</v>
      </c>
      <c r="I51" s="54">
        <f t="shared" si="6"/>
        <v>23.78</v>
      </c>
      <c r="J51" s="55">
        <f t="shared" si="7"/>
        <v>165.21</v>
      </c>
      <c r="K51" s="55">
        <f t="shared" si="8"/>
        <v>13216.8</v>
      </c>
      <c r="L51" s="101">
        <f t="shared" si="2"/>
        <v>9.794747838301008E-4</v>
      </c>
      <c r="M51" s="130">
        <f t="shared" si="4"/>
        <v>0.99033414504937034</v>
      </c>
    </row>
    <row r="52" spans="1:13" ht="30" customHeight="1">
      <c r="A52" s="129">
        <v>40</v>
      </c>
      <c r="B52" s="79" t="s">
        <v>91</v>
      </c>
      <c r="C52" s="79" t="s">
        <v>38</v>
      </c>
      <c r="D52" s="80" t="s">
        <v>327</v>
      </c>
      <c r="E52" s="84" t="s">
        <v>61</v>
      </c>
      <c r="F52" s="79" t="s">
        <v>282</v>
      </c>
      <c r="G52" s="82">
        <v>17660.5</v>
      </c>
      <c r="H52" s="83">
        <f>VLOOKUP(B52,ORÇAMENTO_ONE!$B$13:$I$106,7,FALSE)</f>
        <v>0.59</v>
      </c>
      <c r="I52" s="54">
        <f t="shared" si="6"/>
        <v>23.78</v>
      </c>
      <c r="J52" s="55">
        <f t="shared" si="7"/>
        <v>0.73</v>
      </c>
      <c r="K52" s="55">
        <f t="shared" si="8"/>
        <v>12892.16</v>
      </c>
      <c r="L52" s="101">
        <f t="shared" si="2"/>
        <v>9.5541626029773275E-4</v>
      </c>
      <c r="M52" s="130">
        <f t="shared" si="4"/>
        <v>0.99128956130966805</v>
      </c>
    </row>
    <row r="53" spans="1:13" ht="30" customHeight="1">
      <c r="A53" s="129">
        <v>41</v>
      </c>
      <c r="B53" s="79" t="s">
        <v>247</v>
      </c>
      <c r="C53" s="79" t="s">
        <v>248</v>
      </c>
      <c r="D53" s="80" t="s">
        <v>327</v>
      </c>
      <c r="E53" s="84" t="s">
        <v>249</v>
      </c>
      <c r="F53" s="79" t="s">
        <v>178</v>
      </c>
      <c r="G53" s="82">
        <v>2</v>
      </c>
      <c r="H53" s="83">
        <f>VLOOKUP(B53,ORÇAMENTO_ONE!$B$13:$I$106,7,FALSE)</f>
        <v>5115.59</v>
      </c>
      <c r="I53" s="54">
        <f t="shared" si="6"/>
        <v>23.78</v>
      </c>
      <c r="J53" s="55">
        <f t="shared" si="7"/>
        <v>6332.08</v>
      </c>
      <c r="K53" s="55">
        <f t="shared" si="8"/>
        <v>12664.16</v>
      </c>
      <c r="L53" s="101">
        <f t="shared" si="2"/>
        <v>9.3851956437184577E-4</v>
      </c>
      <c r="M53" s="130">
        <f t="shared" si="4"/>
        <v>0.99222808087403991</v>
      </c>
    </row>
    <row r="54" spans="1:13" ht="30" customHeight="1">
      <c r="A54" s="129">
        <v>42</v>
      </c>
      <c r="B54" s="79" t="s">
        <v>23</v>
      </c>
      <c r="C54" s="79" t="s">
        <v>23</v>
      </c>
      <c r="D54" s="80" t="s">
        <v>95</v>
      </c>
      <c r="E54" s="84" t="s">
        <v>270</v>
      </c>
      <c r="F54" s="79" t="s">
        <v>225</v>
      </c>
      <c r="G54" s="82">
        <v>30</v>
      </c>
      <c r="H54" s="83">
        <f>VLOOKUP(B54,ORÇAMENTO_ONE!$B$13:$I$106,7,FALSE)</f>
        <v>237.82</v>
      </c>
      <c r="I54" s="54">
        <f t="shared" si="6"/>
        <v>23.78</v>
      </c>
      <c r="J54" s="55">
        <f t="shared" si="7"/>
        <v>294.37</v>
      </c>
      <c r="K54" s="55">
        <f t="shared" si="8"/>
        <v>8831.1</v>
      </c>
      <c r="L54" s="101">
        <f t="shared" si="2"/>
        <v>6.5445794469780924E-4</v>
      </c>
      <c r="M54" s="130">
        <f t="shared" si="4"/>
        <v>0.99288253881873767</v>
      </c>
    </row>
    <row r="55" spans="1:13" ht="30" customHeight="1">
      <c r="A55" s="129">
        <v>43</v>
      </c>
      <c r="B55" s="79" t="s">
        <v>75</v>
      </c>
      <c r="C55" s="79" t="s">
        <v>49</v>
      </c>
      <c r="D55" s="80" t="s">
        <v>327</v>
      </c>
      <c r="E55" s="84" t="s">
        <v>63</v>
      </c>
      <c r="F55" s="79" t="s">
        <v>282</v>
      </c>
      <c r="G55" s="82">
        <v>78718.66</v>
      </c>
      <c r="H55" s="83">
        <f>VLOOKUP(B55,ORÇAMENTO_ONE!$B$13:$I$106,7,FALSE)</f>
        <v>0.08</v>
      </c>
      <c r="I55" s="54">
        <f t="shared" si="6"/>
        <v>23.78</v>
      </c>
      <c r="J55" s="55">
        <f t="shared" si="7"/>
        <v>0.1</v>
      </c>
      <c r="K55" s="55">
        <f t="shared" si="8"/>
        <v>7871.86</v>
      </c>
      <c r="L55" s="101">
        <f t="shared" si="2"/>
        <v>5.8337028417172223E-4</v>
      </c>
      <c r="M55" s="130">
        <f t="shared" si="4"/>
        <v>0.99346590910290944</v>
      </c>
    </row>
    <row r="56" spans="1:13" ht="30" customHeight="1">
      <c r="A56" s="129">
        <v>44</v>
      </c>
      <c r="B56" s="79" t="s">
        <v>244</v>
      </c>
      <c r="C56" s="79" t="s">
        <v>245</v>
      </c>
      <c r="D56" s="80" t="s">
        <v>327</v>
      </c>
      <c r="E56" s="84" t="s">
        <v>246</v>
      </c>
      <c r="F56" s="79" t="s">
        <v>178</v>
      </c>
      <c r="G56" s="82">
        <v>2</v>
      </c>
      <c r="H56" s="83">
        <f>VLOOKUP(B56,ORÇAMENTO_ONE!$B$13:$I$106,7,FALSE)</f>
        <v>2966.21</v>
      </c>
      <c r="I56" s="54">
        <f t="shared" si="6"/>
        <v>23.78</v>
      </c>
      <c r="J56" s="55">
        <f t="shared" si="7"/>
        <v>3671.57</v>
      </c>
      <c r="K56" s="55">
        <f t="shared" si="8"/>
        <v>7343.14</v>
      </c>
      <c r="L56" s="101">
        <f t="shared" si="2"/>
        <v>5.4418773561937586E-4</v>
      </c>
      <c r="M56" s="130">
        <f t="shared" si="4"/>
        <v>0.99401009683852881</v>
      </c>
    </row>
    <row r="57" spans="1:13" ht="30" customHeight="1">
      <c r="A57" s="129">
        <v>45</v>
      </c>
      <c r="B57" s="79" t="s">
        <v>85</v>
      </c>
      <c r="C57" s="79" t="s">
        <v>34</v>
      </c>
      <c r="D57" s="80" t="s">
        <v>327</v>
      </c>
      <c r="E57" s="84" t="s">
        <v>65</v>
      </c>
      <c r="F57" s="79" t="s">
        <v>282</v>
      </c>
      <c r="G57" s="82">
        <v>128.5</v>
      </c>
      <c r="H57" s="83">
        <f>VLOOKUP(B57,ORÇAMENTO_ONE!$B$13:$I$106,7,FALSE)</f>
        <v>43.91</v>
      </c>
      <c r="I57" s="54">
        <f t="shared" si="6"/>
        <v>23.78</v>
      </c>
      <c r="J57" s="55">
        <f t="shared" si="7"/>
        <v>54.35</v>
      </c>
      <c r="K57" s="55">
        <f t="shared" si="8"/>
        <v>6983.97</v>
      </c>
      <c r="L57" s="101">
        <f t="shared" si="2"/>
        <v>5.1757025195402141E-4</v>
      </c>
      <c r="M57" s="130">
        <f t="shared" si="4"/>
        <v>0.99452766709048279</v>
      </c>
    </row>
    <row r="58" spans="1:13" ht="16.5">
      <c r="A58" s="129">
        <v>46</v>
      </c>
      <c r="B58" s="79" t="s">
        <v>345</v>
      </c>
      <c r="C58" s="79" t="s">
        <v>345</v>
      </c>
      <c r="D58" s="80" t="s">
        <v>95</v>
      </c>
      <c r="E58" s="81" t="s">
        <v>346</v>
      </c>
      <c r="F58" s="79" t="s">
        <v>282</v>
      </c>
      <c r="G58" s="82">
        <v>10.8</v>
      </c>
      <c r="H58" s="83">
        <f>VLOOKUP(B58,ORÇAMENTO_ONE!$B$13:$I$106,7,FALSE)</f>
        <v>480.61</v>
      </c>
      <c r="I58" s="54">
        <f t="shared" si="6"/>
        <v>23.78</v>
      </c>
      <c r="J58" s="55">
        <f t="shared" si="7"/>
        <v>594.9</v>
      </c>
      <c r="K58" s="55">
        <f t="shared" si="8"/>
        <v>6424.92</v>
      </c>
      <c r="L58" s="101">
        <f t="shared" si="2"/>
        <v>4.7613999819363928E-4</v>
      </c>
      <c r="M58" s="130">
        <f t="shared" si="4"/>
        <v>0.99500380708867642</v>
      </c>
    </row>
    <row r="59" spans="1:13" ht="30" customHeight="1">
      <c r="A59" s="129">
        <v>47</v>
      </c>
      <c r="B59" s="79" t="s">
        <v>320</v>
      </c>
      <c r="C59" s="79" t="s">
        <v>321</v>
      </c>
      <c r="D59" s="80" t="s">
        <v>327</v>
      </c>
      <c r="E59" s="84" t="s">
        <v>322</v>
      </c>
      <c r="F59" s="79" t="s">
        <v>225</v>
      </c>
      <c r="G59" s="82">
        <v>110</v>
      </c>
      <c r="H59" s="83">
        <f>VLOOKUP(B59,ORÇAMENTO_ONE!$B$13:$I$106,7,FALSE)</f>
        <v>44.18</v>
      </c>
      <c r="I59" s="54">
        <f t="shared" si="6"/>
        <v>23.78</v>
      </c>
      <c r="J59" s="55">
        <f t="shared" si="7"/>
        <v>54.69</v>
      </c>
      <c r="K59" s="55">
        <f t="shared" si="8"/>
        <v>6015.9</v>
      </c>
      <c r="L59" s="101">
        <f t="shared" si="2"/>
        <v>4.4582821500238363E-4</v>
      </c>
      <c r="M59" s="130">
        <f t="shared" si="4"/>
        <v>0.9954496353036788</v>
      </c>
    </row>
    <row r="60" spans="1:13" ht="30" customHeight="1">
      <c r="A60" s="129">
        <v>48</v>
      </c>
      <c r="B60" s="79" t="s">
        <v>311</v>
      </c>
      <c r="C60" s="79" t="s">
        <v>312</v>
      </c>
      <c r="D60" s="80" t="s">
        <v>327</v>
      </c>
      <c r="E60" s="81" t="s">
        <v>313</v>
      </c>
      <c r="F60" s="79" t="s">
        <v>314</v>
      </c>
      <c r="G60" s="82">
        <v>1005</v>
      </c>
      <c r="H60" s="83">
        <f>VLOOKUP(B60,ORÇAMENTO_ONE!$B$13:$I$106,7,FALSE)</f>
        <v>4.3</v>
      </c>
      <c r="I60" s="54">
        <f t="shared" si="6"/>
        <v>23.78</v>
      </c>
      <c r="J60" s="55">
        <f t="shared" si="7"/>
        <v>5.32</v>
      </c>
      <c r="K60" s="55">
        <f t="shared" si="8"/>
        <v>5346.6</v>
      </c>
      <c r="L60" s="101">
        <f t="shared" si="2"/>
        <v>3.9622751946204963E-4</v>
      </c>
      <c r="M60" s="130">
        <f t="shared" si="4"/>
        <v>0.9958458628231408</v>
      </c>
    </row>
    <row r="61" spans="1:13" ht="32.25" customHeight="1">
      <c r="A61" s="129">
        <v>49</v>
      </c>
      <c r="B61" s="79" t="s">
        <v>276</v>
      </c>
      <c r="C61" s="79" t="s">
        <v>277</v>
      </c>
      <c r="D61" s="80" t="s">
        <v>327</v>
      </c>
      <c r="E61" s="84" t="s">
        <v>278</v>
      </c>
      <c r="F61" s="79" t="s">
        <v>186</v>
      </c>
      <c r="G61" s="82">
        <v>234</v>
      </c>
      <c r="H61" s="83">
        <f>VLOOKUP(B61,ORÇAMENTO_ONE!$B$13:$I$106,7,FALSE)</f>
        <v>17.73</v>
      </c>
      <c r="I61" s="54">
        <f t="shared" si="6"/>
        <v>23.78</v>
      </c>
      <c r="J61" s="55">
        <f t="shared" si="7"/>
        <v>21.95</v>
      </c>
      <c r="K61" s="55">
        <f t="shared" si="8"/>
        <v>5136.3</v>
      </c>
      <c r="L61" s="101">
        <f t="shared" si="2"/>
        <v>3.8064254071988281E-4</v>
      </c>
      <c r="M61" s="130">
        <f t="shared" si="4"/>
        <v>0.9962265053638607</v>
      </c>
    </row>
    <row r="62" spans="1:13" ht="33" customHeight="1">
      <c r="A62" s="129">
        <v>50</v>
      </c>
      <c r="B62" s="79" t="s">
        <v>215</v>
      </c>
      <c r="C62" s="79" t="s">
        <v>216</v>
      </c>
      <c r="D62" s="80" t="s">
        <v>327</v>
      </c>
      <c r="E62" s="84" t="s">
        <v>217</v>
      </c>
      <c r="F62" s="79" t="s">
        <v>186</v>
      </c>
      <c r="G62" s="82">
        <v>711.28</v>
      </c>
      <c r="H62" s="83">
        <f>VLOOKUP(B62,ORÇAMENTO_ONE!$B$13:$I$106,7,FALSE)</f>
        <v>5.6</v>
      </c>
      <c r="I62" s="54">
        <f t="shared" si="6"/>
        <v>23.78</v>
      </c>
      <c r="J62" s="55">
        <f t="shared" si="7"/>
        <v>6.93</v>
      </c>
      <c r="K62" s="55">
        <f t="shared" si="8"/>
        <v>4929.17</v>
      </c>
      <c r="L62" s="101">
        <f t="shared" si="2"/>
        <v>3.6529248533773823E-4</v>
      </c>
      <c r="M62" s="130">
        <f t="shared" si="4"/>
        <v>0.99659179784919849</v>
      </c>
    </row>
    <row r="63" spans="1:13" ht="30" customHeight="1">
      <c r="A63" s="129">
        <v>51</v>
      </c>
      <c r="B63" s="79" t="s">
        <v>196</v>
      </c>
      <c r="C63" s="79" t="s">
        <v>197</v>
      </c>
      <c r="D63" s="80" t="s">
        <v>327</v>
      </c>
      <c r="E63" s="84" t="s">
        <v>198</v>
      </c>
      <c r="F63" s="79" t="s">
        <v>186</v>
      </c>
      <c r="G63" s="82">
        <v>411</v>
      </c>
      <c r="H63" s="83">
        <f>VLOOKUP(B63,ORÇAMENTO_ONE!$B$13:$I$106,7,FALSE)</f>
        <v>7.87</v>
      </c>
      <c r="I63" s="54">
        <f t="shared" si="6"/>
        <v>23.78</v>
      </c>
      <c r="J63" s="55">
        <f t="shared" si="7"/>
        <v>9.74</v>
      </c>
      <c r="K63" s="55">
        <f t="shared" si="8"/>
        <v>4003.14</v>
      </c>
      <c r="L63" s="101">
        <f t="shared" si="2"/>
        <v>2.9666596196822453E-4</v>
      </c>
      <c r="M63" s="130">
        <f t="shared" si="4"/>
        <v>0.99688846381116669</v>
      </c>
    </row>
    <row r="64" spans="1:13" ht="30" customHeight="1">
      <c r="A64" s="129">
        <v>52</v>
      </c>
      <c r="B64" s="79" t="s">
        <v>273</v>
      </c>
      <c r="C64" s="79" t="s">
        <v>273</v>
      </c>
      <c r="D64" s="80" t="s">
        <v>95</v>
      </c>
      <c r="E64" s="84" t="s">
        <v>274</v>
      </c>
      <c r="F64" s="79" t="s">
        <v>178</v>
      </c>
      <c r="G64" s="82">
        <v>2</v>
      </c>
      <c r="H64" s="83">
        <f>VLOOKUP(B64,ORÇAMENTO_ONE!$B$13:$I$106,7,FALSE)</f>
        <v>1567.76</v>
      </c>
      <c r="I64" s="54">
        <f t="shared" si="6"/>
        <v>23.78</v>
      </c>
      <c r="J64" s="55">
        <f t="shared" si="7"/>
        <v>1940.57</v>
      </c>
      <c r="K64" s="55">
        <f t="shared" si="8"/>
        <v>3881.14</v>
      </c>
      <c r="L64" s="101">
        <f t="shared" si="2"/>
        <v>2.8762474748156573E-4</v>
      </c>
      <c r="M64" s="130">
        <f t="shared" si="4"/>
        <v>0.99717608855864825</v>
      </c>
    </row>
    <row r="65" spans="1:13" ht="30" customHeight="1">
      <c r="A65" s="129">
        <v>53</v>
      </c>
      <c r="B65" s="79" t="s">
        <v>192</v>
      </c>
      <c r="C65" s="79" t="s">
        <v>193</v>
      </c>
      <c r="D65" s="80" t="s">
        <v>327</v>
      </c>
      <c r="E65" s="84" t="s">
        <v>194</v>
      </c>
      <c r="F65" s="79" t="s">
        <v>186</v>
      </c>
      <c r="G65" s="82">
        <v>433</v>
      </c>
      <c r="H65" s="83">
        <f>VLOOKUP(B65,ORÇAMENTO_ONE!$B$13:$I$106,7,FALSE)</f>
        <v>7.12</v>
      </c>
      <c r="I65" s="54">
        <f t="shared" si="6"/>
        <v>23.78</v>
      </c>
      <c r="J65" s="55">
        <f t="shared" si="7"/>
        <v>8.81</v>
      </c>
      <c r="K65" s="55">
        <f t="shared" si="8"/>
        <v>3814.73</v>
      </c>
      <c r="L65" s="101">
        <f t="shared" si="2"/>
        <v>2.8270321425157382E-4</v>
      </c>
      <c r="M65" s="130">
        <f t="shared" si="4"/>
        <v>0.99745879177289987</v>
      </c>
    </row>
    <row r="66" spans="1:13" ht="30" customHeight="1">
      <c r="A66" s="129">
        <v>54</v>
      </c>
      <c r="B66" s="79" t="s">
        <v>350</v>
      </c>
      <c r="C66" s="79" t="s">
        <v>351</v>
      </c>
      <c r="D66" s="80" t="s">
        <v>327</v>
      </c>
      <c r="E66" s="81" t="s">
        <v>352</v>
      </c>
      <c r="F66" s="79" t="s">
        <v>178</v>
      </c>
      <c r="G66" s="82">
        <v>9</v>
      </c>
      <c r="H66" s="83">
        <f>VLOOKUP(B66,ORÇAMENTO_ONE!$B$13:$I$106,7,FALSE)</f>
        <v>316.13</v>
      </c>
      <c r="I66" s="54">
        <f t="shared" si="6"/>
        <v>23.78</v>
      </c>
      <c r="J66" s="55">
        <f t="shared" si="7"/>
        <v>391.31</v>
      </c>
      <c r="K66" s="55">
        <f t="shared" si="8"/>
        <v>3521.79</v>
      </c>
      <c r="L66" s="101">
        <f t="shared" si="2"/>
        <v>2.6099392431942764E-4</v>
      </c>
      <c r="M66" s="130">
        <f t="shared" si="4"/>
        <v>0.99771978569721931</v>
      </c>
    </row>
    <row r="67" spans="1:13" ht="30" customHeight="1">
      <c r="A67" s="129">
        <v>55</v>
      </c>
      <c r="B67" s="79" t="s">
        <v>342</v>
      </c>
      <c r="C67" s="79" t="s">
        <v>343</v>
      </c>
      <c r="D67" s="80" t="s">
        <v>327</v>
      </c>
      <c r="E67" s="84" t="s">
        <v>344</v>
      </c>
      <c r="F67" s="79" t="s">
        <v>178</v>
      </c>
      <c r="G67" s="82">
        <v>3</v>
      </c>
      <c r="H67" s="83">
        <f>VLOOKUP(B67,ORÇAMENTO_ONE!$B$13:$I$106,7,FALSE)</f>
        <v>697.63</v>
      </c>
      <c r="I67" s="54">
        <f t="shared" si="6"/>
        <v>23.78</v>
      </c>
      <c r="J67" s="55">
        <f t="shared" si="7"/>
        <v>863.53</v>
      </c>
      <c r="K67" s="55">
        <f t="shared" si="8"/>
        <v>2590.59</v>
      </c>
      <c r="L67" s="101">
        <f t="shared" si="2"/>
        <v>1.9198426095896293E-4</v>
      </c>
      <c r="M67" s="130">
        <f t="shared" si="4"/>
        <v>0.99791176995817832</v>
      </c>
    </row>
    <row r="68" spans="1:13" ht="30" customHeight="1">
      <c r="A68" s="129">
        <v>56</v>
      </c>
      <c r="B68" s="79" t="s">
        <v>87</v>
      </c>
      <c r="C68" s="79" t="s">
        <v>35</v>
      </c>
      <c r="D68" s="80" t="s">
        <v>327</v>
      </c>
      <c r="E68" s="84" t="s">
        <v>67</v>
      </c>
      <c r="F68" s="79" t="s">
        <v>178</v>
      </c>
      <c r="G68" s="82">
        <v>40</v>
      </c>
      <c r="H68" s="83">
        <f>VLOOKUP(B68,ORÇAMENTO_ONE!$B$13:$I$106,7,FALSE)</f>
        <v>52.15</v>
      </c>
      <c r="I68" s="54">
        <f t="shared" ref="I68:I89" si="9">$M$6</f>
        <v>23.78</v>
      </c>
      <c r="J68" s="55">
        <f t="shared" si="7"/>
        <v>64.55</v>
      </c>
      <c r="K68" s="55">
        <f t="shared" si="8"/>
        <v>2582</v>
      </c>
      <c r="L68" s="101">
        <f t="shared" si="2"/>
        <v>1.9134767052912357E-4</v>
      </c>
      <c r="M68" s="130">
        <f t="shared" si="4"/>
        <v>0.9981031176287074</v>
      </c>
    </row>
    <row r="69" spans="1:13" ht="33">
      <c r="A69" s="129">
        <v>57</v>
      </c>
      <c r="B69" s="79" t="s">
        <v>188</v>
      </c>
      <c r="C69" s="79" t="s">
        <v>189</v>
      </c>
      <c r="D69" s="80" t="s">
        <v>327</v>
      </c>
      <c r="E69" s="84" t="s">
        <v>190</v>
      </c>
      <c r="F69" s="79" t="s">
        <v>186</v>
      </c>
      <c r="G69" s="82">
        <v>298</v>
      </c>
      <c r="H69" s="83">
        <f>VLOOKUP(B69,ORÇAMENTO_ONE!$B$13:$I$106,7,FALSE)</f>
        <v>6.74</v>
      </c>
      <c r="I69" s="54">
        <f t="shared" si="9"/>
        <v>23.78</v>
      </c>
      <c r="J69" s="55">
        <f t="shared" si="7"/>
        <v>8.34</v>
      </c>
      <c r="K69" s="55">
        <f t="shared" si="8"/>
        <v>2485.3200000000002</v>
      </c>
      <c r="L69" s="101">
        <f t="shared" si="2"/>
        <v>1.8418287859002381E-4</v>
      </c>
      <c r="M69" s="130">
        <f t="shared" si="4"/>
        <v>0.99828730050729741</v>
      </c>
    </row>
    <row r="70" spans="1:13" ht="30" customHeight="1">
      <c r="A70" s="129">
        <v>58</v>
      </c>
      <c r="B70" s="79" t="s">
        <v>169</v>
      </c>
      <c r="C70" s="79" t="s">
        <v>169</v>
      </c>
      <c r="D70" s="80" t="s">
        <v>95</v>
      </c>
      <c r="E70" s="84" t="s">
        <v>135</v>
      </c>
      <c r="F70" s="79" t="s">
        <v>178</v>
      </c>
      <c r="G70" s="82">
        <v>3</v>
      </c>
      <c r="H70" s="83">
        <f>VLOOKUP(B70,ORÇAMENTO_ONE!$B$13:$I$106,7,FALSE)</f>
        <v>596.99</v>
      </c>
      <c r="I70" s="54">
        <f t="shared" si="9"/>
        <v>23.78</v>
      </c>
      <c r="J70" s="55">
        <f t="shared" si="7"/>
        <v>738.95</v>
      </c>
      <c r="K70" s="55">
        <f t="shared" si="8"/>
        <v>2216.85</v>
      </c>
      <c r="L70" s="101">
        <f t="shared" si="2"/>
        <v>1.6428701913729187E-4</v>
      </c>
      <c r="M70" s="130">
        <f t="shared" si="4"/>
        <v>0.9984515875264347</v>
      </c>
    </row>
    <row r="71" spans="1:13" ht="16.5">
      <c r="A71" s="129">
        <v>59</v>
      </c>
      <c r="B71" s="79" t="s">
        <v>317</v>
      </c>
      <c r="C71" s="79" t="s">
        <v>318</v>
      </c>
      <c r="D71" s="80" t="s">
        <v>327</v>
      </c>
      <c r="E71" s="84" t="s">
        <v>319</v>
      </c>
      <c r="F71" s="79" t="s">
        <v>178</v>
      </c>
      <c r="G71" s="82">
        <v>52</v>
      </c>
      <c r="H71" s="83">
        <f>VLOOKUP(B71,ORÇAMENTO_ONE!$B$13:$I$106,7,FALSE)</f>
        <v>34.270000000000003</v>
      </c>
      <c r="I71" s="54">
        <f t="shared" si="9"/>
        <v>23.78</v>
      </c>
      <c r="J71" s="55">
        <f t="shared" si="7"/>
        <v>42.42</v>
      </c>
      <c r="K71" s="55">
        <f t="shared" si="8"/>
        <v>2205.84</v>
      </c>
      <c r="L71" s="101">
        <f t="shared" si="2"/>
        <v>1.6347108658402865E-4</v>
      </c>
      <c r="M71" s="130">
        <f t="shared" si="4"/>
        <v>0.99861505861301869</v>
      </c>
    </row>
    <row r="72" spans="1:13" ht="30" customHeight="1">
      <c r="A72" s="129">
        <v>60</v>
      </c>
      <c r="B72" s="79" t="s">
        <v>263</v>
      </c>
      <c r="C72" s="79" t="s">
        <v>263</v>
      </c>
      <c r="D72" s="80" t="s">
        <v>95</v>
      </c>
      <c r="E72" s="84" t="s">
        <v>264</v>
      </c>
      <c r="F72" s="79" t="s">
        <v>178</v>
      </c>
      <c r="G72" s="82">
        <v>27</v>
      </c>
      <c r="H72" s="83">
        <f>VLOOKUP(B72,ORÇAMENTO_ONE!$B$13:$I$106,7,FALSE)</f>
        <v>64.28</v>
      </c>
      <c r="I72" s="54">
        <f t="shared" si="9"/>
        <v>23.78</v>
      </c>
      <c r="J72" s="55">
        <f t="shared" si="7"/>
        <v>79.569999999999993</v>
      </c>
      <c r="K72" s="55">
        <f t="shared" si="8"/>
        <v>2148.39</v>
      </c>
      <c r="L72" s="101">
        <f t="shared" si="2"/>
        <v>1.592135638605979E-4</v>
      </c>
      <c r="M72" s="130">
        <f t="shared" si="4"/>
        <v>0.99877427217687931</v>
      </c>
    </row>
    <row r="73" spans="1:13" ht="33">
      <c r="A73" s="129">
        <v>61</v>
      </c>
      <c r="B73" s="79" t="s">
        <v>88</v>
      </c>
      <c r="C73" s="79" t="s">
        <v>56</v>
      </c>
      <c r="D73" s="80" t="s">
        <v>327</v>
      </c>
      <c r="E73" s="81" t="s">
        <v>58</v>
      </c>
      <c r="F73" s="79" t="s">
        <v>314</v>
      </c>
      <c r="G73" s="82">
        <v>420</v>
      </c>
      <c r="H73" s="83">
        <f>VLOOKUP(B73,ORÇAMENTO_ONE!$B$13:$I$106,7,FALSE)</f>
        <v>4.05</v>
      </c>
      <c r="I73" s="54">
        <f t="shared" si="9"/>
        <v>23.78</v>
      </c>
      <c r="J73" s="55">
        <f t="shared" si="7"/>
        <v>5.01</v>
      </c>
      <c r="K73" s="55">
        <f t="shared" si="8"/>
        <v>2104.1999999999998</v>
      </c>
      <c r="L73" s="101">
        <f t="shared" si="2"/>
        <v>1.5593871740022532E-4</v>
      </c>
      <c r="M73" s="130">
        <f t="shared" si="4"/>
        <v>0.99893021089427958</v>
      </c>
    </row>
    <row r="74" spans="1:13" ht="33">
      <c r="A74" s="129">
        <v>62</v>
      </c>
      <c r="B74" s="79" t="s">
        <v>22</v>
      </c>
      <c r="C74" s="79" t="s">
        <v>22</v>
      </c>
      <c r="D74" s="80" t="s">
        <v>95</v>
      </c>
      <c r="E74" s="84" t="s">
        <v>316</v>
      </c>
      <c r="F74" s="79" t="s">
        <v>314</v>
      </c>
      <c r="G74" s="82">
        <v>420</v>
      </c>
      <c r="H74" s="83">
        <f>VLOOKUP(B74,ORÇAMENTO_ONE!$B$13:$I$106,7,FALSE)</f>
        <v>3.79</v>
      </c>
      <c r="I74" s="54">
        <f t="shared" si="9"/>
        <v>23.78</v>
      </c>
      <c r="J74" s="55">
        <f t="shared" si="7"/>
        <v>4.6900000000000004</v>
      </c>
      <c r="K74" s="55">
        <f t="shared" si="8"/>
        <v>1969.8</v>
      </c>
      <c r="L74" s="101">
        <f t="shared" si="2"/>
        <v>1.4597855980180775E-4</v>
      </c>
      <c r="M74" s="130">
        <f t="shared" si="4"/>
        <v>0.99907618945408139</v>
      </c>
    </row>
    <row r="75" spans="1:13">
      <c r="A75" s="129">
        <v>63</v>
      </c>
      <c r="B75" s="79" t="s">
        <v>76</v>
      </c>
      <c r="C75" s="79" t="s">
        <v>54</v>
      </c>
      <c r="D75" s="80" t="s">
        <v>327</v>
      </c>
      <c r="E75" s="84" t="s">
        <v>77</v>
      </c>
      <c r="F75" s="79" t="s">
        <v>186</v>
      </c>
      <c r="G75" s="82">
        <v>81.290000000000006</v>
      </c>
      <c r="H75" s="83">
        <f>VLOOKUP(B75,ORÇAMENTO_ONE!$B$13:$I$106,7,FALSE)</f>
        <v>18.47</v>
      </c>
      <c r="I75" s="54">
        <f t="shared" si="9"/>
        <v>23.78</v>
      </c>
      <c r="J75" s="55">
        <f t="shared" si="7"/>
        <v>22.86</v>
      </c>
      <c r="K75" s="55">
        <f t="shared" si="8"/>
        <v>1858.28</v>
      </c>
      <c r="L75" s="101">
        <f t="shared" si="2"/>
        <v>1.3771400046121602E-4</v>
      </c>
      <c r="M75" s="130">
        <f t="shared" si="4"/>
        <v>0.99921390345454264</v>
      </c>
    </row>
    <row r="76" spans="1:13" ht="21" customHeight="1">
      <c r="A76" s="129">
        <v>64</v>
      </c>
      <c r="B76" s="79" t="s">
        <v>302</v>
      </c>
      <c r="C76" s="79" t="s">
        <v>303</v>
      </c>
      <c r="D76" s="80" t="s">
        <v>327</v>
      </c>
      <c r="E76" s="81" t="s">
        <v>304</v>
      </c>
      <c r="F76" s="79" t="s">
        <v>178</v>
      </c>
      <c r="G76" s="82">
        <v>2</v>
      </c>
      <c r="H76" s="83">
        <f>VLOOKUP(B76,ORÇAMENTO_ONE!$B$13:$I$106,7,FALSE)</f>
        <v>697.63</v>
      </c>
      <c r="I76" s="54">
        <f t="shared" si="9"/>
        <v>23.78</v>
      </c>
      <c r="J76" s="55">
        <f t="shared" si="7"/>
        <v>863.53</v>
      </c>
      <c r="K76" s="55">
        <f t="shared" si="8"/>
        <v>1727.06</v>
      </c>
      <c r="L76" s="101">
        <f t="shared" si="2"/>
        <v>1.2798950730597529E-4</v>
      </c>
      <c r="M76" s="130">
        <f t="shared" si="4"/>
        <v>0.99934189296184861</v>
      </c>
    </row>
    <row r="77" spans="1:13" ht="30" customHeight="1">
      <c r="A77" s="129">
        <v>65</v>
      </c>
      <c r="B77" s="79" t="s">
        <v>305</v>
      </c>
      <c r="C77" s="79" t="s">
        <v>306</v>
      </c>
      <c r="D77" s="80" t="s">
        <v>327</v>
      </c>
      <c r="E77" s="81" t="s">
        <v>307</v>
      </c>
      <c r="F77" s="79" t="s">
        <v>178</v>
      </c>
      <c r="G77" s="82">
        <v>6</v>
      </c>
      <c r="H77" s="83">
        <f>VLOOKUP(B77,ORÇAMENTO_ONE!$B$13:$I$106,7,FALSE)</f>
        <v>173.63</v>
      </c>
      <c r="I77" s="54">
        <f t="shared" si="9"/>
        <v>23.78</v>
      </c>
      <c r="J77" s="55">
        <f t="shared" ref="J77:J89" si="10">ROUND(H77*((I77/100)+1),2)</f>
        <v>214.92</v>
      </c>
      <c r="K77" s="55">
        <f t="shared" ref="K77:K89" si="11">TRUNC(G77*J77,2)</f>
        <v>1289.52</v>
      </c>
      <c r="L77" s="101">
        <f t="shared" si="2"/>
        <v>9.5564154957674454E-5</v>
      </c>
      <c r="M77" s="130">
        <f t="shared" si="4"/>
        <v>0.99943745711680632</v>
      </c>
    </row>
    <row r="78" spans="1:13" ht="30" customHeight="1">
      <c r="A78" s="129">
        <v>66</v>
      </c>
      <c r="B78" s="79" t="s">
        <v>268</v>
      </c>
      <c r="C78" s="79" t="s">
        <v>268</v>
      </c>
      <c r="D78" s="80" t="s">
        <v>95</v>
      </c>
      <c r="E78" s="84" t="s">
        <v>131</v>
      </c>
      <c r="F78" s="79" t="s">
        <v>225</v>
      </c>
      <c r="G78" s="82">
        <v>6</v>
      </c>
      <c r="H78" s="83">
        <f>VLOOKUP(B78,ORÇAMENTO_ONE!$B$13:$I$106,7,FALSE)</f>
        <v>170.65</v>
      </c>
      <c r="I78" s="54">
        <f t="shared" si="9"/>
        <v>23.78</v>
      </c>
      <c r="J78" s="55">
        <f t="shared" si="10"/>
        <v>211.23</v>
      </c>
      <c r="K78" s="55">
        <f t="shared" si="11"/>
        <v>1267.3800000000001</v>
      </c>
      <c r="L78" s="101">
        <f t="shared" ref="L78:L89" si="12">K78/$K$91</f>
        <v>9.3923396853292282E-5</v>
      </c>
      <c r="M78" s="130">
        <f t="shared" si="4"/>
        <v>0.99953138051365964</v>
      </c>
    </row>
    <row r="79" spans="1:13" ht="30" customHeight="1">
      <c r="A79" s="129">
        <v>67</v>
      </c>
      <c r="B79" s="79" t="s">
        <v>265</v>
      </c>
      <c r="C79" s="79" t="s">
        <v>265</v>
      </c>
      <c r="D79" s="80" t="s">
        <v>95</v>
      </c>
      <c r="E79" s="84" t="s">
        <v>266</v>
      </c>
      <c r="F79" s="79" t="s">
        <v>178</v>
      </c>
      <c r="G79" s="82">
        <v>12</v>
      </c>
      <c r="H79" s="83">
        <f>VLOOKUP(B79,ORÇAMENTO_ONE!$B$13:$I$106,7,FALSE)</f>
        <v>79.56</v>
      </c>
      <c r="I79" s="54">
        <f t="shared" si="9"/>
        <v>23.78</v>
      </c>
      <c r="J79" s="55">
        <f t="shared" si="10"/>
        <v>98.48</v>
      </c>
      <c r="K79" s="55">
        <f t="shared" si="11"/>
        <v>1181.76</v>
      </c>
      <c r="L79" s="101">
        <f t="shared" si="12"/>
        <v>8.7578242883228918E-5</v>
      </c>
      <c r="M79" s="130">
        <f t="shared" ref="M79:M89" si="13">M78+L79</f>
        <v>0.99961895875654283</v>
      </c>
    </row>
    <row r="80" spans="1:13" ht="33">
      <c r="A80" s="129">
        <v>68</v>
      </c>
      <c r="B80" s="79" t="s">
        <v>27</v>
      </c>
      <c r="C80" s="79" t="s">
        <v>27</v>
      </c>
      <c r="D80" s="80" t="s">
        <v>95</v>
      </c>
      <c r="E80" s="84" t="s">
        <v>315</v>
      </c>
      <c r="F80" s="79" t="s">
        <v>314</v>
      </c>
      <c r="G80" s="82">
        <v>360</v>
      </c>
      <c r="H80" s="83">
        <f>VLOOKUP(B80,ORÇAMENTO_ONE!$B$13:$I$106,7,FALSE)</f>
        <v>2.54</v>
      </c>
      <c r="I80" s="54">
        <f t="shared" si="9"/>
        <v>23.78</v>
      </c>
      <c r="J80" s="55">
        <f t="shared" si="10"/>
        <v>3.14</v>
      </c>
      <c r="K80" s="55">
        <f t="shared" si="11"/>
        <v>1130.4000000000001</v>
      </c>
      <c r="L80" s="101">
        <f t="shared" si="12"/>
        <v>8.377203980097649E-5</v>
      </c>
      <c r="M80" s="130">
        <f t="shared" si="13"/>
        <v>0.99970273079634375</v>
      </c>
    </row>
    <row r="81" spans="1:14" ht="30" customHeight="1">
      <c r="A81" s="129">
        <v>69</v>
      </c>
      <c r="B81" s="79" t="s">
        <v>299</v>
      </c>
      <c r="C81" s="79" t="s">
        <v>300</v>
      </c>
      <c r="D81" s="80" t="s">
        <v>327</v>
      </c>
      <c r="E81" s="81" t="s">
        <v>301</v>
      </c>
      <c r="F81" s="79" t="s">
        <v>178</v>
      </c>
      <c r="G81" s="82">
        <v>2</v>
      </c>
      <c r="H81" s="83">
        <f>VLOOKUP(B81,ORÇAMENTO_ONE!$B$13:$I$106,7,FALSE)</f>
        <v>442.6</v>
      </c>
      <c r="I81" s="54">
        <f t="shared" si="9"/>
        <v>23.78</v>
      </c>
      <c r="J81" s="55">
        <f t="shared" si="10"/>
        <v>547.85</v>
      </c>
      <c r="K81" s="55">
        <f t="shared" si="11"/>
        <v>1095.7</v>
      </c>
      <c r="L81" s="101">
        <f t="shared" si="12"/>
        <v>8.120048125436124E-5</v>
      </c>
      <c r="M81" s="130">
        <f t="shared" si="13"/>
        <v>0.99978393127759813</v>
      </c>
    </row>
    <row r="82" spans="1:14" ht="30" customHeight="1">
      <c r="A82" s="129">
        <v>70</v>
      </c>
      <c r="B82" s="79" t="s">
        <v>155</v>
      </c>
      <c r="C82" s="79" t="s">
        <v>156</v>
      </c>
      <c r="D82" s="80" t="s">
        <v>327</v>
      </c>
      <c r="E82" s="81" t="s">
        <v>157</v>
      </c>
      <c r="F82" s="79" t="s">
        <v>314</v>
      </c>
      <c r="G82" s="82">
        <v>600</v>
      </c>
      <c r="H82" s="83">
        <f>VLOOKUP(B82,ORÇAMENTO_ONE!$B$13:$I$106,7,FALSE)</f>
        <v>1.1100000000000001</v>
      </c>
      <c r="I82" s="54">
        <f t="shared" si="9"/>
        <v>23.78</v>
      </c>
      <c r="J82" s="55">
        <f t="shared" si="10"/>
        <v>1.37</v>
      </c>
      <c r="K82" s="55">
        <f t="shared" si="11"/>
        <v>822</v>
      </c>
      <c r="L82" s="101">
        <f t="shared" si="12"/>
        <v>6.0917035311750417E-5</v>
      </c>
      <c r="M82" s="130">
        <f t="shared" si="13"/>
        <v>0.99984484831290987</v>
      </c>
    </row>
    <row r="83" spans="1:14" ht="30" customHeight="1">
      <c r="A83" s="129">
        <v>71</v>
      </c>
      <c r="B83" s="79" t="s">
        <v>152</v>
      </c>
      <c r="C83" s="79" t="s">
        <v>153</v>
      </c>
      <c r="D83" s="80" t="s">
        <v>327</v>
      </c>
      <c r="E83" s="81" t="s">
        <v>154</v>
      </c>
      <c r="F83" s="79" t="s">
        <v>314</v>
      </c>
      <c r="G83" s="82">
        <v>600</v>
      </c>
      <c r="H83" s="83">
        <f>VLOOKUP(B83,ORÇAMENTO_ONE!$B$13:$I$106,7,FALSE)</f>
        <v>0.77</v>
      </c>
      <c r="I83" s="54">
        <f t="shared" si="9"/>
        <v>23.78</v>
      </c>
      <c r="J83" s="55">
        <f t="shared" si="10"/>
        <v>0.95</v>
      </c>
      <c r="K83" s="55">
        <f t="shared" si="11"/>
        <v>570</v>
      </c>
      <c r="L83" s="101">
        <f t="shared" si="12"/>
        <v>4.2241739814717447E-5</v>
      </c>
      <c r="M83" s="130">
        <f t="shared" si="13"/>
        <v>0.99988709005272458</v>
      </c>
    </row>
    <row r="84" spans="1:14" ht="30" customHeight="1">
      <c r="A84" s="129">
        <v>72</v>
      </c>
      <c r="B84" s="79" t="s">
        <v>365</v>
      </c>
      <c r="C84" s="79" t="s">
        <v>366</v>
      </c>
      <c r="D84" s="80" t="s">
        <v>327</v>
      </c>
      <c r="E84" s="84" t="s">
        <v>367</v>
      </c>
      <c r="F84" s="79" t="s">
        <v>186</v>
      </c>
      <c r="G84" s="82">
        <v>54</v>
      </c>
      <c r="H84" s="83">
        <f>VLOOKUP(B84,ORÇAMENTO_ONE!$B$13:$I$106,7,FALSE)</f>
        <v>7.72</v>
      </c>
      <c r="I84" s="54">
        <f t="shared" si="9"/>
        <v>23.78</v>
      </c>
      <c r="J84" s="55">
        <f t="shared" si="10"/>
        <v>9.56</v>
      </c>
      <c r="K84" s="55">
        <f t="shared" si="11"/>
        <v>516.24</v>
      </c>
      <c r="L84" s="101">
        <f t="shared" si="12"/>
        <v>3.8257676775350411E-5</v>
      </c>
      <c r="M84" s="130">
        <f t="shared" si="13"/>
        <v>0.99992534772949992</v>
      </c>
    </row>
    <row r="85" spans="1:14" ht="30" customHeight="1">
      <c r="A85" s="129">
        <v>73</v>
      </c>
      <c r="B85" s="79" t="s">
        <v>124</v>
      </c>
      <c r="C85" s="79" t="s">
        <v>125</v>
      </c>
      <c r="D85" s="80" t="s">
        <v>327</v>
      </c>
      <c r="E85" s="84" t="s">
        <v>126</v>
      </c>
      <c r="F85" s="79" t="s">
        <v>186</v>
      </c>
      <c r="G85" s="82">
        <v>12.78</v>
      </c>
      <c r="H85" s="83">
        <f>VLOOKUP(B85,ORÇAMENTO_ONE!$B$13:$I$106,7,FALSE)</f>
        <v>22.27</v>
      </c>
      <c r="I85" s="54">
        <f t="shared" si="9"/>
        <v>23.78</v>
      </c>
      <c r="J85" s="55">
        <f t="shared" si="10"/>
        <v>27.57</v>
      </c>
      <c r="K85" s="55">
        <f t="shared" si="11"/>
        <v>352.34</v>
      </c>
      <c r="L85" s="101">
        <f t="shared" si="12"/>
        <v>2.6111323870732531E-5</v>
      </c>
      <c r="M85" s="130">
        <f t="shared" si="13"/>
        <v>0.99995145905337068</v>
      </c>
    </row>
    <row r="86" spans="1:14" ht="30" customHeight="1">
      <c r="A86" s="129">
        <v>74</v>
      </c>
      <c r="B86" s="79" t="s">
        <v>368</v>
      </c>
      <c r="C86" s="79" t="s">
        <v>369</v>
      </c>
      <c r="D86" s="80" t="s">
        <v>327</v>
      </c>
      <c r="E86" s="84" t="s">
        <v>370</v>
      </c>
      <c r="F86" s="79" t="s">
        <v>186</v>
      </c>
      <c r="G86" s="82">
        <v>20</v>
      </c>
      <c r="H86" s="83">
        <f>VLOOKUP(B86,ORÇAMENTO_ONE!$B$13:$I$106,7,FALSE)</f>
        <v>9.99</v>
      </c>
      <c r="I86" s="54">
        <f t="shared" si="9"/>
        <v>23.78</v>
      </c>
      <c r="J86" s="55">
        <f t="shared" si="10"/>
        <v>12.37</v>
      </c>
      <c r="K86" s="55">
        <f t="shared" si="11"/>
        <v>247.4</v>
      </c>
      <c r="L86" s="101">
        <f t="shared" si="12"/>
        <v>1.833439724589666E-5</v>
      </c>
      <c r="M86" s="130">
        <f t="shared" si="13"/>
        <v>0.99996979345061654</v>
      </c>
      <c r="N86" s="41"/>
    </row>
    <row r="87" spans="1:14" ht="30" customHeight="1">
      <c r="A87" s="129">
        <v>75</v>
      </c>
      <c r="B87" s="79" t="s">
        <v>183</v>
      </c>
      <c r="C87" s="79" t="s">
        <v>184</v>
      </c>
      <c r="D87" s="80" t="s">
        <v>327</v>
      </c>
      <c r="E87" s="84" t="s">
        <v>185</v>
      </c>
      <c r="F87" s="79" t="s">
        <v>186</v>
      </c>
      <c r="G87" s="82">
        <v>30</v>
      </c>
      <c r="H87" s="83">
        <f>VLOOKUP(B87,ORÇAMENTO_ONE!$B$13:$I$106,7,FALSE)</f>
        <v>6.31</v>
      </c>
      <c r="I87" s="54">
        <f t="shared" si="9"/>
        <v>23.78</v>
      </c>
      <c r="J87" s="55">
        <f t="shared" si="10"/>
        <v>7.81</v>
      </c>
      <c r="K87" s="55">
        <f t="shared" si="11"/>
        <v>234.3</v>
      </c>
      <c r="L87" s="101">
        <f t="shared" si="12"/>
        <v>1.7363578313312802E-5</v>
      </c>
      <c r="M87" s="130">
        <f t="shared" si="13"/>
        <v>0.99998715702892982</v>
      </c>
    </row>
    <row r="88" spans="1:14" ht="30" customHeight="1">
      <c r="A88" s="129">
        <v>76</v>
      </c>
      <c r="B88" s="79" t="s">
        <v>353</v>
      </c>
      <c r="C88" s="79" t="s">
        <v>353</v>
      </c>
      <c r="D88" s="80" t="s">
        <v>95</v>
      </c>
      <c r="E88" s="84" t="s">
        <v>354</v>
      </c>
      <c r="F88" s="79" t="s">
        <v>314</v>
      </c>
      <c r="G88" s="82">
        <v>60</v>
      </c>
      <c r="H88" s="83">
        <f>VLOOKUP(B88,ORÇAMENTO_ONE!$B$13:$I$106,7,FALSE)</f>
        <v>2.2000000000000002</v>
      </c>
      <c r="I88" s="54">
        <f t="shared" si="9"/>
        <v>23.78</v>
      </c>
      <c r="J88" s="55">
        <f t="shared" si="10"/>
        <v>2.72</v>
      </c>
      <c r="K88" s="55">
        <f t="shared" si="11"/>
        <v>163.19999999999999</v>
      </c>
      <c r="L88" s="101">
        <f t="shared" si="12"/>
        <v>1.2094477083792783E-5</v>
      </c>
      <c r="M88" s="130">
        <f t="shared" si="13"/>
        <v>0.99999925150601365</v>
      </c>
    </row>
    <row r="89" spans="1:14" ht="30" customHeight="1" thickBot="1">
      <c r="A89" s="131">
        <v>77</v>
      </c>
      <c r="B89" s="132" t="s">
        <v>200</v>
      </c>
      <c r="C89" s="132" t="s">
        <v>201</v>
      </c>
      <c r="D89" s="133" t="s">
        <v>327</v>
      </c>
      <c r="E89" s="134" t="s">
        <v>202</v>
      </c>
      <c r="F89" s="132" t="s">
        <v>186</v>
      </c>
      <c r="G89" s="135">
        <v>1</v>
      </c>
      <c r="H89" s="136">
        <f>VLOOKUP(B89,ORÇAMENTO_ONE!$B$13:$I$106,7,FALSE)</f>
        <v>8.16</v>
      </c>
      <c r="I89" s="137">
        <f t="shared" si="9"/>
        <v>23.78</v>
      </c>
      <c r="J89" s="138">
        <f t="shared" si="10"/>
        <v>10.1</v>
      </c>
      <c r="K89" s="138">
        <f t="shared" si="11"/>
        <v>10.1</v>
      </c>
      <c r="L89" s="139">
        <f t="shared" si="12"/>
        <v>7.484939861906073E-7</v>
      </c>
      <c r="M89" s="140">
        <f t="shared" si="13"/>
        <v>0.99999999999999989</v>
      </c>
    </row>
    <row r="91" spans="1:14">
      <c r="K91" s="41">
        <f>SUM(K13:K89)</f>
        <v>13493762.390000004</v>
      </c>
    </row>
  </sheetData>
  <autoFilter ref="A12:M89" xr:uid="{CE7AFAC6-732B-4EDB-BC09-FD6DEF7AED28}"/>
  <sortState xmlns:xlrd2="http://schemas.microsoft.com/office/spreadsheetml/2017/richdata2" ref="A12:M89">
    <sortCondition descending="1" ref="K12:K89"/>
  </sortState>
  <mergeCells count="20">
    <mergeCell ref="A1:A5"/>
    <mergeCell ref="B1:F3"/>
    <mergeCell ref="G1:K1"/>
    <mergeCell ref="G2:J2"/>
    <mergeCell ref="G3:K3"/>
    <mergeCell ref="B4:E4"/>
    <mergeCell ref="F4:H4"/>
    <mergeCell ref="I4:K4"/>
    <mergeCell ref="B5:K5"/>
    <mergeCell ref="A6:H6"/>
    <mergeCell ref="I6:K6"/>
    <mergeCell ref="A7:H7"/>
    <mergeCell ref="I7:K7"/>
    <mergeCell ref="A8:H8"/>
    <mergeCell ref="I8:K8"/>
    <mergeCell ref="A9:E9"/>
    <mergeCell ref="F9:H9"/>
    <mergeCell ref="J9:K9"/>
    <mergeCell ref="A10:K10"/>
    <mergeCell ref="A11:M11"/>
  </mergeCells>
  <pageMargins left="0.59055118110236227" right="0.59055118110236227" top="0.59055118110236227" bottom="0.59055118110236227" header="0" footer="0"/>
  <pageSetup paperSize="9" scale="59" fitToHeight="0" orientation="portrait" r:id="rId1"/>
  <rowBreaks count="1" manualBreakCount="1">
    <brk id="54" max="12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19D8E-4D16-4E62-B2C1-B0B5BDCAB4C4}">
  <dimension ref="A1:AF6425"/>
  <sheetViews>
    <sheetView workbookViewId="0">
      <selection activeCell="AH34" sqref="AH34"/>
    </sheetView>
  </sheetViews>
  <sheetFormatPr defaultRowHeight="12.75"/>
  <cols>
    <col min="1" max="1" width="0.28515625" style="149" customWidth="1"/>
    <col min="2" max="2" width="0.7109375" style="149" customWidth="1"/>
    <col min="3" max="3" width="6.140625" style="149" customWidth="1"/>
    <col min="4" max="4" width="3.140625" style="149" customWidth="1"/>
    <col min="5" max="5" width="0.85546875" style="149" customWidth="1"/>
    <col min="6" max="6" width="0.28515625" style="149" customWidth="1"/>
    <col min="7" max="7" width="8.85546875" style="149"/>
    <col min="8" max="8" width="7.28515625" style="149" customWidth="1"/>
    <col min="9" max="9" width="1.85546875" style="149" customWidth="1"/>
    <col min="10" max="10" width="6.85546875" style="149" customWidth="1"/>
    <col min="11" max="11" width="1.28515625" style="149" customWidth="1"/>
    <col min="12" max="12" width="9" style="149" customWidth="1"/>
    <col min="13" max="13" width="8.140625" style="149" customWidth="1"/>
    <col min="14" max="14" width="2.140625" style="149" customWidth="1"/>
    <col min="15" max="15" width="6.140625" style="149" customWidth="1"/>
    <col min="16" max="16" width="4.28515625" style="149" customWidth="1"/>
    <col min="17" max="18" width="0.140625" style="149" customWidth="1"/>
    <col min="19" max="20" width="4" style="149" customWidth="1"/>
    <col min="21" max="21" width="0.140625" style="149" customWidth="1"/>
    <col min="22" max="22" width="2.140625" style="149" customWidth="1"/>
    <col min="23" max="23" width="1.85546875" style="149" customWidth="1"/>
    <col min="24" max="24" width="0.140625" style="149" customWidth="1"/>
    <col min="25" max="25" width="0.85546875" style="149" customWidth="1"/>
    <col min="26" max="26" width="4.7109375" style="149" customWidth="1"/>
    <col min="27" max="27" width="0.28515625" style="149" customWidth="1"/>
    <col min="28" max="28" width="2.42578125" style="149" customWidth="1"/>
    <col min="29" max="29" width="1" style="149" customWidth="1"/>
    <col min="30" max="30" width="0.5703125" style="149" customWidth="1"/>
    <col min="31" max="31" width="8.42578125" style="149" customWidth="1"/>
    <col min="32" max="32" width="0.28515625" style="149" customWidth="1"/>
    <col min="33" max="256" width="8.85546875" style="149"/>
    <col min="257" max="257" width="0.28515625" style="149" customWidth="1"/>
    <col min="258" max="258" width="0.7109375" style="149" customWidth="1"/>
    <col min="259" max="259" width="6.140625" style="149" customWidth="1"/>
    <col min="260" max="260" width="3.140625" style="149" customWidth="1"/>
    <col min="261" max="261" width="0.85546875" style="149" customWidth="1"/>
    <col min="262" max="262" width="0.28515625" style="149" customWidth="1"/>
    <col min="263" max="263" width="8.85546875" style="149"/>
    <col min="264" max="264" width="7.28515625" style="149" customWidth="1"/>
    <col min="265" max="265" width="1.85546875" style="149" customWidth="1"/>
    <col min="266" max="266" width="6.85546875" style="149" customWidth="1"/>
    <col min="267" max="267" width="1.28515625" style="149" customWidth="1"/>
    <col min="268" max="268" width="9" style="149" customWidth="1"/>
    <col min="269" max="269" width="8.140625" style="149" customWidth="1"/>
    <col min="270" max="270" width="2.140625" style="149" customWidth="1"/>
    <col min="271" max="271" width="6.140625" style="149" customWidth="1"/>
    <col min="272" max="272" width="4.28515625" style="149" customWidth="1"/>
    <col min="273" max="274" width="0.140625" style="149" customWidth="1"/>
    <col min="275" max="276" width="4" style="149" customWidth="1"/>
    <col min="277" max="277" width="0.140625" style="149" customWidth="1"/>
    <col min="278" max="278" width="2.140625" style="149" customWidth="1"/>
    <col min="279" max="279" width="1.85546875" style="149" customWidth="1"/>
    <col min="280" max="280" width="0.140625" style="149" customWidth="1"/>
    <col min="281" max="281" width="0.85546875" style="149" customWidth="1"/>
    <col min="282" max="282" width="4.7109375" style="149" customWidth="1"/>
    <col min="283" max="283" width="0.28515625" style="149" customWidth="1"/>
    <col min="284" max="284" width="2.42578125" style="149" customWidth="1"/>
    <col min="285" max="285" width="1" style="149" customWidth="1"/>
    <col min="286" max="286" width="0.5703125" style="149" customWidth="1"/>
    <col min="287" max="287" width="8.42578125" style="149" customWidth="1"/>
    <col min="288" max="288" width="0.28515625" style="149" customWidth="1"/>
    <col min="289" max="512" width="8.85546875" style="149"/>
    <col min="513" max="513" width="0.28515625" style="149" customWidth="1"/>
    <col min="514" max="514" width="0.7109375" style="149" customWidth="1"/>
    <col min="515" max="515" width="6.140625" style="149" customWidth="1"/>
    <col min="516" max="516" width="3.140625" style="149" customWidth="1"/>
    <col min="517" max="517" width="0.85546875" style="149" customWidth="1"/>
    <col min="518" max="518" width="0.28515625" style="149" customWidth="1"/>
    <col min="519" max="519" width="8.85546875" style="149"/>
    <col min="520" max="520" width="7.28515625" style="149" customWidth="1"/>
    <col min="521" max="521" width="1.85546875" style="149" customWidth="1"/>
    <col min="522" max="522" width="6.85546875" style="149" customWidth="1"/>
    <col min="523" max="523" width="1.28515625" style="149" customWidth="1"/>
    <col min="524" max="524" width="9" style="149" customWidth="1"/>
    <col min="525" max="525" width="8.140625" style="149" customWidth="1"/>
    <col min="526" max="526" width="2.140625" style="149" customWidth="1"/>
    <col min="527" max="527" width="6.140625" style="149" customWidth="1"/>
    <col min="528" max="528" width="4.28515625" style="149" customWidth="1"/>
    <col min="529" max="530" width="0.140625" style="149" customWidth="1"/>
    <col min="531" max="532" width="4" style="149" customWidth="1"/>
    <col min="533" max="533" width="0.140625" style="149" customWidth="1"/>
    <col min="534" max="534" width="2.140625" style="149" customWidth="1"/>
    <col min="535" max="535" width="1.85546875" style="149" customWidth="1"/>
    <col min="536" max="536" width="0.140625" style="149" customWidth="1"/>
    <col min="537" max="537" width="0.85546875" style="149" customWidth="1"/>
    <col min="538" max="538" width="4.7109375" style="149" customWidth="1"/>
    <col min="539" max="539" width="0.28515625" style="149" customWidth="1"/>
    <col min="540" max="540" width="2.42578125" style="149" customWidth="1"/>
    <col min="541" max="541" width="1" style="149" customWidth="1"/>
    <col min="542" max="542" width="0.5703125" style="149" customWidth="1"/>
    <col min="543" max="543" width="8.42578125" style="149" customWidth="1"/>
    <col min="544" max="544" width="0.28515625" style="149" customWidth="1"/>
    <col min="545" max="768" width="8.85546875" style="149"/>
    <col min="769" max="769" width="0.28515625" style="149" customWidth="1"/>
    <col min="770" max="770" width="0.7109375" style="149" customWidth="1"/>
    <col min="771" max="771" width="6.140625" style="149" customWidth="1"/>
    <col min="772" max="772" width="3.140625" style="149" customWidth="1"/>
    <col min="773" max="773" width="0.85546875" style="149" customWidth="1"/>
    <col min="774" max="774" width="0.28515625" style="149" customWidth="1"/>
    <col min="775" max="775" width="8.85546875" style="149"/>
    <col min="776" max="776" width="7.28515625" style="149" customWidth="1"/>
    <col min="777" max="777" width="1.85546875" style="149" customWidth="1"/>
    <col min="778" max="778" width="6.85546875" style="149" customWidth="1"/>
    <col min="779" max="779" width="1.28515625" style="149" customWidth="1"/>
    <col min="780" max="780" width="9" style="149" customWidth="1"/>
    <col min="781" max="781" width="8.140625" style="149" customWidth="1"/>
    <col min="782" max="782" width="2.140625" style="149" customWidth="1"/>
    <col min="783" max="783" width="6.140625" style="149" customWidth="1"/>
    <col min="784" max="784" width="4.28515625" style="149" customWidth="1"/>
    <col min="785" max="786" width="0.140625" style="149" customWidth="1"/>
    <col min="787" max="788" width="4" style="149" customWidth="1"/>
    <col min="789" max="789" width="0.140625" style="149" customWidth="1"/>
    <col min="790" max="790" width="2.140625" style="149" customWidth="1"/>
    <col min="791" max="791" width="1.85546875" style="149" customWidth="1"/>
    <col min="792" max="792" width="0.140625" style="149" customWidth="1"/>
    <col min="793" max="793" width="0.85546875" style="149" customWidth="1"/>
    <col min="794" max="794" width="4.7109375" style="149" customWidth="1"/>
    <col min="795" max="795" width="0.28515625" style="149" customWidth="1"/>
    <col min="796" max="796" width="2.42578125" style="149" customWidth="1"/>
    <col min="797" max="797" width="1" style="149" customWidth="1"/>
    <col min="798" max="798" width="0.5703125" style="149" customWidth="1"/>
    <col min="799" max="799" width="8.42578125" style="149" customWidth="1"/>
    <col min="800" max="800" width="0.28515625" style="149" customWidth="1"/>
    <col min="801" max="1024" width="8.85546875" style="149"/>
    <col min="1025" max="1025" width="0.28515625" style="149" customWidth="1"/>
    <col min="1026" max="1026" width="0.7109375" style="149" customWidth="1"/>
    <col min="1027" max="1027" width="6.140625" style="149" customWidth="1"/>
    <col min="1028" max="1028" width="3.140625" style="149" customWidth="1"/>
    <col min="1029" max="1029" width="0.85546875" style="149" customWidth="1"/>
    <col min="1030" max="1030" width="0.28515625" style="149" customWidth="1"/>
    <col min="1031" max="1031" width="8.85546875" style="149"/>
    <col min="1032" max="1032" width="7.28515625" style="149" customWidth="1"/>
    <col min="1033" max="1033" width="1.85546875" style="149" customWidth="1"/>
    <col min="1034" max="1034" width="6.85546875" style="149" customWidth="1"/>
    <col min="1035" max="1035" width="1.28515625" style="149" customWidth="1"/>
    <col min="1036" max="1036" width="9" style="149" customWidth="1"/>
    <col min="1037" max="1037" width="8.140625" style="149" customWidth="1"/>
    <col min="1038" max="1038" width="2.140625" style="149" customWidth="1"/>
    <col min="1039" max="1039" width="6.140625" style="149" customWidth="1"/>
    <col min="1040" max="1040" width="4.28515625" style="149" customWidth="1"/>
    <col min="1041" max="1042" width="0.140625" style="149" customWidth="1"/>
    <col min="1043" max="1044" width="4" style="149" customWidth="1"/>
    <col min="1045" max="1045" width="0.140625" style="149" customWidth="1"/>
    <col min="1046" max="1046" width="2.140625" style="149" customWidth="1"/>
    <col min="1047" max="1047" width="1.85546875" style="149" customWidth="1"/>
    <col min="1048" max="1048" width="0.140625" style="149" customWidth="1"/>
    <col min="1049" max="1049" width="0.85546875" style="149" customWidth="1"/>
    <col min="1050" max="1050" width="4.7109375" style="149" customWidth="1"/>
    <col min="1051" max="1051" width="0.28515625" style="149" customWidth="1"/>
    <col min="1052" max="1052" width="2.42578125" style="149" customWidth="1"/>
    <col min="1053" max="1053" width="1" style="149" customWidth="1"/>
    <col min="1054" max="1054" width="0.5703125" style="149" customWidth="1"/>
    <col min="1055" max="1055" width="8.42578125" style="149" customWidth="1"/>
    <col min="1056" max="1056" width="0.28515625" style="149" customWidth="1"/>
    <col min="1057" max="1280" width="8.85546875" style="149"/>
    <col min="1281" max="1281" width="0.28515625" style="149" customWidth="1"/>
    <col min="1282" max="1282" width="0.7109375" style="149" customWidth="1"/>
    <col min="1283" max="1283" width="6.140625" style="149" customWidth="1"/>
    <col min="1284" max="1284" width="3.140625" style="149" customWidth="1"/>
    <col min="1285" max="1285" width="0.85546875" style="149" customWidth="1"/>
    <col min="1286" max="1286" width="0.28515625" style="149" customWidth="1"/>
    <col min="1287" max="1287" width="8.85546875" style="149"/>
    <col min="1288" max="1288" width="7.28515625" style="149" customWidth="1"/>
    <col min="1289" max="1289" width="1.85546875" style="149" customWidth="1"/>
    <col min="1290" max="1290" width="6.85546875" style="149" customWidth="1"/>
    <col min="1291" max="1291" width="1.28515625" style="149" customWidth="1"/>
    <col min="1292" max="1292" width="9" style="149" customWidth="1"/>
    <col min="1293" max="1293" width="8.140625" style="149" customWidth="1"/>
    <col min="1294" max="1294" width="2.140625" style="149" customWidth="1"/>
    <col min="1295" max="1295" width="6.140625" style="149" customWidth="1"/>
    <col min="1296" max="1296" width="4.28515625" style="149" customWidth="1"/>
    <col min="1297" max="1298" width="0.140625" style="149" customWidth="1"/>
    <col min="1299" max="1300" width="4" style="149" customWidth="1"/>
    <col min="1301" max="1301" width="0.140625" style="149" customWidth="1"/>
    <col min="1302" max="1302" width="2.140625" style="149" customWidth="1"/>
    <col min="1303" max="1303" width="1.85546875" style="149" customWidth="1"/>
    <col min="1304" max="1304" width="0.140625" style="149" customWidth="1"/>
    <col min="1305" max="1305" width="0.85546875" style="149" customWidth="1"/>
    <col min="1306" max="1306" width="4.7109375" style="149" customWidth="1"/>
    <col min="1307" max="1307" width="0.28515625" style="149" customWidth="1"/>
    <col min="1308" max="1308" width="2.42578125" style="149" customWidth="1"/>
    <col min="1309" max="1309" width="1" style="149" customWidth="1"/>
    <col min="1310" max="1310" width="0.5703125" style="149" customWidth="1"/>
    <col min="1311" max="1311" width="8.42578125" style="149" customWidth="1"/>
    <col min="1312" max="1312" width="0.28515625" style="149" customWidth="1"/>
    <col min="1313" max="1536" width="8.85546875" style="149"/>
    <col min="1537" max="1537" width="0.28515625" style="149" customWidth="1"/>
    <col min="1538" max="1538" width="0.7109375" style="149" customWidth="1"/>
    <col min="1539" max="1539" width="6.140625" style="149" customWidth="1"/>
    <col min="1540" max="1540" width="3.140625" style="149" customWidth="1"/>
    <col min="1541" max="1541" width="0.85546875" style="149" customWidth="1"/>
    <col min="1542" max="1542" width="0.28515625" style="149" customWidth="1"/>
    <col min="1543" max="1543" width="8.85546875" style="149"/>
    <col min="1544" max="1544" width="7.28515625" style="149" customWidth="1"/>
    <col min="1545" max="1545" width="1.85546875" style="149" customWidth="1"/>
    <col min="1546" max="1546" width="6.85546875" style="149" customWidth="1"/>
    <col min="1547" max="1547" width="1.28515625" style="149" customWidth="1"/>
    <col min="1548" max="1548" width="9" style="149" customWidth="1"/>
    <col min="1549" max="1549" width="8.140625" style="149" customWidth="1"/>
    <col min="1550" max="1550" width="2.140625" style="149" customWidth="1"/>
    <col min="1551" max="1551" width="6.140625" style="149" customWidth="1"/>
    <col min="1552" max="1552" width="4.28515625" style="149" customWidth="1"/>
    <col min="1553" max="1554" width="0.140625" style="149" customWidth="1"/>
    <col min="1555" max="1556" width="4" style="149" customWidth="1"/>
    <col min="1557" max="1557" width="0.140625" style="149" customWidth="1"/>
    <col min="1558" max="1558" width="2.140625" style="149" customWidth="1"/>
    <col min="1559" max="1559" width="1.85546875" style="149" customWidth="1"/>
    <col min="1560" max="1560" width="0.140625" style="149" customWidth="1"/>
    <col min="1561" max="1561" width="0.85546875" style="149" customWidth="1"/>
    <col min="1562" max="1562" width="4.7109375" style="149" customWidth="1"/>
    <col min="1563" max="1563" width="0.28515625" style="149" customWidth="1"/>
    <col min="1564" max="1564" width="2.42578125" style="149" customWidth="1"/>
    <col min="1565" max="1565" width="1" style="149" customWidth="1"/>
    <col min="1566" max="1566" width="0.5703125" style="149" customWidth="1"/>
    <col min="1567" max="1567" width="8.42578125" style="149" customWidth="1"/>
    <col min="1568" max="1568" width="0.28515625" style="149" customWidth="1"/>
    <col min="1569" max="1792" width="8.85546875" style="149"/>
    <col min="1793" max="1793" width="0.28515625" style="149" customWidth="1"/>
    <col min="1794" max="1794" width="0.7109375" style="149" customWidth="1"/>
    <col min="1795" max="1795" width="6.140625" style="149" customWidth="1"/>
    <col min="1796" max="1796" width="3.140625" style="149" customWidth="1"/>
    <col min="1797" max="1797" width="0.85546875" style="149" customWidth="1"/>
    <col min="1798" max="1798" width="0.28515625" style="149" customWidth="1"/>
    <col min="1799" max="1799" width="8.85546875" style="149"/>
    <col min="1800" max="1800" width="7.28515625" style="149" customWidth="1"/>
    <col min="1801" max="1801" width="1.85546875" style="149" customWidth="1"/>
    <col min="1802" max="1802" width="6.85546875" style="149" customWidth="1"/>
    <col min="1803" max="1803" width="1.28515625" style="149" customWidth="1"/>
    <col min="1804" max="1804" width="9" style="149" customWidth="1"/>
    <col min="1805" max="1805" width="8.140625" style="149" customWidth="1"/>
    <col min="1806" max="1806" width="2.140625" style="149" customWidth="1"/>
    <col min="1807" max="1807" width="6.140625" style="149" customWidth="1"/>
    <col min="1808" max="1808" width="4.28515625" style="149" customWidth="1"/>
    <col min="1809" max="1810" width="0.140625" style="149" customWidth="1"/>
    <col min="1811" max="1812" width="4" style="149" customWidth="1"/>
    <col min="1813" max="1813" width="0.140625" style="149" customWidth="1"/>
    <col min="1814" max="1814" width="2.140625" style="149" customWidth="1"/>
    <col min="1815" max="1815" width="1.85546875" style="149" customWidth="1"/>
    <col min="1816" max="1816" width="0.140625" style="149" customWidth="1"/>
    <col min="1817" max="1817" width="0.85546875" style="149" customWidth="1"/>
    <col min="1818" max="1818" width="4.7109375" style="149" customWidth="1"/>
    <col min="1819" max="1819" width="0.28515625" style="149" customWidth="1"/>
    <col min="1820" max="1820" width="2.42578125" style="149" customWidth="1"/>
    <col min="1821" max="1821" width="1" style="149" customWidth="1"/>
    <col min="1822" max="1822" width="0.5703125" style="149" customWidth="1"/>
    <col min="1823" max="1823" width="8.42578125" style="149" customWidth="1"/>
    <col min="1824" max="1824" width="0.28515625" style="149" customWidth="1"/>
    <col min="1825" max="2048" width="8.85546875" style="149"/>
    <col min="2049" max="2049" width="0.28515625" style="149" customWidth="1"/>
    <col min="2050" max="2050" width="0.7109375" style="149" customWidth="1"/>
    <col min="2051" max="2051" width="6.140625" style="149" customWidth="1"/>
    <col min="2052" max="2052" width="3.140625" style="149" customWidth="1"/>
    <col min="2053" max="2053" width="0.85546875" style="149" customWidth="1"/>
    <col min="2054" max="2054" width="0.28515625" style="149" customWidth="1"/>
    <col min="2055" max="2055" width="8.85546875" style="149"/>
    <col min="2056" max="2056" width="7.28515625" style="149" customWidth="1"/>
    <col min="2057" max="2057" width="1.85546875" style="149" customWidth="1"/>
    <col min="2058" max="2058" width="6.85546875" style="149" customWidth="1"/>
    <col min="2059" max="2059" width="1.28515625" style="149" customWidth="1"/>
    <col min="2060" max="2060" width="9" style="149" customWidth="1"/>
    <col min="2061" max="2061" width="8.140625" style="149" customWidth="1"/>
    <col min="2062" max="2062" width="2.140625" style="149" customWidth="1"/>
    <col min="2063" max="2063" width="6.140625" style="149" customWidth="1"/>
    <col min="2064" max="2064" width="4.28515625" style="149" customWidth="1"/>
    <col min="2065" max="2066" width="0.140625" style="149" customWidth="1"/>
    <col min="2067" max="2068" width="4" style="149" customWidth="1"/>
    <col min="2069" max="2069" width="0.140625" style="149" customWidth="1"/>
    <col min="2070" max="2070" width="2.140625" style="149" customWidth="1"/>
    <col min="2071" max="2071" width="1.85546875" style="149" customWidth="1"/>
    <col min="2072" max="2072" width="0.140625" style="149" customWidth="1"/>
    <col min="2073" max="2073" width="0.85546875" style="149" customWidth="1"/>
    <col min="2074" max="2074" width="4.7109375" style="149" customWidth="1"/>
    <col min="2075" max="2075" width="0.28515625" style="149" customWidth="1"/>
    <col min="2076" max="2076" width="2.42578125" style="149" customWidth="1"/>
    <col min="2077" max="2077" width="1" style="149" customWidth="1"/>
    <col min="2078" max="2078" width="0.5703125" style="149" customWidth="1"/>
    <col min="2079" max="2079" width="8.42578125" style="149" customWidth="1"/>
    <col min="2080" max="2080" width="0.28515625" style="149" customWidth="1"/>
    <col min="2081" max="2304" width="8.85546875" style="149"/>
    <col min="2305" max="2305" width="0.28515625" style="149" customWidth="1"/>
    <col min="2306" max="2306" width="0.7109375" style="149" customWidth="1"/>
    <col min="2307" max="2307" width="6.140625" style="149" customWidth="1"/>
    <col min="2308" max="2308" width="3.140625" style="149" customWidth="1"/>
    <col min="2309" max="2309" width="0.85546875" style="149" customWidth="1"/>
    <col min="2310" max="2310" width="0.28515625" style="149" customWidth="1"/>
    <col min="2311" max="2311" width="8.85546875" style="149"/>
    <col min="2312" max="2312" width="7.28515625" style="149" customWidth="1"/>
    <col min="2313" max="2313" width="1.85546875" style="149" customWidth="1"/>
    <col min="2314" max="2314" width="6.85546875" style="149" customWidth="1"/>
    <col min="2315" max="2315" width="1.28515625" style="149" customWidth="1"/>
    <col min="2316" max="2316" width="9" style="149" customWidth="1"/>
    <col min="2317" max="2317" width="8.140625" style="149" customWidth="1"/>
    <col min="2318" max="2318" width="2.140625" style="149" customWidth="1"/>
    <col min="2319" max="2319" width="6.140625" style="149" customWidth="1"/>
    <col min="2320" max="2320" width="4.28515625" style="149" customWidth="1"/>
    <col min="2321" max="2322" width="0.140625" style="149" customWidth="1"/>
    <col min="2323" max="2324" width="4" style="149" customWidth="1"/>
    <col min="2325" max="2325" width="0.140625" style="149" customWidth="1"/>
    <col min="2326" max="2326" width="2.140625" style="149" customWidth="1"/>
    <col min="2327" max="2327" width="1.85546875" style="149" customWidth="1"/>
    <col min="2328" max="2328" width="0.140625" style="149" customWidth="1"/>
    <col min="2329" max="2329" width="0.85546875" style="149" customWidth="1"/>
    <col min="2330" max="2330" width="4.7109375" style="149" customWidth="1"/>
    <col min="2331" max="2331" width="0.28515625" style="149" customWidth="1"/>
    <col min="2332" max="2332" width="2.42578125" style="149" customWidth="1"/>
    <col min="2333" max="2333" width="1" style="149" customWidth="1"/>
    <col min="2334" max="2334" width="0.5703125" style="149" customWidth="1"/>
    <col min="2335" max="2335" width="8.42578125" style="149" customWidth="1"/>
    <col min="2336" max="2336" width="0.28515625" style="149" customWidth="1"/>
    <col min="2337" max="2560" width="8.85546875" style="149"/>
    <col min="2561" max="2561" width="0.28515625" style="149" customWidth="1"/>
    <col min="2562" max="2562" width="0.7109375" style="149" customWidth="1"/>
    <col min="2563" max="2563" width="6.140625" style="149" customWidth="1"/>
    <col min="2564" max="2564" width="3.140625" style="149" customWidth="1"/>
    <col min="2565" max="2565" width="0.85546875" style="149" customWidth="1"/>
    <col min="2566" max="2566" width="0.28515625" style="149" customWidth="1"/>
    <col min="2567" max="2567" width="8.85546875" style="149"/>
    <col min="2568" max="2568" width="7.28515625" style="149" customWidth="1"/>
    <col min="2569" max="2569" width="1.85546875" style="149" customWidth="1"/>
    <col min="2570" max="2570" width="6.85546875" style="149" customWidth="1"/>
    <col min="2571" max="2571" width="1.28515625" style="149" customWidth="1"/>
    <col min="2572" max="2572" width="9" style="149" customWidth="1"/>
    <col min="2573" max="2573" width="8.140625" style="149" customWidth="1"/>
    <col min="2574" max="2574" width="2.140625" style="149" customWidth="1"/>
    <col min="2575" max="2575" width="6.140625" style="149" customWidth="1"/>
    <col min="2576" max="2576" width="4.28515625" style="149" customWidth="1"/>
    <col min="2577" max="2578" width="0.140625" style="149" customWidth="1"/>
    <col min="2579" max="2580" width="4" style="149" customWidth="1"/>
    <col min="2581" max="2581" width="0.140625" style="149" customWidth="1"/>
    <col min="2582" max="2582" width="2.140625" style="149" customWidth="1"/>
    <col min="2583" max="2583" width="1.85546875" style="149" customWidth="1"/>
    <col min="2584" max="2584" width="0.140625" style="149" customWidth="1"/>
    <col min="2585" max="2585" width="0.85546875" style="149" customWidth="1"/>
    <col min="2586" max="2586" width="4.7109375" style="149" customWidth="1"/>
    <col min="2587" max="2587" width="0.28515625" style="149" customWidth="1"/>
    <col min="2588" max="2588" width="2.42578125" style="149" customWidth="1"/>
    <col min="2589" max="2589" width="1" style="149" customWidth="1"/>
    <col min="2590" max="2590" width="0.5703125" style="149" customWidth="1"/>
    <col min="2591" max="2591" width="8.42578125" style="149" customWidth="1"/>
    <col min="2592" max="2592" width="0.28515625" style="149" customWidth="1"/>
    <col min="2593" max="2816" width="8.85546875" style="149"/>
    <col min="2817" max="2817" width="0.28515625" style="149" customWidth="1"/>
    <col min="2818" max="2818" width="0.7109375" style="149" customWidth="1"/>
    <col min="2819" max="2819" width="6.140625" style="149" customWidth="1"/>
    <col min="2820" max="2820" width="3.140625" style="149" customWidth="1"/>
    <col min="2821" max="2821" width="0.85546875" style="149" customWidth="1"/>
    <col min="2822" max="2822" width="0.28515625" style="149" customWidth="1"/>
    <col min="2823" max="2823" width="8.85546875" style="149"/>
    <col min="2824" max="2824" width="7.28515625" style="149" customWidth="1"/>
    <col min="2825" max="2825" width="1.85546875" style="149" customWidth="1"/>
    <col min="2826" max="2826" width="6.85546875" style="149" customWidth="1"/>
    <col min="2827" max="2827" width="1.28515625" style="149" customWidth="1"/>
    <col min="2828" max="2828" width="9" style="149" customWidth="1"/>
    <col min="2829" max="2829" width="8.140625" style="149" customWidth="1"/>
    <col min="2830" max="2830" width="2.140625" style="149" customWidth="1"/>
    <col min="2831" max="2831" width="6.140625" style="149" customWidth="1"/>
    <col min="2832" max="2832" width="4.28515625" style="149" customWidth="1"/>
    <col min="2833" max="2834" width="0.140625" style="149" customWidth="1"/>
    <col min="2835" max="2836" width="4" style="149" customWidth="1"/>
    <col min="2837" max="2837" width="0.140625" style="149" customWidth="1"/>
    <col min="2838" max="2838" width="2.140625" style="149" customWidth="1"/>
    <col min="2839" max="2839" width="1.85546875" style="149" customWidth="1"/>
    <col min="2840" max="2840" width="0.140625" style="149" customWidth="1"/>
    <col min="2841" max="2841" width="0.85546875" style="149" customWidth="1"/>
    <col min="2842" max="2842" width="4.7109375" style="149" customWidth="1"/>
    <col min="2843" max="2843" width="0.28515625" style="149" customWidth="1"/>
    <col min="2844" max="2844" width="2.42578125" style="149" customWidth="1"/>
    <col min="2845" max="2845" width="1" style="149" customWidth="1"/>
    <col min="2846" max="2846" width="0.5703125" style="149" customWidth="1"/>
    <col min="2847" max="2847" width="8.42578125" style="149" customWidth="1"/>
    <col min="2848" max="2848" width="0.28515625" style="149" customWidth="1"/>
    <col min="2849" max="3072" width="8.85546875" style="149"/>
    <col min="3073" max="3073" width="0.28515625" style="149" customWidth="1"/>
    <col min="3074" max="3074" width="0.7109375" style="149" customWidth="1"/>
    <col min="3075" max="3075" width="6.140625" style="149" customWidth="1"/>
    <col min="3076" max="3076" width="3.140625" style="149" customWidth="1"/>
    <col min="3077" max="3077" width="0.85546875" style="149" customWidth="1"/>
    <col min="3078" max="3078" width="0.28515625" style="149" customWidth="1"/>
    <col min="3079" max="3079" width="8.85546875" style="149"/>
    <col min="3080" max="3080" width="7.28515625" style="149" customWidth="1"/>
    <col min="3081" max="3081" width="1.85546875" style="149" customWidth="1"/>
    <col min="3082" max="3082" width="6.85546875" style="149" customWidth="1"/>
    <col min="3083" max="3083" width="1.28515625" style="149" customWidth="1"/>
    <col min="3084" max="3084" width="9" style="149" customWidth="1"/>
    <col min="3085" max="3085" width="8.140625" style="149" customWidth="1"/>
    <col min="3086" max="3086" width="2.140625" style="149" customWidth="1"/>
    <col min="3087" max="3087" width="6.140625" style="149" customWidth="1"/>
    <col min="3088" max="3088" width="4.28515625" style="149" customWidth="1"/>
    <col min="3089" max="3090" width="0.140625" style="149" customWidth="1"/>
    <col min="3091" max="3092" width="4" style="149" customWidth="1"/>
    <col min="3093" max="3093" width="0.140625" style="149" customWidth="1"/>
    <col min="3094" max="3094" width="2.140625" style="149" customWidth="1"/>
    <col min="3095" max="3095" width="1.85546875" style="149" customWidth="1"/>
    <col min="3096" max="3096" width="0.140625" style="149" customWidth="1"/>
    <col min="3097" max="3097" width="0.85546875" style="149" customWidth="1"/>
    <col min="3098" max="3098" width="4.7109375" style="149" customWidth="1"/>
    <col min="3099" max="3099" width="0.28515625" style="149" customWidth="1"/>
    <col min="3100" max="3100" width="2.42578125" style="149" customWidth="1"/>
    <col min="3101" max="3101" width="1" style="149" customWidth="1"/>
    <col min="3102" max="3102" width="0.5703125" style="149" customWidth="1"/>
    <col min="3103" max="3103" width="8.42578125" style="149" customWidth="1"/>
    <col min="3104" max="3104" width="0.28515625" style="149" customWidth="1"/>
    <col min="3105" max="3328" width="8.85546875" style="149"/>
    <col min="3329" max="3329" width="0.28515625" style="149" customWidth="1"/>
    <col min="3330" max="3330" width="0.7109375" style="149" customWidth="1"/>
    <col min="3331" max="3331" width="6.140625" style="149" customWidth="1"/>
    <col min="3332" max="3332" width="3.140625" style="149" customWidth="1"/>
    <col min="3333" max="3333" width="0.85546875" style="149" customWidth="1"/>
    <col min="3334" max="3334" width="0.28515625" style="149" customWidth="1"/>
    <col min="3335" max="3335" width="8.85546875" style="149"/>
    <col min="3336" max="3336" width="7.28515625" style="149" customWidth="1"/>
    <col min="3337" max="3337" width="1.85546875" style="149" customWidth="1"/>
    <col min="3338" max="3338" width="6.85546875" style="149" customWidth="1"/>
    <col min="3339" max="3339" width="1.28515625" style="149" customWidth="1"/>
    <col min="3340" max="3340" width="9" style="149" customWidth="1"/>
    <col min="3341" max="3341" width="8.140625" style="149" customWidth="1"/>
    <col min="3342" max="3342" width="2.140625" style="149" customWidth="1"/>
    <col min="3343" max="3343" width="6.140625" style="149" customWidth="1"/>
    <col min="3344" max="3344" width="4.28515625" style="149" customWidth="1"/>
    <col min="3345" max="3346" width="0.140625" style="149" customWidth="1"/>
    <col min="3347" max="3348" width="4" style="149" customWidth="1"/>
    <col min="3349" max="3349" width="0.140625" style="149" customWidth="1"/>
    <col min="3350" max="3350" width="2.140625" style="149" customWidth="1"/>
    <col min="3351" max="3351" width="1.85546875" style="149" customWidth="1"/>
    <col min="3352" max="3352" width="0.140625" style="149" customWidth="1"/>
    <col min="3353" max="3353" width="0.85546875" style="149" customWidth="1"/>
    <col min="3354" max="3354" width="4.7109375" style="149" customWidth="1"/>
    <col min="3355" max="3355" width="0.28515625" style="149" customWidth="1"/>
    <col min="3356" max="3356" width="2.42578125" style="149" customWidth="1"/>
    <col min="3357" max="3357" width="1" style="149" customWidth="1"/>
    <col min="3358" max="3358" width="0.5703125" style="149" customWidth="1"/>
    <col min="3359" max="3359" width="8.42578125" style="149" customWidth="1"/>
    <col min="3360" max="3360" width="0.28515625" style="149" customWidth="1"/>
    <col min="3361" max="3584" width="8.85546875" style="149"/>
    <col min="3585" max="3585" width="0.28515625" style="149" customWidth="1"/>
    <col min="3586" max="3586" width="0.7109375" style="149" customWidth="1"/>
    <col min="3587" max="3587" width="6.140625" style="149" customWidth="1"/>
    <col min="3588" max="3588" width="3.140625" style="149" customWidth="1"/>
    <col min="3589" max="3589" width="0.85546875" style="149" customWidth="1"/>
    <col min="3590" max="3590" width="0.28515625" style="149" customWidth="1"/>
    <col min="3591" max="3591" width="8.85546875" style="149"/>
    <col min="3592" max="3592" width="7.28515625" style="149" customWidth="1"/>
    <col min="3593" max="3593" width="1.85546875" style="149" customWidth="1"/>
    <col min="3594" max="3594" width="6.85546875" style="149" customWidth="1"/>
    <col min="3595" max="3595" width="1.28515625" style="149" customWidth="1"/>
    <col min="3596" max="3596" width="9" style="149" customWidth="1"/>
    <col min="3597" max="3597" width="8.140625" style="149" customWidth="1"/>
    <col min="3598" max="3598" width="2.140625" style="149" customWidth="1"/>
    <col min="3599" max="3599" width="6.140625" style="149" customWidth="1"/>
    <col min="3600" max="3600" width="4.28515625" style="149" customWidth="1"/>
    <col min="3601" max="3602" width="0.140625" style="149" customWidth="1"/>
    <col min="3603" max="3604" width="4" style="149" customWidth="1"/>
    <col min="3605" max="3605" width="0.140625" style="149" customWidth="1"/>
    <col min="3606" max="3606" width="2.140625" style="149" customWidth="1"/>
    <col min="3607" max="3607" width="1.85546875" style="149" customWidth="1"/>
    <col min="3608" max="3608" width="0.140625" style="149" customWidth="1"/>
    <col min="3609" max="3609" width="0.85546875" style="149" customWidth="1"/>
    <col min="3610" max="3610" width="4.7109375" style="149" customWidth="1"/>
    <col min="3611" max="3611" width="0.28515625" style="149" customWidth="1"/>
    <col min="3612" max="3612" width="2.42578125" style="149" customWidth="1"/>
    <col min="3613" max="3613" width="1" style="149" customWidth="1"/>
    <col min="3614" max="3614" width="0.5703125" style="149" customWidth="1"/>
    <col min="3615" max="3615" width="8.42578125" style="149" customWidth="1"/>
    <col min="3616" max="3616" width="0.28515625" style="149" customWidth="1"/>
    <col min="3617" max="3840" width="8.85546875" style="149"/>
    <col min="3841" max="3841" width="0.28515625" style="149" customWidth="1"/>
    <col min="3842" max="3842" width="0.7109375" style="149" customWidth="1"/>
    <col min="3843" max="3843" width="6.140625" style="149" customWidth="1"/>
    <col min="3844" max="3844" width="3.140625" style="149" customWidth="1"/>
    <col min="3845" max="3845" width="0.85546875" style="149" customWidth="1"/>
    <col min="3846" max="3846" width="0.28515625" style="149" customWidth="1"/>
    <col min="3847" max="3847" width="8.85546875" style="149"/>
    <col min="3848" max="3848" width="7.28515625" style="149" customWidth="1"/>
    <col min="3849" max="3849" width="1.85546875" style="149" customWidth="1"/>
    <col min="3850" max="3850" width="6.85546875" style="149" customWidth="1"/>
    <col min="3851" max="3851" width="1.28515625" style="149" customWidth="1"/>
    <col min="3852" max="3852" width="9" style="149" customWidth="1"/>
    <col min="3853" max="3853" width="8.140625" style="149" customWidth="1"/>
    <col min="3854" max="3854" width="2.140625" style="149" customWidth="1"/>
    <col min="3855" max="3855" width="6.140625" style="149" customWidth="1"/>
    <col min="3856" max="3856" width="4.28515625" style="149" customWidth="1"/>
    <col min="3857" max="3858" width="0.140625" style="149" customWidth="1"/>
    <col min="3859" max="3860" width="4" style="149" customWidth="1"/>
    <col min="3861" max="3861" width="0.140625" style="149" customWidth="1"/>
    <col min="3862" max="3862" width="2.140625" style="149" customWidth="1"/>
    <col min="3863" max="3863" width="1.85546875" style="149" customWidth="1"/>
    <col min="3864" max="3864" width="0.140625" style="149" customWidth="1"/>
    <col min="3865" max="3865" width="0.85546875" style="149" customWidth="1"/>
    <col min="3866" max="3866" width="4.7109375" style="149" customWidth="1"/>
    <col min="3867" max="3867" width="0.28515625" style="149" customWidth="1"/>
    <col min="3868" max="3868" width="2.42578125" style="149" customWidth="1"/>
    <col min="3869" max="3869" width="1" style="149" customWidth="1"/>
    <col min="3870" max="3870" width="0.5703125" style="149" customWidth="1"/>
    <col min="3871" max="3871" width="8.42578125" style="149" customWidth="1"/>
    <col min="3872" max="3872" width="0.28515625" style="149" customWidth="1"/>
    <col min="3873" max="4096" width="8.85546875" style="149"/>
    <col min="4097" max="4097" width="0.28515625" style="149" customWidth="1"/>
    <col min="4098" max="4098" width="0.7109375" style="149" customWidth="1"/>
    <col min="4099" max="4099" width="6.140625" style="149" customWidth="1"/>
    <col min="4100" max="4100" width="3.140625" style="149" customWidth="1"/>
    <col min="4101" max="4101" width="0.85546875" style="149" customWidth="1"/>
    <col min="4102" max="4102" width="0.28515625" style="149" customWidth="1"/>
    <col min="4103" max="4103" width="8.85546875" style="149"/>
    <col min="4104" max="4104" width="7.28515625" style="149" customWidth="1"/>
    <col min="4105" max="4105" width="1.85546875" style="149" customWidth="1"/>
    <col min="4106" max="4106" width="6.85546875" style="149" customWidth="1"/>
    <col min="4107" max="4107" width="1.28515625" style="149" customWidth="1"/>
    <col min="4108" max="4108" width="9" style="149" customWidth="1"/>
    <col min="4109" max="4109" width="8.140625" style="149" customWidth="1"/>
    <col min="4110" max="4110" width="2.140625" style="149" customWidth="1"/>
    <col min="4111" max="4111" width="6.140625" style="149" customWidth="1"/>
    <col min="4112" max="4112" width="4.28515625" style="149" customWidth="1"/>
    <col min="4113" max="4114" width="0.140625" style="149" customWidth="1"/>
    <col min="4115" max="4116" width="4" style="149" customWidth="1"/>
    <col min="4117" max="4117" width="0.140625" style="149" customWidth="1"/>
    <col min="4118" max="4118" width="2.140625" style="149" customWidth="1"/>
    <col min="4119" max="4119" width="1.85546875" style="149" customWidth="1"/>
    <col min="4120" max="4120" width="0.140625" style="149" customWidth="1"/>
    <col min="4121" max="4121" width="0.85546875" style="149" customWidth="1"/>
    <col min="4122" max="4122" width="4.7109375" style="149" customWidth="1"/>
    <col min="4123" max="4123" width="0.28515625" style="149" customWidth="1"/>
    <col min="4124" max="4124" width="2.42578125" style="149" customWidth="1"/>
    <col min="4125" max="4125" width="1" style="149" customWidth="1"/>
    <col min="4126" max="4126" width="0.5703125" style="149" customWidth="1"/>
    <col min="4127" max="4127" width="8.42578125" style="149" customWidth="1"/>
    <col min="4128" max="4128" width="0.28515625" style="149" customWidth="1"/>
    <col min="4129" max="4352" width="8.85546875" style="149"/>
    <col min="4353" max="4353" width="0.28515625" style="149" customWidth="1"/>
    <col min="4354" max="4354" width="0.7109375" style="149" customWidth="1"/>
    <col min="4355" max="4355" width="6.140625" style="149" customWidth="1"/>
    <col min="4356" max="4356" width="3.140625" style="149" customWidth="1"/>
    <col min="4357" max="4357" width="0.85546875" style="149" customWidth="1"/>
    <col min="4358" max="4358" width="0.28515625" style="149" customWidth="1"/>
    <col min="4359" max="4359" width="8.85546875" style="149"/>
    <col min="4360" max="4360" width="7.28515625" style="149" customWidth="1"/>
    <col min="4361" max="4361" width="1.85546875" style="149" customWidth="1"/>
    <col min="4362" max="4362" width="6.85546875" style="149" customWidth="1"/>
    <col min="4363" max="4363" width="1.28515625" style="149" customWidth="1"/>
    <col min="4364" max="4364" width="9" style="149" customWidth="1"/>
    <col min="4365" max="4365" width="8.140625" style="149" customWidth="1"/>
    <col min="4366" max="4366" width="2.140625" style="149" customWidth="1"/>
    <col min="4367" max="4367" width="6.140625" style="149" customWidth="1"/>
    <col min="4368" max="4368" width="4.28515625" style="149" customWidth="1"/>
    <col min="4369" max="4370" width="0.140625" style="149" customWidth="1"/>
    <col min="4371" max="4372" width="4" style="149" customWidth="1"/>
    <col min="4373" max="4373" width="0.140625" style="149" customWidth="1"/>
    <col min="4374" max="4374" width="2.140625" style="149" customWidth="1"/>
    <col min="4375" max="4375" width="1.85546875" style="149" customWidth="1"/>
    <col min="4376" max="4376" width="0.140625" style="149" customWidth="1"/>
    <col min="4377" max="4377" width="0.85546875" style="149" customWidth="1"/>
    <col min="4378" max="4378" width="4.7109375" style="149" customWidth="1"/>
    <col min="4379" max="4379" width="0.28515625" style="149" customWidth="1"/>
    <col min="4380" max="4380" width="2.42578125" style="149" customWidth="1"/>
    <col min="4381" max="4381" width="1" style="149" customWidth="1"/>
    <col min="4382" max="4382" width="0.5703125" style="149" customWidth="1"/>
    <col min="4383" max="4383" width="8.42578125" style="149" customWidth="1"/>
    <col min="4384" max="4384" width="0.28515625" style="149" customWidth="1"/>
    <col min="4385" max="4608" width="8.85546875" style="149"/>
    <col min="4609" max="4609" width="0.28515625" style="149" customWidth="1"/>
    <col min="4610" max="4610" width="0.7109375" style="149" customWidth="1"/>
    <col min="4611" max="4611" width="6.140625" style="149" customWidth="1"/>
    <col min="4612" max="4612" width="3.140625" style="149" customWidth="1"/>
    <col min="4613" max="4613" width="0.85546875" style="149" customWidth="1"/>
    <col min="4614" max="4614" width="0.28515625" style="149" customWidth="1"/>
    <col min="4615" max="4615" width="8.85546875" style="149"/>
    <col min="4616" max="4616" width="7.28515625" style="149" customWidth="1"/>
    <col min="4617" max="4617" width="1.85546875" style="149" customWidth="1"/>
    <col min="4618" max="4618" width="6.85546875" style="149" customWidth="1"/>
    <col min="4619" max="4619" width="1.28515625" style="149" customWidth="1"/>
    <col min="4620" max="4620" width="9" style="149" customWidth="1"/>
    <col min="4621" max="4621" width="8.140625" style="149" customWidth="1"/>
    <col min="4622" max="4622" width="2.140625" style="149" customWidth="1"/>
    <col min="4623" max="4623" width="6.140625" style="149" customWidth="1"/>
    <col min="4624" max="4624" width="4.28515625" style="149" customWidth="1"/>
    <col min="4625" max="4626" width="0.140625" style="149" customWidth="1"/>
    <col min="4627" max="4628" width="4" style="149" customWidth="1"/>
    <col min="4629" max="4629" width="0.140625" style="149" customWidth="1"/>
    <col min="4630" max="4630" width="2.140625" style="149" customWidth="1"/>
    <col min="4631" max="4631" width="1.85546875" style="149" customWidth="1"/>
    <col min="4632" max="4632" width="0.140625" style="149" customWidth="1"/>
    <col min="4633" max="4633" width="0.85546875" style="149" customWidth="1"/>
    <col min="4634" max="4634" width="4.7109375" style="149" customWidth="1"/>
    <col min="4635" max="4635" width="0.28515625" style="149" customWidth="1"/>
    <col min="4636" max="4636" width="2.42578125" style="149" customWidth="1"/>
    <col min="4637" max="4637" width="1" style="149" customWidth="1"/>
    <col min="4638" max="4638" width="0.5703125" style="149" customWidth="1"/>
    <col min="4639" max="4639" width="8.42578125" style="149" customWidth="1"/>
    <col min="4640" max="4640" width="0.28515625" style="149" customWidth="1"/>
    <col min="4641" max="4864" width="8.85546875" style="149"/>
    <col min="4865" max="4865" width="0.28515625" style="149" customWidth="1"/>
    <col min="4866" max="4866" width="0.7109375" style="149" customWidth="1"/>
    <col min="4867" max="4867" width="6.140625" style="149" customWidth="1"/>
    <col min="4868" max="4868" width="3.140625" style="149" customWidth="1"/>
    <col min="4869" max="4869" width="0.85546875" style="149" customWidth="1"/>
    <col min="4870" max="4870" width="0.28515625" style="149" customWidth="1"/>
    <col min="4871" max="4871" width="8.85546875" style="149"/>
    <col min="4872" max="4872" width="7.28515625" style="149" customWidth="1"/>
    <col min="4873" max="4873" width="1.85546875" style="149" customWidth="1"/>
    <col min="4874" max="4874" width="6.85546875" style="149" customWidth="1"/>
    <col min="4875" max="4875" width="1.28515625" style="149" customWidth="1"/>
    <col min="4876" max="4876" width="9" style="149" customWidth="1"/>
    <col min="4877" max="4877" width="8.140625" style="149" customWidth="1"/>
    <col min="4878" max="4878" width="2.140625" style="149" customWidth="1"/>
    <col min="4879" max="4879" width="6.140625" style="149" customWidth="1"/>
    <col min="4880" max="4880" width="4.28515625" style="149" customWidth="1"/>
    <col min="4881" max="4882" width="0.140625" style="149" customWidth="1"/>
    <col min="4883" max="4884" width="4" style="149" customWidth="1"/>
    <col min="4885" max="4885" width="0.140625" style="149" customWidth="1"/>
    <col min="4886" max="4886" width="2.140625" style="149" customWidth="1"/>
    <col min="4887" max="4887" width="1.85546875" style="149" customWidth="1"/>
    <col min="4888" max="4888" width="0.140625" style="149" customWidth="1"/>
    <col min="4889" max="4889" width="0.85546875" style="149" customWidth="1"/>
    <col min="4890" max="4890" width="4.7109375" style="149" customWidth="1"/>
    <col min="4891" max="4891" width="0.28515625" style="149" customWidth="1"/>
    <col min="4892" max="4892" width="2.42578125" style="149" customWidth="1"/>
    <col min="4893" max="4893" width="1" style="149" customWidth="1"/>
    <col min="4894" max="4894" width="0.5703125" style="149" customWidth="1"/>
    <col min="4895" max="4895" width="8.42578125" style="149" customWidth="1"/>
    <col min="4896" max="4896" width="0.28515625" style="149" customWidth="1"/>
    <col min="4897" max="5120" width="8.85546875" style="149"/>
    <col min="5121" max="5121" width="0.28515625" style="149" customWidth="1"/>
    <col min="5122" max="5122" width="0.7109375" style="149" customWidth="1"/>
    <col min="5123" max="5123" width="6.140625" style="149" customWidth="1"/>
    <col min="5124" max="5124" width="3.140625" style="149" customWidth="1"/>
    <col min="5125" max="5125" width="0.85546875" style="149" customWidth="1"/>
    <col min="5126" max="5126" width="0.28515625" style="149" customWidth="1"/>
    <col min="5127" max="5127" width="8.85546875" style="149"/>
    <col min="5128" max="5128" width="7.28515625" style="149" customWidth="1"/>
    <col min="5129" max="5129" width="1.85546875" style="149" customWidth="1"/>
    <col min="5130" max="5130" width="6.85546875" style="149" customWidth="1"/>
    <col min="5131" max="5131" width="1.28515625" style="149" customWidth="1"/>
    <col min="5132" max="5132" width="9" style="149" customWidth="1"/>
    <col min="5133" max="5133" width="8.140625" style="149" customWidth="1"/>
    <col min="5134" max="5134" width="2.140625" style="149" customWidth="1"/>
    <col min="5135" max="5135" width="6.140625" style="149" customWidth="1"/>
    <col min="5136" max="5136" width="4.28515625" style="149" customWidth="1"/>
    <col min="5137" max="5138" width="0.140625" style="149" customWidth="1"/>
    <col min="5139" max="5140" width="4" style="149" customWidth="1"/>
    <col min="5141" max="5141" width="0.140625" style="149" customWidth="1"/>
    <col min="5142" max="5142" width="2.140625" style="149" customWidth="1"/>
    <col min="5143" max="5143" width="1.85546875" style="149" customWidth="1"/>
    <col min="5144" max="5144" width="0.140625" style="149" customWidth="1"/>
    <col min="5145" max="5145" width="0.85546875" style="149" customWidth="1"/>
    <col min="5146" max="5146" width="4.7109375" style="149" customWidth="1"/>
    <col min="5147" max="5147" width="0.28515625" style="149" customWidth="1"/>
    <col min="5148" max="5148" width="2.42578125" style="149" customWidth="1"/>
    <col min="5149" max="5149" width="1" style="149" customWidth="1"/>
    <col min="5150" max="5150" width="0.5703125" style="149" customWidth="1"/>
    <col min="5151" max="5151" width="8.42578125" style="149" customWidth="1"/>
    <col min="5152" max="5152" width="0.28515625" style="149" customWidth="1"/>
    <col min="5153" max="5376" width="8.85546875" style="149"/>
    <col min="5377" max="5377" width="0.28515625" style="149" customWidth="1"/>
    <col min="5378" max="5378" width="0.7109375" style="149" customWidth="1"/>
    <col min="5379" max="5379" width="6.140625" style="149" customWidth="1"/>
    <col min="5380" max="5380" width="3.140625" style="149" customWidth="1"/>
    <col min="5381" max="5381" width="0.85546875" style="149" customWidth="1"/>
    <col min="5382" max="5382" width="0.28515625" style="149" customWidth="1"/>
    <col min="5383" max="5383" width="8.85546875" style="149"/>
    <col min="5384" max="5384" width="7.28515625" style="149" customWidth="1"/>
    <col min="5385" max="5385" width="1.85546875" style="149" customWidth="1"/>
    <col min="5386" max="5386" width="6.85546875" style="149" customWidth="1"/>
    <col min="5387" max="5387" width="1.28515625" style="149" customWidth="1"/>
    <col min="5388" max="5388" width="9" style="149" customWidth="1"/>
    <col min="5389" max="5389" width="8.140625" style="149" customWidth="1"/>
    <col min="5390" max="5390" width="2.140625" style="149" customWidth="1"/>
    <col min="5391" max="5391" width="6.140625" style="149" customWidth="1"/>
    <col min="5392" max="5392" width="4.28515625" style="149" customWidth="1"/>
    <col min="5393" max="5394" width="0.140625" style="149" customWidth="1"/>
    <col min="5395" max="5396" width="4" style="149" customWidth="1"/>
    <col min="5397" max="5397" width="0.140625" style="149" customWidth="1"/>
    <col min="5398" max="5398" width="2.140625" style="149" customWidth="1"/>
    <col min="5399" max="5399" width="1.85546875" style="149" customWidth="1"/>
    <col min="5400" max="5400" width="0.140625" style="149" customWidth="1"/>
    <col min="5401" max="5401" width="0.85546875" style="149" customWidth="1"/>
    <col min="5402" max="5402" width="4.7109375" style="149" customWidth="1"/>
    <col min="5403" max="5403" width="0.28515625" style="149" customWidth="1"/>
    <col min="5404" max="5404" width="2.42578125" style="149" customWidth="1"/>
    <col min="5405" max="5405" width="1" style="149" customWidth="1"/>
    <col min="5406" max="5406" width="0.5703125" style="149" customWidth="1"/>
    <col min="5407" max="5407" width="8.42578125" style="149" customWidth="1"/>
    <col min="5408" max="5408" width="0.28515625" style="149" customWidth="1"/>
    <col min="5409" max="5632" width="8.85546875" style="149"/>
    <col min="5633" max="5633" width="0.28515625" style="149" customWidth="1"/>
    <col min="5634" max="5634" width="0.7109375" style="149" customWidth="1"/>
    <col min="5635" max="5635" width="6.140625" style="149" customWidth="1"/>
    <col min="5636" max="5636" width="3.140625" style="149" customWidth="1"/>
    <col min="5637" max="5637" width="0.85546875" style="149" customWidth="1"/>
    <col min="5638" max="5638" width="0.28515625" style="149" customWidth="1"/>
    <col min="5639" max="5639" width="8.85546875" style="149"/>
    <col min="5640" max="5640" width="7.28515625" style="149" customWidth="1"/>
    <col min="5641" max="5641" width="1.85546875" style="149" customWidth="1"/>
    <col min="5642" max="5642" width="6.85546875" style="149" customWidth="1"/>
    <col min="5643" max="5643" width="1.28515625" style="149" customWidth="1"/>
    <col min="5644" max="5644" width="9" style="149" customWidth="1"/>
    <col min="5645" max="5645" width="8.140625" style="149" customWidth="1"/>
    <col min="5646" max="5646" width="2.140625" style="149" customWidth="1"/>
    <col min="5647" max="5647" width="6.140625" style="149" customWidth="1"/>
    <col min="5648" max="5648" width="4.28515625" style="149" customWidth="1"/>
    <col min="5649" max="5650" width="0.140625" style="149" customWidth="1"/>
    <col min="5651" max="5652" width="4" style="149" customWidth="1"/>
    <col min="5653" max="5653" width="0.140625" style="149" customWidth="1"/>
    <col min="5654" max="5654" width="2.140625" style="149" customWidth="1"/>
    <col min="5655" max="5655" width="1.85546875" style="149" customWidth="1"/>
    <col min="5656" max="5656" width="0.140625" style="149" customWidth="1"/>
    <col min="5657" max="5657" width="0.85546875" style="149" customWidth="1"/>
    <col min="5658" max="5658" width="4.7109375" style="149" customWidth="1"/>
    <col min="5659" max="5659" width="0.28515625" style="149" customWidth="1"/>
    <col min="5660" max="5660" width="2.42578125" style="149" customWidth="1"/>
    <col min="5661" max="5661" width="1" style="149" customWidth="1"/>
    <col min="5662" max="5662" width="0.5703125" style="149" customWidth="1"/>
    <col min="5663" max="5663" width="8.42578125" style="149" customWidth="1"/>
    <col min="5664" max="5664" width="0.28515625" style="149" customWidth="1"/>
    <col min="5665" max="5888" width="8.85546875" style="149"/>
    <col min="5889" max="5889" width="0.28515625" style="149" customWidth="1"/>
    <col min="5890" max="5890" width="0.7109375" style="149" customWidth="1"/>
    <col min="5891" max="5891" width="6.140625" style="149" customWidth="1"/>
    <col min="5892" max="5892" width="3.140625" style="149" customWidth="1"/>
    <col min="5893" max="5893" width="0.85546875" style="149" customWidth="1"/>
    <col min="5894" max="5894" width="0.28515625" style="149" customWidth="1"/>
    <col min="5895" max="5895" width="8.85546875" style="149"/>
    <col min="5896" max="5896" width="7.28515625" style="149" customWidth="1"/>
    <col min="5897" max="5897" width="1.85546875" style="149" customWidth="1"/>
    <col min="5898" max="5898" width="6.85546875" style="149" customWidth="1"/>
    <col min="5899" max="5899" width="1.28515625" style="149" customWidth="1"/>
    <col min="5900" max="5900" width="9" style="149" customWidth="1"/>
    <col min="5901" max="5901" width="8.140625" style="149" customWidth="1"/>
    <col min="5902" max="5902" width="2.140625" style="149" customWidth="1"/>
    <col min="5903" max="5903" width="6.140625" style="149" customWidth="1"/>
    <col min="5904" max="5904" width="4.28515625" style="149" customWidth="1"/>
    <col min="5905" max="5906" width="0.140625" style="149" customWidth="1"/>
    <col min="5907" max="5908" width="4" style="149" customWidth="1"/>
    <col min="5909" max="5909" width="0.140625" style="149" customWidth="1"/>
    <col min="5910" max="5910" width="2.140625" style="149" customWidth="1"/>
    <col min="5911" max="5911" width="1.85546875" style="149" customWidth="1"/>
    <col min="5912" max="5912" width="0.140625" style="149" customWidth="1"/>
    <col min="5913" max="5913" width="0.85546875" style="149" customWidth="1"/>
    <col min="5914" max="5914" width="4.7109375" style="149" customWidth="1"/>
    <col min="5915" max="5915" width="0.28515625" style="149" customWidth="1"/>
    <col min="5916" max="5916" width="2.42578125" style="149" customWidth="1"/>
    <col min="5917" max="5917" width="1" style="149" customWidth="1"/>
    <col min="5918" max="5918" width="0.5703125" style="149" customWidth="1"/>
    <col min="5919" max="5919" width="8.42578125" style="149" customWidth="1"/>
    <col min="5920" max="5920" width="0.28515625" style="149" customWidth="1"/>
    <col min="5921" max="6144" width="8.85546875" style="149"/>
    <col min="6145" max="6145" width="0.28515625" style="149" customWidth="1"/>
    <col min="6146" max="6146" width="0.7109375" style="149" customWidth="1"/>
    <col min="6147" max="6147" width="6.140625" style="149" customWidth="1"/>
    <col min="6148" max="6148" width="3.140625" style="149" customWidth="1"/>
    <col min="6149" max="6149" width="0.85546875" style="149" customWidth="1"/>
    <col min="6150" max="6150" width="0.28515625" style="149" customWidth="1"/>
    <col min="6151" max="6151" width="8.85546875" style="149"/>
    <col min="6152" max="6152" width="7.28515625" style="149" customWidth="1"/>
    <col min="6153" max="6153" width="1.85546875" style="149" customWidth="1"/>
    <col min="6154" max="6154" width="6.85546875" style="149" customWidth="1"/>
    <col min="6155" max="6155" width="1.28515625" style="149" customWidth="1"/>
    <col min="6156" max="6156" width="9" style="149" customWidth="1"/>
    <col min="6157" max="6157" width="8.140625" style="149" customWidth="1"/>
    <col min="6158" max="6158" width="2.140625" style="149" customWidth="1"/>
    <col min="6159" max="6159" width="6.140625" style="149" customWidth="1"/>
    <col min="6160" max="6160" width="4.28515625" style="149" customWidth="1"/>
    <col min="6161" max="6162" width="0.140625" style="149" customWidth="1"/>
    <col min="6163" max="6164" width="4" style="149" customWidth="1"/>
    <col min="6165" max="6165" width="0.140625" style="149" customWidth="1"/>
    <col min="6166" max="6166" width="2.140625" style="149" customWidth="1"/>
    <col min="6167" max="6167" width="1.85546875" style="149" customWidth="1"/>
    <col min="6168" max="6168" width="0.140625" style="149" customWidth="1"/>
    <col min="6169" max="6169" width="0.85546875" style="149" customWidth="1"/>
    <col min="6170" max="6170" width="4.7109375" style="149" customWidth="1"/>
    <col min="6171" max="6171" width="0.28515625" style="149" customWidth="1"/>
    <col min="6172" max="6172" width="2.42578125" style="149" customWidth="1"/>
    <col min="6173" max="6173" width="1" style="149" customWidth="1"/>
    <col min="6174" max="6174" width="0.5703125" style="149" customWidth="1"/>
    <col min="6175" max="6175" width="8.42578125" style="149" customWidth="1"/>
    <col min="6176" max="6176" width="0.28515625" style="149" customWidth="1"/>
    <col min="6177" max="6400" width="8.85546875" style="149"/>
    <col min="6401" max="6401" width="0.28515625" style="149" customWidth="1"/>
    <col min="6402" max="6402" width="0.7109375" style="149" customWidth="1"/>
    <col min="6403" max="6403" width="6.140625" style="149" customWidth="1"/>
    <col min="6404" max="6404" width="3.140625" style="149" customWidth="1"/>
    <col min="6405" max="6405" width="0.85546875" style="149" customWidth="1"/>
    <col min="6406" max="6406" width="0.28515625" style="149" customWidth="1"/>
    <col min="6407" max="6407" width="8.85546875" style="149"/>
    <col min="6408" max="6408" width="7.28515625" style="149" customWidth="1"/>
    <col min="6409" max="6409" width="1.85546875" style="149" customWidth="1"/>
    <col min="6410" max="6410" width="6.85546875" style="149" customWidth="1"/>
    <col min="6411" max="6411" width="1.28515625" style="149" customWidth="1"/>
    <col min="6412" max="6412" width="9" style="149" customWidth="1"/>
    <col min="6413" max="6413" width="8.140625" style="149" customWidth="1"/>
    <col min="6414" max="6414" width="2.140625" style="149" customWidth="1"/>
    <col min="6415" max="6415" width="6.140625" style="149" customWidth="1"/>
    <col min="6416" max="6416" width="4.28515625" style="149" customWidth="1"/>
    <col min="6417" max="6418" width="0.140625" style="149" customWidth="1"/>
    <col min="6419" max="6420" width="4" style="149" customWidth="1"/>
    <col min="6421" max="6421" width="0.140625" style="149" customWidth="1"/>
    <col min="6422" max="6422" width="2.140625" style="149" customWidth="1"/>
    <col min="6423" max="6423" width="1.85546875" style="149" customWidth="1"/>
    <col min="6424" max="6424" width="0.140625" style="149" customWidth="1"/>
    <col min="6425" max="6425" width="0.85546875" style="149" customWidth="1"/>
    <col min="6426" max="6426" width="4.7109375" style="149" customWidth="1"/>
    <col min="6427" max="6427" width="0.28515625" style="149" customWidth="1"/>
    <col min="6428" max="6428" width="2.42578125" style="149" customWidth="1"/>
    <col min="6429" max="6429" width="1" style="149" customWidth="1"/>
    <col min="6430" max="6430" width="0.5703125" style="149" customWidth="1"/>
    <col min="6431" max="6431" width="8.42578125" style="149" customWidth="1"/>
    <col min="6432" max="6432" width="0.28515625" style="149" customWidth="1"/>
    <col min="6433" max="6656" width="8.85546875" style="149"/>
    <col min="6657" max="6657" width="0.28515625" style="149" customWidth="1"/>
    <col min="6658" max="6658" width="0.7109375" style="149" customWidth="1"/>
    <col min="6659" max="6659" width="6.140625" style="149" customWidth="1"/>
    <col min="6660" max="6660" width="3.140625" style="149" customWidth="1"/>
    <col min="6661" max="6661" width="0.85546875" style="149" customWidth="1"/>
    <col min="6662" max="6662" width="0.28515625" style="149" customWidth="1"/>
    <col min="6663" max="6663" width="8.85546875" style="149"/>
    <col min="6664" max="6664" width="7.28515625" style="149" customWidth="1"/>
    <col min="6665" max="6665" width="1.85546875" style="149" customWidth="1"/>
    <col min="6666" max="6666" width="6.85546875" style="149" customWidth="1"/>
    <col min="6667" max="6667" width="1.28515625" style="149" customWidth="1"/>
    <col min="6668" max="6668" width="9" style="149" customWidth="1"/>
    <col min="6669" max="6669" width="8.140625" style="149" customWidth="1"/>
    <col min="6670" max="6670" width="2.140625" style="149" customWidth="1"/>
    <col min="6671" max="6671" width="6.140625" style="149" customWidth="1"/>
    <col min="6672" max="6672" width="4.28515625" style="149" customWidth="1"/>
    <col min="6673" max="6674" width="0.140625" style="149" customWidth="1"/>
    <col min="6675" max="6676" width="4" style="149" customWidth="1"/>
    <col min="6677" max="6677" width="0.140625" style="149" customWidth="1"/>
    <col min="6678" max="6678" width="2.140625" style="149" customWidth="1"/>
    <col min="6679" max="6679" width="1.85546875" style="149" customWidth="1"/>
    <col min="6680" max="6680" width="0.140625" style="149" customWidth="1"/>
    <col min="6681" max="6681" width="0.85546875" style="149" customWidth="1"/>
    <col min="6682" max="6682" width="4.7109375" style="149" customWidth="1"/>
    <col min="6683" max="6683" width="0.28515625" style="149" customWidth="1"/>
    <col min="6684" max="6684" width="2.42578125" style="149" customWidth="1"/>
    <col min="6685" max="6685" width="1" style="149" customWidth="1"/>
    <col min="6686" max="6686" width="0.5703125" style="149" customWidth="1"/>
    <col min="6687" max="6687" width="8.42578125" style="149" customWidth="1"/>
    <col min="6688" max="6688" width="0.28515625" style="149" customWidth="1"/>
    <col min="6689" max="6912" width="8.85546875" style="149"/>
    <col min="6913" max="6913" width="0.28515625" style="149" customWidth="1"/>
    <col min="6914" max="6914" width="0.7109375" style="149" customWidth="1"/>
    <col min="6915" max="6915" width="6.140625" style="149" customWidth="1"/>
    <col min="6916" max="6916" width="3.140625" style="149" customWidth="1"/>
    <col min="6917" max="6917" width="0.85546875" style="149" customWidth="1"/>
    <col min="6918" max="6918" width="0.28515625" style="149" customWidth="1"/>
    <col min="6919" max="6919" width="8.85546875" style="149"/>
    <col min="6920" max="6920" width="7.28515625" style="149" customWidth="1"/>
    <col min="6921" max="6921" width="1.85546875" style="149" customWidth="1"/>
    <col min="6922" max="6922" width="6.85546875" style="149" customWidth="1"/>
    <col min="6923" max="6923" width="1.28515625" style="149" customWidth="1"/>
    <col min="6924" max="6924" width="9" style="149" customWidth="1"/>
    <col min="6925" max="6925" width="8.140625" style="149" customWidth="1"/>
    <col min="6926" max="6926" width="2.140625" style="149" customWidth="1"/>
    <col min="6927" max="6927" width="6.140625" style="149" customWidth="1"/>
    <col min="6928" max="6928" width="4.28515625" style="149" customWidth="1"/>
    <col min="6929" max="6930" width="0.140625" style="149" customWidth="1"/>
    <col min="6931" max="6932" width="4" style="149" customWidth="1"/>
    <col min="6933" max="6933" width="0.140625" style="149" customWidth="1"/>
    <col min="6934" max="6934" width="2.140625" style="149" customWidth="1"/>
    <col min="6935" max="6935" width="1.85546875" style="149" customWidth="1"/>
    <col min="6936" max="6936" width="0.140625" style="149" customWidth="1"/>
    <col min="6937" max="6937" width="0.85546875" style="149" customWidth="1"/>
    <col min="6938" max="6938" width="4.7109375" style="149" customWidth="1"/>
    <col min="6939" max="6939" width="0.28515625" style="149" customWidth="1"/>
    <col min="6940" max="6940" width="2.42578125" style="149" customWidth="1"/>
    <col min="6941" max="6941" width="1" style="149" customWidth="1"/>
    <col min="6942" max="6942" width="0.5703125" style="149" customWidth="1"/>
    <col min="6943" max="6943" width="8.42578125" style="149" customWidth="1"/>
    <col min="6944" max="6944" width="0.28515625" style="149" customWidth="1"/>
    <col min="6945" max="7168" width="8.85546875" style="149"/>
    <col min="7169" max="7169" width="0.28515625" style="149" customWidth="1"/>
    <col min="7170" max="7170" width="0.7109375" style="149" customWidth="1"/>
    <col min="7171" max="7171" width="6.140625" style="149" customWidth="1"/>
    <col min="7172" max="7172" width="3.140625" style="149" customWidth="1"/>
    <col min="7173" max="7173" width="0.85546875" style="149" customWidth="1"/>
    <col min="7174" max="7174" width="0.28515625" style="149" customWidth="1"/>
    <col min="7175" max="7175" width="8.85546875" style="149"/>
    <col min="7176" max="7176" width="7.28515625" style="149" customWidth="1"/>
    <col min="7177" max="7177" width="1.85546875" style="149" customWidth="1"/>
    <col min="7178" max="7178" width="6.85546875" style="149" customWidth="1"/>
    <col min="7179" max="7179" width="1.28515625" style="149" customWidth="1"/>
    <col min="7180" max="7180" width="9" style="149" customWidth="1"/>
    <col min="7181" max="7181" width="8.140625" style="149" customWidth="1"/>
    <col min="7182" max="7182" width="2.140625" style="149" customWidth="1"/>
    <col min="7183" max="7183" width="6.140625" style="149" customWidth="1"/>
    <col min="7184" max="7184" width="4.28515625" style="149" customWidth="1"/>
    <col min="7185" max="7186" width="0.140625" style="149" customWidth="1"/>
    <col min="7187" max="7188" width="4" style="149" customWidth="1"/>
    <col min="7189" max="7189" width="0.140625" style="149" customWidth="1"/>
    <col min="7190" max="7190" width="2.140625" style="149" customWidth="1"/>
    <col min="7191" max="7191" width="1.85546875" style="149" customWidth="1"/>
    <col min="7192" max="7192" width="0.140625" style="149" customWidth="1"/>
    <col min="7193" max="7193" width="0.85546875" style="149" customWidth="1"/>
    <col min="7194" max="7194" width="4.7109375" style="149" customWidth="1"/>
    <col min="7195" max="7195" width="0.28515625" style="149" customWidth="1"/>
    <col min="7196" max="7196" width="2.42578125" style="149" customWidth="1"/>
    <col min="7197" max="7197" width="1" style="149" customWidth="1"/>
    <col min="7198" max="7198" width="0.5703125" style="149" customWidth="1"/>
    <col min="7199" max="7199" width="8.42578125" style="149" customWidth="1"/>
    <col min="7200" max="7200" width="0.28515625" style="149" customWidth="1"/>
    <col min="7201" max="7424" width="8.85546875" style="149"/>
    <col min="7425" max="7425" width="0.28515625" style="149" customWidth="1"/>
    <col min="7426" max="7426" width="0.7109375" style="149" customWidth="1"/>
    <col min="7427" max="7427" width="6.140625" style="149" customWidth="1"/>
    <col min="7428" max="7428" width="3.140625" style="149" customWidth="1"/>
    <col min="7429" max="7429" width="0.85546875" style="149" customWidth="1"/>
    <col min="7430" max="7430" width="0.28515625" style="149" customWidth="1"/>
    <col min="7431" max="7431" width="8.85546875" style="149"/>
    <col min="7432" max="7432" width="7.28515625" style="149" customWidth="1"/>
    <col min="7433" max="7433" width="1.85546875" style="149" customWidth="1"/>
    <col min="7434" max="7434" width="6.85546875" style="149" customWidth="1"/>
    <col min="7435" max="7435" width="1.28515625" style="149" customWidth="1"/>
    <col min="7436" max="7436" width="9" style="149" customWidth="1"/>
    <col min="7437" max="7437" width="8.140625" style="149" customWidth="1"/>
    <col min="7438" max="7438" width="2.140625" style="149" customWidth="1"/>
    <col min="7439" max="7439" width="6.140625" style="149" customWidth="1"/>
    <col min="7440" max="7440" width="4.28515625" style="149" customWidth="1"/>
    <col min="7441" max="7442" width="0.140625" style="149" customWidth="1"/>
    <col min="7443" max="7444" width="4" style="149" customWidth="1"/>
    <col min="7445" max="7445" width="0.140625" style="149" customWidth="1"/>
    <col min="7446" max="7446" width="2.140625" style="149" customWidth="1"/>
    <col min="7447" max="7447" width="1.85546875" style="149" customWidth="1"/>
    <col min="7448" max="7448" width="0.140625" style="149" customWidth="1"/>
    <col min="7449" max="7449" width="0.85546875" style="149" customWidth="1"/>
    <col min="7450" max="7450" width="4.7109375" style="149" customWidth="1"/>
    <col min="7451" max="7451" width="0.28515625" style="149" customWidth="1"/>
    <col min="7452" max="7452" width="2.42578125" style="149" customWidth="1"/>
    <col min="7453" max="7453" width="1" style="149" customWidth="1"/>
    <col min="7454" max="7454" width="0.5703125" style="149" customWidth="1"/>
    <col min="7455" max="7455" width="8.42578125" style="149" customWidth="1"/>
    <col min="7456" max="7456" width="0.28515625" style="149" customWidth="1"/>
    <col min="7457" max="7680" width="8.85546875" style="149"/>
    <col min="7681" max="7681" width="0.28515625" style="149" customWidth="1"/>
    <col min="7682" max="7682" width="0.7109375" style="149" customWidth="1"/>
    <col min="7683" max="7683" width="6.140625" style="149" customWidth="1"/>
    <col min="7684" max="7684" width="3.140625" style="149" customWidth="1"/>
    <col min="7685" max="7685" width="0.85546875" style="149" customWidth="1"/>
    <col min="7686" max="7686" width="0.28515625" style="149" customWidth="1"/>
    <col min="7687" max="7687" width="8.85546875" style="149"/>
    <col min="7688" max="7688" width="7.28515625" style="149" customWidth="1"/>
    <col min="7689" max="7689" width="1.85546875" style="149" customWidth="1"/>
    <col min="7690" max="7690" width="6.85546875" style="149" customWidth="1"/>
    <col min="7691" max="7691" width="1.28515625" style="149" customWidth="1"/>
    <col min="7692" max="7692" width="9" style="149" customWidth="1"/>
    <col min="7693" max="7693" width="8.140625" style="149" customWidth="1"/>
    <col min="7694" max="7694" width="2.140625" style="149" customWidth="1"/>
    <col min="7695" max="7695" width="6.140625" style="149" customWidth="1"/>
    <col min="7696" max="7696" width="4.28515625" style="149" customWidth="1"/>
    <col min="7697" max="7698" width="0.140625" style="149" customWidth="1"/>
    <col min="7699" max="7700" width="4" style="149" customWidth="1"/>
    <col min="7701" max="7701" width="0.140625" style="149" customWidth="1"/>
    <col min="7702" max="7702" width="2.140625" style="149" customWidth="1"/>
    <col min="7703" max="7703" width="1.85546875" style="149" customWidth="1"/>
    <col min="7704" max="7704" width="0.140625" style="149" customWidth="1"/>
    <col min="7705" max="7705" width="0.85546875" style="149" customWidth="1"/>
    <col min="7706" max="7706" width="4.7109375" style="149" customWidth="1"/>
    <col min="7707" max="7707" width="0.28515625" style="149" customWidth="1"/>
    <col min="7708" max="7708" width="2.42578125" style="149" customWidth="1"/>
    <col min="7709" max="7709" width="1" style="149" customWidth="1"/>
    <col min="7710" max="7710" width="0.5703125" style="149" customWidth="1"/>
    <col min="7711" max="7711" width="8.42578125" style="149" customWidth="1"/>
    <col min="7712" max="7712" width="0.28515625" style="149" customWidth="1"/>
    <col min="7713" max="7936" width="8.85546875" style="149"/>
    <col min="7937" max="7937" width="0.28515625" style="149" customWidth="1"/>
    <col min="7938" max="7938" width="0.7109375" style="149" customWidth="1"/>
    <col min="7939" max="7939" width="6.140625" style="149" customWidth="1"/>
    <col min="7940" max="7940" width="3.140625" style="149" customWidth="1"/>
    <col min="7941" max="7941" width="0.85546875" style="149" customWidth="1"/>
    <col min="7942" max="7942" width="0.28515625" style="149" customWidth="1"/>
    <col min="7943" max="7943" width="8.85546875" style="149"/>
    <col min="7944" max="7944" width="7.28515625" style="149" customWidth="1"/>
    <col min="7945" max="7945" width="1.85546875" style="149" customWidth="1"/>
    <col min="7946" max="7946" width="6.85546875" style="149" customWidth="1"/>
    <col min="7947" max="7947" width="1.28515625" style="149" customWidth="1"/>
    <col min="7948" max="7948" width="9" style="149" customWidth="1"/>
    <col min="7949" max="7949" width="8.140625" style="149" customWidth="1"/>
    <col min="7950" max="7950" width="2.140625" style="149" customWidth="1"/>
    <col min="7951" max="7951" width="6.140625" style="149" customWidth="1"/>
    <col min="7952" max="7952" width="4.28515625" style="149" customWidth="1"/>
    <col min="7953" max="7954" width="0.140625" style="149" customWidth="1"/>
    <col min="7955" max="7956" width="4" style="149" customWidth="1"/>
    <col min="7957" max="7957" width="0.140625" style="149" customWidth="1"/>
    <col min="7958" max="7958" width="2.140625" style="149" customWidth="1"/>
    <col min="7959" max="7959" width="1.85546875" style="149" customWidth="1"/>
    <col min="7960" max="7960" width="0.140625" style="149" customWidth="1"/>
    <col min="7961" max="7961" width="0.85546875" style="149" customWidth="1"/>
    <col min="7962" max="7962" width="4.7109375" style="149" customWidth="1"/>
    <col min="7963" max="7963" width="0.28515625" style="149" customWidth="1"/>
    <col min="7964" max="7964" width="2.42578125" style="149" customWidth="1"/>
    <col min="7965" max="7965" width="1" style="149" customWidth="1"/>
    <col min="7966" max="7966" width="0.5703125" style="149" customWidth="1"/>
    <col min="7967" max="7967" width="8.42578125" style="149" customWidth="1"/>
    <col min="7968" max="7968" width="0.28515625" style="149" customWidth="1"/>
    <col min="7969" max="8192" width="8.85546875" style="149"/>
    <col min="8193" max="8193" width="0.28515625" style="149" customWidth="1"/>
    <col min="8194" max="8194" width="0.7109375" style="149" customWidth="1"/>
    <col min="8195" max="8195" width="6.140625" style="149" customWidth="1"/>
    <col min="8196" max="8196" width="3.140625" style="149" customWidth="1"/>
    <col min="8197" max="8197" width="0.85546875" style="149" customWidth="1"/>
    <col min="8198" max="8198" width="0.28515625" style="149" customWidth="1"/>
    <col min="8199" max="8199" width="8.85546875" style="149"/>
    <col min="8200" max="8200" width="7.28515625" style="149" customWidth="1"/>
    <col min="8201" max="8201" width="1.85546875" style="149" customWidth="1"/>
    <col min="8202" max="8202" width="6.85546875" style="149" customWidth="1"/>
    <col min="8203" max="8203" width="1.28515625" style="149" customWidth="1"/>
    <col min="8204" max="8204" width="9" style="149" customWidth="1"/>
    <col min="8205" max="8205" width="8.140625" style="149" customWidth="1"/>
    <col min="8206" max="8206" width="2.140625" style="149" customWidth="1"/>
    <col min="8207" max="8207" width="6.140625" style="149" customWidth="1"/>
    <col min="8208" max="8208" width="4.28515625" style="149" customWidth="1"/>
    <col min="8209" max="8210" width="0.140625" style="149" customWidth="1"/>
    <col min="8211" max="8212" width="4" style="149" customWidth="1"/>
    <col min="8213" max="8213" width="0.140625" style="149" customWidth="1"/>
    <col min="8214" max="8214" width="2.140625" style="149" customWidth="1"/>
    <col min="8215" max="8215" width="1.85546875" style="149" customWidth="1"/>
    <col min="8216" max="8216" width="0.140625" style="149" customWidth="1"/>
    <col min="8217" max="8217" width="0.85546875" style="149" customWidth="1"/>
    <col min="8218" max="8218" width="4.7109375" style="149" customWidth="1"/>
    <col min="8219" max="8219" width="0.28515625" style="149" customWidth="1"/>
    <col min="8220" max="8220" width="2.42578125" style="149" customWidth="1"/>
    <col min="8221" max="8221" width="1" style="149" customWidth="1"/>
    <col min="8222" max="8222" width="0.5703125" style="149" customWidth="1"/>
    <col min="8223" max="8223" width="8.42578125" style="149" customWidth="1"/>
    <col min="8224" max="8224" width="0.28515625" style="149" customWidth="1"/>
    <col min="8225" max="8448" width="8.85546875" style="149"/>
    <col min="8449" max="8449" width="0.28515625" style="149" customWidth="1"/>
    <col min="8450" max="8450" width="0.7109375" style="149" customWidth="1"/>
    <col min="8451" max="8451" width="6.140625" style="149" customWidth="1"/>
    <col min="8452" max="8452" width="3.140625" style="149" customWidth="1"/>
    <col min="8453" max="8453" width="0.85546875" style="149" customWidth="1"/>
    <col min="8454" max="8454" width="0.28515625" style="149" customWidth="1"/>
    <col min="8455" max="8455" width="8.85546875" style="149"/>
    <col min="8456" max="8456" width="7.28515625" style="149" customWidth="1"/>
    <col min="8457" max="8457" width="1.85546875" style="149" customWidth="1"/>
    <col min="8458" max="8458" width="6.85546875" style="149" customWidth="1"/>
    <col min="8459" max="8459" width="1.28515625" style="149" customWidth="1"/>
    <col min="8460" max="8460" width="9" style="149" customWidth="1"/>
    <col min="8461" max="8461" width="8.140625" style="149" customWidth="1"/>
    <col min="8462" max="8462" width="2.140625" style="149" customWidth="1"/>
    <col min="8463" max="8463" width="6.140625" style="149" customWidth="1"/>
    <col min="8464" max="8464" width="4.28515625" style="149" customWidth="1"/>
    <col min="8465" max="8466" width="0.140625" style="149" customWidth="1"/>
    <col min="8467" max="8468" width="4" style="149" customWidth="1"/>
    <col min="8469" max="8469" width="0.140625" style="149" customWidth="1"/>
    <col min="8470" max="8470" width="2.140625" style="149" customWidth="1"/>
    <col min="8471" max="8471" width="1.85546875" style="149" customWidth="1"/>
    <col min="8472" max="8472" width="0.140625" style="149" customWidth="1"/>
    <col min="8473" max="8473" width="0.85546875" style="149" customWidth="1"/>
    <col min="8474" max="8474" width="4.7109375" style="149" customWidth="1"/>
    <col min="8475" max="8475" width="0.28515625" style="149" customWidth="1"/>
    <col min="8476" max="8476" width="2.42578125" style="149" customWidth="1"/>
    <col min="8477" max="8477" width="1" style="149" customWidth="1"/>
    <col min="8478" max="8478" width="0.5703125" style="149" customWidth="1"/>
    <col min="8479" max="8479" width="8.42578125" style="149" customWidth="1"/>
    <col min="8480" max="8480" width="0.28515625" style="149" customWidth="1"/>
    <col min="8481" max="8704" width="8.85546875" style="149"/>
    <col min="8705" max="8705" width="0.28515625" style="149" customWidth="1"/>
    <col min="8706" max="8706" width="0.7109375" style="149" customWidth="1"/>
    <col min="8707" max="8707" width="6.140625" style="149" customWidth="1"/>
    <col min="8708" max="8708" width="3.140625" style="149" customWidth="1"/>
    <col min="8709" max="8709" width="0.85546875" style="149" customWidth="1"/>
    <col min="8710" max="8710" width="0.28515625" style="149" customWidth="1"/>
    <col min="8711" max="8711" width="8.85546875" style="149"/>
    <col min="8712" max="8712" width="7.28515625" style="149" customWidth="1"/>
    <col min="8713" max="8713" width="1.85546875" style="149" customWidth="1"/>
    <col min="8714" max="8714" width="6.85546875" style="149" customWidth="1"/>
    <col min="8715" max="8715" width="1.28515625" style="149" customWidth="1"/>
    <col min="8716" max="8716" width="9" style="149" customWidth="1"/>
    <col min="8717" max="8717" width="8.140625" style="149" customWidth="1"/>
    <col min="8718" max="8718" width="2.140625" style="149" customWidth="1"/>
    <col min="8719" max="8719" width="6.140625" style="149" customWidth="1"/>
    <col min="8720" max="8720" width="4.28515625" style="149" customWidth="1"/>
    <col min="8721" max="8722" width="0.140625" style="149" customWidth="1"/>
    <col min="8723" max="8724" width="4" style="149" customWidth="1"/>
    <col min="8725" max="8725" width="0.140625" style="149" customWidth="1"/>
    <col min="8726" max="8726" width="2.140625" style="149" customWidth="1"/>
    <col min="8727" max="8727" width="1.85546875" style="149" customWidth="1"/>
    <col min="8728" max="8728" width="0.140625" style="149" customWidth="1"/>
    <col min="8729" max="8729" width="0.85546875" style="149" customWidth="1"/>
    <col min="8730" max="8730" width="4.7109375" style="149" customWidth="1"/>
    <col min="8731" max="8731" width="0.28515625" style="149" customWidth="1"/>
    <col min="8732" max="8732" width="2.42578125" style="149" customWidth="1"/>
    <col min="8733" max="8733" width="1" style="149" customWidth="1"/>
    <col min="8734" max="8734" width="0.5703125" style="149" customWidth="1"/>
    <col min="8735" max="8735" width="8.42578125" style="149" customWidth="1"/>
    <col min="8736" max="8736" width="0.28515625" style="149" customWidth="1"/>
    <col min="8737" max="8960" width="8.85546875" style="149"/>
    <col min="8961" max="8961" width="0.28515625" style="149" customWidth="1"/>
    <col min="8962" max="8962" width="0.7109375" style="149" customWidth="1"/>
    <col min="8963" max="8963" width="6.140625" style="149" customWidth="1"/>
    <col min="8964" max="8964" width="3.140625" style="149" customWidth="1"/>
    <col min="8965" max="8965" width="0.85546875" style="149" customWidth="1"/>
    <col min="8966" max="8966" width="0.28515625" style="149" customWidth="1"/>
    <col min="8967" max="8967" width="8.85546875" style="149"/>
    <col min="8968" max="8968" width="7.28515625" style="149" customWidth="1"/>
    <col min="8969" max="8969" width="1.85546875" style="149" customWidth="1"/>
    <col min="8970" max="8970" width="6.85546875" style="149" customWidth="1"/>
    <col min="8971" max="8971" width="1.28515625" style="149" customWidth="1"/>
    <col min="8972" max="8972" width="9" style="149" customWidth="1"/>
    <col min="8973" max="8973" width="8.140625" style="149" customWidth="1"/>
    <col min="8974" max="8974" width="2.140625" style="149" customWidth="1"/>
    <col min="8975" max="8975" width="6.140625" style="149" customWidth="1"/>
    <col min="8976" max="8976" width="4.28515625" style="149" customWidth="1"/>
    <col min="8977" max="8978" width="0.140625" style="149" customWidth="1"/>
    <col min="8979" max="8980" width="4" style="149" customWidth="1"/>
    <col min="8981" max="8981" width="0.140625" style="149" customWidth="1"/>
    <col min="8982" max="8982" width="2.140625" style="149" customWidth="1"/>
    <col min="8983" max="8983" width="1.85546875" style="149" customWidth="1"/>
    <col min="8984" max="8984" width="0.140625" style="149" customWidth="1"/>
    <col min="8985" max="8985" width="0.85546875" style="149" customWidth="1"/>
    <col min="8986" max="8986" width="4.7109375" style="149" customWidth="1"/>
    <col min="8987" max="8987" width="0.28515625" style="149" customWidth="1"/>
    <col min="8988" max="8988" width="2.42578125" style="149" customWidth="1"/>
    <col min="8989" max="8989" width="1" style="149" customWidth="1"/>
    <col min="8990" max="8990" width="0.5703125" style="149" customWidth="1"/>
    <col min="8991" max="8991" width="8.42578125" style="149" customWidth="1"/>
    <col min="8992" max="8992" width="0.28515625" style="149" customWidth="1"/>
    <col min="8993" max="9216" width="8.85546875" style="149"/>
    <col min="9217" max="9217" width="0.28515625" style="149" customWidth="1"/>
    <col min="9218" max="9218" width="0.7109375" style="149" customWidth="1"/>
    <col min="9219" max="9219" width="6.140625" style="149" customWidth="1"/>
    <col min="9220" max="9220" width="3.140625" style="149" customWidth="1"/>
    <col min="9221" max="9221" width="0.85546875" style="149" customWidth="1"/>
    <col min="9222" max="9222" width="0.28515625" style="149" customWidth="1"/>
    <col min="9223" max="9223" width="8.85546875" style="149"/>
    <col min="9224" max="9224" width="7.28515625" style="149" customWidth="1"/>
    <col min="9225" max="9225" width="1.85546875" style="149" customWidth="1"/>
    <col min="9226" max="9226" width="6.85546875" style="149" customWidth="1"/>
    <col min="9227" max="9227" width="1.28515625" style="149" customWidth="1"/>
    <col min="9228" max="9228" width="9" style="149" customWidth="1"/>
    <col min="9229" max="9229" width="8.140625" style="149" customWidth="1"/>
    <col min="9230" max="9230" width="2.140625" style="149" customWidth="1"/>
    <col min="9231" max="9231" width="6.140625" style="149" customWidth="1"/>
    <col min="9232" max="9232" width="4.28515625" style="149" customWidth="1"/>
    <col min="9233" max="9234" width="0.140625" style="149" customWidth="1"/>
    <col min="9235" max="9236" width="4" style="149" customWidth="1"/>
    <col min="9237" max="9237" width="0.140625" style="149" customWidth="1"/>
    <col min="9238" max="9238" width="2.140625" style="149" customWidth="1"/>
    <col min="9239" max="9239" width="1.85546875" style="149" customWidth="1"/>
    <col min="9240" max="9240" width="0.140625" style="149" customWidth="1"/>
    <col min="9241" max="9241" width="0.85546875" style="149" customWidth="1"/>
    <col min="9242" max="9242" width="4.7109375" style="149" customWidth="1"/>
    <col min="9243" max="9243" width="0.28515625" style="149" customWidth="1"/>
    <col min="9244" max="9244" width="2.42578125" style="149" customWidth="1"/>
    <col min="9245" max="9245" width="1" style="149" customWidth="1"/>
    <col min="9246" max="9246" width="0.5703125" style="149" customWidth="1"/>
    <col min="9247" max="9247" width="8.42578125" style="149" customWidth="1"/>
    <col min="9248" max="9248" width="0.28515625" style="149" customWidth="1"/>
    <col min="9249" max="9472" width="8.85546875" style="149"/>
    <col min="9473" max="9473" width="0.28515625" style="149" customWidth="1"/>
    <col min="9474" max="9474" width="0.7109375" style="149" customWidth="1"/>
    <col min="9475" max="9475" width="6.140625" style="149" customWidth="1"/>
    <col min="9476" max="9476" width="3.140625" style="149" customWidth="1"/>
    <col min="9477" max="9477" width="0.85546875" style="149" customWidth="1"/>
    <col min="9478" max="9478" width="0.28515625" style="149" customWidth="1"/>
    <col min="9479" max="9479" width="8.85546875" style="149"/>
    <col min="9480" max="9480" width="7.28515625" style="149" customWidth="1"/>
    <col min="9481" max="9481" width="1.85546875" style="149" customWidth="1"/>
    <col min="9482" max="9482" width="6.85546875" style="149" customWidth="1"/>
    <col min="9483" max="9483" width="1.28515625" style="149" customWidth="1"/>
    <col min="9484" max="9484" width="9" style="149" customWidth="1"/>
    <col min="9485" max="9485" width="8.140625" style="149" customWidth="1"/>
    <col min="9486" max="9486" width="2.140625" style="149" customWidth="1"/>
    <col min="9487" max="9487" width="6.140625" style="149" customWidth="1"/>
    <col min="9488" max="9488" width="4.28515625" style="149" customWidth="1"/>
    <col min="9489" max="9490" width="0.140625" style="149" customWidth="1"/>
    <col min="9491" max="9492" width="4" style="149" customWidth="1"/>
    <col min="9493" max="9493" width="0.140625" style="149" customWidth="1"/>
    <col min="9494" max="9494" width="2.140625" style="149" customWidth="1"/>
    <col min="9495" max="9495" width="1.85546875" style="149" customWidth="1"/>
    <col min="9496" max="9496" width="0.140625" style="149" customWidth="1"/>
    <col min="9497" max="9497" width="0.85546875" style="149" customWidth="1"/>
    <col min="9498" max="9498" width="4.7109375" style="149" customWidth="1"/>
    <col min="9499" max="9499" width="0.28515625" style="149" customWidth="1"/>
    <col min="9500" max="9500" width="2.42578125" style="149" customWidth="1"/>
    <col min="9501" max="9501" width="1" style="149" customWidth="1"/>
    <col min="9502" max="9502" width="0.5703125" style="149" customWidth="1"/>
    <col min="9503" max="9503" width="8.42578125" style="149" customWidth="1"/>
    <col min="9504" max="9504" width="0.28515625" style="149" customWidth="1"/>
    <col min="9505" max="9728" width="8.85546875" style="149"/>
    <col min="9729" max="9729" width="0.28515625" style="149" customWidth="1"/>
    <col min="9730" max="9730" width="0.7109375" style="149" customWidth="1"/>
    <col min="9731" max="9731" width="6.140625" style="149" customWidth="1"/>
    <col min="9732" max="9732" width="3.140625" style="149" customWidth="1"/>
    <col min="9733" max="9733" width="0.85546875" style="149" customWidth="1"/>
    <col min="9734" max="9734" width="0.28515625" style="149" customWidth="1"/>
    <col min="9735" max="9735" width="8.85546875" style="149"/>
    <col min="9736" max="9736" width="7.28515625" style="149" customWidth="1"/>
    <col min="9737" max="9737" width="1.85546875" style="149" customWidth="1"/>
    <col min="9738" max="9738" width="6.85546875" style="149" customWidth="1"/>
    <col min="9739" max="9739" width="1.28515625" style="149" customWidth="1"/>
    <col min="9740" max="9740" width="9" style="149" customWidth="1"/>
    <col min="9741" max="9741" width="8.140625" style="149" customWidth="1"/>
    <col min="9742" max="9742" width="2.140625" style="149" customWidth="1"/>
    <col min="9743" max="9743" width="6.140625" style="149" customWidth="1"/>
    <col min="9744" max="9744" width="4.28515625" style="149" customWidth="1"/>
    <col min="9745" max="9746" width="0.140625" style="149" customWidth="1"/>
    <col min="9747" max="9748" width="4" style="149" customWidth="1"/>
    <col min="9749" max="9749" width="0.140625" style="149" customWidth="1"/>
    <col min="9750" max="9750" width="2.140625" style="149" customWidth="1"/>
    <col min="9751" max="9751" width="1.85546875" style="149" customWidth="1"/>
    <col min="9752" max="9752" width="0.140625" style="149" customWidth="1"/>
    <col min="9753" max="9753" width="0.85546875" style="149" customWidth="1"/>
    <col min="9754" max="9754" width="4.7109375" style="149" customWidth="1"/>
    <col min="9755" max="9755" width="0.28515625" style="149" customWidth="1"/>
    <col min="9756" max="9756" width="2.42578125" style="149" customWidth="1"/>
    <col min="9757" max="9757" width="1" style="149" customWidth="1"/>
    <col min="9758" max="9758" width="0.5703125" style="149" customWidth="1"/>
    <col min="9759" max="9759" width="8.42578125" style="149" customWidth="1"/>
    <col min="9760" max="9760" width="0.28515625" style="149" customWidth="1"/>
    <col min="9761" max="9984" width="8.85546875" style="149"/>
    <col min="9985" max="9985" width="0.28515625" style="149" customWidth="1"/>
    <col min="9986" max="9986" width="0.7109375" style="149" customWidth="1"/>
    <col min="9987" max="9987" width="6.140625" style="149" customWidth="1"/>
    <col min="9988" max="9988" width="3.140625" style="149" customWidth="1"/>
    <col min="9989" max="9989" width="0.85546875" style="149" customWidth="1"/>
    <col min="9990" max="9990" width="0.28515625" style="149" customWidth="1"/>
    <col min="9991" max="9991" width="8.85546875" style="149"/>
    <col min="9992" max="9992" width="7.28515625" style="149" customWidth="1"/>
    <col min="9993" max="9993" width="1.85546875" style="149" customWidth="1"/>
    <col min="9994" max="9994" width="6.85546875" style="149" customWidth="1"/>
    <col min="9995" max="9995" width="1.28515625" style="149" customWidth="1"/>
    <col min="9996" max="9996" width="9" style="149" customWidth="1"/>
    <col min="9997" max="9997" width="8.140625" style="149" customWidth="1"/>
    <col min="9998" max="9998" width="2.140625" style="149" customWidth="1"/>
    <col min="9999" max="9999" width="6.140625" style="149" customWidth="1"/>
    <col min="10000" max="10000" width="4.28515625" style="149" customWidth="1"/>
    <col min="10001" max="10002" width="0.140625" style="149" customWidth="1"/>
    <col min="10003" max="10004" width="4" style="149" customWidth="1"/>
    <col min="10005" max="10005" width="0.140625" style="149" customWidth="1"/>
    <col min="10006" max="10006" width="2.140625" style="149" customWidth="1"/>
    <col min="10007" max="10007" width="1.85546875" style="149" customWidth="1"/>
    <col min="10008" max="10008" width="0.140625" style="149" customWidth="1"/>
    <col min="10009" max="10009" width="0.85546875" style="149" customWidth="1"/>
    <col min="10010" max="10010" width="4.7109375" style="149" customWidth="1"/>
    <col min="10011" max="10011" width="0.28515625" style="149" customWidth="1"/>
    <col min="10012" max="10012" width="2.42578125" style="149" customWidth="1"/>
    <col min="10013" max="10013" width="1" style="149" customWidth="1"/>
    <col min="10014" max="10014" width="0.5703125" style="149" customWidth="1"/>
    <col min="10015" max="10015" width="8.42578125" style="149" customWidth="1"/>
    <col min="10016" max="10016" width="0.28515625" style="149" customWidth="1"/>
    <col min="10017" max="10240" width="8.85546875" style="149"/>
    <col min="10241" max="10241" width="0.28515625" style="149" customWidth="1"/>
    <col min="10242" max="10242" width="0.7109375" style="149" customWidth="1"/>
    <col min="10243" max="10243" width="6.140625" style="149" customWidth="1"/>
    <col min="10244" max="10244" width="3.140625" style="149" customWidth="1"/>
    <col min="10245" max="10245" width="0.85546875" style="149" customWidth="1"/>
    <col min="10246" max="10246" width="0.28515625" style="149" customWidth="1"/>
    <col min="10247" max="10247" width="8.85546875" style="149"/>
    <col min="10248" max="10248" width="7.28515625" style="149" customWidth="1"/>
    <col min="10249" max="10249" width="1.85546875" style="149" customWidth="1"/>
    <col min="10250" max="10250" width="6.85546875" style="149" customWidth="1"/>
    <col min="10251" max="10251" width="1.28515625" style="149" customWidth="1"/>
    <col min="10252" max="10252" width="9" style="149" customWidth="1"/>
    <col min="10253" max="10253" width="8.140625" style="149" customWidth="1"/>
    <col min="10254" max="10254" width="2.140625" style="149" customWidth="1"/>
    <col min="10255" max="10255" width="6.140625" style="149" customWidth="1"/>
    <col min="10256" max="10256" width="4.28515625" style="149" customWidth="1"/>
    <col min="10257" max="10258" width="0.140625" style="149" customWidth="1"/>
    <col min="10259" max="10260" width="4" style="149" customWidth="1"/>
    <col min="10261" max="10261" width="0.140625" style="149" customWidth="1"/>
    <col min="10262" max="10262" width="2.140625" style="149" customWidth="1"/>
    <col min="10263" max="10263" width="1.85546875" style="149" customWidth="1"/>
    <col min="10264" max="10264" width="0.140625" style="149" customWidth="1"/>
    <col min="10265" max="10265" width="0.85546875" style="149" customWidth="1"/>
    <col min="10266" max="10266" width="4.7109375" style="149" customWidth="1"/>
    <col min="10267" max="10267" width="0.28515625" style="149" customWidth="1"/>
    <col min="10268" max="10268" width="2.42578125" style="149" customWidth="1"/>
    <col min="10269" max="10269" width="1" style="149" customWidth="1"/>
    <col min="10270" max="10270" width="0.5703125" style="149" customWidth="1"/>
    <col min="10271" max="10271" width="8.42578125" style="149" customWidth="1"/>
    <col min="10272" max="10272" width="0.28515625" style="149" customWidth="1"/>
    <col min="10273" max="10496" width="8.85546875" style="149"/>
    <col min="10497" max="10497" width="0.28515625" style="149" customWidth="1"/>
    <col min="10498" max="10498" width="0.7109375" style="149" customWidth="1"/>
    <col min="10499" max="10499" width="6.140625" style="149" customWidth="1"/>
    <col min="10500" max="10500" width="3.140625" style="149" customWidth="1"/>
    <col min="10501" max="10501" width="0.85546875" style="149" customWidth="1"/>
    <col min="10502" max="10502" width="0.28515625" style="149" customWidth="1"/>
    <col min="10503" max="10503" width="8.85546875" style="149"/>
    <col min="10504" max="10504" width="7.28515625" style="149" customWidth="1"/>
    <col min="10505" max="10505" width="1.85546875" style="149" customWidth="1"/>
    <col min="10506" max="10506" width="6.85546875" style="149" customWidth="1"/>
    <col min="10507" max="10507" width="1.28515625" style="149" customWidth="1"/>
    <col min="10508" max="10508" width="9" style="149" customWidth="1"/>
    <col min="10509" max="10509" width="8.140625" style="149" customWidth="1"/>
    <col min="10510" max="10510" width="2.140625" style="149" customWidth="1"/>
    <col min="10511" max="10511" width="6.140625" style="149" customWidth="1"/>
    <col min="10512" max="10512" width="4.28515625" style="149" customWidth="1"/>
    <col min="10513" max="10514" width="0.140625" style="149" customWidth="1"/>
    <col min="10515" max="10516" width="4" style="149" customWidth="1"/>
    <col min="10517" max="10517" width="0.140625" style="149" customWidth="1"/>
    <col min="10518" max="10518" width="2.140625" style="149" customWidth="1"/>
    <col min="10519" max="10519" width="1.85546875" style="149" customWidth="1"/>
    <col min="10520" max="10520" width="0.140625" style="149" customWidth="1"/>
    <col min="10521" max="10521" width="0.85546875" style="149" customWidth="1"/>
    <col min="10522" max="10522" width="4.7109375" style="149" customWidth="1"/>
    <col min="10523" max="10523" width="0.28515625" style="149" customWidth="1"/>
    <col min="10524" max="10524" width="2.42578125" style="149" customWidth="1"/>
    <col min="10525" max="10525" width="1" style="149" customWidth="1"/>
    <col min="10526" max="10526" width="0.5703125" style="149" customWidth="1"/>
    <col min="10527" max="10527" width="8.42578125" style="149" customWidth="1"/>
    <col min="10528" max="10528" width="0.28515625" style="149" customWidth="1"/>
    <col min="10529" max="10752" width="8.85546875" style="149"/>
    <col min="10753" max="10753" width="0.28515625" style="149" customWidth="1"/>
    <col min="10754" max="10754" width="0.7109375" style="149" customWidth="1"/>
    <col min="10755" max="10755" width="6.140625" style="149" customWidth="1"/>
    <col min="10756" max="10756" width="3.140625" style="149" customWidth="1"/>
    <col min="10757" max="10757" width="0.85546875" style="149" customWidth="1"/>
    <col min="10758" max="10758" width="0.28515625" style="149" customWidth="1"/>
    <col min="10759" max="10759" width="8.85546875" style="149"/>
    <col min="10760" max="10760" width="7.28515625" style="149" customWidth="1"/>
    <col min="10761" max="10761" width="1.85546875" style="149" customWidth="1"/>
    <col min="10762" max="10762" width="6.85546875" style="149" customWidth="1"/>
    <col min="10763" max="10763" width="1.28515625" style="149" customWidth="1"/>
    <col min="10764" max="10764" width="9" style="149" customWidth="1"/>
    <col min="10765" max="10765" width="8.140625" style="149" customWidth="1"/>
    <col min="10766" max="10766" width="2.140625" style="149" customWidth="1"/>
    <col min="10767" max="10767" width="6.140625" style="149" customWidth="1"/>
    <col min="10768" max="10768" width="4.28515625" style="149" customWidth="1"/>
    <col min="10769" max="10770" width="0.140625" style="149" customWidth="1"/>
    <col min="10771" max="10772" width="4" style="149" customWidth="1"/>
    <col min="10773" max="10773" width="0.140625" style="149" customWidth="1"/>
    <col min="10774" max="10774" width="2.140625" style="149" customWidth="1"/>
    <col min="10775" max="10775" width="1.85546875" style="149" customWidth="1"/>
    <col min="10776" max="10776" width="0.140625" style="149" customWidth="1"/>
    <col min="10777" max="10777" width="0.85546875" style="149" customWidth="1"/>
    <col min="10778" max="10778" width="4.7109375" style="149" customWidth="1"/>
    <col min="10779" max="10779" width="0.28515625" style="149" customWidth="1"/>
    <col min="10780" max="10780" width="2.42578125" style="149" customWidth="1"/>
    <col min="10781" max="10781" width="1" style="149" customWidth="1"/>
    <col min="10782" max="10782" width="0.5703125" style="149" customWidth="1"/>
    <col min="10783" max="10783" width="8.42578125" style="149" customWidth="1"/>
    <col min="10784" max="10784" width="0.28515625" style="149" customWidth="1"/>
    <col min="10785" max="11008" width="8.85546875" style="149"/>
    <col min="11009" max="11009" width="0.28515625" style="149" customWidth="1"/>
    <col min="11010" max="11010" width="0.7109375" style="149" customWidth="1"/>
    <col min="11011" max="11011" width="6.140625" style="149" customWidth="1"/>
    <col min="11012" max="11012" width="3.140625" style="149" customWidth="1"/>
    <col min="11013" max="11013" width="0.85546875" style="149" customWidth="1"/>
    <col min="11014" max="11014" width="0.28515625" style="149" customWidth="1"/>
    <col min="11015" max="11015" width="8.85546875" style="149"/>
    <col min="11016" max="11016" width="7.28515625" style="149" customWidth="1"/>
    <col min="11017" max="11017" width="1.85546875" style="149" customWidth="1"/>
    <col min="11018" max="11018" width="6.85546875" style="149" customWidth="1"/>
    <col min="11019" max="11019" width="1.28515625" style="149" customWidth="1"/>
    <col min="11020" max="11020" width="9" style="149" customWidth="1"/>
    <col min="11021" max="11021" width="8.140625" style="149" customWidth="1"/>
    <col min="11022" max="11022" width="2.140625" style="149" customWidth="1"/>
    <col min="11023" max="11023" width="6.140625" style="149" customWidth="1"/>
    <col min="11024" max="11024" width="4.28515625" style="149" customWidth="1"/>
    <col min="11025" max="11026" width="0.140625" style="149" customWidth="1"/>
    <col min="11027" max="11028" width="4" style="149" customWidth="1"/>
    <col min="11029" max="11029" width="0.140625" style="149" customWidth="1"/>
    <col min="11030" max="11030" width="2.140625" style="149" customWidth="1"/>
    <col min="11031" max="11031" width="1.85546875" style="149" customWidth="1"/>
    <col min="11032" max="11032" width="0.140625" style="149" customWidth="1"/>
    <col min="11033" max="11033" width="0.85546875" style="149" customWidth="1"/>
    <col min="11034" max="11034" width="4.7109375" style="149" customWidth="1"/>
    <col min="11035" max="11035" width="0.28515625" style="149" customWidth="1"/>
    <col min="11036" max="11036" width="2.42578125" style="149" customWidth="1"/>
    <col min="11037" max="11037" width="1" style="149" customWidth="1"/>
    <col min="11038" max="11038" width="0.5703125" style="149" customWidth="1"/>
    <col min="11039" max="11039" width="8.42578125" style="149" customWidth="1"/>
    <col min="11040" max="11040" width="0.28515625" style="149" customWidth="1"/>
    <col min="11041" max="11264" width="8.85546875" style="149"/>
    <col min="11265" max="11265" width="0.28515625" style="149" customWidth="1"/>
    <col min="11266" max="11266" width="0.7109375" style="149" customWidth="1"/>
    <col min="11267" max="11267" width="6.140625" style="149" customWidth="1"/>
    <col min="11268" max="11268" width="3.140625" style="149" customWidth="1"/>
    <col min="11269" max="11269" width="0.85546875" style="149" customWidth="1"/>
    <col min="11270" max="11270" width="0.28515625" style="149" customWidth="1"/>
    <col min="11271" max="11271" width="8.85546875" style="149"/>
    <col min="11272" max="11272" width="7.28515625" style="149" customWidth="1"/>
    <col min="11273" max="11273" width="1.85546875" style="149" customWidth="1"/>
    <col min="11274" max="11274" width="6.85546875" style="149" customWidth="1"/>
    <col min="11275" max="11275" width="1.28515625" style="149" customWidth="1"/>
    <col min="11276" max="11276" width="9" style="149" customWidth="1"/>
    <col min="11277" max="11277" width="8.140625" style="149" customWidth="1"/>
    <col min="11278" max="11278" width="2.140625" style="149" customWidth="1"/>
    <col min="11279" max="11279" width="6.140625" style="149" customWidth="1"/>
    <col min="11280" max="11280" width="4.28515625" style="149" customWidth="1"/>
    <col min="11281" max="11282" width="0.140625" style="149" customWidth="1"/>
    <col min="11283" max="11284" width="4" style="149" customWidth="1"/>
    <col min="11285" max="11285" width="0.140625" style="149" customWidth="1"/>
    <col min="11286" max="11286" width="2.140625" style="149" customWidth="1"/>
    <col min="11287" max="11287" width="1.85546875" style="149" customWidth="1"/>
    <col min="11288" max="11288" width="0.140625" style="149" customWidth="1"/>
    <col min="11289" max="11289" width="0.85546875" style="149" customWidth="1"/>
    <col min="11290" max="11290" width="4.7109375" style="149" customWidth="1"/>
    <col min="11291" max="11291" width="0.28515625" style="149" customWidth="1"/>
    <col min="11292" max="11292" width="2.42578125" style="149" customWidth="1"/>
    <col min="11293" max="11293" width="1" style="149" customWidth="1"/>
    <col min="11294" max="11294" width="0.5703125" style="149" customWidth="1"/>
    <col min="11295" max="11295" width="8.42578125" style="149" customWidth="1"/>
    <col min="11296" max="11296" width="0.28515625" style="149" customWidth="1"/>
    <col min="11297" max="11520" width="8.85546875" style="149"/>
    <col min="11521" max="11521" width="0.28515625" style="149" customWidth="1"/>
    <col min="11522" max="11522" width="0.7109375" style="149" customWidth="1"/>
    <col min="11523" max="11523" width="6.140625" style="149" customWidth="1"/>
    <col min="11524" max="11524" width="3.140625" style="149" customWidth="1"/>
    <col min="11525" max="11525" width="0.85546875" style="149" customWidth="1"/>
    <col min="11526" max="11526" width="0.28515625" style="149" customWidth="1"/>
    <col min="11527" max="11527" width="8.85546875" style="149"/>
    <col min="11528" max="11528" width="7.28515625" style="149" customWidth="1"/>
    <col min="11529" max="11529" width="1.85546875" style="149" customWidth="1"/>
    <col min="11530" max="11530" width="6.85546875" style="149" customWidth="1"/>
    <col min="11531" max="11531" width="1.28515625" style="149" customWidth="1"/>
    <col min="11532" max="11532" width="9" style="149" customWidth="1"/>
    <col min="11533" max="11533" width="8.140625" style="149" customWidth="1"/>
    <col min="11534" max="11534" width="2.140625" style="149" customWidth="1"/>
    <col min="11535" max="11535" width="6.140625" style="149" customWidth="1"/>
    <col min="11536" max="11536" width="4.28515625" style="149" customWidth="1"/>
    <col min="11537" max="11538" width="0.140625" style="149" customWidth="1"/>
    <col min="11539" max="11540" width="4" style="149" customWidth="1"/>
    <col min="11541" max="11541" width="0.140625" style="149" customWidth="1"/>
    <col min="11542" max="11542" width="2.140625" style="149" customWidth="1"/>
    <col min="11543" max="11543" width="1.85546875" style="149" customWidth="1"/>
    <col min="11544" max="11544" width="0.140625" style="149" customWidth="1"/>
    <col min="11545" max="11545" width="0.85546875" style="149" customWidth="1"/>
    <col min="11546" max="11546" width="4.7109375" style="149" customWidth="1"/>
    <col min="11547" max="11547" width="0.28515625" style="149" customWidth="1"/>
    <col min="11548" max="11548" width="2.42578125" style="149" customWidth="1"/>
    <col min="11549" max="11549" width="1" style="149" customWidth="1"/>
    <col min="11550" max="11550" width="0.5703125" style="149" customWidth="1"/>
    <col min="11551" max="11551" width="8.42578125" style="149" customWidth="1"/>
    <col min="11552" max="11552" width="0.28515625" style="149" customWidth="1"/>
    <col min="11553" max="11776" width="8.85546875" style="149"/>
    <col min="11777" max="11777" width="0.28515625" style="149" customWidth="1"/>
    <col min="11778" max="11778" width="0.7109375" style="149" customWidth="1"/>
    <col min="11779" max="11779" width="6.140625" style="149" customWidth="1"/>
    <col min="11780" max="11780" width="3.140625" style="149" customWidth="1"/>
    <col min="11781" max="11781" width="0.85546875" style="149" customWidth="1"/>
    <col min="11782" max="11782" width="0.28515625" style="149" customWidth="1"/>
    <col min="11783" max="11783" width="8.85546875" style="149"/>
    <col min="11784" max="11784" width="7.28515625" style="149" customWidth="1"/>
    <col min="11785" max="11785" width="1.85546875" style="149" customWidth="1"/>
    <col min="11786" max="11786" width="6.85546875" style="149" customWidth="1"/>
    <col min="11787" max="11787" width="1.28515625" style="149" customWidth="1"/>
    <col min="11788" max="11788" width="9" style="149" customWidth="1"/>
    <col min="11789" max="11789" width="8.140625" style="149" customWidth="1"/>
    <col min="11790" max="11790" width="2.140625" style="149" customWidth="1"/>
    <col min="11791" max="11791" width="6.140625" style="149" customWidth="1"/>
    <col min="11792" max="11792" width="4.28515625" style="149" customWidth="1"/>
    <col min="11793" max="11794" width="0.140625" style="149" customWidth="1"/>
    <col min="11795" max="11796" width="4" style="149" customWidth="1"/>
    <col min="11797" max="11797" width="0.140625" style="149" customWidth="1"/>
    <col min="11798" max="11798" width="2.140625" style="149" customWidth="1"/>
    <col min="11799" max="11799" width="1.85546875" style="149" customWidth="1"/>
    <col min="11800" max="11800" width="0.140625" style="149" customWidth="1"/>
    <col min="11801" max="11801" width="0.85546875" style="149" customWidth="1"/>
    <col min="11802" max="11802" width="4.7109375" style="149" customWidth="1"/>
    <col min="11803" max="11803" width="0.28515625" style="149" customWidth="1"/>
    <col min="11804" max="11804" width="2.42578125" style="149" customWidth="1"/>
    <col min="11805" max="11805" width="1" style="149" customWidth="1"/>
    <col min="11806" max="11806" width="0.5703125" style="149" customWidth="1"/>
    <col min="11807" max="11807" width="8.42578125" style="149" customWidth="1"/>
    <col min="11808" max="11808" width="0.28515625" style="149" customWidth="1"/>
    <col min="11809" max="12032" width="8.85546875" style="149"/>
    <col min="12033" max="12033" width="0.28515625" style="149" customWidth="1"/>
    <col min="12034" max="12034" width="0.7109375" style="149" customWidth="1"/>
    <col min="12035" max="12035" width="6.140625" style="149" customWidth="1"/>
    <col min="12036" max="12036" width="3.140625" style="149" customWidth="1"/>
    <col min="12037" max="12037" width="0.85546875" style="149" customWidth="1"/>
    <col min="12038" max="12038" width="0.28515625" style="149" customWidth="1"/>
    <col min="12039" max="12039" width="8.85546875" style="149"/>
    <col min="12040" max="12040" width="7.28515625" style="149" customWidth="1"/>
    <col min="12041" max="12041" width="1.85546875" style="149" customWidth="1"/>
    <col min="12042" max="12042" width="6.85546875" style="149" customWidth="1"/>
    <col min="12043" max="12043" width="1.28515625" style="149" customWidth="1"/>
    <col min="12044" max="12044" width="9" style="149" customWidth="1"/>
    <col min="12045" max="12045" width="8.140625" style="149" customWidth="1"/>
    <col min="12046" max="12046" width="2.140625" style="149" customWidth="1"/>
    <col min="12047" max="12047" width="6.140625" style="149" customWidth="1"/>
    <col min="12048" max="12048" width="4.28515625" style="149" customWidth="1"/>
    <col min="12049" max="12050" width="0.140625" style="149" customWidth="1"/>
    <col min="12051" max="12052" width="4" style="149" customWidth="1"/>
    <col min="12053" max="12053" width="0.140625" style="149" customWidth="1"/>
    <col min="12054" max="12054" width="2.140625" style="149" customWidth="1"/>
    <col min="12055" max="12055" width="1.85546875" style="149" customWidth="1"/>
    <col min="12056" max="12056" width="0.140625" style="149" customWidth="1"/>
    <col min="12057" max="12057" width="0.85546875" style="149" customWidth="1"/>
    <col min="12058" max="12058" width="4.7109375" style="149" customWidth="1"/>
    <col min="12059" max="12059" width="0.28515625" style="149" customWidth="1"/>
    <col min="12060" max="12060" width="2.42578125" style="149" customWidth="1"/>
    <col min="12061" max="12061" width="1" style="149" customWidth="1"/>
    <col min="12062" max="12062" width="0.5703125" style="149" customWidth="1"/>
    <col min="12063" max="12063" width="8.42578125" style="149" customWidth="1"/>
    <col min="12064" max="12064" width="0.28515625" style="149" customWidth="1"/>
    <col min="12065" max="12288" width="8.85546875" style="149"/>
    <col min="12289" max="12289" width="0.28515625" style="149" customWidth="1"/>
    <col min="12290" max="12290" width="0.7109375" style="149" customWidth="1"/>
    <col min="12291" max="12291" width="6.140625" style="149" customWidth="1"/>
    <col min="12292" max="12292" width="3.140625" style="149" customWidth="1"/>
    <col min="12293" max="12293" width="0.85546875" style="149" customWidth="1"/>
    <col min="12294" max="12294" width="0.28515625" style="149" customWidth="1"/>
    <col min="12295" max="12295" width="8.85546875" style="149"/>
    <col min="12296" max="12296" width="7.28515625" style="149" customWidth="1"/>
    <col min="12297" max="12297" width="1.85546875" style="149" customWidth="1"/>
    <col min="12298" max="12298" width="6.85546875" style="149" customWidth="1"/>
    <col min="12299" max="12299" width="1.28515625" style="149" customWidth="1"/>
    <col min="12300" max="12300" width="9" style="149" customWidth="1"/>
    <col min="12301" max="12301" width="8.140625" style="149" customWidth="1"/>
    <col min="12302" max="12302" width="2.140625" style="149" customWidth="1"/>
    <col min="12303" max="12303" width="6.140625" style="149" customWidth="1"/>
    <col min="12304" max="12304" width="4.28515625" style="149" customWidth="1"/>
    <col min="12305" max="12306" width="0.140625" style="149" customWidth="1"/>
    <col min="12307" max="12308" width="4" style="149" customWidth="1"/>
    <col min="12309" max="12309" width="0.140625" style="149" customWidth="1"/>
    <col min="12310" max="12310" width="2.140625" style="149" customWidth="1"/>
    <col min="12311" max="12311" width="1.85546875" style="149" customWidth="1"/>
    <col min="12312" max="12312" width="0.140625" style="149" customWidth="1"/>
    <col min="12313" max="12313" width="0.85546875" style="149" customWidth="1"/>
    <col min="12314" max="12314" width="4.7109375" style="149" customWidth="1"/>
    <col min="12315" max="12315" width="0.28515625" style="149" customWidth="1"/>
    <col min="12316" max="12316" width="2.42578125" style="149" customWidth="1"/>
    <col min="12317" max="12317" width="1" style="149" customWidth="1"/>
    <col min="12318" max="12318" width="0.5703125" style="149" customWidth="1"/>
    <col min="12319" max="12319" width="8.42578125" style="149" customWidth="1"/>
    <col min="12320" max="12320" width="0.28515625" style="149" customWidth="1"/>
    <col min="12321" max="12544" width="8.85546875" style="149"/>
    <col min="12545" max="12545" width="0.28515625" style="149" customWidth="1"/>
    <col min="12546" max="12546" width="0.7109375" style="149" customWidth="1"/>
    <col min="12547" max="12547" width="6.140625" style="149" customWidth="1"/>
    <col min="12548" max="12548" width="3.140625" style="149" customWidth="1"/>
    <col min="12549" max="12549" width="0.85546875" style="149" customWidth="1"/>
    <col min="12550" max="12550" width="0.28515625" style="149" customWidth="1"/>
    <col min="12551" max="12551" width="8.85546875" style="149"/>
    <col min="12552" max="12552" width="7.28515625" style="149" customWidth="1"/>
    <col min="12553" max="12553" width="1.85546875" style="149" customWidth="1"/>
    <col min="12554" max="12554" width="6.85546875" style="149" customWidth="1"/>
    <col min="12555" max="12555" width="1.28515625" style="149" customWidth="1"/>
    <col min="12556" max="12556" width="9" style="149" customWidth="1"/>
    <col min="12557" max="12557" width="8.140625" style="149" customWidth="1"/>
    <col min="12558" max="12558" width="2.140625" style="149" customWidth="1"/>
    <col min="12559" max="12559" width="6.140625" style="149" customWidth="1"/>
    <col min="12560" max="12560" width="4.28515625" style="149" customWidth="1"/>
    <col min="12561" max="12562" width="0.140625" style="149" customWidth="1"/>
    <col min="12563" max="12564" width="4" style="149" customWidth="1"/>
    <col min="12565" max="12565" width="0.140625" style="149" customWidth="1"/>
    <col min="12566" max="12566" width="2.140625" style="149" customWidth="1"/>
    <col min="12567" max="12567" width="1.85546875" style="149" customWidth="1"/>
    <col min="12568" max="12568" width="0.140625" style="149" customWidth="1"/>
    <col min="12569" max="12569" width="0.85546875" style="149" customWidth="1"/>
    <col min="12570" max="12570" width="4.7109375" style="149" customWidth="1"/>
    <col min="12571" max="12571" width="0.28515625" style="149" customWidth="1"/>
    <col min="12572" max="12572" width="2.42578125" style="149" customWidth="1"/>
    <col min="12573" max="12573" width="1" style="149" customWidth="1"/>
    <col min="12574" max="12574" width="0.5703125" style="149" customWidth="1"/>
    <col min="12575" max="12575" width="8.42578125" style="149" customWidth="1"/>
    <col min="12576" max="12576" width="0.28515625" style="149" customWidth="1"/>
    <col min="12577" max="12800" width="8.85546875" style="149"/>
    <col min="12801" max="12801" width="0.28515625" style="149" customWidth="1"/>
    <col min="12802" max="12802" width="0.7109375" style="149" customWidth="1"/>
    <col min="12803" max="12803" width="6.140625" style="149" customWidth="1"/>
    <col min="12804" max="12804" width="3.140625" style="149" customWidth="1"/>
    <col min="12805" max="12805" width="0.85546875" style="149" customWidth="1"/>
    <col min="12806" max="12806" width="0.28515625" style="149" customWidth="1"/>
    <col min="12807" max="12807" width="8.85546875" style="149"/>
    <col min="12808" max="12808" width="7.28515625" style="149" customWidth="1"/>
    <col min="12809" max="12809" width="1.85546875" style="149" customWidth="1"/>
    <col min="12810" max="12810" width="6.85546875" style="149" customWidth="1"/>
    <col min="12811" max="12811" width="1.28515625" style="149" customWidth="1"/>
    <col min="12812" max="12812" width="9" style="149" customWidth="1"/>
    <col min="12813" max="12813" width="8.140625" style="149" customWidth="1"/>
    <col min="12814" max="12814" width="2.140625" style="149" customWidth="1"/>
    <col min="12815" max="12815" width="6.140625" style="149" customWidth="1"/>
    <col min="12816" max="12816" width="4.28515625" style="149" customWidth="1"/>
    <col min="12817" max="12818" width="0.140625" style="149" customWidth="1"/>
    <col min="12819" max="12820" width="4" style="149" customWidth="1"/>
    <col min="12821" max="12821" width="0.140625" style="149" customWidth="1"/>
    <col min="12822" max="12822" width="2.140625" style="149" customWidth="1"/>
    <col min="12823" max="12823" width="1.85546875" style="149" customWidth="1"/>
    <col min="12824" max="12824" width="0.140625" style="149" customWidth="1"/>
    <col min="12825" max="12825" width="0.85546875" style="149" customWidth="1"/>
    <col min="12826" max="12826" width="4.7109375" style="149" customWidth="1"/>
    <col min="12827" max="12827" width="0.28515625" style="149" customWidth="1"/>
    <col min="12828" max="12828" width="2.42578125" style="149" customWidth="1"/>
    <col min="12829" max="12829" width="1" style="149" customWidth="1"/>
    <col min="12830" max="12830" width="0.5703125" style="149" customWidth="1"/>
    <col min="12831" max="12831" width="8.42578125" style="149" customWidth="1"/>
    <col min="12832" max="12832" width="0.28515625" style="149" customWidth="1"/>
    <col min="12833" max="13056" width="8.85546875" style="149"/>
    <col min="13057" max="13057" width="0.28515625" style="149" customWidth="1"/>
    <col min="13058" max="13058" width="0.7109375" style="149" customWidth="1"/>
    <col min="13059" max="13059" width="6.140625" style="149" customWidth="1"/>
    <col min="13060" max="13060" width="3.140625" style="149" customWidth="1"/>
    <col min="13061" max="13061" width="0.85546875" style="149" customWidth="1"/>
    <col min="13062" max="13062" width="0.28515625" style="149" customWidth="1"/>
    <col min="13063" max="13063" width="8.85546875" style="149"/>
    <col min="13064" max="13064" width="7.28515625" style="149" customWidth="1"/>
    <col min="13065" max="13065" width="1.85546875" style="149" customWidth="1"/>
    <col min="13066" max="13066" width="6.85546875" style="149" customWidth="1"/>
    <col min="13067" max="13067" width="1.28515625" style="149" customWidth="1"/>
    <col min="13068" max="13068" width="9" style="149" customWidth="1"/>
    <col min="13069" max="13069" width="8.140625" style="149" customWidth="1"/>
    <col min="13070" max="13070" width="2.140625" style="149" customWidth="1"/>
    <col min="13071" max="13071" width="6.140625" style="149" customWidth="1"/>
    <col min="13072" max="13072" width="4.28515625" style="149" customWidth="1"/>
    <col min="13073" max="13074" width="0.140625" style="149" customWidth="1"/>
    <col min="13075" max="13076" width="4" style="149" customWidth="1"/>
    <col min="13077" max="13077" width="0.140625" style="149" customWidth="1"/>
    <col min="13078" max="13078" width="2.140625" style="149" customWidth="1"/>
    <col min="13079" max="13079" width="1.85546875" style="149" customWidth="1"/>
    <col min="13080" max="13080" width="0.140625" style="149" customWidth="1"/>
    <col min="13081" max="13081" width="0.85546875" style="149" customWidth="1"/>
    <col min="13082" max="13082" width="4.7109375" style="149" customWidth="1"/>
    <col min="13083" max="13083" width="0.28515625" style="149" customWidth="1"/>
    <col min="13084" max="13084" width="2.42578125" style="149" customWidth="1"/>
    <col min="13085" max="13085" width="1" style="149" customWidth="1"/>
    <col min="13086" max="13086" width="0.5703125" style="149" customWidth="1"/>
    <col min="13087" max="13087" width="8.42578125" style="149" customWidth="1"/>
    <col min="13088" max="13088" width="0.28515625" style="149" customWidth="1"/>
    <col min="13089" max="13312" width="8.85546875" style="149"/>
    <col min="13313" max="13313" width="0.28515625" style="149" customWidth="1"/>
    <col min="13314" max="13314" width="0.7109375" style="149" customWidth="1"/>
    <col min="13315" max="13315" width="6.140625" style="149" customWidth="1"/>
    <col min="13316" max="13316" width="3.140625" style="149" customWidth="1"/>
    <col min="13317" max="13317" width="0.85546875" style="149" customWidth="1"/>
    <col min="13318" max="13318" width="0.28515625" style="149" customWidth="1"/>
    <col min="13319" max="13319" width="8.85546875" style="149"/>
    <col min="13320" max="13320" width="7.28515625" style="149" customWidth="1"/>
    <col min="13321" max="13321" width="1.85546875" style="149" customWidth="1"/>
    <col min="13322" max="13322" width="6.85546875" style="149" customWidth="1"/>
    <col min="13323" max="13323" width="1.28515625" style="149" customWidth="1"/>
    <col min="13324" max="13324" width="9" style="149" customWidth="1"/>
    <col min="13325" max="13325" width="8.140625" style="149" customWidth="1"/>
    <col min="13326" max="13326" width="2.140625" style="149" customWidth="1"/>
    <col min="13327" max="13327" width="6.140625" style="149" customWidth="1"/>
    <col min="13328" max="13328" width="4.28515625" style="149" customWidth="1"/>
    <col min="13329" max="13330" width="0.140625" style="149" customWidth="1"/>
    <col min="13331" max="13332" width="4" style="149" customWidth="1"/>
    <col min="13333" max="13333" width="0.140625" style="149" customWidth="1"/>
    <col min="13334" max="13334" width="2.140625" style="149" customWidth="1"/>
    <col min="13335" max="13335" width="1.85546875" style="149" customWidth="1"/>
    <col min="13336" max="13336" width="0.140625" style="149" customWidth="1"/>
    <col min="13337" max="13337" width="0.85546875" style="149" customWidth="1"/>
    <col min="13338" max="13338" width="4.7109375" style="149" customWidth="1"/>
    <col min="13339" max="13339" width="0.28515625" style="149" customWidth="1"/>
    <col min="13340" max="13340" width="2.42578125" style="149" customWidth="1"/>
    <col min="13341" max="13341" width="1" style="149" customWidth="1"/>
    <col min="13342" max="13342" width="0.5703125" style="149" customWidth="1"/>
    <col min="13343" max="13343" width="8.42578125" style="149" customWidth="1"/>
    <col min="13344" max="13344" width="0.28515625" style="149" customWidth="1"/>
    <col min="13345" max="13568" width="8.85546875" style="149"/>
    <col min="13569" max="13569" width="0.28515625" style="149" customWidth="1"/>
    <col min="13570" max="13570" width="0.7109375" style="149" customWidth="1"/>
    <col min="13571" max="13571" width="6.140625" style="149" customWidth="1"/>
    <col min="13572" max="13572" width="3.140625" style="149" customWidth="1"/>
    <col min="13573" max="13573" width="0.85546875" style="149" customWidth="1"/>
    <col min="13574" max="13574" width="0.28515625" style="149" customWidth="1"/>
    <col min="13575" max="13575" width="8.85546875" style="149"/>
    <col min="13576" max="13576" width="7.28515625" style="149" customWidth="1"/>
    <col min="13577" max="13577" width="1.85546875" style="149" customWidth="1"/>
    <col min="13578" max="13578" width="6.85546875" style="149" customWidth="1"/>
    <col min="13579" max="13579" width="1.28515625" style="149" customWidth="1"/>
    <col min="13580" max="13580" width="9" style="149" customWidth="1"/>
    <col min="13581" max="13581" width="8.140625" style="149" customWidth="1"/>
    <col min="13582" max="13582" width="2.140625" style="149" customWidth="1"/>
    <col min="13583" max="13583" width="6.140625" style="149" customWidth="1"/>
    <col min="13584" max="13584" width="4.28515625" style="149" customWidth="1"/>
    <col min="13585" max="13586" width="0.140625" style="149" customWidth="1"/>
    <col min="13587" max="13588" width="4" style="149" customWidth="1"/>
    <col min="13589" max="13589" width="0.140625" style="149" customWidth="1"/>
    <col min="13590" max="13590" width="2.140625" style="149" customWidth="1"/>
    <col min="13591" max="13591" width="1.85546875" style="149" customWidth="1"/>
    <col min="13592" max="13592" width="0.140625" style="149" customWidth="1"/>
    <col min="13593" max="13593" width="0.85546875" style="149" customWidth="1"/>
    <col min="13594" max="13594" width="4.7109375" style="149" customWidth="1"/>
    <col min="13595" max="13595" width="0.28515625" style="149" customWidth="1"/>
    <col min="13596" max="13596" width="2.42578125" style="149" customWidth="1"/>
    <col min="13597" max="13597" width="1" style="149" customWidth="1"/>
    <col min="13598" max="13598" width="0.5703125" style="149" customWidth="1"/>
    <col min="13599" max="13599" width="8.42578125" style="149" customWidth="1"/>
    <col min="13600" max="13600" width="0.28515625" style="149" customWidth="1"/>
    <col min="13601" max="13824" width="8.85546875" style="149"/>
    <col min="13825" max="13825" width="0.28515625" style="149" customWidth="1"/>
    <col min="13826" max="13826" width="0.7109375" style="149" customWidth="1"/>
    <col min="13827" max="13827" width="6.140625" style="149" customWidth="1"/>
    <col min="13828" max="13828" width="3.140625" style="149" customWidth="1"/>
    <col min="13829" max="13829" width="0.85546875" style="149" customWidth="1"/>
    <col min="13830" max="13830" width="0.28515625" style="149" customWidth="1"/>
    <col min="13831" max="13831" width="8.85546875" style="149"/>
    <col min="13832" max="13832" width="7.28515625" style="149" customWidth="1"/>
    <col min="13833" max="13833" width="1.85546875" style="149" customWidth="1"/>
    <col min="13834" max="13834" width="6.85546875" style="149" customWidth="1"/>
    <col min="13835" max="13835" width="1.28515625" style="149" customWidth="1"/>
    <col min="13836" max="13836" width="9" style="149" customWidth="1"/>
    <col min="13837" max="13837" width="8.140625" style="149" customWidth="1"/>
    <col min="13838" max="13838" width="2.140625" style="149" customWidth="1"/>
    <col min="13839" max="13839" width="6.140625" style="149" customWidth="1"/>
    <col min="13840" max="13840" width="4.28515625" style="149" customWidth="1"/>
    <col min="13841" max="13842" width="0.140625" style="149" customWidth="1"/>
    <col min="13843" max="13844" width="4" style="149" customWidth="1"/>
    <col min="13845" max="13845" width="0.140625" style="149" customWidth="1"/>
    <col min="13846" max="13846" width="2.140625" style="149" customWidth="1"/>
    <col min="13847" max="13847" width="1.85546875" style="149" customWidth="1"/>
    <col min="13848" max="13848" width="0.140625" style="149" customWidth="1"/>
    <col min="13849" max="13849" width="0.85546875" style="149" customWidth="1"/>
    <col min="13850" max="13850" width="4.7109375" style="149" customWidth="1"/>
    <col min="13851" max="13851" width="0.28515625" style="149" customWidth="1"/>
    <col min="13852" max="13852" width="2.42578125" style="149" customWidth="1"/>
    <col min="13853" max="13853" width="1" style="149" customWidth="1"/>
    <col min="13854" max="13854" width="0.5703125" style="149" customWidth="1"/>
    <col min="13855" max="13855" width="8.42578125" style="149" customWidth="1"/>
    <col min="13856" max="13856" width="0.28515625" style="149" customWidth="1"/>
    <col min="13857" max="14080" width="8.85546875" style="149"/>
    <col min="14081" max="14081" width="0.28515625" style="149" customWidth="1"/>
    <col min="14082" max="14082" width="0.7109375" style="149" customWidth="1"/>
    <col min="14083" max="14083" width="6.140625" style="149" customWidth="1"/>
    <col min="14084" max="14084" width="3.140625" style="149" customWidth="1"/>
    <col min="14085" max="14085" width="0.85546875" style="149" customWidth="1"/>
    <col min="14086" max="14086" width="0.28515625" style="149" customWidth="1"/>
    <col min="14087" max="14087" width="8.85546875" style="149"/>
    <col min="14088" max="14088" width="7.28515625" style="149" customWidth="1"/>
    <col min="14089" max="14089" width="1.85546875" style="149" customWidth="1"/>
    <col min="14090" max="14090" width="6.85546875" style="149" customWidth="1"/>
    <col min="14091" max="14091" width="1.28515625" style="149" customWidth="1"/>
    <col min="14092" max="14092" width="9" style="149" customWidth="1"/>
    <col min="14093" max="14093" width="8.140625" style="149" customWidth="1"/>
    <col min="14094" max="14094" width="2.140625" style="149" customWidth="1"/>
    <col min="14095" max="14095" width="6.140625" style="149" customWidth="1"/>
    <col min="14096" max="14096" width="4.28515625" style="149" customWidth="1"/>
    <col min="14097" max="14098" width="0.140625" style="149" customWidth="1"/>
    <col min="14099" max="14100" width="4" style="149" customWidth="1"/>
    <col min="14101" max="14101" width="0.140625" style="149" customWidth="1"/>
    <col min="14102" max="14102" width="2.140625" style="149" customWidth="1"/>
    <col min="14103" max="14103" width="1.85546875" style="149" customWidth="1"/>
    <col min="14104" max="14104" width="0.140625" style="149" customWidth="1"/>
    <col min="14105" max="14105" width="0.85546875" style="149" customWidth="1"/>
    <col min="14106" max="14106" width="4.7109375" style="149" customWidth="1"/>
    <col min="14107" max="14107" width="0.28515625" style="149" customWidth="1"/>
    <col min="14108" max="14108" width="2.42578125" style="149" customWidth="1"/>
    <col min="14109" max="14109" width="1" style="149" customWidth="1"/>
    <col min="14110" max="14110" width="0.5703125" style="149" customWidth="1"/>
    <col min="14111" max="14111" width="8.42578125" style="149" customWidth="1"/>
    <col min="14112" max="14112" width="0.28515625" style="149" customWidth="1"/>
    <col min="14113" max="14336" width="8.85546875" style="149"/>
    <col min="14337" max="14337" width="0.28515625" style="149" customWidth="1"/>
    <col min="14338" max="14338" width="0.7109375" style="149" customWidth="1"/>
    <col min="14339" max="14339" width="6.140625" style="149" customWidth="1"/>
    <col min="14340" max="14340" width="3.140625" style="149" customWidth="1"/>
    <col min="14341" max="14341" width="0.85546875" style="149" customWidth="1"/>
    <col min="14342" max="14342" width="0.28515625" style="149" customWidth="1"/>
    <col min="14343" max="14343" width="8.85546875" style="149"/>
    <col min="14344" max="14344" width="7.28515625" style="149" customWidth="1"/>
    <col min="14345" max="14345" width="1.85546875" style="149" customWidth="1"/>
    <col min="14346" max="14346" width="6.85546875" style="149" customWidth="1"/>
    <col min="14347" max="14347" width="1.28515625" style="149" customWidth="1"/>
    <col min="14348" max="14348" width="9" style="149" customWidth="1"/>
    <col min="14349" max="14349" width="8.140625" style="149" customWidth="1"/>
    <col min="14350" max="14350" width="2.140625" style="149" customWidth="1"/>
    <col min="14351" max="14351" width="6.140625" style="149" customWidth="1"/>
    <col min="14352" max="14352" width="4.28515625" style="149" customWidth="1"/>
    <col min="14353" max="14354" width="0.140625" style="149" customWidth="1"/>
    <col min="14355" max="14356" width="4" style="149" customWidth="1"/>
    <col min="14357" max="14357" width="0.140625" style="149" customWidth="1"/>
    <col min="14358" max="14358" width="2.140625" style="149" customWidth="1"/>
    <col min="14359" max="14359" width="1.85546875" style="149" customWidth="1"/>
    <col min="14360" max="14360" width="0.140625" style="149" customWidth="1"/>
    <col min="14361" max="14361" width="0.85546875" style="149" customWidth="1"/>
    <col min="14362" max="14362" width="4.7109375" style="149" customWidth="1"/>
    <col min="14363" max="14363" width="0.28515625" style="149" customWidth="1"/>
    <col min="14364" max="14364" width="2.42578125" style="149" customWidth="1"/>
    <col min="14365" max="14365" width="1" style="149" customWidth="1"/>
    <col min="14366" max="14366" width="0.5703125" style="149" customWidth="1"/>
    <col min="14367" max="14367" width="8.42578125" style="149" customWidth="1"/>
    <col min="14368" max="14368" width="0.28515625" style="149" customWidth="1"/>
    <col min="14369" max="14592" width="8.85546875" style="149"/>
    <col min="14593" max="14593" width="0.28515625" style="149" customWidth="1"/>
    <col min="14594" max="14594" width="0.7109375" style="149" customWidth="1"/>
    <col min="14595" max="14595" width="6.140625" style="149" customWidth="1"/>
    <col min="14596" max="14596" width="3.140625" style="149" customWidth="1"/>
    <col min="14597" max="14597" width="0.85546875" style="149" customWidth="1"/>
    <col min="14598" max="14598" width="0.28515625" style="149" customWidth="1"/>
    <col min="14599" max="14599" width="8.85546875" style="149"/>
    <col min="14600" max="14600" width="7.28515625" style="149" customWidth="1"/>
    <col min="14601" max="14601" width="1.85546875" style="149" customWidth="1"/>
    <col min="14602" max="14602" width="6.85546875" style="149" customWidth="1"/>
    <col min="14603" max="14603" width="1.28515625" style="149" customWidth="1"/>
    <col min="14604" max="14604" width="9" style="149" customWidth="1"/>
    <col min="14605" max="14605" width="8.140625" style="149" customWidth="1"/>
    <col min="14606" max="14606" width="2.140625" style="149" customWidth="1"/>
    <col min="14607" max="14607" width="6.140625" style="149" customWidth="1"/>
    <col min="14608" max="14608" width="4.28515625" style="149" customWidth="1"/>
    <col min="14609" max="14610" width="0.140625" style="149" customWidth="1"/>
    <col min="14611" max="14612" width="4" style="149" customWidth="1"/>
    <col min="14613" max="14613" width="0.140625" style="149" customWidth="1"/>
    <col min="14614" max="14614" width="2.140625" style="149" customWidth="1"/>
    <col min="14615" max="14615" width="1.85546875" style="149" customWidth="1"/>
    <col min="14616" max="14616" width="0.140625" style="149" customWidth="1"/>
    <col min="14617" max="14617" width="0.85546875" style="149" customWidth="1"/>
    <col min="14618" max="14618" width="4.7109375" style="149" customWidth="1"/>
    <col min="14619" max="14619" width="0.28515625" style="149" customWidth="1"/>
    <col min="14620" max="14620" width="2.42578125" style="149" customWidth="1"/>
    <col min="14621" max="14621" width="1" style="149" customWidth="1"/>
    <col min="14622" max="14622" width="0.5703125" style="149" customWidth="1"/>
    <col min="14623" max="14623" width="8.42578125" style="149" customWidth="1"/>
    <col min="14624" max="14624" width="0.28515625" style="149" customWidth="1"/>
    <col min="14625" max="14848" width="8.85546875" style="149"/>
    <col min="14849" max="14849" width="0.28515625" style="149" customWidth="1"/>
    <col min="14850" max="14850" width="0.7109375" style="149" customWidth="1"/>
    <col min="14851" max="14851" width="6.140625" style="149" customWidth="1"/>
    <col min="14852" max="14852" width="3.140625" style="149" customWidth="1"/>
    <col min="14853" max="14853" width="0.85546875" style="149" customWidth="1"/>
    <col min="14854" max="14854" width="0.28515625" style="149" customWidth="1"/>
    <col min="14855" max="14855" width="8.85546875" style="149"/>
    <col min="14856" max="14856" width="7.28515625" style="149" customWidth="1"/>
    <col min="14857" max="14857" width="1.85546875" style="149" customWidth="1"/>
    <col min="14858" max="14858" width="6.85546875" style="149" customWidth="1"/>
    <col min="14859" max="14859" width="1.28515625" style="149" customWidth="1"/>
    <col min="14860" max="14860" width="9" style="149" customWidth="1"/>
    <col min="14861" max="14861" width="8.140625" style="149" customWidth="1"/>
    <col min="14862" max="14862" width="2.140625" style="149" customWidth="1"/>
    <col min="14863" max="14863" width="6.140625" style="149" customWidth="1"/>
    <col min="14864" max="14864" width="4.28515625" style="149" customWidth="1"/>
    <col min="14865" max="14866" width="0.140625" style="149" customWidth="1"/>
    <col min="14867" max="14868" width="4" style="149" customWidth="1"/>
    <col min="14869" max="14869" width="0.140625" style="149" customWidth="1"/>
    <col min="14870" max="14870" width="2.140625" style="149" customWidth="1"/>
    <col min="14871" max="14871" width="1.85546875" style="149" customWidth="1"/>
    <col min="14872" max="14872" width="0.140625" style="149" customWidth="1"/>
    <col min="14873" max="14873" width="0.85546875" style="149" customWidth="1"/>
    <col min="14874" max="14874" width="4.7109375" style="149" customWidth="1"/>
    <col min="14875" max="14875" width="0.28515625" style="149" customWidth="1"/>
    <col min="14876" max="14876" width="2.42578125" style="149" customWidth="1"/>
    <col min="14877" max="14877" width="1" style="149" customWidth="1"/>
    <col min="14878" max="14878" width="0.5703125" style="149" customWidth="1"/>
    <col min="14879" max="14879" width="8.42578125" style="149" customWidth="1"/>
    <col min="14880" max="14880" width="0.28515625" style="149" customWidth="1"/>
    <col min="14881" max="15104" width="8.85546875" style="149"/>
    <col min="15105" max="15105" width="0.28515625" style="149" customWidth="1"/>
    <col min="15106" max="15106" width="0.7109375" style="149" customWidth="1"/>
    <col min="15107" max="15107" width="6.140625" style="149" customWidth="1"/>
    <col min="15108" max="15108" width="3.140625" style="149" customWidth="1"/>
    <col min="15109" max="15109" width="0.85546875" style="149" customWidth="1"/>
    <col min="15110" max="15110" width="0.28515625" style="149" customWidth="1"/>
    <col min="15111" max="15111" width="8.85546875" style="149"/>
    <col min="15112" max="15112" width="7.28515625" style="149" customWidth="1"/>
    <col min="15113" max="15113" width="1.85546875" style="149" customWidth="1"/>
    <col min="15114" max="15114" width="6.85546875" style="149" customWidth="1"/>
    <col min="15115" max="15115" width="1.28515625" style="149" customWidth="1"/>
    <col min="15116" max="15116" width="9" style="149" customWidth="1"/>
    <col min="15117" max="15117" width="8.140625" style="149" customWidth="1"/>
    <col min="15118" max="15118" width="2.140625" style="149" customWidth="1"/>
    <col min="15119" max="15119" width="6.140625" style="149" customWidth="1"/>
    <col min="15120" max="15120" width="4.28515625" style="149" customWidth="1"/>
    <col min="15121" max="15122" width="0.140625" style="149" customWidth="1"/>
    <col min="15123" max="15124" width="4" style="149" customWidth="1"/>
    <col min="15125" max="15125" width="0.140625" style="149" customWidth="1"/>
    <col min="15126" max="15126" width="2.140625" style="149" customWidth="1"/>
    <col min="15127" max="15127" width="1.85546875" style="149" customWidth="1"/>
    <col min="15128" max="15128" width="0.140625" style="149" customWidth="1"/>
    <col min="15129" max="15129" width="0.85546875" style="149" customWidth="1"/>
    <col min="15130" max="15130" width="4.7109375" style="149" customWidth="1"/>
    <col min="15131" max="15131" width="0.28515625" style="149" customWidth="1"/>
    <col min="15132" max="15132" width="2.42578125" style="149" customWidth="1"/>
    <col min="15133" max="15133" width="1" style="149" customWidth="1"/>
    <col min="15134" max="15134" width="0.5703125" style="149" customWidth="1"/>
    <col min="15135" max="15135" width="8.42578125" style="149" customWidth="1"/>
    <col min="15136" max="15136" width="0.28515625" style="149" customWidth="1"/>
    <col min="15137" max="15360" width="8.85546875" style="149"/>
    <col min="15361" max="15361" width="0.28515625" style="149" customWidth="1"/>
    <col min="15362" max="15362" width="0.7109375" style="149" customWidth="1"/>
    <col min="15363" max="15363" width="6.140625" style="149" customWidth="1"/>
    <col min="15364" max="15364" width="3.140625" style="149" customWidth="1"/>
    <col min="15365" max="15365" width="0.85546875" style="149" customWidth="1"/>
    <col min="15366" max="15366" width="0.28515625" style="149" customWidth="1"/>
    <col min="15367" max="15367" width="8.85546875" style="149"/>
    <col min="15368" max="15368" width="7.28515625" style="149" customWidth="1"/>
    <col min="15369" max="15369" width="1.85546875" style="149" customWidth="1"/>
    <col min="15370" max="15370" width="6.85546875" style="149" customWidth="1"/>
    <col min="15371" max="15371" width="1.28515625" style="149" customWidth="1"/>
    <col min="15372" max="15372" width="9" style="149" customWidth="1"/>
    <col min="15373" max="15373" width="8.140625" style="149" customWidth="1"/>
    <col min="15374" max="15374" width="2.140625" style="149" customWidth="1"/>
    <col min="15375" max="15375" width="6.140625" style="149" customWidth="1"/>
    <col min="15376" max="15376" width="4.28515625" style="149" customWidth="1"/>
    <col min="15377" max="15378" width="0.140625" style="149" customWidth="1"/>
    <col min="15379" max="15380" width="4" style="149" customWidth="1"/>
    <col min="15381" max="15381" width="0.140625" style="149" customWidth="1"/>
    <col min="15382" max="15382" width="2.140625" style="149" customWidth="1"/>
    <col min="15383" max="15383" width="1.85546875" style="149" customWidth="1"/>
    <col min="15384" max="15384" width="0.140625" style="149" customWidth="1"/>
    <col min="15385" max="15385" width="0.85546875" style="149" customWidth="1"/>
    <col min="15386" max="15386" width="4.7109375" style="149" customWidth="1"/>
    <col min="15387" max="15387" width="0.28515625" style="149" customWidth="1"/>
    <col min="15388" max="15388" width="2.42578125" style="149" customWidth="1"/>
    <col min="15389" max="15389" width="1" style="149" customWidth="1"/>
    <col min="15390" max="15390" width="0.5703125" style="149" customWidth="1"/>
    <col min="15391" max="15391" width="8.42578125" style="149" customWidth="1"/>
    <col min="15392" max="15392" width="0.28515625" style="149" customWidth="1"/>
    <col min="15393" max="15616" width="8.85546875" style="149"/>
    <col min="15617" max="15617" width="0.28515625" style="149" customWidth="1"/>
    <col min="15618" max="15618" width="0.7109375" style="149" customWidth="1"/>
    <col min="15619" max="15619" width="6.140625" style="149" customWidth="1"/>
    <col min="15620" max="15620" width="3.140625" style="149" customWidth="1"/>
    <col min="15621" max="15621" width="0.85546875" style="149" customWidth="1"/>
    <col min="15622" max="15622" width="0.28515625" style="149" customWidth="1"/>
    <col min="15623" max="15623" width="8.85546875" style="149"/>
    <col min="15624" max="15624" width="7.28515625" style="149" customWidth="1"/>
    <col min="15625" max="15625" width="1.85546875" style="149" customWidth="1"/>
    <col min="15626" max="15626" width="6.85546875" style="149" customWidth="1"/>
    <col min="15627" max="15627" width="1.28515625" style="149" customWidth="1"/>
    <col min="15628" max="15628" width="9" style="149" customWidth="1"/>
    <col min="15629" max="15629" width="8.140625" style="149" customWidth="1"/>
    <col min="15630" max="15630" width="2.140625" style="149" customWidth="1"/>
    <col min="15631" max="15631" width="6.140625" style="149" customWidth="1"/>
    <col min="15632" max="15632" width="4.28515625" style="149" customWidth="1"/>
    <col min="15633" max="15634" width="0.140625" style="149" customWidth="1"/>
    <col min="15635" max="15636" width="4" style="149" customWidth="1"/>
    <col min="15637" max="15637" width="0.140625" style="149" customWidth="1"/>
    <col min="15638" max="15638" width="2.140625" style="149" customWidth="1"/>
    <col min="15639" max="15639" width="1.85546875" style="149" customWidth="1"/>
    <col min="15640" max="15640" width="0.140625" style="149" customWidth="1"/>
    <col min="15641" max="15641" width="0.85546875" style="149" customWidth="1"/>
    <col min="15642" max="15642" width="4.7109375" style="149" customWidth="1"/>
    <col min="15643" max="15643" width="0.28515625" style="149" customWidth="1"/>
    <col min="15644" max="15644" width="2.42578125" style="149" customWidth="1"/>
    <col min="15645" max="15645" width="1" style="149" customWidth="1"/>
    <col min="15646" max="15646" width="0.5703125" style="149" customWidth="1"/>
    <col min="15647" max="15647" width="8.42578125" style="149" customWidth="1"/>
    <col min="15648" max="15648" width="0.28515625" style="149" customWidth="1"/>
    <col min="15649" max="15872" width="8.85546875" style="149"/>
    <col min="15873" max="15873" width="0.28515625" style="149" customWidth="1"/>
    <col min="15874" max="15874" width="0.7109375" style="149" customWidth="1"/>
    <col min="15875" max="15875" width="6.140625" style="149" customWidth="1"/>
    <col min="15876" max="15876" width="3.140625" style="149" customWidth="1"/>
    <col min="15877" max="15877" width="0.85546875" style="149" customWidth="1"/>
    <col min="15878" max="15878" width="0.28515625" style="149" customWidth="1"/>
    <col min="15879" max="15879" width="8.85546875" style="149"/>
    <col min="15880" max="15880" width="7.28515625" style="149" customWidth="1"/>
    <col min="15881" max="15881" width="1.85546875" style="149" customWidth="1"/>
    <col min="15882" max="15882" width="6.85546875" style="149" customWidth="1"/>
    <col min="15883" max="15883" width="1.28515625" style="149" customWidth="1"/>
    <col min="15884" max="15884" width="9" style="149" customWidth="1"/>
    <col min="15885" max="15885" width="8.140625" style="149" customWidth="1"/>
    <col min="15886" max="15886" width="2.140625" style="149" customWidth="1"/>
    <col min="15887" max="15887" width="6.140625" style="149" customWidth="1"/>
    <col min="15888" max="15888" width="4.28515625" style="149" customWidth="1"/>
    <col min="15889" max="15890" width="0.140625" style="149" customWidth="1"/>
    <col min="15891" max="15892" width="4" style="149" customWidth="1"/>
    <col min="15893" max="15893" width="0.140625" style="149" customWidth="1"/>
    <col min="15894" max="15894" width="2.140625" style="149" customWidth="1"/>
    <col min="15895" max="15895" width="1.85546875" style="149" customWidth="1"/>
    <col min="15896" max="15896" width="0.140625" style="149" customWidth="1"/>
    <col min="15897" max="15897" width="0.85546875" style="149" customWidth="1"/>
    <col min="15898" max="15898" width="4.7109375" style="149" customWidth="1"/>
    <col min="15899" max="15899" width="0.28515625" style="149" customWidth="1"/>
    <col min="15900" max="15900" width="2.42578125" style="149" customWidth="1"/>
    <col min="15901" max="15901" width="1" style="149" customWidth="1"/>
    <col min="15902" max="15902" width="0.5703125" style="149" customWidth="1"/>
    <col min="15903" max="15903" width="8.42578125" style="149" customWidth="1"/>
    <col min="15904" max="15904" width="0.28515625" style="149" customWidth="1"/>
    <col min="15905" max="16128" width="8.85546875" style="149"/>
    <col min="16129" max="16129" width="0.28515625" style="149" customWidth="1"/>
    <col min="16130" max="16130" width="0.7109375" style="149" customWidth="1"/>
    <col min="16131" max="16131" width="6.140625" style="149" customWidth="1"/>
    <col min="16132" max="16132" width="3.140625" style="149" customWidth="1"/>
    <col min="16133" max="16133" width="0.85546875" style="149" customWidth="1"/>
    <col min="16134" max="16134" width="0.28515625" style="149" customWidth="1"/>
    <col min="16135" max="16135" width="8.85546875" style="149"/>
    <col min="16136" max="16136" width="7.28515625" style="149" customWidth="1"/>
    <col min="16137" max="16137" width="1.85546875" style="149" customWidth="1"/>
    <col min="16138" max="16138" width="6.85546875" style="149" customWidth="1"/>
    <col min="16139" max="16139" width="1.28515625" style="149" customWidth="1"/>
    <col min="16140" max="16140" width="9" style="149" customWidth="1"/>
    <col min="16141" max="16141" width="8.140625" style="149" customWidth="1"/>
    <col min="16142" max="16142" width="2.140625" style="149" customWidth="1"/>
    <col min="16143" max="16143" width="6.140625" style="149" customWidth="1"/>
    <col min="16144" max="16144" width="4.28515625" style="149" customWidth="1"/>
    <col min="16145" max="16146" width="0.140625" style="149" customWidth="1"/>
    <col min="16147" max="16148" width="4" style="149" customWidth="1"/>
    <col min="16149" max="16149" width="0.140625" style="149" customWidth="1"/>
    <col min="16150" max="16150" width="2.140625" style="149" customWidth="1"/>
    <col min="16151" max="16151" width="1.85546875" style="149" customWidth="1"/>
    <col min="16152" max="16152" width="0.140625" style="149" customWidth="1"/>
    <col min="16153" max="16153" width="0.85546875" style="149" customWidth="1"/>
    <col min="16154" max="16154" width="4.7109375" style="149" customWidth="1"/>
    <col min="16155" max="16155" width="0.28515625" style="149" customWidth="1"/>
    <col min="16156" max="16156" width="2.42578125" style="149" customWidth="1"/>
    <col min="16157" max="16157" width="1" style="149" customWidth="1"/>
    <col min="16158" max="16158" width="0.5703125" style="149" customWidth="1"/>
    <col min="16159" max="16159" width="8.42578125" style="149" customWidth="1"/>
    <col min="16160" max="16160" width="0.28515625" style="149" customWidth="1"/>
    <col min="16161" max="16384" width="8.85546875" style="149"/>
  </cols>
  <sheetData>
    <row r="1" spans="1:32" ht="1.5" customHeight="1">
      <c r="A1" s="146"/>
      <c r="B1" s="147"/>
      <c r="C1" s="147"/>
      <c r="D1" s="147"/>
      <c r="E1" s="147"/>
      <c r="F1" s="147"/>
      <c r="G1" s="1289" t="s">
        <v>376</v>
      </c>
      <c r="H1" s="1289"/>
      <c r="I1" s="1289"/>
      <c r="J1" s="1289"/>
      <c r="K1" s="1289"/>
      <c r="L1" s="1289"/>
      <c r="M1" s="1289"/>
      <c r="N1" s="1289"/>
      <c r="O1" s="1289"/>
      <c r="P1" s="1289"/>
      <c r="Q1" s="1289"/>
      <c r="R1" s="1289"/>
      <c r="S1" s="1289"/>
      <c r="T1" s="1289"/>
      <c r="U1" s="1289"/>
      <c r="V1" s="1289"/>
      <c r="W1" s="1289"/>
      <c r="X1" s="1289"/>
      <c r="Y1" s="1289"/>
      <c r="Z1" s="1289"/>
      <c r="AA1" s="148"/>
      <c r="AB1" s="1290" t="s">
        <v>377</v>
      </c>
      <c r="AC1" s="1290"/>
      <c r="AD1" s="1290"/>
      <c r="AE1" s="1290"/>
      <c r="AF1" s="1290"/>
    </row>
    <row r="2" spans="1:32" ht="15.4" customHeight="1">
      <c r="A2" s="150"/>
      <c r="B2" s="1243"/>
      <c r="C2" s="1243"/>
      <c r="D2" s="1243"/>
      <c r="E2" s="1243"/>
      <c r="G2" s="1289"/>
      <c r="H2" s="1289"/>
      <c r="I2" s="1289"/>
      <c r="J2" s="1289"/>
      <c r="K2" s="1289"/>
      <c r="L2" s="1289"/>
      <c r="M2" s="1289"/>
      <c r="N2" s="1289"/>
      <c r="O2" s="1289"/>
      <c r="P2" s="1289"/>
      <c r="Q2" s="1289"/>
      <c r="R2" s="1289"/>
      <c r="S2" s="1289"/>
      <c r="T2" s="1289"/>
      <c r="U2" s="1289"/>
      <c r="V2" s="1289"/>
      <c r="W2" s="1289"/>
      <c r="X2" s="1289"/>
      <c r="Y2" s="1289"/>
      <c r="Z2" s="1289"/>
      <c r="AA2" s="152"/>
      <c r="AB2" s="1290"/>
      <c r="AC2" s="1290"/>
      <c r="AD2" s="1290"/>
      <c r="AE2" s="1290"/>
      <c r="AF2" s="1290"/>
    </row>
    <row r="3" spans="1:32" ht="0.75" customHeight="1">
      <c r="A3" s="150"/>
      <c r="B3" s="1243"/>
      <c r="C3" s="1243"/>
      <c r="D3" s="1243"/>
      <c r="E3" s="1243"/>
      <c r="G3" s="1289"/>
      <c r="H3" s="1289"/>
      <c r="I3" s="1289"/>
      <c r="J3" s="1289"/>
      <c r="K3" s="1289"/>
      <c r="L3" s="1289"/>
      <c r="M3" s="1289"/>
      <c r="N3" s="1289"/>
      <c r="O3" s="1289"/>
      <c r="P3" s="1289"/>
      <c r="Q3" s="1289"/>
      <c r="R3" s="1289"/>
      <c r="S3" s="1289"/>
      <c r="T3" s="1289"/>
      <c r="U3" s="1289"/>
      <c r="V3" s="1289"/>
      <c r="W3" s="1289"/>
      <c r="X3" s="1289"/>
      <c r="Y3" s="1289"/>
      <c r="Z3" s="1289"/>
      <c r="AA3" s="152"/>
      <c r="AB3" s="1290"/>
      <c r="AC3" s="1290"/>
      <c r="AD3" s="1290"/>
      <c r="AE3" s="1290"/>
      <c r="AF3" s="1290"/>
    </row>
    <row r="4" spans="1:32" ht="10.9" customHeight="1">
      <c r="A4" s="150"/>
      <c r="B4" s="1243"/>
      <c r="C4" s="1243"/>
      <c r="D4" s="1243"/>
      <c r="E4" s="1243"/>
      <c r="G4" s="1289"/>
      <c r="H4" s="1289"/>
      <c r="I4" s="1289"/>
      <c r="J4" s="1289"/>
      <c r="K4" s="1289"/>
      <c r="L4" s="1289"/>
      <c r="M4" s="1289"/>
      <c r="N4" s="1289"/>
      <c r="O4" s="1289"/>
      <c r="P4" s="1289"/>
      <c r="Q4" s="1289"/>
      <c r="R4" s="1289"/>
      <c r="S4" s="1289"/>
      <c r="T4" s="1289"/>
      <c r="U4" s="1289"/>
      <c r="V4" s="1289"/>
      <c r="W4" s="1289"/>
      <c r="X4" s="1289"/>
      <c r="Y4" s="1289"/>
      <c r="Z4" s="1289"/>
      <c r="AA4" s="152"/>
      <c r="AB4" s="1291" t="s">
        <v>378</v>
      </c>
      <c r="AC4" s="1291"/>
      <c r="AD4" s="1291"/>
      <c r="AE4" s="1292"/>
      <c r="AF4" s="1292"/>
    </row>
    <row r="5" spans="1:32" ht="13.9" customHeight="1">
      <c r="A5" s="150"/>
      <c r="B5" s="1243"/>
      <c r="C5" s="1243"/>
      <c r="D5" s="1243"/>
      <c r="E5" s="1243"/>
      <c r="G5" s="1293" t="s">
        <v>379</v>
      </c>
      <c r="H5" s="1293"/>
      <c r="I5" s="1293"/>
      <c r="J5" s="1293"/>
      <c r="K5" s="1293"/>
      <c r="L5" s="1293"/>
      <c r="M5" s="1293"/>
      <c r="N5" s="1293"/>
      <c r="O5" s="1293"/>
      <c r="P5" s="1293"/>
      <c r="Q5" s="1293"/>
      <c r="R5" s="1293"/>
      <c r="S5" s="1293"/>
      <c r="T5" s="1293"/>
      <c r="U5" s="1293"/>
      <c r="V5" s="1293"/>
      <c r="W5" s="1293"/>
      <c r="X5" s="1293"/>
      <c r="Y5" s="1293"/>
      <c r="Z5" s="1293"/>
      <c r="AA5" s="152"/>
      <c r="AB5" s="1291"/>
      <c r="AC5" s="1291"/>
      <c r="AD5" s="1291"/>
      <c r="AE5" s="1292"/>
      <c r="AF5" s="1292"/>
    </row>
    <row r="6" spans="1:32" ht="0.75" customHeight="1">
      <c r="A6" s="150"/>
      <c r="G6" s="1293"/>
      <c r="H6" s="1293"/>
      <c r="I6" s="1293"/>
      <c r="J6" s="1293"/>
      <c r="K6" s="1293"/>
      <c r="L6" s="1293"/>
      <c r="M6" s="1293"/>
      <c r="N6" s="1293"/>
      <c r="O6" s="1293"/>
      <c r="P6" s="1293"/>
      <c r="Q6" s="1293"/>
      <c r="R6" s="1293"/>
      <c r="S6" s="1293"/>
      <c r="T6" s="1293"/>
      <c r="U6" s="1293"/>
      <c r="V6" s="1293"/>
      <c r="W6" s="1293"/>
      <c r="X6" s="1293"/>
      <c r="Y6" s="1293"/>
      <c r="Z6" s="1293"/>
      <c r="AA6" s="152"/>
      <c r="AB6" s="1291"/>
      <c r="AC6" s="1291"/>
      <c r="AD6" s="1291"/>
      <c r="AE6" s="1292"/>
      <c r="AF6" s="1292"/>
    </row>
    <row r="7" spans="1:32" ht="0.75" customHeight="1">
      <c r="A7" s="153"/>
      <c r="B7" s="154"/>
      <c r="C7" s="154"/>
      <c r="D7" s="154"/>
      <c r="E7" s="154"/>
      <c r="F7" s="154"/>
      <c r="G7" s="154"/>
      <c r="H7" s="154"/>
      <c r="I7" s="154"/>
      <c r="J7" s="154"/>
      <c r="K7" s="154"/>
      <c r="L7" s="154"/>
      <c r="M7" s="154"/>
      <c r="N7" s="154"/>
      <c r="O7" s="154"/>
      <c r="P7" s="154"/>
      <c r="Q7" s="154"/>
      <c r="R7" s="154"/>
      <c r="S7" s="154"/>
      <c r="T7" s="154"/>
      <c r="U7" s="154"/>
      <c r="V7" s="154"/>
      <c r="W7" s="154"/>
      <c r="X7" s="154"/>
      <c r="Y7" s="154"/>
      <c r="Z7" s="154"/>
      <c r="AA7" s="154"/>
      <c r="AB7" s="154"/>
      <c r="AC7" s="154"/>
      <c r="AD7" s="154"/>
      <c r="AE7" s="1292"/>
      <c r="AF7" s="1292"/>
    </row>
    <row r="8" spans="1:32" ht="16.7" customHeight="1">
      <c r="A8" s="1280" t="s">
        <v>323</v>
      </c>
      <c r="B8" s="1280"/>
      <c r="C8" s="1280"/>
      <c r="D8" s="1280"/>
      <c r="E8" s="1280"/>
      <c r="F8" s="1280"/>
      <c r="G8" s="1280"/>
      <c r="H8" s="1280"/>
      <c r="I8" s="1280"/>
      <c r="J8" s="1280"/>
      <c r="K8" s="1280"/>
      <c r="L8" s="1280"/>
      <c r="M8" s="1280"/>
      <c r="N8" s="1280"/>
      <c r="O8" s="1280"/>
      <c r="P8" s="1280"/>
      <c r="Q8" s="1280"/>
      <c r="R8" s="1280"/>
      <c r="S8" s="1280"/>
      <c r="T8" s="1280"/>
      <c r="U8" s="1280"/>
      <c r="V8" s="1280"/>
      <c r="W8" s="1280"/>
      <c r="X8" s="1280"/>
      <c r="Y8" s="1280"/>
      <c r="Z8" s="1280"/>
      <c r="AA8" s="1280"/>
      <c r="AB8" s="1280"/>
      <c r="AC8" s="1280"/>
      <c r="AD8" s="1280"/>
      <c r="AE8" s="1280"/>
      <c r="AF8" s="1280"/>
    </row>
    <row r="9" spans="1:32" ht="37.15" customHeight="1">
      <c r="A9" s="1301" t="s">
        <v>380</v>
      </c>
      <c r="B9" s="1301"/>
      <c r="C9" s="1301"/>
      <c r="D9" s="1301"/>
      <c r="E9" s="1301"/>
      <c r="F9" s="1301"/>
      <c r="G9" s="1301"/>
      <c r="H9" s="1301"/>
      <c r="I9" s="1301"/>
      <c r="J9" s="1301"/>
      <c r="K9" s="1301"/>
      <c r="L9" s="1301"/>
      <c r="M9" s="1301"/>
      <c r="N9" s="1301"/>
      <c r="O9" s="1301"/>
      <c r="P9" s="1301"/>
      <c r="Q9" s="1301"/>
      <c r="R9" s="1301"/>
      <c r="S9" s="1301"/>
      <c r="T9" s="1301"/>
      <c r="U9" s="1301"/>
      <c r="V9" s="1301"/>
      <c r="W9" s="1301"/>
      <c r="X9" s="1301"/>
      <c r="Y9" s="1280" t="s">
        <v>381</v>
      </c>
      <c r="Z9" s="1280"/>
      <c r="AA9" s="1280"/>
      <c r="AB9" s="1280"/>
      <c r="AC9" s="1280"/>
      <c r="AD9" s="1280"/>
      <c r="AE9" s="1280"/>
      <c r="AF9" s="1280"/>
    </row>
    <row r="10" spans="1:32" ht="5.0999999999999996" customHeight="1">
      <c r="A10" s="155"/>
      <c r="B10" s="156"/>
      <c r="C10" s="156"/>
      <c r="D10" s="156"/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156"/>
      <c r="S10" s="156"/>
      <c r="T10" s="156"/>
      <c r="U10" s="156"/>
      <c r="V10" s="156"/>
      <c r="W10" s="156"/>
      <c r="X10" s="156"/>
      <c r="Y10" s="156"/>
      <c r="Z10" s="156"/>
      <c r="AA10" s="156"/>
      <c r="AB10" s="156"/>
      <c r="AC10" s="156"/>
      <c r="AD10" s="156"/>
      <c r="AE10" s="156"/>
      <c r="AF10" s="157"/>
    </row>
    <row r="11" spans="1:32" ht="0.75" customHeight="1">
      <c r="A11" s="1283" t="s">
        <v>382</v>
      </c>
      <c r="B11" s="1283"/>
      <c r="C11" s="1283"/>
      <c r="D11" s="1283"/>
      <c r="E11" s="1284"/>
      <c r="F11" s="1284"/>
      <c r="G11" s="1284"/>
      <c r="H11" s="1284"/>
      <c r="I11" s="1285" t="s">
        <v>96</v>
      </c>
      <c r="J11" s="1285"/>
      <c r="K11" s="1285"/>
      <c r="L11" s="1285"/>
      <c r="M11" s="1285"/>
      <c r="N11" s="1285"/>
      <c r="O11" s="1285"/>
      <c r="P11" s="1285"/>
      <c r="Q11" s="1285"/>
      <c r="R11" s="1285"/>
      <c r="S11" s="1285"/>
      <c r="T11" s="1285"/>
      <c r="U11" s="1285"/>
      <c r="V11" s="1285"/>
      <c r="W11" s="1285"/>
      <c r="X11" s="1285"/>
      <c r="Y11" s="1275" t="s">
        <v>383</v>
      </c>
      <c r="Z11" s="1275"/>
      <c r="AA11" s="1275"/>
      <c r="AB11" s="1275"/>
      <c r="AC11" s="1275"/>
      <c r="AD11" s="1286" t="s">
        <v>384</v>
      </c>
      <c r="AE11" s="1286"/>
      <c r="AF11" s="1286"/>
    </row>
    <row r="12" spans="1:32" ht="18.2" customHeight="1">
      <c r="A12" s="1283"/>
      <c r="B12" s="1283"/>
      <c r="C12" s="1283"/>
      <c r="D12" s="1283"/>
      <c r="E12" s="1287" t="s">
        <v>385</v>
      </c>
      <c r="F12" s="1287"/>
      <c r="G12" s="1287"/>
      <c r="H12" s="1288" t="s">
        <v>386</v>
      </c>
      <c r="I12" s="1285"/>
      <c r="J12" s="1285"/>
      <c r="K12" s="1285"/>
      <c r="L12" s="1285"/>
      <c r="M12" s="1285"/>
      <c r="N12" s="1285"/>
      <c r="O12" s="1285"/>
      <c r="P12" s="1285"/>
      <c r="Q12" s="1285"/>
      <c r="R12" s="1285"/>
      <c r="S12" s="1285"/>
      <c r="T12" s="1285"/>
      <c r="U12" s="1285"/>
      <c r="V12" s="1285"/>
      <c r="W12" s="1285"/>
      <c r="X12" s="1285"/>
      <c r="Y12" s="1275"/>
      <c r="Z12" s="1275"/>
      <c r="AA12" s="1275"/>
      <c r="AB12" s="1275"/>
      <c r="AC12" s="1275"/>
      <c r="AD12" s="1286"/>
      <c r="AE12" s="1286"/>
      <c r="AF12" s="1286"/>
    </row>
    <row r="13" spans="1:32" ht="18.2" customHeight="1">
      <c r="A13" s="1274" t="s">
        <v>29</v>
      </c>
      <c r="B13" s="1274"/>
      <c r="C13" s="1274"/>
      <c r="D13" s="1274"/>
      <c r="E13" s="1337"/>
      <c r="F13" s="1277"/>
      <c r="G13" s="1277"/>
      <c r="H13" s="1288"/>
      <c r="I13" s="1285"/>
      <c r="J13" s="1285"/>
      <c r="K13" s="1285"/>
      <c r="L13" s="1285"/>
      <c r="M13" s="1285"/>
      <c r="N13" s="1285"/>
      <c r="O13" s="1285"/>
      <c r="P13" s="1285"/>
      <c r="Q13" s="1285"/>
      <c r="R13" s="1285"/>
      <c r="S13" s="1285"/>
      <c r="T13" s="1285"/>
      <c r="U13" s="1285"/>
      <c r="V13" s="1285"/>
      <c r="W13" s="1285"/>
      <c r="X13" s="1285"/>
      <c r="Y13" s="1275" t="s">
        <v>387</v>
      </c>
      <c r="Z13" s="1275"/>
      <c r="AA13" s="1275"/>
      <c r="AB13" s="1275"/>
      <c r="AC13" s="1275"/>
      <c r="AD13" s="1276">
        <v>1</v>
      </c>
      <c r="AE13" s="1276"/>
      <c r="AF13" s="1276"/>
    </row>
    <row r="14" spans="1:32" ht="0.75" customHeight="1">
      <c r="A14" s="1278"/>
      <c r="B14" s="1278"/>
      <c r="C14" s="1278"/>
      <c r="D14" s="1278"/>
      <c r="E14" s="1278"/>
      <c r="F14" s="1278"/>
      <c r="G14" s="1278"/>
      <c r="H14" s="1288"/>
      <c r="I14" s="1279"/>
      <c r="J14" s="1279"/>
      <c r="K14" s="1279"/>
      <c r="L14" s="1279"/>
      <c r="M14" s="1279"/>
      <c r="N14" s="1279"/>
      <c r="O14" s="1279"/>
      <c r="P14" s="1279"/>
      <c r="Q14" s="1279"/>
      <c r="R14" s="1279"/>
      <c r="S14" s="1279"/>
      <c r="T14" s="1279"/>
      <c r="U14" s="1279"/>
      <c r="V14" s="1279"/>
      <c r="W14" s="1279"/>
      <c r="X14" s="1279"/>
      <c r="Y14" s="1279"/>
      <c r="Z14" s="1279"/>
      <c r="AA14" s="1279"/>
      <c r="AB14" s="1279"/>
      <c r="AC14" s="1279"/>
      <c r="AD14" s="1279"/>
      <c r="AE14" s="1279"/>
      <c r="AF14" s="1279"/>
    </row>
    <row r="15" spans="1:32" ht="26.85" customHeight="1">
      <c r="A15" s="1271" t="s">
        <v>388</v>
      </c>
      <c r="B15" s="1271"/>
      <c r="C15" s="1271"/>
      <c r="D15" s="1271"/>
      <c r="E15" s="1271"/>
      <c r="F15" s="1271"/>
      <c r="G15" s="1271"/>
      <c r="H15" s="1271"/>
      <c r="I15" s="1271"/>
      <c r="J15" s="1271"/>
      <c r="K15" s="1271"/>
      <c r="L15" s="1271"/>
      <c r="M15" s="1271"/>
      <c r="N15" s="1271"/>
      <c r="O15" s="1271"/>
      <c r="P15" s="1271"/>
      <c r="Q15" s="1271"/>
      <c r="R15" s="1271"/>
      <c r="S15" s="1271"/>
      <c r="T15" s="1271"/>
      <c r="U15" s="1271"/>
      <c r="V15" s="1271"/>
      <c r="W15" s="1271"/>
      <c r="X15" s="1271"/>
      <c r="Y15" s="1271"/>
      <c r="Z15" s="1271"/>
      <c r="AA15" s="1271"/>
      <c r="AB15" s="1271"/>
      <c r="AC15" s="1271"/>
      <c r="AD15" s="1271"/>
      <c r="AE15" s="1271"/>
      <c r="AF15" s="1272"/>
    </row>
    <row r="16" spans="1:32" ht="10.15" customHeight="1">
      <c r="A16" s="1273" t="s">
        <v>389</v>
      </c>
      <c r="B16" s="1273"/>
      <c r="C16" s="1273"/>
      <c r="D16" s="1273"/>
      <c r="E16" s="1273"/>
      <c r="F16" s="1273"/>
      <c r="G16" s="1273"/>
      <c r="H16" s="1273"/>
      <c r="I16" s="1273"/>
      <c r="J16" s="1273"/>
      <c r="K16" s="1273"/>
      <c r="L16" s="1273"/>
      <c r="M16" s="1273"/>
      <c r="N16" s="1273"/>
      <c r="O16" s="1273"/>
      <c r="P16" s="1273"/>
      <c r="Q16" s="1273"/>
      <c r="R16" s="1273"/>
      <c r="S16" s="1273"/>
      <c r="T16" s="1273"/>
      <c r="U16" s="1273"/>
      <c r="V16" s="1273"/>
      <c r="W16" s="1273"/>
      <c r="X16" s="1273"/>
      <c r="Y16" s="1273"/>
      <c r="Z16" s="1273"/>
      <c r="AA16" s="1273"/>
      <c r="AB16" s="1273"/>
      <c r="AC16" s="1273"/>
      <c r="AD16" s="1273"/>
      <c r="AE16" s="1273"/>
      <c r="AF16" s="1272"/>
    </row>
    <row r="17" spans="1:32" ht="16.7" customHeight="1">
      <c r="A17" s="1255" t="s">
        <v>390</v>
      </c>
      <c r="B17" s="1255"/>
      <c r="C17" s="1255"/>
      <c r="D17" s="1255"/>
      <c r="E17" s="1255"/>
      <c r="F17" s="1255"/>
      <c r="G17" s="1255"/>
      <c r="H17" s="1255"/>
      <c r="I17" s="1255"/>
      <c r="J17" s="1255"/>
      <c r="K17" s="1255"/>
      <c r="L17" s="1255"/>
      <c r="M17" s="1256" t="s">
        <v>391</v>
      </c>
      <c r="N17" s="1256" t="s">
        <v>392</v>
      </c>
      <c r="O17" s="1256"/>
      <c r="P17" s="1256"/>
      <c r="Q17" s="1256"/>
      <c r="R17" s="1256"/>
      <c r="S17" s="1256"/>
      <c r="T17" s="1256" t="s">
        <v>393</v>
      </c>
      <c r="U17" s="1256"/>
      <c r="V17" s="1256"/>
      <c r="W17" s="1256"/>
      <c r="X17" s="1256"/>
      <c r="Y17" s="1256"/>
      <c r="Z17" s="1256"/>
      <c r="AA17" s="1256"/>
      <c r="AB17" s="1256"/>
      <c r="AC17" s="1245" t="s">
        <v>394</v>
      </c>
      <c r="AD17" s="1245"/>
      <c r="AE17" s="1245"/>
      <c r="AF17" s="1245"/>
    </row>
    <row r="18" spans="1:32" ht="17.45" customHeight="1">
      <c r="A18" s="1255"/>
      <c r="B18" s="1255"/>
      <c r="C18" s="1255"/>
      <c r="D18" s="1255"/>
      <c r="E18" s="1255"/>
      <c r="F18" s="1255"/>
      <c r="G18" s="1255"/>
      <c r="H18" s="1255"/>
      <c r="I18" s="1255"/>
      <c r="J18" s="1255"/>
      <c r="K18" s="1255"/>
      <c r="L18" s="1255"/>
      <c r="M18" s="1256"/>
      <c r="N18" s="1256" t="s">
        <v>395</v>
      </c>
      <c r="O18" s="1256"/>
      <c r="P18" s="1256" t="s">
        <v>396</v>
      </c>
      <c r="Q18" s="1256"/>
      <c r="R18" s="1256"/>
      <c r="S18" s="1256"/>
      <c r="T18" s="1256" t="s">
        <v>395</v>
      </c>
      <c r="U18" s="1256"/>
      <c r="V18" s="1256"/>
      <c r="W18" s="1256"/>
      <c r="X18" s="1256" t="s">
        <v>396</v>
      </c>
      <c r="Y18" s="1256"/>
      <c r="Z18" s="1256"/>
      <c r="AA18" s="1256"/>
      <c r="AB18" s="1256"/>
      <c r="AC18" s="1245"/>
      <c r="AD18" s="1245"/>
      <c r="AE18" s="1245"/>
      <c r="AF18" s="1245"/>
    </row>
    <row r="19" spans="1:32" ht="17.45" customHeight="1">
      <c r="A19" s="1246"/>
      <c r="B19" s="1246"/>
      <c r="C19" s="1246"/>
      <c r="D19" s="1246"/>
      <c r="E19" s="1246"/>
      <c r="F19" s="1246"/>
      <c r="G19" s="1246"/>
      <c r="H19" s="1246"/>
      <c r="I19" s="1246"/>
      <c r="J19" s="1246"/>
      <c r="K19" s="1246"/>
      <c r="L19" s="1246"/>
      <c r="M19" s="1247" t="s">
        <v>397</v>
      </c>
      <c r="N19" s="1247"/>
      <c r="O19" s="1247"/>
      <c r="P19" s="1247"/>
      <c r="Q19" s="1247"/>
      <c r="R19" s="1247"/>
      <c r="S19" s="1247"/>
      <c r="T19" s="1247"/>
      <c r="U19" s="1247"/>
      <c r="V19" s="1247"/>
      <c r="W19" s="1247"/>
      <c r="X19" s="1248"/>
      <c r="Y19" s="1248"/>
      <c r="Z19" s="1249">
        <v>0</v>
      </c>
      <c r="AA19" s="1249"/>
      <c r="AB19" s="1249"/>
      <c r="AC19" s="1249"/>
      <c r="AD19" s="1249"/>
      <c r="AE19" s="1249"/>
      <c r="AF19" s="1249"/>
    </row>
    <row r="20" spans="1:32" ht="16.7" customHeight="1">
      <c r="A20" s="1255" t="s">
        <v>398</v>
      </c>
      <c r="B20" s="1255"/>
      <c r="C20" s="1255"/>
      <c r="D20" s="1255"/>
      <c r="E20" s="1255"/>
      <c r="F20" s="1255"/>
      <c r="G20" s="1255"/>
      <c r="H20" s="1255"/>
      <c r="I20" s="1255"/>
      <c r="J20" s="1255"/>
      <c r="K20" s="1255"/>
      <c r="L20" s="1255"/>
      <c r="M20" s="1255"/>
      <c r="N20" s="1255"/>
      <c r="O20" s="1256" t="s">
        <v>399</v>
      </c>
      <c r="P20" s="1256"/>
      <c r="Q20" s="1256"/>
      <c r="R20" s="1256"/>
      <c r="S20" s="1256" t="s">
        <v>391</v>
      </c>
      <c r="T20" s="1256"/>
      <c r="U20" s="1256"/>
      <c r="V20" s="1256"/>
      <c r="W20" s="1256" t="s">
        <v>400</v>
      </c>
      <c r="X20" s="1256"/>
      <c r="Y20" s="1256"/>
      <c r="Z20" s="1256"/>
      <c r="AA20" s="1256"/>
      <c r="AB20" s="1256"/>
      <c r="AC20" s="1245" t="s">
        <v>394</v>
      </c>
      <c r="AD20" s="1245"/>
      <c r="AE20" s="1245"/>
      <c r="AF20" s="1245"/>
    </row>
    <row r="21" spans="1:32" ht="17.45" customHeight="1">
      <c r="A21" s="146"/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7"/>
      <c r="M21" s="1331" t="s">
        <v>401</v>
      </c>
      <c r="N21" s="1331"/>
      <c r="O21" s="1331"/>
      <c r="P21" s="1331"/>
      <c r="Q21" s="1331"/>
      <c r="R21" s="1331"/>
      <c r="S21" s="1331"/>
      <c r="T21" s="1331"/>
      <c r="U21" s="1331"/>
      <c r="V21" s="1331"/>
      <c r="W21" s="1331"/>
      <c r="X21" s="147"/>
      <c r="Y21" s="147"/>
      <c r="Z21" s="1266">
        <v>0</v>
      </c>
      <c r="AA21" s="1266"/>
      <c r="AB21" s="1266"/>
      <c r="AC21" s="1266"/>
      <c r="AD21" s="1266"/>
      <c r="AE21" s="1266"/>
      <c r="AF21" s="1266"/>
    </row>
    <row r="22" spans="1:32" ht="16.7" customHeight="1">
      <c r="A22" s="150"/>
      <c r="M22" s="1240" t="s">
        <v>402</v>
      </c>
      <c r="N22" s="1240"/>
      <c r="O22" s="1240"/>
      <c r="P22" s="1240"/>
      <c r="Q22" s="1240"/>
      <c r="R22" s="1240"/>
      <c r="S22" s="1240"/>
      <c r="T22" s="1240"/>
      <c r="U22" s="1240"/>
      <c r="V22" s="1240"/>
      <c r="W22" s="1240"/>
      <c r="Z22" s="1262">
        <v>0</v>
      </c>
      <c r="AA22" s="1262"/>
      <c r="AB22" s="1262"/>
      <c r="AC22" s="1262"/>
      <c r="AD22" s="1262"/>
      <c r="AE22" s="1262"/>
      <c r="AF22" s="1262"/>
    </row>
    <row r="23" spans="1:32" ht="17.45" customHeight="1">
      <c r="A23" s="150"/>
      <c r="M23" s="1240" t="s">
        <v>403</v>
      </c>
      <c r="N23" s="1240"/>
      <c r="O23" s="1240"/>
      <c r="P23" s="1240"/>
      <c r="Q23" s="1240"/>
      <c r="R23" s="1240"/>
      <c r="S23" s="1240"/>
      <c r="T23" s="1240"/>
      <c r="U23" s="1240"/>
      <c r="V23" s="1240"/>
      <c r="W23" s="1240"/>
      <c r="Z23" s="1262">
        <v>0</v>
      </c>
      <c r="AA23" s="1262"/>
      <c r="AB23" s="1262"/>
      <c r="AC23" s="1262"/>
      <c r="AD23" s="1262"/>
      <c r="AE23" s="1262"/>
      <c r="AF23" s="1262"/>
    </row>
    <row r="24" spans="1:32" ht="17.45" customHeight="1">
      <c r="A24" s="150"/>
      <c r="M24" s="1240" t="s">
        <v>404</v>
      </c>
      <c r="N24" s="1240"/>
      <c r="O24" s="1240"/>
      <c r="P24" s="1240"/>
      <c r="Q24" s="1240"/>
      <c r="R24" s="1240"/>
      <c r="S24" s="1240"/>
      <c r="T24" s="1240"/>
      <c r="U24" s="1240"/>
      <c r="V24" s="1240"/>
      <c r="W24" s="1240"/>
      <c r="Z24" s="1262">
        <v>0</v>
      </c>
      <c r="AA24" s="1262"/>
      <c r="AB24" s="1262"/>
      <c r="AC24" s="1262"/>
      <c r="AD24" s="1262"/>
      <c r="AE24" s="1262"/>
      <c r="AF24" s="1262"/>
    </row>
    <row r="25" spans="1:32" ht="16.7" customHeight="1">
      <c r="A25" s="153"/>
      <c r="B25" s="154"/>
      <c r="C25" s="154"/>
      <c r="D25" s="154"/>
      <c r="E25" s="154"/>
      <c r="F25" s="154"/>
      <c r="G25" s="154"/>
      <c r="H25" s="154"/>
      <c r="I25" s="154"/>
      <c r="J25" s="154"/>
      <c r="K25" s="154"/>
      <c r="L25" s="154"/>
      <c r="M25" s="1260" t="s">
        <v>405</v>
      </c>
      <c r="N25" s="1260"/>
      <c r="O25" s="1260"/>
      <c r="P25" s="1260"/>
      <c r="Q25" s="1260"/>
      <c r="R25" s="1260"/>
      <c r="S25" s="1260"/>
      <c r="T25" s="1260"/>
      <c r="U25" s="1260"/>
      <c r="V25" s="1260"/>
      <c r="W25" s="1260"/>
      <c r="X25" s="154"/>
      <c r="Y25" s="154"/>
      <c r="Z25" s="1261">
        <v>0</v>
      </c>
      <c r="AA25" s="1261"/>
      <c r="AB25" s="1261"/>
      <c r="AC25" s="1261"/>
      <c r="AD25" s="1261"/>
      <c r="AE25" s="1261"/>
      <c r="AF25" s="1261"/>
    </row>
    <row r="26" spans="1:32" ht="17.45" customHeight="1">
      <c r="A26" s="1257" t="s">
        <v>406</v>
      </c>
      <c r="B26" s="1257"/>
      <c r="C26" s="1257"/>
      <c r="D26" s="1257"/>
      <c r="E26" s="1257"/>
      <c r="F26" s="1257"/>
      <c r="G26" s="1257"/>
      <c r="H26" s="1257"/>
      <c r="I26" s="1257"/>
      <c r="J26" s="1257"/>
      <c r="K26" s="1257"/>
      <c r="L26" s="1257"/>
      <c r="M26" s="1257"/>
      <c r="N26" s="1257"/>
      <c r="O26" s="1258" t="s">
        <v>391</v>
      </c>
      <c r="P26" s="1258"/>
      <c r="Q26" s="1258"/>
      <c r="R26" s="1258"/>
      <c r="S26" s="1258" t="s">
        <v>407</v>
      </c>
      <c r="T26" s="1258"/>
      <c r="U26" s="1258"/>
      <c r="V26" s="1258"/>
      <c r="W26" s="1258" t="s">
        <v>408</v>
      </c>
      <c r="X26" s="1258"/>
      <c r="Y26" s="1258"/>
      <c r="Z26" s="1258"/>
      <c r="AA26" s="1258"/>
      <c r="AB26" s="1258"/>
      <c r="AC26" s="1259" t="s">
        <v>409</v>
      </c>
      <c r="AD26" s="1259"/>
      <c r="AE26" s="1259"/>
      <c r="AF26" s="1259"/>
    </row>
    <row r="27" spans="1:32" ht="22.5" customHeight="1">
      <c r="A27" s="155"/>
      <c r="B27" s="156"/>
      <c r="C27" s="160" t="s">
        <v>410</v>
      </c>
      <c r="D27" s="1268" t="s">
        <v>96</v>
      </c>
      <c r="E27" s="1268"/>
      <c r="F27" s="1268"/>
      <c r="G27" s="1268"/>
      <c r="H27" s="1268"/>
      <c r="I27" s="1268"/>
      <c r="J27" s="1268"/>
      <c r="K27" s="1268"/>
      <c r="L27" s="1268"/>
      <c r="M27" s="1268"/>
      <c r="N27" s="1268"/>
      <c r="O27" s="1319">
        <v>1</v>
      </c>
      <c r="P27" s="1319"/>
      <c r="Q27" s="1319"/>
      <c r="R27" s="1319"/>
      <c r="S27" s="1320" t="s">
        <v>384</v>
      </c>
      <c r="T27" s="1320"/>
      <c r="U27" s="1320"/>
      <c r="V27" s="1320"/>
      <c r="W27" s="1270">
        <v>587384.1</v>
      </c>
      <c r="X27" s="1270"/>
      <c r="Y27" s="1270"/>
      <c r="Z27" s="1270"/>
      <c r="AA27" s="1270"/>
      <c r="AB27" s="1270"/>
      <c r="AC27" s="1267">
        <v>587384.1</v>
      </c>
      <c r="AD27" s="1267"/>
      <c r="AE27" s="1267"/>
      <c r="AF27" s="1267"/>
    </row>
    <row r="28" spans="1:32" ht="17.45" customHeight="1">
      <c r="A28" s="1246"/>
      <c r="B28" s="1246"/>
      <c r="C28" s="1246"/>
      <c r="D28" s="1246"/>
      <c r="E28" s="1246"/>
      <c r="F28" s="1246"/>
      <c r="G28" s="1246"/>
      <c r="H28" s="1246"/>
      <c r="I28" s="1246"/>
      <c r="J28" s="1246"/>
      <c r="K28" s="1246"/>
      <c r="L28" s="1246"/>
      <c r="M28" s="1247" t="s">
        <v>411</v>
      </c>
      <c r="N28" s="1247"/>
      <c r="O28" s="1247"/>
      <c r="P28" s="1247"/>
      <c r="Q28" s="1247"/>
      <c r="R28" s="1247"/>
      <c r="S28" s="1247"/>
      <c r="T28" s="1247"/>
      <c r="U28" s="1247"/>
      <c r="V28" s="1247"/>
      <c r="W28" s="1247"/>
      <c r="X28" s="1248"/>
      <c r="Y28" s="1248"/>
      <c r="Z28" s="1249">
        <v>587384.1</v>
      </c>
      <c r="AA28" s="1249"/>
      <c r="AB28" s="1249"/>
      <c r="AC28" s="1249"/>
      <c r="AD28" s="1249"/>
      <c r="AE28" s="1249"/>
      <c r="AF28" s="1249"/>
    </row>
    <row r="29" spans="1:32" ht="17.45" customHeight="1">
      <c r="A29" s="1257" t="s">
        <v>412</v>
      </c>
      <c r="B29" s="1257"/>
      <c r="C29" s="1257"/>
      <c r="D29" s="1257"/>
      <c r="E29" s="1257"/>
      <c r="F29" s="1257"/>
      <c r="G29" s="1257"/>
      <c r="H29" s="1257"/>
      <c r="I29" s="1257"/>
      <c r="J29" s="1257"/>
      <c r="K29" s="1257"/>
      <c r="L29" s="1257"/>
      <c r="M29" s="1257"/>
      <c r="N29" s="1257"/>
      <c r="O29" s="1258" t="s">
        <v>391</v>
      </c>
      <c r="P29" s="1258"/>
      <c r="Q29" s="1258"/>
      <c r="R29" s="1258"/>
      <c r="S29" s="1258" t="s">
        <v>407</v>
      </c>
      <c r="T29" s="1258"/>
      <c r="U29" s="1258"/>
      <c r="V29" s="1258"/>
      <c r="W29" s="1258" t="s">
        <v>408</v>
      </c>
      <c r="X29" s="1258"/>
      <c r="Y29" s="1258"/>
      <c r="Z29" s="1258"/>
      <c r="AA29" s="1258"/>
      <c r="AB29" s="1258"/>
      <c r="AC29" s="1259" t="s">
        <v>409</v>
      </c>
      <c r="AD29" s="1259"/>
      <c r="AE29" s="1259"/>
      <c r="AF29" s="1259"/>
    </row>
    <row r="30" spans="1:32" ht="16.7" customHeight="1">
      <c r="A30" s="1246"/>
      <c r="B30" s="1246"/>
      <c r="C30" s="1246"/>
      <c r="D30" s="1246"/>
      <c r="E30" s="1246"/>
      <c r="F30" s="1246"/>
      <c r="G30" s="1246"/>
      <c r="H30" s="1246"/>
      <c r="I30" s="1246"/>
      <c r="J30" s="1246"/>
      <c r="K30" s="1246"/>
      <c r="L30" s="1246"/>
      <c r="M30" s="1247" t="s">
        <v>413</v>
      </c>
      <c r="N30" s="1247"/>
      <c r="O30" s="1247"/>
      <c r="P30" s="1247"/>
      <c r="Q30" s="1247"/>
      <c r="R30" s="1247"/>
      <c r="S30" s="1247"/>
      <c r="T30" s="1247"/>
      <c r="U30" s="1247"/>
      <c r="V30" s="1247"/>
      <c r="W30" s="1247"/>
      <c r="X30" s="1248"/>
      <c r="Y30" s="1248"/>
      <c r="Z30" s="1249">
        <v>0</v>
      </c>
      <c r="AA30" s="1249"/>
      <c r="AB30" s="1249"/>
      <c r="AC30" s="1249"/>
      <c r="AD30" s="1249"/>
      <c r="AE30" s="1249"/>
      <c r="AF30" s="1249"/>
    </row>
    <row r="31" spans="1:32" ht="17.45" customHeight="1">
      <c r="A31" s="1257" t="s">
        <v>414</v>
      </c>
      <c r="B31" s="1257"/>
      <c r="C31" s="1257"/>
      <c r="D31" s="1257"/>
      <c r="E31" s="1257"/>
      <c r="F31" s="1257"/>
      <c r="G31" s="1257"/>
      <c r="H31" s="1257"/>
      <c r="I31" s="1257"/>
      <c r="J31" s="1257"/>
      <c r="K31" s="1257"/>
      <c r="L31" s="1257"/>
      <c r="M31" s="1257"/>
      <c r="N31" s="1257"/>
      <c r="O31" s="1258" t="s">
        <v>391</v>
      </c>
      <c r="P31" s="1258"/>
      <c r="Q31" s="1258"/>
      <c r="R31" s="1258"/>
      <c r="S31" s="1258" t="s">
        <v>407</v>
      </c>
      <c r="T31" s="1258"/>
      <c r="U31" s="1258"/>
      <c r="V31" s="1258"/>
      <c r="W31" s="1258" t="s">
        <v>408</v>
      </c>
      <c r="X31" s="1258"/>
      <c r="Y31" s="1258"/>
      <c r="Z31" s="1258"/>
      <c r="AA31" s="1258"/>
      <c r="AB31" s="1258"/>
      <c r="AC31" s="1259" t="s">
        <v>409</v>
      </c>
      <c r="AD31" s="1259"/>
      <c r="AE31" s="1259"/>
      <c r="AF31" s="1259"/>
    </row>
    <row r="32" spans="1:32" ht="17.45" customHeight="1">
      <c r="A32" s="1251"/>
      <c r="B32" s="1251"/>
      <c r="C32" s="1251"/>
      <c r="D32" s="1251"/>
      <c r="E32" s="1251"/>
      <c r="F32" s="1251"/>
      <c r="G32" s="1251"/>
      <c r="H32" s="1251"/>
      <c r="I32" s="1251"/>
      <c r="J32" s="1251"/>
      <c r="K32" s="1251"/>
      <c r="L32" s="1251"/>
      <c r="M32" s="1252" t="s">
        <v>415</v>
      </c>
      <c r="N32" s="1252"/>
      <c r="O32" s="1252"/>
      <c r="P32" s="1252"/>
      <c r="Q32" s="1252"/>
      <c r="R32" s="1252"/>
      <c r="S32" s="1252"/>
      <c r="T32" s="1252"/>
      <c r="U32" s="1252"/>
      <c r="V32" s="1252"/>
      <c r="W32" s="1252"/>
      <c r="X32" s="1253"/>
      <c r="Y32" s="1253"/>
      <c r="Z32" s="1254">
        <v>0</v>
      </c>
      <c r="AA32" s="1254"/>
      <c r="AB32" s="1254"/>
      <c r="AC32" s="1254"/>
      <c r="AD32" s="1254"/>
      <c r="AE32" s="1254"/>
      <c r="AF32" s="1254"/>
    </row>
    <row r="33" spans="1:32" ht="16.7" customHeight="1">
      <c r="A33" s="1255" t="s">
        <v>416</v>
      </c>
      <c r="B33" s="1255"/>
      <c r="C33" s="1255"/>
      <c r="D33" s="1255"/>
      <c r="E33" s="1255"/>
      <c r="F33" s="1255"/>
      <c r="G33" s="1255"/>
      <c r="H33" s="1255"/>
      <c r="I33" s="1255"/>
      <c r="J33" s="1256" t="s">
        <v>391</v>
      </c>
      <c r="K33" s="1256"/>
      <c r="L33" s="158" t="s">
        <v>417</v>
      </c>
      <c r="M33" s="158" t="s">
        <v>418</v>
      </c>
      <c r="N33" s="1256" t="s">
        <v>419</v>
      </c>
      <c r="O33" s="1256"/>
      <c r="P33" s="1256" t="s">
        <v>420</v>
      </c>
      <c r="Q33" s="1256"/>
      <c r="R33" s="1256"/>
      <c r="S33" s="1256"/>
      <c r="T33" s="1256" t="s">
        <v>421</v>
      </c>
      <c r="U33" s="1256"/>
      <c r="V33" s="1256"/>
      <c r="W33" s="1256"/>
      <c r="X33" s="1256" t="s">
        <v>422</v>
      </c>
      <c r="Y33" s="1256"/>
      <c r="Z33" s="1256"/>
      <c r="AA33" s="1256"/>
      <c r="AB33" s="1256"/>
      <c r="AC33" s="1245" t="s">
        <v>409</v>
      </c>
      <c r="AD33" s="1245"/>
      <c r="AE33" s="1245"/>
      <c r="AF33" s="1245"/>
    </row>
    <row r="34" spans="1:32" ht="17.45" customHeight="1">
      <c r="A34" s="1246"/>
      <c r="B34" s="1246"/>
      <c r="C34" s="1246"/>
      <c r="D34" s="1246"/>
      <c r="E34" s="1246"/>
      <c r="F34" s="1246"/>
      <c r="G34" s="1246"/>
      <c r="H34" s="1246"/>
      <c r="I34" s="1246"/>
      <c r="J34" s="1246"/>
      <c r="K34" s="1246"/>
      <c r="L34" s="1246"/>
      <c r="M34" s="1247" t="s">
        <v>423</v>
      </c>
      <c r="N34" s="1247"/>
      <c r="O34" s="1247"/>
      <c r="P34" s="1247"/>
      <c r="Q34" s="1247"/>
      <c r="R34" s="1247"/>
      <c r="S34" s="1247"/>
      <c r="T34" s="1247"/>
      <c r="U34" s="1247"/>
      <c r="V34" s="1247"/>
      <c r="W34" s="1247"/>
      <c r="X34" s="1248"/>
      <c r="Y34" s="1248"/>
      <c r="Z34" s="1249">
        <v>0</v>
      </c>
      <c r="AA34" s="1249"/>
      <c r="AB34" s="1249"/>
      <c r="AC34" s="1249"/>
      <c r="AD34" s="1249"/>
      <c r="AE34" s="1249"/>
      <c r="AF34" s="1249"/>
    </row>
    <row r="35" spans="1:32" ht="5.85" customHeight="1">
      <c r="A35" s="1250"/>
      <c r="B35" s="1250"/>
      <c r="C35" s="1250"/>
      <c r="D35" s="1250"/>
      <c r="E35" s="1250"/>
      <c r="F35" s="1250"/>
      <c r="G35" s="1250"/>
      <c r="H35" s="1250"/>
      <c r="I35" s="1250"/>
      <c r="J35" s="1250"/>
      <c r="K35" s="1250"/>
      <c r="L35" s="1250"/>
      <c r="M35" s="1250"/>
      <c r="N35" s="1250"/>
      <c r="O35" s="1250"/>
      <c r="P35" s="1250"/>
      <c r="Q35" s="1250"/>
      <c r="R35" s="1250"/>
      <c r="S35" s="1250"/>
      <c r="T35" s="1250"/>
      <c r="U35" s="1250"/>
      <c r="V35" s="1250"/>
      <c r="W35" s="1250"/>
      <c r="X35" s="1250"/>
      <c r="Y35" s="1250"/>
      <c r="Z35" s="1250"/>
      <c r="AA35" s="1250"/>
      <c r="AB35" s="1250"/>
      <c r="AC35" s="1250"/>
      <c r="AD35" s="1250"/>
      <c r="AE35" s="1250"/>
      <c r="AF35" s="1250"/>
    </row>
    <row r="36" spans="1:32" ht="16.7" customHeight="1">
      <c r="A36" s="1239"/>
      <c r="B36" s="1239"/>
      <c r="C36" s="1239"/>
      <c r="D36" s="1239"/>
      <c r="E36" s="1239"/>
      <c r="F36" s="1239"/>
      <c r="G36" s="1239"/>
      <c r="H36" s="1239"/>
      <c r="I36" s="1239"/>
      <c r="J36" s="1239"/>
      <c r="K36" s="1239"/>
      <c r="L36" s="1239"/>
      <c r="M36" s="1240" t="s">
        <v>424</v>
      </c>
      <c r="N36" s="1240"/>
      <c r="O36" s="1240"/>
      <c r="P36" s="1240"/>
      <c r="Q36" s="1240"/>
      <c r="R36" s="1240"/>
      <c r="S36" s="1240"/>
      <c r="T36" s="1240"/>
      <c r="U36" s="1240"/>
      <c r="V36" s="1240"/>
      <c r="W36" s="1240"/>
      <c r="X36" s="1243"/>
      <c r="Y36" s="1243"/>
      <c r="Z36" s="1241">
        <v>587384.1</v>
      </c>
      <c r="AA36" s="1241"/>
      <c r="AB36" s="1241"/>
      <c r="AC36" s="1241"/>
      <c r="AD36" s="1241"/>
      <c r="AE36" s="1241"/>
      <c r="AF36" s="1241"/>
    </row>
    <row r="37" spans="1:32" ht="16.7" customHeight="1">
      <c r="A37" s="1239"/>
      <c r="B37" s="1239"/>
      <c r="C37" s="1239"/>
      <c r="D37" s="1239"/>
      <c r="E37" s="1239"/>
      <c r="F37" s="1239"/>
      <c r="G37" s="1239"/>
      <c r="H37" s="1239"/>
      <c r="I37" s="1239"/>
      <c r="J37" s="1239"/>
      <c r="K37" s="1240" t="s">
        <v>425</v>
      </c>
      <c r="L37" s="1240"/>
      <c r="M37" s="1240"/>
      <c r="N37" s="1240"/>
      <c r="O37" s="1240"/>
      <c r="P37" s="1240"/>
      <c r="Q37" s="151"/>
      <c r="R37" s="1244">
        <v>0</v>
      </c>
      <c r="S37" s="1244"/>
      <c r="T37" s="1244"/>
      <c r="U37" s="151"/>
      <c r="V37" s="1240" t="s">
        <v>426</v>
      </c>
      <c r="W37" s="1240"/>
      <c r="X37" s="1243"/>
      <c r="Y37" s="1243"/>
      <c r="Z37" s="1241">
        <v>0</v>
      </c>
      <c r="AA37" s="1241"/>
      <c r="AB37" s="1241"/>
      <c r="AC37" s="1241"/>
      <c r="AD37" s="1241"/>
      <c r="AE37" s="1241"/>
      <c r="AF37" s="1241"/>
    </row>
    <row r="38" spans="1:32" ht="0.75" customHeight="1">
      <c r="A38" s="1239"/>
      <c r="B38" s="1239"/>
      <c r="C38" s="1239"/>
      <c r="D38" s="1239"/>
      <c r="E38" s="1239"/>
      <c r="F38" s="1239"/>
      <c r="G38" s="1239"/>
      <c r="H38" s="1239"/>
      <c r="I38" s="1239"/>
      <c r="J38" s="1239"/>
      <c r="K38" s="1239"/>
      <c r="L38" s="1239"/>
      <c r="M38" s="1239"/>
      <c r="N38" s="1239"/>
      <c r="O38" s="1239"/>
      <c r="P38" s="1239"/>
      <c r="Q38" s="1239"/>
      <c r="R38" s="1239"/>
      <c r="S38" s="1239"/>
      <c r="T38" s="1239"/>
      <c r="U38" s="1239"/>
      <c r="V38" s="1240"/>
      <c r="W38" s="1240"/>
      <c r="X38" s="1243"/>
      <c r="Y38" s="1243"/>
      <c r="Z38" s="1241"/>
      <c r="AA38" s="1241"/>
      <c r="AB38" s="1241"/>
      <c r="AC38" s="1241"/>
      <c r="AD38" s="1241"/>
      <c r="AE38" s="1241"/>
      <c r="AF38" s="1241"/>
    </row>
    <row r="39" spans="1:32" ht="17.45" customHeight="1">
      <c r="A39" s="1239"/>
      <c r="B39" s="1239"/>
      <c r="C39" s="1239"/>
      <c r="D39" s="1239"/>
      <c r="E39" s="1239"/>
      <c r="F39" s="1239"/>
      <c r="G39" s="1239"/>
      <c r="H39" s="1239"/>
      <c r="I39" s="1239"/>
      <c r="J39" s="1239"/>
      <c r="K39" s="1239"/>
      <c r="L39" s="1239"/>
      <c r="M39" s="1240" t="s">
        <v>427</v>
      </c>
      <c r="N39" s="1240"/>
      <c r="O39" s="1240"/>
      <c r="P39" s="1240"/>
      <c r="Q39" s="1240"/>
      <c r="R39" s="1240"/>
      <c r="S39" s="1240"/>
      <c r="T39" s="1240"/>
      <c r="U39" s="1240"/>
      <c r="V39" s="1240"/>
      <c r="W39" s="1240"/>
      <c r="X39" s="1243"/>
      <c r="Y39" s="1243"/>
      <c r="Z39" s="1241">
        <v>587384.1</v>
      </c>
      <c r="AA39" s="1241"/>
      <c r="AB39" s="1241"/>
      <c r="AC39" s="1241"/>
      <c r="AD39" s="1241"/>
      <c r="AE39" s="1241"/>
      <c r="AF39" s="1241"/>
    </row>
    <row r="40" spans="1:32" ht="5.0999999999999996" customHeight="1">
      <c r="A40" s="1242"/>
      <c r="B40" s="1242"/>
      <c r="C40" s="1242"/>
      <c r="D40" s="1242"/>
      <c r="E40" s="1242"/>
      <c r="F40" s="1242"/>
      <c r="G40" s="1242"/>
      <c r="H40" s="1242"/>
      <c r="I40" s="1242"/>
      <c r="J40" s="1242"/>
      <c r="K40" s="1242"/>
      <c r="L40" s="1242"/>
      <c r="M40" s="1242"/>
      <c r="N40" s="1242"/>
      <c r="O40" s="1242"/>
      <c r="P40" s="1242"/>
      <c r="Q40" s="1242"/>
      <c r="R40" s="1242"/>
      <c r="S40" s="1242"/>
      <c r="T40" s="1242"/>
      <c r="U40" s="1242"/>
      <c r="V40" s="1242"/>
      <c r="W40" s="1242"/>
      <c r="X40" s="1242"/>
      <c r="Y40" s="1242"/>
      <c r="Z40" s="1242"/>
      <c r="AA40" s="1242"/>
      <c r="AB40" s="1242"/>
      <c r="AC40" s="1242"/>
      <c r="AD40" s="1242"/>
      <c r="AE40" s="1242"/>
      <c r="AF40" s="1242"/>
    </row>
    <row r="41" spans="1:32" ht="119.25" customHeight="1">
      <c r="A41" s="150"/>
      <c r="AF41" s="152"/>
    </row>
    <row r="42" spans="1:32" ht="119.25" customHeight="1">
      <c r="A42" s="153"/>
      <c r="B42" s="154"/>
      <c r="C42" s="154"/>
      <c r="D42" s="154"/>
      <c r="E42" s="154"/>
      <c r="F42" s="154"/>
      <c r="G42" s="154"/>
      <c r="H42" s="154"/>
      <c r="I42" s="154"/>
      <c r="J42" s="154"/>
      <c r="K42" s="154"/>
      <c r="L42" s="154"/>
      <c r="M42" s="154"/>
      <c r="N42" s="154"/>
      <c r="O42" s="154"/>
      <c r="P42" s="154"/>
      <c r="Q42" s="154"/>
      <c r="R42" s="154"/>
      <c r="S42" s="154"/>
      <c r="T42" s="154"/>
      <c r="U42" s="154"/>
      <c r="V42" s="154"/>
      <c r="W42" s="154"/>
      <c r="X42" s="154"/>
      <c r="Y42" s="154"/>
      <c r="Z42" s="154"/>
      <c r="AA42" s="154"/>
      <c r="AB42" s="154"/>
      <c r="AC42" s="154"/>
      <c r="AD42" s="154"/>
      <c r="AE42" s="154"/>
      <c r="AF42" s="162"/>
    </row>
    <row r="43" spans="1:32" ht="1.5" customHeight="1">
      <c r="A43" s="146"/>
      <c r="B43" s="147"/>
      <c r="C43" s="147"/>
      <c r="D43" s="147"/>
      <c r="E43" s="147"/>
      <c r="F43" s="147"/>
      <c r="G43" s="1289" t="s">
        <v>376</v>
      </c>
      <c r="H43" s="1289"/>
      <c r="I43" s="1289"/>
      <c r="J43" s="1289"/>
      <c r="K43" s="1289"/>
      <c r="L43" s="1289"/>
      <c r="M43" s="1289"/>
      <c r="N43" s="1289"/>
      <c r="O43" s="1289"/>
      <c r="P43" s="1289"/>
      <c r="Q43" s="1289"/>
      <c r="R43" s="1289"/>
      <c r="S43" s="1289"/>
      <c r="T43" s="1289"/>
      <c r="U43" s="1289"/>
      <c r="V43" s="1289"/>
      <c r="W43" s="1289"/>
      <c r="X43" s="1289"/>
      <c r="Y43" s="1289"/>
      <c r="Z43" s="1289"/>
      <c r="AA43" s="148"/>
      <c r="AB43" s="1290" t="s">
        <v>428</v>
      </c>
      <c r="AC43" s="1290"/>
      <c r="AD43" s="1290"/>
      <c r="AE43" s="1290"/>
      <c r="AF43" s="1290"/>
    </row>
    <row r="44" spans="1:32" ht="14.65" customHeight="1">
      <c r="A44" s="150"/>
      <c r="B44" s="1243"/>
      <c r="C44" s="1243"/>
      <c r="D44" s="1243"/>
      <c r="E44" s="1243"/>
      <c r="G44" s="1289"/>
      <c r="H44" s="1289"/>
      <c r="I44" s="1289"/>
      <c r="J44" s="1289"/>
      <c r="K44" s="1289"/>
      <c r="L44" s="1289"/>
      <c r="M44" s="1289"/>
      <c r="N44" s="1289"/>
      <c r="O44" s="1289"/>
      <c r="P44" s="1289"/>
      <c r="Q44" s="1289"/>
      <c r="R44" s="1289"/>
      <c r="S44" s="1289"/>
      <c r="T44" s="1289"/>
      <c r="U44" s="1289"/>
      <c r="V44" s="1289"/>
      <c r="W44" s="1289"/>
      <c r="X44" s="1289"/>
      <c r="Y44" s="1289"/>
      <c r="Z44" s="1289"/>
      <c r="AA44" s="152"/>
      <c r="AB44" s="1290"/>
      <c r="AC44" s="1290"/>
      <c r="AD44" s="1290"/>
      <c r="AE44" s="1290"/>
      <c r="AF44" s="1290"/>
    </row>
    <row r="45" spans="1:32" ht="0.75" customHeight="1">
      <c r="A45" s="150"/>
      <c r="B45" s="1243"/>
      <c r="C45" s="1243"/>
      <c r="D45" s="1243"/>
      <c r="E45" s="1243"/>
      <c r="G45" s="1289"/>
      <c r="H45" s="1289"/>
      <c r="I45" s="1289"/>
      <c r="J45" s="1289"/>
      <c r="K45" s="1289"/>
      <c r="L45" s="1289"/>
      <c r="M45" s="1289"/>
      <c r="N45" s="1289"/>
      <c r="O45" s="1289"/>
      <c r="P45" s="1289"/>
      <c r="Q45" s="1289"/>
      <c r="R45" s="1289"/>
      <c r="S45" s="1289"/>
      <c r="T45" s="1289"/>
      <c r="U45" s="1289"/>
      <c r="V45" s="1289"/>
      <c r="W45" s="1289"/>
      <c r="X45" s="1289"/>
      <c r="Y45" s="1289"/>
      <c r="Z45" s="1289"/>
      <c r="AA45" s="152"/>
      <c r="AB45" s="1290"/>
      <c r="AC45" s="1290"/>
      <c r="AD45" s="1290"/>
      <c r="AE45" s="1290"/>
      <c r="AF45" s="1290"/>
    </row>
    <row r="46" spans="1:32" ht="11.65" customHeight="1">
      <c r="A46" s="150"/>
      <c r="B46" s="1243"/>
      <c r="C46" s="1243"/>
      <c r="D46" s="1243"/>
      <c r="E46" s="1243"/>
      <c r="G46" s="1289"/>
      <c r="H46" s="1289"/>
      <c r="I46" s="1289"/>
      <c r="J46" s="1289"/>
      <c r="K46" s="1289"/>
      <c r="L46" s="1289"/>
      <c r="M46" s="1289"/>
      <c r="N46" s="1289"/>
      <c r="O46" s="1289"/>
      <c r="P46" s="1289"/>
      <c r="Q46" s="1289"/>
      <c r="R46" s="1289"/>
      <c r="S46" s="1289"/>
      <c r="T46" s="1289"/>
      <c r="U46" s="1289"/>
      <c r="V46" s="1289"/>
      <c r="W46" s="1289"/>
      <c r="X46" s="1289"/>
      <c r="Y46" s="1289"/>
      <c r="Z46" s="1289"/>
      <c r="AA46" s="152"/>
      <c r="AB46" s="1291" t="s">
        <v>378</v>
      </c>
      <c r="AC46" s="1291"/>
      <c r="AD46" s="1291"/>
      <c r="AE46" s="1324"/>
      <c r="AF46" s="1324"/>
    </row>
    <row r="47" spans="1:32" ht="13.9" customHeight="1">
      <c r="A47" s="150"/>
      <c r="B47" s="1243"/>
      <c r="C47" s="1243"/>
      <c r="D47" s="1243"/>
      <c r="E47" s="1243"/>
      <c r="G47" s="1293" t="s">
        <v>379</v>
      </c>
      <c r="H47" s="1293"/>
      <c r="I47" s="1293"/>
      <c r="J47" s="1293"/>
      <c r="K47" s="1293"/>
      <c r="L47" s="1293"/>
      <c r="M47" s="1293"/>
      <c r="N47" s="1293"/>
      <c r="O47" s="1293"/>
      <c r="P47" s="1293"/>
      <c r="Q47" s="1293"/>
      <c r="R47" s="1293"/>
      <c r="S47" s="1293"/>
      <c r="T47" s="1293"/>
      <c r="U47" s="1293"/>
      <c r="V47" s="1293"/>
      <c r="W47" s="1293"/>
      <c r="X47" s="1293"/>
      <c r="Y47" s="1293"/>
      <c r="Z47" s="1293"/>
      <c r="AA47" s="152"/>
      <c r="AB47" s="1291"/>
      <c r="AC47" s="1291"/>
      <c r="AD47" s="1291"/>
      <c r="AE47" s="1324"/>
      <c r="AF47" s="1324"/>
    </row>
    <row r="48" spans="1:32" ht="0.75" customHeight="1">
      <c r="A48" s="150"/>
      <c r="G48" s="1293"/>
      <c r="H48" s="1293"/>
      <c r="I48" s="1293"/>
      <c r="J48" s="1293"/>
      <c r="K48" s="1293"/>
      <c r="L48" s="1293"/>
      <c r="M48" s="1293"/>
      <c r="N48" s="1293"/>
      <c r="O48" s="1293"/>
      <c r="P48" s="1293"/>
      <c r="Q48" s="1293"/>
      <c r="R48" s="1293"/>
      <c r="S48" s="1293"/>
      <c r="T48" s="1293"/>
      <c r="U48" s="1293"/>
      <c r="V48" s="1293"/>
      <c r="W48" s="1293"/>
      <c r="X48" s="1293"/>
      <c r="Y48" s="1293"/>
      <c r="Z48" s="1293"/>
      <c r="AA48" s="152"/>
      <c r="AB48" s="1291"/>
      <c r="AC48" s="1291"/>
      <c r="AD48" s="1291"/>
      <c r="AE48" s="1324"/>
      <c r="AF48" s="1324"/>
    </row>
    <row r="49" spans="1:32" ht="0.75" customHeight="1">
      <c r="A49" s="153"/>
      <c r="B49" s="154"/>
      <c r="C49" s="154"/>
      <c r="D49" s="154"/>
      <c r="E49" s="154"/>
      <c r="F49" s="154"/>
      <c r="G49" s="154"/>
      <c r="H49" s="154"/>
      <c r="I49" s="154"/>
      <c r="J49" s="154"/>
      <c r="K49" s="154"/>
      <c r="L49" s="154"/>
      <c r="M49" s="154"/>
      <c r="N49" s="154"/>
      <c r="O49" s="154"/>
      <c r="P49" s="154"/>
      <c r="Q49" s="154"/>
      <c r="R49" s="154"/>
      <c r="S49" s="154"/>
      <c r="T49" s="154"/>
      <c r="U49" s="154"/>
      <c r="V49" s="154"/>
      <c r="W49" s="154"/>
      <c r="X49" s="154"/>
      <c r="Y49" s="154"/>
      <c r="Z49" s="154"/>
      <c r="AA49" s="154"/>
      <c r="AB49" s="154"/>
      <c r="AC49" s="154"/>
      <c r="AD49" s="154"/>
      <c r="AE49" s="154"/>
      <c r="AF49" s="162"/>
    </row>
    <row r="50" spans="1:32" ht="15.95" customHeight="1">
      <c r="A50" s="1280" t="s">
        <v>323</v>
      </c>
      <c r="B50" s="1280"/>
      <c r="C50" s="1280"/>
      <c r="D50" s="1280"/>
      <c r="E50" s="1280"/>
      <c r="F50" s="1280"/>
      <c r="G50" s="1280"/>
      <c r="H50" s="1280"/>
      <c r="I50" s="1280"/>
      <c r="J50" s="1280"/>
      <c r="K50" s="1280"/>
      <c r="L50" s="1280"/>
      <c r="M50" s="1280"/>
      <c r="N50" s="1280"/>
      <c r="O50" s="1280"/>
      <c r="P50" s="1280"/>
      <c r="Q50" s="1280"/>
      <c r="R50" s="1280"/>
      <c r="S50" s="1280"/>
      <c r="T50" s="1280"/>
      <c r="U50" s="1280"/>
      <c r="V50" s="1280"/>
      <c r="W50" s="1280"/>
      <c r="X50" s="1280"/>
      <c r="Y50" s="1280"/>
      <c r="Z50" s="1280"/>
      <c r="AA50" s="1280"/>
      <c r="AB50" s="1280"/>
      <c r="AC50" s="1280"/>
      <c r="AD50" s="1280"/>
      <c r="AE50" s="1280"/>
      <c r="AF50" s="1280"/>
    </row>
    <row r="51" spans="1:32" ht="0.75" customHeight="1">
      <c r="A51" s="146"/>
      <c r="B51" s="147"/>
      <c r="C51" s="147"/>
      <c r="D51" s="147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7"/>
      <c r="P51" s="147"/>
      <c r="Q51" s="147"/>
      <c r="R51" s="147"/>
      <c r="S51" s="147"/>
      <c r="T51" s="147"/>
      <c r="U51" s="147"/>
      <c r="V51" s="147"/>
      <c r="W51" s="147"/>
      <c r="X51" s="147"/>
      <c r="Y51" s="147"/>
      <c r="Z51" s="147"/>
      <c r="AA51" s="147"/>
      <c r="AB51" s="147"/>
      <c r="AC51" s="147"/>
      <c r="AD51" s="147"/>
      <c r="AE51" s="147"/>
      <c r="AF51" s="148"/>
    </row>
    <row r="52" spans="1:32" ht="37.15" customHeight="1">
      <c r="A52" s="1281" t="s">
        <v>380</v>
      </c>
      <c r="B52" s="1281"/>
      <c r="C52" s="1281"/>
      <c r="D52" s="1281"/>
      <c r="E52" s="1281"/>
      <c r="F52" s="1281"/>
      <c r="G52" s="1281"/>
      <c r="H52" s="1281"/>
      <c r="I52" s="1281"/>
      <c r="J52" s="1281"/>
      <c r="K52" s="1281"/>
      <c r="L52" s="1281"/>
      <c r="M52" s="1281"/>
      <c r="N52" s="1281"/>
      <c r="O52" s="1281"/>
      <c r="P52" s="1281"/>
      <c r="Q52" s="1281"/>
      <c r="R52" s="1281"/>
      <c r="S52" s="1281"/>
      <c r="T52" s="1281"/>
      <c r="U52" s="1281"/>
      <c r="V52" s="1281"/>
      <c r="W52" s="1281"/>
      <c r="X52" s="1281"/>
      <c r="Y52" s="1282" t="s">
        <v>381</v>
      </c>
      <c r="Z52" s="1282"/>
      <c r="AA52" s="1282"/>
      <c r="AB52" s="1282"/>
      <c r="AC52" s="1282"/>
      <c r="AD52" s="1282"/>
      <c r="AE52" s="1282"/>
      <c r="AF52" s="1282"/>
    </row>
    <row r="53" spans="1:32" ht="4.3499999999999996" customHeight="1">
      <c r="A53" s="155"/>
      <c r="B53" s="156"/>
      <c r="C53" s="156"/>
      <c r="D53" s="156"/>
      <c r="E53" s="156"/>
      <c r="F53" s="156"/>
      <c r="G53" s="156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156"/>
      <c r="AE53" s="156"/>
      <c r="AF53" s="157"/>
    </row>
    <row r="54" spans="1:32" ht="0.75" customHeight="1">
      <c r="A54" s="1283" t="s">
        <v>382</v>
      </c>
      <c r="B54" s="1283"/>
      <c r="C54" s="1283"/>
      <c r="D54" s="1283"/>
      <c r="E54" s="1284"/>
      <c r="F54" s="1284"/>
      <c r="G54" s="1284"/>
      <c r="H54" s="1284"/>
      <c r="I54" s="1285" t="s">
        <v>99</v>
      </c>
      <c r="J54" s="1285"/>
      <c r="K54" s="1285"/>
      <c r="L54" s="1285"/>
      <c r="M54" s="1285"/>
      <c r="N54" s="1285"/>
      <c r="O54" s="1285"/>
      <c r="P54" s="1285"/>
      <c r="Q54" s="1285"/>
      <c r="R54" s="1285"/>
      <c r="S54" s="1285"/>
      <c r="T54" s="1285"/>
      <c r="U54" s="1285"/>
      <c r="V54" s="1285"/>
      <c r="W54" s="1285"/>
      <c r="X54" s="1285"/>
      <c r="Y54" s="1275" t="s">
        <v>383</v>
      </c>
      <c r="Z54" s="1275"/>
      <c r="AA54" s="1275"/>
      <c r="AB54" s="1275"/>
      <c r="AC54" s="1275"/>
      <c r="AD54" s="1286" t="s">
        <v>384</v>
      </c>
      <c r="AE54" s="1286"/>
      <c r="AF54" s="1286"/>
    </row>
    <row r="55" spans="1:32" ht="18.2" customHeight="1">
      <c r="A55" s="1283"/>
      <c r="B55" s="1283"/>
      <c r="C55" s="1283"/>
      <c r="D55" s="1283"/>
      <c r="E55" s="1287" t="s">
        <v>385</v>
      </c>
      <c r="F55" s="1287"/>
      <c r="G55" s="1287"/>
      <c r="H55" s="1288" t="s">
        <v>386</v>
      </c>
      <c r="I55" s="1285"/>
      <c r="J55" s="1285"/>
      <c r="K55" s="1285"/>
      <c r="L55" s="1285"/>
      <c r="M55" s="1285"/>
      <c r="N55" s="1285"/>
      <c r="O55" s="1285"/>
      <c r="P55" s="1285"/>
      <c r="Q55" s="1285"/>
      <c r="R55" s="1285"/>
      <c r="S55" s="1285"/>
      <c r="T55" s="1285"/>
      <c r="U55" s="1285"/>
      <c r="V55" s="1285"/>
      <c r="W55" s="1285"/>
      <c r="X55" s="1285"/>
      <c r="Y55" s="1275"/>
      <c r="Z55" s="1275"/>
      <c r="AA55" s="1275"/>
      <c r="AB55" s="1275"/>
      <c r="AC55" s="1275"/>
      <c r="AD55" s="1286"/>
      <c r="AE55" s="1286"/>
      <c r="AF55" s="1286"/>
    </row>
    <row r="56" spans="1:32" ht="0.75" customHeight="1">
      <c r="A56" s="1274" t="s">
        <v>30</v>
      </c>
      <c r="B56" s="1274"/>
      <c r="C56" s="1274"/>
      <c r="D56" s="1274"/>
      <c r="E56" s="1287"/>
      <c r="F56" s="1287"/>
      <c r="G56" s="1287"/>
      <c r="H56" s="1288"/>
      <c r="I56" s="1285"/>
      <c r="J56" s="1285"/>
      <c r="K56" s="1285"/>
      <c r="L56" s="1285"/>
      <c r="M56" s="1285"/>
      <c r="N56" s="1285"/>
      <c r="O56" s="1285"/>
      <c r="P56" s="1285"/>
      <c r="Q56" s="1285"/>
      <c r="R56" s="1285"/>
      <c r="S56" s="1285"/>
      <c r="T56" s="1285"/>
      <c r="U56" s="1285"/>
      <c r="V56" s="1285"/>
      <c r="W56" s="1285"/>
      <c r="X56" s="1285"/>
      <c r="Y56" s="1275" t="s">
        <v>387</v>
      </c>
      <c r="Z56" s="1275"/>
      <c r="AA56" s="1275"/>
      <c r="AB56" s="1275"/>
      <c r="AC56" s="1275"/>
      <c r="AD56" s="1276">
        <v>1</v>
      </c>
      <c r="AE56" s="1276"/>
      <c r="AF56" s="1276"/>
    </row>
    <row r="57" spans="1:32" ht="18.2" customHeight="1">
      <c r="A57" s="1274"/>
      <c r="B57" s="1274"/>
      <c r="C57" s="1274"/>
      <c r="D57" s="1274"/>
      <c r="E57" s="1277"/>
      <c r="F57" s="1277"/>
      <c r="G57" s="1277"/>
      <c r="H57" s="1288"/>
      <c r="I57" s="1285"/>
      <c r="J57" s="1285"/>
      <c r="K57" s="1285"/>
      <c r="L57" s="1285"/>
      <c r="M57" s="1285"/>
      <c r="N57" s="1285"/>
      <c r="O57" s="1285"/>
      <c r="P57" s="1285"/>
      <c r="Q57" s="1285"/>
      <c r="R57" s="1285"/>
      <c r="S57" s="1285"/>
      <c r="T57" s="1285"/>
      <c r="U57" s="1285"/>
      <c r="V57" s="1285"/>
      <c r="W57" s="1285"/>
      <c r="X57" s="1285"/>
      <c r="Y57" s="1275"/>
      <c r="Z57" s="1275"/>
      <c r="AA57" s="1275"/>
      <c r="AB57" s="1275"/>
      <c r="AC57" s="1275"/>
      <c r="AD57" s="1276"/>
      <c r="AE57" s="1276"/>
      <c r="AF57" s="1276"/>
    </row>
    <row r="58" spans="1:32" ht="26.85" customHeight="1">
      <c r="A58" s="1322" t="s">
        <v>388</v>
      </c>
      <c r="B58" s="1322"/>
      <c r="C58" s="1322"/>
      <c r="D58" s="1322"/>
      <c r="E58" s="1322"/>
      <c r="F58" s="1322"/>
      <c r="G58" s="1322"/>
      <c r="H58" s="1322"/>
      <c r="I58" s="1322"/>
      <c r="J58" s="1322"/>
      <c r="K58" s="1322"/>
      <c r="L58" s="1322"/>
      <c r="M58" s="1322"/>
      <c r="N58" s="1322"/>
      <c r="O58" s="1322"/>
      <c r="P58" s="1322"/>
      <c r="Q58" s="1322"/>
      <c r="R58" s="1322"/>
      <c r="S58" s="1322"/>
      <c r="T58" s="1322"/>
      <c r="U58" s="1322"/>
      <c r="V58" s="1322"/>
      <c r="W58" s="1322"/>
      <c r="X58" s="1322"/>
      <c r="Y58" s="1322"/>
      <c r="Z58" s="1322"/>
      <c r="AA58" s="1322"/>
      <c r="AB58" s="1322"/>
      <c r="AC58" s="1322"/>
      <c r="AD58" s="1322"/>
      <c r="AE58" s="1322"/>
      <c r="AF58" s="1323"/>
    </row>
    <row r="59" spans="1:32" ht="10.15" customHeight="1">
      <c r="A59" s="1273" t="s">
        <v>389</v>
      </c>
      <c r="B59" s="1273"/>
      <c r="C59" s="1273"/>
      <c r="D59" s="1273"/>
      <c r="E59" s="1273"/>
      <c r="F59" s="1273"/>
      <c r="G59" s="1273"/>
      <c r="H59" s="1273"/>
      <c r="I59" s="1273"/>
      <c r="J59" s="1273"/>
      <c r="K59" s="1273"/>
      <c r="L59" s="1273"/>
      <c r="M59" s="1273"/>
      <c r="N59" s="1273"/>
      <c r="O59" s="1273"/>
      <c r="P59" s="1273"/>
      <c r="Q59" s="1273"/>
      <c r="R59" s="1273"/>
      <c r="S59" s="1273"/>
      <c r="T59" s="1273"/>
      <c r="U59" s="1273"/>
      <c r="V59" s="1273"/>
      <c r="W59" s="1273"/>
      <c r="X59" s="1273"/>
      <c r="Y59" s="1273"/>
      <c r="Z59" s="1273"/>
      <c r="AA59" s="1273"/>
      <c r="AB59" s="1273"/>
      <c r="AC59" s="1273"/>
      <c r="AD59" s="1273"/>
      <c r="AE59" s="1273"/>
      <c r="AF59" s="1323"/>
    </row>
    <row r="60" spans="1:32" ht="17.45" customHeight="1">
      <c r="A60" s="1255" t="s">
        <v>390</v>
      </c>
      <c r="B60" s="1255"/>
      <c r="C60" s="1255"/>
      <c r="D60" s="1255"/>
      <c r="E60" s="1255"/>
      <c r="F60" s="1255"/>
      <c r="G60" s="1255"/>
      <c r="H60" s="1255"/>
      <c r="I60" s="1255"/>
      <c r="J60" s="1255"/>
      <c r="K60" s="1255"/>
      <c r="L60" s="1255"/>
      <c r="M60" s="1256" t="s">
        <v>391</v>
      </c>
      <c r="N60" s="1256" t="s">
        <v>392</v>
      </c>
      <c r="O60" s="1256"/>
      <c r="P60" s="1256"/>
      <c r="Q60" s="1256"/>
      <c r="R60" s="1256"/>
      <c r="S60" s="1256"/>
      <c r="T60" s="1256" t="s">
        <v>393</v>
      </c>
      <c r="U60" s="1256"/>
      <c r="V60" s="1256"/>
      <c r="W60" s="1256"/>
      <c r="X60" s="1256"/>
      <c r="Y60" s="1256"/>
      <c r="Z60" s="1256"/>
      <c r="AA60" s="1256"/>
      <c r="AB60" s="1256"/>
      <c r="AC60" s="1245" t="s">
        <v>394</v>
      </c>
      <c r="AD60" s="1245"/>
      <c r="AE60" s="1245"/>
      <c r="AF60" s="1245"/>
    </row>
    <row r="61" spans="1:32" ht="16.7" customHeight="1">
      <c r="A61" s="1255"/>
      <c r="B61" s="1255"/>
      <c r="C61" s="1255"/>
      <c r="D61" s="1255"/>
      <c r="E61" s="1255"/>
      <c r="F61" s="1255"/>
      <c r="G61" s="1255"/>
      <c r="H61" s="1255"/>
      <c r="I61" s="1255"/>
      <c r="J61" s="1255"/>
      <c r="K61" s="1255"/>
      <c r="L61" s="1255"/>
      <c r="M61" s="1256"/>
      <c r="N61" s="1256" t="s">
        <v>395</v>
      </c>
      <c r="O61" s="1256"/>
      <c r="P61" s="1256" t="s">
        <v>396</v>
      </c>
      <c r="Q61" s="1256"/>
      <c r="R61" s="1256"/>
      <c r="S61" s="1256"/>
      <c r="T61" s="1256" t="s">
        <v>395</v>
      </c>
      <c r="U61" s="1256"/>
      <c r="V61" s="1256"/>
      <c r="W61" s="1256"/>
      <c r="X61" s="1256" t="s">
        <v>396</v>
      </c>
      <c r="Y61" s="1256"/>
      <c r="Z61" s="1256"/>
      <c r="AA61" s="1256"/>
      <c r="AB61" s="1256"/>
      <c r="AC61" s="1245"/>
      <c r="AD61" s="1245"/>
      <c r="AE61" s="1245"/>
      <c r="AF61" s="1245"/>
    </row>
    <row r="62" spans="1:32" ht="17.45" customHeight="1">
      <c r="A62" s="1246"/>
      <c r="B62" s="1246"/>
      <c r="C62" s="1246"/>
      <c r="D62" s="1246"/>
      <c r="E62" s="1246"/>
      <c r="F62" s="1246"/>
      <c r="G62" s="1246"/>
      <c r="H62" s="1246"/>
      <c r="I62" s="1246"/>
      <c r="J62" s="1246"/>
      <c r="K62" s="1246"/>
      <c r="L62" s="1246"/>
      <c r="M62" s="1247" t="s">
        <v>397</v>
      </c>
      <c r="N62" s="1247"/>
      <c r="O62" s="1247"/>
      <c r="P62" s="1247"/>
      <c r="Q62" s="1247"/>
      <c r="R62" s="1247"/>
      <c r="S62" s="1247"/>
      <c r="T62" s="1247"/>
      <c r="U62" s="1247"/>
      <c r="V62" s="1247"/>
      <c r="W62" s="1247"/>
      <c r="X62" s="1248"/>
      <c r="Y62" s="1248"/>
      <c r="Z62" s="1249">
        <v>0</v>
      </c>
      <c r="AA62" s="1249"/>
      <c r="AB62" s="1249"/>
      <c r="AC62" s="1249"/>
      <c r="AD62" s="1249"/>
      <c r="AE62" s="1249"/>
      <c r="AF62" s="1249"/>
    </row>
    <row r="63" spans="1:32" ht="17.45" customHeight="1">
      <c r="A63" s="1255" t="s">
        <v>398</v>
      </c>
      <c r="B63" s="1255"/>
      <c r="C63" s="1255"/>
      <c r="D63" s="1255"/>
      <c r="E63" s="1255"/>
      <c r="F63" s="1255"/>
      <c r="G63" s="1255"/>
      <c r="H63" s="1255"/>
      <c r="I63" s="1255"/>
      <c r="J63" s="1255"/>
      <c r="K63" s="1255"/>
      <c r="L63" s="1255"/>
      <c r="M63" s="1255"/>
      <c r="N63" s="1255"/>
      <c r="O63" s="1256" t="s">
        <v>399</v>
      </c>
      <c r="P63" s="1256"/>
      <c r="Q63" s="1256"/>
      <c r="R63" s="1256"/>
      <c r="S63" s="1256" t="s">
        <v>391</v>
      </c>
      <c r="T63" s="1256"/>
      <c r="U63" s="1256"/>
      <c r="V63" s="1256"/>
      <c r="W63" s="1256" t="s">
        <v>400</v>
      </c>
      <c r="X63" s="1256"/>
      <c r="Y63" s="1256"/>
      <c r="Z63" s="1256"/>
      <c r="AA63" s="1256"/>
      <c r="AB63" s="1256"/>
      <c r="AC63" s="1245" t="s">
        <v>394</v>
      </c>
      <c r="AD63" s="1245"/>
      <c r="AE63" s="1245"/>
      <c r="AF63" s="1245"/>
    </row>
    <row r="64" spans="1:32" ht="16.7" customHeight="1">
      <c r="A64" s="146"/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331" t="s">
        <v>401</v>
      </c>
      <c r="N64" s="1331"/>
      <c r="O64" s="1331"/>
      <c r="P64" s="1331"/>
      <c r="Q64" s="1331"/>
      <c r="R64" s="1331"/>
      <c r="S64" s="1331"/>
      <c r="T64" s="1331"/>
      <c r="U64" s="1331"/>
      <c r="V64" s="1331"/>
      <c r="W64" s="1331"/>
      <c r="X64" s="147"/>
      <c r="Y64" s="147"/>
      <c r="Z64" s="1266">
        <v>0</v>
      </c>
      <c r="AA64" s="1266"/>
      <c r="AB64" s="1266"/>
      <c r="AC64" s="1266"/>
      <c r="AD64" s="1266"/>
      <c r="AE64" s="1266"/>
      <c r="AF64" s="1266"/>
    </row>
    <row r="65" spans="1:32" ht="17.45" customHeight="1">
      <c r="A65" s="150"/>
      <c r="M65" s="1240" t="s">
        <v>402</v>
      </c>
      <c r="N65" s="1240"/>
      <c r="O65" s="1240"/>
      <c r="P65" s="1240"/>
      <c r="Q65" s="1240"/>
      <c r="R65" s="1240"/>
      <c r="S65" s="1240"/>
      <c r="T65" s="1240"/>
      <c r="U65" s="1240"/>
      <c r="V65" s="1240"/>
      <c r="W65" s="1240"/>
      <c r="Z65" s="1262">
        <v>0</v>
      </c>
      <c r="AA65" s="1262"/>
      <c r="AB65" s="1262"/>
      <c r="AC65" s="1262"/>
      <c r="AD65" s="1262"/>
      <c r="AE65" s="1262"/>
      <c r="AF65" s="1262"/>
    </row>
    <row r="66" spans="1:32" ht="17.45" customHeight="1">
      <c r="A66" s="150"/>
      <c r="M66" s="1240" t="s">
        <v>403</v>
      </c>
      <c r="N66" s="1240"/>
      <c r="O66" s="1240"/>
      <c r="P66" s="1240"/>
      <c r="Q66" s="1240"/>
      <c r="R66" s="1240"/>
      <c r="S66" s="1240"/>
      <c r="T66" s="1240"/>
      <c r="U66" s="1240"/>
      <c r="V66" s="1240"/>
      <c r="W66" s="1240"/>
      <c r="Z66" s="1262">
        <v>0</v>
      </c>
      <c r="AA66" s="1262"/>
      <c r="AB66" s="1262"/>
      <c r="AC66" s="1262"/>
      <c r="AD66" s="1262"/>
      <c r="AE66" s="1262"/>
      <c r="AF66" s="1262"/>
    </row>
    <row r="67" spans="1:32" ht="16.7" customHeight="1">
      <c r="A67" s="150"/>
      <c r="M67" s="1240" t="s">
        <v>404</v>
      </c>
      <c r="N67" s="1240"/>
      <c r="O67" s="1240"/>
      <c r="P67" s="1240"/>
      <c r="Q67" s="1240"/>
      <c r="R67" s="1240"/>
      <c r="S67" s="1240"/>
      <c r="T67" s="1240"/>
      <c r="U67" s="1240"/>
      <c r="V67" s="1240"/>
      <c r="W67" s="1240"/>
      <c r="Z67" s="1262">
        <v>0</v>
      </c>
      <c r="AA67" s="1262"/>
      <c r="AB67" s="1262"/>
      <c r="AC67" s="1262"/>
      <c r="AD67" s="1262"/>
      <c r="AE67" s="1262"/>
      <c r="AF67" s="1262"/>
    </row>
    <row r="68" spans="1:32" ht="17.45" customHeight="1">
      <c r="A68" s="153"/>
      <c r="B68" s="154"/>
      <c r="C68" s="154"/>
      <c r="D68" s="154"/>
      <c r="E68" s="154"/>
      <c r="F68" s="154"/>
      <c r="G68" s="154"/>
      <c r="H68" s="154"/>
      <c r="I68" s="154"/>
      <c r="J68" s="154"/>
      <c r="K68" s="154"/>
      <c r="L68" s="154"/>
      <c r="M68" s="1260" t="s">
        <v>405</v>
      </c>
      <c r="N68" s="1260"/>
      <c r="O68" s="1260"/>
      <c r="P68" s="1260"/>
      <c r="Q68" s="1260"/>
      <c r="R68" s="1260"/>
      <c r="S68" s="1260"/>
      <c r="T68" s="1260"/>
      <c r="U68" s="1260"/>
      <c r="V68" s="1260"/>
      <c r="W68" s="1260"/>
      <c r="X68" s="154"/>
      <c r="Y68" s="154"/>
      <c r="Z68" s="1261">
        <v>0</v>
      </c>
      <c r="AA68" s="1261"/>
      <c r="AB68" s="1261"/>
      <c r="AC68" s="1261"/>
      <c r="AD68" s="1261"/>
      <c r="AE68" s="1261"/>
      <c r="AF68" s="1261"/>
    </row>
    <row r="69" spans="1:32" ht="16.7" customHeight="1">
      <c r="A69" s="1257" t="s">
        <v>406</v>
      </c>
      <c r="B69" s="1257"/>
      <c r="C69" s="1257"/>
      <c r="D69" s="1257"/>
      <c r="E69" s="1257"/>
      <c r="F69" s="1257"/>
      <c r="G69" s="1257"/>
      <c r="H69" s="1257"/>
      <c r="I69" s="1257"/>
      <c r="J69" s="1257"/>
      <c r="K69" s="1257"/>
      <c r="L69" s="1257"/>
      <c r="M69" s="1257"/>
      <c r="N69" s="1257"/>
      <c r="O69" s="1258" t="s">
        <v>391</v>
      </c>
      <c r="P69" s="1258"/>
      <c r="Q69" s="1258"/>
      <c r="R69" s="1258"/>
      <c r="S69" s="1258" t="s">
        <v>407</v>
      </c>
      <c r="T69" s="1258"/>
      <c r="U69" s="1258"/>
      <c r="V69" s="1258"/>
      <c r="W69" s="1258" t="s">
        <v>408</v>
      </c>
      <c r="X69" s="1258"/>
      <c r="Y69" s="1258"/>
      <c r="Z69" s="1258"/>
      <c r="AA69" s="1258"/>
      <c r="AB69" s="1258"/>
      <c r="AC69" s="1259" t="s">
        <v>409</v>
      </c>
      <c r="AD69" s="1259"/>
      <c r="AE69" s="1259"/>
      <c r="AF69" s="1259"/>
    </row>
    <row r="70" spans="1:32" ht="23.25" customHeight="1">
      <c r="A70" s="155"/>
      <c r="B70" s="156"/>
      <c r="C70" s="160" t="s">
        <v>429</v>
      </c>
      <c r="D70" s="1268" t="s">
        <v>430</v>
      </c>
      <c r="E70" s="1268"/>
      <c r="F70" s="1268"/>
      <c r="G70" s="1268"/>
      <c r="H70" s="1268"/>
      <c r="I70" s="1268"/>
      <c r="J70" s="1268"/>
      <c r="K70" s="1268"/>
      <c r="L70" s="1268"/>
      <c r="M70" s="1268"/>
      <c r="N70" s="1268"/>
      <c r="O70" s="1319">
        <v>1</v>
      </c>
      <c r="P70" s="1319"/>
      <c r="Q70" s="1319"/>
      <c r="R70" s="1319"/>
      <c r="S70" s="1320" t="s">
        <v>384</v>
      </c>
      <c r="T70" s="1320"/>
      <c r="U70" s="1320"/>
      <c r="V70" s="1320"/>
      <c r="W70" s="1270">
        <v>36534.620000000003</v>
      </c>
      <c r="X70" s="1270"/>
      <c r="Y70" s="1270"/>
      <c r="Z70" s="1270"/>
      <c r="AA70" s="1270"/>
      <c r="AB70" s="1270"/>
      <c r="AC70" s="1267">
        <v>36534.620000000003</v>
      </c>
      <c r="AD70" s="1267"/>
      <c r="AE70" s="1267"/>
      <c r="AF70" s="1267"/>
    </row>
    <row r="71" spans="1:32" ht="17.45" customHeight="1">
      <c r="A71" s="1246"/>
      <c r="B71" s="1246"/>
      <c r="C71" s="1246"/>
      <c r="D71" s="1246"/>
      <c r="E71" s="1246"/>
      <c r="F71" s="1246"/>
      <c r="G71" s="1246"/>
      <c r="H71" s="1246"/>
      <c r="I71" s="1246"/>
      <c r="J71" s="1246"/>
      <c r="K71" s="1246"/>
      <c r="L71" s="1246"/>
      <c r="M71" s="1247" t="s">
        <v>411</v>
      </c>
      <c r="N71" s="1247"/>
      <c r="O71" s="1247"/>
      <c r="P71" s="1247"/>
      <c r="Q71" s="1247"/>
      <c r="R71" s="1247"/>
      <c r="S71" s="1247"/>
      <c r="T71" s="1247"/>
      <c r="U71" s="1247"/>
      <c r="V71" s="1247"/>
      <c r="W71" s="1247"/>
      <c r="X71" s="1248"/>
      <c r="Y71" s="1248"/>
      <c r="Z71" s="1249">
        <v>36534.620000000003</v>
      </c>
      <c r="AA71" s="1249"/>
      <c r="AB71" s="1249"/>
      <c r="AC71" s="1249"/>
      <c r="AD71" s="1249"/>
      <c r="AE71" s="1249"/>
      <c r="AF71" s="1249"/>
    </row>
    <row r="72" spans="1:32" ht="16.7" customHeight="1">
      <c r="A72" s="1257" t="s">
        <v>412</v>
      </c>
      <c r="B72" s="1257"/>
      <c r="C72" s="1257"/>
      <c r="D72" s="1257"/>
      <c r="E72" s="1257"/>
      <c r="F72" s="1257"/>
      <c r="G72" s="1257"/>
      <c r="H72" s="1257"/>
      <c r="I72" s="1257"/>
      <c r="J72" s="1257"/>
      <c r="K72" s="1257"/>
      <c r="L72" s="1257"/>
      <c r="M72" s="1257"/>
      <c r="N72" s="1257"/>
      <c r="O72" s="1258" t="s">
        <v>391</v>
      </c>
      <c r="P72" s="1258"/>
      <c r="Q72" s="1258"/>
      <c r="R72" s="1258"/>
      <c r="S72" s="1258" t="s">
        <v>407</v>
      </c>
      <c r="T72" s="1258"/>
      <c r="U72" s="1258"/>
      <c r="V72" s="1258"/>
      <c r="W72" s="1258" t="s">
        <v>408</v>
      </c>
      <c r="X72" s="1258"/>
      <c r="Y72" s="1258"/>
      <c r="Z72" s="1258"/>
      <c r="AA72" s="1258"/>
      <c r="AB72" s="1258"/>
      <c r="AC72" s="1259" t="s">
        <v>409</v>
      </c>
      <c r="AD72" s="1259"/>
      <c r="AE72" s="1259"/>
      <c r="AF72" s="1259"/>
    </row>
    <row r="73" spans="1:32" ht="17.45" customHeight="1">
      <c r="A73" s="1246"/>
      <c r="B73" s="1246"/>
      <c r="C73" s="1246"/>
      <c r="D73" s="1246"/>
      <c r="E73" s="1246"/>
      <c r="F73" s="1246"/>
      <c r="G73" s="1246"/>
      <c r="H73" s="1246"/>
      <c r="I73" s="1246"/>
      <c r="J73" s="1246"/>
      <c r="K73" s="1246"/>
      <c r="L73" s="1246"/>
      <c r="M73" s="1247" t="s">
        <v>413</v>
      </c>
      <c r="N73" s="1247"/>
      <c r="O73" s="1247"/>
      <c r="P73" s="1247"/>
      <c r="Q73" s="1247"/>
      <c r="R73" s="1247"/>
      <c r="S73" s="1247"/>
      <c r="T73" s="1247"/>
      <c r="U73" s="1247"/>
      <c r="V73" s="1247"/>
      <c r="W73" s="1247"/>
      <c r="X73" s="1248"/>
      <c r="Y73" s="1248"/>
      <c r="Z73" s="1249">
        <v>0</v>
      </c>
      <c r="AA73" s="1249"/>
      <c r="AB73" s="1249"/>
      <c r="AC73" s="1249"/>
      <c r="AD73" s="1249"/>
      <c r="AE73" s="1249"/>
      <c r="AF73" s="1249"/>
    </row>
    <row r="74" spans="1:32" ht="16.7" customHeight="1">
      <c r="A74" s="1257" t="s">
        <v>414</v>
      </c>
      <c r="B74" s="1257"/>
      <c r="C74" s="1257"/>
      <c r="D74" s="1257"/>
      <c r="E74" s="1257"/>
      <c r="F74" s="1257"/>
      <c r="G74" s="1257"/>
      <c r="H74" s="1257"/>
      <c r="I74" s="1257"/>
      <c r="J74" s="1257"/>
      <c r="K74" s="1257"/>
      <c r="L74" s="1257"/>
      <c r="M74" s="1257"/>
      <c r="N74" s="1257"/>
      <c r="O74" s="1258" t="s">
        <v>391</v>
      </c>
      <c r="P74" s="1258"/>
      <c r="Q74" s="1258"/>
      <c r="R74" s="1258"/>
      <c r="S74" s="1258" t="s">
        <v>407</v>
      </c>
      <c r="T74" s="1258"/>
      <c r="U74" s="1258"/>
      <c r="V74" s="1258"/>
      <c r="W74" s="1258" t="s">
        <v>408</v>
      </c>
      <c r="X74" s="1258"/>
      <c r="Y74" s="1258"/>
      <c r="Z74" s="1258"/>
      <c r="AA74" s="1258"/>
      <c r="AB74" s="1258"/>
      <c r="AC74" s="1259" t="s">
        <v>409</v>
      </c>
      <c r="AD74" s="1259"/>
      <c r="AE74" s="1259"/>
      <c r="AF74" s="1259"/>
    </row>
    <row r="75" spans="1:32" ht="17.45" customHeight="1">
      <c r="A75" s="1251"/>
      <c r="B75" s="1251"/>
      <c r="C75" s="1251"/>
      <c r="D75" s="1251"/>
      <c r="E75" s="1251"/>
      <c r="F75" s="1251"/>
      <c r="G75" s="1251"/>
      <c r="H75" s="1251"/>
      <c r="I75" s="1251"/>
      <c r="J75" s="1251"/>
      <c r="K75" s="1251"/>
      <c r="L75" s="1251"/>
      <c r="M75" s="1252" t="s">
        <v>415</v>
      </c>
      <c r="N75" s="1252"/>
      <c r="O75" s="1252"/>
      <c r="P75" s="1252"/>
      <c r="Q75" s="1252"/>
      <c r="R75" s="1252"/>
      <c r="S75" s="1252"/>
      <c r="T75" s="1252"/>
      <c r="U75" s="1252"/>
      <c r="V75" s="1252"/>
      <c r="W75" s="1252"/>
      <c r="X75" s="1253"/>
      <c r="Y75" s="1253"/>
      <c r="Z75" s="1254">
        <v>0</v>
      </c>
      <c r="AA75" s="1254"/>
      <c r="AB75" s="1254"/>
      <c r="AC75" s="1254"/>
      <c r="AD75" s="1254"/>
      <c r="AE75" s="1254"/>
      <c r="AF75" s="1254"/>
    </row>
    <row r="76" spans="1:32" ht="17.45" customHeight="1">
      <c r="A76" s="1255" t="s">
        <v>416</v>
      </c>
      <c r="B76" s="1255"/>
      <c r="C76" s="1255"/>
      <c r="D76" s="1255"/>
      <c r="E76" s="1255"/>
      <c r="F76" s="1255"/>
      <c r="G76" s="1255"/>
      <c r="H76" s="1255"/>
      <c r="I76" s="1255"/>
      <c r="J76" s="1256" t="s">
        <v>391</v>
      </c>
      <c r="K76" s="1256"/>
      <c r="L76" s="158" t="s">
        <v>417</v>
      </c>
      <c r="M76" s="158" t="s">
        <v>418</v>
      </c>
      <c r="N76" s="1256" t="s">
        <v>419</v>
      </c>
      <c r="O76" s="1256"/>
      <c r="P76" s="1256" t="s">
        <v>420</v>
      </c>
      <c r="Q76" s="1256"/>
      <c r="R76" s="1256"/>
      <c r="S76" s="1256"/>
      <c r="T76" s="1256" t="s">
        <v>421</v>
      </c>
      <c r="U76" s="1256"/>
      <c r="V76" s="1256"/>
      <c r="W76" s="1256"/>
      <c r="X76" s="1256" t="s">
        <v>422</v>
      </c>
      <c r="Y76" s="1256"/>
      <c r="Z76" s="1256"/>
      <c r="AA76" s="1256"/>
      <c r="AB76" s="1256"/>
      <c r="AC76" s="1245" t="s">
        <v>409</v>
      </c>
      <c r="AD76" s="1245"/>
      <c r="AE76" s="1245"/>
      <c r="AF76" s="1245"/>
    </row>
    <row r="77" spans="1:32" ht="16.7" customHeight="1">
      <c r="A77" s="1246"/>
      <c r="B77" s="1246"/>
      <c r="C77" s="1246"/>
      <c r="D77" s="1246"/>
      <c r="E77" s="1246"/>
      <c r="F77" s="1246"/>
      <c r="G77" s="1246"/>
      <c r="H77" s="1246"/>
      <c r="I77" s="1246"/>
      <c r="J77" s="1246"/>
      <c r="K77" s="1246"/>
      <c r="L77" s="1246"/>
      <c r="M77" s="1247" t="s">
        <v>423</v>
      </c>
      <c r="N77" s="1247"/>
      <c r="O77" s="1247"/>
      <c r="P77" s="1247"/>
      <c r="Q77" s="1247"/>
      <c r="R77" s="1247"/>
      <c r="S77" s="1247"/>
      <c r="T77" s="1247"/>
      <c r="U77" s="1247"/>
      <c r="V77" s="1247"/>
      <c r="W77" s="1247"/>
      <c r="X77" s="1248"/>
      <c r="Y77" s="1248"/>
      <c r="Z77" s="1249">
        <v>0</v>
      </c>
      <c r="AA77" s="1249"/>
      <c r="AB77" s="1249"/>
      <c r="AC77" s="1249"/>
      <c r="AD77" s="1249"/>
      <c r="AE77" s="1249"/>
      <c r="AF77" s="1249"/>
    </row>
    <row r="78" spans="1:32" ht="5.85" customHeight="1">
      <c r="A78" s="1250"/>
      <c r="B78" s="1250"/>
      <c r="C78" s="1250"/>
      <c r="D78" s="1250"/>
      <c r="E78" s="1250"/>
      <c r="F78" s="1250"/>
      <c r="G78" s="1250"/>
      <c r="H78" s="1250"/>
      <c r="I78" s="1250"/>
      <c r="J78" s="1250"/>
      <c r="K78" s="1250"/>
      <c r="L78" s="1250"/>
      <c r="M78" s="1250"/>
      <c r="N78" s="1250"/>
      <c r="O78" s="1250"/>
      <c r="P78" s="1250"/>
      <c r="Q78" s="1250"/>
      <c r="R78" s="1250"/>
      <c r="S78" s="1250"/>
      <c r="T78" s="1250"/>
      <c r="U78" s="1250"/>
      <c r="V78" s="1250"/>
      <c r="W78" s="1250"/>
      <c r="X78" s="1250"/>
      <c r="Y78" s="1250"/>
      <c r="Z78" s="1250"/>
      <c r="AA78" s="1250"/>
      <c r="AB78" s="1250"/>
      <c r="AC78" s="1250"/>
      <c r="AD78" s="1250"/>
      <c r="AE78" s="1250"/>
      <c r="AF78" s="1250"/>
    </row>
    <row r="79" spans="1:32" ht="16.7" customHeight="1">
      <c r="A79" s="1239"/>
      <c r="B79" s="1239"/>
      <c r="C79" s="1239"/>
      <c r="D79" s="1239"/>
      <c r="E79" s="1239"/>
      <c r="F79" s="1239"/>
      <c r="G79" s="1239"/>
      <c r="H79" s="1239"/>
      <c r="I79" s="1239"/>
      <c r="J79" s="1239"/>
      <c r="K79" s="1239"/>
      <c r="L79" s="1239"/>
      <c r="M79" s="1240" t="s">
        <v>424</v>
      </c>
      <c r="N79" s="1240"/>
      <c r="O79" s="1240"/>
      <c r="P79" s="1240"/>
      <c r="Q79" s="1240"/>
      <c r="R79" s="1240"/>
      <c r="S79" s="1240"/>
      <c r="T79" s="1240"/>
      <c r="U79" s="1240"/>
      <c r="V79" s="1240"/>
      <c r="W79" s="1240"/>
      <c r="X79" s="1243"/>
      <c r="Y79" s="1243"/>
      <c r="Z79" s="1241">
        <v>36534.620000000003</v>
      </c>
      <c r="AA79" s="1241"/>
      <c r="AB79" s="1241"/>
      <c r="AC79" s="1241"/>
      <c r="AD79" s="1241"/>
      <c r="AE79" s="1241"/>
      <c r="AF79" s="1241"/>
    </row>
    <row r="80" spans="1:32" ht="0.75" customHeight="1">
      <c r="A80" s="1239"/>
      <c r="B80" s="1239"/>
      <c r="C80" s="1239"/>
      <c r="D80" s="1239"/>
      <c r="E80" s="1239"/>
      <c r="F80" s="1239"/>
      <c r="G80" s="1239"/>
      <c r="H80" s="1239"/>
      <c r="I80" s="1239"/>
      <c r="J80" s="1239"/>
      <c r="K80" s="1240" t="s">
        <v>425</v>
      </c>
      <c r="L80" s="1240"/>
      <c r="M80" s="1240"/>
      <c r="N80" s="1240"/>
      <c r="O80" s="1240"/>
      <c r="P80" s="1240"/>
      <c r="Q80" s="159"/>
      <c r="R80" s="1244">
        <v>0</v>
      </c>
      <c r="S80" s="1244"/>
      <c r="T80" s="1244"/>
      <c r="U80" s="1240"/>
      <c r="V80" s="1240"/>
      <c r="W80" s="1240"/>
      <c r="X80" s="1243"/>
      <c r="Y80" s="1243"/>
      <c r="Z80" s="1241"/>
      <c r="AA80" s="1241"/>
      <c r="AB80" s="1241"/>
      <c r="AC80" s="1241"/>
      <c r="AD80" s="1241"/>
      <c r="AE80" s="1241"/>
      <c r="AF80" s="1241"/>
    </row>
    <row r="81" spans="1:32" ht="16.7" customHeight="1">
      <c r="A81" s="1239"/>
      <c r="B81" s="1239"/>
      <c r="C81" s="1239"/>
      <c r="D81" s="1239"/>
      <c r="E81" s="1239"/>
      <c r="F81" s="1239"/>
      <c r="G81" s="1239"/>
      <c r="H81" s="1239"/>
      <c r="I81" s="1239"/>
      <c r="J81" s="1239"/>
      <c r="K81" s="1240"/>
      <c r="L81" s="1240"/>
      <c r="M81" s="1240"/>
      <c r="N81" s="1240"/>
      <c r="O81" s="1240"/>
      <c r="P81" s="1240"/>
      <c r="Q81" s="151"/>
      <c r="R81" s="1244"/>
      <c r="S81" s="1244"/>
      <c r="T81" s="1244"/>
      <c r="U81" s="151"/>
      <c r="V81" s="1240" t="s">
        <v>426</v>
      </c>
      <c r="W81" s="1240"/>
      <c r="X81" s="1243"/>
      <c r="Y81" s="1243"/>
      <c r="Z81" s="1241">
        <v>0</v>
      </c>
      <c r="AA81" s="1241"/>
      <c r="AB81" s="1241"/>
      <c r="AC81" s="1241"/>
      <c r="AD81" s="1241"/>
      <c r="AE81" s="1241"/>
      <c r="AF81" s="1241"/>
    </row>
    <row r="82" spans="1:32" ht="17.45" customHeight="1">
      <c r="A82" s="1239"/>
      <c r="B82" s="1239"/>
      <c r="C82" s="1239"/>
      <c r="D82" s="1239"/>
      <c r="E82" s="1239"/>
      <c r="F82" s="1239"/>
      <c r="G82" s="1239"/>
      <c r="H82" s="1239"/>
      <c r="I82" s="1239"/>
      <c r="J82" s="1239"/>
      <c r="K82" s="1239"/>
      <c r="L82" s="1239"/>
      <c r="M82" s="1240" t="s">
        <v>427</v>
      </c>
      <c r="N82" s="1240"/>
      <c r="O82" s="1240"/>
      <c r="P82" s="1240"/>
      <c r="Q82" s="1240"/>
      <c r="R82" s="1240"/>
      <c r="S82" s="1240"/>
      <c r="T82" s="1240"/>
      <c r="U82" s="1240"/>
      <c r="V82" s="1240"/>
      <c r="W82" s="1240"/>
      <c r="X82" s="1243"/>
      <c r="Y82" s="1243"/>
      <c r="Z82" s="1241">
        <v>36534.620000000003</v>
      </c>
      <c r="AA82" s="1241"/>
      <c r="AB82" s="1241"/>
      <c r="AC82" s="1241"/>
      <c r="AD82" s="1241"/>
      <c r="AE82" s="1241"/>
      <c r="AF82" s="1241"/>
    </row>
    <row r="83" spans="1:32" ht="5.85" customHeight="1">
      <c r="A83" s="1242"/>
      <c r="B83" s="1242"/>
      <c r="C83" s="1242"/>
      <c r="D83" s="1242"/>
      <c r="E83" s="1242"/>
      <c r="F83" s="1242"/>
      <c r="G83" s="1242"/>
      <c r="H83" s="1242"/>
      <c r="I83" s="1242"/>
      <c r="J83" s="1242"/>
      <c r="K83" s="1242"/>
      <c r="L83" s="1242"/>
      <c r="M83" s="1242"/>
      <c r="N83" s="1242"/>
      <c r="O83" s="1242"/>
      <c r="P83" s="1242"/>
      <c r="Q83" s="1242"/>
      <c r="R83" s="1242"/>
      <c r="S83" s="1242"/>
      <c r="T83" s="1242"/>
      <c r="U83" s="1242"/>
      <c r="V83" s="1242"/>
      <c r="W83" s="1242"/>
      <c r="X83" s="1242"/>
      <c r="Y83" s="1242"/>
      <c r="Z83" s="1242"/>
      <c r="AA83" s="1242"/>
      <c r="AB83" s="1242"/>
      <c r="AC83" s="1242"/>
      <c r="AD83" s="1242"/>
      <c r="AE83" s="1242"/>
      <c r="AF83" s="1242"/>
    </row>
    <row r="84" spans="1:32" ht="119.25" customHeight="1">
      <c r="A84" s="150"/>
      <c r="AF84" s="152"/>
    </row>
    <row r="85" spans="1:32" ht="118.5" customHeight="1">
      <c r="A85" s="153"/>
      <c r="B85" s="154"/>
      <c r="C85" s="154"/>
      <c r="D85" s="154"/>
      <c r="E85" s="154"/>
      <c r="F85" s="154"/>
      <c r="G85" s="154"/>
      <c r="H85" s="154"/>
      <c r="I85" s="154"/>
      <c r="J85" s="154"/>
      <c r="K85" s="154"/>
      <c r="L85" s="154"/>
      <c r="M85" s="154"/>
      <c r="N85" s="154"/>
      <c r="O85" s="154"/>
      <c r="P85" s="154"/>
      <c r="Q85" s="154"/>
      <c r="R85" s="154"/>
      <c r="S85" s="154"/>
      <c r="T85" s="154"/>
      <c r="U85" s="154"/>
      <c r="V85" s="154"/>
      <c r="W85" s="154"/>
      <c r="X85" s="154"/>
      <c r="Y85" s="154"/>
      <c r="Z85" s="154"/>
      <c r="AA85" s="154"/>
      <c r="AB85" s="154"/>
      <c r="AC85" s="154"/>
      <c r="AD85" s="154"/>
      <c r="AE85" s="154"/>
      <c r="AF85" s="162"/>
    </row>
    <row r="86" spans="1:32" ht="1.5" customHeight="1">
      <c r="A86" s="146"/>
      <c r="B86" s="147"/>
      <c r="C86" s="147"/>
      <c r="D86" s="147"/>
      <c r="E86" s="147"/>
      <c r="F86" s="147"/>
      <c r="G86" s="1289" t="s">
        <v>376</v>
      </c>
      <c r="H86" s="1289"/>
      <c r="I86" s="1289"/>
      <c r="J86" s="1289"/>
      <c r="K86" s="1289"/>
      <c r="L86" s="1289"/>
      <c r="M86" s="1289"/>
      <c r="N86" s="1289"/>
      <c r="O86" s="1289"/>
      <c r="P86" s="1289"/>
      <c r="Q86" s="1289"/>
      <c r="R86" s="1289"/>
      <c r="S86" s="1289"/>
      <c r="T86" s="1289"/>
      <c r="U86" s="1289"/>
      <c r="V86" s="1289"/>
      <c r="W86" s="1289"/>
      <c r="X86" s="1289"/>
      <c r="Y86" s="1289"/>
      <c r="Z86" s="1289"/>
      <c r="AA86" s="148"/>
      <c r="AB86" s="1290" t="s">
        <v>431</v>
      </c>
      <c r="AC86" s="1290"/>
      <c r="AD86" s="1290"/>
      <c r="AE86" s="1290"/>
      <c r="AF86" s="1290"/>
    </row>
    <row r="87" spans="1:32" ht="15.4" customHeight="1">
      <c r="A87" s="150"/>
      <c r="B87" s="1243"/>
      <c r="C87" s="1243"/>
      <c r="D87" s="1243"/>
      <c r="E87" s="1243"/>
      <c r="G87" s="1289"/>
      <c r="H87" s="1289"/>
      <c r="I87" s="1289"/>
      <c r="J87" s="1289"/>
      <c r="K87" s="1289"/>
      <c r="L87" s="1289"/>
      <c r="M87" s="1289"/>
      <c r="N87" s="1289"/>
      <c r="O87" s="1289"/>
      <c r="P87" s="1289"/>
      <c r="Q87" s="1289"/>
      <c r="R87" s="1289"/>
      <c r="S87" s="1289"/>
      <c r="T87" s="1289"/>
      <c r="U87" s="1289"/>
      <c r="V87" s="1289"/>
      <c r="W87" s="1289"/>
      <c r="X87" s="1289"/>
      <c r="Y87" s="1289"/>
      <c r="Z87" s="1289"/>
      <c r="AA87" s="152"/>
      <c r="AB87" s="1290"/>
      <c r="AC87" s="1290"/>
      <c r="AD87" s="1290"/>
      <c r="AE87" s="1290"/>
      <c r="AF87" s="1290"/>
    </row>
    <row r="88" spans="1:32" ht="0.75" customHeight="1">
      <c r="A88" s="150"/>
      <c r="B88" s="1243"/>
      <c r="C88" s="1243"/>
      <c r="D88" s="1243"/>
      <c r="E88" s="1243"/>
      <c r="G88" s="1289"/>
      <c r="H88" s="1289"/>
      <c r="I88" s="1289"/>
      <c r="J88" s="1289"/>
      <c r="K88" s="1289"/>
      <c r="L88" s="1289"/>
      <c r="M88" s="1289"/>
      <c r="N88" s="1289"/>
      <c r="O88" s="1289"/>
      <c r="P88" s="1289"/>
      <c r="Q88" s="1289"/>
      <c r="R88" s="1289"/>
      <c r="S88" s="1289"/>
      <c r="T88" s="1289"/>
      <c r="U88" s="1289"/>
      <c r="V88" s="1289"/>
      <c r="W88" s="1289"/>
      <c r="X88" s="1289"/>
      <c r="Y88" s="1289"/>
      <c r="Z88" s="1289"/>
      <c r="AA88" s="152"/>
      <c r="AB88" s="1290"/>
      <c r="AC88" s="1290"/>
      <c r="AD88" s="1290"/>
      <c r="AE88" s="1290"/>
      <c r="AF88" s="1290"/>
    </row>
    <row r="89" spans="1:32" ht="10.9" customHeight="1">
      <c r="A89" s="150"/>
      <c r="B89" s="1243"/>
      <c r="C89" s="1243"/>
      <c r="D89" s="1243"/>
      <c r="E89" s="1243"/>
      <c r="G89" s="1289"/>
      <c r="H89" s="1289"/>
      <c r="I89" s="1289"/>
      <c r="J89" s="1289"/>
      <c r="K89" s="1289"/>
      <c r="L89" s="1289"/>
      <c r="M89" s="1289"/>
      <c r="N89" s="1289"/>
      <c r="O89" s="1289"/>
      <c r="P89" s="1289"/>
      <c r="Q89" s="1289"/>
      <c r="R89" s="1289"/>
      <c r="S89" s="1289"/>
      <c r="T89" s="1289"/>
      <c r="U89" s="1289"/>
      <c r="V89" s="1289"/>
      <c r="W89" s="1289"/>
      <c r="X89" s="1289"/>
      <c r="Y89" s="1289"/>
      <c r="Z89" s="1289"/>
      <c r="AA89" s="152"/>
      <c r="AB89" s="1303" t="s">
        <v>378</v>
      </c>
      <c r="AC89" s="1303"/>
      <c r="AD89" s="1303"/>
      <c r="AE89" s="1292"/>
      <c r="AF89" s="1292"/>
    </row>
    <row r="90" spans="1:32" ht="13.9" customHeight="1">
      <c r="A90" s="150"/>
      <c r="B90" s="1243"/>
      <c r="C90" s="1243"/>
      <c r="D90" s="1243"/>
      <c r="E90" s="1243"/>
      <c r="G90" s="1293" t="s">
        <v>379</v>
      </c>
      <c r="H90" s="1293"/>
      <c r="I90" s="1293"/>
      <c r="J90" s="1293"/>
      <c r="K90" s="1293"/>
      <c r="L90" s="1293"/>
      <c r="M90" s="1293"/>
      <c r="N90" s="1293"/>
      <c r="O90" s="1293"/>
      <c r="P90" s="1293"/>
      <c r="Q90" s="1293"/>
      <c r="R90" s="1293"/>
      <c r="S90" s="1293"/>
      <c r="T90" s="1293"/>
      <c r="U90" s="1293"/>
      <c r="V90" s="1293"/>
      <c r="W90" s="1293"/>
      <c r="X90" s="1293"/>
      <c r="Y90" s="1293"/>
      <c r="Z90" s="1293"/>
      <c r="AA90" s="152"/>
      <c r="AB90" s="1303"/>
      <c r="AC90" s="1303"/>
      <c r="AD90" s="1303"/>
      <c r="AE90" s="1292"/>
      <c r="AF90" s="1292"/>
    </row>
    <row r="91" spans="1:32" ht="0.75" customHeight="1">
      <c r="A91" s="150"/>
      <c r="G91" s="1293"/>
      <c r="H91" s="1293"/>
      <c r="I91" s="1293"/>
      <c r="J91" s="1293"/>
      <c r="K91" s="1293"/>
      <c r="L91" s="1293"/>
      <c r="M91" s="1293"/>
      <c r="N91" s="1293"/>
      <c r="O91" s="1293"/>
      <c r="P91" s="1293"/>
      <c r="Q91" s="1293"/>
      <c r="R91" s="1293"/>
      <c r="S91" s="1293"/>
      <c r="T91" s="1293"/>
      <c r="U91" s="1293"/>
      <c r="V91" s="1293"/>
      <c r="W91" s="1293"/>
      <c r="X91" s="1293"/>
      <c r="Y91" s="1293"/>
      <c r="Z91" s="1293"/>
      <c r="AA91" s="152"/>
      <c r="AB91" s="1303"/>
      <c r="AC91" s="1303"/>
      <c r="AD91" s="1303"/>
      <c r="AE91" s="1292"/>
      <c r="AF91" s="1292"/>
    </row>
    <row r="92" spans="1:32" ht="0.75" customHeight="1">
      <c r="A92" s="153"/>
      <c r="B92" s="154"/>
      <c r="C92" s="154"/>
      <c r="D92" s="154"/>
      <c r="E92" s="154"/>
      <c r="F92" s="154"/>
      <c r="G92" s="154"/>
      <c r="H92" s="154"/>
      <c r="I92" s="154"/>
      <c r="J92" s="154"/>
      <c r="K92" s="154"/>
      <c r="L92" s="154"/>
      <c r="M92" s="154"/>
      <c r="N92" s="154"/>
      <c r="O92" s="154"/>
      <c r="P92" s="154"/>
      <c r="Q92" s="154"/>
      <c r="R92" s="154"/>
      <c r="S92" s="154"/>
      <c r="T92" s="154"/>
      <c r="U92" s="154"/>
      <c r="V92" s="154"/>
      <c r="W92" s="154"/>
      <c r="X92" s="154"/>
      <c r="Y92" s="154"/>
      <c r="Z92" s="154"/>
      <c r="AA92" s="162"/>
      <c r="AB92" s="1303"/>
      <c r="AC92" s="1303"/>
      <c r="AD92" s="1303"/>
      <c r="AE92" s="1292"/>
      <c r="AF92" s="1292"/>
    </row>
    <row r="93" spans="1:32" ht="16.7" customHeight="1">
      <c r="A93" s="1280" t="s">
        <v>323</v>
      </c>
      <c r="B93" s="1280"/>
      <c r="C93" s="1280"/>
      <c r="D93" s="1280"/>
      <c r="E93" s="1280"/>
      <c r="F93" s="1280"/>
      <c r="G93" s="1280"/>
      <c r="H93" s="1280"/>
      <c r="I93" s="1280"/>
      <c r="J93" s="1280"/>
      <c r="K93" s="1280"/>
      <c r="L93" s="1280"/>
      <c r="M93" s="1280"/>
      <c r="N93" s="1280"/>
      <c r="O93" s="1280"/>
      <c r="P93" s="1280"/>
      <c r="Q93" s="1280"/>
      <c r="R93" s="1280"/>
      <c r="S93" s="1280"/>
      <c r="T93" s="1280"/>
      <c r="U93" s="1280"/>
      <c r="V93" s="1280"/>
      <c r="W93" s="1280"/>
      <c r="X93" s="1280"/>
      <c r="Y93" s="1280"/>
      <c r="Z93" s="1280"/>
      <c r="AA93" s="1280"/>
      <c r="AB93" s="1280"/>
      <c r="AC93" s="1280"/>
      <c r="AD93" s="1280"/>
      <c r="AE93" s="1280"/>
      <c r="AF93" s="1280"/>
    </row>
    <row r="94" spans="1:32" ht="37.15" customHeight="1">
      <c r="A94" s="1301" t="s">
        <v>380</v>
      </c>
      <c r="B94" s="1301"/>
      <c r="C94" s="1301"/>
      <c r="D94" s="1301"/>
      <c r="E94" s="1301"/>
      <c r="F94" s="1301"/>
      <c r="G94" s="1301"/>
      <c r="H94" s="1301"/>
      <c r="I94" s="1301"/>
      <c r="J94" s="1301"/>
      <c r="K94" s="1301"/>
      <c r="L94" s="1301"/>
      <c r="M94" s="1301"/>
      <c r="N94" s="1301"/>
      <c r="O94" s="1301"/>
      <c r="P94" s="1301"/>
      <c r="Q94" s="1301"/>
      <c r="R94" s="1301"/>
      <c r="S94" s="1301"/>
      <c r="T94" s="1301"/>
      <c r="U94" s="1301"/>
      <c r="V94" s="1301"/>
      <c r="W94" s="1301"/>
      <c r="X94" s="1301"/>
      <c r="Y94" s="1280" t="s">
        <v>381</v>
      </c>
      <c r="Z94" s="1280"/>
      <c r="AA94" s="1280"/>
      <c r="AB94" s="1280"/>
      <c r="AC94" s="1280"/>
      <c r="AD94" s="1280"/>
      <c r="AE94" s="1280"/>
      <c r="AF94" s="1280"/>
    </row>
    <row r="95" spans="1:32" ht="5.0999999999999996" customHeight="1">
      <c r="A95" s="155"/>
      <c r="B95" s="156"/>
      <c r="C95" s="156"/>
      <c r="D95" s="156"/>
      <c r="E95" s="156"/>
      <c r="F95" s="156"/>
      <c r="G95" s="156"/>
      <c r="H95" s="156"/>
      <c r="I95" s="156"/>
      <c r="J95" s="156"/>
      <c r="K95" s="156"/>
      <c r="L95" s="156"/>
      <c r="M95" s="156"/>
      <c r="N95" s="156"/>
      <c r="O95" s="156"/>
      <c r="P95" s="156"/>
      <c r="Q95" s="156"/>
      <c r="R95" s="156"/>
      <c r="S95" s="156"/>
      <c r="T95" s="156"/>
      <c r="U95" s="156"/>
      <c r="V95" s="156"/>
      <c r="W95" s="156"/>
      <c r="X95" s="156"/>
      <c r="Y95" s="156"/>
      <c r="Z95" s="156"/>
      <c r="AA95" s="156"/>
      <c r="AB95" s="156"/>
      <c r="AC95" s="156"/>
      <c r="AD95" s="156"/>
      <c r="AE95" s="156"/>
      <c r="AF95" s="157"/>
    </row>
    <row r="96" spans="1:32" ht="0.75" customHeight="1">
      <c r="A96" s="1283" t="s">
        <v>382</v>
      </c>
      <c r="B96" s="1283"/>
      <c r="C96" s="1283"/>
      <c r="D96" s="1283"/>
      <c r="E96" s="1284"/>
      <c r="F96" s="1284"/>
      <c r="G96" s="1284"/>
      <c r="H96" s="1284"/>
      <c r="I96" s="1285" t="s">
        <v>64</v>
      </c>
      <c r="J96" s="1285"/>
      <c r="K96" s="1285"/>
      <c r="L96" s="1285"/>
      <c r="M96" s="1285"/>
      <c r="N96" s="1285"/>
      <c r="O96" s="1285"/>
      <c r="P96" s="1285"/>
      <c r="Q96" s="1285"/>
      <c r="R96" s="1285"/>
      <c r="S96" s="1285"/>
      <c r="T96" s="1285"/>
      <c r="U96" s="1285"/>
      <c r="V96" s="1285"/>
      <c r="W96" s="1285"/>
      <c r="X96" s="1285"/>
      <c r="Y96" s="1275" t="s">
        <v>383</v>
      </c>
      <c r="Z96" s="1275"/>
      <c r="AA96" s="1275"/>
      <c r="AB96" s="1275"/>
      <c r="AC96" s="1275"/>
      <c r="AD96" s="1286" t="s">
        <v>384</v>
      </c>
      <c r="AE96" s="1286"/>
      <c r="AF96" s="1286"/>
    </row>
    <row r="97" spans="1:32" ht="18.2" customHeight="1">
      <c r="A97" s="1283"/>
      <c r="B97" s="1283"/>
      <c r="C97" s="1283"/>
      <c r="D97" s="1283"/>
      <c r="E97" s="1287" t="s">
        <v>385</v>
      </c>
      <c r="F97" s="1287"/>
      <c r="G97" s="1287"/>
      <c r="H97" s="1288" t="s">
        <v>386</v>
      </c>
      <c r="I97" s="1285"/>
      <c r="J97" s="1285"/>
      <c r="K97" s="1285"/>
      <c r="L97" s="1285"/>
      <c r="M97" s="1285"/>
      <c r="N97" s="1285"/>
      <c r="O97" s="1285"/>
      <c r="P97" s="1285"/>
      <c r="Q97" s="1285"/>
      <c r="R97" s="1285"/>
      <c r="S97" s="1285"/>
      <c r="T97" s="1285"/>
      <c r="U97" s="1285"/>
      <c r="V97" s="1285"/>
      <c r="W97" s="1285"/>
      <c r="X97" s="1285"/>
      <c r="Y97" s="1275"/>
      <c r="Z97" s="1275"/>
      <c r="AA97" s="1275"/>
      <c r="AB97" s="1275"/>
      <c r="AC97" s="1275"/>
      <c r="AD97" s="1286"/>
      <c r="AE97" s="1286"/>
      <c r="AF97" s="1286"/>
    </row>
    <row r="98" spans="1:32" ht="18.2" customHeight="1">
      <c r="A98" s="1274" t="s">
        <v>74</v>
      </c>
      <c r="B98" s="1274"/>
      <c r="C98" s="1274"/>
      <c r="D98" s="1274"/>
      <c r="E98" s="1277"/>
      <c r="F98" s="1277"/>
      <c r="G98" s="1277"/>
      <c r="H98" s="1288"/>
      <c r="I98" s="1285"/>
      <c r="J98" s="1285"/>
      <c r="K98" s="1285"/>
      <c r="L98" s="1285"/>
      <c r="M98" s="1285"/>
      <c r="N98" s="1285"/>
      <c r="O98" s="1285"/>
      <c r="P98" s="1285"/>
      <c r="Q98" s="1285"/>
      <c r="R98" s="1285"/>
      <c r="S98" s="1285"/>
      <c r="T98" s="1285"/>
      <c r="U98" s="1285"/>
      <c r="V98" s="1285"/>
      <c r="W98" s="1285"/>
      <c r="X98" s="1285"/>
      <c r="Y98" s="1275" t="s">
        <v>387</v>
      </c>
      <c r="Z98" s="1275"/>
      <c r="AA98" s="1275"/>
      <c r="AB98" s="1275"/>
      <c r="AC98" s="1275"/>
      <c r="AD98" s="1276">
        <v>1</v>
      </c>
      <c r="AE98" s="1276"/>
      <c r="AF98" s="1276"/>
    </row>
    <row r="99" spans="1:32" ht="0.75" customHeight="1">
      <c r="A99" s="1278"/>
      <c r="B99" s="1278"/>
      <c r="C99" s="1278"/>
      <c r="D99" s="1278"/>
      <c r="E99" s="1278"/>
      <c r="F99" s="1278"/>
      <c r="G99" s="1278"/>
      <c r="H99" s="1288"/>
      <c r="I99" s="1279"/>
      <c r="J99" s="1279"/>
      <c r="K99" s="1279"/>
      <c r="L99" s="1279"/>
      <c r="M99" s="1279"/>
      <c r="N99" s="1279"/>
      <c r="O99" s="1279"/>
      <c r="P99" s="1279"/>
      <c r="Q99" s="1279"/>
      <c r="R99" s="1279"/>
      <c r="S99" s="1279"/>
      <c r="T99" s="1279"/>
      <c r="U99" s="1279"/>
      <c r="V99" s="1279"/>
      <c r="W99" s="1279"/>
      <c r="X99" s="1279"/>
      <c r="Y99" s="1279"/>
      <c r="Z99" s="1279"/>
      <c r="AA99" s="1279"/>
      <c r="AB99" s="1279"/>
      <c r="AC99" s="1279"/>
      <c r="AD99" s="1279"/>
      <c r="AE99" s="1279"/>
      <c r="AF99" s="1279"/>
    </row>
    <row r="100" spans="1:32" ht="26.85" customHeight="1">
      <c r="A100" s="1271" t="s">
        <v>432</v>
      </c>
      <c r="B100" s="1271"/>
      <c r="C100" s="1271"/>
      <c r="D100" s="1271"/>
      <c r="E100" s="1271"/>
      <c r="F100" s="1271"/>
      <c r="G100" s="1271"/>
      <c r="H100" s="1271"/>
      <c r="I100" s="1271"/>
      <c r="J100" s="1271"/>
      <c r="K100" s="1271"/>
      <c r="L100" s="1271"/>
      <c r="M100" s="1271"/>
      <c r="N100" s="1271"/>
      <c r="O100" s="1271"/>
      <c r="P100" s="1271"/>
      <c r="Q100" s="1271"/>
      <c r="R100" s="1271"/>
      <c r="S100" s="1271"/>
      <c r="T100" s="1271"/>
      <c r="U100" s="1271"/>
      <c r="V100" s="1271"/>
      <c r="W100" s="1271"/>
      <c r="X100" s="1271"/>
      <c r="Y100" s="1271"/>
      <c r="Z100" s="1271"/>
      <c r="AA100" s="1271"/>
      <c r="AB100" s="1271"/>
      <c r="AC100" s="1271"/>
      <c r="AD100" s="1271"/>
      <c r="AE100" s="1271"/>
      <c r="AF100" s="1272"/>
    </row>
    <row r="101" spans="1:32" ht="10.15" customHeight="1">
      <c r="A101" s="1273" t="s">
        <v>389</v>
      </c>
      <c r="B101" s="1273"/>
      <c r="C101" s="1273"/>
      <c r="D101" s="1273"/>
      <c r="E101" s="1273"/>
      <c r="F101" s="1273"/>
      <c r="G101" s="1273"/>
      <c r="H101" s="1273"/>
      <c r="I101" s="1273"/>
      <c r="J101" s="1273"/>
      <c r="K101" s="1273"/>
      <c r="L101" s="1273"/>
      <c r="M101" s="1273"/>
      <c r="N101" s="1273"/>
      <c r="O101" s="1273"/>
      <c r="P101" s="1273"/>
      <c r="Q101" s="1273"/>
      <c r="R101" s="1273"/>
      <c r="S101" s="1273"/>
      <c r="T101" s="1273"/>
      <c r="U101" s="1273"/>
      <c r="V101" s="1273"/>
      <c r="W101" s="1273"/>
      <c r="X101" s="1273"/>
      <c r="Y101" s="1273"/>
      <c r="Z101" s="1273"/>
      <c r="AA101" s="1273"/>
      <c r="AB101" s="1273"/>
      <c r="AC101" s="1273"/>
      <c r="AD101" s="1273"/>
      <c r="AE101" s="1273"/>
      <c r="AF101" s="1272"/>
    </row>
    <row r="102" spans="1:32" ht="16.7" customHeight="1">
      <c r="A102" s="1255" t="s">
        <v>390</v>
      </c>
      <c r="B102" s="1255"/>
      <c r="C102" s="1255"/>
      <c r="D102" s="1255"/>
      <c r="E102" s="1255"/>
      <c r="F102" s="1255"/>
      <c r="G102" s="1255"/>
      <c r="H102" s="1255"/>
      <c r="I102" s="1255"/>
      <c r="J102" s="1255"/>
      <c r="K102" s="1255"/>
      <c r="L102" s="1255"/>
      <c r="M102" s="1256" t="s">
        <v>391</v>
      </c>
      <c r="N102" s="1256" t="s">
        <v>392</v>
      </c>
      <c r="O102" s="1256"/>
      <c r="P102" s="1256"/>
      <c r="Q102" s="1256"/>
      <c r="R102" s="1256"/>
      <c r="S102" s="1256"/>
      <c r="T102" s="1256" t="s">
        <v>393</v>
      </c>
      <c r="U102" s="1256"/>
      <c r="V102" s="1256"/>
      <c r="W102" s="1256"/>
      <c r="X102" s="1256"/>
      <c r="Y102" s="1256"/>
      <c r="Z102" s="1256"/>
      <c r="AA102" s="1256"/>
      <c r="AB102" s="1256"/>
      <c r="AC102" s="1245" t="s">
        <v>394</v>
      </c>
      <c r="AD102" s="1245"/>
      <c r="AE102" s="1245"/>
      <c r="AF102" s="1245"/>
    </row>
    <row r="103" spans="1:32" ht="17.45" customHeight="1">
      <c r="A103" s="1255"/>
      <c r="B103" s="1255"/>
      <c r="C103" s="1255"/>
      <c r="D103" s="1255"/>
      <c r="E103" s="1255"/>
      <c r="F103" s="1255"/>
      <c r="G103" s="1255"/>
      <c r="H103" s="1255"/>
      <c r="I103" s="1255"/>
      <c r="J103" s="1255"/>
      <c r="K103" s="1255"/>
      <c r="L103" s="1255"/>
      <c r="M103" s="1256"/>
      <c r="N103" s="1256" t="s">
        <v>395</v>
      </c>
      <c r="O103" s="1256"/>
      <c r="P103" s="1256" t="s">
        <v>396</v>
      </c>
      <c r="Q103" s="1256"/>
      <c r="R103" s="1256"/>
      <c r="S103" s="1256"/>
      <c r="T103" s="1256" t="s">
        <v>395</v>
      </c>
      <c r="U103" s="1256"/>
      <c r="V103" s="1256"/>
      <c r="W103" s="1256"/>
      <c r="X103" s="1256" t="s">
        <v>396</v>
      </c>
      <c r="Y103" s="1256"/>
      <c r="Z103" s="1256"/>
      <c r="AA103" s="1256"/>
      <c r="AB103" s="1256"/>
      <c r="AC103" s="1245"/>
      <c r="AD103" s="1245"/>
      <c r="AE103" s="1245"/>
      <c r="AF103" s="1245"/>
    </row>
    <row r="104" spans="1:32" ht="17.45" customHeight="1">
      <c r="A104" s="1246"/>
      <c r="B104" s="1246"/>
      <c r="C104" s="1246"/>
      <c r="D104" s="1246"/>
      <c r="E104" s="1246"/>
      <c r="F104" s="1246"/>
      <c r="G104" s="1246"/>
      <c r="H104" s="1246"/>
      <c r="I104" s="1246"/>
      <c r="J104" s="1246"/>
      <c r="K104" s="1246"/>
      <c r="L104" s="1246"/>
      <c r="M104" s="1247" t="s">
        <v>397</v>
      </c>
      <c r="N104" s="1247"/>
      <c r="O104" s="1247"/>
      <c r="P104" s="1247"/>
      <c r="Q104" s="1247"/>
      <c r="R104" s="1247"/>
      <c r="S104" s="1247"/>
      <c r="T104" s="1247"/>
      <c r="U104" s="1247"/>
      <c r="V104" s="1247"/>
      <c r="W104" s="1247"/>
      <c r="X104" s="1248"/>
      <c r="Y104" s="1248"/>
      <c r="Z104" s="1249">
        <v>0</v>
      </c>
      <c r="AA104" s="1249"/>
      <c r="AB104" s="1249"/>
      <c r="AC104" s="1249"/>
      <c r="AD104" s="1249"/>
      <c r="AE104" s="1249"/>
      <c r="AF104" s="1249"/>
    </row>
    <row r="105" spans="1:32" ht="16.7" customHeight="1">
      <c r="A105" s="1255" t="s">
        <v>398</v>
      </c>
      <c r="B105" s="1255"/>
      <c r="C105" s="1255"/>
      <c r="D105" s="1255"/>
      <c r="E105" s="1255"/>
      <c r="F105" s="1255"/>
      <c r="G105" s="1255"/>
      <c r="H105" s="1255"/>
      <c r="I105" s="1255"/>
      <c r="J105" s="1255"/>
      <c r="K105" s="1255"/>
      <c r="L105" s="1255"/>
      <c r="M105" s="1255"/>
      <c r="N105" s="1255"/>
      <c r="O105" s="1256" t="s">
        <v>399</v>
      </c>
      <c r="P105" s="1256"/>
      <c r="Q105" s="1256"/>
      <c r="R105" s="1256"/>
      <c r="S105" s="1256" t="s">
        <v>391</v>
      </c>
      <c r="T105" s="1256"/>
      <c r="U105" s="1256"/>
      <c r="V105" s="1256"/>
      <c r="W105" s="1256" t="s">
        <v>400</v>
      </c>
      <c r="X105" s="1256"/>
      <c r="Y105" s="1256"/>
      <c r="Z105" s="1256"/>
      <c r="AA105" s="1256"/>
      <c r="AB105" s="1256"/>
      <c r="AC105" s="1245" t="s">
        <v>394</v>
      </c>
      <c r="AD105" s="1245"/>
      <c r="AE105" s="1245"/>
      <c r="AF105" s="1245"/>
    </row>
    <row r="106" spans="1:32" ht="17.45" customHeight="1">
      <c r="A106" s="146"/>
      <c r="B106" s="147"/>
      <c r="C106" s="147"/>
      <c r="D106" s="147"/>
      <c r="E106" s="147"/>
      <c r="F106" s="147"/>
      <c r="G106" s="147"/>
      <c r="H106" s="147"/>
      <c r="I106" s="147"/>
      <c r="J106" s="147"/>
      <c r="K106" s="147"/>
      <c r="L106" s="147"/>
      <c r="M106" s="1331" t="s">
        <v>401</v>
      </c>
      <c r="N106" s="1331"/>
      <c r="O106" s="1331"/>
      <c r="P106" s="1331"/>
      <c r="Q106" s="1331"/>
      <c r="R106" s="1331"/>
      <c r="S106" s="1331"/>
      <c r="T106" s="1331"/>
      <c r="U106" s="1331"/>
      <c r="V106" s="1331"/>
      <c r="W106" s="1331"/>
      <c r="X106" s="147"/>
      <c r="Y106" s="147"/>
      <c r="Z106" s="1266">
        <v>0</v>
      </c>
      <c r="AA106" s="1266"/>
      <c r="AB106" s="1266"/>
      <c r="AC106" s="1266"/>
      <c r="AD106" s="1266"/>
      <c r="AE106" s="1266"/>
      <c r="AF106" s="1266"/>
    </row>
    <row r="107" spans="1:32" ht="17.45" customHeight="1">
      <c r="A107" s="150"/>
      <c r="M107" s="1240" t="s">
        <v>402</v>
      </c>
      <c r="N107" s="1240"/>
      <c r="O107" s="1240"/>
      <c r="P107" s="1240"/>
      <c r="Q107" s="1240"/>
      <c r="R107" s="1240"/>
      <c r="S107" s="1240"/>
      <c r="T107" s="1240"/>
      <c r="U107" s="1240"/>
      <c r="V107" s="1240"/>
      <c r="W107" s="1240"/>
      <c r="Z107" s="1262">
        <v>0</v>
      </c>
      <c r="AA107" s="1262"/>
      <c r="AB107" s="1262"/>
      <c r="AC107" s="1262"/>
      <c r="AD107" s="1262"/>
      <c r="AE107" s="1262"/>
      <c r="AF107" s="1262"/>
    </row>
    <row r="108" spans="1:32" ht="16.7" customHeight="1">
      <c r="A108" s="150"/>
      <c r="M108" s="1240" t="s">
        <v>403</v>
      </c>
      <c r="N108" s="1240"/>
      <c r="O108" s="1240"/>
      <c r="P108" s="1240"/>
      <c r="Q108" s="1240"/>
      <c r="R108" s="1240"/>
      <c r="S108" s="1240"/>
      <c r="T108" s="1240"/>
      <c r="U108" s="1240"/>
      <c r="V108" s="1240"/>
      <c r="W108" s="1240"/>
      <c r="Z108" s="1262">
        <v>0</v>
      </c>
      <c r="AA108" s="1262"/>
      <c r="AB108" s="1262"/>
      <c r="AC108" s="1262"/>
      <c r="AD108" s="1262"/>
      <c r="AE108" s="1262"/>
      <c r="AF108" s="1262"/>
    </row>
    <row r="109" spans="1:32" ht="17.45" customHeight="1">
      <c r="A109" s="150"/>
      <c r="M109" s="1240" t="s">
        <v>404</v>
      </c>
      <c r="N109" s="1240"/>
      <c r="O109" s="1240"/>
      <c r="P109" s="1240"/>
      <c r="Q109" s="1240"/>
      <c r="R109" s="1240"/>
      <c r="S109" s="1240"/>
      <c r="T109" s="1240"/>
      <c r="U109" s="1240"/>
      <c r="V109" s="1240"/>
      <c r="W109" s="1240"/>
      <c r="Z109" s="1262">
        <v>0</v>
      </c>
      <c r="AA109" s="1262"/>
      <c r="AB109" s="1262"/>
      <c r="AC109" s="1262"/>
      <c r="AD109" s="1262"/>
      <c r="AE109" s="1262"/>
      <c r="AF109" s="1262"/>
    </row>
    <row r="110" spans="1:32" ht="16.7" customHeight="1">
      <c r="A110" s="153"/>
      <c r="B110" s="154"/>
      <c r="C110" s="154"/>
      <c r="D110" s="154"/>
      <c r="E110" s="154"/>
      <c r="F110" s="154"/>
      <c r="G110" s="154"/>
      <c r="H110" s="154"/>
      <c r="I110" s="154"/>
      <c r="J110" s="154"/>
      <c r="K110" s="154"/>
      <c r="L110" s="154"/>
      <c r="M110" s="1260" t="s">
        <v>405</v>
      </c>
      <c r="N110" s="1260"/>
      <c r="O110" s="1260"/>
      <c r="P110" s="1260"/>
      <c r="Q110" s="1260"/>
      <c r="R110" s="1260"/>
      <c r="S110" s="1260"/>
      <c r="T110" s="1260"/>
      <c r="U110" s="1260"/>
      <c r="V110" s="1260"/>
      <c r="W110" s="1260"/>
      <c r="X110" s="154"/>
      <c r="Y110" s="154"/>
      <c r="Z110" s="1261">
        <v>0</v>
      </c>
      <c r="AA110" s="1261"/>
      <c r="AB110" s="1261"/>
      <c r="AC110" s="1261"/>
      <c r="AD110" s="1261"/>
      <c r="AE110" s="1261"/>
      <c r="AF110" s="1261"/>
    </row>
    <row r="111" spans="1:32" ht="17.45" customHeight="1">
      <c r="A111" s="1257" t="s">
        <v>406</v>
      </c>
      <c r="B111" s="1257"/>
      <c r="C111" s="1257"/>
      <c r="D111" s="1257"/>
      <c r="E111" s="1257"/>
      <c r="F111" s="1257"/>
      <c r="G111" s="1257"/>
      <c r="H111" s="1257"/>
      <c r="I111" s="1257"/>
      <c r="J111" s="1257"/>
      <c r="K111" s="1257"/>
      <c r="L111" s="1257"/>
      <c r="M111" s="1257"/>
      <c r="N111" s="1257"/>
      <c r="O111" s="1258" t="s">
        <v>391</v>
      </c>
      <c r="P111" s="1258"/>
      <c r="Q111" s="1258"/>
      <c r="R111" s="1258"/>
      <c r="S111" s="1258" t="s">
        <v>407</v>
      </c>
      <c r="T111" s="1258"/>
      <c r="U111" s="1258"/>
      <c r="V111" s="1258"/>
      <c r="W111" s="1258" t="s">
        <v>408</v>
      </c>
      <c r="X111" s="1258"/>
      <c r="Y111" s="1258"/>
      <c r="Z111" s="1258"/>
      <c r="AA111" s="1258"/>
      <c r="AB111" s="1258"/>
      <c r="AC111" s="1259" t="s">
        <v>409</v>
      </c>
      <c r="AD111" s="1259"/>
      <c r="AE111" s="1259"/>
      <c r="AF111" s="1259"/>
    </row>
    <row r="112" spans="1:32" ht="17.45" customHeight="1">
      <c r="A112" s="1246"/>
      <c r="B112" s="1246"/>
      <c r="C112" s="1246"/>
      <c r="D112" s="1246"/>
      <c r="E112" s="1246"/>
      <c r="F112" s="1246"/>
      <c r="G112" s="1246"/>
      <c r="H112" s="1246"/>
      <c r="I112" s="1246"/>
      <c r="J112" s="1246"/>
      <c r="K112" s="1246"/>
      <c r="L112" s="1246"/>
      <c r="M112" s="1247" t="s">
        <v>411</v>
      </c>
      <c r="N112" s="1247"/>
      <c r="O112" s="1247"/>
      <c r="P112" s="1247"/>
      <c r="Q112" s="1247"/>
      <c r="R112" s="1247"/>
      <c r="S112" s="1247"/>
      <c r="T112" s="1247"/>
      <c r="U112" s="1247"/>
      <c r="V112" s="1247"/>
      <c r="W112" s="1247"/>
      <c r="X112" s="1248"/>
      <c r="Y112" s="1248"/>
      <c r="Z112" s="1249">
        <v>0</v>
      </c>
      <c r="AA112" s="1249"/>
      <c r="AB112" s="1249"/>
      <c r="AC112" s="1249"/>
      <c r="AD112" s="1249"/>
      <c r="AE112" s="1249"/>
      <c r="AF112" s="1249"/>
    </row>
    <row r="113" spans="1:32" ht="16.7" customHeight="1">
      <c r="A113" s="1257" t="s">
        <v>412</v>
      </c>
      <c r="B113" s="1257"/>
      <c r="C113" s="1257"/>
      <c r="D113" s="1257"/>
      <c r="E113" s="1257"/>
      <c r="F113" s="1257"/>
      <c r="G113" s="1257"/>
      <c r="H113" s="1257"/>
      <c r="I113" s="1257"/>
      <c r="J113" s="1257"/>
      <c r="K113" s="1257"/>
      <c r="L113" s="1257"/>
      <c r="M113" s="1257"/>
      <c r="N113" s="1257"/>
      <c r="O113" s="1258" t="s">
        <v>391</v>
      </c>
      <c r="P113" s="1258"/>
      <c r="Q113" s="1258"/>
      <c r="R113" s="1258"/>
      <c r="S113" s="1258" t="s">
        <v>407</v>
      </c>
      <c r="T113" s="1258"/>
      <c r="U113" s="1258"/>
      <c r="V113" s="1258"/>
      <c r="W113" s="1258" t="s">
        <v>408</v>
      </c>
      <c r="X113" s="1258"/>
      <c r="Y113" s="1258"/>
      <c r="Z113" s="1258"/>
      <c r="AA113" s="1258"/>
      <c r="AB113" s="1258"/>
      <c r="AC113" s="1259" t="s">
        <v>409</v>
      </c>
      <c r="AD113" s="1259"/>
      <c r="AE113" s="1259"/>
      <c r="AF113" s="1259"/>
    </row>
    <row r="114" spans="1:32" ht="23.25" customHeight="1">
      <c r="A114" s="146"/>
      <c r="B114" s="147"/>
      <c r="C114" s="163" t="s">
        <v>433</v>
      </c>
      <c r="D114" s="1314" t="s">
        <v>434</v>
      </c>
      <c r="E114" s="1314"/>
      <c r="F114" s="1314"/>
      <c r="G114" s="1314"/>
      <c r="H114" s="1314"/>
      <c r="I114" s="1314"/>
      <c r="J114" s="1314"/>
      <c r="K114" s="1314"/>
      <c r="L114" s="1314"/>
      <c r="M114" s="1314"/>
      <c r="N114" s="1314"/>
      <c r="O114" s="1315">
        <v>58.975999999999999</v>
      </c>
      <c r="P114" s="1315"/>
      <c r="Q114" s="1315"/>
      <c r="R114" s="1315"/>
      <c r="S114" s="1316" t="s">
        <v>435</v>
      </c>
      <c r="T114" s="1316"/>
      <c r="U114" s="1316"/>
      <c r="V114" s="1316"/>
      <c r="W114" s="1317">
        <v>16.025300000000001</v>
      </c>
      <c r="X114" s="1317"/>
      <c r="Y114" s="1317"/>
      <c r="Z114" s="1317"/>
      <c r="AA114" s="1317"/>
      <c r="AB114" s="1317"/>
      <c r="AC114" s="1318">
        <v>945.38530000000003</v>
      </c>
      <c r="AD114" s="1318"/>
      <c r="AE114" s="1318"/>
      <c r="AF114" s="1318"/>
    </row>
    <row r="115" spans="1:32" ht="22.5" customHeight="1">
      <c r="A115" s="150"/>
      <c r="C115" s="165" t="s">
        <v>436</v>
      </c>
      <c r="D115" s="1309" t="s">
        <v>437</v>
      </c>
      <c r="E115" s="1309"/>
      <c r="F115" s="1309"/>
      <c r="G115" s="1309"/>
      <c r="H115" s="1309"/>
      <c r="I115" s="1309"/>
      <c r="J115" s="1309"/>
      <c r="K115" s="1309"/>
      <c r="L115" s="1309"/>
      <c r="M115" s="1309"/>
      <c r="N115" s="1309"/>
      <c r="O115" s="1310">
        <v>58.975999999999999</v>
      </c>
      <c r="P115" s="1310"/>
      <c r="Q115" s="1310"/>
      <c r="R115" s="1310"/>
      <c r="S115" s="1311" t="s">
        <v>435</v>
      </c>
      <c r="T115" s="1311"/>
      <c r="U115" s="1311"/>
      <c r="V115" s="1311"/>
      <c r="W115" s="1312">
        <v>2.9563999999999999</v>
      </c>
      <c r="X115" s="1312"/>
      <c r="Y115" s="1312"/>
      <c r="Z115" s="1312"/>
      <c r="AA115" s="1312"/>
      <c r="AB115" s="1312"/>
      <c r="AC115" s="1313">
        <v>174.56899999999999</v>
      </c>
      <c r="AD115" s="1313"/>
      <c r="AE115" s="1313"/>
      <c r="AF115" s="1313"/>
    </row>
    <row r="116" spans="1:32" ht="23.25" customHeight="1">
      <c r="A116" s="150"/>
      <c r="C116" s="165" t="s">
        <v>438</v>
      </c>
      <c r="D116" s="1309" t="s">
        <v>439</v>
      </c>
      <c r="E116" s="1309"/>
      <c r="F116" s="1309"/>
      <c r="G116" s="1309"/>
      <c r="H116" s="1309"/>
      <c r="I116" s="1309"/>
      <c r="J116" s="1309"/>
      <c r="K116" s="1309"/>
      <c r="L116" s="1309"/>
      <c r="M116" s="1309"/>
      <c r="N116" s="1309"/>
      <c r="O116" s="1310">
        <v>1</v>
      </c>
      <c r="P116" s="1310"/>
      <c r="Q116" s="1310"/>
      <c r="R116" s="1310"/>
      <c r="S116" s="1311" t="s">
        <v>384</v>
      </c>
      <c r="T116" s="1311"/>
      <c r="U116" s="1311"/>
      <c r="V116" s="1311"/>
      <c r="W116" s="1312">
        <v>654.81489999999997</v>
      </c>
      <c r="X116" s="1312"/>
      <c r="Y116" s="1312"/>
      <c r="Z116" s="1312"/>
      <c r="AA116" s="1312"/>
      <c r="AB116" s="1312"/>
      <c r="AC116" s="1313">
        <v>654.80999999999995</v>
      </c>
      <c r="AD116" s="1313"/>
      <c r="AE116" s="1313"/>
      <c r="AF116" s="1313"/>
    </row>
    <row r="117" spans="1:32" ht="22.5" customHeight="1">
      <c r="A117" s="150"/>
      <c r="C117" s="165" t="s">
        <v>440</v>
      </c>
      <c r="D117" s="1309" t="s">
        <v>441</v>
      </c>
      <c r="E117" s="1309"/>
      <c r="F117" s="1309"/>
      <c r="G117" s="1309"/>
      <c r="H117" s="1309"/>
      <c r="I117" s="1309"/>
      <c r="J117" s="1309"/>
      <c r="K117" s="1309"/>
      <c r="L117" s="1309"/>
      <c r="M117" s="1309"/>
      <c r="N117" s="1309"/>
      <c r="O117" s="1310">
        <v>58.975999999999999</v>
      </c>
      <c r="P117" s="1310"/>
      <c r="Q117" s="1310"/>
      <c r="R117" s="1310"/>
      <c r="S117" s="1311" t="s">
        <v>435</v>
      </c>
      <c r="T117" s="1311"/>
      <c r="U117" s="1311"/>
      <c r="V117" s="1311"/>
      <c r="W117" s="1312">
        <v>4.2954999999999997</v>
      </c>
      <c r="X117" s="1312"/>
      <c r="Y117" s="1312"/>
      <c r="Z117" s="1312"/>
      <c r="AA117" s="1312"/>
      <c r="AB117" s="1312"/>
      <c r="AC117" s="1313">
        <v>253.5968</v>
      </c>
      <c r="AD117" s="1313"/>
      <c r="AE117" s="1313"/>
      <c r="AF117" s="1313"/>
    </row>
    <row r="118" spans="1:32" ht="23.25" customHeight="1">
      <c r="A118" s="150"/>
      <c r="C118" s="165" t="s">
        <v>442</v>
      </c>
      <c r="D118" s="1309" t="s">
        <v>443</v>
      </c>
      <c r="E118" s="1309"/>
      <c r="F118" s="1309"/>
      <c r="G118" s="1309"/>
      <c r="H118" s="1309"/>
      <c r="I118" s="1309"/>
      <c r="J118" s="1309"/>
      <c r="K118" s="1309"/>
      <c r="L118" s="1309"/>
      <c r="M118" s="1309"/>
      <c r="N118" s="1309"/>
      <c r="O118" s="1310">
        <v>58.975999999999999</v>
      </c>
      <c r="P118" s="1310"/>
      <c r="Q118" s="1310"/>
      <c r="R118" s="1310"/>
      <c r="S118" s="1311" t="s">
        <v>435</v>
      </c>
      <c r="T118" s="1311"/>
      <c r="U118" s="1311"/>
      <c r="V118" s="1311"/>
      <c r="W118" s="1312">
        <v>31.959</v>
      </c>
      <c r="X118" s="1312"/>
      <c r="Y118" s="1312"/>
      <c r="Z118" s="1312"/>
      <c r="AA118" s="1312"/>
      <c r="AB118" s="1312"/>
      <c r="AC118" s="1313">
        <v>1884.873</v>
      </c>
      <c r="AD118" s="1313"/>
      <c r="AE118" s="1313"/>
      <c r="AF118" s="1313"/>
    </row>
    <row r="119" spans="1:32" ht="22.5" customHeight="1">
      <c r="A119" s="150"/>
      <c r="C119" s="165" t="s">
        <v>444</v>
      </c>
      <c r="D119" s="1309" t="s">
        <v>445</v>
      </c>
      <c r="E119" s="1309"/>
      <c r="F119" s="1309"/>
      <c r="G119" s="1309"/>
      <c r="H119" s="1309"/>
      <c r="I119" s="1309"/>
      <c r="J119" s="1309"/>
      <c r="K119" s="1309"/>
      <c r="L119" s="1309"/>
      <c r="M119" s="1309"/>
      <c r="N119" s="1309"/>
      <c r="O119" s="1310">
        <v>5.2767999999999997</v>
      </c>
      <c r="P119" s="1310"/>
      <c r="Q119" s="1310"/>
      <c r="R119" s="1310"/>
      <c r="S119" s="1311" t="s">
        <v>446</v>
      </c>
      <c r="T119" s="1311"/>
      <c r="U119" s="1311"/>
      <c r="V119" s="1311"/>
      <c r="W119" s="1312">
        <v>8.0128000000000004</v>
      </c>
      <c r="X119" s="1312"/>
      <c r="Y119" s="1312"/>
      <c r="Z119" s="1312"/>
      <c r="AA119" s="1312"/>
      <c r="AB119" s="1312"/>
      <c r="AC119" s="1313">
        <v>42.267200000000003</v>
      </c>
      <c r="AD119" s="1313"/>
      <c r="AE119" s="1313"/>
      <c r="AF119" s="1313"/>
    </row>
    <row r="120" spans="1:32" ht="23.25" customHeight="1">
      <c r="A120" s="150"/>
      <c r="C120" s="165" t="s">
        <v>447</v>
      </c>
      <c r="D120" s="1309" t="s">
        <v>448</v>
      </c>
      <c r="E120" s="1309"/>
      <c r="F120" s="1309"/>
      <c r="G120" s="1309"/>
      <c r="H120" s="1309"/>
      <c r="I120" s="1309"/>
      <c r="J120" s="1309"/>
      <c r="K120" s="1309"/>
      <c r="L120" s="1309"/>
      <c r="M120" s="1309"/>
      <c r="N120" s="1309"/>
      <c r="O120" s="1310">
        <v>13.97193</v>
      </c>
      <c r="P120" s="1310"/>
      <c r="Q120" s="1310"/>
      <c r="R120" s="1310"/>
      <c r="S120" s="1311" t="s">
        <v>446</v>
      </c>
      <c r="T120" s="1311"/>
      <c r="U120" s="1311"/>
      <c r="V120" s="1311"/>
      <c r="W120" s="1312">
        <v>44.858499999999999</v>
      </c>
      <c r="X120" s="1312"/>
      <c r="Y120" s="1312"/>
      <c r="Z120" s="1312"/>
      <c r="AA120" s="1312"/>
      <c r="AB120" s="1312"/>
      <c r="AC120" s="1313">
        <v>626.7808</v>
      </c>
      <c r="AD120" s="1313"/>
      <c r="AE120" s="1313"/>
      <c r="AF120" s="1313"/>
    </row>
    <row r="121" spans="1:32" ht="22.5" customHeight="1">
      <c r="A121" s="150"/>
      <c r="C121" s="165" t="s">
        <v>449</v>
      </c>
      <c r="D121" s="1309" t="s">
        <v>450</v>
      </c>
      <c r="E121" s="1309"/>
      <c r="F121" s="1309"/>
      <c r="G121" s="1309"/>
      <c r="H121" s="1309"/>
      <c r="I121" s="1309"/>
      <c r="J121" s="1309"/>
      <c r="K121" s="1309"/>
      <c r="L121" s="1309"/>
      <c r="M121" s="1309"/>
      <c r="N121" s="1309"/>
      <c r="O121" s="1310">
        <v>26.384</v>
      </c>
      <c r="P121" s="1310"/>
      <c r="Q121" s="1310"/>
      <c r="R121" s="1310"/>
      <c r="S121" s="1311" t="s">
        <v>435</v>
      </c>
      <c r="T121" s="1311"/>
      <c r="U121" s="1311"/>
      <c r="V121" s="1311"/>
      <c r="W121" s="1312">
        <v>147.97710000000001</v>
      </c>
      <c r="X121" s="1312"/>
      <c r="Y121" s="1312"/>
      <c r="Z121" s="1312"/>
      <c r="AA121" s="1312"/>
      <c r="AB121" s="1312"/>
      <c r="AC121" s="1313">
        <v>3904.3042999999998</v>
      </c>
      <c r="AD121" s="1313"/>
      <c r="AE121" s="1313"/>
      <c r="AF121" s="1313"/>
    </row>
    <row r="122" spans="1:32" ht="23.25" customHeight="1">
      <c r="A122" s="150"/>
      <c r="C122" s="165" t="s">
        <v>451</v>
      </c>
      <c r="D122" s="1309" t="s">
        <v>452</v>
      </c>
      <c r="E122" s="1309"/>
      <c r="F122" s="1309"/>
      <c r="G122" s="1309"/>
      <c r="H122" s="1309"/>
      <c r="I122" s="1309"/>
      <c r="J122" s="1309"/>
      <c r="K122" s="1309"/>
      <c r="L122" s="1309"/>
      <c r="M122" s="1309"/>
      <c r="N122" s="1309"/>
      <c r="O122" s="1310">
        <v>6.3920000000000003</v>
      </c>
      <c r="P122" s="1310"/>
      <c r="Q122" s="1310"/>
      <c r="R122" s="1310"/>
      <c r="S122" s="1311" t="s">
        <v>435</v>
      </c>
      <c r="T122" s="1311"/>
      <c r="U122" s="1311"/>
      <c r="V122" s="1311"/>
      <c r="W122" s="1312">
        <v>84.285700000000006</v>
      </c>
      <c r="X122" s="1312"/>
      <c r="Y122" s="1312"/>
      <c r="Z122" s="1312"/>
      <c r="AA122" s="1312"/>
      <c r="AB122" s="1312"/>
      <c r="AC122" s="1313">
        <v>538.7817</v>
      </c>
      <c r="AD122" s="1313"/>
      <c r="AE122" s="1313"/>
      <c r="AF122" s="1313"/>
    </row>
    <row r="123" spans="1:32" ht="22.5" customHeight="1">
      <c r="A123" s="150"/>
      <c r="C123" s="165" t="s">
        <v>453</v>
      </c>
      <c r="D123" s="1309" t="s">
        <v>454</v>
      </c>
      <c r="E123" s="1309"/>
      <c r="F123" s="1309"/>
      <c r="G123" s="1309"/>
      <c r="H123" s="1309"/>
      <c r="I123" s="1309"/>
      <c r="J123" s="1309"/>
      <c r="K123" s="1309"/>
      <c r="L123" s="1309"/>
      <c r="M123" s="1309"/>
      <c r="N123" s="1309"/>
      <c r="O123" s="1310">
        <v>11.17754</v>
      </c>
      <c r="P123" s="1310"/>
      <c r="Q123" s="1310"/>
      <c r="R123" s="1310"/>
      <c r="S123" s="1311" t="s">
        <v>446</v>
      </c>
      <c r="T123" s="1311"/>
      <c r="U123" s="1311"/>
      <c r="V123" s="1311"/>
      <c r="W123" s="1312">
        <v>528.39340000000004</v>
      </c>
      <c r="X123" s="1312"/>
      <c r="Y123" s="1312"/>
      <c r="Z123" s="1312"/>
      <c r="AA123" s="1312"/>
      <c r="AB123" s="1312"/>
      <c r="AC123" s="1313">
        <v>5906.1004000000003</v>
      </c>
      <c r="AD123" s="1313"/>
      <c r="AE123" s="1313"/>
      <c r="AF123" s="1313"/>
    </row>
    <row r="124" spans="1:32" ht="23.25" customHeight="1">
      <c r="A124" s="153"/>
      <c r="B124" s="154"/>
      <c r="C124" s="167" t="s">
        <v>455</v>
      </c>
      <c r="D124" s="1304" t="s">
        <v>456</v>
      </c>
      <c r="E124" s="1304"/>
      <c r="F124" s="1304"/>
      <c r="G124" s="1304"/>
      <c r="H124" s="1304"/>
      <c r="I124" s="1304"/>
      <c r="J124" s="1304"/>
      <c r="K124" s="1304"/>
      <c r="L124" s="1304"/>
      <c r="M124" s="1304"/>
      <c r="N124" s="1304"/>
      <c r="O124" s="1305">
        <v>2.7943899999999999</v>
      </c>
      <c r="P124" s="1305"/>
      <c r="Q124" s="1305"/>
      <c r="R124" s="1305"/>
      <c r="S124" s="1306" t="s">
        <v>446</v>
      </c>
      <c r="T124" s="1306"/>
      <c r="U124" s="1306"/>
      <c r="V124" s="1306"/>
      <c r="W124" s="1307">
        <v>516.57489999999996</v>
      </c>
      <c r="X124" s="1307"/>
      <c r="Y124" s="1307"/>
      <c r="Z124" s="1307"/>
      <c r="AA124" s="1307"/>
      <c r="AB124" s="1307"/>
      <c r="AC124" s="1308">
        <v>1443.498</v>
      </c>
      <c r="AD124" s="1308"/>
      <c r="AE124" s="1308"/>
      <c r="AF124" s="1308"/>
    </row>
    <row r="125" spans="1:32" ht="16.7" customHeight="1">
      <c r="A125" s="1246"/>
      <c r="B125" s="1246"/>
      <c r="C125" s="1246"/>
      <c r="D125" s="1246"/>
      <c r="E125" s="1246"/>
      <c r="F125" s="1246"/>
      <c r="G125" s="1246"/>
      <c r="H125" s="1246"/>
      <c r="I125" s="1246"/>
      <c r="J125" s="1246"/>
      <c r="K125" s="1246"/>
      <c r="L125" s="1246"/>
      <c r="M125" s="1247" t="s">
        <v>413</v>
      </c>
      <c r="N125" s="1247"/>
      <c r="O125" s="1247"/>
      <c r="P125" s="1247"/>
      <c r="Q125" s="1247"/>
      <c r="R125" s="1247"/>
      <c r="S125" s="1247"/>
      <c r="T125" s="1247"/>
      <c r="U125" s="1247"/>
      <c r="V125" s="1247"/>
      <c r="W125" s="1247"/>
      <c r="X125" s="1248"/>
      <c r="Y125" s="1248"/>
      <c r="Z125" s="1249">
        <v>16374.9665</v>
      </c>
      <c r="AA125" s="1249"/>
      <c r="AB125" s="1249"/>
      <c r="AC125" s="1249"/>
      <c r="AD125" s="1249"/>
      <c r="AE125" s="1249"/>
      <c r="AF125" s="1249"/>
    </row>
    <row r="126" spans="1:32" ht="17.45" customHeight="1">
      <c r="A126" s="1257" t="s">
        <v>414</v>
      </c>
      <c r="B126" s="1257"/>
      <c r="C126" s="1257"/>
      <c r="D126" s="1257"/>
      <c r="E126" s="1257"/>
      <c r="F126" s="1257"/>
      <c r="G126" s="1257"/>
      <c r="H126" s="1257"/>
      <c r="I126" s="1257"/>
      <c r="J126" s="1257"/>
      <c r="K126" s="1257"/>
      <c r="L126" s="1257"/>
      <c r="M126" s="1257"/>
      <c r="N126" s="1257"/>
      <c r="O126" s="1258" t="s">
        <v>391</v>
      </c>
      <c r="P126" s="1258"/>
      <c r="Q126" s="1258"/>
      <c r="R126" s="1258"/>
      <c r="S126" s="1258" t="s">
        <v>407</v>
      </c>
      <c r="T126" s="1258"/>
      <c r="U126" s="1258"/>
      <c r="V126" s="1258"/>
      <c r="W126" s="1258" t="s">
        <v>408</v>
      </c>
      <c r="X126" s="1258"/>
      <c r="Y126" s="1258"/>
      <c r="Z126" s="1258"/>
      <c r="AA126" s="1258"/>
      <c r="AB126" s="1258"/>
      <c r="AC126" s="1259" t="s">
        <v>409</v>
      </c>
      <c r="AD126" s="1259"/>
      <c r="AE126" s="1259"/>
      <c r="AF126" s="1259"/>
    </row>
    <row r="127" spans="1:32" ht="17.45" customHeight="1">
      <c r="A127" s="1251"/>
      <c r="B127" s="1251"/>
      <c r="C127" s="1251"/>
      <c r="D127" s="1251"/>
      <c r="E127" s="1251"/>
      <c r="F127" s="1251"/>
      <c r="G127" s="1251"/>
      <c r="H127" s="1251"/>
      <c r="I127" s="1251"/>
      <c r="J127" s="1251"/>
      <c r="K127" s="1251"/>
      <c r="L127" s="1251"/>
      <c r="M127" s="1252" t="s">
        <v>415</v>
      </c>
      <c r="N127" s="1252"/>
      <c r="O127" s="1252"/>
      <c r="P127" s="1252"/>
      <c r="Q127" s="1252"/>
      <c r="R127" s="1252"/>
      <c r="S127" s="1252"/>
      <c r="T127" s="1252"/>
      <c r="U127" s="1252"/>
      <c r="V127" s="1252"/>
      <c r="W127" s="1252"/>
      <c r="X127" s="1253"/>
      <c r="Y127" s="1253"/>
      <c r="Z127" s="1254">
        <v>0</v>
      </c>
      <c r="AA127" s="1254"/>
      <c r="AB127" s="1254"/>
      <c r="AC127" s="1254"/>
      <c r="AD127" s="1254"/>
      <c r="AE127" s="1254"/>
      <c r="AF127" s="1254"/>
    </row>
    <row r="128" spans="1:32" ht="16.7" customHeight="1">
      <c r="A128" s="1255" t="s">
        <v>416</v>
      </c>
      <c r="B128" s="1255"/>
      <c r="C128" s="1255"/>
      <c r="D128" s="1255"/>
      <c r="E128" s="1255"/>
      <c r="F128" s="1255"/>
      <c r="G128" s="1255"/>
      <c r="H128" s="1255"/>
      <c r="I128" s="1255"/>
      <c r="J128" s="1256" t="s">
        <v>391</v>
      </c>
      <c r="K128" s="1256"/>
      <c r="L128" s="158" t="s">
        <v>417</v>
      </c>
      <c r="M128" s="158" t="s">
        <v>418</v>
      </c>
      <c r="N128" s="1256" t="s">
        <v>419</v>
      </c>
      <c r="O128" s="1256"/>
      <c r="P128" s="1256" t="s">
        <v>420</v>
      </c>
      <c r="Q128" s="1256"/>
      <c r="R128" s="1256"/>
      <c r="S128" s="1256"/>
      <c r="T128" s="1256" t="s">
        <v>421</v>
      </c>
      <c r="U128" s="1256"/>
      <c r="V128" s="1256"/>
      <c r="W128" s="1256"/>
      <c r="X128" s="1256" t="s">
        <v>422</v>
      </c>
      <c r="Y128" s="1256"/>
      <c r="Z128" s="1256"/>
      <c r="AA128" s="1256"/>
      <c r="AB128" s="1256"/>
      <c r="AC128" s="1245" t="s">
        <v>409</v>
      </c>
      <c r="AD128" s="1245"/>
      <c r="AE128" s="1245"/>
      <c r="AF128" s="1245"/>
    </row>
    <row r="129" spans="1:32" ht="17.45" customHeight="1">
      <c r="A129" s="1246"/>
      <c r="B129" s="1246"/>
      <c r="C129" s="1246"/>
      <c r="D129" s="1246"/>
      <c r="E129" s="1246"/>
      <c r="F129" s="1246"/>
      <c r="G129" s="1246"/>
      <c r="H129" s="1246"/>
      <c r="I129" s="1246"/>
      <c r="J129" s="1246"/>
      <c r="K129" s="1246"/>
      <c r="L129" s="1246"/>
      <c r="M129" s="1247" t="s">
        <v>423</v>
      </c>
      <c r="N129" s="1247"/>
      <c r="O129" s="1247"/>
      <c r="P129" s="1247"/>
      <c r="Q129" s="1247"/>
      <c r="R129" s="1247"/>
      <c r="S129" s="1247"/>
      <c r="T129" s="1247"/>
      <c r="U129" s="1247"/>
      <c r="V129" s="1247"/>
      <c r="W129" s="1247"/>
      <c r="X129" s="1248"/>
      <c r="Y129" s="1248"/>
      <c r="Z129" s="1249">
        <v>0</v>
      </c>
      <c r="AA129" s="1249"/>
      <c r="AB129" s="1249"/>
      <c r="AC129" s="1249"/>
      <c r="AD129" s="1249"/>
      <c r="AE129" s="1249"/>
      <c r="AF129" s="1249"/>
    </row>
    <row r="130" spans="1:32" ht="5.85" customHeight="1">
      <c r="A130" s="1250"/>
      <c r="B130" s="1250"/>
      <c r="C130" s="1250"/>
      <c r="D130" s="1250"/>
      <c r="E130" s="1250"/>
      <c r="F130" s="1250"/>
      <c r="G130" s="1250"/>
      <c r="H130" s="1250"/>
      <c r="I130" s="1250"/>
      <c r="J130" s="1250"/>
      <c r="K130" s="1250"/>
      <c r="L130" s="1250"/>
      <c r="M130" s="1250"/>
      <c r="N130" s="1250"/>
      <c r="O130" s="1250"/>
      <c r="P130" s="1250"/>
      <c r="Q130" s="1250"/>
      <c r="R130" s="1250"/>
      <c r="S130" s="1250"/>
      <c r="T130" s="1250"/>
      <c r="U130" s="1250"/>
      <c r="V130" s="1250"/>
      <c r="W130" s="1250"/>
      <c r="X130" s="1250"/>
      <c r="Y130" s="1250"/>
      <c r="Z130" s="1250"/>
      <c r="AA130" s="1250"/>
      <c r="AB130" s="1250"/>
      <c r="AC130" s="1250"/>
      <c r="AD130" s="1250"/>
      <c r="AE130" s="1250"/>
      <c r="AF130" s="1250"/>
    </row>
    <row r="131" spans="1:32" ht="16.7" customHeight="1">
      <c r="A131" s="1239"/>
      <c r="B131" s="1239"/>
      <c r="C131" s="1239"/>
      <c r="D131" s="1239"/>
      <c r="E131" s="1239"/>
      <c r="F131" s="1239"/>
      <c r="G131" s="1239"/>
      <c r="H131" s="1239"/>
      <c r="I131" s="1239"/>
      <c r="J131" s="1239"/>
      <c r="K131" s="1239"/>
      <c r="L131" s="1239"/>
      <c r="M131" s="1240" t="s">
        <v>424</v>
      </c>
      <c r="N131" s="1240"/>
      <c r="O131" s="1240"/>
      <c r="P131" s="1240"/>
      <c r="Q131" s="1240"/>
      <c r="R131" s="1240"/>
      <c r="S131" s="1240"/>
      <c r="T131" s="1240"/>
      <c r="U131" s="1240"/>
      <c r="V131" s="1240"/>
      <c r="W131" s="1240"/>
      <c r="X131" s="1243"/>
      <c r="Y131" s="1243"/>
      <c r="Z131" s="1241">
        <v>16374.97</v>
      </c>
      <c r="AA131" s="1241"/>
      <c r="AB131" s="1241"/>
      <c r="AC131" s="1241"/>
      <c r="AD131" s="1241"/>
      <c r="AE131" s="1241"/>
      <c r="AF131" s="1241"/>
    </row>
    <row r="132" spans="1:32" ht="17.45" customHeight="1">
      <c r="A132" s="1239"/>
      <c r="B132" s="1239"/>
      <c r="C132" s="1239"/>
      <c r="D132" s="1239"/>
      <c r="E132" s="1239"/>
      <c r="F132" s="1239"/>
      <c r="G132" s="1239"/>
      <c r="H132" s="1239"/>
      <c r="I132" s="1239"/>
      <c r="J132" s="1239"/>
      <c r="K132" s="1240" t="s">
        <v>425</v>
      </c>
      <c r="L132" s="1240"/>
      <c r="M132" s="1240"/>
      <c r="N132" s="1240"/>
      <c r="O132" s="1240"/>
      <c r="P132" s="1240"/>
      <c r="Q132" s="151"/>
      <c r="R132" s="1244">
        <v>0</v>
      </c>
      <c r="S132" s="1244"/>
      <c r="T132" s="1244"/>
      <c r="U132" s="151"/>
      <c r="V132" s="1240" t="s">
        <v>426</v>
      </c>
      <c r="W132" s="1240"/>
      <c r="X132" s="1243"/>
      <c r="Y132" s="1243"/>
      <c r="Z132" s="1241">
        <v>0</v>
      </c>
      <c r="AA132" s="1241"/>
      <c r="AB132" s="1241"/>
      <c r="AC132" s="1241"/>
      <c r="AD132" s="1241"/>
      <c r="AE132" s="1241"/>
      <c r="AF132" s="1241"/>
    </row>
    <row r="133" spans="1:32" ht="17.45" customHeight="1">
      <c r="A133" s="1239"/>
      <c r="B133" s="1239"/>
      <c r="C133" s="1239"/>
      <c r="D133" s="1239"/>
      <c r="E133" s="1239"/>
      <c r="F133" s="1239"/>
      <c r="G133" s="1239"/>
      <c r="H133" s="1239"/>
      <c r="I133" s="1239"/>
      <c r="J133" s="1239"/>
      <c r="K133" s="1239"/>
      <c r="L133" s="1239"/>
      <c r="M133" s="1240" t="s">
        <v>427</v>
      </c>
      <c r="N133" s="1240"/>
      <c r="O133" s="1240"/>
      <c r="P133" s="1240"/>
      <c r="Q133" s="1240"/>
      <c r="R133" s="1240"/>
      <c r="S133" s="1240"/>
      <c r="T133" s="1240"/>
      <c r="U133" s="1240"/>
      <c r="V133" s="1240"/>
      <c r="W133" s="1240"/>
      <c r="X133" s="1243"/>
      <c r="Y133" s="1243"/>
      <c r="Z133" s="1241">
        <v>16374.97</v>
      </c>
      <c r="AA133" s="1241"/>
      <c r="AB133" s="1241"/>
      <c r="AC133" s="1241"/>
      <c r="AD133" s="1241"/>
      <c r="AE133" s="1241"/>
      <c r="AF133" s="1241"/>
    </row>
    <row r="134" spans="1:32" ht="5.0999999999999996" customHeight="1">
      <c r="A134" s="1242"/>
      <c r="B134" s="1242"/>
      <c r="C134" s="1242"/>
      <c r="D134" s="1242"/>
      <c r="E134" s="1242"/>
      <c r="F134" s="1242"/>
      <c r="G134" s="1242"/>
      <c r="H134" s="1242"/>
      <c r="I134" s="1242"/>
      <c r="J134" s="1242"/>
      <c r="K134" s="1242"/>
      <c r="L134" s="1242"/>
      <c r="M134" s="1242"/>
      <c r="N134" s="1242"/>
      <c r="O134" s="1242"/>
      <c r="P134" s="1242"/>
      <c r="Q134" s="1242"/>
      <c r="R134" s="1242"/>
      <c r="S134" s="1242"/>
      <c r="T134" s="1242"/>
      <c r="U134" s="1242"/>
      <c r="V134" s="1242"/>
      <c r="W134" s="1242"/>
      <c r="X134" s="1242"/>
      <c r="Y134" s="1242"/>
      <c r="Z134" s="1242"/>
      <c r="AA134" s="1242"/>
      <c r="AB134" s="1242"/>
      <c r="AC134" s="1242"/>
      <c r="AD134" s="1242"/>
      <c r="AE134" s="1242"/>
      <c r="AF134" s="1242"/>
    </row>
    <row r="135" spans="1:32" ht="9.4" customHeight="1">
      <c r="A135" s="153"/>
      <c r="B135" s="154"/>
      <c r="C135" s="154"/>
      <c r="D135" s="154"/>
      <c r="E135" s="154"/>
      <c r="F135" s="154"/>
      <c r="G135" s="154"/>
      <c r="H135" s="154"/>
      <c r="I135" s="154"/>
      <c r="J135" s="154"/>
      <c r="K135" s="154"/>
      <c r="L135" s="154"/>
      <c r="M135" s="154"/>
      <c r="N135" s="154"/>
      <c r="O135" s="154"/>
      <c r="P135" s="154"/>
      <c r="Q135" s="154"/>
      <c r="R135" s="154"/>
      <c r="S135" s="154"/>
      <c r="T135" s="154"/>
      <c r="U135" s="154"/>
      <c r="V135" s="154"/>
      <c r="W135" s="154"/>
      <c r="X135" s="154"/>
      <c r="Y135" s="154"/>
      <c r="Z135" s="154"/>
      <c r="AA135" s="154"/>
      <c r="AB135" s="154"/>
      <c r="AC135" s="154"/>
      <c r="AD135" s="154"/>
      <c r="AE135" s="154"/>
      <c r="AF135" s="162"/>
    </row>
    <row r="136" spans="1:32" ht="1.5" customHeight="1">
      <c r="A136" s="146"/>
      <c r="B136" s="147"/>
      <c r="C136" s="147"/>
      <c r="D136" s="147"/>
      <c r="E136" s="147"/>
      <c r="F136" s="147"/>
      <c r="G136" s="1289" t="s">
        <v>376</v>
      </c>
      <c r="H136" s="1289"/>
      <c r="I136" s="1289"/>
      <c r="J136" s="1289"/>
      <c r="K136" s="1289"/>
      <c r="L136" s="1289"/>
      <c r="M136" s="1289"/>
      <c r="N136" s="1289"/>
      <c r="O136" s="1289"/>
      <c r="P136" s="1289"/>
      <c r="Q136" s="1289"/>
      <c r="R136" s="1289"/>
      <c r="S136" s="1289"/>
      <c r="T136" s="1289"/>
      <c r="U136" s="1289"/>
      <c r="V136" s="1289"/>
      <c r="W136" s="1289"/>
      <c r="X136" s="1289"/>
      <c r="Y136" s="1289"/>
      <c r="Z136" s="1289"/>
      <c r="AA136" s="148"/>
      <c r="AB136" s="1290" t="s">
        <v>457</v>
      </c>
      <c r="AC136" s="1290"/>
      <c r="AD136" s="1290"/>
      <c r="AE136" s="1290"/>
      <c r="AF136" s="1290"/>
    </row>
    <row r="137" spans="1:32" ht="14.65" customHeight="1">
      <c r="A137" s="150"/>
      <c r="B137" s="1243"/>
      <c r="C137" s="1243"/>
      <c r="D137" s="1243"/>
      <c r="E137" s="1243"/>
      <c r="G137" s="1289"/>
      <c r="H137" s="1289"/>
      <c r="I137" s="1289"/>
      <c r="J137" s="1289"/>
      <c r="K137" s="1289"/>
      <c r="L137" s="1289"/>
      <c r="M137" s="1289"/>
      <c r="N137" s="1289"/>
      <c r="O137" s="1289"/>
      <c r="P137" s="1289"/>
      <c r="Q137" s="1289"/>
      <c r="R137" s="1289"/>
      <c r="S137" s="1289"/>
      <c r="T137" s="1289"/>
      <c r="U137" s="1289"/>
      <c r="V137" s="1289"/>
      <c r="W137" s="1289"/>
      <c r="X137" s="1289"/>
      <c r="Y137" s="1289"/>
      <c r="Z137" s="1289"/>
      <c r="AA137" s="152"/>
      <c r="AB137" s="1290"/>
      <c r="AC137" s="1290"/>
      <c r="AD137" s="1290"/>
      <c r="AE137" s="1290"/>
      <c r="AF137" s="1290"/>
    </row>
    <row r="138" spans="1:32" ht="0.75" customHeight="1">
      <c r="A138" s="150"/>
      <c r="B138" s="1243"/>
      <c r="C138" s="1243"/>
      <c r="D138" s="1243"/>
      <c r="E138" s="1243"/>
      <c r="G138" s="1289"/>
      <c r="H138" s="1289"/>
      <c r="I138" s="1289"/>
      <c r="J138" s="1289"/>
      <c r="K138" s="1289"/>
      <c r="L138" s="1289"/>
      <c r="M138" s="1289"/>
      <c r="N138" s="1289"/>
      <c r="O138" s="1289"/>
      <c r="P138" s="1289"/>
      <c r="Q138" s="1289"/>
      <c r="R138" s="1289"/>
      <c r="S138" s="1289"/>
      <c r="T138" s="1289"/>
      <c r="U138" s="1289"/>
      <c r="V138" s="1289"/>
      <c r="W138" s="1289"/>
      <c r="X138" s="1289"/>
      <c r="Y138" s="1289"/>
      <c r="Z138" s="1289"/>
      <c r="AA138" s="152"/>
      <c r="AB138" s="1290"/>
      <c r="AC138" s="1290"/>
      <c r="AD138" s="1290"/>
      <c r="AE138" s="1290"/>
      <c r="AF138" s="1290"/>
    </row>
    <row r="139" spans="1:32" ht="11.65" customHeight="1">
      <c r="A139" s="150"/>
      <c r="B139" s="1243"/>
      <c r="C139" s="1243"/>
      <c r="D139" s="1243"/>
      <c r="E139" s="1243"/>
      <c r="G139" s="1289"/>
      <c r="H139" s="1289"/>
      <c r="I139" s="1289"/>
      <c r="J139" s="1289"/>
      <c r="K139" s="1289"/>
      <c r="L139" s="1289"/>
      <c r="M139" s="1289"/>
      <c r="N139" s="1289"/>
      <c r="O139" s="1289"/>
      <c r="P139" s="1289"/>
      <c r="Q139" s="1289"/>
      <c r="R139" s="1289"/>
      <c r="S139" s="1289"/>
      <c r="T139" s="1289"/>
      <c r="U139" s="1289"/>
      <c r="V139" s="1289"/>
      <c r="W139" s="1289"/>
      <c r="X139" s="1289"/>
      <c r="Y139" s="1289"/>
      <c r="Z139" s="1289"/>
      <c r="AA139" s="152"/>
      <c r="AB139" s="1291" t="s">
        <v>378</v>
      </c>
      <c r="AC139" s="1291"/>
      <c r="AD139" s="1291"/>
      <c r="AE139" s="1324"/>
      <c r="AF139" s="1324"/>
    </row>
    <row r="140" spans="1:32" ht="13.9" customHeight="1">
      <c r="A140" s="150"/>
      <c r="B140" s="1243"/>
      <c r="C140" s="1243"/>
      <c r="D140" s="1243"/>
      <c r="E140" s="1243"/>
      <c r="G140" s="1293" t="s">
        <v>379</v>
      </c>
      <c r="H140" s="1293"/>
      <c r="I140" s="1293"/>
      <c r="J140" s="1293"/>
      <c r="K140" s="1293"/>
      <c r="L140" s="1293"/>
      <c r="M140" s="1293"/>
      <c r="N140" s="1293"/>
      <c r="O140" s="1293"/>
      <c r="P140" s="1293"/>
      <c r="Q140" s="1293"/>
      <c r="R140" s="1293"/>
      <c r="S140" s="1293"/>
      <c r="T140" s="1293"/>
      <c r="U140" s="1293"/>
      <c r="V140" s="1293"/>
      <c r="W140" s="1293"/>
      <c r="X140" s="1293"/>
      <c r="Y140" s="1293"/>
      <c r="Z140" s="1293"/>
      <c r="AA140" s="152"/>
      <c r="AB140" s="1291"/>
      <c r="AC140" s="1291"/>
      <c r="AD140" s="1291"/>
      <c r="AE140" s="1324"/>
      <c r="AF140" s="1324"/>
    </row>
    <row r="141" spans="1:32" ht="0.75" customHeight="1">
      <c r="A141" s="150"/>
      <c r="G141" s="1293"/>
      <c r="H141" s="1293"/>
      <c r="I141" s="1293"/>
      <c r="J141" s="1293"/>
      <c r="K141" s="1293"/>
      <c r="L141" s="1293"/>
      <c r="M141" s="1293"/>
      <c r="N141" s="1293"/>
      <c r="O141" s="1293"/>
      <c r="P141" s="1293"/>
      <c r="Q141" s="1293"/>
      <c r="R141" s="1293"/>
      <c r="S141" s="1293"/>
      <c r="T141" s="1293"/>
      <c r="U141" s="1293"/>
      <c r="V141" s="1293"/>
      <c r="W141" s="1293"/>
      <c r="X141" s="1293"/>
      <c r="Y141" s="1293"/>
      <c r="Z141" s="1293"/>
      <c r="AA141" s="152"/>
      <c r="AB141" s="1291"/>
      <c r="AC141" s="1291"/>
      <c r="AD141" s="1291"/>
      <c r="AE141" s="1324"/>
      <c r="AF141" s="1324"/>
    </row>
    <row r="142" spans="1:32" ht="0.75" customHeight="1">
      <c r="A142" s="153"/>
      <c r="B142" s="154"/>
      <c r="C142" s="154"/>
      <c r="D142" s="154"/>
      <c r="E142" s="154"/>
      <c r="F142" s="154"/>
      <c r="G142" s="154"/>
      <c r="H142" s="154"/>
      <c r="I142" s="154"/>
      <c r="J142" s="154"/>
      <c r="K142" s="154"/>
      <c r="L142" s="154"/>
      <c r="M142" s="154"/>
      <c r="N142" s="154"/>
      <c r="O142" s="154"/>
      <c r="P142" s="154"/>
      <c r="Q142" s="154"/>
      <c r="R142" s="154"/>
      <c r="S142" s="154"/>
      <c r="T142" s="154"/>
      <c r="U142" s="154"/>
      <c r="V142" s="154"/>
      <c r="W142" s="154"/>
      <c r="X142" s="154"/>
      <c r="Y142" s="154"/>
      <c r="Z142" s="154"/>
      <c r="AA142" s="154"/>
      <c r="AB142" s="154"/>
      <c r="AC142" s="154"/>
      <c r="AD142" s="154"/>
      <c r="AE142" s="154"/>
      <c r="AF142" s="162"/>
    </row>
    <row r="143" spans="1:32" ht="15.95" customHeight="1">
      <c r="A143" s="1280" t="s">
        <v>323</v>
      </c>
      <c r="B143" s="1280"/>
      <c r="C143" s="1280"/>
      <c r="D143" s="1280"/>
      <c r="E143" s="1280"/>
      <c r="F143" s="1280"/>
      <c r="G143" s="1280"/>
      <c r="H143" s="1280"/>
      <c r="I143" s="1280"/>
      <c r="J143" s="1280"/>
      <c r="K143" s="1280"/>
      <c r="L143" s="1280"/>
      <c r="M143" s="1280"/>
      <c r="N143" s="1280"/>
      <c r="O143" s="1280"/>
      <c r="P143" s="1280"/>
      <c r="Q143" s="1280"/>
      <c r="R143" s="1280"/>
      <c r="S143" s="1280"/>
      <c r="T143" s="1280"/>
      <c r="U143" s="1280"/>
      <c r="V143" s="1280"/>
      <c r="W143" s="1280"/>
      <c r="X143" s="1280"/>
      <c r="Y143" s="1280"/>
      <c r="Z143" s="1280"/>
      <c r="AA143" s="1280"/>
      <c r="AB143" s="1280"/>
      <c r="AC143" s="1280"/>
      <c r="AD143" s="1280"/>
      <c r="AE143" s="1280"/>
      <c r="AF143" s="1280"/>
    </row>
    <row r="144" spans="1:32" ht="0.75" customHeight="1">
      <c r="A144" s="146"/>
      <c r="B144" s="147"/>
      <c r="C144" s="147"/>
      <c r="D144" s="147"/>
      <c r="E144" s="147"/>
      <c r="F144" s="147"/>
      <c r="G144" s="147"/>
      <c r="H144" s="147"/>
      <c r="I144" s="147"/>
      <c r="J144" s="147"/>
      <c r="K144" s="147"/>
      <c r="L144" s="147"/>
      <c r="M144" s="147"/>
      <c r="N144" s="147"/>
      <c r="O144" s="147"/>
      <c r="P144" s="147"/>
      <c r="Q144" s="147"/>
      <c r="R144" s="147"/>
      <c r="S144" s="147"/>
      <c r="T144" s="147"/>
      <c r="U144" s="147"/>
      <c r="V144" s="147"/>
      <c r="W144" s="147"/>
      <c r="X144" s="147"/>
      <c r="Y144" s="147"/>
      <c r="Z144" s="147"/>
      <c r="AA144" s="147"/>
      <c r="AB144" s="147"/>
      <c r="AC144" s="147"/>
      <c r="AD144" s="147"/>
      <c r="AE144" s="147"/>
      <c r="AF144" s="148"/>
    </row>
    <row r="145" spans="1:32" ht="37.15" customHeight="1">
      <c r="A145" s="1281" t="s">
        <v>380</v>
      </c>
      <c r="B145" s="1281"/>
      <c r="C145" s="1281"/>
      <c r="D145" s="1281"/>
      <c r="E145" s="1281"/>
      <c r="F145" s="1281"/>
      <c r="G145" s="1281"/>
      <c r="H145" s="1281"/>
      <c r="I145" s="1281"/>
      <c r="J145" s="1281"/>
      <c r="K145" s="1281"/>
      <c r="L145" s="1281"/>
      <c r="M145" s="1281"/>
      <c r="N145" s="1281"/>
      <c r="O145" s="1281"/>
      <c r="P145" s="1281"/>
      <c r="Q145" s="1281"/>
      <c r="R145" s="1281"/>
      <c r="S145" s="1281"/>
      <c r="T145" s="1281"/>
      <c r="U145" s="1281"/>
      <c r="V145" s="1281"/>
      <c r="W145" s="1281"/>
      <c r="X145" s="1281"/>
      <c r="Y145" s="1282" t="s">
        <v>381</v>
      </c>
      <c r="Z145" s="1282"/>
      <c r="AA145" s="1282"/>
      <c r="AB145" s="1282"/>
      <c r="AC145" s="1282"/>
      <c r="AD145" s="1282"/>
      <c r="AE145" s="1282"/>
      <c r="AF145" s="1282"/>
    </row>
    <row r="146" spans="1:32" ht="5.0999999999999996" customHeight="1">
      <c r="A146" s="155"/>
      <c r="B146" s="156"/>
      <c r="C146" s="156"/>
      <c r="D146" s="156"/>
      <c r="E146" s="156"/>
      <c r="F146" s="156"/>
      <c r="G146" s="156"/>
      <c r="H146" s="156"/>
      <c r="I146" s="156"/>
      <c r="J146" s="156"/>
      <c r="K146" s="156"/>
      <c r="L146" s="156"/>
      <c r="M146" s="156"/>
      <c r="N146" s="156"/>
      <c r="O146" s="156"/>
      <c r="P146" s="156"/>
      <c r="Q146" s="156"/>
      <c r="R146" s="156"/>
      <c r="S146" s="156"/>
      <c r="T146" s="156"/>
      <c r="U146" s="156"/>
      <c r="V146" s="156"/>
      <c r="W146" s="156"/>
      <c r="X146" s="156"/>
      <c r="Y146" s="156"/>
      <c r="Z146" s="156"/>
      <c r="AA146" s="156"/>
      <c r="AB146" s="156"/>
      <c r="AC146" s="156"/>
      <c r="AD146" s="156"/>
      <c r="AE146" s="156"/>
      <c r="AF146" s="157"/>
    </row>
    <row r="147" spans="1:32" ht="18.2" customHeight="1">
      <c r="A147" s="1278" t="s">
        <v>382</v>
      </c>
      <c r="B147" s="1278"/>
      <c r="C147" s="1278"/>
      <c r="D147" s="1278"/>
      <c r="E147" s="1278" t="s">
        <v>385</v>
      </c>
      <c r="F147" s="1278"/>
      <c r="G147" s="1278"/>
      <c r="H147" s="1321" t="s">
        <v>386</v>
      </c>
      <c r="I147" s="1285" t="s">
        <v>103</v>
      </c>
      <c r="J147" s="1285"/>
      <c r="K147" s="1285"/>
      <c r="L147" s="1285"/>
      <c r="M147" s="1285"/>
      <c r="N147" s="1285"/>
      <c r="O147" s="1285"/>
      <c r="P147" s="1285"/>
      <c r="Q147" s="1285"/>
      <c r="R147" s="1285"/>
      <c r="S147" s="1285"/>
      <c r="T147" s="1285"/>
      <c r="U147" s="1285"/>
      <c r="V147" s="1285"/>
      <c r="W147" s="1285"/>
      <c r="X147" s="1285"/>
      <c r="Y147" s="1275" t="s">
        <v>383</v>
      </c>
      <c r="Z147" s="1275"/>
      <c r="AA147" s="1275"/>
      <c r="AB147" s="1275"/>
      <c r="AC147" s="1275"/>
      <c r="AD147" s="1286" t="s">
        <v>384</v>
      </c>
      <c r="AE147" s="1286"/>
      <c r="AF147" s="1286"/>
    </row>
    <row r="148" spans="1:32" ht="0.75" customHeight="1">
      <c r="A148" s="1274" t="s">
        <v>28</v>
      </c>
      <c r="B148" s="1274"/>
      <c r="C148" s="1274"/>
      <c r="D148" s="1274"/>
      <c r="E148" s="1278"/>
      <c r="F148" s="1278"/>
      <c r="G148" s="1278"/>
      <c r="H148" s="1321"/>
      <c r="I148" s="1285"/>
      <c r="J148" s="1285"/>
      <c r="K148" s="1285"/>
      <c r="L148" s="1285"/>
      <c r="M148" s="1285"/>
      <c r="N148" s="1285"/>
      <c r="O148" s="1285"/>
      <c r="P148" s="1285"/>
      <c r="Q148" s="1285"/>
      <c r="R148" s="1285"/>
      <c r="S148" s="1285"/>
      <c r="T148" s="1285"/>
      <c r="U148" s="1285"/>
      <c r="V148" s="1285"/>
      <c r="W148" s="1285"/>
      <c r="X148" s="1285"/>
      <c r="Y148" s="1275" t="s">
        <v>387</v>
      </c>
      <c r="Z148" s="1275"/>
      <c r="AA148" s="1275"/>
      <c r="AB148" s="1275"/>
      <c r="AC148" s="1275"/>
      <c r="AD148" s="1276">
        <v>1</v>
      </c>
      <c r="AE148" s="1276"/>
      <c r="AF148" s="1276"/>
    </row>
    <row r="149" spans="1:32" ht="18.2" customHeight="1">
      <c r="A149" s="1274"/>
      <c r="B149" s="1274"/>
      <c r="C149" s="1274"/>
      <c r="D149" s="1274"/>
      <c r="E149" s="1277"/>
      <c r="F149" s="1277"/>
      <c r="G149" s="1277"/>
      <c r="H149" s="1321"/>
      <c r="I149" s="1285"/>
      <c r="J149" s="1285"/>
      <c r="K149" s="1285"/>
      <c r="L149" s="1285"/>
      <c r="M149" s="1285"/>
      <c r="N149" s="1285"/>
      <c r="O149" s="1285"/>
      <c r="P149" s="1285"/>
      <c r="Q149" s="1285"/>
      <c r="R149" s="1285"/>
      <c r="S149" s="1285"/>
      <c r="T149" s="1285"/>
      <c r="U149" s="1285"/>
      <c r="V149" s="1285"/>
      <c r="W149" s="1285"/>
      <c r="X149" s="1285"/>
      <c r="Y149" s="1275"/>
      <c r="Z149" s="1275"/>
      <c r="AA149" s="1275"/>
      <c r="AB149" s="1275"/>
      <c r="AC149" s="1275"/>
      <c r="AD149" s="1276"/>
      <c r="AE149" s="1276"/>
      <c r="AF149" s="1276"/>
    </row>
    <row r="150" spans="1:32" ht="0.75" customHeight="1">
      <c r="A150" s="1278"/>
      <c r="B150" s="1278"/>
      <c r="C150" s="1278"/>
      <c r="D150" s="1278"/>
      <c r="E150" s="1278"/>
      <c r="F150" s="1278"/>
      <c r="G150" s="1278"/>
      <c r="H150" s="1321"/>
      <c r="I150" s="1279"/>
      <c r="J150" s="1279"/>
      <c r="K150" s="1279"/>
      <c r="L150" s="1279"/>
      <c r="M150" s="1279"/>
      <c r="N150" s="1279"/>
      <c r="O150" s="1279"/>
      <c r="P150" s="1279"/>
      <c r="Q150" s="1279"/>
      <c r="R150" s="1279"/>
      <c r="S150" s="1279"/>
      <c r="T150" s="1279"/>
      <c r="U150" s="1279"/>
      <c r="V150" s="1279"/>
      <c r="W150" s="1279"/>
      <c r="X150" s="1279"/>
      <c r="Y150" s="1279"/>
      <c r="Z150" s="1279"/>
      <c r="AA150" s="1279"/>
      <c r="AB150" s="1279"/>
      <c r="AC150" s="1279"/>
      <c r="AD150" s="1279"/>
      <c r="AE150" s="1279"/>
      <c r="AF150" s="1279"/>
    </row>
    <row r="151" spans="1:32" ht="26.1" customHeight="1">
      <c r="A151" s="1271" t="s">
        <v>388</v>
      </c>
      <c r="B151" s="1271"/>
      <c r="C151" s="1271"/>
      <c r="D151" s="1271"/>
      <c r="E151" s="1271"/>
      <c r="F151" s="1271"/>
      <c r="G151" s="1271"/>
      <c r="H151" s="1271"/>
      <c r="I151" s="1271"/>
      <c r="J151" s="1271"/>
      <c r="K151" s="1271"/>
      <c r="L151" s="1271"/>
      <c r="M151" s="1271"/>
      <c r="N151" s="1271"/>
      <c r="O151" s="1271"/>
      <c r="P151" s="1271"/>
      <c r="Q151" s="1271"/>
      <c r="R151" s="1271"/>
      <c r="S151" s="1271"/>
      <c r="T151" s="1271"/>
      <c r="U151" s="1271"/>
      <c r="V151" s="1271"/>
      <c r="W151" s="1271"/>
      <c r="X151" s="1271"/>
      <c r="Y151" s="1271"/>
      <c r="Z151" s="1271"/>
      <c r="AA151" s="1271"/>
      <c r="AB151" s="1271"/>
      <c r="AC151" s="1271"/>
      <c r="AD151" s="1271"/>
      <c r="AE151" s="1271"/>
      <c r="AF151" s="1272"/>
    </row>
    <row r="152" spans="1:32" ht="0.75" customHeight="1">
      <c r="A152" s="1273" t="s">
        <v>389</v>
      </c>
      <c r="B152" s="1273"/>
      <c r="C152" s="1273"/>
      <c r="D152" s="1273"/>
      <c r="E152" s="1273"/>
      <c r="F152" s="1273"/>
      <c r="G152" s="1273"/>
      <c r="H152" s="1273"/>
      <c r="I152" s="1273"/>
      <c r="J152" s="1273"/>
      <c r="K152" s="1273"/>
      <c r="L152" s="1273"/>
      <c r="M152" s="1273"/>
      <c r="N152" s="1273"/>
      <c r="O152" s="1273"/>
      <c r="P152" s="1273"/>
      <c r="Q152" s="1273"/>
      <c r="R152" s="1273"/>
      <c r="S152" s="1273"/>
      <c r="T152" s="1273"/>
      <c r="U152" s="1273"/>
      <c r="V152" s="1273"/>
      <c r="W152" s="1273"/>
      <c r="X152" s="1273"/>
      <c r="Y152" s="1273"/>
      <c r="Z152" s="1273"/>
      <c r="AA152" s="1273"/>
      <c r="AB152" s="1273"/>
      <c r="AC152" s="1273"/>
      <c r="AD152" s="1273"/>
      <c r="AE152" s="1273"/>
      <c r="AF152" s="1272"/>
    </row>
    <row r="153" spans="1:32" ht="9.4" customHeight="1">
      <c r="A153" s="1273"/>
      <c r="B153" s="1273"/>
      <c r="C153" s="1273"/>
      <c r="D153" s="1273"/>
      <c r="E153" s="1273"/>
      <c r="F153" s="1273"/>
      <c r="G153" s="1273"/>
      <c r="H153" s="1273"/>
      <c r="I153" s="1273"/>
      <c r="J153" s="1273"/>
      <c r="K153" s="1273"/>
      <c r="L153" s="1273"/>
      <c r="M153" s="1273"/>
      <c r="N153" s="1273"/>
      <c r="O153" s="1273"/>
      <c r="P153" s="1273"/>
      <c r="Q153" s="1273"/>
      <c r="R153" s="1273"/>
      <c r="S153" s="1273"/>
      <c r="T153" s="1273"/>
      <c r="U153" s="1273"/>
      <c r="V153" s="1273"/>
      <c r="W153" s="1273"/>
      <c r="X153" s="1273"/>
      <c r="Y153" s="1273"/>
      <c r="Z153" s="1273"/>
      <c r="AA153" s="1273"/>
      <c r="AB153" s="1273"/>
      <c r="AC153" s="1273"/>
      <c r="AD153" s="1273"/>
      <c r="AE153" s="1273"/>
      <c r="AF153" s="1272"/>
    </row>
    <row r="154" spans="1:32" ht="17.45" customHeight="1">
      <c r="A154" s="1255" t="s">
        <v>390</v>
      </c>
      <c r="B154" s="1255"/>
      <c r="C154" s="1255"/>
      <c r="D154" s="1255"/>
      <c r="E154" s="1255"/>
      <c r="F154" s="1255"/>
      <c r="G154" s="1255"/>
      <c r="H154" s="1255"/>
      <c r="I154" s="1255"/>
      <c r="J154" s="1255"/>
      <c r="K154" s="1255"/>
      <c r="L154" s="1255"/>
      <c r="M154" s="1256" t="s">
        <v>391</v>
      </c>
      <c r="N154" s="1256" t="s">
        <v>392</v>
      </c>
      <c r="O154" s="1256"/>
      <c r="P154" s="1256"/>
      <c r="Q154" s="1256"/>
      <c r="R154" s="1256"/>
      <c r="S154" s="1256"/>
      <c r="T154" s="1256" t="s">
        <v>393</v>
      </c>
      <c r="U154" s="1256"/>
      <c r="V154" s="1256"/>
      <c r="W154" s="1256"/>
      <c r="X154" s="1256"/>
      <c r="Y154" s="1256"/>
      <c r="Z154" s="1256"/>
      <c r="AA154" s="1256"/>
      <c r="AB154" s="1256"/>
      <c r="AC154" s="1245" t="s">
        <v>394</v>
      </c>
      <c r="AD154" s="1245"/>
      <c r="AE154" s="1245"/>
      <c r="AF154" s="1245"/>
    </row>
    <row r="155" spans="1:32" ht="17.45" customHeight="1">
      <c r="A155" s="1255"/>
      <c r="B155" s="1255"/>
      <c r="C155" s="1255"/>
      <c r="D155" s="1255"/>
      <c r="E155" s="1255"/>
      <c r="F155" s="1255"/>
      <c r="G155" s="1255"/>
      <c r="H155" s="1255"/>
      <c r="I155" s="1255"/>
      <c r="J155" s="1255"/>
      <c r="K155" s="1255"/>
      <c r="L155" s="1255"/>
      <c r="M155" s="1256"/>
      <c r="N155" s="1256" t="s">
        <v>395</v>
      </c>
      <c r="O155" s="1256"/>
      <c r="P155" s="1256" t="s">
        <v>396</v>
      </c>
      <c r="Q155" s="1256"/>
      <c r="R155" s="1256"/>
      <c r="S155" s="1256"/>
      <c r="T155" s="1256" t="s">
        <v>395</v>
      </c>
      <c r="U155" s="1256"/>
      <c r="V155" s="1256"/>
      <c r="W155" s="1256"/>
      <c r="X155" s="1256" t="s">
        <v>396</v>
      </c>
      <c r="Y155" s="1256"/>
      <c r="Z155" s="1256"/>
      <c r="AA155" s="1256"/>
      <c r="AB155" s="1256"/>
      <c r="AC155" s="1245"/>
      <c r="AD155" s="1245"/>
      <c r="AE155" s="1245"/>
      <c r="AF155" s="1245"/>
    </row>
    <row r="156" spans="1:32" ht="16.7" customHeight="1">
      <c r="A156" s="1246"/>
      <c r="B156" s="1246"/>
      <c r="C156" s="1246"/>
      <c r="D156" s="1246"/>
      <c r="E156" s="1246"/>
      <c r="F156" s="1246"/>
      <c r="G156" s="1246"/>
      <c r="H156" s="1246"/>
      <c r="I156" s="1246"/>
      <c r="J156" s="1246"/>
      <c r="K156" s="1246"/>
      <c r="L156" s="1246"/>
      <c r="M156" s="1247" t="s">
        <v>397</v>
      </c>
      <c r="N156" s="1247"/>
      <c r="O156" s="1247"/>
      <c r="P156" s="1247"/>
      <c r="Q156" s="1247"/>
      <c r="R156" s="1247"/>
      <c r="S156" s="1247"/>
      <c r="T156" s="1247"/>
      <c r="U156" s="1247"/>
      <c r="V156" s="1247"/>
      <c r="W156" s="1247"/>
      <c r="X156" s="1248"/>
      <c r="Y156" s="1248"/>
      <c r="Z156" s="1249">
        <v>0</v>
      </c>
      <c r="AA156" s="1249"/>
      <c r="AB156" s="1249"/>
      <c r="AC156" s="1249"/>
      <c r="AD156" s="1249"/>
      <c r="AE156" s="1249"/>
      <c r="AF156" s="1249"/>
    </row>
    <row r="157" spans="1:32" ht="17.45" customHeight="1">
      <c r="A157" s="1255" t="s">
        <v>398</v>
      </c>
      <c r="B157" s="1255"/>
      <c r="C157" s="1255"/>
      <c r="D157" s="1255"/>
      <c r="E157" s="1255"/>
      <c r="F157" s="1255"/>
      <c r="G157" s="1255"/>
      <c r="H157" s="1255"/>
      <c r="I157" s="1255"/>
      <c r="J157" s="1255"/>
      <c r="K157" s="1255"/>
      <c r="L157" s="1255"/>
      <c r="M157" s="1255"/>
      <c r="N157" s="1255"/>
      <c r="O157" s="1256" t="s">
        <v>399</v>
      </c>
      <c r="P157" s="1256"/>
      <c r="Q157" s="1256"/>
      <c r="R157" s="1256"/>
      <c r="S157" s="1256" t="s">
        <v>391</v>
      </c>
      <c r="T157" s="1256"/>
      <c r="U157" s="1256"/>
      <c r="V157" s="1256"/>
      <c r="W157" s="1256" t="s">
        <v>400</v>
      </c>
      <c r="X157" s="1256"/>
      <c r="Y157" s="1256"/>
      <c r="Z157" s="1256"/>
      <c r="AA157" s="1256"/>
      <c r="AB157" s="1256"/>
      <c r="AC157" s="1245" t="s">
        <v>394</v>
      </c>
      <c r="AD157" s="1245"/>
      <c r="AE157" s="1245"/>
      <c r="AF157" s="1245"/>
    </row>
    <row r="158" spans="1:32" ht="16.7" customHeight="1">
      <c r="A158" s="146"/>
      <c r="B158" s="147"/>
      <c r="C158" s="147"/>
      <c r="D158" s="147"/>
      <c r="E158" s="147"/>
      <c r="F158" s="147"/>
      <c r="G158" s="147"/>
      <c r="H158" s="147"/>
      <c r="I158" s="147"/>
      <c r="J158" s="147"/>
      <c r="K158" s="147"/>
      <c r="L158" s="147"/>
      <c r="M158" s="1331" t="s">
        <v>401</v>
      </c>
      <c r="N158" s="1331"/>
      <c r="O158" s="1331"/>
      <c r="P158" s="1331"/>
      <c r="Q158" s="1331"/>
      <c r="R158" s="1331"/>
      <c r="S158" s="1331"/>
      <c r="T158" s="1331"/>
      <c r="U158" s="1331"/>
      <c r="V158" s="1331"/>
      <c r="W158" s="1331"/>
      <c r="X158" s="147"/>
      <c r="Y158" s="147"/>
      <c r="Z158" s="1266">
        <v>0</v>
      </c>
      <c r="AA158" s="1266"/>
      <c r="AB158" s="1266"/>
      <c r="AC158" s="1266"/>
      <c r="AD158" s="1266"/>
      <c r="AE158" s="1266"/>
      <c r="AF158" s="1266"/>
    </row>
    <row r="159" spans="1:32" ht="17.45" customHeight="1">
      <c r="A159" s="150"/>
      <c r="M159" s="1240" t="s">
        <v>402</v>
      </c>
      <c r="N159" s="1240"/>
      <c r="O159" s="1240"/>
      <c r="P159" s="1240"/>
      <c r="Q159" s="1240"/>
      <c r="R159" s="1240"/>
      <c r="S159" s="1240"/>
      <c r="T159" s="1240"/>
      <c r="U159" s="1240"/>
      <c r="V159" s="1240"/>
      <c r="W159" s="1240"/>
      <c r="Z159" s="1262">
        <v>0</v>
      </c>
      <c r="AA159" s="1262"/>
      <c r="AB159" s="1262"/>
      <c r="AC159" s="1262"/>
      <c r="AD159" s="1262"/>
      <c r="AE159" s="1262"/>
      <c r="AF159" s="1262"/>
    </row>
    <row r="160" spans="1:32" ht="17.45" customHeight="1">
      <c r="A160" s="150"/>
      <c r="M160" s="1240" t="s">
        <v>403</v>
      </c>
      <c r="N160" s="1240"/>
      <c r="O160" s="1240"/>
      <c r="P160" s="1240"/>
      <c r="Q160" s="1240"/>
      <c r="R160" s="1240"/>
      <c r="S160" s="1240"/>
      <c r="T160" s="1240"/>
      <c r="U160" s="1240"/>
      <c r="V160" s="1240"/>
      <c r="W160" s="1240"/>
      <c r="Z160" s="1262">
        <v>0</v>
      </c>
      <c r="AA160" s="1262"/>
      <c r="AB160" s="1262"/>
      <c r="AC160" s="1262"/>
      <c r="AD160" s="1262"/>
      <c r="AE160" s="1262"/>
      <c r="AF160" s="1262"/>
    </row>
    <row r="161" spans="1:32" ht="16.7" customHeight="1">
      <c r="A161" s="150"/>
      <c r="M161" s="1240" t="s">
        <v>404</v>
      </c>
      <c r="N161" s="1240"/>
      <c r="O161" s="1240"/>
      <c r="P161" s="1240"/>
      <c r="Q161" s="1240"/>
      <c r="R161" s="1240"/>
      <c r="S161" s="1240"/>
      <c r="T161" s="1240"/>
      <c r="U161" s="1240"/>
      <c r="V161" s="1240"/>
      <c r="W161" s="1240"/>
      <c r="Z161" s="1262">
        <v>0</v>
      </c>
      <c r="AA161" s="1262"/>
      <c r="AB161" s="1262"/>
      <c r="AC161" s="1262"/>
      <c r="AD161" s="1262"/>
      <c r="AE161" s="1262"/>
      <c r="AF161" s="1262"/>
    </row>
    <row r="162" spans="1:32" ht="17.45" customHeight="1">
      <c r="A162" s="153"/>
      <c r="B162" s="154"/>
      <c r="C162" s="154"/>
      <c r="D162" s="154"/>
      <c r="E162" s="154"/>
      <c r="F162" s="154"/>
      <c r="G162" s="154"/>
      <c r="H162" s="154"/>
      <c r="I162" s="154"/>
      <c r="J162" s="154"/>
      <c r="K162" s="154"/>
      <c r="L162" s="154"/>
      <c r="M162" s="1260" t="s">
        <v>405</v>
      </c>
      <c r="N162" s="1260"/>
      <c r="O162" s="1260"/>
      <c r="P162" s="1260"/>
      <c r="Q162" s="1260"/>
      <c r="R162" s="1260"/>
      <c r="S162" s="1260"/>
      <c r="T162" s="1260"/>
      <c r="U162" s="1260"/>
      <c r="V162" s="1260"/>
      <c r="W162" s="1260"/>
      <c r="X162" s="154"/>
      <c r="Y162" s="154"/>
      <c r="Z162" s="1261">
        <v>0</v>
      </c>
      <c r="AA162" s="1261"/>
      <c r="AB162" s="1261"/>
      <c r="AC162" s="1261"/>
      <c r="AD162" s="1261"/>
      <c r="AE162" s="1261"/>
      <c r="AF162" s="1261"/>
    </row>
    <row r="163" spans="1:32" ht="17.45" customHeight="1">
      <c r="A163" s="1257" t="s">
        <v>406</v>
      </c>
      <c r="B163" s="1257"/>
      <c r="C163" s="1257"/>
      <c r="D163" s="1257"/>
      <c r="E163" s="1257"/>
      <c r="F163" s="1257"/>
      <c r="G163" s="1257"/>
      <c r="H163" s="1257"/>
      <c r="I163" s="1257"/>
      <c r="J163" s="1257"/>
      <c r="K163" s="1257"/>
      <c r="L163" s="1257"/>
      <c r="M163" s="1257"/>
      <c r="N163" s="1257"/>
      <c r="O163" s="1258" t="s">
        <v>391</v>
      </c>
      <c r="P163" s="1258"/>
      <c r="Q163" s="1258"/>
      <c r="R163" s="1258"/>
      <c r="S163" s="1258" t="s">
        <v>407</v>
      </c>
      <c r="T163" s="1258"/>
      <c r="U163" s="1258"/>
      <c r="V163" s="1258"/>
      <c r="W163" s="1258" t="s">
        <v>408</v>
      </c>
      <c r="X163" s="1258"/>
      <c r="Y163" s="1258"/>
      <c r="Z163" s="1258"/>
      <c r="AA163" s="1258"/>
      <c r="AB163" s="1258"/>
      <c r="AC163" s="1259" t="s">
        <v>409</v>
      </c>
      <c r="AD163" s="1259"/>
      <c r="AE163" s="1259"/>
      <c r="AF163" s="1259"/>
    </row>
    <row r="164" spans="1:32" ht="22.5" customHeight="1">
      <c r="A164" s="155"/>
      <c r="B164" s="156"/>
      <c r="C164" s="160" t="s">
        <v>458</v>
      </c>
      <c r="D164" s="1268" t="s">
        <v>103</v>
      </c>
      <c r="E164" s="1268"/>
      <c r="F164" s="1268"/>
      <c r="G164" s="1268"/>
      <c r="H164" s="1268"/>
      <c r="I164" s="1268"/>
      <c r="J164" s="1268"/>
      <c r="K164" s="1268"/>
      <c r="L164" s="1268"/>
      <c r="M164" s="1268"/>
      <c r="N164" s="1268"/>
      <c r="O164" s="1319">
        <v>1</v>
      </c>
      <c r="P164" s="1319"/>
      <c r="Q164" s="1319"/>
      <c r="R164" s="1319"/>
      <c r="S164" s="1320" t="s">
        <v>384</v>
      </c>
      <c r="T164" s="1320"/>
      <c r="U164" s="1320"/>
      <c r="V164" s="1320"/>
      <c r="W164" s="1270">
        <v>259833.56</v>
      </c>
      <c r="X164" s="1270"/>
      <c r="Y164" s="1270"/>
      <c r="Z164" s="1270"/>
      <c r="AA164" s="1270"/>
      <c r="AB164" s="1270"/>
      <c r="AC164" s="1267">
        <v>259833.56</v>
      </c>
      <c r="AD164" s="1267"/>
      <c r="AE164" s="1267"/>
      <c r="AF164" s="1267"/>
    </row>
    <row r="165" spans="1:32" ht="17.45" customHeight="1">
      <c r="A165" s="1246"/>
      <c r="B165" s="1246"/>
      <c r="C165" s="1246"/>
      <c r="D165" s="1246"/>
      <c r="E165" s="1246"/>
      <c r="F165" s="1246"/>
      <c r="G165" s="1246"/>
      <c r="H165" s="1246"/>
      <c r="I165" s="1246"/>
      <c r="J165" s="1246"/>
      <c r="K165" s="1246"/>
      <c r="L165" s="1246"/>
      <c r="M165" s="1247" t="s">
        <v>411</v>
      </c>
      <c r="N165" s="1247"/>
      <c r="O165" s="1247"/>
      <c r="P165" s="1247"/>
      <c r="Q165" s="1247"/>
      <c r="R165" s="1247"/>
      <c r="S165" s="1247"/>
      <c r="T165" s="1247"/>
      <c r="U165" s="1247"/>
      <c r="V165" s="1247"/>
      <c r="W165" s="1247"/>
      <c r="X165" s="1248"/>
      <c r="Y165" s="1248"/>
      <c r="Z165" s="1249">
        <v>259833.56</v>
      </c>
      <c r="AA165" s="1249"/>
      <c r="AB165" s="1249"/>
      <c r="AC165" s="1249"/>
      <c r="AD165" s="1249"/>
      <c r="AE165" s="1249"/>
      <c r="AF165" s="1249"/>
    </row>
    <row r="166" spans="1:32" ht="16.7" customHeight="1">
      <c r="A166" s="1257" t="s">
        <v>412</v>
      </c>
      <c r="B166" s="1257"/>
      <c r="C166" s="1257"/>
      <c r="D166" s="1257"/>
      <c r="E166" s="1257"/>
      <c r="F166" s="1257"/>
      <c r="G166" s="1257"/>
      <c r="H166" s="1257"/>
      <c r="I166" s="1257"/>
      <c r="J166" s="1257"/>
      <c r="K166" s="1257"/>
      <c r="L166" s="1257"/>
      <c r="M166" s="1257"/>
      <c r="N166" s="1257"/>
      <c r="O166" s="1258" t="s">
        <v>391</v>
      </c>
      <c r="P166" s="1258"/>
      <c r="Q166" s="1258"/>
      <c r="R166" s="1258"/>
      <c r="S166" s="1258" t="s">
        <v>407</v>
      </c>
      <c r="T166" s="1258"/>
      <c r="U166" s="1258"/>
      <c r="V166" s="1258"/>
      <c r="W166" s="1258" t="s">
        <v>408</v>
      </c>
      <c r="X166" s="1258"/>
      <c r="Y166" s="1258"/>
      <c r="Z166" s="1258"/>
      <c r="AA166" s="1258"/>
      <c r="AB166" s="1258"/>
      <c r="AC166" s="1259" t="s">
        <v>409</v>
      </c>
      <c r="AD166" s="1259"/>
      <c r="AE166" s="1259"/>
      <c r="AF166" s="1259"/>
    </row>
    <row r="167" spans="1:32" ht="17.45" customHeight="1">
      <c r="A167" s="1246"/>
      <c r="B167" s="1246"/>
      <c r="C167" s="1246"/>
      <c r="D167" s="1246"/>
      <c r="E167" s="1246"/>
      <c r="F167" s="1246"/>
      <c r="G167" s="1246"/>
      <c r="H167" s="1246"/>
      <c r="I167" s="1246"/>
      <c r="J167" s="1246"/>
      <c r="K167" s="1246"/>
      <c r="L167" s="1246"/>
      <c r="M167" s="1247" t="s">
        <v>413</v>
      </c>
      <c r="N167" s="1247"/>
      <c r="O167" s="1247"/>
      <c r="P167" s="1247"/>
      <c r="Q167" s="1247"/>
      <c r="R167" s="1247"/>
      <c r="S167" s="1247"/>
      <c r="T167" s="1247"/>
      <c r="U167" s="1247"/>
      <c r="V167" s="1247"/>
      <c r="W167" s="1247"/>
      <c r="X167" s="1248"/>
      <c r="Y167" s="1248"/>
      <c r="Z167" s="1249">
        <v>0</v>
      </c>
      <c r="AA167" s="1249"/>
      <c r="AB167" s="1249"/>
      <c r="AC167" s="1249"/>
      <c r="AD167" s="1249"/>
      <c r="AE167" s="1249"/>
      <c r="AF167" s="1249"/>
    </row>
    <row r="168" spans="1:32" ht="17.45" customHeight="1">
      <c r="A168" s="1257" t="s">
        <v>414</v>
      </c>
      <c r="B168" s="1257"/>
      <c r="C168" s="1257"/>
      <c r="D168" s="1257"/>
      <c r="E168" s="1257"/>
      <c r="F168" s="1257"/>
      <c r="G168" s="1257"/>
      <c r="H168" s="1257"/>
      <c r="I168" s="1257"/>
      <c r="J168" s="1257"/>
      <c r="K168" s="1257"/>
      <c r="L168" s="1257"/>
      <c r="M168" s="1257"/>
      <c r="N168" s="1257"/>
      <c r="O168" s="1258" t="s">
        <v>391</v>
      </c>
      <c r="P168" s="1258"/>
      <c r="Q168" s="1258"/>
      <c r="R168" s="1258"/>
      <c r="S168" s="1258" t="s">
        <v>407</v>
      </c>
      <c r="T168" s="1258"/>
      <c r="U168" s="1258"/>
      <c r="V168" s="1258"/>
      <c r="W168" s="1258" t="s">
        <v>408</v>
      </c>
      <c r="X168" s="1258"/>
      <c r="Y168" s="1258"/>
      <c r="Z168" s="1258"/>
      <c r="AA168" s="1258"/>
      <c r="AB168" s="1258"/>
      <c r="AC168" s="1259" t="s">
        <v>409</v>
      </c>
      <c r="AD168" s="1259"/>
      <c r="AE168" s="1259"/>
      <c r="AF168" s="1259"/>
    </row>
    <row r="169" spans="1:32" ht="16.7" customHeight="1">
      <c r="A169" s="1251"/>
      <c r="B169" s="1251"/>
      <c r="C169" s="1251"/>
      <c r="D169" s="1251"/>
      <c r="E169" s="1251"/>
      <c r="F169" s="1251"/>
      <c r="G169" s="1251"/>
      <c r="H169" s="1251"/>
      <c r="I169" s="1251"/>
      <c r="J169" s="1251"/>
      <c r="K169" s="1251"/>
      <c r="L169" s="1251"/>
      <c r="M169" s="1252" t="s">
        <v>415</v>
      </c>
      <c r="N169" s="1252"/>
      <c r="O169" s="1252"/>
      <c r="P169" s="1252"/>
      <c r="Q169" s="1252"/>
      <c r="R169" s="1252"/>
      <c r="S169" s="1252"/>
      <c r="T169" s="1252"/>
      <c r="U169" s="1252"/>
      <c r="V169" s="1252"/>
      <c r="W169" s="1252"/>
      <c r="X169" s="1253"/>
      <c r="Y169" s="1253"/>
      <c r="Z169" s="1254">
        <v>0</v>
      </c>
      <c r="AA169" s="1254"/>
      <c r="AB169" s="1254"/>
      <c r="AC169" s="1254"/>
      <c r="AD169" s="1254"/>
      <c r="AE169" s="1254"/>
      <c r="AF169" s="1254"/>
    </row>
    <row r="170" spans="1:32" ht="17.45" customHeight="1">
      <c r="A170" s="1255" t="s">
        <v>416</v>
      </c>
      <c r="B170" s="1255"/>
      <c r="C170" s="1255"/>
      <c r="D170" s="1255"/>
      <c r="E170" s="1255"/>
      <c r="F170" s="1255"/>
      <c r="G170" s="1255"/>
      <c r="H170" s="1255"/>
      <c r="I170" s="1255"/>
      <c r="J170" s="1256" t="s">
        <v>391</v>
      </c>
      <c r="K170" s="1256"/>
      <c r="L170" s="158" t="s">
        <v>417</v>
      </c>
      <c r="M170" s="158" t="s">
        <v>418</v>
      </c>
      <c r="N170" s="1256" t="s">
        <v>419</v>
      </c>
      <c r="O170" s="1256"/>
      <c r="P170" s="1256" t="s">
        <v>420</v>
      </c>
      <c r="Q170" s="1256"/>
      <c r="R170" s="1256"/>
      <c r="S170" s="1256"/>
      <c r="T170" s="1256" t="s">
        <v>421</v>
      </c>
      <c r="U170" s="1256"/>
      <c r="V170" s="1256"/>
      <c r="W170" s="1256"/>
      <c r="X170" s="1256" t="s">
        <v>422</v>
      </c>
      <c r="Y170" s="1256"/>
      <c r="Z170" s="1256"/>
      <c r="AA170" s="1256"/>
      <c r="AB170" s="1256"/>
      <c r="AC170" s="1245" t="s">
        <v>409</v>
      </c>
      <c r="AD170" s="1245"/>
      <c r="AE170" s="1245"/>
      <c r="AF170" s="1245"/>
    </row>
    <row r="171" spans="1:32" ht="16.7" customHeight="1">
      <c r="A171" s="1246"/>
      <c r="B171" s="1246"/>
      <c r="C171" s="1246"/>
      <c r="D171" s="1246"/>
      <c r="E171" s="1246"/>
      <c r="F171" s="1246"/>
      <c r="G171" s="1246"/>
      <c r="H171" s="1246"/>
      <c r="I171" s="1246"/>
      <c r="J171" s="1246"/>
      <c r="K171" s="1246"/>
      <c r="L171" s="1246"/>
      <c r="M171" s="1247" t="s">
        <v>423</v>
      </c>
      <c r="N171" s="1247"/>
      <c r="O171" s="1247"/>
      <c r="P171" s="1247"/>
      <c r="Q171" s="1247"/>
      <c r="R171" s="1247"/>
      <c r="S171" s="1247"/>
      <c r="T171" s="1247"/>
      <c r="U171" s="1247"/>
      <c r="V171" s="1247"/>
      <c r="W171" s="1247"/>
      <c r="X171" s="1248"/>
      <c r="Y171" s="1248"/>
      <c r="Z171" s="1249">
        <v>0</v>
      </c>
      <c r="AA171" s="1249"/>
      <c r="AB171" s="1249"/>
      <c r="AC171" s="1249"/>
      <c r="AD171" s="1249"/>
      <c r="AE171" s="1249"/>
      <c r="AF171" s="1249"/>
    </row>
    <row r="172" spans="1:32" ht="5.85" customHeight="1">
      <c r="A172" s="1250"/>
      <c r="B172" s="1250"/>
      <c r="C172" s="1250"/>
      <c r="D172" s="1250"/>
      <c r="E172" s="1250"/>
      <c r="F172" s="1250"/>
      <c r="G172" s="1250"/>
      <c r="H172" s="1250"/>
      <c r="I172" s="1250"/>
      <c r="J172" s="1250"/>
      <c r="K172" s="1250"/>
      <c r="L172" s="1250"/>
      <c r="M172" s="1250"/>
      <c r="N172" s="1250"/>
      <c r="O172" s="1250"/>
      <c r="P172" s="1250"/>
      <c r="Q172" s="1250"/>
      <c r="R172" s="1250"/>
      <c r="S172" s="1250"/>
      <c r="T172" s="1250"/>
      <c r="U172" s="1250"/>
      <c r="V172" s="1250"/>
      <c r="W172" s="1250"/>
      <c r="X172" s="1250"/>
      <c r="Y172" s="1250"/>
      <c r="Z172" s="1250"/>
      <c r="AA172" s="1250"/>
      <c r="AB172" s="1250"/>
      <c r="AC172" s="1250"/>
      <c r="AD172" s="1250"/>
      <c r="AE172" s="1250"/>
      <c r="AF172" s="1250"/>
    </row>
    <row r="173" spans="1:32" ht="17.45" customHeight="1">
      <c r="A173" s="1239"/>
      <c r="B173" s="1239"/>
      <c r="C173" s="1239"/>
      <c r="D173" s="1239"/>
      <c r="E173" s="1239"/>
      <c r="F173" s="1239"/>
      <c r="G173" s="1239"/>
      <c r="H173" s="1239"/>
      <c r="I173" s="1239"/>
      <c r="J173" s="1239"/>
      <c r="K173" s="1239"/>
      <c r="L173" s="1239"/>
      <c r="M173" s="1240" t="s">
        <v>424</v>
      </c>
      <c r="N173" s="1240"/>
      <c r="O173" s="1240"/>
      <c r="P173" s="1240"/>
      <c r="Q173" s="1240"/>
      <c r="R173" s="1240"/>
      <c r="S173" s="1240"/>
      <c r="T173" s="1240"/>
      <c r="U173" s="1240"/>
      <c r="V173" s="1240"/>
      <c r="W173" s="1240"/>
      <c r="X173" s="1243"/>
      <c r="Y173" s="1243"/>
      <c r="Z173" s="1241">
        <v>259833.56</v>
      </c>
      <c r="AA173" s="1241"/>
      <c r="AB173" s="1241"/>
      <c r="AC173" s="1241"/>
      <c r="AD173" s="1241"/>
      <c r="AE173" s="1241"/>
      <c r="AF173" s="1241"/>
    </row>
    <row r="174" spans="1:32" ht="16.7" customHeight="1">
      <c r="A174" s="1239"/>
      <c r="B174" s="1239"/>
      <c r="C174" s="1239"/>
      <c r="D174" s="1239"/>
      <c r="E174" s="1239"/>
      <c r="F174" s="1239"/>
      <c r="G174" s="1239"/>
      <c r="H174" s="1239"/>
      <c r="I174" s="1239"/>
      <c r="J174" s="1239"/>
      <c r="K174" s="1240" t="s">
        <v>425</v>
      </c>
      <c r="L174" s="1240"/>
      <c r="M174" s="1240"/>
      <c r="N174" s="1240"/>
      <c r="O174" s="1240"/>
      <c r="P174" s="1240"/>
      <c r="Q174" s="151"/>
      <c r="R174" s="1244">
        <v>0</v>
      </c>
      <c r="S174" s="1244"/>
      <c r="T174" s="1244"/>
      <c r="U174" s="151"/>
      <c r="V174" s="1240" t="s">
        <v>426</v>
      </c>
      <c r="W174" s="1240"/>
      <c r="X174" s="1243"/>
      <c r="Y174" s="1243"/>
      <c r="Z174" s="1241">
        <v>0</v>
      </c>
      <c r="AA174" s="1241"/>
      <c r="AB174" s="1241"/>
      <c r="AC174" s="1241"/>
      <c r="AD174" s="1241"/>
      <c r="AE174" s="1241"/>
      <c r="AF174" s="1241"/>
    </row>
    <row r="175" spans="1:32" ht="0.75" customHeight="1">
      <c r="A175" s="1239"/>
      <c r="B175" s="1239"/>
      <c r="C175" s="1239"/>
      <c r="D175" s="1239"/>
      <c r="E175" s="1239"/>
      <c r="F175" s="1239"/>
      <c r="G175" s="1239"/>
      <c r="H175" s="1239"/>
      <c r="I175" s="1239"/>
      <c r="J175" s="1239"/>
      <c r="K175" s="1239"/>
      <c r="L175" s="1239"/>
      <c r="M175" s="1239"/>
      <c r="N175" s="1239"/>
      <c r="O175" s="1239"/>
      <c r="P175" s="1239"/>
      <c r="Q175" s="1239"/>
      <c r="R175" s="1239"/>
      <c r="S175" s="1239"/>
      <c r="T175" s="1239"/>
      <c r="U175" s="1239"/>
      <c r="V175" s="1240"/>
      <c r="W175" s="1240"/>
      <c r="X175" s="1243"/>
      <c r="Y175" s="1243"/>
      <c r="Z175" s="1241"/>
      <c r="AA175" s="1241"/>
      <c r="AB175" s="1241"/>
      <c r="AC175" s="1241"/>
      <c r="AD175" s="1241"/>
      <c r="AE175" s="1241"/>
      <c r="AF175" s="1241"/>
    </row>
    <row r="176" spans="1:32" ht="16.7" customHeight="1">
      <c r="A176" s="1239"/>
      <c r="B176" s="1239"/>
      <c r="C176" s="1239"/>
      <c r="D176" s="1239"/>
      <c r="E176" s="1239"/>
      <c r="F176" s="1239"/>
      <c r="G176" s="1239"/>
      <c r="H176" s="1239"/>
      <c r="I176" s="1239"/>
      <c r="J176" s="1239"/>
      <c r="K176" s="1239"/>
      <c r="L176" s="1239"/>
      <c r="M176" s="1240" t="s">
        <v>427</v>
      </c>
      <c r="N176" s="1240"/>
      <c r="O176" s="1240"/>
      <c r="P176" s="1240"/>
      <c r="Q176" s="1240"/>
      <c r="R176" s="1240"/>
      <c r="S176" s="1240"/>
      <c r="T176" s="1240"/>
      <c r="U176" s="1240"/>
      <c r="V176" s="1240"/>
      <c r="W176" s="1240"/>
      <c r="X176" s="1243"/>
      <c r="Y176" s="1243"/>
      <c r="Z176" s="1241">
        <v>259833.56</v>
      </c>
      <c r="AA176" s="1241"/>
      <c r="AB176" s="1241"/>
      <c r="AC176" s="1241"/>
      <c r="AD176" s="1241"/>
      <c r="AE176" s="1241"/>
      <c r="AF176" s="1241"/>
    </row>
    <row r="177" spans="1:32" ht="5.85" customHeight="1">
      <c r="A177" s="1242"/>
      <c r="B177" s="1242"/>
      <c r="C177" s="1242"/>
      <c r="D177" s="1242"/>
      <c r="E177" s="1242"/>
      <c r="F177" s="1242"/>
      <c r="G177" s="1242"/>
      <c r="H177" s="1242"/>
      <c r="I177" s="1242"/>
      <c r="J177" s="1242"/>
      <c r="K177" s="1242"/>
      <c r="L177" s="1242"/>
      <c r="M177" s="1242"/>
      <c r="N177" s="1242"/>
      <c r="O177" s="1242"/>
      <c r="P177" s="1242"/>
      <c r="Q177" s="1242"/>
      <c r="R177" s="1242"/>
      <c r="S177" s="1242"/>
      <c r="T177" s="1242"/>
      <c r="U177" s="1242"/>
      <c r="V177" s="1242"/>
      <c r="W177" s="1242"/>
      <c r="X177" s="1242"/>
      <c r="Y177" s="1242"/>
      <c r="Z177" s="1242"/>
      <c r="AA177" s="1242"/>
      <c r="AB177" s="1242"/>
      <c r="AC177" s="1242"/>
      <c r="AD177" s="1242"/>
      <c r="AE177" s="1242"/>
      <c r="AF177" s="1242"/>
    </row>
    <row r="178" spans="1:32" ht="119.25" customHeight="1">
      <c r="A178" s="150"/>
      <c r="AF178" s="152"/>
    </row>
    <row r="179" spans="1:32" ht="118.5" customHeight="1">
      <c r="A179" s="153"/>
      <c r="B179" s="154"/>
      <c r="C179" s="154"/>
      <c r="D179" s="154"/>
      <c r="E179" s="154"/>
      <c r="F179" s="154"/>
      <c r="G179" s="154"/>
      <c r="H179" s="154"/>
      <c r="I179" s="154"/>
      <c r="J179" s="154"/>
      <c r="K179" s="154"/>
      <c r="L179" s="154"/>
      <c r="M179" s="154"/>
      <c r="N179" s="154"/>
      <c r="O179" s="154"/>
      <c r="P179" s="154"/>
      <c r="Q179" s="154"/>
      <c r="R179" s="154"/>
      <c r="S179" s="154"/>
      <c r="T179" s="154"/>
      <c r="U179" s="154"/>
      <c r="V179" s="154"/>
      <c r="W179" s="154"/>
      <c r="X179" s="154"/>
      <c r="Y179" s="154"/>
      <c r="Z179" s="154"/>
      <c r="AA179" s="154"/>
      <c r="AB179" s="154"/>
      <c r="AC179" s="154"/>
      <c r="AD179" s="154"/>
      <c r="AE179" s="154"/>
      <c r="AF179" s="162"/>
    </row>
    <row r="180" spans="1:32" ht="2.1" customHeight="1">
      <c r="A180" s="146"/>
      <c r="B180" s="147"/>
      <c r="C180" s="147"/>
      <c r="D180" s="147"/>
      <c r="E180" s="147"/>
      <c r="F180" s="147"/>
      <c r="G180" s="1289" t="s">
        <v>376</v>
      </c>
      <c r="H180" s="1289"/>
      <c r="I180" s="1289"/>
      <c r="J180" s="1289"/>
      <c r="K180" s="1289"/>
      <c r="L180" s="1289"/>
      <c r="M180" s="1289"/>
      <c r="N180" s="1289"/>
      <c r="O180" s="1289"/>
      <c r="P180" s="1289"/>
      <c r="Q180" s="1289"/>
      <c r="R180" s="1289"/>
      <c r="S180" s="1289"/>
      <c r="T180" s="1289"/>
      <c r="U180" s="1289"/>
      <c r="V180" s="1289"/>
      <c r="W180" s="1289"/>
      <c r="X180" s="1289"/>
      <c r="Y180" s="1289"/>
      <c r="Z180" s="1289"/>
      <c r="AA180" s="148"/>
      <c r="AB180" s="1290" t="s">
        <v>459</v>
      </c>
      <c r="AC180" s="1290"/>
      <c r="AD180" s="1290"/>
      <c r="AE180" s="1290"/>
      <c r="AF180" s="1290"/>
    </row>
    <row r="181" spans="1:32" ht="14.65" customHeight="1">
      <c r="A181" s="150"/>
      <c r="B181" s="1243"/>
      <c r="C181" s="1243"/>
      <c r="D181" s="1243"/>
      <c r="E181" s="1243"/>
      <c r="G181" s="1289"/>
      <c r="H181" s="1289"/>
      <c r="I181" s="1289"/>
      <c r="J181" s="1289"/>
      <c r="K181" s="1289"/>
      <c r="L181" s="1289"/>
      <c r="M181" s="1289"/>
      <c r="N181" s="1289"/>
      <c r="O181" s="1289"/>
      <c r="P181" s="1289"/>
      <c r="Q181" s="1289"/>
      <c r="R181" s="1289"/>
      <c r="S181" s="1289"/>
      <c r="T181" s="1289"/>
      <c r="U181" s="1289"/>
      <c r="V181" s="1289"/>
      <c r="W181" s="1289"/>
      <c r="X181" s="1289"/>
      <c r="Y181" s="1289"/>
      <c r="Z181" s="1289"/>
      <c r="AA181" s="152"/>
      <c r="AB181" s="1290"/>
      <c r="AC181" s="1290"/>
      <c r="AD181" s="1290"/>
      <c r="AE181" s="1290"/>
      <c r="AF181" s="1290"/>
    </row>
    <row r="182" spans="1:32" ht="0.75" customHeight="1">
      <c r="A182" s="150"/>
      <c r="B182" s="1243"/>
      <c r="C182" s="1243"/>
      <c r="D182" s="1243"/>
      <c r="E182" s="1243"/>
      <c r="G182" s="1289"/>
      <c r="H182" s="1289"/>
      <c r="I182" s="1289"/>
      <c r="J182" s="1289"/>
      <c r="K182" s="1289"/>
      <c r="L182" s="1289"/>
      <c r="M182" s="1289"/>
      <c r="N182" s="1289"/>
      <c r="O182" s="1289"/>
      <c r="P182" s="1289"/>
      <c r="Q182" s="1289"/>
      <c r="R182" s="1289"/>
      <c r="S182" s="1289"/>
      <c r="T182" s="1289"/>
      <c r="U182" s="1289"/>
      <c r="V182" s="1289"/>
      <c r="W182" s="1289"/>
      <c r="X182" s="1289"/>
      <c r="Y182" s="1289"/>
      <c r="Z182" s="1289"/>
      <c r="AA182" s="152"/>
      <c r="AB182" s="1290"/>
      <c r="AC182" s="1290"/>
      <c r="AD182" s="1290"/>
      <c r="AE182" s="1290"/>
      <c r="AF182" s="1290"/>
    </row>
    <row r="183" spans="1:32" ht="11.65" customHeight="1">
      <c r="A183" s="150"/>
      <c r="B183" s="1243"/>
      <c r="C183" s="1243"/>
      <c r="D183" s="1243"/>
      <c r="E183" s="1243"/>
      <c r="G183" s="1289"/>
      <c r="H183" s="1289"/>
      <c r="I183" s="1289"/>
      <c r="J183" s="1289"/>
      <c r="K183" s="1289"/>
      <c r="L183" s="1289"/>
      <c r="M183" s="1289"/>
      <c r="N183" s="1289"/>
      <c r="O183" s="1289"/>
      <c r="P183" s="1289"/>
      <c r="Q183" s="1289"/>
      <c r="R183" s="1289"/>
      <c r="S183" s="1289"/>
      <c r="T183" s="1289"/>
      <c r="U183" s="1289"/>
      <c r="V183" s="1289"/>
      <c r="W183" s="1289"/>
      <c r="X183" s="1289"/>
      <c r="Y183" s="1289"/>
      <c r="Z183" s="1289"/>
      <c r="AA183" s="152"/>
      <c r="AB183" s="1303" t="s">
        <v>378</v>
      </c>
      <c r="AC183" s="1303"/>
      <c r="AD183" s="1303"/>
      <c r="AE183" s="1292"/>
      <c r="AF183" s="1292"/>
    </row>
    <row r="184" spans="1:32" ht="13.15" customHeight="1">
      <c r="A184" s="150"/>
      <c r="B184" s="1243"/>
      <c r="C184" s="1243"/>
      <c r="D184" s="1243"/>
      <c r="E184" s="1243"/>
      <c r="G184" s="1293" t="s">
        <v>379</v>
      </c>
      <c r="H184" s="1293"/>
      <c r="I184" s="1293"/>
      <c r="J184" s="1293"/>
      <c r="K184" s="1293"/>
      <c r="L184" s="1293"/>
      <c r="M184" s="1293"/>
      <c r="N184" s="1293"/>
      <c r="O184" s="1293"/>
      <c r="P184" s="1293"/>
      <c r="Q184" s="1293"/>
      <c r="R184" s="1293"/>
      <c r="S184" s="1293"/>
      <c r="T184" s="1293"/>
      <c r="U184" s="1293"/>
      <c r="V184" s="1293"/>
      <c r="W184" s="1293"/>
      <c r="X184" s="1293"/>
      <c r="Y184" s="1293"/>
      <c r="Z184" s="1293"/>
      <c r="AA184" s="152"/>
      <c r="AB184" s="1303"/>
      <c r="AC184" s="1303"/>
      <c r="AD184" s="1303"/>
      <c r="AE184" s="1292"/>
      <c r="AF184" s="1292"/>
    </row>
    <row r="185" spans="1:32" ht="0.75" customHeight="1">
      <c r="A185" s="150"/>
      <c r="G185" s="1293"/>
      <c r="H185" s="1293"/>
      <c r="I185" s="1293"/>
      <c r="J185" s="1293"/>
      <c r="K185" s="1293"/>
      <c r="L185" s="1293"/>
      <c r="M185" s="1293"/>
      <c r="N185" s="1293"/>
      <c r="O185" s="1293"/>
      <c r="P185" s="1293"/>
      <c r="Q185" s="1293"/>
      <c r="R185" s="1293"/>
      <c r="S185" s="1293"/>
      <c r="T185" s="1293"/>
      <c r="U185" s="1293"/>
      <c r="V185" s="1293"/>
      <c r="W185" s="1293"/>
      <c r="X185" s="1293"/>
      <c r="Y185" s="1293"/>
      <c r="Z185" s="1293"/>
      <c r="AA185" s="152"/>
      <c r="AB185" s="1303"/>
      <c r="AC185" s="1303"/>
      <c r="AD185" s="1303"/>
      <c r="AE185" s="1292"/>
      <c r="AF185" s="1292"/>
    </row>
    <row r="186" spans="1:32" ht="0.75" customHeight="1">
      <c r="A186" s="153"/>
      <c r="B186" s="154"/>
      <c r="C186" s="154"/>
      <c r="D186" s="154"/>
      <c r="E186" s="154"/>
      <c r="F186" s="154"/>
      <c r="G186" s="154"/>
      <c r="H186" s="154"/>
      <c r="I186" s="154"/>
      <c r="J186" s="154"/>
      <c r="K186" s="154"/>
      <c r="L186" s="154"/>
      <c r="M186" s="154"/>
      <c r="N186" s="154"/>
      <c r="O186" s="154"/>
      <c r="P186" s="154"/>
      <c r="Q186" s="154"/>
      <c r="R186" s="154"/>
      <c r="S186" s="154"/>
      <c r="T186" s="154"/>
      <c r="U186" s="154"/>
      <c r="V186" s="154"/>
      <c r="W186" s="154"/>
      <c r="X186" s="154"/>
      <c r="Y186" s="154"/>
      <c r="Z186" s="154"/>
      <c r="AA186" s="162"/>
      <c r="AB186" s="1303"/>
      <c r="AC186" s="1303"/>
      <c r="AD186" s="1303"/>
      <c r="AE186" s="1292"/>
      <c r="AF186" s="1292"/>
    </row>
    <row r="187" spans="1:32" ht="16.7" customHeight="1">
      <c r="A187" s="1280" t="s">
        <v>323</v>
      </c>
      <c r="B187" s="1280"/>
      <c r="C187" s="1280"/>
      <c r="D187" s="1280"/>
      <c r="E187" s="1280"/>
      <c r="F187" s="1280"/>
      <c r="G187" s="1280"/>
      <c r="H187" s="1280"/>
      <c r="I187" s="1280"/>
      <c r="J187" s="1280"/>
      <c r="K187" s="1280"/>
      <c r="L187" s="1280"/>
      <c r="M187" s="1280"/>
      <c r="N187" s="1280"/>
      <c r="O187" s="1280"/>
      <c r="P187" s="1280"/>
      <c r="Q187" s="1280"/>
      <c r="R187" s="1280"/>
      <c r="S187" s="1280"/>
      <c r="T187" s="1280"/>
      <c r="U187" s="1280"/>
      <c r="V187" s="1280"/>
      <c r="W187" s="1280"/>
      <c r="X187" s="1280"/>
      <c r="Y187" s="1280"/>
      <c r="Z187" s="1280"/>
      <c r="AA187" s="1280"/>
      <c r="AB187" s="1280"/>
      <c r="AC187" s="1280"/>
      <c r="AD187" s="1280"/>
      <c r="AE187" s="1280"/>
      <c r="AF187" s="1280"/>
    </row>
    <row r="188" spans="1:32" ht="37.15" customHeight="1">
      <c r="A188" s="1301" t="s">
        <v>380</v>
      </c>
      <c r="B188" s="1301"/>
      <c r="C188" s="1301"/>
      <c r="D188" s="1301"/>
      <c r="E188" s="1301"/>
      <c r="F188" s="1301"/>
      <c r="G188" s="1301"/>
      <c r="H188" s="1301"/>
      <c r="I188" s="1301"/>
      <c r="J188" s="1301"/>
      <c r="K188" s="1301"/>
      <c r="L188" s="1301"/>
      <c r="M188" s="1301"/>
      <c r="N188" s="1301"/>
      <c r="O188" s="1301"/>
      <c r="P188" s="1301"/>
      <c r="Q188" s="1301"/>
      <c r="R188" s="1301"/>
      <c r="S188" s="1301"/>
      <c r="T188" s="1301"/>
      <c r="U188" s="1301"/>
      <c r="V188" s="1301"/>
      <c r="W188" s="1301"/>
      <c r="X188" s="1301"/>
      <c r="Y188" s="1280" t="s">
        <v>381</v>
      </c>
      <c r="Z188" s="1280"/>
      <c r="AA188" s="1280"/>
      <c r="AB188" s="1280"/>
      <c r="AC188" s="1280"/>
      <c r="AD188" s="1280"/>
      <c r="AE188" s="1280"/>
      <c r="AF188" s="1280"/>
    </row>
    <row r="189" spans="1:32" ht="5.0999999999999996" customHeight="1">
      <c r="A189" s="155"/>
      <c r="B189" s="156"/>
      <c r="C189" s="156"/>
      <c r="D189" s="156"/>
      <c r="E189" s="156"/>
      <c r="F189" s="156"/>
      <c r="G189" s="156"/>
      <c r="H189" s="156"/>
      <c r="I189" s="156"/>
      <c r="J189" s="156"/>
      <c r="K189" s="156"/>
      <c r="L189" s="156"/>
      <c r="M189" s="156"/>
      <c r="N189" s="156"/>
      <c r="O189" s="156"/>
      <c r="P189" s="156"/>
      <c r="Q189" s="156"/>
      <c r="R189" s="156"/>
      <c r="S189" s="156"/>
      <c r="T189" s="156"/>
      <c r="U189" s="156"/>
      <c r="V189" s="156"/>
      <c r="W189" s="156"/>
      <c r="X189" s="156"/>
      <c r="Y189" s="156"/>
      <c r="Z189" s="156"/>
      <c r="AA189" s="156"/>
      <c r="AB189" s="156"/>
      <c r="AC189" s="156"/>
      <c r="AD189" s="156"/>
      <c r="AE189" s="156"/>
      <c r="AF189" s="157"/>
    </row>
    <row r="190" spans="1:32" ht="0.75" customHeight="1">
      <c r="A190" s="1283" t="s">
        <v>382</v>
      </c>
      <c r="B190" s="1283"/>
      <c r="C190" s="1283"/>
      <c r="D190" s="1283"/>
      <c r="E190" s="1284"/>
      <c r="F190" s="1284"/>
      <c r="G190" s="1284"/>
      <c r="H190" s="1284"/>
      <c r="I190" s="1285" t="s">
        <v>326</v>
      </c>
      <c r="J190" s="1285"/>
      <c r="K190" s="1285"/>
      <c r="L190" s="1285"/>
      <c r="M190" s="1285"/>
      <c r="N190" s="1285"/>
      <c r="O190" s="1285"/>
      <c r="P190" s="1285"/>
      <c r="Q190" s="1285"/>
      <c r="R190" s="1285"/>
      <c r="S190" s="1285"/>
      <c r="T190" s="1285"/>
      <c r="U190" s="1285"/>
      <c r="V190" s="1285"/>
      <c r="W190" s="1285"/>
      <c r="X190" s="1285"/>
      <c r="Y190" s="1275" t="s">
        <v>383</v>
      </c>
      <c r="Z190" s="1275"/>
      <c r="AA190" s="1275"/>
      <c r="AB190" s="1275"/>
      <c r="AC190" s="1275"/>
      <c r="AD190" s="1286" t="s">
        <v>435</v>
      </c>
      <c r="AE190" s="1286"/>
      <c r="AF190" s="1286"/>
    </row>
    <row r="191" spans="1:32" ht="18.2" customHeight="1">
      <c r="A191" s="1283"/>
      <c r="B191" s="1283"/>
      <c r="C191" s="1283"/>
      <c r="D191" s="1283"/>
      <c r="E191" s="1287" t="s">
        <v>385</v>
      </c>
      <c r="F191" s="1287"/>
      <c r="G191" s="1287"/>
      <c r="H191" s="1288" t="s">
        <v>386</v>
      </c>
      <c r="I191" s="1285"/>
      <c r="J191" s="1285"/>
      <c r="K191" s="1285"/>
      <c r="L191" s="1285"/>
      <c r="M191" s="1285"/>
      <c r="N191" s="1285"/>
      <c r="O191" s="1285"/>
      <c r="P191" s="1285"/>
      <c r="Q191" s="1285"/>
      <c r="R191" s="1285"/>
      <c r="S191" s="1285"/>
      <c r="T191" s="1285"/>
      <c r="U191" s="1285"/>
      <c r="V191" s="1285"/>
      <c r="W191" s="1285"/>
      <c r="X191" s="1285"/>
      <c r="Y191" s="1275"/>
      <c r="Z191" s="1275"/>
      <c r="AA191" s="1275"/>
      <c r="AB191" s="1275"/>
      <c r="AC191" s="1275"/>
      <c r="AD191" s="1286"/>
      <c r="AE191" s="1286"/>
      <c r="AF191" s="1286"/>
    </row>
    <row r="192" spans="1:32" ht="0.75" customHeight="1">
      <c r="A192" s="1274" t="s">
        <v>328</v>
      </c>
      <c r="B192" s="1274"/>
      <c r="C192" s="1274"/>
      <c r="D192" s="1274"/>
      <c r="E192" s="1287"/>
      <c r="F192" s="1287"/>
      <c r="G192" s="1287"/>
      <c r="H192" s="1288"/>
      <c r="I192" s="1285"/>
      <c r="J192" s="1285"/>
      <c r="K192" s="1285"/>
      <c r="L192" s="1285"/>
      <c r="M192" s="1285"/>
      <c r="N192" s="1285"/>
      <c r="O192" s="1285"/>
      <c r="P192" s="1285"/>
      <c r="Q192" s="1285"/>
      <c r="R192" s="1285"/>
      <c r="S192" s="1285"/>
      <c r="T192" s="1285"/>
      <c r="U192" s="1285"/>
      <c r="V192" s="1285"/>
      <c r="W192" s="1285"/>
      <c r="X192" s="1285"/>
      <c r="Y192" s="1275" t="s">
        <v>387</v>
      </c>
      <c r="Z192" s="1275"/>
      <c r="AA192" s="1275"/>
      <c r="AB192" s="1275"/>
      <c r="AC192" s="1275"/>
      <c r="AD192" s="1276">
        <v>1532.91</v>
      </c>
      <c r="AE192" s="1276"/>
      <c r="AF192" s="1276"/>
    </row>
    <row r="193" spans="1:32" ht="17.45" customHeight="1">
      <c r="A193" s="1274"/>
      <c r="B193" s="1274"/>
      <c r="C193" s="1274"/>
      <c r="D193" s="1274"/>
      <c r="E193" s="1277"/>
      <c r="F193" s="1277"/>
      <c r="G193" s="1277"/>
      <c r="H193" s="1288"/>
      <c r="I193" s="1285"/>
      <c r="J193" s="1285"/>
      <c r="K193" s="1285"/>
      <c r="L193" s="1285"/>
      <c r="M193" s="1285"/>
      <c r="N193" s="1285"/>
      <c r="O193" s="1285"/>
      <c r="P193" s="1285"/>
      <c r="Q193" s="1285"/>
      <c r="R193" s="1285"/>
      <c r="S193" s="1285"/>
      <c r="T193" s="1285"/>
      <c r="U193" s="1285"/>
      <c r="V193" s="1285"/>
      <c r="W193" s="1285"/>
      <c r="X193" s="1285"/>
      <c r="Y193" s="1275"/>
      <c r="Z193" s="1275"/>
      <c r="AA193" s="1275"/>
      <c r="AB193" s="1275"/>
      <c r="AC193" s="1275"/>
      <c r="AD193" s="1276"/>
      <c r="AE193" s="1276"/>
      <c r="AF193" s="1276"/>
    </row>
    <row r="194" spans="1:32" ht="0.75" customHeight="1">
      <c r="A194" s="1278"/>
      <c r="B194" s="1278"/>
      <c r="C194" s="1278"/>
      <c r="D194" s="1278"/>
      <c r="E194" s="1278"/>
      <c r="F194" s="1278"/>
      <c r="G194" s="1278"/>
      <c r="H194" s="1288"/>
      <c r="I194" s="1279"/>
      <c r="J194" s="1279"/>
      <c r="K194" s="1279"/>
      <c r="L194" s="1279"/>
      <c r="M194" s="1279"/>
      <c r="N194" s="1279"/>
      <c r="O194" s="1279"/>
      <c r="P194" s="1279"/>
      <c r="Q194" s="1279"/>
      <c r="R194" s="1279"/>
      <c r="S194" s="1279"/>
      <c r="T194" s="1279"/>
      <c r="U194" s="1279"/>
      <c r="V194" s="1279"/>
      <c r="W194" s="1279"/>
      <c r="X194" s="1279"/>
      <c r="Y194" s="1279"/>
      <c r="Z194" s="1279"/>
      <c r="AA194" s="1279"/>
      <c r="AB194" s="1279"/>
      <c r="AC194" s="1279"/>
      <c r="AD194" s="1279"/>
      <c r="AE194" s="1279"/>
      <c r="AF194" s="1279"/>
    </row>
    <row r="195" spans="1:32" ht="26.85" customHeight="1">
      <c r="A195" s="1271" t="s">
        <v>432</v>
      </c>
      <c r="B195" s="1271"/>
      <c r="C195" s="1271"/>
      <c r="D195" s="1271"/>
      <c r="E195" s="1271"/>
      <c r="F195" s="1271"/>
      <c r="G195" s="1271"/>
      <c r="H195" s="1271"/>
      <c r="I195" s="1271"/>
      <c r="J195" s="1271"/>
      <c r="K195" s="1271"/>
      <c r="L195" s="1271"/>
      <c r="M195" s="1271"/>
      <c r="N195" s="1271"/>
      <c r="O195" s="1271"/>
      <c r="P195" s="1271"/>
      <c r="Q195" s="1271"/>
      <c r="R195" s="1271"/>
      <c r="S195" s="1271"/>
      <c r="T195" s="1271"/>
      <c r="U195" s="1271"/>
      <c r="V195" s="1271"/>
      <c r="W195" s="1271"/>
      <c r="X195" s="1271"/>
      <c r="Y195" s="1271"/>
      <c r="Z195" s="1271"/>
      <c r="AA195" s="1271"/>
      <c r="AB195" s="1271"/>
      <c r="AC195" s="1271"/>
      <c r="AD195" s="1271"/>
      <c r="AE195" s="1271"/>
      <c r="AF195" s="1272"/>
    </row>
    <row r="196" spans="1:32" ht="10.15" customHeight="1">
      <c r="A196" s="1273" t="s">
        <v>389</v>
      </c>
      <c r="B196" s="1273"/>
      <c r="C196" s="1273"/>
      <c r="D196" s="1273"/>
      <c r="E196" s="1273"/>
      <c r="F196" s="1273"/>
      <c r="G196" s="1273"/>
      <c r="H196" s="1273"/>
      <c r="I196" s="1273"/>
      <c r="J196" s="1273"/>
      <c r="K196" s="1273"/>
      <c r="L196" s="1273"/>
      <c r="M196" s="1273"/>
      <c r="N196" s="1273"/>
      <c r="O196" s="1273"/>
      <c r="P196" s="1273"/>
      <c r="Q196" s="1273"/>
      <c r="R196" s="1273"/>
      <c r="S196" s="1273"/>
      <c r="T196" s="1273"/>
      <c r="U196" s="1273"/>
      <c r="V196" s="1273"/>
      <c r="W196" s="1273"/>
      <c r="X196" s="1273"/>
      <c r="Y196" s="1273"/>
      <c r="Z196" s="1273"/>
      <c r="AA196" s="1273"/>
      <c r="AB196" s="1273"/>
      <c r="AC196" s="1273"/>
      <c r="AD196" s="1273"/>
      <c r="AE196" s="1273"/>
      <c r="AF196" s="1272"/>
    </row>
    <row r="197" spans="1:32" ht="17.45" customHeight="1">
      <c r="A197" s="1255" t="s">
        <v>390</v>
      </c>
      <c r="B197" s="1255"/>
      <c r="C197" s="1255"/>
      <c r="D197" s="1255"/>
      <c r="E197" s="1255"/>
      <c r="F197" s="1255"/>
      <c r="G197" s="1255"/>
      <c r="H197" s="1255"/>
      <c r="I197" s="1255"/>
      <c r="J197" s="1255"/>
      <c r="K197" s="1255"/>
      <c r="L197" s="1255"/>
      <c r="M197" s="1256" t="s">
        <v>391</v>
      </c>
      <c r="N197" s="1256" t="s">
        <v>392</v>
      </c>
      <c r="O197" s="1256"/>
      <c r="P197" s="1256"/>
      <c r="Q197" s="1256"/>
      <c r="R197" s="1256"/>
      <c r="S197" s="1256"/>
      <c r="T197" s="1256" t="s">
        <v>393</v>
      </c>
      <c r="U197" s="1256"/>
      <c r="V197" s="1256"/>
      <c r="W197" s="1256"/>
      <c r="X197" s="1256"/>
      <c r="Y197" s="1256"/>
      <c r="Z197" s="1256"/>
      <c r="AA197" s="1256"/>
      <c r="AB197" s="1256"/>
      <c r="AC197" s="1245" t="s">
        <v>394</v>
      </c>
      <c r="AD197" s="1245"/>
      <c r="AE197" s="1245"/>
      <c r="AF197" s="1245"/>
    </row>
    <row r="198" spans="1:32" ht="16.7" customHeight="1">
      <c r="A198" s="1255"/>
      <c r="B198" s="1255"/>
      <c r="C198" s="1255"/>
      <c r="D198" s="1255"/>
      <c r="E198" s="1255"/>
      <c r="F198" s="1255"/>
      <c r="G198" s="1255"/>
      <c r="H198" s="1255"/>
      <c r="I198" s="1255"/>
      <c r="J198" s="1255"/>
      <c r="K198" s="1255"/>
      <c r="L198" s="1255"/>
      <c r="M198" s="1256"/>
      <c r="N198" s="1256" t="s">
        <v>395</v>
      </c>
      <c r="O198" s="1256"/>
      <c r="P198" s="1256" t="s">
        <v>396</v>
      </c>
      <c r="Q198" s="1256"/>
      <c r="R198" s="1256"/>
      <c r="S198" s="1256"/>
      <c r="T198" s="1256" t="s">
        <v>395</v>
      </c>
      <c r="U198" s="1256"/>
      <c r="V198" s="1256"/>
      <c r="W198" s="1256"/>
      <c r="X198" s="1256" t="s">
        <v>396</v>
      </c>
      <c r="Y198" s="1256"/>
      <c r="Z198" s="1256"/>
      <c r="AA198" s="1256"/>
      <c r="AB198" s="1256"/>
      <c r="AC198" s="1245"/>
      <c r="AD198" s="1245"/>
      <c r="AE198" s="1245"/>
      <c r="AF198" s="1245"/>
    </row>
    <row r="199" spans="1:32" ht="23.25" customHeight="1">
      <c r="A199" s="155"/>
      <c r="B199" s="156"/>
      <c r="C199" s="169" t="s">
        <v>460</v>
      </c>
      <c r="D199" s="1268" t="s">
        <v>461</v>
      </c>
      <c r="E199" s="1268"/>
      <c r="F199" s="1268"/>
      <c r="G199" s="1268"/>
      <c r="H199" s="1268"/>
      <c r="I199" s="1268"/>
      <c r="J199" s="1268"/>
      <c r="K199" s="1268"/>
      <c r="L199" s="1268"/>
      <c r="M199" s="161">
        <v>1</v>
      </c>
      <c r="N199" s="1269">
        <v>1</v>
      </c>
      <c r="O199" s="1269"/>
      <c r="P199" s="1269">
        <v>0</v>
      </c>
      <c r="Q199" s="1269"/>
      <c r="R199" s="1269"/>
      <c r="S199" s="1269"/>
      <c r="T199" s="1270">
        <v>1026.0804000000001</v>
      </c>
      <c r="U199" s="1270"/>
      <c r="V199" s="1270"/>
      <c r="W199" s="1270"/>
      <c r="X199" s="1270">
        <v>416.0369</v>
      </c>
      <c r="Y199" s="1270"/>
      <c r="Z199" s="1270"/>
      <c r="AA199" s="1270"/>
      <c r="AB199" s="1270"/>
      <c r="AC199" s="1267">
        <v>1026.0804000000001</v>
      </c>
      <c r="AD199" s="1267"/>
      <c r="AE199" s="1267"/>
      <c r="AF199" s="1267"/>
    </row>
    <row r="200" spans="1:32" ht="16.7" customHeight="1">
      <c r="A200" s="1246"/>
      <c r="B200" s="1246"/>
      <c r="C200" s="1246"/>
      <c r="D200" s="1246"/>
      <c r="E200" s="1246"/>
      <c r="F200" s="1246"/>
      <c r="G200" s="1246"/>
      <c r="H200" s="1246"/>
      <c r="I200" s="1246"/>
      <c r="J200" s="1246"/>
      <c r="K200" s="1246"/>
      <c r="L200" s="1246"/>
      <c r="M200" s="1247" t="s">
        <v>397</v>
      </c>
      <c r="N200" s="1247"/>
      <c r="O200" s="1247"/>
      <c r="P200" s="1247"/>
      <c r="Q200" s="1247"/>
      <c r="R200" s="1247"/>
      <c r="S200" s="1247"/>
      <c r="T200" s="1247"/>
      <c r="U200" s="1247"/>
      <c r="V200" s="1247"/>
      <c r="W200" s="1247"/>
      <c r="X200" s="1248"/>
      <c r="Y200" s="1248"/>
      <c r="Z200" s="1249">
        <v>1026.0804000000001</v>
      </c>
      <c r="AA200" s="1249"/>
      <c r="AB200" s="1249"/>
      <c r="AC200" s="1249"/>
      <c r="AD200" s="1249"/>
      <c r="AE200" s="1249"/>
      <c r="AF200" s="1249"/>
    </row>
    <row r="201" spans="1:32" ht="17.45" customHeight="1">
      <c r="A201" s="1255" t="s">
        <v>398</v>
      </c>
      <c r="B201" s="1255"/>
      <c r="C201" s="1255"/>
      <c r="D201" s="1255"/>
      <c r="E201" s="1255"/>
      <c r="F201" s="1255"/>
      <c r="G201" s="1255"/>
      <c r="H201" s="1255"/>
      <c r="I201" s="1255"/>
      <c r="J201" s="1255"/>
      <c r="K201" s="1255"/>
      <c r="L201" s="1255"/>
      <c r="M201" s="1255"/>
      <c r="N201" s="1255"/>
      <c r="O201" s="1256" t="s">
        <v>399</v>
      </c>
      <c r="P201" s="1256"/>
      <c r="Q201" s="1256"/>
      <c r="R201" s="1256"/>
      <c r="S201" s="1256" t="s">
        <v>391</v>
      </c>
      <c r="T201" s="1256"/>
      <c r="U201" s="1256"/>
      <c r="V201" s="1256"/>
      <c r="W201" s="1256" t="s">
        <v>400</v>
      </c>
      <c r="X201" s="1256"/>
      <c r="Y201" s="1256"/>
      <c r="Z201" s="1256"/>
      <c r="AA201" s="1256"/>
      <c r="AB201" s="1256"/>
      <c r="AC201" s="1245" t="s">
        <v>394</v>
      </c>
      <c r="AD201" s="1245"/>
      <c r="AE201" s="1245"/>
      <c r="AF201" s="1245"/>
    </row>
    <row r="202" spans="1:32" ht="22.5" customHeight="1">
      <c r="A202" s="146"/>
      <c r="B202" s="147"/>
      <c r="C202" s="170" t="s">
        <v>462</v>
      </c>
      <c r="D202" s="1263" t="s">
        <v>463</v>
      </c>
      <c r="E202" s="1263"/>
      <c r="F202" s="1263"/>
      <c r="G202" s="1263"/>
      <c r="H202" s="1263"/>
      <c r="I202" s="1263"/>
      <c r="J202" s="1263"/>
      <c r="K202" s="1263"/>
      <c r="L202" s="1263"/>
      <c r="M202" s="1263"/>
      <c r="N202" s="1263"/>
      <c r="O202" s="1264">
        <v>0</v>
      </c>
      <c r="P202" s="1264"/>
      <c r="Q202" s="1264"/>
      <c r="R202" s="1264"/>
      <c r="S202" s="1264">
        <v>2</v>
      </c>
      <c r="T202" s="1264"/>
      <c r="U202" s="1264"/>
      <c r="V202" s="1264"/>
      <c r="W202" s="1265">
        <v>22.268799999999999</v>
      </c>
      <c r="X202" s="1265"/>
      <c r="Y202" s="1265"/>
      <c r="Z202" s="1265"/>
      <c r="AA202" s="1265"/>
      <c r="AB202" s="1265"/>
      <c r="AC202" s="1266">
        <v>44.537599999999998</v>
      </c>
      <c r="AD202" s="1266"/>
      <c r="AE202" s="1266"/>
      <c r="AF202" s="1266"/>
    </row>
    <row r="203" spans="1:32" ht="17.45" customHeight="1">
      <c r="A203" s="150"/>
      <c r="M203" s="1240" t="s">
        <v>401</v>
      </c>
      <c r="N203" s="1240"/>
      <c r="O203" s="1240"/>
      <c r="P203" s="1240"/>
      <c r="Q203" s="1240"/>
      <c r="R203" s="1240"/>
      <c r="S203" s="1240"/>
      <c r="T203" s="1240"/>
      <c r="U203" s="1240"/>
      <c r="V203" s="1240"/>
      <c r="W203" s="1240"/>
      <c r="Z203" s="1262">
        <v>44.537599999999998</v>
      </c>
      <c r="AA203" s="1262"/>
      <c r="AB203" s="1262"/>
      <c r="AC203" s="1262"/>
      <c r="AD203" s="1262"/>
      <c r="AE203" s="1262"/>
      <c r="AF203" s="1262"/>
    </row>
    <row r="204" spans="1:32" ht="17.45" customHeight="1">
      <c r="A204" s="150"/>
      <c r="M204" s="1240" t="s">
        <v>402</v>
      </c>
      <c r="N204" s="1240"/>
      <c r="O204" s="1240"/>
      <c r="P204" s="1240"/>
      <c r="Q204" s="1240"/>
      <c r="R204" s="1240"/>
      <c r="S204" s="1240"/>
      <c r="T204" s="1240"/>
      <c r="U204" s="1240"/>
      <c r="V204" s="1240"/>
      <c r="W204" s="1240"/>
      <c r="Z204" s="1262">
        <v>1070.6179999999999</v>
      </c>
      <c r="AA204" s="1262"/>
      <c r="AB204" s="1262"/>
      <c r="AC204" s="1262"/>
      <c r="AD204" s="1262"/>
      <c r="AE204" s="1262"/>
      <c r="AF204" s="1262"/>
    </row>
    <row r="205" spans="1:32" ht="16.7" customHeight="1">
      <c r="A205" s="150"/>
      <c r="M205" s="1240" t="s">
        <v>403</v>
      </c>
      <c r="N205" s="1240"/>
      <c r="O205" s="1240"/>
      <c r="P205" s="1240"/>
      <c r="Q205" s="1240"/>
      <c r="R205" s="1240"/>
      <c r="S205" s="1240"/>
      <c r="T205" s="1240"/>
      <c r="U205" s="1240"/>
      <c r="V205" s="1240"/>
      <c r="W205" s="1240"/>
      <c r="Z205" s="1262">
        <v>0.69840000000000002</v>
      </c>
      <c r="AA205" s="1262"/>
      <c r="AB205" s="1262"/>
      <c r="AC205" s="1262"/>
      <c r="AD205" s="1262"/>
      <c r="AE205" s="1262"/>
      <c r="AF205" s="1262"/>
    </row>
    <row r="206" spans="1:32" ht="17.45" customHeight="1">
      <c r="A206" s="150"/>
      <c r="M206" s="1240" t="s">
        <v>404</v>
      </c>
      <c r="N206" s="1240"/>
      <c r="O206" s="1240"/>
      <c r="P206" s="1240"/>
      <c r="Q206" s="1240"/>
      <c r="R206" s="1240"/>
      <c r="S206" s="1240"/>
      <c r="T206" s="1240"/>
      <c r="U206" s="1240"/>
      <c r="V206" s="1240"/>
      <c r="W206" s="1240"/>
      <c r="Z206" s="1262">
        <v>1.89E-3</v>
      </c>
      <c r="AA206" s="1262"/>
      <c r="AB206" s="1262"/>
      <c r="AC206" s="1262"/>
      <c r="AD206" s="1262"/>
      <c r="AE206" s="1262"/>
      <c r="AF206" s="1262"/>
    </row>
    <row r="207" spans="1:32" ht="16.7" customHeight="1">
      <c r="A207" s="153"/>
      <c r="B207" s="154"/>
      <c r="C207" s="154"/>
      <c r="D207" s="154"/>
      <c r="E207" s="154"/>
      <c r="F207" s="154"/>
      <c r="G207" s="154"/>
      <c r="H207" s="154"/>
      <c r="I207" s="154"/>
      <c r="J207" s="154"/>
      <c r="K207" s="154"/>
      <c r="L207" s="154"/>
      <c r="M207" s="1260" t="s">
        <v>405</v>
      </c>
      <c r="N207" s="1260"/>
      <c r="O207" s="1260"/>
      <c r="P207" s="1260"/>
      <c r="Q207" s="1260"/>
      <c r="R207" s="1260"/>
      <c r="S207" s="1260"/>
      <c r="T207" s="1260"/>
      <c r="U207" s="1260"/>
      <c r="V207" s="1260"/>
      <c r="W207" s="1260"/>
      <c r="X207" s="154"/>
      <c r="Y207" s="154"/>
      <c r="Z207" s="1261">
        <v>0</v>
      </c>
      <c r="AA207" s="1261"/>
      <c r="AB207" s="1261"/>
      <c r="AC207" s="1261"/>
      <c r="AD207" s="1261"/>
      <c r="AE207" s="1261"/>
      <c r="AF207" s="1261"/>
    </row>
    <row r="208" spans="1:32" ht="17.45" customHeight="1">
      <c r="A208" s="1257" t="s">
        <v>406</v>
      </c>
      <c r="B208" s="1257"/>
      <c r="C208" s="1257"/>
      <c r="D208" s="1257"/>
      <c r="E208" s="1257"/>
      <c r="F208" s="1257"/>
      <c r="G208" s="1257"/>
      <c r="H208" s="1257"/>
      <c r="I208" s="1257"/>
      <c r="J208" s="1257"/>
      <c r="K208" s="1257"/>
      <c r="L208" s="1257"/>
      <c r="M208" s="1257"/>
      <c r="N208" s="1257"/>
      <c r="O208" s="1258" t="s">
        <v>391</v>
      </c>
      <c r="P208" s="1258"/>
      <c r="Q208" s="1258"/>
      <c r="R208" s="1258"/>
      <c r="S208" s="1258" t="s">
        <v>407</v>
      </c>
      <c r="T208" s="1258"/>
      <c r="U208" s="1258"/>
      <c r="V208" s="1258"/>
      <c r="W208" s="1258" t="s">
        <v>408</v>
      </c>
      <c r="X208" s="1258"/>
      <c r="Y208" s="1258"/>
      <c r="Z208" s="1258"/>
      <c r="AA208" s="1258"/>
      <c r="AB208" s="1258"/>
      <c r="AC208" s="1259" t="s">
        <v>409</v>
      </c>
      <c r="AD208" s="1259"/>
      <c r="AE208" s="1259"/>
      <c r="AF208" s="1259"/>
    </row>
    <row r="209" spans="1:32" ht="17.45" customHeight="1">
      <c r="A209" s="1246"/>
      <c r="B209" s="1246"/>
      <c r="C209" s="1246"/>
      <c r="D209" s="1246"/>
      <c r="E209" s="1246"/>
      <c r="F209" s="1246"/>
      <c r="G209" s="1246"/>
      <c r="H209" s="1246"/>
      <c r="I209" s="1246"/>
      <c r="J209" s="1246"/>
      <c r="K209" s="1246"/>
      <c r="L209" s="1246"/>
      <c r="M209" s="1247" t="s">
        <v>411</v>
      </c>
      <c r="N209" s="1247"/>
      <c r="O209" s="1247"/>
      <c r="P209" s="1247"/>
      <c r="Q209" s="1247"/>
      <c r="R209" s="1247"/>
      <c r="S209" s="1247"/>
      <c r="T209" s="1247"/>
      <c r="U209" s="1247"/>
      <c r="V209" s="1247"/>
      <c r="W209" s="1247"/>
      <c r="X209" s="1248"/>
      <c r="Y209" s="1248"/>
      <c r="Z209" s="1249">
        <v>0</v>
      </c>
      <c r="AA209" s="1249"/>
      <c r="AB209" s="1249"/>
      <c r="AC209" s="1249"/>
      <c r="AD209" s="1249"/>
      <c r="AE209" s="1249"/>
      <c r="AF209" s="1249"/>
    </row>
    <row r="210" spans="1:32" ht="16.7" customHeight="1">
      <c r="A210" s="1257" t="s">
        <v>412</v>
      </c>
      <c r="B210" s="1257"/>
      <c r="C210" s="1257"/>
      <c r="D210" s="1257"/>
      <c r="E210" s="1257"/>
      <c r="F210" s="1257"/>
      <c r="G210" s="1257"/>
      <c r="H210" s="1257"/>
      <c r="I210" s="1257"/>
      <c r="J210" s="1257"/>
      <c r="K210" s="1257"/>
      <c r="L210" s="1257"/>
      <c r="M210" s="1257"/>
      <c r="N210" s="1257"/>
      <c r="O210" s="1258" t="s">
        <v>391</v>
      </c>
      <c r="P210" s="1258"/>
      <c r="Q210" s="1258"/>
      <c r="R210" s="1258"/>
      <c r="S210" s="1258" t="s">
        <v>407</v>
      </c>
      <c r="T210" s="1258"/>
      <c r="U210" s="1258"/>
      <c r="V210" s="1258"/>
      <c r="W210" s="1258" t="s">
        <v>408</v>
      </c>
      <c r="X210" s="1258"/>
      <c r="Y210" s="1258"/>
      <c r="Z210" s="1258"/>
      <c r="AA210" s="1258"/>
      <c r="AB210" s="1258"/>
      <c r="AC210" s="1259" t="s">
        <v>409</v>
      </c>
      <c r="AD210" s="1259"/>
      <c r="AE210" s="1259"/>
      <c r="AF210" s="1259"/>
    </row>
    <row r="211" spans="1:32" ht="17.45" customHeight="1">
      <c r="A211" s="1246"/>
      <c r="B211" s="1246"/>
      <c r="C211" s="1246"/>
      <c r="D211" s="1246"/>
      <c r="E211" s="1246"/>
      <c r="F211" s="1246"/>
      <c r="G211" s="1246"/>
      <c r="H211" s="1246"/>
      <c r="I211" s="1246"/>
      <c r="J211" s="1246"/>
      <c r="K211" s="1246"/>
      <c r="L211" s="1246"/>
      <c r="M211" s="1247" t="s">
        <v>413</v>
      </c>
      <c r="N211" s="1247"/>
      <c r="O211" s="1247"/>
      <c r="P211" s="1247"/>
      <c r="Q211" s="1247"/>
      <c r="R211" s="1247"/>
      <c r="S211" s="1247"/>
      <c r="T211" s="1247"/>
      <c r="U211" s="1247"/>
      <c r="V211" s="1247"/>
      <c r="W211" s="1247"/>
      <c r="X211" s="1248"/>
      <c r="Y211" s="1248"/>
      <c r="Z211" s="1249">
        <v>0</v>
      </c>
      <c r="AA211" s="1249"/>
      <c r="AB211" s="1249"/>
      <c r="AC211" s="1249"/>
      <c r="AD211" s="1249"/>
      <c r="AE211" s="1249"/>
      <c r="AF211" s="1249"/>
    </row>
    <row r="212" spans="1:32" ht="17.45" customHeight="1">
      <c r="A212" s="1257" t="s">
        <v>414</v>
      </c>
      <c r="B212" s="1257"/>
      <c r="C212" s="1257"/>
      <c r="D212" s="1257"/>
      <c r="E212" s="1257"/>
      <c r="F212" s="1257"/>
      <c r="G212" s="1257"/>
      <c r="H212" s="1257"/>
      <c r="I212" s="1257"/>
      <c r="J212" s="1257"/>
      <c r="K212" s="1257"/>
      <c r="L212" s="1257"/>
      <c r="M212" s="1257"/>
      <c r="N212" s="1257"/>
      <c r="O212" s="1258" t="s">
        <v>391</v>
      </c>
      <c r="P212" s="1258"/>
      <c r="Q212" s="1258"/>
      <c r="R212" s="1258"/>
      <c r="S212" s="1258" t="s">
        <v>407</v>
      </c>
      <c r="T212" s="1258"/>
      <c r="U212" s="1258"/>
      <c r="V212" s="1258"/>
      <c r="W212" s="1258" t="s">
        <v>408</v>
      </c>
      <c r="X212" s="1258"/>
      <c r="Y212" s="1258"/>
      <c r="Z212" s="1258"/>
      <c r="AA212" s="1258"/>
      <c r="AB212" s="1258"/>
      <c r="AC212" s="1259" t="s">
        <v>409</v>
      </c>
      <c r="AD212" s="1259"/>
      <c r="AE212" s="1259"/>
      <c r="AF212" s="1259"/>
    </row>
    <row r="213" spans="1:32" ht="16.7" customHeight="1">
      <c r="A213" s="1251"/>
      <c r="B213" s="1251"/>
      <c r="C213" s="1251"/>
      <c r="D213" s="1251"/>
      <c r="E213" s="1251"/>
      <c r="F213" s="1251"/>
      <c r="G213" s="1251"/>
      <c r="H213" s="1251"/>
      <c r="I213" s="1251"/>
      <c r="J213" s="1251"/>
      <c r="K213" s="1251"/>
      <c r="L213" s="1251"/>
      <c r="M213" s="1252" t="s">
        <v>415</v>
      </c>
      <c r="N213" s="1252"/>
      <c r="O213" s="1252"/>
      <c r="P213" s="1252"/>
      <c r="Q213" s="1252"/>
      <c r="R213" s="1252"/>
      <c r="S213" s="1252"/>
      <c r="T213" s="1252"/>
      <c r="U213" s="1252"/>
      <c r="V213" s="1252"/>
      <c r="W213" s="1252"/>
      <c r="X213" s="1253"/>
      <c r="Y213" s="1253"/>
      <c r="Z213" s="1254">
        <v>0</v>
      </c>
      <c r="AA213" s="1254"/>
      <c r="AB213" s="1254"/>
      <c r="AC213" s="1254"/>
      <c r="AD213" s="1254"/>
      <c r="AE213" s="1254"/>
      <c r="AF213" s="1254"/>
    </row>
    <row r="214" spans="1:32" ht="17.45" customHeight="1">
      <c r="A214" s="1255" t="s">
        <v>416</v>
      </c>
      <c r="B214" s="1255"/>
      <c r="C214" s="1255"/>
      <c r="D214" s="1255"/>
      <c r="E214" s="1255"/>
      <c r="F214" s="1255"/>
      <c r="G214" s="1255"/>
      <c r="H214" s="1255"/>
      <c r="I214" s="1255"/>
      <c r="J214" s="1256" t="s">
        <v>391</v>
      </c>
      <c r="K214" s="1256"/>
      <c r="L214" s="158" t="s">
        <v>417</v>
      </c>
      <c r="M214" s="158" t="s">
        <v>418</v>
      </c>
      <c r="N214" s="1256" t="s">
        <v>419</v>
      </c>
      <c r="O214" s="1256"/>
      <c r="P214" s="1256" t="s">
        <v>420</v>
      </c>
      <c r="Q214" s="1256"/>
      <c r="R214" s="1256"/>
      <c r="S214" s="1256"/>
      <c r="T214" s="1256" t="s">
        <v>421</v>
      </c>
      <c r="U214" s="1256"/>
      <c r="V214" s="1256"/>
      <c r="W214" s="1256"/>
      <c r="X214" s="1256" t="s">
        <v>422</v>
      </c>
      <c r="Y214" s="1256"/>
      <c r="Z214" s="1256"/>
      <c r="AA214" s="1256"/>
      <c r="AB214" s="1256"/>
      <c r="AC214" s="1245" t="s">
        <v>409</v>
      </c>
      <c r="AD214" s="1245"/>
      <c r="AE214" s="1245"/>
      <c r="AF214" s="1245"/>
    </row>
    <row r="215" spans="1:32" ht="16.7" customHeight="1">
      <c r="A215" s="1246"/>
      <c r="B215" s="1246"/>
      <c r="C215" s="1246"/>
      <c r="D215" s="1246"/>
      <c r="E215" s="1246"/>
      <c r="F215" s="1246"/>
      <c r="G215" s="1246"/>
      <c r="H215" s="1246"/>
      <c r="I215" s="1246"/>
      <c r="J215" s="1246"/>
      <c r="K215" s="1246"/>
      <c r="L215" s="1246"/>
      <c r="M215" s="1247" t="s">
        <v>423</v>
      </c>
      <c r="N215" s="1247"/>
      <c r="O215" s="1247"/>
      <c r="P215" s="1247"/>
      <c r="Q215" s="1247"/>
      <c r="R215" s="1247"/>
      <c r="S215" s="1247"/>
      <c r="T215" s="1247"/>
      <c r="U215" s="1247"/>
      <c r="V215" s="1247"/>
      <c r="W215" s="1247"/>
      <c r="X215" s="1248"/>
      <c r="Y215" s="1248"/>
      <c r="Z215" s="1249">
        <v>0</v>
      </c>
      <c r="AA215" s="1249"/>
      <c r="AB215" s="1249"/>
      <c r="AC215" s="1249"/>
      <c r="AD215" s="1249"/>
      <c r="AE215" s="1249"/>
      <c r="AF215" s="1249"/>
    </row>
    <row r="216" spans="1:32" ht="5.85" customHeight="1">
      <c r="A216" s="1250"/>
      <c r="B216" s="1250"/>
      <c r="C216" s="1250"/>
      <c r="D216" s="1250"/>
      <c r="E216" s="1250"/>
      <c r="F216" s="1250"/>
      <c r="G216" s="1250"/>
      <c r="H216" s="1250"/>
      <c r="I216" s="1250"/>
      <c r="J216" s="1250"/>
      <c r="K216" s="1250"/>
      <c r="L216" s="1250"/>
      <c r="M216" s="1250"/>
      <c r="N216" s="1250"/>
      <c r="O216" s="1250"/>
      <c r="P216" s="1250"/>
      <c r="Q216" s="1250"/>
      <c r="R216" s="1250"/>
      <c r="S216" s="1250"/>
      <c r="T216" s="1250"/>
      <c r="U216" s="1250"/>
      <c r="V216" s="1250"/>
      <c r="W216" s="1250"/>
      <c r="X216" s="1250"/>
      <c r="Y216" s="1250"/>
      <c r="Z216" s="1250"/>
      <c r="AA216" s="1250"/>
      <c r="AB216" s="1250"/>
      <c r="AC216" s="1250"/>
      <c r="AD216" s="1250"/>
      <c r="AE216" s="1250"/>
      <c r="AF216" s="1250"/>
    </row>
    <row r="217" spans="1:32" ht="17.45" customHeight="1">
      <c r="A217" s="1239"/>
      <c r="B217" s="1239"/>
      <c r="C217" s="1239"/>
      <c r="D217" s="1239"/>
      <c r="E217" s="1239"/>
      <c r="F217" s="1239"/>
      <c r="G217" s="1239"/>
      <c r="H217" s="1239"/>
      <c r="I217" s="1239"/>
      <c r="J217" s="1239"/>
      <c r="K217" s="1239"/>
      <c r="L217" s="1239"/>
      <c r="M217" s="1240" t="s">
        <v>424</v>
      </c>
      <c r="N217" s="1240"/>
      <c r="O217" s="1240"/>
      <c r="P217" s="1240"/>
      <c r="Q217" s="1240"/>
      <c r="R217" s="1240"/>
      <c r="S217" s="1240"/>
      <c r="T217" s="1240"/>
      <c r="U217" s="1240"/>
      <c r="V217" s="1240"/>
      <c r="W217" s="1240"/>
      <c r="X217" s="1243"/>
      <c r="Y217" s="1243"/>
      <c r="Z217" s="1241">
        <v>0.7</v>
      </c>
      <c r="AA217" s="1241"/>
      <c r="AB217" s="1241"/>
      <c r="AC217" s="1241"/>
      <c r="AD217" s="1241"/>
      <c r="AE217" s="1241"/>
      <c r="AF217" s="1241"/>
    </row>
    <row r="218" spans="1:32" ht="16.7" customHeight="1">
      <c r="A218" s="1239"/>
      <c r="B218" s="1239"/>
      <c r="C218" s="1239"/>
      <c r="D218" s="1239"/>
      <c r="E218" s="1239"/>
      <c r="F218" s="1239"/>
      <c r="G218" s="1239"/>
      <c r="H218" s="1239"/>
      <c r="I218" s="1239"/>
      <c r="J218" s="1239"/>
      <c r="K218" s="1240" t="s">
        <v>425</v>
      </c>
      <c r="L218" s="1240"/>
      <c r="M218" s="1240"/>
      <c r="N218" s="1240"/>
      <c r="O218" s="1240"/>
      <c r="P218" s="1240"/>
      <c r="Q218" s="151"/>
      <c r="R218" s="1244">
        <v>0</v>
      </c>
      <c r="S218" s="1244"/>
      <c r="T218" s="1244"/>
      <c r="U218" s="151"/>
      <c r="V218" s="1240" t="s">
        <v>426</v>
      </c>
      <c r="W218" s="1240"/>
      <c r="X218" s="1243"/>
      <c r="Y218" s="1243"/>
      <c r="Z218" s="1241">
        <v>0</v>
      </c>
      <c r="AA218" s="1241"/>
      <c r="AB218" s="1241"/>
      <c r="AC218" s="1241"/>
      <c r="AD218" s="1241"/>
      <c r="AE218" s="1241"/>
      <c r="AF218" s="1241"/>
    </row>
    <row r="219" spans="1:32" ht="0.75" customHeight="1">
      <c r="A219" s="1239"/>
      <c r="B219" s="1239"/>
      <c r="C219" s="1239"/>
      <c r="D219" s="1239"/>
      <c r="E219" s="1239"/>
      <c r="F219" s="1239"/>
      <c r="G219" s="1239"/>
      <c r="H219" s="1239"/>
      <c r="I219" s="1239"/>
      <c r="J219" s="1239"/>
      <c r="K219" s="1239"/>
      <c r="L219" s="1239"/>
      <c r="M219" s="1239"/>
      <c r="N219" s="1239"/>
      <c r="O219" s="1239"/>
      <c r="P219" s="1239"/>
      <c r="Q219" s="1239"/>
      <c r="R219" s="1239"/>
      <c r="S219" s="1239"/>
      <c r="T219" s="1239"/>
      <c r="U219" s="1239"/>
      <c r="V219" s="1240"/>
      <c r="W219" s="1240"/>
      <c r="X219" s="1243"/>
      <c r="Y219" s="1243"/>
      <c r="Z219" s="1241"/>
      <c r="AA219" s="1241"/>
      <c r="AB219" s="1241"/>
      <c r="AC219" s="1241"/>
      <c r="AD219" s="1241"/>
      <c r="AE219" s="1241"/>
      <c r="AF219" s="1241"/>
    </row>
    <row r="220" spans="1:32" ht="16.7" customHeight="1">
      <c r="A220" s="1239"/>
      <c r="B220" s="1239"/>
      <c r="C220" s="1239"/>
      <c r="D220" s="1239"/>
      <c r="E220" s="1239"/>
      <c r="F220" s="1239"/>
      <c r="G220" s="1239"/>
      <c r="H220" s="1239"/>
      <c r="I220" s="1239"/>
      <c r="J220" s="1239"/>
      <c r="K220" s="1239"/>
      <c r="L220" s="1239"/>
      <c r="M220" s="1240" t="s">
        <v>427</v>
      </c>
      <c r="N220" s="1240"/>
      <c r="O220" s="1240"/>
      <c r="P220" s="1240"/>
      <c r="Q220" s="1240"/>
      <c r="R220" s="1240"/>
      <c r="S220" s="1240"/>
      <c r="T220" s="1240"/>
      <c r="U220" s="1240"/>
      <c r="V220" s="1240"/>
      <c r="W220" s="1240"/>
      <c r="X220" s="1243"/>
      <c r="Y220" s="1243"/>
      <c r="Z220" s="1241">
        <v>0.7</v>
      </c>
      <c r="AA220" s="1241"/>
      <c r="AB220" s="1241"/>
      <c r="AC220" s="1241"/>
      <c r="AD220" s="1241"/>
      <c r="AE220" s="1241"/>
      <c r="AF220" s="1241"/>
    </row>
    <row r="221" spans="1:32" ht="5.85" customHeight="1">
      <c r="A221" s="1242"/>
      <c r="B221" s="1242"/>
      <c r="C221" s="1242"/>
      <c r="D221" s="1242"/>
      <c r="E221" s="1242"/>
      <c r="F221" s="1242"/>
      <c r="G221" s="1242"/>
      <c r="H221" s="1242"/>
      <c r="I221" s="1242"/>
      <c r="J221" s="1242"/>
      <c r="K221" s="1242"/>
      <c r="L221" s="1242"/>
      <c r="M221" s="1242"/>
      <c r="N221" s="1242"/>
      <c r="O221" s="1242"/>
      <c r="P221" s="1242"/>
      <c r="Q221" s="1242"/>
      <c r="R221" s="1242"/>
      <c r="S221" s="1242"/>
      <c r="T221" s="1242"/>
      <c r="U221" s="1242"/>
      <c r="V221" s="1242"/>
      <c r="W221" s="1242"/>
      <c r="X221" s="1242"/>
      <c r="Y221" s="1242"/>
      <c r="Z221" s="1242"/>
      <c r="AA221" s="1242"/>
      <c r="AB221" s="1242"/>
      <c r="AC221" s="1242"/>
      <c r="AD221" s="1242"/>
      <c r="AE221" s="1242"/>
      <c r="AF221" s="1242"/>
    </row>
    <row r="222" spans="1:32" ht="107.65" customHeight="1">
      <c r="A222" s="150"/>
      <c r="AF222" s="152"/>
    </row>
    <row r="223" spans="1:32" ht="107.65" customHeight="1">
      <c r="A223" s="153"/>
      <c r="B223" s="154"/>
      <c r="C223" s="154"/>
      <c r="D223" s="154"/>
      <c r="E223" s="154"/>
      <c r="F223" s="154"/>
      <c r="G223" s="154"/>
      <c r="H223" s="154"/>
      <c r="I223" s="154"/>
      <c r="J223" s="154"/>
      <c r="K223" s="154"/>
      <c r="L223" s="154"/>
      <c r="M223" s="154"/>
      <c r="N223" s="154"/>
      <c r="O223" s="154"/>
      <c r="P223" s="154"/>
      <c r="Q223" s="154"/>
      <c r="R223" s="154"/>
      <c r="S223" s="154"/>
      <c r="T223" s="154"/>
      <c r="U223" s="154"/>
      <c r="V223" s="154"/>
      <c r="W223" s="154"/>
      <c r="X223" s="154"/>
      <c r="Y223" s="154"/>
      <c r="Z223" s="154"/>
      <c r="AA223" s="154"/>
      <c r="AB223" s="154"/>
      <c r="AC223" s="154"/>
      <c r="AD223" s="154"/>
      <c r="AE223" s="154"/>
      <c r="AF223" s="162"/>
    </row>
    <row r="224" spans="1:32" ht="1.5" customHeight="1">
      <c r="A224" s="146"/>
      <c r="B224" s="147"/>
      <c r="C224" s="147"/>
      <c r="D224" s="147"/>
      <c r="E224" s="147"/>
      <c r="F224" s="147"/>
      <c r="G224" s="1289" t="s">
        <v>376</v>
      </c>
      <c r="H224" s="1289"/>
      <c r="I224" s="1289"/>
      <c r="J224" s="1289"/>
      <c r="K224" s="1289"/>
      <c r="L224" s="1289"/>
      <c r="M224" s="1289"/>
      <c r="N224" s="1289"/>
      <c r="O224" s="1289"/>
      <c r="P224" s="1289"/>
      <c r="Q224" s="1289"/>
      <c r="R224" s="1289"/>
      <c r="S224" s="1289"/>
      <c r="T224" s="1289"/>
      <c r="U224" s="1289"/>
      <c r="V224" s="1289"/>
      <c r="W224" s="1289"/>
      <c r="X224" s="1289"/>
      <c r="Y224" s="1289"/>
      <c r="Z224" s="1289"/>
      <c r="AA224" s="148"/>
      <c r="AB224" s="1290" t="s">
        <v>464</v>
      </c>
      <c r="AC224" s="1290"/>
      <c r="AD224" s="1290"/>
      <c r="AE224" s="1290"/>
      <c r="AF224" s="1290"/>
    </row>
    <row r="225" spans="1:32" ht="15.4" customHeight="1">
      <c r="A225" s="150"/>
      <c r="B225" s="1243"/>
      <c r="C225" s="1243"/>
      <c r="D225" s="1243"/>
      <c r="E225" s="1243"/>
      <c r="G225" s="1289"/>
      <c r="H225" s="1289"/>
      <c r="I225" s="1289"/>
      <c r="J225" s="1289"/>
      <c r="K225" s="1289"/>
      <c r="L225" s="1289"/>
      <c r="M225" s="1289"/>
      <c r="N225" s="1289"/>
      <c r="O225" s="1289"/>
      <c r="P225" s="1289"/>
      <c r="Q225" s="1289"/>
      <c r="R225" s="1289"/>
      <c r="S225" s="1289"/>
      <c r="T225" s="1289"/>
      <c r="U225" s="1289"/>
      <c r="V225" s="1289"/>
      <c r="W225" s="1289"/>
      <c r="X225" s="1289"/>
      <c r="Y225" s="1289"/>
      <c r="Z225" s="1289"/>
      <c r="AA225" s="152"/>
      <c r="AB225" s="1290"/>
      <c r="AC225" s="1290"/>
      <c r="AD225" s="1290"/>
      <c r="AE225" s="1290"/>
      <c r="AF225" s="1290"/>
    </row>
    <row r="226" spans="1:32" ht="11.65" customHeight="1">
      <c r="A226" s="150"/>
      <c r="B226" s="1243"/>
      <c r="C226" s="1243"/>
      <c r="D226" s="1243"/>
      <c r="E226" s="1243"/>
      <c r="G226" s="1289"/>
      <c r="H226" s="1289"/>
      <c r="I226" s="1289"/>
      <c r="J226" s="1289"/>
      <c r="K226" s="1289"/>
      <c r="L226" s="1289"/>
      <c r="M226" s="1289"/>
      <c r="N226" s="1289"/>
      <c r="O226" s="1289"/>
      <c r="P226" s="1289"/>
      <c r="Q226" s="1289"/>
      <c r="R226" s="1289"/>
      <c r="S226" s="1289"/>
      <c r="T226" s="1289"/>
      <c r="U226" s="1289"/>
      <c r="V226" s="1289"/>
      <c r="W226" s="1289"/>
      <c r="X226" s="1289"/>
      <c r="Y226" s="1289"/>
      <c r="Z226" s="1289"/>
      <c r="AA226" s="152"/>
      <c r="AB226" s="1291" t="s">
        <v>378</v>
      </c>
      <c r="AC226" s="1291"/>
      <c r="AD226" s="1291"/>
      <c r="AE226" s="1292"/>
      <c r="AF226" s="1292"/>
    </row>
    <row r="227" spans="1:32" ht="13.9" customHeight="1">
      <c r="A227" s="150"/>
      <c r="B227" s="1243"/>
      <c r="C227" s="1243"/>
      <c r="D227" s="1243"/>
      <c r="E227" s="1243"/>
      <c r="G227" s="1293" t="s">
        <v>379</v>
      </c>
      <c r="H227" s="1293"/>
      <c r="I227" s="1293"/>
      <c r="J227" s="1293"/>
      <c r="K227" s="1293"/>
      <c r="L227" s="1293"/>
      <c r="M227" s="1293"/>
      <c r="N227" s="1293"/>
      <c r="O227" s="1293"/>
      <c r="P227" s="1293"/>
      <c r="Q227" s="1293"/>
      <c r="R227" s="1293"/>
      <c r="S227" s="1293"/>
      <c r="T227" s="1293"/>
      <c r="U227" s="1293"/>
      <c r="V227" s="1293"/>
      <c r="W227" s="1293"/>
      <c r="X227" s="1293"/>
      <c r="Y227" s="1293"/>
      <c r="Z227" s="1293"/>
      <c r="AA227" s="152"/>
      <c r="AB227" s="1291"/>
      <c r="AC227" s="1291"/>
      <c r="AD227" s="1291"/>
      <c r="AE227" s="1292"/>
      <c r="AF227" s="1292"/>
    </row>
    <row r="228" spans="1:32" ht="0.75" customHeight="1">
      <c r="A228" s="150"/>
      <c r="G228" s="1293"/>
      <c r="H228" s="1293"/>
      <c r="I228" s="1293"/>
      <c r="J228" s="1293"/>
      <c r="K228" s="1293"/>
      <c r="L228" s="1293"/>
      <c r="M228" s="1293"/>
      <c r="N228" s="1293"/>
      <c r="O228" s="1293"/>
      <c r="P228" s="1293"/>
      <c r="Q228" s="1293"/>
      <c r="R228" s="1293"/>
      <c r="S228" s="1293"/>
      <c r="T228" s="1293"/>
      <c r="U228" s="1293"/>
      <c r="V228" s="1293"/>
      <c r="W228" s="1293"/>
      <c r="X228" s="1293"/>
      <c r="Y228" s="1293"/>
      <c r="Z228" s="1293"/>
      <c r="AA228" s="152"/>
      <c r="AB228" s="1291"/>
      <c r="AC228" s="1291"/>
      <c r="AD228" s="1291"/>
      <c r="AE228" s="1292"/>
      <c r="AF228" s="1292"/>
    </row>
    <row r="229" spans="1:32" ht="0.75" customHeight="1">
      <c r="A229" s="153"/>
      <c r="B229" s="154"/>
      <c r="C229" s="154"/>
      <c r="D229" s="154"/>
      <c r="E229" s="154"/>
      <c r="F229" s="154"/>
      <c r="G229" s="154"/>
      <c r="H229" s="154"/>
      <c r="I229" s="154"/>
      <c r="J229" s="154"/>
      <c r="K229" s="154"/>
      <c r="L229" s="154"/>
      <c r="M229" s="154"/>
      <c r="N229" s="154"/>
      <c r="O229" s="154"/>
      <c r="P229" s="154"/>
      <c r="Q229" s="154"/>
      <c r="R229" s="154"/>
      <c r="S229" s="154"/>
      <c r="T229" s="154"/>
      <c r="U229" s="154"/>
      <c r="V229" s="154"/>
      <c r="W229" s="154"/>
      <c r="X229" s="154"/>
      <c r="Y229" s="154"/>
      <c r="Z229" s="154"/>
      <c r="AA229" s="154"/>
      <c r="AB229" s="154"/>
      <c r="AC229" s="154"/>
      <c r="AD229" s="154"/>
      <c r="AE229" s="1292"/>
      <c r="AF229" s="1292"/>
    </row>
    <row r="230" spans="1:32" ht="15.95" customHeight="1">
      <c r="A230" s="1280" t="s">
        <v>323</v>
      </c>
      <c r="B230" s="1280"/>
      <c r="C230" s="1280"/>
      <c r="D230" s="1280"/>
      <c r="E230" s="1280"/>
      <c r="F230" s="1280"/>
      <c r="G230" s="1280"/>
      <c r="H230" s="1280"/>
      <c r="I230" s="1280"/>
      <c r="J230" s="1280"/>
      <c r="K230" s="1280"/>
      <c r="L230" s="1280"/>
      <c r="M230" s="1280"/>
      <c r="N230" s="1280"/>
      <c r="O230" s="1280"/>
      <c r="P230" s="1280"/>
      <c r="Q230" s="1280"/>
      <c r="R230" s="1280"/>
      <c r="S230" s="1280"/>
      <c r="T230" s="1280"/>
      <c r="U230" s="1280"/>
      <c r="V230" s="1280"/>
      <c r="W230" s="1280"/>
      <c r="X230" s="1280"/>
      <c r="Y230" s="1280"/>
      <c r="Z230" s="1280"/>
      <c r="AA230" s="1280"/>
      <c r="AB230" s="1280"/>
      <c r="AC230" s="1280"/>
      <c r="AD230" s="1280"/>
      <c r="AE230" s="1280"/>
      <c r="AF230" s="1280"/>
    </row>
    <row r="231" spans="1:32" ht="0.75" customHeight="1">
      <c r="A231" s="146"/>
      <c r="B231" s="147"/>
      <c r="C231" s="147"/>
      <c r="D231" s="147"/>
      <c r="E231" s="147"/>
      <c r="F231" s="147"/>
      <c r="G231" s="147"/>
      <c r="H231" s="147"/>
      <c r="I231" s="147"/>
      <c r="J231" s="147"/>
      <c r="K231" s="147"/>
      <c r="L231" s="147"/>
      <c r="M231" s="147"/>
      <c r="N231" s="147"/>
      <c r="O231" s="147"/>
      <c r="P231" s="147"/>
      <c r="Q231" s="147"/>
      <c r="R231" s="147"/>
      <c r="S231" s="147"/>
      <c r="T231" s="147"/>
      <c r="U231" s="147"/>
      <c r="V231" s="147"/>
      <c r="W231" s="147"/>
      <c r="X231" s="147"/>
      <c r="Y231" s="147"/>
      <c r="Z231" s="147"/>
      <c r="AA231" s="147"/>
      <c r="AB231" s="147"/>
      <c r="AC231" s="147"/>
      <c r="AD231" s="147"/>
      <c r="AE231" s="147"/>
      <c r="AF231" s="148"/>
    </row>
    <row r="232" spans="1:32" ht="37.15" customHeight="1">
      <c r="A232" s="1281" t="s">
        <v>380</v>
      </c>
      <c r="B232" s="1281"/>
      <c r="C232" s="1281"/>
      <c r="D232" s="1281"/>
      <c r="E232" s="1281"/>
      <c r="F232" s="1281"/>
      <c r="G232" s="1281"/>
      <c r="H232" s="1281"/>
      <c r="I232" s="1281"/>
      <c r="J232" s="1281"/>
      <c r="K232" s="1281"/>
      <c r="L232" s="1281"/>
      <c r="M232" s="1281"/>
      <c r="N232" s="1281"/>
      <c r="O232" s="1281"/>
      <c r="P232" s="1281"/>
      <c r="Q232" s="1281"/>
      <c r="R232" s="1281"/>
      <c r="S232" s="1281"/>
      <c r="T232" s="1281"/>
      <c r="U232" s="1281"/>
      <c r="V232" s="1281"/>
      <c r="W232" s="1281"/>
      <c r="X232" s="1281"/>
      <c r="Y232" s="1282" t="s">
        <v>381</v>
      </c>
      <c r="Z232" s="1282"/>
      <c r="AA232" s="1282"/>
      <c r="AB232" s="1282"/>
      <c r="AC232" s="1282"/>
      <c r="AD232" s="1282"/>
      <c r="AE232" s="1282"/>
      <c r="AF232" s="1282"/>
    </row>
    <row r="233" spans="1:32" ht="5.0999999999999996" customHeight="1">
      <c r="A233" s="155"/>
      <c r="B233" s="156"/>
      <c r="C233" s="156"/>
      <c r="D233" s="156"/>
      <c r="E233" s="156"/>
      <c r="F233" s="156"/>
      <c r="G233" s="156"/>
      <c r="H233" s="156"/>
      <c r="I233" s="156"/>
      <c r="J233" s="156"/>
      <c r="K233" s="156"/>
      <c r="L233" s="156"/>
      <c r="M233" s="156"/>
      <c r="N233" s="156"/>
      <c r="O233" s="156"/>
      <c r="P233" s="156"/>
      <c r="Q233" s="156"/>
      <c r="R233" s="156"/>
      <c r="S233" s="156"/>
      <c r="T233" s="156"/>
      <c r="U233" s="156"/>
      <c r="V233" s="156"/>
      <c r="W233" s="156"/>
      <c r="X233" s="156"/>
      <c r="Y233" s="156"/>
      <c r="Z233" s="156"/>
      <c r="AA233" s="156"/>
      <c r="AB233" s="156"/>
      <c r="AC233" s="156"/>
      <c r="AD233" s="156"/>
      <c r="AE233" s="156"/>
      <c r="AF233" s="157"/>
    </row>
    <row r="234" spans="1:32" ht="18.2" customHeight="1">
      <c r="A234" s="1278" t="s">
        <v>382</v>
      </c>
      <c r="B234" s="1278"/>
      <c r="C234" s="1278"/>
      <c r="D234" s="1278"/>
      <c r="E234" s="1278" t="s">
        <v>385</v>
      </c>
      <c r="F234" s="1278"/>
      <c r="G234" s="1278"/>
      <c r="H234" s="1321" t="s">
        <v>386</v>
      </c>
      <c r="I234" s="1285" t="s">
        <v>364</v>
      </c>
      <c r="J234" s="1285"/>
      <c r="K234" s="1285"/>
      <c r="L234" s="1285"/>
      <c r="M234" s="1285"/>
      <c r="N234" s="1285"/>
      <c r="O234" s="1285"/>
      <c r="P234" s="1285"/>
      <c r="Q234" s="1285"/>
      <c r="R234" s="1285"/>
      <c r="S234" s="1285"/>
      <c r="T234" s="1285"/>
      <c r="U234" s="1285"/>
      <c r="V234" s="1285"/>
      <c r="W234" s="1285"/>
      <c r="X234" s="1285"/>
      <c r="Y234" s="1275" t="s">
        <v>383</v>
      </c>
      <c r="Z234" s="1275"/>
      <c r="AA234" s="1275"/>
      <c r="AB234" s="1275"/>
      <c r="AC234" s="1275"/>
      <c r="AD234" s="1286" t="s">
        <v>446</v>
      </c>
      <c r="AE234" s="1286"/>
      <c r="AF234" s="1286"/>
    </row>
    <row r="235" spans="1:32" ht="0.75" customHeight="1">
      <c r="A235" s="1274" t="s">
        <v>362</v>
      </c>
      <c r="B235" s="1274"/>
      <c r="C235" s="1274"/>
      <c r="D235" s="1274"/>
      <c r="E235" s="1278"/>
      <c r="F235" s="1278"/>
      <c r="G235" s="1278"/>
      <c r="H235" s="1321"/>
      <c r="I235" s="1285"/>
      <c r="J235" s="1285"/>
      <c r="K235" s="1285"/>
      <c r="L235" s="1285"/>
      <c r="M235" s="1285"/>
      <c r="N235" s="1285"/>
      <c r="O235" s="1285"/>
      <c r="P235" s="1285"/>
      <c r="Q235" s="1285"/>
      <c r="R235" s="1285"/>
      <c r="S235" s="1285"/>
      <c r="T235" s="1285"/>
      <c r="U235" s="1285"/>
      <c r="V235" s="1285"/>
      <c r="W235" s="1285"/>
      <c r="X235" s="1285"/>
      <c r="Y235" s="1275" t="s">
        <v>387</v>
      </c>
      <c r="Z235" s="1275"/>
      <c r="AA235" s="1275"/>
      <c r="AB235" s="1275"/>
      <c r="AC235" s="1275"/>
      <c r="AD235" s="1276">
        <v>286.19</v>
      </c>
      <c r="AE235" s="1276"/>
      <c r="AF235" s="1276"/>
    </row>
    <row r="236" spans="1:32" ht="18.2" customHeight="1">
      <c r="A236" s="1274"/>
      <c r="B236" s="1274"/>
      <c r="C236" s="1274"/>
      <c r="D236" s="1274"/>
      <c r="E236" s="1277"/>
      <c r="F236" s="1277"/>
      <c r="G236" s="1277"/>
      <c r="H236" s="1321"/>
      <c r="I236" s="1285"/>
      <c r="J236" s="1285"/>
      <c r="K236" s="1285"/>
      <c r="L236" s="1285"/>
      <c r="M236" s="1285"/>
      <c r="N236" s="1285"/>
      <c r="O236" s="1285"/>
      <c r="P236" s="1285"/>
      <c r="Q236" s="1285"/>
      <c r="R236" s="1285"/>
      <c r="S236" s="1285"/>
      <c r="T236" s="1285"/>
      <c r="U236" s="1285"/>
      <c r="V236" s="1285"/>
      <c r="W236" s="1285"/>
      <c r="X236" s="1285"/>
      <c r="Y236" s="1275"/>
      <c r="Z236" s="1275"/>
      <c r="AA236" s="1275"/>
      <c r="AB236" s="1275"/>
      <c r="AC236" s="1275"/>
      <c r="AD236" s="1276"/>
      <c r="AE236" s="1276"/>
      <c r="AF236" s="1276"/>
    </row>
    <row r="237" spans="1:32" ht="0.75" customHeight="1">
      <c r="A237" s="1278"/>
      <c r="B237" s="1278"/>
      <c r="C237" s="1278"/>
      <c r="D237" s="1278"/>
      <c r="E237" s="1278"/>
      <c r="F237" s="1278"/>
      <c r="G237" s="1278"/>
      <c r="H237" s="1321"/>
      <c r="I237" s="1279"/>
      <c r="J237" s="1279"/>
      <c r="K237" s="1279"/>
      <c r="L237" s="1279"/>
      <c r="M237" s="1279"/>
      <c r="N237" s="1279"/>
      <c r="O237" s="1279"/>
      <c r="P237" s="1279"/>
      <c r="Q237" s="1279"/>
      <c r="R237" s="1279"/>
      <c r="S237" s="1279"/>
      <c r="T237" s="1279"/>
      <c r="U237" s="1279"/>
      <c r="V237" s="1279"/>
      <c r="W237" s="1279"/>
      <c r="X237" s="1279"/>
      <c r="Y237" s="1279"/>
      <c r="Z237" s="1279"/>
      <c r="AA237" s="1279"/>
      <c r="AB237" s="1279"/>
      <c r="AC237" s="1279"/>
      <c r="AD237" s="1279"/>
      <c r="AE237" s="1279"/>
      <c r="AF237" s="1279"/>
    </row>
    <row r="238" spans="1:32" ht="26.1" customHeight="1">
      <c r="A238" s="1271" t="s">
        <v>432</v>
      </c>
      <c r="B238" s="1271"/>
      <c r="C238" s="1271"/>
      <c r="D238" s="1271"/>
      <c r="E238" s="1271"/>
      <c r="F238" s="1271"/>
      <c r="G238" s="1271"/>
      <c r="H238" s="1271"/>
      <c r="I238" s="1271"/>
      <c r="J238" s="1271"/>
      <c r="K238" s="1271"/>
      <c r="L238" s="1271"/>
      <c r="M238" s="1271"/>
      <c r="N238" s="1271"/>
      <c r="O238" s="1271"/>
      <c r="P238" s="1271"/>
      <c r="Q238" s="1271"/>
      <c r="R238" s="1271"/>
      <c r="S238" s="1271"/>
      <c r="T238" s="1271"/>
      <c r="U238" s="1271"/>
      <c r="V238" s="1271"/>
      <c r="W238" s="1271"/>
      <c r="X238" s="1271"/>
      <c r="Y238" s="1271"/>
      <c r="Z238" s="1271"/>
      <c r="AA238" s="1271"/>
      <c r="AB238" s="1271"/>
      <c r="AC238" s="1271"/>
      <c r="AD238" s="1271"/>
      <c r="AE238" s="1271"/>
      <c r="AF238" s="1272"/>
    </row>
    <row r="239" spans="1:32" ht="0.75" customHeight="1">
      <c r="A239" s="1273" t="s">
        <v>389</v>
      </c>
      <c r="B239" s="1273"/>
      <c r="C239" s="1273"/>
      <c r="D239" s="1273"/>
      <c r="E239" s="1273"/>
      <c r="F239" s="1273"/>
      <c r="G239" s="1273"/>
      <c r="H239" s="1273"/>
      <c r="I239" s="1273"/>
      <c r="J239" s="1273"/>
      <c r="K239" s="1273"/>
      <c r="L239" s="1273"/>
      <c r="M239" s="1273"/>
      <c r="N239" s="1273"/>
      <c r="O239" s="1273"/>
      <c r="P239" s="1273"/>
      <c r="Q239" s="1273"/>
      <c r="R239" s="1273"/>
      <c r="S239" s="1273"/>
      <c r="T239" s="1273"/>
      <c r="U239" s="1273"/>
      <c r="V239" s="1273"/>
      <c r="W239" s="1273"/>
      <c r="X239" s="1273"/>
      <c r="Y239" s="1273"/>
      <c r="Z239" s="1273"/>
      <c r="AA239" s="1273"/>
      <c r="AB239" s="1273"/>
      <c r="AC239" s="1273"/>
      <c r="AD239" s="1273"/>
      <c r="AE239" s="1273"/>
      <c r="AF239" s="1272"/>
    </row>
    <row r="240" spans="1:32" ht="9.4" customHeight="1">
      <c r="A240" s="1273"/>
      <c r="B240" s="1273"/>
      <c r="C240" s="1273"/>
      <c r="D240" s="1273"/>
      <c r="E240" s="1273"/>
      <c r="F240" s="1273"/>
      <c r="G240" s="1273"/>
      <c r="H240" s="1273"/>
      <c r="I240" s="1273"/>
      <c r="J240" s="1273"/>
      <c r="K240" s="1273"/>
      <c r="L240" s="1273"/>
      <c r="M240" s="1273"/>
      <c r="N240" s="1273"/>
      <c r="O240" s="1273"/>
      <c r="P240" s="1273"/>
      <c r="Q240" s="1273"/>
      <c r="R240" s="1273"/>
      <c r="S240" s="1273"/>
      <c r="T240" s="1273"/>
      <c r="U240" s="1273"/>
      <c r="V240" s="1273"/>
      <c r="W240" s="1273"/>
      <c r="X240" s="1273"/>
      <c r="Y240" s="1273"/>
      <c r="Z240" s="1273"/>
      <c r="AA240" s="1273"/>
      <c r="AB240" s="1273"/>
      <c r="AC240" s="1273"/>
      <c r="AD240" s="1273"/>
      <c r="AE240" s="1273"/>
      <c r="AF240" s="1272"/>
    </row>
    <row r="241" spans="1:32" ht="17.45" customHeight="1">
      <c r="A241" s="1255" t="s">
        <v>390</v>
      </c>
      <c r="B241" s="1255"/>
      <c r="C241" s="1255"/>
      <c r="D241" s="1255"/>
      <c r="E241" s="1255"/>
      <c r="F241" s="1255"/>
      <c r="G241" s="1255"/>
      <c r="H241" s="1255"/>
      <c r="I241" s="1255"/>
      <c r="J241" s="1255"/>
      <c r="K241" s="1255"/>
      <c r="L241" s="1255"/>
      <c r="M241" s="1256" t="s">
        <v>391</v>
      </c>
      <c r="N241" s="1256" t="s">
        <v>392</v>
      </c>
      <c r="O241" s="1256"/>
      <c r="P241" s="1256"/>
      <c r="Q241" s="1256"/>
      <c r="R241" s="1256"/>
      <c r="S241" s="1256"/>
      <c r="T241" s="1256" t="s">
        <v>393</v>
      </c>
      <c r="U241" s="1256"/>
      <c r="V241" s="1256"/>
      <c r="W241" s="1256"/>
      <c r="X241" s="1256"/>
      <c r="Y241" s="1256"/>
      <c r="Z241" s="1256"/>
      <c r="AA241" s="1256"/>
      <c r="AB241" s="1256"/>
      <c r="AC241" s="1245" t="s">
        <v>394</v>
      </c>
      <c r="AD241" s="1245"/>
      <c r="AE241" s="1245"/>
      <c r="AF241" s="1245"/>
    </row>
    <row r="242" spans="1:32" ht="17.45" customHeight="1">
      <c r="A242" s="1255"/>
      <c r="B242" s="1255"/>
      <c r="C242" s="1255"/>
      <c r="D242" s="1255"/>
      <c r="E242" s="1255"/>
      <c r="F242" s="1255"/>
      <c r="G242" s="1255"/>
      <c r="H242" s="1255"/>
      <c r="I242" s="1255"/>
      <c r="J242" s="1255"/>
      <c r="K242" s="1255"/>
      <c r="L242" s="1255"/>
      <c r="M242" s="1256"/>
      <c r="N242" s="1256" t="s">
        <v>395</v>
      </c>
      <c r="O242" s="1256"/>
      <c r="P242" s="1256" t="s">
        <v>396</v>
      </c>
      <c r="Q242" s="1256"/>
      <c r="R242" s="1256"/>
      <c r="S242" s="1256"/>
      <c r="T242" s="1256" t="s">
        <v>395</v>
      </c>
      <c r="U242" s="1256"/>
      <c r="V242" s="1256"/>
      <c r="W242" s="1256"/>
      <c r="X242" s="1256" t="s">
        <v>396</v>
      </c>
      <c r="Y242" s="1256"/>
      <c r="Z242" s="1256"/>
      <c r="AA242" s="1256"/>
      <c r="AB242" s="1256"/>
      <c r="AC242" s="1245"/>
      <c r="AD242" s="1245"/>
      <c r="AE242" s="1245"/>
      <c r="AF242" s="1245"/>
    </row>
    <row r="243" spans="1:32" ht="22.5" customHeight="1">
      <c r="A243" s="155"/>
      <c r="B243" s="156"/>
      <c r="C243" s="169" t="s">
        <v>460</v>
      </c>
      <c r="D243" s="1268" t="s">
        <v>461</v>
      </c>
      <c r="E243" s="1268"/>
      <c r="F243" s="1268"/>
      <c r="G243" s="1268"/>
      <c r="H243" s="1268"/>
      <c r="I243" s="1268"/>
      <c r="J243" s="1268"/>
      <c r="K243" s="1268"/>
      <c r="L243" s="1268"/>
      <c r="M243" s="161">
        <v>1</v>
      </c>
      <c r="N243" s="1269">
        <v>1</v>
      </c>
      <c r="O243" s="1269"/>
      <c r="P243" s="1269">
        <v>0</v>
      </c>
      <c r="Q243" s="1269"/>
      <c r="R243" s="1269"/>
      <c r="S243" s="1269"/>
      <c r="T243" s="1270">
        <v>1026.0804000000001</v>
      </c>
      <c r="U243" s="1270"/>
      <c r="V243" s="1270"/>
      <c r="W243" s="1270"/>
      <c r="X243" s="1270">
        <v>416.0369</v>
      </c>
      <c r="Y243" s="1270"/>
      <c r="Z243" s="1270"/>
      <c r="AA243" s="1270"/>
      <c r="AB243" s="1270"/>
      <c r="AC243" s="1267">
        <v>1026.0804000000001</v>
      </c>
      <c r="AD243" s="1267"/>
      <c r="AE243" s="1267"/>
      <c r="AF243" s="1267"/>
    </row>
    <row r="244" spans="1:32" ht="17.45" customHeight="1">
      <c r="A244" s="1246"/>
      <c r="B244" s="1246"/>
      <c r="C244" s="1246"/>
      <c r="D244" s="1246"/>
      <c r="E244" s="1246"/>
      <c r="F244" s="1246"/>
      <c r="G244" s="1246"/>
      <c r="H244" s="1246"/>
      <c r="I244" s="1246"/>
      <c r="J244" s="1246"/>
      <c r="K244" s="1246"/>
      <c r="L244" s="1246"/>
      <c r="M244" s="1247" t="s">
        <v>397</v>
      </c>
      <c r="N244" s="1247"/>
      <c r="O244" s="1247"/>
      <c r="P244" s="1247"/>
      <c r="Q244" s="1247"/>
      <c r="R244" s="1247"/>
      <c r="S244" s="1247"/>
      <c r="T244" s="1247"/>
      <c r="U244" s="1247"/>
      <c r="V244" s="1247"/>
      <c r="W244" s="1247"/>
      <c r="X244" s="1248"/>
      <c r="Y244" s="1248"/>
      <c r="Z244" s="1249">
        <v>1026.0804000000001</v>
      </c>
      <c r="AA244" s="1249"/>
      <c r="AB244" s="1249"/>
      <c r="AC244" s="1249"/>
      <c r="AD244" s="1249"/>
      <c r="AE244" s="1249"/>
      <c r="AF244" s="1249"/>
    </row>
    <row r="245" spans="1:32" ht="16.7" customHeight="1">
      <c r="A245" s="1255" t="s">
        <v>398</v>
      </c>
      <c r="B245" s="1255"/>
      <c r="C245" s="1255"/>
      <c r="D245" s="1255"/>
      <c r="E245" s="1255"/>
      <c r="F245" s="1255"/>
      <c r="G245" s="1255"/>
      <c r="H245" s="1255"/>
      <c r="I245" s="1255"/>
      <c r="J245" s="1255"/>
      <c r="K245" s="1255"/>
      <c r="L245" s="1255"/>
      <c r="M245" s="1255"/>
      <c r="N245" s="1255"/>
      <c r="O245" s="1256" t="s">
        <v>399</v>
      </c>
      <c r="P245" s="1256"/>
      <c r="Q245" s="1256"/>
      <c r="R245" s="1256"/>
      <c r="S245" s="1256" t="s">
        <v>391</v>
      </c>
      <c r="T245" s="1256"/>
      <c r="U245" s="1256"/>
      <c r="V245" s="1256"/>
      <c r="W245" s="1256" t="s">
        <v>400</v>
      </c>
      <c r="X245" s="1256"/>
      <c r="Y245" s="1256"/>
      <c r="Z245" s="1256"/>
      <c r="AA245" s="1256"/>
      <c r="AB245" s="1256"/>
      <c r="AC245" s="1245" t="s">
        <v>394</v>
      </c>
      <c r="AD245" s="1245"/>
      <c r="AE245" s="1245"/>
      <c r="AF245" s="1245"/>
    </row>
    <row r="246" spans="1:32" ht="23.25" customHeight="1">
      <c r="A246" s="146"/>
      <c r="B246" s="147"/>
      <c r="C246" s="170" t="s">
        <v>462</v>
      </c>
      <c r="D246" s="1263" t="s">
        <v>463</v>
      </c>
      <c r="E246" s="1263"/>
      <c r="F246" s="1263"/>
      <c r="G246" s="1263"/>
      <c r="H246" s="1263"/>
      <c r="I246" s="1263"/>
      <c r="J246" s="1263"/>
      <c r="K246" s="1263"/>
      <c r="L246" s="1263"/>
      <c r="M246" s="1263"/>
      <c r="N246" s="1263"/>
      <c r="O246" s="1264">
        <v>0</v>
      </c>
      <c r="P246" s="1264"/>
      <c r="Q246" s="1264"/>
      <c r="R246" s="1264"/>
      <c r="S246" s="1264">
        <v>1</v>
      </c>
      <c r="T246" s="1264"/>
      <c r="U246" s="1264"/>
      <c r="V246" s="1264"/>
      <c r="W246" s="1265">
        <v>22.268799999999999</v>
      </c>
      <c r="X246" s="1265"/>
      <c r="Y246" s="1265"/>
      <c r="Z246" s="1265"/>
      <c r="AA246" s="1265"/>
      <c r="AB246" s="1265"/>
      <c r="AC246" s="1266">
        <v>22.268799999999999</v>
      </c>
      <c r="AD246" s="1266"/>
      <c r="AE246" s="1266"/>
      <c r="AF246" s="1266"/>
    </row>
    <row r="247" spans="1:32" ht="17.45" customHeight="1">
      <c r="A247" s="150"/>
      <c r="M247" s="1240" t="s">
        <v>401</v>
      </c>
      <c r="N247" s="1240"/>
      <c r="O247" s="1240"/>
      <c r="P247" s="1240"/>
      <c r="Q247" s="1240"/>
      <c r="R247" s="1240"/>
      <c r="S247" s="1240"/>
      <c r="T247" s="1240"/>
      <c r="U247" s="1240"/>
      <c r="V247" s="1240"/>
      <c r="W247" s="1240"/>
      <c r="Z247" s="1262">
        <v>22.268799999999999</v>
      </c>
      <c r="AA247" s="1262"/>
      <c r="AB247" s="1262"/>
      <c r="AC247" s="1262"/>
      <c r="AD247" s="1262"/>
      <c r="AE247" s="1262"/>
      <c r="AF247" s="1262"/>
    </row>
    <row r="248" spans="1:32" ht="16.7" customHeight="1">
      <c r="A248" s="150"/>
      <c r="M248" s="1240" t="s">
        <v>402</v>
      </c>
      <c r="N248" s="1240"/>
      <c r="O248" s="1240"/>
      <c r="P248" s="1240"/>
      <c r="Q248" s="1240"/>
      <c r="R248" s="1240"/>
      <c r="S248" s="1240"/>
      <c r="T248" s="1240"/>
      <c r="U248" s="1240"/>
      <c r="V248" s="1240"/>
      <c r="W248" s="1240"/>
      <c r="Z248" s="1262">
        <v>1048.3492000000001</v>
      </c>
      <c r="AA248" s="1262"/>
      <c r="AB248" s="1262"/>
      <c r="AC248" s="1262"/>
      <c r="AD248" s="1262"/>
      <c r="AE248" s="1262"/>
      <c r="AF248" s="1262"/>
    </row>
    <row r="249" spans="1:32" ht="17.45" customHeight="1">
      <c r="A249" s="150"/>
      <c r="M249" s="1240" t="s">
        <v>403</v>
      </c>
      <c r="N249" s="1240"/>
      <c r="O249" s="1240"/>
      <c r="P249" s="1240"/>
      <c r="Q249" s="1240"/>
      <c r="R249" s="1240"/>
      <c r="S249" s="1240"/>
      <c r="T249" s="1240"/>
      <c r="U249" s="1240"/>
      <c r="V249" s="1240"/>
      <c r="W249" s="1240"/>
      <c r="Z249" s="1262">
        <v>3.6631</v>
      </c>
      <c r="AA249" s="1262"/>
      <c r="AB249" s="1262"/>
      <c r="AC249" s="1262"/>
      <c r="AD249" s="1262"/>
      <c r="AE249" s="1262"/>
      <c r="AF249" s="1262"/>
    </row>
    <row r="250" spans="1:32" ht="16.7" customHeight="1">
      <c r="A250" s="150"/>
      <c r="M250" s="1240" t="s">
        <v>404</v>
      </c>
      <c r="N250" s="1240"/>
      <c r="O250" s="1240"/>
      <c r="P250" s="1240"/>
      <c r="Q250" s="1240"/>
      <c r="R250" s="1240"/>
      <c r="S250" s="1240"/>
      <c r="T250" s="1240"/>
      <c r="U250" s="1240"/>
      <c r="V250" s="1240"/>
      <c r="W250" s="1240"/>
      <c r="Z250" s="1262">
        <v>5.9810000000000002E-2</v>
      </c>
      <c r="AA250" s="1262"/>
      <c r="AB250" s="1262"/>
      <c r="AC250" s="1262"/>
      <c r="AD250" s="1262"/>
      <c r="AE250" s="1262"/>
      <c r="AF250" s="1262"/>
    </row>
    <row r="251" spans="1:32" ht="17.45" customHeight="1">
      <c r="A251" s="153"/>
      <c r="B251" s="154"/>
      <c r="C251" s="154"/>
      <c r="D251" s="154"/>
      <c r="E251" s="154"/>
      <c r="F251" s="154"/>
      <c r="G251" s="154"/>
      <c r="H251" s="154"/>
      <c r="I251" s="154"/>
      <c r="J251" s="154"/>
      <c r="K251" s="154"/>
      <c r="L251" s="154"/>
      <c r="M251" s="1260" t="s">
        <v>405</v>
      </c>
      <c r="N251" s="1260"/>
      <c r="O251" s="1260"/>
      <c r="P251" s="1260"/>
      <c r="Q251" s="1260"/>
      <c r="R251" s="1260"/>
      <c r="S251" s="1260"/>
      <c r="T251" s="1260"/>
      <c r="U251" s="1260"/>
      <c r="V251" s="1260"/>
      <c r="W251" s="1260"/>
      <c r="X251" s="154"/>
      <c r="Y251" s="154"/>
      <c r="Z251" s="1261">
        <v>0</v>
      </c>
      <c r="AA251" s="1261"/>
      <c r="AB251" s="1261"/>
      <c r="AC251" s="1261"/>
      <c r="AD251" s="1261"/>
      <c r="AE251" s="1261"/>
      <c r="AF251" s="1261"/>
    </row>
    <row r="252" spans="1:32" ht="17.45" customHeight="1">
      <c r="A252" s="1257" t="s">
        <v>406</v>
      </c>
      <c r="B252" s="1257"/>
      <c r="C252" s="1257"/>
      <c r="D252" s="1257"/>
      <c r="E252" s="1257"/>
      <c r="F252" s="1257"/>
      <c r="G252" s="1257"/>
      <c r="H252" s="1257"/>
      <c r="I252" s="1257"/>
      <c r="J252" s="1257"/>
      <c r="K252" s="1257"/>
      <c r="L252" s="1257"/>
      <c r="M252" s="1257"/>
      <c r="N252" s="1257"/>
      <c r="O252" s="1258" t="s">
        <v>391</v>
      </c>
      <c r="P252" s="1258"/>
      <c r="Q252" s="1258"/>
      <c r="R252" s="1258"/>
      <c r="S252" s="1258" t="s">
        <v>407</v>
      </c>
      <c r="T252" s="1258"/>
      <c r="U252" s="1258"/>
      <c r="V252" s="1258"/>
      <c r="W252" s="1258" t="s">
        <v>408</v>
      </c>
      <c r="X252" s="1258"/>
      <c r="Y252" s="1258"/>
      <c r="Z252" s="1258"/>
      <c r="AA252" s="1258"/>
      <c r="AB252" s="1258"/>
      <c r="AC252" s="1259" t="s">
        <v>409</v>
      </c>
      <c r="AD252" s="1259"/>
      <c r="AE252" s="1259"/>
      <c r="AF252" s="1259"/>
    </row>
    <row r="253" spans="1:32" ht="16.7" customHeight="1">
      <c r="A253" s="1246"/>
      <c r="B253" s="1246"/>
      <c r="C253" s="1246"/>
      <c r="D253" s="1246"/>
      <c r="E253" s="1246"/>
      <c r="F253" s="1246"/>
      <c r="G253" s="1246"/>
      <c r="H253" s="1246"/>
      <c r="I253" s="1246"/>
      <c r="J253" s="1246"/>
      <c r="K253" s="1246"/>
      <c r="L253" s="1246"/>
      <c r="M253" s="1247" t="s">
        <v>411</v>
      </c>
      <c r="N253" s="1247"/>
      <c r="O253" s="1247"/>
      <c r="P253" s="1247"/>
      <c r="Q253" s="1247"/>
      <c r="R253" s="1247"/>
      <c r="S253" s="1247"/>
      <c r="T253" s="1247"/>
      <c r="U253" s="1247"/>
      <c r="V253" s="1247"/>
      <c r="W253" s="1247"/>
      <c r="X253" s="1248"/>
      <c r="Y253" s="1248"/>
      <c r="Z253" s="1249">
        <v>0</v>
      </c>
      <c r="AA253" s="1249"/>
      <c r="AB253" s="1249"/>
      <c r="AC253" s="1249"/>
      <c r="AD253" s="1249"/>
      <c r="AE253" s="1249"/>
      <c r="AF253" s="1249"/>
    </row>
    <row r="254" spans="1:32" ht="17.45" customHeight="1">
      <c r="A254" s="1257" t="s">
        <v>412</v>
      </c>
      <c r="B254" s="1257"/>
      <c r="C254" s="1257"/>
      <c r="D254" s="1257"/>
      <c r="E254" s="1257"/>
      <c r="F254" s="1257"/>
      <c r="G254" s="1257"/>
      <c r="H254" s="1257"/>
      <c r="I254" s="1257"/>
      <c r="J254" s="1257"/>
      <c r="K254" s="1257"/>
      <c r="L254" s="1257"/>
      <c r="M254" s="1257"/>
      <c r="N254" s="1257"/>
      <c r="O254" s="1258" t="s">
        <v>391</v>
      </c>
      <c r="P254" s="1258"/>
      <c r="Q254" s="1258"/>
      <c r="R254" s="1258"/>
      <c r="S254" s="1258" t="s">
        <v>407</v>
      </c>
      <c r="T254" s="1258"/>
      <c r="U254" s="1258"/>
      <c r="V254" s="1258"/>
      <c r="W254" s="1258" t="s">
        <v>408</v>
      </c>
      <c r="X254" s="1258"/>
      <c r="Y254" s="1258"/>
      <c r="Z254" s="1258"/>
      <c r="AA254" s="1258"/>
      <c r="AB254" s="1258"/>
      <c r="AC254" s="1259" t="s">
        <v>409</v>
      </c>
      <c r="AD254" s="1259"/>
      <c r="AE254" s="1259"/>
      <c r="AF254" s="1259"/>
    </row>
    <row r="255" spans="1:32" ht="17.45" customHeight="1">
      <c r="A255" s="1246"/>
      <c r="B255" s="1246"/>
      <c r="C255" s="1246"/>
      <c r="D255" s="1246"/>
      <c r="E255" s="1246"/>
      <c r="F255" s="1246"/>
      <c r="G255" s="1246"/>
      <c r="H255" s="1246"/>
      <c r="I255" s="1246"/>
      <c r="J255" s="1246"/>
      <c r="K255" s="1246"/>
      <c r="L255" s="1246"/>
      <c r="M255" s="1247" t="s">
        <v>413</v>
      </c>
      <c r="N255" s="1247"/>
      <c r="O255" s="1247"/>
      <c r="P255" s="1247"/>
      <c r="Q255" s="1247"/>
      <c r="R255" s="1247"/>
      <c r="S255" s="1247"/>
      <c r="T255" s="1247"/>
      <c r="U255" s="1247"/>
      <c r="V255" s="1247"/>
      <c r="W255" s="1247"/>
      <c r="X255" s="1248"/>
      <c r="Y255" s="1248"/>
      <c r="Z255" s="1249">
        <v>0</v>
      </c>
      <c r="AA255" s="1249"/>
      <c r="AB255" s="1249"/>
      <c r="AC255" s="1249"/>
      <c r="AD255" s="1249"/>
      <c r="AE255" s="1249"/>
      <c r="AF255" s="1249"/>
    </row>
    <row r="256" spans="1:32" ht="16.7" customHeight="1">
      <c r="A256" s="1257" t="s">
        <v>414</v>
      </c>
      <c r="B256" s="1257"/>
      <c r="C256" s="1257"/>
      <c r="D256" s="1257"/>
      <c r="E256" s="1257"/>
      <c r="F256" s="1257"/>
      <c r="G256" s="1257"/>
      <c r="H256" s="1257"/>
      <c r="I256" s="1257"/>
      <c r="J256" s="1257"/>
      <c r="K256" s="1257"/>
      <c r="L256" s="1257"/>
      <c r="M256" s="1257"/>
      <c r="N256" s="1257"/>
      <c r="O256" s="1258" t="s">
        <v>391</v>
      </c>
      <c r="P256" s="1258"/>
      <c r="Q256" s="1258"/>
      <c r="R256" s="1258"/>
      <c r="S256" s="1258" t="s">
        <v>407</v>
      </c>
      <c r="T256" s="1258"/>
      <c r="U256" s="1258"/>
      <c r="V256" s="1258"/>
      <c r="W256" s="1258" t="s">
        <v>408</v>
      </c>
      <c r="X256" s="1258"/>
      <c r="Y256" s="1258"/>
      <c r="Z256" s="1258"/>
      <c r="AA256" s="1258"/>
      <c r="AB256" s="1258"/>
      <c r="AC256" s="1259" t="s">
        <v>409</v>
      </c>
      <c r="AD256" s="1259"/>
      <c r="AE256" s="1259"/>
      <c r="AF256" s="1259"/>
    </row>
    <row r="257" spans="1:32" ht="17.45" customHeight="1">
      <c r="A257" s="1251"/>
      <c r="B257" s="1251"/>
      <c r="C257" s="1251"/>
      <c r="D257" s="1251"/>
      <c r="E257" s="1251"/>
      <c r="F257" s="1251"/>
      <c r="G257" s="1251"/>
      <c r="H257" s="1251"/>
      <c r="I257" s="1251"/>
      <c r="J257" s="1251"/>
      <c r="K257" s="1251"/>
      <c r="L257" s="1251"/>
      <c r="M257" s="1252" t="s">
        <v>415</v>
      </c>
      <c r="N257" s="1252"/>
      <c r="O257" s="1252"/>
      <c r="P257" s="1252"/>
      <c r="Q257" s="1252"/>
      <c r="R257" s="1252"/>
      <c r="S257" s="1252"/>
      <c r="T257" s="1252"/>
      <c r="U257" s="1252"/>
      <c r="V257" s="1252"/>
      <c r="W257" s="1252"/>
      <c r="X257" s="1253"/>
      <c r="Y257" s="1253"/>
      <c r="Z257" s="1254">
        <v>0</v>
      </c>
      <c r="AA257" s="1254"/>
      <c r="AB257" s="1254"/>
      <c r="AC257" s="1254"/>
      <c r="AD257" s="1254"/>
      <c r="AE257" s="1254"/>
      <c r="AF257" s="1254"/>
    </row>
    <row r="258" spans="1:32" ht="16.7" customHeight="1">
      <c r="A258" s="1255" t="s">
        <v>416</v>
      </c>
      <c r="B258" s="1255"/>
      <c r="C258" s="1255"/>
      <c r="D258" s="1255"/>
      <c r="E258" s="1255"/>
      <c r="F258" s="1255"/>
      <c r="G258" s="1255"/>
      <c r="H258" s="1255"/>
      <c r="I258" s="1255"/>
      <c r="J258" s="1256" t="s">
        <v>391</v>
      </c>
      <c r="K258" s="1256"/>
      <c r="L258" s="158" t="s">
        <v>417</v>
      </c>
      <c r="M258" s="158" t="s">
        <v>418</v>
      </c>
      <c r="N258" s="1256" t="s">
        <v>419</v>
      </c>
      <c r="O258" s="1256"/>
      <c r="P258" s="1256" t="s">
        <v>420</v>
      </c>
      <c r="Q258" s="1256"/>
      <c r="R258" s="1256"/>
      <c r="S258" s="1256"/>
      <c r="T258" s="1256" t="s">
        <v>421</v>
      </c>
      <c r="U258" s="1256"/>
      <c r="V258" s="1256"/>
      <c r="W258" s="1256"/>
      <c r="X258" s="1256" t="s">
        <v>422</v>
      </c>
      <c r="Y258" s="1256"/>
      <c r="Z258" s="1256"/>
      <c r="AA258" s="1256"/>
      <c r="AB258" s="1256"/>
      <c r="AC258" s="1245" t="s">
        <v>409</v>
      </c>
      <c r="AD258" s="1245"/>
      <c r="AE258" s="1245"/>
      <c r="AF258" s="1245"/>
    </row>
    <row r="259" spans="1:32" ht="17.45" customHeight="1">
      <c r="A259" s="1246"/>
      <c r="B259" s="1246"/>
      <c r="C259" s="1246"/>
      <c r="D259" s="1246"/>
      <c r="E259" s="1246"/>
      <c r="F259" s="1246"/>
      <c r="G259" s="1246"/>
      <c r="H259" s="1246"/>
      <c r="I259" s="1246"/>
      <c r="J259" s="1246"/>
      <c r="K259" s="1246"/>
      <c r="L259" s="1246"/>
      <c r="M259" s="1247" t="s">
        <v>423</v>
      </c>
      <c r="N259" s="1247"/>
      <c r="O259" s="1247"/>
      <c r="P259" s="1247"/>
      <c r="Q259" s="1247"/>
      <c r="R259" s="1247"/>
      <c r="S259" s="1247"/>
      <c r="T259" s="1247"/>
      <c r="U259" s="1247"/>
      <c r="V259" s="1247"/>
      <c r="W259" s="1247"/>
      <c r="X259" s="1248"/>
      <c r="Y259" s="1248"/>
      <c r="Z259" s="1249">
        <v>0</v>
      </c>
      <c r="AA259" s="1249"/>
      <c r="AB259" s="1249"/>
      <c r="AC259" s="1249"/>
      <c r="AD259" s="1249"/>
      <c r="AE259" s="1249"/>
      <c r="AF259" s="1249"/>
    </row>
    <row r="260" spans="1:32" ht="5.85" customHeight="1">
      <c r="A260" s="1250"/>
      <c r="B260" s="1250"/>
      <c r="C260" s="1250"/>
      <c r="D260" s="1250"/>
      <c r="E260" s="1250"/>
      <c r="F260" s="1250"/>
      <c r="G260" s="1250"/>
      <c r="H260" s="1250"/>
      <c r="I260" s="1250"/>
      <c r="J260" s="1250"/>
      <c r="K260" s="1250"/>
      <c r="L260" s="1250"/>
      <c r="M260" s="1250"/>
      <c r="N260" s="1250"/>
      <c r="O260" s="1250"/>
      <c r="P260" s="1250"/>
      <c r="Q260" s="1250"/>
      <c r="R260" s="1250"/>
      <c r="S260" s="1250"/>
      <c r="T260" s="1250"/>
      <c r="U260" s="1250"/>
      <c r="V260" s="1250"/>
      <c r="W260" s="1250"/>
      <c r="X260" s="1250"/>
      <c r="Y260" s="1250"/>
      <c r="Z260" s="1250"/>
      <c r="AA260" s="1250"/>
      <c r="AB260" s="1250"/>
      <c r="AC260" s="1250"/>
      <c r="AD260" s="1250"/>
      <c r="AE260" s="1250"/>
      <c r="AF260" s="1250"/>
    </row>
    <row r="261" spans="1:32" ht="16.7" customHeight="1">
      <c r="A261" s="1239"/>
      <c r="B261" s="1239"/>
      <c r="C261" s="1239"/>
      <c r="D261" s="1239"/>
      <c r="E261" s="1239"/>
      <c r="F261" s="1239"/>
      <c r="G261" s="1239"/>
      <c r="H261" s="1239"/>
      <c r="I261" s="1239"/>
      <c r="J261" s="1239"/>
      <c r="K261" s="1239"/>
      <c r="L261" s="1239"/>
      <c r="M261" s="1240" t="s">
        <v>424</v>
      </c>
      <c r="N261" s="1240"/>
      <c r="O261" s="1240"/>
      <c r="P261" s="1240"/>
      <c r="Q261" s="1240"/>
      <c r="R261" s="1240"/>
      <c r="S261" s="1240"/>
      <c r="T261" s="1240"/>
      <c r="U261" s="1240"/>
      <c r="V261" s="1240"/>
      <c r="W261" s="1240"/>
      <c r="X261" s="1243"/>
      <c r="Y261" s="1243"/>
      <c r="Z261" s="1241">
        <v>3.72</v>
      </c>
      <c r="AA261" s="1241"/>
      <c r="AB261" s="1241"/>
      <c r="AC261" s="1241"/>
      <c r="AD261" s="1241"/>
      <c r="AE261" s="1241"/>
      <c r="AF261" s="1241"/>
    </row>
    <row r="262" spans="1:32" ht="0.75" customHeight="1">
      <c r="A262" s="1239"/>
      <c r="B262" s="1239"/>
      <c r="C262" s="1239"/>
      <c r="D262" s="1239"/>
      <c r="E262" s="1239"/>
      <c r="F262" s="1239"/>
      <c r="G262" s="1239"/>
      <c r="H262" s="1239"/>
      <c r="I262" s="1239"/>
      <c r="J262" s="1239"/>
      <c r="K262" s="1240" t="s">
        <v>425</v>
      </c>
      <c r="L262" s="1240"/>
      <c r="M262" s="1240"/>
      <c r="N262" s="1240"/>
      <c r="O262" s="1240"/>
      <c r="P262" s="1240"/>
      <c r="Q262" s="159"/>
      <c r="R262" s="1244">
        <v>0</v>
      </c>
      <c r="S262" s="1244"/>
      <c r="T262" s="1244"/>
      <c r="U262" s="1240"/>
      <c r="V262" s="1240"/>
      <c r="W262" s="1240"/>
      <c r="X262" s="1243"/>
      <c r="Y262" s="1243"/>
      <c r="Z262" s="1241"/>
      <c r="AA262" s="1241"/>
      <c r="AB262" s="1241"/>
      <c r="AC262" s="1241"/>
      <c r="AD262" s="1241"/>
      <c r="AE262" s="1241"/>
      <c r="AF262" s="1241"/>
    </row>
    <row r="263" spans="1:32" ht="16.7" customHeight="1">
      <c r="A263" s="1239"/>
      <c r="B263" s="1239"/>
      <c r="C263" s="1239"/>
      <c r="D263" s="1239"/>
      <c r="E263" s="1239"/>
      <c r="F263" s="1239"/>
      <c r="G263" s="1239"/>
      <c r="H263" s="1239"/>
      <c r="I263" s="1239"/>
      <c r="J263" s="1239"/>
      <c r="K263" s="1240"/>
      <c r="L263" s="1240"/>
      <c r="M263" s="1240"/>
      <c r="N263" s="1240"/>
      <c r="O263" s="1240"/>
      <c r="P263" s="1240"/>
      <c r="Q263" s="151"/>
      <c r="R263" s="1244"/>
      <c r="S263" s="1244"/>
      <c r="T263" s="1244"/>
      <c r="U263" s="151"/>
      <c r="V263" s="1240" t="s">
        <v>426</v>
      </c>
      <c r="W263" s="1240"/>
      <c r="X263" s="1243"/>
      <c r="Y263" s="1243"/>
      <c r="Z263" s="1241">
        <v>0</v>
      </c>
      <c r="AA263" s="1241"/>
      <c r="AB263" s="1241"/>
      <c r="AC263" s="1241"/>
      <c r="AD263" s="1241"/>
      <c r="AE263" s="1241"/>
      <c r="AF263" s="1241"/>
    </row>
    <row r="264" spans="1:32" ht="17.45" customHeight="1">
      <c r="A264" s="1239"/>
      <c r="B264" s="1239"/>
      <c r="C264" s="1239"/>
      <c r="D264" s="1239"/>
      <c r="E264" s="1239"/>
      <c r="F264" s="1239"/>
      <c r="G264" s="1239"/>
      <c r="H264" s="1239"/>
      <c r="I264" s="1239"/>
      <c r="J264" s="1239"/>
      <c r="K264" s="1239"/>
      <c r="L264" s="1239"/>
      <c r="M264" s="1240" t="s">
        <v>427</v>
      </c>
      <c r="N264" s="1240"/>
      <c r="O264" s="1240"/>
      <c r="P264" s="1240"/>
      <c r="Q264" s="1240"/>
      <c r="R264" s="1240"/>
      <c r="S264" s="1240"/>
      <c r="T264" s="1240"/>
      <c r="U264" s="1240"/>
      <c r="V264" s="1240"/>
      <c r="W264" s="1240"/>
      <c r="X264" s="1243"/>
      <c r="Y264" s="1243"/>
      <c r="Z264" s="1241">
        <v>3.72</v>
      </c>
      <c r="AA264" s="1241"/>
      <c r="AB264" s="1241"/>
      <c r="AC264" s="1241"/>
      <c r="AD264" s="1241"/>
      <c r="AE264" s="1241"/>
      <c r="AF264" s="1241"/>
    </row>
    <row r="265" spans="1:32" ht="5.85" customHeight="1">
      <c r="A265" s="1242"/>
      <c r="B265" s="1242"/>
      <c r="C265" s="1242"/>
      <c r="D265" s="1242"/>
      <c r="E265" s="1242"/>
      <c r="F265" s="1242"/>
      <c r="G265" s="1242"/>
      <c r="H265" s="1242"/>
      <c r="I265" s="1242"/>
      <c r="J265" s="1242"/>
      <c r="K265" s="1242"/>
      <c r="L265" s="1242"/>
      <c r="M265" s="1242"/>
      <c r="N265" s="1242"/>
      <c r="O265" s="1242"/>
      <c r="P265" s="1242"/>
      <c r="Q265" s="1242"/>
      <c r="R265" s="1242"/>
      <c r="S265" s="1242"/>
      <c r="T265" s="1242"/>
      <c r="U265" s="1242"/>
      <c r="V265" s="1242"/>
      <c r="W265" s="1242"/>
      <c r="X265" s="1242"/>
      <c r="Y265" s="1242"/>
      <c r="Z265" s="1242"/>
      <c r="AA265" s="1242"/>
      <c r="AB265" s="1242"/>
      <c r="AC265" s="1242"/>
      <c r="AD265" s="1242"/>
      <c r="AE265" s="1242"/>
      <c r="AF265" s="1242"/>
    </row>
    <row r="266" spans="1:32" ht="107.65" customHeight="1">
      <c r="A266" s="150"/>
      <c r="AF266" s="152"/>
    </row>
    <row r="267" spans="1:32" ht="106.9" customHeight="1">
      <c r="A267" s="153"/>
      <c r="B267" s="154"/>
      <c r="C267" s="154"/>
      <c r="D267" s="154"/>
      <c r="E267" s="154"/>
      <c r="F267" s="154"/>
      <c r="G267" s="154"/>
      <c r="H267" s="154"/>
      <c r="I267" s="154"/>
      <c r="J267" s="154"/>
      <c r="K267" s="154"/>
      <c r="L267" s="154"/>
      <c r="M267" s="154"/>
      <c r="N267" s="154"/>
      <c r="O267" s="154"/>
      <c r="P267" s="154"/>
      <c r="Q267" s="154"/>
      <c r="R267" s="154"/>
      <c r="S267" s="154"/>
      <c r="T267" s="154"/>
      <c r="U267" s="154"/>
      <c r="V267" s="154"/>
      <c r="W267" s="154"/>
      <c r="X267" s="154"/>
      <c r="Y267" s="154"/>
      <c r="Z267" s="154"/>
      <c r="AA267" s="154"/>
      <c r="AB267" s="154"/>
      <c r="AC267" s="154"/>
      <c r="AD267" s="154"/>
      <c r="AE267" s="154"/>
      <c r="AF267" s="162"/>
    </row>
    <row r="268" spans="1:32" ht="2.1" customHeight="1">
      <c r="A268" s="146"/>
      <c r="B268" s="147"/>
      <c r="C268" s="147"/>
      <c r="D268" s="147"/>
      <c r="E268" s="147"/>
      <c r="F268" s="147"/>
      <c r="G268" s="1289" t="s">
        <v>376</v>
      </c>
      <c r="H268" s="1289"/>
      <c r="I268" s="1289"/>
      <c r="J268" s="1289"/>
      <c r="K268" s="1289"/>
      <c r="L268" s="1289"/>
      <c r="M268" s="1289"/>
      <c r="N268" s="1289"/>
      <c r="O268" s="1289"/>
      <c r="P268" s="1289"/>
      <c r="Q268" s="1289"/>
      <c r="R268" s="1289"/>
      <c r="S268" s="1289"/>
      <c r="T268" s="1289"/>
      <c r="U268" s="1289"/>
      <c r="V268" s="1289"/>
      <c r="W268" s="1289"/>
      <c r="X268" s="1289"/>
      <c r="Y268" s="1289"/>
      <c r="Z268" s="1289"/>
      <c r="AA268" s="148"/>
      <c r="AB268" s="1290" t="s">
        <v>465</v>
      </c>
      <c r="AC268" s="1290"/>
      <c r="AD268" s="1290"/>
      <c r="AE268" s="1290"/>
      <c r="AF268" s="1290"/>
    </row>
    <row r="269" spans="1:32" ht="14.65" customHeight="1">
      <c r="A269" s="150"/>
      <c r="B269" s="1243"/>
      <c r="C269" s="1243"/>
      <c r="D269" s="1243"/>
      <c r="E269" s="1243"/>
      <c r="G269" s="1289"/>
      <c r="H269" s="1289"/>
      <c r="I269" s="1289"/>
      <c r="J269" s="1289"/>
      <c r="K269" s="1289"/>
      <c r="L269" s="1289"/>
      <c r="M269" s="1289"/>
      <c r="N269" s="1289"/>
      <c r="O269" s="1289"/>
      <c r="P269" s="1289"/>
      <c r="Q269" s="1289"/>
      <c r="R269" s="1289"/>
      <c r="S269" s="1289"/>
      <c r="T269" s="1289"/>
      <c r="U269" s="1289"/>
      <c r="V269" s="1289"/>
      <c r="W269" s="1289"/>
      <c r="X269" s="1289"/>
      <c r="Y269" s="1289"/>
      <c r="Z269" s="1289"/>
      <c r="AA269" s="152"/>
      <c r="AB269" s="1290"/>
      <c r="AC269" s="1290"/>
      <c r="AD269" s="1290"/>
      <c r="AE269" s="1290"/>
      <c r="AF269" s="1290"/>
    </row>
    <row r="270" spans="1:32" ht="0.75" customHeight="1">
      <c r="A270" s="150"/>
      <c r="B270" s="1243"/>
      <c r="C270" s="1243"/>
      <c r="D270" s="1243"/>
      <c r="E270" s="1243"/>
      <c r="G270" s="1289"/>
      <c r="H270" s="1289"/>
      <c r="I270" s="1289"/>
      <c r="J270" s="1289"/>
      <c r="K270" s="1289"/>
      <c r="L270" s="1289"/>
      <c r="M270" s="1289"/>
      <c r="N270" s="1289"/>
      <c r="O270" s="1289"/>
      <c r="P270" s="1289"/>
      <c r="Q270" s="1289"/>
      <c r="R270" s="1289"/>
      <c r="S270" s="1289"/>
      <c r="T270" s="1289"/>
      <c r="U270" s="1289"/>
      <c r="V270" s="1289"/>
      <c r="W270" s="1289"/>
      <c r="X270" s="1289"/>
      <c r="Y270" s="1289"/>
      <c r="Z270" s="1289"/>
      <c r="AA270" s="152"/>
      <c r="AB270" s="1290"/>
      <c r="AC270" s="1290"/>
      <c r="AD270" s="1290"/>
      <c r="AE270" s="1290"/>
      <c r="AF270" s="1290"/>
    </row>
    <row r="271" spans="1:32" ht="11.65" customHeight="1">
      <c r="A271" s="150"/>
      <c r="B271" s="1243"/>
      <c r="C271" s="1243"/>
      <c r="D271" s="1243"/>
      <c r="E271" s="1243"/>
      <c r="G271" s="1289"/>
      <c r="H271" s="1289"/>
      <c r="I271" s="1289"/>
      <c r="J271" s="1289"/>
      <c r="K271" s="1289"/>
      <c r="L271" s="1289"/>
      <c r="M271" s="1289"/>
      <c r="N271" s="1289"/>
      <c r="O271" s="1289"/>
      <c r="P271" s="1289"/>
      <c r="Q271" s="1289"/>
      <c r="R271" s="1289"/>
      <c r="S271" s="1289"/>
      <c r="T271" s="1289"/>
      <c r="U271" s="1289"/>
      <c r="V271" s="1289"/>
      <c r="W271" s="1289"/>
      <c r="X271" s="1289"/>
      <c r="Y271" s="1289"/>
      <c r="Z271" s="1289"/>
      <c r="AA271" s="152"/>
      <c r="AB271" s="1291" t="s">
        <v>378</v>
      </c>
      <c r="AC271" s="1291"/>
      <c r="AD271" s="1291"/>
      <c r="AE271" s="1324"/>
      <c r="AF271" s="1324"/>
    </row>
    <row r="272" spans="1:32" ht="13.9" customHeight="1">
      <c r="A272" s="150"/>
      <c r="B272" s="1243"/>
      <c r="C272" s="1243"/>
      <c r="D272" s="1243"/>
      <c r="E272" s="1243"/>
      <c r="G272" s="1293" t="s">
        <v>379</v>
      </c>
      <c r="H272" s="1293"/>
      <c r="I272" s="1293"/>
      <c r="J272" s="1293"/>
      <c r="K272" s="1293"/>
      <c r="L272" s="1293"/>
      <c r="M272" s="1293"/>
      <c r="N272" s="1293"/>
      <c r="O272" s="1293"/>
      <c r="P272" s="1293"/>
      <c r="Q272" s="1293"/>
      <c r="R272" s="1293"/>
      <c r="S272" s="1293"/>
      <c r="T272" s="1293"/>
      <c r="U272" s="1293"/>
      <c r="V272" s="1293"/>
      <c r="W272" s="1293"/>
      <c r="X272" s="1293"/>
      <c r="Y272" s="1293"/>
      <c r="Z272" s="1293"/>
      <c r="AA272" s="152"/>
      <c r="AB272" s="1291"/>
      <c r="AC272" s="1291"/>
      <c r="AD272" s="1291"/>
      <c r="AE272" s="1324"/>
      <c r="AF272" s="1324"/>
    </row>
    <row r="273" spans="1:32" ht="0.75" customHeight="1">
      <c r="A273" s="150"/>
      <c r="AA273" s="152"/>
      <c r="AB273" s="1291"/>
      <c r="AC273" s="1291"/>
      <c r="AD273" s="1291"/>
      <c r="AE273" s="1324"/>
      <c r="AF273" s="1324"/>
    </row>
    <row r="274" spans="1:32" ht="0.75" customHeight="1">
      <c r="A274" s="153"/>
      <c r="B274" s="154"/>
      <c r="C274" s="154"/>
      <c r="D274" s="154"/>
      <c r="E274" s="154"/>
      <c r="F274" s="154"/>
      <c r="G274" s="154"/>
      <c r="H274" s="154"/>
      <c r="I274" s="154"/>
      <c r="J274" s="154"/>
      <c r="K274" s="154"/>
      <c r="L274" s="154"/>
      <c r="M274" s="154"/>
      <c r="N274" s="154"/>
      <c r="O274" s="154"/>
      <c r="P274" s="154"/>
      <c r="Q274" s="154"/>
      <c r="R274" s="154"/>
      <c r="S274" s="154"/>
      <c r="T274" s="154"/>
      <c r="U274" s="154"/>
      <c r="V274" s="154"/>
      <c r="W274" s="154"/>
      <c r="X274" s="154"/>
      <c r="Y274" s="154"/>
      <c r="Z274" s="154"/>
      <c r="AA274" s="154"/>
      <c r="AB274" s="154"/>
      <c r="AC274" s="154"/>
      <c r="AD274" s="154"/>
      <c r="AE274" s="154"/>
      <c r="AF274" s="162"/>
    </row>
    <row r="275" spans="1:32" ht="15.95" customHeight="1">
      <c r="A275" s="1280" t="s">
        <v>323</v>
      </c>
      <c r="B275" s="1280"/>
      <c r="C275" s="1280"/>
      <c r="D275" s="1280"/>
      <c r="E275" s="1280"/>
      <c r="F275" s="1280"/>
      <c r="G275" s="1280"/>
      <c r="H275" s="1280"/>
      <c r="I275" s="1280"/>
      <c r="J275" s="1280"/>
      <c r="K275" s="1280"/>
      <c r="L275" s="1280"/>
      <c r="M275" s="1280"/>
      <c r="N275" s="1280"/>
      <c r="O275" s="1280"/>
      <c r="P275" s="1280"/>
      <c r="Q275" s="1280"/>
      <c r="R275" s="1280"/>
      <c r="S275" s="1280"/>
      <c r="T275" s="1280"/>
      <c r="U275" s="1280"/>
      <c r="V275" s="1280"/>
      <c r="W275" s="1280"/>
      <c r="X275" s="1280"/>
      <c r="Y275" s="1280"/>
      <c r="Z275" s="1280"/>
      <c r="AA275" s="1280"/>
      <c r="AB275" s="1280"/>
      <c r="AC275" s="1280"/>
      <c r="AD275" s="1280"/>
      <c r="AE275" s="1280"/>
      <c r="AF275" s="1280"/>
    </row>
    <row r="276" spans="1:32" ht="37.9" customHeight="1">
      <c r="A276" s="1301" t="s">
        <v>380</v>
      </c>
      <c r="B276" s="1301"/>
      <c r="C276" s="1301"/>
      <c r="D276" s="1301"/>
      <c r="E276" s="1301"/>
      <c r="F276" s="1301"/>
      <c r="G276" s="1301"/>
      <c r="H276" s="1301"/>
      <c r="I276" s="1301"/>
      <c r="J276" s="1301"/>
      <c r="K276" s="1301"/>
      <c r="L276" s="1301"/>
      <c r="M276" s="1301"/>
      <c r="N276" s="1301"/>
      <c r="O276" s="1301"/>
      <c r="P276" s="1301"/>
      <c r="Q276" s="1301"/>
      <c r="R276" s="1301"/>
      <c r="S276" s="1301"/>
      <c r="T276" s="1301"/>
      <c r="U276" s="1301"/>
      <c r="V276" s="1301"/>
      <c r="W276" s="1301"/>
      <c r="X276" s="1301"/>
      <c r="Y276" s="1280" t="s">
        <v>381</v>
      </c>
      <c r="Z276" s="1280"/>
      <c r="AA276" s="1280"/>
      <c r="AB276" s="1280"/>
      <c r="AC276" s="1280"/>
      <c r="AD276" s="1280"/>
      <c r="AE276" s="1280"/>
      <c r="AF276" s="1280"/>
    </row>
    <row r="277" spans="1:32" ht="4.3499999999999996" customHeight="1">
      <c r="A277" s="155"/>
      <c r="B277" s="156"/>
      <c r="C277" s="156"/>
      <c r="D277" s="156"/>
      <c r="E277" s="156"/>
      <c r="F277" s="156"/>
      <c r="G277" s="156"/>
      <c r="H277" s="156"/>
      <c r="I277" s="156"/>
      <c r="J277" s="156"/>
      <c r="K277" s="156"/>
      <c r="L277" s="156"/>
      <c r="M277" s="156"/>
      <c r="N277" s="156"/>
      <c r="O277" s="156"/>
      <c r="P277" s="156"/>
      <c r="Q277" s="156"/>
      <c r="R277" s="156"/>
      <c r="S277" s="156"/>
      <c r="T277" s="156"/>
      <c r="U277" s="156"/>
      <c r="V277" s="156"/>
      <c r="W277" s="156"/>
      <c r="X277" s="156"/>
      <c r="Y277" s="156"/>
      <c r="Z277" s="156"/>
      <c r="AA277" s="156"/>
      <c r="AB277" s="156"/>
      <c r="AC277" s="156"/>
      <c r="AD277" s="156"/>
      <c r="AE277" s="156"/>
      <c r="AF277" s="157"/>
    </row>
    <row r="278" spans="1:32" ht="0.75" customHeight="1">
      <c r="A278" s="1283" t="s">
        <v>382</v>
      </c>
      <c r="B278" s="1283"/>
      <c r="C278" s="1283"/>
      <c r="D278" s="1283"/>
      <c r="E278" s="1284"/>
      <c r="F278" s="1284"/>
      <c r="G278" s="1284"/>
      <c r="H278" s="1284"/>
      <c r="I278" s="1285" t="s">
        <v>185</v>
      </c>
      <c r="J278" s="1285"/>
      <c r="K278" s="1285"/>
      <c r="L278" s="1285"/>
      <c r="M278" s="1285"/>
      <c r="N278" s="1285"/>
      <c r="O278" s="1285"/>
      <c r="P278" s="1285"/>
      <c r="Q278" s="1285"/>
      <c r="R278" s="1285"/>
      <c r="S278" s="1285"/>
      <c r="T278" s="1285"/>
      <c r="U278" s="1285"/>
      <c r="V278" s="1285"/>
      <c r="W278" s="1285"/>
      <c r="X278" s="1285"/>
      <c r="Y278" s="1275" t="s">
        <v>383</v>
      </c>
      <c r="Z278" s="1275"/>
      <c r="AA278" s="1275"/>
      <c r="AB278" s="1275"/>
      <c r="AC278" s="1275"/>
      <c r="AD278" s="1286" t="s">
        <v>446</v>
      </c>
      <c r="AE278" s="1286"/>
      <c r="AF278" s="1286"/>
    </row>
    <row r="279" spans="1:32" ht="18.2" customHeight="1">
      <c r="A279" s="1283"/>
      <c r="B279" s="1283"/>
      <c r="C279" s="1283"/>
      <c r="D279" s="1283"/>
      <c r="E279" s="1287" t="s">
        <v>385</v>
      </c>
      <c r="F279" s="1287"/>
      <c r="G279" s="1287"/>
      <c r="H279" s="1288" t="s">
        <v>386</v>
      </c>
      <c r="I279" s="1285"/>
      <c r="J279" s="1285"/>
      <c r="K279" s="1285"/>
      <c r="L279" s="1285"/>
      <c r="M279" s="1285"/>
      <c r="N279" s="1285"/>
      <c r="O279" s="1285"/>
      <c r="P279" s="1285"/>
      <c r="Q279" s="1285"/>
      <c r="R279" s="1285"/>
      <c r="S279" s="1285"/>
      <c r="T279" s="1285"/>
      <c r="U279" s="1285"/>
      <c r="V279" s="1285"/>
      <c r="W279" s="1285"/>
      <c r="X279" s="1285"/>
      <c r="Y279" s="1275"/>
      <c r="Z279" s="1275"/>
      <c r="AA279" s="1275"/>
      <c r="AB279" s="1275"/>
      <c r="AC279" s="1275"/>
      <c r="AD279" s="1286"/>
      <c r="AE279" s="1286"/>
      <c r="AF279" s="1286"/>
    </row>
    <row r="280" spans="1:32" ht="0.75" customHeight="1">
      <c r="A280" s="1274" t="s">
        <v>183</v>
      </c>
      <c r="B280" s="1274"/>
      <c r="C280" s="1274"/>
      <c r="D280" s="1274"/>
      <c r="E280" s="1287"/>
      <c r="F280" s="1287"/>
      <c r="G280" s="1287"/>
      <c r="H280" s="1288"/>
      <c r="I280" s="1285"/>
      <c r="J280" s="1285"/>
      <c r="K280" s="1285"/>
      <c r="L280" s="1285"/>
      <c r="M280" s="1285"/>
      <c r="N280" s="1285"/>
      <c r="O280" s="1285"/>
      <c r="P280" s="1285"/>
      <c r="Q280" s="1285"/>
      <c r="R280" s="1285"/>
      <c r="S280" s="1285"/>
      <c r="T280" s="1285"/>
      <c r="U280" s="1285"/>
      <c r="V280" s="1285"/>
      <c r="W280" s="1285"/>
      <c r="X280" s="1285"/>
      <c r="Y280" s="1275" t="s">
        <v>387</v>
      </c>
      <c r="Z280" s="1275"/>
      <c r="AA280" s="1275"/>
      <c r="AB280" s="1275"/>
      <c r="AC280" s="1275"/>
      <c r="AD280" s="1276">
        <v>230.19</v>
      </c>
      <c r="AE280" s="1276"/>
      <c r="AF280" s="1276"/>
    </row>
    <row r="281" spans="1:32" ht="17.45" customHeight="1">
      <c r="A281" s="1274"/>
      <c r="B281" s="1274"/>
      <c r="C281" s="1274"/>
      <c r="D281" s="1274"/>
      <c r="E281" s="1277"/>
      <c r="F281" s="1277"/>
      <c r="G281" s="1277"/>
      <c r="H281" s="1288"/>
      <c r="I281" s="1285"/>
      <c r="J281" s="1285"/>
      <c r="K281" s="1285"/>
      <c r="L281" s="1285"/>
      <c r="M281" s="1285"/>
      <c r="N281" s="1285"/>
      <c r="O281" s="1285"/>
      <c r="P281" s="1285"/>
      <c r="Q281" s="1285"/>
      <c r="R281" s="1285"/>
      <c r="S281" s="1285"/>
      <c r="T281" s="1285"/>
      <c r="U281" s="1285"/>
      <c r="V281" s="1285"/>
      <c r="W281" s="1285"/>
      <c r="X281" s="1285"/>
      <c r="Y281" s="1275"/>
      <c r="Z281" s="1275"/>
      <c r="AA281" s="1275"/>
      <c r="AB281" s="1275"/>
      <c r="AC281" s="1275"/>
      <c r="AD281" s="1276"/>
      <c r="AE281" s="1276"/>
      <c r="AF281" s="1276"/>
    </row>
    <row r="282" spans="1:32" ht="0.75" customHeight="1">
      <c r="A282" s="1278"/>
      <c r="B282" s="1278"/>
      <c r="C282" s="1278"/>
      <c r="D282" s="1278"/>
      <c r="E282" s="1278"/>
      <c r="F282" s="1278"/>
      <c r="G282" s="1278"/>
      <c r="H282" s="1288"/>
      <c r="I282" s="1279"/>
      <c r="J282" s="1279"/>
      <c r="K282" s="1279"/>
      <c r="L282" s="1279"/>
      <c r="M282" s="1279"/>
      <c r="N282" s="1279"/>
      <c r="O282" s="1279"/>
      <c r="P282" s="1279"/>
      <c r="Q282" s="1279"/>
      <c r="R282" s="1279"/>
      <c r="S282" s="1279"/>
      <c r="T282" s="1279"/>
      <c r="U282" s="1279"/>
      <c r="V282" s="1279"/>
      <c r="W282" s="1279"/>
      <c r="X282" s="1279"/>
      <c r="Y282" s="1279"/>
      <c r="Z282" s="1279"/>
      <c r="AA282" s="1279"/>
      <c r="AB282" s="1279"/>
      <c r="AC282" s="1279"/>
      <c r="AD282" s="1279"/>
      <c r="AE282" s="1279"/>
      <c r="AF282" s="1279"/>
    </row>
    <row r="283" spans="1:32" ht="26.85" customHeight="1">
      <c r="A283" s="1271" t="s">
        <v>432</v>
      </c>
      <c r="B283" s="1271"/>
      <c r="C283" s="1271"/>
      <c r="D283" s="1271"/>
      <c r="E283" s="1271"/>
      <c r="F283" s="1271"/>
      <c r="G283" s="1271"/>
      <c r="H283" s="1271"/>
      <c r="I283" s="1271"/>
      <c r="J283" s="1271"/>
      <c r="K283" s="1271"/>
      <c r="L283" s="1271"/>
      <c r="M283" s="1271"/>
      <c r="N283" s="1271"/>
      <c r="O283" s="1271"/>
      <c r="P283" s="1271"/>
      <c r="Q283" s="1271"/>
      <c r="R283" s="1271"/>
      <c r="S283" s="1271"/>
      <c r="T283" s="1271"/>
      <c r="U283" s="1271"/>
      <c r="V283" s="1271"/>
      <c r="W283" s="1271"/>
      <c r="X283" s="1271"/>
      <c r="Y283" s="1271"/>
      <c r="Z283" s="1271"/>
      <c r="AA283" s="1271"/>
      <c r="AB283" s="1271"/>
      <c r="AC283" s="1271"/>
      <c r="AD283" s="1271"/>
      <c r="AE283" s="1271"/>
      <c r="AF283" s="1272"/>
    </row>
    <row r="284" spans="1:32" ht="10.15" customHeight="1">
      <c r="A284" s="1273" t="s">
        <v>389</v>
      </c>
      <c r="B284" s="1273"/>
      <c r="C284" s="1273"/>
      <c r="D284" s="1273"/>
      <c r="E284" s="1273"/>
      <c r="F284" s="1273"/>
      <c r="G284" s="1273"/>
      <c r="H284" s="1273"/>
      <c r="I284" s="1273"/>
      <c r="J284" s="1273"/>
      <c r="K284" s="1273"/>
      <c r="L284" s="1273"/>
      <c r="M284" s="1273"/>
      <c r="N284" s="1273"/>
      <c r="O284" s="1273"/>
      <c r="P284" s="1273"/>
      <c r="Q284" s="1273"/>
      <c r="R284" s="1273"/>
      <c r="S284" s="1273"/>
      <c r="T284" s="1273"/>
      <c r="U284" s="1273"/>
      <c r="V284" s="1273"/>
      <c r="W284" s="1273"/>
      <c r="X284" s="1273"/>
      <c r="Y284" s="1273"/>
      <c r="Z284" s="1273"/>
      <c r="AA284" s="1273"/>
      <c r="AB284" s="1273"/>
      <c r="AC284" s="1273"/>
      <c r="AD284" s="1273"/>
      <c r="AE284" s="1273"/>
      <c r="AF284" s="1272"/>
    </row>
    <row r="285" spans="1:32" ht="17.45" customHeight="1">
      <c r="A285" s="1255" t="s">
        <v>390</v>
      </c>
      <c r="B285" s="1255"/>
      <c r="C285" s="1255"/>
      <c r="D285" s="1255"/>
      <c r="E285" s="1255"/>
      <c r="F285" s="1255"/>
      <c r="G285" s="1255"/>
      <c r="H285" s="1255"/>
      <c r="I285" s="1255"/>
      <c r="J285" s="1255"/>
      <c r="K285" s="1255"/>
      <c r="L285" s="1255"/>
      <c r="M285" s="1256" t="s">
        <v>391</v>
      </c>
      <c r="N285" s="1256" t="s">
        <v>392</v>
      </c>
      <c r="O285" s="1256"/>
      <c r="P285" s="1256"/>
      <c r="Q285" s="1256"/>
      <c r="R285" s="1256"/>
      <c r="S285" s="1256"/>
      <c r="T285" s="1256" t="s">
        <v>393</v>
      </c>
      <c r="U285" s="1256"/>
      <c r="V285" s="1256"/>
      <c r="W285" s="1256"/>
      <c r="X285" s="1256"/>
      <c r="Y285" s="1256"/>
      <c r="Z285" s="1256"/>
      <c r="AA285" s="1256"/>
      <c r="AB285" s="1256"/>
      <c r="AC285" s="1245" t="s">
        <v>394</v>
      </c>
      <c r="AD285" s="1245"/>
      <c r="AE285" s="1245"/>
      <c r="AF285" s="1245"/>
    </row>
    <row r="286" spans="1:32" ht="16.7" customHeight="1">
      <c r="A286" s="1255"/>
      <c r="B286" s="1255"/>
      <c r="C286" s="1255"/>
      <c r="D286" s="1255"/>
      <c r="E286" s="1255"/>
      <c r="F286" s="1255"/>
      <c r="G286" s="1255"/>
      <c r="H286" s="1255"/>
      <c r="I286" s="1255"/>
      <c r="J286" s="1255"/>
      <c r="K286" s="1255"/>
      <c r="L286" s="1255"/>
      <c r="M286" s="1256"/>
      <c r="N286" s="1256" t="s">
        <v>395</v>
      </c>
      <c r="O286" s="1256"/>
      <c r="P286" s="1256" t="s">
        <v>396</v>
      </c>
      <c r="Q286" s="1256"/>
      <c r="R286" s="1256"/>
      <c r="S286" s="1256"/>
      <c r="T286" s="1256" t="s">
        <v>395</v>
      </c>
      <c r="U286" s="1256"/>
      <c r="V286" s="1256"/>
      <c r="W286" s="1256"/>
      <c r="X286" s="1256" t="s">
        <v>396</v>
      </c>
      <c r="Y286" s="1256"/>
      <c r="Z286" s="1256"/>
      <c r="AA286" s="1256"/>
      <c r="AB286" s="1256"/>
      <c r="AC286" s="1245"/>
      <c r="AD286" s="1245"/>
      <c r="AE286" s="1245"/>
      <c r="AF286" s="1245"/>
    </row>
    <row r="287" spans="1:32" ht="23.25" customHeight="1">
      <c r="A287" s="146"/>
      <c r="B287" s="147"/>
      <c r="C287" s="163" t="s">
        <v>466</v>
      </c>
      <c r="D287" s="1314" t="s">
        <v>467</v>
      </c>
      <c r="E287" s="1314"/>
      <c r="F287" s="1314"/>
      <c r="G287" s="1314"/>
      <c r="H287" s="1314"/>
      <c r="I287" s="1314"/>
      <c r="J287" s="1314"/>
      <c r="K287" s="1314"/>
      <c r="L287" s="1314"/>
      <c r="M287" s="164">
        <v>1</v>
      </c>
      <c r="N287" s="1327">
        <v>1</v>
      </c>
      <c r="O287" s="1327"/>
      <c r="P287" s="1327">
        <v>0</v>
      </c>
      <c r="Q287" s="1327"/>
      <c r="R287" s="1327"/>
      <c r="S287" s="1327"/>
      <c r="T287" s="1317">
        <v>345.91860000000003</v>
      </c>
      <c r="U287" s="1317"/>
      <c r="V287" s="1317"/>
      <c r="W287" s="1317"/>
      <c r="X287" s="1317">
        <v>161.34479999999999</v>
      </c>
      <c r="Y287" s="1317"/>
      <c r="Z287" s="1317"/>
      <c r="AA287" s="1317"/>
      <c r="AB287" s="1317"/>
      <c r="AC287" s="1318">
        <v>345.91860000000003</v>
      </c>
      <c r="AD287" s="1318"/>
      <c r="AE287" s="1318"/>
      <c r="AF287" s="1318"/>
    </row>
    <row r="288" spans="1:32" ht="22.5" customHeight="1">
      <c r="A288" s="153"/>
      <c r="B288" s="154"/>
      <c r="C288" s="167" t="s">
        <v>468</v>
      </c>
      <c r="D288" s="1304" t="s">
        <v>469</v>
      </c>
      <c r="E288" s="1304"/>
      <c r="F288" s="1304"/>
      <c r="G288" s="1304"/>
      <c r="H288" s="1304"/>
      <c r="I288" s="1304"/>
      <c r="J288" s="1304"/>
      <c r="K288" s="1304"/>
      <c r="L288" s="1304"/>
      <c r="M288" s="168">
        <v>4</v>
      </c>
      <c r="N288" s="1326">
        <v>0.76</v>
      </c>
      <c r="O288" s="1326"/>
      <c r="P288" s="1326">
        <v>0.24</v>
      </c>
      <c r="Q288" s="1326"/>
      <c r="R288" s="1326"/>
      <c r="S288" s="1326"/>
      <c r="T288" s="1307">
        <v>317.75659999999999</v>
      </c>
      <c r="U288" s="1307"/>
      <c r="V288" s="1307"/>
      <c r="W288" s="1307"/>
      <c r="X288" s="1307">
        <v>99.436000000000007</v>
      </c>
      <c r="Y288" s="1307"/>
      <c r="Z288" s="1307"/>
      <c r="AA288" s="1307"/>
      <c r="AB288" s="1307"/>
      <c r="AC288" s="1308">
        <v>1061.4386</v>
      </c>
      <c r="AD288" s="1308"/>
      <c r="AE288" s="1308"/>
      <c r="AF288" s="1308"/>
    </row>
    <row r="289" spans="1:32" ht="17.45" customHeight="1">
      <c r="A289" s="1246"/>
      <c r="B289" s="1246"/>
      <c r="C289" s="1246"/>
      <c r="D289" s="1246"/>
      <c r="E289" s="1246"/>
      <c r="F289" s="1246"/>
      <c r="G289" s="1246"/>
      <c r="H289" s="1246"/>
      <c r="I289" s="1246"/>
      <c r="J289" s="1246"/>
      <c r="K289" s="1246"/>
      <c r="L289" s="1246"/>
      <c r="M289" s="1247" t="s">
        <v>397</v>
      </c>
      <c r="N289" s="1247"/>
      <c r="O289" s="1247"/>
      <c r="P289" s="1247"/>
      <c r="Q289" s="1247"/>
      <c r="R289" s="1247"/>
      <c r="S289" s="1247"/>
      <c r="T289" s="1247"/>
      <c r="U289" s="1247"/>
      <c r="V289" s="1247"/>
      <c r="W289" s="1247"/>
      <c r="X289" s="1248"/>
      <c r="Y289" s="1248"/>
      <c r="Z289" s="1249">
        <v>1407.3571999999999</v>
      </c>
      <c r="AA289" s="1249"/>
      <c r="AB289" s="1249"/>
      <c r="AC289" s="1249"/>
      <c r="AD289" s="1249"/>
      <c r="AE289" s="1249"/>
      <c r="AF289" s="1249"/>
    </row>
    <row r="290" spans="1:32" ht="16.7" customHeight="1">
      <c r="A290" s="1255" t="s">
        <v>398</v>
      </c>
      <c r="B290" s="1255"/>
      <c r="C290" s="1255"/>
      <c r="D290" s="1255"/>
      <c r="E290" s="1255"/>
      <c r="F290" s="1255"/>
      <c r="G290" s="1255"/>
      <c r="H290" s="1255"/>
      <c r="I290" s="1255"/>
      <c r="J290" s="1255"/>
      <c r="K290" s="1255"/>
      <c r="L290" s="1255"/>
      <c r="M290" s="1255"/>
      <c r="N290" s="1255"/>
      <c r="O290" s="1256" t="s">
        <v>399</v>
      </c>
      <c r="P290" s="1256"/>
      <c r="Q290" s="1256"/>
      <c r="R290" s="1256"/>
      <c r="S290" s="1256" t="s">
        <v>391</v>
      </c>
      <c r="T290" s="1256"/>
      <c r="U290" s="1256"/>
      <c r="V290" s="1256"/>
      <c r="W290" s="1256" t="s">
        <v>400</v>
      </c>
      <c r="X290" s="1256"/>
      <c r="Y290" s="1256"/>
      <c r="Z290" s="1256"/>
      <c r="AA290" s="1256"/>
      <c r="AB290" s="1256"/>
      <c r="AC290" s="1245" t="s">
        <v>394</v>
      </c>
      <c r="AD290" s="1245"/>
      <c r="AE290" s="1245"/>
      <c r="AF290" s="1245"/>
    </row>
    <row r="291" spans="1:32" ht="23.25" customHeight="1">
      <c r="A291" s="146"/>
      <c r="B291" s="147"/>
      <c r="C291" s="170" t="s">
        <v>462</v>
      </c>
      <c r="D291" s="1263" t="s">
        <v>463</v>
      </c>
      <c r="E291" s="1263"/>
      <c r="F291" s="1263"/>
      <c r="G291" s="1263"/>
      <c r="H291" s="1263"/>
      <c r="I291" s="1263"/>
      <c r="J291" s="1263"/>
      <c r="K291" s="1263"/>
      <c r="L291" s="1263"/>
      <c r="M291" s="1263"/>
      <c r="N291" s="1263"/>
      <c r="O291" s="1264">
        <v>0</v>
      </c>
      <c r="P291" s="1264"/>
      <c r="Q291" s="1264"/>
      <c r="R291" s="1264"/>
      <c r="S291" s="1264">
        <v>1</v>
      </c>
      <c r="T291" s="1264"/>
      <c r="U291" s="1264"/>
      <c r="V291" s="1264"/>
      <c r="W291" s="1265">
        <v>22.268799999999999</v>
      </c>
      <c r="X291" s="1265"/>
      <c r="Y291" s="1265"/>
      <c r="Z291" s="1265"/>
      <c r="AA291" s="1265"/>
      <c r="AB291" s="1265"/>
      <c r="AC291" s="1266">
        <v>22.268799999999999</v>
      </c>
      <c r="AD291" s="1266"/>
      <c r="AE291" s="1266"/>
      <c r="AF291" s="1266"/>
    </row>
    <row r="292" spans="1:32" ht="17.45" customHeight="1">
      <c r="A292" s="150"/>
      <c r="M292" s="1240" t="s">
        <v>401</v>
      </c>
      <c r="N292" s="1240"/>
      <c r="O292" s="1240"/>
      <c r="P292" s="1240"/>
      <c r="Q292" s="1240"/>
      <c r="R292" s="1240"/>
      <c r="S292" s="1240"/>
      <c r="T292" s="1240"/>
      <c r="U292" s="1240"/>
      <c r="V292" s="1240"/>
      <c r="W292" s="1240"/>
      <c r="Z292" s="1262">
        <v>22.268799999999999</v>
      </c>
      <c r="AA292" s="1262"/>
      <c r="AB292" s="1262"/>
      <c r="AC292" s="1262"/>
      <c r="AD292" s="1262"/>
      <c r="AE292" s="1262"/>
      <c r="AF292" s="1262"/>
    </row>
    <row r="293" spans="1:32" ht="16.7" customHeight="1">
      <c r="A293" s="150"/>
      <c r="M293" s="1240" t="s">
        <v>402</v>
      </c>
      <c r="N293" s="1240"/>
      <c r="O293" s="1240"/>
      <c r="P293" s="1240"/>
      <c r="Q293" s="1240"/>
      <c r="R293" s="1240"/>
      <c r="S293" s="1240"/>
      <c r="T293" s="1240"/>
      <c r="U293" s="1240"/>
      <c r="V293" s="1240"/>
      <c r="W293" s="1240"/>
      <c r="Z293" s="1262">
        <v>1429.626</v>
      </c>
      <c r="AA293" s="1262"/>
      <c r="AB293" s="1262"/>
      <c r="AC293" s="1262"/>
      <c r="AD293" s="1262"/>
      <c r="AE293" s="1262"/>
      <c r="AF293" s="1262"/>
    </row>
    <row r="294" spans="1:32" ht="17.45" customHeight="1">
      <c r="A294" s="150"/>
      <c r="M294" s="1240" t="s">
        <v>403</v>
      </c>
      <c r="N294" s="1240"/>
      <c r="O294" s="1240"/>
      <c r="P294" s="1240"/>
      <c r="Q294" s="1240"/>
      <c r="R294" s="1240"/>
      <c r="S294" s="1240"/>
      <c r="T294" s="1240"/>
      <c r="U294" s="1240"/>
      <c r="V294" s="1240"/>
      <c r="W294" s="1240"/>
      <c r="Z294" s="1262">
        <v>6.2106000000000003</v>
      </c>
      <c r="AA294" s="1262"/>
      <c r="AB294" s="1262"/>
      <c r="AC294" s="1262"/>
      <c r="AD294" s="1262"/>
      <c r="AE294" s="1262"/>
      <c r="AF294" s="1262"/>
    </row>
    <row r="295" spans="1:32" ht="16.7" customHeight="1">
      <c r="A295" s="150"/>
      <c r="M295" s="1240" t="s">
        <v>404</v>
      </c>
      <c r="N295" s="1240"/>
      <c r="O295" s="1240"/>
      <c r="P295" s="1240"/>
      <c r="Q295" s="1240"/>
      <c r="R295" s="1240"/>
      <c r="S295" s="1240"/>
      <c r="T295" s="1240"/>
      <c r="U295" s="1240"/>
      <c r="V295" s="1240"/>
      <c r="W295" s="1240"/>
      <c r="Z295" s="1262">
        <v>0.10141</v>
      </c>
      <c r="AA295" s="1262"/>
      <c r="AB295" s="1262"/>
      <c r="AC295" s="1262"/>
      <c r="AD295" s="1262"/>
      <c r="AE295" s="1262"/>
      <c r="AF295" s="1262"/>
    </row>
    <row r="296" spans="1:32" ht="17.45" customHeight="1">
      <c r="A296" s="153"/>
      <c r="B296" s="154"/>
      <c r="C296" s="154"/>
      <c r="D296" s="154"/>
      <c r="E296" s="154"/>
      <c r="F296" s="154"/>
      <c r="G296" s="154"/>
      <c r="H296" s="154"/>
      <c r="I296" s="154"/>
      <c r="J296" s="154"/>
      <c r="K296" s="154"/>
      <c r="L296" s="154"/>
      <c r="M296" s="1260" t="s">
        <v>405</v>
      </c>
      <c r="N296" s="1260"/>
      <c r="O296" s="1260"/>
      <c r="P296" s="1260"/>
      <c r="Q296" s="1260"/>
      <c r="R296" s="1260"/>
      <c r="S296" s="1260"/>
      <c r="T296" s="1260"/>
      <c r="U296" s="1260"/>
      <c r="V296" s="1260"/>
      <c r="W296" s="1260"/>
      <c r="X296" s="154"/>
      <c r="Y296" s="154"/>
      <c r="Z296" s="1261">
        <v>0</v>
      </c>
      <c r="AA296" s="1261"/>
      <c r="AB296" s="1261"/>
      <c r="AC296" s="1261"/>
      <c r="AD296" s="1261"/>
      <c r="AE296" s="1261"/>
      <c r="AF296" s="1261"/>
    </row>
    <row r="297" spans="1:32" ht="17.45" customHeight="1">
      <c r="A297" s="1257" t="s">
        <v>406</v>
      </c>
      <c r="B297" s="1257"/>
      <c r="C297" s="1257"/>
      <c r="D297" s="1257"/>
      <c r="E297" s="1257"/>
      <c r="F297" s="1257"/>
      <c r="G297" s="1257"/>
      <c r="H297" s="1257"/>
      <c r="I297" s="1257"/>
      <c r="J297" s="1257"/>
      <c r="K297" s="1257"/>
      <c r="L297" s="1257"/>
      <c r="M297" s="1257"/>
      <c r="N297" s="1257"/>
      <c r="O297" s="1258" t="s">
        <v>391</v>
      </c>
      <c r="P297" s="1258"/>
      <c r="Q297" s="1258"/>
      <c r="R297" s="1258"/>
      <c r="S297" s="1258" t="s">
        <v>407</v>
      </c>
      <c r="T297" s="1258"/>
      <c r="U297" s="1258"/>
      <c r="V297" s="1258"/>
      <c r="W297" s="1258" t="s">
        <v>408</v>
      </c>
      <c r="X297" s="1258"/>
      <c r="Y297" s="1258"/>
      <c r="Z297" s="1258"/>
      <c r="AA297" s="1258"/>
      <c r="AB297" s="1258"/>
      <c r="AC297" s="1259" t="s">
        <v>409</v>
      </c>
      <c r="AD297" s="1259"/>
      <c r="AE297" s="1259"/>
      <c r="AF297" s="1259"/>
    </row>
    <row r="298" spans="1:32" ht="16.7" customHeight="1">
      <c r="A298" s="1246"/>
      <c r="B298" s="1246"/>
      <c r="C298" s="1246"/>
      <c r="D298" s="1246"/>
      <c r="E298" s="1246"/>
      <c r="F298" s="1246"/>
      <c r="G298" s="1246"/>
      <c r="H298" s="1246"/>
      <c r="I298" s="1246"/>
      <c r="J298" s="1246"/>
      <c r="K298" s="1246"/>
      <c r="L298" s="1246"/>
      <c r="M298" s="1247" t="s">
        <v>411</v>
      </c>
      <c r="N298" s="1247"/>
      <c r="O298" s="1247"/>
      <c r="P298" s="1247"/>
      <c r="Q298" s="1247"/>
      <c r="R298" s="1247"/>
      <c r="S298" s="1247"/>
      <c r="T298" s="1247"/>
      <c r="U298" s="1247"/>
      <c r="V298" s="1247"/>
      <c r="W298" s="1247"/>
      <c r="X298" s="1248"/>
      <c r="Y298" s="1248"/>
      <c r="Z298" s="1249">
        <v>0</v>
      </c>
      <c r="AA298" s="1249"/>
      <c r="AB298" s="1249"/>
      <c r="AC298" s="1249"/>
      <c r="AD298" s="1249"/>
      <c r="AE298" s="1249"/>
      <c r="AF298" s="1249"/>
    </row>
    <row r="299" spans="1:32" ht="17.45" customHeight="1">
      <c r="A299" s="1257" t="s">
        <v>412</v>
      </c>
      <c r="B299" s="1257"/>
      <c r="C299" s="1257"/>
      <c r="D299" s="1257"/>
      <c r="E299" s="1257"/>
      <c r="F299" s="1257"/>
      <c r="G299" s="1257"/>
      <c r="H299" s="1257"/>
      <c r="I299" s="1257"/>
      <c r="J299" s="1257"/>
      <c r="K299" s="1257"/>
      <c r="L299" s="1257"/>
      <c r="M299" s="1257"/>
      <c r="N299" s="1257"/>
      <c r="O299" s="1258" t="s">
        <v>391</v>
      </c>
      <c r="P299" s="1258"/>
      <c r="Q299" s="1258"/>
      <c r="R299" s="1258"/>
      <c r="S299" s="1258" t="s">
        <v>407</v>
      </c>
      <c r="T299" s="1258"/>
      <c r="U299" s="1258"/>
      <c r="V299" s="1258"/>
      <c r="W299" s="1258" t="s">
        <v>408</v>
      </c>
      <c r="X299" s="1258"/>
      <c r="Y299" s="1258"/>
      <c r="Z299" s="1258"/>
      <c r="AA299" s="1258"/>
      <c r="AB299" s="1258"/>
      <c r="AC299" s="1259" t="s">
        <v>409</v>
      </c>
      <c r="AD299" s="1259"/>
      <c r="AE299" s="1259"/>
      <c r="AF299" s="1259"/>
    </row>
    <row r="300" spans="1:32" ht="17.45" customHeight="1">
      <c r="A300" s="1246"/>
      <c r="B300" s="1246"/>
      <c r="C300" s="1246"/>
      <c r="D300" s="1246"/>
      <c r="E300" s="1246"/>
      <c r="F300" s="1246"/>
      <c r="G300" s="1246"/>
      <c r="H300" s="1246"/>
      <c r="I300" s="1246"/>
      <c r="J300" s="1246"/>
      <c r="K300" s="1246"/>
      <c r="L300" s="1246"/>
      <c r="M300" s="1247" t="s">
        <v>413</v>
      </c>
      <c r="N300" s="1247"/>
      <c r="O300" s="1247"/>
      <c r="P300" s="1247"/>
      <c r="Q300" s="1247"/>
      <c r="R300" s="1247"/>
      <c r="S300" s="1247"/>
      <c r="T300" s="1247"/>
      <c r="U300" s="1247"/>
      <c r="V300" s="1247"/>
      <c r="W300" s="1247"/>
      <c r="X300" s="1248"/>
      <c r="Y300" s="1248"/>
      <c r="Z300" s="1249">
        <v>0</v>
      </c>
      <c r="AA300" s="1249"/>
      <c r="AB300" s="1249"/>
      <c r="AC300" s="1249"/>
      <c r="AD300" s="1249"/>
      <c r="AE300" s="1249"/>
      <c r="AF300" s="1249"/>
    </row>
    <row r="301" spans="1:32" ht="16.7" customHeight="1">
      <c r="A301" s="1257" t="s">
        <v>414</v>
      </c>
      <c r="B301" s="1257"/>
      <c r="C301" s="1257"/>
      <c r="D301" s="1257"/>
      <c r="E301" s="1257"/>
      <c r="F301" s="1257"/>
      <c r="G301" s="1257"/>
      <c r="H301" s="1257"/>
      <c r="I301" s="1257"/>
      <c r="J301" s="1257"/>
      <c r="K301" s="1257"/>
      <c r="L301" s="1257"/>
      <c r="M301" s="1257"/>
      <c r="N301" s="1257"/>
      <c r="O301" s="1258" t="s">
        <v>391</v>
      </c>
      <c r="P301" s="1258"/>
      <c r="Q301" s="1258"/>
      <c r="R301" s="1258"/>
      <c r="S301" s="1258" t="s">
        <v>407</v>
      </c>
      <c r="T301" s="1258"/>
      <c r="U301" s="1258"/>
      <c r="V301" s="1258"/>
      <c r="W301" s="1258" t="s">
        <v>408</v>
      </c>
      <c r="X301" s="1258"/>
      <c r="Y301" s="1258"/>
      <c r="Z301" s="1258"/>
      <c r="AA301" s="1258"/>
      <c r="AB301" s="1258"/>
      <c r="AC301" s="1259" t="s">
        <v>409</v>
      </c>
      <c r="AD301" s="1259"/>
      <c r="AE301" s="1259"/>
      <c r="AF301" s="1259"/>
    </row>
    <row r="302" spans="1:32" ht="17.45" customHeight="1">
      <c r="A302" s="1251"/>
      <c r="B302" s="1251"/>
      <c r="C302" s="1251"/>
      <c r="D302" s="1251"/>
      <c r="E302" s="1251"/>
      <c r="F302" s="1251"/>
      <c r="G302" s="1251"/>
      <c r="H302" s="1251"/>
      <c r="I302" s="1251"/>
      <c r="J302" s="1251"/>
      <c r="K302" s="1251"/>
      <c r="L302" s="1251"/>
      <c r="M302" s="1252" t="s">
        <v>415</v>
      </c>
      <c r="N302" s="1252"/>
      <c r="O302" s="1252"/>
      <c r="P302" s="1252"/>
      <c r="Q302" s="1252"/>
      <c r="R302" s="1252"/>
      <c r="S302" s="1252"/>
      <c r="T302" s="1252"/>
      <c r="U302" s="1252"/>
      <c r="V302" s="1252"/>
      <c r="W302" s="1252"/>
      <c r="X302" s="1253"/>
      <c r="Y302" s="1253"/>
      <c r="Z302" s="1254">
        <v>0</v>
      </c>
      <c r="AA302" s="1254"/>
      <c r="AB302" s="1254"/>
      <c r="AC302" s="1254"/>
      <c r="AD302" s="1254"/>
      <c r="AE302" s="1254"/>
      <c r="AF302" s="1254"/>
    </row>
    <row r="303" spans="1:32" ht="16.7" customHeight="1">
      <c r="A303" s="1255" t="s">
        <v>416</v>
      </c>
      <c r="B303" s="1255"/>
      <c r="C303" s="1255"/>
      <c r="D303" s="1255"/>
      <c r="E303" s="1255"/>
      <c r="F303" s="1255"/>
      <c r="G303" s="1255"/>
      <c r="H303" s="1255"/>
      <c r="I303" s="1255"/>
      <c r="J303" s="1256" t="s">
        <v>391</v>
      </c>
      <c r="K303" s="1256"/>
      <c r="L303" s="158" t="s">
        <v>417</v>
      </c>
      <c r="M303" s="158" t="s">
        <v>418</v>
      </c>
      <c r="N303" s="1256" t="s">
        <v>419</v>
      </c>
      <c r="O303" s="1256"/>
      <c r="P303" s="1256" t="s">
        <v>420</v>
      </c>
      <c r="Q303" s="1256"/>
      <c r="R303" s="1256"/>
      <c r="S303" s="1256"/>
      <c r="T303" s="1256" t="s">
        <v>421</v>
      </c>
      <c r="U303" s="1256"/>
      <c r="V303" s="1256"/>
      <c r="W303" s="1256"/>
      <c r="X303" s="1256" t="s">
        <v>422</v>
      </c>
      <c r="Y303" s="1256"/>
      <c r="Z303" s="1256"/>
      <c r="AA303" s="1256"/>
      <c r="AB303" s="1256"/>
      <c r="AC303" s="1245" t="s">
        <v>409</v>
      </c>
      <c r="AD303" s="1245"/>
      <c r="AE303" s="1245"/>
      <c r="AF303" s="1245"/>
    </row>
    <row r="304" spans="1:32" ht="17.45" customHeight="1">
      <c r="A304" s="1246"/>
      <c r="B304" s="1246"/>
      <c r="C304" s="1246"/>
      <c r="D304" s="1246"/>
      <c r="E304" s="1246"/>
      <c r="F304" s="1246"/>
      <c r="G304" s="1246"/>
      <c r="H304" s="1246"/>
      <c r="I304" s="1246"/>
      <c r="J304" s="1246"/>
      <c r="K304" s="1246"/>
      <c r="L304" s="1246"/>
      <c r="M304" s="1247" t="s">
        <v>423</v>
      </c>
      <c r="N304" s="1247"/>
      <c r="O304" s="1247"/>
      <c r="P304" s="1247"/>
      <c r="Q304" s="1247"/>
      <c r="R304" s="1247"/>
      <c r="S304" s="1247"/>
      <c r="T304" s="1247"/>
      <c r="U304" s="1247"/>
      <c r="V304" s="1247"/>
      <c r="W304" s="1247"/>
      <c r="X304" s="1248"/>
      <c r="Y304" s="1248"/>
      <c r="Z304" s="1249">
        <v>0</v>
      </c>
      <c r="AA304" s="1249"/>
      <c r="AB304" s="1249"/>
      <c r="AC304" s="1249"/>
      <c r="AD304" s="1249"/>
      <c r="AE304" s="1249"/>
      <c r="AF304" s="1249"/>
    </row>
    <row r="305" spans="1:32" ht="5.85" customHeight="1">
      <c r="A305" s="1250"/>
      <c r="B305" s="1250"/>
      <c r="C305" s="1250"/>
      <c r="D305" s="1250"/>
      <c r="E305" s="1250"/>
      <c r="F305" s="1250"/>
      <c r="G305" s="1250"/>
      <c r="H305" s="1250"/>
      <c r="I305" s="1250"/>
      <c r="J305" s="1250"/>
      <c r="K305" s="1250"/>
      <c r="L305" s="1250"/>
      <c r="M305" s="1250"/>
      <c r="N305" s="1250"/>
      <c r="O305" s="1250"/>
      <c r="P305" s="1250"/>
      <c r="Q305" s="1250"/>
      <c r="R305" s="1250"/>
      <c r="S305" s="1250"/>
      <c r="T305" s="1250"/>
      <c r="U305" s="1250"/>
      <c r="V305" s="1250"/>
      <c r="W305" s="1250"/>
      <c r="X305" s="1250"/>
      <c r="Y305" s="1250"/>
      <c r="Z305" s="1250"/>
      <c r="AA305" s="1250"/>
      <c r="AB305" s="1250"/>
      <c r="AC305" s="1250"/>
      <c r="AD305" s="1250"/>
      <c r="AE305" s="1250"/>
      <c r="AF305" s="1250"/>
    </row>
    <row r="306" spans="1:32" ht="16.7" customHeight="1">
      <c r="A306" s="1239"/>
      <c r="B306" s="1239"/>
      <c r="C306" s="1239"/>
      <c r="D306" s="1239"/>
      <c r="E306" s="1239"/>
      <c r="F306" s="1239"/>
      <c r="G306" s="1239"/>
      <c r="H306" s="1239"/>
      <c r="I306" s="1239"/>
      <c r="J306" s="1239"/>
      <c r="K306" s="1239"/>
      <c r="L306" s="1239"/>
      <c r="M306" s="1240" t="s">
        <v>424</v>
      </c>
      <c r="N306" s="1240"/>
      <c r="O306" s="1240"/>
      <c r="P306" s="1240"/>
      <c r="Q306" s="1240"/>
      <c r="R306" s="1240"/>
      <c r="S306" s="1240"/>
      <c r="T306" s="1240"/>
      <c r="U306" s="1240"/>
      <c r="V306" s="1240"/>
      <c r="W306" s="1240"/>
      <c r="X306" s="1243"/>
      <c r="Y306" s="1243"/>
      <c r="Z306" s="1241">
        <v>6.31</v>
      </c>
      <c r="AA306" s="1241"/>
      <c r="AB306" s="1241"/>
      <c r="AC306" s="1241"/>
      <c r="AD306" s="1241"/>
      <c r="AE306" s="1241"/>
      <c r="AF306" s="1241"/>
    </row>
    <row r="307" spans="1:32" ht="0.75" customHeight="1">
      <c r="A307" s="1239"/>
      <c r="B307" s="1239"/>
      <c r="C307" s="1239"/>
      <c r="D307" s="1239"/>
      <c r="E307" s="1239"/>
      <c r="F307" s="1239"/>
      <c r="G307" s="1239"/>
      <c r="H307" s="1239"/>
      <c r="I307" s="1239"/>
      <c r="J307" s="1239"/>
      <c r="K307" s="1240" t="s">
        <v>425</v>
      </c>
      <c r="L307" s="1240"/>
      <c r="M307" s="1240"/>
      <c r="N307" s="1240"/>
      <c r="O307" s="1240"/>
      <c r="P307" s="1240"/>
      <c r="Q307" s="159"/>
      <c r="R307" s="1244">
        <v>0</v>
      </c>
      <c r="S307" s="1244"/>
      <c r="T307" s="1244"/>
      <c r="U307" s="1240"/>
      <c r="V307" s="1240"/>
      <c r="W307" s="1240"/>
      <c r="X307" s="1243"/>
      <c r="Y307" s="1243"/>
      <c r="Z307" s="1241"/>
      <c r="AA307" s="1241"/>
      <c r="AB307" s="1241"/>
      <c r="AC307" s="1241"/>
      <c r="AD307" s="1241"/>
      <c r="AE307" s="1241"/>
      <c r="AF307" s="1241"/>
    </row>
    <row r="308" spans="1:32" ht="16.7" customHeight="1">
      <c r="A308" s="1239"/>
      <c r="B308" s="1239"/>
      <c r="C308" s="1239"/>
      <c r="D308" s="1239"/>
      <c r="E308" s="1239"/>
      <c r="F308" s="1239"/>
      <c r="G308" s="1239"/>
      <c r="H308" s="1239"/>
      <c r="I308" s="1239"/>
      <c r="J308" s="1239"/>
      <c r="K308" s="1240"/>
      <c r="L308" s="1240"/>
      <c r="M308" s="1240"/>
      <c r="N308" s="1240"/>
      <c r="O308" s="1240"/>
      <c r="P308" s="1240"/>
      <c r="Q308" s="151"/>
      <c r="R308" s="1244"/>
      <c r="S308" s="1244"/>
      <c r="T308" s="1244"/>
      <c r="U308" s="151"/>
      <c r="V308" s="1240" t="s">
        <v>426</v>
      </c>
      <c r="W308" s="1240"/>
      <c r="X308" s="1243"/>
      <c r="Y308" s="1243"/>
      <c r="Z308" s="1241">
        <v>0</v>
      </c>
      <c r="AA308" s="1241"/>
      <c r="AB308" s="1241"/>
      <c r="AC308" s="1241"/>
      <c r="AD308" s="1241"/>
      <c r="AE308" s="1241"/>
      <c r="AF308" s="1241"/>
    </row>
    <row r="309" spans="1:32" ht="17.45" customHeight="1">
      <c r="A309" s="1239"/>
      <c r="B309" s="1239"/>
      <c r="C309" s="1239"/>
      <c r="D309" s="1239"/>
      <c r="E309" s="1239"/>
      <c r="F309" s="1239"/>
      <c r="G309" s="1239"/>
      <c r="H309" s="1239"/>
      <c r="I309" s="1239"/>
      <c r="J309" s="1239"/>
      <c r="K309" s="1239"/>
      <c r="L309" s="1239"/>
      <c r="M309" s="1240" t="s">
        <v>427</v>
      </c>
      <c r="N309" s="1240"/>
      <c r="O309" s="1240"/>
      <c r="P309" s="1240"/>
      <c r="Q309" s="1240"/>
      <c r="R309" s="1240"/>
      <c r="S309" s="1240"/>
      <c r="T309" s="1240"/>
      <c r="U309" s="1240"/>
      <c r="V309" s="1240"/>
      <c r="W309" s="1240"/>
      <c r="X309" s="1243"/>
      <c r="Y309" s="1243"/>
      <c r="Z309" s="1241">
        <v>6.31</v>
      </c>
      <c r="AA309" s="1241"/>
      <c r="AB309" s="1241"/>
      <c r="AC309" s="1241"/>
      <c r="AD309" s="1241"/>
      <c r="AE309" s="1241"/>
      <c r="AF309" s="1241"/>
    </row>
    <row r="310" spans="1:32" ht="5.85" customHeight="1">
      <c r="A310" s="1242"/>
      <c r="B310" s="1242"/>
      <c r="C310" s="1242"/>
      <c r="D310" s="1242"/>
      <c r="E310" s="1242"/>
      <c r="F310" s="1242"/>
      <c r="G310" s="1242"/>
      <c r="H310" s="1242"/>
      <c r="I310" s="1242"/>
      <c r="J310" s="1242"/>
      <c r="K310" s="1242"/>
      <c r="L310" s="1242"/>
      <c r="M310" s="1242"/>
      <c r="N310" s="1242"/>
      <c r="O310" s="1242"/>
      <c r="P310" s="1242"/>
      <c r="Q310" s="1242"/>
      <c r="R310" s="1242"/>
      <c r="S310" s="1242"/>
      <c r="T310" s="1242"/>
      <c r="U310" s="1242"/>
      <c r="V310" s="1242"/>
      <c r="W310" s="1242"/>
      <c r="X310" s="1242"/>
      <c r="Y310" s="1242"/>
      <c r="Z310" s="1242"/>
      <c r="AA310" s="1242"/>
      <c r="AB310" s="1242"/>
      <c r="AC310" s="1242"/>
      <c r="AD310" s="1242"/>
      <c r="AE310" s="1242"/>
      <c r="AF310" s="1242"/>
    </row>
    <row r="311" spans="1:32" ht="96" customHeight="1">
      <c r="A311" s="150"/>
      <c r="AF311" s="152"/>
    </row>
    <row r="312" spans="1:32" ht="96" customHeight="1">
      <c r="A312" s="153"/>
      <c r="B312" s="154"/>
      <c r="C312" s="154"/>
      <c r="D312" s="154"/>
      <c r="E312" s="154"/>
      <c r="F312" s="154"/>
      <c r="G312" s="154"/>
      <c r="H312" s="154"/>
      <c r="I312" s="154"/>
      <c r="J312" s="154"/>
      <c r="K312" s="154"/>
      <c r="L312" s="154"/>
      <c r="M312" s="154"/>
      <c r="N312" s="154"/>
      <c r="O312" s="154"/>
      <c r="P312" s="154"/>
      <c r="Q312" s="154"/>
      <c r="R312" s="154"/>
      <c r="S312" s="154"/>
      <c r="T312" s="154"/>
      <c r="U312" s="154"/>
      <c r="V312" s="154"/>
      <c r="W312" s="154"/>
      <c r="X312" s="154"/>
      <c r="Y312" s="154"/>
      <c r="Z312" s="154"/>
      <c r="AA312" s="154"/>
      <c r="AB312" s="154"/>
      <c r="AC312" s="154"/>
      <c r="AD312" s="154"/>
      <c r="AE312" s="154"/>
      <c r="AF312" s="162"/>
    </row>
    <row r="313" spans="1:32" ht="1.5" customHeight="1">
      <c r="A313" s="146"/>
      <c r="B313" s="147"/>
      <c r="C313" s="147"/>
      <c r="D313" s="147"/>
      <c r="E313" s="147"/>
      <c r="F313" s="147"/>
      <c r="G313" s="1289" t="s">
        <v>376</v>
      </c>
      <c r="H313" s="1289"/>
      <c r="I313" s="1289"/>
      <c r="J313" s="1289"/>
      <c r="K313" s="1289"/>
      <c r="L313" s="1289"/>
      <c r="M313" s="1289"/>
      <c r="N313" s="1289"/>
      <c r="O313" s="1289"/>
      <c r="P313" s="1289"/>
      <c r="Q313" s="1289"/>
      <c r="R313" s="1289"/>
      <c r="S313" s="1289"/>
      <c r="T313" s="1289"/>
      <c r="U313" s="1289"/>
      <c r="V313" s="1289"/>
      <c r="W313" s="1289"/>
      <c r="X313" s="1289"/>
      <c r="Y313" s="1289"/>
      <c r="Z313" s="1289"/>
      <c r="AA313" s="148"/>
      <c r="AB313" s="1290" t="s">
        <v>470</v>
      </c>
      <c r="AC313" s="1290"/>
      <c r="AD313" s="1290"/>
      <c r="AE313" s="1290"/>
      <c r="AF313" s="1290"/>
    </row>
    <row r="314" spans="1:32" ht="15.4" customHeight="1">
      <c r="A314" s="150"/>
      <c r="B314" s="1243"/>
      <c r="C314" s="1243"/>
      <c r="D314" s="1243"/>
      <c r="E314" s="1243"/>
      <c r="G314" s="1289"/>
      <c r="H314" s="1289"/>
      <c r="I314" s="1289"/>
      <c r="J314" s="1289"/>
      <c r="K314" s="1289"/>
      <c r="L314" s="1289"/>
      <c r="M314" s="1289"/>
      <c r="N314" s="1289"/>
      <c r="O314" s="1289"/>
      <c r="P314" s="1289"/>
      <c r="Q314" s="1289"/>
      <c r="R314" s="1289"/>
      <c r="S314" s="1289"/>
      <c r="T314" s="1289"/>
      <c r="U314" s="1289"/>
      <c r="V314" s="1289"/>
      <c r="W314" s="1289"/>
      <c r="X314" s="1289"/>
      <c r="Y314" s="1289"/>
      <c r="Z314" s="1289"/>
      <c r="AA314" s="152"/>
      <c r="AB314" s="1290"/>
      <c r="AC314" s="1290"/>
      <c r="AD314" s="1290"/>
      <c r="AE314" s="1290"/>
      <c r="AF314" s="1290"/>
    </row>
    <row r="315" spans="1:32" ht="11.65" customHeight="1">
      <c r="A315" s="150"/>
      <c r="B315" s="1243"/>
      <c r="C315" s="1243"/>
      <c r="D315" s="1243"/>
      <c r="E315" s="1243"/>
      <c r="G315" s="1289"/>
      <c r="H315" s="1289"/>
      <c r="I315" s="1289"/>
      <c r="J315" s="1289"/>
      <c r="K315" s="1289"/>
      <c r="L315" s="1289"/>
      <c r="M315" s="1289"/>
      <c r="N315" s="1289"/>
      <c r="O315" s="1289"/>
      <c r="P315" s="1289"/>
      <c r="Q315" s="1289"/>
      <c r="R315" s="1289"/>
      <c r="S315" s="1289"/>
      <c r="T315" s="1289"/>
      <c r="U315" s="1289"/>
      <c r="V315" s="1289"/>
      <c r="W315" s="1289"/>
      <c r="X315" s="1289"/>
      <c r="Y315" s="1289"/>
      <c r="Z315" s="1289"/>
      <c r="AA315" s="152"/>
      <c r="AB315" s="1291" t="s">
        <v>378</v>
      </c>
      <c r="AC315" s="1291"/>
      <c r="AD315" s="1291"/>
      <c r="AE315" s="1292"/>
      <c r="AF315" s="1292"/>
    </row>
    <row r="316" spans="1:32" ht="13.9" customHeight="1">
      <c r="A316" s="150"/>
      <c r="B316" s="1243"/>
      <c r="C316" s="1243"/>
      <c r="D316" s="1243"/>
      <c r="E316" s="1243"/>
      <c r="G316" s="1293" t="s">
        <v>379</v>
      </c>
      <c r="H316" s="1293"/>
      <c r="I316" s="1293"/>
      <c r="J316" s="1293"/>
      <c r="K316" s="1293"/>
      <c r="L316" s="1293"/>
      <c r="M316" s="1293"/>
      <c r="N316" s="1293"/>
      <c r="O316" s="1293"/>
      <c r="P316" s="1293"/>
      <c r="Q316" s="1293"/>
      <c r="R316" s="1293"/>
      <c r="S316" s="1293"/>
      <c r="T316" s="1293"/>
      <c r="U316" s="1293"/>
      <c r="V316" s="1293"/>
      <c r="W316" s="1293"/>
      <c r="X316" s="1293"/>
      <c r="Y316" s="1293"/>
      <c r="Z316" s="1293"/>
      <c r="AA316" s="152"/>
      <c r="AB316" s="1291"/>
      <c r="AC316" s="1291"/>
      <c r="AD316" s="1291"/>
      <c r="AE316" s="1292"/>
      <c r="AF316" s="1292"/>
    </row>
    <row r="317" spans="1:32" ht="0.75" customHeight="1">
      <c r="A317" s="150"/>
      <c r="G317" s="1293"/>
      <c r="H317" s="1293"/>
      <c r="I317" s="1293"/>
      <c r="J317" s="1293"/>
      <c r="K317" s="1293"/>
      <c r="L317" s="1293"/>
      <c r="M317" s="1293"/>
      <c r="N317" s="1293"/>
      <c r="O317" s="1293"/>
      <c r="P317" s="1293"/>
      <c r="Q317" s="1293"/>
      <c r="R317" s="1293"/>
      <c r="S317" s="1293"/>
      <c r="T317" s="1293"/>
      <c r="U317" s="1293"/>
      <c r="V317" s="1293"/>
      <c r="W317" s="1293"/>
      <c r="X317" s="1293"/>
      <c r="Y317" s="1293"/>
      <c r="Z317" s="1293"/>
      <c r="AA317" s="152"/>
      <c r="AB317" s="1291"/>
      <c r="AC317" s="1291"/>
      <c r="AD317" s="1291"/>
      <c r="AE317" s="1292"/>
      <c r="AF317" s="1292"/>
    </row>
    <row r="318" spans="1:32" ht="0.75" customHeight="1">
      <c r="A318" s="153"/>
      <c r="B318" s="154"/>
      <c r="C318" s="154"/>
      <c r="D318" s="154"/>
      <c r="E318" s="154"/>
      <c r="F318" s="154"/>
      <c r="G318" s="154"/>
      <c r="H318" s="154"/>
      <c r="I318" s="154"/>
      <c r="J318" s="154"/>
      <c r="K318" s="154"/>
      <c r="L318" s="154"/>
      <c r="M318" s="154"/>
      <c r="N318" s="154"/>
      <c r="O318" s="154"/>
      <c r="P318" s="154"/>
      <c r="Q318" s="154"/>
      <c r="R318" s="154"/>
      <c r="S318" s="154"/>
      <c r="T318" s="154"/>
      <c r="U318" s="154"/>
      <c r="V318" s="154"/>
      <c r="W318" s="154"/>
      <c r="X318" s="154"/>
      <c r="Y318" s="154"/>
      <c r="Z318" s="154"/>
      <c r="AA318" s="154"/>
      <c r="AB318" s="154"/>
      <c r="AC318" s="154"/>
      <c r="AD318" s="154"/>
      <c r="AE318" s="1292"/>
      <c r="AF318" s="1292"/>
    </row>
    <row r="319" spans="1:32" ht="16.7" customHeight="1">
      <c r="A319" s="1280" t="s">
        <v>323</v>
      </c>
      <c r="B319" s="1280"/>
      <c r="C319" s="1280"/>
      <c r="D319" s="1280"/>
      <c r="E319" s="1280"/>
      <c r="F319" s="1280"/>
      <c r="G319" s="1280"/>
      <c r="H319" s="1280"/>
      <c r="I319" s="1280"/>
      <c r="J319" s="1280"/>
      <c r="K319" s="1280"/>
      <c r="L319" s="1280"/>
      <c r="M319" s="1280"/>
      <c r="N319" s="1280"/>
      <c r="O319" s="1280"/>
      <c r="P319" s="1280"/>
      <c r="Q319" s="1280"/>
      <c r="R319" s="1280"/>
      <c r="S319" s="1280"/>
      <c r="T319" s="1280"/>
      <c r="U319" s="1280"/>
      <c r="V319" s="1280"/>
      <c r="W319" s="1280"/>
      <c r="X319" s="1280"/>
      <c r="Y319" s="1280"/>
      <c r="Z319" s="1280"/>
      <c r="AA319" s="1280"/>
      <c r="AB319" s="1280"/>
      <c r="AC319" s="1280"/>
      <c r="AD319" s="1280"/>
      <c r="AE319" s="1280"/>
      <c r="AF319" s="1280"/>
    </row>
    <row r="320" spans="1:32" ht="37.15" customHeight="1">
      <c r="A320" s="1301" t="s">
        <v>380</v>
      </c>
      <c r="B320" s="1301"/>
      <c r="C320" s="1301"/>
      <c r="D320" s="1301"/>
      <c r="E320" s="1301"/>
      <c r="F320" s="1301"/>
      <c r="G320" s="1301"/>
      <c r="H320" s="1301"/>
      <c r="I320" s="1301"/>
      <c r="J320" s="1301"/>
      <c r="K320" s="1301"/>
      <c r="L320" s="1301"/>
      <c r="M320" s="1301"/>
      <c r="N320" s="1301"/>
      <c r="O320" s="1301"/>
      <c r="P320" s="1301"/>
      <c r="Q320" s="1301"/>
      <c r="R320" s="1301"/>
      <c r="S320" s="1301"/>
      <c r="T320" s="1301"/>
      <c r="U320" s="1301"/>
      <c r="V320" s="1301"/>
      <c r="W320" s="1301"/>
      <c r="X320" s="1301"/>
      <c r="Y320" s="1280" t="s">
        <v>381</v>
      </c>
      <c r="Z320" s="1280"/>
      <c r="AA320" s="1280"/>
      <c r="AB320" s="1280"/>
      <c r="AC320" s="1280"/>
      <c r="AD320" s="1280"/>
      <c r="AE320" s="1280"/>
      <c r="AF320" s="1280"/>
    </row>
    <row r="321" spans="1:32" ht="5.0999999999999996" customHeight="1">
      <c r="A321" s="155"/>
      <c r="B321" s="156"/>
      <c r="C321" s="156"/>
      <c r="D321" s="156"/>
      <c r="E321" s="156"/>
      <c r="F321" s="156"/>
      <c r="G321" s="156"/>
      <c r="H321" s="156"/>
      <c r="I321" s="156"/>
      <c r="J321" s="156"/>
      <c r="K321" s="156"/>
      <c r="L321" s="156"/>
      <c r="M321" s="156"/>
      <c r="N321" s="156"/>
      <c r="O321" s="156"/>
      <c r="P321" s="156"/>
      <c r="Q321" s="156"/>
      <c r="R321" s="156"/>
      <c r="S321" s="156"/>
      <c r="T321" s="156"/>
      <c r="U321" s="156"/>
      <c r="V321" s="156"/>
      <c r="W321" s="156"/>
      <c r="X321" s="156"/>
      <c r="Y321" s="156"/>
      <c r="Z321" s="156"/>
      <c r="AA321" s="156"/>
      <c r="AB321" s="156"/>
      <c r="AC321" s="156"/>
      <c r="AD321" s="156"/>
      <c r="AE321" s="156"/>
      <c r="AF321" s="157"/>
    </row>
    <row r="322" spans="1:32" ht="0.75" customHeight="1">
      <c r="A322" s="1283" t="s">
        <v>382</v>
      </c>
      <c r="B322" s="1283"/>
      <c r="C322" s="1283"/>
      <c r="D322" s="1283"/>
      <c r="E322" s="1284"/>
      <c r="F322" s="1284"/>
      <c r="G322" s="1284"/>
      <c r="H322" s="1284"/>
      <c r="I322" s="1285" t="s">
        <v>190</v>
      </c>
      <c r="J322" s="1285"/>
      <c r="K322" s="1285"/>
      <c r="L322" s="1285"/>
      <c r="M322" s="1285"/>
      <c r="N322" s="1285"/>
      <c r="O322" s="1285"/>
      <c r="P322" s="1285"/>
      <c r="Q322" s="1285"/>
      <c r="R322" s="1285"/>
      <c r="S322" s="1285"/>
      <c r="T322" s="1285"/>
      <c r="U322" s="1285"/>
      <c r="V322" s="1285"/>
      <c r="W322" s="1285"/>
      <c r="X322" s="1285"/>
      <c r="Y322" s="1275" t="s">
        <v>383</v>
      </c>
      <c r="Z322" s="1275"/>
      <c r="AA322" s="1275"/>
      <c r="AB322" s="1275"/>
      <c r="AC322" s="1275"/>
      <c r="AD322" s="1286" t="s">
        <v>446</v>
      </c>
      <c r="AE322" s="1286"/>
      <c r="AF322" s="1286"/>
    </row>
    <row r="323" spans="1:32" ht="17.45" customHeight="1">
      <c r="A323" s="1283"/>
      <c r="B323" s="1283"/>
      <c r="C323" s="1283"/>
      <c r="D323" s="1283"/>
      <c r="E323" s="1287" t="s">
        <v>385</v>
      </c>
      <c r="F323" s="1287"/>
      <c r="G323" s="1287"/>
      <c r="H323" s="1288" t="s">
        <v>386</v>
      </c>
      <c r="I323" s="1285"/>
      <c r="J323" s="1285"/>
      <c r="K323" s="1285"/>
      <c r="L323" s="1285"/>
      <c r="M323" s="1285"/>
      <c r="N323" s="1285"/>
      <c r="O323" s="1285"/>
      <c r="P323" s="1285"/>
      <c r="Q323" s="1285"/>
      <c r="R323" s="1285"/>
      <c r="S323" s="1285"/>
      <c r="T323" s="1285"/>
      <c r="U323" s="1285"/>
      <c r="V323" s="1285"/>
      <c r="W323" s="1285"/>
      <c r="X323" s="1285"/>
      <c r="Y323" s="1275"/>
      <c r="Z323" s="1275"/>
      <c r="AA323" s="1275"/>
      <c r="AB323" s="1275"/>
      <c r="AC323" s="1275"/>
      <c r="AD323" s="1286"/>
      <c r="AE323" s="1286"/>
      <c r="AF323" s="1286"/>
    </row>
    <row r="324" spans="1:32" ht="0.75" customHeight="1">
      <c r="A324" s="1274" t="s">
        <v>188</v>
      </c>
      <c r="B324" s="1274"/>
      <c r="C324" s="1274"/>
      <c r="D324" s="1274"/>
      <c r="E324" s="1287"/>
      <c r="F324" s="1287"/>
      <c r="G324" s="1287"/>
      <c r="H324" s="1288"/>
      <c r="I324" s="1285"/>
      <c r="J324" s="1285"/>
      <c r="K324" s="1285"/>
      <c r="L324" s="1285"/>
      <c r="M324" s="1285"/>
      <c r="N324" s="1285"/>
      <c r="O324" s="1285"/>
      <c r="P324" s="1285"/>
      <c r="Q324" s="1285"/>
      <c r="R324" s="1285"/>
      <c r="S324" s="1285"/>
      <c r="T324" s="1285"/>
      <c r="U324" s="1285"/>
      <c r="V324" s="1285"/>
      <c r="W324" s="1285"/>
      <c r="X324" s="1285"/>
      <c r="Y324" s="1275" t="s">
        <v>387</v>
      </c>
      <c r="Z324" s="1275"/>
      <c r="AA324" s="1275"/>
      <c r="AB324" s="1275"/>
      <c r="AC324" s="1275"/>
      <c r="AD324" s="1276">
        <v>230.19</v>
      </c>
      <c r="AE324" s="1276"/>
      <c r="AF324" s="1276"/>
    </row>
    <row r="325" spans="1:32" ht="18.2" customHeight="1">
      <c r="A325" s="1274"/>
      <c r="B325" s="1274"/>
      <c r="C325" s="1274"/>
      <c r="D325" s="1274"/>
      <c r="E325" s="1277"/>
      <c r="F325" s="1277"/>
      <c r="G325" s="1277"/>
      <c r="H325" s="1288"/>
      <c r="I325" s="1285"/>
      <c r="J325" s="1285"/>
      <c r="K325" s="1285"/>
      <c r="L325" s="1285"/>
      <c r="M325" s="1285"/>
      <c r="N325" s="1285"/>
      <c r="O325" s="1285"/>
      <c r="P325" s="1285"/>
      <c r="Q325" s="1285"/>
      <c r="R325" s="1285"/>
      <c r="S325" s="1285"/>
      <c r="T325" s="1285"/>
      <c r="U325" s="1285"/>
      <c r="V325" s="1285"/>
      <c r="W325" s="1285"/>
      <c r="X325" s="1285"/>
      <c r="Y325" s="1275"/>
      <c r="Z325" s="1275"/>
      <c r="AA325" s="1275"/>
      <c r="AB325" s="1275"/>
      <c r="AC325" s="1275"/>
      <c r="AD325" s="1276"/>
      <c r="AE325" s="1276"/>
      <c r="AF325" s="1276"/>
    </row>
    <row r="326" spans="1:32" ht="0.75" customHeight="1">
      <c r="A326" s="1278"/>
      <c r="B326" s="1278"/>
      <c r="C326" s="1278"/>
      <c r="D326" s="1278"/>
      <c r="E326" s="1278"/>
      <c r="F326" s="1278"/>
      <c r="G326" s="1278"/>
      <c r="H326" s="1288"/>
      <c r="I326" s="1279"/>
      <c r="J326" s="1279"/>
      <c r="K326" s="1279"/>
      <c r="L326" s="1279"/>
      <c r="M326" s="1279"/>
      <c r="N326" s="1279"/>
      <c r="O326" s="1279"/>
      <c r="P326" s="1279"/>
      <c r="Q326" s="1279"/>
      <c r="R326" s="1279"/>
      <c r="S326" s="1279"/>
      <c r="T326" s="1279"/>
      <c r="U326" s="1279"/>
      <c r="V326" s="1279"/>
      <c r="W326" s="1279"/>
      <c r="X326" s="1279"/>
      <c r="Y326" s="1279"/>
      <c r="Z326" s="1279"/>
      <c r="AA326" s="1279"/>
      <c r="AB326" s="1279"/>
      <c r="AC326" s="1279"/>
      <c r="AD326" s="1279"/>
      <c r="AE326" s="1279"/>
      <c r="AF326" s="1279"/>
    </row>
    <row r="327" spans="1:32" ht="26.1" customHeight="1">
      <c r="A327" s="1271" t="s">
        <v>432</v>
      </c>
      <c r="B327" s="1271"/>
      <c r="C327" s="1271"/>
      <c r="D327" s="1271"/>
      <c r="E327" s="1271"/>
      <c r="F327" s="1271"/>
      <c r="G327" s="1271"/>
      <c r="H327" s="1271"/>
      <c r="I327" s="1271"/>
      <c r="J327" s="1271"/>
      <c r="K327" s="1271"/>
      <c r="L327" s="1271"/>
      <c r="M327" s="1271"/>
      <c r="N327" s="1271"/>
      <c r="O327" s="1271"/>
      <c r="P327" s="1271"/>
      <c r="Q327" s="1271"/>
      <c r="R327" s="1271"/>
      <c r="S327" s="1271"/>
      <c r="T327" s="1271"/>
      <c r="U327" s="1271"/>
      <c r="V327" s="1271"/>
      <c r="W327" s="1271"/>
      <c r="X327" s="1271"/>
      <c r="Y327" s="1271"/>
      <c r="Z327" s="1271"/>
      <c r="AA327" s="1271"/>
      <c r="AB327" s="1271"/>
      <c r="AC327" s="1271"/>
      <c r="AD327" s="1271"/>
      <c r="AE327" s="1271"/>
      <c r="AF327" s="1272"/>
    </row>
    <row r="328" spans="1:32" ht="0.75" customHeight="1">
      <c r="A328" s="1273" t="s">
        <v>389</v>
      </c>
      <c r="B328" s="1273"/>
      <c r="C328" s="1273"/>
      <c r="D328" s="1273"/>
      <c r="E328" s="1273"/>
      <c r="F328" s="1273"/>
      <c r="G328" s="1273"/>
      <c r="H328" s="1273"/>
      <c r="I328" s="1273"/>
      <c r="J328" s="1273"/>
      <c r="K328" s="1273"/>
      <c r="L328" s="1273"/>
      <c r="M328" s="1273"/>
      <c r="N328" s="1273"/>
      <c r="O328" s="1273"/>
      <c r="P328" s="1273"/>
      <c r="Q328" s="1273"/>
      <c r="R328" s="1273"/>
      <c r="S328" s="1273"/>
      <c r="T328" s="1273"/>
      <c r="U328" s="1273"/>
      <c r="V328" s="1273"/>
      <c r="W328" s="1273"/>
      <c r="X328" s="1273"/>
      <c r="Y328" s="1273"/>
      <c r="Z328" s="1273"/>
      <c r="AA328" s="1273"/>
      <c r="AB328" s="1273"/>
      <c r="AC328" s="1273"/>
      <c r="AD328" s="1273"/>
      <c r="AE328" s="1273"/>
      <c r="AF328" s="1272"/>
    </row>
    <row r="329" spans="1:32" ht="10.15" customHeight="1">
      <c r="A329" s="1273"/>
      <c r="B329" s="1273"/>
      <c r="C329" s="1273"/>
      <c r="D329" s="1273"/>
      <c r="E329" s="1273"/>
      <c r="F329" s="1273"/>
      <c r="G329" s="1273"/>
      <c r="H329" s="1273"/>
      <c r="I329" s="1273"/>
      <c r="J329" s="1273"/>
      <c r="K329" s="1273"/>
      <c r="L329" s="1273"/>
      <c r="M329" s="1273"/>
      <c r="N329" s="1273"/>
      <c r="O329" s="1273"/>
      <c r="P329" s="1273"/>
      <c r="Q329" s="1273"/>
      <c r="R329" s="1273"/>
      <c r="S329" s="1273"/>
      <c r="T329" s="1273"/>
      <c r="U329" s="1273"/>
      <c r="V329" s="1273"/>
      <c r="W329" s="1273"/>
      <c r="X329" s="1273"/>
      <c r="Y329" s="1273"/>
      <c r="Z329" s="1273"/>
      <c r="AA329" s="1273"/>
      <c r="AB329" s="1273"/>
      <c r="AC329" s="1273"/>
      <c r="AD329" s="1273"/>
      <c r="AE329" s="1273"/>
      <c r="AF329" s="1272"/>
    </row>
    <row r="330" spans="1:32" ht="16.7" customHeight="1">
      <c r="A330" s="1255" t="s">
        <v>390</v>
      </c>
      <c r="B330" s="1255"/>
      <c r="C330" s="1255"/>
      <c r="D330" s="1255"/>
      <c r="E330" s="1255"/>
      <c r="F330" s="1255"/>
      <c r="G330" s="1255"/>
      <c r="H330" s="1255"/>
      <c r="I330" s="1255"/>
      <c r="J330" s="1255"/>
      <c r="K330" s="1255"/>
      <c r="L330" s="1255"/>
      <c r="M330" s="1256" t="s">
        <v>391</v>
      </c>
      <c r="N330" s="1256" t="s">
        <v>392</v>
      </c>
      <c r="O330" s="1256"/>
      <c r="P330" s="1256"/>
      <c r="Q330" s="1256"/>
      <c r="R330" s="1256"/>
      <c r="S330" s="1256"/>
      <c r="T330" s="1256" t="s">
        <v>393</v>
      </c>
      <c r="U330" s="1256"/>
      <c r="V330" s="1256"/>
      <c r="W330" s="1256"/>
      <c r="X330" s="1256"/>
      <c r="Y330" s="1256"/>
      <c r="Z330" s="1256"/>
      <c r="AA330" s="1256"/>
      <c r="AB330" s="1256"/>
      <c r="AC330" s="1245" t="s">
        <v>394</v>
      </c>
      <c r="AD330" s="1245"/>
      <c r="AE330" s="1245"/>
      <c r="AF330" s="1245"/>
    </row>
    <row r="331" spans="1:32" ht="17.45" customHeight="1">
      <c r="A331" s="1255"/>
      <c r="B331" s="1255"/>
      <c r="C331" s="1255"/>
      <c r="D331" s="1255"/>
      <c r="E331" s="1255"/>
      <c r="F331" s="1255"/>
      <c r="G331" s="1255"/>
      <c r="H331" s="1255"/>
      <c r="I331" s="1255"/>
      <c r="J331" s="1255"/>
      <c r="K331" s="1255"/>
      <c r="L331" s="1255"/>
      <c r="M331" s="1256"/>
      <c r="N331" s="1256" t="s">
        <v>395</v>
      </c>
      <c r="O331" s="1256"/>
      <c r="P331" s="1256" t="s">
        <v>396</v>
      </c>
      <c r="Q331" s="1256"/>
      <c r="R331" s="1256"/>
      <c r="S331" s="1256"/>
      <c r="T331" s="1256" t="s">
        <v>395</v>
      </c>
      <c r="U331" s="1256"/>
      <c r="V331" s="1256"/>
      <c r="W331" s="1256"/>
      <c r="X331" s="1256" t="s">
        <v>396</v>
      </c>
      <c r="Y331" s="1256"/>
      <c r="Z331" s="1256"/>
      <c r="AA331" s="1256"/>
      <c r="AB331" s="1256"/>
      <c r="AC331" s="1245"/>
      <c r="AD331" s="1245"/>
      <c r="AE331" s="1245"/>
      <c r="AF331" s="1245"/>
    </row>
    <row r="332" spans="1:32" ht="22.5" customHeight="1">
      <c r="A332" s="146"/>
      <c r="B332" s="147"/>
      <c r="C332" s="163" t="s">
        <v>466</v>
      </c>
      <c r="D332" s="1314" t="s">
        <v>467</v>
      </c>
      <c r="E332" s="1314"/>
      <c r="F332" s="1314"/>
      <c r="G332" s="1314"/>
      <c r="H332" s="1314"/>
      <c r="I332" s="1314"/>
      <c r="J332" s="1314"/>
      <c r="K332" s="1314"/>
      <c r="L332" s="1314"/>
      <c r="M332" s="164">
        <v>1</v>
      </c>
      <c r="N332" s="1327">
        <v>1</v>
      </c>
      <c r="O332" s="1327"/>
      <c r="P332" s="1327">
        <v>0</v>
      </c>
      <c r="Q332" s="1327"/>
      <c r="R332" s="1327"/>
      <c r="S332" s="1327"/>
      <c r="T332" s="1317">
        <v>345.91860000000003</v>
      </c>
      <c r="U332" s="1317"/>
      <c r="V332" s="1317"/>
      <c r="W332" s="1317"/>
      <c r="X332" s="1317">
        <v>161.34479999999999</v>
      </c>
      <c r="Y332" s="1317"/>
      <c r="Z332" s="1317"/>
      <c r="AA332" s="1317"/>
      <c r="AB332" s="1317"/>
      <c r="AC332" s="1318">
        <v>345.91860000000003</v>
      </c>
      <c r="AD332" s="1318"/>
      <c r="AE332" s="1318"/>
      <c r="AF332" s="1318"/>
    </row>
    <row r="333" spans="1:32" ht="23.25" customHeight="1">
      <c r="A333" s="153"/>
      <c r="B333" s="154"/>
      <c r="C333" s="167" t="s">
        <v>468</v>
      </c>
      <c r="D333" s="1304" t="s">
        <v>469</v>
      </c>
      <c r="E333" s="1304"/>
      <c r="F333" s="1304"/>
      <c r="G333" s="1304"/>
      <c r="H333" s="1304"/>
      <c r="I333" s="1304"/>
      <c r="J333" s="1304"/>
      <c r="K333" s="1304"/>
      <c r="L333" s="1304"/>
      <c r="M333" s="168">
        <v>4</v>
      </c>
      <c r="N333" s="1326">
        <v>0.87</v>
      </c>
      <c r="O333" s="1326"/>
      <c r="P333" s="1326">
        <v>0.13</v>
      </c>
      <c r="Q333" s="1326"/>
      <c r="R333" s="1326"/>
      <c r="S333" s="1326"/>
      <c r="T333" s="1307">
        <v>317.75659999999999</v>
      </c>
      <c r="U333" s="1307"/>
      <c r="V333" s="1307"/>
      <c r="W333" s="1307"/>
      <c r="X333" s="1307">
        <v>99.436000000000007</v>
      </c>
      <c r="Y333" s="1307"/>
      <c r="Z333" s="1307"/>
      <c r="AA333" s="1307"/>
      <c r="AB333" s="1307"/>
      <c r="AC333" s="1308">
        <v>1157.4997000000001</v>
      </c>
      <c r="AD333" s="1308"/>
      <c r="AE333" s="1308"/>
      <c r="AF333" s="1308"/>
    </row>
    <row r="334" spans="1:32" ht="16.7" customHeight="1">
      <c r="A334" s="1246"/>
      <c r="B334" s="1246"/>
      <c r="C334" s="1246"/>
      <c r="D334" s="1246"/>
      <c r="E334" s="1246"/>
      <c r="F334" s="1246"/>
      <c r="G334" s="1246"/>
      <c r="H334" s="1246"/>
      <c r="I334" s="1246"/>
      <c r="J334" s="1246"/>
      <c r="K334" s="1246"/>
      <c r="L334" s="1246"/>
      <c r="M334" s="1247" t="s">
        <v>397</v>
      </c>
      <c r="N334" s="1247"/>
      <c r="O334" s="1247"/>
      <c r="P334" s="1247"/>
      <c r="Q334" s="1247"/>
      <c r="R334" s="1247"/>
      <c r="S334" s="1247"/>
      <c r="T334" s="1247"/>
      <c r="U334" s="1247"/>
      <c r="V334" s="1247"/>
      <c r="W334" s="1247"/>
      <c r="X334" s="1248"/>
      <c r="Y334" s="1248"/>
      <c r="Z334" s="1249">
        <v>1503.4183</v>
      </c>
      <c r="AA334" s="1249"/>
      <c r="AB334" s="1249"/>
      <c r="AC334" s="1249"/>
      <c r="AD334" s="1249"/>
      <c r="AE334" s="1249"/>
      <c r="AF334" s="1249"/>
    </row>
    <row r="335" spans="1:32" ht="17.45" customHeight="1">
      <c r="A335" s="1255" t="s">
        <v>398</v>
      </c>
      <c r="B335" s="1255"/>
      <c r="C335" s="1255"/>
      <c r="D335" s="1255"/>
      <c r="E335" s="1255"/>
      <c r="F335" s="1255"/>
      <c r="G335" s="1255"/>
      <c r="H335" s="1255"/>
      <c r="I335" s="1255"/>
      <c r="J335" s="1255"/>
      <c r="K335" s="1255"/>
      <c r="L335" s="1255"/>
      <c r="M335" s="1255"/>
      <c r="N335" s="1255"/>
      <c r="O335" s="1256" t="s">
        <v>399</v>
      </c>
      <c r="P335" s="1256"/>
      <c r="Q335" s="1256"/>
      <c r="R335" s="1256"/>
      <c r="S335" s="1256" t="s">
        <v>391</v>
      </c>
      <c r="T335" s="1256"/>
      <c r="U335" s="1256"/>
      <c r="V335" s="1256"/>
      <c r="W335" s="1256" t="s">
        <v>400</v>
      </c>
      <c r="X335" s="1256"/>
      <c r="Y335" s="1256"/>
      <c r="Z335" s="1256"/>
      <c r="AA335" s="1256"/>
      <c r="AB335" s="1256"/>
      <c r="AC335" s="1245" t="s">
        <v>394</v>
      </c>
      <c r="AD335" s="1245"/>
      <c r="AE335" s="1245"/>
      <c r="AF335" s="1245"/>
    </row>
    <row r="336" spans="1:32" ht="23.25" customHeight="1">
      <c r="A336" s="146"/>
      <c r="B336" s="147"/>
      <c r="C336" s="170" t="s">
        <v>462</v>
      </c>
      <c r="D336" s="1263" t="s">
        <v>463</v>
      </c>
      <c r="E336" s="1263"/>
      <c r="F336" s="1263"/>
      <c r="G336" s="1263"/>
      <c r="H336" s="1263"/>
      <c r="I336" s="1263"/>
      <c r="J336" s="1263"/>
      <c r="K336" s="1263"/>
      <c r="L336" s="1263"/>
      <c r="M336" s="1263"/>
      <c r="N336" s="1263"/>
      <c r="O336" s="1264">
        <v>0</v>
      </c>
      <c r="P336" s="1264"/>
      <c r="Q336" s="1264"/>
      <c r="R336" s="1264"/>
      <c r="S336" s="1264">
        <v>1</v>
      </c>
      <c r="T336" s="1264"/>
      <c r="U336" s="1264"/>
      <c r="V336" s="1264"/>
      <c r="W336" s="1265">
        <v>22.268799999999999</v>
      </c>
      <c r="X336" s="1265"/>
      <c r="Y336" s="1265"/>
      <c r="Z336" s="1265"/>
      <c r="AA336" s="1265"/>
      <c r="AB336" s="1265"/>
      <c r="AC336" s="1266">
        <v>22.268799999999999</v>
      </c>
      <c r="AD336" s="1266"/>
      <c r="AE336" s="1266"/>
      <c r="AF336" s="1266"/>
    </row>
    <row r="337" spans="1:32" ht="16.7" customHeight="1">
      <c r="A337" s="150"/>
      <c r="M337" s="1240" t="s">
        <v>401</v>
      </c>
      <c r="N337" s="1240"/>
      <c r="O337" s="1240"/>
      <c r="P337" s="1240"/>
      <c r="Q337" s="1240"/>
      <c r="R337" s="1240"/>
      <c r="S337" s="1240"/>
      <c r="T337" s="1240"/>
      <c r="U337" s="1240"/>
      <c r="V337" s="1240"/>
      <c r="W337" s="1240"/>
      <c r="Z337" s="1262">
        <v>22.268799999999999</v>
      </c>
      <c r="AA337" s="1262"/>
      <c r="AB337" s="1262"/>
      <c r="AC337" s="1262"/>
      <c r="AD337" s="1262"/>
      <c r="AE337" s="1262"/>
      <c r="AF337" s="1262"/>
    </row>
    <row r="338" spans="1:32" ht="17.45" customHeight="1">
      <c r="A338" s="150"/>
      <c r="M338" s="1240" t="s">
        <v>402</v>
      </c>
      <c r="N338" s="1240"/>
      <c r="O338" s="1240"/>
      <c r="P338" s="1240"/>
      <c r="Q338" s="1240"/>
      <c r="R338" s="1240"/>
      <c r="S338" s="1240"/>
      <c r="T338" s="1240"/>
      <c r="U338" s="1240"/>
      <c r="V338" s="1240"/>
      <c r="W338" s="1240"/>
      <c r="Z338" s="1262">
        <v>1525.6871000000001</v>
      </c>
      <c r="AA338" s="1262"/>
      <c r="AB338" s="1262"/>
      <c r="AC338" s="1262"/>
      <c r="AD338" s="1262"/>
      <c r="AE338" s="1262"/>
      <c r="AF338" s="1262"/>
    </row>
    <row r="339" spans="1:32" ht="16.7" customHeight="1">
      <c r="A339" s="150"/>
      <c r="M339" s="1240" t="s">
        <v>403</v>
      </c>
      <c r="N339" s="1240"/>
      <c r="O339" s="1240"/>
      <c r="P339" s="1240"/>
      <c r="Q339" s="1240"/>
      <c r="R339" s="1240"/>
      <c r="S339" s="1240"/>
      <c r="T339" s="1240"/>
      <c r="U339" s="1240"/>
      <c r="V339" s="1240"/>
      <c r="W339" s="1240"/>
      <c r="Z339" s="1262">
        <v>6.6279000000000003</v>
      </c>
      <c r="AA339" s="1262"/>
      <c r="AB339" s="1262"/>
      <c r="AC339" s="1262"/>
      <c r="AD339" s="1262"/>
      <c r="AE339" s="1262"/>
      <c r="AF339" s="1262"/>
    </row>
    <row r="340" spans="1:32" ht="17.45" customHeight="1">
      <c r="A340" s="150"/>
      <c r="M340" s="1240" t="s">
        <v>404</v>
      </c>
      <c r="N340" s="1240"/>
      <c r="O340" s="1240"/>
      <c r="P340" s="1240"/>
      <c r="Q340" s="1240"/>
      <c r="R340" s="1240"/>
      <c r="S340" s="1240"/>
      <c r="T340" s="1240"/>
      <c r="U340" s="1240"/>
      <c r="V340" s="1240"/>
      <c r="W340" s="1240"/>
      <c r="Z340" s="1262">
        <v>0.10823000000000001</v>
      </c>
      <c r="AA340" s="1262"/>
      <c r="AB340" s="1262"/>
      <c r="AC340" s="1262"/>
      <c r="AD340" s="1262"/>
      <c r="AE340" s="1262"/>
      <c r="AF340" s="1262"/>
    </row>
    <row r="341" spans="1:32" ht="17.45" customHeight="1">
      <c r="A341" s="153"/>
      <c r="B341" s="154"/>
      <c r="C341" s="154"/>
      <c r="D341" s="154"/>
      <c r="E341" s="154"/>
      <c r="F341" s="154"/>
      <c r="G341" s="154"/>
      <c r="H341" s="154"/>
      <c r="I341" s="154"/>
      <c r="J341" s="154"/>
      <c r="K341" s="154"/>
      <c r="L341" s="154"/>
      <c r="M341" s="1260" t="s">
        <v>405</v>
      </c>
      <c r="N341" s="1260"/>
      <c r="O341" s="1260"/>
      <c r="P341" s="1260"/>
      <c r="Q341" s="1260"/>
      <c r="R341" s="1260"/>
      <c r="S341" s="1260"/>
      <c r="T341" s="1260"/>
      <c r="U341" s="1260"/>
      <c r="V341" s="1260"/>
      <c r="W341" s="1260"/>
      <c r="X341" s="154"/>
      <c r="Y341" s="154"/>
      <c r="Z341" s="1261">
        <v>0</v>
      </c>
      <c r="AA341" s="1261"/>
      <c r="AB341" s="1261"/>
      <c r="AC341" s="1261"/>
      <c r="AD341" s="1261"/>
      <c r="AE341" s="1261"/>
      <c r="AF341" s="1261"/>
    </row>
    <row r="342" spans="1:32" ht="16.7" customHeight="1">
      <c r="A342" s="1257" t="s">
        <v>406</v>
      </c>
      <c r="B342" s="1257"/>
      <c r="C342" s="1257"/>
      <c r="D342" s="1257"/>
      <c r="E342" s="1257"/>
      <c r="F342" s="1257"/>
      <c r="G342" s="1257"/>
      <c r="H342" s="1257"/>
      <c r="I342" s="1257"/>
      <c r="J342" s="1257"/>
      <c r="K342" s="1257"/>
      <c r="L342" s="1257"/>
      <c r="M342" s="1257"/>
      <c r="N342" s="1257"/>
      <c r="O342" s="1258" t="s">
        <v>391</v>
      </c>
      <c r="P342" s="1258"/>
      <c r="Q342" s="1258"/>
      <c r="R342" s="1258"/>
      <c r="S342" s="1258" t="s">
        <v>407</v>
      </c>
      <c r="T342" s="1258"/>
      <c r="U342" s="1258"/>
      <c r="V342" s="1258"/>
      <c r="W342" s="1258" t="s">
        <v>408</v>
      </c>
      <c r="X342" s="1258"/>
      <c r="Y342" s="1258"/>
      <c r="Z342" s="1258"/>
      <c r="AA342" s="1258"/>
      <c r="AB342" s="1258"/>
      <c r="AC342" s="1259" t="s">
        <v>409</v>
      </c>
      <c r="AD342" s="1259"/>
      <c r="AE342" s="1259"/>
      <c r="AF342" s="1259"/>
    </row>
    <row r="343" spans="1:32" ht="17.45" customHeight="1">
      <c r="A343" s="1246"/>
      <c r="B343" s="1246"/>
      <c r="C343" s="1246"/>
      <c r="D343" s="1246"/>
      <c r="E343" s="1246"/>
      <c r="F343" s="1246"/>
      <c r="G343" s="1246"/>
      <c r="H343" s="1246"/>
      <c r="I343" s="1246"/>
      <c r="J343" s="1246"/>
      <c r="K343" s="1246"/>
      <c r="L343" s="1246"/>
      <c r="M343" s="1247" t="s">
        <v>411</v>
      </c>
      <c r="N343" s="1247"/>
      <c r="O343" s="1247"/>
      <c r="P343" s="1247"/>
      <c r="Q343" s="1247"/>
      <c r="R343" s="1247"/>
      <c r="S343" s="1247"/>
      <c r="T343" s="1247"/>
      <c r="U343" s="1247"/>
      <c r="V343" s="1247"/>
      <c r="W343" s="1247"/>
      <c r="X343" s="1248"/>
      <c r="Y343" s="1248"/>
      <c r="Z343" s="1249">
        <v>0</v>
      </c>
      <c r="AA343" s="1249"/>
      <c r="AB343" s="1249"/>
      <c r="AC343" s="1249"/>
      <c r="AD343" s="1249"/>
      <c r="AE343" s="1249"/>
      <c r="AF343" s="1249"/>
    </row>
    <row r="344" spans="1:32" ht="17.45" customHeight="1">
      <c r="A344" s="1257" t="s">
        <v>412</v>
      </c>
      <c r="B344" s="1257"/>
      <c r="C344" s="1257"/>
      <c r="D344" s="1257"/>
      <c r="E344" s="1257"/>
      <c r="F344" s="1257"/>
      <c r="G344" s="1257"/>
      <c r="H344" s="1257"/>
      <c r="I344" s="1257"/>
      <c r="J344" s="1257"/>
      <c r="K344" s="1257"/>
      <c r="L344" s="1257"/>
      <c r="M344" s="1257"/>
      <c r="N344" s="1257"/>
      <c r="O344" s="1258" t="s">
        <v>391</v>
      </c>
      <c r="P344" s="1258"/>
      <c r="Q344" s="1258"/>
      <c r="R344" s="1258"/>
      <c r="S344" s="1258" t="s">
        <v>407</v>
      </c>
      <c r="T344" s="1258"/>
      <c r="U344" s="1258"/>
      <c r="V344" s="1258"/>
      <c r="W344" s="1258" t="s">
        <v>408</v>
      </c>
      <c r="X344" s="1258"/>
      <c r="Y344" s="1258"/>
      <c r="Z344" s="1258"/>
      <c r="AA344" s="1258"/>
      <c r="AB344" s="1258"/>
      <c r="AC344" s="1259" t="s">
        <v>409</v>
      </c>
      <c r="AD344" s="1259"/>
      <c r="AE344" s="1259"/>
      <c r="AF344" s="1259"/>
    </row>
    <row r="345" spans="1:32" ht="16.7" customHeight="1">
      <c r="A345" s="1246"/>
      <c r="B345" s="1246"/>
      <c r="C345" s="1246"/>
      <c r="D345" s="1246"/>
      <c r="E345" s="1246"/>
      <c r="F345" s="1246"/>
      <c r="G345" s="1246"/>
      <c r="H345" s="1246"/>
      <c r="I345" s="1246"/>
      <c r="J345" s="1246"/>
      <c r="K345" s="1246"/>
      <c r="L345" s="1246"/>
      <c r="M345" s="1247" t="s">
        <v>413</v>
      </c>
      <c r="N345" s="1247"/>
      <c r="O345" s="1247"/>
      <c r="P345" s="1247"/>
      <c r="Q345" s="1247"/>
      <c r="R345" s="1247"/>
      <c r="S345" s="1247"/>
      <c r="T345" s="1247"/>
      <c r="U345" s="1247"/>
      <c r="V345" s="1247"/>
      <c r="W345" s="1247"/>
      <c r="X345" s="1248"/>
      <c r="Y345" s="1248"/>
      <c r="Z345" s="1249">
        <v>0</v>
      </c>
      <c r="AA345" s="1249"/>
      <c r="AB345" s="1249"/>
      <c r="AC345" s="1249"/>
      <c r="AD345" s="1249"/>
      <c r="AE345" s="1249"/>
      <c r="AF345" s="1249"/>
    </row>
    <row r="346" spans="1:32" ht="17.45" customHeight="1">
      <c r="A346" s="1257" t="s">
        <v>414</v>
      </c>
      <c r="B346" s="1257"/>
      <c r="C346" s="1257"/>
      <c r="D346" s="1257"/>
      <c r="E346" s="1257"/>
      <c r="F346" s="1257"/>
      <c r="G346" s="1257"/>
      <c r="H346" s="1257"/>
      <c r="I346" s="1257"/>
      <c r="J346" s="1257"/>
      <c r="K346" s="1257"/>
      <c r="L346" s="1257"/>
      <c r="M346" s="1257"/>
      <c r="N346" s="1257"/>
      <c r="O346" s="1258" t="s">
        <v>391</v>
      </c>
      <c r="P346" s="1258"/>
      <c r="Q346" s="1258"/>
      <c r="R346" s="1258"/>
      <c r="S346" s="1258" t="s">
        <v>407</v>
      </c>
      <c r="T346" s="1258"/>
      <c r="U346" s="1258"/>
      <c r="V346" s="1258"/>
      <c r="W346" s="1258" t="s">
        <v>408</v>
      </c>
      <c r="X346" s="1258"/>
      <c r="Y346" s="1258"/>
      <c r="Z346" s="1258"/>
      <c r="AA346" s="1258"/>
      <c r="AB346" s="1258"/>
      <c r="AC346" s="1259" t="s">
        <v>409</v>
      </c>
      <c r="AD346" s="1259"/>
      <c r="AE346" s="1259"/>
      <c r="AF346" s="1259"/>
    </row>
    <row r="347" spans="1:32" ht="16.7" customHeight="1">
      <c r="A347" s="1251"/>
      <c r="B347" s="1251"/>
      <c r="C347" s="1251"/>
      <c r="D347" s="1251"/>
      <c r="E347" s="1251"/>
      <c r="F347" s="1251"/>
      <c r="G347" s="1251"/>
      <c r="H347" s="1251"/>
      <c r="I347" s="1251"/>
      <c r="J347" s="1251"/>
      <c r="K347" s="1251"/>
      <c r="L347" s="1251"/>
      <c r="M347" s="1252" t="s">
        <v>415</v>
      </c>
      <c r="N347" s="1252"/>
      <c r="O347" s="1252"/>
      <c r="P347" s="1252"/>
      <c r="Q347" s="1252"/>
      <c r="R347" s="1252"/>
      <c r="S347" s="1252"/>
      <c r="T347" s="1252"/>
      <c r="U347" s="1252"/>
      <c r="V347" s="1252"/>
      <c r="W347" s="1252"/>
      <c r="X347" s="1253"/>
      <c r="Y347" s="1253"/>
      <c r="Z347" s="1254">
        <v>0</v>
      </c>
      <c r="AA347" s="1254"/>
      <c r="AB347" s="1254"/>
      <c r="AC347" s="1254"/>
      <c r="AD347" s="1254"/>
      <c r="AE347" s="1254"/>
      <c r="AF347" s="1254"/>
    </row>
    <row r="348" spans="1:32" ht="17.45" customHeight="1">
      <c r="A348" s="1255" t="s">
        <v>416</v>
      </c>
      <c r="B348" s="1255"/>
      <c r="C348" s="1255"/>
      <c r="D348" s="1255"/>
      <c r="E348" s="1255"/>
      <c r="F348" s="1255"/>
      <c r="G348" s="1255"/>
      <c r="H348" s="1255"/>
      <c r="I348" s="1255"/>
      <c r="J348" s="1256" t="s">
        <v>391</v>
      </c>
      <c r="K348" s="1256"/>
      <c r="L348" s="158" t="s">
        <v>417</v>
      </c>
      <c r="M348" s="158" t="s">
        <v>418</v>
      </c>
      <c r="N348" s="1256" t="s">
        <v>419</v>
      </c>
      <c r="O348" s="1256"/>
      <c r="P348" s="1256" t="s">
        <v>420</v>
      </c>
      <c r="Q348" s="1256"/>
      <c r="R348" s="1256"/>
      <c r="S348" s="1256"/>
      <c r="T348" s="1256" t="s">
        <v>421</v>
      </c>
      <c r="U348" s="1256"/>
      <c r="V348" s="1256"/>
      <c r="W348" s="1256"/>
      <c r="X348" s="1256" t="s">
        <v>422</v>
      </c>
      <c r="Y348" s="1256"/>
      <c r="Z348" s="1256"/>
      <c r="AA348" s="1256"/>
      <c r="AB348" s="1256"/>
      <c r="AC348" s="1245" t="s">
        <v>409</v>
      </c>
      <c r="AD348" s="1245"/>
      <c r="AE348" s="1245"/>
      <c r="AF348" s="1245"/>
    </row>
    <row r="349" spans="1:32" ht="17.45" customHeight="1">
      <c r="A349" s="1246"/>
      <c r="B349" s="1246"/>
      <c r="C349" s="1246"/>
      <c r="D349" s="1246"/>
      <c r="E349" s="1246"/>
      <c r="F349" s="1246"/>
      <c r="G349" s="1246"/>
      <c r="H349" s="1246"/>
      <c r="I349" s="1246"/>
      <c r="J349" s="1246"/>
      <c r="K349" s="1246"/>
      <c r="L349" s="1246"/>
      <c r="M349" s="1247" t="s">
        <v>423</v>
      </c>
      <c r="N349" s="1247"/>
      <c r="O349" s="1247"/>
      <c r="P349" s="1247"/>
      <c r="Q349" s="1247"/>
      <c r="R349" s="1247"/>
      <c r="S349" s="1247"/>
      <c r="T349" s="1247"/>
      <c r="U349" s="1247"/>
      <c r="V349" s="1247"/>
      <c r="W349" s="1247"/>
      <c r="X349" s="1248"/>
      <c r="Y349" s="1248"/>
      <c r="Z349" s="1249">
        <v>0</v>
      </c>
      <c r="AA349" s="1249"/>
      <c r="AB349" s="1249"/>
      <c r="AC349" s="1249"/>
      <c r="AD349" s="1249"/>
      <c r="AE349" s="1249"/>
      <c r="AF349" s="1249"/>
    </row>
    <row r="350" spans="1:32" ht="5.0999999999999996" customHeight="1">
      <c r="A350" s="1250"/>
      <c r="B350" s="1250"/>
      <c r="C350" s="1250"/>
      <c r="D350" s="1250"/>
      <c r="E350" s="1250"/>
      <c r="F350" s="1250"/>
      <c r="G350" s="1250"/>
      <c r="H350" s="1250"/>
      <c r="I350" s="1250"/>
      <c r="J350" s="1250"/>
      <c r="K350" s="1250"/>
      <c r="L350" s="1250"/>
      <c r="M350" s="1250"/>
      <c r="N350" s="1250"/>
      <c r="O350" s="1250"/>
      <c r="P350" s="1250"/>
      <c r="Q350" s="1250"/>
      <c r="R350" s="1250"/>
      <c r="S350" s="1250"/>
      <c r="T350" s="1250"/>
      <c r="U350" s="1250"/>
      <c r="V350" s="1250"/>
      <c r="W350" s="1250"/>
      <c r="X350" s="1250"/>
      <c r="Y350" s="1250"/>
      <c r="Z350" s="1250"/>
      <c r="AA350" s="1250"/>
      <c r="AB350" s="1250"/>
      <c r="AC350" s="1250"/>
      <c r="AD350" s="1250"/>
      <c r="AE350" s="1250"/>
      <c r="AF350" s="1250"/>
    </row>
    <row r="351" spans="1:32" ht="17.45" customHeight="1">
      <c r="A351" s="1239"/>
      <c r="B351" s="1239"/>
      <c r="C351" s="1239"/>
      <c r="D351" s="1239"/>
      <c r="E351" s="1239"/>
      <c r="F351" s="1239"/>
      <c r="G351" s="1239"/>
      <c r="H351" s="1239"/>
      <c r="I351" s="1239"/>
      <c r="J351" s="1239"/>
      <c r="K351" s="1239"/>
      <c r="L351" s="1239"/>
      <c r="M351" s="1240" t="s">
        <v>424</v>
      </c>
      <c r="N351" s="1240"/>
      <c r="O351" s="1240"/>
      <c r="P351" s="1240"/>
      <c r="Q351" s="1240"/>
      <c r="R351" s="1240"/>
      <c r="S351" s="1240"/>
      <c r="T351" s="1240"/>
      <c r="U351" s="1240"/>
      <c r="V351" s="1240"/>
      <c r="W351" s="1240"/>
      <c r="X351" s="1243"/>
      <c r="Y351" s="1243"/>
      <c r="Z351" s="1241">
        <v>6.74</v>
      </c>
      <c r="AA351" s="1241"/>
      <c r="AB351" s="1241"/>
      <c r="AC351" s="1241"/>
      <c r="AD351" s="1241"/>
      <c r="AE351" s="1241"/>
      <c r="AF351" s="1241"/>
    </row>
    <row r="352" spans="1:32" ht="16.7" customHeight="1">
      <c r="A352" s="1239"/>
      <c r="B352" s="1239"/>
      <c r="C352" s="1239"/>
      <c r="D352" s="1239"/>
      <c r="E352" s="1239"/>
      <c r="F352" s="1239"/>
      <c r="G352" s="1239"/>
      <c r="H352" s="1239"/>
      <c r="I352" s="1239"/>
      <c r="J352" s="1239"/>
      <c r="K352" s="1240" t="s">
        <v>425</v>
      </c>
      <c r="L352" s="1240"/>
      <c r="M352" s="1240"/>
      <c r="N352" s="1240"/>
      <c r="O352" s="1240"/>
      <c r="P352" s="1240"/>
      <c r="Q352" s="151"/>
      <c r="R352" s="1244">
        <v>0</v>
      </c>
      <c r="S352" s="1244"/>
      <c r="T352" s="1244"/>
      <c r="U352" s="151"/>
      <c r="V352" s="1240" t="s">
        <v>426</v>
      </c>
      <c r="W352" s="1240"/>
      <c r="X352" s="1243"/>
      <c r="Y352" s="1243"/>
      <c r="Z352" s="1241">
        <v>0</v>
      </c>
      <c r="AA352" s="1241"/>
      <c r="AB352" s="1241"/>
      <c r="AC352" s="1241"/>
      <c r="AD352" s="1241"/>
      <c r="AE352" s="1241"/>
      <c r="AF352" s="1241"/>
    </row>
    <row r="353" spans="1:32" ht="0.75" customHeight="1">
      <c r="A353" s="1239"/>
      <c r="B353" s="1239"/>
      <c r="C353" s="1239"/>
      <c r="D353" s="1239"/>
      <c r="E353" s="1239"/>
      <c r="F353" s="1239"/>
      <c r="G353" s="1239"/>
      <c r="H353" s="1239"/>
      <c r="I353" s="1239"/>
      <c r="J353" s="1239"/>
      <c r="K353" s="1239"/>
      <c r="L353" s="1239"/>
      <c r="M353" s="1239"/>
      <c r="N353" s="1239"/>
      <c r="O353" s="1239"/>
      <c r="P353" s="1239"/>
      <c r="Q353" s="1239"/>
      <c r="R353" s="1239"/>
      <c r="S353" s="1239"/>
      <c r="T353" s="1239"/>
      <c r="U353" s="1239"/>
      <c r="V353" s="1240"/>
      <c r="W353" s="1240"/>
      <c r="X353" s="1243"/>
      <c r="Y353" s="1243"/>
      <c r="Z353" s="1241"/>
      <c r="AA353" s="1241"/>
      <c r="AB353" s="1241"/>
      <c r="AC353" s="1241"/>
      <c r="AD353" s="1241"/>
      <c r="AE353" s="1241"/>
      <c r="AF353" s="1241"/>
    </row>
    <row r="354" spans="1:32" ht="16.7" customHeight="1">
      <c r="A354" s="1239"/>
      <c r="B354" s="1239"/>
      <c r="C354" s="1239"/>
      <c r="D354" s="1239"/>
      <c r="E354" s="1239"/>
      <c r="F354" s="1239"/>
      <c r="G354" s="1239"/>
      <c r="H354" s="1239"/>
      <c r="I354" s="1239"/>
      <c r="J354" s="1239"/>
      <c r="K354" s="1239"/>
      <c r="L354" s="1239"/>
      <c r="M354" s="1240" t="s">
        <v>427</v>
      </c>
      <c r="N354" s="1240"/>
      <c r="O354" s="1240"/>
      <c r="P354" s="1240"/>
      <c r="Q354" s="1240"/>
      <c r="R354" s="1240"/>
      <c r="S354" s="1240"/>
      <c r="T354" s="1240"/>
      <c r="U354" s="1240"/>
      <c r="V354" s="1240"/>
      <c r="W354" s="1240"/>
      <c r="X354" s="1243"/>
      <c r="Y354" s="1243"/>
      <c r="Z354" s="1241">
        <v>6.74</v>
      </c>
      <c r="AA354" s="1241"/>
      <c r="AB354" s="1241"/>
      <c r="AC354" s="1241"/>
      <c r="AD354" s="1241"/>
      <c r="AE354" s="1241"/>
      <c r="AF354" s="1241"/>
    </row>
    <row r="355" spans="1:32" ht="5.85" customHeight="1">
      <c r="A355" s="1242"/>
      <c r="B355" s="1242"/>
      <c r="C355" s="1242"/>
      <c r="D355" s="1242"/>
      <c r="E355" s="1242"/>
      <c r="F355" s="1242"/>
      <c r="G355" s="1242"/>
      <c r="H355" s="1242"/>
      <c r="I355" s="1242"/>
      <c r="J355" s="1242"/>
      <c r="K355" s="1242"/>
      <c r="L355" s="1242"/>
      <c r="M355" s="1242"/>
      <c r="N355" s="1242"/>
      <c r="O355" s="1242"/>
      <c r="P355" s="1242"/>
      <c r="Q355" s="1242"/>
      <c r="R355" s="1242"/>
      <c r="S355" s="1242"/>
      <c r="T355" s="1242"/>
      <c r="U355" s="1242"/>
      <c r="V355" s="1242"/>
      <c r="W355" s="1242"/>
      <c r="X355" s="1242"/>
      <c r="Y355" s="1242"/>
      <c r="Z355" s="1242"/>
      <c r="AA355" s="1242"/>
      <c r="AB355" s="1242"/>
      <c r="AC355" s="1242"/>
      <c r="AD355" s="1242"/>
      <c r="AE355" s="1242"/>
      <c r="AF355" s="1242"/>
    </row>
    <row r="356" spans="1:32" ht="96" customHeight="1">
      <c r="A356" s="150"/>
      <c r="AF356" s="152"/>
    </row>
    <row r="357" spans="1:32" ht="96" customHeight="1">
      <c r="A357" s="153"/>
      <c r="B357" s="154"/>
      <c r="C357" s="154"/>
      <c r="D357" s="154"/>
      <c r="E357" s="154"/>
      <c r="F357" s="154"/>
      <c r="G357" s="154"/>
      <c r="H357" s="154"/>
      <c r="I357" s="154"/>
      <c r="J357" s="154"/>
      <c r="K357" s="154"/>
      <c r="L357" s="154"/>
      <c r="M357" s="154"/>
      <c r="N357" s="154"/>
      <c r="O357" s="154"/>
      <c r="P357" s="154"/>
      <c r="Q357" s="154"/>
      <c r="R357" s="154"/>
      <c r="S357" s="154"/>
      <c r="T357" s="154"/>
      <c r="U357" s="154"/>
      <c r="V357" s="154"/>
      <c r="W357" s="154"/>
      <c r="X357" s="154"/>
      <c r="Y357" s="154"/>
      <c r="Z357" s="154"/>
      <c r="AA357" s="154"/>
      <c r="AB357" s="154"/>
      <c r="AC357" s="154"/>
      <c r="AD357" s="154"/>
      <c r="AE357" s="154"/>
      <c r="AF357" s="162"/>
    </row>
    <row r="358" spans="1:32" ht="2.1" customHeight="1">
      <c r="A358" s="146"/>
      <c r="B358" s="147"/>
      <c r="C358" s="147"/>
      <c r="D358" s="147"/>
      <c r="E358" s="147"/>
      <c r="F358" s="147"/>
      <c r="G358" s="1289" t="s">
        <v>376</v>
      </c>
      <c r="H358" s="1289"/>
      <c r="I358" s="1289"/>
      <c r="J358" s="1289"/>
      <c r="K358" s="1289"/>
      <c r="L358" s="1289"/>
      <c r="M358" s="1289"/>
      <c r="N358" s="1289"/>
      <c r="O358" s="1289"/>
      <c r="P358" s="1289"/>
      <c r="Q358" s="1289"/>
      <c r="R358" s="1289"/>
      <c r="S358" s="1289"/>
      <c r="T358" s="1289"/>
      <c r="U358" s="1289"/>
      <c r="V358" s="1289"/>
      <c r="W358" s="1289"/>
      <c r="X358" s="1289"/>
      <c r="Y358" s="1289"/>
      <c r="Z358" s="1289"/>
      <c r="AA358" s="148"/>
      <c r="AB358" s="1290" t="s">
        <v>471</v>
      </c>
      <c r="AC358" s="1290"/>
      <c r="AD358" s="1290"/>
      <c r="AE358" s="1290"/>
      <c r="AF358" s="1290"/>
    </row>
    <row r="359" spans="1:32" ht="14.65" customHeight="1">
      <c r="A359" s="150"/>
      <c r="B359" s="1243"/>
      <c r="C359" s="1243"/>
      <c r="D359" s="1243"/>
      <c r="E359" s="1243"/>
      <c r="G359" s="1289"/>
      <c r="H359" s="1289"/>
      <c r="I359" s="1289"/>
      <c r="J359" s="1289"/>
      <c r="K359" s="1289"/>
      <c r="L359" s="1289"/>
      <c r="M359" s="1289"/>
      <c r="N359" s="1289"/>
      <c r="O359" s="1289"/>
      <c r="P359" s="1289"/>
      <c r="Q359" s="1289"/>
      <c r="R359" s="1289"/>
      <c r="S359" s="1289"/>
      <c r="T359" s="1289"/>
      <c r="U359" s="1289"/>
      <c r="V359" s="1289"/>
      <c r="W359" s="1289"/>
      <c r="X359" s="1289"/>
      <c r="Y359" s="1289"/>
      <c r="Z359" s="1289"/>
      <c r="AA359" s="152"/>
      <c r="AB359" s="1290"/>
      <c r="AC359" s="1290"/>
      <c r="AD359" s="1290"/>
      <c r="AE359" s="1290"/>
      <c r="AF359" s="1290"/>
    </row>
    <row r="360" spans="1:32" ht="0.75" customHeight="1">
      <c r="A360" s="150"/>
      <c r="B360" s="1243"/>
      <c r="C360" s="1243"/>
      <c r="D360" s="1243"/>
      <c r="E360" s="1243"/>
      <c r="G360" s="1289"/>
      <c r="H360" s="1289"/>
      <c r="I360" s="1289"/>
      <c r="J360" s="1289"/>
      <c r="K360" s="1289"/>
      <c r="L360" s="1289"/>
      <c r="M360" s="1289"/>
      <c r="N360" s="1289"/>
      <c r="O360" s="1289"/>
      <c r="P360" s="1289"/>
      <c r="Q360" s="1289"/>
      <c r="R360" s="1289"/>
      <c r="S360" s="1289"/>
      <c r="T360" s="1289"/>
      <c r="U360" s="1289"/>
      <c r="V360" s="1289"/>
      <c r="W360" s="1289"/>
      <c r="X360" s="1289"/>
      <c r="Y360" s="1289"/>
      <c r="Z360" s="1289"/>
      <c r="AA360" s="152"/>
      <c r="AB360" s="1290"/>
      <c r="AC360" s="1290"/>
      <c r="AD360" s="1290"/>
      <c r="AE360" s="1290"/>
      <c r="AF360" s="1290"/>
    </row>
    <row r="361" spans="1:32" ht="11.65" customHeight="1">
      <c r="A361" s="150"/>
      <c r="B361" s="1243"/>
      <c r="C361" s="1243"/>
      <c r="D361" s="1243"/>
      <c r="E361" s="1243"/>
      <c r="G361" s="1289"/>
      <c r="H361" s="1289"/>
      <c r="I361" s="1289"/>
      <c r="J361" s="1289"/>
      <c r="K361" s="1289"/>
      <c r="L361" s="1289"/>
      <c r="M361" s="1289"/>
      <c r="N361" s="1289"/>
      <c r="O361" s="1289"/>
      <c r="P361" s="1289"/>
      <c r="Q361" s="1289"/>
      <c r="R361" s="1289"/>
      <c r="S361" s="1289"/>
      <c r="T361" s="1289"/>
      <c r="U361" s="1289"/>
      <c r="V361" s="1289"/>
      <c r="W361" s="1289"/>
      <c r="X361" s="1289"/>
      <c r="Y361" s="1289"/>
      <c r="Z361" s="1289"/>
      <c r="AA361" s="152"/>
      <c r="AB361" s="1291" t="s">
        <v>378</v>
      </c>
      <c r="AC361" s="1291"/>
      <c r="AD361" s="1291"/>
      <c r="AE361" s="1324"/>
      <c r="AF361" s="1324"/>
    </row>
    <row r="362" spans="1:32" ht="13.9" customHeight="1">
      <c r="A362" s="150"/>
      <c r="B362" s="1243"/>
      <c r="C362" s="1243"/>
      <c r="D362" s="1243"/>
      <c r="E362" s="1243"/>
      <c r="G362" s="1293" t="s">
        <v>379</v>
      </c>
      <c r="H362" s="1293"/>
      <c r="I362" s="1293"/>
      <c r="J362" s="1293"/>
      <c r="K362" s="1293"/>
      <c r="L362" s="1293"/>
      <c r="M362" s="1293"/>
      <c r="N362" s="1293"/>
      <c r="O362" s="1293"/>
      <c r="P362" s="1293"/>
      <c r="Q362" s="1293"/>
      <c r="R362" s="1293"/>
      <c r="S362" s="1293"/>
      <c r="T362" s="1293"/>
      <c r="U362" s="1293"/>
      <c r="V362" s="1293"/>
      <c r="W362" s="1293"/>
      <c r="X362" s="1293"/>
      <c r="Y362" s="1293"/>
      <c r="Z362" s="1293"/>
      <c r="AA362" s="152"/>
      <c r="AB362" s="1291"/>
      <c r="AC362" s="1291"/>
      <c r="AD362" s="1291"/>
      <c r="AE362" s="1324"/>
      <c r="AF362" s="1324"/>
    </row>
    <row r="363" spans="1:32" ht="0.75" customHeight="1">
      <c r="A363" s="150"/>
      <c r="AA363" s="152"/>
      <c r="AB363" s="1291"/>
      <c r="AC363" s="1291"/>
      <c r="AD363" s="1291"/>
      <c r="AE363" s="1324"/>
      <c r="AF363" s="1324"/>
    </row>
    <row r="364" spans="1:32" ht="0.75" customHeight="1">
      <c r="A364" s="153"/>
      <c r="B364" s="154"/>
      <c r="C364" s="154"/>
      <c r="D364" s="154"/>
      <c r="E364" s="154"/>
      <c r="F364" s="154"/>
      <c r="G364" s="154"/>
      <c r="H364" s="154"/>
      <c r="I364" s="154"/>
      <c r="J364" s="154"/>
      <c r="K364" s="154"/>
      <c r="L364" s="154"/>
      <c r="M364" s="154"/>
      <c r="N364" s="154"/>
      <c r="O364" s="154"/>
      <c r="P364" s="154"/>
      <c r="Q364" s="154"/>
      <c r="R364" s="154"/>
      <c r="S364" s="154"/>
      <c r="T364" s="154"/>
      <c r="U364" s="154"/>
      <c r="V364" s="154"/>
      <c r="W364" s="154"/>
      <c r="X364" s="154"/>
      <c r="Y364" s="154"/>
      <c r="Z364" s="154"/>
      <c r="AA364" s="154"/>
      <c r="AB364" s="154"/>
      <c r="AC364" s="154"/>
      <c r="AD364" s="154"/>
      <c r="AE364" s="154"/>
      <c r="AF364" s="162"/>
    </row>
    <row r="365" spans="1:32" ht="15.95" customHeight="1">
      <c r="A365" s="1280" t="s">
        <v>323</v>
      </c>
      <c r="B365" s="1280"/>
      <c r="C365" s="1280"/>
      <c r="D365" s="1280"/>
      <c r="E365" s="1280"/>
      <c r="F365" s="1280"/>
      <c r="G365" s="1280"/>
      <c r="H365" s="1280"/>
      <c r="I365" s="1280"/>
      <c r="J365" s="1280"/>
      <c r="K365" s="1280"/>
      <c r="L365" s="1280"/>
      <c r="M365" s="1280"/>
      <c r="N365" s="1280"/>
      <c r="O365" s="1280"/>
      <c r="P365" s="1280"/>
      <c r="Q365" s="1280"/>
      <c r="R365" s="1280"/>
      <c r="S365" s="1280"/>
      <c r="T365" s="1280"/>
      <c r="U365" s="1280"/>
      <c r="V365" s="1280"/>
      <c r="W365" s="1280"/>
      <c r="X365" s="1280"/>
      <c r="Y365" s="1280"/>
      <c r="Z365" s="1280"/>
      <c r="AA365" s="1280"/>
      <c r="AB365" s="1280"/>
      <c r="AC365" s="1280"/>
      <c r="AD365" s="1280"/>
      <c r="AE365" s="1280"/>
      <c r="AF365" s="1280"/>
    </row>
    <row r="366" spans="1:32" ht="37.9" customHeight="1">
      <c r="A366" s="1301" t="s">
        <v>380</v>
      </c>
      <c r="B366" s="1301"/>
      <c r="C366" s="1301"/>
      <c r="D366" s="1301"/>
      <c r="E366" s="1301"/>
      <c r="F366" s="1301"/>
      <c r="G366" s="1301"/>
      <c r="H366" s="1301"/>
      <c r="I366" s="1301"/>
      <c r="J366" s="1301"/>
      <c r="K366" s="1301"/>
      <c r="L366" s="1301"/>
      <c r="M366" s="1301"/>
      <c r="N366" s="1301"/>
      <c r="O366" s="1301"/>
      <c r="P366" s="1301"/>
      <c r="Q366" s="1301"/>
      <c r="R366" s="1301"/>
      <c r="S366" s="1301"/>
      <c r="T366" s="1301"/>
      <c r="U366" s="1301"/>
      <c r="V366" s="1301"/>
      <c r="W366" s="1301"/>
      <c r="X366" s="1301"/>
      <c r="Y366" s="1280" t="s">
        <v>381</v>
      </c>
      <c r="Z366" s="1280"/>
      <c r="AA366" s="1280"/>
      <c r="AB366" s="1280"/>
      <c r="AC366" s="1280"/>
      <c r="AD366" s="1280"/>
      <c r="AE366" s="1280"/>
      <c r="AF366" s="1280"/>
    </row>
    <row r="367" spans="1:32" ht="4.3499999999999996" customHeight="1">
      <c r="A367" s="155"/>
      <c r="B367" s="156"/>
      <c r="C367" s="156"/>
      <c r="D367" s="156"/>
      <c r="E367" s="156"/>
      <c r="F367" s="156"/>
      <c r="G367" s="156"/>
      <c r="H367" s="156"/>
      <c r="I367" s="156"/>
      <c r="J367" s="156"/>
      <c r="K367" s="156"/>
      <c r="L367" s="156"/>
      <c r="M367" s="156"/>
      <c r="N367" s="156"/>
      <c r="O367" s="156"/>
      <c r="P367" s="156"/>
      <c r="Q367" s="156"/>
      <c r="R367" s="156"/>
      <c r="S367" s="156"/>
      <c r="T367" s="156"/>
      <c r="U367" s="156"/>
      <c r="V367" s="156"/>
      <c r="W367" s="156"/>
      <c r="X367" s="156"/>
      <c r="Y367" s="156"/>
      <c r="Z367" s="156"/>
      <c r="AA367" s="156"/>
      <c r="AB367" s="156"/>
      <c r="AC367" s="156"/>
      <c r="AD367" s="156"/>
      <c r="AE367" s="156"/>
      <c r="AF367" s="157"/>
    </row>
    <row r="368" spans="1:32" ht="0.75" customHeight="1">
      <c r="A368" s="1283" t="s">
        <v>382</v>
      </c>
      <c r="B368" s="1283"/>
      <c r="C368" s="1283"/>
      <c r="D368" s="1283"/>
      <c r="E368" s="1284"/>
      <c r="F368" s="1284"/>
      <c r="G368" s="1284"/>
      <c r="H368" s="1284"/>
      <c r="I368" s="1285" t="s">
        <v>194</v>
      </c>
      <c r="J368" s="1285"/>
      <c r="K368" s="1285"/>
      <c r="L368" s="1285"/>
      <c r="M368" s="1285"/>
      <c r="N368" s="1285"/>
      <c r="O368" s="1285"/>
      <c r="P368" s="1285"/>
      <c r="Q368" s="1285"/>
      <c r="R368" s="1285"/>
      <c r="S368" s="1285"/>
      <c r="T368" s="1285"/>
      <c r="U368" s="1285"/>
      <c r="V368" s="1285"/>
      <c r="W368" s="1285"/>
      <c r="X368" s="1285"/>
      <c r="Y368" s="1275" t="s">
        <v>383</v>
      </c>
      <c r="Z368" s="1275"/>
      <c r="AA368" s="1275"/>
      <c r="AB368" s="1275"/>
      <c r="AC368" s="1275"/>
      <c r="AD368" s="1286" t="s">
        <v>446</v>
      </c>
      <c r="AE368" s="1286"/>
      <c r="AF368" s="1286"/>
    </row>
    <row r="369" spans="1:32" ht="18.2" customHeight="1">
      <c r="A369" s="1283"/>
      <c r="B369" s="1283"/>
      <c r="C369" s="1283"/>
      <c r="D369" s="1283"/>
      <c r="E369" s="1287" t="s">
        <v>385</v>
      </c>
      <c r="F369" s="1287"/>
      <c r="G369" s="1287"/>
      <c r="H369" s="1288" t="s">
        <v>386</v>
      </c>
      <c r="I369" s="1285"/>
      <c r="J369" s="1285"/>
      <c r="K369" s="1285"/>
      <c r="L369" s="1285"/>
      <c r="M369" s="1285"/>
      <c r="N369" s="1285"/>
      <c r="O369" s="1285"/>
      <c r="P369" s="1285"/>
      <c r="Q369" s="1285"/>
      <c r="R369" s="1285"/>
      <c r="S369" s="1285"/>
      <c r="T369" s="1285"/>
      <c r="U369" s="1285"/>
      <c r="V369" s="1285"/>
      <c r="W369" s="1285"/>
      <c r="X369" s="1285"/>
      <c r="Y369" s="1275"/>
      <c r="Z369" s="1275"/>
      <c r="AA369" s="1275"/>
      <c r="AB369" s="1275"/>
      <c r="AC369" s="1275"/>
      <c r="AD369" s="1286"/>
      <c r="AE369" s="1286"/>
      <c r="AF369" s="1286"/>
    </row>
    <row r="370" spans="1:32" ht="0.75" customHeight="1">
      <c r="A370" s="1274" t="s">
        <v>192</v>
      </c>
      <c r="B370" s="1274"/>
      <c r="C370" s="1274"/>
      <c r="D370" s="1274"/>
      <c r="E370" s="1287"/>
      <c r="F370" s="1287"/>
      <c r="G370" s="1287"/>
      <c r="H370" s="1288"/>
      <c r="I370" s="1285"/>
      <c r="J370" s="1285"/>
      <c r="K370" s="1285"/>
      <c r="L370" s="1285"/>
      <c r="M370" s="1285"/>
      <c r="N370" s="1285"/>
      <c r="O370" s="1285"/>
      <c r="P370" s="1285"/>
      <c r="Q370" s="1285"/>
      <c r="R370" s="1285"/>
      <c r="S370" s="1285"/>
      <c r="T370" s="1285"/>
      <c r="U370" s="1285"/>
      <c r="V370" s="1285"/>
      <c r="W370" s="1285"/>
      <c r="X370" s="1285"/>
      <c r="Y370" s="1275" t="s">
        <v>387</v>
      </c>
      <c r="Z370" s="1275"/>
      <c r="AA370" s="1275"/>
      <c r="AB370" s="1275"/>
      <c r="AC370" s="1275"/>
      <c r="AD370" s="1276">
        <v>230.19</v>
      </c>
      <c r="AE370" s="1276"/>
      <c r="AF370" s="1276"/>
    </row>
    <row r="371" spans="1:32" ht="18.2" customHeight="1">
      <c r="A371" s="1274"/>
      <c r="B371" s="1274"/>
      <c r="C371" s="1274"/>
      <c r="D371" s="1274"/>
      <c r="E371" s="1277"/>
      <c r="F371" s="1277"/>
      <c r="G371" s="1277"/>
      <c r="H371" s="1288"/>
      <c r="I371" s="1285"/>
      <c r="J371" s="1285"/>
      <c r="K371" s="1285"/>
      <c r="L371" s="1285"/>
      <c r="M371" s="1285"/>
      <c r="N371" s="1285"/>
      <c r="O371" s="1285"/>
      <c r="P371" s="1285"/>
      <c r="Q371" s="1285"/>
      <c r="R371" s="1285"/>
      <c r="S371" s="1285"/>
      <c r="T371" s="1285"/>
      <c r="U371" s="1285"/>
      <c r="V371" s="1285"/>
      <c r="W371" s="1285"/>
      <c r="X371" s="1285"/>
      <c r="Y371" s="1275"/>
      <c r="Z371" s="1275"/>
      <c r="AA371" s="1275"/>
      <c r="AB371" s="1275"/>
      <c r="AC371" s="1275"/>
      <c r="AD371" s="1276"/>
      <c r="AE371" s="1276"/>
      <c r="AF371" s="1276"/>
    </row>
    <row r="372" spans="1:32" ht="26.85" customHeight="1">
      <c r="A372" s="1322" t="s">
        <v>432</v>
      </c>
      <c r="B372" s="1322"/>
      <c r="C372" s="1322"/>
      <c r="D372" s="1322"/>
      <c r="E372" s="1322"/>
      <c r="F372" s="1322"/>
      <c r="G372" s="1322"/>
      <c r="H372" s="1322"/>
      <c r="I372" s="1322"/>
      <c r="J372" s="1322"/>
      <c r="K372" s="1322"/>
      <c r="L372" s="1322"/>
      <c r="M372" s="1322"/>
      <c r="N372" s="1322"/>
      <c r="O372" s="1322"/>
      <c r="P372" s="1322"/>
      <c r="Q372" s="1322"/>
      <c r="R372" s="1322"/>
      <c r="S372" s="1322"/>
      <c r="T372" s="1322"/>
      <c r="U372" s="1322"/>
      <c r="V372" s="1322"/>
      <c r="W372" s="1322"/>
      <c r="X372" s="1322"/>
      <c r="Y372" s="1322"/>
      <c r="Z372" s="1322"/>
      <c r="AA372" s="1322"/>
      <c r="AB372" s="1322"/>
      <c r="AC372" s="1322"/>
      <c r="AD372" s="1322"/>
      <c r="AE372" s="1322"/>
      <c r="AF372" s="1323"/>
    </row>
    <row r="373" spans="1:32" ht="10.15" customHeight="1">
      <c r="A373" s="1273" t="s">
        <v>389</v>
      </c>
      <c r="B373" s="1273"/>
      <c r="C373" s="1273"/>
      <c r="D373" s="1273"/>
      <c r="E373" s="1273"/>
      <c r="F373" s="1273"/>
      <c r="G373" s="1273"/>
      <c r="H373" s="1273"/>
      <c r="I373" s="1273"/>
      <c r="J373" s="1273"/>
      <c r="K373" s="1273"/>
      <c r="L373" s="1273"/>
      <c r="M373" s="1273"/>
      <c r="N373" s="1273"/>
      <c r="O373" s="1273"/>
      <c r="P373" s="1273"/>
      <c r="Q373" s="1273"/>
      <c r="R373" s="1273"/>
      <c r="S373" s="1273"/>
      <c r="T373" s="1273"/>
      <c r="U373" s="1273"/>
      <c r="V373" s="1273"/>
      <c r="W373" s="1273"/>
      <c r="X373" s="1273"/>
      <c r="Y373" s="1273"/>
      <c r="Z373" s="1273"/>
      <c r="AA373" s="1273"/>
      <c r="AB373" s="1273"/>
      <c r="AC373" s="1273"/>
      <c r="AD373" s="1273"/>
      <c r="AE373" s="1273"/>
      <c r="AF373" s="1323"/>
    </row>
    <row r="374" spans="1:32" ht="17.45" customHeight="1">
      <c r="A374" s="1255" t="s">
        <v>390</v>
      </c>
      <c r="B374" s="1255"/>
      <c r="C374" s="1255"/>
      <c r="D374" s="1255"/>
      <c r="E374" s="1255"/>
      <c r="F374" s="1255"/>
      <c r="G374" s="1255"/>
      <c r="H374" s="1255"/>
      <c r="I374" s="1255"/>
      <c r="J374" s="1255"/>
      <c r="K374" s="1255"/>
      <c r="L374" s="1255"/>
      <c r="M374" s="1256" t="s">
        <v>391</v>
      </c>
      <c r="N374" s="1256" t="s">
        <v>392</v>
      </c>
      <c r="O374" s="1256"/>
      <c r="P374" s="1256"/>
      <c r="Q374" s="1256"/>
      <c r="R374" s="1256"/>
      <c r="S374" s="1256"/>
      <c r="T374" s="1256" t="s">
        <v>393</v>
      </c>
      <c r="U374" s="1256"/>
      <c r="V374" s="1256"/>
      <c r="W374" s="1256"/>
      <c r="X374" s="1256"/>
      <c r="Y374" s="1256"/>
      <c r="Z374" s="1256"/>
      <c r="AA374" s="1256"/>
      <c r="AB374" s="1256"/>
      <c r="AC374" s="1245" t="s">
        <v>394</v>
      </c>
      <c r="AD374" s="1245"/>
      <c r="AE374" s="1245"/>
      <c r="AF374" s="1245"/>
    </row>
    <row r="375" spans="1:32" ht="16.7" customHeight="1">
      <c r="A375" s="1255"/>
      <c r="B375" s="1255"/>
      <c r="C375" s="1255"/>
      <c r="D375" s="1255"/>
      <c r="E375" s="1255"/>
      <c r="F375" s="1255"/>
      <c r="G375" s="1255"/>
      <c r="H375" s="1255"/>
      <c r="I375" s="1255"/>
      <c r="J375" s="1255"/>
      <c r="K375" s="1255"/>
      <c r="L375" s="1255"/>
      <c r="M375" s="1256"/>
      <c r="N375" s="1256" t="s">
        <v>395</v>
      </c>
      <c r="O375" s="1256"/>
      <c r="P375" s="1256" t="s">
        <v>396</v>
      </c>
      <c r="Q375" s="1256"/>
      <c r="R375" s="1256"/>
      <c r="S375" s="1256"/>
      <c r="T375" s="1256" t="s">
        <v>395</v>
      </c>
      <c r="U375" s="1256"/>
      <c r="V375" s="1256"/>
      <c r="W375" s="1256"/>
      <c r="X375" s="1256" t="s">
        <v>396</v>
      </c>
      <c r="Y375" s="1256"/>
      <c r="Z375" s="1256"/>
      <c r="AA375" s="1256"/>
      <c r="AB375" s="1256"/>
      <c r="AC375" s="1245"/>
      <c r="AD375" s="1245"/>
      <c r="AE375" s="1245"/>
      <c r="AF375" s="1245"/>
    </row>
    <row r="376" spans="1:32" ht="23.25" customHeight="1">
      <c r="A376" s="146"/>
      <c r="B376" s="147"/>
      <c r="C376" s="163" t="s">
        <v>466</v>
      </c>
      <c r="D376" s="1314" t="s">
        <v>467</v>
      </c>
      <c r="E376" s="1314"/>
      <c r="F376" s="1314"/>
      <c r="G376" s="1314"/>
      <c r="H376" s="1314"/>
      <c r="I376" s="1314"/>
      <c r="J376" s="1314"/>
      <c r="K376" s="1314"/>
      <c r="L376" s="1314"/>
      <c r="M376" s="164">
        <v>1</v>
      </c>
      <c r="N376" s="1327">
        <v>1</v>
      </c>
      <c r="O376" s="1327"/>
      <c r="P376" s="1327">
        <v>0</v>
      </c>
      <c r="Q376" s="1327"/>
      <c r="R376" s="1327"/>
      <c r="S376" s="1327"/>
      <c r="T376" s="1317">
        <v>345.91860000000003</v>
      </c>
      <c r="U376" s="1317"/>
      <c r="V376" s="1317"/>
      <c r="W376" s="1317"/>
      <c r="X376" s="1317">
        <v>161.34479999999999</v>
      </c>
      <c r="Y376" s="1317"/>
      <c r="Z376" s="1317"/>
      <c r="AA376" s="1317"/>
      <c r="AB376" s="1317"/>
      <c r="AC376" s="1318">
        <v>345.91860000000003</v>
      </c>
      <c r="AD376" s="1318"/>
      <c r="AE376" s="1318"/>
      <c r="AF376" s="1318"/>
    </row>
    <row r="377" spans="1:32" ht="22.5" customHeight="1">
      <c r="A377" s="153"/>
      <c r="B377" s="154"/>
      <c r="C377" s="167" t="s">
        <v>468</v>
      </c>
      <c r="D377" s="1304" t="s">
        <v>469</v>
      </c>
      <c r="E377" s="1304"/>
      <c r="F377" s="1304"/>
      <c r="G377" s="1304"/>
      <c r="H377" s="1304"/>
      <c r="I377" s="1304"/>
      <c r="J377" s="1304"/>
      <c r="K377" s="1304"/>
      <c r="L377" s="1304"/>
      <c r="M377" s="168">
        <v>4</v>
      </c>
      <c r="N377" s="1326">
        <v>0.97</v>
      </c>
      <c r="O377" s="1326"/>
      <c r="P377" s="1326">
        <v>0.03</v>
      </c>
      <c r="Q377" s="1326"/>
      <c r="R377" s="1326"/>
      <c r="S377" s="1326"/>
      <c r="T377" s="1307">
        <v>317.75659999999999</v>
      </c>
      <c r="U377" s="1307"/>
      <c r="V377" s="1307"/>
      <c r="W377" s="1307"/>
      <c r="X377" s="1307">
        <v>99.436000000000007</v>
      </c>
      <c r="Y377" s="1307"/>
      <c r="Z377" s="1307"/>
      <c r="AA377" s="1307"/>
      <c r="AB377" s="1307"/>
      <c r="AC377" s="1308">
        <v>1244.8279</v>
      </c>
      <c r="AD377" s="1308"/>
      <c r="AE377" s="1308"/>
      <c r="AF377" s="1308"/>
    </row>
    <row r="378" spans="1:32" ht="17.45" customHeight="1">
      <c r="A378" s="1246"/>
      <c r="B378" s="1246"/>
      <c r="C378" s="1246"/>
      <c r="D378" s="1246"/>
      <c r="E378" s="1246"/>
      <c r="F378" s="1246"/>
      <c r="G378" s="1246"/>
      <c r="H378" s="1246"/>
      <c r="I378" s="1246"/>
      <c r="J378" s="1246"/>
      <c r="K378" s="1246"/>
      <c r="L378" s="1246"/>
      <c r="M378" s="1247" t="s">
        <v>397</v>
      </c>
      <c r="N378" s="1247"/>
      <c r="O378" s="1247"/>
      <c r="P378" s="1247"/>
      <c r="Q378" s="1247"/>
      <c r="R378" s="1247"/>
      <c r="S378" s="1247"/>
      <c r="T378" s="1247"/>
      <c r="U378" s="1247"/>
      <c r="V378" s="1247"/>
      <c r="W378" s="1247"/>
      <c r="X378" s="1248"/>
      <c r="Y378" s="1248"/>
      <c r="Z378" s="1249">
        <v>1590.7465</v>
      </c>
      <c r="AA378" s="1249"/>
      <c r="AB378" s="1249"/>
      <c r="AC378" s="1249"/>
      <c r="AD378" s="1249"/>
      <c r="AE378" s="1249"/>
      <c r="AF378" s="1249"/>
    </row>
    <row r="379" spans="1:32" ht="17.45" customHeight="1">
      <c r="A379" s="1255" t="s">
        <v>398</v>
      </c>
      <c r="B379" s="1255"/>
      <c r="C379" s="1255"/>
      <c r="D379" s="1255"/>
      <c r="E379" s="1255"/>
      <c r="F379" s="1255"/>
      <c r="G379" s="1255"/>
      <c r="H379" s="1255"/>
      <c r="I379" s="1255"/>
      <c r="J379" s="1255"/>
      <c r="K379" s="1255"/>
      <c r="L379" s="1255"/>
      <c r="M379" s="1255"/>
      <c r="N379" s="1255"/>
      <c r="O379" s="1256" t="s">
        <v>399</v>
      </c>
      <c r="P379" s="1256"/>
      <c r="Q379" s="1256"/>
      <c r="R379" s="1256"/>
      <c r="S379" s="1256" t="s">
        <v>391</v>
      </c>
      <c r="T379" s="1256"/>
      <c r="U379" s="1256"/>
      <c r="V379" s="1256"/>
      <c r="W379" s="1256" t="s">
        <v>400</v>
      </c>
      <c r="X379" s="1256"/>
      <c r="Y379" s="1256"/>
      <c r="Z379" s="1256"/>
      <c r="AA379" s="1256"/>
      <c r="AB379" s="1256"/>
      <c r="AC379" s="1245" t="s">
        <v>394</v>
      </c>
      <c r="AD379" s="1245"/>
      <c r="AE379" s="1245"/>
      <c r="AF379" s="1245"/>
    </row>
    <row r="380" spans="1:32" ht="22.5" customHeight="1">
      <c r="A380" s="146"/>
      <c r="B380" s="147"/>
      <c r="C380" s="170" t="s">
        <v>462</v>
      </c>
      <c r="D380" s="1263" t="s">
        <v>463</v>
      </c>
      <c r="E380" s="1263"/>
      <c r="F380" s="1263"/>
      <c r="G380" s="1263"/>
      <c r="H380" s="1263"/>
      <c r="I380" s="1263"/>
      <c r="J380" s="1263"/>
      <c r="K380" s="1263"/>
      <c r="L380" s="1263"/>
      <c r="M380" s="1263"/>
      <c r="N380" s="1263"/>
      <c r="O380" s="1264">
        <v>0</v>
      </c>
      <c r="P380" s="1264"/>
      <c r="Q380" s="1264"/>
      <c r="R380" s="1264"/>
      <c r="S380" s="1264">
        <v>1</v>
      </c>
      <c r="T380" s="1264"/>
      <c r="U380" s="1264"/>
      <c r="V380" s="1264"/>
      <c r="W380" s="1265">
        <v>22.268799999999999</v>
      </c>
      <c r="X380" s="1265"/>
      <c r="Y380" s="1265"/>
      <c r="Z380" s="1265"/>
      <c r="AA380" s="1265"/>
      <c r="AB380" s="1265"/>
      <c r="AC380" s="1266">
        <v>22.268799999999999</v>
      </c>
      <c r="AD380" s="1266"/>
      <c r="AE380" s="1266"/>
      <c r="AF380" s="1266"/>
    </row>
    <row r="381" spans="1:32" ht="17.45" customHeight="1">
      <c r="A381" s="150"/>
      <c r="M381" s="1240" t="s">
        <v>401</v>
      </c>
      <c r="N381" s="1240"/>
      <c r="O381" s="1240"/>
      <c r="P381" s="1240"/>
      <c r="Q381" s="1240"/>
      <c r="R381" s="1240"/>
      <c r="S381" s="1240"/>
      <c r="T381" s="1240"/>
      <c r="U381" s="1240"/>
      <c r="V381" s="1240"/>
      <c r="W381" s="1240"/>
      <c r="Z381" s="1262">
        <v>22.268799999999999</v>
      </c>
      <c r="AA381" s="1262"/>
      <c r="AB381" s="1262"/>
      <c r="AC381" s="1262"/>
      <c r="AD381" s="1262"/>
      <c r="AE381" s="1262"/>
      <c r="AF381" s="1262"/>
    </row>
    <row r="382" spans="1:32" ht="16.7" customHeight="1">
      <c r="A382" s="150"/>
      <c r="M382" s="1240" t="s">
        <v>402</v>
      </c>
      <c r="N382" s="1240"/>
      <c r="O382" s="1240"/>
      <c r="P382" s="1240"/>
      <c r="Q382" s="1240"/>
      <c r="R382" s="1240"/>
      <c r="S382" s="1240"/>
      <c r="T382" s="1240"/>
      <c r="U382" s="1240"/>
      <c r="V382" s="1240"/>
      <c r="W382" s="1240"/>
      <c r="Z382" s="1262">
        <v>1613.0153</v>
      </c>
      <c r="AA382" s="1262"/>
      <c r="AB382" s="1262"/>
      <c r="AC382" s="1262"/>
      <c r="AD382" s="1262"/>
      <c r="AE382" s="1262"/>
      <c r="AF382" s="1262"/>
    </row>
    <row r="383" spans="1:32" ht="17.45" customHeight="1">
      <c r="A383" s="150"/>
      <c r="M383" s="1240" t="s">
        <v>403</v>
      </c>
      <c r="N383" s="1240"/>
      <c r="O383" s="1240"/>
      <c r="P383" s="1240"/>
      <c r="Q383" s="1240"/>
      <c r="R383" s="1240"/>
      <c r="S383" s="1240"/>
      <c r="T383" s="1240"/>
      <c r="U383" s="1240"/>
      <c r="V383" s="1240"/>
      <c r="W383" s="1240"/>
      <c r="Z383" s="1262">
        <v>7.0072999999999999</v>
      </c>
      <c r="AA383" s="1262"/>
      <c r="AB383" s="1262"/>
      <c r="AC383" s="1262"/>
      <c r="AD383" s="1262"/>
      <c r="AE383" s="1262"/>
      <c r="AF383" s="1262"/>
    </row>
    <row r="384" spans="1:32" ht="17.45" customHeight="1">
      <c r="A384" s="150"/>
      <c r="M384" s="1240" t="s">
        <v>404</v>
      </c>
      <c r="N384" s="1240"/>
      <c r="O384" s="1240"/>
      <c r="P384" s="1240"/>
      <c r="Q384" s="1240"/>
      <c r="R384" s="1240"/>
      <c r="S384" s="1240"/>
      <c r="T384" s="1240"/>
      <c r="U384" s="1240"/>
      <c r="V384" s="1240"/>
      <c r="W384" s="1240"/>
      <c r="Z384" s="1262">
        <v>0.11441999999999999</v>
      </c>
      <c r="AA384" s="1262"/>
      <c r="AB384" s="1262"/>
      <c r="AC384" s="1262"/>
      <c r="AD384" s="1262"/>
      <c r="AE384" s="1262"/>
      <c r="AF384" s="1262"/>
    </row>
    <row r="385" spans="1:32" ht="16.7" customHeight="1">
      <c r="A385" s="153"/>
      <c r="B385" s="154"/>
      <c r="C385" s="154"/>
      <c r="D385" s="154"/>
      <c r="E385" s="154"/>
      <c r="F385" s="154"/>
      <c r="G385" s="154"/>
      <c r="H385" s="154"/>
      <c r="I385" s="154"/>
      <c r="J385" s="154"/>
      <c r="K385" s="154"/>
      <c r="L385" s="154"/>
      <c r="M385" s="1260" t="s">
        <v>405</v>
      </c>
      <c r="N385" s="1260"/>
      <c r="O385" s="1260"/>
      <c r="P385" s="1260"/>
      <c r="Q385" s="1260"/>
      <c r="R385" s="1260"/>
      <c r="S385" s="1260"/>
      <c r="T385" s="1260"/>
      <c r="U385" s="1260"/>
      <c r="V385" s="1260"/>
      <c r="W385" s="1260"/>
      <c r="X385" s="154"/>
      <c r="Y385" s="154"/>
      <c r="Z385" s="1261">
        <v>0</v>
      </c>
      <c r="AA385" s="1261"/>
      <c r="AB385" s="1261"/>
      <c r="AC385" s="1261"/>
      <c r="AD385" s="1261"/>
      <c r="AE385" s="1261"/>
      <c r="AF385" s="1261"/>
    </row>
    <row r="386" spans="1:32" ht="17.45" customHeight="1">
      <c r="A386" s="1257" t="s">
        <v>406</v>
      </c>
      <c r="B386" s="1257"/>
      <c r="C386" s="1257"/>
      <c r="D386" s="1257"/>
      <c r="E386" s="1257"/>
      <c r="F386" s="1257"/>
      <c r="G386" s="1257"/>
      <c r="H386" s="1257"/>
      <c r="I386" s="1257"/>
      <c r="J386" s="1257"/>
      <c r="K386" s="1257"/>
      <c r="L386" s="1257"/>
      <c r="M386" s="1257"/>
      <c r="N386" s="1257"/>
      <c r="O386" s="1258" t="s">
        <v>391</v>
      </c>
      <c r="P386" s="1258"/>
      <c r="Q386" s="1258"/>
      <c r="R386" s="1258"/>
      <c r="S386" s="1258" t="s">
        <v>407</v>
      </c>
      <c r="T386" s="1258"/>
      <c r="U386" s="1258"/>
      <c r="V386" s="1258"/>
      <c r="W386" s="1258" t="s">
        <v>408</v>
      </c>
      <c r="X386" s="1258"/>
      <c r="Y386" s="1258"/>
      <c r="Z386" s="1258"/>
      <c r="AA386" s="1258"/>
      <c r="AB386" s="1258"/>
      <c r="AC386" s="1259" t="s">
        <v>409</v>
      </c>
      <c r="AD386" s="1259"/>
      <c r="AE386" s="1259"/>
      <c r="AF386" s="1259"/>
    </row>
    <row r="387" spans="1:32" ht="16.7" customHeight="1">
      <c r="A387" s="1246"/>
      <c r="B387" s="1246"/>
      <c r="C387" s="1246"/>
      <c r="D387" s="1246"/>
      <c r="E387" s="1246"/>
      <c r="F387" s="1246"/>
      <c r="G387" s="1246"/>
      <c r="H387" s="1246"/>
      <c r="I387" s="1246"/>
      <c r="J387" s="1246"/>
      <c r="K387" s="1246"/>
      <c r="L387" s="1246"/>
      <c r="M387" s="1247" t="s">
        <v>411</v>
      </c>
      <c r="N387" s="1247"/>
      <c r="O387" s="1247"/>
      <c r="P387" s="1247"/>
      <c r="Q387" s="1247"/>
      <c r="R387" s="1247"/>
      <c r="S387" s="1247"/>
      <c r="T387" s="1247"/>
      <c r="U387" s="1247"/>
      <c r="V387" s="1247"/>
      <c r="W387" s="1247"/>
      <c r="X387" s="1248"/>
      <c r="Y387" s="1248"/>
      <c r="Z387" s="1249">
        <v>0</v>
      </c>
      <c r="AA387" s="1249"/>
      <c r="AB387" s="1249"/>
      <c r="AC387" s="1249"/>
      <c r="AD387" s="1249"/>
      <c r="AE387" s="1249"/>
      <c r="AF387" s="1249"/>
    </row>
    <row r="388" spans="1:32" ht="17.45" customHeight="1">
      <c r="A388" s="1257" t="s">
        <v>412</v>
      </c>
      <c r="B388" s="1257"/>
      <c r="C388" s="1257"/>
      <c r="D388" s="1257"/>
      <c r="E388" s="1257"/>
      <c r="F388" s="1257"/>
      <c r="G388" s="1257"/>
      <c r="H388" s="1257"/>
      <c r="I388" s="1257"/>
      <c r="J388" s="1257"/>
      <c r="K388" s="1257"/>
      <c r="L388" s="1257"/>
      <c r="M388" s="1257"/>
      <c r="N388" s="1257"/>
      <c r="O388" s="1258" t="s">
        <v>391</v>
      </c>
      <c r="P388" s="1258"/>
      <c r="Q388" s="1258"/>
      <c r="R388" s="1258"/>
      <c r="S388" s="1258" t="s">
        <v>407</v>
      </c>
      <c r="T388" s="1258"/>
      <c r="U388" s="1258"/>
      <c r="V388" s="1258"/>
      <c r="W388" s="1258" t="s">
        <v>408</v>
      </c>
      <c r="X388" s="1258"/>
      <c r="Y388" s="1258"/>
      <c r="Z388" s="1258"/>
      <c r="AA388" s="1258"/>
      <c r="AB388" s="1258"/>
      <c r="AC388" s="1259" t="s">
        <v>409</v>
      </c>
      <c r="AD388" s="1259"/>
      <c r="AE388" s="1259"/>
      <c r="AF388" s="1259"/>
    </row>
    <row r="389" spans="1:32" ht="17.45" customHeight="1">
      <c r="A389" s="1246"/>
      <c r="B389" s="1246"/>
      <c r="C389" s="1246"/>
      <c r="D389" s="1246"/>
      <c r="E389" s="1246"/>
      <c r="F389" s="1246"/>
      <c r="G389" s="1246"/>
      <c r="H389" s="1246"/>
      <c r="I389" s="1246"/>
      <c r="J389" s="1246"/>
      <c r="K389" s="1246"/>
      <c r="L389" s="1246"/>
      <c r="M389" s="1247" t="s">
        <v>413</v>
      </c>
      <c r="N389" s="1247"/>
      <c r="O389" s="1247"/>
      <c r="P389" s="1247"/>
      <c r="Q389" s="1247"/>
      <c r="R389" s="1247"/>
      <c r="S389" s="1247"/>
      <c r="T389" s="1247"/>
      <c r="U389" s="1247"/>
      <c r="V389" s="1247"/>
      <c r="W389" s="1247"/>
      <c r="X389" s="1248"/>
      <c r="Y389" s="1248"/>
      <c r="Z389" s="1249">
        <v>0</v>
      </c>
      <c r="AA389" s="1249"/>
      <c r="AB389" s="1249"/>
      <c r="AC389" s="1249"/>
      <c r="AD389" s="1249"/>
      <c r="AE389" s="1249"/>
      <c r="AF389" s="1249"/>
    </row>
    <row r="390" spans="1:32" ht="16.7" customHeight="1">
      <c r="A390" s="1257" t="s">
        <v>414</v>
      </c>
      <c r="B390" s="1257"/>
      <c r="C390" s="1257"/>
      <c r="D390" s="1257"/>
      <c r="E390" s="1257"/>
      <c r="F390" s="1257"/>
      <c r="G390" s="1257"/>
      <c r="H390" s="1257"/>
      <c r="I390" s="1257"/>
      <c r="J390" s="1257"/>
      <c r="K390" s="1257"/>
      <c r="L390" s="1257"/>
      <c r="M390" s="1257"/>
      <c r="N390" s="1257"/>
      <c r="O390" s="1258" t="s">
        <v>391</v>
      </c>
      <c r="P390" s="1258"/>
      <c r="Q390" s="1258"/>
      <c r="R390" s="1258"/>
      <c r="S390" s="1258" t="s">
        <v>407</v>
      </c>
      <c r="T390" s="1258"/>
      <c r="U390" s="1258"/>
      <c r="V390" s="1258"/>
      <c r="W390" s="1258" t="s">
        <v>408</v>
      </c>
      <c r="X390" s="1258"/>
      <c r="Y390" s="1258"/>
      <c r="Z390" s="1258"/>
      <c r="AA390" s="1258"/>
      <c r="AB390" s="1258"/>
      <c r="AC390" s="1259" t="s">
        <v>409</v>
      </c>
      <c r="AD390" s="1259"/>
      <c r="AE390" s="1259"/>
      <c r="AF390" s="1259"/>
    </row>
    <row r="391" spans="1:32" ht="17.45" customHeight="1">
      <c r="A391" s="1251"/>
      <c r="B391" s="1251"/>
      <c r="C391" s="1251"/>
      <c r="D391" s="1251"/>
      <c r="E391" s="1251"/>
      <c r="F391" s="1251"/>
      <c r="G391" s="1251"/>
      <c r="H391" s="1251"/>
      <c r="I391" s="1251"/>
      <c r="J391" s="1251"/>
      <c r="K391" s="1251"/>
      <c r="L391" s="1251"/>
      <c r="M391" s="1252" t="s">
        <v>415</v>
      </c>
      <c r="N391" s="1252"/>
      <c r="O391" s="1252"/>
      <c r="P391" s="1252"/>
      <c r="Q391" s="1252"/>
      <c r="R391" s="1252"/>
      <c r="S391" s="1252"/>
      <c r="T391" s="1252"/>
      <c r="U391" s="1252"/>
      <c r="V391" s="1252"/>
      <c r="W391" s="1252"/>
      <c r="X391" s="1253"/>
      <c r="Y391" s="1253"/>
      <c r="Z391" s="1254">
        <v>0</v>
      </c>
      <c r="AA391" s="1254"/>
      <c r="AB391" s="1254"/>
      <c r="AC391" s="1254"/>
      <c r="AD391" s="1254"/>
      <c r="AE391" s="1254"/>
      <c r="AF391" s="1254"/>
    </row>
    <row r="392" spans="1:32" ht="17.45" customHeight="1">
      <c r="A392" s="1255" t="s">
        <v>416</v>
      </c>
      <c r="B392" s="1255"/>
      <c r="C392" s="1255"/>
      <c r="D392" s="1255"/>
      <c r="E392" s="1255"/>
      <c r="F392" s="1255"/>
      <c r="G392" s="1255"/>
      <c r="H392" s="1255"/>
      <c r="I392" s="1255"/>
      <c r="J392" s="1256" t="s">
        <v>391</v>
      </c>
      <c r="K392" s="1256"/>
      <c r="L392" s="158" t="s">
        <v>417</v>
      </c>
      <c r="M392" s="158" t="s">
        <v>418</v>
      </c>
      <c r="N392" s="1256" t="s">
        <v>419</v>
      </c>
      <c r="O392" s="1256"/>
      <c r="P392" s="1256" t="s">
        <v>420</v>
      </c>
      <c r="Q392" s="1256"/>
      <c r="R392" s="1256"/>
      <c r="S392" s="1256"/>
      <c r="T392" s="1256" t="s">
        <v>421</v>
      </c>
      <c r="U392" s="1256"/>
      <c r="V392" s="1256"/>
      <c r="W392" s="1256"/>
      <c r="X392" s="1256" t="s">
        <v>422</v>
      </c>
      <c r="Y392" s="1256"/>
      <c r="Z392" s="1256"/>
      <c r="AA392" s="1256"/>
      <c r="AB392" s="1256"/>
      <c r="AC392" s="1245" t="s">
        <v>409</v>
      </c>
      <c r="AD392" s="1245"/>
      <c r="AE392" s="1245"/>
      <c r="AF392" s="1245"/>
    </row>
    <row r="393" spans="1:32" ht="16.7" customHeight="1">
      <c r="A393" s="1246"/>
      <c r="B393" s="1246"/>
      <c r="C393" s="1246"/>
      <c r="D393" s="1246"/>
      <c r="E393" s="1246"/>
      <c r="F393" s="1246"/>
      <c r="G393" s="1246"/>
      <c r="H393" s="1246"/>
      <c r="I393" s="1246"/>
      <c r="J393" s="1246"/>
      <c r="K393" s="1246"/>
      <c r="L393" s="1246"/>
      <c r="M393" s="1247" t="s">
        <v>423</v>
      </c>
      <c r="N393" s="1247"/>
      <c r="O393" s="1247"/>
      <c r="P393" s="1247"/>
      <c r="Q393" s="1247"/>
      <c r="R393" s="1247"/>
      <c r="S393" s="1247"/>
      <c r="T393" s="1247"/>
      <c r="U393" s="1247"/>
      <c r="V393" s="1247"/>
      <c r="W393" s="1247"/>
      <c r="X393" s="1248"/>
      <c r="Y393" s="1248"/>
      <c r="Z393" s="1249">
        <v>0</v>
      </c>
      <c r="AA393" s="1249"/>
      <c r="AB393" s="1249"/>
      <c r="AC393" s="1249"/>
      <c r="AD393" s="1249"/>
      <c r="AE393" s="1249"/>
      <c r="AF393" s="1249"/>
    </row>
    <row r="394" spans="1:32" ht="5.85" customHeight="1">
      <c r="A394" s="1250"/>
      <c r="B394" s="1250"/>
      <c r="C394" s="1250"/>
      <c r="D394" s="1250"/>
      <c r="E394" s="1250"/>
      <c r="F394" s="1250"/>
      <c r="G394" s="1250"/>
      <c r="H394" s="1250"/>
      <c r="I394" s="1250"/>
      <c r="J394" s="1250"/>
      <c r="K394" s="1250"/>
      <c r="L394" s="1250"/>
      <c r="M394" s="1250"/>
      <c r="N394" s="1250"/>
      <c r="O394" s="1250"/>
      <c r="P394" s="1250"/>
      <c r="Q394" s="1250"/>
      <c r="R394" s="1250"/>
      <c r="S394" s="1250"/>
      <c r="T394" s="1250"/>
      <c r="U394" s="1250"/>
      <c r="V394" s="1250"/>
      <c r="W394" s="1250"/>
      <c r="X394" s="1250"/>
      <c r="Y394" s="1250"/>
      <c r="Z394" s="1250"/>
      <c r="AA394" s="1250"/>
      <c r="AB394" s="1250"/>
      <c r="AC394" s="1250"/>
      <c r="AD394" s="1250"/>
      <c r="AE394" s="1250"/>
      <c r="AF394" s="1250"/>
    </row>
    <row r="395" spans="1:32" ht="16.7" customHeight="1">
      <c r="A395" s="1239"/>
      <c r="B395" s="1239"/>
      <c r="C395" s="1239"/>
      <c r="D395" s="1239"/>
      <c r="E395" s="1239"/>
      <c r="F395" s="1239"/>
      <c r="G395" s="1239"/>
      <c r="H395" s="1239"/>
      <c r="I395" s="1239"/>
      <c r="J395" s="1239"/>
      <c r="K395" s="1239"/>
      <c r="L395" s="1239"/>
      <c r="M395" s="1240" t="s">
        <v>424</v>
      </c>
      <c r="N395" s="1240"/>
      <c r="O395" s="1240"/>
      <c r="P395" s="1240"/>
      <c r="Q395" s="1240"/>
      <c r="R395" s="1240"/>
      <c r="S395" s="1240"/>
      <c r="T395" s="1240"/>
      <c r="U395" s="1240"/>
      <c r="V395" s="1240"/>
      <c r="W395" s="1240"/>
      <c r="X395" s="1243"/>
      <c r="Y395" s="1243"/>
      <c r="Z395" s="1241">
        <v>7.12</v>
      </c>
      <c r="AA395" s="1241"/>
      <c r="AB395" s="1241"/>
      <c r="AC395" s="1241"/>
      <c r="AD395" s="1241"/>
      <c r="AE395" s="1241"/>
      <c r="AF395" s="1241"/>
    </row>
    <row r="396" spans="1:32" ht="0.75" customHeight="1">
      <c r="A396" s="1239"/>
      <c r="B396" s="1239"/>
      <c r="C396" s="1239"/>
      <c r="D396" s="1239"/>
      <c r="E396" s="1239"/>
      <c r="F396" s="1239"/>
      <c r="G396" s="1239"/>
      <c r="H396" s="1239"/>
      <c r="I396" s="1239"/>
      <c r="J396" s="1239"/>
      <c r="K396" s="1240" t="s">
        <v>425</v>
      </c>
      <c r="L396" s="1240"/>
      <c r="M396" s="1240"/>
      <c r="N396" s="1240"/>
      <c r="O396" s="1240"/>
      <c r="P396" s="1240"/>
      <c r="Q396" s="159"/>
      <c r="R396" s="1244">
        <v>0</v>
      </c>
      <c r="S396" s="1244"/>
      <c r="T396" s="1244"/>
      <c r="U396" s="1240"/>
      <c r="V396" s="1240"/>
      <c r="W396" s="1240"/>
      <c r="X396" s="1243"/>
      <c r="Y396" s="1243"/>
      <c r="Z396" s="1241"/>
      <c r="AA396" s="1241"/>
      <c r="AB396" s="1241"/>
      <c r="AC396" s="1241"/>
      <c r="AD396" s="1241"/>
      <c r="AE396" s="1241"/>
      <c r="AF396" s="1241"/>
    </row>
    <row r="397" spans="1:32" ht="16.7" customHeight="1">
      <c r="A397" s="1239"/>
      <c r="B397" s="1239"/>
      <c r="C397" s="1239"/>
      <c r="D397" s="1239"/>
      <c r="E397" s="1239"/>
      <c r="F397" s="1239"/>
      <c r="G397" s="1239"/>
      <c r="H397" s="1239"/>
      <c r="I397" s="1239"/>
      <c r="J397" s="1239"/>
      <c r="K397" s="1240"/>
      <c r="L397" s="1240"/>
      <c r="M397" s="1240"/>
      <c r="N397" s="1240"/>
      <c r="O397" s="1240"/>
      <c r="P397" s="1240"/>
      <c r="Q397" s="151"/>
      <c r="R397" s="1244"/>
      <c r="S397" s="1244"/>
      <c r="T397" s="1244"/>
      <c r="U397" s="151"/>
      <c r="V397" s="1240" t="s">
        <v>426</v>
      </c>
      <c r="W397" s="1240"/>
      <c r="X397" s="1243"/>
      <c r="Y397" s="1243"/>
      <c r="Z397" s="1241">
        <v>0</v>
      </c>
      <c r="AA397" s="1241"/>
      <c r="AB397" s="1241"/>
      <c r="AC397" s="1241"/>
      <c r="AD397" s="1241"/>
      <c r="AE397" s="1241"/>
      <c r="AF397" s="1241"/>
    </row>
    <row r="398" spans="1:32" ht="17.45" customHeight="1">
      <c r="A398" s="1239"/>
      <c r="B398" s="1239"/>
      <c r="C398" s="1239"/>
      <c r="D398" s="1239"/>
      <c r="E398" s="1239"/>
      <c r="F398" s="1239"/>
      <c r="G398" s="1239"/>
      <c r="H398" s="1239"/>
      <c r="I398" s="1239"/>
      <c r="J398" s="1239"/>
      <c r="K398" s="1239"/>
      <c r="L398" s="1239"/>
      <c r="M398" s="1240" t="s">
        <v>427</v>
      </c>
      <c r="N398" s="1240"/>
      <c r="O398" s="1240"/>
      <c r="P398" s="1240"/>
      <c r="Q398" s="1240"/>
      <c r="R398" s="1240"/>
      <c r="S398" s="1240"/>
      <c r="T398" s="1240"/>
      <c r="U398" s="1240"/>
      <c r="V398" s="1240"/>
      <c r="W398" s="1240"/>
      <c r="X398" s="1243"/>
      <c r="Y398" s="1243"/>
      <c r="Z398" s="1241">
        <v>7.12</v>
      </c>
      <c r="AA398" s="1241"/>
      <c r="AB398" s="1241"/>
      <c r="AC398" s="1241"/>
      <c r="AD398" s="1241"/>
      <c r="AE398" s="1241"/>
      <c r="AF398" s="1241"/>
    </row>
    <row r="399" spans="1:32" ht="5.85" customHeight="1">
      <c r="A399" s="1242"/>
      <c r="B399" s="1242"/>
      <c r="C399" s="1242"/>
      <c r="D399" s="1242"/>
      <c r="E399" s="1242"/>
      <c r="F399" s="1242"/>
      <c r="G399" s="1242"/>
      <c r="H399" s="1242"/>
      <c r="I399" s="1242"/>
      <c r="J399" s="1242"/>
      <c r="K399" s="1242"/>
      <c r="L399" s="1242"/>
      <c r="M399" s="1242"/>
      <c r="N399" s="1242"/>
      <c r="O399" s="1242"/>
      <c r="P399" s="1242"/>
      <c r="Q399" s="1242"/>
      <c r="R399" s="1242"/>
      <c r="S399" s="1242"/>
      <c r="T399" s="1242"/>
      <c r="U399" s="1242"/>
      <c r="V399" s="1242"/>
      <c r="W399" s="1242"/>
      <c r="X399" s="1242"/>
      <c r="Y399" s="1242"/>
      <c r="Z399" s="1242"/>
      <c r="AA399" s="1242"/>
      <c r="AB399" s="1242"/>
      <c r="AC399" s="1242"/>
      <c r="AD399" s="1242"/>
      <c r="AE399" s="1242"/>
      <c r="AF399" s="1242"/>
    </row>
    <row r="400" spans="1:32" ht="96" customHeight="1">
      <c r="A400" s="150"/>
      <c r="AF400" s="152"/>
    </row>
    <row r="401" spans="1:32" ht="96" customHeight="1">
      <c r="A401" s="153"/>
      <c r="B401" s="154"/>
      <c r="C401" s="154"/>
      <c r="D401" s="154"/>
      <c r="E401" s="154"/>
      <c r="F401" s="154"/>
      <c r="G401" s="154"/>
      <c r="H401" s="154"/>
      <c r="I401" s="154"/>
      <c r="J401" s="154"/>
      <c r="K401" s="154"/>
      <c r="L401" s="154"/>
      <c r="M401" s="154"/>
      <c r="N401" s="154"/>
      <c r="O401" s="154"/>
      <c r="P401" s="154"/>
      <c r="Q401" s="154"/>
      <c r="R401" s="154"/>
      <c r="S401" s="154"/>
      <c r="T401" s="154"/>
      <c r="U401" s="154"/>
      <c r="V401" s="154"/>
      <c r="W401" s="154"/>
      <c r="X401" s="154"/>
      <c r="Y401" s="154"/>
      <c r="Z401" s="154"/>
      <c r="AA401" s="154"/>
      <c r="AB401" s="154"/>
      <c r="AC401" s="154"/>
      <c r="AD401" s="154"/>
      <c r="AE401" s="154"/>
      <c r="AF401" s="162"/>
    </row>
    <row r="402" spans="1:32" ht="1.5" customHeight="1">
      <c r="A402" s="146"/>
      <c r="B402" s="147"/>
      <c r="C402" s="147"/>
      <c r="D402" s="147"/>
      <c r="E402" s="147"/>
      <c r="F402" s="147"/>
      <c r="G402" s="1289" t="s">
        <v>376</v>
      </c>
      <c r="H402" s="1289"/>
      <c r="I402" s="1289"/>
      <c r="J402" s="1289"/>
      <c r="K402" s="1289"/>
      <c r="L402" s="1289"/>
      <c r="M402" s="1289"/>
      <c r="N402" s="1289"/>
      <c r="O402" s="1289"/>
      <c r="P402" s="1289"/>
      <c r="Q402" s="1289"/>
      <c r="R402" s="1289"/>
      <c r="S402" s="1289"/>
      <c r="T402" s="1289"/>
      <c r="U402" s="1289"/>
      <c r="V402" s="1289"/>
      <c r="W402" s="1289"/>
      <c r="X402" s="1289"/>
      <c r="Y402" s="1289"/>
      <c r="Z402" s="1289"/>
      <c r="AA402" s="148"/>
      <c r="AB402" s="1290" t="s">
        <v>472</v>
      </c>
      <c r="AC402" s="1290"/>
      <c r="AD402" s="1290"/>
      <c r="AE402" s="1290"/>
      <c r="AF402" s="1290"/>
    </row>
    <row r="403" spans="1:32" ht="15.4" customHeight="1">
      <c r="A403" s="150"/>
      <c r="B403" s="1243"/>
      <c r="C403" s="1243"/>
      <c r="D403" s="1243"/>
      <c r="E403" s="1243"/>
      <c r="G403" s="1289"/>
      <c r="H403" s="1289"/>
      <c r="I403" s="1289"/>
      <c r="J403" s="1289"/>
      <c r="K403" s="1289"/>
      <c r="L403" s="1289"/>
      <c r="M403" s="1289"/>
      <c r="N403" s="1289"/>
      <c r="O403" s="1289"/>
      <c r="P403" s="1289"/>
      <c r="Q403" s="1289"/>
      <c r="R403" s="1289"/>
      <c r="S403" s="1289"/>
      <c r="T403" s="1289"/>
      <c r="U403" s="1289"/>
      <c r="V403" s="1289"/>
      <c r="W403" s="1289"/>
      <c r="X403" s="1289"/>
      <c r="Y403" s="1289"/>
      <c r="Z403" s="1289"/>
      <c r="AA403" s="152"/>
      <c r="AB403" s="1290"/>
      <c r="AC403" s="1290"/>
      <c r="AD403" s="1290"/>
      <c r="AE403" s="1290"/>
      <c r="AF403" s="1290"/>
    </row>
    <row r="404" spans="1:32" ht="0.75" customHeight="1">
      <c r="A404" s="150"/>
      <c r="B404" s="1243"/>
      <c r="C404" s="1243"/>
      <c r="D404" s="1243"/>
      <c r="E404" s="1243"/>
      <c r="G404" s="1289"/>
      <c r="H404" s="1289"/>
      <c r="I404" s="1289"/>
      <c r="J404" s="1289"/>
      <c r="K404" s="1289"/>
      <c r="L404" s="1289"/>
      <c r="M404" s="1289"/>
      <c r="N404" s="1289"/>
      <c r="O404" s="1289"/>
      <c r="P404" s="1289"/>
      <c r="Q404" s="1289"/>
      <c r="R404" s="1289"/>
      <c r="S404" s="1289"/>
      <c r="T404" s="1289"/>
      <c r="U404" s="1289"/>
      <c r="V404" s="1289"/>
      <c r="W404" s="1289"/>
      <c r="X404" s="1289"/>
      <c r="Y404" s="1289"/>
      <c r="Z404" s="1289"/>
      <c r="AA404" s="152"/>
      <c r="AB404" s="1290"/>
      <c r="AC404" s="1290"/>
      <c r="AD404" s="1290"/>
      <c r="AE404" s="1290"/>
      <c r="AF404" s="1290"/>
    </row>
    <row r="405" spans="1:32" ht="10.9" customHeight="1">
      <c r="A405" s="150"/>
      <c r="B405" s="1243"/>
      <c r="C405" s="1243"/>
      <c r="D405" s="1243"/>
      <c r="E405" s="1243"/>
      <c r="G405" s="1289"/>
      <c r="H405" s="1289"/>
      <c r="I405" s="1289"/>
      <c r="J405" s="1289"/>
      <c r="K405" s="1289"/>
      <c r="L405" s="1289"/>
      <c r="M405" s="1289"/>
      <c r="N405" s="1289"/>
      <c r="O405" s="1289"/>
      <c r="P405" s="1289"/>
      <c r="Q405" s="1289"/>
      <c r="R405" s="1289"/>
      <c r="S405" s="1289"/>
      <c r="T405" s="1289"/>
      <c r="U405" s="1289"/>
      <c r="V405" s="1289"/>
      <c r="W405" s="1289"/>
      <c r="X405" s="1289"/>
      <c r="Y405" s="1289"/>
      <c r="Z405" s="1289"/>
      <c r="AA405" s="152"/>
      <c r="AB405" s="1291" t="s">
        <v>378</v>
      </c>
      <c r="AC405" s="1291"/>
      <c r="AD405" s="1291"/>
      <c r="AE405" s="1292"/>
      <c r="AF405" s="1292"/>
    </row>
    <row r="406" spans="1:32" ht="13.9" customHeight="1">
      <c r="A406" s="150"/>
      <c r="B406" s="1243"/>
      <c r="C406" s="1243"/>
      <c r="D406" s="1243"/>
      <c r="E406" s="1243"/>
      <c r="G406" s="1293" t="s">
        <v>379</v>
      </c>
      <c r="H406" s="1293"/>
      <c r="I406" s="1293"/>
      <c r="J406" s="1293"/>
      <c r="K406" s="1293"/>
      <c r="L406" s="1293"/>
      <c r="M406" s="1293"/>
      <c r="N406" s="1293"/>
      <c r="O406" s="1293"/>
      <c r="P406" s="1293"/>
      <c r="Q406" s="1293"/>
      <c r="R406" s="1293"/>
      <c r="S406" s="1293"/>
      <c r="T406" s="1293"/>
      <c r="U406" s="1293"/>
      <c r="V406" s="1293"/>
      <c r="W406" s="1293"/>
      <c r="X406" s="1293"/>
      <c r="Y406" s="1293"/>
      <c r="Z406" s="1293"/>
      <c r="AA406" s="152"/>
      <c r="AB406" s="1291"/>
      <c r="AC406" s="1291"/>
      <c r="AD406" s="1291"/>
      <c r="AE406" s="1292"/>
      <c r="AF406" s="1292"/>
    </row>
    <row r="407" spans="1:32" ht="0.75" customHeight="1">
      <c r="A407" s="150"/>
      <c r="G407" s="1293"/>
      <c r="H407" s="1293"/>
      <c r="I407" s="1293"/>
      <c r="J407" s="1293"/>
      <c r="K407" s="1293"/>
      <c r="L407" s="1293"/>
      <c r="M407" s="1293"/>
      <c r="N407" s="1293"/>
      <c r="O407" s="1293"/>
      <c r="P407" s="1293"/>
      <c r="Q407" s="1293"/>
      <c r="R407" s="1293"/>
      <c r="S407" s="1293"/>
      <c r="T407" s="1293"/>
      <c r="U407" s="1293"/>
      <c r="V407" s="1293"/>
      <c r="W407" s="1293"/>
      <c r="X407" s="1293"/>
      <c r="Y407" s="1293"/>
      <c r="Z407" s="1293"/>
      <c r="AA407" s="152"/>
      <c r="AB407" s="1291"/>
      <c r="AC407" s="1291"/>
      <c r="AD407" s="1291"/>
      <c r="AE407" s="1292"/>
      <c r="AF407" s="1292"/>
    </row>
    <row r="408" spans="1:32" ht="0.75" customHeight="1">
      <c r="A408" s="153"/>
      <c r="B408" s="154"/>
      <c r="C408" s="154"/>
      <c r="D408" s="154"/>
      <c r="E408" s="154"/>
      <c r="F408" s="154"/>
      <c r="G408" s="154"/>
      <c r="H408" s="154"/>
      <c r="I408" s="154"/>
      <c r="J408" s="154"/>
      <c r="K408" s="154"/>
      <c r="L408" s="154"/>
      <c r="M408" s="154"/>
      <c r="N408" s="154"/>
      <c r="O408" s="154"/>
      <c r="P408" s="154"/>
      <c r="Q408" s="154"/>
      <c r="R408" s="154"/>
      <c r="S408" s="154"/>
      <c r="T408" s="154"/>
      <c r="U408" s="154"/>
      <c r="V408" s="154"/>
      <c r="W408" s="154"/>
      <c r="X408" s="154"/>
      <c r="Y408" s="154"/>
      <c r="Z408" s="154"/>
      <c r="AA408" s="154"/>
      <c r="AB408" s="154"/>
      <c r="AC408" s="154"/>
      <c r="AD408" s="154"/>
      <c r="AE408" s="1292"/>
      <c r="AF408" s="1292"/>
    </row>
    <row r="409" spans="1:32" ht="16.7" customHeight="1">
      <c r="A409" s="1280" t="s">
        <v>323</v>
      </c>
      <c r="B409" s="1280"/>
      <c r="C409" s="1280"/>
      <c r="D409" s="1280"/>
      <c r="E409" s="1280"/>
      <c r="F409" s="1280"/>
      <c r="G409" s="1280"/>
      <c r="H409" s="1280"/>
      <c r="I409" s="1280"/>
      <c r="J409" s="1280"/>
      <c r="K409" s="1280"/>
      <c r="L409" s="1280"/>
      <c r="M409" s="1280"/>
      <c r="N409" s="1280"/>
      <c r="O409" s="1280"/>
      <c r="P409" s="1280"/>
      <c r="Q409" s="1280"/>
      <c r="R409" s="1280"/>
      <c r="S409" s="1280"/>
      <c r="T409" s="1280"/>
      <c r="U409" s="1280"/>
      <c r="V409" s="1280"/>
      <c r="W409" s="1280"/>
      <c r="X409" s="1280"/>
      <c r="Y409" s="1280"/>
      <c r="Z409" s="1280"/>
      <c r="AA409" s="1280"/>
      <c r="AB409" s="1280"/>
      <c r="AC409" s="1280"/>
      <c r="AD409" s="1280"/>
      <c r="AE409" s="1280"/>
      <c r="AF409" s="1280"/>
    </row>
    <row r="410" spans="1:32" ht="37.15" customHeight="1">
      <c r="A410" s="1301" t="s">
        <v>380</v>
      </c>
      <c r="B410" s="1301"/>
      <c r="C410" s="1301"/>
      <c r="D410" s="1301"/>
      <c r="E410" s="1301"/>
      <c r="F410" s="1301"/>
      <c r="G410" s="1301"/>
      <c r="H410" s="1301"/>
      <c r="I410" s="1301"/>
      <c r="J410" s="1301"/>
      <c r="K410" s="1301"/>
      <c r="L410" s="1301"/>
      <c r="M410" s="1301"/>
      <c r="N410" s="1301"/>
      <c r="O410" s="1301"/>
      <c r="P410" s="1301"/>
      <c r="Q410" s="1301"/>
      <c r="R410" s="1301"/>
      <c r="S410" s="1301"/>
      <c r="T410" s="1301"/>
      <c r="U410" s="1301"/>
      <c r="V410" s="1301"/>
      <c r="W410" s="1301"/>
      <c r="X410" s="1301"/>
      <c r="Y410" s="1280" t="s">
        <v>381</v>
      </c>
      <c r="Z410" s="1280"/>
      <c r="AA410" s="1280"/>
      <c r="AB410" s="1280"/>
      <c r="AC410" s="1280"/>
      <c r="AD410" s="1280"/>
      <c r="AE410" s="1280"/>
      <c r="AF410" s="1280"/>
    </row>
    <row r="411" spans="1:32" ht="5.0999999999999996" customHeight="1">
      <c r="A411" s="155"/>
      <c r="B411" s="156"/>
      <c r="C411" s="156"/>
      <c r="D411" s="156"/>
      <c r="E411" s="156"/>
      <c r="F411" s="156"/>
      <c r="G411" s="156"/>
      <c r="H411" s="156"/>
      <c r="I411" s="156"/>
      <c r="J411" s="156"/>
      <c r="K411" s="156"/>
      <c r="L411" s="156"/>
      <c r="M411" s="156"/>
      <c r="N411" s="156"/>
      <c r="O411" s="156"/>
      <c r="P411" s="156"/>
      <c r="Q411" s="156"/>
      <c r="R411" s="156"/>
      <c r="S411" s="156"/>
      <c r="T411" s="156"/>
      <c r="U411" s="156"/>
      <c r="V411" s="156"/>
      <c r="W411" s="156"/>
      <c r="X411" s="156"/>
      <c r="Y411" s="156"/>
      <c r="Z411" s="156"/>
      <c r="AA411" s="156"/>
      <c r="AB411" s="156"/>
      <c r="AC411" s="156"/>
      <c r="AD411" s="156"/>
      <c r="AE411" s="156"/>
      <c r="AF411" s="157"/>
    </row>
    <row r="412" spans="1:32" ht="0.75" customHeight="1">
      <c r="A412" s="1283" t="s">
        <v>382</v>
      </c>
      <c r="B412" s="1283"/>
      <c r="C412" s="1283"/>
      <c r="D412" s="1283"/>
      <c r="E412" s="1284"/>
      <c r="F412" s="1284"/>
      <c r="G412" s="1284"/>
      <c r="H412" s="1284"/>
      <c r="I412" s="1285" t="s">
        <v>198</v>
      </c>
      <c r="J412" s="1285"/>
      <c r="K412" s="1285"/>
      <c r="L412" s="1285"/>
      <c r="M412" s="1285"/>
      <c r="N412" s="1285"/>
      <c r="O412" s="1285"/>
      <c r="P412" s="1285"/>
      <c r="Q412" s="1285"/>
      <c r="R412" s="1285"/>
      <c r="S412" s="1285"/>
      <c r="T412" s="1285"/>
      <c r="U412" s="1285"/>
      <c r="V412" s="1285"/>
      <c r="W412" s="1285"/>
      <c r="X412" s="1285"/>
      <c r="Y412" s="1275" t="s">
        <v>383</v>
      </c>
      <c r="Z412" s="1275"/>
      <c r="AA412" s="1275"/>
      <c r="AB412" s="1275"/>
      <c r="AC412" s="1275"/>
      <c r="AD412" s="1286" t="s">
        <v>446</v>
      </c>
      <c r="AE412" s="1286"/>
      <c r="AF412" s="1286"/>
    </row>
    <row r="413" spans="1:32" ht="17.45" customHeight="1">
      <c r="A413" s="1283"/>
      <c r="B413" s="1283"/>
      <c r="C413" s="1283"/>
      <c r="D413" s="1283"/>
      <c r="E413" s="1287" t="s">
        <v>385</v>
      </c>
      <c r="F413" s="1287"/>
      <c r="G413" s="1287"/>
      <c r="H413" s="1288" t="s">
        <v>386</v>
      </c>
      <c r="I413" s="1285"/>
      <c r="J413" s="1285"/>
      <c r="K413" s="1285"/>
      <c r="L413" s="1285"/>
      <c r="M413" s="1285"/>
      <c r="N413" s="1285"/>
      <c r="O413" s="1285"/>
      <c r="P413" s="1285"/>
      <c r="Q413" s="1285"/>
      <c r="R413" s="1285"/>
      <c r="S413" s="1285"/>
      <c r="T413" s="1285"/>
      <c r="U413" s="1285"/>
      <c r="V413" s="1285"/>
      <c r="W413" s="1285"/>
      <c r="X413" s="1285"/>
      <c r="Y413" s="1275"/>
      <c r="Z413" s="1275"/>
      <c r="AA413" s="1275"/>
      <c r="AB413" s="1275"/>
      <c r="AC413" s="1275"/>
      <c r="AD413" s="1286"/>
      <c r="AE413" s="1286"/>
      <c r="AF413" s="1286"/>
    </row>
    <row r="414" spans="1:32" ht="0.75" customHeight="1">
      <c r="A414" s="1274" t="s">
        <v>196</v>
      </c>
      <c r="B414" s="1274"/>
      <c r="C414" s="1274"/>
      <c r="D414" s="1274"/>
      <c r="E414" s="1287"/>
      <c r="F414" s="1287"/>
      <c r="G414" s="1287"/>
      <c r="H414" s="1288"/>
      <c r="I414" s="1285"/>
      <c r="J414" s="1285"/>
      <c r="K414" s="1285"/>
      <c r="L414" s="1285"/>
      <c r="M414" s="1285"/>
      <c r="N414" s="1285"/>
      <c r="O414" s="1285"/>
      <c r="P414" s="1285"/>
      <c r="Q414" s="1285"/>
      <c r="R414" s="1285"/>
      <c r="S414" s="1285"/>
      <c r="T414" s="1285"/>
      <c r="U414" s="1285"/>
      <c r="V414" s="1285"/>
      <c r="W414" s="1285"/>
      <c r="X414" s="1285"/>
      <c r="Y414" s="1275" t="s">
        <v>387</v>
      </c>
      <c r="Z414" s="1275"/>
      <c r="AA414" s="1275"/>
      <c r="AB414" s="1275"/>
      <c r="AC414" s="1275"/>
      <c r="AD414" s="1276">
        <v>230.19</v>
      </c>
      <c r="AE414" s="1276"/>
      <c r="AF414" s="1276"/>
    </row>
    <row r="415" spans="1:32" ht="18.2" customHeight="1">
      <c r="A415" s="1274"/>
      <c r="B415" s="1274"/>
      <c r="C415" s="1274"/>
      <c r="D415" s="1274"/>
      <c r="E415" s="1277"/>
      <c r="F415" s="1277"/>
      <c r="G415" s="1277"/>
      <c r="H415" s="1288"/>
      <c r="I415" s="1285"/>
      <c r="J415" s="1285"/>
      <c r="K415" s="1285"/>
      <c r="L415" s="1285"/>
      <c r="M415" s="1285"/>
      <c r="N415" s="1285"/>
      <c r="O415" s="1285"/>
      <c r="P415" s="1285"/>
      <c r="Q415" s="1285"/>
      <c r="R415" s="1285"/>
      <c r="S415" s="1285"/>
      <c r="T415" s="1285"/>
      <c r="U415" s="1285"/>
      <c r="V415" s="1285"/>
      <c r="W415" s="1285"/>
      <c r="X415" s="1285"/>
      <c r="Y415" s="1275"/>
      <c r="Z415" s="1275"/>
      <c r="AA415" s="1275"/>
      <c r="AB415" s="1275"/>
      <c r="AC415" s="1275"/>
      <c r="AD415" s="1276"/>
      <c r="AE415" s="1276"/>
      <c r="AF415" s="1276"/>
    </row>
    <row r="416" spans="1:32" ht="0.75" customHeight="1">
      <c r="A416" s="1278"/>
      <c r="B416" s="1278"/>
      <c r="C416" s="1278"/>
      <c r="D416" s="1278"/>
      <c r="E416" s="1278"/>
      <c r="F416" s="1278"/>
      <c r="G416" s="1278"/>
      <c r="H416" s="1288"/>
      <c r="I416" s="1279"/>
      <c r="J416" s="1279"/>
      <c r="K416" s="1279"/>
      <c r="L416" s="1279"/>
      <c r="M416" s="1279"/>
      <c r="N416" s="1279"/>
      <c r="O416" s="1279"/>
      <c r="P416" s="1279"/>
      <c r="Q416" s="1279"/>
      <c r="R416" s="1279"/>
      <c r="S416" s="1279"/>
      <c r="T416" s="1279"/>
      <c r="U416" s="1279"/>
      <c r="V416" s="1279"/>
      <c r="W416" s="1279"/>
      <c r="X416" s="1279"/>
      <c r="Y416" s="1279"/>
      <c r="Z416" s="1279"/>
      <c r="AA416" s="1279"/>
      <c r="AB416" s="1279"/>
      <c r="AC416" s="1279"/>
      <c r="AD416" s="1279"/>
      <c r="AE416" s="1279"/>
      <c r="AF416" s="1279"/>
    </row>
    <row r="417" spans="1:32" ht="26.1" customHeight="1">
      <c r="A417" s="1271" t="s">
        <v>432</v>
      </c>
      <c r="B417" s="1271"/>
      <c r="C417" s="1271"/>
      <c r="D417" s="1271"/>
      <c r="E417" s="1271"/>
      <c r="F417" s="1271"/>
      <c r="G417" s="1271"/>
      <c r="H417" s="1271"/>
      <c r="I417" s="1271"/>
      <c r="J417" s="1271"/>
      <c r="K417" s="1271"/>
      <c r="L417" s="1271"/>
      <c r="M417" s="1271"/>
      <c r="N417" s="1271"/>
      <c r="O417" s="1271"/>
      <c r="P417" s="1271"/>
      <c r="Q417" s="1271"/>
      <c r="R417" s="1271"/>
      <c r="S417" s="1271"/>
      <c r="T417" s="1271"/>
      <c r="U417" s="1271"/>
      <c r="V417" s="1271"/>
      <c r="W417" s="1271"/>
      <c r="X417" s="1271"/>
      <c r="Y417" s="1271"/>
      <c r="Z417" s="1271"/>
      <c r="AA417" s="1271"/>
      <c r="AB417" s="1271"/>
      <c r="AC417" s="1271"/>
      <c r="AD417" s="1271"/>
      <c r="AE417" s="1271"/>
      <c r="AF417" s="1272"/>
    </row>
    <row r="418" spans="1:32" ht="0.75" customHeight="1">
      <c r="A418" s="1273" t="s">
        <v>389</v>
      </c>
      <c r="B418" s="1273"/>
      <c r="C418" s="1273"/>
      <c r="D418" s="1273"/>
      <c r="E418" s="1273"/>
      <c r="F418" s="1273"/>
      <c r="G418" s="1273"/>
      <c r="H418" s="1273"/>
      <c r="I418" s="1273"/>
      <c r="J418" s="1273"/>
      <c r="K418" s="1273"/>
      <c r="L418" s="1273"/>
      <c r="M418" s="1273"/>
      <c r="N418" s="1273"/>
      <c r="O418" s="1273"/>
      <c r="P418" s="1273"/>
      <c r="Q418" s="1273"/>
      <c r="R418" s="1273"/>
      <c r="S418" s="1273"/>
      <c r="T418" s="1273"/>
      <c r="U418" s="1273"/>
      <c r="V418" s="1273"/>
      <c r="W418" s="1273"/>
      <c r="X418" s="1273"/>
      <c r="Y418" s="1273"/>
      <c r="Z418" s="1273"/>
      <c r="AA418" s="1273"/>
      <c r="AB418" s="1273"/>
      <c r="AC418" s="1273"/>
      <c r="AD418" s="1273"/>
      <c r="AE418" s="1273"/>
      <c r="AF418" s="1272"/>
    </row>
    <row r="419" spans="1:32" ht="10.15" customHeight="1">
      <c r="A419" s="1273"/>
      <c r="B419" s="1273"/>
      <c r="C419" s="1273"/>
      <c r="D419" s="1273"/>
      <c r="E419" s="1273"/>
      <c r="F419" s="1273"/>
      <c r="G419" s="1273"/>
      <c r="H419" s="1273"/>
      <c r="I419" s="1273"/>
      <c r="J419" s="1273"/>
      <c r="K419" s="1273"/>
      <c r="L419" s="1273"/>
      <c r="M419" s="1273"/>
      <c r="N419" s="1273"/>
      <c r="O419" s="1273"/>
      <c r="P419" s="1273"/>
      <c r="Q419" s="1273"/>
      <c r="R419" s="1273"/>
      <c r="S419" s="1273"/>
      <c r="T419" s="1273"/>
      <c r="U419" s="1273"/>
      <c r="V419" s="1273"/>
      <c r="W419" s="1273"/>
      <c r="X419" s="1273"/>
      <c r="Y419" s="1273"/>
      <c r="Z419" s="1273"/>
      <c r="AA419" s="1273"/>
      <c r="AB419" s="1273"/>
      <c r="AC419" s="1273"/>
      <c r="AD419" s="1273"/>
      <c r="AE419" s="1273"/>
      <c r="AF419" s="1272"/>
    </row>
    <row r="420" spans="1:32" ht="16.7" customHeight="1">
      <c r="A420" s="1255" t="s">
        <v>390</v>
      </c>
      <c r="B420" s="1255"/>
      <c r="C420" s="1255"/>
      <c r="D420" s="1255"/>
      <c r="E420" s="1255"/>
      <c r="F420" s="1255"/>
      <c r="G420" s="1255"/>
      <c r="H420" s="1255"/>
      <c r="I420" s="1255"/>
      <c r="J420" s="1255"/>
      <c r="K420" s="1255"/>
      <c r="L420" s="1255"/>
      <c r="M420" s="1256" t="s">
        <v>391</v>
      </c>
      <c r="N420" s="1256" t="s">
        <v>392</v>
      </c>
      <c r="O420" s="1256"/>
      <c r="P420" s="1256"/>
      <c r="Q420" s="1256"/>
      <c r="R420" s="1256"/>
      <c r="S420" s="1256"/>
      <c r="T420" s="1256" t="s">
        <v>393</v>
      </c>
      <c r="U420" s="1256"/>
      <c r="V420" s="1256"/>
      <c r="W420" s="1256"/>
      <c r="X420" s="1256"/>
      <c r="Y420" s="1256"/>
      <c r="Z420" s="1256"/>
      <c r="AA420" s="1256"/>
      <c r="AB420" s="1256"/>
      <c r="AC420" s="1245" t="s">
        <v>394</v>
      </c>
      <c r="AD420" s="1245"/>
      <c r="AE420" s="1245"/>
      <c r="AF420" s="1245"/>
    </row>
    <row r="421" spans="1:32" ht="17.45" customHeight="1">
      <c r="A421" s="1255"/>
      <c r="B421" s="1255"/>
      <c r="C421" s="1255"/>
      <c r="D421" s="1255"/>
      <c r="E421" s="1255"/>
      <c r="F421" s="1255"/>
      <c r="G421" s="1255"/>
      <c r="H421" s="1255"/>
      <c r="I421" s="1255"/>
      <c r="J421" s="1255"/>
      <c r="K421" s="1255"/>
      <c r="L421" s="1255"/>
      <c r="M421" s="1256"/>
      <c r="N421" s="1256" t="s">
        <v>395</v>
      </c>
      <c r="O421" s="1256"/>
      <c r="P421" s="1256" t="s">
        <v>396</v>
      </c>
      <c r="Q421" s="1256"/>
      <c r="R421" s="1256"/>
      <c r="S421" s="1256"/>
      <c r="T421" s="1256" t="s">
        <v>395</v>
      </c>
      <c r="U421" s="1256"/>
      <c r="V421" s="1256"/>
      <c r="W421" s="1256"/>
      <c r="X421" s="1256" t="s">
        <v>396</v>
      </c>
      <c r="Y421" s="1256"/>
      <c r="Z421" s="1256"/>
      <c r="AA421" s="1256"/>
      <c r="AB421" s="1256"/>
      <c r="AC421" s="1245"/>
      <c r="AD421" s="1245"/>
      <c r="AE421" s="1245"/>
      <c r="AF421" s="1245"/>
    </row>
    <row r="422" spans="1:32" ht="22.5" customHeight="1">
      <c r="A422" s="146"/>
      <c r="B422" s="147"/>
      <c r="C422" s="163" t="s">
        <v>466</v>
      </c>
      <c r="D422" s="1314" t="s">
        <v>467</v>
      </c>
      <c r="E422" s="1314"/>
      <c r="F422" s="1314"/>
      <c r="G422" s="1314"/>
      <c r="H422" s="1314"/>
      <c r="I422" s="1314"/>
      <c r="J422" s="1314"/>
      <c r="K422" s="1314"/>
      <c r="L422" s="1314"/>
      <c r="M422" s="164">
        <v>1</v>
      </c>
      <c r="N422" s="1327">
        <v>1</v>
      </c>
      <c r="O422" s="1327"/>
      <c r="P422" s="1327">
        <v>0</v>
      </c>
      <c r="Q422" s="1327"/>
      <c r="R422" s="1327"/>
      <c r="S422" s="1327"/>
      <c r="T422" s="1317">
        <v>345.91860000000003</v>
      </c>
      <c r="U422" s="1317"/>
      <c r="V422" s="1317"/>
      <c r="W422" s="1317"/>
      <c r="X422" s="1317">
        <v>161.34479999999999</v>
      </c>
      <c r="Y422" s="1317"/>
      <c r="Z422" s="1317"/>
      <c r="AA422" s="1317"/>
      <c r="AB422" s="1317"/>
      <c r="AC422" s="1318">
        <v>345.91860000000003</v>
      </c>
      <c r="AD422" s="1318"/>
      <c r="AE422" s="1318"/>
      <c r="AF422" s="1318"/>
    </row>
    <row r="423" spans="1:32" ht="23.25" customHeight="1">
      <c r="A423" s="153"/>
      <c r="B423" s="154"/>
      <c r="C423" s="167" t="s">
        <v>468</v>
      </c>
      <c r="D423" s="1304" t="s">
        <v>469</v>
      </c>
      <c r="E423" s="1304"/>
      <c r="F423" s="1304"/>
      <c r="G423" s="1304"/>
      <c r="H423" s="1304"/>
      <c r="I423" s="1304"/>
      <c r="J423" s="1304"/>
      <c r="K423" s="1304"/>
      <c r="L423" s="1304"/>
      <c r="M423" s="168">
        <v>5</v>
      </c>
      <c r="N423" s="1326">
        <v>0.84</v>
      </c>
      <c r="O423" s="1326"/>
      <c r="P423" s="1326">
        <v>0.16</v>
      </c>
      <c r="Q423" s="1326"/>
      <c r="R423" s="1326"/>
      <c r="S423" s="1326"/>
      <c r="T423" s="1307">
        <v>317.75659999999999</v>
      </c>
      <c r="U423" s="1307"/>
      <c r="V423" s="1307"/>
      <c r="W423" s="1307"/>
      <c r="X423" s="1307">
        <v>99.436000000000007</v>
      </c>
      <c r="Y423" s="1307"/>
      <c r="Z423" s="1307"/>
      <c r="AA423" s="1307"/>
      <c r="AB423" s="1307"/>
      <c r="AC423" s="1308">
        <v>1414.1265000000001</v>
      </c>
      <c r="AD423" s="1308"/>
      <c r="AE423" s="1308"/>
      <c r="AF423" s="1308"/>
    </row>
    <row r="424" spans="1:32" ht="17.45" customHeight="1">
      <c r="A424" s="1246"/>
      <c r="B424" s="1246"/>
      <c r="C424" s="1246"/>
      <c r="D424" s="1246"/>
      <c r="E424" s="1246"/>
      <c r="F424" s="1246"/>
      <c r="G424" s="1246"/>
      <c r="H424" s="1246"/>
      <c r="I424" s="1246"/>
      <c r="J424" s="1246"/>
      <c r="K424" s="1246"/>
      <c r="L424" s="1246"/>
      <c r="M424" s="1247" t="s">
        <v>397</v>
      </c>
      <c r="N424" s="1247"/>
      <c r="O424" s="1247"/>
      <c r="P424" s="1247"/>
      <c r="Q424" s="1247"/>
      <c r="R424" s="1247"/>
      <c r="S424" s="1247"/>
      <c r="T424" s="1247"/>
      <c r="U424" s="1247"/>
      <c r="V424" s="1247"/>
      <c r="W424" s="1247"/>
      <c r="X424" s="1248"/>
      <c r="Y424" s="1248"/>
      <c r="Z424" s="1249">
        <v>1760.0451</v>
      </c>
      <c r="AA424" s="1249"/>
      <c r="AB424" s="1249"/>
      <c r="AC424" s="1249"/>
      <c r="AD424" s="1249"/>
      <c r="AE424" s="1249"/>
      <c r="AF424" s="1249"/>
    </row>
    <row r="425" spans="1:32" ht="16.7" customHeight="1">
      <c r="A425" s="1255" t="s">
        <v>398</v>
      </c>
      <c r="B425" s="1255"/>
      <c r="C425" s="1255"/>
      <c r="D425" s="1255"/>
      <c r="E425" s="1255"/>
      <c r="F425" s="1255"/>
      <c r="G425" s="1255"/>
      <c r="H425" s="1255"/>
      <c r="I425" s="1255"/>
      <c r="J425" s="1255"/>
      <c r="K425" s="1255"/>
      <c r="L425" s="1255"/>
      <c r="M425" s="1255"/>
      <c r="N425" s="1255"/>
      <c r="O425" s="1256" t="s">
        <v>399</v>
      </c>
      <c r="P425" s="1256"/>
      <c r="Q425" s="1256"/>
      <c r="R425" s="1256"/>
      <c r="S425" s="1256" t="s">
        <v>391</v>
      </c>
      <c r="T425" s="1256"/>
      <c r="U425" s="1256"/>
      <c r="V425" s="1256"/>
      <c r="W425" s="1256" t="s">
        <v>400</v>
      </c>
      <c r="X425" s="1256"/>
      <c r="Y425" s="1256"/>
      <c r="Z425" s="1256"/>
      <c r="AA425" s="1256"/>
      <c r="AB425" s="1256"/>
      <c r="AC425" s="1245" t="s">
        <v>394</v>
      </c>
      <c r="AD425" s="1245"/>
      <c r="AE425" s="1245"/>
      <c r="AF425" s="1245"/>
    </row>
    <row r="426" spans="1:32" ht="23.25" customHeight="1">
      <c r="A426" s="146"/>
      <c r="B426" s="147"/>
      <c r="C426" s="170" t="s">
        <v>462</v>
      </c>
      <c r="D426" s="1263" t="s">
        <v>463</v>
      </c>
      <c r="E426" s="1263"/>
      <c r="F426" s="1263"/>
      <c r="G426" s="1263"/>
      <c r="H426" s="1263"/>
      <c r="I426" s="1263"/>
      <c r="J426" s="1263"/>
      <c r="K426" s="1263"/>
      <c r="L426" s="1263"/>
      <c r="M426" s="1263"/>
      <c r="N426" s="1263"/>
      <c r="O426" s="1264">
        <v>0</v>
      </c>
      <c r="P426" s="1264"/>
      <c r="Q426" s="1264"/>
      <c r="R426" s="1264"/>
      <c r="S426" s="1264">
        <v>1</v>
      </c>
      <c r="T426" s="1264"/>
      <c r="U426" s="1264"/>
      <c r="V426" s="1264"/>
      <c r="W426" s="1265">
        <v>22.268799999999999</v>
      </c>
      <c r="X426" s="1265"/>
      <c r="Y426" s="1265"/>
      <c r="Z426" s="1265"/>
      <c r="AA426" s="1265"/>
      <c r="AB426" s="1265"/>
      <c r="AC426" s="1266">
        <v>22.268799999999999</v>
      </c>
      <c r="AD426" s="1266"/>
      <c r="AE426" s="1266"/>
      <c r="AF426" s="1266"/>
    </row>
    <row r="427" spans="1:32" ht="16.7" customHeight="1">
      <c r="A427" s="150"/>
      <c r="M427" s="1240" t="s">
        <v>401</v>
      </c>
      <c r="N427" s="1240"/>
      <c r="O427" s="1240"/>
      <c r="P427" s="1240"/>
      <c r="Q427" s="1240"/>
      <c r="R427" s="1240"/>
      <c r="S427" s="1240"/>
      <c r="T427" s="1240"/>
      <c r="U427" s="1240"/>
      <c r="V427" s="1240"/>
      <c r="W427" s="1240"/>
      <c r="Z427" s="1262">
        <v>22.268799999999999</v>
      </c>
      <c r="AA427" s="1262"/>
      <c r="AB427" s="1262"/>
      <c r="AC427" s="1262"/>
      <c r="AD427" s="1262"/>
      <c r="AE427" s="1262"/>
      <c r="AF427" s="1262"/>
    </row>
    <row r="428" spans="1:32" ht="17.45" customHeight="1">
      <c r="A428" s="150"/>
      <c r="M428" s="1240" t="s">
        <v>402</v>
      </c>
      <c r="N428" s="1240"/>
      <c r="O428" s="1240"/>
      <c r="P428" s="1240"/>
      <c r="Q428" s="1240"/>
      <c r="R428" s="1240"/>
      <c r="S428" s="1240"/>
      <c r="T428" s="1240"/>
      <c r="U428" s="1240"/>
      <c r="V428" s="1240"/>
      <c r="W428" s="1240"/>
      <c r="Z428" s="1262">
        <v>1782.3139000000001</v>
      </c>
      <c r="AA428" s="1262"/>
      <c r="AB428" s="1262"/>
      <c r="AC428" s="1262"/>
      <c r="AD428" s="1262"/>
      <c r="AE428" s="1262"/>
      <c r="AF428" s="1262"/>
    </row>
    <row r="429" spans="1:32" ht="17.45" customHeight="1">
      <c r="A429" s="150"/>
      <c r="M429" s="1240" t="s">
        <v>403</v>
      </c>
      <c r="N429" s="1240"/>
      <c r="O429" s="1240"/>
      <c r="P429" s="1240"/>
      <c r="Q429" s="1240"/>
      <c r="R429" s="1240"/>
      <c r="S429" s="1240"/>
      <c r="T429" s="1240"/>
      <c r="U429" s="1240"/>
      <c r="V429" s="1240"/>
      <c r="W429" s="1240"/>
      <c r="Z429" s="1262">
        <v>7.7427999999999999</v>
      </c>
      <c r="AA429" s="1262"/>
      <c r="AB429" s="1262"/>
      <c r="AC429" s="1262"/>
      <c r="AD429" s="1262"/>
      <c r="AE429" s="1262"/>
      <c r="AF429" s="1262"/>
    </row>
    <row r="430" spans="1:32" ht="16.7" customHeight="1">
      <c r="A430" s="150"/>
      <c r="M430" s="1240" t="s">
        <v>404</v>
      </c>
      <c r="N430" s="1240"/>
      <c r="O430" s="1240"/>
      <c r="P430" s="1240"/>
      <c r="Q430" s="1240"/>
      <c r="R430" s="1240"/>
      <c r="S430" s="1240"/>
      <c r="T430" s="1240"/>
      <c r="U430" s="1240"/>
      <c r="V430" s="1240"/>
      <c r="W430" s="1240"/>
      <c r="Z430" s="1262">
        <v>0.12642999999999999</v>
      </c>
      <c r="AA430" s="1262"/>
      <c r="AB430" s="1262"/>
      <c r="AC430" s="1262"/>
      <c r="AD430" s="1262"/>
      <c r="AE430" s="1262"/>
      <c r="AF430" s="1262"/>
    </row>
    <row r="431" spans="1:32" ht="17.45" customHeight="1">
      <c r="A431" s="153"/>
      <c r="B431" s="154"/>
      <c r="C431" s="154"/>
      <c r="D431" s="154"/>
      <c r="E431" s="154"/>
      <c r="F431" s="154"/>
      <c r="G431" s="154"/>
      <c r="H431" s="154"/>
      <c r="I431" s="154"/>
      <c r="J431" s="154"/>
      <c r="K431" s="154"/>
      <c r="L431" s="154"/>
      <c r="M431" s="1260" t="s">
        <v>405</v>
      </c>
      <c r="N431" s="1260"/>
      <c r="O431" s="1260"/>
      <c r="P431" s="1260"/>
      <c r="Q431" s="1260"/>
      <c r="R431" s="1260"/>
      <c r="S431" s="1260"/>
      <c r="T431" s="1260"/>
      <c r="U431" s="1260"/>
      <c r="V431" s="1260"/>
      <c r="W431" s="1260"/>
      <c r="X431" s="154"/>
      <c r="Y431" s="154"/>
      <c r="Z431" s="1261">
        <v>0</v>
      </c>
      <c r="AA431" s="1261"/>
      <c r="AB431" s="1261"/>
      <c r="AC431" s="1261"/>
      <c r="AD431" s="1261"/>
      <c r="AE431" s="1261"/>
      <c r="AF431" s="1261"/>
    </row>
    <row r="432" spans="1:32" ht="16.7" customHeight="1">
      <c r="A432" s="1257" t="s">
        <v>406</v>
      </c>
      <c r="B432" s="1257"/>
      <c r="C432" s="1257"/>
      <c r="D432" s="1257"/>
      <c r="E432" s="1257"/>
      <c r="F432" s="1257"/>
      <c r="G432" s="1257"/>
      <c r="H432" s="1257"/>
      <c r="I432" s="1257"/>
      <c r="J432" s="1257"/>
      <c r="K432" s="1257"/>
      <c r="L432" s="1257"/>
      <c r="M432" s="1257"/>
      <c r="N432" s="1257"/>
      <c r="O432" s="1258" t="s">
        <v>391</v>
      </c>
      <c r="P432" s="1258"/>
      <c r="Q432" s="1258"/>
      <c r="R432" s="1258"/>
      <c r="S432" s="1258" t="s">
        <v>407</v>
      </c>
      <c r="T432" s="1258"/>
      <c r="U432" s="1258"/>
      <c r="V432" s="1258"/>
      <c r="W432" s="1258" t="s">
        <v>408</v>
      </c>
      <c r="X432" s="1258"/>
      <c r="Y432" s="1258"/>
      <c r="Z432" s="1258"/>
      <c r="AA432" s="1258"/>
      <c r="AB432" s="1258"/>
      <c r="AC432" s="1259" t="s">
        <v>409</v>
      </c>
      <c r="AD432" s="1259"/>
      <c r="AE432" s="1259"/>
      <c r="AF432" s="1259"/>
    </row>
    <row r="433" spans="1:32" ht="17.45" customHeight="1">
      <c r="A433" s="1246"/>
      <c r="B433" s="1246"/>
      <c r="C433" s="1246"/>
      <c r="D433" s="1246"/>
      <c r="E433" s="1246"/>
      <c r="F433" s="1246"/>
      <c r="G433" s="1246"/>
      <c r="H433" s="1246"/>
      <c r="I433" s="1246"/>
      <c r="J433" s="1246"/>
      <c r="K433" s="1246"/>
      <c r="L433" s="1246"/>
      <c r="M433" s="1247" t="s">
        <v>411</v>
      </c>
      <c r="N433" s="1247"/>
      <c r="O433" s="1247"/>
      <c r="P433" s="1247"/>
      <c r="Q433" s="1247"/>
      <c r="R433" s="1247"/>
      <c r="S433" s="1247"/>
      <c r="T433" s="1247"/>
      <c r="U433" s="1247"/>
      <c r="V433" s="1247"/>
      <c r="W433" s="1247"/>
      <c r="X433" s="1248"/>
      <c r="Y433" s="1248"/>
      <c r="Z433" s="1249">
        <v>0</v>
      </c>
      <c r="AA433" s="1249"/>
      <c r="AB433" s="1249"/>
      <c r="AC433" s="1249"/>
      <c r="AD433" s="1249"/>
      <c r="AE433" s="1249"/>
      <c r="AF433" s="1249"/>
    </row>
    <row r="434" spans="1:32" ht="17.45" customHeight="1">
      <c r="A434" s="1257" t="s">
        <v>412</v>
      </c>
      <c r="B434" s="1257"/>
      <c r="C434" s="1257"/>
      <c r="D434" s="1257"/>
      <c r="E434" s="1257"/>
      <c r="F434" s="1257"/>
      <c r="G434" s="1257"/>
      <c r="H434" s="1257"/>
      <c r="I434" s="1257"/>
      <c r="J434" s="1257"/>
      <c r="K434" s="1257"/>
      <c r="L434" s="1257"/>
      <c r="M434" s="1257"/>
      <c r="N434" s="1257"/>
      <c r="O434" s="1258" t="s">
        <v>391</v>
      </c>
      <c r="P434" s="1258"/>
      <c r="Q434" s="1258"/>
      <c r="R434" s="1258"/>
      <c r="S434" s="1258" t="s">
        <v>407</v>
      </c>
      <c r="T434" s="1258"/>
      <c r="U434" s="1258"/>
      <c r="V434" s="1258"/>
      <c r="W434" s="1258" t="s">
        <v>408</v>
      </c>
      <c r="X434" s="1258"/>
      <c r="Y434" s="1258"/>
      <c r="Z434" s="1258"/>
      <c r="AA434" s="1258"/>
      <c r="AB434" s="1258"/>
      <c r="AC434" s="1259" t="s">
        <v>409</v>
      </c>
      <c r="AD434" s="1259"/>
      <c r="AE434" s="1259"/>
      <c r="AF434" s="1259"/>
    </row>
    <row r="435" spans="1:32" ht="16.7" customHeight="1">
      <c r="A435" s="1246"/>
      <c r="B435" s="1246"/>
      <c r="C435" s="1246"/>
      <c r="D435" s="1246"/>
      <c r="E435" s="1246"/>
      <c r="F435" s="1246"/>
      <c r="G435" s="1246"/>
      <c r="H435" s="1246"/>
      <c r="I435" s="1246"/>
      <c r="J435" s="1246"/>
      <c r="K435" s="1246"/>
      <c r="L435" s="1246"/>
      <c r="M435" s="1247" t="s">
        <v>413</v>
      </c>
      <c r="N435" s="1247"/>
      <c r="O435" s="1247"/>
      <c r="P435" s="1247"/>
      <c r="Q435" s="1247"/>
      <c r="R435" s="1247"/>
      <c r="S435" s="1247"/>
      <c r="T435" s="1247"/>
      <c r="U435" s="1247"/>
      <c r="V435" s="1247"/>
      <c r="W435" s="1247"/>
      <c r="X435" s="1248"/>
      <c r="Y435" s="1248"/>
      <c r="Z435" s="1249">
        <v>0</v>
      </c>
      <c r="AA435" s="1249"/>
      <c r="AB435" s="1249"/>
      <c r="AC435" s="1249"/>
      <c r="AD435" s="1249"/>
      <c r="AE435" s="1249"/>
      <c r="AF435" s="1249"/>
    </row>
    <row r="436" spans="1:32" ht="17.45" customHeight="1">
      <c r="A436" s="1257" t="s">
        <v>414</v>
      </c>
      <c r="B436" s="1257"/>
      <c r="C436" s="1257"/>
      <c r="D436" s="1257"/>
      <c r="E436" s="1257"/>
      <c r="F436" s="1257"/>
      <c r="G436" s="1257"/>
      <c r="H436" s="1257"/>
      <c r="I436" s="1257"/>
      <c r="J436" s="1257"/>
      <c r="K436" s="1257"/>
      <c r="L436" s="1257"/>
      <c r="M436" s="1257"/>
      <c r="N436" s="1257"/>
      <c r="O436" s="1258" t="s">
        <v>391</v>
      </c>
      <c r="P436" s="1258"/>
      <c r="Q436" s="1258"/>
      <c r="R436" s="1258"/>
      <c r="S436" s="1258" t="s">
        <v>407</v>
      </c>
      <c r="T436" s="1258"/>
      <c r="U436" s="1258"/>
      <c r="V436" s="1258"/>
      <c r="W436" s="1258" t="s">
        <v>408</v>
      </c>
      <c r="X436" s="1258"/>
      <c r="Y436" s="1258"/>
      <c r="Z436" s="1258"/>
      <c r="AA436" s="1258"/>
      <c r="AB436" s="1258"/>
      <c r="AC436" s="1259" t="s">
        <v>409</v>
      </c>
      <c r="AD436" s="1259"/>
      <c r="AE436" s="1259"/>
      <c r="AF436" s="1259"/>
    </row>
    <row r="437" spans="1:32" ht="16.7" customHeight="1">
      <c r="A437" s="1251"/>
      <c r="B437" s="1251"/>
      <c r="C437" s="1251"/>
      <c r="D437" s="1251"/>
      <c r="E437" s="1251"/>
      <c r="F437" s="1251"/>
      <c r="G437" s="1251"/>
      <c r="H437" s="1251"/>
      <c r="I437" s="1251"/>
      <c r="J437" s="1251"/>
      <c r="K437" s="1251"/>
      <c r="L437" s="1251"/>
      <c r="M437" s="1252" t="s">
        <v>415</v>
      </c>
      <c r="N437" s="1252"/>
      <c r="O437" s="1252"/>
      <c r="P437" s="1252"/>
      <c r="Q437" s="1252"/>
      <c r="R437" s="1252"/>
      <c r="S437" s="1252"/>
      <c r="T437" s="1252"/>
      <c r="U437" s="1252"/>
      <c r="V437" s="1252"/>
      <c r="W437" s="1252"/>
      <c r="X437" s="1253"/>
      <c r="Y437" s="1253"/>
      <c r="Z437" s="1254">
        <v>0</v>
      </c>
      <c r="AA437" s="1254"/>
      <c r="AB437" s="1254"/>
      <c r="AC437" s="1254"/>
      <c r="AD437" s="1254"/>
      <c r="AE437" s="1254"/>
      <c r="AF437" s="1254"/>
    </row>
    <row r="438" spans="1:32" ht="17.45" customHeight="1">
      <c r="A438" s="1255" t="s">
        <v>416</v>
      </c>
      <c r="B438" s="1255"/>
      <c r="C438" s="1255"/>
      <c r="D438" s="1255"/>
      <c r="E438" s="1255"/>
      <c r="F438" s="1255"/>
      <c r="G438" s="1255"/>
      <c r="H438" s="1255"/>
      <c r="I438" s="1255"/>
      <c r="J438" s="1256" t="s">
        <v>391</v>
      </c>
      <c r="K438" s="1256"/>
      <c r="L438" s="158" t="s">
        <v>417</v>
      </c>
      <c r="M438" s="158" t="s">
        <v>418</v>
      </c>
      <c r="N438" s="1256" t="s">
        <v>419</v>
      </c>
      <c r="O438" s="1256"/>
      <c r="P438" s="1256" t="s">
        <v>420</v>
      </c>
      <c r="Q438" s="1256"/>
      <c r="R438" s="1256"/>
      <c r="S438" s="1256"/>
      <c r="T438" s="1256" t="s">
        <v>421</v>
      </c>
      <c r="U438" s="1256"/>
      <c r="V438" s="1256"/>
      <c r="W438" s="1256"/>
      <c r="X438" s="1256" t="s">
        <v>422</v>
      </c>
      <c r="Y438" s="1256"/>
      <c r="Z438" s="1256"/>
      <c r="AA438" s="1256"/>
      <c r="AB438" s="1256"/>
      <c r="AC438" s="1245" t="s">
        <v>409</v>
      </c>
      <c r="AD438" s="1245"/>
      <c r="AE438" s="1245"/>
      <c r="AF438" s="1245"/>
    </row>
    <row r="439" spans="1:32" ht="17.45" customHeight="1">
      <c r="A439" s="1246"/>
      <c r="B439" s="1246"/>
      <c r="C439" s="1246"/>
      <c r="D439" s="1246"/>
      <c r="E439" s="1246"/>
      <c r="F439" s="1246"/>
      <c r="G439" s="1246"/>
      <c r="H439" s="1246"/>
      <c r="I439" s="1246"/>
      <c r="J439" s="1246"/>
      <c r="K439" s="1246"/>
      <c r="L439" s="1246"/>
      <c r="M439" s="1247" t="s">
        <v>423</v>
      </c>
      <c r="N439" s="1247"/>
      <c r="O439" s="1247"/>
      <c r="P439" s="1247"/>
      <c r="Q439" s="1247"/>
      <c r="R439" s="1247"/>
      <c r="S439" s="1247"/>
      <c r="T439" s="1247"/>
      <c r="U439" s="1247"/>
      <c r="V439" s="1247"/>
      <c r="W439" s="1247"/>
      <c r="X439" s="1248"/>
      <c r="Y439" s="1248"/>
      <c r="Z439" s="1249">
        <v>0</v>
      </c>
      <c r="AA439" s="1249"/>
      <c r="AB439" s="1249"/>
      <c r="AC439" s="1249"/>
      <c r="AD439" s="1249"/>
      <c r="AE439" s="1249"/>
      <c r="AF439" s="1249"/>
    </row>
    <row r="440" spans="1:32" ht="5.85" customHeight="1">
      <c r="A440" s="1250"/>
      <c r="B440" s="1250"/>
      <c r="C440" s="1250"/>
      <c r="D440" s="1250"/>
      <c r="E440" s="1250"/>
      <c r="F440" s="1250"/>
      <c r="G440" s="1250"/>
      <c r="H440" s="1250"/>
      <c r="I440" s="1250"/>
      <c r="J440" s="1250"/>
      <c r="K440" s="1250"/>
      <c r="L440" s="1250"/>
      <c r="M440" s="1250"/>
      <c r="N440" s="1250"/>
      <c r="O440" s="1250"/>
      <c r="P440" s="1250"/>
      <c r="Q440" s="1250"/>
      <c r="R440" s="1250"/>
      <c r="S440" s="1250"/>
      <c r="T440" s="1250"/>
      <c r="U440" s="1250"/>
      <c r="V440" s="1250"/>
      <c r="W440" s="1250"/>
      <c r="X440" s="1250"/>
      <c r="Y440" s="1250"/>
      <c r="Z440" s="1250"/>
      <c r="AA440" s="1250"/>
      <c r="AB440" s="1250"/>
      <c r="AC440" s="1250"/>
      <c r="AD440" s="1250"/>
      <c r="AE440" s="1250"/>
      <c r="AF440" s="1250"/>
    </row>
    <row r="441" spans="1:32" ht="16.7" customHeight="1">
      <c r="A441" s="1239"/>
      <c r="B441" s="1239"/>
      <c r="C441" s="1239"/>
      <c r="D441" s="1239"/>
      <c r="E441" s="1239"/>
      <c r="F441" s="1239"/>
      <c r="G441" s="1239"/>
      <c r="H441" s="1239"/>
      <c r="I441" s="1239"/>
      <c r="J441" s="1239"/>
      <c r="K441" s="1239"/>
      <c r="L441" s="1239"/>
      <c r="M441" s="1240" t="s">
        <v>424</v>
      </c>
      <c r="N441" s="1240"/>
      <c r="O441" s="1240"/>
      <c r="P441" s="1240"/>
      <c r="Q441" s="1240"/>
      <c r="R441" s="1240"/>
      <c r="S441" s="1240"/>
      <c r="T441" s="1240"/>
      <c r="U441" s="1240"/>
      <c r="V441" s="1240"/>
      <c r="W441" s="1240"/>
      <c r="X441" s="1243"/>
      <c r="Y441" s="1243"/>
      <c r="Z441" s="1241">
        <v>7.87</v>
      </c>
      <c r="AA441" s="1241"/>
      <c r="AB441" s="1241"/>
      <c r="AC441" s="1241"/>
      <c r="AD441" s="1241"/>
      <c r="AE441" s="1241"/>
      <c r="AF441" s="1241"/>
    </row>
    <row r="442" spans="1:32" ht="16.7" customHeight="1">
      <c r="A442" s="1239"/>
      <c r="B442" s="1239"/>
      <c r="C442" s="1239"/>
      <c r="D442" s="1239"/>
      <c r="E442" s="1239"/>
      <c r="F442" s="1239"/>
      <c r="G442" s="1239"/>
      <c r="H442" s="1239"/>
      <c r="I442" s="1239"/>
      <c r="J442" s="1239"/>
      <c r="K442" s="1240" t="s">
        <v>425</v>
      </c>
      <c r="L442" s="1240"/>
      <c r="M442" s="1240"/>
      <c r="N442" s="1240"/>
      <c r="O442" s="1240"/>
      <c r="P442" s="1240"/>
      <c r="Q442" s="151"/>
      <c r="R442" s="1244">
        <v>0</v>
      </c>
      <c r="S442" s="1244"/>
      <c r="T442" s="1244"/>
      <c r="U442" s="151"/>
      <c r="V442" s="1240" t="s">
        <v>426</v>
      </c>
      <c r="W442" s="1240"/>
      <c r="X442" s="1243"/>
      <c r="Y442" s="1243"/>
      <c r="Z442" s="1241">
        <v>0</v>
      </c>
      <c r="AA442" s="1241"/>
      <c r="AB442" s="1241"/>
      <c r="AC442" s="1241"/>
      <c r="AD442" s="1241"/>
      <c r="AE442" s="1241"/>
      <c r="AF442" s="1241"/>
    </row>
    <row r="443" spans="1:32" ht="0.75" customHeight="1">
      <c r="A443" s="1239"/>
      <c r="B443" s="1239"/>
      <c r="C443" s="1239"/>
      <c r="D443" s="1239"/>
      <c r="E443" s="1239"/>
      <c r="F443" s="1239"/>
      <c r="G443" s="1239"/>
      <c r="H443" s="1239"/>
      <c r="I443" s="1239"/>
      <c r="J443" s="1239"/>
      <c r="K443" s="1239"/>
      <c r="L443" s="1239"/>
      <c r="M443" s="1239"/>
      <c r="N443" s="1239"/>
      <c r="O443" s="1239"/>
      <c r="P443" s="1239"/>
      <c r="Q443" s="1239"/>
      <c r="R443" s="1239"/>
      <c r="S443" s="1239"/>
      <c r="T443" s="1239"/>
      <c r="U443" s="1239"/>
      <c r="V443" s="1240"/>
      <c r="W443" s="1240"/>
      <c r="X443" s="1243"/>
      <c r="Y443" s="1243"/>
      <c r="Z443" s="1241"/>
      <c r="AA443" s="1241"/>
      <c r="AB443" s="1241"/>
      <c r="AC443" s="1241"/>
      <c r="AD443" s="1241"/>
      <c r="AE443" s="1241"/>
      <c r="AF443" s="1241"/>
    </row>
    <row r="444" spans="1:32" ht="16.7" customHeight="1">
      <c r="A444" s="1239"/>
      <c r="B444" s="1239"/>
      <c r="C444" s="1239"/>
      <c r="D444" s="1239"/>
      <c r="E444" s="1239"/>
      <c r="F444" s="1239"/>
      <c r="G444" s="1239"/>
      <c r="H444" s="1239"/>
      <c r="I444" s="1239"/>
      <c r="J444" s="1239"/>
      <c r="K444" s="1239"/>
      <c r="L444" s="1239"/>
      <c r="M444" s="1240" t="s">
        <v>427</v>
      </c>
      <c r="N444" s="1240"/>
      <c r="O444" s="1240"/>
      <c r="P444" s="1240"/>
      <c r="Q444" s="1240"/>
      <c r="R444" s="1240"/>
      <c r="S444" s="1240"/>
      <c r="T444" s="1240"/>
      <c r="U444" s="1240"/>
      <c r="V444" s="1240"/>
      <c r="W444" s="1240"/>
      <c r="X444" s="1243"/>
      <c r="Y444" s="1243"/>
      <c r="Z444" s="1241">
        <v>7.87</v>
      </c>
      <c r="AA444" s="1241"/>
      <c r="AB444" s="1241"/>
      <c r="AC444" s="1241"/>
      <c r="AD444" s="1241"/>
      <c r="AE444" s="1241"/>
      <c r="AF444" s="1241"/>
    </row>
    <row r="445" spans="1:32" ht="5.85" customHeight="1">
      <c r="A445" s="1242"/>
      <c r="B445" s="1242"/>
      <c r="C445" s="1242"/>
      <c r="D445" s="1242"/>
      <c r="E445" s="1242"/>
      <c r="F445" s="1242"/>
      <c r="G445" s="1242"/>
      <c r="H445" s="1242"/>
      <c r="I445" s="1242"/>
      <c r="J445" s="1242"/>
      <c r="K445" s="1242"/>
      <c r="L445" s="1242"/>
      <c r="M445" s="1242"/>
      <c r="N445" s="1242"/>
      <c r="O445" s="1242"/>
      <c r="P445" s="1242"/>
      <c r="Q445" s="1242"/>
      <c r="R445" s="1242"/>
      <c r="S445" s="1242"/>
      <c r="T445" s="1242"/>
      <c r="U445" s="1242"/>
      <c r="V445" s="1242"/>
      <c r="W445" s="1242"/>
      <c r="X445" s="1242"/>
      <c r="Y445" s="1242"/>
      <c r="Z445" s="1242"/>
      <c r="AA445" s="1242"/>
      <c r="AB445" s="1242"/>
      <c r="AC445" s="1242"/>
      <c r="AD445" s="1242"/>
      <c r="AE445" s="1242"/>
      <c r="AF445" s="1242"/>
    </row>
    <row r="446" spans="1:32" ht="96.75" customHeight="1">
      <c r="A446" s="150"/>
      <c r="AF446" s="152"/>
    </row>
    <row r="447" spans="1:32" ht="96" customHeight="1">
      <c r="A447" s="153"/>
      <c r="B447" s="154"/>
      <c r="C447" s="154"/>
      <c r="D447" s="154"/>
      <c r="E447" s="154"/>
      <c r="F447" s="154"/>
      <c r="G447" s="154"/>
      <c r="H447" s="154"/>
      <c r="I447" s="154"/>
      <c r="J447" s="154"/>
      <c r="K447" s="154"/>
      <c r="L447" s="154"/>
      <c r="M447" s="154"/>
      <c r="N447" s="154"/>
      <c r="O447" s="154"/>
      <c r="P447" s="154"/>
      <c r="Q447" s="154"/>
      <c r="R447" s="154"/>
      <c r="S447" s="154"/>
      <c r="T447" s="154"/>
      <c r="U447" s="154"/>
      <c r="V447" s="154"/>
      <c r="W447" s="154"/>
      <c r="X447" s="154"/>
      <c r="Y447" s="154"/>
      <c r="Z447" s="154"/>
      <c r="AA447" s="154"/>
      <c r="AB447" s="154"/>
      <c r="AC447" s="154"/>
      <c r="AD447" s="154"/>
      <c r="AE447" s="154"/>
      <c r="AF447" s="162"/>
    </row>
    <row r="448" spans="1:32" ht="1.5" customHeight="1">
      <c r="A448" s="146"/>
      <c r="B448" s="147"/>
      <c r="C448" s="147"/>
      <c r="D448" s="147"/>
      <c r="E448" s="147"/>
      <c r="F448" s="147"/>
      <c r="G448" s="1289" t="s">
        <v>376</v>
      </c>
      <c r="H448" s="1289"/>
      <c r="I448" s="1289"/>
      <c r="J448" s="1289"/>
      <c r="K448" s="1289"/>
      <c r="L448" s="1289"/>
      <c r="M448" s="1289"/>
      <c r="N448" s="1289"/>
      <c r="O448" s="1289"/>
      <c r="P448" s="1289"/>
      <c r="Q448" s="1289"/>
      <c r="R448" s="1289"/>
      <c r="S448" s="1289"/>
      <c r="T448" s="1289"/>
      <c r="U448" s="1289"/>
      <c r="V448" s="1289"/>
      <c r="W448" s="1289"/>
      <c r="X448" s="1289"/>
      <c r="Y448" s="1289"/>
      <c r="Z448" s="1289"/>
      <c r="AA448" s="148"/>
      <c r="AB448" s="1290" t="s">
        <v>473</v>
      </c>
      <c r="AC448" s="1290"/>
      <c r="AD448" s="1290"/>
      <c r="AE448" s="1290"/>
      <c r="AF448" s="1290"/>
    </row>
    <row r="449" spans="1:32" ht="14.65" customHeight="1">
      <c r="A449" s="150"/>
      <c r="B449" s="1243"/>
      <c r="C449" s="1243"/>
      <c r="D449" s="1243"/>
      <c r="E449" s="1243"/>
      <c r="G449" s="1289"/>
      <c r="H449" s="1289"/>
      <c r="I449" s="1289"/>
      <c r="J449" s="1289"/>
      <c r="K449" s="1289"/>
      <c r="L449" s="1289"/>
      <c r="M449" s="1289"/>
      <c r="N449" s="1289"/>
      <c r="O449" s="1289"/>
      <c r="P449" s="1289"/>
      <c r="Q449" s="1289"/>
      <c r="R449" s="1289"/>
      <c r="S449" s="1289"/>
      <c r="T449" s="1289"/>
      <c r="U449" s="1289"/>
      <c r="V449" s="1289"/>
      <c r="W449" s="1289"/>
      <c r="X449" s="1289"/>
      <c r="Y449" s="1289"/>
      <c r="Z449" s="1289"/>
      <c r="AA449" s="152"/>
      <c r="AB449" s="1290"/>
      <c r="AC449" s="1290"/>
      <c r="AD449" s="1290"/>
      <c r="AE449" s="1290"/>
      <c r="AF449" s="1290"/>
    </row>
    <row r="450" spans="1:32" ht="0.75" customHeight="1">
      <c r="A450" s="150"/>
      <c r="B450" s="1243"/>
      <c r="C450" s="1243"/>
      <c r="D450" s="1243"/>
      <c r="E450" s="1243"/>
      <c r="G450" s="1289"/>
      <c r="H450" s="1289"/>
      <c r="I450" s="1289"/>
      <c r="J450" s="1289"/>
      <c r="K450" s="1289"/>
      <c r="L450" s="1289"/>
      <c r="M450" s="1289"/>
      <c r="N450" s="1289"/>
      <c r="O450" s="1289"/>
      <c r="P450" s="1289"/>
      <c r="Q450" s="1289"/>
      <c r="R450" s="1289"/>
      <c r="S450" s="1289"/>
      <c r="T450" s="1289"/>
      <c r="U450" s="1289"/>
      <c r="V450" s="1289"/>
      <c r="W450" s="1289"/>
      <c r="X450" s="1289"/>
      <c r="Y450" s="1289"/>
      <c r="Z450" s="1289"/>
      <c r="AA450" s="152"/>
      <c r="AB450" s="1290"/>
      <c r="AC450" s="1290"/>
      <c r="AD450" s="1290"/>
      <c r="AE450" s="1290"/>
      <c r="AF450" s="1290"/>
    </row>
    <row r="451" spans="1:32" ht="11.65" customHeight="1">
      <c r="A451" s="150"/>
      <c r="B451" s="1243"/>
      <c r="C451" s="1243"/>
      <c r="D451" s="1243"/>
      <c r="E451" s="1243"/>
      <c r="G451" s="1289"/>
      <c r="H451" s="1289"/>
      <c r="I451" s="1289"/>
      <c r="J451" s="1289"/>
      <c r="K451" s="1289"/>
      <c r="L451" s="1289"/>
      <c r="M451" s="1289"/>
      <c r="N451" s="1289"/>
      <c r="O451" s="1289"/>
      <c r="P451" s="1289"/>
      <c r="Q451" s="1289"/>
      <c r="R451" s="1289"/>
      <c r="S451" s="1289"/>
      <c r="T451" s="1289"/>
      <c r="U451" s="1289"/>
      <c r="V451" s="1289"/>
      <c r="W451" s="1289"/>
      <c r="X451" s="1289"/>
      <c r="Y451" s="1289"/>
      <c r="Z451" s="1289"/>
      <c r="AA451" s="152"/>
      <c r="AB451" s="1291" t="s">
        <v>378</v>
      </c>
      <c r="AC451" s="1291"/>
      <c r="AD451" s="1291"/>
      <c r="AE451" s="1324"/>
      <c r="AF451" s="1324"/>
    </row>
    <row r="452" spans="1:32" ht="13.9" customHeight="1">
      <c r="A452" s="150"/>
      <c r="B452" s="1243"/>
      <c r="C452" s="1243"/>
      <c r="D452" s="1243"/>
      <c r="E452" s="1243"/>
      <c r="G452" s="1293" t="s">
        <v>379</v>
      </c>
      <c r="H452" s="1293"/>
      <c r="I452" s="1293"/>
      <c r="J452" s="1293"/>
      <c r="K452" s="1293"/>
      <c r="L452" s="1293"/>
      <c r="M452" s="1293"/>
      <c r="N452" s="1293"/>
      <c r="O452" s="1293"/>
      <c r="P452" s="1293"/>
      <c r="Q452" s="1293"/>
      <c r="R452" s="1293"/>
      <c r="S452" s="1293"/>
      <c r="T452" s="1293"/>
      <c r="U452" s="1293"/>
      <c r="V452" s="1293"/>
      <c r="W452" s="1293"/>
      <c r="X452" s="1293"/>
      <c r="Y452" s="1293"/>
      <c r="Z452" s="1293"/>
      <c r="AA452" s="152"/>
      <c r="AB452" s="1291"/>
      <c r="AC452" s="1291"/>
      <c r="AD452" s="1291"/>
      <c r="AE452" s="1324"/>
      <c r="AF452" s="1324"/>
    </row>
    <row r="453" spans="1:32" ht="0.75" customHeight="1">
      <c r="A453" s="150"/>
      <c r="G453" s="1293"/>
      <c r="H453" s="1293"/>
      <c r="I453" s="1293"/>
      <c r="J453" s="1293"/>
      <c r="K453" s="1293"/>
      <c r="L453" s="1293"/>
      <c r="M453" s="1293"/>
      <c r="N453" s="1293"/>
      <c r="O453" s="1293"/>
      <c r="P453" s="1293"/>
      <c r="Q453" s="1293"/>
      <c r="R453" s="1293"/>
      <c r="S453" s="1293"/>
      <c r="T453" s="1293"/>
      <c r="U453" s="1293"/>
      <c r="V453" s="1293"/>
      <c r="W453" s="1293"/>
      <c r="X453" s="1293"/>
      <c r="Y453" s="1293"/>
      <c r="Z453" s="1293"/>
      <c r="AA453" s="152"/>
      <c r="AB453" s="1291"/>
      <c r="AC453" s="1291"/>
      <c r="AD453" s="1291"/>
      <c r="AE453" s="1324"/>
      <c r="AF453" s="1324"/>
    </row>
    <row r="454" spans="1:32" ht="0.75" customHeight="1">
      <c r="A454" s="153"/>
      <c r="B454" s="154"/>
      <c r="C454" s="154"/>
      <c r="D454" s="154"/>
      <c r="E454" s="154"/>
      <c r="F454" s="154"/>
      <c r="G454" s="154"/>
      <c r="H454" s="154"/>
      <c r="I454" s="154"/>
      <c r="J454" s="154"/>
      <c r="K454" s="154"/>
      <c r="L454" s="154"/>
      <c r="M454" s="154"/>
      <c r="N454" s="154"/>
      <c r="O454" s="154"/>
      <c r="P454" s="154"/>
      <c r="Q454" s="154"/>
      <c r="R454" s="154"/>
      <c r="S454" s="154"/>
      <c r="T454" s="154"/>
      <c r="U454" s="154"/>
      <c r="V454" s="154"/>
      <c r="W454" s="154"/>
      <c r="X454" s="154"/>
      <c r="Y454" s="154"/>
      <c r="Z454" s="154"/>
      <c r="AA454" s="154"/>
      <c r="AB454" s="154"/>
      <c r="AC454" s="154"/>
      <c r="AD454" s="154"/>
      <c r="AE454" s="154"/>
      <c r="AF454" s="162"/>
    </row>
    <row r="455" spans="1:32" ht="15.95" customHeight="1">
      <c r="A455" s="1280" t="s">
        <v>323</v>
      </c>
      <c r="B455" s="1280"/>
      <c r="C455" s="1280"/>
      <c r="D455" s="1280"/>
      <c r="E455" s="1280"/>
      <c r="F455" s="1280"/>
      <c r="G455" s="1280"/>
      <c r="H455" s="1280"/>
      <c r="I455" s="1280"/>
      <c r="J455" s="1280"/>
      <c r="K455" s="1280"/>
      <c r="L455" s="1280"/>
      <c r="M455" s="1280"/>
      <c r="N455" s="1280"/>
      <c r="O455" s="1280"/>
      <c r="P455" s="1280"/>
      <c r="Q455" s="1280"/>
      <c r="R455" s="1280"/>
      <c r="S455" s="1280"/>
      <c r="T455" s="1280"/>
      <c r="U455" s="1280"/>
      <c r="V455" s="1280"/>
      <c r="W455" s="1280"/>
      <c r="X455" s="1280"/>
      <c r="Y455" s="1280"/>
      <c r="Z455" s="1280"/>
      <c r="AA455" s="1280"/>
      <c r="AB455" s="1280"/>
      <c r="AC455" s="1280"/>
      <c r="AD455" s="1280"/>
      <c r="AE455" s="1280"/>
      <c r="AF455" s="1280"/>
    </row>
    <row r="456" spans="1:32" ht="0.75" customHeight="1">
      <c r="A456" s="146"/>
      <c r="B456" s="147"/>
      <c r="C456" s="147"/>
      <c r="D456" s="147"/>
      <c r="E456" s="147"/>
      <c r="F456" s="147"/>
      <c r="G456" s="147"/>
      <c r="H456" s="147"/>
      <c r="I456" s="147"/>
      <c r="J456" s="147"/>
      <c r="K456" s="147"/>
      <c r="L456" s="147"/>
      <c r="M456" s="147"/>
      <c r="N456" s="147"/>
      <c r="O456" s="147"/>
      <c r="P456" s="147"/>
      <c r="Q456" s="147"/>
      <c r="R456" s="147"/>
      <c r="S456" s="147"/>
      <c r="T456" s="147"/>
      <c r="U456" s="147"/>
      <c r="V456" s="147"/>
      <c r="W456" s="147"/>
      <c r="X456" s="147"/>
      <c r="Y456" s="147"/>
      <c r="Z456" s="147"/>
      <c r="AA456" s="147"/>
      <c r="AB456" s="147"/>
      <c r="AC456" s="147"/>
      <c r="AD456" s="147"/>
      <c r="AE456" s="147"/>
      <c r="AF456" s="148"/>
    </row>
    <row r="457" spans="1:32" ht="37.15" customHeight="1">
      <c r="A457" s="1281" t="s">
        <v>380</v>
      </c>
      <c r="B457" s="1281"/>
      <c r="C457" s="1281"/>
      <c r="D457" s="1281"/>
      <c r="E457" s="1281"/>
      <c r="F457" s="1281"/>
      <c r="G457" s="1281"/>
      <c r="H457" s="1281"/>
      <c r="I457" s="1281"/>
      <c r="J457" s="1281"/>
      <c r="K457" s="1281"/>
      <c r="L457" s="1281"/>
      <c r="M457" s="1281"/>
      <c r="N457" s="1281"/>
      <c r="O457" s="1281"/>
      <c r="P457" s="1281"/>
      <c r="Q457" s="1281"/>
      <c r="R457" s="1281"/>
      <c r="S457" s="1281"/>
      <c r="T457" s="1281"/>
      <c r="U457" s="1281"/>
      <c r="V457" s="1281"/>
      <c r="W457" s="1281"/>
      <c r="X457" s="1281"/>
      <c r="Y457" s="1282" t="s">
        <v>381</v>
      </c>
      <c r="Z457" s="1282"/>
      <c r="AA457" s="1282"/>
      <c r="AB457" s="1282"/>
      <c r="AC457" s="1282"/>
      <c r="AD457" s="1282"/>
      <c r="AE457" s="1282"/>
      <c r="AF457" s="1282"/>
    </row>
    <row r="458" spans="1:32" ht="4.3499999999999996" customHeight="1">
      <c r="A458" s="155"/>
      <c r="B458" s="156"/>
      <c r="C458" s="156"/>
      <c r="D458" s="156"/>
      <c r="E458" s="156"/>
      <c r="F458" s="156"/>
      <c r="G458" s="156"/>
      <c r="H458" s="156"/>
      <c r="I458" s="156"/>
      <c r="J458" s="156"/>
      <c r="K458" s="156"/>
      <c r="L458" s="156"/>
      <c r="M458" s="156"/>
      <c r="N458" s="156"/>
      <c r="O458" s="156"/>
      <c r="P458" s="156"/>
      <c r="Q458" s="156"/>
      <c r="R458" s="156"/>
      <c r="S458" s="156"/>
      <c r="T458" s="156"/>
      <c r="U458" s="156"/>
      <c r="V458" s="156"/>
      <c r="W458" s="156"/>
      <c r="X458" s="156"/>
      <c r="Y458" s="156"/>
      <c r="Z458" s="156"/>
      <c r="AA458" s="156"/>
      <c r="AB458" s="156"/>
      <c r="AC458" s="156"/>
      <c r="AD458" s="156"/>
      <c r="AE458" s="156"/>
      <c r="AF458" s="157"/>
    </row>
    <row r="459" spans="1:32" ht="0.75" customHeight="1">
      <c r="A459" s="1283" t="s">
        <v>382</v>
      </c>
      <c r="B459" s="1283"/>
      <c r="C459" s="1283"/>
      <c r="D459" s="1283"/>
      <c r="E459" s="1284"/>
      <c r="F459" s="1284"/>
      <c r="G459" s="1284"/>
      <c r="H459" s="1284"/>
      <c r="I459" s="1285" t="s">
        <v>202</v>
      </c>
      <c r="J459" s="1285"/>
      <c r="K459" s="1285"/>
      <c r="L459" s="1285"/>
      <c r="M459" s="1285"/>
      <c r="N459" s="1285"/>
      <c r="O459" s="1285"/>
      <c r="P459" s="1285"/>
      <c r="Q459" s="1285"/>
      <c r="R459" s="1285"/>
      <c r="S459" s="1285"/>
      <c r="T459" s="1285"/>
      <c r="U459" s="1285"/>
      <c r="V459" s="1285"/>
      <c r="W459" s="1285"/>
      <c r="X459" s="1285"/>
      <c r="Y459" s="1275" t="s">
        <v>383</v>
      </c>
      <c r="Z459" s="1275"/>
      <c r="AA459" s="1275"/>
      <c r="AB459" s="1275"/>
      <c r="AC459" s="1275"/>
      <c r="AD459" s="1286" t="s">
        <v>446</v>
      </c>
      <c r="AE459" s="1286"/>
      <c r="AF459" s="1286"/>
    </row>
    <row r="460" spans="1:32" ht="18.2" customHeight="1">
      <c r="A460" s="1283"/>
      <c r="B460" s="1283"/>
      <c r="C460" s="1283"/>
      <c r="D460" s="1283"/>
      <c r="E460" s="1287" t="s">
        <v>385</v>
      </c>
      <c r="F460" s="1287"/>
      <c r="G460" s="1287"/>
      <c r="H460" s="1288" t="s">
        <v>386</v>
      </c>
      <c r="I460" s="1285"/>
      <c r="J460" s="1285"/>
      <c r="K460" s="1285"/>
      <c r="L460" s="1285"/>
      <c r="M460" s="1285"/>
      <c r="N460" s="1285"/>
      <c r="O460" s="1285"/>
      <c r="P460" s="1285"/>
      <c r="Q460" s="1285"/>
      <c r="R460" s="1285"/>
      <c r="S460" s="1285"/>
      <c r="T460" s="1285"/>
      <c r="U460" s="1285"/>
      <c r="V460" s="1285"/>
      <c r="W460" s="1285"/>
      <c r="X460" s="1285"/>
      <c r="Y460" s="1275"/>
      <c r="Z460" s="1275"/>
      <c r="AA460" s="1275"/>
      <c r="AB460" s="1275"/>
      <c r="AC460" s="1275"/>
      <c r="AD460" s="1286"/>
      <c r="AE460" s="1286"/>
      <c r="AF460" s="1286"/>
    </row>
    <row r="461" spans="1:32" ht="0.75" customHeight="1">
      <c r="A461" s="1274" t="s">
        <v>200</v>
      </c>
      <c r="B461" s="1274"/>
      <c r="C461" s="1274"/>
      <c r="D461" s="1274"/>
      <c r="E461" s="1287"/>
      <c r="F461" s="1287"/>
      <c r="G461" s="1287"/>
      <c r="H461" s="1288"/>
      <c r="I461" s="1285"/>
      <c r="J461" s="1285"/>
      <c r="K461" s="1285"/>
      <c r="L461" s="1285"/>
      <c r="M461" s="1285"/>
      <c r="N461" s="1285"/>
      <c r="O461" s="1285"/>
      <c r="P461" s="1285"/>
      <c r="Q461" s="1285"/>
      <c r="R461" s="1285"/>
      <c r="S461" s="1285"/>
      <c r="T461" s="1285"/>
      <c r="U461" s="1285"/>
      <c r="V461" s="1285"/>
      <c r="W461" s="1285"/>
      <c r="X461" s="1285"/>
      <c r="Y461" s="1275" t="s">
        <v>387</v>
      </c>
      <c r="Z461" s="1275"/>
      <c r="AA461" s="1275"/>
      <c r="AB461" s="1275"/>
      <c r="AC461" s="1275"/>
      <c r="AD461" s="1276">
        <v>230.19</v>
      </c>
      <c r="AE461" s="1276"/>
      <c r="AF461" s="1276"/>
    </row>
    <row r="462" spans="1:32" ht="18.2" customHeight="1">
      <c r="A462" s="1274"/>
      <c r="B462" s="1274"/>
      <c r="C462" s="1274"/>
      <c r="D462" s="1274"/>
      <c r="E462" s="1277"/>
      <c r="F462" s="1277"/>
      <c r="G462" s="1277"/>
      <c r="H462" s="1288"/>
      <c r="I462" s="1285"/>
      <c r="J462" s="1285"/>
      <c r="K462" s="1285"/>
      <c r="L462" s="1285"/>
      <c r="M462" s="1285"/>
      <c r="N462" s="1285"/>
      <c r="O462" s="1285"/>
      <c r="P462" s="1285"/>
      <c r="Q462" s="1285"/>
      <c r="R462" s="1285"/>
      <c r="S462" s="1285"/>
      <c r="T462" s="1285"/>
      <c r="U462" s="1285"/>
      <c r="V462" s="1285"/>
      <c r="W462" s="1285"/>
      <c r="X462" s="1285"/>
      <c r="Y462" s="1275"/>
      <c r="Z462" s="1275"/>
      <c r="AA462" s="1275"/>
      <c r="AB462" s="1275"/>
      <c r="AC462" s="1275"/>
      <c r="AD462" s="1276"/>
      <c r="AE462" s="1276"/>
      <c r="AF462" s="1276"/>
    </row>
    <row r="463" spans="1:32" ht="26.85" customHeight="1">
      <c r="A463" s="1322" t="s">
        <v>432</v>
      </c>
      <c r="B463" s="1322"/>
      <c r="C463" s="1322"/>
      <c r="D463" s="1322"/>
      <c r="E463" s="1322"/>
      <c r="F463" s="1322"/>
      <c r="G463" s="1322"/>
      <c r="H463" s="1322"/>
      <c r="I463" s="1322"/>
      <c r="J463" s="1322"/>
      <c r="K463" s="1322"/>
      <c r="L463" s="1322"/>
      <c r="M463" s="1322"/>
      <c r="N463" s="1322"/>
      <c r="O463" s="1322"/>
      <c r="P463" s="1322"/>
      <c r="Q463" s="1322"/>
      <c r="R463" s="1322"/>
      <c r="S463" s="1322"/>
      <c r="T463" s="1322"/>
      <c r="U463" s="1322"/>
      <c r="V463" s="1322"/>
      <c r="W463" s="1322"/>
      <c r="X463" s="1322"/>
      <c r="Y463" s="1322"/>
      <c r="Z463" s="1322"/>
      <c r="AA463" s="1322"/>
      <c r="AB463" s="1322"/>
      <c r="AC463" s="1322"/>
      <c r="AD463" s="1322"/>
      <c r="AE463" s="1322"/>
      <c r="AF463" s="1323"/>
    </row>
    <row r="464" spans="1:32" ht="10.15" customHeight="1">
      <c r="A464" s="1273" t="s">
        <v>389</v>
      </c>
      <c r="B464" s="1273"/>
      <c r="C464" s="1273"/>
      <c r="D464" s="1273"/>
      <c r="E464" s="1273"/>
      <c r="F464" s="1273"/>
      <c r="G464" s="1273"/>
      <c r="H464" s="1273"/>
      <c r="I464" s="1273"/>
      <c r="J464" s="1273"/>
      <c r="K464" s="1273"/>
      <c r="L464" s="1273"/>
      <c r="M464" s="1273"/>
      <c r="N464" s="1273"/>
      <c r="O464" s="1273"/>
      <c r="P464" s="1273"/>
      <c r="Q464" s="1273"/>
      <c r="R464" s="1273"/>
      <c r="S464" s="1273"/>
      <c r="T464" s="1273"/>
      <c r="U464" s="1273"/>
      <c r="V464" s="1273"/>
      <c r="W464" s="1273"/>
      <c r="X464" s="1273"/>
      <c r="Y464" s="1273"/>
      <c r="Z464" s="1273"/>
      <c r="AA464" s="1273"/>
      <c r="AB464" s="1273"/>
      <c r="AC464" s="1273"/>
      <c r="AD464" s="1273"/>
      <c r="AE464" s="1273"/>
      <c r="AF464" s="1323"/>
    </row>
    <row r="465" spans="1:32" ht="17.45" customHeight="1">
      <c r="A465" s="1255" t="s">
        <v>390</v>
      </c>
      <c r="B465" s="1255"/>
      <c r="C465" s="1255"/>
      <c r="D465" s="1255"/>
      <c r="E465" s="1255"/>
      <c r="F465" s="1255"/>
      <c r="G465" s="1255"/>
      <c r="H465" s="1255"/>
      <c r="I465" s="1255"/>
      <c r="J465" s="1255"/>
      <c r="K465" s="1255"/>
      <c r="L465" s="1255"/>
      <c r="M465" s="1256" t="s">
        <v>391</v>
      </c>
      <c r="N465" s="1256" t="s">
        <v>392</v>
      </c>
      <c r="O465" s="1256"/>
      <c r="P465" s="1256"/>
      <c r="Q465" s="1256"/>
      <c r="R465" s="1256"/>
      <c r="S465" s="1256"/>
      <c r="T465" s="1256" t="s">
        <v>393</v>
      </c>
      <c r="U465" s="1256"/>
      <c r="V465" s="1256"/>
      <c r="W465" s="1256"/>
      <c r="X465" s="1256"/>
      <c r="Y465" s="1256"/>
      <c r="Z465" s="1256"/>
      <c r="AA465" s="1256"/>
      <c r="AB465" s="1256"/>
      <c r="AC465" s="1245" t="s">
        <v>394</v>
      </c>
      <c r="AD465" s="1245"/>
      <c r="AE465" s="1245"/>
      <c r="AF465" s="1245"/>
    </row>
    <row r="466" spans="1:32" ht="16.7" customHeight="1">
      <c r="A466" s="1255"/>
      <c r="B466" s="1255"/>
      <c r="C466" s="1255"/>
      <c r="D466" s="1255"/>
      <c r="E466" s="1255"/>
      <c r="F466" s="1255"/>
      <c r="G466" s="1255"/>
      <c r="H466" s="1255"/>
      <c r="I466" s="1255"/>
      <c r="J466" s="1255"/>
      <c r="K466" s="1255"/>
      <c r="L466" s="1255"/>
      <c r="M466" s="1256"/>
      <c r="N466" s="1256" t="s">
        <v>395</v>
      </c>
      <c r="O466" s="1256"/>
      <c r="P466" s="1256" t="s">
        <v>396</v>
      </c>
      <c r="Q466" s="1256"/>
      <c r="R466" s="1256"/>
      <c r="S466" s="1256"/>
      <c r="T466" s="1256" t="s">
        <v>395</v>
      </c>
      <c r="U466" s="1256"/>
      <c r="V466" s="1256"/>
      <c r="W466" s="1256"/>
      <c r="X466" s="1256" t="s">
        <v>396</v>
      </c>
      <c r="Y466" s="1256"/>
      <c r="Z466" s="1256"/>
      <c r="AA466" s="1256"/>
      <c r="AB466" s="1256"/>
      <c r="AC466" s="1245"/>
      <c r="AD466" s="1245"/>
      <c r="AE466" s="1245"/>
      <c r="AF466" s="1245"/>
    </row>
    <row r="467" spans="1:32" ht="23.25" customHeight="1">
      <c r="A467" s="146"/>
      <c r="B467" s="147"/>
      <c r="C467" s="163" t="s">
        <v>466</v>
      </c>
      <c r="D467" s="1314" t="s">
        <v>467</v>
      </c>
      <c r="E467" s="1314"/>
      <c r="F467" s="1314"/>
      <c r="G467" s="1314"/>
      <c r="H467" s="1314"/>
      <c r="I467" s="1314"/>
      <c r="J467" s="1314"/>
      <c r="K467" s="1314"/>
      <c r="L467" s="1314"/>
      <c r="M467" s="164">
        <v>1</v>
      </c>
      <c r="N467" s="1327">
        <v>1</v>
      </c>
      <c r="O467" s="1327"/>
      <c r="P467" s="1327">
        <v>0</v>
      </c>
      <c r="Q467" s="1327"/>
      <c r="R467" s="1327"/>
      <c r="S467" s="1327"/>
      <c r="T467" s="1317">
        <v>345.91860000000003</v>
      </c>
      <c r="U467" s="1317"/>
      <c r="V467" s="1317"/>
      <c r="W467" s="1317"/>
      <c r="X467" s="1317">
        <v>161.34479999999999</v>
      </c>
      <c r="Y467" s="1317"/>
      <c r="Z467" s="1317"/>
      <c r="AA467" s="1317"/>
      <c r="AB467" s="1317"/>
      <c r="AC467" s="1318">
        <v>345.91860000000003</v>
      </c>
      <c r="AD467" s="1318"/>
      <c r="AE467" s="1318"/>
      <c r="AF467" s="1318"/>
    </row>
    <row r="468" spans="1:32" ht="22.5" customHeight="1">
      <c r="A468" s="153"/>
      <c r="B468" s="154"/>
      <c r="C468" s="167" t="s">
        <v>468</v>
      </c>
      <c r="D468" s="1304" t="s">
        <v>469</v>
      </c>
      <c r="E468" s="1304"/>
      <c r="F468" s="1304"/>
      <c r="G468" s="1304"/>
      <c r="H468" s="1304"/>
      <c r="I468" s="1304"/>
      <c r="J468" s="1304"/>
      <c r="K468" s="1304"/>
      <c r="L468" s="1304"/>
      <c r="M468" s="168">
        <v>5</v>
      </c>
      <c r="N468" s="1326">
        <v>0.9</v>
      </c>
      <c r="O468" s="1326"/>
      <c r="P468" s="1326">
        <v>0.1</v>
      </c>
      <c r="Q468" s="1326"/>
      <c r="R468" s="1326"/>
      <c r="S468" s="1326"/>
      <c r="T468" s="1307">
        <v>317.75659999999999</v>
      </c>
      <c r="U468" s="1307"/>
      <c r="V468" s="1307"/>
      <c r="W468" s="1307"/>
      <c r="X468" s="1307">
        <v>99.436000000000007</v>
      </c>
      <c r="Y468" s="1307"/>
      <c r="Z468" s="1307"/>
      <c r="AA468" s="1307"/>
      <c r="AB468" s="1307"/>
      <c r="AC468" s="1308">
        <v>1479.6226999999999</v>
      </c>
      <c r="AD468" s="1308"/>
      <c r="AE468" s="1308"/>
      <c r="AF468" s="1308"/>
    </row>
    <row r="469" spans="1:32" ht="17.45" customHeight="1">
      <c r="A469" s="1246"/>
      <c r="B469" s="1246"/>
      <c r="C469" s="1246"/>
      <c r="D469" s="1246"/>
      <c r="E469" s="1246"/>
      <c r="F469" s="1246"/>
      <c r="G469" s="1246"/>
      <c r="H469" s="1246"/>
      <c r="I469" s="1246"/>
      <c r="J469" s="1246"/>
      <c r="K469" s="1246"/>
      <c r="L469" s="1246"/>
      <c r="M469" s="1247" t="s">
        <v>397</v>
      </c>
      <c r="N469" s="1247"/>
      <c r="O469" s="1247"/>
      <c r="P469" s="1247"/>
      <c r="Q469" s="1247"/>
      <c r="R469" s="1247"/>
      <c r="S469" s="1247"/>
      <c r="T469" s="1247"/>
      <c r="U469" s="1247"/>
      <c r="V469" s="1247"/>
      <c r="W469" s="1247"/>
      <c r="X469" s="1248"/>
      <c r="Y469" s="1248"/>
      <c r="Z469" s="1249">
        <v>1825.5413000000001</v>
      </c>
      <c r="AA469" s="1249"/>
      <c r="AB469" s="1249"/>
      <c r="AC469" s="1249"/>
      <c r="AD469" s="1249"/>
      <c r="AE469" s="1249"/>
      <c r="AF469" s="1249"/>
    </row>
    <row r="470" spans="1:32" ht="17.45" customHeight="1">
      <c r="A470" s="1255" t="s">
        <v>398</v>
      </c>
      <c r="B470" s="1255"/>
      <c r="C470" s="1255"/>
      <c r="D470" s="1255"/>
      <c r="E470" s="1255"/>
      <c r="F470" s="1255"/>
      <c r="G470" s="1255"/>
      <c r="H470" s="1255"/>
      <c r="I470" s="1255"/>
      <c r="J470" s="1255"/>
      <c r="K470" s="1255"/>
      <c r="L470" s="1255"/>
      <c r="M470" s="1255"/>
      <c r="N470" s="1255"/>
      <c r="O470" s="1256" t="s">
        <v>399</v>
      </c>
      <c r="P470" s="1256"/>
      <c r="Q470" s="1256"/>
      <c r="R470" s="1256"/>
      <c r="S470" s="1256" t="s">
        <v>391</v>
      </c>
      <c r="T470" s="1256"/>
      <c r="U470" s="1256"/>
      <c r="V470" s="1256"/>
      <c r="W470" s="1256" t="s">
        <v>400</v>
      </c>
      <c r="X470" s="1256"/>
      <c r="Y470" s="1256"/>
      <c r="Z470" s="1256"/>
      <c r="AA470" s="1256"/>
      <c r="AB470" s="1256"/>
      <c r="AC470" s="1245" t="s">
        <v>394</v>
      </c>
      <c r="AD470" s="1245"/>
      <c r="AE470" s="1245"/>
      <c r="AF470" s="1245"/>
    </row>
    <row r="471" spans="1:32" ht="22.5" customHeight="1">
      <c r="A471" s="146"/>
      <c r="B471" s="147"/>
      <c r="C471" s="170" t="s">
        <v>462</v>
      </c>
      <c r="D471" s="1263" t="s">
        <v>463</v>
      </c>
      <c r="E471" s="1263"/>
      <c r="F471" s="1263"/>
      <c r="G471" s="1263"/>
      <c r="H471" s="1263"/>
      <c r="I471" s="1263"/>
      <c r="J471" s="1263"/>
      <c r="K471" s="1263"/>
      <c r="L471" s="1263"/>
      <c r="M471" s="1263"/>
      <c r="N471" s="1263"/>
      <c r="O471" s="1264">
        <v>0</v>
      </c>
      <c r="P471" s="1264"/>
      <c r="Q471" s="1264"/>
      <c r="R471" s="1264"/>
      <c r="S471" s="1264">
        <v>1</v>
      </c>
      <c r="T471" s="1264"/>
      <c r="U471" s="1264"/>
      <c r="V471" s="1264"/>
      <c r="W471" s="1265">
        <v>22.268799999999999</v>
      </c>
      <c r="X471" s="1265"/>
      <c r="Y471" s="1265"/>
      <c r="Z471" s="1265"/>
      <c r="AA471" s="1265"/>
      <c r="AB471" s="1265"/>
      <c r="AC471" s="1266">
        <v>22.268799999999999</v>
      </c>
      <c r="AD471" s="1266"/>
      <c r="AE471" s="1266"/>
      <c r="AF471" s="1266"/>
    </row>
    <row r="472" spans="1:32" ht="17.45" customHeight="1">
      <c r="A472" s="150"/>
      <c r="M472" s="1240" t="s">
        <v>401</v>
      </c>
      <c r="N472" s="1240"/>
      <c r="O472" s="1240"/>
      <c r="P472" s="1240"/>
      <c r="Q472" s="1240"/>
      <c r="R472" s="1240"/>
      <c r="S472" s="1240"/>
      <c r="T472" s="1240"/>
      <c r="U472" s="1240"/>
      <c r="V472" s="1240"/>
      <c r="W472" s="1240"/>
      <c r="Z472" s="1262">
        <v>22.268799999999999</v>
      </c>
      <c r="AA472" s="1262"/>
      <c r="AB472" s="1262"/>
      <c r="AC472" s="1262"/>
      <c r="AD472" s="1262"/>
      <c r="AE472" s="1262"/>
      <c r="AF472" s="1262"/>
    </row>
    <row r="473" spans="1:32" ht="16.7" customHeight="1">
      <c r="A473" s="150"/>
      <c r="M473" s="1240" t="s">
        <v>402</v>
      </c>
      <c r="N473" s="1240"/>
      <c r="O473" s="1240"/>
      <c r="P473" s="1240"/>
      <c r="Q473" s="1240"/>
      <c r="R473" s="1240"/>
      <c r="S473" s="1240"/>
      <c r="T473" s="1240"/>
      <c r="U473" s="1240"/>
      <c r="V473" s="1240"/>
      <c r="W473" s="1240"/>
      <c r="Z473" s="1262">
        <v>1847.8100999999999</v>
      </c>
      <c r="AA473" s="1262"/>
      <c r="AB473" s="1262"/>
      <c r="AC473" s="1262"/>
      <c r="AD473" s="1262"/>
      <c r="AE473" s="1262"/>
      <c r="AF473" s="1262"/>
    </row>
    <row r="474" spans="1:32" ht="17.45" customHeight="1">
      <c r="A474" s="150"/>
      <c r="M474" s="1240" t="s">
        <v>403</v>
      </c>
      <c r="N474" s="1240"/>
      <c r="O474" s="1240"/>
      <c r="P474" s="1240"/>
      <c r="Q474" s="1240"/>
      <c r="R474" s="1240"/>
      <c r="S474" s="1240"/>
      <c r="T474" s="1240"/>
      <c r="U474" s="1240"/>
      <c r="V474" s="1240"/>
      <c r="W474" s="1240"/>
      <c r="Z474" s="1262">
        <v>8.0273000000000003</v>
      </c>
      <c r="AA474" s="1262"/>
      <c r="AB474" s="1262"/>
      <c r="AC474" s="1262"/>
      <c r="AD474" s="1262"/>
      <c r="AE474" s="1262"/>
      <c r="AF474" s="1262"/>
    </row>
    <row r="475" spans="1:32" ht="17.45" customHeight="1">
      <c r="A475" s="150"/>
      <c r="M475" s="1240" t="s">
        <v>404</v>
      </c>
      <c r="N475" s="1240"/>
      <c r="O475" s="1240"/>
      <c r="P475" s="1240"/>
      <c r="Q475" s="1240"/>
      <c r="R475" s="1240"/>
      <c r="S475" s="1240"/>
      <c r="T475" s="1240"/>
      <c r="U475" s="1240"/>
      <c r="V475" s="1240"/>
      <c r="W475" s="1240"/>
      <c r="Z475" s="1262">
        <v>0.13108</v>
      </c>
      <c r="AA475" s="1262"/>
      <c r="AB475" s="1262"/>
      <c r="AC475" s="1262"/>
      <c r="AD475" s="1262"/>
      <c r="AE475" s="1262"/>
      <c r="AF475" s="1262"/>
    </row>
    <row r="476" spans="1:32" ht="16.7" customHeight="1">
      <c r="A476" s="153"/>
      <c r="B476" s="154"/>
      <c r="C476" s="154"/>
      <c r="D476" s="154"/>
      <c r="E476" s="154"/>
      <c r="F476" s="154"/>
      <c r="G476" s="154"/>
      <c r="H476" s="154"/>
      <c r="I476" s="154"/>
      <c r="J476" s="154"/>
      <c r="K476" s="154"/>
      <c r="L476" s="154"/>
      <c r="M476" s="1260" t="s">
        <v>405</v>
      </c>
      <c r="N476" s="1260"/>
      <c r="O476" s="1260"/>
      <c r="P476" s="1260"/>
      <c r="Q476" s="1260"/>
      <c r="R476" s="1260"/>
      <c r="S476" s="1260"/>
      <c r="T476" s="1260"/>
      <c r="U476" s="1260"/>
      <c r="V476" s="1260"/>
      <c r="W476" s="1260"/>
      <c r="X476" s="154"/>
      <c r="Y476" s="154"/>
      <c r="Z476" s="1261">
        <v>0</v>
      </c>
      <c r="AA476" s="1261"/>
      <c r="AB476" s="1261"/>
      <c r="AC476" s="1261"/>
      <c r="AD476" s="1261"/>
      <c r="AE476" s="1261"/>
      <c r="AF476" s="1261"/>
    </row>
    <row r="477" spans="1:32" ht="17.45" customHeight="1">
      <c r="A477" s="1257" t="s">
        <v>406</v>
      </c>
      <c r="B477" s="1257"/>
      <c r="C477" s="1257"/>
      <c r="D477" s="1257"/>
      <c r="E477" s="1257"/>
      <c r="F477" s="1257"/>
      <c r="G477" s="1257"/>
      <c r="H477" s="1257"/>
      <c r="I477" s="1257"/>
      <c r="J477" s="1257"/>
      <c r="K477" s="1257"/>
      <c r="L477" s="1257"/>
      <c r="M477" s="1257"/>
      <c r="N477" s="1257"/>
      <c r="O477" s="1258" t="s">
        <v>391</v>
      </c>
      <c r="P477" s="1258"/>
      <c r="Q477" s="1258"/>
      <c r="R477" s="1258"/>
      <c r="S477" s="1258" t="s">
        <v>407</v>
      </c>
      <c r="T477" s="1258"/>
      <c r="U477" s="1258"/>
      <c r="V477" s="1258"/>
      <c r="W477" s="1258" t="s">
        <v>408</v>
      </c>
      <c r="X477" s="1258"/>
      <c r="Y477" s="1258"/>
      <c r="Z477" s="1258"/>
      <c r="AA477" s="1258"/>
      <c r="AB477" s="1258"/>
      <c r="AC477" s="1259" t="s">
        <v>409</v>
      </c>
      <c r="AD477" s="1259"/>
      <c r="AE477" s="1259"/>
      <c r="AF477" s="1259"/>
    </row>
    <row r="478" spans="1:32" ht="17.45" customHeight="1">
      <c r="A478" s="1246"/>
      <c r="B478" s="1246"/>
      <c r="C478" s="1246"/>
      <c r="D478" s="1246"/>
      <c r="E478" s="1246"/>
      <c r="F478" s="1246"/>
      <c r="G478" s="1246"/>
      <c r="H478" s="1246"/>
      <c r="I478" s="1246"/>
      <c r="J478" s="1246"/>
      <c r="K478" s="1246"/>
      <c r="L478" s="1246"/>
      <c r="M478" s="1247" t="s">
        <v>411</v>
      </c>
      <c r="N478" s="1247"/>
      <c r="O478" s="1247"/>
      <c r="P478" s="1247"/>
      <c r="Q478" s="1247"/>
      <c r="R478" s="1247"/>
      <c r="S478" s="1247"/>
      <c r="T478" s="1247"/>
      <c r="U478" s="1247"/>
      <c r="V478" s="1247"/>
      <c r="W478" s="1247"/>
      <c r="X478" s="1248"/>
      <c r="Y478" s="1248"/>
      <c r="Z478" s="1249">
        <v>0</v>
      </c>
      <c r="AA478" s="1249"/>
      <c r="AB478" s="1249"/>
      <c r="AC478" s="1249"/>
      <c r="AD478" s="1249"/>
      <c r="AE478" s="1249"/>
      <c r="AF478" s="1249"/>
    </row>
    <row r="479" spans="1:32" ht="16.7" customHeight="1">
      <c r="A479" s="1257" t="s">
        <v>412</v>
      </c>
      <c r="B479" s="1257"/>
      <c r="C479" s="1257"/>
      <c r="D479" s="1257"/>
      <c r="E479" s="1257"/>
      <c r="F479" s="1257"/>
      <c r="G479" s="1257"/>
      <c r="H479" s="1257"/>
      <c r="I479" s="1257"/>
      <c r="J479" s="1257"/>
      <c r="K479" s="1257"/>
      <c r="L479" s="1257"/>
      <c r="M479" s="1257"/>
      <c r="N479" s="1257"/>
      <c r="O479" s="1258" t="s">
        <v>391</v>
      </c>
      <c r="P479" s="1258"/>
      <c r="Q479" s="1258"/>
      <c r="R479" s="1258"/>
      <c r="S479" s="1258" t="s">
        <v>407</v>
      </c>
      <c r="T479" s="1258"/>
      <c r="U479" s="1258"/>
      <c r="V479" s="1258"/>
      <c r="W479" s="1258" t="s">
        <v>408</v>
      </c>
      <c r="X479" s="1258"/>
      <c r="Y479" s="1258"/>
      <c r="Z479" s="1258"/>
      <c r="AA479" s="1258"/>
      <c r="AB479" s="1258"/>
      <c r="AC479" s="1259" t="s">
        <v>409</v>
      </c>
      <c r="AD479" s="1259"/>
      <c r="AE479" s="1259"/>
      <c r="AF479" s="1259"/>
    </row>
    <row r="480" spans="1:32" ht="17.45" customHeight="1">
      <c r="A480" s="1246"/>
      <c r="B480" s="1246"/>
      <c r="C480" s="1246"/>
      <c r="D480" s="1246"/>
      <c r="E480" s="1246"/>
      <c r="F480" s="1246"/>
      <c r="G480" s="1246"/>
      <c r="H480" s="1246"/>
      <c r="I480" s="1246"/>
      <c r="J480" s="1246"/>
      <c r="K480" s="1246"/>
      <c r="L480" s="1246"/>
      <c r="M480" s="1247" t="s">
        <v>413</v>
      </c>
      <c r="N480" s="1247"/>
      <c r="O480" s="1247"/>
      <c r="P480" s="1247"/>
      <c r="Q480" s="1247"/>
      <c r="R480" s="1247"/>
      <c r="S480" s="1247"/>
      <c r="T480" s="1247"/>
      <c r="U480" s="1247"/>
      <c r="V480" s="1247"/>
      <c r="W480" s="1247"/>
      <c r="X480" s="1248"/>
      <c r="Y480" s="1248"/>
      <c r="Z480" s="1249">
        <v>0</v>
      </c>
      <c r="AA480" s="1249"/>
      <c r="AB480" s="1249"/>
      <c r="AC480" s="1249"/>
      <c r="AD480" s="1249"/>
      <c r="AE480" s="1249"/>
      <c r="AF480" s="1249"/>
    </row>
    <row r="481" spans="1:32" ht="16.7" customHeight="1">
      <c r="A481" s="1257" t="s">
        <v>414</v>
      </c>
      <c r="B481" s="1257"/>
      <c r="C481" s="1257"/>
      <c r="D481" s="1257"/>
      <c r="E481" s="1257"/>
      <c r="F481" s="1257"/>
      <c r="G481" s="1257"/>
      <c r="H481" s="1257"/>
      <c r="I481" s="1257"/>
      <c r="J481" s="1257"/>
      <c r="K481" s="1257"/>
      <c r="L481" s="1257"/>
      <c r="M481" s="1257"/>
      <c r="N481" s="1257"/>
      <c r="O481" s="1258" t="s">
        <v>391</v>
      </c>
      <c r="P481" s="1258"/>
      <c r="Q481" s="1258"/>
      <c r="R481" s="1258"/>
      <c r="S481" s="1258" t="s">
        <v>407</v>
      </c>
      <c r="T481" s="1258"/>
      <c r="U481" s="1258"/>
      <c r="V481" s="1258"/>
      <c r="W481" s="1258" t="s">
        <v>408</v>
      </c>
      <c r="X481" s="1258"/>
      <c r="Y481" s="1258"/>
      <c r="Z481" s="1258"/>
      <c r="AA481" s="1258"/>
      <c r="AB481" s="1258"/>
      <c r="AC481" s="1259" t="s">
        <v>409</v>
      </c>
      <c r="AD481" s="1259"/>
      <c r="AE481" s="1259"/>
      <c r="AF481" s="1259"/>
    </row>
    <row r="482" spans="1:32" ht="17.45" customHeight="1">
      <c r="A482" s="1251"/>
      <c r="B482" s="1251"/>
      <c r="C482" s="1251"/>
      <c r="D482" s="1251"/>
      <c r="E482" s="1251"/>
      <c r="F482" s="1251"/>
      <c r="G482" s="1251"/>
      <c r="H482" s="1251"/>
      <c r="I482" s="1251"/>
      <c r="J482" s="1251"/>
      <c r="K482" s="1251"/>
      <c r="L482" s="1251"/>
      <c r="M482" s="1252" t="s">
        <v>415</v>
      </c>
      <c r="N482" s="1252"/>
      <c r="O482" s="1252"/>
      <c r="P482" s="1252"/>
      <c r="Q482" s="1252"/>
      <c r="R482" s="1252"/>
      <c r="S482" s="1252"/>
      <c r="T482" s="1252"/>
      <c r="U482" s="1252"/>
      <c r="V482" s="1252"/>
      <c r="W482" s="1252"/>
      <c r="X482" s="1253"/>
      <c r="Y482" s="1253"/>
      <c r="Z482" s="1254">
        <v>0</v>
      </c>
      <c r="AA482" s="1254"/>
      <c r="AB482" s="1254"/>
      <c r="AC482" s="1254"/>
      <c r="AD482" s="1254"/>
      <c r="AE482" s="1254"/>
      <c r="AF482" s="1254"/>
    </row>
    <row r="483" spans="1:32" ht="17.45" customHeight="1">
      <c r="A483" s="1255" t="s">
        <v>416</v>
      </c>
      <c r="B483" s="1255"/>
      <c r="C483" s="1255"/>
      <c r="D483" s="1255"/>
      <c r="E483" s="1255"/>
      <c r="F483" s="1255"/>
      <c r="G483" s="1255"/>
      <c r="H483" s="1255"/>
      <c r="I483" s="1255"/>
      <c r="J483" s="1256" t="s">
        <v>391</v>
      </c>
      <c r="K483" s="1256"/>
      <c r="L483" s="158" t="s">
        <v>417</v>
      </c>
      <c r="M483" s="158" t="s">
        <v>418</v>
      </c>
      <c r="N483" s="1256" t="s">
        <v>419</v>
      </c>
      <c r="O483" s="1256"/>
      <c r="P483" s="1256" t="s">
        <v>420</v>
      </c>
      <c r="Q483" s="1256"/>
      <c r="R483" s="1256"/>
      <c r="S483" s="1256"/>
      <c r="T483" s="1256" t="s">
        <v>421</v>
      </c>
      <c r="U483" s="1256"/>
      <c r="V483" s="1256"/>
      <c r="W483" s="1256"/>
      <c r="X483" s="1256" t="s">
        <v>422</v>
      </c>
      <c r="Y483" s="1256"/>
      <c r="Z483" s="1256"/>
      <c r="AA483" s="1256"/>
      <c r="AB483" s="1256"/>
      <c r="AC483" s="1245" t="s">
        <v>409</v>
      </c>
      <c r="AD483" s="1245"/>
      <c r="AE483" s="1245"/>
      <c r="AF483" s="1245"/>
    </row>
    <row r="484" spans="1:32" ht="16.7" customHeight="1">
      <c r="A484" s="1246"/>
      <c r="B484" s="1246"/>
      <c r="C484" s="1246"/>
      <c r="D484" s="1246"/>
      <c r="E484" s="1246"/>
      <c r="F484" s="1246"/>
      <c r="G484" s="1246"/>
      <c r="H484" s="1246"/>
      <c r="I484" s="1246"/>
      <c r="J484" s="1246"/>
      <c r="K484" s="1246"/>
      <c r="L484" s="1246"/>
      <c r="M484" s="1247" t="s">
        <v>423</v>
      </c>
      <c r="N484" s="1247"/>
      <c r="O484" s="1247"/>
      <c r="P484" s="1247"/>
      <c r="Q484" s="1247"/>
      <c r="R484" s="1247"/>
      <c r="S484" s="1247"/>
      <c r="T484" s="1247"/>
      <c r="U484" s="1247"/>
      <c r="V484" s="1247"/>
      <c r="W484" s="1247"/>
      <c r="X484" s="1248"/>
      <c r="Y484" s="1248"/>
      <c r="Z484" s="1249">
        <v>0</v>
      </c>
      <c r="AA484" s="1249"/>
      <c r="AB484" s="1249"/>
      <c r="AC484" s="1249"/>
      <c r="AD484" s="1249"/>
      <c r="AE484" s="1249"/>
      <c r="AF484" s="1249"/>
    </row>
    <row r="485" spans="1:32" ht="5.85" customHeight="1">
      <c r="A485" s="1250"/>
      <c r="B485" s="1250"/>
      <c r="C485" s="1250"/>
      <c r="D485" s="1250"/>
      <c r="E485" s="1250"/>
      <c r="F485" s="1250"/>
      <c r="G485" s="1250"/>
      <c r="H485" s="1250"/>
      <c r="I485" s="1250"/>
      <c r="J485" s="1250"/>
      <c r="K485" s="1250"/>
      <c r="L485" s="1250"/>
      <c r="M485" s="1250"/>
      <c r="N485" s="1250"/>
      <c r="O485" s="1250"/>
      <c r="P485" s="1250"/>
      <c r="Q485" s="1250"/>
      <c r="R485" s="1250"/>
      <c r="S485" s="1250"/>
      <c r="T485" s="1250"/>
      <c r="U485" s="1250"/>
      <c r="V485" s="1250"/>
      <c r="W485" s="1250"/>
      <c r="X485" s="1250"/>
      <c r="Y485" s="1250"/>
      <c r="Z485" s="1250"/>
      <c r="AA485" s="1250"/>
      <c r="AB485" s="1250"/>
      <c r="AC485" s="1250"/>
      <c r="AD485" s="1250"/>
      <c r="AE485" s="1250"/>
      <c r="AF485" s="1250"/>
    </row>
    <row r="486" spans="1:32" ht="16.7" customHeight="1">
      <c r="A486" s="1239"/>
      <c r="B486" s="1239"/>
      <c r="C486" s="1239"/>
      <c r="D486" s="1239"/>
      <c r="E486" s="1239"/>
      <c r="F486" s="1239"/>
      <c r="G486" s="1239"/>
      <c r="H486" s="1239"/>
      <c r="I486" s="1239"/>
      <c r="J486" s="1239"/>
      <c r="K486" s="1239"/>
      <c r="L486" s="1239"/>
      <c r="M486" s="1240" t="s">
        <v>424</v>
      </c>
      <c r="N486" s="1240"/>
      <c r="O486" s="1240"/>
      <c r="P486" s="1240"/>
      <c r="Q486" s="1240"/>
      <c r="R486" s="1240"/>
      <c r="S486" s="1240"/>
      <c r="T486" s="1240"/>
      <c r="U486" s="1240"/>
      <c r="V486" s="1240"/>
      <c r="W486" s="1240"/>
      <c r="X486" s="1243"/>
      <c r="Y486" s="1243"/>
      <c r="Z486" s="1241">
        <v>8.16</v>
      </c>
      <c r="AA486" s="1241"/>
      <c r="AB486" s="1241"/>
      <c r="AC486" s="1241"/>
      <c r="AD486" s="1241"/>
      <c r="AE486" s="1241"/>
      <c r="AF486" s="1241"/>
    </row>
    <row r="487" spans="1:32" ht="0.75" customHeight="1">
      <c r="A487" s="1239"/>
      <c r="B487" s="1239"/>
      <c r="C487" s="1239"/>
      <c r="D487" s="1239"/>
      <c r="E487" s="1239"/>
      <c r="F487" s="1239"/>
      <c r="G487" s="1239"/>
      <c r="H487" s="1239"/>
      <c r="I487" s="1239"/>
      <c r="J487" s="1239"/>
      <c r="K487" s="1240" t="s">
        <v>425</v>
      </c>
      <c r="L487" s="1240"/>
      <c r="M487" s="1240"/>
      <c r="N487" s="1240"/>
      <c r="O487" s="1240"/>
      <c r="P487" s="1240"/>
      <c r="Q487" s="159"/>
      <c r="R487" s="1244">
        <v>0</v>
      </c>
      <c r="S487" s="1244"/>
      <c r="T487" s="1244"/>
      <c r="U487" s="1240"/>
      <c r="V487" s="1240"/>
      <c r="W487" s="1240"/>
      <c r="X487" s="1243"/>
      <c r="Y487" s="1243"/>
      <c r="Z487" s="1241"/>
      <c r="AA487" s="1241"/>
      <c r="AB487" s="1241"/>
      <c r="AC487" s="1241"/>
      <c r="AD487" s="1241"/>
      <c r="AE487" s="1241"/>
      <c r="AF487" s="1241"/>
    </row>
    <row r="488" spans="1:32" ht="16.7" customHeight="1">
      <c r="A488" s="1239"/>
      <c r="B488" s="1239"/>
      <c r="C488" s="1239"/>
      <c r="D488" s="1239"/>
      <c r="E488" s="1239"/>
      <c r="F488" s="1239"/>
      <c r="G488" s="1239"/>
      <c r="H488" s="1239"/>
      <c r="I488" s="1239"/>
      <c r="J488" s="1239"/>
      <c r="K488" s="1240"/>
      <c r="L488" s="1240"/>
      <c r="M488" s="1240"/>
      <c r="N488" s="1240"/>
      <c r="O488" s="1240"/>
      <c r="P488" s="1240"/>
      <c r="Q488" s="151"/>
      <c r="R488" s="1244"/>
      <c r="S488" s="1244"/>
      <c r="T488" s="1244"/>
      <c r="U488" s="151"/>
      <c r="V488" s="1240" t="s">
        <v>426</v>
      </c>
      <c r="W488" s="1240"/>
      <c r="X488" s="1243"/>
      <c r="Y488" s="1243"/>
      <c r="Z488" s="1241">
        <v>0</v>
      </c>
      <c r="AA488" s="1241"/>
      <c r="AB488" s="1241"/>
      <c r="AC488" s="1241"/>
      <c r="AD488" s="1241"/>
      <c r="AE488" s="1241"/>
      <c r="AF488" s="1241"/>
    </row>
    <row r="489" spans="1:32" ht="17.45" customHeight="1">
      <c r="A489" s="1239"/>
      <c r="B489" s="1239"/>
      <c r="C489" s="1239"/>
      <c r="D489" s="1239"/>
      <c r="E489" s="1239"/>
      <c r="F489" s="1239"/>
      <c r="G489" s="1239"/>
      <c r="H489" s="1239"/>
      <c r="I489" s="1239"/>
      <c r="J489" s="1239"/>
      <c r="K489" s="1239"/>
      <c r="L489" s="1239"/>
      <c r="M489" s="1240" t="s">
        <v>427</v>
      </c>
      <c r="N489" s="1240"/>
      <c r="O489" s="1240"/>
      <c r="P489" s="1240"/>
      <c r="Q489" s="1240"/>
      <c r="R489" s="1240"/>
      <c r="S489" s="1240"/>
      <c r="T489" s="1240"/>
      <c r="U489" s="1240"/>
      <c r="V489" s="1240"/>
      <c r="W489" s="1240"/>
      <c r="X489" s="1243"/>
      <c r="Y489" s="1243"/>
      <c r="Z489" s="1241">
        <v>8.16</v>
      </c>
      <c r="AA489" s="1241"/>
      <c r="AB489" s="1241"/>
      <c r="AC489" s="1241"/>
      <c r="AD489" s="1241"/>
      <c r="AE489" s="1241"/>
      <c r="AF489" s="1241"/>
    </row>
    <row r="490" spans="1:32" ht="5.85" customHeight="1">
      <c r="A490" s="1242"/>
      <c r="B490" s="1242"/>
      <c r="C490" s="1242"/>
      <c r="D490" s="1242"/>
      <c r="E490" s="1242"/>
      <c r="F490" s="1242"/>
      <c r="G490" s="1242"/>
      <c r="H490" s="1242"/>
      <c r="I490" s="1242"/>
      <c r="J490" s="1242"/>
      <c r="K490" s="1242"/>
      <c r="L490" s="1242"/>
      <c r="M490" s="1242"/>
      <c r="N490" s="1242"/>
      <c r="O490" s="1242"/>
      <c r="P490" s="1242"/>
      <c r="Q490" s="1242"/>
      <c r="R490" s="1242"/>
      <c r="S490" s="1242"/>
      <c r="T490" s="1242"/>
      <c r="U490" s="1242"/>
      <c r="V490" s="1242"/>
      <c r="W490" s="1242"/>
      <c r="X490" s="1242"/>
      <c r="Y490" s="1242"/>
      <c r="Z490" s="1242"/>
      <c r="AA490" s="1242"/>
      <c r="AB490" s="1242"/>
      <c r="AC490" s="1242"/>
      <c r="AD490" s="1242"/>
      <c r="AE490" s="1242"/>
      <c r="AF490" s="1242"/>
    </row>
    <row r="491" spans="1:32" ht="96" customHeight="1">
      <c r="A491" s="150"/>
      <c r="AF491" s="152"/>
    </row>
    <row r="492" spans="1:32" ht="96" customHeight="1">
      <c r="A492" s="153"/>
      <c r="B492" s="154"/>
      <c r="C492" s="154"/>
      <c r="D492" s="154"/>
      <c r="E492" s="154"/>
      <c r="F492" s="154"/>
      <c r="G492" s="154"/>
      <c r="H492" s="154"/>
      <c r="I492" s="154"/>
      <c r="J492" s="154"/>
      <c r="K492" s="154"/>
      <c r="L492" s="154"/>
      <c r="M492" s="154"/>
      <c r="N492" s="154"/>
      <c r="O492" s="154"/>
      <c r="P492" s="154"/>
      <c r="Q492" s="154"/>
      <c r="R492" s="154"/>
      <c r="S492" s="154"/>
      <c r="T492" s="154"/>
      <c r="U492" s="154"/>
      <c r="V492" s="154"/>
      <c r="W492" s="154"/>
      <c r="X492" s="154"/>
      <c r="Y492" s="154"/>
      <c r="Z492" s="154"/>
      <c r="AA492" s="154"/>
      <c r="AB492" s="154"/>
      <c r="AC492" s="154"/>
      <c r="AD492" s="154"/>
      <c r="AE492" s="154"/>
      <c r="AF492" s="162"/>
    </row>
    <row r="493" spans="1:32" ht="1.5" customHeight="1">
      <c r="A493" s="146"/>
      <c r="B493" s="147"/>
      <c r="C493" s="147"/>
      <c r="D493" s="147"/>
      <c r="E493" s="147"/>
      <c r="F493" s="147"/>
      <c r="G493" s="1289" t="s">
        <v>376</v>
      </c>
      <c r="H493" s="1289"/>
      <c r="I493" s="1289"/>
      <c r="J493" s="1289"/>
      <c r="K493" s="1289"/>
      <c r="L493" s="1289"/>
      <c r="M493" s="1289"/>
      <c r="N493" s="1289"/>
      <c r="O493" s="1289"/>
      <c r="P493" s="1289"/>
      <c r="Q493" s="1289"/>
      <c r="R493" s="1289"/>
      <c r="S493" s="1289"/>
      <c r="T493" s="1289"/>
      <c r="U493" s="1289"/>
      <c r="V493" s="1289"/>
      <c r="W493" s="1289"/>
      <c r="X493" s="1289"/>
      <c r="Y493" s="1289"/>
      <c r="Z493" s="1289"/>
      <c r="AA493" s="148"/>
      <c r="AB493" s="1290" t="s">
        <v>474</v>
      </c>
      <c r="AC493" s="1290"/>
      <c r="AD493" s="1290"/>
      <c r="AE493" s="1290"/>
      <c r="AF493" s="1290"/>
    </row>
    <row r="494" spans="1:32" ht="15.4" customHeight="1">
      <c r="A494" s="150"/>
      <c r="B494" s="1243"/>
      <c r="C494" s="1243"/>
      <c r="D494" s="1243"/>
      <c r="E494" s="1243"/>
      <c r="G494" s="1289"/>
      <c r="H494" s="1289"/>
      <c r="I494" s="1289"/>
      <c r="J494" s="1289"/>
      <c r="K494" s="1289"/>
      <c r="L494" s="1289"/>
      <c r="M494" s="1289"/>
      <c r="N494" s="1289"/>
      <c r="O494" s="1289"/>
      <c r="P494" s="1289"/>
      <c r="Q494" s="1289"/>
      <c r="R494" s="1289"/>
      <c r="S494" s="1289"/>
      <c r="T494" s="1289"/>
      <c r="U494" s="1289"/>
      <c r="V494" s="1289"/>
      <c r="W494" s="1289"/>
      <c r="X494" s="1289"/>
      <c r="Y494" s="1289"/>
      <c r="Z494" s="1289"/>
      <c r="AA494" s="152"/>
      <c r="AB494" s="1290"/>
      <c r="AC494" s="1290"/>
      <c r="AD494" s="1290"/>
      <c r="AE494" s="1290"/>
      <c r="AF494" s="1290"/>
    </row>
    <row r="495" spans="1:32" ht="0.75" customHeight="1">
      <c r="A495" s="150"/>
      <c r="B495" s="1243"/>
      <c r="C495" s="1243"/>
      <c r="D495" s="1243"/>
      <c r="E495" s="1243"/>
      <c r="G495" s="1289"/>
      <c r="H495" s="1289"/>
      <c r="I495" s="1289"/>
      <c r="J495" s="1289"/>
      <c r="K495" s="1289"/>
      <c r="L495" s="1289"/>
      <c r="M495" s="1289"/>
      <c r="N495" s="1289"/>
      <c r="O495" s="1289"/>
      <c r="P495" s="1289"/>
      <c r="Q495" s="1289"/>
      <c r="R495" s="1289"/>
      <c r="S495" s="1289"/>
      <c r="T495" s="1289"/>
      <c r="U495" s="1289"/>
      <c r="V495" s="1289"/>
      <c r="W495" s="1289"/>
      <c r="X495" s="1289"/>
      <c r="Y495" s="1289"/>
      <c r="Z495" s="1289"/>
      <c r="AA495" s="152"/>
      <c r="AB495" s="1290"/>
      <c r="AC495" s="1290"/>
      <c r="AD495" s="1290"/>
      <c r="AE495" s="1290"/>
      <c r="AF495" s="1290"/>
    </row>
    <row r="496" spans="1:32" ht="10.9" customHeight="1">
      <c r="A496" s="150"/>
      <c r="B496" s="1243"/>
      <c r="C496" s="1243"/>
      <c r="D496" s="1243"/>
      <c r="E496" s="1243"/>
      <c r="G496" s="1289"/>
      <c r="H496" s="1289"/>
      <c r="I496" s="1289"/>
      <c r="J496" s="1289"/>
      <c r="K496" s="1289"/>
      <c r="L496" s="1289"/>
      <c r="M496" s="1289"/>
      <c r="N496" s="1289"/>
      <c r="O496" s="1289"/>
      <c r="P496" s="1289"/>
      <c r="Q496" s="1289"/>
      <c r="R496" s="1289"/>
      <c r="S496" s="1289"/>
      <c r="T496" s="1289"/>
      <c r="U496" s="1289"/>
      <c r="V496" s="1289"/>
      <c r="W496" s="1289"/>
      <c r="X496" s="1289"/>
      <c r="Y496" s="1289"/>
      <c r="Z496" s="1289"/>
      <c r="AA496" s="152"/>
      <c r="AB496" s="1303" t="s">
        <v>378</v>
      </c>
      <c r="AC496" s="1303"/>
      <c r="AD496" s="1303"/>
      <c r="AE496" s="1292"/>
      <c r="AF496" s="1292"/>
    </row>
    <row r="497" spans="1:32" ht="13.9" customHeight="1">
      <c r="A497" s="150"/>
      <c r="B497" s="1243"/>
      <c r="C497" s="1243"/>
      <c r="D497" s="1243"/>
      <c r="E497" s="1243"/>
      <c r="G497" s="1293" t="s">
        <v>379</v>
      </c>
      <c r="H497" s="1293"/>
      <c r="I497" s="1293"/>
      <c r="J497" s="1293"/>
      <c r="K497" s="1293"/>
      <c r="L497" s="1293"/>
      <c r="M497" s="1293"/>
      <c r="N497" s="1293"/>
      <c r="O497" s="1293"/>
      <c r="P497" s="1293"/>
      <c r="Q497" s="1293"/>
      <c r="R497" s="1293"/>
      <c r="S497" s="1293"/>
      <c r="T497" s="1293"/>
      <c r="U497" s="1293"/>
      <c r="V497" s="1293"/>
      <c r="W497" s="1293"/>
      <c r="X497" s="1293"/>
      <c r="Y497" s="1293"/>
      <c r="Z497" s="1293"/>
      <c r="AA497" s="152"/>
      <c r="AB497" s="1303"/>
      <c r="AC497" s="1303"/>
      <c r="AD497" s="1303"/>
      <c r="AE497" s="1292"/>
      <c r="AF497" s="1292"/>
    </row>
    <row r="498" spans="1:32" ht="0.75" customHeight="1">
      <c r="A498" s="150"/>
      <c r="G498" s="1293"/>
      <c r="H498" s="1293"/>
      <c r="I498" s="1293"/>
      <c r="J498" s="1293"/>
      <c r="K498" s="1293"/>
      <c r="L498" s="1293"/>
      <c r="M498" s="1293"/>
      <c r="N498" s="1293"/>
      <c r="O498" s="1293"/>
      <c r="P498" s="1293"/>
      <c r="Q498" s="1293"/>
      <c r="R498" s="1293"/>
      <c r="S498" s="1293"/>
      <c r="T498" s="1293"/>
      <c r="U498" s="1293"/>
      <c r="V498" s="1293"/>
      <c r="W498" s="1293"/>
      <c r="X498" s="1293"/>
      <c r="Y498" s="1293"/>
      <c r="Z498" s="1293"/>
      <c r="AA498" s="152"/>
      <c r="AB498" s="1303"/>
      <c r="AC498" s="1303"/>
      <c r="AD498" s="1303"/>
      <c r="AE498" s="1292"/>
      <c r="AF498" s="1292"/>
    </row>
    <row r="499" spans="1:32" ht="0.75" customHeight="1">
      <c r="A499" s="153"/>
      <c r="B499" s="154"/>
      <c r="C499" s="154"/>
      <c r="D499" s="154"/>
      <c r="E499" s="154"/>
      <c r="F499" s="154"/>
      <c r="G499" s="154"/>
      <c r="H499" s="154"/>
      <c r="I499" s="154"/>
      <c r="J499" s="154"/>
      <c r="K499" s="154"/>
      <c r="L499" s="154"/>
      <c r="M499" s="154"/>
      <c r="N499" s="154"/>
      <c r="O499" s="154"/>
      <c r="P499" s="154"/>
      <c r="Q499" s="154"/>
      <c r="R499" s="154"/>
      <c r="S499" s="154"/>
      <c r="T499" s="154"/>
      <c r="U499" s="154"/>
      <c r="V499" s="154"/>
      <c r="W499" s="154"/>
      <c r="X499" s="154"/>
      <c r="Y499" s="154"/>
      <c r="Z499" s="154"/>
      <c r="AA499" s="162"/>
      <c r="AB499" s="1303"/>
      <c r="AC499" s="1303"/>
      <c r="AD499" s="1303"/>
      <c r="AE499" s="1292"/>
      <c r="AF499" s="1292"/>
    </row>
    <row r="500" spans="1:32" ht="16.7" customHeight="1">
      <c r="A500" s="1280" t="s">
        <v>323</v>
      </c>
      <c r="B500" s="1280"/>
      <c r="C500" s="1280"/>
      <c r="D500" s="1280"/>
      <c r="E500" s="1280"/>
      <c r="F500" s="1280"/>
      <c r="G500" s="1280"/>
      <c r="H500" s="1280"/>
      <c r="I500" s="1280"/>
      <c r="J500" s="1280"/>
      <c r="K500" s="1280"/>
      <c r="L500" s="1280"/>
      <c r="M500" s="1280"/>
      <c r="N500" s="1280"/>
      <c r="O500" s="1280"/>
      <c r="P500" s="1280"/>
      <c r="Q500" s="1280"/>
      <c r="R500" s="1280"/>
      <c r="S500" s="1280"/>
      <c r="T500" s="1280"/>
      <c r="U500" s="1280"/>
      <c r="V500" s="1280"/>
      <c r="W500" s="1280"/>
      <c r="X500" s="1280"/>
      <c r="Y500" s="1280"/>
      <c r="Z500" s="1280"/>
      <c r="AA500" s="1280"/>
      <c r="AB500" s="1280"/>
      <c r="AC500" s="1280"/>
      <c r="AD500" s="1280"/>
      <c r="AE500" s="1280"/>
      <c r="AF500" s="1280"/>
    </row>
    <row r="501" spans="1:32" ht="37.15" customHeight="1">
      <c r="A501" s="1301" t="s">
        <v>380</v>
      </c>
      <c r="B501" s="1301"/>
      <c r="C501" s="1301"/>
      <c r="D501" s="1301"/>
      <c r="E501" s="1301"/>
      <c r="F501" s="1301"/>
      <c r="G501" s="1301"/>
      <c r="H501" s="1301"/>
      <c r="I501" s="1301"/>
      <c r="J501" s="1301"/>
      <c r="K501" s="1301"/>
      <c r="L501" s="1301"/>
      <c r="M501" s="1301"/>
      <c r="N501" s="1301"/>
      <c r="O501" s="1301"/>
      <c r="P501" s="1301"/>
      <c r="Q501" s="1301"/>
      <c r="R501" s="1301"/>
      <c r="S501" s="1301"/>
      <c r="T501" s="1301"/>
      <c r="U501" s="1301"/>
      <c r="V501" s="1301"/>
      <c r="W501" s="1301"/>
      <c r="X501" s="1301"/>
      <c r="Y501" s="1280" t="s">
        <v>381</v>
      </c>
      <c r="Z501" s="1280"/>
      <c r="AA501" s="1280"/>
      <c r="AB501" s="1280"/>
      <c r="AC501" s="1280"/>
      <c r="AD501" s="1280"/>
      <c r="AE501" s="1280"/>
      <c r="AF501" s="1280"/>
    </row>
    <row r="502" spans="1:32" ht="5.0999999999999996" customHeight="1">
      <c r="A502" s="155"/>
      <c r="B502" s="156"/>
      <c r="C502" s="156"/>
      <c r="D502" s="156"/>
      <c r="E502" s="156"/>
      <c r="F502" s="156"/>
      <c r="G502" s="156"/>
      <c r="H502" s="156"/>
      <c r="I502" s="156"/>
      <c r="J502" s="156"/>
      <c r="K502" s="156"/>
      <c r="L502" s="156"/>
      <c r="M502" s="156"/>
      <c r="N502" s="156"/>
      <c r="O502" s="156"/>
      <c r="P502" s="156"/>
      <c r="Q502" s="156"/>
      <c r="R502" s="156"/>
      <c r="S502" s="156"/>
      <c r="T502" s="156"/>
      <c r="U502" s="156"/>
      <c r="V502" s="156"/>
      <c r="W502" s="156"/>
      <c r="X502" s="156"/>
      <c r="Y502" s="156"/>
      <c r="Z502" s="156"/>
      <c r="AA502" s="156"/>
      <c r="AB502" s="156"/>
      <c r="AC502" s="156"/>
      <c r="AD502" s="156"/>
      <c r="AE502" s="156"/>
      <c r="AF502" s="157"/>
    </row>
    <row r="503" spans="1:32" ht="0.75" customHeight="1">
      <c r="A503" s="1283" t="s">
        <v>382</v>
      </c>
      <c r="B503" s="1283"/>
      <c r="C503" s="1283"/>
      <c r="D503" s="1283"/>
      <c r="E503" s="1284"/>
      <c r="F503" s="1284"/>
      <c r="G503" s="1284"/>
      <c r="H503" s="1284"/>
      <c r="I503" s="1285" t="s">
        <v>367</v>
      </c>
      <c r="J503" s="1285"/>
      <c r="K503" s="1285"/>
      <c r="L503" s="1285"/>
      <c r="M503" s="1285"/>
      <c r="N503" s="1285"/>
      <c r="O503" s="1285"/>
      <c r="P503" s="1285"/>
      <c r="Q503" s="1285"/>
      <c r="R503" s="1285"/>
      <c r="S503" s="1285"/>
      <c r="T503" s="1285"/>
      <c r="U503" s="1285"/>
      <c r="V503" s="1285"/>
      <c r="W503" s="1285"/>
      <c r="X503" s="1285"/>
      <c r="Y503" s="1275" t="s">
        <v>383</v>
      </c>
      <c r="Z503" s="1275"/>
      <c r="AA503" s="1275"/>
      <c r="AB503" s="1275"/>
      <c r="AC503" s="1275"/>
      <c r="AD503" s="1286" t="s">
        <v>446</v>
      </c>
      <c r="AE503" s="1286"/>
      <c r="AF503" s="1286"/>
    </row>
    <row r="504" spans="1:32" ht="18.2" customHeight="1">
      <c r="A504" s="1283"/>
      <c r="B504" s="1283"/>
      <c r="C504" s="1283"/>
      <c r="D504" s="1283"/>
      <c r="E504" s="1287" t="s">
        <v>385</v>
      </c>
      <c r="F504" s="1287"/>
      <c r="G504" s="1287"/>
      <c r="H504" s="1288" t="s">
        <v>386</v>
      </c>
      <c r="I504" s="1285"/>
      <c r="J504" s="1285"/>
      <c r="K504" s="1285"/>
      <c r="L504" s="1285"/>
      <c r="M504" s="1285"/>
      <c r="N504" s="1285"/>
      <c r="O504" s="1285"/>
      <c r="P504" s="1285"/>
      <c r="Q504" s="1285"/>
      <c r="R504" s="1285"/>
      <c r="S504" s="1285"/>
      <c r="T504" s="1285"/>
      <c r="U504" s="1285"/>
      <c r="V504" s="1285"/>
      <c r="W504" s="1285"/>
      <c r="X504" s="1285"/>
      <c r="Y504" s="1275"/>
      <c r="Z504" s="1275"/>
      <c r="AA504" s="1275"/>
      <c r="AB504" s="1275"/>
      <c r="AC504" s="1275"/>
      <c r="AD504" s="1286"/>
      <c r="AE504" s="1286"/>
      <c r="AF504" s="1286"/>
    </row>
    <row r="505" spans="1:32" ht="18.2" customHeight="1">
      <c r="A505" s="1274" t="s">
        <v>365</v>
      </c>
      <c r="B505" s="1274"/>
      <c r="C505" s="1274"/>
      <c r="D505" s="1274"/>
      <c r="E505" s="1277"/>
      <c r="F505" s="1277"/>
      <c r="G505" s="1277"/>
      <c r="H505" s="1288"/>
      <c r="I505" s="1285"/>
      <c r="J505" s="1285"/>
      <c r="K505" s="1285"/>
      <c r="L505" s="1285"/>
      <c r="M505" s="1285"/>
      <c r="N505" s="1285"/>
      <c r="O505" s="1285"/>
      <c r="P505" s="1285"/>
      <c r="Q505" s="1285"/>
      <c r="R505" s="1285"/>
      <c r="S505" s="1285"/>
      <c r="T505" s="1285"/>
      <c r="U505" s="1285"/>
      <c r="V505" s="1285"/>
      <c r="W505" s="1285"/>
      <c r="X505" s="1285"/>
      <c r="Y505" s="1275" t="s">
        <v>387</v>
      </c>
      <c r="Z505" s="1275"/>
      <c r="AA505" s="1275"/>
      <c r="AB505" s="1275"/>
      <c r="AC505" s="1275"/>
      <c r="AD505" s="1276">
        <v>230.19</v>
      </c>
      <c r="AE505" s="1276"/>
      <c r="AF505" s="1276"/>
    </row>
    <row r="506" spans="1:32" ht="0.75" customHeight="1">
      <c r="A506" s="1278"/>
      <c r="B506" s="1278"/>
      <c r="C506" s="1278"/>
      <c r="D506" s="1278"/>
      <c r="E506" s="1278"/>
      <c r="F506" s="1278"/>
      <c r="G506" s="1278"/>
      <c r="H506" s="1288"/>
      <c r="I506" s="1279"/>
      <c r="J506" s="1279"/>
      <c r="K506" s="1279"/>
      <c r="L506" s="1279"/>
      <c r="M506" s="1279"/>
      <c r="N506" s="1279"/>
      <c r="O506" s="1279"/>
      <c r="P506" s="1279"/>
      <c r="Q506" s="1279"/>
      <c r="R506" s="1279"/>
      <c r="S506" s="1279"/>
      <c r="T506" s="1279"/>
      <c r="U506" s="1279"/>
      <c r="V506" s="1279"/>
      <c r="W506" s="1279"/>
      <c r="X506" s="1279"/>
      <c r="Y506" s="1279"/>
      <c r="Z506" s="1279"/>
      <c r="AA506" s="1279"/>
      <c r="AB506" s="1279"/>
      <c r="AC506" s="1279"/>
      <c r="AD506" s="1279"/>
      <c r="AE506" s="1279"/>
      <c r="AF506" s="1279"/>
    </row>
    <row r="507" spans="1:32" ht="26.85" customHeight="1">
      <c r="A507" s="1271" t="s">
        <v>432</v>
      </c>
      <c r="B507" s="1271"/>
      <c r="C507" s="1271"/>
      <c r="D507" s="1271"/>
      <c r="E507" s="1271"/>
      <c r="F507" s="1271"/>
      <c r="G507" s="1271"/>
      <c r="H507" s="1271"/>
      <c r="I507" s="1271"/>
      <c r="J507" s="1271"/>
      <c r="K507" s="1271"/>
      <c r="L507" s="1271"/>
      <c r="M507" s="1271"/>
      <c r="N507" s="1271"/>
      <c r="O507" s="1271"/>
      <c r="P507" s="1271"/>
      <c r="Q507" s="1271"/>
      <c r="R507" s="1271"/>
      <c r="S507" s="1271"/>
      <c r="T507" s="1271"/>
      <c r="U507" s="1271"/>
      <c r="V507" s="1271"/>
      <c r="W507" s="1271"/>
      <c r="X507" s="1271"/>
      <c r="Y507" s="1271"/>
      <c r="Z507" s="1271"/>
      <c r="AA507" s="1271"/>
      <c r="AB507" s="1271"/>
      <c r="AC507" s="1271"/>
      <c r="AD507" s="1271"/>
      <c r="AE507" s="1271"/>
      <c r="AF507" s="1272"/>
    </row>
    <row r="508" spans="1:32" ht="10.15" customHeight="1">
      <c r="A508" s="1273" t="s">
        <v>389</v>
      </c>
      <c r="B508" s="1273"/>
      <c r="C508" s="1273"/>
      <c r="D508" s="1273"/>
      <c r="E508" s="1273"/>
      <c r="F508" s="1273"/>
      <c r="G508" s="1273"/>
      <c r="H508" s="1273"/>
      <c r="I508" s="1273"/>
      <c r="J508" s="1273"/>
      <c r="K508" s="1273"/>
      <c r="L508" s="1273"/>
      <c r="M508" s="1273"/>
      <c r="N508" s="1273"/>
      <c r="O508" s="1273"/>
      <c r="P508" s="1273"/>
      <c r="Q508" s="1273"/>
      <c r="R508" s="1273"/>
      <c r="S508" s="1273"/>
      <c r="T508" s="1273"/>
      <c r="U508" s="1273"/>
      <c r="V508" s="1273"/>
      <c r="W508" s="1273"/>
      <c r="X508" s="1273"/>
      <c r="Y508" s="1273"/>
      <c r="Z508" s="1273"/>
      <c r="AA508" s="1273"/>
      <c r="AB508" s="1273"/>
      <c r="AC508" s="1273"/>
      <c r="AD508" s="1273"/>
      <c r="AE508" s="1273"/>
      <c r="AF508" s="1272"/>
    </row>
    <row r="509" spans="1:32" ht="16.7" customHeight="1">
      <c r="A509" s="1255" t="s">
        <v>390</v>
      </c>
      <c r="B509" s="1255"/>
      <c r="C509" s="1255"/>
      <c r="D509" s="1255"/>
      <c r="E509" s="1255"/>
      <c r="F509" s="1255"/>
      <c r="G509" s="1255"/>
      <c r="H509" s="1255"/>
      <c r="I509" s="1255"/>
      <c r="J509" s="1255"/>
      <c r="K509" s="1255"/>
      <c r="L509" s="1255"/>
      <c r="M509" s="1256" t="s">
        <v>391</v>
      </c>
      <c r="N509" s="1256" t="s">
        <v>392</v>
      </c>
      <c r="O509" s="1256"/>
      <c r="P509" s="1256"/>
      <c r="Q509" s="1256"/>
      <c r="R509" s="1256"/>
      <c r="S509" s="1256"/>
      <c r="T509" s="1256" t="s">
        <v>393</v>
      </c>
      <c r="U509" s="1256"/>
      <c r="V509" s="1256"/>
      <c r="W509" s="1256"/>
      <c r="X509" s="1256"/>
      <c r="Y509" s="1256"/>
      <c r="Z509" s="1256"/>
      <c r="AA509" s="1256"/>
      <c r="AB509" s="1256"/>
      <c r="AC509" s="1245" t="s">
        <v>394</v>
      </c>
      <c r="AD509" s="1245"/>
      <c r="AE509" s="1245"/>
      <c r="AF509" s="1245"/>
    </row>
    <row r="510" spans="1:32" ht="17.45" customHeight="1">
      <c r="A510" s="1255"/>
      <c r="B510" s="1255"/>
      <c r="C510" s="1255"/>
      <c r="D510" s="1255"/>
      <c r="E510" s="1255"/>
      <c r="F510" s="1255"/>
      <c r="G510" s="1255"/>
      <c r="H510" s="1255"/>
      <c r="I510" s="1255"/>
      <c r="J510" s="1255"/>
      <c r="K510" s="1255"/>
      <c r="L510" s="1255"/>
      <c r="M510" s="1256"/>
      <c r="N510" s="1256" t="s">
        <v>395</v>
      </c>
      <c r="O510" s="1256"/>
      <c r="P510" s="1256" t="s">
        <v>396</v>
      </c>
      <c r="Q510" s="1256"/>
      <c r="R510" s="1256"/>
      <c r="S510" s="1256"/>
      <c r="T510" s="1256" t="s">
        <v>395</v>
      </c>
      <c r="U510" s="1256"/>
      <c r="V510" s="1256"/>
      <c r="W510" s="1256"/>
      <c r="X510" s="1256" t="s">
        <v>396</v>
      </c>
      <c r="Y510" s="1256"/>
      <c r="Z510" s="1256"/>
      <c r="AA510" s="1256"/>
      <c r="AB510" s="1256"/>
      <c r="AC510" s="1245"/>
      <c r="AD510" s="1245"/>
      <c r="AE510" s="1245"/>
      <c r="AF510" s="1245"/>
    </row>
    <row r="511" spans="1:32" ht="23.25" customHeight="1">
      <c r="A511" s="146"/>
      <c r="B511" s="147"/>
      <c r="C511" s="163" t="s">
        <v>466</v>
      </c>
      <c r="D511" s="1314" t="s">
        <v>467</v>
      </c>
      <c r="E511" s="1314"/>
      <c r="F511" s="1314"/>
      <c r="G511" s="1314"/>
      <c r="H511" s="1314"/>
      <c r="I511" s="1314"/>
      <c r="J511" s="1314"/>
      <c r="K511" s="1314"/>
      <c r="L511" s="1314"/>
      <c r="M511" s="164">
        <v>1</v>
      </c>
      <c r="N511" s="1327">
        <v>1</v>
      </c>
      <c r="O511" s="1327"/>
      <c r="P511" s="1327">
        <v>0</v>
      </c>
      <c r="Q511" s="1327"/>
      <c r="R511" s="1327"/>
      <c r="S511" s="1327"/>
      <c r="T511" s="1317">
        <v>345.91860000000003</v>
      </c>
      <c r="U511" s="1317"/>
      <c r="V511" s="1317"/>
      <c r="W511" s="1317"/>
      <c r="X511" s="1317">
        <v>161.34479999999999</v>
      </c>
      <c r="Y511" s="1317"/>
      <c r="Z511" s="1317"/>
      <c r="AA511" s="1317"/>
      <c r="AB511" s="1317"/>
      <c r="AC511" s="1318">
        <v>345.91860000000003</v>
      </c>
      <c r="AD511" s="1318"/>
      <c r="AE511" s="1318"/>
      <c r="AF511" s="1318"/>
    </row>
    <row r="512" spans="1:32" ht="22.5" customHeight="1">
      <c r="A512" s="153"/>
      <c r="B512" s="154"/>
      <c r="C512" s="167" t="s">
        <v>468</v>
      </c>
      <c r="D512" s="1304" t="s">
        <v>469</v>
      </c>
      <c r="E512" s="1304"/>
      <c r="F512" s="1304"/>
      <c r="G512" s="1304"/>
      <c r="H512" s="1304"/>
      <c r="I512" s="1304"/>
      <c r="J512" s="1304"/>
      <c r="K512" s="1304"/>
      <c r="L512" s="1304"/>
      <c r="M512" s="168">
        <v>5</v>
      </c>
      <c r="N512" s="1326">
        <v>0.81</v>
      </c>
      <c r="O512" s="1326"/>
      <c r="P512" s="1326">
        <v>0.19</v>
      </c>
      <c r="Q512" s="1326"/>
      <c r="R512" s="1326"/>
      <c r="S512" s="1326"/>
      <c r="T512" s="1307">
        <v>317.75659999999999</v>
      </c>
      <c r="U512" s="1307"/>
      <c r="V512" s="1307"/>
      <c r="W512" s="1307"/>
      <c r="X512" s="1307">
        <v>99.436000000000007</v>
      </c>
      <c r="Y512" s="1307"/>
      <c r="Z512" s="1307"/>
      <c r="AA512" s="1307"/>
      <c r="AB512" s="1307"/>
      <c r="AC512" s="1308">
        <v>1381.3784000000001</v>
      </c>
      <c r="AD512" s="1308"/>
      <c r="AE512" s="1308"/>
      <c r="AF512" s="1308"/>
    </row>
    <row r="513" spans="1:32" ht="17.45" customHeight="1">
      <c r="A513" s="1246"/>
      <c r="B513" s="1246"/>
      <c r="C513" s="1246"/>
      <c r="D513" s="1246"/>
      <c r="E513" s="1246"/>
      <c r="F513" s="1246"/>
      <c r="G513" s="1246"/>
      <c r="H513" s="1246"/>
      <c r="I513" s="1246"/>
      <c r="J513" s="1246"/>
      <c r="K513" s="1246"/>
      <c r="L513" s="1246"/>
      <c r="M513" s="1247" t="s">
        <v>397</v>
      </c>
      <c r="N513" s="1247"/>
      <c r="O513" s="1247"/>
      <c r="P513" s="1247"/>
      <c r="Q513" s="1247"/>
      <c r="R513" s="1247"/>
      <c r="S513" s="1247"/>
      <c r="T513" s="1247"/>
      <c r="U513" s="1247"/>
      <c r="V513" s="1247"/>
      <c r="W513" s="1247"/>
      <c r="X513" s="1248"/>
      <c r="Y513" s="1248"/>
      <c r="Z513" s="1249">
        <v>1727.297</v>
      </c>
      <c r="AA513" s="1249"/>
      <c r="AB513" s="1249"/>
      <c r="AC513" s="1249"/>
      <c r="AD513" s="1249"/>
      <c r="AE513" s="1249"/>
      <c r="AF513" s="1249"/>
    </row>
    <row r="514" spans="1:32" ht="16.7" customHeight="1">
      <c r="A514" s="1255" t="s">
        <v>398</v>
      </c>
      <c r="B514" s="1255"/>
      <c r="C514" s="1255"/>
      <c r="D514" s="1255"/>
      <c r="E514" s="1255"/>
      <c r="F514" s="1255"/>
      <c r="G514" s="1255"/>
      <c r="H514" s="1255"/>
      <c r="I514" s="1255"/>
      <c r="J514" s="1255"/>
      <c r="K514" s="1255"/>
      <c r="L514" s="1255"/>
      <c r="M514" s="1255"/>
      <c r="N514" s="1255"/>
      <c r="O514" s="1256" t="s">
        <v>399</v>
      </c>
      <c r="P514" s="1256"/>
      <c r="Q514" s="1256"/>
      <c r="R514" s="1256"/>
      <c r="S514" s="1256" t="s">
        <v>391</v>
      </c>
      <c r="T514" s="1256"/>
      <c r="U514" s="1256"/>
      <c r="V514" s="1256"/>
      <c r="W514" s="1256" t="s">
        <v>400</v>
      </c>
      <c r="X514" s="1256"/>
      <c r="Y514" s="1256"/>
      <c r="Z514" s="1256"/>
      <c r="AA514" s="1256"/>
      <c r="AB514" s="1256"/>
      <c r="AC514" s="1245" t="s">
        <v>394</v>
      </c>
      <c r="AD514" s="1245"/>
      <c r="AE514" s="1245"/>
      <c r="AF514" s="1245"/>
    </row>
    <row r="515" spans="1:32" ht="23.25" customHeight="1">
      <c r="A515" s="146"/>
      <c r="B515" s="147"/>
      <c r="C515" s="170" t="s">
        <v>462</v>
      </c>
      <c r="D515" s="1263" t="s">
        <v>463</v>
      </c>
      <c r="E515" s="1263"/>
      <c r="F515" s="1263"/>
      <c r="G515" s="1263"/>
      <c r="H515" s="1263"/>
      <c r="I515" s="1263"/>
      <c r="J515" s="1263"/>
      <c r="K515" s="1263"/>
      <c r="L515" s="1263"/>
      <c r="M515" s="1263"/>
      <c r="N515" s="1263"/>
      <c r="O515" s="1264">
        <v>0</v>
      </c>
      <c r="P515" s="1264"/>
      <c r="Q515" s="1264"/>
      <c r="R515" s="1264"/>
      <c r="S515" s="1264">
        <v>1</v>
      </c>
      <c r="T515" s="1264"/>
      <c r="U515" s="1264"/>
      <c r="V515" s="1264"/>
      <c r="W515" s="1265">
        <v>22.268799999999999</v>
      </c>
      <c r="X515" s="1265"/>
      <c r="Y515" s="1265"/>
      <c r="Z515" s="1265"/>
      <c r="AA515" s="1265"/>
      <c r="AB515" s="1265"/>
      <c r="AC515" s="1266">
        <v>22.268799999999999</v>
      </c>
      <c r="AD515" s="1266"/>
      <c r="AE515" s="1266"/>
      <c r="AF515" s="1266"/>
    </row>
    <row r="516" spans="1:32" ht="16.7" customHeight="1">
      <c r="A516" s="150"/>
      <c r="M516" s="1240" t="s">
        <v>401</v>
      </c>
      <c r="N516" s="1240"/>
      <c r="O516" s="1240"/>
      <c r="P516" s="1240"/>
      <c r="Q516" s="1240"/>
      <c r="R516" s="1240"/>
      <c r="S516" s="1240"/>
      <c r="T516" s="1240"/>
      <c r="U516" s="1240"/>
      <c r="V516" s="1240"/>
      <c r="W516" s="1240"/>
      <c r="Z516" s="1262">
        <v>22.268799999999999</v>
      </c>
      <c r="AA516" s="1262"/>
      <c r="AB516" s="1262"/>
      <c r="AC516" s="1262"/>
      <c r="AD516" s="1262"/>
      <c r="AE516" s="1262"/>
      <c r="AF516" s="1262"/>
    </row>
    <row r="517" spans="1:32" ht="17.45" customHeight="1">
      <c r="A517" s="150"/>
      <c r="M517" s="1240" t="s">
        <v>402</v>
      </c>
      <c r="N517" s="1240"/>
      <c r="O517" s="1240"/>
      <c r="P517" s="1240"/>
      <c r="Q517" s="1240"/>
      <c r="R517" s="1240"/>
      <c r="S517" s="1240"/>
      <c r="T517" s="1240"/>
      <c r="U517" s="1240"/>
      <c r="V517" s="1240"/>
      <c r="W517" s="1240"/>
      <c r="Z517" s="1262">
        <v>1749.5658000000001</v>
      </c>
      <c r="AA517" s="1262"/>
      <c r="AB517" s="1262"/>
      <c r="AC517" s="1262"/>
      <c r="AD517" s="1262"/>
      <c r="AE517" s="1262"/>
      <c r="AF517" s="1262"/>
    </row>
    <row r="518" spans="1:32" ht="17.45" customHeight="1">
      <c r="A518" s="150"/>
      <c r="M518" s="1240" t="s">
        <v>403</v>
      </c>
      <c r="N518" s="1240"/>
      <c r="O518" s="1240"/>
      <c r="P518" s="1240"/>
      <c r="Q518" s="1240"/>
      <c r="R518" s="1240"/>
      <c r="S518" s="1240"/>
      <c r="T518" s="1240"/>
      <c r="U518" s="1240"/>
      <c r="V518" s="1240"/>
      <c r="W518" s="1240"/>
      <c r="Z518" s="1262">
        <v>7.6005000000000003</v>
      </c>
      <c r="AA518" s="1262"/>
      <c r="AB518" s="1262"/>
      <c r="AC518" s="1262"/>
      <c r="AD518" s="1262"/>
      <c r="AE518" s="1262"/>
      <c r="AF518" s="1262"/>
    </row>
    <row r="519" spans="1:32" ht="16.7" customHeight="1">
      <c r="A519" s="150"/>
      <c r="M519" s="1240" t="s">
        <v>404</v>
      </c>
      <c r="N519" s="1240"/>
      <c r="O519" s="1240"/>
      <c r="P519" s="1240"/>
      <c r="Q519" s="1240"/>
      <c r="R519" s="1240"/>
      <c r="S519" s="1240"/>
      <c r="T519" s="1240"/>
      <c r="U519" s="1240"/>
      <c r="V519" s="1240"/>
      <c r="W519" s="1240"/>
      <c r="Z519" s="1262">
        <v>0.12411</v>
      </c>
      <c r="AA519" s="1262"/>
      <c r="AB519" s="1262"/>
      <c r="AC519" s="1262"/>
      <c r="AD519" s="1262"/>
      <c r="AE519" s="1262"/>
      <c r="AF519" s="1262"/>
    </row>
    <row r="520" spans="1:32" ht="17.45" customHeight="1">
      <c r="A520" s="153"/>
      <c r="B520" s="154"/>
      <c r="C520" s="154"/>
      <c r="D520" s="154"/>
      <c r="E520" s="154"/>
      <c r="F520" s="154"/>
      <c r="G520" s="154"/>
      <c r="H520" s="154"/>
      <c r="I520" s="154"/>
      <c r="J520" s="154"/>
      <c r="K520" s="154"/>
      <c r="L520" s="154"/>
      <c r="M520" s="1260" t="s">
        <v>405</v>
      </c>
      <c r="N520" s="1260"/>
      <c r="O520" s="1260"/>
      <c r="P520" s="1260"/>
      <c r="Q520" s="1260"/>
      <c r="R520" s="1260"/>
      <c r="S520" s="1260"/>
      <c r="T520" s="1260"/>
      <c r="U520" s="1260"/>
      <c r="V520" s="1260"/>
      <c r="W520" s="1260"/>
      <c r="X520" s="154"/>
      <c r="Y520" s="154"/>
      <c r="Z520" s="1261">
        <v>0</v>
      </c>
      <c r="AA520" s="1261"/>
      <c r="AB520" s="1261"/>
      <c r="AC520" s="1261"/>
      <c r="AD520" s="1261"/>
      <c r="AE520" s="1261"/>
      <c r="AF520" s="1261"/>
    </row>
    <row r="521" spans="1:32" ht="16.7" customHeight="1">
      <c r="A521" s="1257" t="s">
        <v>406</v>
      </c>
      <c r="B521" s="1257"/>
      <c r="C521" s="1257"/>
      <c r="D521" s="1257"/>
      <c r="E521" s="1257"/>
      <c r="F521" s="1257"/>
      <c r="G521" s="1257"/>
      <c r="H521" s="1257"/>
      <c r="I521" s="1257"/>
      <c r="J521" s="1257"/>
      <c r="K521" s="1257"/>
      <c r="L521" s="1257"/>
      <c r="M521" s="1257"/>
      <c r="N521" s="1257"/>
      <c r="O521" s="1258" t="s">
        <v>391</v>
      </c>
      <c r="P521" s="1258"/>
      <c r="Q521" s="1258"/>
      <c r="R521" s="1258"/>
      <c r="S521" s="1258" t="s">
        <v>407</v>
      </c>
      <c r="T521" s="1258"/>
      <c r="U521" s="1258"/>
      <c r="V521" s="1258"/>
      <c r="W521" s="1258" t="s">
        <v>408</v>
      </c>
      <c r="X521" s="1258"/>
      <c r="Y521" s="1258"/>
      <c r="Z521" s="1258"/>
      <c r="AA521" s="1258"/>
      <c r="AB521" s="1258"/>
      <c r="AC521" s="1259" t="s">
        <v>409</v>
      </c>
      <c r="AD521" s="1259"/>
      <c r="AE521" s="1259"/>
      <c r="AF521" s="1259"/>
    </row>
    <row r="522" spans="1:32" ht="17.45" customHeight="1">
      <c r="A522" s="1246"/>
      <c r="B522" s="1246"/>
      <c r="C522" s="1246"/>
      <c r="D522" s="1246"/>
      <c r="E522" s="1246"/>
      <c r="F522" s="1246"/>
      <c r="G522" s="1246"/>
      <c r="H522" s="1246"/>
      <c r="I522" s="1246"/>
      <c r="J522" s="1246"/>
      <c r="K522" s="1246"/>
      <c r="L522" s="1246"/>
      <c r="M522" s="1247" t="s">
        <v>411</v>
      </c>
      <c r="N522" s="1247"/>
      <c r="O522" s="1247"/>
      <c r="P522" s="1247"/>
      <c r="Q522" s="1247"/>
      <c r="R522" s="1247"/>
      <c r="S522" s="1247"/>
      <c r="T522" s="1247"/>
      <c r="U522" s="1247"/>
      <c r="V522" s="1247"/>
      <c r="W522" s="1247"/>
      <c r="X522" s="1248"/>
      <c r="Y522" s="1248"/>
      <c r="Z522" s="1249">
        <v>0</v>
      </c>
      <c r="AA522" s="1249"/>
      <c r="AB522" s="1249"/>
      <c r="AC522" s="1249"/>
      <c r="AD522" s="1249"/>
      <c r="AE522" s="1249"/>
      <c r="AF522" s="1249"/>
    </row>
    <row r="523" spans="1:32" ht="17.45" customHeight="1">
      <c r="A523" s="1257" t="s">
        <v>412</v>
      </c>
      <c r="B523" s="1257"/>
      <c r="C523" s="1257"/>
      <c r="D523" s="1257"/>
      <c r="E523" s="1257"/>
      <c r="F523" s="1257"/>
      <c r="G523" s="1257"/>
      <c r="H523" s="1257"/>
      <c r="I523" s="1257"/>
      <c r="J523" s="1257"/>
      <c r="K523" s="1257"/>
      <c r="L523" s="1257"/>
      <c r="M523" s="1257"/>
      <c r="N523" s="1257"/>
      <c r="O523" s="1258" t="s">
        <v>391</v>
      </c>
      <c r="P523" s="1258"/>
      <c r="Q523" s="1258"/>
      <c r="R523" s="1258"/>
      <c r="S523" s="1258" t="s">
        <v>407</v>
      </c>
      <c r="T523" s="1258"/>
      <c r="U523" s="1258"/>
      <c r="V523" s="1258"/>
      <c r="W523" s="1258" t="s">
        <v>408</v>
      </c>
      <c r="X523" s="1258"/>
      <c r="Y523" s="1258"/>
      <c r="Z523" s="1258"/>
      <c r="AA523" s="1258"/>
      <c r="AB523" s="1258"/>
      <c r="AC523" s="1259" t="s">
        <v>409</v>
      </c>
      <c r="AD523" s="1259"/>
      <c r="AE523" s="1259"/>
      <c r="AF523" s="1259"/>
    </row>
    <row r="524" spans="1:32" ht="16.7" customHeight="1">
      <c r="A524" s="1246"/>
      <c r="B524" s="1246"/>
      <c r="C524" s="1246"/>
      <c r="D524" s="1246"/>
      <c r="E524" s="1246"/>
      <c r="F524" s="1246"/>
      <c r="G524" s="1246"/>
      <c r="H524" s="1246"/>
      <c r="I524" s="1246"/>
      <c r="J524" s="1246"/>
      <c r="K524" s="1246"/>
      <c r="L524" s="1246"/>
      <c r="M524" s="1247" t="s">
        <v>413</v>
      </c>
      <c r="N524" s="1247"/>
      <c r="O524" s="1247"/>
      <c r="P524" s="1247"/>
      <c r="Q524" s="1247"/>
      <c r="R524" s="1247"/>
      <c r="S524" s="1247"/>
      <c r="T524" s="1247"/>
      <c r="U524" s="1247"/>
      <c r="V524" s="1247"/>
      <c r="W524" s="1247"/>
      <c r="X524" s="1248"/>
      <c r="Y524" s="1248"/>
      <c r="Z524" s="1249">
        <v>0</v>
      </c>
      <c r="AA524" s="1249"/>
      <c r="AB524" s="1249"/>
      <c r="AC524" s="1249"/>
      <c r="AD524" s="1249"/>
      <c r="AE524" s="1249"/>
      <c r="AF524" s="1249"/>
    </row>
    <row r="525" spans="1:32" ht="17.45" customHeight="1">
      <c r="A525" s="1257" t="s">
        <v>414</v>
      </c>
      <c r="B525" s="1257"/>
      <c r="C525" s="1257"/>
      <c r="D525" s="1257"/>
      <c r="E525" s="1257"/>
      <c r="F525" s="1257"/>
      <c r="G525" s="1257"/>
      <c r="H525" s="1257"/>
      <c r="I525" s="1257"/>
      <c r="J525" s="1257"/>
      <c r="K525" s="1257"/>
      <c r="L525" s="1257"/>
      <c r="M525" s="1257"/>
      <c r="N525" s="1257"/>
      <c r="O525" s="1258" t="s">
        <v>391</v>
      </c>
      <c r="P525" s="1258"/>
      <c r="Q525" s="1258"/>
      <c r="R525" s="1258"/>
      <c r="S525" s="1258" t="s">
        <v>407</v>
      </c>
      <c r="T525" s="1258"/>
      <c r="U525" s="1258"/>
      <c r="V525" s="1258"/>
      <c r="W525" s="1258" t="s">
        <v>408</v>
      </c>
      <c r="X525" s="1258"/>
      <c r="Y525" s="1258"/>
      <c r="Z525" s="1258"/>
      <c r="AA525" s="1258"/>
      <c r="AB525" s="1258"/>
      <c r="AC525" s="1259" t="s">
        <v>409</v>
      </c>
      <c r="AD525" s="1259"/>
      <c r="AE525" s="1259"/>
      <c r="AF525" s="1259"/>
    </row>
    <row r="526" spans="1:32" ht="17.45" customHeight="1">
      <c r="A526" s="1251"/>
      <c r="B526" s="1251"/>
      <c r="C526" s="1251"/>
      <c r="D526" s="1251"/>
      <c r="E526" s="1251"/>
      <c r="F526" s="1251"/>
      <c r="G526" s="1251"/>
      <c r="H526" s="1251"/>
      <c r="I526" s="1251"/>
      <c r="J526" s="1251"/>
      <c r="K526" s="1251"/>
      <c r="L526" s="1251"/>
      <c r="M526" s="1252" t="s">
        <v>415</v>
      </c>
      <c r="N526" s="1252"/>
      <c r="O526" s="1252"/>
      <c r="P526" s="1252"/>
      <c r="Q526" s="1252"/>
      <c r="R526" s="1252"/>
      <c r="S526" s="1252"/>
      <c r="T526" s="1252"/>
      <c r="U526" s="1252"/>
      <c r="V526" s="1252"/>
      <c r="W526" s="1252"/>
      <c r="X526" s="1253"/>
      <c r="Y526" s="1253"/>
      <c r="Z526" s="1254">
        <v>0</v>
      </c>
      <c r="AA526" s="1254"/>
      <c r="AB526" s="1254"/>
      <c r="AC526" s="1254"/>
      <c r="AD526" s="1254"/>
      <c r="AE526" s="1254"/>
      <c r="AF526" s="1254"/>
    </row>
    <row r="527" spans="1:32" ht="16.7" customHeight="1">
      <c r="A527" s="1255" t="s">
        <v>416</v>
      </c>
      <c r="B527" s="1255"/>
      <c r="C527" s="1255"/>
      <c r="D527" s="1255"/>
      <c r="E527" s="1255"/>
      <c r="F527" s="1255"/>
      <c r="G527" s="1255"/>
      <c r="H527" s="1255"/>
      <c r="I527" s="1255"/>
      <c r="J527" s="1256" t="s">
        <v>391</v>
      </c>
      <c r="K527" s="1256"/>
      <c r="L527" s="158" t="s">
        <v>417</v>
      </c>
      <c r="M527" s="158" t="s">
        <v>418</v>
      </c>
      <c r="N527" s="1256" t="s">
        <v>419</v>
      </c>
      <c r="O527" s="1256"/>
      <c r="P527" s="1256" t="s">
        <v>420</v>
      </c>
      <c r="Q527" s="1256"/>
      <c r="R527" s="1256"/>
      <c r="S527" s="1256"/>
      <c r="T527" s="1256" t="s">
        <v>421</v>
      </c>
      <c r="U527" s="1256"/>
      <c r="V527" s="1256"/>
      <c r="W527" s="1256"/>
      <c r="X527" s="1256" t="s">
        <v>422</v>
      </c>
      <c r="Y527" s="1256"/>
      <c r="Z527" s="1256"/>
      <c r="AA527" s="1256"/>
      <c r="AB527" s="1256"/>
      <c r="AC527" s="1245" t="s">
        <v>409</v>
      </c>
      <c r="AD527" s="1245"/>
      <c r="AE527" s="1245"/>
      <c r="AF527" s="1245"/>
    </row>
    <row r="528" spans="1:32" ht="17.45" customHeight="1">
      <c r="A528" s="1246"/>
      <c r="B528" s="1246"/>
      <c r="C528" s="1246"/>
      <c r="D528" s="1246"/>
      <c r="E528" s="1246"/>
      <c r="F528" s="1246"/>
      <c r="G528" s="1246"/>
      <c r="H528" s="1246"/>
      <c r="I528" s="1246"/>
      <c r="J528" s="1246"/>
      <c r="K528" s="1246"/>
      <c r="L528" s="1246"/>
      <c r="M528" s="1247" t="s">
        <v>423</v>
      </c>
      <c r="N528" s="1247"/>
      <c r="O528" s="1247"/>
      <c r="P528" s="1247"/>
      <c r="Q528" s="1247"/>
      <c r="R528" s="1247"/>
      <c r="S528" s="1247"/>
      <c r="T528" s="1247"/>
      <c r="U528" s="1247"/>
      <c r="V528" s="1247"/>
      <c r="W528" s="1247"/>
      <c r="X528" s="1248"/>
      <c r="Y528" s="1248"/>
      <c r="Z528" s="1249">
        <v>0</v>
      </c>
      <c r="AA528" s="1249"/>
      <c r="AB528" s="1249"/>
      <c r="AC528" s="1249"/>
      <c r="AD528" s="1249"/>
      <c r="AE528" s="1249"/>
      <c r="AF528" s="1249"/>
    </row>
    <row r="529" spans="1:32" ht="5.85" customHeight="1">
      <c r="A529" s="1250"/>
      <c r="B529" s="1250"/>
      <c r="C529" s="1250"/>
      <c r="D529" s="1250"/>
      <c r="E529" s="1250"/>
      <c r="F529" s="1250"/>
      <c r="G529" s="1250"/>
      <c r="H529" s="1250"/>
      <c r="I529" s="1250"/>
      <c r="J529" s="1250"/>
      <c r="K529" s="1250"/>
      <c r="L529" s="1250"/>
      <c r="M529" s="1250"/>
      <c r="N529" s="1250"/>
      <c r="O529" s="1250"/>
      <c r="P529" s="1250"/>
      <c r="Q529" s="1250"/>
      <c r="R529" s="1250"/>
      <c r="S529" s="1250"/>
      <c r="T529" s="1250"/>
      <c r="U529" s="1250"/>
      <c r="V529" s="1250"/>
      <c r="W529" s="1250"/>
      <c r="X529" s="1250"/>
      <c r="Y529" s="1250"/>
      <c r="Z529" s="1250"/>
      <c r="AA529" s="1250"/>
      <c r="AB529" s="1250"/>
      <c r="AC529" s="1250"/>
      <c r="AD529" s="1250"/>
      <c r="AE529" s="1250"/>
      <c r="AF529" s="1250"/>
    </row>
    <row r="530" spans="1:32" ht="16.7" customHeight="1">
      <c r="A530" s="1239"/>
      <c r="B530" s="1239"/>
      <c r="C530" s="1239"/>
      <c r="D530" s="1239"/>
      <c r="E530" s="1239"/>
      <c r="F530" s="1239"/>
      <c r="G530" s="1239"/>
      <c r="H530" s="1239"/>
      <c r="I530" s="1239"/>
      <c r="J530" s="1239"/>
      <c r="K530" s="1239"/>
      <c r="L530" s="1239"/>
      <c r="M530" s="1240" t="s">
        <v>424</v>
      </c>
      <c r="N530" s="1240"/>
      <c r="O530" s="1240"/>
      <c r="P530" s="1240"/>
      <c r="Q530" s="1240"/>
      <c r="R530" s="1240"/>
      <c r="S530" s="1240"/>
      <c r="T530" s="1240"/>
      <c r="U530" s="1240"/>
      <c r="V530" s="1240"/>
      <c r="W530" s="1240"/>
      <c r="X530" s="1243"/>
      <c r="Y530" s="1243"/>
      <c r="Z530" s="1241">
        <v>7.72</v>
      </c>
      <c r="AA530" s="1241"/>
      <c r="AB530" s="1241"/>
      <c r="AC530" s="1241"/>
      <c r="AD530" s="1241"/>
      <c r="AE530" s="1241"/>
      <c r="AF530" s="1241"/>
    </row>
    <row r="531" spans="1:32" ht="17.45" customHeight="1">
      <c r="A531" s="1239"/>
      <c r="B531" s="1239"/>
      <c r="C531" s="1239"/>
      <c r="D531" s="1239"/>
      <c r="E531" s="1239"/>
      <c r="F531" s="1239"/>
      <c r="G531" s="1239"/>
      <c r="H531" s="1239"/>
      <c r="I531" s="1239"/>
      <c r="J531" s="1239"/>
      <c r="K531" s="1240" t="s">
        <v>425</v>
      </c>
      <c r="L531" s="1240"/>
      <c r="M531" s="1240"/>
      <c r="N531" s="1240"/>
      <c r="O531" s="1240"/>
      <c r="P531" s="1240"/>
      <c r="Q531" s="151"/>
      <c r="R531" s="1244">
        <v>0</v>
      </c>
      <c r="S531" s="1244"/>
      <c r="T531" s="1244"/>
      <c r="U531" s="151"/>
      <c r="V531" s="1240" t="s">
        <v>426</v>
      </c>
      <c r="W531" s="1240"/>
      <c r="X531" s="1243"/>
      <c r="Y531" s="1243"/>
      <c r="Z531" s="1241">
        <v>0</v>
      </c>
      <c r="AA531" s="1241"/>
      <c r="AB531" s="1241"/>
      <c r="AC531" s="1241"/>
      <c r="AD531" s="1241"/>
      <c r="AE531" s="1241"/>
      <c r="AF531" s="1241"/>
    </row>
    <row r="532" spans="1:32" ht="17.45" customHeight="1">
      <c r="A532" s="1239"/>
      <c r="B532" s="1239"/>
      <c r="C532" s="1239"/>
      <c r="D532" s="1239"/>
      <c r="E532" s="1239"/>
      <c r="F532" s="1239"/>
      <c r="G532" s="1239"/>
      <c r="H532" s="1239"/>
      <c r="I532" s="1239"/>
      <c r="J532" s="1239"/>
      <c r="K532" s="1239"/>
      <c r="L532" s="1239"/>
      <c r="M532" s="1240" t="s">
        <v>427</v>
      </c>
      <c r="N532" s="1240"/>
      <c r="O532" s="1240"/>
      <c r="P532" s="1240"/>
      <c r="Q532" s="1240"/>
      <c r="R532" s="1240"/>
      <c r="S532" s="1240"/>
      <c r="T532" s="1240"/>
      <c r="U532" s="1240"/>
      <c r="V532" s="1240"/>
      <c r="W532" s="1240"/>
      <c r="X532" s="1243"/>
      <c r="Y532" s="1243"/>
      <c r="Z532" s="1241">
        <v>7.72</v>
      </c>
      <c r="AA532" s="1241"/>
      <c r="AB532" s="1241"/>
      <c r="AC532" s="1241"/>
      <c r="AD532" s="1241"/>
      <c r="AE532" s="1241"/>
      <c r="AF532" s="1241"/>
    </row>
    <row r="533" spans="1:32" ht="5.0999999999999996" customHeight="1">
      <c r="A533" s="1242"/>
      <c r="B533" s="1242"/>
      <c r="C533" s="1242"/>
      <c r="D533" s="1242"/>
      <c r="E533" s="1242"/>
      <c r="F533" s="1242"/>
      <c r="G533" s="1242"/>
      <c r="H533" s="1242"/>
      <c r="I533" s="1242"/>
      <c r="J533" s="1242"/>
      <c r="K533" s="1242"/>
      <c r="L533" s="1242"/>
      <c r="M533" s="1242"/>
      <c r="N533" s="1242"/>
      <c r="O533" s="1242"/>
      <c r="P533" s="1242"/>
      <c r="Q533" s="1242"/>
      <c r="R533" s="1242"/>
      <c r="S533" s="1242"/>
      <c r="T533" s="1242"/>
      <c r="U533" s="1242"/>
      <c r="V533" s="1242"/>
      <c r="W533" s="1242"/>
      <c r="X533" s="1242"/>
      <c r="Y533" s="1242"/>
      <c r="Z533" s="1242"/>
      <c r="AA533" s="1242"/>
      <c r="AB533" s="1242"/>
      <c r="AC533" s="1242"/>
      <c r="AD533" s="1242"/>
      <c r="AE533" s="1242"/>
      <c r="AF533" s="1242"/>
    </row>
    <row r="534" spans="1:32" ht="96.75" customHeight="1">
      <c r="A534" s="150"/>
      <c r="AF534" s="152"/>
    </row>
    <row r="535" spans="1:32" ht="96" customHeight="1">
      <c r="A535" s="153"/>
      <c r="B535" s="154"/>
      <c r="C535" s="154"/>
      <c r="D535" s="154"/>
      <c r="E535" s="154"/>
      <c r="F535" s="154"/>
      <c r="G535" s="154"/>
      <c r="H535" s="154"/>
      <c r="I535" s="154"/>
      <c r="J535" s="154"/>
      <c r="K535" s="154"/>
      <c r="L535" s="154"/>
      <c r="M535" s="154"/>
      <c r="N535" s="154"/>
      <c r="O535" s="154"/>
      <c r="P535" s="154"/>
      <c r="Q535" s="154"/>
      <c r="R535" s="154"/>
      <c r="S535" s="154"/>
      <c r="T535" s="154"/>
      <c r="U535" s="154"/>
      <c r="V535" s="154"/>
      <c r="W535" s="154"/>
      <c r="X535" s="154"/>
      <c r="Y535" s="154"/>
      <c r="Z535" s="154"/>
      <c r="AA535" s="154"/>
      <c r="AB535" s="154"/>
      <c r="AC535" s="154"/>
      <c r="AD535" s="154"/>
      <c r="AE535" s="154"/>
      <c r="AF535" s="162"/>
    </row>
    <row r="536" spans="1:32" ht="1.5" customHeight="1">
      <c r="A536" s="146"/>
      <c r="B536" s="147"/>
      <c r="C536" s="147"/>
      <c r="D536" s="147"/>
      <c r="E536" s="147"/>
      <c r="F536" s="147"/>
      <c r="G536" s="1289" t="s">
        <v>376</v>
      </c>
      <c r="H536" s="1289"/>
      <c r="I536" s="1289"/>
      <c r="J536" s="1289"/>
      <c r="K536" s="1289"/>
      <c r="L536" s="1289"/>
      <c r="M536" s="1289"/>
      <c r="N536" s="1289"/>
      <c r="O536" s="1289"/>
      <c r="P536" s="1289"/>
      <c r="Q536" s="1289"/>
      <c r="R536" s="1289"/>
      <c r="S536" s="1289"/>
      <c r="T536" s="1289"/>
      <c r="U536" s="1289"/>
      <c r="V536" s="1289"/>
      <c r="W536" s="1289"/>
      <c r="X536" s="1289"/>
      <c r="Y536" s="1289"/>
      <c r="Z536" s="1289"/>
      <c r="AA536" s="148"/>
      <c r="AB536" s="1290" t="s">
        <v>475</v>
      </c>
      <c r="AC536" s="1290"/>
      <c r="AD536" s="1290"/>
      <c r="AE536" s="1290"/>
      <c r="AF536" s="1290"/>
    </row>
    <row r="537" spans="1:32" ht="14.65" customHeight="1">
      <c r="A537" s="150"/>
      <c r="B537" s="1243"/>
      <c r="C537" s="1243"/>
      <c r="D537" s="1243"/>
      <c r="E537" s="1243"/>
      <c r="G537" s="1289"/>
      <c r="H537" s="1289"/>
      <c r="I537" s="1289"/>
      <c r="J537" s="1289"/>
      <c r="K537" s="1289"/>
      <c r="L537" s="1289"/>
      <c r="M537" s="1289"/>
      <c r="N537" s="1289"/>
      <c r="O537" s="1289"/>
      <c r="P537" s="1289"/>
      <c r="Q537" s="1289"/>
      <c r="R537" s="1289"/>
      <c r="S537" s="1289"/>
      <c r="T537" s="1289"/>
      <c r="U537" s="1289"/>
      <c r="V537" s="1289"/>
      <c r="W537" s="1289"/>
      <c r="X537" s="1289"/>
      <c r="Y537" s="1289"/>
      <c r="Z537" s="1289"/>
      <c r="AA537" s="152"/>
      <c r="AB537" s="1290"/>
      <c r="AC537" s="1290"/>
      <c r="AD537" s="1290"/>
      <c r="AE537" s="1290"/>
      <c r="AF537" s="1290"/>
    </row>
    <row r="538" spans="1:32" ht="0.75" customHeight="1">
      <c r="A538" s="150"/>
      <c r="B538" s="1243"/>
      <c r="C538" s="1243"/>
      <c r="D538" s="1243"/>
      <c r="E538" s="1243"/>
      <c r="G538" s="1289"/>
      <c r="H538" s="1289"/>
      <c r="I538" s="1289"/>
      <c r="J538" s="1289"/>
      <c r="K538" s="1289"/>
      <c r="L538" s="1289"/>
      <c r="M538" s="1289"/>
      <c r="N538" s="1289"/>
      <c r="O538" s="1289"/>
      <c r="P538" s="1289"/>
      <c r="Q538" s="1289"/>
      <c r="R538" s="1289"/>
      <c r="S538" s="1289"/>
      <c r="T538" s="1289"/>
      <c r="U538" s="1289"/>
      <c r="V538" s="1289"/>
      <c r="W538" s="1289"/>
      <c r="X538" s="1289"/>
      <c r="Y538" s="1289"/>
      <c r="Z538" s="1289"/>
      <c r="AA538" s="152"/>
      <c r="AB538" s="1290"/>
      <c r="AC538" s="1290"/>
      <c r="AD538" s="1290"/>
      <c r="AE538" s="1290"/>
      <c r="AF538" s="1290"/>
    </row>
    <row r="539" spans="1:32" ht="11.65" customHeight="1">
      <c r="A539" s="150"/>
      <c r="B539" s="1243"/>
      <c r="C539" s="1243"/>
      <c r="D539" s="1243"/>
      <c r="E539" s="1243"/>
      <c r="G539" s="1289"/>
      <c r="H539" s="1289"/>
      <c r="I539" s="1289"/>
      <c r="J539" s="1289"/>
      <c r="K539" s="1289"/>
      <c r="L539" s="1289"/>
      <c r="M539" s="1289"/>
      <c r="N539" s="1289"/>
      <c r="O539" s="1289"/>
      <c r="P539" s="1289"/>
      <c r="Q539" s="1289"/>
      <c r="R539" s="1289"/>
      <c r="S539" s="1289"/>
      <c r="T539" s="1289"/>
      <c r="U539" s="1289"/>
      <c r="V539" s="1289"/>
      <c r="W539" s="1289"/>
      <c r="X539" s="1289"/>
      <c r="Y539" s="1289"/>
      <c r="Z539" s="1289"/>
      <c r="AA539" s="152"/>
      <c r="AB539" s="1291" t="s">
        <v>378</v>
      </c>
      <c r="AC539" s="1291"/>
      <c r="AD539" s="1291"/>
      <c r="AE539" s="1324"/>
      <c r="AF539" s="1324"/>
    </row>
    <row r="540" spans="1:32" ht="13.9" customHeight="1">
      <c r="A540" s="150"/>
      <c r="B540" s="1243"/>
      <c r="C540" s="1243"/>
      <c r="D540" s="1243"/>
      <c r="E540" s="1243"/>
      <c r="G540" s="1293" t="s">
        <v>379</v>
      </c>
      <c r="H540" s="1293"/>
      <c r="I540" s="1293"/>
      <c r="J540" s="1293"/>
      <c r="K540" s="1293"/>
      <c r="L540" s="1293"/>
      <c r="M540" s="1293"/>
      <c r="N540" s="1293"/>
      <c r="O540" s="1293"/>
      <c r="P540" s="1293"/>
      <c r="Q540" s="1293"/>
      <c r="R540" s="1293"/>
      <c r="S540" s="1293"/>
      <c r="T540" s="1293"/>
      <c r="U540" s="1293"/>
      <c r="V540" s="1293"/>
      <c r="W540" s="1293"/>
      <c r="X540" s="1293"/>
      <c r="Y540" s="1293"/>
      <c r="Z540" s="1293"/>
      <c r="AA540" s="152"/>
      <c r="AB540" s="1291"/>
      <c r="AC540" s="1291"/>
      <c r="AD540" s="1291"/>
      <c r="AE540" s="1324"/>
      <c r="AF540" s="1324"/>
    </row>
    <row r="541" spans="1:32" ht="0.75" customHeight="1">
      <c r="A541" s="150"/>
      <c r="G541" s="1293"/>
      <c r="H541" s="1293"/>
      <c r="I541" s="1293"/>
      <c r="J541" s="1293"/>
      <c r="K541" s="1293"/>
      <c r="L541" s="1293"/>
      <c r="M541" s="1293"/>
      <c r="N541" s="1293"/>
      <c r="O541" s="1293"/>
      <c r="P541" s="1293"/>
      <c r="Q541" s="1293"/>
      <c r="R541" s="1293"/>
      <c r="S541" s="1293"/>
      <c r="T541" s="1293"/>
      <c r="U541" s="1293"/>
      <c r="V541" s="1293"/>
      <c r="W541" s="1293"/>
      <c r="X541" s="1293"/>
      <c r="Y541" s="1293"/>
      <c r="Z541" s="1293"/>
      <c r="AA541" s="152"/>
      <c r="AB541" s="1291"/>
      <c r="AC541" s="1291"/>
      <c r="AD541" s="1291"/>
      <c r="AE541" s="1324"/>
      <c r="AF541" s="1324"/>
    </row>
    <row r="542" spans="1:32" ht="0.75" customHeight="1">
      <c r="A542" s="153"/>
      <c r="B542" s="154"/>
      <c r="C542" s="154"/>
      <c r="D542" s="154"/>
      <c r="E542" s="154"/>
      <c r="F542" s="154"/>
      <c r="G542" s="154"/>
      <c r="H542" s="154"/>
      <c r="I542" s="154"/>
      <c r="J542" s="154"/>
      <c r="K542" s="154"/>
      <c r="L542" s="154"/>
      <c r="M542" s="154"/>
      <c r="N542" s="154"/>
      <c r="O542" s="154"/>
      <c r="P542" s="154"/>
      <c r="Q542" s="154"/>
      <c r="R542" s="154"/>
      <c r="S542" s="154"/>
      <c r="T542" s="154"/>
      <c r="U542" s="154"/>
      <c r="V542" s="154"/>
      <c r="W542" s="154"/>
      <c r="X542" s="154"/>
      <c r="Y542" s="154"/>
      <c r="Z542" s="154"/>
      <c r="AA542" s="154"/>
      <c r="AB542" s="154"/>
      <c r="AC542" s="154"/>
      <c r="AD542" s="154"/>
      <c r="AE542" s="154"/>
      <c r="AF542" s="162"/>
    </row>
    <row r="543" spans="1:32" ht="15.95" customHeight="1">
      <c r="A543" s="1280" t="s">
        <v>323</v>
      </c>
      <c r="B543" s="1280"/>
      <c r="C543" s="1280"/>
      <c r="D543" s="1280"/>
      <c r="E543" s="1280"/>
      <c r="F543" s="1280"/>
      <c r="G543" s="1280"/>
      <c r="H543" s="1280"/>
      <c r="I543" s="1280"/>
      <c r="J543" s="1280"/>
      <c r="K543" s="1280"/>
      <c r="L543" s="1280"/>
      <c r="M543" s="1280"/>
      <c r="N543" s="1280"/>
      <c r="O543" s="1280"/>
      <c r="P543" s="1280"/>
      <c r="Q543" s="1280"/>
      <c r="R543" s="1280"/>
      <c r="S543" s="1280"/>
      <c r="T543" s="1280"/>
      <c r="U543" s="1280"/>
      <c r="V543" s="1280"/>
      <c r="W543" s="1280"/>
      <c r="X543" s="1280"/>
      <c r="Y543" s="1280"/>
      <c r="Z543" s="1280"/>
      <c r="AA543" s="1280"/>
      <c r="AB543" s="1280"/>
      <c r="AC543" s="1280"/>
      <c r="AD543" s="1280"/>
      <c r="AE543" s="1280"/>
      <c r="AF543" s="1280"/>
    </row>
    <row r="544" spans="1:32" ht="0.75" customHeight="1">
      <c r="A544" s="146"/>
      <c r="B544" s="147"/>
      <c r="C544" s="147"/>
      <c r="D544" s="147"/>
      <c r="E544" s="147"/>
      <c r="F544" s="147"/>
      <c r="G544" s="147"/>
      <c r="H544" s="147"/>
      <c r="I544" s="147"/>
      <c r="J544" s="147"/>
      <c r="K544" s="147"/>
      <c r="L544" s="147"/>
      <c r="M544" s="147"/>
      <c r="N544" s="147"/>
      <c r="O544" s="147"/>
      <c r="P544" s="147"/>
      <c r="Q544" s="147"/>
      <c r="R544" s="147"/>
      <c r="S544" s="147"/>
      <c r="T544" s="147"/>
      <c r="U544" s="147"/>
      <c r="V544" s="147"/>
      <c r="W544" s="147"/>
      <c r="X544" s="147"/>
      <c r="Y544" s="147"/>
      <c r="Z544" s="147"/>
      <c r="AA544" s="147"/>
      <c r="AB544" s="147"/>
      <c r="AC544" s="147"/>
      <c r="AD544" s="147"/>
      <c r="AE544" s="147"/>
      <c r="AF544" s="148"/>
    </row>
    <row r="545" spans="1:32" ht="37.15" customHeight="1">
      <c r="A545" s="1281" t="s">
        <v>380</v>
      </c>
      <c r="B545" s="1281"/>
      <c r="C545" s="1281"/>
      <c r="D545" s="1281"/>
      <c r="E545" s="1281"/>
      <c r="F545" s="1281"/>
      <c r="G545" s="1281"/>
      <c r="H545" s="1281"/>
      <c r="I545" s="1281"/>
      <c r="J545" s="1281"/>
      <c r="K545" s="1281"/>
      <c r="L545" s="1281"/>
      <c r="M545" s="1281"/>
      <c r="N545" s="1281"/>
      <c r="O545" s="1281"/>
      <c r="P545" s="1281"/>
      <c r="Q545" s="1281"/>
      <c r="R545" s="1281"/>
      <c r="S545" s="1281"/>
      <c r="T545" s="1281"/>
      <c r="U545" s="1281"/>
      <c r="V545" s="1281"/>
      <c r="W545" s="1281"/>
      <c r="X545" s="1281"/>
      <c r="Y545" s="1282" t="s">
        <v>381</v>
      </c>
      <c r="Z545" s="1282"/>
      <c r="AA545" s="1282"/>
      <c r="AB545" s="1282"/>
      <c r="AC545" s="1282"/>
      <c r="AD545" s="1282"/>
      <c r="AE545" s="1282"/>
      <c r="AF545" s="1282"/>
    </row>
    <row r="546" spans="1:32" ht="5.0999999999999996" customHeight="1">
      <c r="A546" s="155"/>
      <c r="B546" s="156"/>
      <c r="C546" s="156"/>
      <c r="D546" s="156"/>
      <c r="E546" s="156"/>
      <c r="F546" s="156"/>
      <c r="G546" s="156"/>
      <c r="H546" s="156"/>
      <c r="I546" s="156"/>
      <c r="J546" s="156"/>
      <c r="K546" s="156"/>
      <c r="L546" s="156"/>
      <c r="M546" s="156"/>
      <c r="N546" s="156"/>
      <c r="O546" s="156"/>
      <c r="P546" s="156"/>
      <c r="Q546" s="156"/>
      <c r="R546" s="156"/>
      <c r="S546" s="156"/>
      <c r="T546" s="156"/>
      <c r="U546" s="156"/>
      <c r="V546" s="156"/>
      <c r="W546" s="156"/>
      <c r="X546" s="156"/>
      <c r="Y546" s="156"/>
      <c r="Z546" s="156"/>
      <c r="AA546" s="156"/>
      <c r="AB546" s="156"/>
      <c r="AC546" s="156"/>
      <c r="AD546" s="156"/>
      <c r="AE546" s="156"/>
      <c r="AF546" s="157"/>
    </row>
    <row r="547" spans="1:32" ht="18.2" customHeight="1">
      <c r="A547" s="1278" t="s">
        <v>382</v>
      </c>
      <c r="B547" s="1278"/>
      <c r="C547" s="1278"/>
      <c r="D547" s="1278"/>
      <c r="E547" s="1278" t="s">
        <v>385</v>
      </c>
      <c r="F547" s="1278"/>
      <c r="G547" s="1278"/>
      <c r="H547" s="1321" t="s">
        <v>386</v>
      </c>
      <c r="I547" s="1285" t="s">
        <v>207</v>
      </c>
      <c r="J547" s="1285"/>
      <c r="K547" s="1285"/>
      <c r="L547" s="1285"/>
      <c r="M547" s="1285"/>
      <c r="N547" s="1285"/>
      <c r="O547" s="1285"/>
      <c r="P547" s="1285"/>
      <c r="Q547" s="1285"/>
      <c r="R547" s="1285"/>
      <c r="S547" s="1285"/>
      <c r="T547" s="1285"/>
      <c r="U547" s="1285"/>
      <c r="V547" s="1285"/>
      <c r="W547" s="1285"/>
      <c r="X547" s="1285"/>
      <c r="Y547" s="1275" t="s">
        <v>383</v>
      </c>
      <c r="Z547" s="1275"/>
      <c r="AA547" s="1275"/>
      <c r="AB547" s="1275"/>
      <c r="AC547" s="1275"/>
      <c r="AD547" s="1286" t="s">
        <v>446</v>
      </c>
      <c r="AE547" s="1286"/>
      <c r="AF547" s="1286"/>
    </row>
    <row r="548" spans="1:32" ht="0.75" customHeight="1">
      <c r="A548" s="1274" t="s">
        <v>205</v>
      </c>
      <c r="B548" s="1274"/>
      <c r="C548" s="1274"/>
      <c r="D548" s="1274"/>
      <c r="E548" s="1278"/>
      <c r="F548" s="1278"/>
      <c r="G548" s="1278"/>
      <c r="H548" s="1321"/>
      <c r="I548" s="1285"/>
      <c r="J548" s="1285"/>
      <c r="K548" s="1285"/>
      <c r="L548" s="1285"/>
      <c r="M548" s="1285"/>
      <c r="N548" s="1285"/>
      <c r="O548" s="1285"/>
      <c r="P548" s="1285"/>
      <c r="Q548" s="1285"/>
      <c r="R548" s="1285"/>
      <c r="S548" s="1285"/>
      <c r="T548" s="1285"/>
      <c r="U548" s="1285"/>
      <c r="V548" s="1285"/>
      <c r="W548" s="1285"/>
      <c r="X548" s="1285"/>
      <c r="Y548" s="1275" t="s">
        <v>387</v>
      </c>
      <c r="Z548" s="1275"/>
      <c r="AA548" s="1275"/>
      <c r="AB548" s="1275"/>
      <c r="AC548" s="1275"/>
      <c r="AD548" s="1276">
        <v>230.19</v>
      </c>
      <c r="AE548" s="1276"/>
      <c r="AF548" s="1276"/>
    </row>
    <row r="549" spans="1:32" ht="18.2" customHeight="1">
      <c r="A549" s="1274"/>
      <c r="B549" s="1274"/>
      <c r="C549" s="1274"/>
      <c r="D549" s="1274"/>
      <c r="E549" s="1277"/>
      <c r="F549" s="1277"/>
      <c r="G549" s="1277"/>
      <c r="H549" s="1321"/>
      <c r="I549" s="1285"/>
      <c r="J549" s="1285"/>
      <c r="K549" s="1285"/>
      <c r="L549" s="1285"/>
      <c r="M549" s="1285"/>
      <c r="N549" s="1285"/>
      <c r="O549" s="1285"/>
      <c r="P549" s="1285"/>
      <c r="Q549" s="1285"/>
      <c r="R549" s="1285"/>
      <c r="S549" s="1285"/>
      <c r="T549" s="1285"/>
      <c r="U549" s="1285"/>
      <c r="V549" s="1285"/>
      <c r="W549" s="1285"/>
      <c r="X549" s="1285"/>
      <c r="Y549" s="1275"/>
      <c r="Z549" s="1275"/>
      <c r="AA549" s="1275"/>
      <c r="AB549" s="1275"/>
      <c r="AC549" s="1275"/>
      <c r="AD549" s="1276"/>
      <c r="AE549" s="1276"/>
      <c r="AF549" s="1276"/>
    </row>
    <row r="550" spans="1:32" ht="0.75" customHeight="1">
      <c r="A550" s="1278"/>
      <c r="B550" s="1278"/>
      <c r="C550" s="1278"/>
      <c r="D550" s="1278"/>
      <c r="E550" s="1278"/>
      <c r="F550" s="1278"/>
      <c r="G550" s="1278"/>
      <c r="H550" s="1321"/>
      <c r="I550" s="1279"/>
      <c r="J550" s="1279"/>
      <c r="K550" s="1279"/>
      <c r="L550" s="1279"/>
      <c r="M550" s="1279"/>
      <c r="N550" s="1279"/>
      <c r="O550" s="1279"/>
      <c r="P550" s="1279"/>
      <c r="Q550" s="1279"/>
      <c r="R550" s="1279"/>
      <c r="S550" s="1279"/>
      <c r="T550" s="1279"/>
      <c r="U550" s="1279"/>
      <c r="V550" s="1279"/>
      <c r="W550" s="1279"/>
      <c r="X550" s="1279"/>
      <c r="Y550" s="1279"/>
      <c r="Z550" s="1279"/>
      <c r="AA550" s="1279"/>
      <c r="AB550" s="1279"/>
      <c r="AC550" s="1279"/>
      <c r="AD550" s="1279"/>
      <c r="AE550" s="1279"/>
      <c r="AF550" s="1279"/>
    </row>
    <row r="551" spans="1:32" ht="26.1" customHeight="1">
      <c r="A551" s="1271" t="s">
        <v>432</v>
      </c>
      <c r="B551" s="1271"/>
      <c r="C551" s="1271"/>
      <c r="D551" s="1271"/>
      <c r="E551" s="1271"/>
      <c r="F551" s="1271"/>
      <c r="G551" s="1271"/>
      <c r="H551" s="1271"/>
      <c r="I551" s="1271"/>
      <c r="J551" s="1271"/>
      <c r="K551" s="1271"/>
      <c r="L551" s="1271"/>
      <c r="M551" s="1271"/>
      <c r="N551" s="1271"/>
      <c r="O551" s="1271"/>
      <c r="P551" s="1271"/>
      <c r="Q551" s="1271"/>
      <c r="R551" s="1271"/>
      <c r="S551" s="1271"/>
      <c r="T551" s="1271"/>
      <c r="U551" s="1271"/>
      <c r="V551" s="1271"/>
      <c r="W551" s="1271"/>
      <c r="X551" s="1271"/>
      <c r="Y551" s="1271"/>
      <c r="Z551" s="1271"/>
      <c r="AA551" s="1271"/>
      <c r="AB551" s="1271"/>
      <c r="AC551" s="1271"/>
      <c r="AD551" s="1271"/>
      <c r="AE551" s="1271"/>
      <c r="AF551" s="1272"/>
    </row>
    <row r="552" spans="1:32" ht="0.75" customHeight="1">
      <c r="A552" s="1273" t="s">
        <v>389</v>
      </c>
      <c r="B552" s="1273"/>
      <c r="C552" s="1273"/>
      <c r="D552" s="1273"/>
      <c r="E552" s="1273"/>
      <c r="F552" s="1273"/>
      <c r="G552" s="1273"/>
      <c r="H552" s="1273"/>
      <c r="I552" s="1273"/>
      <c r="J552" s="1273"/>
      <c r="K552" s="1273"/>
      <c r="L552" s="1273"/>
      <c r="M552" s="1273"/>
      <c r="N552" s="1273"/>
      <c r="O552" s="1273"/>
      <c r="P552" s="1273"/>
      <c r="Q552" s="1273"/>
      <c r="R552" s="1273"/>
      <c r="S552" s="1273"/>
      <c r="T552" s="1273"/>
      <c r="U552" s="1273"/>
      <c r="V552" s="1273"/>
      <c r="W552" s="1273"/>
      <c r="X552" s="1273"/>
      <c r="Y552" s="1273"/>
      <c r="Z552" s="1273"/>
      <c r="AA552" s="1273"/>
      <c r="AB552" s="1273"/>
      <c r="AC552" s="1273"/>
      <c r="AD552" s="1273"/>
      <c r="AE552" s="1273"/>
      <c r="AF552" s="1272"/>
    </row>
    <row r="553" spans="1:32" ht="9.4" customHeight="1">
      <c r="A553" s="1273"/>
      <c r="B553" s="1273"/>
      <c r="C553" s="1273"/>
      <c r="D553" s="1273"/>
      <c r="E553" s="1273"/>
      <c r="F553" s="1273"/>
      <c r="G553" s="1273"/>
      <c r="H553" s="1273"/>
      <c r="I553" s="1273"/>
      <c r="J553" s="1273"/>
      <c r="K553" s="1273"/>
      <c r="L553" s="1273"/>
      <c r="M553" s="1273"/>
      <c r="N553" s="1273"/>
      <c r="O553" s="1273"/>
      <c r="P553" s="1273"/>
      <c r="Q553" s="1273"/>
      <c r="R553" s="1273"/>
      <c r="S553" s="1273"/>
      <c r="T553" s="1273"/>
      <c r="U553" s="1273"/>
      <c r="V553" s="1273"/>
      <c r="W553" s="1273"/>
      <c r="X553" s="1273"/>
      <c r="Y553" s="1273"/>
      <c r="Z553" s="1273"/>
      <c r="AA553" s="1273"/>
      <c r="AB553" s="1273"/>
      <c r="AC553" s="1273"/>
      <c r="AD553" s="1273"/>
      <c r="AE553" s="1273"/>
      <c r="AF553" s="1272"/>
    </row>
    <row r="554" spans="1:32" ht="17.45" customHeight="1">
      <c r="A554" s="1255" t="s">
        <v>390</v>
      </c>
      <c r="B554" s="1255"/>
      <c r="C554" s="1255"/>
      <c r="D554" s="1255"/>
      <c r="E554" s="1255"/>
      <c r="F554" s="1255"/>
      <c r="G554" s="1255"/>
      <c r="H554" s="1255"/>
      <c r="I554" s="1255"/>
      <c r="J554" s="1255"/>
      <c r="K554" s="1255"/>
      <c r="L554" s="1255"/>
      <c r="M554" s="1256" t="s">
        <v>391</v>
      </c>
      <c r="N554" s="1256" t="s">
        <v>392</v>
      </c>
      <c r="O554" s="1256"/>
      <c r="P554" s="1256"/>
      <c r="Q554" s="1256"/>
      <c r="R554" s="1256"/>
      <c r="S554" s="1256"/>
      <c r="T554" s="1256" t="s">
        <v>393</v>
      </c>
      <c r="U554" s="1256"/>
      <c r="V554" s="1256"/>
      <c r="W554" s="1256"/>
      <c r="X554" s="1256"/>
      <c r="Y554" s="1256"/>
      <c r="Z554" s="1256"/>
      <c r="AA554" s="1256"/>
      <c r="AB554" s="1256"/>
      <c r="AC554" s="1245" t="s">
        <v>394</v>
      </c>
      <c r="AD554" s="1245"/>
      <c r="AE554" s="1245"/>
      <c r="AF554" s="1245"/>
    </row>
    <row r="555" spans="1:32" ht="17.45" customHeight="1">
      <c r="A555" s="1255"/>
      <c r="B555" s="1255"/>
      <c r="C555" s="1255"/>
      <c r="D555" s="1255"/>
      <c r="E555" s="1255"/>
      <c r="F555" s="1255"/>
      <c r="G555" s="1255"/>
      <c r="H555" s="1255"/>
      <c r="I555" s="1255"/>
      <c r="J555" s="1255"/>
      <c r="K555" s="1255"/>
      <c r="L555" s="1255"/>
      <c r="M555" s="1256"/>
      <c r="N555" s="1256" t="s">
        <v>395</v>
      </c>
      <c r="O555" s="1256"/>
      <c r="P555" s="1256" t="s">
        <v>396</v>
      </c>
      <c r="Q555" s="1256"/>
      <c r="R555" s="1256"/>
      <c r="S555" s="1256"/>
      <c r="T555" s="1256" t="s">
        <v>395</v>
      </c>
      <c r="U555" s="1256"/>
      <c r="V555" s="1256"/>
      <c r="W555" s="1256"/>
      <c r="X555" s="1256" t="s">
        <v>396</v>
      </c>
      <c r="Y555" s="1256"/>
      <c r="Z555" s="1256"/>
      <c r="AA555" s="1256"/>
      <c r="AB555" s="1256"/>
      <c r="AC555" s="1245"/>
      <c r="AD555" s="1245"/>
      <c r="AE555" s="1245"/>
      <c r="AF555" s="1245"/>
    </row>
    <row r="556" spans="1:32" ht="22.5" customHeight="1">
      <c r="A556" s="146"/>
      <c r="B556" s="147"/>
      <c r="C556" s="163" t="s">
        <v>466</v>
      </c>
      <c r="D556" s="1314" t="s">
        <v>467</v>
      </c>
      <c r="E556" s="1314"/>
      <c r="F556" s="1314"/>
      <c r="G556" s="1314"/>
      <c r="H556" s="1314"/>
      <c r="I556" s="1314"/>
      <c r="J556" s="1314"/>
      <c r="K556" s="1314"/>
      <c r="L556" s="1314"/>
      <c r="M556" s="164">
        <v>1</v>
      </c>
      <c r="N556" s="1327">
        <v>1</v>
      </c>
      <c r="O556" s="1327"/>
      <c r="P556" s="1327">
        <v>0</v>
      </c>
      <c r="Q556" s="1327"/>
      <c r="R556" s="1327"/>
      <c r="S556" s="1327"/>
      <c r="T556" s="1317">
        <v>345.91860000000003</v>
      </c>
      <c r="U556" s="1317"/>
      <c r="V556" s="1317"/>
      <c r="W556" s="1317"/>
      <c r="X556" s="1317">
        <v>161.34479999999999</v>
      </c>
      <c r="Y556" s="1317"/>
      <c r="Z556" s="1317"/>
      <c r="AA556" s="1317"/>
      <c r="AB556" s="1317"/>
      <c r="AC556" s="1318">
        <v>345.91860000000003</v>
      </c>
      <c r="AD556" s="1318"/>
      <c r="AE556" s="1318"/>
      <c r="AF556" s="1318"/>
    </row>
    <row r="557" spans="1:32" ht="23.25" customHeight="1">
      <c r="A557" s="153"/>
      <c r="B557" s="154"/>
      <c r="C557" s="167" t="s">
        <v>468</v>
      </c>
      <c r="D557" s="1304" t="s">
        <v>469</v>
      </c>
      <c r="E557" s="1304"/>
      <c r="F557" s="1304"/>
      <c r="G557" s="1304"/>
      <c r="H557" s="1304"/>
      <c r="I557" s="1304"/>
      <c r="J557" s="1304"/>
      <c r="K557" s="1304"/>
      <c r="L557" s="1304"/>
      <c r="M557" s="168">
        <v>6</v>
      </c>
      <c r="N557" s="1326">
        <v>0.89</v>
      </c>
      <c r="O557" s="1326"/>
      <c r="P557" s="1326">
        <v>0.11</v>
      </c>
      <c r="Q557" s="1326"/>
      <c r="R557" s="1326"/>
      <c r="S557" s="1326"/>
      <c r="T557" s="1307">
        <v>317.75659999999999</v>
      </c>
      <c r="U557" s="1307"/>
      <c r="V557" s="1307"/>
      <c r="W557" s="1307"/>
      <c r="X557" s="1307">
        <v>99.436000000000007</v>
      </c>
      <c r="Y557" s="1307"/>
      <c r="Z557" s="1307"/>
      <c r="AA557" s="1307"/>
      <c r="AB557" s="1307"/>
      <c r="AC557" s="1308">
        <v>1762.4480000000001</v>
      </c>
      <c r="AD557" s="1308"/>
      <c r="AE557" s="1308"/>
      <c r="AF557" s="1308"/>
    </row>
    <row r="558" spans="1:32" ht="16.7" customHeight="1">
      <c r="A558" s="1246"/>
      <c r="B558" s="1246"/>
      <c r="C558" s="1246"/>
      <c r="D558" s="1246"/>
      <c r="E558" s="1246"/>
      <c r="F558" s="1246"/>
      <c r="G558" s="1246"/>
      <c r="H558" s="1246"/>
      <c r="I558" s="1246"/>
      <c r="J558" s="1246"/>
      <c r="K558" s="1246"/>
      <c r="L558" s="1246"/>
      <c r="M558" s="1247" t="s">
        <v>397</v>
      </c>
      <c r="N558" s="1247"/>
      <c r="O558" s="1247"/>
      <c r="P558" s="1247"/>
      <c r="Q558" s="1247"/>
      <c r="R558" s="1247"/>
      <c r="S558" s="1247"/>
      <c r="T558" s="1247"/>
      <c r="U558" s="1247"/>
      <c r="V558" s="1247"/>
      <c r="W558" s="1247"/>
      <c r="X558" s="1248"/>
      <c r="Y558" s="1248"/>
      <c r="Z558" s="1249">
        <v>2108.3665999999998</v>
      </c>
      <c r="AA558" s="1249"/>
      <c r="AB558" s="1249"/>
      <c r="AC558" s="1249"/>
      <c r="AD558" s="1249"/>
      <c r="AE558" s="1249"/>
      <c r="AF558" s="1249"/>
    </row>
    <row r="559" spans="1:32" ht="17.45" customHeight="1">
      <c r="A559" s="1255" t="s">
        <v>398</v>
      </c>
      <c r="B559" s="1255"/>
      <c r="C559" s="1255"/>
      <c r="D559" s="1255"/>
      <c r="E559" s="1255"/>
      <c r="F559" s="1255"/>
      <c r="G559" s="1255"/>
      <c r="H559" s="1255"/>
      <c r="I559" s="1255"/>
      <c r="J559" s="1255"/>
      <c r="K559" s="1255"/>
      <c r="L559" s="1255"/>
      <c r="M559" s="1255"/>
      <c r="N559" s="1255"/>
      <c r="O559" s="1256" t="s">
        <v>399</v>
      </c>
      <c r="P559" s="1256"/>
      <c r="Q559" s="1256"/>
      <c r="R559" s="1256"/>
      <c r="S559" s="1256" t="s">
        <v>391</v>
      </c>
      <c r="T559" s="1256"/>
      <c r="U559" s="1256"/>
      <c r="V559" s="1256"/>
      <c r="W559" s="1256" t="s">
        <v>400</v>
      </c>
      <c r="X559" s="1256"/>
      <c r="Y559" s="1256"/>
      <c r="Z559" s="1256"/>
      <c r="AA559" s="1256"/>
      <c r="AB559" s="1256"/>
      <c r="AC559" s="1245" t="s">
        <v>394</v>
      </c>
      <c r="AD559" s="1245"/>
      <c r="AE559" s="1245"/>
      <c r="AF559" s="1245"/>
    </row>
    <row r="560" spans="1:32" ht="22.5" customHeight="1">
      <c r="A560" s="146"/>
      <c r="B560" s="147"/>
      <c r="C560" s="170" t="s">
        <v>462</v>
      </c>
      <c r="D560" s="1263" t="s">
        <v>463</v>
      </c>
      <c r="E560" s="1263"/>
      <c r="F560" s="1263"/>
      <c r="G560" s="1263"/>
      <c r="H560" s="1263"/>
      <c r="I560" s="1263"/>
      <c r="J560" s="1263"/>
      <c r="K560" s="1263"/>
      <c r="L560" s="1263"/>
      <c r="M560" s="1263"/>
      <c r="N560" s="1263"/>
      <c r="O560" s="1264">
        <v>0</v>
      </c>
      <c r="P560" s="1264"/>
      <c r="Q560" s="1264"/>
      <c r="R560" s="1264"/>
      <c r="S560" s="1264">
        <v>1</v>
      </c>
      <c r="T560" s="1264"/>
      <c r="U560" s="1264"/>
      <c r="V560" s="1264"/>
      <c r="W560" s="1265">
        <v>22.268799999999999</v>
      </c>
      <c r="X560" s="1265"/>
      <c r="Y560" s="1265"/>
      <c r="Z560" s="1265"/>
      <c r="AA560" s="1265"/>
      <c r="AB560" s="1265"/>
      <c r="AC560" s="1266">
        <v>22.268799999999999</v>
      </c>
      <c r="AD560" s="1266"/>
      <c r="AE560" s="1266"/>
      <c r="AF560" s="1266"/>
    </row>
    <row r="561" spans="1:32" ht="17.45" customHeight="1">
      <c r="A561" s="150"/>
      <c r="M561" s="1240" t="s">
        <v>401</v>
      </c>
      <c r="N561" s="1240"/>
      <c r="O561" s="1240"/>
      <c r="P561" s="1240"/>
      <c r="Q561" s="1240"/>
      <c r="R561" s="1240"/>
      <c r="S561" s="1240"/>
      <c r="T561" s="1240"/>
      <c r="U561" s="1240"/>
      <c r="V561" s="1240"/>
      <c r="W561" s="1240"/>
      <c r="Z561" s="1262">
        <v>22.268799999999999</v>
      </c>
      <c r="AA561" s="1262"/>
      <c r="AB561" s="1262"/>
      <c r="AC561" s="1262"/>
      <c r="AD561" s="1262"/>
      <c r="AE561" s="1262"/>
      <c r="AF561" s="1262"/>
    </row>
    <row r="562" spans="1:32" ht="17.45" customHeight="1">
      <c r="A562" s="150"/>
      <c r="M562" s="1240" t="s">
        <v>402</v>
      </c>
      <c r="N562" s="1240"/>
      <c r="O562" s="1240"/>
      <c r="P562" s="1240"/>
      <c r="Q562" s="1240"/>
      <c r="R562" s="1240"/>
      <c r="S562" s="1240"/>
      <c r="T562" s="1240"/>
      <c r="U562" s="1240"/>
      <c r="V562" s="1240"/>
      <c r="W562" s="1240"/>
      <c r="Z562" s="1262">
        <v>2130.6354000000001</v>
      </c>
      <c r="AA562" s="1262"/>
      <c r="AB562" s="1262"/>
      <c r="AC562" s="1262"/>
      <c r="AD562" s="1262"/>
      <c r="AE562" s="1262"/>
      <c r="AF562" s="1262"/>
    </row>
    <row r="563" spans="1:32" ht="16.7" customHeight="1">
      <c r="A563" s="150"/>
      <c r="M563" s="1240" t="s">
        <v>403</v>
      </c>
      <c r="N563" s="1240"/>
      <c r="O563" s="1240"/>
      <c r="P563" s="1240"/>
      <c r="Q563" s="1240"/>
      <c r="R563" s="1240"/>
      <c r="S563" s="1240"/>
      <c r="T563" s="1240"/>
      <c r="U563" s="1240"/>
      <c r="V563" s="1240"/>
      <c r="W563" s="1240"/>
      <c r="Z563" s="1262">
        <v>9.2560000000000002</v>
      </c>
      <c r="AA563" s="1262"/>
      <c r="AB563" s="1262"/>
      <c r="AC563" s="1262"/>
      <c r="AD563" s="1262"/>
      <c r="AE563" s="1262"/>
      <c r="AF563" s="1262"/>
    </row>
    <row r="564" spans="1:32" ht="17.45" customHeight="1">
      <c r="A564" s="150"/>
      <c r="M564" s="1240" t="s">
        <v>404</v>
      </c>
      <c r="N564" s="1240"/>
      <c r="O564" s="1240"/>
      <c r="P564" s="1240"/>
      <c r="Q564" s="1240"/>
      <c r="R564" s="1240"/>
      <c r="S564" s="1240"/>
      <c r="T564" s="1240"/>
      <c r="U564" s="1240"/>
      <c r="V564" s="1240"/>
      <c r="W564" s="1240"/>
      <c r="Z564" s="1262">
        <v>0.15115000000000001</v>
      </c>
      <c r="AA564" s="1262"/>
      <c r="AB564" s="1262"/>
      <c r="AC564" s="1262"/>
      <c r="AD564" s="1262"/>
      <c r="AE564" s="1262"/>
      <c r="AF564" s="1262"/>
    </row>
    <row r="565" spans="1:32" ht="16.7" customHeight="1">
      <c r="A565" s="153"/>
      <c r="B565" s="154"/>
      <c r="C565" s="154"/>
      <c r="D565" s="154"/>
      <c r="E565" s="154"/>
      <c r="F565" s="154"/>
      <c r="G565" s="154"/>
      <c r="H565" s="154"/>
      <c r="I565" s="154"/>
      <c r="J565" s="154"/>
      <c r="K565" s="154"/>
      <c r="L565" s="154"/>
      <c r="M565" s="1260" t="s">
        <v>405</v>
      </c>
      <c r="N565" s="1260"/>
      <c r="O565" s="1260"/>
      <c r="P565" s="1260"/>
      <c r="Q565" s="1260"/>
      <c r="R565" s="1260"/>
      <c r="S565" s="1260"/>
      <c r="T565" s="1260"/>
      <c r="U565" s="1260"/>
      <c r="V565" s="1260"/>
      <c r="W565" s="1260"/>
      <c r="X565" s="154"/>
      <c r="Y565" s="154"/>
      <c r="Z565" s="1261">
        <v>0</v>
      </c>
      <c r="AA565" s="1261"/>
      <c r="AB565" s="1261"/>
      <c r="AC565" s="1261"/>
      <c r="AD565" s="1261"/>
      <c r="AE565" s="1261"/>
      <c r="AF565" s="1261"/>
    </row>
    <row r="566" spans="1:32" ht="17.45" customHeight="1">
      <c r="A566" s="1257" t="s">
        <v>406</v>
      </c>
      <c r="B566" s="1257"/>
      <c r="C566" s="1257"/>
      <c r="D566" s="1257"/>
      <c r="E566" s="1257"/>
      <c r="F566" s="1257"/>
      <c r="G566" s="1257"/>
      <c r="H566" s="1257"/>
      <c r="I566" s="1257"/>
      <c r="J566" s="1257"/>
      <c r="K566" s="1257"/>
      <c r="L566" s="1257"/>
      <c r="M566" s="1257"/>
      <c r="N566" s="1257"/>
      <c r="O566" s="1258" t="s">
        <v>391</v>
      </c>
      <c r="P566" s="1258"/>
      <c r="Q566" s="1258"/>
      <c r="R566" s="1258"/>
      <c r="S566" s="1258" t="s">
        <v>407</v>
      </c>
      <c r="T566" s="1258"/>
      <c r="U566" s="1258"/>
      <c r="V566" s="1258"/>
      <c r="W566" s="1258" t="s">
        <v>408</v>
      </c>
      <c r="X566" s="1258"/>
      <c r="Y566" s="1258"/>
      <c r="Z566" s="1258"/>
      <c r="AA566" s="1258"/>
      <c r="AB566" s="1258"/>
      <c r="AC566" s="1259" t="s">
        <v>409</v>
      </c>
      <c r="AD566" s="1259"/>
      <c r="AE566" s="1259"/>
      <c r="AF566" s="1259"/>
    </row>
    <row r="567" spans="1:32" ht="17.45" customHeight="1">
      <c r="A567" s="1246"/>
      <c r="B567" s="1246"/>
      <c r="C567" s="1246"/>
      <c r="D567" s="1246"/>
      <c r="E567" s="1246"/>
      <c r="F567" s="1246"/>
      <c r="G567" s="1246"/>
      <c r="H567" s="1246"/>
      <c r="I567" s="1246"/>
      <c r="J567" s="1246"/>
      <c r="K567" s="1246"/>
      <c r="L567" s="1246"/>
      <c r="M567" s="1247" t="s">
        <v>411</v>
      </c>
      <c r="N567" s="1247"/>
      <c r="O567" s="1247"/>
      <c r="P567" s="1247"/>
      <c r="Q567" s="1247"/>
      <c r="R567" s="1247"/>
      <c r="S567" s="1247"/>
      <c r="T567" s="1247"/>
      <c r="U567" s="1247"/>
      <c r="V567" s="1247"/>
      <c r="W567" s="1247"/>
      <c r="X567" s="1248"/>
      <c r="Y567" s="1248"/>
      <c r="Z567" s="1249">
        <v>0</v>
      </c>
      <c r="AA567" s="1249"/>
      <c r="AB567" s="1249"/>
      <c r="AC567" s="1249"/>
      <c r="AD567" s="1249"/>
      <c r="AE567" s="1249"/>
      <c r="AF567" s="1249"/>
    </row>
    <row r="568" spans="1:32" ht="16.7" customHeight="1">
      <c r="A568" s="1257" t="s">
        <v>412</v>
      </c>
      <c r="B568" s="1257"/>
      <c r="C568" s="1257"/>
      <c r="D568" s="1257"/>
      <c r="E568" s="1257"/>
      <c r="F568" s="1257"/>
      <c r="G568" s="1257"/>
      <c r="H568" s="1257"/>
      <c r="I568" s="1257"/>
      <c r="J568" s="1257"/>
      <c r="K568" s="1257"/>
      <c r="L568" s="1257"/>
      <c r="M568" s="1257"/>
      <c r="N568" s="1257"/>
      <c r="O568" s="1258" t="s">
        <v>391</v>
      </c>
      <c r="P568" s="1258"/>
      <c r="Q568" s="1258"/>
      <c r="R568" s="1258"/>
      <c r="S568" s="1258" t="s">
        <v>407</v>
      </c>
      <c r="T568" s="1258"/>
      <c r="U568" s="1258"/>
      <c r="V568" s="1258"/>
      <c r="W568" s="1258" t="s">
        <v>408</v>
      </c>
      <c r="X568" s="1258"/>
      <c r="Y568" s="1258"/>
      <c r="Z568" s="1258"/>
      <c r="AA568" s="1258"/>
      <c r="AB568" s="1258"/>
      <c r="AC568" s="1259" t="s">
        <v>409</v>
      </c>
      <c r="AD568" s="1259"/>
      <c r="AE568" s="1259"/>
      <c r="AF568" s="1259"/>
    </row>
    <row r="569" spans="1:32" ht="17.45" customHeight="1">
      <c r="A569" s="1246"/>
      <c r="B569" s="1246"/>
      <c r="C569" s="1246"/>
      <c r="D569" s="1246"/>
      <c r="E569" s="1246"/>
      <c r="F569" s="1246"/>
      <c r="G569" s="1246"/>
      <c r="H569" s="1246"/>
      <c r="I569" s="1246"/>
      <c r="J569" s="1246"/>
      <c r="K569" s="1246"/>
      <c r="L569" s="1246"/>
      <c r="M569" s="1247" t="s">
        <v>413</v>
      </c>
      <c r="N569" s="1247"/>
      <c r="O569" s="1247"/>
      <c r="P569" s="1247"/>
      <c r="Q569" s="1247"/>
      <c r="R569" s="1247"/>
      <c r="S569" s="1247"/>
      <c r="T569" s="1247"/>
      <c r="U569" s="1247"/>
      <c r="V569" s="1247"/>
      <c r="W569" s="1247"/>
      <c r="X569" s="1248"/>
      <c r="Y569" s="1248"/>
      <c r="Z569" s="1249">
        <v>0</v>
      </c>
      <c r="AA569" s="1249"/>
      <c r="AB569" s="1249"/>
      <c r="AC569" s="1249"/>
      <c r="AD569" s="1249"/>
      <c r="AE569" s="1249"/>
      <c r="AF569" s="1249"/>
    </row>
    <row r="570" spans="1:32" ht="17.45" customHeight="1">
      <c r="A570" s="1257" t="s">
        <v>414</v>
      </c>
      <c r="B570" s="1257"/>
      <c r="C570" s="1257"/>
      <c r="D570" s="1257"/>
      <c r="E570" s="1257"/>
      <c r="F570" s="1257"/>
      <c r="G570" s="1257"/>
      <c r="H570" s="1257"/>
      <c r="I570" s="1257"/>
      <c r="J570" s="1257"/>
      <c r="K570" s="1257"/>
      <c r="L570" s="1257"/>
      <c r="M570" s="1257"/>
      <c r="N570" s="1257"/>
      <c r="O570" s="1258" t="s">
        <v>391</v>
      </c>
      <c r="P570" s="1258"/>
      <c r="Q570" s="1258"/>
      <c r="R570" s="1258"/>
      <c r="S570" s="1258" t="s">
        <v>407</v>
      </c>
      <c r="T570" s="1258"/>
      <c r="U570" s="1258"/>
      <c r="V570" s="1258"/>
      <c r="W570" s="1258" t="s">
        <v>408</v>
      </c>
      <c r="X570" s="1258"/>
      <c r="Y570" s="1258"/>
      <c r="Z570" s="1258"/>
      <c r="AA570" s="1258"/>
      <c r="AB570" s="1258"/>
      <c r="AC570" s="1259" t="s">
        <v>409</v>
      </c>
      <c r="AD570" s="1259"/>
      <c r="AE570" s="1259"/>
      <c r="AF570" s="1259"/>
    </row>
    <row r="571" spans="1:32" ht="16.7" customHeight="1">
      <c r="A571" s="1251"/>
      <c r="B571" s="1251"/>
      <c r="C571" s="1251"/>
      <c r="D571" s="1251"/>
      <c r="E571" s="1251"/>
      <c r="F571" s="1251"/>
      <c r="G571" s="1251"/>
      <c r="H571" s="1251"/>
      <c r="I571" s="1251"/>
      <c r="J571" s="1251"/>
      <c r="K571" s="1251"/>
      <c r="L571" s="1251"/>
      <c r="M571" s="1252" t="s">
        <v>415</v>
      </c>
      <c r="N571" s="1252"/>
      <c r="O571" s="1252"/>
      <c r="P571" s="1252"/>
      <c r="Q571" s="1252"/>
      <c r="R571" s="1252"/>
      <c r="S571" s="1252"/>
      <c r="T571" s="1252"/>
      <c r="U571" s="1252"/>
      <c r="V571" s="1252"/>
      <c r="W571" s="1252"/>
      <c r="X571" s="1253"/>
      <c r="Y571" s="1253"/>
      <c r="Z571" s="1254">
        <v>0</v>
      </c>
      <c r="AA571" s="1254"/>
      <c r="AB571" s="1254"/>
      <c r="AC571" s="1254"/>
      <c r="AD571" s="1254"/>
      <c r="AE571" s="1254"/>
      <c r="AF571" s="1254"/>
    </row>
    <row r="572" spans="1:32" ht="17.45" customHeight="1">
      <c r="A572" s="1255" t="s">
        <v>416</v>
      </c>
      <c r="B572" s="1255"/>
      <c r="C572" s="1255"/>
      <c r="D572" s="1255"/>
      <c r="E572" s="1255"/>
      <c r="F572" s="1255"/>
      <c r="G572" s="1255"/>
      <c r="H572" s="1255"/>
      <c r="I572" s="1255"/>
      <c r="J572" s="1256" t="s">
        <v>391</v>
      </c>
      <c r="K572" s="1256"/>
      <c r="L572" s="158" t="s">
        <v>417</v>
      </c>
      <c r="M572" s="158" t="s">
        <v>418</v>
      </c>
      <c r="N572" s="1256" t="s">
        <v>419</v>
      </c>
      <c r="O572" s="1256"/>
      <c r="P572" s="1256" t="s">
        <v>420</v>
      </c>
      <c r="Q572" s="1256"/>
      <c r="R572" s="1256"/>
      <c r="S572" s="1256"/>
      <c r="T572" s="1256" t="s">
        <v>421</v>
      </c>
      <c r="U572" s="1256"/>
      <c r="V572" s="1256"/>
      <c r="W572" s="1256"/>
      <c r="X572" s="1256" t="s">
        <v>422</v>
      </c>
      <c r="Y572" s="1256"/>
      <c r="Z572" s="1256"/>
      <c r="AA572" s="1256"/>
      <c r="AB572" s="1256"/>
      <c r="AC572" s="1245" t="s">
        <v>409</v>
      </c>
      <c r="AD572" s="1245"/>
      <c r="AE572" s="1245"/>
      <c r="AF572" s="1245"/>
    </row>
    <row r="573" spans="1:32" ht="16.7" customHeight="1">
      <c r="A573" s="1246"/>
      <c r="B573" s="1246"/>
      <c r="C573" s="1246"/>
      <c r="D573" s="1246"/>
      <c r="E573" s="1246"/>
      <c r="F573" s="1246"/>
      <c r="G573" s="1246"/>
      <c r="H573" s="1246"/>
      <c r="I573" s="1246"/>
      <c r="J573" s="1246"/>
      <c r="K573" s="1246"/>
      <c r="L573" s="1246"/>
      <c r="M573" s="1247" t="s">
        <v>423</v>
      </c>
      <c r="N573" s="1247"/>
      <c r="O573" s="1247"/>
      <c r="P573" s="1247"/>
      <c r="Q573" s="1247"/>
      <c r="R573" s="1247"/>
      <c r="S573" s="1247"/>
      <c r="T573" s="1247"/>
      <c r="U573" s="1247"/>
      <c r="V573" s="1247"/>
      <c r="W573" s="1247"/>
      <c r="X573" s="1248"/>
      <c r="Y573" s="1248"/>
      <c r="Z573" s="1249">
        <v>0</v>
      </c>
      <c r="AA573" s="1249"/>
      <c r="AB573" s="1249"/>
      <c r="AC573" s="1249"/>
      <c r="AD573" s="1249"/>
      <c r="AE573" s="1249"/>
      <c r="AF573" s="1249"/>
    </row>
    <row r="574" spans="1:32" ht="5.85" customHeight="1">
      <c r="A574" s="1250"/>
      <c r="B574" s="1250"/>
      <c r="C574" s="1250"/>
      <c r="D574" s="1250"/>
      <c r="E574" s="1250"/>
      <c r="F574" s="1250"/>
      <c r="G574" s="1250"/>
      <c r="H574" s="1250"/>
      <c r="I574" s="1250"/>
      <c r="J574" s="1250"/>
      <c r="K574" s="1250"/>
      <c r="L574" s="1250"/>
      <c r="M574" s="1250"/>
      <c r="N574" s="1250"/>
      <c r="O574" s="1250"/>
      <c r="P574" s="1250"/>
      <c r="Q574" s="1250"/>
      <c r="R574" s="1250"/>
      <c r="S574" s="1250"/>
      <c r="T574" s="1250"/>
      <c r="U574" s="1250"/>
      <c r="V574" s="1250"/>
      <c r="W574" s="1250"/>
      <c r="X574" s="1250"/>
      <c r="Y574" s="1250"/>
      <c r="Z574" s="1250"/>
      <c r="AA574" s="1250"/>
      <c r="AB574" s="1250"/>
      <c r="AC574" s="1250"/>
      <c r="AD574" s="1250"/>
      <c r="AE574" s="1250"/>
      <c r="AF574" s="1250"/>
    </row>
    <row r="575" spans="1:32" ht="16.7" customHeight="1">
      <c r="A575" s="1239"/>
      <c r="B575" s="1239"/>
      <c r="C575" s="1239"/>
      <c r="D575" s="1239"/>
      <c r="E575" s="1239"/>
      <c r="F575" s="1239"/>
      <c r="G575" s="1239"/>
      <c r="H575" s="1239"/>
      <c r="I575" s="1239"/>
      <c r="J575" s="1239"/>
      <c r="K575" s="1239"/>
      <c r="L575" s="1239"/>
      <c r="M575" s="1240" t="s">
        <v>424</v>
      </c>
      <c r="N575" s="1240"/>
      <c r="O575" s="1240"/>
      <c r="P575" s="1240"/>
      <c r="Q575" s="1240"/>
      <c r="R575" s="1240"/>
      <c r="S575" s="1240"/>
      <c r="T575" s="1240"/>
      <c r="U575" s="1240"/>
      <c r="V575" s="1240"/>
      <c r="W575" s="1240"/>
      <c r="X575" s="1243"/>
      <c r="Y575" s="1243"/>
      <c r="Z575" s="1241">
        <v>9.41</v>
      </c>
      <c r="AA575" s="1241"/>
      <c r="AB575" s="1241"/>
      <c r="AC575" s="1241"/>
      <c r="AD575" s="1241"/>
      <c r="AE575" s="1241"/>
      <c r="AF575" s="1241"/>
    </row>
    <row r="576" spans="1:32" ht="0.75" customHeight="1">
      <c r="A576" s="1239"/>
      <c r="B576" s="1239"/>
      <c r="C576" s="1239"/>
      <c r="D576" s="1239"/>
      <c r="E576" s="1239"/>
      <c r="F576" s="1239"/>
      <c r="G576" s="1239"/>
      <c r="H576" s="1239"/>
      <c r="I576" s="1239"/>
      <c r="J576" s="1239"/>
      <c r="K576" s="1240" t="s">
        <v>425</v>
      </c>
      <c r="L576" s="1240"/>
      <c r="M576" s="1240"/>
      <c r="N576" s="1240"/>
      <c r="O576" s="1240"/>
      <c r="P576" s="1240"/>
      <c r="Q576" s="159"/>
      <c r="R576" s="1244">
        <v>0</v>
      </c>
      <c r="S576" s="1244"/>
      <c r="T576" s="1244"/>
      <c r="U576" s="1240"/>
      <c r="V576" s="1240"/>
      <c r="W576" s="1240"/>
      <c r="X576" s="1243"/>
      <c r="Y576" s="1243"/>
      <c r="Z576" s="1241"/>
      <c r="AA576" s="1241"/>
      <c r="AB576" s="1241"/>
      <c r="AC576" s="1241"/>
      <c r="AD576" s="1241"/>
      <c r="AE576" s="1241"/>
      <c r="AF576" s="1241"/>
    </row>
    <row r="577" spans="1:32" ht="16.7" customHeight="1">
      <c r="A577" s="1239"/>
      <c r="B577" s="1239"/>
      <c r="C577" s="1239"/>
      <c r="D577" s="1239"/>
      <c r="E577" s="1239"/>
      <c r="F577" s="1239"/>
      <c r="G577" s="1239"/>
      <c r="H577" s="1239"/>
      <c r="I577" s="1239"/>
      <c r="J577" s="1239"/>
      <c r="K577" s="1240"/>
      <c r="L577" s="1240"/>
      <c r="M577" s="1240"/>
      <c r="N577" s="1240"/>
      <c r="O577" s="1240"/>
      <c r="P577" s="1240"/>
      <c r="Q577" s="151"/>
      <c r="R577" s="1244"/>
      <c r="S577" s="1244"/>
      <c r="T577" s="1244"/>
      <c r="U577" s="151"/>
      <c r="V577" s="1240" t="s">
        <v>426</v>
      </c>
      <c r="W577" s="1240"/>
      <c r="X577" s="1243"/>
      <c r="Y577" s="1243"/>
      <c r="Z577" s="1241">
        <v>0</v>
      </c>
      <c r="AA577" s="1241"/>
      <c r="AB577" s="1241"/>
      <c r="AC577" s="1241"/>
      <c r="AD577" s="1241"/>
      <c r="AE577" s="1241"/>
      <c r="AF577" s="1241"/>
    </row>
    <row r="578" spans="1:32" ht="17.45" customHeight="1">
      <c r="A578" s="1239"/>
      <c r="B578" s="1239"/>
      <c r="C578" s="1239"/>
      <c r="D578" s="1239"/>
      <c r="E578" s="1239"/>
      <c r="F578" s="1239"/>
      <c r="G578" s="1239"/>
      <c r="H578" s="1239"/>
      <c r="I578" s="1239"/>
      <c r="J578" s="1239"/>
      <c r="K578" s="1239"/>
      <c r="L578" s="1239"/>
      <c r="M578" s="1240" t="s">
        <v>427</v>
      </c>
      <c r="N578" s="1240"/>
      <c r="O578" s="1240"/>
      <c r="P578" s="1240"/>
      <c r="Q578" s="1240"/>
      <c r="R578" s="1240"/>
      <c r="S578" s="1240"/>
      <c r="T578" s="1240"/>
      <c r="U578" s="1240"/>
      <c r="V578" s="1240"/>
      <c r="W578" s="1240"/>
      <c r="X578" s="1243"/>
      <c r="Y578" s="1243"/>
      <c r="Z578" s="1241">
        <v>9.41</v>
      </c>
      <c r="AA578" s="1241"/>
      <c r="AB578" s="1241"/>
      <c r="AC578" s="1241"/>
      <c r="AD578" s="1241"/>
      <c r="AE578" s="1241"/>
      <c r="AF578" s="1241"/>
    </row>
    <row r="579" spans="1:32" ht="5.85" customHeight="1">
      <c r="A579" s="1242"/>
      <c r="B579" s="1242"/>
      <c r="C579" s="1242"/>
      <c r="D579" s="1242"/>
      <c r="E579" s="1242"/>
      <c r="F579" s="1242"/>
      <c r="G579" s="1242"/>
      <c r="H579" s="1242"/>
      <c r="I579" s="1242"/>
      <c r="J579" s="1242"/>
      <c r="K579" s="1242"/>
      <c r="L579" s="1242"/>
      <c r="M579" s="1242"/>
      <c r="N579" s="1242"/>
      <c r="O579" s="1242"/>
      <c r="P579" s="1242"/>
      <c r="Q579" s="1242"/>
      <c r="R579" s="1242"/>
      <c r="S579" s="1242"/>
      <c r="T579" s="1242"/>
      <c r="U579" s="1242"/>
      <c r="V579" s="1242"/>
      <c r="W579" s="1242"/>
      <c r="X579" s="1242"/>
      <c r="Y579" s="1242"/>
      <c r="Z579" s="1242"/>
      <c r="AA579" s="1242"/>
      <c r="AB579" s="1242"/>
      <c r="AC579" s="1242"/>
      <c r="AD579" s="1242"/>
      <c r="AE579" s="1242"/>
      <c r="AF579" s="1242"/>
    </row>
    <row r="580" spans="1:32" ht="96" customHeight="1">
      <c r="A580" s="150"/>
      <c r="AF580" s="152"/>
    </row>
    <row r="581" spans="1:32" ht="96" customHeight="1">
      <c r="A581" s="153"/>
      <c r="B581" s="154"/>
      <c r="C581" s="154"/>
      <c r="D581" s="154"/>
      <c r="E581" s="154"/>
      <c r="F581" s="154"/>
      <c r="G581" s="154"/>
      <c r="H581" s="154"/>
      <c r="I581" s="154"/>
      <c r="J581" s="154"/>
      <c r="K581" s="154"/>
      <c r="L581" s="154"/>
      <c r="M581" s="154"/>
      <c r="N581" s="154"/>
      <c r="O581" s="154"/>
      <c r="P581" s="154"/>
      <c r="Q581" s="154"/>
      <c r="R581" s="154"/>
      <c r="S581" s="154"/>
      <c r="T581" s="154"/>
      <c r="U581" s="154"/>
      <c r="V581" s="154"/>
      <c r="W581" s="154"/>
      <c r="X581" s="154"/>
      <c r="Y581" s="154"/>
      <c r="Z581" s="154"/>
      <c r="AA581" s="154"/>
      <c r="AB581" s="154"/>
      <c r="AC581" s="154"/>
      <c r="AD581" s="154"/>
      <c r="AE581" s="154"/>
      <c r="AF581" s="162"/>
    </row>
    <row r="582" spans="1:32" ht="2.1" customHeight="1">
      <c r="A582" s="146"/>
      <c r="B582" s="147"/>
      <c r="C582" s="147"/>
      <c r="D582" s="147"/>
      <c r="E582" s="147"/>
      <c r="F582" s="147"/>
      <c r="G582" s="1289" t="s">
        <v>376</v>
      </c>
      <c r="H582" s="1289"/>
      <c r="I582" s="1289"/>
      <c r="J582" s="1289"/>
      <c r="K582" s="1289"/>
      <c r="L582" s="1289"/>
      <c r="M582" s="1289"/>
      <c r="N582" s="1289"/>
      <c r="O582" s="1289"/>
      <c r="P582" s="1289"/>
      <c r="Q582" s="1289"/>
      <c r="R582" s="1289"/>
      <c r="S582" s="1289"/>
      <c r="T582" s="1289"/>
      <c r="U582" s="1289"/>
      <c r="V582" s="1289"/>
      <c r="W582" s="1289"/>
      <c r="X582" s="1289"/>
      <c r="Y582" s="1289"/>
      <c r="Z582" s="1289"/>
      <c r="AA582" s="148"/>
      <c r="AB582" s="1290" t="s">
        <v>476</v>
      </c>
      <c r="AC582" s="1290"/>
      <c r="AD582" s="1290"/>
      <c r="AE582" s="1290"/>
      <c r="AF582" s="1290"/>
    </row>
    <row r="583" spans="1:32" ht="14.65" customHeight="1">
      <c r="A583" s="150"/>
      <c r="B583" s="1243"/>
      <c r="C583" s="1243"/>
      <c r="D583" s="1243"/>
      <c r="E583" s="1243"/>
      <c r="G583" s="1289"/>
      <c r="H583" s="1289"/>
      <c r="I583" s="1289"/>
      <c r="J583" s="1289"/>
      <c r="K583" s="1289"/>
      <c r="L583" s="1289"/>
      <c r="M583" s="1289"/>
      <c r="N583" s="1289"/>
      <c r="O583" s="1289"/>
      <c r="P583" s="1289"/>
      <c r="Q583" s="1289"/>
      <c r="R583" s="1289"/>
      <c r="S583" s="1289"/>
      <c r="T583" s="1289"/>
      <c r="U583" s="1289"/>
      <c r="V583" s="1289"/>
      <c r="W583" s="1289"/>
      <c r="X583" s="1289"/>
      <c r="Y583" s="1289"/>
      <c r="Z583" s="1289"/>
      <c r="AA583" s="152"/>
      <c r="AB583" s="1290"/>
      <c r="AC583" s="1290"/>
      <c r="AD583" s="1290"/>
      <c r="AE583" s="1290"/>
      <c r="AF583" s="1290"/>
    </row>
    <row r="584" spans="1:32" ht="0.75" customHeight="1">
      <c r="A584" s="150"/>
      <c r="B584" s="1243"/>
      <c r="C584" s="1243"/>
      <c r="D584" s="1243"/>
      <c r="E584" s="1243"/>
      <c r="G584" s="1289"/>
      <c r="H584" s="1289"/>
      <c r="I584" s="1289"/>
      <c r="J584" s="1289"/>
      <c r="K584" s="1289"/>
      <c r="L584" s="1289"/>
      <c r="M584" s="1289"/>
      <c r="N584" s="1289"/>
      <c r="O584" s="1289"/>
      <c r="P584" s="1289"/>
      <c r="Q584" s="1289"/>
      <c r="R584" s="1289"/>
      <c r="S584" s="1289"/>
      <c r="T584" s="1289"/>
      <c r="U584" s="1289"/>
      <c r="V584" s="1289"/>
      <c r="W584" s="1289"/>
      <c r="X584" s="1289"/>
      <c r="Y584" s="1289"/>
      <c r="Z584" s="1289"/>
      <c r="AA584" s="152"/>
      <c r="AB584" s="1290"/>
      <c r="AC584" s="1290"/>
      <c r="AD584" s="1290"/>
      <c r="AE584" s="1290"/>
      <c r="AF584" s="1290"/>
    </row>
    <row r="585" spans="1:32" ht="11.65" customHeight="1">
      <c r="A585" s="150"/>
      <c r="B585" s="1243"/>
      <c r="C585" s="1243"/>
      <c r="D585" s="1243"/>
      <c r="E585" s="1243"/>
      <c r="G585" s="1289"/>
      <c r="H585" s="1289"/>
      <c r="I585" s="1289"/>
      <c r="J585" s="1289"/>
      <c r="K585" s="1289"/>
      <c r="L585" s="1289"/>
      <c r="M585" s="1289"/>
      <c r="N585" s="1289"/>
      <c r="O585" s="1289"/>
      <c r="P585" s="1289"/>
      <c r="Q585" s="1289"/>
      <c r="R585" s="1289"/>
      <c r="S585" s="1289"/>
      <c r="T585" s="1289"/>
      <c r="U585" s="1289"/>
      <c r="V585" s="1289"/>
      <c r="W585" s="1289"/>
      <c r="X585" s="1289"/>
      <c r="Y585" s="1289"/>
      <c r="Z585" s="1289"/>
      <c r="AA585" s="152"/>
      <c r="AB585" s="1303" t="s">
        <v>378</v>
      </c>
      <c r="AC585" s="1303"/>
      <c r="AD585" s="1303"/>
      <c r="AE585" s="1292"/>
      <c r="AF585" s="1292"/>
    </row>
    <row r="586" spans="1:32" ht="13.15" customHeight="1">
      <c r="A586" s="150"/>
      <c r="B586" s="1243"/>
      <c r="C586" s="1243"/>
      <c r="D586" s="1243"/>
      <c r="E586" s="1243"/>
      <c r="G586" s="1293" t="s">
        <v>379</v>
      </c>
      <c r="H586" s="1293"/>
      <c r="I586" s="1293"/>
      <c r="J586" s="1293"/>
      <c r="K586" s="1293"/>
      <c r="L586" s="1293"/>
      <c r="M586" s="1293"/>
      <c r="N586" s="1293"/>
      <c r="O586" s="1293"/>
      <c r="P586" s="1293"/>
      <c r="Q586" s="1293"/>
      <c r="R586" s="1293"/>
      <c r="S586" s="1293"/>
      <c r="T586" s="1293"/>
      <c r="U586" s="1293"/>
      <c r="V586" s="1293"/>
      <c r="W586" s="1293"/>
      <c r="X586" s="1293"/>
      <c r="Y586" s="1293"/>
      <c r="Z586" s="1293"/>
      <c r="AA586" s="152"/>
      <c r="AB586" s="1303"/>
      <c r="AC586" s="1303"/>
      <c r="AD586" s="1303"/>
      <c r="AE586" s="1292"/>
      <c r="AF586" s="1292"/>
    </row>
    <row r="587" spans="1:32" ht="0.75" customHeight="1">
      <c r="A587" s="150"/>
      <c r="G587" s="1293"/>
      <c r="H587" s="1293"/>
      <c r="I587" s="1293"/>
      <c r="J587" s="1293"/>
      <c r="K587" s="1293"/>
      <c r="L587" s="1293"/>
      <c r="M587" s="1293"/>
      <c r="N587" s="1293"/>
      <c r="O587" s="1293"/>
      <c r="P587" s="1293"/>
      <c r="Q587" s="1293"/>
      <c r="R587" s="1293"/>
      <c r="S587" s="1293"/>
      <c r="T587" s="1293"/>
      <c r="U587" s="1293"/>
      <c r="V587" s="1293"/>
      <c r="W587" s="1293"/>
      <c r="X587" s="1293"/>
      <c r="Y587" s="1293"/>
      <c r="Z587" s="1293"/>
      <c r="AA587" s="152"/>
      <c r="AB587" s="1303"/>
      <c r="AC587" s="1303"/>
      <c r="AD587" s="1303"/>
      <c r="AE587" s="1292"/>
      <c r="AF587" s="1292"/>
    </row>
    <row r="588" spans="1:32" ht="0.75" customHeight="1">
      <c r="A588" s="153"/>
      <c r="B588" s="154"/>
      <c r="C588" s="154"/>
      <c r="D588" s="154"/>
      <c r="E588" s="154"/>
      <c r="F588" s="154"/>
      <c r="G588" s="154"/>
      <c r="H588" s="154"/>
      <c r="I588" s="154"/>
      <c r="J588" s="154"/>
      <c r="K588" s="154"/>
      <c r="L588" s="154"/>
      <c r="M588" s="154"/>
      <c r="N588" s="154"/>
      <c r="O588" s="154"/>
      <c r="P588" s="154"/>
      <c r="Q588" s="154"/>
      <c r="R588" s="154"/>
      <c r="S588" s="154"/>
      <c r="T588" s="154"/>
      <c r="U588" s="154"/>
      <c r="V588" s="154"/>
      <c r="W588" s="154"/>
      <c r="X588" s="154"/>
      <c r="Y588" s="154"/>
      <c r="Z588" s="154"/>
      <c r="AA588" s="162"/>
      <c r="AB588" s="1303"/>
      <c r="AC588" s="1303"/>
      <c r="AD588" s="1303"/>
      <c r="AE588" s="1292"/>
      <c r="AF588" s="1292"/>
    </row>
    <row r="589" spans="1:32" ht="16.7" customHeight="1">
      <c r="A589" s="1280" t="s">
        <v>323</v>
      </c>
      <c r="B589" s="1280"/>
      <c r="C589" s="1280"/>
      <c r="D589" s="1280"/>
      <c r="E589" s="1280"/>
      <c r="F589" s="1280"/>
      <c r="G589" s="1280"/>
      <c r="H589" s="1280"/>
      <c r="I589" s="1280"/>
      <c r="J589" s="1280"/>
      <c r="K589" s="1280"/>
      <c r="L589" s="1280"/>
      <c r="M589" s="1280"/>
      <c r="N589" s="1280"/>
      <c r="O589" s="1280"/>
      <c r="P589" s="1280"/>
      <c r="Q589" s="1280"/>
      <c r="R589" s="1280"/>
      <c r="S589" s="1280"/>
      <c r="T589" s="1280"/>
      <c r="U589" s="1280"/>
      <c r="V589" s="1280"/>
      <c r="W589" s="1280"/>
      <c r="X589" s="1280"/>
      <c r="Y589" s="1280"/>
      <c r="Z589" s="1280"/>
      <c r="AA589" s="1280"/>
      <c r="AB589" s="1280"/>
      <c r="AC589" s="1280"/>
      <c r="AD589" s="1280"/>
      <c r="AE589" s="1280"/>
      <c r="AF589" s="1280"/>
    </row>
    <row r="590" spans="1:32" ht="37.15" customHeight="1">
      <c r="A590" s="1301" t="s">
        <v>380</v>
      </c>
      <c r="B590" s="1301"/>
      <c r="C590" s="1301"/>
      <c r="D590" s="1301"/>
      <c r="E590" s="1301"/>
      <c r="F590" s="1301"/>
      <c r="G590" s="1301"/>
      <c r="H590" s="1301"/>
      <c r="I590" s="1301"/>
      <c r="J590" s="1301"/>
      <c r="K590" s="1301"/>
      <c r="L590" s="1301"/>
      <c r="M590" s="1301"/>
      <c r="N590" s="1301"/>
      <c r="O590" s="1301"/>
      <c r="P590" s="1301"/>
      <c r="Q590" s="1301"/>
      <c r="R590" s="1301"/>
      <c r="S590" s="1301"/>
      <c r="T590" s="1301"/>
      <c r="U590" s="1301"/>
      <c r="V590" s="1301"/>
      <c r="W590" s="1301"/>
      <c r="X590" s="1301"/>
      <c r="Y590" s="1280" t="s">
        <v>381</v>
      </c>
      <c r="Z590" s="1280"/>
      <c r="AA590" s="1280"/>
      <c r="AB590" s="1280"/>
      <c r="AC590" s="1280"/>
      <c r="AD590" s="1280"/>
      <c r="AE590" s="1280"/>
      <c r="AF590" s="1280"/>
    </row>
    <row r="591" spans="1:32" ht="5.0999999999999996" customHeight="1">
      <c r="A591" s="155"/>
      <c r="B591" s="156"/>
      <c r="C591" s="156"/>
      <c r="D591" s="156"/>
      <c r="E591" s="156"/>
      <c r="F591" s="156"/>
      <c r="G591" s="156"/>
      <c r="H591" s="156"/>
      <c r="I591" s="156"/>
      <c r="J591" s="156"/>
      <c r="K591" s="156"/>
      <c r="L591" s="156"/>
      <c r="M591" s="156"/>
      <c r="N591" s="156"/>
      <c r="O591" s="156"/>
      <c r="P591" s="156"/>
      <c r="Q591" s="156"/>
      <c r="R591" s="156"/>
      <c r="S591" s="156"/>
      <c r="T591" s="156"/>
      <c r="U591" s="156"/>
      <c r="V591" s="156"/>
      <c r="W591" s="156"/>
      <c r="X591" s="156"/>
      <c r="Y591" s="156"/>
      <c r="Z591" s="156"/>
      <c r="AA591" s="156"/>
      <c r="AB591" s="156"/>
      <c r="AC591" s="156"/>
      <c r="AD591" s="156"/>
      <c r="AE591" s="156"/>
      <c r="AF591" s="157"/>
    </row>
    <row r="592" spans="1:32" ht="0.75" customHeight="1">
      <c r="A592" s="1283" t="s">
        <v>382</v>
      </c>
      <c r="B592" s="1283"/>
      <c r="C592" s="1283"/>
      <c r="D592" s="1283"/>
      <c r="E592" s="1284"/>
      <c r="F592" s="1284"/>
      <c r="G592" s="1284"/>
      <c r="H592" s="1284"/>
      <c r="I592" s="1285" t="s">
        <v>370</v>
      </c>
      <c r="J592" s="1285"/>
      <c r="K592" s="1285"/>
      <c r="L592" s="1285"/>
      <c r="M592" s="1285"/>
      <c r="N592" s="1285"/>
      <c r="O592" s="1285"/>
      <c r="P592" s="1285"/>
      <c r="Q592" s="1285"/>
      <c r="R592" s="1285"/>
      <c r="S592" s="1285"/>
      <c r="T592" s="1285"/>
      <c r="U592" s="1285"/>
      <c r="V592" s="1285"/>
      <c r="W592" s="1285"/>
      <c r="X592" s="1285"/>
      <c r="Y592" s="1275" t="s">
        <v>383</v>
      </c>
      <c r="Z592" s="1275"/>
      <c r="AA592" s="1275"/>
      <c r="AB592" s="1275"/>
      <c r="AC592" s="1275"/>
      <c r="AD592" s="1286" t="s">
        <v>446</v>
      </c>
      <c r="AE592" s="1286"/>
      <c r="AF592" s="1286"/>
    </row>
    <row r="593" spans="1:32" ht="18.2" customHeight="1">
      <c r="A593" s="1283"/>
      <c r="B593" s="1283"/>
      <c r="C593" s="1283"/>
      <c r="D593" s="1283"/>
      <c r="E593" s="1287" t="s">
        <v>385</v>
      </c>
      <c r="F593" s="1287"/>
      <c r="G593" s="1287"/>
      <c r="H593" s="1288" t="s">
        <v>386</v>
      </c>
      <c r="I593" s="1285"/>
      <c r="J593" s="1285"/>
      <c r="K593" s="1285"/>
      <c r="L593" s="1285"/>
      <c r="M593" s="1285"/>
      <c r="N593" s="1285"/>
      <c r="O593" s="1285"/>
      <c r="P593" s="1285"/>
      <c r="Q593" s="1285"/>
      <c r="R593" s="1285"/>
      <c r="S593" s="1285"/>
      <c r="T593" s="1285"/>
      <c r="U593" s="1285"/>
      <c r="V593" s="1285"/>
      <c r="W593" s="1285"/>
      <c r="X593" s="1285"/>
      <c r="Y593" s="1275"/>
      <c r="Z593" s="1275"/>
      <c r="AA593" s="1275"/>
      <c r="AB593" s="1275"/>
      <c r="AC593" s="1275"/>
      <c r="AD593" s="1286"/>
      <c r="AE593" s="1286"/>
      <c r="AF593" s="1286"/>
    </row>
    <row r="594" spans="1:32" ht="18.2" customHeight="1">
      <c r="A594" s="1274" t="s">
        <v>368</v>
      </c>
      <c r="B594" s="1274"/>
      <c r="C594" s="1274"/>
      <c r="D594" s="1274"/>
      <c r="E594" s="1277"/>
      <c r="F594" s="1277"/>
      <c r="G594" s="1277"/>
      <c r="H594" s="1288"/>
      <c r="I594" s="1285"/>
      <c r="J594" s="1285"/>
      <c r="K594" s="1285"/>
      <c r="L594" s="1285"/>
      <c r="M594" s="1285"/>
      <c r="N594" s="1285"/>
      <c r="O594" s="1285"/>
      <c r="P594" s="1285"/>
      <c r="Q594" s="1285"/>
      <c r="R594" s="1285"/>
      <c r="S594" s="1285"/>
      <c r="T594" s="1285"/>
      <c r="U594" s="1285"/>
      <c r="V594" s="1285"/>
      <c r="W594" s="1285"/>
      <c r="X594" s="1285"/>
      <c r="Y594" s="1275" t="s">
        <v>387</v>
      </c>
      <c r="Z594" s="1275"/>
      <c r="AA594" s="1275"/>
      <c r="AB594" s="1275"/>
      <c r="AC594" s="1275"/>
      <c r="AD594" s="1276">
        <v>230.19</v>
      </c>
      <c r="AE594" s="1276"/>
      <c r="AF594" s="1276"/>
    </row>
    <row r="595" spans="1:32" ht="0.75" customHeight="1">
      <c r="A595" s="1278"/>
      <c r="B595" s="1278"/>
      <c r="C595" s="1278"/>
      <c r="D595" s="1278"/>
      <c r="E595" s="1278"/>
      <c r="F595" s="1278"/>
      <c r="G595" s="1278"/>
      <c r="H595" s="1288"/>
      <c r="I595" s="1279"/>
      <c r="J595" s="1279"/>
      <c r="K595" s="1279"/>
      <c r="L595" s="1279"/>
      <c r="M595" s="1279"/>
      <c r="N595" s="1279"/>
      <c r="O595" s="1279"/>
      <c r="P595" s="1279"/>
      <c r="Q595" s="1279"/>
      <c r="R595" s="1279"/>
      <c r="S595" s="1279"/>
      <c r="T595" s="1279"/>
      <c r="U595" s="1279"/>
      <c r="V595" s="1279"/>
      <c r="W595" s="1279"/>
      <c r="X595" s="1279"/>
      <c r="Y595" s="1279"/>
      <c r="Z595" s="1279"/>
      <c r="AA595" s="1279"/>
      <c r="AB595" s="1279"/>
      <c r="AC595" s="1279"/>
      <c r="AD595" s="1279"/>
      <c r="AE595" s="1279"/>
      <c r="AF595" s="1279"/>
    </row>
    <row r="596" spans="1:32" ht="26.85" customHeight="1">
      <c r="A596" s="1271" t="s">
        <v>432</v>
      </c>
      <c r="B596" s="1271"/>
      <c r="C596" s="1271"/>
      <c r="D596" s="1271"/>
      <c r="E596" s="1271"/>
      <c r="F596" s="1271"/>
      <c r="G596" s="1271"/>
      <c r="H596" s="1271"/>
      <c r="I596" s="1271"/>
      <c r="J596" s="1271"/>
      <c r="K596" s="1271"/>
      <c r="L596" s="1271"/>
      <c r="M596" s="1271"/>
      <c r="N596" s="1271"/>
      <c r="O596" s="1271"/>
      <c r="P596" s="1271"/>
      <c r="Q596" s="1271"/>
      <c r="R596" s="1271"/>
      <c r="S596" s="1271"/>
      <c r="T596" s="1271"/>
      <c r="U596" s="1271"/>
      <c r="V596" s="1271"/>
      <c r="W596" s="1271"/>
      <c r="X596" s="1271"/>
      <c r="Y596" s="1271"/>
      <c r="Z596" s="1271"/>
      <c r="AA596" s="1271"/>
      <c r="AB596" s="1271"/>
      <c r="AC596" s="1271"/>
      <c r="AD596" s="1271"/>
      <c r="AE596" s="1271"/>
      <c r="AF596" s="1272"/>
    </row>
    <row r="597" spans="1:32" ht="10.15" customHeight="1">
      <c r="A597" s="1273" t="s">
        <v>389</v>
      </c>
      <c r="B597" s="1273"/>
      <c r="C597" s="1273"/>
      <c r="D597" s="1273"/>
      <c r="E597" s="1273"/>
      <c r="F597" s="1273"/>
      <c r="G597" s="1273"/>
      <c r="H597" s="1273"/>
      <c r="I597" s="1273"/>
      <c r="J597" s="1273"/>
      <c r="K597" s="1273"/>
      <c r="L597" s="1273"/>
      <c r="M597" s="1273"/>
      <c r="N597" s="1273"/>
      <c r="O597" s="1273"/>
      <c r="P597" s="1273"/>
      <c r="Q597" s="1273"/>
      <c r="R597" s="1273"/>
      <c r="S597" s="1273"/>
      <c r="T597" s="1273"/>
      <c r="U597" s="1273"/>
      <c r="V597" s="1273"/>
      <c r="W597" s="1273"/>
      <c r="X597" s="1273"/>
      <c r="Y597" s="1273"/>
      <c r="Z597" s="1273"/>
      <c r="AA597" s="1273"/>
      <c r="AB597" s="1273"/>
      <c r="AC597" s="1273"/>
      <c r="AD597" s="1273"/>
      <c r="AE597" s="1273"/>
      <c r="AF597" s="1272"/>
    </row>
    <row r="598" spans="1:32" ht="16.7" customHeight="1">
      <c r="A598" s="1255" t="s">
        <v>390</v>
      </c>
      <c r="B598" s="1255"/>
      <c r="C598" s="1255"/>
      <c r="D598" s="1255"/>
      <c r="E598" s="1255"/>
      <c r="F598" s="1255"/>
      <c r="G598" s="1255"/>
      <c r="H598" s="1255"/>
      <c r="I598" s="1255"/>
      <c r="J598" s="1255"/>
      <c r="K598" s="1255"/>
      <c r="L598" s="1255"/>
      <c r="M598" s="1256" t="s">
        <v>391</v>
      </c>
      <c r="N598" s="1256" t="s">
        <v>392</v>
      </c>
      <c r="O598" s="1256"/>
      <c r="P598" s="1256"/>
      <c r="Q598" s="1256"/>
      <c r="R598" s="1256"/>
      <c r="S598" s="1256"/>
      <c r="T598" s="1256" t="s">
        <v>393</v>
      </c>
      <c r="U598" s="1256"/>
      <c r="V598" s="1256"/>
      <c r="W598" s="1256"/>
      <c r="X598" s="1256"/>
      <c r="Y598" s="1256"/>
      <c r="Z598" s="1256"/>
      <c r="AA598" s="1256"/>
      <c r="AB598" s="1256"/>
      <c r="AC598" s="1245" t="s">
        <v>394</v>
      </c>
      <c r="AD598" s="1245"/>
      <c r="AE598" s="1245"/>
      <c r="AF598" s="1245"/>
    </row>
    <row r="599" spans="1:32" ht="17.45" customHeight="1">
      <c r="A599" s="1255"/>
      <c r="B599" s="1255"/>
      <c r="C599" s="1255"/>
      <c r="D599" s="1255"/>
      <c r="E599" s="1255"/>
      <c r="F599" s="1255"/>
      <c r="G599" s="1255"/>
      <c r="H599" s="1255"/>
      <c r="I599" s="1255"/>
      <c r="J599" s="1255"/>
      <c r="K599" s="1255"/>
      <c r="L599" s="1255"/>
      <c r="M599" s="1256"/>
      <c r="N599" s="1256" t="s">
        <v>395</v>
      </c>
      <c r="O599" s="1256"/>
      <c r="P599" s="1256" t="s">
        <v>396</v>
      </c>
      <c r="Q599" s="1256"/>
      <c r="R599" s="1256"/>
      <c r="S599" s="1256"/>
      <c r="T599" s="1256" t="s">
        <v>395</v>
      </c>
      <c r="U599" s="1256"/>
      <c r="V599" s="1256"/>
      <c r="W599" s="1256"/>
      <c r="X599" s="1256" t="s">
        <v>396</v>
      </c>
      <c r="Y599" s="1256"/>
      <c r="Z599" s="1256"/>
      <c r="AA599" s="1256"/>
      <c r="AB599" s="1256"/>
      <c r="AC599" s="1245"/>
      <c r="AD599" s="1245"/>
      <c r="AE599" s="1245"/>
      <c r="AF599" s="1245"/>
    </row>
    <row r="600" spans="1:32" ht="23.25" customHeight="1">
      <c r="A600" s="146"/>
      <c r="B600" s="147"/>
      <c r="C600" s="163" t="s">
        <v>466</v>
      </c>
      <c r="D600" s="1314" t="s">
        <v>467</v>
      </c>
      <c r="E600" s="1314"/>
      <c r="F600" s="1314"/>
      <c r="G600" s="1314"/>
      <c r="H600" s="1314"/>
      <c r="I600" s="1314"/>
      <c r="J600" s="1314"/>
      <c r="K600" s="1314"/>
      <c r="L600" s="1314"/>
      <c r="M600" s="164">
        <v>1</v>
      </c>
      <c r="N600" s="1327">
        <v>1</v>
      </c>
      <c r="O600" s="1327"/>
      <c r="P600" s="1327">
        <v>0</v>
      </c>
      <c r="Q600" s="1327"/>
      <c r="R600" s="1327"/>
      <c r="S600" s="1327"/>
      <c r="T600" s="1317">
        <v>345.91860000000003</v>
      </c>
      <c r="U600" s="1317"/>
      <c r="V600" s="1317"/>
      <c r="W600" s="1317"/>
      <c r="X600" s="1317">
        <v>161.34479999999999</v>
      </c>
      <c r="Y600" s="1317"/>
      <c r="Z600" s="1317"/>
      <c r="AA600" s="1317"/>
      <c r="AB600" s="1317"/>
      <c r="AC600" s="1318">
        <v>345.91860000000003</v>
      </c>
      <c r="AD600" s="1318"/>
      <c r="AE600" s="1318"/>
      <c r="AF600" s="1318"/>
    </row>
    <row r="601" spans="1:32" ht="22.5" customHeight="1">
      <c r="A601" s="153"/>
      <c r="B601" s="154"/>
      <c r="C601" s="167" t="s">
        <v>468</v>
      </c>
      <c r="D601" s="1304" t="s">
        <v>469</v>
      </c>
      <c r="E601" s="1304"/>
      <c r="F601" s="1304"/>
      <c r="G601" s="1304"/>
      <c r="H601" s="1304"/>
      <c r="I601" s="1304"/>
      <c r="J601" s="1304"/>
      <c r="K601" s="1304"/>
      <c r="L601" s="1304"/>
      <c r="M601" s="168">
        <v>6</v>
      </c>
      <c r="N601" s="1326">
        <v>0.99</v>
      </c>
      <c r="O601" s="1326"/>
      <c r="P601" s="1326">
        <v>0.01</v>
      </c>
      <c r="Q601" s="1326"/>
      <c r="R601" s="1326"/>
      <c r="S601" s="1326"/>
      <c r="T601" s="1307">
        <v>317.75659999999999</v>
      </c>
      <c r="U601" s="1307"/>
      <c r="V601" s="1307"/>
      <c r="W601" s="1307"/>
      <c r="X601" s="1307">
        <v>99.436000000000007</v>
      </c>
      <c r="Y601" s="1307"/>
      <c r="Z601" s="1307"/>
      <c r="AA601" s="1307"/>
      <c r="AB601" s="1307"/>
      <c r="AC601" s="1308">
        <v>1893.4404</v>
      </c>
      <c r="AD601" s="1308"/>
      <c r="AE601" s="1308"/>
      <c r="AF601" s="1308"/>
    </row>
    <row r="602" spans="1:32" ht="17.45" customHeight="1">
      <c r="A602" s="1246"/>
      <c r="B602" s="1246"/>
      <c r="C602" s="1246"/>
      <c r="D602" s="1246"/>
      <c r="E602" s="1246"/>
      <c r="F602" s="1246"/>
      <c r="G602" s="1246"/>
      <c r="H602" s="1246"/>
      <c r="I602" s="1246"/>
      <c r="J602" s="1246"/>
      <c r="K602" s="1246"/>
      <c r="L602" s="1246"/>
      <c r="M602" s="1247" t="s">
        <v>397</v>
      </c>
      <c r="N602" s="1247"/>
      <c r="O602" s="1247"/>
      <c r="P602" s="1247"/>
      <c r="Q602" s="1247"/>
      <c r="R602" s="1247"/>
      <c r="S602" s="1247"/>
      <c r="T602" s="1247"/>
      <c r="U602" s="1247"/>
      <c r="V602" s="1247"/>
      <c r="W602" s="1247"/>
      <c r="X602" s="1248"/>
      <c r="Y602" s="1248"/>
      <c r="Z602" s="1249">
        <v>2239.3589999999999</v>
      </c>
      <c r="AA602" s="1249"/>
      <c r="AB602" s="1249"/>
      <c r="AC602" s="1249"/>
      <c r="AD602" s="1249"/>
      <c r="AE602" s="1249"/>
      <c r="AF602" s="1249"/>
    </row>
    <row r="603" spans="1:32" ht="16.7" customHeight="1">
      <c r="A603" s="1255" t="s">
        <v>398</v>
      </c>
      <c r="B603" s="1255"/>
      <c r="C603" s="1255"/>
      <c r="D603" s="1255"/>
      <c r="E603" s="1255"/>
      <c r="F603" s="1255"/>
      <c r="G603" s="1255"/>
      <c r="H603" s="1255"/>
      <c r="I603" s="1255"/>
      <c r="J603" s="1255"/>
      <c r="K603" s="1255"/>
      <c r="L603" s="1255"/>
      <c r="M603" s="1255"/>
      <c r="N603" s="1255"/>
      <c r="O603" s="1256" t="s">
        <v>399</v>
      </c>
      <c r="P603" s="1256"/>
      <c r="Q603" s="1256"/>
      <c r="R603" s="1256"/>
      <c r="S603" s="1256" t="s">
        <v>391</v>
      </c>
      <c r="T603" s="1256"/>
      <c r="U603" s="1256"/>
      <c r="V603" s="1256"/>
      <c r="W603" s="1256" t="s">
        <v>400</v>
      </c>
      <c r="X603" s="1256"/>
      <c r="Y603" s="1256"/>
      <c r="Z603" s="1256"/>
      <c r="AA603" s="1256"/>
      <c r="AB603" s="1256"/>
      <c r="AC603" s="1245" t="s">
        <v>394</v>
      </c>
      <c r="AD603" s="1245"/>
      <c r="AE603" s="1245"/>
      <c r="AF603" s="1245"/>
    </row>
    <row r="604" spans="1:32" ht="23.25" customHeight="1">
      <c r="A604" s="146"/>
      <c r="B604" s="147"/>
      <c r="C604" s="170" t="s">
        <v>462</v>
      </c>
      <c r="D604" s="1263" t="s">
        <v>463</v>
      </c>
      <c r="E604" s="1263"/>
      <c r="F604" s="1263"/>
      <c r="G604" s="1263"/>
      <c r="H604" s="1263"/>
      <c r="I604" s="1263"/>
      <c r="J604" s="1263"/>
      <c r="K604" s="1263"/>
      <c r="L604" s="1263"/>
      <c r="M604" s="1263"/>
      <c r="N604" s="1263"/>
      <c r="O604" s="1264">
        <v>0</v>
      </c>
      <c r="P604" s="1264"/>
      <c r="Q604" s="1264"/>
      <c r="R604" s="1264"/>
      <c r="S604" s="1264">
        <v>1</v>
      </c>
      <c r="T604" s="1264"/>
      <c r="U604" s="1264"/>
      <c r="V604" s="1264"/>
      <c r="W604" s="1265">
        <v>22.268799999999999</v>
      </c>
      <c r="X604" s="1265"/>
      <c r="Y604" s="1265"/>
      <c r="Z604" s="1265"/>
      <c r="AA604" s="1265"/>
      <c r="AB604" s="1265"/>
      <c r="AC604" s="1266">
        <v>22.268799999999999</v>
      </c>
      <c r="AD604" s="1266"/>
      <c r="AE604" s="1266"/>
      <c r="AF604" s="1266"/>
    </row>
    <row r="605" spans="1:32" ht="16.7" customHeight="1">
      <c r="A605" s="150"/>
      <c r="M605" s="1240" t="s">
        <v>401</v>
      </c>
      <c r="N605" s="1240"/>
      <c r="O605" s="1240"/>
      <c r="P605" s="1240"/>
      <c r="Q605" s="1240"/>
      <c r="R605" s="1240"/>
      <c r="S605" s="1240"/>
      <c r="T605" s="1240"/>
      <c r="U605" s="1240"/>
      <c r="V605" s="1240"/>
      <c r="W605" s="1240"/>
      <c r="Z605" s="1262">
        <v>22.268799999999999</v>
      </c>
      <c r="AA605" s="1262"/>
      <c r="AB605" s="1262"/>
      <c r="AC605" s="1262"/>
      <c r="AD605" s="1262"/>
      <c r="AE605" s="1262"/>
      <c r="AF605" s="1262"/>
    </row>
    <row r="606" spans="1:32" ht="17.45" customHeight="1">
      <c r="A606" s="150"/>
      <c r="M606" s="1240" t="s">
        <v>402</v>
      </c>
      <c r="N606" s="1240"/>
      <c r="O606" s="1240"/>
      <c r="P606" s="1240"/>
      <c r="Q606" s="1240"/>
      <c r="R606" s="1240"/>
      <c r="S606" s="1240"/>
      <c r="T606" s="1240"/>
      <c r="U606" s="1240"/>
      <c r="V606" s="1240"/>
      <c r="W606" s="1240"/>
      <c r="Z606" s="1262">
        <v>2261.6278000000002</v>
      </c>
      <c r="AA606" s="1262"/>
      <c r="AB606" s="1262"/>
      <c r="AC606" s="1262"/>
      <c r="AD606" s="1262"/>
      <c r="AE606" s="1262"/>
      <c r="AF606" s="1262"/>
    </row>
    <row r="607" spans="1:32" ht="17.45" customHeight="1">
      <c r="A607" s="150"/>
      <c r="M607" s="1240" t="s">
        <v>403</v>
      </c>
      <c r="N607" s="1240"/>
      <c r="O607" s="1240"/>
      <c r="P607" s="1240"/>
      <c r="Q607" s="1240"/>
      <c r="R607" s="1240"/>
      <c r="S607" s="1240"/>
      <c r="T607" s="1240"/>
      <c r="U607" s="1240"/>
      <c r="V607" s="1240"/>
      <c r="W607" s="1240"/>
      <c r="Z607" s="1262">
        <v>9.8249999999999993</v>
      </c>
      <c r="AA607" s="1262"/>
      <c r="AB607" s="1262"/>
      <c r="AC607" s="1262"/>
      <c r="AD607" s="1262"/>
      <c r="AE607" s="1262"/>
      <c r="AF607" s="1262"/>
    </row>
    <row r="608" spans="1:32" ht="16.7" customHeight="1">
      <c r="A608" s="150"/>
      <c r="M608" s="1240" t="s">
        <v>404</v>
      </c>
      <c r="N608" s="1240"/>
      <c r="O608" s="1240"/>
      <c r="P608" s="1240"/>
      <c r="Q608" s="1240"/>
      <c r="R608" s="1240"/>
      <c r="S608" s="1240"/>
      <c r="T608" s="1240"/>
      <c r="U608" s="1240"/>
      <c r="V608" s="1240"/>
      <c r="W608" s="1240"/>
      <c r="Z608" s="1262">
        <v>0.16044</v>
      </c>
      <c r="AA608" s="1262"/>
      <c r="AB608" s="1262"/>
      <c r="AC608" s="1262"/>
      <c r="AD608" s="1262"/>
      <c r="AE608" s="1262"/>
      <c r="AF608" s="1262"/>
    </row>
    <row r="609" spans="1:32" ht="17.45" customHeight="1">
      <c r="A609" s="153"/>
      <c r="B609" s="154"/>
      <c r="C609" s="154"/>
      <c r="D609" s="154"/>
      <c r="E609" s="154"/>
      <c r="F609" s="154"/>
      <c r="G609" s="154"/>
      <c r="H609" s="154"/>
      <c r="I609" s="154"/>
      <c r="J609" s="154"/>
      <c r="K609" s="154"/>
      <c r="L609" s="154"/>
      <c r="M609" s="1260" t="s">
        <v>405</v>
      </c>
      <c r="N609" s="1260"/>
      <c r="O609" s="1260"/>
      <c r="P609" s="1260"/>
      <c r="Q609" s="1260"/>
      <c r="R609" s="1260"/>
      <c r="S609" s="1260"/>
      <c r="T609" s="1260"/>
      <c r="U609" s="1260"/>
      <c r="V609" s="1260"/>
      <c r="W609" s="1260"/>
      <c r="X609" s="154"/>
      <c r="Y609" s="154"/>
      <c r="Z609" s="1261">
        <v>0</v>
      </c>
      <c r="AA609" s="1261"/>
      <c r="AB609" s="1261"/>
      <c r="AC609" s="1261"/>
      <c r="AD609" s="1261"/>
      <c r="AE609" s="1261"/>
      <c r="AF609" s="1261"/>
    </row>
    <row r="610" spans="1:32" ht="17.45" customHeight="1">
      <c r="A610" s="1257" t="s">
        <v>406</v>
      </c>
      <c r="B610" s="1257"/>
      <c r="C610" s="1257"/>
      <c r="D610" s="1257"/>
      <c r="E610" s="1257"/>
      <c r="F610" s="1257"/>
      <c r="G610" s="1257"/>
      <c r="H610" s="1257"/>
      <c r="I610" s="1257"/>
      <c r="J610" s="1257"/>
      <c r="K610" s="1257"/>
      <c r="L610" s="1257"/>
      <c r="M610" s="1257"/>
      <c r="N610" s="1257"/>
      <c r="O610" s="1258" t="s">
        <v>391</v>
      </c>
      <c r="P610" s="1258"/>
      <c r="Q610" s="1258"/>
      <c r="R610" s="1258"/>
      <c r="S610" s="1258" t="s">
        <v>407</v>
      </c>
      <c r="T610" s="1258"/>
      <c r="U610" s="1258"/>
      <c r="V610" s="1258"/>
      <c r="W610" s="1258" t="s">
        <v>408</v>
      </c>
      <c r="X610" s="1258"/>
      <c r="Y610" s="1258"/>
      <c r="Z610" s="1258"/>
      <c r="AA610" s="1258"/>
      <c r="AB610" s="1258"/>
      <c r="AC610" s="1259" t="s">
        <v>409</v>
      </c>
      <c r="AD610" s="1259"/>
      <c r="AE610" s="1259"/>
      <c r="AF610" s="1259"/>
    </row>
    <row r="611" spans="1:32" ht="16.7" customHeight="1">
      <c r="A611" s="1246"/>
      <c r="B611" s="1246"/>
      <c r="C611" s="1246"/>
      <c r="D611" s="1246"/>
      <c r="E611" s="1246"/>
      <c r="F611" s="1246"/>
      <c r="G611" s="1246"/>
      <c r="H611" s="1246"/>
      <c r="I611" s="1246"/>
      <c r="J611" s="1246"/>
      <c r="K611" s="1246"/>
      <c r="L611" s="1246"/>
      <c r="M611" s="1247" t="s">
        <v>411</v>
      </c>
      <c r="N611" s="1247"/>
      <c r="O611" s="1247"/>
      <c r="P611" s="1247"/>
      <c r="Q611" s="1247"/>
      <c r="R611" s="1247"/>
      <c r="S611" s="1247"/>
      <c r="T611" s="1247"/>
      <c r="U611" s="1247"/>
      <c r="V611" s="1247"/>
      <c r="W611" s="1247"/>
      <c r="X611" s="1248"/>
      <c r="Y611" s="1248"/>
      <c r="Z611" s="1249">
        <v>0</v>
      </c>
      <c r="AA611" s="1249"/>
      <c r="AB611" s="1249"/>
      <c r="AC611" s="1249"/>
      <c r="AD611" s="1249"/>
      <c r="AE611" s="1249"/>
      <c r="AF611" s="1249"/>
    </row>
    <row r="612" spans="1:32" ht="17.45" customHeight="1">
      <c r="A612" s="1257" t="s">
        <v>412</v>
      </c>
      <c r="B612" s="1257"/>
      <c r="C612" s="1257"/>
      <c r="D612" s="1257"/>
      <c r="E612" s="1257"/>
      <c r="F612" s="1257"/>
      <c r="G612" s="1257"/>
      <c r="H612" s="1257"/>
      <c r="I612" s="1257"/>
      <c r="J612" s="1257"/>
      <c r="K612" s="1257"/>
      <c r="L612" s="1257"/>
      <c r="M612" s="1257"/>
      <c r="N612" s="1257"/>
      <c r="O612" s="1258" t="s">
        <v>391</v>
      </c>
      <c r="P612" s="1258"/>
      <c r="Q612" s="1258"/>
      <c r="R612" s="1258"/>
      <c r="S612" s="1258" t="s">
        <v>407</v>
      </c>
      <c r="T612" s="1258"/>
      <c r="U612" s="1258"/>
      <c r="V612" s="1258"/>
      <c r="W612" s="1258" t="s">
        <v>408</v>
      </c>
      <c r="X612" s="1258"/>
      <c r="Y612" s="1258"/>
      <c r="Z612" s="1258"/>
      <c r="AA612" s="1258"/>
      <c r="AB612" s="1258"/>
      <c r="AC612" s="1259" t="s">
        <v>409</v>
      </c>
      <c r="AD612" s="1259"/>
      <c r="AE612" s="1259"/>
      <c r="AF612" s="1259"/>
    </row>
    <row r="613" spans="1:32" ht="16.7" customHeight="1">
      <c r="A613" s="1246"/>
      <c r="B613" s="1246"/>
      <c r="C613" s="1246"/>
      <c r="D613" s="1246"/>
      <c r="E613" s="1246"/>
      <c r="F613" s="1246"/>
      <c r="G613" s="1246"/>
      <c r="H613" s="1246"/>
      <c r="I613" s="1246"/>
      <c r="J613" s="1246"/>
      <c r="K613" s="1246"/>
      <c r="L613" s="1246"/>
      <c r="M613" s="1247" t="s">
        <v>413</v>
      </c>
      <c r="N613" s="1247"/>
      <c r="O613" s="1247"/>
      <c r="P613" s="1247"/>
      <c r="Q613" s="1247"/>
      <c r="R613" s="1247"/>
      <c r="S613" s="1247"/>
      <c r="T613" s="1247"/>
      <c r="U613" s="1247"/>
      <c r="V613" s="1247"/>
      <c r="W613" s="1247"/>
      <c r="X613" s="1248"/>
      <c r="Y613" s="1248"/>
      <c r="Z613" s="1249">
        <v>0</v>
      </c>
      <c r="AA613" s="1249"/>
      <c r="AB613" s="1249"/>
      <c r="AC613" s="1249"/>
      <c r="AD613" s="1249"/>
      <c r="AE613" s="1249"/>
      <c r="AF613" s="1249"/>
    </row>
    <row r="614" spans="1:32" ht="17.45" customHeight="1">
      <c r="A614" s="1257" t="s">
        <v>414</v>
      </c>
      <c r="B614" s="1257"/>
      <c r="C614" s="1257"/>
      <c r="D614" s="1257"/>
      <c r="E614" s="1257"/>
      <c r="F614" s="1257"/>
      <c r="G614" s="1257"/>
      <c r="H614" s="1257"/>
      <c r="I614" s="1257"/>
      <c r="J614" s="1257"/>
      <c r="K614" s="1257"/>
      <c r="L614" s="1257"/>
      <c r="M614" s="1257"/>
      <c r="N614" s="1257"/>
      <c r="O614" s="1258" t="s">
        <v>391</v>
      </c>
      <c r="P614" s="1258"/>
      <c r="Q614" s="1258"/>
      <c r="R614" s="1258"/>
      <c r="S614" s="1258" t="s">
        <v>407</v>
      </c>
      <c r="T614" s="1258"/>
      <c r="U614" s="1258"/>
      <c r="V614" s="1258"/>
      <c r="W614" s="1258" t="s">
        <v>408</v>
      </c>
      <c r="X614" s="1258"/>
      <c r="Y614" s="1258"/>
      <c r="Z614" s="1258"/>
      <c r="AA614" s="1258"/>
      <c r="AB614" s="1258"/>
      <c r="AC614" s="1259" t="s">
        <v>409</v>
      </c>
      <c r="AD614" s="1259"/>
      <c r="AE614" s="1259"/>
      <c r="AF614" s="1259"/>
    </row>
    <row r="615" spans="1:32" ht="17.45" customHeight="1">
      <c r="A615" s="1251"/>
      <c r="B615" s="1251"/>
      <c r="C615" s="1251"/>
      <c r="D615" s="1251"/>
      <c r="E615" s="1251"/>
      <c r="F615" s="1251"/>
      <c r="G615" s="1251"/>
      <c r="H615" s="1251"/>
      <c r="I615" s="1251"/>
      <c r="J615" s="1251"/>
      <c r="K615" s="1251"/>
      <c r="L615" s="1251"/>
      <c r="M615" s="1252" t="s">
        <v>415</v>
      </c>
      <c r="N615" s="1252"/>
      <c r="O615" s="1252"/>
      <c r="P615" s="1252"/>
      <c r="Q615" s="1252"/>
      <c r="R615" s="1252"/>
      <c r="S615" s="1252"/>
      <c r="T615" s="1252"/>
      <c r="U615" s="1252"/>
      <c r="V615" s="1252"/>
      <c r="W615" s="1252"/>
      <c r="X615" s="1253"/>
      <c r="Y615" s="1253"/>
      <c r="Z615" s="1254">
        <v>0</v>
      </c>
      <c r="AA615" s="1254"/>
      <c r="AB615" s="1254"/>
      <c r="AC615" s="1254"/>
      <c r="AD615" s="1254"/>
      <c r="AE615" s="1254"/>
      <c r="AF615" s="1254"/>
    </row>
    <row r="616" spans="1:32" ht="16.7" customHeight="1">
      <c r="A616" s="1255" t="s">
        <v>416</v>
      </c>
      <c r="B616" s="1255"/>
      <c r="C616" s="1255"/>
      <c r="D616" s="1255"/>
      <c r="E616" s="1255"/>
      <c r="F616" s="1255"/>
      <c r="G616" s="1255"/>
      <c r="H616" s="1255"/>
      <c r="I616" s="1255"/>
      <c r="J616" s="1256" t="s">
        <v>391</v>
      </c>
      <c r="K616" s="1256"/>
      <c r="L616" s="158" t="s">
        <v>417</v>
      </c>
      <c r="M616" s="158" t="s">
        <v>418</v>
      </c>
      <c r="N616" s="1256" t="s">
        <v>419</v>
      </c>
      <c r="O616" s="1256"/>
      <c r="P616" s="1256" t="s">
        <v>420</v>
      </c>
      <c r="Q616" s="1256"/>
      <c r="R616" s="1256"/>
      <c r="S616" s="1256"/>
      <c r="T616" s="1256" t="s">
        <v>421</v>
      </c>
      <c r="U616" s="1256"/>
      <c r="V616" s="1256"/>
      <c r="W616" s="1256"/>
      <c r="X616" s="1256" t="s">
        <v>422</v>
      </c>
      <c r="Y616" s="1256"/>
      <c r="Z616" s="1256"/>
      <c r="AA616" s="1256"/>
      <c r="AB616" s="1256"/>
      <c r="AC616" s="1245" t="s">
        <v>409</v>
      </c>
      <c r="AD616" s="1245"/>
      <c r="AE616" s="1245"/>
      <c r="AF616" s="1245"/>
    </row>
    <row r="617" spans="1:32" ht="17.45" customHeight="1">
      <c r="A617" s="1246"/>
      <c r="B617" s="1246"/>
      <c r="C617" s="1246"/>
      <c r="D617" s="1246"/>
      <c r="E617" s="1246"/>
      <c r="F617" s="1246"/>
      <c r="G617" s="1246"/>
      <c r="H617" s="1246"/>
      <c r="I617" s="1246"/>
      <c r="J617" s="1246"/>
      <c r="K617" s="1246"/>
      <c r="L617" s="1246"/>
      <c r="M617" s="1247" t="s">
        <v>423</v>
      </c>
      <c r="N617" s="1247"/>
      <c r="O617" s="1247"/>
      <c r="P617" s="1247"/>
      <c r="Q617" s="1247"/>
      <c r="R617" s="1247"/>
      <c r="S617" s="1247"/>
      <c r="T617" s="1247"/>
      <c r="U617" s="1247"/>
      <c r="V617" s="1247"/>
      <c r="W617" s="1247"/>
      <c r="X617" s="1248"/>
      <c r="Y617" s="1248"/>
      <c r="Z617" s="1249">
        <v>0</v>
      </c>
      <c r="AA617" s="1249"/>
      <c r="AB617" s="1249"/>
      <c r="AC617" s="1249"/>
      <c r="AD617" s="1249"/>
      <c r="AE617" s="1249"/>
      <c r="AF617" s="1249"/>
    </row>
    <row r="618" spans="1:32" ht="5.85" customHeight="1">
      <c r="A618" s="1250"/>
      <c r="B618" s="1250"/>
      <c r="C618" s="1250"/>
      <c r="D618" s="1250"/>
      <c r="E618" s="1250"/>
      <c r="F618" s="1250"/>
      <c r="G618" s="1250"/>
      <c r="H618" s="1250"/>
      <c r="I618" s="1250"/>
      <c r="J618" s="1250"/>
      <c r="K618" s="1250"/>
      <c r="L618" s="1250"/>
      <c r="M618" s="1250"/>
      <c r="N618" s="1250"/>
      <c r="O618" s="1250"/>
      <c r="P618" s="1250"/>
      <c r="Q618" s="1250"/>
      <c r="R618" s="1250"/>
      <c r="S618" s="1250"/>
      <c r="T618" s="1250"/>
      <c r="U618" s="1250"/>
      <c r="V618" s="1250"/>
      <c r="W618" s="1250"/>
      <c r="X618" s="1250"/>
      <c r="Y618" s="1250"/>
      <c r="Z618" s="1250"/>
      <c r="AA618" s="1250"/>
      <c r="AB618" s="1250"/>
      <c r="AC618" s="1250"/>
      <c r="AD618" s="1250"/>
      <c r="AE618" s="1250"/>
      <c r="AF618" s="1250"/>
    </row>
    <row r="619" spans="1:32" ht="16.7" customHeight="1">
      <c r="A619" s="1239"/>
      <c r="B619" s="1239"/>
      <c r="C619" s="1239"/>
      <c r="D619" s="1239"/>
      <c r="E619" s="1239"/>
      <c r="F619" s="1239"/>
      <c r="G619" s="1239"/>
      <c r="H619" s="1239"/>
      <c r="I619" s="1239"/>
      <c r="J619" s="1239"/>
      <c r="K619" s="1239"/>
      <c r="L619" s="1239"/>
      <c r="M619" s="1240" t="s">
        <v>424</v>
      </c>
      <c r="N619" s="1240"/>
      <c r="O619" s="1240"/>
      <c r="P619" s="1240"/>
      <c r="Q619" s="1240"/>
      <c r="R619" s="1240"/>
      <c r="S619" s="1240"/>
      <c r="T619" s="1240"/>
      <c r="U619" s="1240"/>
      <c r="V619" s="1240"/>
      <c r="W619" s="1240"/>
      <c r="X619" s="1243"/>
      <c r="Y619" s="1243"/>
      <c r="Z619" s="1241">
        <v>9.99</v>
      </c>
      <c r="AA619" s="1241"/>
      <c r="AB619" s="1241"/>
      <c r="AC619" s="1241"/>
      <c r="AD619" s="1241"/>
      <c r="AE619" s="1241"/>
      <c r="AF619" s="1241"/>
    </row>
    <row r="620" spans="1:32" ht="17.45" customHeight="1">
      <c r="A620" s="1239"/>
      <c r="B620" s="1239"/>
      <c r="C620" s="1239"/>
      <c r="D620" s="1239"/>
      <c r="E620" s="1239"/>
      <c r="F620" s="1239"/>
      <c r="G620" s="1239"/>
      <c r="H620" s="1239"/>
      <c r="I620" s="1239"/>
      <c r="J620" s="1239"/>
      <c r="K620" s="1240" t="s">
        <v>425</v>
      </c>
      <c r="L620" s="1240"/>
      <c r="M620" s="1240"/>
      <c r="N620" s="1240"/>
      <c r="O620" s="1240"/>
      <c r="P620" s="1240"/>
      <c r="Q620" s="151"/>
      <c r="R620" s="1244">
        <v>0</v>
      </c>
      <c r="S620" s="1244"/>
      <c r="T620" s="1244"/>
      <c r="U620" s="151"/>
      <c r="V620" s="1240" t="s">
        <v>426</v>
      </c>
      <c r="W620" s="1240"/>
      <c r="X620" s="1243"/>
      <c r="Y620" s="1243"/>
      <c r="Z620" s="1241">
        <v>0</v>
      </c>
      <c r="AA620" s="1241"/>
      <c r="AB620" s="1241"/>
      <c r="AC620" s="1241"/>
      <c r="AD620" s="1241"/>
      <c r="AE620" s="1241"/>
      <c r="AF620" s="1241"/>
    </row>
    <row r="621" spans="1:32" ht="17.45" customHeight="1">
      <c r="A621" s="1239"/>
      <c r="B621" s="1239"/>
      <c r="C621" s="1239"/>
      <c r="D621" s="1239"/>
      <c r="E621" s="1239"/>
      <c r="F621" s="1239"/>
      <c r="G621" s="1239"/>
      <c r="H621" s="1239"/>
      <c r="I621" s="1239"/>
      <c r="J621" s="1239"/>
      <c r="K621" s="1239"/>
      <c r="L621" s="1239"/>
      <c r="M621" s="1240" t="s">
        <v>427</v>
      </c>
      <c r="N621" s="1240"/>
      <c r="O621" s="1240"/>
      <c r="P621" s="1240"/>
      <c r="Q621" s="1240"/>
      <c r="R621" s="1240"/>
      <c r="S621" s="1240"/>
      <c r="T621" s="1240"/>
      <c r="U621" s="1240"/>
      <c r="V621" s="1240"/>
      <c r="W621" s="1240"/>
      <c r="X621" s="1243"/>
      <c r="Y621" s="1243"/>
      <c r="Z621" s="1241">
        <v>9.99</v>
      </c>
      <c r="AA621" s="1241"/>
      <c r="AB621" s="1241"/>
      <c r="AC621" s="1241"/>
      <c r="AD621" s="1241"/>
      <c r="AE621" s="1241"/>
      <c r="AF621" s="1241"/>
    </row>
    <row r="622" spans="1:32" ht="5.85" customHeight="1">
      <c r="A622" s="1242"/>
      <c r="B622" s="1242"/>
      <c r="C622" s="1242"/>
      <c r="D622" s="1242"/>
      <c r="E622" s="1242"/>
      <c r="F622" s="1242"/>
      <c r="G622" s="1242"/>
      <c r="H622" s="1242"/>
      <c r="I622" s="1242"/>
      <c r="J622" s="1242"/>
      <c r="K622" s="1242"/>
      <c r="L622" s="1242"/>
      <c r="M622" s="1242"/>
      <c r="N622" s="1242"/>
      <c r="O622" s="1242"/>
      <c r="P622" s="1242"/>
      <c r="Q622" s="1242"/>
      <c r="R622" s="1242"/>
      <c r="S622" s="1242"/>
      <c r="T622" s="1242"/>
      <c r="U622" s="1242"/>
      <c r="V622" s="1242"/>
      <c r="W622" s="1242"/>
      <c r="X622" s="1242"/>
      <c r="Y622" s="1242"/>
      <c r="Z622" s="1242"/>
      <c r="AA622" s="1242"/>
      <c r="AB622" s="1242"/>
      <c r="AC622" s="1242"/>
      <c r="AD622" s="1242"/>
      <c r="AE622" s="1242"/>
      <c r="AF622" s="1242"/>
    </row>
    <row r="623" spans="1:32" ht="96" customHeight="1">
      <c r="A623" s="150"/>
      <c r="AF623" s="152"/>
    </row>
    <row r="624" spans="1:32" ht="96" customHeight="1">
      <c r="A624" s="153"/>
      <c r="B624" s="154"/>
      <c r="C624" s="154"/>
      <c r="D624" s="154"/>
      <c r="E624" s="154"/>
      <c r="F624" s="154"/>
      <c r="G624" s="154"/>
      <c r="H624" s="154"/>
      <c r="I624" s="154"/>
      <c r="J624" s="154"/>
      <c r="K624" s="154"/>
      <c r="L624" s="154"/>
      <c r="M624" s="154"/>
      <c r="N624" s="154"/>
      <c r="O624" s="154"/>
      <c r="P624" s="154"/>
      <c r="Q624" s="154"/>
      <c r="R624" s="154"/>
      <c r="S624" s="154"/>
      <c r="T624" s="154"/>
      <c r="U624" s="154"/>
      <c r="V624" s="154"/>
      <c r="W624" s="154"/>
      <c r="X624" s="154"/>
      <c r="Y624" s="154"/>
      <c r="Z624" s="154"/>
      <c r="AA624" s="154"/>
      <c r="AB624" s="154"/>
      <c r="AC624" s="154"/>
      <c r="AD624" s="154"/>
      <c r="AE624" s="154"/>
      <c r="AF624" s="162"/>
    </row>
    <row r="625" spans="1:32" ht="1.5" customHeight="1">
      <c r="A625" s="146"/>
      <c r="B625" s="147"/>
      <c r="C625" s="147"/>
      <c r="D625" s="147"/>
      <c r="E625" s="147"/>
      <c r="F625" s="147"/>
      <c r="G625" s="1289" t="s">
        <v>376</v>
      </c>
      <c r="H625" s="1289"/>
      <c r="I625" s="1289"/>
      <c r="J625" s="1289"/>
      <c r="K625" s="1289"/>
      <c r="L625" s="1289"/>
      <c r="M625" s="1289"/>
      <c r="N625" s="1289"/>
      <c r="O625" s="1289"/>
      <c r="P625" s="1289"/>
      <c r="Q625" s="1289"/>
      <c r="R625" s="1289"/>
      <c r="S625" s="1289"/>
      <c r="T625" s="1289"/>
      <c r="U625" s="1289"/>
      <c r="V625" s="1289"/>
      <c r="W625" s="1289"/>
      <c r="X625" s="1289"/>
      <c r="Y625" s="1289"/>
      <c r="Z625" s="1289"/>
      <c r="AA625" s="148"/>
      <c r="AB625" s="1290" t="s">
        <v>477</v>
      </c>
      <c r="AC625" s="1290"/>
      <c r="AD625" s="1290"/>
      <c r="AE625" s="1290"/>
      <c r="AF625" s="1290"/>
    </row>
    <row r="626" spans="1:32" ht="15.4" customHeight="1">
      <c r="A626" s="150"/>
      <c r="B626" s="1243"/>
      <c r="C626" s="1243"/>
      <c r="D626" s="1243"/>
      <c r="E626" s="1243"/>
      <c r="G626" s="1289"/>
      <c r="H626" s="1289"/>
      <c r="I626" s="1289"/>
      <c r="J626" s="1289"/>
      <c r="K626" s="1289"/>
      <c r="L626" s="1289"/>
      <c r="M626" s="1289"/>
      <c r="N626" s="1289"/>
      <c r="O626" s="1289"/>
      <c r="P626" s="1289"/>
      <c r="Q626" s="1289"/>
      <c r="R626" s="1289"/>
      <c r="S626" s="1289"/>
      <c r="T626" s="1289"/>
      <c r="U626" s="1289"/>
      <c r="V626" s="1289"/>
      <c r="W626" s="1289"/>
      <c r="X626" s="1289"/>
      <c r="Y626" s="1289"/>
      <c r="Z626" s="1289"/>
      <c r="AA626" s="152"/>
      <c r="AB626" s="1290"/>
      <c r="AC626" s="1290"/>
      <c r="AD626" s="1290"/>
      <c r="AE626" s="1290"/>
      <c r="AF626" s="1290"/>
    </row>
    <row r="627" spans="1:32" ht="11.65" customHeight="1">
      <c r="A627" s="150"/>
      <c r="B627" s="1243"/>
      <c r="C627" s="1243"/>
      <c r="D627" s="1243"/>
      <c r="E627" s="1243"/>
      <c r="G627" s="1289"/>
      <c r="H627" s="1289"/>
      <c r="I627" s="1289"/>
      <c r="J627" s="1289"/>
      <c r="K627" s="1289"/>
      <c r="L627" s="1289"/>
      <c r="M627" s="1289"/>
      <c r="N627" s="1289"/>
      <c r="O627" s="1289"/>
      <c r="P627" s="1289"/>
      <c r="Q627" s="1289"/>
      <c r="R627" s="1289"/>
      <c r="S627" s="1289"/>
      <c r="T627" s="1289"/>
      <c r="U627" s="1289"/>
      <c r="V627" s="1289"/>
      <c r="W627" s="1289"/>
      <c r="X627" s="1289"/>
      <c r="Y627" s="1289"/>
      <c r="Z627" s="1289"/>
      <c r="AA627" s="152"/>
      <c r="AB627" s="1291" t="s">
        <v>378</v>
      </c>
      <c r="AC627" s="1291"/>
      <c r="AD627" s="1291"/>
      <c r="AE627" s="1292"/>
      <c r="AF627" s="1292"/>
    </row>
    <row r="628" spans="1:32" ht="13.9" customHeight="1">
      <c r="A628" s="150"/>
      <c r="B628" s="1243"/>
      <c r="C628" s="1243"/>
      <c r="D628" s="1243"/>
      <c r="E628" s="1243"/>
      <c r="G628" s="1293" t="s">
        <v>379</v>
      </c>
      <c r="H628" s="1293"/>
      <c r="I628" s="1293"/>
      <c r="J628" s="1293"/>
      <c r="K628" s="1293"/>
      <c r="L628" s="1293"/>
      <c r="M628" s="1293"/>
      <c r="N628" s="1293"/>
      <c r="O628" s="1293"/>
      <c r="P628" s="1293"/>
      <c r="Q628" s="1293"/>
      <c r="R628" s="1293"/>
      <c r="S628" s="1293"/>
      <c r="T628" s="1293"/>
      <c r="U628" s="1293"/>
      <c r="V628" s="1293"/>
      <c r="W628" s="1293"/>
      <c r="X628" s="1293"/>
      <c r="Y628" s="1293"/>
      <c r="Z628" s="1293"/>
      <c r="AA628" s="152"/>
      <c r="AB628" s="1291"/>
      <c r="AC628" s="1291"/>
      <c r="AD628" s="1291"/>
      <c r="AE628" s="1292"/>
      <c r="AF628" s="1292"/>
    </row>
    <row r="629" spans="1:32" ht="0.75" customHeight="1">
      <c r="A629" s="150"/>
      <c r="G629" s="1293"/>
      <c r="H629" s="1293"/>
      <c r="I629" s="1293"/>
      <c r="J629" s="1293"/>
      <c r="K629" s="1293"/>
      <c r="L629" s="1293"/>
      <c r="M629" s="1293"/>
      <c r="N629" s="1293"/>
      <c r="O629" s="1293"/>
      <c r="P629" s="1293"/>
      <c r="Q629" s="1293"/>
      <c r="R629" s="1293"/>
      <c r="S629" s="1293"/>
      <c r="T629" s="1293"/>
      <c r="U629" s="1293"/>
      <c r="V629" s="1293"/>
      <c r="W629" s="1293"/>
      <c r="X629" s="1293"/>
      <c r="Y629" s="1293"/>
      <c r="Z629" s="1293"/>
      <c r="AA629" s="152"/>
      <c r="AB629" s="1291"/>
      <c r="AC629" s="1291"/>
      <c r="AD629" s="1291"/>
      <c r="AE629" s="1292"/>
      <c r="AF629" s="1292"/>
    </row>
    <row r="630" spans="1:32" ht="0.75" customHeight="1">
      <c r="A630" s="153"/>
      <c r="B630" s="154"/>
      <c r="C630" s="154"/>
      <c r="D630" s="154"/>
      <c r="E630" s="154"/>
      <c r="F630" s="154"/>
      <c r="G630" s="154"/>
      <c r="H630" s="154"/>
      <c r="I630" s="154"/>
      <c r="J630" s="154"/>
      <c r="K630" s="154"/>
      <c r="L630" s="154"/>
      <c r="M630" s="154"/>
      <c r="N630" s="154"/>
      <c r="O630" s="154"/>
      <c r="P630" s="154"/>
      <c r="Q630" s="154"/>
      <c r="R630" s="154"/>
      <c r="S630" s="154"/>
      <c r="T630" s="154"/>
      <c r="U630" s="154"/>
      <c r="V630" s="154"/>
      <c r="W630" s="154"/>
      <c r="X630" s="154"/>
      <c r="Y630" s="154"/>
      <c r="Z630" s="154"/>
      <c r="AA630" s="154"/>
      <c r="AB630" s="154"/>
      <c r="AC630" s="154"/>
      <c r="AD630" s="154"/>
      <c r="AE630" s="1292"/>
      <c r="AF630" s="1292"/>
    </row>
    <row r="631" spans="1:32" ht="15.95" customHeight="1">
      <c r="A631" s="1280" t="s">
        <v>323</v>
      </c>
      <c r="B631" s="1280"/>
      <c r="C631" s="1280"/>
      <c r="D631" s="1280"/>
      <c r="E631" s="1280"/>
      <c r="F631" s="1280"/>
      <c r="G631" s="1280"/>
      <c r="H631" s="1280"/>
      <c r="I631" s="1280"/>
      <c r="J631" s="1280"/>
      <c r="K631" s="1280"/>
      <c r="L631" s="1280"/>
      <c r="M631" s="1280"/>
      <c r="N631" s="1280"/>
      <c r="O631" s="1280"/>
      <c r="P631" s="1280"/>
      <c r="Q631" s="1280"/>
      <c r="R631" s="1280"/>
      <c r="S631" s="1280"/>
      <c r="T631" s="1280"/>
      <c r="U631" s="1280"/>
      <c r="V631" s="1280"/>
      <c r="W631" s="1280"/>
      <c r="X631" s="1280"/>
      <c r="Y631" s="1280"/>
      <c r="Z631" s="1280"/>
      <c r="AA631" s="1280"/>
      <c r="AB631" s="1280"/>
      <c r="AC631" s="1280"/>
      <c r="AD631" s="1280"/>
      <c r="AE631" s="1280"/>
      <c r="AF631" s="1280"/>
    </row>
    <row r="632" spans="1:32" ht="0.75" customHeight="1">
      <c r="A632" s="146"/>
      <c r="B632" s="147"/>
      <c r="C632" s="147"/>
      <c r="D632" s="147"/>
      <c r="E632" s="147"/>
      <c r="F632" s="147"/>
      <c r="G632" s="147"/>
      <c r="H632" s="147"/>
      <c r="I632" s="147"/>
      <c r="J632" s="147"/>
      <c r="K632" s="147"/>
      <c r="L632" s="147"/>
      <c r="M632" s="147"/>
      <c r="N632" s="147"/>
      <c r="O632" s="147"/>
      <c r="P632" s="147"/>
      <c r="Q632" s="147"/>
      <c r="R632" s="147"/>
      <c r="S632" s="147"/>
      <c r="T632" s="147"/>
      <c r="U632" s="147"/>
      <c r="V632" s="147"/>
      <c r="W632" s="147"/>
      <c r="X632" s="147"/>
      <c r="Y632" s="147"/>
      <c r="Z632" s="147"/>
      <c r="AA632" s="147"/>
      <c r="AB632" s="147"/>
      <c r="AC632" s="147"/>
      <c r="AD632" s="147"/>
      <c r="AE632" s="147"/>
      <c r="AF632" s="148"/>
    </row>
    <row r="633" spans="1:32" ht="37.15" customHeight="1">
      <c r="A633" s="1281" t="s">
        <v>380</v>
      </c>
      <c r="B633" s="1281"/>
      <c r="C633" s="1281"/>
      <c r="D633" s="1281"/>
      <c r="E633" s="1281"/>
      <c r="F633" s="1281"/>
      <c r="G633" s="1281"/>
      <c r="H633" s="1281"/>
      <c r="I633" s="1281"/>
      <c r="J633" s="1281"/>
      <c r="K633" s="1281"/>
      <c r="L633" s="1281"/>
      <c r="M633" s="1281"/>
      <c r="N633" s="1281"/>
      <c r="O633" s="1281"/>
      <c r="P633" s="1281"/>
      <c r="Q633" s="1281"/>
      <c r="R633" s="1281"/>
      <c r="S633" s="1281"/>
      <c r="T633" s="1281"/>
      <c r="U633" s="1281"/>
      <c r="V633" s="1281"/>
      <c r="W633" s="1281"/>
      <c r="X633" s="1281"/>
      <c r="Y633" s="1282" t="s">
        <v>381</v>
      </c>
      <c r="Z633" s="1282"/>
      <c r="AA633" s="1282"/>
      <c r="AB633" s="1282"/>
      <c r="AC633" s="1282"/>
      <c r="AD633" s="1282"/>
      <c r="AE633" s="1282"/>
      <c r="AF633" s="1282"/>
    </row>
    <row r="634" spans="1:32" ht="5.0999999999999996" customHeight="1">
      <c r="A634" s="155"/>
      <c r="B634" s="156"/>
      <c r="C634" s="156"/>
      <c r="D634" s="156"/>
      <c r="E634" s="156"/>
      <c r="F634" s="156"/>
      <c r="G634" s="156"/>
      <c r="H634" s="156"/>
      <c r="I634" s="156"/>
      <c r="J634" s="156"/>
      <c r="K634" s="156"/>
      <c r="L634" s="156"/>
      <c r="M634" s="156"/>
      <c r="N634" s="156"/>
      <c r="O634" s="156"/>
      <c r="P634" s="156"/>
      <c r="Q634" s="156"/>
      <c r="R634" s="156"/>
      <c r="S634" s="156"/>
      <c r="T634" s="156"/>
      <c r="U634" s="156"/>
      <c r="V634" s="156"/>
      <c r="W634" s="156"/>
      <c r="X634" s="156"/>
      <c r="Y634" s="156"/>
      <c r="Z634" s="156"/>
      <c r="AA634" s="156"/>
      <c r="AB634" s="156"/>
      <c r="AC634" s="156"/>
      <c r="AD634" s="156"/>
      <c r="AE634" s="156"/>
      <c r="AF634" s="157"/>
    </row>
    <row r="635" spans="1:32" ht="18.2" customHeight="1">
      <c r="A635" s="1278" t="s">
        <v>382</v>
      </c>
      <c r="B635" s="1278"/>
      <c r="C635" s="1278"/>
      <c r="D635" s="1278"/>
      <c r="E635" s="1278" t="s">
        <v>385</v>
      </c>
      <c r="F635" s="1278"/>
      <c r="G635" s="1278"/>
      <c r="H635" s="1321" t="s">
        <v>386</v>
      </c>
      <c r="I635" s="1285" t="s">
        <v>212</v>
      </c>
      <c r="J635" s="1285"/>
      <c r="K635" s="1285"/>
      <c r="L635" s="1285"/>
      <c r="M635" s="1285"/>
      <c r="N635" s="1285"/>
      <c r="O635" s="1285"/>
      <c r="P635" s="1285"/>
      <c r="Q635" s="1285"/>
      <c r="R635" s="1285"/>
      <c r="S635" s="1285"/>
      <c r="T635" s="1285"/>
      <c r="U635" s="1285"/>
      <c r="V635" s="1285"/>
      <c r="W635" s="1285"/>
      <c r="X635" s="1285"/>
      <c r="Y635" s="1275" t="s">
        <v>383</v>
      </c>
      <c r="Z635" s="1275"/>
      <c r="AA635" s="1275"/>
      <c r="AB635" s="1275"/>
      <c r="AC635" s="1275"/>
      <c r="AD635" s="1286" t="s">
        <v>446</v>
      </c>
      <c r="AE635" s="1286"/>
      <c r="AF635" s="1286"/>
    </row>
    <row r="636" spans="1:32" ht="0.75" customHeight="1">
      <c r="A636" s="1274" t="s">
        <v>210</v>
      </c>
      <c r="B636" s="1274"/>
      <c r="C636" s="1274"/>
      <c r="D636" s="1274"/>
      <c r="E636" s="1278"/>
      <c r="F636" s="1278"/>
      <c r="G636" s="1278"/>
      <c r="H636" s="1321"/>
      <c r="I636" s="1285"/>
      <c r="J636" s="1285"/>
      <c r="K636" s="1285"/>
      <c r="L636" s="1285"/>
      <c r="M636" s="1285"/>
      <c r="N636" s="1285"/>
      <c r="O636" s="1285"/>
      <c r="P636" s="1285"/>
      <c r="Q636" s="1285"/>
      <c r="R636" s="1285"/>
      <c r="S636" s="1285"/>
      <c r="T636" s="1285"/>
      <c r="U636" s="1285"/>
      <c r="V636" s="1285"/>
      <c r="W636" s="1285"/>
      <c r="X636" s="1285"/>
      <c r="Y636" s="1275" t="s">
        <v>387</v>
      </c>
      <c r="Z636" s="1275"/>
      <c r="AA636" s="1275"/>
      <c r="AB636" s="1275"/>
      <c r="AC636" s="1275"/>
      <c r="AD636" s="1276">
        <v>230.19</v>
      </c>
      <c r="AE636" s="1276"/>
      <c r="AF636" s="1276"/>
    </row>
    <row r="637" spans="1:32" ht="18.2" customHeight="1">
      <c r="A637" s="1274"/>
      <c r="B637" s="1274"/>
      <c r="C637" s="1274"/>
      <c r="D637" s="1274"/>
      <c r="E637" s="1277"/>
      <c r="F637" s="1277"/>
      <c r="G637" s="1277"/>
      <c r="H637" s="1321"/>
      <c r="I637" s="1285"/>
      <c r="J637" s="1285"/>
      <c r="K637" s="1285"/>
      <c r="L637" s="1285"/>
      <c r="M637" s="1285"/>
      <c r="N637" s="1285"/>
      <c r="O637" s="1285"/>
      <c r="P637" s="1285"/>
      <c r="Q637" s="1285"/>
      <c r="R637" s="1285"/>
      <c r="S637" s="1285"/>
      <c r="T637" s="1285"/>
      <c r="U637" s="1285"/>
      <c r="V637" s="1285"/>
      <c r="W637" s="1285"/>
      <c r="X637" s="1285"/>
      <c r="Y637" s="1275"/>
      <c r="Z637" s="1275"/>
      <c r="AA637" s="1275"/>
      <c r="AB637" s="1275"/>
      <c r="AC637" s="1275"/>
      <c r="AD637" s="1276"/>
      <c r="AE637" s="1276"/>
      <c r="AF637" s="1276"/>
    </row>
    <row r="638" spans="1:32" ht="0.75" customHeight="1">
      <c r="A638" s="1278"/>
      <c r="B638" s="1278"/>
      <c r="C638" s="1278"/>
      <c r="D638" s="1278"/>
      <c r="E638" s="1278"/>
      <c r="F638" s="1278"/>
      <c r="G638" s="1278"/>
      <c r="H638" s="1321"/>
      <c r="I638" s="1279"/>
      <c r="J638" s="1279"/>
      <c r="K638" s="1279"/>
      <c r="L638" s="1279"/>
      <c r="M638" s="1279"/>
      <c r="N638" s="1279"/>
      <c r="O638" s="1279"/>
      <c r="P638" s="1279"/>
      <c r="Q638" s="1279"/>
      <c r="R638" s="1279"/>
      <c r="S638" s="1279"/>
      <c r="T638" s="1279"/>
      <c r="U638" s="1279"/>
      <c r="V638" s="1279"/>
      <c r="W638" s="1279"/>
      <c r="X638" s="1279"/>
      <c r="Y638" s="1279"/>
      <c r="Z638" s="1279"/>
      <c r="AA638" s="1279"/>
      <c r="AB638" s="1279"/>
      <c r="AC638" s="1279"/>
      <c r="AD638" s="1279"/>
      <c r="AE638" s="1279"/>
      <c r="AF638" s="1279"/>
    </row>
    <row r="639" spans="1:32" ht="26.1" customHeight="1">
      <c r="A639" s="1271" t="s">
        <v>432</v>
      </c>
      <c r="B639" s="1271"/>
      <c r="C639" s="1271"/>
      <c r="D639" s="1271"/>
      <c r="E639" s="1271"/>
      <c r="F639" s="1271"/>
      <c r="G639" s="1271"/>
      <c r="H639" s="1271"/>
      <c r="I639" s="1271"/>
      <c r="J639" s="1271"/>
      <c r="K639" s="1271"/>
      <c r="L639" s="1271"/>
      <c r="M639" s="1271"/>
      <c r="N639" s="1271"/>
      <c r="O639" s="1271"/>
      <c r="P639" s="1271"/>
      <c r="Q639" s="1271"/>
      <c r="R639" s="1271"/>
      <c r="S639" s="1271"/>
      <c r="T639" s="1271"/>
      <c r="U639" s="1271"/>
      <c r="V639" s="1271"/>
      <c r="W639" s="1271"/>
      <c r="X639" s="1271"/>
      <c r="Y639" s="1271"/>
      <c r="Z639" s="1271"/>
      <c r="AA639" s="1271"/>
      <c r="AB639" s="1271"/>
      <c r="AC639" s="1271"/>
      <c r="AD639" s="1271"/>
      <c r="AE639" s="1271"/>
      <c r="AF639" s="1272"/>
    </row>
    <row r="640" spans="1:32" ht="0.75" customHeight="1">
      <c r="A640" s="1273" t="s">
        <v>389</v>
      </c>
      <c r="B640" s="1273"/>
      <c r="C640" s="1273"/>
      <c r="D640" s="1273"/>
      <c r="E640" s="1273"/>
      <c r="F640" s="1273"/>
      <c r="G640" s="1273"/>
      <c r="H640" s="1273"/>
      <c r="I640" s="1273"/>
      <c r="J640" s="1273"/>
      <c r="K640" s="1273"/>
      <c r="L640" s="1273"/>
      <c r="M640" s="1273"/>
      <c r="N640" s="1273"/>
      <c r="O640" s="1273"/>
      <c r="P640" s="1273"/>
      <c r="Q640" s="1273"/>
      <c r="R640" s="1273"/>
      <c r="S640" s="1273"/>
      <c r="T640" s="1273"/>
      <c r="U640" s="1273"/>
      <c r="V640" s="1273"/>
      <c r="W640" s="1273"/>
      <c r="X640" s="1273"/>
      <c r="Y640" s="1273"/>
      <c r="Z640" s="1273"/>
      <c r="AA640" s="1273"/>
      <c r="AB640" s="1273"/>
      <c r="AC640" s="1273"/>
      <c r="AD640" s="1273"/>
      <c r="AE640" s="1273"/>
      <c r="AF640" s="1272"/>
    </row>
    <row r="641" spans="1:32" ht="9.4" customHeight="1">
      <c r="A641" s="1273"/>
      <c r="B641" s="1273"/>
      <c r="C641" s="1273"/>
      <c r="D641" s="1273"/>
      <c r="E641" s="1273"/>
      <c r="F641" s="1273"/>
      <c r="G641" s="1273"/>
      <c r="H641" s="1273"/>
      <c r="I641" s="1273"/>
      <c r="J641" s="1273"/>
      <c r="K641" s="1273"/>
      <c r="L641" s="1273"/>
      <c r="M641" s="1273"/>
      <c r="N641" s="1273"/>
      <c r="O641" s="1273"/>
      <c r="P641" s="1273"/>
      <c r="Q641" s="1273"/>
      <c r="R641" s="1273"/>
      <c r="S641" s="1273"/>
      <c r="T641" s="1273"/>
      <c r="U641" s="1273"/>
      <c r="V641" s="1273"/>
      <c r="W641" s="1273"/>
      <c r="X641" s="1273"/>
      <c r="Y641" s="1273"/>
      <c r="Z641" s="1273"/>
      <c r="AA641" s="1273"/>
      <c r="AB641" s="1273"/>
      <c r="AC641" s="1273"/>
      <c r="AD641" s="1273"/>
      <c r="AE641" s="1273"/>
      <c r="AF641" s="1272"/>
    </row>
    <row r="642" spans="1:32" ht="17.45" customHeight="1">
      <c r="A642" s="1255" t="s">
        <v>390</v>
      </c>
      <c r="B642" s="1255"/>
      <c r="C642" s="1255"/>
      <c r="D642" s="1255"/>
      <c r="E642" s="1255"/>
      <c r="F642" s="1255"/>
      <c r="G642" s="1255"/>
      <c r="H642" s="1255"/>
      <c r="I642" s="1255"/>
      <c r="J642" s="1255"/>
      <c r="K642" s="1255"/>
      <c r="L642" s="1255"/>
      <c r="M642" s="1256" t="s">
        <v>391</v>
      </c>
      <c r="N642" s="1256" t="s">
        <v>392</v>
      </c>
      <c r="O642" s="1256"/>
      <c r="P642" s="1256"/>
      <c r="Q642" s="1256"/>
      <c r="R642" s="1256"/>
      <c r="S642" s="1256"/>
      <c r="T642" s="1256" t="s">
        <v>393</v>
      </c>
      <c r="U642" s="1256"/>
      <c r="V642" s="1256"/>
      <c r="W642" s="1256"/>
      <c r="X642" s="1256"/>
      <c r="Y642" s="1256"/>
      <c r="Z642" s="1256"/>
      <c r="AA642" s="1256"/>
      <c r="AB642" s="1256"/>
      <c r="AC642" s="1245" t="s">
        <v>394</v>
      </c>
      <c r="AD642" s="1245"/>
      <c r="AE642" s="1245"/>
      <c r="AF642" s="1245"/>
    </row>
    <row r="643" spans="1:32" ht="17.45" customHeight="1">
      <c r="A643" s="1255"/>
      <c r="B643" s="1255"/>
      <c r="C643" s="1255"/>
      <c r="D643" s="1255"/>
      <c r="E643" s="1255"/>
      <c r="F643" s="1255"/>
      <c r="G643" s="1255"/>
      <c r="H643" s="1255"/>
      <c r="I643" s="1255"/>
      <c r="J643" s="1255"/>
      <c r="K643" s="1255"/>
      <c r="L643" s="1255"/>
      <c r="M643" s="1256"/>
      <c r="N643" s="1256" t="s">
        <v>395</v>
      </c>
      <c r="O643" s="1256"/>
      <c r="P643" s="1256" t="s">
        <v>396</v>
      </c>
      <c r="Q643" s="1256"/>
      <c r="R643" s="1256"/>
      <c r="S643" s="1256"/>
      <c r="T643" s="1256" t="s">
        <v>395</v>
      </c>
      <c r="U643" s="1256"/>
      <c r="V643" s="1256"/>
      <c r="W643" s="1256"/>
      <c r="X643" s="1256" t="s">
        <v>396</v>
      </c>
      <c r="Y643" s="1256"/>
      <c r="Z643" s="1256"/>
      <c r="AA643" s="1256"/>
      <c r="AB643" s="1256"/>
      <c r="AC643" s="1245"/>
      <c r="AD643" s="1245"/>
      <c r="AE643" s="1245"/>
      <c r="AF643" s="1245"/>
    </row>
    <row r="644" spans="1:32" ht="22.5" customHeight="1">
      <c r="A644" s="146"/>
      <c r="B644" s="147"/>
      <c r="C644" s="163" t="s">
        <v>466</v>
      </c>
      <c r="D644" s="1314" t="s">
        <v>467</v>
      </c>
      <c r="E644" s="1314"/>
      <c r="F644" s="1314"/>
      <c r="G644" s="1314"/>
      <c r="H644" s="1314"/>
      <c r="I644" s="1314"/>
      <c r="J644" s="1314"/>
      <c r="K644" s="1314"/>
      <c r="L644" s="1314"/>
      <c r="M644" s="164">
        <v>1</v>
      </c>
      <c r="N644" s="1327">
        <v>1</v>
      </c>
      <c r="O644" s="1327"/>
      <c r="P644" s="1327">
        <v>0</v>
      </c>
      <c r="Q644" s="1327"/>
      <c r="R644" s="1327"/>
      <c r="S644" s="1327"/>
      <c r="T644" s="1317">
        <v>345.91860000000003</v>
      </c>
      <c r="U644" s="1317"/>
      <c r="V644" s="1317"/>
      <c r="W644" s="1317"/>
      <c r="X644" s="1317">
        <v>161.34479999999999</v>
      </c>
      <c r="Y644" s="1317"/>
      <c r="Z644" s="1317"/>
      <c r="AA644" s="1317"/>
      <c r="AB644" s="1317"/>
      <c r="AC644" s="1318">
        <v>345.91860000000003</v>
      </c>
      <c r="AD644" s="1318"/>
      <c r="AE644" s="1318"/>
      <c r="AF644" s="1318"/>
    </row>
    <row r="645" spans="1:32" ht="23.25" customHeight="1">
      <c r="A645" s="153"/>
      <c r="B645" s="154"/>
      <c r="C645" s="167" t="s">
        <v>468</v>
      </c>
      <c r="D645" s="1304" t="s">
        <v>469</v>
      </c>
      <c r="E645" s="1304"/>
      <c r="F645" s="1304"/>
      <c r="G645" s="1304"/>
      <c r="H645" s="1304"/>
      <c r="I645" s="1304"/>
      <c r="J645" s="1304"/>
      <c r="K645" s="1304"/>
      <c r="L645" s="1304"/>
      <c r="M645" s="168">
        <v>7</v>
      </c>
      <c r="N645" s="1326">
        <v>0.92</v>
      </c>
      <c r="O645" s="1326"/>
      <c r="P645" s="1326">
        <v>0.08</v>
      </c>
      <c r="Q645" s="1326"/>
      <c r="R645" s="1326"/>
      <c r="S645" s="1326"/>
      <c r="T645" s="1307">
        <v>317.75659999999999</v>
      </c>
      <c r="U645" s="1307"/>
      <c r="V645" s="1307"/>
      <c r="W645" s="1307"/>
      <c r="X645" s="1307">
        <v>99.436000000000007</v>
      </c>
      <c r="Y645" s="1307"/>
      <c r="Z645" s="1307"/>
      <c r="AA645" s="1307"/>
      <c r="AB645" s="1307"/>
      <c r="AC645" s="1308">
        <v>2102.0367000000001</v>
      </c>
      <c r="AD645" s="1308"/>
      <c r="AE645" s="1308"/>
      <c r="AF645" s="1308"/>
    </row>
    <row r="646" spans="1:32" ht="16.7" customHeight="1">
      <c r="A646" s="1246"/>
      <c r="B646" s="1246"/>
      <c r="C646" s="1246"/>
      <c r="D646" s="1246"/>
      <c r="E646" s="1246"/>
      <c r="F646" s="1246"/>
      <c r="G646" s="1246"/>
      <c r="H646" s="1246"/>
      <c r="I646" s="1246"/>
      <c r="J646" s="1246"/>
      <c r="K646" s="1246"/>
      <c r="L646" s="1246"/>
      <c r="M646" s="1247" t="s">
        <v>397</v>
      </c>
      <c r="N646" s="1247"/>
      <c r="O646" s="1247"/>
      <c r="P646" s="1247"/>
      <c r="Q646" s="1247"/>
      <c r="R646" s="1247"/>
      <c r="S646" s="1247"/>
      <c r="T646" s="1247"/>
      <c r="U646" s="1247"/>
      <c r="V646" s="1247"/>
      <c r="W646" s="1247"/>
      <c r="X646" s="1248"/>
      <c r="Y646" s="1248"/>
      <c r="Z646" s="1249">
        <v>2447.9553000000001</v>
      </c>
      <c r="AA646" s="1249"/>
      <c r="AB646" s="1249"/>
      <c r="AC646" s="1249"/>
      <c r="AD646" s="1249"/>
      <c r="AE646" s="1249"/>
      <c r="AF646" s="1249"/>
    </row>
    <row r="647" spans="1:32" ht="17.45" customHeight="1">
      <c r="A647" s="1255" t="s">
        <v>398</v>
      </c>
      <c r="B647" s="1255"/>
      <c r="C647" s="1255"/>
      <c r="D647" s="1255"/>
      <c r="E647" s="1255"/>
      <c r="F647" s="1255"/>
      <c r="G647" s="1255"/>
      <c r="H647" s="1255"/>
      <c r="I647" s="1255"/>
      <c r="J647" s="1255"/>
      <c r="K647" s="1255"/>
      <c r="L647" s="1255"/>
      <c r="M647" s="1255"/>
      <c r="N647" s="1255"/>
      <c r="O647" s="1256" t="s">
        <v>399</v>
      </c>
      <c r="P647" s="1256"/>
      <c r="Q647" s="1256"/>
      <c r="R647" s="1256"/>
      <c r="S647" s="1256" t="s">
        <v>391</v>
      </c>
      <c r="T647" s="1256"/>
      <c r="U647" s="1256"/>
      <c r="V647" s="1256"/>
      <c r="W647" s="1256" t="s">
        <v>400</v>
      </c>
      <c r="X647" s="1256"/>
      <c r="Y647" s="1256"/>
      <c r="Z647" s="1256"/>
      <c r="AA647" s="1256"/>
      <c r="AB647" s="1256"/>
      <c r="AC647" s="1245" t="s">
        <v>394</v>
      </c>
      <c r="AD647" s="1245"/>
      <c r="AE647" s="1245"/>
      <c r="AF647" s="1245"/>
    </row>
    <row r="648" spans="1:32" ht="22.5" customHeight="1">
      <c r="A648" s="146"/>
      <c r="B648" s="147"/>
      <c r="C648" s="170" t="s">
        <v>462</v>
      </c>
      <c r="D648" s="1263" t="s">
        <v>463</v>
      </c>
      <c r="E648" s="1263"/>
      <c r="F648" s="1263"/>
      <c r="G648" s="1263"/>
      <c r="H648" s="1263"/>
      <c r="I648" s="1263"/>
      <c r="J648" s="1263"/>
      <c r="K648" s="1263"/>
      <c r="L648" s="1263"/>
      <c r="M648" s="1263"/>
      <c r="N648" s="1263"/>
      <c r="O648" s="1264">
        <v>0</v>
      </c>
      <c r="P648" s="1264"/>
      <c r="Q648" s="1264"/>
      <c r="R648" s="1264"/>
      <c r="S648" s="1264">
        <v>1</v>
      </c>
      <c r="T648" s="1264"/>
      <c r="U648" s="1264"/>
      <c r="V648" s="1264"/>
      <c r="W648" s="1265">
        <v>22.268799999999999</v>
      </c>
      <c r="X648" s="1265"/>
      <c r="Y648" s="1265"/>
      <c r="Z648" s="1265"/>
      <c r="AA648" s="1265"/>
      <c r="AB648" s="1265"/>
      <c r="AC648" s="1266">
        <v>22.268799999999999</v>
      </c>
      <c r="AD648" s="1266"/>
      <c r="AE648" s="1266"/>
      <c r="AF648" s="1266"/>
    </row>
    <row r="649" spans="1:32" ht="17.45" customHeight="1">
      <c r="A649" s="150"/>
      <c r="M649" s="1240" t="s">
        <v>401</v>
      </c>
      <c r="N649" s="1240"/>
      <c r="O649" s="1240"/>
      <c r="P649" s="1240"/>
      <c r="Q649" s="1240"/>
      <c r="R649" s="1240"/>
      <c r="S649" s="1240"/>
      <c r="T649" s="1240"/>
      <c r="U649" s="1240"/>
      <c r="V649" s="1240"/>
      <c r="W649" s="1240"/>
      <c r="Z649" s="1262">
        <v>22.268799999999999</v>
      </c>
      <c r="AA649" s="1262"/>
      <c r="AB649" s="1262"/>
      <c r="AC649" s="1262"/>
      <c r="AD649" s="1262"/>
      <c r="AE649" s="1262"/>
      <c r="AF649" s="1262"/>
    </row>
    <row r="650" spans="1:32" ht="17.45" customHeight="1">
      <c r="A650" s="150"/>
      <c r="M650" s="1240" t="s">
        <v>402</v>
      </c>
      <c r="N650" s="1240"/>
      <c r="O650" s="1240"/>
      <c r="P650" s="1240"/>
      <c r="Q650" s="1240"/>
      <c r="R650" s="1240"/>
      <c r="S650" s="1240"/>
      <c r="T650" s="1240"/>
      <c r="U650" s="1240"/>
      <c r="V650" s="1240"/>
      <c r="W650" s="1240"/>
      <c r="Z650" s="1262">
        <v>2470.2240999999999</v>
      </c>
      <c r="AA650" s="1262"/>
      <c r="AB650" s="1262"/>
      <c r="AC650" s="1262"/>
      <c r="AD650" s="1262"/>
      <c r="AE650" s="1262"/>
      <c r="AF650" s="1262"/>
    </row>
    <row r="651" spans="1:32" ht="16.7" customHeight="1">
      <c r="A651" s="150"/>
      <c r="M651" s="1240" t="s">
        <v>403</v>
      </c>
      <c r="N651" s="1240"/>
      <c r="O651" s="1240"/>
      <c r="P651" s="1240"/>
      <c r="Q651" s="1240"/>
      <c r="R651" s="1240"/>
      <c r="S651" s="1240"/>
      <c r="T651" s="1240"/>
      <c r="U651" s="1240"/>
      <c r="V651" s="1240"/>
      <c r="W651" s="1240"/>
      <c r="Z651" s="1262">
        <v>10.731199999999999</v>
      </c>
      <c r="AA651" s="1262"/>
      <c r="AB651" s="1262"/>
      <c r="AC651" s="1262"/>
      <c r="AD651" s="1262"/>
      <c r="AE651" s="1262"/>
      <c r="AF651" s="1262"/>
    </row>
    <row r="652" spans="1:32" ht="17.45" customHeight="1">
      <c r="A652" s="150"/>
      <c r="M652" s="1240" t="s">
        <v>404</v>
      </c>
      <c r="N652" s="1240"/>
      <c r="O652" s="1240"/>
      <c r="P652" s="1240"/>
      <c r="Q652" s="1240"/>
      <c r="R652" s="1240"/>
      <c r="S652" s="1240"/>
      <c r="T652" s="1240"/>
      <c r="U652" s="1240"/>
      <c r="V652" s="1240"/>
      <c r="W652" s="1240"/>
      <c r="Z652" s="1262">
        <v>0.17524000000000001</v>
      </c>
      <c r="AA652" s="1262"/>
      <c r="AB652" s="1262"/>
      <c r="AC652" s="1262"/>
      <c r="AD652" s="1262"/>
      <c r="AE652" s="1262"/>
      <c r="AF652" s="1262"/>
    </row>
    <row r="653" spans="1:32" ht="17.45" customHeight="1">
      <c r="A653" s="153"/>
      <c r="B653" s="154"/>
      <c r="C653" s="154"/>
      <c r="D653" s="154"/>
      <c r="E653" s="154"/>
      <c r="F653" s="154"/>
      <c r="G653" s="154"/>
      <c r="H653" s="154"/>
      <c r="I653" s="154"/>
      <c r="J653" s="154"/>
      <c r="K653" s="154"/>
      <c r="L653" s="154"/>
      <c r="M653" s="1260" t="s">
        <v>405</v>
      </c>
      <c r="N653" s="1260"/>
      <c r="O653" s="1260"/>
      <c r="P653" s="1260"/>
      <c r="Q653" s="1260"/>
      <c r="R653" s="1260"/>
      <c r="S653" s="1260"/>
      <c r="T653" s="1260"/>
      <c r="U653" s="1260"/>
      <c r="V653" s="1260"/>
      <c r="W653" s="1260"/>
      <c r="X653" s="154"/>
      <c r="Y653" s="154"/>
      <c r="Z653" s="1261">
        <v>0</v>
      </c>
      <c r="AA653" s="1261"/>
      <c r="AB653" s="1261"/>
      <c r="AC653" s="1261"/>
      <c r="AD653" s="1261"/>
      <c r="AE653" s="1261"/>
      <c r="AF653" s="1261"/>
    </row>
    <row r="654" spans="1:32" ht="16.7" customHeight="1">
      <c r="A654" s="1257" t="s">
        <v>406</v>
      </c>
      <c r="B654" s="1257"/>
      <c r="C654" s="1257"/>
      <c r="D654" s="1257"/>
      <c r="E654" s="1257"/>
      <c r="F654" s="1257"/>
      <c r="G654" s="1257"/>
      <c r="H654" s="1257"/>
      <c r="I654" s="1257"/>
      <c r="J654" s="1257"/>
      <c r="K654" s="1257"/>
      <c r="L654" s="1257"/>
      <c r="M654" s="1257"/>
      <c r="N654" s="1257"/>
      <c r="O654" s="1258" t="s">
        <v>391</v>
      </c>
      <c r="P654" s="1258"/>
      <c r="Q654" s="1258"/>
      <c r="R654" s="1258"/>
      <c r="S654" s="1258" t="s">
        <v>407</v>
      </c>
      <c r="T654" s="1258"/>
      <c r="U654" s="1258"/>
      <c r="V654" s="1258"/>
      <c r="W654" s="1258" t="s">
        <v>408</v>
      </c>
      <c r="X654" s="1258"/>
      <c r="Y654" s="1258"/>
      <c r="Z654" s="1258"/>
      <c r="AA654" s="1258"/>
      <c r="AB654" s="1258"/>
      <c r="AC654" s="1259" t="s">
        <v>409</v>
      </c>
      <c r="AD654" s="1259"/>
      <c r="AE654" s="1259"/>
      <c r="AF654" s="1259"/>
    </row>
    <row r="655" spans="1:32" ht="17.45" customHeight="1">
      <c r="A655" s="1246"/>
      <c r="B655" s="1246"/>
      <c r="C655" s="1246"/>
      <c r="D655" s="1246"/>
      <c r="E655" s="1246"/>
      <c r="F655" s="1246"/>
      <c r="G655" s="1246"/>
      <c r="H655" s="1246"/>
      <c r="I655" s="1246"/>
      <c r="J655" s="1246"/>
      <c r="K655" s="1246"/>
      <c r="L655" s="1246"/>
      <c r="M655" s="1247" t="s">
        <v>411</v>
      </c>
      <c r="N655" s="1247"/>
      <c r="O655" s="1247"/>
      <c r="P655" s="1247"/>
      <c r="Q655" s="1247"/>
      <c r="R655" s="1247"/>
      <c r="S655" s="1247"/>
      <c r="T655" s="1247"/>
      <c r="U655" s="1247"/>
      <c r="V655" s="1247"/>
      <c r="W655" s="1247"/>
      <c r="X655" s="1248"/>
      <c r="Y655" s="1248"/>
      <c r="Z655" s="1249">
        <v>0</v>
      </c>
      <c r="AA655" s="1249"/>
      <c r="AB655" s="1249"/>
      <c r="AC655" s="1249"/>
      <c r="AD655" s="1249"/>
      <c r="AE655" s="1249"/>
      <c r="AF655" s="1249"/>
    </row>
    <row r="656" spans="1:32" ht="16.7" customHeight="1">
      <c r="A656" s="1257" t="s">
        <v>412</v>
      </c>
      <c r="B656" s="1257"/>
      <c r="C656" s="1257"/>
      <c r="D656" s="1257"/>
      <c r="E656" s="1257"/>
      <c r="F656" s="1257"/>
      <c r="G656" s="1257"/>
      <c r="H656" s="1257"/>
      <c r="I656" s="1257"/>
      <c r="J656" s="1257"/>
      <c r="K656" s="1257"/>
      <c r="L656" s="1257"/>
      <c r="M656" s="1257"/>
      <c r="N656" s="1257"/>
      <c r="O656" s="1258" t="s">
        <v>391</v>
      </c>
      <c r="P656" s="1258"/>
      <c r="Q656" s="1258"/>
      <c r="R656" s="1258"/>
      <c r="S656" s="1258" t="s">
        <v>407</v>
      </c>
      <c r="T656" s="1258"/>
      <c r="U656" s="1258"/>
      <c r="V656" s="1258"/>
      <c r="W656" s="1258" t="s">
        <v>408</v>
      </c>
      <c r="X656" s="1258"/>
      <c r="Y656" s="1258"/>
      <c r="Z656" s="1258"/>
      <c r="AA656" s="1258"/>
      <c r="AB656" s="1258"/>
      <c r="AC656" s="1259" t="s">
        <v>409</v>
      </c>
      <c r="AD656" s="1259"/>
      <c r="AE656" s="1259"/>
      <c r="AF656" s="1259"/>
    </row>
    <row r="657" spans="1:32" ht="17.45" customHeight="1">
      <c r="A657" s="1246"/>
      <c r="B657" s="1246"/>
      <c r="C657" s="1246"/>
      <c r="D657" s="1246"/>
      <c r="E657" s="1246"/>
      <c r="F657" s="1246"/>
      <c r="G657" s="1246"/>
      <c r="H657" s="1246"/>
      <c r="I657" s="1246"/>
      <c r="J657" s="1246"/>
      <c r="K657" s="1246"/>
      <c r="L657" s="1246"/>
      <c r="M657" s="1247" t="s">
        <v>413</v>
      </c>
      <c r="N657" s="1247"/>
      <c r="O657" s="1247"/>
      <c r="P657" s="1247"/>
      <c r="Q657" s="1247"/>
      <c r="R657" s="1247"/>
      <c r="S657" s="1247"/>
      <c r="T657" s="1247"/>
      <c r="U657" s="1247"/>
      <c r="V657" s="1247"/>
      <c r="W657" s="1247"/>
      <c r="X657" s="1248"/>
      <c r="Y657" s="1248"/>
      <c r="Z657" s="1249">
        <v>0</v>
      </c>
      <c r="AA657" s="1249"/>
      <c r="AB657" s="1249"/>
      <c r="AC657" s="1249"/>
      <c r="AD657" s="1249"/>
      <c r="AE657" s="1249"/>
      <c r="AF657" s="1249"/>
    </row>
    <row r="658" spans="1:32" ht="17.45" customHeight="1">
      <c r="A658" s="1257" t="s">
        <v>414</v>
      </c>
      <c r="B658" s="1257"/>
      <c r="C658" s="1257"/>
      <c r="D658" s="1257"/>
      <c r="E658" s="1257"/>
      <c r="F658" s="1257"/>
      <c r="G658" s="1257"/>
      <c r="H658" s="1257"/>
      <c r="I658" s="1257"/>
      <c r="J658" s="1257"/>
      <c r="K658" s="1257"/>
      <c r="L658" s="1257"/>
      <c r="M658" s="1257"/>
      <c r="N658" s="1257"/>
      <c r="O658" s="1258" t="s">
        <v>391</v>
      </c>
      <c r="P658" s="1258"/>
      <c r="Q658" s="1258"/>
      <c r="R658" s="1258"/>
      <c r="S658" s="1258" t="s">
        <v>407</v>
      </c>
      <c r="T658" s="1258"/>
      <c r="U658" s="1258"/>
      <c r="V658" s="1258"/>
      <c r="W658" s="1258" t="s">
        <v>408</v>
      </c>
      <c r="X658" s="1258"/>
      <c r="Y658" s="1258"/>
      <c r="Z658" s="1258"/>
      <c r="AA658" s="1258"/>
      <c r="AB658" s="1258"/>
      <c r="AC658" s="1259" t="s">
        <v>409</v>
      </c>
      <c r="AD658" s="1259"/>
      <c r="AE658" s="1259"/>
      <c r="AF658" s="1259"/>
    </row>
    <row r="659" spans="1:32" ht="16.7" customHeight="1">
      <c r="A659" s="1251"/>
      <c r="B659" s="1251"/>
      <c r="C659" s="1251"/>
      <c r="D659" s="1251"/>
      <c r="E659" s="1251"/>
      <c r="F659" s="1251"/>
      <c r="G659" s="1251"/>
      <c r="H659" s="1251"/>
      <c r="I659" s="1251"/>
      <c r="J659" s="1251"/>
      <c r="K659" s="1251"/>
      <c r="L659" s="1251"/>
      <c r="M659" s="1252" t="s">
        <v>415</v>
      </c>
      <c r="N659" s="1252"/>
      <c r="O659" s="1252"/>
      <c r="P659" s="1252"/>
      <c r="Q659" s="1252"/>
      <c r="R659" s="1252"/>
      <c r="S659" s="1252"/>
      <c r="T659" s="1252"/>
      <c r="U659" s="1252"/>
      <c r="V659" s="1252"/>
      <c r="W659" s="1252"/>
      <c r="X659" s="1253"/>
      <c r="Y659" s="1253"/>
      <c r="Z659" s="1254">
        <v>0</v>
      </c>
      <c r="AA659" s="1254"/>
      <c r="AB659" s="1254"/>
      <c r="AC659" s="1254"/>
      <c r="AD659" s="1254"/>
      <c r="AE659" s="1254"/>
      <c r="AF659" s="1254"/>
    </row>
    <row r="660" spans="1:32" ht="17.45" customHeight="1">
      <c r="A660" s="1255" t="s">
        <v>416</v>
      </c>
      <c r="B660" s="1255"/>
      <c r="C660" s="1255"/>
      <c r="D660" s="1255"/>
      <c r="E660" s="1255"/>
      <c r="F660" s="1255"/>
      <c r="G660" s="1255"/>
      <c r="H660" s="1255"/>
      <c r="I660" s="1255"/>
      <c r="J660" s="1256" t="s">
        <v>391</v>
      </c>
      <c r="K660" s="1256"/>
      <c r="L660" s="158" t="s">
        <v>417</v>
      </c>
      <c r="M660" s="158" t="s">
        <v>418</v>
      </c>
      <c r="N660" s="1256" t="s">
        <v>419</v>
      </c>
      <c r="O660" s="1256"/>
      <c r="P660" s="1256" t="s">
        <v>420</v>
      </c>
      <c r="Q660" s="1256"/>
      <c r="R660" s="1256"/>
      <c r="S660" s="1256"/>
      <c r="T660" s="1256" t="s">
        <v>421</v>
      </c>
      <c r="U660" s="1256"/>
      <c r="V660" s="1256"/>
      <c r="W660" s="1256"/>
      <c r="X660" s="1256" t="s">
        <v>422</v>
      </c>
      <c r="Y660" s="1256"/>
      <c r="Z660" s="1256"/>
      <c r="AA660" s="1256"/>
      <c r="AB660" s="1256"/>
      <c r="AC660" s="1245" t="s">
        <v>409</v>
      </c>
      <c r="AD660" s="1245"/>
      <c r="AE660" s="1245"/>
      <c r="AF660" s="1245"/>
    </row>
    <row r="661" spans="1:32" ht="16.7" customHeight="1">
      <c r="A661" s="1246"/>
      <c r="B661" s="1246"/>
      <c r="C661" s="1246"/>
      <c r="D661" s="1246"/>
      <c r="E661" s="1246"/>
      <c r="F661" s="1246"/>
      <c r="G661" s="1246"/>
      <c r="H661" s="1246"/>
      <c r="I661" s="1246"/>
      <c r="J661" s="1246"/>
      <c r="K661" s="1246"/>
      <c r="L661" s="1246"/>
      <c r="M661" s="1247" t="s">
        <v>423</v>
      </c>
      <c r="N661" s="1247"/>
      <c r="O661" s="1247"/>
      <c r="P661" s="1247"/>
      <c r="Q661" s="1247"/>
      <c r="R661" s="1247"/>
      <c r="S661" s="1247"/>
      <c r="T661" s="1247"/>
      <c r="U661" s="1247"/>
      <c r="V661" s="1247"/>
      <c r="W661" s="1247"/>
      <c r="X661" s="1248"/>
      <c r="Y661" s="1248"/>
      <c r="Z661" s="1249">
        <v>0</v>
      </c>
      <c r="AA661" s="1249"/>
      <c r="AB661" s="1249"/>
      <c r="AC661" s="1249"/>
      <c r="AD661" s="1249"/>
      <c r="AE661" s="1249"/>
      <c r="AF661" s="1249"/>
    </row>
    <row r="662" spans="1:32" ht="5.85" customHeight="1">
      <c r="A662" s="1250"/>
      <c r="B662" s="1250"/>
      <c r="C662" s="1250"/>
      <c r="D662" s="1250"/>
      <c r="E662" s="1250"/>
      <c r="F662" s="1250"/>
      <c r="G662" s="1250"/>
      <c r="H662" s="1250"/>
      <c r="I662" s="1250"/>
      <c r="J662" s="1250"/>
      <c r="K662" s="1250"/>
      <c r="L662" s="1250"/>
      <c r="M662" s="1250"/>
      <c r="N662" s="1250"/>
      <c r="O662" s="1250"/>
      <c r="P662" s="1250"/>
      <c r="Q662" s="1250"/>
      <c r="R662" s="1250"/>
      <c r="S662" s="1250"/>
      <c r="T662" s="1250"/>
      <c r="U662" s="1250"/>
      <c r="V662" s="1250"/>
      <c r="W662" s="1250"/>
      <c r="X662" s="1250"/>
      <c r="Y662" s="1250"/>
      <c r="Z662" s="1250"/>
      <c r="AA662" s="1250"/>
      <c r="AB662" s="1250"/>
      <c r="AC662" s="1250"/>
      <c r="AD662" s="1250"/>
      <c r="AE662" s="1250"/>
      <c r="AF662" s="1250"/>
    </row>
    <row r="663" spans="1:32" ht="17.45" customHeight="1">
      <c r="A663" s="1239"/>
      <c r="B663" s="1239"/>
      <c r="C663" s="1239"/>
      <c r="D663" s="1239"/>
      <c r="E663" s="1239"/>
      <c r="F663" s="1239"/>
      <c r="G663" s="1239"/>
      <c r="H663" s="1239"/>
      <c r="I663" s="1239"/>
      <c r="J663" s="1239"/>
      <c r="K663" s="1239"/>
      <c r="L663" s="1239"/>
      <c r="M663" s="1240" t="s">
        <v>424</v>
      </c>
      <c r="N663" s="1240"/>
      <c r="O663" s="1240"/>
      <c r="P663" s="1240"/>
      <c r="Q663" s="1240"/>
      <c r="R663" s="1240"/>
      <c r="S663" s="1240"/>
      <c r="T663" s="1240"/>
      <c r="U663" s="1240"/>
      <c r="V663" s="1240"/>
      <c r="W663" s="1240"/>
      <c r="X663" s="1243"/>
      <c r="Y663" s="1243"/>
      <c r="Z663" s="1241">
        <v>10.91</v>
      </c>
      <c r="AA663" s="1241"/>
      <c r="AB663" s="1241"/>
      <c r="AC663" s="1241"/>
      <c r="AD663" s="1241"/>
      <c r="AE663" s="1241"/>
      <c r="AF663" s="1241"/>
    </row>
    <row r="664" spans="1:32" ht="16.7" customHeight="1">
      <c r="A664" s="1239"/>
      <c r="B664" s="1239"/>
      <c r="C664" s="1239"/>
      <c r="D664" s="1239"/>
      <c r="E664" s="1239"/>
      <c r="F664" s="1239"/>
      <c r="G664" s="1239"/>
      <c r="H664" s="1239"/>
      <c r="I664" s="1239"/>
      <c r="J664" s="1239"/>
      <c r="K664" s="1240" t="s">
        <v>425</v>
      </c>
      <c r="L664" s="1240"/>
      <c r="M664" s="1240"/>
      <c r="N664" s="1240"/>
      <c r="O664" s="1240"/>
      <c r="P664" s="1240"/>
      <c r="Q664" s="151"/>
      <c r="R664" s="1244">
        <v>0</v>
      </c>
      <c r="S664" s="1244"/>
      <c r="T664" s="1244"/>
      <c r="U664" s="151"/>
      <c r="V664" s="1240" t="s">
        <v>426</v>
      </c>
      <c r="W664" s="1240"/>
      <c r="X664" s="1243"/>
      <c r="Y664" s="1243"/>
      <c r="Z664" s="1241">
        <v>0</v>
      </c>
      <c r="AA664" s="1241"/>
      <c r="AB664" s="1241"/>
      <c r="AC664" s="1241"/>
      <c r="AD664" s="1241"/>
      <c r="AE664" s="1241"/>
      <c r="AF664" s="1241"/>
    </row>
    <row r="665" spans="1:32" ht="0.75" customHeight="1">
      <c r="A665" s="1239"/>
      <c r="B665" s="1239"/>
      <c r="C665" s="1239"/>
      <c r="D665" s="1239"/>
      <c r="E665" s="1239"/>
      <c r="F665" s="1239"/>
      <c r="G665" s="1239"/>
      <c r="H665" s="1239"/>
      <c r="I665" s="1239"/>
      <c r="J665" s="1239"/>
      <c r="K665" s="1239"/>
      <c r="L665" s="1239"/>
      <c r="M665" s="1239"/>
      <c r="N665" s="1239"/>
      <c r="O665" s="1239"/>
      <c r="P665" s="1239"/>
      <c r="Q665" s="1239"/>
      <c r="R665" s="1239"/>
      <c r="S665" s="1239"/>
      <c r="T665" s="1239"/>
      <c r="U665" s="1239"/>
      <c r="V665" s="1240"/>
      <c r="W665" s="1240"/>
      <c r="X665" s="1243"/>
      <c r="Y665" s="1243"/>
      <c r="Z665" s="1241"/>
      <c r="AA665" s="1241"/>
      <c r="AB665" s="1241"/>
      <c r="AC665" s="1241"/>
      <c r="AD665" s="1241"/>
      <c r="AE665" s="1241"/>
      <c r="AF665" s="1241"/>
    </row>
    <row r="666" spans="1:32" ht="16.7" customHeight="1">
      <c r="A666" s="1239"/>
      <c r="B666" s="1239"/>
      <c r="C666" s="1239"/>
      <c r="D666" s="1239"/>
      <c r="E666" s="1239"/>
      <c r="F666" s="1239"/>
      <c r="G666" s="1239"/>
      <c r="H666" s="1239"/>
      <c r="I666" s="1239"/>
      <c r="J666" s="1239"/>
      <c r="K666" s="1239"/>
      <c r="L666" s="1239"/>
      <c r="M666" s="1240" t="s">
        <v>427</v>
      </c>
      <c r="N666" s="1240"/>
      <c r="O666" s="1240"/>
      <c r="P666" s="1240"/>
      <c r="Q666" s="1240"/>
      <c r="R666" s="1240"/>
      <c r="S666" s="1240"/>
      <c r="T666" s="1240"/>
      <c r="U666" s="1240"/>
      <c r="V666" s="1240"/>
      <c r="W666" s="1240"/>
      <c r="X666" s="1243"/>
      <c r="Y666" s="1243"/>
      <c r="Z666" s="1241">
        <v>10.91</v>
      </c>
      <c r="AA666" s="1241"/>
      <c r="AB666" s="1241"/>
      <c r="AC666" s="1241"/>
      <c r="AD666" s="1241"/>
      <c r="AE666" s="1241"/>
      <c r="AF666" s="1241"/>
    </row>
    <row r="667" spans="1:32" ht="5.85" customHeight="1">
      <c r="A667" s="1242"/>
      <c r="B667" s="1242"/>
      <c r="C667" s="1242"/>
      <c r="D667" s="1242"/>
      <c r="E667" s="1242"/>
      <c r="F667" s="1242"/>
      <c r="G667" s="1242"/>
      <c r="H667" s="1242"/>
      <c r="I667" s="1242"/>
      <c r="J667" s="1242"/>
      <c r="K667" s="1242"/>
      <c r="L667" s="1242"/>
      <c r="M667" s="1242"/>
      <c r="N667" s="1242"/>
      <c r="O667" s="1242"/>
      <c r="P667" s="1242"/>
      <c r="Q667" s="1242"/>
      <c r="R667" s="1242"/>
      <c r="S667" s="1242"/>
      <c r="T667" s="1242"/>
      <c r="U667" s="1242"/>
      <c r="V667" s="1242"/>
      <c r="W667" s="1242"/>
      <c r="X667" s="1242"/>
      <c r="Y667" s="1242"/>
      <c r="Z667" s="1242"/>
      <c r="AA667" s="1242"/>
      <c r="AB667" s="1242"/>
      <c r="AC667" s="1242"/>
      <c r="AD667" s="1242"/>
      <c r="AE667" s="1242"/>
      <c r="AF667" s="1242"/>
    </row>
    <row r="668" spans="1:32" ht="96" customHeight="1">
      <c r="A668" s="150"/>
      <c r="AF668" s="152"/>
    </row>
    <row r="669" spans="1:32" ht="96" customHeight="1">
      <c r="A669" s="153"/>
      <c r="B669" s="154"/>
      <c r="C669" s="154"/>
      <c r="D669" s="154"/>
      <c r="E669" s="154"/>
      <c r="F669" s="154"/>
      <c r="G669" s="154"/>
      <c r="H669" s="154"/>
      <c r="I669" s="154"/>
      <c r="J669" s="154"/>
      <c r="K669" s="154"/>
      <c r="L669" s="154"/>
      <c r="M669" s="154"/>
      <c r="N669" s="154"/>
      <c r="O669" s="154"/>
      <c r="P669" s="154"/>
      <c r="Q669" s="154"/>
      <c r="R669" s="154"/>
      <c r="S669" s="154"/>
      <c r="T669" s="154"/>
      <c r="U669" s="154"/>
      <c r="V669" s="154"/>
      <c r="W669" s="154"/>
      <c r="X669" s="154"/>
      <c r="Y669" s="154"/>
      <c r="Z669" s="154"/>
      <c r="AA669" s="154"/>
      <c r="AB669" s="154"/>
      <c r="AC669" s="154"/>
      <c r="AD669" s="154"/>
      <c r="AE669" s="154"/>
      <c r="AF669" s="162"/>
    </row>
    <row r="670" spans="1:32" ht="2.1" customHeight="1">
      <c r="A670" s="146"/>
      <c r="B670" s="147"/>
      <c r="C670" s="147"/>
      <c r="D670" s="147"/>
      <c r="E670" s="147"/>
      <c r="F670" s="147"/>
      <c r="G670" s="1289" t="s">
        <v>376</v>
      </c>
      <c r="H670" s="1289"/>
      <c r="I670" s="1289"/>
      <c r="J670" s="1289"/>
      <c r="K670" s="1289"/>
      <c r="L670" s="1289"/>
      <c r="M670" s="1289"/>
      <c r="N670" s="1289"/>
      <c r="O670" s="1289"/>
      <c r="P670" s="1289"/>
      <c r="Q670" s="1289"/>
      <c r="R670" s="1289"/>
      <c r="S670" s="1289"/>
      <c r="T670" s="1289"/>
      <c r="U670" s="1289"/>
      <c r="V670" s="1289"/>
      <c r="W670" s="1289"/>
      <c r="X670" s="1289"/>
      <c r="Y670" s="1289"/>
      <c r="Z670" s="1289"/>
      <c r="AA670" s="148"/>
      <c r="AB670" s="1290" t="s">
        <v>478</v>
      </c>
      <c r="AC670" s="1290"/>
      <c r="AD670" s="1290"/>
      <c r="AE670" s="1290"/>
      <c r="AF670" s="1290"/>
    </row>
    <row r="671" spans="1:32" ht="14.65" customHeight="1">
      <c r="A671" s="150"/>
      <c r="B671" s="1243"/>
      <c r="C671" s="1243"/>
      <c r="D671" s="1243"/>
      <c r="E671" s="1243"/>
      <c r="G671" s="1289"/>
      <c r="H671" s="1289"/>
      <c r="I671" s="1289"/>
      <c r="J671" s="1289"/>
      <c r="K671" s="1289"/>
      <c r="L671" s="1289"/>
      <c r="M671" s="1289"/>
      <c r="N671" s="1289"/>
      <c r="O671" s="1289"/>
      <c r="P671" s="1289"/>
      <c r="Q671" s="1289"/>
      <c r="R671" s="1289"/>
      <c r="S671" s="1289"/>
      <c r="T671" s="1289"/>
      <c r="U671" s="1289"/>
      <c r="V671" s="1289"/>
      <c r="W671" s="1289"/>
      <c r="X671" s="1289"/>
      <c r="Y671" s="1289"/>
      <c r="Z671" s="1289"/>
      <c r="AA671" s="152"/>
      <c r="AB671" s="1290"/>
      <c r="AC671" s="1290"/>
      <c r="AD671" s="1290"/>
      <c r="AE671" s="1290"/>
      <c r="AF671" s="1290"/>
    </row>
    <row r="672" spans="1:32" ht="0.75" customHeight="1">
      <c r="A672" s="150"/>
      <c r="B672" s="1243"/>
      <c r="C672" s="1243"/>
      <c r="D672" s="1243"/>
      <c r="E672" s="1243"/>
      <c r="G672" s="1289"/>
      <c r="H672" s="1289"/>
      <c r="I672" s="1289"/>
      <c r="J672" s="1289"/>
      <c r="K672" s="1289"/>
      <c r="L672" s="1289"/>
      <c r="M672" s="1289"/>
      <c r="N672" s="1289"/>
      <c r="O672" s="1289"/>
      <c r="P672" s="1289"/>
      <c r="Q672" s="1289"/>
      <c r="R672" s="1289"/>
      <c r="S672" s="1289"/>
      <c r="T672" s="1289"/>
      <c r="U672" s="1289"/>
      <c r="V672" s="1289"/>
      <c r="W672" s="1289"/>
      <c r="X672" s="1289"/>
      <c r="Y672" s="1289"/>
      <c r="Z672" s="1289"/>
      <c r="AA672" s="152"/>
      <c r="AB672" s="1290"/>
      <c r="AC672" s="1290"/>
      <c r="AD672" s="1290"/>
      <c r="AE672" s="1290"/>
      <c r="AF672" s="1290"/>
    </row>
    <row r="673" spans="1:32" ht="11.65" customHeight="1">
      <c r="A673" s="150"/>
      <c r="B673" s="1243"/>
      <c r="C673" s="1243"/>
      <c r="D673" s="1243"/>
      <c r="E673" s="1243"/>
      <c r="G673" s="1289"/>
      <c r="H673" s="1289"/>
      <c r="I673" s="1289"/>
      <c r="J673" s="1289"/>
      <c r="K673" s="1289"/>
      <c r="L673" s="1289"/>
      <c r="M673" s="1289"/>
      <c r="N673" s="1289"/>
      <c r="O673" s="1289"/>
      <c r="P673" s="1289"/>
      <c r="Q673" s="1289"/>
      <c r="R673" s="1289"/>
      <c r="S673" s="1289"/>
      <c r="T673" s="1289"/>
      <c r="U673" s="1289"/>
      <c r="V673" s="1289"/>
      <c r="W673" s="1289"/>
      <c r="X673" s="1289"/>
      <c r="Y673" s="1289"/>
      <c r="Z673" s="1289"/>
      <c r="AA673" s="152"/>
      <c r="AB673" s="1291" t="s">
        <v>378</v>
      </c>
      <c r="AC673" s="1291"/>
      <c r="AD673" s="1291"/>
      <c r="AE673" s="1324"/>
      <c r="AF673" s="1324"/>
    </row>
    <row r="674" spans="1:32" ht="13.9" customHeight="1">
      <c r="A674" s="150"/>
      <c r="B674" s="1243"/>
      <c r="C674" s="1243"/>
      <c r="D674" s="1243"/>
      <c r="E674" s="1243"/>
      <c r="G674" s="1293" t="s">
        <v>379</v>
      </c>
      <c r="H674" s="1293"/>
      <c r="I674" s="1293"/>
      <c r="J674" s="1293"/>
      <c r="K674" s="1293"/>
      <c r="L674" s="1293"/>
      <c r="M674" s="1293"/>
      <c r="N674" s="1293"/>
      <c r="O674" s="1293"/>
      <c r="P674" s="1293"/>
      <c r="Q674" s="1293"/>
      <c r="R674" s="1293"/>
      <c r="S674" s="1293"/>
      <c r="T674" s="1293"/>
      <c r="U674" s="1293"/>
      <c r="V674" s="1293"/>
      <c r="W674" s="1293"/>
      <c r="X674" s="1293"/>
      <c r="Y674" s="1293"/>
      <c r="Z674" s="1293"/>
      <c r="AA674" s="152"/>
      <c r="AB674" s="1291"/>
      <c r="AC674" s="1291"/>
      <c r="AD674" s="1291"/>
      <c r="AE674" s="1324"/>
      <c r="AF674" s="1324"/>
    </row>
    <row r="675" spans="1:32" ht="0.75" customHeight="1">
      <c r="A675" s="150"/>
      <c r="AA675" s="152"/>
      <c r="AB675" s="1291"/>
      <c r="AC675" s="1291"/>
      <c r="AD675" s="1291"/>
      <c r="AE675" s="1324"/>
      <c r="AF675" s="1324"/>
    </row>
    <row r="676" spans="1:32" ht="0.75" customHeight="1">
      <c r="A676" s="153"/>
      <c r="B676" s="154"/>
      <c r="C676" s="154"/>
      <c r="D676" s="154"/>
      <c r="E676" s="154"/>
      <c r="F676" s="154"/>
      <c r="G676" s="154"/>
      <c r="H676" s="154"/>
      <c r="I676" s="154"/>
      <c r="J676" s="154"/>
      <c r="K676" s="154"/>
      <c r="L676" s="154"/>
      <c r="M676" s="154"/>
      <c r="N676" s="154"/>
      <c r="O676" s="154"/>
      <c r="P676" s="154"/>
      <c r="Q676" s="154"/>
      <c r="R676" s="154"/>
      <c r="S676" s="154"/>
      <c r="T676" s="154"/>
      <c r="U676" s="154"/>
      <c r="V676" s="154"/>
      <c r="W676" s="154"/>
      <c r="X676" s="154"/>
      <c r="Y676" s="154"/>
      <c r="Z676" s="154"/>
      <c r="AA676" s="154"/>
      <c r="AB676" s="154"/>
      <c r="AC676" s="154"/>
      <c r="AD676" s="154"/>
      <c r="AE676" s="154"/>
      <c r="AF676" s="162"/>
    </row>
    <row r="677" spans="1:32" ht="15.95" customHeight="1">
      <c r="A677" s="1280" t="s">
        <v>323</v>
      </c>
      <c r="B677" s="1280"/>
      <c r="C677" s="1280"/>
      <c r="D677" s="1280"/>
      <c r="E677" s="1280"/>
      <c r="F677" s="1280"/>
      <c r="G677" s="1280"/>
      <c r="H677" s="1280"/>
      <c r="I677" s="1280"/>
      <c r="J677" s="1280"/>
      <c r="K677" s="1280"/>
      <c r="L677" s="1280"/>
      <c r="M677" s="1280"/>
      <c r="N677" s="1280"/>
      <c r="O677" s="1280"/>
      <c r="P677" s="1280"/>
      <c r="Q677" s="1280"/>
      <c r="R677" s="1280"/>
      <c r="S677" s="1280"/>
      <c r="T677" s="1280"/>
      <c r="U677" s="1280"/>
      <c r="V677" s="1280"/>
      <c r="W677" s="1280"/>
      <c r="X677" s="1280"/>
      <c r="Y677" s="1280"/>
      <c r="Z677" s="1280"/>
      <c r="AA677" s="1280"/>
      <c r="AB677" s="1280"/>
      <c r="AC677" s="1280"/>
      <c r="AD677" s="1280"/>
      <c r="AE677" s="1280"/>
      <c r="AF677" s="1280"/>
    </row>
    <row r="678" spans="1:32" ht="37.9" customHeight="1">
      <c r="A678" s="1301" t="s">
        <v>380</v>
      </c>
      <c r="B678" s="1301"/>
      <c r="C678" s="1301"/>
      <c r="D678" s="1301"/>
      <c r="E678" s="1301"/>
      <c r="F678" s="1301"/>
      <c r="G678" s="1301"/>
      <c r="H678" s="1301"/>
      <c r="I678" s="1301"/>
      <c r="J678" s="1301"/>
      <c r="K678" s="1301"/>
      <c r="L678" s="1301"/>
      <c r="M678" s="1301"/>
      <c r="N678" s="1301"/>
      <c r="O678" s="1301"/>
      <c r="P678" s="1301"/>
      <c r="Q678" s="1301"/>
      <c r="R678" s="1301"/>
      <c r="S678" s="1301"/>
      <c r="T678" s="1301"/>
      <c r="U678" s="1301"/>
      <c r="V678" s="1301"/>
      <c r="W678" s="1301"/>
      <c r="X678" s="1301"/>
      <c r="Y678" s="1280" t="s">
        <v>381</v>
      </c>
      <c r="Z678" s="1280"/>
      <c r="AA678" s="1280"/>
      <c r="AB678" s="1280"/>
      <c r="AC678" s="1280"/>
      <c r="AD678" s="1280"/>
      <c r="AE678" s="1280"/>
      <c r="AF678" s="1280"/>
    </row>
    <row r="679" spans="1:32" ht="4.3499999999999996" customHeight="1">
      <c r="A679" s="155"/>
      <c r="B679" s="156"/>
      <c r="C679" s="156"/>
      <c r="D679" s="156"/>
      <c r="E679" s="156"/>
      <c r="F679" s="156"/>
      <c r="G679" s="156"/>
      <c r="H679" s="156"/>
      <c r="I679" s="156"/>
      <c r="J679" s="156"/>
      <c r="K679" s="156"/>
      <c r="L679" s="156"/>
      <c r="M679" s="156"/>
      <c r="N679" s="156"/>
      <c r="O679" s="156"/>
      <c r="P679" s="156"/>
      <c r="Q679" s="156"/>
      <c r="R679" s="156"/>
      <c r="S679" s="156"/>
      <c r="T679" s="156"/>
      <c r="U679" s="156"/>
      <c r="V679" s="156"/>
      <c r="W679" s="156"/>
      <c r="X679" s="156"/>
      <c r="Y679" s="156"/>
      <c r="Z679" s="156"/>
      <c r="AA679" s="156"/>
      <c r="AB679" s="156"/>
      <c r="AC679" s="156"/>
      <c r="AD679" s="156"/>
      <c r="AE679" s="156"/>
      <c r="AF679" s="157"/>
    </row>
    <row r="680" spans="1:32" ht="0.75" customHeight="1">
      <c r="A680" s="1283" t="s">
        <v>382</v>
      </c>
      <c r="B680" s="1283"/>
      <c r="C680" s="1283"/>
      <c r="D680" s="1283"/>
      <c r="E680" s="1284"/>
      <c r="F680" s="1284"/>
      <c r="G680" s="1284"/>
      <c r="H680" s="1284"/>
      <c r="I680" s="1285" t="s">
        <v>217</v>
      </c>
      <c r="J680" s="1285"/>
      <c r="K680" s="1285"/>
      <c r="L680" s="1285"/>
      <c r="M680" s="1285"/>
      <c r="N680" s="1285"/>
      <c r="O680" s="1285"/>
      <c r="P680" s="1285"/>
      <c r="Q680" s="1285"/>
      <c r="R680" s="1285"/>
      <c r="S680" s="1285"/>
      <c r="T680" s="1285"/>
      <c r="U680" s="1285"/>
      <c r="V680" s="1285"/>
      <c r="W680" s="1285"/>
      <c r="X680" s="1285"/>
      <c r="Y680" s="1275" t="s">
        <v>383</v>
      </c>
      <c r="Z680" s="1275"/>
      <c r="AA680" s="1275"/>
      <c r="AB680" s="1275"/>
      <c r="AC680" s="1275"/>
      <c r="AD680" s="1286" t="s">
        <v>446</v>
      </c>
      <c r="AE680" s="1286"/>
      <c r="AF680" s="1286"/>
    </row>
    <row r="681" spans="1:32" ht="18.2" customHeight="1">
      <c r="A681" s="1283"/>
      <c r="B681" s="1283"/>
      <c r="C681" s="1283"/>
      <c r="D681" s="1283"/>
      <c r="E681" s="1287" t="s">
        <v>385</v>
      </c>
      <c r="F681" s="1287"/>
      <c r="G681" s="1287"/>
      <c r="H681" s="1288" t="s">
        <v>386</v>
      </c>
      <c r="I681" s="1285"/>
      <c r="J681" s="1285"/>
      <c r="K681" s="1285"/>
      <c r="L681" s="1285"/>
      <c r="M681" s="1285"/>
      <c r="N681" s="1285"/>
      <c r="O681" s="1285"/>
      <c r="P681" s="1285"/>
      <c r="Q681" s="1285"/>
      <c r="R681" s="1285"/>
      <c r="S681" s="1285"/>
      <c r="T681" s="1285"/>
      <c r="U681" s="1285"/>
      <c r="V681" s="1285"/>
      <c r="W681" s="1285"/>
      <c r="X681" s="1285"/>
      <c r="Y681" s="1275"/>
      <c r="Z681" s="1275"/>
      <c r="AA681" s="1275"/>
      <c r="AB681" s="1275"/>
      <c r="AC681" s="1275"/>
      <c r="AD681" s="1286"/>
      <c r="AE681" s="1286"/>
      <c r="AF681" s="1286"/>
    </row>
    <row r="682" spans="1:32" ht="0.75" customHeight="1">
      <c r="A682" s="1274" t="s">
        <v>215</v>
      </c>
      <c r="B682" s="1274"/>
      <c r="C682" s="1274"/>
      <c r="D682" s="1274"/>
      <c r="E682" s="1287"/>
      <c r="F682" s="1287"/>
      <c r="G682" s="1287"/>
      <c r="H682" s="1288"/>
      <c r="I682" s="1285"/>
      <c r="J682" s="1285"/>
      <c r="K682" s="1285"/>
      <c r="L682" s="1285"/>
      <c r="M682" s="1285"/>
      <c r="N682" s="1285"/>
      <c r="O682" s="1285"/>
      <c r="P682" s="1285"/>
      <c r="Q682" s="1285"/>
      <c r="R682" s="1285"/>
      <c r="S682" s="1285"/>
      <c r="T682" s="1285"/>
      <c r="U682" s="1285"/>
      <c r="V682" s="1285"/>
      <c r="W682" s="1285"/>
      <c r="X682" s="1285"/>
      <c r="Y682" s="1275" t="s">
        <v>387</v>
      </c>
      <c r="Z682" s="1275"/>
      <c r="AA682" s="1275"/>
      <c r="AB682" s="1275"/>
      <c r="AC682" s="1275"/>
      <c r="AD682" s="1276">
        <v>168.2</v>
      </c>
      <c r="AE682" s="1276"/>
      <c r="AF682" s="1276"/>
    </row>
    <row r="683" spans="1:32" ht="17.45" customHeight="1">
      <c r="A683" s="1274"/>
      <c r="B683" s="1274"/>
      <c r="C683" s="1274"/>
      <c r="D683" s="1274"/>
      <c r="E683" s="1277"/>
      <c r="F683" s="1277"/>
      <c r="G683" s="1277"/>
      <c r="H683" s="1288"/>
      <c r="I683" s="1285"/>
      <c r="J683" s="1285"/>
      <c r="K683" s="1285"/>
      <c r="L683" s="1285"/>
      <c r="M683" s="1285"/>
      <c r="N683" s="1285"/>
      <c r="O683" s="1285"/>
      <c r="P683" s="1285"/>
      <c r="Q683" s="1285"/>
      <c r="R683" s="1285"/>
      <c r="S683" s="1285"/>
      <c r="T683" s="1285"/>
      <c r="U683" s="1285"/>
      <c r="V683" s="1285"/>
      <c r="W683" s="1285"/>
      <c r="X683" s="1285"/>
      <c r="Y683" s="1275"/>
      <c r="Z683" s="1275"/>
      <c r="AA683" s="1275"/>
      <c r="AB683" s="1275"/>
      <c r="AC683" s="1275"/>
      <c r="AD683" s="1276"/>
      <c r="AE683" s="1276"/>
      <c r="AF683" s="1276"/>
    </row>
    <row r="684" spans="1:32" ht="0.75" customHeight="1">
      <c r="A684" s="1278"/>
      <c r="B684" s="1278"/>
      <c r="C684" s="1278"/>
      <c r="D684" s="1278"/>
      <c r="E684" s="1278"/>
      <c r="F684" s="1278"/>
      <c r="G684" s="1278"/>
      <c r="H684" s="1288"/>
      <c r="I684" s="1279"/>
      <c r="J684" s="1279"/>
      <c r="K684" s="1279"/>
      <c r="L684" s="1279"/>
      <c r="M684" s="1279"/>
      <c r="N684" s="1279"/>
      <c r="O684" s="1279"/>
      <c r="P684" s="1279"/>
      <c r="Q684" s="1279"/>
      <c r="R684" s="1279"/>
      <c r="S684" s="1279"/>
      <c r="T684" s="1279"/>
      <c r="U684" s="1279"/>
      <c r="V684" s="1279"/>
      <c r="W684" s="1279"/>
      <c r="X684" s="1279"/>
      <c r="Y684" s="1279"/>
      <c r="Z684" s="1279"/>
      <c r="AA684" s="1279"/>
      <c r="AB684" s="1279"/>
      <c r="AC684" s="1279"/>
      <c r="AD684" s="1279"/>
      <c r="AE684" s="1279"/>
      <c r="AF684" s="1279"/>
    </row>
    <row r="685" spans="1:32" ht="26.85" customHeight="1">
      <c r="A685" s="1271" t="s">
        <v>432</v>
      </c>
      <c r="B685" s="1271"/>
      <c r="C685" s="1271"/>
      <c r="D685" s="1271"/>
      <c r="E685" s="1271"/>
      <c r="F685" s="1271"/>
      <c r="G685" s="1271"/>
      <c r="H685" s="1271"/>
      <c r="I685" s="1271"/>
      <c r="J685" s="1271"/>
      <c r="K685" s="1271"/>
      <c r="L685" s="1271"/>
      <c r="M685" s="1271"/>
      <c r="N685" s="1271"/>
      <c r="O685" s="1271"/>
      <c r="P685" s="1271"/>
      <c r="Q685" s="1271"/>
      <c r="R685" s="1271"/>
      <c r="S685" s="1271"/>
      <c r="T685" s="1271"/>
      <c r="U685" s="1271"/>
      <c r="V685" s="1271"/>
      <c r="W685" s="1271"/>
      <c r="X685" s="1271"/>
      <c r="Y685" s="1271"/>
      <c r="Z685" s="1271"/>
      <c r="AA685" s="1271"/>
      <c r="AB685" s="1271"/>
      <c r="AC685" s="1271"/>
      <c r="AD685" s="1271"/>
      <c r="AE685" s="1271"/>
      <c r="AF685" s="1272"/>
    </row>
    <row r="686" spans="1:32" ht="10.15" customHeight="1">
      <c r="A686" s="1273" t="s">
        <v>389</v>
      </c>
      <c r="B686" s="1273"/>
      <c r="C686" s="1273"/>
      <c r="D686" s="1273"/>
      <c r="E686" s="1273"/>
      <c r="F686" s="1273"/>
      <c r="G686" s="1273"/>
      <c r="H686" s="1273"/>
      <c r="I686" s="1273"/>
      <c r="J686" s="1273"/>
      <c r="K686" s="1273"/>
      <c r="L686" s="1273"/>
      <c r="M686" s="1273"/>
      <c r="N686" s="1273"/>
      <c r="O686" s="1273"/>
      <c r="P686" s="1273"/>
      <c r="Q686" s="1273"/>
      <c r="R686" s="1273"/>
      <c r="S686" s="1273"/>
      <c r="T686" s="1273"/>
      <c r="U686" s="1273"/>
      <c r="V686" s="1273"/>
      <c r="W686" s="1273"/>
      <c r="X686" s="1273"/>
      <c r="Y686" s="1273"/>
      <c r="Z686" s="1273"/>
      <c r="AA686" s="1273"/>
      <c r="AB686" s="1273"/>
      <c r="AC686" s="1273"/>
      <c r="AD686" s="1273"/>
      <c r="AE686" s="1273"/>
      <c r="AF686" s="1272"/>
    </row>
    <row r="687" spans="1:32" ht="17.45" customHeight="1">
      <c r="A687" s="1255" t="s">
        <v>390</v>
      </c>
      <c r="B687" s="1255"/>
      <c r="C687" s="1255"/>
      <c r="D687" s="1255"/>
      <c r="E687" s="1255"/>
      <c r="F687" s="1255"/>
      <c r="G687" s="1255"/>
      <c r="H687" s="1255"/>
      <c r="I687" s="1255"/>
      <c r="J687" s="1255"/>
      <c r="K687" s="1255"/>
      <c r="L687" s="1255"/>
      <c r="M687" s="1256" t="s">
        <v>391</v>
      </c>
      <c r="N687" s="1256" t="s">
        <v>392</v>
      </c>
      <c r="O687" s="1256"/>
      <c r="P687" s="1256"/>
      <c r="Q687" s="1256"/>
      <c r="R687" s="1256"/>
      <c r="S687" s="1256"/>
      <c r="T687" s="1256" t="s">
        <v>393</v>
      </c>
      <c r="U687" s="1256"/>
      <c r="V687" s="1256"/>
      <c r="W687" s="1256"/>
      <c r="X687" s="1256"/>
      <c r="Y687" s="1256"/>
      <c r="Z687" s="1256"/>
      <c r="AA687" s="1256"/>
      <c r="AB687" s="1256"/>
      <c r="AC687" s="1245" t="s">
        <v>394</v>
      </c>
      <c r="AD687" s="1245"/>
      <c r="AE687" s="1245"/>
      <c r="AF687" s="1245"/>
    </row>
    <row r="688" spans="1:32" ht="16.7" customHeight="1">
      <c r="A688" s="1255"/>
      <c r="B688" s="1255"/>
      <c r="C688" s="1255"/>
      <c r="D688" s="1255"/>
      <c r="E688" s="1255"/>
      <c r="F688" s="1255"/>
      <c r="G688" s="1255"/>
      <c r="H688" s="1255"/>
      <c r="I688" s="1255"/>
      <c r="J688" s="1255"/>
      <c r="K688" s="1255"/>
      <c r="L688" s="1255"/>
      <c r="M688" s="1256"/>
      <c r="N688" s="1256" t="s">
        <v>395</v>
      </c>
      <c r="O688" s="1256"/>
      <c r="P688" s="1256" t="s">
        <v>396</v>
      </c>
      <c r="Q688" s="1256"/>
      <c r="R688" s="1256"/>
      <c r="S688" s="1256"/>
      <c r="T688" s="1256" t="s">
        <v>395</v>
      </c>
      <c r="U688" s="1256"/>
      <c r="V688" s="1256"/>
      <c r="W688" s="1256"/>
      <c r="X688" s="1256" t="s">
        <v>396</v>
      </c>
      <c r="Y688" s="1256"/>
      <c r="Z688" s="1256"/>
      <c r="AA688" s="1256"/>
      <c r="AB688" s="1256"/>
      <c r="AC688" s="1245"/>
      <c r="AD688" s="1245"/>
      <c r="AE688" s="1245"/>
      <c r="AF688" s="1245"/>
    </row>
    <row r="689" spans="1:32" ht="23.25" customHeight="1">
      <c r="A689" s="146"/>
      <c r="B689" s="147"/>
      <c r="C689" s="163" t="s">
        <v>479</v>
      </c>
      <c r="D689" s="1314" t="s">
        <v>480</v>
      </c>
      <c r="E689" s="1314"/>
      <c r="F689" s="1314"/>
      <c r="G689" s="1314"/>
      <c r="H689" s="1314"/>
      <c r="I689" s="1314"/>
      <c r="J689" s="1314"/>
      <c r="K689" s="1314"/>
      <c r="L689" s="1314"/>
      <c r="M689" s="164">
        <v>1</v>
      </c>
      <c r="N689" s="1327">
        <v>0.52</v>
      </c>
      <c r="O689" s="1327"/>
      <c r="P689" s="1327">
        <v>0.48</v>
      </c>
      <c r="Q689" s="1327"/>
      <c r="R689" s="1327"/>
      <c r="S689" s="1327"/>
      <c r="T689" s="1317">
        <v>5.0625999999999998</v>
      </c>
      <c r="U689" s="1317"/>
      <c r="V689" s="1317"/>
      <c r="W689" s="1317"/>
      <c r="X689" s="1317">
        <v>3.5255000000000001</v>
      </c>
      <c r="Y689" s="1317"/>
      <c r="Z689" s="1317"/>
      <c r="AA689" s="1317"/>
      <c r="AB689" s="1317"/>
      <c r="AC689" s="1318">
        <v>4.3247999999999998</v>
      </c>
      <c r="AD689" s="1318"/>
      <c r="AE689" s="1318"/>
      <c r="AF689" s="1318"/>
    </row>
    <row r="690" spans="1:32" ht="22.5" customHeight="1">
      <c r="A690" s="150"/>
      <c r="C690" s="165" t="s">
        <v>481</v>
      </c>
      <c r="D690" s="1309" t="s">
        <v>482</v>
      </c>
      <c r="E690" s="1309"/>
      <c r="F690" s="1309"/>
      <c r="G690" s="1309"/>
      <c r="H690" s="1309"/>
      <c r="I690" s="1309"/>
      <c r="J690" s="1309"/>
      <c r="K690" s="1309"/>
      <c r="L690" s="1309"/>
      <c r="M690" s="166">
        <v>1</v>
      </c>
      <c r="N690" s="1332">
        <v>0.28999999999999998</v>
      </c>
      <c r="O690" s="1332"/>
      <c r="P690" s="1332">
        <v>0.71</v>
      </c>
      <c r="Q690" s="1332"/>
      <c r="R690" s="1332"/>
      <c r="S690" s="1332"/>
      <c r="T690" s="1312">
        <v>338.96780000000001</v>
      </c>
      <c r="U690" s="1312"/>
      <c r="V690" s="1312"/>
      <c r="W690" s="1312"/>
      <c r="X690" s="1312">
        <v>149.00299999999999</v>
      </c>
      <c r="Y690" s="1312"/>
      <c r="Z690" s="1312"/>
      <c r="AA690" s="1312"/>
      <c r="AB690" s="1312"/>
      <c r="AC690" s="1313">
        <v>204.09280000000001</v>
      </c>
      <c r="AD690" s="1313"/>
      <c r="AE690" s="1313"/>
      <c r="AF690" s="1313"/>
    </row>
    <row r="691" spans="1:32" ht="23.25" customHeight="1">
      <c r="A691" s="150"/>
      <c r="C691" s="165" t="s">
        <v>483</v>
      </c>
      <c r="D691" s="1309" t="s">
        <v>484</v>
      </c>
      <c r="E691" s="1309"/>
      <c r="F691" s="1309"/>
      <c r="G691" s="1309"/>
      <c r="H691" s="1309"/>
      <c r="I691" s="1309"/>
      <c r="J691" s="1309"/>
      <c r="K691" s="1309"/>
      <c r="L691" s="1309"/>
      <c r="M691" s="166">
        <v>1</v>
      </c>
      <c r="N691" s="1332">
        <v>0.9</v>
      </c>
      <c r="O691" s="1332"/>
      <c r="P691" s="1332">
        <v>0.1</v>
      </c>
      <c r="Q691" s="1332"/>
      <c r="R691" s="1332"/>
      <c r="S691" s="1332"/>
      <c r="T691" s="1312">
        <v>353.99419999999998</v>
      </c>
      <c r="U691" s="1312"/>
      <c r="V691" s="1312"/>
      <c r="W691" s="1312"/>
      <c r="X691" s="1312">
        <v>100.35299999999999</v>
      </c>
      <c r="Y691" s="1312"/>
      <c r="Z691" s="1312"/>
      <c r="AA691" s="1312"/>
      <c r="AB691" s="1312"/>
      <c r="AC691" s="1313">
        <v>328.63010000000003</v>
      </c>
      <c r="AD691" s="1313"/>
      <c r="AE691" s="1313"/>
      <c r="AF691" s="1313"/>
    </row>
    <row r="692" spans="1:32" ht="22.5" customHeight="1">
      <c r="A692" s="150"/>
      <c r="C692" s="165" t="s">
        <v>485</v>
      </c>
      <c r="D692" s="1309" t="s">
        <v>486</v>
      </c>
      <c r="E692" s="1309"/>
      <c r="F692" s="1309"/>
      <c r="G692" s="1309"/>
      <c r="H692" s="1309"/>
      <c r="I692" s="1309"/>
      <c r="J692" s="1309"/>
      <c r="K692" s="1309"/>
      <c r="L692" s="1309"/>
      <c r="M692" s="166">
        <v>1</v>
      </c>
      <c r="N692" s="1332">
        <v>0.52</v>
      </c>
      <c r="O692" s="1332"/>
      <c r="P692" s="1332">
        <v>0.48</v>
      </c>
      <c r="Q692" s="1332"/>
      <c r="R692" s="1332"/>
      <c r="S692" s="1332"/>
      <c r="T692" s="1312">
        <v>174.74809999999999</v>
      </c>
      <c r="U692" s="1312"/>
      <c r="V692" s="1312"/>
      <c r="W692" s="1312"/>
      <c r="X692" s="1312">
        <v>70.605599999999995</v>
      </c>
      <c r="Y692" s="1312"/>
      <c r="Z692" s="1312"/>
      <c r="AA692" s="1312"/>
      <c r="AB692" s="1312"/>
      <c r="AC692" s="1313">
        <v>124.7597</v>
      </c>
      <c r="AD692" s="1313"/>
      <c r="AE692" s="1313"/>
      <c r="AF692" s="1313"/>
    </row>
    <row r="693" spans="1:32" ht="23.25" customHeight="1">
      <c r="A693" s="153"/>
      <c r="B693" s="154"/>
      <c r="C693" s="167" t="s">
        <v>487</v>
      </c>
      <c r="D693" s="1304" t="s">
        <v>488</v>
      </c>
      <c r="E693" s="1304"/>
      <c r="F693" s="1304"/>
      <c r="G693" s="1304"/>
      <c r="H693" s="1304"/>
      <c r="I693" s="1304"/>
      <c r="J693" s="1304"/>
      <c r="K693" s="1304"/>
      <c r="L693" s="1304"/>
      <c r="M693" s="168">
        <v>1</v>
      </c>
      <c r="N693" s="1326">
        <v>1</v>
      </c>
      <c r="O693" s="1326"/>
      <c r="P693" s="1326">
        <v>0</v>
      </c>
      <c r="Q693" s="1326"/>
      <c r="R693" s="1326"/>
      <c r="S693" s="1326"/>
      <c r="T693" s="1307">
        <v>242.74209999999999</v>
      </c>
      <c r="U693" s="1307"/>
      <c r="V693" s="1307"/>
      <c r="W693" s="1307"/>
      <c r="X693" s="1307">
        <v>111.31319999999999</v>
      </c>
      <c r="Y693" s="1307"/>
      <c r="Z693" s="1307"/>
      <c r="AA693" s="1307"/>
      <c r="AB693" s="1307"/>
      <c r="AC693" s="1308">
        <v>242.74209999999999</v>
      </c>
      <c r="AD693" s="1308"/>
      <c r="AE693" s="1308"/>
      <c r="AF693" s="1308"/>
    </row>
    <row r="694" spans="1:32" ht="16.7" customHeight="1">
      <c r="A694" s="1246"/>
      <c r="B694" s="1246"/>
      <c r="C694" s="1246"/>
      <c r="D694" s="1246"/>
      <c r="E694" s="1246"/>
      <c r="F694" s="1246"/>
      <c r="G694" s="1246"/>
      <c r="H694" s="1246"/>
      <c r="I694" s="1246"/>
      <c r="J694" s="1246"/>
      <c r="K694" s="1246"/>
      <c r="L694" s="1246"/>
      <c r="M694" s="1247" t="s">
        <v>397</v>
      </c>
      <c r="N694" s="1247"/>
      <c r="O694" s="1247"/>
      <c r="P694" s="1247"/>
      <c r="Q694" s="1247"/>
      <c r="R694" s="1247"/>
      <c r="S694" s="1247"/>
      <c r="T694" s="1247"/>
      <c r="U694" s="1247"/>
      <c r="V694" s="1247"/>
      <c r="W694" s="1247"/>
      <c r="X694" s="1248"/>
      <c r="Y694" s="1248"/>
      <c r="Z694" s="1249">
        <v>904.54949999999997</v>
      </c>
      <c r="AA694" s="1249"/>
      <c r="AB694" s="1249"/>
      <c r="AC694" s="1249"/>
      <c r="AD694" s="1249"/>
      <c r="AE694" s="1249"/>
      <c r="AF694" s="1249"/>
    </row>
    <row r="695" spans="1:32" ht="17.45" customHeight="1">
      <c r="A695" s="1255" t="s">
        <v>398</v>
      </c>
      <c r="B695" s="1255"/>
      <c r="C695" s="1255"/>
      <c r="D695" s="1255"/>
      <c r="E695" s="1255"/>
      <c r="F695" s="1255"/>
      <c r="G695" s="1255"/>
      <c r="H695" s="1255"/>
      <c r="I695" s="1255"/>
      <c r="J695" s="1255"/>
      <c r="K695" s="1255"/>
      <c r="L695" s="1255"/>
      <c r="M695" s="1255"/>
      <c r="N695" s="1255"/>
      <c r="O695" s="1256" t="s">
        <v>399</v>
      </c>
      <c r="P695" s="1256"/>
      <c r="Q695" s="1256"/>
      <c r="R695" s="1256"/>
      <c r="S695" s="1256" t="s">
        <v>391</v>
      </c>
      <c r="T695" s="1256"/>
      <c r="U695" s="1256"/>
      <c r="V695" s="1256"/>
      <c r="W695" s="1256" t="s">
        <v>400</v>
      </c>
      <c r="X695" s="1256"/>
      <c r="Y695" s="1256"/>
      <c r="Z695" s="1256"/>
      <c r="AA695" s="1256"/>
      <c r="AB695" s="1256"/>
      <c r="AC695" s="1245" t="s">
        <v>394</v>
      </c>
      <c r="AD695" s="1245"/>
      <c r="AE695" s="1245"/>
      <c r="AF695" s="1245"/>
    </row>
    <row r="696" spans="1:32" ht="22.5" customHeight="1">
      <c r="A696" s="146"/>
      <c r="B696" s="147"/>
      <c r="C696" s="170" t="s">
        <v>462</v>
      </c>
      <c r="D696" s="1263" t="s">
        <v>463</v>
      </c>
      <c r="E696" s="1263"/>
      <c r="F696" s="1263"/>
      <c r="G696" s="1263"/>
      <c r="H696" s="1263"/>
      <c r="I696" s="1263"/>
      <c r="J696" s="1263"/>
      <c r="K696" s="1263"/>
      <c r="L696" s="1263"/>
      <c r="M696" s="1263"/>
      <c r="N696" s="1263"/>
      <c r="O696" s="1264">
        <v>0</v>
      </c>
      <c r="P696" s="1264"/>
      <c r="Q696" s="1264"/>
      <c r="R696" s="1264"/>
      <c r="S696" s="1264">
        <v>1</v>
      </c>
      <c r="T696" s="1264"/>
      <c r="U696" s="1264"/>
      <c r="V696" s="1264"/>
      <c r="W696" s="1265">
        <v>22.268799999999999</v>
      </c>
      <c r="X696" s="1265"/>
      <c r="Y696" s="1265"/>
      <c r="Z696" s="1265"/>
      <c r="AA696" s="1265"/>
      <c r="AB696" s="1265"/>
      <c r="AC696" s="1266">
        <v>22.268799999999999</v>
      </c>
      <c r="AD696" s="1266"/>
      <c r="AE696" s="1266"/>
      <c r="AF696" s="1266"/>
    </row>
    <row r="697" spans="1:32" ht="17.45" customHeight="1">
      <c r="A697" s="150"/>
      <c r="M697" s="1240" t="s">
        <v>401</v>
      </c>
      <c r="N697" s="1240"/>
      <c r="O697" s="1240"/>
      <c r="P697" s="1240"/>
      <c r="Q697" s="1240"/>
      <c r="R697" s="1240"/>
      <c r="S697" s="1240"/>
      <c r="T697" s="1240"/>
      <c r="U697" s="1240"/>
      <c r="V697" s="1240"/>
      <c r="W697" s="1240"/>
      <c r="Z697" s="1262">
        <v>22.268799999999999</v>
      </c>
      <c r="AA697" s="1262"/>
      <c r="AB697" s="1262"/>
      <c r="AC697" s="1262"/>
      <c r="AD697" s="1262"/>
      <c r="AE697" s="1262"/>
      <c r="AF697" s="1262"/>
    </row>
    <row r="698" spans="1:32" ht="17.45" customHeight="1">
      <c r="A698" s="150"/>
      <c r="M698" s="1240" t="s">
        <v>402</v>
      </c>
      <c r="N698" s="1240"/>
      <c r="O698" s="1240"/>
      <c r="P698" s="1240"/>
      <c r="Q698" s="1240"/>
      <c r="R698" s="1240"/>
      <c r="S698" s="1240"/>
      <c r="T698" s="1240"/>
      <c r="U698" s="1240"/>
      <c r="V698" s="1240"/>
      <c r="W698" s="1240"/>
      <c r="Z698" s="1262">
        <v>926.81830000000002</v>
      </c>
      <c r="AA698" s="1262"/>
      <c r="AB698" s="1262"/>
      <c r="AC698" s="1262"/>
      <c r="AD698" s="1262"/>
      <c r="AE698" s="1262"/>
      <c r="AF698" s="1262"/>
    </row>
    <row r="699" spans="1:32" ht="16.7" customHeight="1">
      <c r="A699" s="150"/>
      <c r="M699" s="1240" t="s">
        <v>403</v>
      </c>
      <c r="N699" s="1240"/>
      <c r="O699" s="1240"/>
      <c r="P699" s="1240"/>
      <c r="Q699" s="1240"/>
      <c r="R699" s="1240"/>
      <c r="S699" s="1240"/>
      <c r="T699" s="1240"/>
      <c r="U699" s="1240"/>
      <c r="V699" s="1240"/>
      <c r="W699" s="1240"/>
      <c r="Z699" s="1262">
        <v>5.5102000000000002</v>
      </c>
      <c r="AA699" s="1262"/>
      <c r="AB699" s="1262"/>
      <c r="AC699" s="1262"/>
      <c r="AD699" s="1262"/>
      <c r="AE699" s="1262"/>
      <c r="AF699" s="1262"/>
    </row>
    <row r="700" spans="1:32" ht="17.45" customHeight="1">
      <c r="A700" s="150"/>
      <c r="M700" s="1240" t="s">
        <v>404</v>
      </c>
      <c r="N700" s="1240"/>
      <c r="O700" s="1240"/>
      <c r="P700" s="1240"/>
      <c r="Q700" s="1240"/>
      <c r="R700" s="1240"/>
      <c r="S700" s="1240"/>
      <c r="T700" s="1240"/>
      <c r="U700" s="1240"/>
      <c r="V700" s="1240"/>
      <c r="W700" s="1240"/>
      <c r="Z700" s="1262">
        <v>8.9980000000000004E-2</v>
      </c>
      <c r="AA700" s="1262"/>
      <c r="AB700" s="1262"/>
      <c r="AC700" s="1262"/>
      <c r="AD700" s="1262"/>
      <c r="AE700" s="1262"/>
      <c r="AF700" s="1262"/>
    </row>
    <row r="701" spans="1:32" ht="17.45" customHeight="1">
      <c r="A701" s="153"/>
      <c r="B701" s="154"/>
      <c r="C701" s="154"/>
      <c r="D701" s="154"/>
      <c r="E701" s="154"/>
      <c r="F701" s="154"/>
      <c r="G701" s="154"/>
      <c r="H701" s="154"/>
      <c r="I701" s="154"/>
      <c r="J701" s="154"/>
      <c r="K701" s="154"/>
      <c r="L701" s="154"/>
      <c r="M701" s="1260" t="s">
        <v>405</v>
      </c>
      <c r="N701" s="1260"/>
      <c r="O701" s="1260"/>
      <c r="P701" s="1260"/>
      <c r="Q701" s="1260"/>
      <c r="R701" s="1260"/>
      <c r="S701" s="1260"/>
      <c r="T701" s="1260"/>
      <c r="U701" s="1260"/>
      <c r="V701" s="1260"/>
      <c r="W701" s="1260"/>
      <c r="X701" s="154"/>
      <c r="Y701" s="154"/>
      <c r="Z701" s="1261">
        <v>0</v>
      </c>
      <c r="AA701" s="1261"/>
      <c r="AB701" s="1261"/>
      <c r="AC701" s="1261"/>
      <c r="AD701" s="1261"/>
      <c r="AE701" s="1261"/>
      <c r="AF701" s="1261"/>
    </row>
    <row r="702" spans="1:32" ht="16.7" customHeight="1">
      <c r="A702" s="1257" t="s">
        <v>406</v>
      </c>
      <c r="B702" s="1257"/>
      <c r="C702" s="1257"/>
      <c r="D702" s="1257"/>
      <c r="E702" s="1257"/>
      <c r="F702" s="1257"/>
      <c r="G702" s="1257"/>
      <c r="H702" s="1257"/>
      <c r="I702" s="1257"/>
      <c r="J702" s="1257"/>
      <c r="K702" s="1257"/>
      <c r="L702" s="1257"/>
      <c r="M702" s="1257"/>
      <c r="N702" s="1257"/>
      <c r="O702" s="1258" t="s">
        <v>391</v>
      </c>
      <c r="P702" s="1258"/>
      <c r="Q702" s="1258"/>
      <c r="R702" s="1258"/>
      <c r="S702" s="1258" t="s">
        <v>407</v>
      </c>
      <c r="T702" s="1258"/>
      <c r="U702" s="1258"/>
      <c r="V702" s="1258"/>
      <c r="W702" s="1258" t="s">
        <v>408</v>
      </c>
      <c r="X702" s="1258"/>
      <c r="Y702" s="1258"/>
      <c r="Z702" s="1258"/>
      <c r="AA702" s="1258"/>
      <c r="AB702" s="1258"/>
      <c r="AC702" s="1259" t="s">
        <v>409</v>
      </c>
      <c r="AD702" s="1259"/>
      <c r="AE702" s="1259"/>
      <c r="AF702" s="1259"/>
    </row>
    <row r="703" spans="1:32" ht="17.45" customHeight="1">
      <c r="A703" s="1246"/>
      <c r="B703" s="1246"/>
      <c r="C703" s="1246"/>
      <c r="D703" s="1246"/>
      <c r="E703" s="1246"/>
      <c r="F703" s="1246"/>
      <c r="G703" s="1246"/>
      <c r="H703" s="1246"/>
      <c r="I703" s="1246"/>
      <c r="J703" s="1246"/>
      <c r="K703" s="1246"/>
      <c r="L703" s="1246"/>
      <c r="M703" s="1247" t="s">
        <v>411</v>
      </c>
      <c r="N703" s="1247"/>
      <c r="O703" s="1247"/>
      <c r="P703" s="1247"/>
      <c r="Q703" s="1247"/>
      <c r="R703" s="1247"/>
      <c r="S703" s="1247"/>
      <c r="T703" s="1247"/>
      <c r="U703" s="1247"/>
      <c r="V703" s="1247"/>
      <c r="W703" s="1247"/>
      <c r="X703" s="1248"/>
      <c r="Y703" s="1248"/>
      <c r="Z703" s="1249">
        <v>0</v>
      </c>
      <c r="AA703" s="1249"/>
      <c r="AB703" s="1249"/>
      <c r="AC703" s="1249"/>
      <c r="AD703" s="1249"/>
      <c r="AE703" s="1249"/>
      <c r="AF703" s="1249"/>
    </row>
    <row r="704" spans="1:32" ht="16.7" customHeight="1">
      <c r="A704" s="1257" t="s">
        <v>412</v>
      </c>
      <c r="B704" s="1257"/>
      <c r="C704" s="1257"/>
      <c r="D704" s="1257"/>
      <c r="E704" s="1257"/>
      <c r="F704" s="1257"/>
      <c r="G704" s="1257"/>
      <c r="H704" s="1257"/>
      <c r="I704" s="1257"/>
      <c r="J704" s="1257"/>
      <c r="K704" s="1257"/>
      <c r="L704" s="1257"/>
      <c r="M704" s="1257"/>
      <c r="N704" s="1257"/>
      <c r="O704" s="1258" t="s">
        <v>391</v>
      </c>
      <c r="P704" s="1258"/>
      <c r="Q704" s="1258"/>
      <c r="R704" s="1258"/>
      <c r="S704" s="1258" t="s">
        <v>407</v>
      </c>
      <c r="T704" s="1258"/>
      <c r="U704" s="1258"/>
      <c r="V704" s="1258"/>
      <c r="W704" s="1258" t="s">
        <v>408</v>
      </c>
      <c r="X704" s="1258"/>
      <c r="Y704" s="1258"/>
      <c r="Z704" s="1258"/>
      <c r="AA704" s="1258"/>
      <c r="AB704" s="1258"/>
      <c r="AC704" s="1259" t="s">
        <v>409</v>
      </c>
      <c r="AD704" s="1259"/>
      <c r="AE704" s="1259"/>
      <c r="AF704" s="1259"/>
    </row>
    <row r="705" spans="1:32" ht="17.45" customHeight="1">
      <c r="A705" s="1246"/>
      <c r="B705" s="1246"/>
      <c r="C705" s="1246"/>
      <c r="D705" s="1246"/>
      <c r="E705" s="1246"/>
      <c r="F705" s="1246"/>
      <c r="G705" s="1246"/>
      <c r="H705" s="1246"/>
      <c r="I705" s="1246"/>
      <c r="J705" s="1246"/>
      <c r="K705" s="1246"/>
      <c r="L705" s="1246"/>
      <c r="M705" s="1247" t="s">
        <v>413</v>
      </c>
      <c r="N705" s="1247"/>
      <c r="O705" s="1247"/>
      <c r="P705" s="1247"/>
      <c r="Q705" s="1247"/>
      <c r="R705" s="1247"/>
      <c r="S705" s="1247"/>
      <c r="T705" s="1247"/>
      <c r="U705" s="1247"/>
      <c r="V705" s="1247"/>
      <c r="W705" s="1247"/>
      <c r="X705" s="1248"/>
      <c r="Y705" s="1248"/>
      <c r="Z705" s="1249">
        <v>0</v>
      </c>
      <c r="AA705" s="1249"/>
      <c r="AB705" s="1249"/>
      <c r="AC705" s="1249"/>
      <c r="AD705" s="1249"/>
      <c r="AE705" s="1249"/>
      <c r="AF705" s="1249"/>
    </row>
    <row r="706" spans="1:32" ht="17.45" customHeight="1">
      <c r="A706" s="1257" t="s">
        <v>414</v>
      </c>
      <c r="B706" s="1257"/>
      <c r="C706" s="1257"/>
      <c r="D706" s="1257"/>
      <c r="E706" s="1257"/>
      <c r="F706" s="1257"/>
      <c r="G706" s="1257"/>
      <c r="H706" s="1257"/>
      <c r="I706" s="1257"/>
      <c r="J706" s="1257"/>
      <c r="K706" s="1257"/>
      <c r="L706" s="1257"/>
      <c r="M706" s="1257"/>
      <c r="N706" s="1257"/>
      <c r="O706" s="1258" t="s">
        <v>391</v>
      </c>
      <c r="P706" s="1258"/>
      <c r="Q706" s="1258"/>
      <c r="R706" s="1258"/>
      <c r="S706" s="1258" t="s">
        <v>407</v>
      </c>
      <c r="T706" s="1258"/>
      <c r="U706" s="1258"/>
      <c r="V706" s="1258"/>
      <c r="W706" s="1258" t="s">
        <v>408</v>
      </c>
      <c r="X706" s="1258"/>
      <c r="Y706" s="1258"/>
      <c r="Z706" s="1258"/>
      <c r="AA706" s="1258"/>
      <c r="AB706" s="1258"/>
      <c r="AC706" s="1259" t="s">
        <v>409</v>
      </c>
      <c r="AD706" s="1259"/>
      <c r="AE706" s="1259"/>
      <c r="AF706" s="1259"/>
    </row>
    <row r="707" spans="1:32" ht="16.7" customHeight="1">
      <c r="A707" s="1251"/>
      <c r="B707" s="1251"/>
      <c r="C707" s="1251"/>
      <c r="D707" s="1251"/>
      <c r="E707" s="1251"/>
      <c r="F707" s="1251"/>
      <c r="G707" s="1251"/>
      <c r="H707" s="1251"/>
      <c r="I707" s="1251"/>
      <c r="J707" s="1251"/>
      <c r="K707" s="1251"/>
      <c r="L707" s="1251"/>
      <c r="M707" s="1252" t="s">
        <v>415</v>
      </c>
      <c r="N707" s="1252"/>
      <c r="O707" s="1252"/>
      <c r="P707" s="1252"/>
      <c r="Q707" s="1252"/>
      <c r="R707" s="1252"/>
      <c r="S707" s="1252"/>
      <c r="T707" s="1252"/>
      <c r="U707" s="1252"/>
      <c r="V707" s="1252"/>
      <c r="W707" s="1252"/>
      <c r="X707" s="1253"/>
      <c r="Y707" s="1253"/>
      <c r="Z707" s="1254">
        <v>0</v>
      </c>
      <c r="AA707" s="1254"/>
      <c r="AB707" s="1254"/>
      <c r="AC707" s="1254"/>
      <c r="AD707" s="1254"/>
      <c r="AE707" s="1254"/>
      <c r="AF707" s="1254"/>
    </row>
    <row r="708" spans="1:32" ht="17.45" customHeight="1">
      <c r="A708" s="1255" t="s">
        <v>416</v>
      </c>
      <c r="B708" s="1255"/>
      <c r="C708" s="1255"/>
      <c r="D708" s="1255"/>
      <c r="E708" s="1255"/>
      <c r="F708" s="1255"/>
      <c r="G708" s="1255"/>
      <c r="H708" s="1255"/>
      <c r="I708" s="1255"/>
      <c r="J708" s="1256" t="s">
        <v>391</v>
      </c>
      <c r="K708" s="1256"/>
      <c r="L708" s="158" t="s">
        <v>417</v>
      </c>
      <c r="M708" s="158" t="s">
        <v>418</v>
      </c>
      <c r="N708" s="1256" t="s">
        <v>419</v>
      </c>
      <c r="O708" s="1256"/>
      <c r="P708" s="1256" t="s">
        <v>420</v>
      </c>
      <c r="Q708" s="1256"/>
      <c r="R708" s="1256"/>
      <c r="S708" s="1256"/>
      <c r="T708" s="1256" t="s">
        <v>421</v>
      </c>
      <c r="U708" s="1256"/>
      <c r="V708" s="1256"/>
      <c r="W708" s="1256"/>
      <c r="X708" s="1256" t="s">
        <v>422</v>
      </c>
      <c r="Y708" s="1256"/>
      <c r="Z708" s="1256"/>
      <c r="AA708" s="1256"/>
      <c r="AB708" s="1256"/>
      <c r="AC708" s="1245" t="s">
        <v>409</v>
      </c>
      <c r="AD708" s="1245"/>
      <c r="AE708" s="1245"/>
      <c r="AF708" s="1245"/>
    </row>
    <row r="709" spans="1:32" ht="17.45" customHeight="1">
      <c r="A709" s="1246"/>
      <c r="B709" s="1246"/>
      <c r="C709" s="1246"/>
      <c r="D709" s="1246"/>
      <c r="E709" s="1246"/>
      <c r="F709" s="1246"/>
      <c r="G709" s="1246"/>
      <c r="H709" s="1246"/>
      <c r="I709" s="1246"/>
      <c r="J709" s="1246"/>
      <c r="K709" s="1246"/>
      <c r="L709" s="1246"/>
      <c r="M709" s="1247" t="s">
        <v>423</v>
      </c>
      <c r="N709" s="1247"/>
      <c r="O709" s="1247"/>
      <c r="P709" s="1247"/>
      <c r="Q709" s="1247"/>
      <c r="R709" s="1247"/>
      <c r="S709" s="1247"/>
      <c r="T709" s="1247"/>
      <c r="U709" s="1247"/>
      <c r="V709" s="1247"/>
      <c r="W709" s="1247"/>
      <c r="X709" s="1248"/>
      <c r="Y709" s="1248"/>
      <c r="Z709" s="1249">
        <v>0</v>
      </c>
      <c r="AA709" s="1249"/>
      <c r="AB709" s="1249"/>
      <c r="AC709" s="1249"/>
      <c r="AD709" s="1249"/>
      <c r="AE709" s="1249"/>
      <c r="AF709" s="1249"/>
    </row>
    <row r="710" spans="1:32" ht="5.0999999999999996" customHeight="1">
      <c r="A710" s="1250"/>
      <c r="B710" s="1250"/>
      <c r="C710" s="1250"/>
      <c r="D710" s="1250"/>
      <c r="E710" s="1250"/>
      <c r="F710" s="1250"/>
      <c r="G710" s="1250"/>
      <c r="H710" s="1250"/>
      <c r="I710" s="1250"/>
      <c r="J710" s="1250"/>
      <c r="K710" s="1250"/>
      <c r="L710" s="1250"/>
      <c r="M710" s="1250"/>
      <c r="N710" s="1250"/>
      <c r="O710" s="1250"/>
      <c r="P710" s="1250"/>
      <c r="Q710" s="1250"/>
      <c r="R710" s="1250"/>
      <c r="S710" s="1250"/>
      <c r="T710" s="1250"/>
      <c r="U710" s="1250"/>
      <c r="V710" s="1250"/>
      <c r="W710" s="1250"/>
      <c r="X710" s="1250"/>
      <c r="Y710" s="1250"/>
      <c r="Z710" s="1250"/>
      <c r="AA710" s="1250"/>
      <c r="AB710" s="1250"/>
      <c r="AC710" s="1250"/>
      <c r="AD710" s="1250"/>
      <c r="AE710" s="1250"/>
      <c r="AF710" s="1250"/>
    </row>
    <row r="711" spans="1:32" ht="17.45" customHeight="1">
      <c r="A711" s="1239"/>
      <c r="B711" s="1239"/>
      <c r="C711" s="1239"/>
      <c r="D711" s="1239"/>
      <c r="E711" s="1239"/>
      <c r="F711" s="1239"/>
      <c r="G711" s="1239"/>
      <c r="H711" s="1239"/>
      <c r="I711" s="1239"/>
      <c r="J711" s="1239"/>
      <c r="K711" s="1239"/>
      <c r="L711" s="1239"/>
      <c r="M711" s="1240" t="s">
        <v>424</v>
      </c>
      <c r="N711" s="1240"/>
      <c r="O711" s="1240"/>
      <c r="P711" s="1240"/>
      <c r="Q711" s="1240"/>
      <c r="R711" s="1240"/>
      <c r="S711" s="1240"/>
      <c r="T711" s="1240"/>
      <c r="U711" s="1240"/>
      <c r="V711" s="1240"/>
      <c r="W711" s="1240"/>
      <c r="X711" s="1243"/>
      <c r="Y711" s="1243"/>
      <c r="Z711" s="1241">
        <v>5.6</v>
      </c>
      <c r="AA711" s="1241"/>
      <c r="AB711" s="1241"/>
      <c r="AC711" s="1241"/>
      <c r="AD711" s="1241"/>
      <c r="AE711" s="1241"/>
      <c r="AF711" s="1241"/>
    </row>
    <row r="712" spans="1:32" ht="16.7" customHeight="1">
      <c r="A712" s="1239"/>
      <c r="B712" s="1239"/>
      <c r="C712" s="1239"/>
      <c r="D712" s="1239"/>
      <c r="E712" s="1239"/>
      <c r="F712" s="1239"/>
      <c r="G712" s="1239"/>
      <c r="H712" s="1239"/>
      <c r="I712" s="1239"/>
      <c r="J712" s="1239"/>
      <c r="K712" s="1240" t="s">
        <v>425</v>
      </c>
      <c r="L712" s="1240"/>
      <c r="M712" s="1240"/>
      <c r="N712" s="1240"/>
      <c r="O712" s="1240"/>
      <c r="P712" s="1240"/>
      <c r="Q712" s="151"/>
      <c r="R712" s="1244">
        <v>0</v>
      </c>
      <c r="S712" s="1244"/>
      <c r="T712" s="1244"/>
      <c r="U712" s="151"/>
      <c r="V712" s="1240" t="s">
        <v>426</v>
      </c>
      <c r="W712" s="1240"/>
      <c r="X712" s="1243"/>
      <c r="Y712" s="1243"/>
      <c r="Z712" s="1241">
        <v>0</v>
      </c>
      <c r="AA712" s="1241"/>
      <c r="AB712" s="1241"/>
      <c r="AC712" s="1241"/>
      <c r="AD712" s="1241"/>
      <c r="AE712" s="1241"/>
      <c r="AF712" s="1241"/>
    </row>
    <row r="713" spans="1:32" ht="0.75" customHeight="1">
      <c r="A713" s="1239"/>
      <c r="B713" s="1239"/>
      <c r="C713" s="1239"/>
      <c r="D713" s="1239"/>
      <c r="E713" s="1239"/>
      <c r="F713" s="1239"/>
      <c r="G713" s="1239"/>
      <c r="H713" s="1239"/>
      <c r="I713" s="1239"/>
      <c r="J713" s="1239"/>
      <c r="K713" s="1239"/>
      <c r="L713" s="1239"/>
      <c r="M713" s="1239"/>
      <c r="N713" s="1239"/>
      <c r="O713" s="1239"/>
      <c r="P713" s="1239"/>
      <c r="Q713" s="1239"/>
      <c r="R713" s="1239"/>
      <c r="S713" s="1239"/>
      <c r="T713" s="1239"/>
      <c r="U713" s="1239"/>
      <c r="V713" s="1240"/>
      <c r="W713" s="1240"/>
      <c r="X713" s="1243"/>
      <c r="Y713" s="1243"/>
      <c r="Z713" s="1241"/>
      <c r="AA713" s="1241"/>
      <c r="AB713" s="1241"/>
      <c r="AC713" s="1241"/>
      <c r="AD713" s="1241"/>
      <c r="AE713" s="1241"/>
      <c r="AF713" s="1241"/>
    </row>
    <row r="714" spans="1:32" ht="16.7" customHeight="1">
      <c r="A714" s="1239"/>
      <c r="B714" s="1239"/>
      <c r="C714" s="1239"/>
      <c r="D714" s="1239"/>
      <c r="E714" s="1239"/>
      <c r="F714" s="1239"/>
      <c r="G714" s="1239"/>
      <c r="H714" s="1239"/>
      <c r="I714" s="1239"/>
      <c r="J714" s="1239"/>
      <c r="K714" s="1239"/>
      <c r="L714" s="1239"/>
      <c r="M714" s="1240" t="s">
        <v>427</v>
      </c>
      <c r="N714" s="1240"/>
      <c r="O714" s="1240"/>
      <c r="P714" s="1240"/>
      <c r="Q714" s="1240"/>
      <c r="R714" s="1240"/>
      <c r="S714" s="1240"/>
      <c r="T714" s="1240"/>
      <c r="U714" s="1240"/>
      <c r="V714" s="1240"/>
      <c r="W714" s="1240"/>
      <c r="X714" s="1243"/>
      <c r="Y714" s="1243"/>
      <c r="Z714" s="1241">
        <v>5.6</v>
      </c>
      <c r="AA714" s="1241"/>
      <c r="AB714" s="1241"/>
      <c r="AC714" s="1241"/>
      <c r="AD714" s="1241"/>
      <c r="AE714" s="1241"/>
      <c r="AF714" s="1241"/>
    </row>
    <row r="715" spans="1:32" ht="5.85" customHeight="1">
      <c r="A715" s="1242"/>
      <c r="B715" s="1242"/>
      <c r="C715" s="1242"/>
      <c r="D715" s="1242"/>
      <c r="E715" s="1242"/>
      <c r="F715" s="1242"/>
      <c r="G715" s="1242"/>
      <c r="H715" s="1242"/>
      <c r="I715" s="1242"/>
      <c r="J715" s="1242"/>
      <c r="K715" s="1242"/>
      <c r="L715" s="1242"/>
      <c r="M715" s="1242"/>
      <c r="N715" s="1242"/>
      <c r="O715" s="1242"/>
      <c r="P715" s="1242"/>
      <c r="Q715" s="1242"/>
      <c r="R715" s="1242"/>
      <c r="S715" s="1242"/>
      <c r="T715" s="1242"/>
      <c r="U715" s="1242"/>
      <c r="V715" s="1242"/>
      <c r="W715" s="1242"/>
      <c r="X715" s="1242"/>
      <c r="Y715" s="1242"/>
      <c r="Z715" s="1242"/>
      <c r="AA715" s="1242"/>
      <c r="AB715" s="1242"/>
      <c r="AC715" s="1242"/>
      <c r="AD715" s="1242"/>
      <c r="AE715" s="1242"/>
      <c r="AF715" s="1242"/>
    </row>
    <row r="716" spans="1:32" ht="123.6" customHeight="1">
      <c r="A716" s="153"/>
      <c r="B716" s="154"/>
      <c r="C716" s="154"/>
      <c r="D716" s="154"/>
      <c r="E716" s="154"/>
      <c r="F716" s="154"/>
      <c r="G716" s="154"/>
      <c r="H716" s="154"/>
      <c r="I716" s="154"/>
      <c r="J716" s="154"/>
      <c r="K716" s="154"/>
      <c r="L716" s="154"/>
      <c r="M716" s="154"/>
      <c r="N716" s="154"/>
      <c r="O716" s="154"/>
      <c r="P716" s="154"/>
      <c r="Q716" s="154"/>
      <c r="R716" s="154"/>
      <c r="S716" s="154"/>
      <c r="T716" s="154"/>
      <c r="U716" s="154"/>
      <c r="V716" s="154"/>
      <c r="W716" s="154"/>
      <c r="X716" s="154"/>
      <c r="Y716" s="154"/>
      <c r="Z716" s="154"/>
      <c r="AA716" s="154"/>
      <c r="AB716" s="154"/>
      <c r="AC716" s="154"/>
      <c r="AD716" s="154"/>
      <c r="AE716" s="154"/>
      <c r="AF716" s="162"/>
    </row>
    <row r="717" spans="1:32" ht="1.5" customHeight="1">
      <c r="A717" s="146"/>
      <c r="B717" s="147"/>
      <c r="C717" s="147"/>
      <c r="D717" s="147"/>
      <c r="E717" s="147"/>
      <c r="F717" s="147"/>
      <c r="G717" s="1289" t="s">
        <v>376</v>
      </c>
      <c r="H717" s="1289"/>
      <c r="I717" s="1289"/>
      <c r="J717" s="1289"/>
      <c r="K717" s="1289"/>
      <c r="L717" s="1289"/>
      <c r="M717" s="1289"/>
      <c r="N717" s="1289"/>
      <c r="O717" s="1289"/>
      <c r="P717" s="1289"/>
      <c r="Q717" s="1289"/>
      <c r="R717" s="1289"/>
      <c r="S717" s="1289"/>
      <c r="T717" s="1289"/>
      <c r="U717" s="1289"/>
      <c r="V717" s="1289"/>
      <c r="W717" s="1289"/>
      <c r="X717" s="1289"/>
      <c r="Y717" s="1289"/>
      <c r="Z717" s="1289"/>
      <c r="AA717" s="148"/>
      <c r="AB717" s="1290" t="s">
        <v>489</v>
      </c>
      <c r="AC717" s="1290"/>
      <c r="AD717" s="1290"/>
      <c r="AE717" s="1290"/>
      <c r="AF717" s="1290"/>
    </row>
    <row r="718" spans="1:32" ht="15.4" customHeight="1">
      <c r="A718" s="150"/>
      <c r="B718" s="1243"/>
      <c r="C718" s="1243"/>
      <c r="D718" s="1243"/>
      <c r="E718" s="1243"/>
      <c r="G718" s="1289"/>
      <c r="H718" s="1289"/>
      <c r="I718" s="1289"/>
      <c r="J718" s="1289"/>
      <c r="K718" s="1289"/>
      <c r="L718" s="1289"/>
      <c r="M718" s="1289"/>
      <c r="N718" s="1289"/>
      <c r="O718" s="1289"/>
      <c r="P718" s="1289"/>
      <c r="Q718" s="1289"/>
      <c r="R718" s="1289"/>
      <c r="S718" s="1289"/>
      <c r="T718" s="1289"/>
      <c r="U718" s="1289"/>
      <c r="V718" s="1289"/>
      <c r="W718" s="1289"/>
      <c r="X718" s="1289"/>
      <c r="Y718" s="1289"/>
      <c r="Z718" s="1289"/>
      <c r="AA718" s="152"/>
      <c r="AB718" s="1290"/>
      <c r="AC718" s="1290"/>
      <c r="AD718" s="1290"/>
      <c r="AE718" s="1290"/>
      <c r="AF718" s="1290"/>
    </row>
    <row r="719" spans="1:32" ht="11.65" customHeight="1">
      <c r="A719" s="150"/>
      <c r="B719" s="1243"/>
      <c r="C719" s="1243"/>
      <c r="D719" s="1243"/>
      <c r="E719" s="1243"/>
      <c r="G719" s="1289"/>
      <c r="H719" s="1289"/>
      <c r="I719" s="1289"/>
      <c r="J719" s="1289"/>
      <c r="K719" s="1289"/>
      <c r="L719" s="1289"/>
      <c r="M719" s="1289"/>
      <c r="N719" s="1289"/>
      <c r="O719" s="1289"/>
      <c r="P719" s="1289"/>
      <c r="Q719" s="1289"/>
      <c r="R719" s="1289"/>
      <c r="S719" s="1289"/>
      <c r="T719" s="1289"/>
      <c r="U719" s="1289"/>
      <c r="V719" s="1289"/>
      <c r="W719" s="1289"/>
      <c r="X719" s="1289"/>
      <c r="Y719" s="1289"/>
      <c r="Z719" s="1289"/>
      <c r="AA719" s="152"/>
      <c r="AB719" s="1291" t="s">
        <v>378</v>
      </c>
      <c r="AC719" s="1291"/>
      <c r="AD719" s="1291"/>
      <c r="AE719" s="1292"/>
      <c r="AF719" s="1292"/>
    </row>
    <row r="720" spans="1:32" ht="13.9" customHeight="1">
      <c r="A720" s="150"/>
      <c r="B720" s="1243"/>
      <c r="C720" s="1243"/>
      <c r="D720" s="1243"/>
      <c r="E720" s="1243"/>
      <c r="G720" s="1293" t="s">
        <v>379</v>
      </c>
      <c r="H720" s="1293"/>
      <c r="I720" s="1293"/>
      <c r="J720" s="1293"/>
      <c r="K720" s="1293"/>
      <c r="L720" s="1293"/>
      <c r="M720" s="1293"/>
      <c r="N720" s="1293"/>
      <c r="O720" s="1293"/>
      <c r="P720" s="1293"/>
      <c r="Q720" s="1293"/>
      <c r="R720" s="1293"/>
      <c r="S720" s="1293"/>
      <c r="T720" s="1293"/>
      <c r="U720" s="1293"/>
      <c r="V720" s="1293"/>
      <c r="W720" s="1293"/>
      <c r="X720" s="1293"/>
      <c r="Y720" s="1293"/>
      <c r="Z720" s="1293"/>
      <c r="AA720" s="152"/>
      <c r="AB720" s="1291"/>
      <c r="AC720" s="1291"/>
      <c r="AD720" s="1291"/>
      <c r="AE720" s="1292"/>
      <c r="AF720" s="1292"/>
    </row>
    <row r="721" spans="1:32" ht="0.75" customHeight="1">
      <c r="A721" s="150"/>
      <c r="G721" s="1293"/>
      <c r="H721" s="1293"/>
      <c r="I721" s="1293"/>
      <c r="J721" s="1293"/>
      <c r="K721" s="1293"/>
      <c r="L721" s="1293"/>
      <c r="M721" s="1293"/>
      <c r="N721" s="1293"/>
      <c r="O721" s="1293"/>
      <c r="P721" s="1293"/>
      <c r="Q721" s="1293"/>
      <c r="R721" s="1293"/>
      <c r="S721" s="1293"/>
      <c r="T721" s="1293"/>
      <c r="U721" s="1293"/>
      <c r="V721" s="1293"/>
      <c r="W721" s="1293"/>
      <c r="X721" s="1293"/>
      <c r="Y721" s="1293"/>
      <c r="Z721" s="1293"/>
      <c r="AA721" s="152"/>
      <c r="AB721" s="1291"/>
      <c r="AC721" s="1291"/>
      <c r="AD721" s="1291"/>
      <c r="AE721" s="1292"/>
      <c r="AF721" s="1292"/>
    </row>
    <row r="722" spans="1:32" ht="0.75" customHeight="1">
      <c r="A722" s="153"/>
      <c r="B722" s="154"/>
      <c r="C722" s="154"/>
      <c r="D722" s="154"/>
      <c r="E722" s="154"/>
      <c r="F722" s="154"/>
      <c r="G722" s="154"/>
      <c r="H722" s="154"/>
      <c r="I722" s="154"/>
      <c r="J722" s="154"/>
      <c r="K722" s="154"/>
      <c r="L722" s="154"/>
      <c r="M722" s="154"/>
      <c r="N722" s="154"/>
      <c r="O722" s="154"/>
      <c r="P722" s="154"/>
      <c r="Q722" s="154"/>
      <c r="R722" s="154"/>
      <c r="S722" s="154"/>
      <c r="T722" s="154"/>
      <c r="U722" s="154"/>
      <c r="V722" s="154"/>
      <c r="W722" s="154"/>
      <c r="X722" s="154"/>
      <c r="Y722" s="154"/>
      <c r="Z722" s="154"/>
      <c r="AA722" s="154"/>
      <c r="AB722" s="154"/>
      <c r="AC722" s="154"/>
      <c r="AD722" s="154"/>
      <c r="AE722" s="1292"/>
      <c r="AF722" s="1292"/>
    </row>
    <row r="723" spans="1:32" ht="15.95" customHeight="1">
      <c r="A723" s="1280" t="s">
        <v>323</v>
      </c>
      <c r="B723" s="1280"/>
      <c r="C723" s="1280"/>
      <c r="D723" s="1280"/>
      <c r="E723" s="1280"/>
      <c r="F723" s="1280"/>
      <c r="G723" s="1280"/>
      <c r="H723" s="1280"/>
      <c r="I723" s="1280"/>
      <c r="J723" s="1280"/>
      <c r="K723" s="1280"/>
      <c r="L723" s="1280"/>
      <c r="M723" s="1280"/>
      <c r="N723" s="1280"/>
      <c r="O723" s="1280"/>
      <c r="P723" s="1280"/>
      <c r="Q723" s="1280"/>
      <c r="R723" s="1280"/>
      <c r="S723" s="1280"/>
      <c r="T723" s="1280"/>
      <c r="U723" s="1280"/>
      <c r="V723" s="1280"/>
      <c r="W723" s="1280"/>
      <c r="X723" s="1280"/>
      <c r="Y723" s="1280"/>
      <c r="Z723" s="1280"/>
      <c r="AA723" s="1280"/>
      <c r="AB723" s="1280"/>
      <c r="AC723" s="1280"/>
      <c r="AD723" s="1280"/>
      <c r="AE723" s="1280"/>
      <c r="AF723" s="1280"/>
    </row>
    <row r="724" spans="1:32" ht="0.75" customHeight="1">
      <c r="A724" s="146"/>
      <c r="B724" s="147"/>
      <c r="C724" s="147"/>
      <c r="D724" s="147"/>
      <c r="E724" s="147"/>
      <c r="F724" s="147"/>
      <c r="G724" s="147"/>
      <c r="H724" s="147"/>
      <c r="I724" s="147"/>
      <c r="J724" s="147"/>
      <c r="K724" s="147"/>
      <c r="L724" s="147"/>
      <c r="M724" s="147"/>
      <c r="N724" s="147"/>
      <c r="O724" s="147"/>
      <c r="P724" s="147"/>
      <c r="Q724" s="147"/>
      <c r="R724" s="147"/>
      <c r="S724" s="147"/>
      <c r="T724" s="147"/>
      <c r="U724" s="147"/>
      <c r="V724" s="147"/>
      <c r="W724" s="147"/>
      <c r="X724" s="147"/>
      <c r="Y724" s="147"/>
      <c r="Z724" s="147"/>
      <c r="AA724" s="147"/>
      <c r="AB724" s="147"/>
      <c r="AC724" s="147"/>
      <c r="AD724" s="147"/>
      <c r="AE724" s="147"/>
      <c r="AF724" s="148"/>
    </row>
    <row r="725" spans="1:32" ht="37.15" customHeight="1">
      <c r="A725" s="1281" t="s">
        <v>380</v>
      </c>
      <c r="B725" s="1281"/>
      <c r="C725" s="1281"/>
      <c r="D725" s="1281"/>
      <c r="E725" s="1281"/>
      <c r="F725" s="1281"/>
      <c r="G725" s="1281"/>
      <c r="H725" s="1281"/>
      <c r="I725" s="1281"/>
      <c r="J725" s="1281"/>
      <c r="K725" s="1281"/>
      <c r="L725" s="1281"/>
      <c r="M725" s="1281"/>
      <c r="N725" s="1281"/>
      <c r="O725" s="1281"/>
      <c r="P725" s="1281"/>
      <c r="Q725" s="1281"/>
      <c r="R725" s="1281"/>
      <c r="S725" s="1281"/>
      <c r="T725" s="1281"/>
      <c r="U725" s="1281"/>
      <c r="V725" s="1281"/>
      <c r="W725" s="1281"/>
      <c r="X725" s="1281"/>
      <c r="Y725" s="1282" t="s">
        <v>381</v>
      </c>
      <c r="Z725" s="1282"/>
      <c r="AA725" s="1282"/>
      <c r="AB725" s="1282"/>
      <c r="AC725" s="1282"/>
      <c r="AD725" s="1282"/>
      <c r="AE725" s="1282"/>
      <c r="AF725" s="1282"/>
    </row>
    <row r="726" spans="1:32" ht="5.0999999999999996" customHeight="1">
      <c r="A726" s="155"/>
      <c r="B726" s="156"/>
      <c r="C726" s="156"/>
      <c r="D726" s="156"/>
      <c r="E726" s="156"/>
      <c r="F726" s="156"/>
      <c r="G726" s="156"/>
      <c r="H726" s="156"/>
      <c r="I726" s="156"/>
      <c r="J726" s="156"/>
      <c r="K726" s="156"/>
      <c r="L726" s="156"/>
      <c r="M726" s="156"/>
      <c r="N726" s="156"/>
      <c r="O726" s="156"/>
      <c r="P726" s="156"/>
      <c r="Q726" s="156"/>
      <c r="R726" s="156"/>
      <c r="S726" s="156"/>
      <c r="T726" s="156"/>
      <c r="U726" s="156"/>
      <c r="V726" s="156"/>
      <c r="W726" s="156"/>
      <c r="X726" s="156"/>
      <c r="Y726" s="156"/>
      <c r="Z726" s="156"/>
      <c r="AA726" s="156"/>
      <c r="AB726" s="156"/>
      <c r="AC726" s="156"/>
      <c r="AD726" s="156"/>
      <c r="AE726" s="156"/>
      <c r="AF726" s="157"/>
    </row>
    <row r="727" spans="1:32" ht="0.75" customHeight="1">
      <c r="A727" s="1283" t="s">
        <v>382</v>
      </c>
      <c r="B727" s="1283"/>
      <c r="C727" s="1283"/>
      <c r="D727" s="1283"/>
      <c r="E727" s="1284"/>
      <c r="F727" s="1284"/>
      <c r="G727" s="1284"/>
      <c r="H727" s="1284"/>
      <c r="I727" s="1285" t="s">
        <v>220</v>
      </c>
      <c r="J727" s="1285"/>
      <c r="K727" s="1285"/>
      <c r="L727" s="1285"/>
      <c r="M727" s="1285"/>
      <c r="N727" s="1285"/>
      <c r="O727" s="1285"/>
      <c r="P727" s="1285"/>
      <c r="Q727" s="1285"/>
      <c r="R727" s="1285"/>
      <c r="S727" s="1285"/>
      <c r="T727" s="1285"/>
      <c r="U727" s="1285"/>
      <c r="V727" s="1285"/>
      <c r="W727" s="1285"/>
      <c r="X727" s="1285"/>
      <c r="Y727" s="1275" t="s">
        <v>383</v>
      </c>
      <c r="Z727" s="1275"/>
      <c r="AA727" s="1275"/>
      <c r="AB727" s="1275"/>
      <c r="AC727" s="1275"/>
      <c r="AD727" s="1286" t="s">
        <v>446</v>
      </c>
      <c r="AE727" s="1286"/>
      <c r="AF727" s="1286"/>
    </row>
    <row r="728" spans="1:32" ht="17.45" customHeight="1">
      <c r="A728" s="1283"/>
      <c r="B728" s="1283"/>
      <c r="C728" s="1283"/>
      <c r="D728" s="1283"/>
      <c r="E728" s="1287" t="s">
        <v>385</v>
      </c>
      <c r="F728" s="1287"/>
      <c r="G728" s="1287"/>
      <c r="H728" s="1288" t="s">
        <v>386</v>
      </c>
      <c r="I728" s="1285"/>
      <c r="J728" s="1285"/>
      <c r="K728" s="1285"/>
      <c r="L728" s="1285"/>
      <c r="M728" s="1285"/>
      <c r="N728" s="1285"/>
      <c r="O728" s="1285"/>
      <c r="P728" s="1285"/>
      <c r="Q728" s="1285"/>
      <c r="R728" s="1285"/>
      <c r="S728" s="1285"/>
      <c r="T728" s="1285"/>
      <c r="U728" s="1285"/>
      <c r="V728" s="1285"/>
      <c r="W728" s="1285"/>
      <c r="X728" s="1285"/>
      <c r="Y728" s="1275"/>
      <c r="Z728" s="1275"/>
      <c r="AA728" s="1275"/>
      <c r="AB728" s="1275"/>
      <c r="AC728" s="1275"/>
      <c r="AD728" s="1286"/>
      <c r="AE728" s="1286"/>
      <c r="AF728" s="1286"/>
    </row>
    <row r="729" spans="1:32" ht="0.75" customHeight="1">
      <c r="A729" s="1274" t="s">
        <v>218</v>
      </c>
      <c r="B729" s="1274"/>
      <c r="C729" s="1274"/>
      <c r="D729" s="1274"/>
      <c r="E729" s="1287"/>
      <c r="F729" s="1287"/>
      <c r="G729" s="1287"/>
      <c r="H729" s="1288"/>
      <c r="I729" s="1285"/>
      <c r="J729" s="1285"/>
      <c r="K729" s="1285"/>
      <c r="L729" s="1285"/>
      <c r="M729" s="1285"/>
      <c r="N729" s="1285"/>
      <c r="O729" s="1285"/>
      <c r="P729" s="1285"/>
      <c r="Q729" s="1285"/>
      <c r="R729" s="1285"/>
      <c r="S729" s="1285"/>
      <c r="T729" s="1285"/>
      <c r="U729" s="1285"/>
      <c r="V729" s="1285"/>
      <c r="W729" s="1285"/>
      <c r="X729" s="1285"/>
      <c r="Y729" s="1275" t="s">
        <v>387</v>
      </c>
      <c r="Z729" s="1275"/>
      <c r="AA729" s="1275"/>
      <c r="AB729" s="1275"/>
      <c r="AC729" s="1275"/>
      <c r="AD729" s="1276">
        <v>134.56</v>
      </c>
      <c r="AE729" s="1276"/>
      <c r="AF729" s="1276"/>
    </row>
    <row r="730" spans="1:32" ht="18.2" customHeight="1">
      <c r="A730" s="1274"/>
      <c r="B730" s="1274"/>
      <c r="C730" s="1274"/>
      <c r="D730" s="1274"/>
      <c r="E730" s="1277"/>
      <c r="F730" s="1277"/>
      <c r="G730" s="1277"/>
      <c r="H730" s="1288"/>
      <c r="I730" s="1285"/>
      <c r="J730" s="1285"/>
      <c r="K730" s="1285"/>
      <c r="L730" s="1285"/>
      <c r="M730" s="1285"/>
      <c r="N730" s="1285"/>
      <c r="O730" s="1285"/>
      <c r="P730" s="1285"/>
      <c r="Q730" s="1285"/>
      <c r="R730" s="1285"/>
      <c r="S730" s="1285"/>
      <c r="T730" s="1285"/>
      <c r="U730" s="1285"/>
      <c r="V730" s="1285"/>
      <c r="W730" s="1285"/>
      <c r="X730" s="1285"/>
      <c r="Y730" s="1275"/>
      <c r="Z730" s="1275"/>
      <c r="AA730" s="1275"/>
      <c r="AB730" s="1275"/>
      <c r="AC730" s="1275"/>
      <c r="AD730" s="1276"/>
      <c r="AE730" s="1276"/>
      <c r="AF730" s="1276"/>
    </row>
    <row r="731" spans="1:32" ht="0.75" customHeight="1">
      <c r="A731" s="1278"/>
      <c r="B731" s="1278"/>
      <c r="C731" s="1278"/>
      <c r="D731" s="1278"/>
      <c r="E731" s="1278"/>
      <c r="F731" s="1278"/>
      <c r="G731" s="1278"/>
      <c r="H731" s="1288"/>
      <c r="I731" s="1279"/>
      <c r="J731" s="1279"/>
      <c r="K731" s="1279"/>
      <c r="L731" s="1279"/>
      <c r="M731" s="1279"/>
      <c r="N731" s="1279"/>
      <c r="O731" s="1279"/>
      <c r="P731" s="1279"/>
      <c r="Q731" s="1279"/>
      <c r="R731" s="1279"/>
      <c r="S731" s="1279"/>
      <c r="T731" s="1279"/>
      <c r="U731" s="1279"/>
      <c r="V731" s="1279"/>
      <c r="W731" s="1279"/>
      <c r="X731" s="1279"/>
      <c r="Y731" s="1279"/>
      <c r="Z731" s="1279"/>
      <c r="AA731" s="1279"/>
      <c r="AB731" s="1279"/>
      <c r="AC731" s="1279"/>
      <c r="AD731" s="1279"/>
      <c r="AE731" s="1279"/>
      <c r="AF731" s="1279"/>
    </row>
    <row r="732" spans="1:32" ht="26.1" customHeight="1">
      <c r="A732" s="1271" t="s">
        <v>432</v>
      </c>
      <c r="B732" s="1271"/>
      <c r="C732" s="1271"/>
      <c r="D732" s="1271"/>
      <c r="E732" s="1271"/>
      <c r="F732" s="1271"/>
      <c r="G732" s="1271"/>
      <c r="H732" s="1271"/>
      <c r="I732" s="1271"/>
      <c r="J732" s="1271"/>
      <c r="K732" s="1271"/>
      <c r="L732" s="1271"/>
      <c r="M732" s="1271"/>
      <c r="N732" s="1271"/>
      <c r="O732" s="1271"/>
      <c r="P732" s="1271"/>
      <c r="Q732" s="1271"/>
      <c r="R732" s="1271"/>
      <c r="S732" s="1271"/>
      <c r="T732" s="1271"/>
      <c r="U732" s="1271"/>
      <c r="V732" s="1271"/>
      <c r="W732" s="1271"/>
      <c r="X732" s="1271"/>
      <c r="Y732" s="1271"/>
      <c r="Z732" s="1271"/>
      <c r="AA732" s="1271"/>
      <c r="AB732" s="1271"/>
      <c r="AC732" s="1271"/>
      <c r="AD732" s="1271"/>
      <c r="AE732" s="1271"/>
      <c r="AF732" s="1272"/>
    </row>
    <row r="733" spans="1:32" ht="0.75" customHeight="1">
      <c r="A733" s="1273" t="s">
        <v>389</v>
      </c>
      <c r="B733" s="1273"/>
      <c r="C733" s="1273"/>
      <c r="D733" s="1273"/>
      <c r="E733" s="1273"/>
      <c r="F733" s="1273"/>
      <c r="G733" s="1273"/>
      <c r="H733" s="1273"/>
      <c r="I733" s="1273"/>
      <c r="J733" s="1273"/>
      <c r="K733" s="1273"/>
      <c r="L733" s="1273"/>
      <c r="M733" s="1273"/>
      <c r="N733" s="1273"/>
      <c r="O733" s="1273"/>
      <c r="P733" s="1273"/>
      <c r="Q733" s="1273"/>
      <c r="R733" s="1273"/>
      <c r="S733" s="1273"/>
      <c r="T733" s="1273"/>
      <c r="U733" s="1273"/>
      <c r="V733" s="1273"/>
      <c r="W733" s="1273"/>
      <c r="X733" s="1273"/>
      <c r="Y733" s="1273"/>
      <c r="Z733" s="1273"/>
      <c r="AA733" s="1273"/>
      <c r="AB733" s="1273"/>
      <c r="AC733" s="1273"/>
      <c r="AD733" s="1273"/>
      <c r="AE733" s="1273"/>
      <c r="AF733" s="1272"/>
    </row>
    <row r="734" spans="1:32" ht="10.15" customHeight="1">
      <c r="A734" s="1273"/>
      <c r="B734" s="1273"/>
      <c r="C734" s="1273"/>
      <c r="D734" s="1273"/>
      <c r="E734" s="1273"/>
      <c r="F734" s="1273"/>
      <c r="G734" s="1273"/>
      <c r="H734" s="1273"/>
      <c r="I734" s="1273"/>
      <c r="J734" s="1273"/>
      <c r="K734" s="1273"/>
      <c r="L734" s="1273"/>
      <c r="M734" s="1273"/>
      <c r="N734" s="1273"/>
      <c r="O734" s="1273"/>
      <c r="P734" s="1273"/>
      <c r="Q734" s="1273"/>
      <c r="R734" s="1273"/>
      <c r="S734" s="1273"/>
      <c r="T734" s="1273"/>
      <c r="U734" s="1273"/>
      <c r="V734" s="1273"/>
      <c r="W734" s="1273"/>
      <c r="X734" s="1273"/>
      <c r="Y734" s="1273"/>
      <c r="Z734" s="1273"/>
      <c r="AA734" s="1273"/>
      <c r="AB734" s="1273"/>
      <c r="AC734" s="1273"/>
      <c r="AD734" s="1273"/>
      <c r="AE734" s="1273"/>
      <c r="AF734" s="1272"/>
    </row>
    <row r="735" spans="1:32" ht="16.7" customHeight="1">
      <c r="A735" s="1255" t="s">
        <v>390</v>
      </c>
      <c r="B735" s="1255"/>
      <c r="C735" s="1255"/>
      <c r="D735" s="1255"/>
      <c r="E735" s="1255"/>
      <c r="F735" s="1255"/>
      <c r="G735" s="1255"/>
      <c r="H735" s="1255"/>
      <c r="I735" s="1255"/>
      <c r="J735" s="1255"/>
      <c r="K735" s="1255"/>
      <c r="L735" s="1255"/>
      <c r="M735" s="1256" t="s">
        <v>391</v>
      </c>
      <c r="N735" s="1256" t="s">
        <v>392</v>
      </c>
      <c r="O735" s="1256"/>
      <c r="P735" s="1256"/>
      <c r="Q735" s="1256"/>
      <c r="R735" s="1256"/>
      <c r="S735" s="1256"/>
      <c r="T735" s="1256" t="s">
        <v>393</v>
      </c>
      <c r="U735" s="1256"/>
      <c r="V735" s="1256"/>
      <c r="W735" s="1256"/>
      <c r="X735" s="1256"/>
      <c r="Y735" s="1256"/>
      <c r="Z735" s="1256"/>
      <c r="AA735" s="1256"/>
      <c r="AB735" s="1256"/>
      <c r="AC735" s="1245" t="s">
        <v>394</v>
      </c>
      <c r="AD735" s="1245"/>
      <c r="AE735" s="1245"/>
      <c r="AF735" s="1245"/>
    </row>
    <row r="736" spans="1:32" ht="17.45" customHeight="1">
      <c r="A736" s="1255"/>
      <c r="B736" s="1255"/>
      <c r="C736" s="1255"/>
      <c r="D736" s="1255"/>
      <c r="E736" s="1255"/>
      <c r="F736" s="1255"/>
      <c r="G736" s="1255"/>
      <c r="H736" s="1255"/>
      <c r="I736" s="1255"/>
      <c r="J736" s="1255"/>
      <c r="K736" s="1255"/>
      <c r="L736" s="1255"/>
      <c r="M736" s="1256"/>
      <c r="N736" s="1256" t="s">
        <v>395</v>
      </c>
      <c r="O736" s="1256"/>
      <c r="P736" s="1256" t="s">
        <v>396</v>
      </c>
      <c r="Q736" s="1256"/>
      <c r="R736" s="1256"/>
      <c r="S736" s="1256"/>
      <c r="T736" s="1256" t="s">
        <v>395</v>
      </c>
      <c r="U736" s="1256"/>
      <c r="V736" s="1256"/>
      <c r="W736" s="1256"/>
      <c r="X736" s="1256" t="s">
        <v>396</v>
      </c>
      <c r="Y736" s="1256"/>
      <c r="Z736" s="1256"/>
      <c r="AA736" s="1256"/>
      <c r="AB736" s="1256"/>
      <c r="AC736" s="1245"/>
      <c r="AD736" s="1245"/>
      <c r="AE736" s="1245"/>
      <c r="AF736" s="1245"/>
    </row>
    <row r="737" spans="1:32" ht="22.5" customHeight="1">
      <c r="A737" s="146"/>
      <c r="B737" s="147"/>
      <c r="C737" s="163" t="s">
        <v>479</v>
      </c>
      <c r="D737" s="1314" t="s">
        <v>480</v>
      </c>
      <c r="E737" s="1314"/>
      <c r="F737" s="1314"/>
      <c r="G737" s="1314"/>
      <c r="H737" s="1314"/>
      <c r="I737" s="1314"/>
      <c r="J737" s="1314"/>
      <c r="K737" s="1314"/>
      <c r="L737" s="1314"/>
      <c r="M737" s="164">
        <v>1</v>
      </c>
      <c r="N737" s="1327">
        <v>0.41</v>
      </c>
      <c r="O737" s="1327"/>
      <c r="P737" s="1327">
        <v>0.59</v>
      </c>
      <c r="Q737" s="1327"/>
      <c r="R737" s="1327"/>
      <c r="S737" s="1327"/>
      <c r="T737" s="1317">
        <v>5.0625999999999998</v>
      </c>
      <c r="U737" s="1317"/>
      <c r="V737" s="1317"/>
      <c r="W737" s="1317"/>
      <c r="X737" s="1317">
        <v>3.5255000000000001</v>
      </c>
      <c r="Y737" s="1317"/>
      <c r="Z737" s="1317"/>
      <c r="AA737" s="1317"/>
      <c r="AB737" s="1317"/>
      <c r="AC737" s="1318">
        <v>4.1557000000000004</v>
      </c>
      <c r="AD737" s="1318"/>
      <c r="AE737" s="1318"/>
      <c r="AF737" s="1318"/>
    </row>
    <row r="738" spans="1:32" ht="23.25" customHeight="1">
      <c r="A738" s="150"/>
      <c r="C738" s="165" t="s">
        <v>481</v>
      </c>
      <c r="D738" s="1309" t="s">
        <v>482</v>
      </c>
      <c r="E738" s="1309"/>
      <c r="F738" s="1309"/>
      <c r="G738" s="1309"/>
      <c r="H738" s="1309"/>
      <c r="I738" s="1309"/>
      <c r="J738" s="1309"/>
      <c r="K738" s="1309"/>
      <c r="L738" s="1309"/>
      <c r="M738" s="166">
        <v>1</v>
      </c>
      <c r="N738" s="1332">
        <v>0.23</v>
      </c>
      <c r="O738" s="1332"/>
      <c r="P738" s="1332">
        <v>0.77</v>
      </c>
      <c r="Q738" s="1332"/>
      <c r="R738" s="1332"/>
      <c r="S738" s="1332"/>
      <c r="T738" s="1312">
        <v>338.96780000000001</v>
      </c>
      <c r="U738" s="1312"/>
      <c r="V738" s="1312"/>
      <c r="W738" s="1312"/>
      <c r="X738" s="1312">
        <v>149.00299999999999</v>
      </c>
      <c r="Y738" s="1312"/>
      <c r="Z738" s="1312"/>
      <c r="AA738" s="1312"/>
      <c r="AB738" s="1312"/>
      <c r="AC738" s="1313">
        <v>192.69489999999999</v>
      </c>
      <c r="AD738" s="1313"/>
      <c r="AE738" s="1313"/>
      <c r="AF738" s="1313"/>
    </row>
    <row r="739" spans="1:32" ht="22.5" customHeight="1">
      <c r="A739" s="150"/>
      <c r="C739" s="165" t="s">
        <v>483</v>
      </c>
      <c r="D739" s="1309" t="s">
        <v>484</v>
      </c>
      <c r="E739" s="1309"/>
      <c r="F739" s="1309"/>
      <c r="G739" s="1309"/>
      <c r="H739" s="1309"/>
      <c r="I739" s="1309"/>
      <c r="J739" s="1309"/>
      <c r="K739" s="1309"/>
      <c r="L739" s="1309"/>
      <c r="M739" s="166">
        <v>1</v>
      </c>
      <c r="N739" s="1332">
        <v>0.72</v>
      </c>
      <c r="O739" s="1332"/>
      <c r="P739" s="1332">
        <v>0.28000000000000003</v>
      </c>
      <c r="Q739" s="1332"/>
      <c r="R739" s="1332"/>
      <c r="S739" s="1332"/>
      <c r="T739" s="1312">
        <v>353.99419999999998</v>
      </c>
      <c r="U739" s="1312"/>
      <c r="V739" s="1312"/>
      <c r="W739" s="1312"/>
      <c r="X739" s="1312">
        <v>100.35299999999999</v>
      </c>
      <c r="Y739" s="1312"/>
      <c r="Z739" s="1312"/>
      <c r="AA739" s="1312"/>
      <c r="AB739" s="1312"/>
      <c r="AC739" s="1313">
        <v>282.97469999999998</v>
      </c>
      <c r="AD739" s="1313"/>
      <c r="AE739" s="1313"/>
      <c r="AF739" s="1313"/>
    </row>
    <row r="740" spans="1:32" ht="23.25" customHeight="1">
      <c r="A740" s="150"/>
      <c r="C740" s="165" t="s">
        <v>485</v>
      </c>
      <c r="D740" s="1309" t="s">
        <v>486</v>
      </c>
      <c r="E740" s="1309"/>
      <c r="F740" s="1309"/>
      <c r="G740" s="1309"/>
      <c r="H740" s="1309"/>
      <c r="I740" s="1309"/>
      <c r="J740" s="1309"/>
      <c r="K740" s="1309"/>
      <c r="L740" s="1309"/>
      <c r="M740" s="166">
        <v>1</v>
      </c>
      <c r="N740" s="1332">
        <v>0.41</v>
      </c>
      <c r="O740" s="1332"/>
      <c r="P740" s="1332">
        <v>0.59</v>
      </c>
      <c r="Q740" s="1332"/>
      <c r="R740" s="1332"/>
      <c r="S740" s="1332"/>
      <c r="T740" s="1312">
        <v>174.74809999999999</v>
      </c>
      <c r="U740" s="1312"/>
      <c r="V740" s="1312"/>
      <c r="W740" s="1312"/>
      <c r="X740" s="1312">
        <v>70.605599999999995</v>
      </c>
      <c r="Y740" s="1312"/>
      <c r="Z740" s="1312"/>
      <c r="AA740" s="1312"/>
      <c r="AB740" s="1312"/>
      <c r="AC740" s="1313">
        <v>113.304</v>
      </c>
      <c r="AD740" s="1313"/>
      <c r="AE740" s="1313"/>
      <c r="AF740" s="1313"/>
    </row>
    <row r="741" spans="1:32" ht="22.5" customHeight="1">
      <c r="A741" s="153"/>
      <c r="B741" s="154"/>
      <c r="C741" s="167" t="s">
        <v>487</v>
      </c>
      <c r="D741" s="1304" t="s">
        <v>488</v>
      </c>
      <c r="E741" s="1304"/>
      <c r="F741" s="1304"/>
      <c r="G741" s="1304"/>
      <c r="H741" s="1304"/>
      <c r="I741" s="1304"/>
      <c r="J741" s="1304"/>
      <c r="K741" s="1304"/>
      <c r="L741" s="1304"/>
      <c r="M741" s="168">
        <v>1</v>
      </c>
      <c r="N741" s="1326">
        <v>1</v>
      </c>
      <c r="O741" s="1326"/>
      <c r="P741" s="1326">
        <v>0</v>
      </c>
      <c r="Q741" s="1326"/>
      <c r="R741" s="1326"/>
      <c r="S741" s="1326"/>
      <c r="T741" s="1307">
        <v>242.74209999999999</v>
      </c>
      <c r="U741" s="1307"/>
      <c r="V741" s="1307"/>
      <c r="W741" s="1307"/>
      <c r="X741" s="1307">
        <v>111.31319999999999</v>
      </c>
      <c r="Y741" s="1307"/>
      <c r="Z741" s="1307"/>
      <c r="AA741" s="1307"/>
      <c r="AB741" s="1307"/>
      <c r="AC741" s="1308">
        <v>242.74209999999999</v>
      </c>
      <c r="AD741" s="1308"/>
      <c r="AE741" s="1308"/>
      <c r="AF741" s="1308"/>
    </row>
    <row r="742" spans="1:32" ht="17.45" customHeight="1">
      <c r="A742" s="1246"/>
      <c r="B742" s="1246"/>
      <c r="C742" s="1246"/>
      <c r="D742" s="1246"/>
      <c r="E742" s="1246"/>
      <c r="F742" s="1246"/>
      <c r="G742" s="1246"/>
      <c r="H742" s="1246"/>
      <c r="I742" s="1246"/>
      <c r="J742" s="1246"/>
      <c r="K742" s="1246"/>
      <c r="L742" s="1246"/>
      <c r="M742" s="1247" t="s">
        <v>397</v>
      </c>
      <c r="N742" s="1247"/>
      <c r="O742" s="1247"/>
      <c r="P742" s="1247"/>
      <c r="Q742" s="1247"/>
      <c r="R742" s="1247"/>
      <c r="S742" s="1247"/>
      <c r="T742" s="1247"/>
      <c r="U742" s="1247"/>
      <c r="V742" s="1247"/>
      <c r="W742" s="1247"/>
      <c r="X742" s="1248"/>
      <c r="Y742" s="1248"/>
      <c r="Z742" s="1249">
        <v>835.87139999999999</v>
      </c>
      <c r="AA742" s="1249"/>
      <c r="AB742" s="1249"/>
      <c r="AC742" s="1249"/>
      <c r="AD742" s="1249"/>
      <c r="AE742" s="1249"/>
      <c r="AF742" s="1249"/>
    </row>
    <row r="743" spans="1:32" ht="16.7" customHeight="1">
      <c r="A743" s="1255" t="s">
        <v>398</v>
      </c>
      <c r="B743" s="1255"/>
      <c r="C743" s="1255"/>
      <c r="D743" s="1255"/>
      <c r="E743" s="1255"/>
      <c r="F743" s="1255"/>
      <c r="G743" s="1255"/>
      <c r="H743" s="1255"/>
      <c r="I743" s="1255"/>
      <c r="J743" s="1255"/>
      <c r="K743" s="1255"/>
      <c r="L743" s="1255"/>
      <c r="M743" s="1255"/>
      <c r="N743" s="1255"/>
      <c r="O743" s="1256" t="s">
        <v>399</v>
      </c>
      <c r="P743" s="1256"/>
      <c r="Q743" s="1256"/>
      <c r="R743" s="1256"/>
      <c r="S743" s="1256" t="s">
        <v>391</v>
      </c>
      <c r="T743" s="1256"/>
      <c r="U743" s="1256"/>
      <c r="V743" s="1256"/>
      <c r="W743" s="1256" t="s">
        <v>400</v>
      </c>
      <c r="X743" s="1256"/>
      <c r="Y743" s="1256"/>
      <c r="Z743" s="1256"/>
      <c r="AA743" s="1256"/>
      <c r="AB743" s="1256"/>
      <c r="AC743" s="1245" t="s">
        <v>394</v>
      </c>
      <c r="AD743" s="1245"/>
      <c r="AE743" s="1245"/>
      <c r="AF743" s="1245"/>
    </row>
    <row r="744" spans="1:32" ht="23.25" customHeight="1">
      <c r="A744" s="146"/>
      <c r="B744" s="147"/>
      <c r="C744" s="170" t="s">
        <v>462</v>
      </c>
      <c r="D744" s="1263" t="s">
        <v>463</v>
      </c>
      <c r="E744" s="1263"/>
      <c r="F744" s="1263"/>
      <c r="G744" s="1263"/>
      <c r="H744" s="1263"/>
      <c r="I744" s="1263"/>
      <c r="J744" s="1263"/>
      <c r="K744" s="1263"/>
      <c r="L744" s="1263"/>
      <c r="M744" s="1263"/>
      <c r="N744" s="1263"/>
      <c r="O744" s="1264">
        <v>0</v>
      </c>
      <c r="P744" s="1264"/>
      <c r="Q744" s="1264"/>
      <c r="R744" s="1264"/>
      <c r="S744" s="1264">
        <v>1</v>
      </c>
      <c r="T744" s="1264"/>
      <c r="U744" s="1264"/>
      <c r="V744" s="1264"/>
      <c r="W744" s="1265">
        <v>22.268799999999999</v>
      </c>
      <c r="X744" s="1265"/>
      <c r="Y744" s="1265"/>
      <c r="Z744" s="1265"/>
      <c r="AA744" s="1265"/>
      <c r="AB744" s="1265"/>
      <c r="AC744" s="1266">
        <v>22.268799999999999</v>
      </c>
      <c r="AD744" s="1266"/>
      <c r="AE744" s="1266"/>
      <c r="AF744" s="1266"/>
    </row>
    <row r="745" spans="1:32" ht="17.45" customHeight="1">
      <c r="A745" s="150"/>
      <c r="M745" s="1240" t="s">
        <v>401</v>
      </c>
      <c r="N745" s="1240"/>
      <c r="O745" s="1240"/>
      <c r="P745" s="1240"/>
      <c r="Q745" s="1240"/>
      <c r="R745" s="1240"/>
      <c r="S745" s="1240"/>
      <c r="T745" s="1240"/>
      <c r="U745" s="1240"/>
      <c r="V745" s="1240"/>
      <c r="W745" s="1240"/>
      <c r="Z745" s="1262">
        <v>22.268799999999999</v>
      </c>
      <c r="AA745" s="1262"/>
      <c r="AB745" s="1262"/>
      <c r="AC745" s="1262"/>
      <c r="AD745" s="1262"/>
      <c r="AE745" s="1262"/>
      <c r="AF745" s="1262"/>
    </row>
    <row r="746" spans="1:32" ht="16.7" customHeight="1">
      <c r="A746" s="150"/>
      <c r="M746" s="1240" t="s">
        <v>402</v>
      </c>
      <c r="N746" s="1240"/>
      <c r="O746" s="1240"/>
      <c r="P746" s="1240"/>
      <c r="Q746" s="1240"/>
      <c r="R746" s="1240"/>
      <c r="S746" s="1240"/>
      <c r="T746" s="1240"/>
      <c r="U746" s="1240"/>
      <c r="V746" s="1240"/>
      <c r="W746" s="1240"/>
      <c r="Z746" s="1262">
        <v>858.14020000000005</v>
      </c>
      <c r="AA746" s="1262"/>
      <c r="AB746" s="1262"/>
      <c r="AC746" s="1262"/>
      <c r="AD746" s="1262"/>
      <c r="AE746" s="1262"/>
      <c r="AF746" s="1262"/>
    </row>
    <row r="747" spans="1:32" ht="17.45" customHeight="1">
      <c r="A747" s="150"/>
      <c r="M747" s="1240" t="s">
        <v>403</v>
      </c>
      <c r="N747" s="1240"/>
      <c r="O747" s="1240"/>
      <c r="P747" s="1240"/>
      <c r="Q747" s="1240"/>
      <c r="R747" s="1240"/>
      <c r="S747" s="1240"/>
      <c r="T747" s="1240"/>
      <c r="U747" s="1240"/>
      <c r="V747" s="1240"/>
      <c r="W747" s="1240"/>
      <c r="Z747" s="1262">
        <v>6.3773999999999997</v>
      </c>
      <c r="AA747" s="1262"/>
      <c r="AB747" s="1262"/>
      <c r="AC747" s="1262"/>
      <c r="AD747" s="1262"/>
      <c r="AE747" s="1262"/>
      <c r="AF747" s="1262"/>
    </row>
    <row r="748" spans="1:32" ht="16.7" customHeight="1">
      <c r="A748" s="150"/>
      <c r="M748" s="1240" t="s">
        <v>404</v>
      </c>
      <c r="N748" s="1240"/>
      <c r="O748" s="1240"/>
      <c r="P748" s="1240"/>
      <c r="Q748" s="1240"/>
      <c r="R748" s="1240"/>
      <c r="S748" s="1240"/>
      <c r="T748" s="1240"/>
      <c r="U748" s="1240"/>
      <c r="V748" s="1240"/>
      <c r="W748" s="1240"/>
      <c r="Z748" s="1262">
        <v>0.10414</v>
      </c>
      <c r="AA748" s="1262"/>
      <c r="AB748" s="1262"/>
      <c r="AC748" s="1262"/>
      <c r="AD748" s="1262"/>
      <c r="AE748" s="1262"/>
      <c r="AF748" s="1262"/>
    </row>
    <row r="749" spans="1:32" ht="17.45" customHeight="1">
      <c r="A749" s="153"/>
      <c r="B749" s="154"/>
      <c r="C749" s="154"/>
      <c r="D749" s="154"/>
      <c r="E749" s="154"/>
      <c r="F749" s="154"/>
      <c r="G749" s="154"/>
      <c r="H749" s="154"/>
      <c r="I749" s="154"/>
      <c r="J749" s="154"/>
      <c r="K749" s="154"/>
      <c r="L749" s="154"/>
      <c r="M749" s="1260" t="s">
        <v>405</v>
      </c>
      <c r="N749" s="1260"/>
      <c r="O749" s="1260"/>
      <c r="P749" s="1260"/>
      <c r="Q749" s="1260"/>
      <c r="R749" s="1260"/>
      <c r="S749" s="1260"/>
      <c r="T749" s="1260"/>
      <c r="U749" s="1260"/>
      <c r="V749" s="1260"/>
      <c r="W749" s="1260"/>
      <c r="X749" s="154"/>
      <c r="Y749" s="154"/>
      <c r="Z749" s="1261">
        <v>0</v>
      </c>
      <c r="AA749" s="1261"/>
      <c r="AB749" s="1261"/>
      <c r="AC749" s="1261"/>
      <c r="AD749" s="1261"/>
      <c r="AE749" s="1261"/>
      <c r="AF749" s="1261"/>
    </row>
    <row r="750" spans="1:32" ht="17.45" customHeight="1">
      <c r="A750" s="1257" t="s">
        <v>406</v>
      </c>
      <c r="B750" s="1257"/>
      <c r="C750" s="1257"/>
      <c r="D750" s="1257"/>
      <c r="E750" s="1257"/>
      <c r="F750" s="1257"/>
      <c r="G750" s="1257"/>
      <c r="H750" s="1257"/>
      <c r="I750" s="1257"/>
      <c r="J750" s="1257"/>
      <c r="K750" s="1257"/>
      <c r="L750" s="1257"/>
      <c r="M750" s="1257"/>
      <c r="N750" s="1257"/>
      <c r="O750" s="1258" t="s">
        <v>391</v>
      </c>
      <c r="P750" s="1258"/>
      <c r="Q750" s="1258"/>
      <c r="R750" s="1258"/>
      <c r="S750" s="1258" t="s">
        <v>407</v>
      </c>
      <c r="T750" s="1258"/>
      <c r="U750" s="1258"/>
      <c r="V750" s="1258"/>
      <c r="W750" s="1258" t="s">
        <v>408</v>
      </c>
      <c r="X750" s="1258"/>
      <c r="Y750" s="1258"/>
      <c r="Z750" s="1258"/>
      <c r="AA750" s="1258"/>
      <c r="AB750" s="1258"/>
      <c r="AC750" s="1259" t="s">
        <v>409</v>
      </c>
      <c r="AD750" s="1259"/>
      <c r="AE750" s="1259"/>
      <c r="AF750" s="1259"/>
    </row>
    <row r="751" spans="1:32" ht="16.7" customHeight="1">
      <c r="A751" s="1246"/>
      <c r="B751" s="1246"/>
      <c r="C751" s="1246"/>
      <c r="D751" s="1246"/>
      <c r="E751" s="1246"/>
      <c r="F751" s="1246"/>
      <c r="G751" s="1246"/>
      <c r="H751" s="1246"/>
      <c r="I751" s="1246"/>
      <c r="J751" s="1246"/>
      <c r="K751" s="1246"/>
      <c r="L751" s="1246"/>
      <c r="M751" s="1247" t="s">
        <v>411</v>
      </c>
      <c r="N751" s="1247"/>
      <c r="O751" s="1247"/>
      <c r="P751" s="1247"/>
      <c r="Q751" s="1247"/>
      <c r="R751" s="1247"/>
      <c r="S751" s="1247"/>
      <c r="T751" s="1247"/>
      <c r="U751" s="1247"/>
      <c r="V751" s="1247"/>
      <c r="W751" s="1247"/>
      <c r="X751" s="1248"/>
      <c r="Y751" s="1248"/>
      <c r="Z751" s="1249">
        <v>0</v>
      </c>
      <c r="AA751" s="1249"/>
      <c r="AB751" s="1249"/>
      <c r="AC751" s="1249"/>
      <c r="AD751" s="1249"/>
      <c r="AE751" s="1249"/>
      <c r="AF751" s="1249"/>
    </row>
    <row r="752" spans="1:32" ht="17.45" customHeight="1">
      <c r="A752" s="1257" t="s">
        <v>412</v>
      </c>
      <c r="B752" s="1257"/>
      <c r="C752" s="1257"/>
      <c r="D752" s="1257"/>
      <c r="E752" s="1257"/>
      <c r="F752" s="1257"/>
      <c r="G752" s="1257"/>
      <c r="H752" s="1257"/>
      <c r="I752" s="1257"/>
      <c r="J752" s="1257"/>
      <c r="K752" s="1257"/>
      <c r="L752" s="1257"/>
      <c r="M752" s="1257"/>
      <c r="N752" s="1257"/>
      <c r="O752" s="1258" t="s">
        <v>391</v>
      </c>
      <c r="P752" s="1258"/>
      <c r="Q752" s="1258"/>
      <c r="R752" s="1258"/>
      <c r="S752" s="1258" t="s">
        <v>407</v>
      </c>
      <c r="T752" s="1258"/>
      <c r="U752" s="1258"/>
      <c r="V752" s="1258"/>
      <c r="W752" s="1258" t="s">
        <v>408</v>
      </c>
      <c r="X752" s="1258"/>
      <c r="Y752" s="1258"/>
      <c r="Z752" s="1258"/>
      <c r="AA752" s="1258"/>
      <c r="AB752" s="1258"/>
      <c r="AC752" s="1259" t="s">
        <v>409</v>
      </c>
      <c r="AD752" s="1259"/>
      <c r="AE752" s="1259"/>
      <c r="AF752" s="1259"/>
    </row>
    <row r="753" spans="1:32" ht="17.45" customHeight="1">
      <c r="A753" s="1246"/>
      <c r="B753" s="1246"/>
      <c r="C753" s="1246"/>
      <c r="D753" s="1246"/>
      <c r="E753" s="1246"/>
      <c r="F753" s="1246"/>
      <c r="G753" s="1246"/>
      <c r="H753" s="1246"/>
      <c r="I753" s="1246"/>
      <c r="J753" s="1246"/>
      <c r="K753" s="1246"/>
      <c r="L753" s="1246"/>
      <c r="M753" s="1247" t="s">
        <v>413</v>
      </c>
      <c r="N753" s="1247"/>
      <c r="O753" s="1247"/>
      <c r="P753" s="1247"/>
      <c r="Q753" s="1247"/>
      <c r="R753" s="1247"/>
      <c r="S753" s="1247"/>
      <c r="T753" s="1247"/>
      <c r="U753" s="1247"/>
      <c r="V753" s="1247"/>
      <c r="W753" s="1247"/>
      <c r="X753" s="1248"/>
      <c r="Y753" s="1248"/>
      <c r="Z753" s="1249">
        <v>0</v>
      </c>
      <c r="AA753" s="1249"/>
      <c r="AB753" s="1249"/>
      <c r="AC753" s="1249"/>
      <c r="AD753" s="1249"/>
      <c r="AE753" s="1249"/>
      <c r="AF753" s="1249"/>
    </row>
    <row r="754" spans="1:32" ht="16.7" customHeight="1">
      <c r="A754" s="1257" t="s">
        <v>414</v>
      </c>
      <c r="B754" s="1257"/>
      <c r="C754" s="1257"/>
      <c r="D754" s="1257"/>
      <c r="E754" s="1257"/>
      <c r="F754" s="1257"/>
      <c r="G754" s="1257"/>
      <c r="H754" s="1257"/>
      <c r="I754" s="1257"/>
      <c r="J754" s="1257"/>
      <c r="K754" s="1257"/>
      <c r="L754" s="1257"/>
      <c r="M754" s="1257"/>
      <c r="N754" s="1257"/>
      <c r="O754" s="1258" t="s">
        <v>391</v>
      </c>
      <c r="P754" s="1258"/>
      <c r="Q754" s="1258"/>
      <c r="R754" s="1258"/>
      <c r="S754" s="1258" t="s">
        <v>407</v>
      </c>
      <c r="T754" s="1258"/>
      <c r="U754" s="1258"/>
      <c r="V754" s="1258"/>
      <c r="W754" s="1258" t="s">
        <v>408</v>
      </c>
      <c r="X754" s="1258"/>
      <c r="Y754" s="1258"/>
      <c r="Z754" s="1258"/>
      <c r="AA754" s="1258"/>
      <c r="AB754" s="1258"/>
      <c r="AC754" s="1259" t="s">
        <v>409</v>
      </c>
      <c r="AD754" s="1259"/>
      <c r="AE754" s="1259"/>
      <c r="AF754" s="1259"/>
    </row>
    <row r="755" spans="1:32" ht="17.45" customHeight="1">
      <c r="A755" s="1251"/>
      <c r="B755" s="1251"/>
      <c r="C755" s="1251"/>
      <c r="D755" s="1251"/>
      <c r="E755" s="1251"/>
      <c r="F755" s="1251"/>
      <c r="G755" s="1251"/>
      <c r="H755" s="1251"/>
      <c r="I755" s="1251"/>
      <c r="J755" s="1251"/>
      <c r="K755" s="1251"/>
      <c r="L755" s="1251"/>
      <c r="M755" s="1252" t="s">
        <v>415</v>
      </c>
      <c r="N755" s="1252"/>
      <c r="O755" s="1252"/>
      <c r="P755" s="1252"/>
      <c r="Q755" s="1252"/>
      <c r="R755" s="1252"/>
      <c r="S755" s="1252"/>
      <c r="T755" s="1252"/>
      <c r="U755" s="1252"/>
      <c r="V755" s="1252"/>
      <c r="W755" s="1252"/>
      <c r="X755" s="1253"/>
      <c r="Y755" s="1253"/>
      <c r="Z755" s="1254">
        <v>0</v>
      </c>
      <c r="AA755" s="1254"/>
      <c r="AB755" s="1254"/>
      <c r="AC755" s="1254"/>
      <c r="AD755" s="1254"/>
      <c r="AE755" s="1254"/>
      <c r="AF755" s="1254"/>
    </row>
    <row r="756" spans="1:32" ht="16.7" customHeight="1">
      <c r="A756" s="1255" t="s">
        <v>416</v>
      </c>
      <c r="B756" s="1255"/>
      <c r="C756" s="1255"/>
      <c r="D756" s="1255"/>
      <c r="E756" s="1255"/>
      <c r="F756" s="1255"/>
      <c r="G756" s="1255"/>
      <c r="H756" s="1255"/>
      <c r="I756" s="1255"/>
      <c r="J756" s="1256" t="s">
        <v>391</v>
      </c>
      <c r="K756" s="1256"/>
      <c r="L756" s="158" t="s">
        <v>417</v>
      </c>
      <c r="M756" s="158" t="s">
        <v>418</v>
      </c>
      <c r="N756" s="1256" t="s">
        <v>419</v>
      </c>
      <c r="O756" s="1256"/>
      <c r="P756" s="1256" t="s">
        <v>420</v>
      </c>
      <c r="Q756" s="1256"/>
      <c r="R756" s="1256"/>
      <c r="S756" s="1256"/>
      <c r="T756" s="1256" t="s">
        <v>421</v>
      </c>
      <c r="U756" s="1256"/>
      <c r="V756" s="1256"/>
      <c r="W756" s="1256"/>
      <c r="X756" s="1256" t="s">
        <v>422</v>
      </c>
      <c r="Y756" s="1256"/>
      <c r="Z756" s="1256"/>
      <c r="AA756" s="1256"/>
      <c r="AB756" s="1256"/>
      <c r="AC756" s="1245" t="s">
        <v>409</v>
      </c>
      <c r="AD756" s="1245"/>
      <c r="AE756" s="1245"/>
      <c r="AF756" s="1245"/>
    </row>
    <row r="757" spans="1:32" ht="17.45" customHeight="1">
      <c r="A757" s="1246"/>
      <c r="B757" s="1246"/>
      <c r="C757" s="1246"/>
      <c r="D757" s="1246"/>
      <c r="E757" s="1246"/>
      <c r="F757" s="1246"/>
      <c r="G757" s="1246"/>
      <c r="H757" s="1246"/>
      <c r="I757" s="1246"/>
      <c r="J757" s="1246"/>
      <c r="K757" s="1246"/>
      <c r="L757" s="1246"/>
      <c r="M757" s="1247" t="s">
        <v>423</v>
      </c>
      <c r="N757" s="1247"/>
      <c r="O757" s="1247"/>
      <c r="P757" s="1247"/>
      <c r="Q757" s="1247"/>
      <c r="R757" s="1247"/>
      <c r="S757" s="1247"/>
      <c r="T757" s="1247"/>
      <c r="U757" s="1247"/>
      <c r="V757" s="1247"/>
      <c r="W757" s="1247"/>
      <c r="X757" s="1248"/>
      <c r="Y757" s="1248"/>
      <c r="Z757" s="1249">
        <v>0</v>
      </c>
      <c r="AA757" s="1249"/>
      <c r="AB757" s="1249"/>
      <c r="AC757" s="1249"/>
      <c r="AD757" s="1249"/>
      <c r="AE757" s="1249"/>
      <c r="AF757" s="1249"/>
    </row>
    <row r="758" spans="1:32" ht="5.85" customHeight="1">
      <c r="A758" s="1250"/>
      <c r="B758" s="1250"/>
      <c r="C758" s="1250"/>
      <c r="D758" s="1250"/>
      <c r="E758" s="1250"/>
      <c r="F758" s="1250"/>
      <c r="G758" s="1250"/>
      <c r="H758" s="1250"/>
      <c r="I758" s="1250"/>
      <c r="J758" s="1250"/>
      <c r="K758" s="1250"/>
      <c r="L758" s="1250"/>
      <c r="M758" s="1250"/>
      <c r="N758" s="1250"/>
      <c r="O758" s="1250"/>
      <c r="P758" s="1250"/>
      <c r="Q758" s="1250"/>
      <c r="R758" s="1250"/>
      <c r="S758" s="1250"/>
      <c r="T758" s="1250"/>
      <c r="U758" s="1250"/>
      <c r="V758" s="1250"/>
      <c r="W758" s="1250"/>
      <c r="X758" s="1250"/>
      <c r="Y758" s="1250"/>
      <c r="Z758" s="1250"/>
      <c r="AA758" s="1250"/>
      <c r="AB758" s="1250"/>
      <c r="AC758" s="1250"/>
      <c r="AD758" s="1250"/>
      <c r="AE758" s="1250"/>
      <c r="AF758" s="1250"/>
    </row>
    <row r="759" spans="1:32" ht="16.7" customHeight="1">
      <c r="A759" s="1239"/>
      <c r="B759" s="1239"/>
      <c r="C759" s="1239"/>
      <c r="D759" s="1239"/>
      <c r="E759" s="1239"/>
      <c r="F759" s="1239"/>
      <c r="G759" s="1239"/>
      <c r="H759" s="1239"/>
      <c r="I759" s="1239"/>
      <c r="J759" s="1239"/>
      <c r="K759" s="1239"/>
      <c r="L759" s="1239"/>
      <c r="M759" s="1240" t="s">
        <v>424</v>
      </c>
      <c r="N759" s="1240"/>
      <c r="O759" s="1240"/>
      <c r="P759" s="1240"/>
      <c r="Q759" s="1240"/>
      <c r="R759" s="1240"/>
      <c r="S759" s="1240"/>
      <c r="T759" s="1240"/>
      <c r="U759" s="1240"/>
      <c r="V759" s="1240"/>
      <c r="W759" s="1240"/>
      <c r="X759" s="1243"/>
      <c r="Y759" s="1243"/>
      <c r="Z759" s="1241">
        <v>6.48</v>
      </c>
      <c r="AA759" s="1241"/>
      <c r="AB759" s="1241"/>
      <c r="AC759" s="1241"/>
      <c r="AD759" s="1241"/>
      <c r="AE759" s="1241"/>
      <c r="AF759" s="1241"/>
    </row>
    <row r="760" spans="1:32" ht="0.75" customHeight="1">
      <c r="A760" s="1239"/>
      <c r="B760" s="1239"/>
      <c r="C760" s="1239"/>
      <c r="D760" s="1239"/>
      <c r="E760" s="1239"/>
      <c r="F760" s="1239"/>
      <c r="G760" s="1239"/>
      <c r="H760" s="1239"/>
      <c r="I760" s="1239"/>
      <c r="J760" s="1239"/>
      <c r="K760" s="1240" t="s">
        <v>425</v>
      </c>
      <c r="L760" s="1240"/>
      <c r="M760" s="1240"/>
      <c r="N760" s="1240"/>
      <c r="O760" s="1240"/>
      <c r="P760" s="1240"/>
      <c r="Q760" s="159"/>
      <c r="R760" s="1244">
        <v>0</v>
      </c>
      <c r="S760" s="1244"/>
      <c r="T760" s="1244"/>
      <c r="U760" s="1240"/>
      <c r="V760" s="1240"/>
      <c r="W760" s="1240"/>
      <c r="X760" s="1243"/>
      <c r="Y760" s="1243"/>
      <c r="Z760" s="1241"/>
      <c r="AA760" s="1241"/>
      <c r="AB760" s="1241"/>
      <c r="AC760" s="1241"/>
      <c r="AD760" s="1241"/>
      <c r="AE760" s="1241"/>
      <c r="AF760" s="1241"/>
    </row>
    <row r="761" spans="1:32" ht="16.7" customHeight="1">
      <c r="A761" s="1239"/>
      <c r="B761" s="1239"/>
      <c r="C761" s="1239"/>
      <c r="D761" s="1239"/>
      <c r="E761" s="1239"/>
      <c r="F761" s="1239"/>
      <c r="G761" s="1239"/>
      <c r="H761" s="1239"/>
      <c r="I761" s="1239"/>
      <c r="J761" s="1239"/>
      <c r="K761" s="1240"/>
      <c r="L761" s="1240"/>
      <c r="M761" s="1240"/>
      <c r="N761" s="1240"/>
      <c r="O761" s="1240"/>
      <c r="P761" s="1240"/>
      <c r="Q761" s="151"/>
      <c r="R761" s="1244"/>
      <c r="S761" s="1244"/>
      <c r="T761" s="1244"/>
      <c r="U761" s="151"/>
      <c r="V761" s="1240" t="s">
        <v>426</v>
      </c>
      <c r="W761" s="1240"/>
      <c r="X761" s="1243"/>
      <c r="Y761" s="1243"/>
      <c r="Z761" s="1241">
        <v>0</v>
      </c>
      <c r="AA761" s="1241"/>
      <c r="AB761" s="1241"/>
      <c r="AC761" s="1241"/>
      <c r="AD761" s="1241"/>
      <c r="AE761" s="1241"/>
      <c r="AF761" s="1241"/>
    </row>
    <row r="762" spans="1:32" ht="17.45" customHeight="1">
      <c r="A762" s="1239"/>
      <c r="B762" s="1239"/>
      <c r="C762" s="1239"/>
      <c r="D762" s="1239"/>
      <c r="E762" s="1239"/>
      <c r="F762" s="1239"/>
      <c r="G762" s="1239"/>
      <c r="H762" s="1239"/>
      <c r="I762" s="1239"/>
      <c r="J762" s="1239"/>
      <c r="K762" s="1239"/>
      <c r="L762" s="1239"/>
      <c r="M762" s="1240" t="s">
        <v>427</v>
      </c>
      <c r="N762" s="1240"/>
      <c r="O762" s="1240"/>
      <c r="P762" s="1240"/>
      <c r="Q762" s="1240"/>
      <c r="R762" s="1240"/>
      <c r="S762" s="1240"/>
      <c r="T762" s="1240"/>
      <c r="U762" s="1240"/>
      <c r="V762" s="1240"/>
      <c r="W762" s="1240"/>
      <c r="X762" s="1243"/>
      <c r="Y762" s="1243"/>
      <c r="Z762" s="1241">
        <v>6.48</v>
      </c>
      <c r="AA762" s="1241"/>
      <c r="AB762" s="1241"/>
      <c r="AC762" s="1241"/>
      <c r="AD762" s="1241"/>
      <c r="AE762" s="1241"/>
      <c r="AF762" s="1241"/>
    </row>
    <row r="763" spans="1:32" ht="5.85" customHeight="1">
      <c r="A763" s="1242"/>
      <c r="B763" s="1242"/>
      <c r="C763" s="1242"/>
      <c r="D763" s="1242"/>
      <c r="E763" s="1242"/>
      <c r="F763" s="1242"/>
      <c r="G763" s="1242"/>
      <c r="H763" s="1242"/>
      <c r="I763" s="1242"/>
      <c r="J763" s="1242"/>
      <c r="K763" s="1242"/>
      <c r="L763" s="1242"/>
      <c r="M763" s="1242"/>
      <c r="N763" s="1242"/>
      <c r="O763" s="1242"/>
      <c r="P763" s="1242"/>
      <c r="Q763" s="1242"/>
      <c r="R763" s="1242"/>
      <c r="S763" s="1242"/>
      <c r="T763" s="1242"/>
      <c r="U763" s="1242"/>
      <c r="V763" s="1242"/>
      <c r="W763" s="1242"/>
      <c r="X763" s="1242"/>
      <c r="Y763" s="1242"/>
      <c r="Z763" s="1242"/>
      <c r="AA763" s="1242"/>
      <c r="AB763" s="1242"/>
      <c r="AC763" s="1242"/>
      <c r="AD763" s="1242"/>
      <c r="AE763" s="1242"/>
      <c r="AF763" s="1242"/>
    </row>
    <row r="764" spans="1:32" ht="122.85" customHeight="1">
      <c r="A764" s="153"/>
      <c r="B764" s="154"/>
      <c r="C764" s="154"/>
      <c r="D764" s="154"/>
      <c r="E764" s="154"/>
      <c r="F764" s="154"/>
      <c r="G764" s="154"/>
      <c r="H764" s="154"/>
      <c r="I764" s="154"/>
      <c r="J764" s="154"/>
      <c r="K764" s="154"/>
      <c r="L764" s="154"/>
      <c r="M764" s="154"/>
      <c r="N764" s="154"/>
      <c r="O764" s="154"/>
      <c r="P764" s="154"/>
      <c r="Q764" s="154"/>
      <c r="R764" s="154"/>
      <c r="S764" s="154"/>
      <c r="T764" s="154"/>
      <c r="U764" s="154"/>
      <c r="V764" s="154"/>
      <c r="W764" s="154"/>
      <c r="X764" s="154"/>
      <c r="Y764" s="154"/>
      <c r="Z764" s="154"/>
      <c r="AA764" s="154"/>
      <c r="AB764" s="154"/>
      <c r="AC764" s="154"/>
      <c r="AD764" s="154"/>
      <c r="AE764" s="154"/>
      <c r="AF764" s="162"/>
    </row>
    <row r="765" spans="1:32" ht="2.1" customHeight="1">
      <c r="A765" s="146"/>
      <c r="B765" s="147"/>
      <c r="C765" s="147"/>
      <c r="D765" s="147"/>
      <c r="E765" s="147"/>
      <c r="F765" s="147"/>
      <c r="G765" s="1289" t="s">
        <v>376</v>
      </c>
      <c r="H765" s="1289"/>
      <c r="I765" s="1289"/>
      <c r="J765" s="1289"/>
      <c r="K765" s="1289"/>
      <c r="L765" s="1289"/>
      <c r="M765" s="1289"/>
      <c r="N765" s="1289"/>
      <c r="O765" s="1289"/>
      <c r="P765" s="1289"/>
      <c r="Q765" s="1289"/>
      <c r="R765" s="1289"/>
      <c r="S765" s="1289"/>
      <c r="T765" s="1289"/>
      <c r="U765" s="1289"/>
      <c r="V765" s="1289"/>
      <c r="W765" s="1289"/>
      <c r="X765" s="1289"/>
      <c r="Y765" s="1289"/>
      <c r="Z765" s="1289"/>
      <c r="AA765" s="148"/>
      <c r="AB765" s="1290" t="s">
        <v>490</v>
      </c>
      <c r="AC765" s="1290"/>
      <c r="AD765" s="1290"/>
      <c r="AE765" s="1290"/>
      <c r="AF765" s="1290"/>
    </row>
    <row r="766" spans="1:32" ht="14.65" customHeight="1">
      <c r="A766" s="150"/>
      <c r="B766" s="1243"/>
      <c r="C766" s="1243"/>
      <c r="D766" s="1243"/>
      <c r="E766" s="1243"/>
      <c r="G766" s="1289"/>
      <c r="H766" s="1289"/>
      <c r="I766" s="1289"/>
      <c r="J766" s="1289"/>
      <c r="K766" s="1289"/>
      <c r="L766" s="1289"/>
      <c r="M766" s="1289"/>
      <c r="N766" s="1289"/>
      <c r="O766" s="1289"/>
      <c r="P766" s="1289"/>
      <c r="Q766" s="1289"/>
      <c r="R766" s="1289"/>
      <c r="S766" s="1289"/>
      <c r="T766" s="1289"/>
      <c r="U766" s="1289"/>
      <c r="V766" s="1289"/>
      <c r="W766" s="1289"/>
      <c r="X766" s="1289"/>
      <c r="Y766" s="1289"/>
      <c r="Z766" s="1289"/>
      <c r="AA766" s="152"/>
      <c r="AB766" s="1290"/>
      <c r="AC766" s="1290"/>
      <c r="AD766" s="1290"/>
      <c r="AE766" s="1290"/>
      <c r="AF766" s="1290"/>
    </row>
    <row r="767" spans="1:32" ht="0.75" customHeight="1">
      <c r="A767" s="150"/>
      <c r="B767" s="1243"/>
      <c r="C767" s="1243"/>
      <c r="D767" s="1243"/>
      <c r="E767" s="1243"/>
      <c r="G767" s="1289"/>
      <c r="H767" s="1289"/>
      <c r="I767" s="1289"/>
      <c r="J767" s="1289"/>
      <c r="K767" s="1289"/>
      <c r="L767" s="1289"/>
      <c r="M767" s="1289"/>
      <c r="N767" s="1289"/>
      <c r="O767" s="1289"/>
      <c r="P767" s="1289"/>
      <c r="Q767" s="1289"/>
      <c r="R767" s="1289"/>
      <c r="S767" s="1289"/>
      <c r="T767" s="1289"/>
      <c r="U767" s="1289"/>
      <c r="V767" s="1289"/>
      <c r="W767" s="1289"/>
      <c r="X767" s="1289"/>
      <c r="Y767" s="1289"/>
      <c r="Z767" s="1289"/>
      <c r="AA767" s="152"/>
      <c r="AB767" s="1290"/>
      <c r="AC767" s="1290"/>
      <c r="AD767" s="1290"/>
      <c r="AE767" s="1290"/>
      <c r="AF767" s="1290"/>
    </row>
    <row r="768" spans="1:32" ht="11.65" customHeight="1">
      <c r="A768" s="150"/>
      <c r="B768" s="1243"/>
      <c r="C768" s="1243"/>
      <c r="D768" s="1243"/>
      <c r="E768" s="1243"/>
      <c r="G768" s="1289"/>
      <c r="H768" s="1289"/>
      <c r="I768" s="1289"/>
      <c r="J768" s="1289"/>
      <c r="K768" s="1289"/>
      <c r="L768" s="1289"/>
      <c r="M768" s="1289"/>
      <c r="N768" s="1289"/>
      <c r="O768" s="1289"/>
      <c r="P768" s="1289"/>
      <c r="Q768" s="1289"/>
      <c r="R768" s="1289"/>
      <c r="S768" s="1289"/>
      <c r="T768" s="1289"/>
      <c r="U768" s="1289"/>
      <c r="V768" s="1289"/>
      <c r="W768" s="1289"/>
      <c r="X768" s="1289"/>
      <c r="Y768" s="1289"/>
      <c r="Z768" s="1289"/>
      <c r="AA768" s="152"/>
      <c r="AB768" s="1291" t="s">
        <v>378</v>
      </c>
      <c r="AC768" s="1291"/>
      <c r="AD768" s="1291"/>
      <c r="AE768" s="1324"/>
      <c r="AF768" s="1324"/>
    </row>
    <row r="769" spans="1:32" ht="13.9" customHeight="1">
      <c r="A769" s="150"/>
      <c r="B769" s="1243"/>
      <c r="C769" s="1243"/>
      <c r="D769" s="1243"/>
      <c r="E769" s="1243"/>
      <c r="G769" s="1293" t="s">
        <v>379</v>
      </c>
      <c r="H769" s="1293"/>
      <c r="I769" s="1293"/>
      <c r="J769" s="1293"/>
      <c r="K769" s="1293"/>
      <c r="L769" s="1293"/>
      <c r="M769" s="1293"/>
      <c r="N769" s="1293"/>
      <c r="O769" s="1293"/>
      <c r="P769" s="1293"/>
      <c r="Q769" s="1293"/>
      <c r="R769" s="1293"/>
      <c r="S769" s="1293"/>
      <c r="T769" s="1293"/>
      <c r="U769" s="1293"/>
      <c r="V769" s="1293"/>
      <c r="W769" s="1293"/>
      <c r="X769" s="1293"/>
      <c r="Y769" s="1293"/>
      <c r="Z769" s="1293"/>
      <c r="AA769" s="152"/>
      <c r="AB769" s="1291"/>
      <c r="AC769" s="1291"/>
      <c r="AD769" s="1291"/>
      <c r="AE769" s="1324"/>
      <c r="AF769" s="1324"/>
    </row>
    <row r="770" spans="1:32" ht="0.75" customHeight="1">
      <c r="A770" s="150"/>
      <c r="AA770" s="152"/>
      <c r="AB770" s="1291"/>
      <c r="AC770" s="1291"/>
      <c r="AD770" s="1291"/>
      <c r="AE770" s="1324"/>
      <c r="AF770" s="1324"/>
    </row>
    <row r="771" spans="1:32" ht="0.75" customHeight="1">
      <c r="A771" s="153"/>
      <c r="B771" s="154"/>
      <c r="C771" s="154"/>
      <c r="D771" s="154"/>
      <c r="E771" s="154"/>
      <c r="F771" s="154"/>
      <c r="G771" s="154"/>
      <c r="H771" s="154"/>
      <c r="I771" s="154"/>
      <c r="J771" s="154"/>
      <c r="K771" s="154"/>
      <c r="L771" s="154"/>
      <c r="M771" s="154"/>
      <c r="N771" s="154"/>
      <c r="O771" s="154"/>
      <c r="P771" s="154"/>
      <c r="Q771" s="154"/>
      <c r="R771" s="154"/>
      <c r="S771" s="154"/>
      <c r="T771" s="154"/>
      <c r="U771" s="154"/>
      <c r="V771" s="154"/>
      <c r="W771" s="154"/>
      <c r="X771" s="154"/>
      <c r="Y771" s="154"/>
      <c r="Z771" s="154"/>
      <c r="AA771" s="154"/>
      <c r="AB771" s="154"/>
      <c r="AC771" s="154"/>
      <c r="AD771" s="154"/>
      <c r="AE771" s="154"/>
      <c r="AF771" s="162"/>
    </row>
    <row r="772" spans="1:32" ht="15.95" customHeight="1">
      <c r="A772" s="1280" t="s">
        <v>323</v>
      </c>
      <c r="B772" s="1280"/>
      <c r="C772" s="1280"/>
      <c r="D772" s="1280"/>
      <c r="E772" s="1280"/>
      <c r="F772" s="1280"/>
      <c r="G772" s="1280"/>
      <c r="H772" s="1280"/>
      <c r="I772" s="1280"/>
      <c r="J772" s="1280"/>
      <c r="K772" s="1280"/>
      <c r="L772" s="1280"/>
      <c r="M772" s="1280"/>
      <c r="N772" s="1280"/>
      <c r="O772" s="1280"/>
      <c r="P772" s="1280"/>
      <c r="Q772" s="1280"/>
      <c r="R772" s="1280"/>
      <c r="S772" s="1280"/>
      <c r="T772" s="1280"/>
      <c r="U772" s="1280"/>
      <c r="V772" s="1280"/>
      <c r="W772" s="1280"/>
      <c r="X772" s="1280"/>
      <c r="Y772" s="1280"/>
      <c r="Z772" s="1280"/>
      <c r="AA772" s="1280"/>
      <c r="AB772" s="1280"/>
      <c r="AC772" s="1280"/>
      <c r="AD772" s="1280"/>
      <c r="AE772" s="1280"/>
      <c r="AF772" s="1280"/>
    </row>
    <row r="773" spans="1:32" ht="37.9" customHeight="1">
      <c r="A773" s="1301" t="s">
        <v>380</v>
      </c>
      <c r="B773" s="1301"/>
      <c r="C773" s="1301"/>
      <c r="D773" s="1301"/>
      <c r="E773" s="1301"/>
      <c r="F773" s="1301"/>
      <c r="G773" s="1301"/>
      <c r="H773" s="1301"/>
      <c r="I773" s="1301"/>
      <c r="J773" s="1301"/>
      <c r="K773" s="1301"/>
      <c r="L773" s="1301"/>
      <c r="M773" s="1301"/>
      <c r="N773" s="1301"/>
      <c r="O773" s="1301"/>
      <c r="P773" s="1301"/>
      <c r="Q773" s="1301"/>
      <c r="R773" s="1301"/>
      <c r="S773" s="1301"/>
      <c r="T773" s="1301"/>
      <c r="U773" s="1301"/>
      <c r="V773" s="1301"/>
      <c r="W773" s="1301"/>
      <c r="X773" s="1301"/>
      <c r="Y773" s="1280" t="s">
        <v>381</v>
      </c>
      <c r="Z773" s="1280"/>
      <c r="AA773" s="1280"/>
      <c r="AB773" s="1280"/>
      <c r="AC773" s="1280"/>
      <c r="AD773" s="1280"/>
      <c r="AE773" s="1280"/>
      <c r="AF773" s="1280"/>
    </row>
    <row r="774" spans="1:32" ht="4.3499999999999996" customHeight="1">
      <c r="A774" s="155"/>
      <c r="B774" s="156"/>
      <c r="C774" s="156"/>
      <c r="D774" s="156"/>
      <c r="E774" s="156"/>
      <c r="F774" s="156"/>
      <c r="G774" s="156"/>
      <c r="H774" s="156"/>
      <c r="I774" s="156"/>
      <c r="J774" s="156"/>
      <c r="K774" s="156"/>
      <c r="L774" s="156"/>
      <c r="M774" s="156"/>
      <c r="N774" s="156"/>
      <c r="O774" s="156"/>
      <c r="P774" s="156"/>
      <c r="Q774" s="156"/>
      <c r="R774" s="156"/>
      <c r="S774" s="156"/>
      <c r="T774" s="156"/>
      <c r="U774" s="156"/>
      <c r="V774" s="156"/>
      <c r="W774" s="156"/>
      <c r="X774" s="156"/>
      <c r="Y774" s="156"/>
      <c r="Z774" s="156"/>
      <c r="AA774" s="156"/>
      <c r="AB774" s="156"/>
      <c r="AC774" s="156"/>
      <c r="AD774" s="156"/>
      <c r="AE774" s="156"/>
      <c r="AF774" s="157"/>
    </row>
    <row r="775" spans="1:32" ht="0.75" customHeight="1">
      <c r="A775" s="1283" t="s">
        <v>382</v>
      </c>
      <c r="B775" s="1283"/>
      <c r="C775" s="1283"/>
      <c r="D775" s="1283"/>
      <c r="E775" s="1284"/>
      <c r="F775" s="1284"/>
      <c r="G775" s="1284"/>
      <c r="H775" s="1284"/>
      <c r="I775" s="1285" t="s">
        <v>224</v>
      </c>
      <c r="J775" s="1285"/>
      <c r="K775" s="1285"/>
      <c r="L775" s="1285"/>
      <c r="M775" s="1285"/>
      <c r="N775" s="1285"/>
      <c r="O775" s="1285"/>
      <c r="P775" s="1285"/>
      <c r="Q775" s="1285"/>
      <c r="R775" s="1285"/>
      <c r="S775" s="1285"/>
      <c r="T775" s="1285"/>
      <c r="U775" s="1285"/>
      <c r="V775" s="1285"/>
      <c r="W775" s="1285"/>
      <c r="X775" s="1285"/>
      <c r="Y775" s="1275" t="s">
        <v>383</v>
      </c>
      <c r="Z775" s="1275"/>
      <c r="AA775" s="1275"/>
      <c r="AB775" s="1275"/>
      <c r="AC775" s="1275"/>
      <c r="AD775" s="1286" t="s">
        <v>491</v>
      </c>
      <c r="AE775" s="1286"/>
      <c r="AF775" s="1286"/>
    </row>
    <row r="776" spans="1:32" ht="18.2" customHeight="1">
      <c r="A776" s="1283"/>
      <c r="B776" s="1283"/>
      <c r="C776" s="1283"/>
      <c r="D776" s="1283"/>
      <c r="E776" s="1287" t="s">
        <v>385</v>
      </c>
      <c r="F776" s="1287"/>
      <c r="G776" s="1287"/>
      <c r="H776" s="1288" t="s">
        <v>386</v>
      </c>
      <c r="I776" s="1285"/>
      <c r="J776" s="1285"/>
      <c r="K776" s="1285"/>
      <c r="L776" s="1285"/>
      <c r="M776" s="1285"/>
      <c r="N776" s="1285"/>
      <c r="O776" s="1285"/>
      <c r="P776" s="1285"/>
      <c r="Q776" s="1285"/>
      <c r="R776" s="1285"/>
      <c r="S776" s="1285"/>
      <c r="T776" s="1285"/>
      <c r="U776" s="1285"/>
      <c r="V776" s="1285"/>
      <c r="W776" s="1285"/>
      <c r="X776" s="1285"/>
      <c r="Y776" s="1275"/>
      <c r="Z776" s="1275"/>
      <c r="AA776" s="1275"/>
      <c r="AB776" s="1275"/>
      <c r="AC776" s="1275"/>
      <c r="AD776" s="1286"/>
      <c r="AE776" s="1286"/>
      <c r="AF776" s="1286"/>
    </row>
    <row r="777" spans="1:32" ht="0.75" customHeight="1">
      <c r="A777" s="1274" t="s">
        <v>222</v>
      </c>
      <c r="B777" s="1274"/>
      <c r="C777" s="1274"/>
      <c r="D777" s="1274"/>
      <c r="E777" s="1287"/>
      <c r="F777" s="1287"/>
      <c r="G777" s="1287"/>
      <c r="H777" s="1288"/>
      <c r="I777" s="1285"/>
      <c r="J777" s="1285"/>
      <c r="K777" s="1285"/>
      <c r="L777" s="1285"/>
      <c r="M777" s="1285"/>
      <c r="N777" s="1285"/>
      <c r="O777" s="1285"/>
      <c r="P777" s="1285"/>
      <c r="Q777" s="1285"/>
      <c r="R777" s="1285"/>
      <c r="S777" s="1285"/>
      <c r="T777" s="1285"/>
      <c r="U777" s="1285"/>
      <c r="V777" s="1285"/>
      <c r="W777" s="1285"/>
      <c r="X777" s="1285"/>
      <c r="Y777" s="1275" t="s">
        <v>387</v>
      </c>
      <c r="Z777" s="1275"/>
      <c r="AA777" s="1275"/>
      <c r="AB777" s="1275"/>
      <c r="AC777" s="1275"/>
      <c r="AD777" s="1276">
        <v>4.1500000000000004</v>
      </c>
      <c r="AE777" s="1276"/>
      <c r="AF777" s="1276"/>
    </row>
    <row r="778" spans="1:32" ht="17.45" customHeight="1">
      <c r="A778" s="1274"/>
      <c r="B778" s="1274"/>
      <c r="C778" s="1274"/>
      <c r="D778" s="1274"/>
      <c r="E778" s="1277"/>
      <c r="F778" s="1277"/>
      <c r="G778" s="1277"/>
      <c r="H778" s="1288"/>
      <c r="I778" s="1285"/>
      <c r="J778" s="1285"/>
      <c r="K778" s="1285"/>
      <c r="L778" s="1285"/>
      <c r="M778" s="1285"/>
      <c r="N778" s="1285"/>
      <c r="O778" s="1285"/>
      <c r="P778" s="1285"/>
      <c r="Q778" s="1285"/>
      <c r="R778" s="1285"/>
      <c r="S778" s="1285"/>
      <c r="T778" s="1285"/>
      <c r="U778" s="1285"/>
      <c r="V778" s="1285"/>
      <c r="W778" s="1285"/>
      <c r="X778" s="1285"/>
      <c r="Y778" s="1275"/>
      <c r="Z778" s="1275"/>
      <c r="AA778" s="1275"/>
      <c r="AB778" s="1275"/>
      <c r="AC778" s="1275"/>
      <c r="AD778" s="1276"/>
      <c r="AE778" s="1276"/>
      <c r="AF778" s="1276"/>
    </row>
    <row r="779" spans="1:32" ht="0.75" customHeight="1">
      <c r="A779" s="1278"/>
      <c r="B779" s="1278"/>
      <c r="C779" s="1278"/>
      <c r="D779" s="1278"/>
      <c r="E779" s="1278"/>
      <c r="F779" s="1278"/>
      <c r="G779" s="1278"/>
      <c r="H779" s="1288"/>
      <c r="I779" s="1279"/>
      <c r="J779" s="1279"/>
      <c r="K779" s="1279"/>
      <c r="L779" s="1279"/>
      <c r="M779" s="1279"/>
      <c r="N779" s="1279"/>
      <c r="O779" s="1279"/>
      <c r="P779" s="1279"/>
      <c r="Q779" s="1279"/>
      <c r="R779" s="1279"/>
      <c r="S779" s="1279"/>
      <c r="T779" s="1279"/>
      <c r="U779" s="1279"/>
      <c r="V779" s="1279"/>
      <c r="W779" s="1279"/>
      <c r="X779" s="1279"/>
      <c r="Y779" s="1279"/>
      <c r="Z779" s="1279"/>
      <c r="AA779" s="1279"/>
      <c r="AB779" s="1279"/>
      <c r="AC779" s="1279"/>
      <c r="AD779" s="1279"/>
      <c r="AE779" s="1279"/>
      <c r="AF779" s="1279"/>
    </row>
    <row r="780" spans="1:32" ht="26.85" customHeight="1">
      <c r="A780" s="1271" t="s">
        <v>432</v>
      </c>
      <c r="B780" s="1271"/>
      <c r="C780" s="1271"/>
      <c r="D780" s="1271"/>
      <c r="E780" s="1271"/>
      <c r="F780" s="1271"/>
      <c r="G780" s="1271"/>
      <c r="H780" s="1271"/>
      <c r="I780" s="1271"/>
      <c r="J780" s="1271"/>
      <c r="K780" s="1271"/>
      <c r="L780" s="1271"/>
      <c r="M780" s="1271"/>
      <c r="N780" s="1271"/>
      <c r="O780" s="1271"/>
      <c r="P780" s="1271"/>
      <c r="Q780" s="1271"/>
      <c r="R780" s="1271"/>
      <c r="S780" s="1271"/>
      <c r="T780" s="1271"/>
      <c r="U780" s="1271"/>
      <c r="V780" s="1271"/>
      <c r="W780" s="1271"/>
      <c r="X780" s="1271"/>
      <c r="Y780" s="1271"/>
      <c r="Z780" s="1271"/>
      <c r="AA780" s="1271"/>
      <c r="AB780" s="1271"/>
      <c r="AC780" s="1271"/>
      <c r="AD780" s="1271"/>
      <c r="AE780" s="1271"/>
      <c r="AF780" s="1272"/>
    </row>
    <row r="781" spans="1:32" ht="10.15" customHeight="1">
      <c r="A781" s="1273" t="s">
        <v>389</v>
      </c>
      <c r="B781" s="1273"/>
      <c r="C781" s="1273"/>
      <c r="D781" s="1273"/>
      <c r="E781" s="1273"/>
      <c r="F781" s="1273"/>
      <c r="G781" s="1273"/>
      <c r="H781" s="1273"/>
      <c r="I781" s="1273"/>
      <c r="J781" s="1273"/>
      <c r="K781" s="1273"/>
      <c r="L781" s="1273"/>
      <c r="M781" s="1273"/>
      <c r="N781" s="1273"/>
      <c r="O781" s="1273"/>
      <c r="P781" s="1273"/>
      <c r="Q781" s="1273"/>
      <c r="R781" s="1273"/>
      <c r="S781" s="1273"/>
      <c r="T781" s="1273"/>
      <c r="U781" s="1273"/>
      <c r="V781" s="1273"/>
      <c r="W781" s="1273"/>
      <c r="X781" s="1273"/>
      <c r="Y781" s="1273"/>
      <c r="Z781" s="1273"/>
      <c r="AA781" s="1273"/>
      <c r="AB781" s="1273"/>
      <c r="AC781" s="1273"/>
      <c r="AD781" s="1273"/>
      <c r="AE781" s="1273"/>
      <c r="AF781" s="1272"/>
    </row>
    <row r="782" spans="1:32" ht="17.45" customHeight="1">
      <c r="A782" s="1255" t="s">
        <v>390</v>
      </c>
      <c r="B782" s="1255"/>
      <c r="C782" s="1255"/>
      <c r="D782" s="1255"/>
      <c r="E782" s="1255"/>
      <c r="F782" s="1255"/>
      <c r="G782" s="1255"/>
      <c r="H782" s="1255"/>
      <c r="I782" s="1255"/>
      <c r="J782" s="1255"/>
      <c r="K782" s="1255"/>
      <c r="L782" s="1255"/>
      <c r="M782" s="1256" t="s">
        <v>391</v>
      </c>
      <c r="N782" s="1256" t="s">
        <v>392</v>
      </c>
      <c r="O782" s="1256"/>
      <c r="P782" s="1256"/>
      <c r="Q782" s="1256"/>
      <c r="R782" s="1256"/>
      <c r="S782" s="1256"/>
      <c r="T782" s="1256" t="s">
        <v>393</v>
      </c>
      <c r="U782" s="1256"/>
      <c r="V782" s="1256"/>
      <c r="W782" s="1256"/>
      <c r="X782" s="1256"/>
      <c r="Y782" s="1256"/>
      <c r="Z782" s="1256"/>
      <c r="AA782" s="1256"/>
      <c r="AB782" s="1256"/>
      <c r="AC782" s="1245" t="s">
        <v>394</v>
      </c>
      <c r="AD782" s="1245"/>
      <c r="AE782" s="1245"/>
      <c r="AF782" s="1245"/>
    </row>
    <row r="783" spans="1:32" ht="16.7" customHeight="1">
      <c r="A783" s="1255"/>
      <c r="B783" s="1255"/>
      <c r="C783" s="1255"/>
      <c r="D783" s="1255"/>
      <c r="E783" s="1255"/>
      <c r="F783" s="1255"/>
      <c r="G783" s="1255"/>
      <c r="H783" s="1255"/>
      <c r="I783" s="1255"/>
      <c r="J783" s="1255"/>
      <c r="K783" s="1255"/>
      <c r="L783" s="1255"/>
      <c r="M783" s="1256"/>
      <c r="N783" s="1256" t="s">
        <v>395</v>
      </c>
      <c r="O783" s="1256"/>
      <c r="P783" s="1256" t="s">
        <v>396</v>
      </c>
      <c r="Q783" s="1256"/>
      <c r="R783" s="1256"/>
      <c r="S783" s="1256"/>
      <c r="T783" s="1256" t="s">
        <v>395</v>
      </c>
      <c r="U783" s="1256"/>
      <c r="V783" s="1256"/>
      <c r="W783" s="1256"/>
      <c r="X783" s="1256" t="s">
        <v>396</v>
      </c>
      <c r="Y783" s="1256"/>
      <c r="Z783" s="1256"/>
      <c r="AA783" s="1256"/>
      <c r="AB783" s="1256"/>
      <c r="AC783" s="1245"/>
      <c r="AD783" s="1245"/>
      <c r="AE783" s="1245"/>
      <c r="AF783" s="1245"/>
    </row>
    <row r="784" spans="1:32" ht="23.25" customHeight="1">
      <c r="A784" s="155"/>
      <c r="B784" s="156"/>
      <c r="C784" s="169" t="s">
        <v>492</v>
      </c>
      <c r="D784" s="1268" t="s">
        <v>493</v>
      </c>
      <c r="E784" s="1268"/>
      <c r="F784" s="1268"/>
      <c r="G784" s="1268"/>
      <c r="H784" s="1268"/>
      <c r="I784" s="1268"/>
      <c r="J784" s="1268"/>
      <c r="K784" s="1268"/>
      <c r="L784" s="1268"/>
      <c r="M784" s="161">
        <v>1</v>
      </c>
      <c r="N784" s="1269">
        <v>1</v>
      </c>
      <c r="O784" s="1269"/>
      <c r="P784" s="1269">
        <v>0</v>
      </c>
      <c r="Q784" s="1269"/>
      <c r="R784" s="1269"/>
      <c r="S784" s="1269"/>
      <c r="T784" s="1270">
        <v>316.79689999999999</v>
      </c>
      <c r="U784" s="1270"/>
      <c r="V784" s="1270"/>
      <c r="W784" s="1270"/>
      <c r="X784" s="1270">
        <v>111.3211</v>
      </c>
      <c r="Y784" s="1270"/>
      <c r="Z784" s="1270"/>
      <c r="AA784" s="1270"/>
      <c r="AB784" s="1270"/>
      <c r="AC784" s="1267">
        <v>316.79689999999999</v>
      </c>
      <c r="AD784" s="1267"/>
      <c r="AE784" s="1267"/>
      <c r="AF784" s="1267"/>
    </row>
    <row r="785" spans="1:32" ht="16.7" customHeight="1">
      <c r="A785" s="1246"/>
      <c r="B785" s="1246"/>
      <c r="C785" s="1246"/>
      <c r="D785" s="1246"/>
      <c r="E785" s="1246"/>
      <c r="F785" s="1246"/>
      <c r="G785" s="1246"/>
      <c r="H785" s="1246"/>
      <c r="I785" s="1246"/>
      <c r="J785" s="1246"/>
      <c r="K785" s="1246"/>
      <c r="L785" s="1246"/>
      <c r="M785" s="1247" t="s">
        <v>397</v>
      </c>
      <c r="N785" s="1247"/>
      <c r="O785" s="1247"/>
      <c r="P785" s="1247"/>
      <c r="Q785" s="1247"/>
      <c r="R785" s="1247"/>
      <c r="S785" s="1247"/>
      <c r="T785" s="1247"/>
      <c r="U785" s="1247"/>
      <c r="V785" s="1247"/>
      <c r="W785" s="1247"/>
      <c r="X785" s="1248"/>
      <c r="Y785" s="1248"/>
      <c r="Z785" s="1249">
        <v>316.79689999999999</v>
      </c>
      <c r="AA785" s="1249"/>
      <c r="AB785" s="1249"/>
      <c r="AC785" s="1249"/>
      <c r="AD785" s="1249"/>
      <c r="AE785" s="1249"/>
      <c r="AF785" s="1249"/>
    </row>
    <row r="786" spans="1:32" ht="17.45" customHeight="1">
      <c r="A786" s="1255" t="s">
        <v>398</v>
      </c>
      <c r="B786" s="1255"/>
      <c r="C786" s="1255"/>
      <c r="D786" s="1255"/>
      <c r="E786" s="1255"/>
      <c r="F786" s="1255"/>
      <c r="G786" s="1255"/>
      <c r="H786" s="1255"/>
      <c r="I786" s="1255"/>
      <c r="J786" s="1255"/>
      <c r="K786" s="1255"/>
      <c r="L786" s="1255"/>
      <c r="M786" s="1255"/>
      <c r="N786" s="1255"/>
      <c r="O786" s="1256" t="s">
        <v>399</v>
      </c>
      <c r="P786" s="1256"/>
      <c r="Q786" s="1256"/>
      <c r="R786" s="1256"/>
      <c r="S786" s="1256" t="s">
        <v>391</v>
      </c>
      <c r="T786" s="1256"/>
      <c r="U786" s="1256"/>
      <c r="V786" s="1256"/>
      <c r="W786" s="1256" t="s">
        <v>400</v>
      </c>
      <c r="X786" s="1256"/>
      <c r="Y786" s="1256"/>
      <c r="Z786" s="1256"/>
      <c r="AA786" s="1256"/>
      <c r="AB786" s="1256"/>
      <c r="AC786" s="1245" t="s">
        <v>394</v>
      </c>
      <c r="AD786" s="1245"/>
      <c r="AE786" s="1245"/>
      <c r="AF786" s="1245"/>
    </row>
    <row r="787" spans="1:32" ht="23.25" customHeight="1">
      <c r="A787" s="146"/>
      <c r="B787" s="147"/>
      <c r="C787" s="170" t="s">
        <v>462</v>
      </c>
      <c r="D787" s="1263" t="s">
        <v>463</v>
      </c>
      <c r="E787" s="1263"/>
      <c r="F787" s="1263"/>
      <c r="G787" s="1263"/>
      <c r="H787" s="1263"/>
      <c r="I787" s="1263"/>
      <c r="J787" s="1263"/>
      <c r="K787" s="1263"/>
      <c r="L787" s="1263"/>
      <c r="M787" s="1263"/>
      <c r="N787" s="1263"/>
      <c r="O787" s="1264">
        <v>0</v>
      </c>
      <c r="P787" s="1264"/>
      <c r="Q787" s="1264"/>
      <c r="R787" s="1264"/>
      <c r="S787" s="1264">
        <v>3</v>
      </c>
      <c r="T787" s="1264"/>
      <c r="U787" s="1264"/>
      <c r="V787" s="1264"/>
      <c r="W787" s="1265">
        <v>22.268799999999999</v>
      </c>
      <c r="X787" s="1265"/>
      <c r="Y787" s="1265"/>
      <c r="Z787" s="1265"/>
      <c r="AA787" s="1265"/>
      <c r="AB787" s="1265"/>
      <c r="AC787" s="1266">
        <v>66.806399999999996</v>
      </c>
      <c r="AD787" s="1266"/>
      <c r="AE787" s="1266"/>
      <c r="AF787" s="1266"/>
    </row>
    <row r="788" spans="1:32" ht="16.7" customHeight="1">
      <c r="A788" s="150"/>
      <c r="M788" s="1240" t="s">
        <v>401</v>
      </c>
      <c r="N788" s="1240"/>
      <c r="O788" s="1240"/>
      <c r="P788" s="1240"/>
      <c r="Q788" s="1240"/>
      <c r="R788" s="1240"/>
      <c r="S788" s="1240"/>
      <c r="T788" s="1240"/>
      <c r="U788" s="1240"/>
      <c r="V788" s="1240"/>
      <c r="W788" s="1240"/>
      <c r="Z788" s="1262">
        <v>66.806399999999996</v>
      </c>
      <c r="AA788" s="1262"/>
      <c r="AB788" s="1262"/>
      <c r="AC788" s="1262"/>
      <c r="AD788" s="1262"/>
      <c r="AE788" s="1262"/>
      <c r="AF788" s="1262"/>
    </row>
    <row r="789" spans="1:32" ht="17.45" customHeight="1">
      <c r="A789" s="150"/>
      <c r="M789" s="1240" t="s">
        <v>402</v>
      </c>
      <c r="N789" s="1240"/>
      <c r="O789" s="1240"/>
      <c r="P789" s="1240"/>
      <c r="Q789" s="1240"/>
      <c r="R789" s="1240"/>
      <c r="S789" s="1240"/>
      <c r="T789" s="1240"/>
      <c r="U789" s="1240"/>
      <c r="V789" s="1240"/>
      <c r="W789" s="1240"/>
      <c r="Z789" s="1262">
        <v>383.60329999999999</v>
      </c>
      <c r="AA789" s="1262"/>
      <c r="AB789" s="1262"/>
      <c r="AC789" s="1262"/>
      <c r="AD789" s="1262"/>
      <c r="AE789" s="1262"/>
      <c r="AF789" s="1262"/>
    </row>
    <row r="790" spans="1:32" ht="16.7" customHeight="1">
      <c r="A790" s="150"/>
      <c r="M790" s="1240" t="s">
        <v>403</v>
      </c>
      <c r="N790" s="1240"/>
      <c r="O790" s="1240"/>
      <c r="P790" s="1240"/>
      <c r="Q790" s="1240"/>
      <c r="R790" s="1240"/>
      <c r="S790" s="1240"/>
      <c r="T790" s="1240"/>
      <c r="U790" s="1240"/>
      <c r="V790" s="1240"/>
      <c r="W790" s="1240"/>
      <c r="Z790" s="1262">
        <v>92.4345</v>
      </c>
      <c r="AA790" s="1262"/>
      <c r="AB790" s="1262"/>
      <c r="AC790" s="1262"/>
      <c r="AD790" s="1262"/>
      <c r="AE790" s="1262"/>
      <c r="AF790" s="1262"/>
    </row>
    <row r="791" spans="1:32" ht="17.45" customHeight="1">
      <c r="A791" s="150"/>
      <c r="M791" s="1240" t="s">
        <v>404</v>
      </c>
      <c r="N791" s="1240"/>
      <c r="O791" s="1240"/>
      <c r="P791" s="1240"/>
      <c r="Q791" s="1240"/>
      <c r="R791" s="1240"/>
      <c r="S791" s="1240"/>
      <c r="T791" s="1240"/>
      <c r="U791" s="1240"/>
      <c r="V791" s="1240"/>
      <c r="W791" s="1240"/>
      <c r="Z791" s="1262">
        <v>0</v>
      </c>
      <c r="AA791" s="1262"/>
      <c r="AB791" s="1262"/>
      <c r="AC791" s="1262"/>
      <c r="AD791" s="1262"/>
      <c r="AE791" s="1262"/>
      <c r="AF791" s="1262"/>
    </row>
    <row r="792" spans="1:32" ht="17.45" customHeight="1">
      <c r="A792" s="153"/>
      <c r="B792" s="154"/>
      <c r="C792" s="154"/>
      <c r="D792" s="154"/>
      <c r="E792" s="154"/>
      <c r="F792" s="154"/>
      <c r="G792" s="154"/>
      <c r="H792" s="154"/>
      <c r="I792" s="154"/>
      <c r="J792" s="154"/>
      <c r="K792" s="154"/>
      <c r="L792" s="154"/>
      <c r="M792" s="1260" t="s">
        <v>405</v>
      </c>
      <c r="N792" s="1260"/>
      <c r="O792" s="1260"/>
      <c r="P792" s="1260"/>
      <c r="Q792" s="1260"/>
      <c r="R792" s="1260"/>
      <c r="S792" s="1260"/>
      <c r="T792" s="1260"/>
      <c r="U792" s="1260"/>
      <c r="V792" s="1260"/>
      <c r="W792" s="1260"/>
      <c r="X792" s="154"/>
      <c r="Y792" s="154"/>
      <c r="Z792" s="1261">
        <v>0</v>
      </c>
      <c r="AA792" s="1261"/>
      <c r="AB792" s="1261"/>
      <c r="AC792" s="1261"/>
      <c r="AD792" s="1261"/>
      <c r="AE792" s="1261"/>
      <c r="AF792" s="1261"/>
    </row>
    <row r="793" spans="1:32" ht="16.7" customHeight="1">
      <c r="A793" s="1257" t="s">
        <v>406</v>
      </c>
      <c r="B793" s="1257"/>
      <c r="C793" s="1257"/>
      <c r="D793" s="1257"/>
      <c r="E793" s="1257"/>
      <c r="F793" s="1257"/>
      <c r="G793" s="1257"/>
      <c r="H793" s="1257"/>
      <c r="I793" s="1257"/>
      <c r="J793" s="1257"/>
      <c r="K793" s="1257"/>
      <c r="L793" s="1257"/>
      <c r="M793" s="1257"/>
      <c r="N793" s="1257"/>
      <c r="O793" s="1258" t="s">
        <v>391</v>
      </c>
      <c r="P793" s="1258"/>
      <c r="Q793" s="1258"/>
      <c r="R793" s="1258"/>
      <c r="S793" s="1258" t="s">
        <v>407</v>
      </c>
      <c r="T793" s="1258"/>
      <c r="U793" s="1258"/>
      <c r="V793" s="1258"/>
      <c r="W793" s="1258" t="s">
        <v>408</v>
      </c>
      <c r="X793" s="1258"/>
      <c r="Y793" s="1258"/>
      <c r="Z793" s="1258"/>
      <c r="AA793" s="1258"/>
      <c r="AB793" s="1258"/>
      <c r="AC793" s="1259" t="s">
        <v>409</v>
      </c>
      <c r="AD793" s="1259"/>
      <c r="AE793" s="1259"/>
      <c r="AF793" s="1259"/>
    </row>
    <row r="794" spans="1:32" ht="23.25" customHeight="1">
      <c r="A794" s="155"/>
      <c r="B794" s="156"/>
      <c r="C794" s="160" t="s">
        <v>494</v>
      </c>
      <c r="D794" s="1268" t="s">
        <v>495</v>
      </c>
      <c r="E794" s="1268"/>
      <c r="F794" s="1268"/>
      <c r="G794" s="1268"/>
      <c r="H794" s="1268"/>
      <c r="I794" s="1268"/>
      <c r="J794" s="1268"/>
      <c r="K794" s="1268"/>
      <c r="L794" s="1268"/>
      <c r="M794" s="1268"/>
      <c r="N794" s="1268"/>
      <c r="O794" s="1319">
        <v>1</v>
      </c>
      <c r="P794" s="1319"/>
      <c r="Q794" s="1319"/>
      <c r="R794" s="1319"/>
      <c r="S794" s="1320" t="s">
        <v>491</v>
      </c>
      <c r="T794" s="1320"/>
      <c r="U794" s="1320"/>
      <c r="V794" s="1320"/>
      <c r="W794" s="1270">
        <v>355.9</v>
      </c>
      <c r="X794" s="1270"/>
      <c r="Y794" s="1270"/>
      <c r="Z794" s="1270"/>
      <c r="AA794" s="1270"/>
      <c r="AB794" s="1270"/>
      <c r="AC794" s="1267">
        <v>355.9</v>
      </c>
      <c r="AD794" s="1267"/>
      <c r="AE794" s="1267"/>
      <c r="AF794" s="1267"/>
    </row>
    <row r="795" spans="1:32" ht="16.7" customHeight="1">
      <c r="A795" s="1246"/>
      <c r="B795" s="1246"/>
      <c r="C795" s="1246"/>
      <c r="D795" s="1246"/>
      <c r="E795" s="1246"/>
      <c r="F795" s="1246"/>
      <c r="G795" s="1246"/>
      <c r="H795" s="1246"/>
      <c r="I795" s="1246"/>
      <c r="J795" s="1246"/>
      <c r="K795" s="1246"/>
      <c r="L795" s="1246"/>
      <c r="M795" s="1247" t="s">
        <v>411</v>
      </c>
      <c r="N795" s="1247"/>
      <c r="O795" s="1247"/>
      <c r="P795" s="1247"/>
      <c r="Q795" s="1247"/>
      <c r="R795" s="1247"/>
      <c r="S795" s="1247"/>
      <c r="T795" s="1247"/>
      <c r="U795" s="1247"/>
      <c r="V795" s="1247"/>
      <c r="W795" s="1247"/>
      <c r="X795" s="1248"/>
      <c r="Y795" s="1248"/>
      <c r="Z795" s="1249">
        <v>355.9</v>
      </c>
      <c r="AA795" s="1249"/>
      <c r="AB795" s="1249"/>
      <c r="AC795" s="1249"/>
      <c r="AD795" s="1249"/>
      <c r="AE795" s="1249"/>
      <c r="AF795" s="1249"/>
    </row>
    <row r="796" spans="1:32" ht="17.45" customHeight="1">
      <c r="A796" s="1257" t="s">
        <v>412</v>
      </c>
      <c r="B796" s="1257"/>
      <c r="C796" s="1257"/>
      <c r="D796" s="1257"/>
      <c r="E796" s="1257"/>
      <c r="F796" s="1257"/>
      <c r="G796" s="1257"/>
      <c r="H796" s="1257"/>
      <c r="I796" s="1257"/>
      <c r="J796" s="1257"/>
      <c r="K796" s="1257"/>
      <c r="L796" s="1257"/>
      <c r="M796" s="1257"/>
      <c r="N796" s="1257"/>
      <c r="O796" s="1258" t="s">
        <v>391</v>
      </c>
      <c r="P796" s="1258"/>
      <c r="Q796" s="1258"/>
      <c r="R796" s="1258"/>
      <c r="S796" s="1258" t="s">
        <v>407</v>
      </c>
      <c r="T796" s="1258"/>
      <c r="U796" s="1258"/>
      <c r="V796" s="1258"/>
      <c r="W796" s="1258" t="s">
        <v>408</v>
      </c>
      <c r="X796" s="1258"/>
      <c r="Y796" s="1258"/>
      <c r="Z796" s="1258"/>
      <c r="AA796" s="1258"/>
      <c r="AB796" s="1258"/>
      <c r="AC796" s="1259" t="s">
        <v>409</v>
      </c>
      <c r="AD796" s="1259"/>
      <c r="AE796" s="1259"/>
      <c r="AF796" s="1259"/>
    </row>
    <row r="797" spans="1:32" ht="23.25" customHeight="1">
      <c r="A797" s="146"/>
      <c r="B797" s="147"/>
      <c r="C797" s="163" t="s">
        <v>496</v>
      </c>
      <c r="D797" s="1314" t="s">
        <v>497</v>
      </c>
      <c r="E797" s="1314"/>
      <c r="F797" s="1314"/>
      <c r="G797" s="1314"/>
      <c r="H797" s="1314"/>
      <c r="I797" s="1314"/>
      <c r="J797" s="1314"/>
      <c r="K797" s="1314"/>
      <c r="L797" s="1314"/>
      <c r="M797" s="1314"/>
      <c r="N797" s="1314"/>
      <c r="O797" s="1315">
        <v>5.4999999999999997E-3</v>
      </c>
      <c r="P797" s="1315"/>
      <c r="Q797" s="1315"/>
      <c r="R797" s="1315"/>
      <c r="S797" s="1316" t="s">
        <v>446</v>
      </c>
      <c r="T797" s="1316"/>
      <c r="U797" s="1316"/>
      <c r="V797" s="1316"/>
      <c r="W797" s="1317">
        <v>452.95699999999999</v>
      </c>
      <c r="X797" s="1317"/>
      <c r="Y797" s="1317"/>
      <c r="Z797" s="1317"/>
      <c r="AA797" s="1317"/>
      <c r="AB797" s="1317"/>
      <c r="AC797" s="1318">
        <v>2.4912999999999998</v>
      </c>
      <c r="AD797" s="1318"/>
      <c r="AE797" s="1318"/>
      <c r="AF797" s="1318"/>
    </row>
    <row r="798" spans="1:32" ht="22.5" customHeight="1">
      <c r="A798" s="150"/>
      <c r="C798" s="165" t="s">
        <v>498</v>
      </c>
      <c r="D798" s="1309" t="s">
        <v>499</v>
      </c>
      <c r="E798" s="1309"/>
      <c r="F798" s="1309"/>
      <c r="G798" s="1309"/>
      <c r="H798" s="1309"/>
      <c r="I798" s="1309"/>
      <c r="J798" s="1309"/>
      <c r="K798" s="1309"/>
      <c r="L798" s="1309"/>
      <c r="M798" s="1309"/>
      <c r="N798" s="1309"/>
      <c r="O798" s="1310">
        <v>0.308</v>
      </c>
      <c r="P798" s="1310"/>
      <c r="Q798" s="1310"/>
      <c r="R798" s="1310"/>
      <c r="S798" s="1311" t="s">
        <v>446</v>
      </c>
      <c r="T798" s="1311"/>
      <c r="U798" s="1311"/>
      <c r="V798" s="1311"/>
      <c r="W798" s="1312">
        <v>502.1388</v>
      </c>
      <c r="X798" s="1312"/>
      <c r="Y798" s="1312"/>
      <c r="Z798" s="1312"/>
      <c r="AA798" s="1312"/>
      <c r="AB798" s="1312"/>
      <c r="AC798" s="1313">
        <v>154.6591</v>
      </c>
      <c r="AD798" s="1313"/>
      <c r="AE798" s="1313"/>
      <c r="AF798" s="1313"/>
    </row>
    <row r="799" spans="1:32" ht="23.25" customHeight="1">
      <c r="A799" s="153"/>
      <c r="B799" s="154"/>
      <c r="C799" s="167" t="s">
        <v>500</v>
      </c>
      <c r="D799" s="1304" t="s">
        <v>501</v>
      </c>
      <c r="E799" s="1304"/>
      <c r="F799" s="1304"/>
      <c r="G799" s="1304"/>
      <c r="H799" s="1304"/>
      <c r="I799" s="1304"/>
      <c r="J799" s="1304"/>
      <c r="K799" s="1304"/>
      <c r="L799" s="1304"/>
      <c r="M799" s="1304"/>
      <c r="N799" s="1304"/>
      <c r="O799" s="1305">
        <v>0.7</v>
      </c>
      <c r="P799" s="1305"/>
      <c r="Q799" s="1305"/>
      <c r="R799" s="1305"/>
      <c r="S799" s="1306" t="s">
        <v>435</v>
      </c>
      <c r="T799" s="1306"/>
      <c r="U799" s="1306"/>
      <c r="V799" s="1306"/>
      <c r="W799" s="1307">
        <v>82.821700000000007</v>
      </c>
      <c r="X799" s="1307"/>
      <c r="Y799" s="1307"/>
      <c r="Z799" s="1307"/>
      <c r="AA799" s="1307"/>
      <c r="AB799" s="1307"/>
      <c r="AC799" s="1308">
        <v>57.973999999999997</v>
      </c>
      <c r="AD799" s="1308"/>
      <c r="AE799" s="1308"/>
      <c r="AF799" s="1308"/>
    </row>
    <row r="800" spans="1:32" ht="16.7" customHeight="1">
      <c r="A800" s="1246"/>
      <c r="B800" s="1246"/>
      <c r="C800" s="1246"/>
      <c r="D800" s="1246"/>
      <c r="E800" s="1246"/>
      <c r="F800" s="1246"/>
      <c r="G800" s="1246"/>
      <c r="H800" s="1246"/>
      <c r="I800" s="1246"/>
      <c r="J800" s="1246"/>
      <c r="K800" s="1246"/>
      <c r="L800" s="1246"/>
      <c r="M800" s="1247" t="s">
        <v>413</v>
      </c>
      <c r="N800" s="1247"/>
      <c r="O800" s="1247"/>
      <c r="P800" s="1247"/>
      <c r="Q800" s="1247"/>
      <c r="R800" s="1247"/>
      <c r="S800" s="1247"/>
      <c r="T800" s="1247"/>
      <c r="U800" s="1247"/>
      <c r="V800" s="1247"/>
      <c r="W800" s="1247"/>
      <c r="X800" s="1248"/>
      <c r="Y800" s="1248"/>
      <c r="Z800" s="1249">
        <v>215.12440000000001</v>
      </c>
      <c r="AA800" s="1249"/>
      <c r="AB800" s="1249"/>
      <c r="AC800" s="1249"/>
      <c r="AD800" s="1249"/>
      <c r="AE800" s="1249"/>
      <c r="AF800" s="1249"/>
    </row>
    <row r="801" spans="1:32" ht="17.45" customHeight="1">
      <c r="A801" s="1257" t="s">
        <v>414</v>
      </c>
      <c r="B801" s="1257"/>
      <c r="C801" s="1257"/>
      <c r="D801" s="1257"/>
      <c r="E801" s="1257"/>
      <c r="F801" s="1257"/>
      <c r="G801" s="1257"/>
      <c r="H801" s="1257"/>
      <c r="I801" s="1257"/>
      <c r="J801" s="1257"/>
      <c r="K801" s="1257"/>
      <c r="L801" s="1257"/>
      <c r="M801" s="1257"/>
      <c r="N801" s="1257"/>
      <c r="O801" s="1258" t="s">
        <v>391</v>
      </c>
      <c r="P801" s="1258"/>
      <c r="Q801" s="1258"/>
      <c r="R801" s="1258"/>
      <c r="S801" s="1258" t="s">
        <v>407</v>
      </c>
      <c r="T801" s="1258"/>
      <c r="U801" s="1258"/>
      <c r="V801" s="1258"/>
      <c r="W801" s="1258" t="s">
        <v>408</v>
      </c>
      <c r="X801" s="1258"/>
      <c r="Y801" s="1258"/>
      <c r="Z801" s="1258"/>
      <c r="AA801" s="1258"/>
      <c r="AB801" s="1258"/>
      <c r="AC801" s="1259" t="s">
        <v>409</v>
      </c>
      <c r="AD801" s="1259"/>
      <c r="AE801" s="1259"/>
      <c r="AF801" s="1259"/>
    </row>
    <row r="802" spans="1:32" ht="16.7" customHeight="1">
      <c r="A802" s="1251"/>
      <c r="B802" s="1251"/>
      <c r="C802" s="1251"/>
      <c r="D802" s="1251"/>
      <c r="E802" s="1251"/>
      <c r="F802" s="1251"/>
      <c r="G802" s="1251"/>
      <c r="H802" s="1251"/>
      <c r="I802" s="1251"/>
      <c r="J802" s="1251"/>
      <c r="K802" s="1251"/>
      <c r="L802" s="1251"/>
      <c r="M802" s="1252" t="s">
        <v>415</v>
      </c>
      <c r="N802" s="1252"/>
      <c r="O802" s="1252"/>
      <c r="P802" s="1252"/>
      <c r="Q802" s="1252"/>
      <c r="R802" s="1252"/>
      <c r="S802" s="1252"/>
      <c r="T802" s="1252"/>
      <c r="U802" s="1252"/>
      <c r="V802" s="1252"/>
      <c r="W802" s="1252"/>
      <c r="X802" s="1253"/>
      <c r="Y802" s="1253"/>
      <c r="Z802" s="1254">
        <v>0</v>
      </c>
      <c r="AA802" s="1254"/>
      <c r="AB802" s="1254"/>
      <c r="AC802" s="1254"/>
      <c r="AD802" s="1254"/>
      <c r="AE802" s="1254"/>
      <c r="AF802" s="1254"/>
    </row>
    <row r="803" spans="1:32" ht="17.45" customHeight="1">
      <c r="A803" s="1255" t="s">
        <v>416</v>
      </c>
      <c r="B803" s="1255"/>
      <c r="C803" s="1255"/>
      <c r="D803" s="1255"/>
      <c r="E803" s="1255"/>
      <c r="F803" s="1255"/>
      <c r="G803" s="1255"/>
      <c r="H803" s="1255"/>
      <c r="I803" s="1255"/>
      <c r="J803" s="1256" t="s">
        <v>391</v>
      </c>
      <c r="K803" s="1256"/>
      <c r="L803" s="158" t="s">
        <v>417</v>
      </c>
      <c r="M803" s="158" t="s">
        <v>418</v>
      </c>
      <c r="N803" s="1256" t="s">
        <v>419</v>
      </c>
      <c r="O803" s="1256"/>
      <c r="P803" s="1256" t="s">
        <v>420</v>
      </c>
      <c r="Q803" s="1256"/>
      <c r="R803" s="1256"/>
      <c r="S803" s="1256"/>
      <c r="T803" s="1256" t="s">
        <v>421</v>
      </c>
      <c r="U803" s="1256"/>
      <c r="V803" s="1256"/>
      <c r="W803" s="1256"/>
      <c r="X803" s="1256" t="s">
        <v>422</v>
      </c>
      <c r="Y803" s="1256"/>
      <c r="Z803" s="1256"/>
      <c r="AA803" s="1256"/>
      <c r="AB803" s="1256"/>
      <c r="AC803" s="1245" t="s">
        <v>409</v>
      </c>
      <c r="AD803" s="1245"/>
      <c r="AE803" s="1245"/>
      <c r="AF803" s="1245"/>
    </row>
    <row r="804" spans="1:32" ht="22.5" customHeight="1">
      <c r="A804" s="155"/>
      <c r="B804" s="156"/>
      <c r="C804" s="160" t="s">
        <v>502</v>
      </c>
      <c r="D804" s="1328" t="s">
        <v>503</v>
      </c>
      <c r="E804" s="1328"/>
      <c r="F804" s="1328"/>
      <c r="G804" s="1328"/>
      <c r="H804" s="1328"/>
      <c r="I804" s="1328"/>
      <c r="J804" s="1329">
        <v>0.53493000000000002</v>
      </c>
      <c r="K804" s="1329"/>
      <c r="L804" s="172">
        <v>0</v>
      </c>
      <c r="M804" s="172">
        <v>0</v>
      </c>
      <c r="N804" s="1330">
        <v>0</v>
      </c>
      <c r="O804" s="1330"/>
      <c r="P804" s="1330">
        <v>2.77</v>
      </c>
      <c r="Q804" s="1330"/>
      <c r="R804" s="1330"/>
      <c r="S804" s="1330"/>
      <c r="T804" s="1330">
        <v>2.2200000000000002</v>
      </c>
      <c r="U804" s="1330"/>
      <c r="V804" s="1330"/>
      <c r="W804" s="1330"/>
      <c r="X804" s="1330">
        <v>1.82</v>
      </c>
      <c r="Y804" s="1330"/>
      <c r="Z804" s="1330"/>
      <c r="AA804" s="1330"/>
      <c r="AB804" s="1330"/>
      <c r="AC804" s="1254">
        <v>0</v>
      </c>
      <c r="AD804" s="1254"/>
      <c r="AE804" s="1254"/>
      <c r="AF804" s="1254"/>
    </row>
    <row r="805" spans="1:32" ht="17.45" customHeight="1">
      <c r="A805" s="1246"/>
      <c r="B805" s="1246"/>
      <c r="C805" s="1246"/>
      <c r="D805" s="1246"/>
      <c r="E805" s="1246"/>
      <c r="F805" s="1246"/>
      <c r="G805" s="1246"/>
      <c r="H805" s="1246"/>
      <c r="I805" s="1246"/>
      <c r="J805" s="1246"/>
      <c r="K805" s="1246"/>
      <c r="L805" s="1246"/>
      <c r="M805" s="1247" t="s">
        <v>423</v>
      </c>
      <c r="N805" s="1247"/>
      <c r="O805" s="1247"/>
      <c r="P805" s="1247"/>
      <c r="Q805" s="1247"/>
      <c r="R805" s="1247"/>
      <c r="S805" s="1247"/>
      <c r="T805" s="1247"/>
      <c r="U805" s="1247"/>
      <c r="V805" s="1247"/>
      <c r="W805" s="1247"/>
      <c r="X805" s="1248"/>
      <c r="Y805" s="1248"/>
      <c r="Z805" s="1249">
        <v>0</v>
      </c>
      <c r="AA805" s="1249"/>
      <c r="AB805" s="1249"/>
      <c r="AC805" s="1249"/>
      <c r="AD805" s="1249"/>
      <c r="AE805" s="1249"/>
      <c r="AF805" s="1249"/>
    </row>
    <row r="806" spans="1:32" ht="5.85" customHeight="1">
      <c r="A806" s="1250"/>
      <c r="B806" s="1250"/>
      <c r="C806" s="1250"/>
      <c r="D806" s="1250"/>
      <c r="E806" s="1250"/>
      <c r="F806" s="1250"/>
      <c r="G806" s="1250"/>
      <c r="H806" s="1250"/>
      <c r="I806" s="1250"/>
      <c r="J806" s="1250"/>
      <c r="K806" s="1250"/>
      <c r="L806" s="1250"/>
      <c r="M806" s="1250"/>
      <c r="N806" s="1250"/>
      <c r="O806" s="1250"/>
      <c r="P806" s="1250"/>
      <c r="Q806" s="1250"/>
      <c r="R806" s="1250"/>
      <c r="S806" s="1250"/>
      <c r="T806" s="1250"/>
      <c r="U806" s="1250"/>
      <c r="V806" s="1250"/>
      <c r="W806" s="1250"/>
      <c r="X806" s="1250"/>
      <c r="Y806" s="1250"/>
      <c r="Z806" s="1250"/>
      <c r="AA806" s="1250"/>
      <c r="AB806" s="1250"/>
      <c r="AC806" s="1250"/>
      <c r="AD806" s="1250"/>
      <c r="AE806" s="1250"/>
      <c r="AF806" s="1250"/>
    </row>
    <row r="807" spans="1:32" ht="16.7" customHeight="1">
      <c r="A807" s="1239"/>
      <c r="B807" s="1239"/>
      <c r="C807" s="1239"/>
      <c r="D807" s="1239"/>
      <c r="E807" s="1239"/>
      <c r="F807" s="1239"/>
      <c r="G807" s="1239"/>
      <c r="H807" s="1239"/>
      <c r="I807" s="1239"/>
      <c r="J807" s="1239"/>
      <c r="K807" s="1239"/>
      <c r="L807" s="1239"/>
      <c r="M807" s="1240" t="s">
        <v>424</v>
      </c>
      <c r="N807" s="1240"/>
      <c r="O807" s="1240"/>
      <c r="P807" s="1240"/>
      <c r="Q807" s="1240"/>
      <c r="R807" s="1240"/>
      <c r="S807" s="1240"/>
      <c r="T807" s="1240"/>
      <c r="U807" s="1240"/>
      <c r="V807" s="1240"/>
      <c r="W807" s="1240"/>
      <c r="X807" s="1243"/>
      <c r="Y807" s="1243"/>
      <c r="Z807" s="1241">
        <v>663.46</v>
      </c>
      <c r="AA807" s="1241"/>
      <c r="AB807" s="1241"/>
      <c r="AC807" s="1241"/>
      <c r="AD807" s="1241"/>
      <c r="AE807" s="1241"/>
      <c r="AF807" s="1241"/>
    </row>
    <row r="808" spans="1:32" ht="0.75" customHeight="1">
      <c r="A808" s="1239"/>
      <c r="B808" s="1239"/>
      <c r="C808" s="1239"/>
      <c r="D808" s="1239"/>
      <c r="E808" s="1239"/>
      <c r="F808" s="1239"/>
      <c r="G808" s="1239"/>
      <c r="H808" s="1239"/>
      <c r="I808" s="1239"/>
      <c r="J808" s="1239"/>
      <c r="K808" s="1240" t="s">
        <v>425</v>
      </c>
      <c r="L808" s="1240"/>
      <c r="M808" s="1240"/>
      <c r="N808" s="1240"/>
      <c r="O808" s="1240"/>
      <c r="P808" s="1240"/>
      <c r="Q808" s="159"/>
      <c r="R808" s="1244">
        <v>0</v>
      </c>
      <c r="S808" s="1244"/>
      <c r="T808" s="1244"/>
      <c r="U808" s="1240"/>
      <c r="V808" s="1240"/>
      <c r="W808" s="1240"/>
      <c r="X808" s="1243"/>
      <c r="Y808" s="1243"/>
      <c r="Z808" s="1241"/>
      <c r="AA808" s="1241"/>
      <c r="AB808" s="1241"/>
      <c r="AC808" s="1241"/>
      <c r="AD808" s="1241"/>
      <c r="AE808" s="1241"/>
      <c r="AF808" s="1241"/>
    </row>
    <row r="809" spans="1:32" ht="16.7" customHeight="1">
      <c r="A809" s="1239"/>
      <c r="B809" s="1239"/>
      <c r="C809" s="1239"/>
      <c r="D809" s="1239"/>
      <c r="E809" s="1239"/>
      <c r="F809" s="1239"/>
      <c r="G809" s="1239"/>
      <c r="H809" s="1239"/>
      <c r="I809" s="1239"/>
      <c r="J809" s="1239"/>
      <c r="K809" s="1240"/>
      <c r="L809" s="1240"/>
      <c r="M809" s="1240"/>
      <c r="N809" s="1240"/>
      <c r="O809" s="1240"/>
      <c r="P809" s="1240"/>
      <c r="Q809" s="151"/>
      <c r="R809" s="1244"/>
      <c r="S809" s="1244"/>
      <c r="T809" s="1244"/>
      <c r="U809" s="151"/>
      <c r="V809" s="1240" t="s">
        <v>426</v>
      </c>
      <c r="W809" s="1240"/>
      <c r="X809" s="1243"/>
      <c r="Y809" s="1243"/>
      <c r="Z809" s="1241">
        <v>0</v>
      </c>
      <c r="AA809" s="1241"/>
      <c r="AB809" s="1241"/>
      <c r="AC809" s="1241"/>
      <c r="AD809" s="1241"/>
      <c r="AE809" s="1241"/>
      <c r="AF809" s="1241"/>
    </row>
    <row r="810" spans="1:32" ht="17.45" customHeight="1">
      <c r="A810" s="1239"/>
      <c r="B810" s="1239"/>
      <c r="C810" s="1239"/>
      <c r="D810" s="1239"/>
      <c r="E810" s="1239"/>
      <c r="F810" s="1239"/>
      <c r="G810" s="1239"/>
      <c r="H810" s="1239"/>
      <c r="I810" s="1239"/>
      <c r="J810" s="1239"/>
      <c r="K810" s="1239"/>
      <c r="L810" s="1239"/>
      <c r="M810" s="1240" t="s">
        <v>427</v>
      </c>
      <c r="N810" s="1240"/>
      <c r="O810" s="1240"/>
      <c r="P810" s="1240"/>
      <c r="Q810" s="1240"/>
      <c r="R810" s="1240"/>
      <c r="S810" s="1240"/>
      <c r="T810" s="1240"/>
      <c r="U810" s="1240"/>
      <c r="V810" s="1240"/>
      <c r="W810" s="1240"/>
      <c r="X810" s="1243"/>
      <c r="Y810" s="1243"/>
      <c r="Z810" s="1241">
        <v>663.46</v>
      </c>
      <c r="AA810" s="1241"/>
      <c r="AB810" s="1241"/>
      <c r="AC810" s="1241"/>
      <c r="AD810" s="1241"/>
      <c r="AE810" s="1241"/>
      <c r="AF810" s="1241"/>
    </row>
    <row r="811" spans="1:32" ht="5.85" customHeight="1">
      <c r="A811" s="1242"/>
      <c r="B811" s="1242"/>
      <c r="C811" s="1242"/>
      <c r="D811" s="1242"/>
      <c r="E811" s="1242"/>
      <c r="F811" s="1242"/>
      <c r="G811" s="1242"/>
      <c r="H811" s="1242"/>
      <c r="I811" s="1242"/>
      <c r="J811" s="1242"/>
      <c r="K811" s="1242"/>
      <c r="L811" s="1242"/>
      <c r="M811" s="1242"/>
      <c r="N811" s="1242"/>
      <c r="O811" s="1242"/>
      <c r="P811" s="1242"/>
      <c r="Q811" s="1242"/>
      <c r="R811" s="1242"/>
      <c r="S811" s="1242"/>
      <c r="T811" s="1242"/>
      <c r="U811" s="1242"/>
      <c r="V811" s="1242"/>
      <c r="W811" s="1242"/>
      <c r="X811" s="1242"/>
      <c r="Y811" s="1242"/>
      <c r="Z811" s="1242"/>
      <c r="AA811" s="1242"/>
      <c r="AB811" s="1242"/>
      <c r="AC811" s="1242"/>
      <c r="AD811" s="1242"/>
      <c r="AE811" s="1242"/>
      <c r="AF811" s="1242"/>
    </row>
    <row r="812" spans="1:32" ht="100.35" customHeight="1">
      <c r="A812" s="153"/>
      <c r="B812" s="154"/>
      <c r="C812" s="154"/>
      <c r="D812" s="154"/>
      <c r="E812" s="154"/>
      <c r="F812" s="154"/>
      <c r="G812" s="154"/>
      <c r="H812" s="154"/>
      <c r="I812" s="154"/>
      <c r="J812" s="154"/>
      <c r="K812" s="154"/>
      <c r="L812" s="154"/>
      <c r="M812" s="154"/>
      <c r="N812" s="154"/>
      <c r="O812" s="154"/>
      <c r="P812" s="154"/>
      <c r="Q812" s="154"/>
      <c r="R812" s="154"/>
      <c r="S812" s="154"/>
      <c r="T812" s="154"/>
      <c r="U812" s="154"/>
      <c r="V812" s="154"/>
      <c r="W812" s="154"/>
      <c r="X812" s="154"/>
      <c r="Y812" s="154"/>
      <c r="Z812" s="154"/>
      <c r="AA812" s="154"/>
      <c r="AB812" s="154"/>
      <c r="AC812" s="154"/>
      <c r="AD812" s="154"/>
      <c r="AE812" s="154"/>
      <c r="AF812" s="162"/>
    </row>
    <row r="813" spans="1:32" ht="1.5" customHeight="1">
      <c r="A813" s="146"/>
      <c r="B813" s="147"/>
      <c r="C813" s="147"/>
      <c r="D813" s="147"/>
      <c r="E813" s="147"/>
      <c r="F813" s="147"/>
      <c r="G813" s="1289" t="s">
        <v>376</v>
      </c>
      <c r="H813" s="1289"/>
      <c r="I813" s="1289"/>
      <c r="J813" s="1289"/>
      <c r="K813" s="1289"/>
      <c r="L813" s="1289"/>
      <c r="M813" s="1289"/>
      <c r="N813" s="1289"/>
      <c r="O813" s="1289"/>
      <c r="P813" s="1289"/>
      <c r="Q813" s="1289"/>
      <c r="R813" s="1289"/>
      <c r="S813" s="1289"/>
      <c r="T813" s="1289"/>
      <c r="U813" s="1289"/>
      <c r="V813" s="1289"/>
      <c r="W813" s="1289"/>
      <c r="X813" s="1289"/>
      <c r="Y813" s="1289"/>
      <c r="Z813" s="1289"/>
      <c r="AA813" s="148"/>
      <c r="AB813" s="1290" t="s">
        <v>504</v>
      </c>
      <c r="AC813" s="1290"/>
      <c r="AD813" s="1290"/>
      <c r="AE813" s="1290"/>
      <c r="AF813" s="1290"/>
    </row>
    <row r="814" spans="1:32" ht="15.4" customHeight="1">
      <c r="A814" s="150"/>
      <c r="B814" s="1243"/>
      <c r="C814" s="1243"/>
      <c r="D814" s="1243"/>
      <c r="E814" s="1243"/>
      <c r="G814" s="1289"/>
      <c r="H814" s="1289"/>
      <c r="I814" s="1289"/>
      <c r="J814" s="1289"/>
      <c r="K814" s="1289"/>
      <c r="L814" s="1289"/>
      <c r="M814" s="1289"/>
      <c r="N814" s="1289"/>
      <c r="O814" s="1289"/>
      <c r="P814" s="1289"/>
      <c r="Q814" s="1289"/>
      <c r="R814" s="1289"/>
      <c r="S814" s="1289"/>
      <c r="T814" s="1289"/>
      <c r="U814" s="1289"/>
      <c r="V814" s="1289"/>
      <c r="W814" s="1289"/>
      <c r="X814" s="1289"/>
      <c r="Y814" s="1289"/>
      <c r="Z814" s="1289"/>
      <c r="AA814" s="152"/>
      <c r="AB814" s="1290"/>
      <c r="AC814" s="1290"/>
      <c r="AD814" s="1290"/>
      <c r="AE814" s="1290"/>
      <c r="AF814" s="1290"/>
    </row>
    <row r="815" spans="1:32" ht="0.75" customHeight="1">
      <c r="A815" s="150"/>
      <c r="B815" s="1243"/>
      <c r="C815" s="1243"/>
      <c r="D815" s="1243"/>
      <c r="E815" s="1243"/>
      <c r="G815" s="1289"/>
      <c r="H815" s="1289"/>
      <c r="I815" s="1289"/>
      <c r="J815" s="1289"/>
      <c r="K815" s="1289"/>
      <c r="L815" s="1289"/>
      <c r="M815" s="1289"/>
      <c r="N815" s="1289"/>
      <c r="O815" s="1289"/>
      <c r="P815" s="1289"/>
      <c r="Q815" s="1289"/>
      <c r="R815" s="1289"/>
      <c r="S815" s="1289"/>
      <c r="T815" s="1289"/>
      <c r="U815" s="1289"/>
      <c r="V815" s="1289"/>
      <c r="W815" s="1289"/>
      <c r="X815" s="1289"/>
      <c r="Y815" s="1289"/>
      <c r="Z815" s="1289"/>
      <c r="AA815" s="152"/>
      <c r="AB815" s="1290"/>
      <c r="AC815" s="1290"/>
      <c r="AD815" s="1290"/>
      <c r="AE815" s="1290"/>
      <c r="AF815" s="1290"/>
    </row>
    <row r="816" spans="1:32" ht="10.9" customHeight="1">
      <c r="A816" s="150"/>
      <c r="B816" s="1243"/>
      <c r="C816" s="1243"/>
      <c r="D816" s="1243"/>
      <c r="E816" s="1243"/>
      <c r="G816" s="1289"/>
      <c r="H816" s="1289"/>
      <c r="I816" s="1289"/>
      <c r="J816" s="1289"/>
      <c r="K816" s="1289"/>
      <c r="L816" s="1289"/>
      <c r="M816" s="1289"/>
      <c r="N816" s="1289"/>
      <c r="O816" s="1289"/>
      <c r="P816" s="1289"/>
      <c r="Q816" s="1289"/>
      <c r="R816" s="1289"/>
      <c r="S816" s="1289"/>
      <c r="T816" s="1289"/>
      <c r="U816" s="1289"/>
      <c r="V816" s="1289"/>
      <c r="W816" s="1289"/>
      <c r="X816" s="1289"/>
      <c r="Y816" s="1289"/>
      <c r="Z816" s="1289"/>
      <c r="AA816" s="152"/>
      <c r="AB816" s="1291" t="s">
        <v>378</v>
      </c>
      <c r="AC816" s="1291"/>
      <c r="AD816" s="1291"/>
      <c r="AE816" s="1292"/>
      <c r="AF816" s="1292"/>
    </row>
    <row r="817" spans="1:32" ht="13.9" customHeight="1">
      <c r="A817" s="150"/>
      <c r="B817" s="1243"/>
      <c r="C817" s="1243"/>
      <c r="D817" s="1243"/>
      <c r="E817" s="1243"/>
      <c r="G817" s="1293" t="s">
        <v>379</v>
      </c>
      <c r="H817" s="1293"/>
      <c r="I817" s="1293"/>
      <c r="J817" s="1293"/>
      <c r="K817" s="1293"/>
      <c r="L817" s="1293"/>
      <c r="M817" s="1293"/>
      <c r="N817" s="1293"/>
      <c r="O817" s="1293"/>
      <c r="P817" s="1293"/>
      <c r="Q817" s="1293"/>
      <c r="R817" s="1293"/>
      <c r="S817" s="1293"/>
      <c r="T817" s="1293"/>
      <c r="U817" s="1293"/>
      <c r="V817" s="1293"/>
      <c r="W817" s="1293"/>
      <c r="X817" s="1293"/>
      <c r="Y817" s="1293"/>
      <c r="Z817" s="1293"/>
      <c r="AA817" s="152"/>
      <c r="AB817" s="1291"/>
      <c r="AC817" s="1291"/>
      <c r="AD817" s="1291"/>
      <c r="AE817" s="1292"/>
      <c r="AF817" s="1292"/>
    </row>
    <row r="818" spans="1:32" ht="0.75" customHeight="1">
      <c r="A818" s="150"/>
      <c r="G818" s="1293"/>
      <c r="H818" s="1293"/>
      <c r="I818" s="1293"/>
      <c r="J818" s="1293"/>
      <c r="K818" s="1293"/>
      <c r="L818" s="1293"/>
      <c r="M818" s="1293"/>
      <c r="N818" s="1293"/>
      <c r="O818" s="1293"/>
      <c r="P818" s="1293"/>
      <c r="Q818" s="1293"/>
      <c r="R818" s="1293"/>
      <c r="S818" s="1293"/>
      <c r="T818" s="1293"/>
      <c r="U818" s="1293"/>
      <c r="V818" s="1293"/>
      <c r="W818" s="1293"/>
      <c r="X818" s="1293"/>
      <c r="Y818" s="1293"/>
      <c r="Z818" s="1293"/>
      <c r="AA818" s="152"/>
      <c r="AB818" s="1291"/>
      <c r="AC818" s="1291"/>
      <c r="AD818" s="1291"/>
      <c r="AE818" s="1292"/>
      <c r="AF818" s="1292"/>
    </row>
    <row r="819" spans="1:32" ht="0.75" customHeight="1">
      <c r="A819" s="153"/>
      <c r="B819" s="154"/>
      <c r="C819" s="154"/>
      <c r="D819" s="154"/>
      <c r="E819" s="154"/>
      <c r="F819" s="154"/>
      <c r="G819" s="154"/>
      <c r="H819" s="154"/>
      <c r="I819" s="154"/>
      <c r="J819" s="154"/>
      <c r="K819" s="154"/>
      <c r="L819" s="154"/>
      <c r="M819" s="154"/>
      <c r="N819" s="154"/>
      <c r="O819" s="154"/>
      <c r="P819" s="154"/>
      <c r="Q819" s="154"/>
      <c r="R819" s="154"/>
      <c r="S819" s="154"/>
      <c r="T819" s="154"/>
      <c r="U819" s="154"/>
      <c r="V819" s="154"/>
      <c r="W819" s="154"/>
      <c r="X819" s="154"/>
      <c r="Y819" s="154"/>
      <c r="Z819" s="154"/>
      <c r="AA819" s="154"/>
      <c r="AB819" s="154"/>
      <c r="AC819" s="154"/>
      <c r="AD819" s="154"/>
      <c r="AE819" s="1292"/>
      <c r="AF819" s="1292"/>
    </row>
    <row r="820" spans="1:32" ht="16.7" customHeight="1">
      <c r="A820" s="1280" t="s">
        <v>323</v>
      </c>
      <c r="B820" s="1280"/>
      <c r="C820" s="1280"/>
      <c r="D820" s="1280"/>
      <c r="E820" s="1280"/>
      <c r="F820" s="1280"/>
      <c r="G820" s="1280"/>
      <c r="H820" s="1280"/>
      <c r="I820" s="1280"/>
      <c r="J820" s="1280"/>
      <c r="K820" s="1280"/>
      <c r="L820" s="1280"/>
      <c r="M820" s="1280"/>
      <c r="N820" s="1280"/>
      <c r="O820" s="1280"/>
      <c r="P820" s="1280"/>
      <c r="Q820" s="1280"/>
      <c r="R820" s="1280"/>
      <c r="S820" s="1280"/>
      <c r="T820" s="1280"/>
      <c r="U820" s="1280"/>
      <c r="V820" s="1280"/>
      <c r="W820" s="1280"/>
      <c r="X820" s="1280"/>
      <c r="Y820" s="1280"/>
      <c r="Z820" s="1280"/>
      <c r="AA820" s="1280"/>
      <c r="AB820" s="1280"/>
      <c r="AC820" s="1280"/>
      <c r="AD820" s="1280"/>
      <c r="AE820" s="1280"/>
      <c r="AF820" s="1280"/>
    </row>
    <row r="821" spans="1:32" ht="37.15" customHeight="1">
      <c r="A821" s="1301" t="s">
        <v>380</v>
      </c>
      <c r="B821" s="1301"/>
      <c r="C821" s="1301"/>
      <c r="D821" s="1301"/>
      <c r="E821" s="1301"/>
      <c r="F821" s="1301"/>
      <c r="G821" s="1301"/>
      <c r="H821" s="1301"/>
      <c r="I821" s="1301"/>
      <c r="J821" s="1301"/>
      <c r="K821" s="1301"/>
      <c r="L821" s="1301"/>
      <c r="M821" s="1301"/>
      <c r="N821" s="1301"/>
      <c r="O821" s="1301"/>
      <c r="P821" s="1301"/>
      <c r="Q821" s="1301"/>
      <c r="R821" s="1301"/>
      <c r="S821" s="1301"/>
      <c r="T821" s="1301"/>
      <c r="U821" s="1301"/>
      <c r="V821" s="1301"/>
      <c r="W821" s="1301"/>
      <c r="X821" s="1301"/>
      <c r="Y821" s="1280" t="s">
        <v>381</v>
      </c>
      <c r="Z821" s="1280"/>
      <c r="AA821" s="1280"/>
      <c r="AB821" s="1280"/>
      <c r="AC821" s="1280"/>
      <c r="AD821" s="1280"/>
      <c r="AE821" s="1280"/>
      <c r="AF821" s="1280"/>
    </row>
    <row r="822" spans="1:32" ht="5.0999999999999996" customHeight="1">
      <c r="A822" s="155"/>
      <c r="B822" s="156"/>
      <c r="C822" s="156"/>
      <c r="D822" s="156"/>
      <c r="E822" s="156"/>
      <c r="F822" s="156"/>
      <c r="G822" s="156"/>
      <c r="H822" s="156"/>
      <c r="I822" s="156"/>
      <c r="J822" s="156"/>
      <c r="K822" s="156"/>
      <c r="L822" s="156"/>
      <c r="M822" s="156"/>
      <c r="N822" s="156"/>
      <c r="O822" s="156"/>
      <c r="P822" s="156"/>
      <c r="Q822" s="156"/>
      <c r="R822" s="156"/>
      <c r="S822" s="156"/>
      <c r="T822" s="156"/>
      <c r="U822" s="156"/>
      <c r="V822" s="156"/>
      <c r="W822" s="156"/>
      <c r="X822" s="156"/>
      <c r="Y822" s="156"/>
      <c r="Z822" s="156"/>
      <c r="AA822" s="156"/>
      <c r="AB822" s="156"/>
      <c r="AC822" s="156"/>
      <c r="AD822" s="156"/>
      <c r="AE822" s="156"/>
      <c r="AF822" s="157"/>
    </row>
    <row r="823" spans="1:32" ht="0.75" customHeight="1">
      <c r="A823" s="1283" t="s">
        <v>382</v>
      </c>
      <c r="B823" s="1283"/>
      <c r="C823" s="1283"/>
      <c r="D823" s="1283"/>
      <c r="E823" s="1284"/>
      <c r="F823" s="1284"/>
      <c r="G823" s="1284"/>
      <c r="H823" s="1284"/>
      <c r="I823" s="1285" t="s">
        <v>228</v>
      </c>
      <c r="J823" s="1285"/>
      <c r="K823" s="1285"/>
      <c r="L823" s="1285"/>
      <c r="M823" s="1285"/>
      <c r="N823" s="1285"/>
      <c r="O823" s="1285"/>
      <c r="P823" s="1285"/>
      <c r="Q823" s="1285"/>
      <c r="R823" s="1285"/>
      <c r="S823" s="1285"/>
      <c r="T823" s="1285"/>
      <c r="U823" s="1285"/>
      <c r="V823" s="1285"/>
      <c r="W823" s="1285"/>
      <c r="X823" s="1285"/>
      <c r="Y823" s="1275" t="s">
        <v>383</v>
      </c>
      <c r="Z823" s="1275"/>
      <c r="AA823" s="1275"/>
      <c r="AB823" s="1275"/>
      <c r="AC823" s="1275"/>
      <c r="AD823" s="1286" t="s">
        <v>491</v>
      </c>
      <c r="AE823" s="1286"/>
      <c r="AF823" s="1286"/>
    </row>
    <row r="824" spans="1:32" ht="17.45" customHeight="1">
      <c r="A824" s="1283"/>
      <c r="B824" s="1283"/>
      <c r="C824" s="1283"/>
      <c r="D824" s="1283"/>
      <c r="E824" s="1287" t="s">
        <v>385</v>
      </c>
      <c r="F824" s="1287"/>
      <c r="G824" s="1287"/>
      <c r="H824" s="1288" t="s">
        <v>386</v>
      </c>
      <c r="I824" s="1285"/>
      <c r="J824" s="1285"/>
      <c r="K824" s="1285"/>
      <c r="L824" s="1285"/>
      <c r="M824" s="1285"/>
      <c r="N824" s="1285"/>
      <c r="O824" s="1285"/>
      <c r="P824" s="1285"/>
      <c r="Q824" s="1285"/>
      <c r="R824" s="1285"/>
      <c r="S824" s="1285"/>
      <c r="T824" s="1285"/>
      <c r="U824" s="1285"/>
      <c r="V824" s="1285"/>
      <c r="W824" s="1285"/>
      <c r="X824" s="1285"/>
      <c r="Y824" s="1275"/>
      <c r="Z824" s="1275"/>
      <c r="AA824" s="1275"/>
      <c r="AB824" s="1275"/>
      <c r="AC824" s="1275"/>
      <c r="AD824" s="1286"/>
      <c r="AE824" s="1286"/>
      <c r="AF824" s="1286"/>
    </row>
    <row r="825" spans="1:32" ht="0.75" customHeight="1">
      <c r="A825" s="1274" t="s">
        <v>226</v>
      </c>
      <c r="B825" s="1274"/>
      <c r="C825" s="1274"/>
      <c r="D825" s="1274"/>
      <c r="E825" s="1287"/>
      <c r="F825" s="1287"/>
      <c r="G825" s="1287"/>
      <c r="H825" s="1288"/>
      <c r="I825" s="1285"/>
      <c r="J825" s="1285"/>
      <c r="K825" s="1285"/>
      <c r="L825" s="1285"/>
      <c r="M825" s="1285"/>
      <c r="N825" s="1285"/>
      <c r="O825" s="1285"/>
      <c r="P825" s="1285"/>
      <c r="Q825" s="1285"/>
      <c r="R825" s="1285"/>
      <c r="S825" s="1285"/>
      <c r="T825" s="1285"/>
      <c r="U825" s="1285"/>
      <c r="V825" s="1285"/>
      <c r="W825" s="1285"/>
      <c r="X825" s="1285"/>
      <c r="Y825" s="1275" t="s">
        <v>387</v>
      </c>
      <c r="Z825" s="1275"/>
      <c r="AA825" s="1275"/>
      <c r="AB825" s="1275"/>
      <c r="AC825" s="1275"/>
      <c r="AD825" s="1276">
        <v>3.53</v>
      </c>
      <c r="AE825" s="1276"/>
      <c r="AF825" s="1276"/>
    </row>
    <row r="826" spans="1:32" ht="18.2" customHeight="1">
      <c r="A826" s="1274"/>
      <c r="B826" s="1274"/>
      <c r="C826" s="1274"/>
      <c r="D826" s="1274"/>
      <c r="E826" s="1277"/>
      <c r="F826" s="1277"/>
      <c r="G826" s="1277"/>
      <c r="H826" s="1288"/>
      <c r="I826" s="1285"/>
      <c r="J826" s="1285"/>
      <c r="K826" s="1285"/>
      <c r="L826" s="1285"/>
      <c r="M826" s="1285"/>
      <c r="N826" s="1285"/>
      <c r="O826" s="1285"/>
      <c r="P826" s="1285"/>
      <c r="Q826" s="1285"/>
      <c r="R826" s="1285"/>
      <c r="S826" s="1285"/>
      <c r="T826" s="1285"/>
      <c r="U826" s="1285"/>
      <c r="V826" s="1285"/>
      <c r="W826" s="1285"/>
      <c r="X826" s="1285"/>
      <c r="Y826" s="1275"/>
      <c r="Z826" s="1275"/>
      <c r="AA826" s="1275"/>
      <c r="AB826" s="1275"/>
      <c r="AC826" s="1275"/>
      <c r="AD826" s="1276"/>
      <c r="AE826" s="1276"/>
      <c r="AF826" s="1276"/>
    </row>
    <row r="827" spans="1:32" ht="0.75" customHeight="1">
      <c r="A827" s="1278"/>
      <c r="B827" s="1278"/>
      <c r="C827" s="1278"/>
      <c r="D827" s="1278"/>
      <c r="E827" s="1278"/>
      <c r="F827" s="1278"/>
      <c r="G827" s="1278"/>
      <c r="H827" s="1288"/>
      <c r="I827" s="1279"/>
      <c r="J827" s="1279"/>
      <c r="K827" s="1279"/>
      <c r="L827" s="1279"/>
      <c r="M827" s="1279"/>
      <c r="N827" s="1279"/>
      <c r="O827" s="1279"/>
      <c r="P827" s="1279"/>
      <c r="Q827" s="1279"/>
      <c r="R827" s="1279"/>
      <c r="S827" s="1279"/>
      <c r="T827" s="1279"/>
      <c r="U827" s="1279"/>
      <c r="V827" s="1279"/>
      <c r="W827" s="1279"/>
      <c r="X827" s="1279"/>
      <c r="Y827" s="1279"/>
      <c r="Z827" s="1279"/>
      <c r="AA827" s="1279"/>
      <c r="AB827" s="1279"/>
      <c r="AC827" s="1279"/>
      <c r="AD827" s="1279"/>
      <c r="AE827" s="1279"/>
      <c r="AF827" s="1279"/>
    </row>
    <row r="828" spans="1:32" ht="26.1" customHeight="1">
      <c r="A828" s="1271" t="s">
        <v>432</v>
      </c>
      <c r="B828" s="1271"/>
      <c r="C828" s="1271"/>
      <c r="D828" s="1271"/>
      <c r="E828" s="1271"/>
      <c r="F828" s="1271"/>
      <c r="G828" s="1271"/>
      <c r="H828" s="1271"/>
      <c r="I828" s="1271"/>
      <c r="J828" s="1271"/>
      <c r="K828" s="1271"/>
      <c r="L828" s="1271"/>
      <c r="M828" s="1271"/>
      <c r="N828" s="1271"/>
      <c r="O828" s="1271"/>
      <c r="P828" s="1271"/>
      <c r="Q828" s="1271"/>
      <c r="R828" s="1271"/>
      <c r="S828" s="1271"/>
      <c r="T828" s="1271"/>
      <c r="U828" s="1271"/>
      <c r="V828" s="1271"/>
      <c r="W828" s="1271"/>
      <c r="X828" s="1271"/>
      <c r="Y828" s="1271"/>
      <c r="Z828" s="1271"/>
      <c r="AA828" s="1271"/>
      <c r="AB828" s="1271"/>
      <c r="AC828" s="1271"/>
      <c r="AD828" s="1271"/>
      <c r="AE828" s="1271"/>
      <c r="AF828" s="1272"/>
    </row>
    <row r="829" spans="1:32" ht="0.75" customHeight="1">
      <c r="A829" s="1273" t="s">
        <v>389</v>
      </c>
      <c r="B829" s="1273"/>
      <c r="C829" s="1273"/>
      <c r="D829" s="1273"/>
      <c r="E829" s="1273"/>
      <c r="F829" s="1273"/>
      <c r="G829" s="1273"/>
      <c r="H829" s="1273"/>
      <c r="I829" s="1273"/>
      <c r="J829" s="1273"/>
      <c r="K829" s="1273"/>
      <c r="L829" s="1273"/>
      <c r="M829" s="1273"/>
      <c r="N829" s="1273"/>
      <c r="O829" s="1273"/>
      <c r="P829" s="1273"/>
      <c r="Q829" s="1273"/>
      <c r="R829" s="1273"/>
      <c r="S829" s="1273"/>
      <c r="T829" s="1273"/>
      <c r="U829" s="1273"/>
      <c r="V829" s="1273"/>
      <c r="W829" s="1273"/>
      <c r="X829" s="1273"/>
      <c r="Y829" s="1273"/>
      <c r="Z829" s="1273"/>
      <c r="AA829" s="1273"/>
      <c r="AB829" s="1273"/>
      <c r="AC829" s="1273"/>
      <c r="AD829" s="1273"/>
      <c r="AE829" s="1273"/>
      <c r="AF829" s="1272"/>
    </row>
    <row r="830" spans="1:32" ht="10.15" customHeight="1">
      <c r="A830" s="1273"/>
      <c r="B830" s="1273"/>
      <c r="C830" s="1273"/>
      <c r="D830" s="1273"/>
      <c r="E830" s="1273"/>
      <c r="F830" s="1273"/>
      <c r="G830" s="1273"/>
      <c r="H830" s="1273"/>
      <c r="I830" s="1273"/>
      <c r="J830" s="1273"/>
      <c r="K830" s="1273"/>
      <c r="L830" s="1273"/>
      <c r="M830" s="1273"/>
      <c r="N830" s="1273"/>
      <c r="O830" s="1273"/>
      <c r="P830" s="1273"/>
      <c r="Q830" s="1273"/>
      <c r="R830" s="1273"/>
      <c r="S830" s="1273"/>
      <c r="T830" s="1273"/>
      <c r="U830" s="1273"/>
      <c r="V830" s="1273"/>
      <c r="W830" s="1273"/>
      <c r="X830" s="1273"/>
      <c r="Y830" s="1273"/>
      <c r="Z830" s="1273"/>
      <c r="AA830" s="1273"/>
      <c r="AB830" s="1273"/>
      <c r="AC830" s="1273"/>
      <c r="AD830" s="1273"/>
      <c r="AE830" s="1273"/>
      <c r="AF830" s="1272"/>
    </row>
    <row r="831" spans="1:32" ht="16.7" customHeight="1">
      <c r="A831" s="1255" t="s">
        <v>390</v>
      </c>
      <c r="B831" s="1255"/>
      <c r="C831" s="1255"/>
      <c r="D831" s="1255"/>
      <c r="E831" s="1255"/>
      <c r="F831" s="1255"/>
      <c r="G831" s="1255"/>
      <c r="H831" s="1255"/>
      <c r="I831" s="1255"/>
      <c r="J831" s="1255"/>
      <c r="K831" s="1255"/>
      <c r="L831" s="1255"/>
      <c r="M831" s="1256" t="s">
        <v>391</v>
      </c>
      <c r="N831" s="1256" t="s">
        <v>392</v>
      </c>
      <c r="O831" s="1256"/>
      <c r="P831" s="1256"/>
      <c r="Q831" s="1256"/>
      <c r="R831" s="1256"/>
      <c r="S831" s="1256"/>
      <c r="T831" s="1256" t="s">
        <v>393</v>
      </c>
      <c r="U831" s="1256"/>
      <c r="V831" s="1256"/>
      <c r="W831" s="1256"/>
      <c r="X831" s="1256"/>
      <c r="Y831" s="1256"/>
      <c r="Z831" s="1256"/>
      <c r="AA831" s="1256"/>
      <c r="AB831" s="1256"/>
      <c r="AC831" s="1245" t="s">
        <v>394</v>
      </c>
      <c r="AD831" s="1245"/>
      <c r="AE831" s="1245"/>
      <c r="AF831" s="1245"/>
    </row>
    <row r="832" spans="1:32" ht="17.45" customHeight="1">
      <c r="A832" s="1255"/>
      <c r="B832" s="1255"/>
      <c r="C832" s="1255"/>
      <c r="D832" s="1255"/>
      <c r="E832" s="1255"/>
      <c r="F832" s="1255"/>
      <c r="G832" s="1255"/>
      <c r="H832" s="1255"/>
      <c r="I832" s="1255"/>
      <c r="J832" s="1255"/>
      <c r="K832" s="1255"/>
      <c r="L832" s="1255"/>
      <c r="M832" s="1256"/>
      <c r="N832" s="1256" t="s">
        <v>395</v>
      </c>
      <c r="O832" s="1256"/>
      <c r="P832" s="1256" t="s">
        <v>396</v>
      </c>
      <c r="Q832" s="1256"/>
      <c r="R832" s="1256"/>
      <c r="S832" s="1256"/>
      <c r="T832" s="1256" t="s">
        <v>395</v>
      </c>
      <c r="U832" s="1256"/>
      <c r="V832" s="1256"/>
      <c r="W832" s="1256"/>
      <c r="X832" s="1256" t="s">
        <v>396</v>
      </c>
      <c r="Y832" s="1256"/>
      <c r="Z832" s="1256"/>
      <c r="AA832" s="1256"/>
      <c r="AB832" s="1256"/>
      <c r="AC832" s="1245"/>
      <c r="AD832" s="1245"/>
      <c r="AE832" s="1245"/>
      <c r="AF832" s="1245"/>
    </row>
    <row r="833" spans="1:32" ht="16.7" customHeight="1">
      <c r="A833" s="1246"/>
      <c r="B833" s="1246"/>
      <c r="C833" s="1246"/>
      <c r="D833" s="1246"/>
      <c r="E833" s="1246"/>
      <c r="F833" s="1246"/>
      <c r="G833" s="1246"/>
      <c r="H833" s="1246"/>
      <c r="I833" s="1246"/>
      <c r="J833" s="1246"/>
      <c r="K833" s="1246"/>
      <c r="L833" s="1246"/>
      <c r="M833" s="1247" t="s">
        <v>397</v>
      </c>
      <c r="N833" s="1247"/>
      <c r="O833" s="1247"/>
      <c r="P833" s="1247"/>
      <c r="Q833" s="1247"/>
      <c r="R833" s="1247"/>
      <c r="S833" s="1247"/>
      <c r="T833" s="1247"/>
      <c r="U833" s="1247"/>
      <c r="V833" s="1247"/>
      <c r="W833" s="1247"/>
      <c r="X833" s="1248"/>
      <c r="Y833" s="1248"/>
      <c r="Z833" s="1249">
        <v>0</v>
      </c>
      <c r="AA833" s="1249"/>
      <c r="AB833" s="1249"/>
      <c r="AC833" s="1249"/>
      <c r="AD833" s="1249"/>
      <c r="AE833" s="1249"/>
      <c r="AF833" s="1249"/>
    </row>
    <row r="834" spans="1:32" ht="17.45" customHeight="1">
      <c r="A834" s="1255" t="s">
        <v>398</v>
      </c>
      <c r="B834" s="1255"/>
      <c r="C834" s="1255"/>
      <c r="D834" s="1255"/>
      <c r="E834" s="1255"/>
      <c r="F834" s="1255"/>
      <c r="G834" s="1255"/>
      <c r="H834" s="1255"/>
      <c r="I834" s="1255"/>
      <c r="J834" s="1255"/>
      <c r="K834" s="1255"/>
      <c r="L834" s="1255"/>
      <c r="M834" s="1255"/>
      <c r="N834" s="1255"/>
      <c r="O834" s="1256" t="s">
        <v>399</v>
      </c>
      <c r="P834" s="1256"/>
      <c r="Q834" s="1256"/>
      <c r="R834" s="1256"/>
      <c r="S834" s="1256" t="s">
        <v>391</v>
      </c>
      <c r="T834" s="1256"/>
      <c r="U834" s="1256"/>
      <c r="V834" s="1256"/>
      <c r="W834" s="1256" t="s">
        <v>400</v>
      </c>
      <c r="X834" s="1256"/>
      <c r="Y834" s="1256"/>
      <c r="Z834" s="1256"/>
      <c r="AA834" s="1256"/>
      <c r="AB834" s="1256"/>
      <c r="AC834" s="1245" t="s">
        <v>394</v>
      </c>
      <c r="AD834" s="1245"/>
      <c r="AE834" s="1245"/>
      <c r="AF834" s="1245"/>
    </row>
    <row r="835" spans="1:32" ht="23.25" customHeight="1">
      <c r="A835" s="146"/>
      <c r="B835" s="147"/>
      <c r="C835" s="170" t="s">
        <v>505</v>
      </c>
      <c r="D835" s="1263" t="s">
        <v>506</v>
      </c>
      <c r="E835" s="1263"/>
      <c r="F835" s="1263"/>
      <c r="G835" s="1263"/>
      <c r="H835" s="1263"/>
      <c r="I835" s="1263"/>
      <c r="J835" s="1263"/>
      <c r="K835" s="1263"/>
      <c r="L835" s="1263"/>
      <c r="M835" s="1263"/>
      <c r="N835" s="1263"/>
      <c r="O835" s="1264">
        <v>0</v>
      </c>
      <c r="P835" s="1264"/>
      <c r="Q835" s="1264"/>
      <c r="R835" s="1264"/>
      <c r="S835" s="1264">
        <v>4</v>
      </c>
      <c r="T835" s="1264"/>
      <c r="U835" s="1264"/>
      <c r="V835" s="1264"/>
      <c r="W835" s="1265">
        <v>22.593900000000001</v>
      </c>
      <c r="X835" s="1265"/>
      <c r="Y835" s="1265"/>
      <c r="Z835" s="1265"/>
      <c r="AA835" s="1265"/>
      <c r="AB835" s="1265"/>
      <c r="AC835" s="1266">
        <v>90.375600000000006</v>
      </c>
      <c r="AD835" s="1266"/>
      <c r="AE835" s="1266"/>
      <c r="AF835" s="1266"/>
    </row>
    <row r="836" spans="1:32" ht="22.5" customHeight="1">
      <c r="A836" s="150"/>
      <c r="C836" s="173" t="s">
        <v>507</v>
      </c>
      <c r="D836" s="1297" t="s">
        <v>508</v>
      </c>
      <c r="E836" s="1297"/>
      <c r="F836" s="1297"/>
      <c r="G836" s="1297"/>
      <c r="H836" s="1297"/>
      <c r="I836" s="1297"/>
      <c r="J836" s="1297"/>
      <c r="K836" s="1297"/>
      <c r="L836" s="1297"/>
      <c r="M836" s="1297"/>
      <c r="N836" s="1297"/>
      <c r="O836" s="1325">
        <v>0</v>
      </c>
      <c r="P836" s="1325"/>
      <c r="Q836" s="1325"/>
      <c r="R836" s="1325"/>
      <c r="S836" s="1325">
        <v>2</v>
      </c>
      <c r="T836" s="1325"/>
      <c r="U836" s="1325"/>
      <c r="V836" s="1325"/>
      <c r="W836" s="1299">
        <v>32.884700000000002</v>
      </c>
      <c r="X836" s="1299"/>
      <c r="Y836" s="1299"/>
      <c r="Z836" s="1299"/>
      <c r="AA836" s="1299"/>
      <c r="AB836" s="1299"/>
      <c r="AC836" s="1262">
        <v>65.769400000000005</v>
      </c>
      <c r="AD836" s="1262"/>
      <c r="AE836" s="1262"/>
      <c r="AF836" s="1262"/>
    </row>
    <row r="837" spans="1:32" ht="17.45" customHeight="1">
      <c r="A837" s="150"/>
      <c r="M837" s="1240" t="s">
        <v>401</v>
      </c>
      <c r="N837" s="1240"/>
      <c r="O837" s="1240"/>
      <c r="P837" s="1240"/>
      <c r="Q837" s="1240"/>
      <c r="R837" s="1240"/>
      <c r="S837" s="1240"/>
      <c r="T837" s="1240"/>
      <c r="U837" s="1240"/>
      <c r="V837" s="1240"/>
      <c r="W837" s="1240"/>
      <c r="Z837" s="1262">
        <v>156.14500000000001</v>
      </c>
      <c r="AA837" s="1262"/>
      <c r="AB837" s="1262"/>
      <c r="AC837" s="1262"/>
      <c r="AD837" s="1262"/>
      <c r="AE837" s="1262"/>
      <c r="AF837" s="1262"/>
    </row>
    <row r="838" spans="1:32" ht="16.7" customHeight="1">
      <c r="A838" s="150"/>
      <c r="M838" s="1240" t="s">
        <v>402</v>
      </c>
      <c r="N838" s="1240"/>
      <c r="O838" s="1240"/>
      <c r="P838" s="1240"/>
      <c r="Q838" s="1240"/>
      <c r="R838" s="1240"/>
      <c r="S838" s="1240"/>
      <c r="T838" s="1240"/>
      <c r="U838" s="1240"/>
      <c r="V838" s="1240"/>
      <c r="W838" s="1240"/>
      <c r="Z838" s="1262">
        <v>156.14500000000001</v>
      </c>
      <c r="AA838" s="1262"/>
      <c r="AB838" s="1262"/>
      <c r="AC838" s="1262"/>
      <c r="AD838" s="1262"/>
      <c r="AE838" s="1262"/>
      <c r="AF838" s="1262"/>
    </row>
    <row r="839" spans="1:32" ht="17.45" customHeight="1">
      <c r="A839" s="150"/>
      <c r="M839" s="1240" t="s">
        <v>403</v>
      </c>
      <c r="N839" s="1240"/>
      <c r="O839" s="1240"/>
      <c r="P839" s="1240"/>
      <c r="Q839" s="1240"/>
      <c r="R839" s="1240"/>
      <c r="S839" s="1240"/>
      <c r="T839" s="1240"/>
      <c r="U839" s="1240"/>
      <c r="V839" s="1240"/>
      <c r="W839" s="1240"/>
      <c r="Z839" s="1262">
        <v>44.233699999999999</v>
      </c>
      <c r="AA839" s="1262"/>
      <c r="AB839" s="1262"/>
      <c r="AC839" s="1262"/>
      <c r="AD839" s="1262"/>
      <c r="AE839" s="1262"/>
      <c r="AF839" s="1262"/>
    </row>
    <row r="840" spans="1:32" ht="17.45" customHeight="1">
      <c r="A840" s="150"/>
      <c r="M840" s="1240" t="s">
        <v>404</v>
      </c>
      <c r="N840" s="1240"/>
      <c r="O840" s="1240"/>
      <c r="P840" s="1240"/>
      <c r="Q840" s="1240"/>
      <c r="R840" s="1240"/>
      <c r="S840" s="1240"/>
      <c r="T840" s="1240"/>
      <c r="U840" s="1240"/>
      <c r="V840" s="1240"/>
      <c r="W840" s="1240"/>
      <c r="Z840" s="1262">
        <v>0</v>
      </c>
      <c r="AA840" s="1262"/>
      <c r="AB840" s="1262"/>
      <c r="AC840" s="1262"/>
      <c r="AD840" s="1262"/>
      <c r="AE840" s="1262"/>
      <c r="AF840" s="1262"/>
    </row>
    <row r="841" spans="1:32" ht="16.7" customHeight="1">
      <c r="A841" s="153"/>
      <c r="B841" s="154"/>
      <c r="C841" s="154"/>
      <c r="D841" s="154"/>
      <c r="E841" s="154"/>
      <c r="F841" s="154"/>
      <c r="G841" s="154"/>
      <c r="H841" s="154"/>
      <c r="I841" s="154"/>
      <c r="J841" s="154"/>
      <c r="K841" s="154"/>
      <c r="L841" s="154"/>
      <c r="M841" s="1260" t="s">
        <v>405</v>
      </c>
      <c r="N841" s="1260"/>
      <c r="O841" s="1260"/>
      <c r="P841" s="1260"/>
      <c r="Q841" s="1260"/>
      <c r="R841" s="1260"/>
      <c r="S841" s="1260"/>
      <c r="T841" s="1260"/>
      <c r="U841" s="1260"/>
      <c r="V841" s="1260"/>
      <c r="W841" s="1260"/>
      <c r="X841" s="154"/>
      <c r="Y841" s="154"/>
      <c r="Z841" s="1261">
        <v>0</v>
      </c>
      <c r="AA841" s="1261"/>
      <c r="AB841" s="1261"/>
      <c r="AC841" s="1261"/>
      <c r="AD841" s="1261"/>
      <c r="AE841" s="1261"/>
      <c r="AF841" s="1261"/>
    </row>
    <row r="842" spans="1:32" ht="17.45" customHeight="1">
      <c r="A842" s="1257" t="s">
        <v>406</v>
      </c>
      <c r="B842" s="1257"/>
      <c r="C842" s="1257"/>
      <c r="D842" s="1257"/>
      <c r="E842" s="1257"/>
      <c r="F842" s="1257"/>
      <c r="G842" s="1257"/>
      <c r="H842" s="1257"/>
      <c r="I842" s="1257"/>
      <c r="J842" s="1257"/>
      <c r="K842" s="1257"/>
      <c r="L842" s="1257"/>
      <c r="M842" s="1257"/>
      <c r="N842" s="1257"/>
      <c r="O842" s="1258" t="s">
        <v>391</v>
      </c>
      <c r="P842" s="1258"/>
      <c r="Q842" s="1258"/>
      <c r="R842" s="1258"/>
      <c r="S842" s="1258" t="s">
        <v>407</v>
      </c>
      <c r="T842" s="1258"/>
      <c r="U842" s="1258"/>
      <c r="V842" s="1258"/>
      <c r="W842" s="1258" t="s">
        <v>408</v>
      </c>
      <c r="X842" s="1258"/>
      <c r="Y842" s="1258"/>
      <c r="Z842" s="1258"/>
      <c r="AA842" s="1258"/>
      <c r="AB842" s="1258"/>
      <c r="AC842" s="1259" t="s">
        <v>409</v>
      </c>
      <c r="AD842" s="1259"/>
      <c r="AE842" s="1259"/>
      <c r="AF842" s="1259"/>
    </row>
    <row r="843" spans="1:32" ht="22.5" customHeight="1">
      <c r="A843" s="155"/>
      <c r="B843" s="156"/>
      <c r="C843" s="160" t="s">
        <v>509</v>
      </c>
      <c r="D843" s="1268" t="s">
        <v>510</v>
      </c>
      <c r="E843" s="1268"/>
      <c r="F843" s="1268"/>
      <c r="G843" s="1268"/>
      <c r="H843" s="1268"/>
      <c r="I843" s="1268"/>
      <c r="J843" s="1268"/>
      <c r="K843" s="1268"/>
      <c r="L843" s="1268"/>
      <c r="M843" s="1268"/>
      <c r="N843" s="1268"/>
      <c r="O843" s="1319">
        <v>1</v>
      </c>
      <c r="P843" s="1319"/>
      <c r="Q843" s="1319"/>
      <c r="R843" s="1319"/>
      <c r="S843" s="1320" t="s">
        <v>491</v>
      </c>
      <c r="T843" s="1320"/>
      <c r="U843" s="1320"/>
      <c r="V843" s="1320"/>
      <c r="W843" s="1270">
        <v>1715.0458000000001</v>
      </c>
      <c r="X843" s="1270"/>
      <c r="Y843" s="1270"/>
      <c r="Z843" s="1270"/>
      <c r="AA843" s="1270"/>
      <c r="AB843" s="1270"/>
      <c r="AC843" s="1267">
        <v>1715.0458000000001</v>
      </c>
      <c r="AD843" s="1267"/>
      <c r="AE843" s="1267"/>
      <c r="AF843" s="1267"/>
    </row>
    <row r="844" spans="1:32" ht="17.45" customHeight="1">
      <c r="A844" s="1246"/>
      <c r="B844" s="1246"/>
      <c r="C844" s="1246"/>
      <c r="D844" s="1246"/>
      <c r="E844" s="1246"/>
      <c r="F844" s="1246"/>
      <c r="G844" s="1246"/>
      <c r="H844" s="1246"/>
      <c r="I844" s="1246"/>
      <c r="J844" s="1246"/>
      <c r="K844" s="1246"/>
      <c r="L844" s="1246"/>
      <c r="M844" s="1247" t="s">
        <v>411</v>
      </c>
      <c r="N844" s="1247"/>
      <c r="O844" s="1247"/>
      <c r="P844" s="1247"/>
      <c r="Q844" s="1247"/>
      <c r="R844" s="1247"/>
      <c r="S844" s="1247"/>
      <c r="T844" s="1247"/>
      <c r="U844" s="1247"/>
      <c r="V844" s="1247"/>
      <c r="W844" s="1247"/>
      <c r="X844" s="1248"/>
      <c r="Y844" s="1248"/>
      <c r="Z844" s="1249">
        <v>1715.0458000000001</v>
      </c>
      <c r="AA844" s="1249"/>
      <c r="AB844" s="1249"/>
      <c r="AC844" s="1249"/>
      <c r="AD844" s="1249"/>
      <c r="AE844" s="1249"/>
      <c r="AF844" s="1249"/>
    </row>
    <row r="845" spans="1:32" ht="17.45" customHeight="1">
      <c r="A845" s="1257" t="s">
        <v>412</v>
      </c>
      <c r="B845" s="1257"/>
      <c r="C845" s="1257"/>
      <c r="D845" s="1257"/>
      <c r="E845" s="1257"/>
      <c r="F845" s="1257"/>
      <c r="G845" s="1257"/>
      <c r="H845" s="1257"/>
      <c r="I845" s="1257"/>
      <c r="J845" s="1257"/>
      <c r="K845" s="1257"/>
      <c r="L845" s="1257"/>
      <c r="M845" s="1257"/>
      <c r="N845" s="1257"/>
      <c r="O845" s="1258" t="s">
        <v>391</v>
      </c>
      <c r="P845" s="1258"/>
      <c r="Q845" s="1258"/>
      <c r="R845" s="1258"/>
      <c r="S845" s="1258" t="s">
        <v>407</v>
      </c>
      <c r="T845" s="1258"/>
      <c r="U845" s="1258"/>
      <c r="V845" s="1258"/>
      <c r="W845" s="1258" t="s">
        <v>408</v>
      </c>
      <c r="X845" s="1258"/>
      <c r="Y845" s="1258"/>
      <c r="Z845" s="1258"/>
      <c r="AA845" s="1258"/>
      <c r="AB845" s="1258"/>
      <c r="AC845" s="1259" t="s">
        <v>409</v>
      </c>
      <c r="AD845" s="1259"/>
      <c r="AE845" s="1259"/>
      <c r="AF845" s="1259"/>
    </row>
    <row r="846" spans="1:32" ht="22.5" customHeight="1">
      <c r="A846" s="155"/>
      <c r="B846" s="156"/>
      <c r="C846" s="169" t="s">
        <v>511</v>
      </c>
      <c r="D846" s="1268" t="s">
        <v>512</v>
      </c>
      <c r="E846" s="1268"/>
      <c r="F846" s="1268"/>
      <c r="G846" s="1268"/>
      <c r="H846" s="1268"/>
      <c r="I846" s="1268"/>
      <c r="J846" s="1268"/>
      <c r="K846" s="1268"/>
      <c r="L846" s="1268"/>
      <c r="M846" s="1268"/>
      <c r="N846" s="1268"/>
      <c r="O846" s="1319">
        <v>0.36</v>
      </c>
      <c r="P846" s="1319"/>
      <c r="Q846" s="1319"/>
      <c r="R846" s="1319"/>
      <c r="S846" s="1320" t="s">
        <v>446</v>
      </c>
      <c r="T846" s="1320"/>
      <c r="U846" s="1320"/>
      <c r="V846" s="1320"/>
      <c r="W846" s="1270">
        <v>266.1379</v>
      </c>
      <c r="X846" s="1270"/>
      <c r="Y846" s="1270"/>
      <c r="Z846" s="1270"/>
      <c r="AA846" s="1270"/>
      <c r="AB846" s="1270"/>
      <c r="AC846" s="1267">
        <v>95.810400000000001</v>
      </c>
      <c r="AD846" s="1267"/>
      <c r="AE846" s="1267"/>
      <c r="AF846" s="1267"/>
    </row>
    <row r="847" spans="1:32" ht="17.45" customHeight="1">
      <c r="A847" s="1246"/>
      <c r="B847" s="1246"/>
      <c r="C847" s="1246"/>
      <c r="D847" s="1246"/>
      <c r="E847" s="1246"/>
      <c r="F847" s="1246"/>
      <c r="G847" s="1246"/>
      <c r="H847" s="1246"/>
      <c r="I847" s="1246"/>
      <c r="J847" s="1246"/>
      <c r="K847" s="1246"/>
      <c r="L847" s="1246"/>
      <c r="M847" s="1247" t="s">
        <v>413</v>
      </c>
      <c r="N847" s="1247"/>
      <c r="O847" s="1247"/>
      <c r="P847" s="1247"/>
      <c r="Q847" s="1247"/>
      <c r="R847" s="1247"/>
      <c r="S847" s="1247"/>
      <c r="T847" s="1247"/>
      <c r="U847" s="1247"/>
      <c r="V847" s="1247"/>
      <c r="W847" s="1247"/>
      <c r="X847" s="1248"/>
      <c r="Y847" s="1248"/>
      <c r="Z847" s="1249">
        <v>95.810400000000001</v>
      </c>
      <c r="AA847" s="1249"/>
      <c r="AB847" s="1249"/>
      <c r="AC847" s="1249"/>
      <c r="AD847" s="1249"/>
      <c r="AE847" s="1249"/>
      <c r="AF847" s="1249"/>
    </row>
    <row r="848" spans="1:32" ht="16.7" customHeight="1">
      <c r="A848" s="1257" t="s">
        <v>414</v>
      </c>
      <c r="B848" s="1257"/>
      <c r="C848" s="1257"/>
      <c r="D848" s="1257"/>
      <c r="E848" s="1257"/>
      <c r="F848" s="1257"/>
      <c r="G848" s="1257"/>
      <c r="H848" s="1257"/>
      <c r="I848" s="1257"/>
      <c r="J848" s="1257"/>
      <c r="K848" s="1257"/>
      <c r="L848" s="1257"/>
      <c r="M848" s="1257"/>
      <c r="N848" s="1257"/>
      <c r="O848" s="1258" t="s">
        <v>391</v>
      </c>
      <c r="P848" s="1258"/>
      <c r="Q848" s="1258"/>
      <c r="R848" s="1258"/>
      <c r="S848" s="1258" t="s">
        <v>407</v>
      </c>
      <c r="T848" s="1258"/>
      <c r="U848" s="1258"/>
      <c r="V848" s="1258"/>
      <c r="W848" s="1258" t="s">
        <v>408</v>
      </c>
      <c r="X848" s="1258"/>
      <c r="Y848" s="1258"/>
      <c r="Z848" s="1258"/>
      <c r="AA848" s="1258"/>
      <c r="AB848" s="1258"/>
      <c r="AC848" s="1259" t="s">
        <v>409</v>
      </c>
      <c r="AD848" s="1259"/>
      <c r="AE848" s="1259"/>
      <c r="AF848" s="1259"/>
    </row>
    <row r="849" spans="1:32" ht="23.25" customHeight="1">
      <c r="A849" s="155"/>
      <c r="B849" s="156"/>
      <c r="C849" s="160" t="s">
        <v>513</v>
      </c>
      <c r="D849" s="1268" t="s">
        <v>514</v>
      </c>
      <c r="E849" s="1268"/>
      <c r="F849" s="1268"/>
      <c r="G849" s="1268"/>
      <c r="H849" s="1268"/>
      <c r="I849" s="1268"/>
      <c r="J849" s="1268"/>
      <c r="K849" s="1268"/>
      <c r="L849" s="1268"/>
      <c r="M849" s="1268"/>
      <c r="N849" s="1268"/>
      <c r="O849" s="1319">
        <v>4.2000000000000003E-2</v>
      </c>
      <c r="P849" s="1319"/>
      <c r="Q849" s="1319"/>
      <c r="R849" s="1319"/>
      <c r="S849" s="1320" t="s">
        <v>283</v>
      </c>
      <c r="T849" s="1320"/>
      <c r="U849" s="1320"/>
      <c r="V849" s="1320"/>
      <c r="W849" s="1270">
        <v>33.54</v>
      </c>
      <c r="X849" s="1270"/>
      <c r="Y849" s="1270"/>
      <c r="Z849" s="1270"/>
      <c r="AA849" s="1270"/>
      <c r="AB849" s="1270"/>
      <c r="AC849" s="1267">
        <v>1.4087000000000001</v>
      </c>
      <c r="AD849" s="1267"/>
      <c r="AE849" s="1267"/>
      <c r="AF849" s="1267"/>
    </row>
    <row r="850" spans="1:32" ht="16.7" customHeight="1">
      <c r="A850" s="1251"/>
      <c r="B850" s="1251"/>
      <c r="C850" s="1251"/>
      <c r="D850" s="1251"/>
      <c r="E850" s="1251"/>
      <c r="F850" s="1251"/>
      <c r="G850" s="1251"/>
      <c r="H850" s="1251"/>
      <c r="I850" s="1251"/>
      <c r="J850" s="1251"/>
      <c r="K850" s="1251"/>
      <c r="L850" s="1251"/>
      <c r="M850" s="1252" t="s">
        <v>415</v>
      </c>
      <c r="N850" s="1252"/>
      <c r="O850" s="1252"/>
      <c r="P850" s="1252"/>
      <c r="Q850" s="1252"/>
      <c r="R850" s="1252"/>
      <c r="S850" s="1252"/>
      <c r="T850" s="1252"/>
      <c r="U850" s="1252"/>
      <c r="V850" s="1252"/>
      <c r="W850" s="1252"/>
      <c r="X850" s="1253"/>
      <c r="Y850" s="1253"/>
      <c r="Z850" s="1254">
        <v>1.4087000000000001</v>
      </c>
      <c r="AA850" s="1254"/>
      <c r="AB850" s="1254"/>
      <c r="AC850" s="1254"/>
      <c r="AD850" s="1254"/>
      <c r="AE850" s="1254"/>
      <c r="AF850" s="1254"/>
    </row>
    <row r="851" spans="1:32" ht="17.45" customHeight="1">
      <c r="A851" s="1255" t="s">
        <v>416</v>
      </c>
      <c r="B851" s="1255"/>
      <c r="C851" s="1255"/>
      <c r="D851" s="1255"/>
      <c r="E851" s="1255"/>
      <c r="F851" s="1255"/>
      <c r="G851" s="1255"/>
      <c r="H851" s="1255"/>
      <c r="I851" s="1255"/>
      <c r="J851" s="1256" t="s">
        <v>391</v>
      </c>
      <c r="K851" s="1256"/>
      <c r="L851" s="158" t="s">
        <v>417</v>
      </c>
      <c r="M851" s="158" t="s">
        <v>418</v>
      </c>
      <c r="N851" s="1256" t="s">
        <v>419</v>
      </c>
      <c r="O851" s="1256"/>
      <c r="P851" s="1256" t="s">
        <v>420</v>
      </c>
      <c r="Q851" s="1256"/>
      <c r="R851" s="1256"/>
      <c r="S851" s="1256"/>
      <c r="T851" s="1256" t="s">
        <v>421</v>
      </c>
      <c r="U851" s="1256"/>
      <c r="V851" s="1256"/>
      <c r="W851" s="1256"/>
      <c r="X851" s="1256" t="s">
        <v>422</v>
      </c>
      <c r="Y851" s="1256"/>
      <c r="Z851" s="1256"/>
      <c r="AA851" s="1256"/>
      <c r="AB851" s="1256"/>
      <c r="AC851" s="1245" t="s">
        <v>409</v>
      </c>
      <c r="AD851" s="1245"/>
      <c r="AE851" s="1245"/>
      <c r="AF851" s="1245"/>
    </row>
    <row r="852" spans="1:32" ht="40.9" customHeight="1">
      <c r="A852" s="155"/>
      <c r="B852" s="156"/>
      <c r="C852" s="160" t="s">
        <v>515</v>
      </c>
      <c r="D852" s="1328" t="s">
        <v>514</v>
      </c>
      <c r="E852" s="1328"/>
      <c r="F852" s="1328"/>
      <c r="G852" s="1328"/>
      <c r="H852" s="1328"/>
      <c r="I852" s="1328"/>
      <c r="J852" s="1329">
        <v>4.2000000000000003E-2</v>
      </c>
      <c r="K852" s="1329"/>
      <c r="L852" s="172">
        <v>0</v>
      </c>
      <c r="M852" s="172">
        <v>0</v>
      </c>
      <c r="N852" s="1330">
        <v>0</v>
      </c>
      <c r="O852" s="1330"/>
      <c r="P852" s="1330">
        <v>1.1000000000000001</v>
      </c>
      <c r="Q852" s="1330"/>
      <c r="R852" s="1330"/>
      <c r="S852" s="1330"/>
      <c r="T852" s="1330">
        <v>0.88</v>
      </c>
      <c r="U852" s="1330"/>
      <c r="V852" s="1330"/>
      <c r="W852" s="1330"/>
      <c r="X852" s="1330">
        <v>0.72</v>
      </c>
      <c r="Y852" s="1330"/>
      <c r="Z852" s="1330"/>
      <c r="AA852" s="1330"/>
      <c r="AB852" s="1330"/>
      <c r="AC852" s="1254">
        <v>0</v>
      </c>
      <c r="AD852" s="1254"/>
      <c r="AE852" s="1254"/>
      <c r="AF852" s="1254"/>
    </row>
    <row r="853" spans="1:32" ht="16.7" customHeight="1">
      <c r="A853" s="1246"/>
      <c r="B853" s="1246"/>
      <c r="C853" s="1246"/>
      <c r="D853" s="1246"/>
      <c r="E853" s="1246"/>
      <c r="F853" s="1246"/>
      <c r="G853" s="1246"/>
      <c r="H853" s="1246"/>
      <c r="I853" s="1246"/>
      <c r="J853" s="1246"/>
      <c r="K853" s="1246"/>
      <c r="L853" s="1246"/>
      <c r="M853" s="1247" t="s">
        <v>423</v>
      </c>
      <c r="N853" s="1247"/>
      <c r="O853" s="1247"/>
      <c r="P853" s="1247"/>
      <c r="Q853" s="1247"/>
      <c r="R853" s="1247"/>
      <c r="S853" s="1247"/>
      <c r="T853" s="1247"/>
      <c r="U853" s="1247"/>
      <c r="V853" s="1247"/>
      <c r="W853" s="1247"/>
      <c r="X853" s="1248"/>
      <c r="Y853" s="1248"/>
      <c r="Z853" s="1249">
        <v>0</v>
      </c>
      <c r="AA853" s="1249"/>
      <c r="AB853" s="1249"/>
      <c r="AC853" s="1249"/>
      <c r="AD853" s="1249"/>
      <c r="AE853" s="1249"/>
      <c r="AF853" s="1249"/>
    </row>
    <row r="854" spans="1:32" ht="5.85" customHeight="1">
      <c r="A854" s="1250"/>
      <c r="B854" s="1250"/>
      <c r="C854" s="1250"/>
      <c r="D854" s="1250"/>
      <c r="E854" s="1250"/>
      <c r="F854" s="1250"/>
      <c r="G854" s="1250"/>
      <c r="H854" s="1250"/>
      <c r="I854" s="1250"/>
      <c r="J854" s="1250"/>
      <c r="K854" s="1250"/>
      <c r="L854" s="1250"/>
      <c r="M854" s="1250"/>
      <c r="N854" s="1250"/>
      <c r="O854" s="1250"/>
      <c r="P854" s="1250"/>
      <c r="Q854" s="1250"/>
      <c r="R854" s="1250"/>
      <c r="S854" s="1250"/>
      <c r="T854" s="1250"/>
      <c r="U854" s="1250"/>
      <c r="V854" s="1250"/>
      <c r="W854" s="1250"/>
      <c r="X854" s="1250"/>
      <c r="Y854" s="1250"/>
      <c r="Z854" s="1250"/>
      <c r="AA854" s="1250"/>
      <c r="AB854" s="1250"/>
      <c r="AC854" s="1250"/>
      <c r="AD854" s="1250"/>
      <c r="AE854" s="1250"/>
      <c r="AF854" s="1250"/>
    </row>
    <row r="855" spans="1:32" ht="16.7" customHeight="1">
      <c r="A855" s="1239"/>
      <c r="B855" s="1239"/>
      <c r="C855" s="1239"/>
      <c r="D855" s="1239"/>
      <c r="E855" s="1239"/>
      <c r="F855" s="1239"/>
      <c r="G855" s="1239"/>
      <c r="H855" s="1239"/>
      <c r="I855" s="1239"/>
      <c r="J855" s="1239"/>
      <c r="K855" s="1239"/>
      <c r="L855" s="1239"/>
      <c r="M855" s="1240" t="s">
        <v>424</v>
      </c>
      <c r="N855" s="1240"/>
      <c r="O855" s="1240"/>
      <c r="P855" s="1240"/>
      <c r="Q855" s="1240"/>
      <c r="R855" s="1240"/>
      <c r="S855" s="1240"/>
      <c r="T855" s="1240"/>
      <c r="U855" s="1240"/>
      <c r="V855" s="1240"/>
      <c r="W855" s="1240"/>
      <c r="X855" s="1243"/>
      <c r="Y855" s="1243"/>
      <c r="Z855" s="1241">
        <v>1856.5</v>
      </c>
      <c r="AA855" s="1241"/>
      <c r="AB855" s="1241"/>
      <c r="AC855" s="1241"/>
      <c r="AD855" s="1241"/>
      <c r="AE855" s="1241"/>
      <c r="AF855" s="1241"/>
    </row>
    <row r="856" spans="1:32" ht="0.75" customHeight="1">
      <c r="A856" s="1239"/>
      <c r="B856" s="1239"/>
      <c r="C856" s="1239"/>
      <c r="D856" s="1239"/>
      <c r="E856" s="1239"/>
      <c r="F856" s="1239"/>
      <c r="G856" s="1239"/>
      <c r="H856" s="1239"/>
      <c r="I856" s="1239"/>
      <c r="J856" s="1239"/>
      <c r="K856" s="1240" t="s">
        <v>425</v>
      </c>
      <c r="L856" s="1240"/>
      <c r="M856" s="1240"/>
      <c r="N856" s="1240"/>
      <c r="O856" s="1240"/>
      <c r="P856" s="1240"/>
      <c r="Q856" s="159"/>
      <c r="R856" s="1244">
        <v>0</v>
      </c>
      <c r="S856" s="1244"/>
      <c r="T856" s="1244"/>
      <c r="U856" s="1240"/>
      <c r="V856" s="1240"/>
      <c r="W856" s="1240"/>
      <c r="X856" s="1243"/>
      <c r="Y856" s="1243"/>
      <c r="Z856" s="1241"/>
      <c r="AA856" s="1241"/>
      <c r="AB856" s="1241"/>
      <c r="AC856" s="1241"/>
      <c r="AD856" s="1241"/>
      <c r="AE856" s="1241"/>
      <c r="AF856" s="1241"/>
    </row>
    <row r="857" spans="1:32" ht="16.7" customHeight="1">
      <c r="A857" s="1239"/>
      <c r="B857" s="1239"/>
      <c r="C857" s="1239"/>
      <c r="D857" s="1239"/>
      <c r="E857" s="1239"/>
      <c r="F857" s="1239"/>
      <c r="G857" s="1239"/>
      <c r="H857" s="1239"/>
      <c r="I857" s="1239"/>
      <c r="J857" s="1239"/>
      <c r="K857" s="1240"/>
      <c r="L857" s="1240"/>
      <c r="M857" s="1240"/>
      <c r="N857" s="1240"/>
      <c r="O857" s="1240"/>
      <c r="P857" s="1240"/>
      <c r="Q857" s="151"/>
      <c r="R857" s="1244"/>
      <c r="S857" s="1244"/>
      <c r="T857" s="1244"/>
      <c r="U857" s="151"/>
      <c r="V857" s="1240" t="s">
        <v>426</v>
      </c>
      <c r="W857" s="1240"/>
      <c r="X857" s="1243"/>
      <c r="Y857" s="1243"/>
      <c r="Z857" s="1241">
        <v>0</v>
      </c>
      <c r="AA857" s="1241"/>
      <c r="AB857" s="1241"/>
      <c r="AC857" s="1241"/>
      <c r="AD857" s="1241"/>
      <c r="AE857" s="1241"/>
      <c r="AF857" s="1241"/>
    </row>
    <row r="858" spans="1:32" ht="17.45" customHeight="1">
      <c r="A858" s="1239"/>
      <c r="B858" s="1239"/>
      <c r="C858" s="1239"/>
      <c r="D858" s="1239"/>
      <c r="E858" s="1239"/>
      <c r="F858" s="1239"/>
      <c r="G858" s="1239"/>
      <c r="H858" s="1239"/>
      <c r="I858" s="1239"/>
      <c r="J858" s="1239"/>
      <c r="K858" s="1239"/>
      <c r="L858" s="1239"/>
      <c r="M858" s="1240" t="s">
        <v>427</v>
      </c>
      <c r="N858" s="1240"/>
      <c r="O858" s="1240"/>
      <c r="P858" s="1240"/>
      <c r="Q858" s="1240"/>
      <c r="R858" s="1240"/>
      <c r="S858" s="1240"/>
      <c r="T858" s="1240"/>
      <c r="U858" s="1240"/>
      <c r="V858" s="1240"/>
      <c r="W858" s="1240"/>
      <c r="X858" s="1243"/>
      <c r="Y858" s="1243"/>
      <c r="Z858" s="1241">
        <v>1856.5</v>
      </c>
      <c r="AA858" s="1241"/>
      <c r="AB858" s="1241"/>
      <c r="AC858" s="1241"/>
      <c r="AD858" s="1241"/>
      <c r="AE858" s="1241"/>
      <c r="AF858" s="1241"/>
    </row>
    <row r="859" spans="1:32" ht="5.85" customHeight="1">
      <c r="A859" s="1242"/>
      <c r="B859" s="1242"/>
      <c r="C859" s="1242"/>
      <c r="D859" s="1242"/>
      <c r="E859" s="1242"/>
      <c r="F859" s="1242"/>
      <c r="G859" s="1242"/>
      <c r="H859" s="1242"/>
      <c r="I859" s="1242"/>
      <c r="J859" s="1242"/>
      <c r="K859" s="1242"/>
      <c r="L859" s="1242"/>
      <c r="M859" s="1242"/>
      <c r="N859" s="1242"/>
      <c r="O859" s="1242"/>
      <c r="P859" s="1242"/>
      <c r="Q859" s="1242"/>
      <c r="R859" s="1242"/>
      <c r="S859" s="1242"/>
      <c r="T859" s="1242"/>
      <c r="U859" s="1242"/>
      <c r="V859" s="1242"/>
      <c r="W859" s="1242"/>
      <c r="X859" s="1242"/>
      <c r="Y859" s="1242"/>
      <c r="Z859" s="1242"/>
      <c r="AA859" s="1242"/>
      <c r="AB859" s="1242"/>
      <c r="AC859" s="1242"/>
      <c r="AD859" s="1242"/>
      <c r="AE859" s="1242"/>
      <c r="AF859" s="1242"/>
    </row>
    <row r="860" spans="1:32" ht="122.85" customHeight="1">
      <c r="A860" s="153"/>
      <c r="B860" s="154"/>
      <c r="C860" s="154"/>
      <c r="D860" s="154"/>
      <c r="E860" s="154"/>
      <c r="F860" s="154"/>
      <c r="G860" s="154"/>
      <c r="H860" s="154"/>
      <c r="I860" s="154"/>
      <c r="J860" s="154"/>
      <c r="K860" s="154"/>
      <c r="L860" s="154"/>
      <c r="M860" s="154"/>
      <c r="N860" s="154"/>
      <c r="O860" s="154"/>
      <c r="P860" s="154"/>
      <c r="Q860" s="154"/>
      <c r="R860" s="154"/>
      <c r="S860" s="154"/>
      <c r="T860" s="154"/>
      <c r="U860" s="154"/>
      <c r="V860" s="154"/>
      <c r="W860" s="154"/>
      <c r="X860" s="154"/>
      <c r="Y860" s="154"/>
      <c r="Z860" s="154"/>
      <c r="AA860" s="154"/>
      <c r="AB860" s="154"/>
      <c r="AC860" s="154"/>
      <c r="AD860" s="154"/>
      <c r="AE860" s="154"/>
      <c r="AF860" s="162"/>
    </row>
    <row r="861" spans="1:32" ht="2.1" customHeight="1">
      <c r="A861" s="146"/>
      <c r="B861" s="147"/>
      <c r="C861" s="147"/>
      <c r="D861" s="147"/>
      <c r="E861" s="147"/>
      <c r="F861" s="147"/>
      <c r="G861" s="1289" t="s">
        <v>376</v>
      </c>
      <c r="H861" s="1289"/>
      <c r="I861" s="1289"/>
      <c r="J861" s="1289"/>
      <c r="K861" s="1289"/>
      <c r="L861" s="1289"/>
      <c r="M861" s="1289"/>
      <c r="N861" s="1289"/>
      <c r="O861" s="1289"/>
      <c r="P861" s="1289"/>
      <c r="Q861" s="1289"/>
      <c r="R861" s="1289"/>
      <c r="S861" s="1289"/>
      <c r="T861" s="1289"/>
      <c r="U861" s="1289"/>
      <c r="V861" s="1289"/>
      <c r="W861" s="1289"/>
      <c r="X861" s="1289"/>
      <c r="Y861" s="1289"/>
      <c r="Z861" s="1289"/>
      <c r="AA861" s="148"/>
      <c r="AB861" s="1290" t="s">
        <v>516</v>
      </c>
      <c r="AC861" s="1290"/>
      <c r="AD861" s="1290"/>
      <c r="AE861" s="1290"/>
      <c r="AF861" s="1290"/>
    </row>
    <row r="862" spans="1:32" ht="14.65" customHeight="1">
      <c r="A862" s="150"/>
      <c r="B862" s="1243"/>
      <c r="C862" s="1243"/>
      <c r="D862" s="1243"/>
      <c r="E862" s="1243"/>
      <c r="G862" s="1289"/>
      <c r="H862" s="1289"/>
      <c r="I862" s="1289"/>
      <c r="J862" s="1289"/>
      <c r="K862" s="1289"/>
      <c r="L862" s="1289"/>
      <c r="M862" s="1289"/>
      <c r="N862" s="1289"/>
      <c r="O862" s="1289"/>
      <c r="P862" s="1289"/>
      <c r="Q862" s="1289"/>
      <c r="R862" s="1289"/>
      <c r="S862" s="1289"/>
      <c r="T862" s="1289"/>
      <c r="U862" s="1289"/>
      <c r="V862" s="1289"/>
      <c r="W862" s="1289"/>
      <c r="X862" s="1289"/>
      <c r="Y862" s="1289"/>
      <c r="Z862" s="1289"/>
      <c r="AA862" s="152"/>
      <c r="AB862" s="1290"/>
      <c r="AC862" s="1290"/>
      <c r="AD862" s="1290"/>
      <c r="AE862" s="1290"/>
      <c r="AF862" s="1290"/>
    </row>
    <row r="863" spans="1:32" ht="0.75" customHeight="1">
      <c r="A863" s="150"/>
      <c r="B863" s="1243"/>
      <c r="C863" s="1243"/>
      <c r="D863" s="1243"/>
      <c r="E863" s="1243"/>
      <c r="G863" s="1289"/>
      <c r="H863" s="1289"/>
      <c r="I863" s="1289"/>
      <c r="J863" s="1289"/>
      <c r="K863" s="1289"/>
      <c r="L863" s="1289"/>
      <c r="M863" s="1289"/>
      <c r="N863" s="1289"/>
      <c r="O863" s="1289"/>
      <c r="P863" s="1289"/>
      <c r="Q863" s="1289"/>
      <c r="R863" s="1289"/>
      <c r="S863" s="1289"/>
      <c r="T863" s="1289"/>
      <c r="U863" s="1289"/>
      <c r="V863" s="1289"/>
      <c r="W863" s="1289"/>
      <c r="X863" s="1289"/>
      <c r="Y863" s="1289"/>
      <c r="Z863" s="1289"/>
      <c r="AA863" s="152"/>
      <c r="AB863" s="1290"/>
      <c r="AC863" s="1290"/>
      <c r="AD863" s="1290"/>
      <c r="AE863" s="1290"/>
      <c r="AF863" s="1290"/>
    </row>
    <row r="864" spans="1:32" ht="11.65" customHeight="1">
      <c r="A864" s="150"/>
      <c r="B864" s="1243"/>
      <c r="C864" s="1243"/>
      <c r="D864" s="1243"/>
      <c r="E864" s="1243"/>
      <c r="G864" s="1289"/>
      <c r="H864" s="1289"/>
      <c r="I864" s="1289"/>
      <c r="J864" s="1289"/>
      <c r="K864" s="1289"/>
      <c r="L864" s="1289"/>
      <c r="M864" s="1289"/>
      <c r="N864" s="1289"/>
      <c r="O864" s="1289"/>
      <c r="P864" s="1289"/>
      <c r="Q864" s="1289"/>
      <c r="R864" s="1289"/>
      <c r="S864" s="1289"/>
      <c r="T864" s="1289"/>
      <c r="U864" s="1289"/>
      <c r="V864" s="1289"/>
      <c r="W864" s="1289"/>
      <c r="X864" s="1289"/>
      <c r="Y864" s="1289"/>
      <c r="Z864" s="1289"/>
      <c r="AA864" s="152"/>
      <c r="AB864" s="1291" t="s">
        <v>378</v>
      </c>
      <c r="AC864" s="1291"/>
      <c r="AD864" s="1291"/>
      <c r="AE864" s="1324"/>
      <c r="AF864" s="1324"/>
    </row>
    <row r="865" spans="1:32" ht="13.9" customHeight="1">
      <c r="A865" s="150"/>
      <c r="B865" s="1243"/>
      <c r="C865" s="1243"/>
      <c r="D865" s="1243"/>
      <c r="E865" s="1243"/>
      <c r="G865" s="1293" t="s">
        <v>379</v>
      </c>
      <c r="H865" s="1293"/>
      <c r="I865" s="1293"/>
      <c r="J865" s="1293"/>
      <c r="K865" s="1293"/>
      <c r="L865" s="1293"/>
      <c r="M865" s="1293"/>
      <c r="N865" s="1293"/>
      <c r="O865" s="1293"/>
      <c r="P865" s="1293"/>
      <c r="Q865" s="1293"/>
      <c r="R865" s="1293"/>
      <c r="S865" s="1293"/>
      <c r="T865" s="1293"/>
      <c r="U865" s="1293"/>
      <c r="V865" s="1293"/>
      <c r="W865" s="1293"/>
      <c r="X865" s="1293"/>
      <c r="Y865" s="1293"/>
      <c r="Z865" s="1293"/>
      <c r="AA865" s="152"/>
      <c r="AB865" s="1291"/>
      <c r="AC865" s="1291"/>
      <c r="AD865" s="1291"/>
      <c r="AE865" s="1324"/>
      <c r="AF865" s="1324"/>
    </row>
    <row r="866" spans="1:32" ht="0.75" customHeight="1">
      <c r="A866" s="150"/>
      <c r="G866" s="1293"/>
      <c r="H866" s="1293"/>
      <c r="I866" s="1293"/>
      <c r="J866" s="1293"/>
      <c r="K866" s="1293"/>
      <c r="L866" s="1293"/>
      <c r="M866" s="1293"/>
      <c r="N866" s="1293"/>
      <c r="O866" s="1293"/>
      <c r="P866" s="1293"/>
      <c r="Q866" s="1293"/>
      <c r="R866" s="1293"/>
      <c r="S866" s="1293"/>
      <c r="T866" s="1293"/>
      <c r="U866" s="1293"/>
      <c r="V866" s="1293"/>
      <c r="W866" s="1293"/>
      <c r="X866" s="1293"/>
      <c r="Y866" s="1293"/>
      <c r="Z866" s="1293"/>
      <c r="AA866" s="152"/>
      <c r="AB866" s="1291"/>
      <c r="AC866" s="1291"/>
      <c r="AD866" s="1291"/>
      <c r="AE866" s="1324"/>
      <c r="AF866" s="1324"/>
    </row>
    <row r="867" spans="1:32" ht="0.75" customHeight="1">
      <c r="A867" s="153"/>
      <c r="B867" s="154"/>
      <c r="C867" s="154"/>
      <c r="D867" s="154"/>
      <c r="E867" s="154"/>
      <c r="F867" s="154"/>
      <c r="G867" s="154"/>
      <c r="H867" s="154"/>
      <c r="I867" s="154"/>
      <c r="J867" s="154"/>
      <c r="K867" s="154"/>
      <c r="L867" s="154"/>
      <c r="M867" s="154"/>
      <c r="N867" s="154"/>
      <c r="O867" s="154"/>
      <c r="P867" s="154"/>
      <c r="Q867" s="154"/>
      <c r="R867" s="154"/>
      <c r="S867" s="154"/>
      <c r="T867" s="154"/>
      <c r="U867" s="154"/>
      <c r="V867" s="154"/>
      <c r="W867" s="154"/>
      <c r="X867" s="154"/>
      <c r="Y867" s="154"/>
      <c r="Z867" s="154"/>
      <c r="AA867" s="154"/>
      <c r="AB867" s="154"/>
      <c r="AC867" s="154"/>
      <c r="AD867" s="154"/>
      <c r="AE867" s="154"/>
      <c r="AF867" s="162"/>
    </row>
    <row r="868" spans="1:32" ht="15.95" customHeight="1">
      <c r="A868" s="1280" t="s">
        <v>323</v>
      </c>
      <c r="B868" s="1280"/>
      <c r="C868" s="1280"/>
      <c r="D868" s="1280"/>
      <c r="E868" s="1280"/>
      <c r="F868" s="1280"/>
      <c r="G868" s="1280"/>
      <c r="H868" s="1280"/>
      <c r="I868" s="1280"/>
      <c r="J868" s="1280"/>
      <c r="K868" s="1280"/>
      <c r="L868" s="1280"/>
      <c r="M868" s="1280"/>
      <c r="N868" s="1280"/>
      <c r="O868" s="1280"/>
      <c r="P868" s="1280"/>
      <c r="Q868" s="1280"/>
      <c r="R868" s="1280"/>
      <c r="S868" s="1280"/>
      <c r="T868" s="1280"/>
      <c r="U868" s="1280"/>
      <c r="V868" s="1280"/>
      <c r="W868" s="1280"/>
      <c r="X868" s="1280"/>
      <c r="Y868" s="1280"/>
      <c r="Z868" s="1280"/>
      <c r="AA868" s="1280"/>
      <c r="AB868" s="1280"/>
      <c r="AC868" s="1280"/>
      <c r="AD868" s="1280"/>
      <c r="AE868" s="1280"/>
      <c r="AF868" s="1280"/>
    </row>
    <row r="869" spans="1:32" ht="0.75" customHeight="1">
      <c r="A869" s="146"/>
      <c r="B869" s="147"/>
      <c r="C869" s="147"/>
      <c r="D869" s="147"/>
      <c r="E869" s="147"/>
      <c r="F869" s="147"/>
      <c r="G869" s="147"/>
      <c r="H869" s="147"/>
      <c r="I869" s="147"/>
      <c r="J869" s="147"/>
      <c r="K869" s="147"/>
      <c r="L869" s="147"/>
      <c r="M869" s="147"/>
      <c r="N869" s="147"/>
      <c r="O869" s="147"/>
      <c r="P869" s="147"/>
      <c r="Q869" s="147"/>
      <c r="R869" s="147"/>
      <c r="S869" s="147"/>
      <c r="T869" s="147"/>
      <c r="U869" s="147"/>
      <c r="V869" s="147"/>
      <c r="W869" s="147"/>
      <c r="X869" s="147"/>
      <c r="Y869" s="147"/>
      <c r="Z869" s="147"/>
      <c r="AA869" s="147"/>
      <c r="AB869" s="147"/>
      <c r="AC869" s="147"/>
      <c r="AD869" s="147"/>
      <c r="AE869" s="147"/>
      <c r="AF869" s="148"/>
    </row>
    <row r="870" spans="1:32" ht="37.15" customHeight="1">
      <c r="A870" s="1281" t="s">
        <v>380</v>
      </c>
      <c r="B870" s="1281"/>
      <c r="C870" s="1281"/>
      <c r="D870" s="1281"/>
      <c r="E870" s="1281"/>
      <c r="F870" s="1281"/>
      <c r="G870" s="1281"/>
      <c r="H870" s="1281"/>
      <c r="I870" s="1281"/>
      <c r="J870" s="1281"/>
      <c r="K870" s="1281"/>
      <c r="L870" s="1281"/>
      <c r="M870" s="1281"/>
      <c r="N870" s="1281"/>
      <c r="O870" s="1281"/>
      <c r="P870" s="1281"/>
      <c r="Q870" s="1281"/>
      <c r="R870" s="1281"/>
      <c r="S870" s="1281"/>
      <c r="T870" s="1281"/>
      <c r="U870" s="1281"/>
      <c r="V870" s="1281"/>
      <c r="W870" s="1281"/>
      <c r="X870" s="1281"/>
      <c r="Y870" s="1282" t="s">
        <v>381</v>
      </c>
      <c r="Z870" s="1282"/>
      <c r="AA870" s="1282"/>
      <c r="AB870" s="1282"/>
      <c r="AC870" s="1282"/>
      <c r="AD870" s="1282"/>
      <c r="AE870" s="1282"/>
      <c r="AF870" s="1282"/>
    </row>
    <row r="871" spans="1:32" ht="4.3499999999999996" customHeight="1">
      <c r="A871" s="155"/>
      <c r="B871" s="156"/>
      <c r="C871" s="156"/>
      <c r="D871" s="156"/>
      <c r="E871" s="156"/>
      <c r="F871" s="156"/>
      <c r="G871" s="156"/>
      <c r="H871" s="156"/>
      <c r="I871" s="156"/>
      <c r="J871" s="156"/>
      <c r="K871" s="156"/>
      <c r="L871" s="156"/>
      <c r="M871" s="156"/>
      <c r="N871" s="156"/>
      <c r="O871" s="156"/>
      <c r="P871" s="156"/>
      <c r="Q871" s="156"/>
      <c r="R871" s="156"/>
      <c r="S871" s="156"/>
      <c r="T871" s="156"/>
      <c r="U871" s="156"/>
      <c r="V871" s="156"/>
      <c r="W871" s="156"/>
      <c r="X871" s="156"/>
      <c r="Y871" s="156"/>
      <c r="Z871" s="156"/>
      <c r="AA871" s="156"/>
      <c r="AB871" s="156"/>
      <c r="AC871" s="156"/>
      <c r="AD871" s="156"/>
      <c r="AE871" s="156"/>
      <c r="AF871" s="157"/>
    </row>
    <row r="872" spans="1:32" ht="0.75" customHeight="1">
      <c r="A872" s="1283" t="s">
        <v>382</v>
      </c>
      <c r="B872" s="1283"/>
      <c r="C872" s="1283"/>
      <c r="D872" s="1283"/>
      <c r="E872" s="1284"/>
      <c r="F872" s="1284"/>
      <c r="G872" s="1284"/>
      <c r="H872" s="1284"/>
      <c r="I872" s="1285" t="s">
        <v>231</v>
      </c>
      <c r="J872" s="1285"/>
      <c r="K872" s="1285"/>
      <c r="L872" s="1285"/>
      <c r="M872" s="1285"/>
      <c r="N872" s="1285"/>
      <c r="O872" s="1285"/>
      <c r="P872" s="1285"/>
      <c r="Q872" s="1285"/>
      <c r="R872" s="1285"/>
      <c r="S872" s="1285"/>
      <c r="T872" s="1285"/>
      <c r="U872" s="1285"/>
      <c r="V872" s="1285"/>
      <c r="W872" s="1285"/>
      <c r="X872" s="1285"/>
      <c r="Y872" s="1275" t="s">
        <v>383</v>
      </c>
      <c r="Z872" s="1275"/>
      <c r="AA872" s="1275"/>
      <c r="AB872" s="1275"/>
      <c r="AC872" s="1275"/>
      <c r="AD872" s="1286" t="s">
        <v>491</v>
      </c>
      <c r="AE872" s="1286"/>
      <c r="AF872" s="1286"/>
    </row>
    <row r="873" spans="1:32" ht="18.2" customHeight="1">
      <c r="A873" s="1283"/>
      <c r="B873" s="1283"/>
      <c r="C873" s="1283"/>
      <c r="D873" s="1283"/>
      <c r="E873" s="1287" t="s">
        <v>385</v>
      </c>
      <c r="F873" s="1287"/>
      <c r="G873" s="1287"/>
      <c r="H873" s="1288" t="s">
        <v>386</v>
      </c>
      <c r="I873" s="1285"/>
      <c r="J873" s="1285"/>
      <c r="K873" s="1285"/>
      <c r="L873" s="1285"/>
      <c r="M873" s="1285"/>
      <c r="N873" s="1285"/>
      <c r="O873" s="1285"/>
      <c r="P873" s="1285"/>
      <c r="Q873" s="1285"/>
      <c r="R873" s="1285"/>
      <c r="S873" s="1285"/>
      <c r="T873" s="1285"/>
      <c r="U873" s="1285"/>
      <c r="V873" s="1285"/>
      <c r="W873" s="1285"/>
      <c r="X873" s="1285"/>
      <c r="Y873" s="1275"/>
      <c r="Z873" s="1275"/>
      <c r="AA873" s="1275"/>
      <c r="AB873" s="1275"/>
      <c r="AC873" s="1275"/>
      <c r="AD873" s="1286"/>
      <c r="AE873" s="1286"/>
      <c r="AF873" s="1286"/>
    </row>
    <row r="874" spans="1:32" ht="0.75" customHeight="1">
      <c r="A874" s="1274" t="s">
        <v>229</v>
      </c>
      <c r="B874" s="1274"/>
      <c r="C874" s="1274"/>
      <c r="D874" s="1274"/>
      <c r="E874" s="1287"/>
      <c r="F874" s="1287"/>
      <c r="G874" s="1287"/>
      <c r="H874" s="1288"/>
      <c r="I874" s="1285"/>
      <c r="J874" s="1285"/>
      <c r="K874" s="1285"/>
      <c r="L874" s="1285"/>
      <c r="M874" s="1285"/>
      <c r="N874" s="1285"/>
      <c r="O874" s="1285"/>
      <c r="P874" s="1285"/>
      <c r="Q874" s="1285"/>
      <c r="R874" s="1285"/>
      <c r="S874" s="1285"/>
      <c r="T874" s="1285"/>
      <c r="U874" s="1285"/>
      <c r="V874" s="1285"/>
      <c r="W874" s="1285"/>
      <c r="X874" s="1285"/>
      <c r="Y874" s="1275" t="s">
        <v>387</v>
      </c>
      <c r="Z874" s="1275"/>
      <c r="AA874" s="1275"/>
      <c r="AB874" s="1275"/>
      <c r="AC874" s="1275"/>
      <c r="AD874" s="1276">
        <v>2.4900000000000002</v>
      </c>
      <c r="AE874" s="1276"/>
      <c r="AF874" s="1276"/>
    </row>
    <row r="875" spans="1:32" ht="18.2" customHeight="1">
      <c r="A875" s="1274"/>
      <c r="B875" s="1274"/>
      <c r="C875" s="1274"/>
      <c r="D875" s="1274"/>
      <c r="E875" s="1277"/>
      <c r="F875" s="1277"/>
      <c r="G875" s="1277"/>
      <c r="H875" s="1288"/>
      <c r="I875" s="1285"/>
      <c r="J875" s="1285"/>
      <c r="K875" s="1285"/>
      <c r="L875" s="1285"/>
      <c r="M875" s="1285"/>
      <c r="N875" s="1285"/>
      <c r="O875" s="1285"/>
      <c r="P875" s="1285"/>
      <c r="Q875" s="1285"/>
      <c r="R875" s="1285"/>
      <c r="S875" s="1285"/>
      <c r="T875" s="1285"/>
      <c r="U875" s="1285"/>
      <c r="V875" s="1285"/>
      <c r="W875" s="1285"/>
      <c r="X875" s="1285"/>
      <c r="Y875" s="1275"/>
      <c r="Z875" s="1275"/>
      <c r="AA875" s="1275"/>
      <c r="AB875" s="1275"/>
      <c r="AC875" s="1275"/>
      <c r="AD875" s="1276"/>
      <c r="AE875" s="1276"/>
      <c r="AF875" s="1276"/>
    </row>
    <row r="876" spans="1:32" ht="26.85" customHeight="1">
      <c r="A876" s="1322" t="s">
        <v>432</v>
      </c>
      <c r="B876" s="1322"/>
      <c r="C876" s="1322"/>
      <c r="D876" s="1322"/>
      <c r="E876" s="1322"/>
      <c r="F876" s="1322"/>
      <c r="G876" s="1322"/>
      <c r="H876" s="1322"/>
      <c r="I876" s="1322"/>
      <c r="J876" s="1322"/>
      <c r="K876" s="1322"/>
      <c r="L876" s="1322"/>
      <c r="M876" s="1322"/>
      <c r="N876" s="1322"/>
      <c r="O876" s="1322"/>
      <c r="P876" s="1322"/>
      <c r="Q876" s="1322"/>
      <c r="R876" s="1322"/>
      <c r="S876" s="1322"/>
      <c r="T876" s="1322"/>
      <c r="U876" s="1322"/>
      <c r="V876" s="1322"/>
      <c r="W876" s="1322"/>
      <c r="X876" s="1322"/>
      <c r="Y876" s="1322"/>
      <c r="Z876" s="1322"/>
      <c r="AA876" s="1322"/>
      <c r="AB876" s="1322"/>
      <c r="AC876" s="1322"/>
      <c r="AD876" s="1322"/>
      <c r="AE876" s="1322"/>
      <c r="AF876" s="1323"/>
    </row>
    <row r="877" spans="1:32" ht="10.15" customHeight="1">
      <c r="A877" s="1273" t="s">
        <v>389</v>
      </c>
      <c r="B877" s="1273"/>
      <c r="C877" s="1273"/>
      <c r="D877" s="1273"/>
      <c r="E877" s="1273"/>
      <c r="F877" s="1273"/>
      <c r="G877" s="1273"/>
      <c r="H877" s="1273"/>
      <c r="I877" s="1273"/>
      <c r="J877" s="1273"/>
      <c r="K877" s="1273"/>
      <c r="L877" s="1273"/>
      <c r="M877" s="1273"/>
      <c r="N877" s="1273"/>
      <c r="O877" s="1273"/>
      <c r="P877" s="1273"/>
      <c r="Q877" s="1273"/>
      <c r="R877" s="1273"/>
      <c r="S877" s="1273"/>
      <c r="T877" s="1273"/>
      <c r="U877" s="1273"/>
      <c r="V877" s="1273"/>
      <c r="W877" s="1273"/>
      <c r="X877" s="1273"/>
      <c r="Y877" s="1273"/>
      <c r="Z877" s="1273"/>
      <c r="AA877" s="1273"/>
      <c r="AB877" s="1273"/>
      <c r="AC877" s="1273"/>
      <c r="AD877" s="1273"/>
      <c r="AE877" s="1273"/>
      <c r="AF877" s="1323"/>
    </row>
    <row r="878" spans="1:32" ht="17.45" customHeight="1">
      <c r="A878" s="1255" t="s">
        <v>390</v>
      </c>
      <c r="B878" s="1255"/>
      <c r="C878" s="1255"/>
      <c r="D878" s="1255"/>
      <c r="E878" s="1255"/>
      <c r="F878" s="1255"/>
      <c r="G878" s="1255"/>
      <c r="H878" s="1255"/>
      <c r="I878" s="1255"/>
      <c r="J878" s="1255"/>
      <c r="K878" s="1255"/>
      <c r="L878" s="1255"/>
      <c r="M878" s="1256" t="s">
        <v>391</v>
      </c>
      <c r="N878" s="1256" t="s">
        <v>392</v>
      </c>
      <c r="O878" s="1256"/>
      <c r="P878" s="1256"/>
      <c r="Q878" s="1256"/>
      <c r="R878" s="1256"/>
      <c r="S878" s="1256"/>
      <c r="T878" s="1256" t="s">
        <v>393</v>
      </c>
      <c r="U878" s="1256"/>
      <c r="V878" s="1256"/>
      <c r="W878" s="1256"/>
      <c r="X878" s="1256"/>
      <c r="Y878" s="1256"/>
      <c r="Z878" s="1256"/>
      <c r="AA878" s="1256"/>
      <c r="AB878" s="1256"/>
      <c r="AC878" s="1245" t="s">
        <v>394</v>
      </c>
      <c r="AD878" s="1245"/>
      <c r="AE878" s="1245"/>
      <c r="AF878" s="1245"/>
    </row>
    <row r="879" spans="1:32" ht="16.7" customHeight="1">
      <c r="A879" s="1255"/>
      <c r="B879" s="1255"/>
      <c r="C879" s="1255"/>
      <c r="D879" s="1255"/>
      <c r="E879" s="1255"/>
      <c r="F879" s="1255"/>
      <c r="G879" s="1255"/>
      <c r="H879" s="1255"/>
      <c r="I879" s="1255"/>
      <c r="J879" s="1255"/>
      <c r="K879" s="1255"/>
      <c r="L879" s="1255"/>
      <c r="M879" s="1256"/>
      <c r="N879" s="1256" t="s">
        <v>395</v>
      </c>
      <c r="O879" s="1256"/>
      <c r="P879" s="1256" t="s">
        <v>396</v>
      </c>
      <c r="Q879" s="1256"/>
      <c r="R879" s="1256"/>
      <c r="S879" s="1256"/>
      <c r="T879" s="1256" t="s">
        <v>395</v>
      </c>
      <c r="U879" s="1256"/>
      <c r="V879" s="1256"/>
      <c r="W879" s="1256"/>
      <c r="X879" s="1256" t="s">
        <v>396</v>
      </c>
      <c r="Y879" s="1256"/>
      <c r="Z879" s="1256"/>
      <c r="AA879" s="1256"/>
      <c r="AB879" s="1256"/>
      <c r="AC879" s="1245"/>
      <c r="AD879" s="1245"/>
      <c r="AE879" s="1245"/>
      <c r="AF879" s="1245"/>
    </row>
    <row r="880" spans="1:32" ht="23.25" customHeight="1">
      <c r="A880" s="155"/>
      <c r="B880" s="156"/>
      <c r="C880" s="169" t="s">
        <v>492</v>
      </c>
      <c r="D880" s="1268" t="s">
        <v>493</v>
      </c>
      <c r="E880" s="1268"/>
      <c r="F880" s="1268"/>
      <c r="G880" s="1268"/>
      <c r="H880" s="1268"/>
      <c r="I880" s="1268"/>
      <c r="J880" s="1268"/>
      <c r="K880" s="1268"/>
      <c r="L880" s="1268"/>
      <c r="M880" s="161">
        <v>1</v>
      </c>
      <c r="N880" s="1269">
        <v>1</v>
      </c>
      <c r="O880" s="1269"/>
      <c r="P880" s="1269">
        <v>0</v>
      </c>
      <c r="Q880" s="1269"/>
      <c r="R880" s="1269"/>
      <c r="S880" s="1269"/>
      <c r="T880" s="1270">
        <v>316.79689999999999</v>
      </c>
      <c r="U880" s="1270"/>
      <c r="V880" s="1270"/>
      <c r="W880" s="1270"/>
      <c r="X880" s="1270">
        <v>111.3211</v>
      </c>
      <c r="Y880" s="1270"/>
      <c r="Z880" s="1270"/>
      <c r="AA880" s="1270"/>
      <c r="AB880" s="1270"/>
      <c r="AC880" s="1267">
        <v>316.79689999999999</v>
      </c>
      <c r="AD880" s="1267"/>
      <c r="AE880" s="1267"/>
      <c r="AF880" s="1267"/>
    </row>
    <row r="881" spans="1:32" ht="17.45" customHeight="1">
      <c r="A881" s="1246"/>
      <c r="B881" s="1246"/>
      <c r="C881" s="1246"/>
      <c r="D881" s="1246"/>
      <c r="E881" s="1246"/>
      <c r="F881" s="1246"/>
      <c r="G881" s="1246"/>
      <c r="H881" s="1246"/>
      <c r="I881" s="1246"/>
      <c r="J881" s="1246"/>
      <c r="K881" s="1246"/>
      <c r="L881" s="1246"/>
      <c r="M881" s="1247" t="s">
        <v>397</v>
      </c>
      <c r="N881" s="1247"/>
      <c r="O881" s="1247"/>
      <c r="P881" s="1247"/>
      <c r="Q881" s="1247"/>
      <c r="R881" s="1247"/>
      <c r="S881" s="1247"/>
      <c r="T881" s="1247"/>
      <c r="U881" s="1247"/>
      <c r="V881" s="1247"/>
      <c r="W881" s="1247"/>
      <c r="X881" s="1248"/>
      <c r="Y881" s="1248"/>
      <c r="Z881" s="1249">
        <v>316.79689999999999</v>
      </c>
      <c r="AA881" s="1249"/>
      <c r="AB881" s="1249"/>
      <c r="AC881" s="1249"/>
      <c r="AD881" s="1249"/>
      <c r="AE881" s="1249"/>
      <c r="AF881" s="1249"/>
    </row>
    <row r="882" spans="1:32" ht="16.7" customHeight="1">
      <c r="A882" s="1255" t="s">
        <v>398</v>
      </c>
      <c r="B882" s="1255"/>
      <c r="C882" s="1255"/>
      <c r="D882" s="1255"/>
      <c r="E882" s="1255"/>
      <c r="F882" s="1255"/>
      <c r="G882" s="1255"/>
      <c r="H882" s="1255"/>
      <c r="I882" s="1255"/>
      <c r="J882" s="1255"/>
      <c r="K882" s="1255"/>
      <c r="L882" s="1255"/>
      <c r="M882" s="1255"/>
      <c r="N882" s="1255"/>
      <c r="O882" s="1256" t="s">
        <v>399</v>
      </c>
      <c r="P882" s="1256"/>
      <c r="Q882" s="1256"/>
      <c r="R882" s="1256"/>
      <c r="S882" s="1256" t="s">
        <v>391</v>
      </c>
      <c r="T882" s="1256"/>
      <c r="U882" s="1256"/>
      <c r="V882" s="1256"/>
      <c r="W882" s="1256" t="s">
        <v>400</v>
      </c>
      <c r="X882" s="1256"/>
      <c r="Y882" s="1256"/>
      <c r="Z882" s="1256"/>
      <c r="AA882" s="1256"/>
      <c r="AB882" s="1256"/>
      <c r="AC882" s="1245" t="s">
        <v>394</v>
      </c>
      <c r="AD882" s="1245"/>
      <c r="AE882" s="1245"/>
      <c r="AF882" s="1245"/>
    </row>
    <row r="883" spans="1:32" ht="23.25" customHeight="1">
      <c r="A883" s="146"/>
      <c r="B883" s="147"/>
      <c r="C883" s="170" t="s">
        <v>462</v>
      </c>
      <c r="D883" s="1263" t="s">
        <v>463</v>
      </c>
      <c r="E883" s="1263"/>
      <c r="F883" s="1263"/>
      <c r="G883" s="1263"/>
      <c r="H883" s="1263"/>
      <c r="I883" s="1263"/>
      <c r="J883" s="1263"/>
      <c r="K883" s="1263"/>
      <c r="L883" s="1263"/>
      <c r="M883" s="1263"/>
      <c r="N883" s="1263"/>
      <c r="O883" s="1264">
        <v>0</v>
      </c>
      <c r="P883" s="1264"/>
      <c r="Q883" s="1264"/>
      <c r="R883" s="1264"/>
      <c r="S883" s="1264">
        <v>3</v>
      </c>
      <c r="T883" s="1264"/>
      <c r="U883" s="1264"/>
      <c r="V883" s="1264"/>
      <c r="W883" s="1265">
        <v>22.268799999999999</v>
      </c>
      <c r="X883" s="1265"/>
      <c r="Y883" s="1265"/>
      <c r="Z883" s="1265"/>
      <c r="AA883" s="1265"/>
      <c r="AB883" s="1265"/>
      <c r="AC883" s="1266">
        <v>66.806399999999996</v>
      </c>
      <c r="AD883" s="1266"/>
      <c r="AE883" s="1266"/>
      <c r="AF883" s="1266"/>
    </row>
    <row r="884" spans="1:32" ht="16.7" customHeight="1">
      <c r="A884" s="150"/>
      <c r="M884" s="1240" t="s">
        <v>401</v>
      </c>
      <c r="N884" s="1240"/>
      <c r="O884" s="1240"/>
      <c r="P884" s="1240"/>
      <c r="Q884" s="1240"/>
      <c r="R884" s="1240"/>
      <c r="S884" s="1240"/>
      <c r="T884" s="1240"/>
      <c r="U884" s="1240"/>
      <c r="V884" s="1240"/>
      <c r="W884" s="1240"/>
      <c r="Z884" s="1262">
        <v>66.806399999999996</v>
      </c>
      <c r="AA884" s="1262"/>
      <c r="AB884" s="1262"/>
      <c r="AC884" s="1262"/>
      <c r="AD884" s="1262"/>
      <c r="AE884" s="1262"/>
      <c r="AF884" s="1262"/>
    </row>
    <row r="885" spans="1:32" ht="17.45" customHeight="1">
      <c r="A885" s="150"/>
      <c r="M885" s="1240" t="s">
        <v>402</v>
      </c>
      <c r="N885" s="1240"/>
      <c r="O885" s="1240"/>
      <c r="P885" s="1240"/>
      <c r="Q885" s="1240"/>
      <c r="R885" s="1240"/>
      <c r="S885" s="1240"/>
      <c r="T885" s="1240"/>
      <c r="U885" s="1240"/>
      <c r="V885" s="1240"/>
      <c r="W885" s="1240"/>
      <c r="Z885" s="1262">
        <v>383.60329999999999</v>
      </c>
      <c r="AA885" s="1262"/>
      <c r="AB885" s="1262"/>
      <c r="AC885" s="1262"/>
      <c r="AD885" s="1262"/>
      <c r="AE885" s="1262"/>
      <c r="AF885" s="1262"/>
    </row>
    <row r="886" spans="1:32" ht="17.45" customHeight="1">
      <c r="A886" s="150"/>
      <c r="M886" s="1240" t="s">
        <v>403</v>
      </c>
      <c r="N886" s="1240"/>
      <c r="O886" s="1240"/>
      <c r="P886" s="1240"/>
      <c r="Q886" s="1240"/>
      <c r="R886" s="1240"/>
      <c r="S886" s="1240"/>
      <c r="T886" s="1240"/>
      <c r="U886" s="1240"/>
      <c r="V886" s="1240"/>
      <c r="W886" s="1240"/>
      <c r="Z886" s="1262">
        <v>154.05760000000001</v>
      </c>
      <c r="AA886" s="1262"/>
      <c r="AB886" s="1262"/>
      <c r="AC886" s="1262"/>
      <c r="AD886" s="1262"/>
      <c r="AE886" s="1262"/>
      <c r="AF886" s="1262"/>
    </row>
    <row r="887" spans="1:32" ht="16.7" customHeight="1">
      <c r="A887" s="150"/>
      <c r="M887" s="1240" t="s">
        <v>404</v>
      </c>
      <c r="N887" s="1240"/>
      <c r="O887" s="1240"/>
      <c r="P887" s="1240"/>
      <c r="Q887" s="1240"/>
      <c r="R887" s="1240"/>
      <c r="S887" s="1240"/>
      <c r="T887" s="1240"/>
      <c r="U887" s="1240"/>
      <c r="V887" s="1240"/>
      <c r="W887" s="1240"/>
      <c r="Z887" s="1262">
        <v>0</v>
      </c>
      <c r="AA887" s="1262"/>
      <c r="AB887" s="1262"/>
      <c r="AC887" s="1262"/>
      <c r="AD887" s="1262"/>
      <c r="AE887" s="1262"/>
      <c r="AF887" s="1262"/>
    </row>
    <row r="888" spans="1:32" ht="17.45" customHeight="1">
      <c r="A888" s="153"/>
      <c r="B888" s="154"/>
      <c r="C888" s="154"/>
      <c r="D888" s="154"/>
      <c r="E888" s="154"/>
      <c r="F888" s="154"/>
      <c r="G888" s="154"/>
      <c r="H888" s="154"/>
      <c r="I888" s="154"/>
      <c r="J888" s="154"/>
      <c r="K888" s="154"/>
      <c r="L888" s="154"/>
      <c r="M888" s="1260" t="s">
        <v>405</v>
      </c>
      <c r="N888" s="1260"/>
      <c r="O888" s="1260"/>
      <c r="P888" s="1260"/>
      <c r="Q888" s="1260"/>
      <c r="R888" s="1260"/>
      <c r="S888" s="1260"/>
      <c r="T888" s="1260"/>
      <c r="U888" s="1260"/>
      <c r="V888" s="1260"/>
      <c r="W888" s="1260"/>
      <c r="X888" s="154"/>
      <c r="Y888" s="154"/>
      <c r="Z888" s="1261">
        <v>0</v>
      </c>
      <c r="AA888" s="1261"/>
      <c r="AB888" s="1261"/>
      <c r="AC888" s="1261"/>
      <c r="AD888" s="1261"/>
      <c r="AE888" s="1261"/>
      <c r="AF888" s="1261"/>
    </row>
    <row r="889" spans="1:32" ht="16.7" customHeight="1">
      <c r="A889" s="1257" t="s">
        <v>406</v>
      </c>
      <c r="B889" s="1257"/>
      <c r="C889" s="1257"/>
      <c r="D889" s="1257"/>
      <c r="E889" s="1257"/>
      <c r="F889" s="1257"/>
      <c r="G889" s="1257"/>
      <c r="H889" s="1257"/>
      <c r="I889" s="1257"/>
      <c r="J889" s="1257"/>
      <c r="K889" s="1257"/>
      <c r="L889" s="1257"/>
      <c r="M889" s="1257"/>
      <c r="N889" s="1257"/>
      <c r="O889" s="1258" t="s">
        <v>391</v>
      </c>
      <c r="P889" s="1258"/>
      <c r="Q889" s="1258"/>
      <c r="R889" s="1258"/>
      <c r="S889" s="1258" t="s">
        <v>407</v>
      </c>
      <c r="T889" s="1258"/>
      <c r="U889" s="1258"/>
      <c r="V889" s="1258"/>
      <c r="W889" s="1258" t="s">
        <v>408</v>
      </c>
      <c r="X889" s="1258"/>
      <c r="Y889" s="1258"/>
      <c r="Z889" s="1258"/>
      <c r="AA889" s="1258"/>
      <c r="AB889" s="1258"/>
      <c r="AC889" s="1259" t="s">
        <v>409</v>
      </c>
      <c r="AD889" s="1259"/>
      <c r="AE889" s="1259"/>
      <c r="AF889" s="1259"/>
    </row>
    <row r="890" spans="1:32" ht="23.25" customHeight="1">
      <c r="A890" s="155"/>
      <c r="B890" s="156"/>
      <c r="C890" s="160" t="s">
        <v>517</v>
      </c>
      <c r="D890" s="1268" t="s">
        <v>518</v>
      </c>
      <c r="E890" s="1268"/>
      <c r="F890" s="1268"/>
      <c r="G890" s="1268"/>
      <c r="H890" s="1268"/>
      <c r="I890" s="1268"/>
      <c r="J890" s="1268"/>
      <c r="K890" s="1268"/>
      <c r="L890" s="1268"/>
      <c r="M890" s="1268"/>
      <c r="N890" s="1268"/>
      <c r="O890" s="1319">
        <v>1</v>
      </c>
      <c r="P890" s="1319"/>
      <c r="Q890" s="1319"/>
      <c r="R890" s="1319"/>
      <c r="S890" s="1320" t="s">
        <v>491</v>
      </c>
      <c r="T890" s="1320"/>
      <c r="U890" s="1320"/>
      <c r="V890" s="1320"/>
      <c r="W890" s="1270">
        <v>544.96900000000005</v>
      </c>
      <c r="X890" s="1270"/>
      <c r="Y890" s="1270"/>
      <c r="Z890" s="1270"/>
      <c r="AA890" s="1270"/>
      <c r="AB890" s="1270"/>
      <c r="AC890" s="1267">
        <v>544.96900000000005</v>
      </c>
      <c r="AD890" s="1267"/>
      <c r="AE890" s="1267"/>
      <c r="AF890" s="1267"/>
    </row>
    <row r="891" spans="1:32" ht="17.45" customHeight="1">
      <c r="A891" s="1246"/>
      <c r="B891" s="1246"/>
      <c r="C891" s="1246"/>
      <c r="D891" s="1246"/>
      <c r="E891" s="1246"/>
      <c r="F891" s="1246"/>
      <c r="G891" s="1246"/>
      <c r="H891" s="1246"/>
      <c r="I891" s="1246"/>
      <c r="J891" s="1246"/>
      <c r="K891" s="1246"/>
      <c r="L891" s="1246"/>
      <c r="M891" s="1247" t="s">
        <v>411</v>
      </c>
      <c r="N891" s="1247"/>
      <c r="O891" s="1247"/>
      <c r="P891" s="1247"/>
      <c r="Q891" s="1247"/>
      <c r="R891" s="1247"/>
      <c r="S891" s="1247"/>
      <c r="T891" s="1247"/>
      <c r="U891" s="1247"/>
      <c r="V891" s="1247"/>
      <c r="W891" s="1247"/>
      <c r="X891" s="1248"/>
      <c r="Y891" s="1248"/>
      <c r="Z891" s="1249">
        <v>544.96900000000005</v>
      </c>
      <c r="AA891" s="1249"/>
      <c r="AB891" s="1249"/>
      <c r="AC891" s="1249"/>
      <c r="AD891" s="1249"/>
      <c r="AE891" s="1249"/>
      <c r="AF891" s="1249"/>
    </row>
    <row r="892" spans="1:32" ht="16.7" customHeight="1">
      <c r="A892" s="1257" t="s">
        <v>412</v>
      </c>
      <c r="B892" s="1257"/>
      <c r="C892" s="1257"/>
      <c r="D892" s="1257"/>
      <c r="E892" s="1257"/>
      <c r="F892" s="1257"/>
      <c r="G892" s="1257"/>
      <c r="H892" s="1257"/>
      <c r="I892" s="1257"/>
      <c r="J892" s="1257"/>
      <c r="K892" s="1257"/>
      <c r="L892" s="1257"/>
      <c r="M892" s="1257"/>
      <c r="N892" s="1257"/>
      <c r="O892" s="1258" t="s">
        <v>391</v>
      </c>
      <c r="P892" s="1258"/>
      <c r="Q892" s="1258"/>
      <c r="R892" s="1258"/>
      <c r="S892" s="1258" t="s">
        <v>407</v>
      </c>
      <c r="T892" s="1258"/>
      <c r="U892" s="1258"/>
      <c r="V892" s="1258"/>
      <c r="W892" s="1258" t="s">
        <v>408</v>
      </c>
      <c r="X892" s="1258"/>
      <c r="Y892" s="1258"/>
      <c r="Z892" s="1258"/>
      <c r="AA892" s="1258"/>
      <c r="AB892" s="1258"/>
      <c r="AC892" s="1259" t="s">
        <v>409</v>
      </c>
      <c r="AD892" s="1259"/>
      <c r="AE892" s="1259"/>
      <c r="AF892" s="1259"/>
    </row>
    <row r="893" spans="1:32" ht="23.25" customHeight="1">
      <c r="A893" s="146"/>
      <c r="B893" s="147"/>
      <c r="C893" s="163" t="s">
        <v>496</v>
      </c>
      <c r="D893" s="1314" t="s">
        <v>497</v>
      </c>
      <c r="E893" s="1314"/>
      <c r="F893" s="1314"/>
      <c r="G893" s="1314"/>
      <c r="H893" s="1314"/>
      <c r="I893" s="1314"/>
      <c r="J893" s="1314"/>
      <c r="K893" s="1314"/>
      <c r="L893" s="1314"/>
      <c r="M893" s="1314"/>
      <c r="N893" s="1314"/>
      <c r="O893" s="1315">
        <v>1.252E-2</v>
      </c>
      <c r="P893" s="1315"/>
      <c r="Q893" s="1315"/>
      <c r="R893" s="1315"/>
      <c r="S893" s="1316" t="s">
        <v>446</v>
      </c>
      <c r="T893" s="1316"/>
      <c r="U893" s="1316"/>
      <c r="V893" s="1316"/>
      <c r="W893" s="1317">
        <v>452.95699999999999</v>
      </c>
      <c r="X893" s="1317"/>
      <c r="Y893" s="1317"/>
      <c r="Z893" s="1317"/>
      <c r="AA893" s="1317"/>
      <c r="AB893" s="1317"/>
      <c r="AC893" s="1318">
        <v>5.6711</v>
      </c>
      <c r="AD893" s="1318"/>
      <c r="AE893" s="1318"/>
      <c r="AF893" s="1318"/>
    </row>
    <row r="894" spans="1:32" ht="22.5" customHeight="1">
      <c r="A894" s="150"/>
      <c r="C894" s="165" t="s">
        <v>498</v>
      </c>
      <c r="D894" s="1309" t="s">
        <v>499</v>
      </c>
      <c r="E894" s="1309"/>
      <c r="F894" s="1309"/>
      <c r="G894" s="1309"/>
      <c r="H894" s="1309"/>
      <c r="I894" s="1309"/>
      <c r="J894" s="1309"/>
      <c r="K894" s="1309"/>
      <c r="L894" s="1309"/>
      <c r="M894" s="1309"/>
      <c r="N894" s="1309"/>
      <c r="O894" s="1310">
        <v>0.499</v>
      </c>
      <c r="P894" s="1310"/>
      <c r="Q894" s="1310"/>
      <c r="R894" s="1310"/>
      <c r="S894" s="1311" t="s">
        <v>446</v>
      </c>
      <c r="T894" s="1311"/>
      <c r="U894" s="1311"/>
      <c r="V894" s="1311"/>
      <c r="W894" s="1312">
        <v>502.1388</v>
      </c>
      <c r="X894" s="1312"/>
      <c r="Y894" s="1312"/>
      <c r="Z894" s="1312"/>
      <c r="AA894" s="1312"/>
      <c r="AB894" s="1312"/>
      <c r="AC894" s="1313">
        <v>250.56790000000001</v>
      </c>
      <c r="AD894" s="1313"/>
      <c r="AE894" s="1313"/>
      <c r="AF894" s="1313"/>
    </row>
    <row r="895" spans="1:32" ht="23.25" customHeight="1">
      <c r="A895" s="153"/>
      <c r="B895" s="154"/>
      <c r="C895" s="167" t="s">
        <v>500</v>
      </c>
      <c r="D895" s="1304" t="s">
        <v>501</v>
      </c>
      <c r="E895" s="1304"/>
      <c r="F895" s="1304"/>
      <c r="G895" s="1304"/>
      <c r="H895" s="1304"/>
      <c r="I895" s="1304"/>
      <c r="J895" s="1304"/>
      <c r="K895" s="1304"/>
      <c r="L895" s="1304"/>
      <c r="M895" s="1304"/>
      <c r="N895" s="1304"/>
      <c r="O895" s="1305">
        <v>0.9</v>
      </c>
      <c r="P895" s="1305"/>
      <c r="Q895" s="1305"/>
      <c r="R895" s="1305"/>
      <c r="S895" s="1306" t="s">
        <v>435</v>
      </c>
      <c r="T895" s="1306"/>
      <c r="U895" s="1306"/>
      <c r="V895" s="1306"/>
      <c r="W895" s="1307">
        <v>82.821700000000007</v>
      </c>
      <c r="X895" s="1307"/>
      <c r="Y895" s="1307"/>
      <c r="Z895" s="1307"/>
      <c r="AA895" s="1307"/>
      <c r="AB895" s="1307"/>
      <c r="AC895" s="1308">
        <v>74.537999999999997</v>
      </c>
      <c r="AD895" s="1308"/>
      <c r="AE895" s="1308"/>
      <c r="AF895" s="1308"/>
    </row>
    <row r="896" spans="1:32" ht="16.7" customHeight="1">
      <c r="A896" s="1246"/>
      <c r="B896" s="1246"/>
      <c r="C896" s="1246"/>
      <c r="D896" s="1246"/>
      <c r="E896" s="1246"/>
      <c r="F896" s="1246"/>
      <c r="G896" s="1246"/>
      <c r="H896" s="1246"/>
      <c r="I896" s="1246"/>
      <c r="J896" s="1246"/>
      <c r="K896" s="1246"/>
      <c r="L896" s="1246"/>
      <c r="M896" s="1247" t="s">
        <v>413</v>
      </c>
      <c r="N896" s="1247"/>
      <c r="O896" s="1247"/>
      <c r="P896" s="1247"/>
      <c r="Q896" s="1247"/>
      <c r="R896" s="1247"/>
      <c r="S896" s="1247"/>
      <c r="T896" s="1247"/>
      <c r="U896" s="1247"/>
      <c r="V896" s="1247"/>
      <c r="W896" s="1247"/>
      <c r="X896" s="1248"/>
      <c r="Y896" s="1248"/>
      <c r="Z896" s="1249">
        <v>330.77699999999999</v>
      </c>
      <c r="AA896" s="1249"/>
      <c r="AB896" s="1249"/>
      <c r="AC896" s="1249"/>
      <c r="AD896" s="1249"/>
      <c r="AE896" s="1249"/>
      <c r="AF896" s="1249"/>
    </row>
    <row r="897" spans="1:32" ht="17.45" customHeight="1">
      <c r="A897" s="1257" t="s">
        <v>414</v>
      </c>
      <c r="B897" s="1257"/>
      <c r="C897" s="1257"/>
      <c r="D897" s="1257"/>
      <c r="E897" s="1257"/>
      <c r="F897" s="1257"/>
      <c r="G897" s="1257"/>
      <c r="H897" s="1257"/>
      <c r="I897" s="1257"/>
      <c r="J897" s="1257"/>
      <c r="K897" s="1257"/>
      <c r="L897" s="1257"/>
      <c r="M897" s="1257"/>
      <c r="N897" s="1257"/>
      <c r="O897" s="1258" t="s">
        <v>391</v>
      </c>
      <c r="P897" s="1258"/>
      <c r="Q897" s="1258"/>
      <c r="R897" s="1258"/>
      <c r="S897" s="1258" t="s">
        <v>407</v>
      </c>
      <c r="T897" s="1258"/>
      <c r="U897" s="1258"/>
      <c r="V897" s="1258"/>
      <c r="W897" s="1258" t="s">
        <v>408</v>
      </c>
      <c r="X897" s="1258"/>
      <c r="Y897" s="1258"/>
      <c r="Z897" s="1258"/>
      <c r="AA897" s="1258"/>
      <c r="AB897" s="1258"/>
      <c r="AC897" s="1259" t="s">
        <v>409</v>
      </c>
      <c r="AD897" s="1259"/>
      <c r="AE897" s="1259"/>
      <c r="AF897" s="1259"/>
    </row>
    <row r="898" spans="1:32" ht="16.7" customHeight="1">
      <c r="A898" s="1251"/>
      <c r="B898" s="1251"/>
      <c r="C898" s="1251"/>
      <c r="D898" s="1251"/>
      <c r="E898" s="1251"/>
      <c r="F898" s="1251"/>
      <c r="G898" s="1251"/>
      <c r="H898" s="1251"/>
      <c r="I898" s="1251"/>
      <c r="J898" s="1251"/>
      <c r="K898" s="1251"/>
      <c r="L898" s="1251"/>
      <c r="M898" s="1252" t="s">
        <v>415</v>
      </c>
      <c r="N898" s="1252"/>
      <c r="O898" s="1252"/>
      <c r="P898" s="1252"/>
      <c r="Q898" s="1252"/>
      <c r="R898" s="1252"/>
      <c r="S898" s="1252"/>
      <c r="T898" s="1252"/>
      <c r="U898" s="1252"/>
      <c r="V898" s="1252"/>
      <c r="W898" s="1252"/>
      <c r="X898" s="1253"/>
      <c r="Y898" s="1253"/>
      <c r="Z898" s="1254">
        <v>0</v>
      </c>
      <c r="AA898" s="1254"/>
      <c r="AB898" s="1254"/>
      <c r="AC898" s="1254"/>
      <c r="AD898" s="1254"/>
      <c r="AE898" s="1254"/>
      <c r="AF898" s="1254"/>
    </row>
    <row r="899" spans="1:32" ht="17.45" customHeight="1">
      <c r="A899" s="1255" t="s">
        <v>416</v>
      </c>
      <c r="B899" s="1255"/>
      <c r="C899" s="1255"/>
      <c r="D899" s="1255"/>
      <c r="E899" s="1255"/>
      <c r="F899" s="1255"/>
      <c r="G899" s="1255"/>
      <c r="H899" s="1255"/>
      <c r="I899" s="1255"/>
      <c r="J899" s="1256" t="s">
        <v>391</v>
      </c>
      <c r="K899" s="1256"/>
      <c r="L899" s="158" t="s">
        <v>417</v>
      </c>
      <c r="M899" s="158" t="s">
        <v>418</v>
      </c>
      <c r="N899" s="1256" t="s">
        <v>419</v>
      </c>
      <c r="O899" s="1256"/>
      <c r="P899" s="1256" t="s">
        <v>420</v>
      </c>
      <c r="Q899" s="1256"/>
      <c r="R899" s="1256"/>
      <c r="S899" s="1256"/>
      <c r="T899" s="1256" t="s">
        <v>421</v>
      </c>
      <c r="U899" s="1256"/>
      <c r="V899" s="1256"/>
      <c r="W899" s="1256"/>
      <c r="X899" s="1256" t="s">
        <v>422</v>
      </c>
      <c r="Y899" s="1256"/>
      <c r="Z899" s="1256"/>
      <c r="AA899" s="1256"/>
      <c r="AB899" s="1256"/>
      <c r="AC899" s="1245" t="s">
        <v>409</v>
      </c>
      <c r="AD899" s="1245"/>
      <c r="AE899" s="1245"/>
      <c r="AF899" s="1245"/>
    </row>
    <row r="900" spans="1:32" ht="34.15" customHeight="1">
      <c r="A900" s="155"/>
      <c r="B900" s="156"/>
      <c r="C900" s="160" t="s">
        <v>519</v>
      </c>
      <c r="D900" s="1328" t="s">
        <v>520</v>
      </c>
      <c r="E900" s="1328"/>
      <c r="F900" s="1328"/>
      <c r="G900" s="1328"/>
      <c r="H900" s="1328"/>
      <c r="I900" s="1328"/>
      <c r="J900" s="1329">
        <v>1.24817</v>
      </c>
      <c r="K900" s="1329"/>
      <c r="L900" s="172">
        <v>0</v>
      </c>
      <c r="M900" s="172">
        <v>0</v>
      </c>
      <c r="N900" s="1330">
        <v>0</v>
      </c>
      <c r="O900" s="1330"/>
      <c r="P900" s="1330">
        <v>2.77</v>
      </c>
      <c r="Q900" s="1330"/>
      <c r="R900" s="1330"/>
      <c r="S900" s="1330"/>
      <c r="T900" s="1330">
        <v>2.2200000000000002</v>
      </c>
      <c r="U900" s="1330"/>
      <c r="V900" s="1330"/>
      <c r="W900" s="1330"/>
      <c r="X900" s="1330">
        <v>1.82</v>
      </c>
      <c r="Y900" s="1330"/>
      <c r="Z900" s="1330"/>
      <c r="AA900" s="1330"/>
      <c r="AB900" s="1330"/>
      <c r="AC900" s="1254">
        <v>0</v>
      </c>
      <c r="AD900" s="1254"/>
      <c r="AE900" s="1254"/>
      <c r="AF900" s="1254"/>
    </row>
    <row r="901" spans="1:32" ht="16.7" customHeight="1">
      <c r="A901" s="1246"/>
      <c r="B901" s="1246"/>
      <c r="C901" s="1246"/>
      <c r="D901" s="1246"/>
      <c r="E901" s="1246"/>
      <c r="F901" s="1246"/>
      <c r="G901" s="1246"/>
      <c r="H901" s="1246"/>
      <c r="I901" s="1246"/>
      <c r="J901" s="1246"/>
      <c r="K901" s="1246"/>
      <c r="L901" s="1246"/>
      <c r="M901" s="1247" t="s">
        <v>423</v>
      </c>
      <c r="N901" s="1247"/>
      <c r="O901" s="1247"/>
      <c r="P901" s="1247"/>
      <c r="Q901" s="1247"/>
      <c r="R901" s="1247"/>
      <c r="S901" s="1247"/>
      <c r="T901" s="1247"/>
      <c r="U901" s="1247"/>
      <c r="V901" s="1247"/>
      <c r="W901" s="1247"/>
      <c r="X901" s="1248"/>
      <c r="Y901" s="1248"/>
      <c r="Z901" s="1249">
        <v>0</v>
      </c>
      <c r="AA901" s="1249"/>
      <c r="AB901" s="1249"/>
      <c r="AC901" s="1249"/>
      <c r="AD901" s="1249"/>
      <c r="AE901" s="1249"/>
      <c r="AF901" s="1249"/>
    </row>
    <row r="902" spans="1:32" ht="5.85" customHeight="1">
      <c r="A902" s="1250"/>
      <c r="B902" s="1250"/>
      <c r="C902" s="1250"/>
      <c r="D902" s="1250"/>
      <c r="E902" s="1250"/>
      <c r="F902" s="1250"/>
      <c r="G902" s="1250"/>
      <c r="H902" s="1250"/>
      <c r="I902" s="1250"/>
      <c r="J902" s="1250"/>
      <c r="K902" s="1250"/>
      <c r="L902" s="1250"/>
      <c r="M902" s="1250"/>
      <c r="N902" s="1250"/>
      <c r="O902" s="1250"/>
      <c r="P902" s="1250"/>
      <c r="Q902" s="1250"/>
      <c r="R902" s="1250"/>
      <c r="S902" s="1250"/>
      <c r="T902" s="1250"/>
      <c r="U902" s="1250"/>
      <c r="V902" s="1250"/>
      <c r="W902" s="1250"/>
      <c r="X902" s="1250"/>
      <c r="Y902" s="1250"/>
      <c r="Z902" s="1250"/>
      <c r="AA902" s="1250"/>
      <c r="AB902" s="1250"/>
      <c r="AC902" s="1250"/>
      <c r="AD902" s="1250"/>
      <c r="AE902" s="1250"/>
      <c r="AF902" s="1250"/>
    </row>
    <row r="903" spans="1:32" ht="16.7" customHeight="1">
      <c r="A903" s="1239"/>
      <c r="B903" s="1239"/>
      <c r="C903" s="1239"/>
      <c r="D903" s="1239"/>
      <c r="E903" s="1239"/>
      <c r="F903" s="1239"/>
      <c r="G903" s="1239"/>
      <c r="H903" s="1239"/>
      <c r="I903" s="1239"/>
      <c r="J903" s="1239"/>
      <c r="K903" s="1239"/>
      <c r="L903" s="1239"/>
      <c r="M903" s="1240" t="s">
        <v>424</v>
      </c>
      <c r="N903" s="1240"/>
      <c r="O903" s="1240"/>
      <c r="P903" s="1240"/>
      <c r="Q903" s="1240"/>
      <c r="R903" s="1240"/>
      <c r="S903" s="1240"/>
      <c r="T903" s="1240"/>
      <c r="U903" s="1240"/>
      <c r="V903" s="1240"/>
      <c r="W903" s="1240"/>
      <c r="X903" s="1243"/>
      <c r="Y903" s="1243"/>
      <c r="Z903" s="1241">
        <v>1029.8</v>
      </c>
      <c r="AA903" s="1241"/>
      <c r="AB903" s="1241"/>
      <c r="AC903" s="1241"/>
      <c r="AD903" s="1241"/>
      <c r="AE903" s="1241"/>
      <c r="AF903" s="1241"/>
    </row>
    <row r="904" spans="1:32" ht="0.75" customHeight="1">
      <c r="A904" s="1239"/>
      <c r="B904" s="1239"/>
      <c r="C904" s="1239"/>
      <c r="D904" s="1239"/>
      <c r="E904" s="1239"/>
      <c r="F904" s="1239"/>
      <c r="G904" s="1239"/>
      <c r="H904" s="1239"/>
      <c r="I904" s="1239"/>
      <c r="J904" s="1239"/>
      <c r="K904" s="1240" t="s">
        <v>425</v>
      </c>
      <c r="L904" s="1240"/>
      <c r="M904" s="1240"/>
      <c r="N904" s="1240"/>
      <c r="O904" s="1240"/>
      <c r="P904" s="1240"/>
      <c r="Q904" s="159"/>
      <c r="R904" s="1244">
        <v>0</v>
      </c>
      <c r="S904" s="1244"/>
      <c r="T904" s="1244"/>
      <c r="U904" s="1240"/>
      <c r="V904" s="1240"/>
      <c r="W904" s="1240"/>
      <c r="X904" s="1243"/>
      <c r="Y904" s="1243"/>
      <c r="Z904" s="1241"/>
      <c r="AA904" s="1241"/>
      <c r="AB904" s="1241"/>
      <c r="AC904" s="1241"/>
      <c r="AD904" s="1241"/>
      <c r="AE904" s="1241"/>
      <c r="AF904" s="1241"/>
    </row>
    <row r="905" spans="1:32" ht="16.7" customHeight="1">
      <c r="A905" s="1239"/>
      <c r="B905" s="1239"/>
      <c r="C905" s="1239"/>
      <c r="D905" s="1239"/>
      <c r="E905" s="1239"/>
      <c r="F905" s="1239"/>
      <c r="G905" s="1239"/>
      <c r="H905" s="1239"/>
      <c r="I905" s="1239"/>
      <c r="J905" s="1239"/>
      <c r="K905" s="1240"/>
      <c r="L905" s="1240"/>
      <c r="M905" s="1240"/>
      <c r="N905" s="1240"/>
      <c r="O905" s="1240"/>
      <c r="P905" s="1240"/>
      <c r="Q905" s="151"/>
      <c r="R905" s="1244"/>
      <c r="S905" s="1244"/>
      <c r="T905" s="1244"/>
      <c r="U905" s="151"/>
      <c r="V905" s="1240" t="s">
        <v>426</v>
      </c>
      <c r="W905" s="1240"/>
      <c r="X905" s="1243"/>
      <c r="Y905" s="1243"/>
      <c r="Z905" s="1241">
        <v>0</v>
      </c>
      <c r="AA905" s="1241"/>
      <c r="AB905" s="1241"/>
      <c r="AC905" s="1241"/>
      <c r="AD905" s="1241"/>
      <c r="AE905" s="1241"/>
      <c r="AF905" s="1241"/>
    </row>
    <row r="906" spans="1:32" ht="17.45" customHeight="1">
      <c r="A906" s="1239"/>
      <c r="B906" s="1239"/>
      <c r="C906" s="1239"/>
      <c r="D906" s="1239"/>
      <c r="E906" s="1239"/>
      <c r="F906" s="1239"/>
      <c r="G906" s="1239"/>
      <c r="H906" s="1239"/>
      <c r="I906" s="1239"/>
      <c r="J906" s="1239"/>
      <c r="K906" s="1239"/>
      <c r="L906" s="1239"/>
      <c r="M906" s="1240" t="s">
        <v>427</v>
      </c>
      <c r="N906" s="1240"/>
      <c r="O906" s="1240"/>
      <c r="P906" s="1240"/>
      <c r="Q906" s="1240"/>
      <c r="R906" s="1240"/>
      <c r="S906" s="1240"/>
      <c r="T906" s="1240"/>
      <c r="U906" s="1240"/>
      <c r="V906" s="1240"/>
      <c r="W906" s="1240"/>
      <c r="X906" s="1243"/>
      <c r="Y906" s="1243"/>
      <c r="Z906" s="1241">
        <v>1029.8</v>
      </c>
      <c r="AA906" s="1241"/>
      <c r="AB906" s="1241"/>
      <c r="AC906" s="1241"/>
      <c r="AD906" s="1241"/>
      <c r="AE906" s="1241"/>
      <c r="AF906" s="1241"/>
    </row>
    <row r="907" spans="1:32" ht="5.85" customHeight="1">
      <c r="A907" s="1242"/>
      <c r="B907" s="1242"/>
      <c r="C907" s="1242"/>
      <c r="D907" s="1242"/>
      <c r="E907" s="1242"/>
      <c r="F907" s="1242"/>
      <c r="G907" s="1242"/>
      <c r="H907" s="1242"/>
      <c r="I907" s="1242"/>
      <c r="J907" s="1242"/>
      <c r="K907" s="1242"/>
      <c r="L907" s="1242"/>
      <c r="M907" s="1242"/>
      <c r="N907" s="1242"/>
      <c r="O907" s="1242"/>
      <c r="P907" s="1242"/>
      <c r="Q907" s="1242"/>
      <c r="R907" s="1242"/>
      <c r="S907" s="1242"/>
      <c r="T907" s="1242"/>
      <c r="U907" s="1242"/>
      <c r="V907" s="1242"/>
      <c r="W907" s="1242"/>
      <c r="X907" s="1242"/>
      <c r="Y907" s="1242"/>
      <c r="Z907" s="1242"/>
      <c r="AA907" s="1242"/>
      <c r="AB907" s="1242"/>
      <c r="AC907" s="1242"/>
      <c r="AD907" s="1242"/>
      <c r="AE907" s="1242"/>
      <c r="AF907" s="1242"/>
    </row>
    <row r="908" spans="1:32" ht="100.35" customHeight="1">
      <c r="A908" s="153"/>
      <c r="B908" s="154"/>
      <c r="C908" s="154"/>
      <c r="D908" s="154"/>
      <c r="E908" s="154"/>
      <c r="F908" s="154"/>
      <c r="G908" s="154"/>
      <c r="H908" s="154"/>
      <c r="I908" s="154"/>
      <c r="J908" s="154"/>
      <c r="K908" s="154"/>
      <c r="L908" s="154"/>
      <c r="M908" s="154"/>
      <c r="N908" s="154"/>
      <c r="O908" s="154"/>
      <c r="P908" s="154"/>
      <c r="Q908" s="154"/>
      <c r="R908" s="154"/>
      <c r="S908" s="154"/>
      <c r="T908" s="154"/>
      <c r="U908" s="154"/>
      <c r="V908" s="154"/>
      <c r="W908" s="154"/>
      <c r="X908" s="154"/>
      <c r="Y908" s="154"/>
      <c r="Z908" s="154"/>
      <c r="AA908" s="154"/>
      <c r="AB908" s="154"/>
      <c r="AC908" s="154"/>
      <c r="AD908" s="154"/>
      <c r="AE908" s="154"/>
      <c r="AF908" s="162"/>
    </row>
    <row r="909" spans="1:32" ht="1.5" customHeight="1">
      <c r="A909" s="146"/>
      <c r="B909" s="147"/>
      <c r="C909" s="147"/>
      <c r="D909" s="147"/>
      <c r="E909" s="147"/>
      <c r="F909" s="147"/>
      <c r="G909" s="1289" t="s">
        <v>376</v>
      </c>
      <c r="H909" s="1289"/>
      <c r="I909" s="1289"/>
      <c r="J909" s="1289"/>
      <c r="K909" s="1289"/>
      <c r="L909" s="1289"/>
      <c r="M909" s="1289"/>
      <c r="N909" s="1289"/>
      <c r="O909" s="1289"/>
      <c r="P909" s="1289"/>
      <c r="Q909" s="1289"/>
      <c r="R909" s="1289"/>
      <c r="S909" s="1289"/>
      <c r="T909" s="1289"/>
      <c r="U909" s="1289"/>
      <c r="V909" s="1289"/>
      <c r="W909" s="1289"/>
      <c r="X909" s="1289"/>
      <c r="Y909" s="1289"/>
      <c r="Z909" s="1289"/>
      <c r="AA909" s="148"/>
      <c r="AB909" s="1290" t="s">
        <v>521</v>
      </c>
      <c r="AC909" s="1290"/>
      <c r="AD909" s="1290"/>
      <c r="AE909" s="1290"/>
      <c r="AF909" s="1290"/>
    </row>
    <row r="910" spans="1:32" ht="15.4" customHeight="1">
      <c r="A910" s="150"/>
      <c r="B910" s="1243"/>
      <c r="C910" s="1243"/>
      <c r="D910" s="1243"/>
      <c r="E910" s="1243"/>
      <c r="G910" s="1289"/>
      <c r="H910" s="1289"/>
      <c r="I910" s="1289"/>
      <c r="J910" s="1289"/>
      <c r="K910" s="1289"/>
      <c r="L910" s="1289"/>
      <c r="M910" s="1289"/>
      <c r="N910" s="1289"/>
      <c r="O910" s="1289"/>
      <c r="P910" s="1289"/>
      <c r="Q910" s="1289"/>
      <c r="R910" s="1289"/>
      <c r="S910" s="1289"/>
      <c r="T910" s="1289"/>
      <c r="U910" s="1289"/>
      <c r="V910" s="1289"/>
      <c r="W910" s="1289"/>
      <c r="X910" s="1289"/>
      <c r="Y910" s="1289"/>
      <c r="Z910" s="1289"/>
      <c r="AA910" s="152"/>
      <c r="AB910" s="1290"/>
      <c r="AC910" s="1290"/>
      <c r="AD910" s="1290"/>
      <c r="AE910" s="1290"/>
      <c r="AF910" s="1290"/>
    </row>
    <row r="911" spans="1:32" ht="0.75" customHeight="1">
      <c r="A911" s="150"/>
      <c r="B911" s="1243"/>
      <c r="C911" s="1243"/>
      <c r="D911" s="1243"/>
      <c r="E911" s="1243"/>
      <c r="G911" s="1289"/>
      <c r="H911" s="1289"/>
      <c r="I911" s="1289"/>
      <c r="J911" s="1289"/>
      <c r="K911" s="1289"/>
      <c r="L911" s="1289"/>
      <c r="M911" s="1289"/>
      <c r="N911" s="1289"/>
      <c r="O911" s="1289"/>
      <c r="P911" s="1289"/>
      <c r="Q911" s="1289"/>
      <c r="R911" s="1289"/>
      <c r="S911" s="1289"/>
      <c r="T911" s="1289"/>
      <c r="U911" s="1289"/>
      <c r="V911" s="1289"/>
      <c r="W911" s="1289"/>
      <c r="X911" s="1289"/>
      <c r="Y911" s="1289"/>
      <c r="Z911" s="1289"/>
      <c r="AA911" s="152"/>
      <c r="AB911" s="1290"/>
      <c r="AC911" s="1290"/>
      <c r="AD911" s="1290"/>
      <c r="AE911" s="1290"/>
      <c r="AF911" s="1290"/>
    </row>
    <row r="912" spans="1:32" ht="10.9" customHeight="1">
      <c r="A912" s="150"/>
      <c r="B912" s="1243"/>
      <c r="C912" s="1243"/>
      <c r="D912" s="1243"/>
      <c r="E912" s="1243"/>
      <c r="G912" s="1289"/>
      <c r="H912" s="1289"/>
      <c r="I912" s="1289"/>
      <c r="J912" s="1289"/>
      <c r="K912" s="1289"/>
      <c r="L912" s="1289"/>
      <c r="M912" s="1289"/>
      <c r="N912" s="1289"/>
      <c r="O912" s="1289"/>
      <c r="P912" s="1289"/>
      <c r="Q912" s="1289"/>
      <c r="R912" s="1289"/>
      <c r="S912" s="1289"/>
      <c r="T912" s="1289"/>
      <c r="U912" s="1289"/>
      <c r="V912" s="1289"/>
      <c r="W912" s="1289"/>
      <c r="X912" s="1289"/>
      <c r="Y912" s="1289"/>
      <c r="Z912" s="1289"/>
      <c r="AA912" s="152"/>
      <c r="AB912" s="1291" t="s">
        <v>378</v>
      </c>
      <c r="AC912" s="1291"/>
      <c r="AD912" s="1291"/>
      <c r="AE912" s="1292"/>
      <c r="AF912" s="1292"/>
    </row>
    <row r="913" spans="1:32" ht="13.9" customHeight="1">
      <c r="A913" s="150"/>
      <c r="B913" s="1243"/>
      <c r="C913" s="1243"/>
      <c r="D913" s="1243"/>
      <c r="E913" s="1243"/>
      <c r="G913" s="1293" t="s">
        <v>379</v>
      </c>
      <c r="H913" s="1293"/>
      <c r="I913" s="1293"/>
      <c r="J913" s="1293"/>
      <c r="K913" s="1293"/>
      <c r="L913" s="1293"/>
      <c r="M913" s="1293"/>
      <c r="N913" s="1293"/>
      <c r="O913" s="1293"/>
      <c r="P913" s="1293"/>
      <c r="Q913" s="1293"/>
      <c r="R913" s="1293"/>
      <c r="S913" s="1293"/>
      <c r="T913" s="1293"/>
      <c r="U913" s="1293"/>
      <c r="V913" s="1293"/>
      <c r="W913" s="1293"/>
      <c r="X913" s="1293"/>
      <c r="Y913" s="1293"/>
      <c r="Z913" s="1293"/>
      <c r="AA913" s="152"/>
      <c r="AB913" s="1291"/>
      <c r="AC913" s="1291"/>
      <c r="AD913" s="1291"/>
      <c r="AE913" s="1292"/>
      <c r="AF913" s="1292"/>
    </row>
    <row r="914" spans="1:32" ht="0.75" customHeight="1">
      <c r="A914" s="150"/>
      <c r="G914" s="1293"/>
      <c r="H914" s="1293"/>
      <c r="I914" s="1293"/>
      <c r="J914" s="1293"/>
      <c r="K914" s="1293"/>
      <c r="L914" s="1293"/>
      <c r="M914" s="1293"/>
      <c r="N914" s="1293"/>
      <c r="O914" s="1293"/>
      <c r="P914" s="1293"/>
      <c r="Q914" s="1293"/>
      <c r="R914" s="1293"/>
      <c r="S914" s="1293"/>
      <c r="T914" s="1293"/>
      <c r="U914" s="1293"/>
      <c r="V914" s="1293"/>
      <c r="W914" s="1293"/>
      <c r="X914" s="1293"/>
      <c r="Y914" s="1293"/>
      <c r="Z914" s="1293"/>
      <c r="AA914" s="152"/>
      <c r="AB914" s="1291"/>
      <c r="AC914" s="1291"/>
      <c r="AD914" s="1291"/>
      <c r="AE914" s="1292"/>
      <c r="AF914" s="1292"/>
    </row>
    <row r="915" spans="1:32" ht="0.75" customHeight="1">
      <c r="A915" s="153"/>
      <c r="B915" s="154"/>
      <c r="C915" s="154"/>
      <c r="D915" s="154"/>
      <c r="E915" s="154"/>
      <c r="F915" s="154"/>
      <c r="G915" s="154"/>
      <c r="H915" s="154"/>
      <c r="I915" s="154"/>
      <c r="J915" s="154"/>
      <c r="K915" s="154"/>
      <c r="L915" s="154"/>
      <c r="M915" s="154"/>
      <c r="N915" s="154"/>
      <c r="O915" s="154"/>
      <c r="P915" s="154"/>
      <c r="Q915" s="154"/>
      <c r="R915" s="154"/>
      <c r="S915" s="154"/>
      <c r="T915" s="154"/>
      <c r="U915" s="154"/>
      <c r="V915" s="154"/>
      <c r="W915" s="154"/>
      <c r="X915" s="154"/>
      <c r="Y915" s="154"/>
      <c r="Z915" s="154"/>
      <c r="AA915" s="154"/>
      <c r="AB915" s="154"/>
      <c r="AC915" s="154"/>
      <c r="AD915" s="154"/>
      <c r="AE915" s="1292"/>
      <c r="AF915" s="1292"/>
    </row>
    <row r="916" spans="1:32" ht="16.7" customHeight="1">
      <c r="A916" s="1280" t="s">
        <v>323</v>
      </c>
      <c r="B916" s="1280"/>
      <c r="C916" s="1280"/>
      <c r="D916" s="1280"/>
      <c r="E916" s="1280"/>
      <c r="F916" s="1280"/>
      <c r="G916" s="1280"/>
      <c r="H916" s="1280"/>
      <c r="I916" s="1280"/>
      <c r="J916" s="1280"/>
      <c r="K916" s="1280"/>
      <c r="L916" s="1280"/>
      <c r="M916" s="1280"/>
      <c r="N916" s="1280"/>
      <c r="O916" s="1280"/>
      <c r="P916" s="1280"/>
      <c r="Q916" s="1280"/>
      <c r="R916" s="1280"/>
      <c r="S916" s="1280"/>
      <c r="T916" s="1280"/>
      <c r="U916" s="1280"/>
      <c r="V916" s="1280"/>
      <c r="W916" s="1280"/>
      <c r="X916" s="1280"/>
      <c r="Y916" s="1280"/>
      <c r="Z916" s="1280"/>
      <c r="AA916" s="1280"/>
      <c r="AB916" s="1280"/>
      <c r="AC916" s="1280"/>
      <c r="AD916" s="1280"/>
      <c r="AE916" s="1280"/>
      <c r="AF916" s="1280"/>
    </row>
    <row r="917" spans="1:32" ht="37.15" customHeight="1">
      <c r="A917" s="1301" t="s">
        <v>380</v>
      </c>
      <c r="B917" s="1301"/>
      <c r="C917" s="1301"/>
      <c r="D917" s="1301"/>
      <c r="E917" s="1301"/>
      <c r="F917" s="1301"/>
      <c r="G917" s="1301"/>
      <c r="H917" s="1301"/>
      <c r="I917" s="1301"/>
      <c r="J917" s="1301"/>
      <c r="K917" s="1301"/>
      <c r="L917" s="1301"/>
      <c r="M917" s="1301"/>
      <c r="N917" s="1301"/>
      <c r="O917" s="1301"/>
      <c r="P917" s="1301"/>
      <c r="Q917" s="1301"/>
      <c r="R917" s="1301"/>
      <c r="S917" s="1301"/>
      <c r="T917" s="1301"/>
      <c r="U917" s="1301"/>
      <c r="V917" s="1301"/>
      <c r="W917" s="1301"/>
      <c r="X917" s="1301"/>
      <c r="Y917" s="1280" t="s">
        <v>381</v>
      </c>
      <c r="Z917" s="1280"/>
      <c r="AA917" s="1280"/>
      <c r="AB917" s="1280"/>
      <c r="AC917" s="1280"/>
      <c r="AD917" s="1280"/>
      <c r="AE917" s="1280"/>
      <c r="AF917" s="1280"/>
    </row>
    <row r="918" spans="1:32" ht="5.0999999999999996" customHeight="1">
      <c r="A918" s="155"/>
      <c r="B918" s="156"/>
      <c r="C918" s="156"/>
      <c r="D918" s="156"/>
      <c r="E918" s="156"/>
      <c r="F918" s="156"/>
      <c r="G918" s="156"/>
      <c r="H918" s="156"/>
      <c r="I918" s="156"/>
      <c r="J918" s="156"/>
      <c r="K918" s="156"/>
      <c r="L918" s="156"/>
      <c r="M918" s="156"/>
      <c r="N918" s="156"/>
      <c r="O918" s="156"/>
      <c r="P918" s="156"/>
      <c r="Q918" s="156"/>
      <c r="R918" s="156"/>
      <c r="S918" s="156"/>
      <c r="T918" s="156"/>
      <c r="U918" s="156"/>
      <c r="V918" s="156"/>
      <c r="W918" s="156"/>
      <c r="X918" s="156"/>
      <c r="Y918" s="156"/>
      <c r="Z918" s="156"/>
      <c r="AA918" s="156"/>
      <c r="AB918" s="156"/>
      <c r="AC918" s="156"/>
      <c r="AD918" s="156"/>
      <c r="AE918" s="156"/>
      <c r="AF918" s="157"/>
    </row>
    <row r="919" spans="1:32" ht="0.75" customHeight="1">
      <c r="A919" s="1283" t="s">
        <v>382</v>
      </c>
      <c r="B919" s="1283"/>
      <c r="C919" s="1283"/>
      <c r="D919" s="1283"/>
      <c r="E919" s="1284"/>
      <c r="F919" s="1284"/>
      <c r="G919" s="1284"/>
      <c r="H919" s="1284"/>
      <c r="I919" s="1285" t="s">
        <v>234</v>
      </c>
      <c r="J919" s="1285"/>
      <c r="K919" s="1285"/>
      <c r="L919" s="1285"/>
      <c r="M919" s="1285"/>
      <c r="N919" s="1285"/>
      <c r="O919" s="1285"/>
      <c r="P919" s="1285"/>
      <c r="Q919" s="1285"/>
      <c r="R919" s="1285"/>
      <c r="S919" s="1285"/>
      <c r="T919" s="1285"/>
      <c r="U919" s="1285"/>
      <c r="V919" s="1285"/>
      <c r="W919" s="1285"/>
      <c r="X919" s="1285"/>
      <c r="Y919" s="1275" t="s">
        <v>383</v>
      </c>
      <c r="Z919" s="1275"/>
      <c r="AA919" s="1275"/>
      <c r="AB919" s="1275"/>
      <c r="AC919" s="1275"/>
      <c r="AD919" s="1286" t="s">
        <v>491</v>
      </c>
      <c r="AE919" s="1286"/>
      <c r="AF919" s="1286"/>
    </row>
    <row r="920" spans="1:32" ht="18.2" customHeight="1">
      <c r="A920" s="1283"/>
      <c r="B920" s="1283"/>
      <c r="C920" s="1283"/>
      <c r="D920" s="1283"/>
      <c r="E920" s="1287" t="s">
        <v>385</v>
      </c>
      <c r="F920" s="1287"/>
      <c r="G920" s="1287"/>
      <c r="H920" s="1288" t="s">
        <v>386</v>
      </c>
      <c r="I920" s="1285"/>
      <c r="J920" s="1285"/>
      <c r="K920" s="1285"/>
      <c r="L920" s="1285"/>
      <c r="M920" s="1285"/>
      <c r="N920" s="1285"/>
      <c r="O920" s="1285"/>
      <c r="P920" s="1285"/>
      <c r="Q920" s="1285"/>
      <c r="R920" s="1285"/>
      <c r="S920" s="1285"/>
      <c r="T920" s="1285"/>
      <c r="U920" s="1285"/>
      <c r="V920" s="1285"/>
      <c r="W920" s="1285"/>
      <c r="X920" s="1285"/>
      <c r="Y920" s="1275"/>
      <c r="Z920" s="1275"/>
      <c r="AA920" s="1275"/>
      <c r="AB920" s="1275"/>
      <c r="AC920" s="1275"/>
      <c r="AD920" s="1286"/>
      <c r="AE920" s="1286"/>
      <c r="AF920" s="1286"/>
    </row>
    <row r="921" spans="1:32" ht="18.2" customHeight="1">
      <c r="A921" s="1274" t="s">
        <v>232</v>
      </c>
      <c r="B921" s="1274"/>
      <c r="C921" s="1274"/>
      <c r="D921" s="1274"/>
      <c r="E921" s="1277"/>
      <c r="F921" s="1277"/>
      <c r="G921" s="1277"/>
      <c r="H921" s="1288"/>
      <c r="I921" s="1285"/>
      <c r="J921" s="1285"/>
      <c r="K921" s="1285"/>
      <c r="L921" s="1285"/>
      <c r="M921" s="1285"/>
      <c r="N921" s="1285"/>
      <c r="O921" s="1285"/>
      <c r="P921" s="1285"/>
      <c r="Q921" s="1285"/>
      <c r="R921" s="1285"/>
      <c r="S921" s="1285"/>
      <c r="T921" s="1285"/>
      <c r="U921" s="1285"/>
      <c r="V921" s="1285"/>
      <c r="W921" s="1285"/>
      <c r="X921" s="1285"/>
      <c r="Y921" s="1275" t="s">
        <v>387</v>
      </c>
      <c r="Z921" s="1275"/>
      <c r="AA921" s="1275"/>
      <c r="AB921" s="1275"/>
      <c r="AC921" s="1275"/>
      <c r="AD921" s="1276">
        <v>1.9153800000000001</v>
      </c>
      <c r="AE921" s="1276"/>
      <c r="AF921" s="1276"/>
    </row>
    <row r="922" spans="1:32" ht="0.75" customHeight="1">
      <c r="A922" s="1278"/>
      <c r="B922" s="1278"/>
      <c r="C922" s="1278"/>
      <c r="D922" s="1278"/>
      <c r="E922" s="1278"/>
      <c r="F922" s="1278"/>
      <c r="G922" s="1278"/>
      <c r="H922" s="1288"/>
      <c r="I922" s="1279"/>
      <c r="J922" s="1279"/>
      <c r="K922" s="1279"/>
      <c r="L922" s="1279"/>
      <c r="M922" s="1279"/>
      <c r="N922" s="1279"/>
      <c r="O922" s="1279"/>
      <c r="P922" s="1279"/>
      <c r="Q922" s="1279"/>
      <c r="R922" s="1279"/>
      <c r="S922" s="1279"/>
      <c r="T922" s="1279"/>
      <c r="U922" s="1279"/>
      <c r="V922" s="1279"/>
      <c r="W922" s="1279"/>
      <c r="X922" s="1279"/>
      <c r="Y922" s="1279"/>
      <c r="Z922" s="1279"/>
      <c r="AA922" s="1279"/>
      <c r="AB922" s="1279"/>
      <c r="AC922" s="1279"/>
      <c r="AD922" s="1279"/>
      <c r="AE922" s="1279"/>
      <c r="AF922" s="1279"/>
    </row>
    <row r="923" spans="1:32" ht="26.85" customHeight="1">
      <c r="A923" s="1271" t="s">
        <v>432</v>
      </c>
      <c r="B923" s="1271"/>
      <c r="C923" s="1271"/>
      <c r="D923" s="1271"/>
      <c r="E923" s="1271"/>
      <c r="F923" s="1271"/>
      <c r="G923" s="1271"/>
      <c r="H923" s="1271"/>
      <c r="I923" s="1271"/>
      <c r="J923" s="1271"/>
      <c r="K923" s="1271"/>
      <c r="L923" s="1271"/>
      <c r="M923" s="1271"/>
      <c r="N923" s="1271"/>
      <c r="O923" s="1271"/>
      <c r="P923" s="1271"/>
      <c r="Q923" s="1271"/>
      <c r="R923" s="1271"/>
      <c r="S923" s="1271"/>
      <c r="T923" s="1271"/>
      <c r="U923" s="1271"/>
      <c r="V923" s="1271"/>
      <c r="W923" s="1271"/>
      <c r="X923" s="1271"/>
      <c r="Y923" s="1271"/>
      <c r="Z923" s="1271"/>
      <c r="AA923" s="1271"/>
      <c r="AB923" s="1271"/>
      <c r="AC923" s="1271"/>
      <c r="AD923" s="1271"/>
      <c r="AE923" s="1271"/>
      <c r="AF923" s="1272"/>
    </row>
    <row r="924" spans="1:32" ht="10.15" customHeight="1">
      <c r="A924" s="1273" t="s">
        <v>389</v>
      </c>
      <c r="B924" s="1273"/>
      <c r="C924" s="1273"/>
      <c r="D924" s="1273"/>
      <c r="E924" s="1273"/>
      <c r="F924" s="1273"/>
      <c r="G924" s="1273"/>
      <c r="H924" s="1273"/>
      <c r="I924" s="1273"/>
      <c r="J924" s="1273"/>
      <c r="K924" s="1273"/>
      <c r="L924" s="1273"/>
      <c r="M924" s="1273"/>
      <c r="N924" s="1273"/>
      <c r="O924" s="1273"/>
      <c r="P924" s="1273"/>
      <c r="Q924" s="1273"/>
      <c r="R924" s="1273"/>
      <c r="S924" s="1273"/>
      <c r="T924" s="1273"/>
      <c r="U924" s="1273"/>
      <c r="V924" s="1273"/>
      <c r="W924" s="1273"/>
      <c r="X924" s="1273"/>
      <c r="Y924" s="1273"/>
      <c r="Z924" s="1273"/>
      <c r="AA924" s="1273"/>
      <c r="AB924" s="1273"/>
      <c r="AC924" s="1273"/>
      <c r="AD924" s="1273"/>
      <c r="AE924" s="1273"/>
      <c r="AF924" s="1272"/>
    </row>
    <row r="925" spans="1:32" ht="16.7" customHeight="1">
      <c r="A925" s="1255" t="s">
        <v>390</v>
      </c>
      <c r="B925" s="1255"/>
      <c r="C925" s="1255"/>
      <c r="D925" s="1255"/>
      <c r="E925" s="1255"/>
      <c r="F925" s="1255"/>
      <c r="G925" s="1255"/>
      <c r="H925" s="1255"/>
      <c r="I925" s="1255"/>
      <c r="J925" s="1255"/>
      <c r="K925" s="1255"/>
      <c r="L925" s="1255"/>
      <c r="M925" s="1256" t="s">
        <v>391</v>
      </c>
      <c r="N925" s="1256" t="s">
        <v>392</v>
      </c>
      <c r="O925" s="1256"/>
      <c r="P925" s="1256"/>
      <c r="Q925" s="1256"/>
      <c r="R925" s="1256"/>
      <c r="S925" s="1256"/>
      <c r="T925" s="1256" t="s">
        <v>393</v>
      </c>
      <c r="U925" s="1256"/>
      <c r="V925" s="1256"/>
      <c r="W925" s="1256"/>
      <c r="X925" s="1256"/>
      <c r="Y925" s="1256"/>
      <c r="Z925" s="1256"/>
      <c r="AA925" s="1256"/>
      <c r="AB925" s="1256"/>
      <c r="AC925" s="1245" t="s">
        <v>394</v>
      </c>
      <c r="AD925" s="1245"/>
      <c r="AE925" s="1245"/>
      <c r="AF925" s="1245"/>
    </row>
    <row r="926" spans="1:32" ht="17.45" customHeight="1">
      <c r="A926" s="1255"/>
      <c r="B926" s="1255"/>
      <c r="C926" s="1255"/>
      <c r="D926" s="1255"/>
      <c r="E926" s="1255"/>
      <c r="F926" s="1255"/>
      <c r="G926" s="1255"/>
      <c r="H926" s="1255"/>
      <c r="I926" s="1255"/>
      <c r="J926" s="1255"/>
      <c r="K926" s="1255"/>
      <c r="L926" s="1255"/>
      <c r="M926" s="1256"/>
      <c r="N926" s="1256" t="s">
        <v>395</v>
      </c>
      <c r="O926" s="1256"/>
      <c r="P926" s="1256" t="s">
        <v>396</v>
      </c>
      <c r="Q926" s="1256"/>
      <c r="R926" s="1256"/>
      <c r="S926" s="1256"/>
      <c r="T926" s="1256" t="s">
        <v>395</v>
      </c>
      <c r="U926" s="1256"/>
      <c r="V926" s="1256"/>
      <c r="W926" s="1256"/>
      <c r="X926" s="1256" t="s">
        <v>396</v>
      </c>
      <c r="Y926" s="1256"/>
      <c r="Z926" s="1256"/>
      <c r="AA926" s="1256"/>
      <c r="AB926" s="1256"/>
      <c r="AC926" s="1245"/>
      <c r="AD926" s="1245"/>
      <c r="AE926" s="1245"/>
      <c r="AF926" s="1245"/>
    </row>
    <row r="927" spans="1:32" ht="22.5" customHeight="1">
      <c r="A927" s="155"/>
      <c r="B927" s="156"/>
      <c r="C927" s="169" t="s">
        <v>492</v>
      </c>
      <c r="D927" s="1268" t="s">
        <v>493</v>
      </c>
      <c r="E927" s="1268"/>
      <c r="F927" s="1268"/>
      <c r="G927" s="1268"/>
      <c r="H927" s="1268"/>
      <c r="I927" s="1268"/>
      <c r="J927" s="1268"/>
      <c r="K927" s="1268"/>
      <c r="L927" s="1268"/>
      <c r="M927" s="161">
        <v>1</v>
      </c>
      <c r="N927" s="1269">
        <v>1</v>
      </c>
      <c r="O927" s="1269"/>
      <c r="P927" s="1269">
        <v>0</v>
      </c>
      <c r="Q927" s="1269"/>
      <c r="R927" s="1269"/>
      <c r="S927" s="1269"/>
      <c r="T927" s="1270">
        <v>316.79689999999999</v>
      </c>
      <c r="U927" s="1270"/>
      <c r="V927" s="1270"/>
      <c r="W927" s="1270"/>
      <c r="X927" s="1270">
        <v>111.3211</v>
      </c>
      <c r="Y927" s="1270"/>
      <c r="Z927" s="1270"/>
      <c r="AA927" s="1270"/>
      <c r="AB927" s="1270"/>
      <c r="AC927" s="1267">
        <v>316.79689999999999</v>
      </c>
      <c r="AD927" s="1267"/>
      <c r="AE927" s="1267"/>
      <c r="AF927" s="1267"/>
    </row>
    <row r="928" spans="1:32" ht="17.45" customHeight="1">
      <c r="A928" s="1246"/>
      <c r="B928" s="1246"/>
      <c r="C928" s="1246"/>
      <c r="D928" s="1246"/>
      <c r="E928" s="1246"/>
      <c r="F928" s="1246"/>
      <c r="G928" s="1246"/>
      <c r="H928" s="1246"/>
      <c r="I928" s="1246"/>
      <c r="J928" s="1246"/>
      <c r="K928" s="1246"/>
      <c r="L928" s="1246"/>
      <c r="M928" s="1247" t="s">
        <v>397</v>
      </c>
      <c r="N928" s="1247"/>
      <c r="O928" s="1247"/>
      <c r="P928" s="1247"/>
      <c r="Q928" s="1247"/>
      <c r="R928" s="1247"/>
      <c r="S928" s="1247"/>
      <c r="T928" s="1247"/>
      <c r="U928" s="1247"/>
      <c r="V928" s="1247"/>
      <c r="W928" s="1247"/>
      <c r="X928" s="1248"/>
      <c r="Y928" s="1248"/>
      <c r="Z928" s="1249">
        <v>316.79689999999999</v>
      </c>
      <c r="AA928" s="1249"/>
      <c r="AB928" s="1249"/>
      <c r="AC928" s="1249"/>
      <c r="AD928" s="1249"/>
      <c r="AE928" s="1249"/>
      <c r="AF928" s="1249"/>
    </row>
    <row r="929" spans="1:32" ht="17.45" customHeight="1">
      <c r="A929" s="1255" t="s">
        <v>398</v>
      </c>
      <c r="B929" s="1255"/>
      <c r="C929" s="1255"/>
      <c r="D929" s="1255"/>
      <c r="E929" s="1255"/>
      <c r="F929" s="1255"/>
      <c r="G929" s="1255"/>
      <c r="H929" s="1255"/>
      <c r="I929" s="1255"/>
      <c r="J929" s="1255"/>
      <c r="K929" s="1255"/>
      <c r="L929" s="1255"/>
      <c r="M929" s="1255"/>
      <c r="N929" s="1255"/>
      <c r="O929" s="1256" t="s">
        <v>399</v>
      </c>
      <c r="P929" s="1256"/>
      <c r="Q929" s="1256"/>
      <c r="R929" s="1256"/>
      <c r="S929" s="1256" t="s">
        <v>391</v>
      </c>
      <c r="T929" s="1256"/>
      <c r="U929" s="1256"/>
      <c r="V929" s="1256"/>
      <c r="W929" s="1256" t="s">
        <v>400</v>
      </c>
      <c r="X929" s="1256"/>
      <c r="Y929" s="1256"/>
      <c r="Z929" s="1256"/>
      <c r="AA929" s="1256"/>
      <c r="AB929" s="1256"/>
      <c r="AC929" s="1245" t="s">
        <v>394</v>
      </c>
      <c r="AD929" s="1245"/>
      <c r="AE929" s="1245"/>
      <c r="AF929" s="1245"/>
    </row>
    <row r="930" spans="1:32" ht="22.5" customHeight="1">
      <c r="A930" s="146"/>
      <c r="B930" s="147"/>
      <c r="C930" s="170" t="s">
        <v>462</v>
      </c>
      <c r="D930" s="1263" t="s">
        <v>463</v>
      </c>
      <c r="E930" s="1263"/>
      <c r="F930" s="1263"/>
      <c r="G930" s="1263"/>
      <c r="H930" s="1263"/>
      <c r="I930" s="1263"/>
      <c r="J930" s="1263"/>
      <c r="K930" s="1263"/>
      <c r="L930" s="1263"/>
      <c r="M930" s="1263"/>
      <c r="N930" s="1263"/>
      <c r="O930" s="1264">
        <v>0</v>
      </c>
      <c r="P930" s="1264"/>
      <c r="Q930" s="1264"/>
      <c r="R930" s="1264"/>
      <c r="S930" s="1264">
        <v>3</v>
      </c>
      <c r="T930" s="1264"/>
      <c r="U930" s="1264"/>
      <c r="V930" s="1264"/>
      <c r="W930" s="1265">
        <v>22.268799999999999</v>
      </c>
      <c r="X930" s="1265"/>
      <c r="Y930" s="1265"/>
      <c r="Z930" s="1265"/>
      <c r="AA930" s="1265"/>
      <c r="AB930" s="1265"/>
      <c r="AC930" s="1266">
        <v>66.806399999999996</v>
      </c>
      <c r="AD930" s="1266"/>
      <c r="AE930" s="1266"/>
      <c r="AF930" s="1266"/>
    </row>
    <row r="931" spans="1:32" ht="17.45" customHeight="1">
      <c r="A931" s="150"/>
      <c r="M931" s="1240" t="s">
        <v>401</v>
      </c>
      <c r="N931" s="1240"/>
      <c r="O931" s="1240"/>
      <c r="P931" s="1240"/>
      <c r="Q931" s="1240"/>
      <c r="R931" s="1240"/>
      <c r="S931" s="1240"/>
      <c r="T931" s="1240"/>
      <c r="U931" s="1240"/>
      <c r="V931" s="1240"/>
      <c r="W931" s="1240"/>
      <c r="Z931" s="1262">
        <v>66.806399999999996</v>
      </c>
      <c r="AA931" s="1262"/>
      <c r="AB931" s="1262"/>
      <c r="AC931" s="1262"/>
      <c r="AD931" s="1262"/>
      <c r="AE931" s="1262"/>
      <c r="AF931" s="1262"/>
    </row>
    <row r="932" spans="1:32" ht="16.7" customHeight="1">
      <c r="A932" s="150"/>
      <c r="M932" s="1240" t="s">
        <v>402</v>
      </c>
      <c r="N932" s="1240"/>
      <c r="O932" s="1240"/>
      <c r="P932" s="1240"/>
      <c r="Q932" s="1240"/>
      <c r="R932" s="1240"/>
      <c r="S932" s="1240"/>
      <c r="T932" s="1240"/>
      <c r="U932" s="1240"/>
      <c r="V932" s="1240"/>
      <c r="W932" s="1240"/>
      <c r="Z932" s="1262">
        <v>383.60329999999999</v>
      </c>
      <c r="AA932" s="1262"/>
      <c r="AB932" s="1262"/>
      <c r="AC932" s="1262"/>
      <c r="AD932" s="1262"/>
      <c r="AE932" s="1262"/>
      <c r="AF932" s="1262"/>
    </row>
    <row r="933" spans="1:32" ht="17.45" customHeight="1">
      <c r="A933" s="150"/>
      <c r="M933" s="1240" t="s">
        <v>403</v>
      </c>
      <c r="N933" s="1240"/>
      <c r="O933" s="1240"/>
      <c r="P933" s="1240"/>
      <c r="Q933" s="1240"/>
      <c r="R933" s="1240"/>
      <c r="S933" s="1240"/>
      <c r="T933" s="1240"/>
      <c r="U933" s="1240"/>
      <c r="V933" s="1240"/>
      <c r="W933" s="1240"/>
      <c r="Z933" s="1262">
        <v>200.27529999999999</v>
      </c>
      <c r="AA933" s="1262"/>
      <c r="AB933" s="1262"/>
      <c r="AC933" s="1262"/>
      <c r="AD933" s="1262"/>
      <c r="AE933" s="1262"/>
      <c r="AF933" s="1262"/>
    </row>
    <row r="934" spans="1:32" ht="17.45" customHeight="1">
      <c r="A934" s="150"/>
      <c r="M934" s="1240" t="s">
        <v>404</v>
      </c>
      <c r="N934" s="1240"/>
      <c r="O934" s="1240"/>
      <c r="P934" s="1240"/>
      <c r="Q934" s="1240"/>
      <c r="R934" s="1240"/>
      <c r="S934" s="1240"/>
      <c r="T934" s="1240"/>
      <c r="U934" s="1240"/>
      <c r="V934" s="1240"/>
      <c r="W934" s="1240"/>
      <c r="Z934" s="1262">
        <v>0</v>
      </c>
      <c r="AA934" s="1262"/>
      <c r="AB934" s="1262"/>
      <c r="AC934" s="1262"/>
      <c r="AD934" s="1262"/>
      <c r="AE934" s="1262"/>
      <c r="AF934" s="1262"/>
    </row>
    <row r="935" spans="1:32" ht="16.7" customHeight="1">
      <c r="A935" s="153"/>
      <c r="B935" s="154"/>
      <c r="C935" s="154"/>
      <c r="D935" s="154"/>
      <c r="E935" s="154"/>
      <c r="F935" s="154"/>
      <c r="G935" s="154"/>
      <c r="H935" s="154"/>
      <c r="I935" s="154"/>
      <c r="J935" s="154"/>
      <c r="K935" s="154"/>
      <c r="L935" s="154"/>
      <c r="M935" s="1260" t="s">
        <v>405</v>
      </c>
      <c r="N935" s="1260"/>
      <c r="O935" s="1260"/>
      <c r="P935" s="1260"/>
      <c r="Q935" s="1260"/>
      <c r="R935" s="1260"/>
      <c r="S935" s="1260"/>
      <c r="T935" s="1260"/>
      <c r="U935" s="1260"/>
      <c r="V935" s="1260"/>
      <c r="W935" s="1260"/>
      <c r="X935" s="154"/>
      <c r="Y935" s="154"/>
      <c r="Z935" s="1261">
        <v>0</v>
      </c>
      <c r="AA935" s="1261"/>
      <c r="AB935" s="1261"/>
      <c r="AC935" s="1261"/>
      <c r="AD935" s="1261"/>
      <c r="AE935" s="1261"/>
      <c r="AF935" s="1261"/>
    </row>
    <row r="936" spans="1:32" ht="17.45" customHeight="1">
      <c r="A936" s="1257" t="s">
        <v>406</v>
      </c>
      <c r="B936" s="1257"/>
      <c r="C936" s="1257"/>
      <c r="D936" s="1257"/>
      <c r="E936" s="1257"/>
      <c r="F936" s="1257"/>
      <c r="G936" s="1257"/>
      <c r="H936" s="1257"/>
      <c r="I936" s="1257"/>
      <c r="J936" s="1257"/>
      <c r="K936" s="1257"/>
      <c r="L936" s="1257"/>
      <c r="M936" s="1257"/>
      <c r="N936" s="1257"/>
      <c r="O936" s="1258" t="s">
        <v>391</v>
      </c>
      <c r="P936" s="1258"/>
      <c r="Q936" s="1258"/>
      <c r="R936" s="1258"/>
      <c r="S936" s="1258" t="s">
        <v>407</v>
      </c>
      <c r="T936" s="1258"/>
      <c r="U936" s="1258"/>
      <c r="V936" s="1258"/>
      <c r="W936" s="1258" t="s">
        <v>408</v>
      </c>
      <c r="X936" s="1258"/>
      <c r="Y936" s="1258"/>
      <c r="Z936" s="1258"/>
      <c r="AA936" s="1258"/>
      <c r="AB936" s="1258"/>
      <c r="AC936" s="1259" t="s">
        <v>409</v>
      </c>
      <c r="AD936" s="1259"/>
      <c r="AE936" s="1259"/>
      <c r="AF936" s="1259"/>
    </row>
    <row r="937" spans="1:32" ht="22.5" customHeight="1">
      <c r="A937" s="155"/>
      <c r="B937" s="156"/>
      <c r="C937" s="160" t="s">
        <v>522</v>
      </c>
      <c r="D937" s="1268" t="s">
        <v>523</v>
      </c>
      <c r="E937" s="1268"/>
      <c r="F937" s="1268"/>
      <c r="G937" s="1268"/>
      <c r="H937" s="1268"/>
      <c r="I937" s="1268"/>
      <c r="J937" s="1268"/>
      <c r="K937" s="1268"/>
      <c r="L937" s="1268"/>
      <c r="M937" s="1268"/>
      <c r="N937" s="1268"/>
      <c r="O937" s="1319">
        <v>1</v>
      </c>
      <c r="P937" s="1319"/>
      <c r="Q937" s="1319"/>
      <c r="R937" s="1319"/>
      <c r="S937" s="1320" t="s">
        <v>491</v>
      </c>
      <c r="T937" s="1320"/>
      <c r="U937" s="1320"/>
      <c r="V937" s="1320"/>
      <c r="W937" s="1270">
        <v>1011.3944</v>
      </c>
      <c r="X937" s="1270"/>
      <c r="Y937" s="1270"/>
      <c r="Z937" s="1270"/>
      <c r="AA937" s="1270"/>
      <c r="AB937" s="1270"/>
      <c r="AC937" s="1267">
        <v>1011.3944</v>
      </c>
      <c r="AD937" s="1267"/>
      <c r="AE937" s="1267"/>
      <c r="AF937" s="1267"/>
    </row>
    <row r="938" spans="1:32" ht="17.45" customHeight="1">
      <c r="A938" s="1246"/>
      <c r="B938" s="1246"/>
      <c r="C938" s="1246"/>
      <c r="D938" s="1246"/>
      <c r="E938" s="1246"/>
      <c r="F938" s="1246"/>
      <c r="G938" s="1246"/>
      <c r="H938" s="1246"/>
      <c r="I938" s="1246"/>
      <c r="J938" s="1246"/>
      <c r="K938" s="1246"/>
      <c r="L938" s="1246"/>
      <c r="M938" s="1247" t="s">
        <v>411</v>
      </c>
      <c r="N938" s="1247"/>
      <c r="O938" s="1247"/>
      <c r="P938" s="1247"/>
      <c r="Q938" s="1247"/>
      <c r="R938" s="1247"/>
      <c r="S938" s="1247"/>
      <c r="T938" s="1247"/>
      <c r="U938" s="1247"/>
      <c r="V938" s="1247"/>
      <c r="W938" s="1247"/>
      <c r="X938" s="1248"/>
      <c r="Y938" s="1248"/>
      <c r="Z938" s="1249">
        <v>1011.3944</v>
      </c>
      <c r="AA938" s="1249"/>
      <c r="AB938" s="1249"/>
      <c r="AC938" s="1249"/>
      <c r="AD938" s="1249"/>
      <c r="AE938" s="1249"/>
      <c r="AF938" s="1249"/>
    </row>
    <row r="939" spans="1:32" ht="17.45" customHeight="1">
      <c r="A939" s="1257" t="s">
        <v>412</v>
      </c>
      <c r="B939" s="1257"/>
      <c r="C939" s="1257"/>
      <c r="D939" s="1257"/>
      <c r="E939" s="1257"/>
      <c r="F939" s="1257"/>
      <c r="G939" s="1257"/>
      <c r="H939" s="1257"/>
      <c r="I939" s="1257"/>
      <c r="J939" s="1257"/>
      <c r="K939" s="1257"/>
      <c r="L939" s="1257"/>
      <c r="M939" s="1257"/>
      <c r="N939" s="1257"/>
      <c r="O939" s="1258" t="s">
        <v>391</v>
      </c>
      <c r="P939" s="1258"/>
      <c r="Q939" s="1258"/>
      <c r="R939" s="1258"/>
      <c r="S939" s="1258" t="s">
        <v>407</v>
      </c>
      <c r="T939" s="1258"/>
      <c r="U939" s="1258"/>
      <c r="V939" s="1258"/>
      <c r="W939" s="1258" t="s">
        <v>408</v>
      </c>
      <c r="X939" s="1258"/>
      <c r="Y939" s="1258"/>
      <c r="Z939" s="1258"/>
      <c r="AA939" s="1258"/>
      <c r="AB939" s="1258"/>
      <c r="AC939" s="1259" t="s">
        <v>409</v>
      </c>
      <c r="AD939" s="1259"/>
      <c r="AE939" s="1259"/>
      <c r="AF939" s="1259"/>
    </row>
    <row r="940" spans="1:32" ht="22.5" customHeight="1">
      <c r="A940" s="146"/>
      <c r="B940" s="147"/>
      <c r="C940" s="163" t="s">
        <v>496</v>
      </c>
      <c r="D940" s="1314" t="s">
        <v>497</v>
      </c>
      <c r="E940" s="1314"/>
      <c r="F940" s="1314"/>
      <c r="G940" s="1314"/>
      <c r="H940" s="1314"/>
      <c r="I940" s="1314"/>
      <c r="J940" s="1314"/>
      <c r="K940" s="1314"/>
      <c r="L940" s="1314"/>
      <c r="M940" s="1314"/>
      <c r="N940" s="1314"/>
      <c r="O940" s="1315">
        <v>2.1170000000000001E-2</v>
      </c>
      <c r="P940" s="1315"/>
      <c r="Q940" s="1315"/>
      <c r="R940" s="1315"/>
      <c r="S940" s="1316" t="s">
        <v>446</v>
      </c>
      <c r="T940" s="1316"/>
      <c r="U940" s="1316"/>
      <c r="V940" s="1316"/>
      <c r="W940" s="1317">
        <v>452.95699999999999</v>
      </c>
      <c r="X940" s="1317"/>
      <c r="Y940" s="1317"/>
      <c r="Z940" s="1317"/>
      <c r="AA940" s="1317"/>
      <c r="AB940" s="1317"/>
      <c r="AC940" s="1318">
        <v>9.5891999999999999</v>
      </c>
      <c r="AD940" s="1318"/>
      <c r="AE940" s="1318"/>
      <c r="AF940" s="1318"/>
    </row>
    <row r="941" spans="1:32" ht="23.25" customHeight="1">
      <c r="A941" s="150"/>
      <c r="C941" s="165" t="s">
        <v>498</v>
      </c>
      <c r="D941" s="1309" t="s">
        <v>499</v>
      </c>
      <c r="E941" s="1309"/>
      <c r="F941" s="1309"/>
      <c r="G941" s="1309"/>
      <c r="H941" s="1309"/>
      <c r="I941" s="1309"/>
      <c r="J941" s="1309"/>
      <c r="K941" s="1309"/>
      <c r="L941" s="1309"/>
      <c r="M941" s="1309"/>
      <c r="N941" s="1309"/>
      <c r="O941" s="1310">
        <v>0.64400000000000002</v>
      </c>
      <c r="P941" s="1310"/>
      <c r="Q941" s="1310"/>
      <c r="R941" s="1310"/>
      <c r="S941" s="1311" t="s">
        <v>446</v>
      </c>
      <c r="T941" s="1311"/>
      <c r="U941" s="1311"/>
      <c r="V941" s="1311"/>
      <c r="W941" s="1312">
        <v>502.1388</v>
      </c>
      <c r="X941" s="1312"/>
      <c r="Y941" s="1312"/>
      <c r="Z941" s="1312"/>
      <c r="AA941" s="1312"/>
      <c r="AB941" s="1312"/>
      <c r="AC941" s="1313">
        <v>323.37819999999999</v>
      </c>
      <c r="AD941" s="1313"/>
      <c r="AE941" s="1313"/>
      <c r="AF941" s="1313"/>
    </row>
    <row r="942" spans="1:32" ht="22.5" customHeight="1">
      <c r="A942" s="153"/>
      <c r="B942" s="154"/>
      <c r="C942" s="167" t="s">
        <v>500</v>
      </c>
      <c r="D942" s="1304" t="s">
        <v>501</v>
      </c>
      <c r="E942" s="1304"/>
      <c r="F942" s="1304"/>
      <c r="G942" s="1304"/>
      <c r="H942" s="1304"/>
      <c r="I942" s="1304"/>
      <c r="J942" s="1304"/>
      <c r="K942" s="1304"/>
      <c r="L942" s="1304"/>
      <c r="M942" s="1304"/>
      <c r="N942" s="1304"/>
      <c r="O942" s="1305">
        <v>1</v>
      </c>
      <c r="P942" s="1305"/>
      <c r="Q942" s="1305"/>
      <c r="R942" s="1305"/>
      <c r="S942" s="1306" t="s">
        <v>435</v>
      </c>
      <c r="T942" s="1306"/>
      <c r="U942" s="1306"/>
      <c r="V942" s="1306"/>
      <c r="W942" s="1307">
        <v>82.821700000000007</v>
      </c>
      <c r="X942" s="1307"/>
      <c r="Y942" s="1307"/>
      <c r="Z942" s="1307"/>
      <c r="AA942" s="1307"/>
      <c r="AB942" s="1307"/>
      <c r="AC942" s="1308">
        <v>82.82</v>
      </c>
      <c r="AD942" s="1308"/>
      <c r="AE942" s="1308"/>
      <c r="AF942" s="1308"/>
    </row>
    <row r="943" spans="1:32" ht="17.45" customHeight="1">
      <c r="A943" s="1246"/>
      <c r="B943" s="1246"/>
      <c r="C943" s="1246"/>
      <c r="D943" s="1246"/>
      <c r="E943" s="1246"/>
      <c r="F943" s="1246"/>
      <c r="G943" s="1246"/>
      <c r="H943" s="1246"/>
      <c r="I943" s="1246"/>
      <c r="J943" s="1246"/>
      <c r="K943" s="1246"/>
      <c r="L943" s="1246"/>
      <c r="M943" s="1247" t="s">
        <v>413</v>
      </c>
      <c r="N943" s="1247"/>
      <c r="O943" s="1247"/>
      <c r="P943" s="1247"/>
      <c r="Q943" s="1247"/>
      <c r="R943" s="1247"/>
      <c r="S943" s="1247"/>
      <c r="T943" s="1247"/>
      <c r="U943" s="1247"/>
      <c r="V943" s="1247"/>
      <c r="W943" s="1247"/>
      <c r="X943" s="1248"/>
      <c r="Y943" s="1248"/>
      <c r="Z943" s="1249">
        <v>415.78739999999999</v>
      </c>
      <c r="AA943" s="1249"/>
      <c r="AB943" s="1249"/>
      <c r="AC943" s="1249"/>
      <c r="AD943" s="1249"/>
      <c r="AE943" s="1249"/>
      <c r="AF943" s="1249"/>
    </row>
    <row r="944" spans="1:32" ht="16.7" customHeight="1">
      <c r="A944" s="1257" t="s">
        <v>414</v>
      </c>
      <c r="B944" s="1257"/>
      <c r="C944" s="1257"/>
      <c r="D944" s="1257"/>
      <c r="E944" s="1257"/>
      <c r="F944" s="1257"/>
      <c r="G944" s="1257"/>
      <c r="H944" s="1257"/>
      <c r="I944" s="1257"/>
      <c r="J944" s="1257"/>
      <c r="K944" s="1257"/>
      <c r="L944" s="1257"/>
      <c r="M944" s="1257"/>
      <c r="N944" s="1257"/>
      <c r="O944" s="1258" t="s">
        <v>391</v>
      </c>
      <c r="P944" s="1258"/>
      <c r="Q944" s="1258"/>
      <c r="R944" s="1258"/>
      <c r="S944" s="1258" t="s">
        <v>407</v>
      </c>
      <c r="T944" s="1258"/>
      <c r="U944" s="1258"/>
      <c r="V944" s="1258"/>
      <c r="W944" s="1258" t="s">
        <v>408</v>
      </c>
      <c r="X944" s="1258"/>
      <c r="Y944" s="1258"/>
      <c r="Z944" s="1258"/>
      <c r="AA944" s="1258"/>
      <c r="AB944" s="1258"/>
      <c r="AC944" s="1259" t="s">
        <v>409</v>
      </c>
      <c r="AD944" s="1259"/>
      <c r="AE944" s="1259"/>
      <c r="AF944" s="1259"/>
    </row>
    <row r="945" spans="1:32" ht="17.45" customHeight="1">
      <c r="A945" s="1251"/>
      <c r="B945" s="1251"/>
      <c r="C945" s="1251"/>
      <c r="D945" s="1251"/>
      <c r="E945" s="1251"/>
      <c r="F945" s="1251"/>
      <c r="G945" s="1251"/>
      <c r="H945" s="1251"/>
      <c r="I945" s="1251"/>
      <c r="J945" s="1251"/>
      <c r="K945" s="1251"/>
      <c r="L945" s="1251"/>
      <c r="M945" s="1252" t="s">
        <v>415</v>
      </c>
      <c r="N945" s="1252"/>
      <c r="O945" s="1252"/>
      <c r="P945" s="1252"/>
      <c r="Q945" s="1252"/>
      <c r="R945" s="1252"/>
      <c r="S945" s="1252"/>
      <c r="T945" s="1252"/>
      <c r="U945" s="1252"/>
      <c r="V945" s="1252"/>
      <c r="W945" s="1252"/>
      <c r="X945" s="1253"/>
      <c r="Y945" s="1253"/>
      <c r="Z945" s="1254">
        <v>0</v>
      </c>
      <c r="AA945" s="1254"/>
      <c r="AB945" s="1254"/>
      <c r="AC945" s="1254"/>
      <c r="AD945" s="1254"/>
      <c r="AE945" s="1254"/>
      <c r="AF945" s="1254"/>
    </row>
    <row r="946" spans="1:32" ht="17.45" customHeight="1">
      <c r="A946" s="1255" t="s">
        <v>416</v>
      </c>
      <c r="B946" s="1255"/>
      <c r="C946" s="1255"/>
      <c r="D946" s="1255"/>
      <c r="E946" s="1255"/>
      <c r="F946" s="1255"/>
      <c r="G946" s="1255"/>
      <c r="H946" s="1255"/>
      <c r="I946" s="1255"/>
      <c r="J946" s="1256" t="s">
        <v>391</v>
      </c>
      <c r="K946" s="1256"/>
      <c r="L946" s="158" t="s">
        <v>417</v>
      </c>
      <c r="M946" s="158" t="s">
        <v>418</v>
      </c>
      <c r="N946" s="1256" t="s">
        <v>419</v>
      </c>
      <c r="O946" s="1256"/>
      <c r="P946" s="1256" t="s">
        <v>420</v>
      </c>
      <c r="Q946" s="1256"/>
      <c r="R946" s="1256"/>
      <c r="S946" s="1256"/>
      <c r="T946" s="1256" t="s">
        <v>421</v>
      </c>
      <c r="U946" s="1256"/>
      <c r="V946" s="1256"/>
      <c r="W946" s="1256"/>
      <c r="X946" s="1256" t="s">
        <v>422</v>
      </c>
      <c r="Y946" s="1256"/>
      <c r="Z946" s="1256"/>
      <c r="AA946" s="1256"/>
      <c r="AB946" s="1256"/>
      <c r="AC946" s="1245" t="s">
        <v>409</v>
      </c>
      <c r="AD946" s="1245"/>
      <c r="AE946" s="1245"/>
      <c r="AF946" s="1245"/>
    </row>
    <row r="947" spans="1:32" ht="27.6" customHeight="1">
      <c r="A947" s="155"/>
      <c r="B947" s="156"/>
      <c r="C947" s="160" t="s">
        <v>524</v>
      </c>
      <c r="D947" s="1328" t="s">
        <v>525</v>
      </c>
      <c r="E947" s="1328"/>
      <c r="F947" s="1328"/>
      <c r="G947" s="1328"/>
      <c r="H947" s="1328"/>
      <c r="I947" s="1328"/>
      <c r="J947" s="1329">
        <v>1.87225</v>
      </c>
      <c r="K947" s="1329"/>
      <c r="L947" s="172">
        <v>0</v>
      </c>
      <c r="M947" s="172">
        <v>0</v>
      </c>
      <c r="N947" s="1330">
        <v>0</v>
      </c>
      <c r="O947" s="1330"/>
      <c r="P947" s="1330">
        <v>2.77</v>
      </c>
      <c r="Q947" s="1330"/>
      <c r="R947" s="1330"/>
      <c r="S947" s="1330"/>
      <c r="T947" s="1330">
        <v>2.2200000000000002</v>
      </c>
      <c r="U947" s="1330"/>
      <c r="V947" s="1330"/>
      <c r="W947" s="1330"/>
      <c r="X947" s="1330">
        <v>1.82</v>
      </c>
      <c r="Y947" s="1330"/>
      <c r="Z947" s="1330"/>
      <c r="AA947" s="1330"/>
      <c r="AB947" s="1330"/>
      <c r="AC947" s="1254">
        <v>0</v>
      </c>
      <c r="AD947" s="1254"/>
      <c r="AE947" s="1254"/>
      <c r="AF947" s="1254"/>
    </row>
    <row r="948" spans="1:32" ht="17.45" customHeight="1">
      <c r="A948" s="1246"/>
      <c r="B948" s="1246"/>
      <c r="C948" s="1246"/>
      <c r="D948" s="1246"/>
      <c r="E948" s="1246"/>
      <c r="F948" s="1246"/>
      <c r="G948" s="1246"/>
      <c r="H948" s="1246"/>
      <c r="I948" s="1246"/>
      <c r="J948" s="1246"/>
      <c r="K948" s="1246"/>
      <c r="L948" s="1246"/>
      <c r="M948" s="1247" t="s">
        <v>423</v>
      </c>
      <c r="N948" s="1247"/>
      <c r="O948" s="1247"/>
      <c r="P948" s="1247"/>
      <c r="Q948" s="1247"/>
      <c r="R948" s="1247"/>
      <c r="S948" s="1247"/>
      <c r="T948" s="1247"/>
      <c r="U948" s="1247"/>
      <c r="V948" s="1247"/>
      <c r="W948" s="1247"/>
      <c r="X948" s="1248"/>
      <c r="Y948" s="1248"/>
      <c r="Z948" s="1249">
        <v>0</v>
      </c>
      <c r="AA948" s="1249"/>
      <c r="AB948" s="1249"/>
      <c r="AC948" s="1249"/>
      <c r="AD948" s="1249"/>
      <c r="AE948" s="1249"/>
      <c r="AF948" s="1249"/>
    </row>
    <row r="949" spans="1:32" ht="5.85" customHeight="1">
      <c r="A949" s="1250"/>
      <c r="B949" s="1250"/>
      <c r="C949" s="1250"/>
      <c r="D949" s="1250"/>
      <c r="E949" s="1250"/>
      <c r="F949" s="1250"/>
      <c r="G949" s="1250"/>
      <c r="H949" s="1250"/>
      <c r="I949" s="1250"/>
      <c r="J949" s="1250"/>
      <c r="K949" s="1250"/>
      <c r="L949" s="1250"/>
      <c r="M949" s="1250"/>
      <c r="N949" s="1250"/>
      <c r="O949" s="1250"/>
      <c r="P949" s="1250"/>
      <c r="Q949" s="1250"/>
      <c r="R949" s="1250"/>
      <c r="S949" s="1250"/>
      <c r="T949" s="1250"/>
      <c r="U949" s="1250"/>
      <c r="V949" s="1250"/>
      <c r="W949" s="1250"/>
      <c r="X949" s="1250"/>
      <c r="Y949" s="1250"/>
      <c r="Z949" s="1250"/>
      <c r="AA949" s="1250"/>
      <c r="AB949" s="1250"/>
      <c r="AC949" s="1250"/>
      <c r="AD949" s="1250"/>
      <c r="AE949" s="1250"/>
      <c r="AF949" s="1250"/>
    </row>
    <row r="950" spans="1:32" ht="16.7" customHeight="1">
      <c r="A950" s="1239"/>
      <c r="B950" s="1239"/>
      <c r="C950" s="1239"/>
      <c r="D950" s="1239"/>
      <c r="E950" s="1239"/>
      <c r="F950" s="1239"/>
      <c r="G950" s="1239"/>
      <c r="H950" s="1239"/>
      <c r="I950" s="1239"/>
      <c r="J950" s="1239"/>
      <c r="K950" s="1239"/>
      <c r="L950" s="1239"/>
      <c r="M950" s="1240" t="s">
        <v>424</v>
      </c>
      <c r="N950" s="1240"/>
      <c r="O950" s="1240"/>
      <c r="P950" s="1240"/>
      <c r="Q950" s="1240"/>
      <c r="R950" s="1240"/>
      <c r="S950" s="1240"/>
      <c r="T950" s="1240"/>
      <c r="U950" s="1240"/>
      <c r="V950" s="1240"/>
      <c r="W950" s="1240"/>
      <c r="X950" s="1243"/>
      <c r="Y950" s="1243"/>
      <c r="Z950" s="1241">
        <v>1627.46</v>
      </c>
      <c r="AA950" s="1241"/>
      <c r="AB950" s="1241"/>
      <c r="AC950" s="1241"/>
      <c r="AD950" s="1241"/>
      <c r="AE950" s="1241"/>
      <c r="AF950" s="1241"/>
    </row>
    <row r="951" spans="1:32" ht="16.7" customHeight="1">
      <c r="A951" s="1239"/>
      <c r="B951" s="1239"/>
      <c r="C951" s="1239"/>
      <c r="D951" s="1239"/>
      <c r="E951" s="1239"/>
      <c r="F951" s="1239"/>
      <c r="G951" s="1239"/>
      <c r="H951" s="1239"/>
      <c r="I951" s="1239"/>
      <c r="J951" s="1239"/>
      <c r="K951" s="1240" t="s">
        <v>425</v>
      </c>
      <c r="L951" s="1240"/>
      <c r="M951" s="1240"/>
      <c r="N951" s="1240"/>
      <c r="O951" s="1240"/>
      <c r="P951" s="1240"/>
      <c r="Q951" s="151"/>
      <c r="R951" s="1244">
        <v>0</v>
      </c>
      <c r="S951" s="1244"/>
      <c r="T951" s="1244"/>
      <c r="U951" s="151"/>
      <c r="V951" s="1240" t="s">
        <v>426</v>
      </c>
      <c r="W951" s="1240"/>
      <c r="X951" s="1243"/>
      <c r="Y951" s="1243"/>
      <c r="Z951" s="1241">
        <v>0</v>
      </c>
      <c r="AA951" s="1241"/>
      <c r="AB951" s="1241"/>
      <c r="AC951" s="1241"/>
      <c r="AD951" s="1241"/>
      <c r="AE951" s="1241"/>
      <c r="AF951" s="1241"/>
    </row>
    <row r="952" spans="1:32" ht="0.75" customHeight="1">
      <c r="A952" s="1239"/>
      <c r="B952" s="1239"/>
      <c r="C952" s="1239"/>
      <c r="D952" s="1239"/>
      <c r="E952" s="1239"/>
      <c r="F952" s="1239"/>
      <c r="G952" s="1239"/>
      <c r="H952" s="1239"/>
      <c r="I952" s="1239"/>
      <c r="J952" s="1239"/>
      <c r="K952" s="1239"/>
      <c r="L952" s="1239"/>
      <c r="M952" s="1239"/>
      <c r="N952" s="1239"/>
      <c r="O952" s="1239"/>
      <c r="P952" s="1239"/>
      <c r="Q952" s="1239"/>
      <c r="R952" s="1239"/>
      <c r="S952" s="1239"/>
      <c r="T952" s="1239"/>
      <c r="U952" s="1239"/>
      <c r="V952" s="1240"/>
      <c r="W952" s="1240"/>
      <c r="X952" s="1243"/>
      <c r="Y952" s="1243"/>
      <c r="Z952" s="1241"/>
      <c r="AA952" s="1241"/>
      <c r="AB952" s="1241"/>
      <c r="AC952" s="1241"/>
      <c r="AD952" s="1241"/>
      <c r="AE952" s="1241"/>
      <c r="AF952" s="1241"/>
    </row>
    <row r="953" spans="1:32" ht="17.45" customHeight="1">
      <c r="A953" s="1239"/>
      <c r="B953" s="1239"/>
      <c r="C953" s="1239"/>
      <c r="D953" s="1239"/>
      <c r="E953" s="1239"/>
      <c r="F953" s="1239"/>
      <c r="G953" s="1239"/>
      <c r="H953" s="1239"/>
      <c r="I953" s="1239"/>
      <c r="J953" s="1239"/>
      <c r="K953" s="1239"/>
      <c r="L953" s="1239"/>
      <c r="M953" s="1240" t="s">
        <v>427</v>
      </c>
      <c r="N953" s="1240"/>
      <c r="O953" s="1240"/>
      <c r="P953" s="1240"/>
      <c r="Q953" s="1240"/>
      <c r="R953" s="1240"/>
      <c r="S953" s="1240"/>
      <c r="T953" s="1240"/>
      <c r="U953" s="1240"/>
      <c r="V953" s="1240"/>
      <c r="W953" s="1240"/>
      <c r="X953" s="1243"/>
      <c r="Y953" s="1243"/>
      <c r="Z953" s="1241">
        <v>1627.46</v>
      </c>
      <c r="AA953" s="1241"/>
      <c r="AB953" s="1241"/>
      <c r="AC953" s="1241"/>
      <c r="AD953" s="1241"/>
      <c r="AE953" s="1241"/>
      <c r="AF953" s="1241"/>
    </row>
    <row r="954" spans="1:32" ht="5.0999999999999996" customHeight="1">
      <c r="A954" s="1242"/>
      <c r="B954" s="1242"/>
      <c r="C954" s="1242"/>
      <c r="D954" s="1242"/>
      <c r="E954" s="1242"/>
      <c r="F954" s="1242"/>
      <c r="G954" s="1242"/>
      <c r="H954" s="1242"/>
      <c r="I954" s="1242"/>
      <c r="J954" s="1242"/>
      <c r="K954" s="1242"/>
      <c r="L954" s="1242"/>
      <c r="M954" s="1242"/>
      <c r="N954" s="1242"/>
      <c r="O954" s="1242"/>
      <c r="P954" s="1242"/>
      <c r="Q954" s="1242"/>
      <c r="R954" s="1242"/>
      <c r="S954" s="1242"/>
      <c r="T954" s="1242"/>
      <c r="U954" s="1242"/>
      <c r="V954" s="1242"/>
      <c r="W954" s="1242"/>
      <c r="X954" s="1242"/>
      <c r="Y954" s="1242"/>
      <c r="Z954" s="1242"/>
      <c r="AA954" s="1242"/>
      <c r="AB954" s="1242"/>
      <c r="AC954" s="1242"/>
      <c r="AD954" s="1242"/>
      <c r="AE954" s="1242"/>
      <c r="AF954" s="1242"/>
    </row>
    <row r="955" spans="1:32" ht="101.1" customHeight="1">
      <c r="A955" s="153"/>
      <c r="B955" s="154"/>
      <c r="C955" s="154"/>
      <c r="D955" s="154"/>
      <c r="E955" s="154"/>
      <c r="F955" s="154"/>
      <c r="G955" s="154"/>
      <c r="H955" s="154"/>
      <c r="I955" s="154"/>
      <c r="J955" s="154"/>
      <c r="K955" s="154"/>
      <c r="L955" s="154"/>
      <c r="M955" s="154"/>
      <c r="N955" s="154"/>
      <c r="O955" s="154"/>
      <c r="P955" s="154"/>
      <c r="Q955" s="154"/>
      <c r="R955" s="154"/>
      <c r="S955" s="154"/>
      <c r="T955" s="154"/>
      <c r="U955" s="154"/>
      <c r="V955" s="154"/>
      <c r="W955" s="154"/>
      <c r="X955" s="154"/>
      <c r="Y955" s="154"/>
      <c r="Z955" s="154"/>
      <c r="AA955" s="154"/>
      <c r="AB955" s="154"/>
      <c r="AC955" s="154"/>
      <c r="AD955" s="154"/>
      <c r="AE955" s="154"/>
      <c r="AF955" s="162"/>
    </row>
    <row r="956" spans="1:32" ht="1.5" customHeight="1">
      <c r="A956" s="146"/>
      <c r="B956" s="147"/>
      <c r="C956" s="147"/>
      <c r="D956" s="147"/>
      <c r="E956" s="147"/>
      <c r="F956" s="147"/>
      <c r="G956" s="1289" t="s">
        <v>376</v>
      </c>
      <c r="H956" s="1289"/>
      <c r="I956" s="1289"/>
      <c r="J956" s="1289"/>
      <c r="K956" s="1289"/>
      <c r="L956" s="1289"/>
      <c r="M956" s="1289"/>
      <c r="N956" s="1289"/>
      <c r="O956" s="1289"/>
      <c r="P956" s="1289"/>
      <c r="Q956" s="1289"/>
      <c r="R956" s="1289"/>
      <c r="S956" s="1289"/>
      <c r="T956" s="1289"/>
      <c r="U956" s="1289"/>
      <c r="V956" s="1289"/>
      <c r="W956" s="1289"/>
      <c r="X956" s="1289"/>
      <c r="Y956" s="1289"/>
      <c r="Z956" s="1289"/>
      <c r="AA956" s="148"/>
      <c r="AB956" s="1290" t="s">
        <v>526</v>
      </c>
      <c r="AC956" s="1290"/>
      <c r="AD956" s="1290"/>
      <c r="AE956" s="1290"/>
      <c r="AF956" s="1290"/>
    </row>
    <row r="957" spans="1:32" ht="14.65" customHeight="1">
      <c r="A957" s="150"/>
      <c r="B957" s="1243"/>
      <c r="C957" s="1243"/>
      <c r="D957" s="1243"/>
      <c r="E957" s="1243"/>
      <c r="G957" s="1289"/>
      <c r="H957" s="1289"/>
      <c r="I957" s="1289"/>
      <c r="J957" s="1289"/>
      <c r="K957" s="1289"/>
      <c r="L957" s="1289"/>
      <c r="M957" s="1289"/>
      <c r="N957" s="1289"/>
      <c r="O957" s="1289"/>
      <c r="P957" s="1289"/>
      <c r="Q957" s="1289"/>
      <c r="R957" s="1289"/>
      <c r="S957" s="1289"/>
      <c r="T957" s="1289"/>
      <c r="U957" s="1289"/>
      <c r="V957" s="1289"/>
      <c r="W957" s="1289"/>
      <c r="X957" s="1289"/>
      <c r="Y957" s="1289"/>
      <c r="Z957" s="1289"/>
      <c r="AA957" s="152"/>
      <c r="AB957" s="1290"/>
      <c r="AC957" s="1290"/>
      <c r="AD957" s="1290"/>
      <c r="AE957" s="1290"/>
      <c r="AF957" s="1290"/>
    </row>
    <row r="958" spans="1:32" ht="0.75" customHeight="1">
      <c r="A958" s="150"/>
      <c r="B958" s="1243"/>
      <c r="C958" s="1243"/>
      <c r="D958" s="1243"/>
      <c r="E958" s="1243"/>
      <c r="G958" s="1289"/>
      <c r="H958" s="1289"/>
      <c r="I958" s="1289"/>
      <c r="J958" s="1289"/>
      <c r="K958" s="1289"/>
      <c r="L958" s="1289"/>
      <c r="M958" s="1289"/>
      <c r="N958" s="1289"/>
      <c r="O958" s="1289"/>
      <c r="P958" s="1289"/>
      <c r="Q958" s="1289"/>
      <c r="R958" s="1289"/>
      <c r="S958" s="1289"/>
      <c r="T958" s="1289"/>
      <c r="U958" s="1289"/>
      <c r="V958" s="1289"/>
      <c r="W958" s="1289"/>
      <c r="X958" s="1289"/>
      <c r="Y958" s="1289"/>
      <c r="Z958" s="1289"/>
      <c r="AA958" s="152"/>
      <c r="AB958" s="1290"/>
      <c r="AC958" s="1290"/>
      <c r="AD958" s="1290"/>
      <c r="AE958" s="1290"/>
      <c r="AF958" s="1290"/>
    </row>
    <row r="959" spans="1:32" ht="11.65" customHeight="1">
      <c r="A959" s="150"/>
      <c r="B959" s="1243"/>
      <c r="C959" s="1243"/>
      <c r="D959" s="1243"/>
      <c r="E959" s="1243"/>
      <c r="G959" s="1289"/>
      <c r="H959" s="1289"/>
      <c r="I959" s="1289"/>
      <c r="J959" s="1289"/>
      <c r="K959" s="1289"/>
      <c r="L959" s="1289"/>
      <c r="M959" s="1289"/>
      <c r="N959" s="1289"/>
      <c r="O959" s="1289"/>
      <c r="P959" s="1289"/>
      <c r="Q959" s="1289"/>
      <c r="R959" s="1289"/>
      <c r="S959" s="1289"/>
      <c r="T959" s="1289"/>
      <c r="U959" s="1289"/>
      <c r="V959" s="1289"/>
      <c r="W959" s="1289"/>
      <c r="X959" s="1289"/>
      <c r="Y959" s="1289"/>
      <c r="Z959" s="1289"/>
      <c r="AA959" s="152"/>
      <c r="AB959" s="1291" t="s">
        <v>378</v>
      </c>
      <c r="AC959" s="1291"/>
      <c r="AD959" s="1291"/>
      <c r="AE959" s="1324"/>
      <c r="AF959" s="1324"/>
    </row>
    <row r="960" spans="1:32" ht="13.9" customHeight="1">
      <c r="A960" s="150"/>
      <c r="B960" s="1243"/>
      <c r="C960" s="1243"/>
      <c r="D960" s="1243"/>
      <c r="E960" s="1243"/>
      <c r="G960" s="1293" t="s">
        <v>379</v>
      </c>
      <c r="H960" s="1293"/>
      <c r="I960" s="1293"/>
      <c r="J960" s="1293"/>
      <c r="K960" s="1293"/>
      <c r="L960" s="1293"/>
      <c r="M960" s="1293"/>
      <c r="N960" s="1293"/>
      <c r="O960" s="1293"/>
      <c r="P960" s="1293"/>
      <c r="Q960" s="1293"/>
      <c r="R960" s="1293"/>
      <c r="S960" s="1293"/>
      <c r="T960" s="1293"/>
      <c r="U960" s="1293"/>
      <c r="V960" s="1293"/>
      <c r="W960" s="1293"/>
      <c r="X960" s="1293"/>
      <c r="Y960" s="1293"/>
      <c r="Z960" s="1293"/>
      <c r="AA960" s="152"/>
      <c r="AB960" s="1291"/>
      <c r="AC960" s="1291"/>
      <c r="AD960" s="1291"/>
      <c r="AE960" s="1324"/>
      <c r="AF960" s="1324"/>
    </row>
    <row r="961" spans="1:32" ht="0.75" customHeight="1">
      <c r="A961" s="150"/>
      <c r="G961" s="1293"/>
      <c r="H961" s="1293"/>
      <c r="I961" s="1293"/>
      <c r="J961" s="1293"/>
      <c r="K961" s="1293"/>
      <c r="L961" s="1293"/>
      <c r="M961" s="1293"/>
      <c r="N961" s="1293"/>
      <c r="O961" s="1293"/>
      <c r="P961" s="1293"/>
      <c r="Q961" s="1293"/>
      <c r="R961" s="1293"/>
      <c r="S961" s="1293"/>
      <c r="T961" s="1293"/>
      <c r="U961" s="1293"/>
      <c r="V961" s="1293"/>
      <c r="W961" s="1293"/>
      <c r="X961" s="1293"/>
      <c r="Y961" s="1293"/>
      <c r="Z961" s="1293"/>
      <c r="AA961" s="152"/>
      <c r="AB961" s="1291"/>
      <c r="AC961" s="1291"/>
      <c r="AD961" s="1291"/>
      <c r="AE961" s="1324"/>
      <c r="AF961" s="1324"/>
    </row>
    <row r="962" spans="1:32" ht="0.75" customHeight="1">
      <c r="A962" s="153"/>
      <c r="B962" s="154"/>
      <c r="C962" s="154"/>
      <c r="D962" s="154"/>
      <c r="E962" s="154"/>
      <c r="F962" s="154"/>
      <c r="G962" s="154"/>
      <c r="H962" s="154"/>
      <c r="I962" s="154"/>
      <c r="J962" s="154"/>
      <c r="K962" s="154"/>
      <c r="L962" s="154"/>
      <c r="M962" s="154"/>
      <c r="N962" s="154"/>
      <c r="O962" s="154"/>
      <c r="P962" s="154"/>
      <c r="Q962" s="154"/>
      <c r="R962" s="154"/>
      <c r="S962" s="154"/>
      <c r="T962" s="154"/>
      <c r="U962" s="154"/>
      <c r="V962" s="154"/>
      <c r="W962" s="154"/>
      <c r="X962" s="154"/>
      <c r="Y962" s="154"/>
      <c r="Z962" s="154"/>
      <c r="AA962" s="154"/>
      <c r="AB962" s="154"/>
      <c r="AC962" s="154"/>
      <c r="AD962" s="154"/>
      <c r="AE962" s="154"/>
      <c r="AF962" s="162"/>
    </row>
    <row r="963" spans="1:32" ht="15.95" customHeight="1">
      <c r="A963" s="1280" t="s">
        <v>323</v>
      </c>
      <c r="B963" s="1280"/>
      <c r="C963" s="1280"/>
      <c r="D963" s="1280"/>
      <c r="E963" s="1280"/>
      <c r="F963" s="1280"/>
      <c r="G963" s="1280"/>
      <c r="H963" s="1280"/>
      <c r="I963" s="1280"/>
      <c r="J963" s="1280"/>
      <c r="K963" s="1280"/>
      <c r="L963" s="1280"/>
      <c r="M963" s="1280"/>
      <c r="N963" s="1280"/>
      <c r="O963" s="1280"/>
      <c r="P963" s="1280"/>
      <c r="Q963" s="1280"/>
      <c r="R963" s="1280"/>
      <c r="S963" s="1280"/>
      <c r="T963" s="1280"/>
      <c r="U963" s="1280"/>
      <c r="V963" s="1280"/>
      <c r="W963" s="1280"/>
      <c r="X963" s="1280"/>
      <c r="Y963" s="1280"/>
      <c r="Z963" s="1280"/>
      <c r="AA963" s="1280"/>
      <c r="AB963" s="1280"/>
      <c r="AC963" s="1280"/>
      <c r="AD963" s="1280"/>
      <c r="AE963" s="1280"/>
      <c r="AF963" s="1280"/>
    </row>
    <row r="964" spans="1:32" ht="0.75" customHeight="1">
      <c r="A964" s="146"/>
      <c r="B964" s="147"/>
      <c r="C964" s="147"/>
      <c r="D964" s="147"/>
      <c r="E964" s="147"/>
      <c r="F964" s="147"/>
      <c r="G964" s="147"/>
      <c r="H964" s="147"/>
      <c r="I964" s="147"/>
      <c r="J964" s="147"/>
      <c r="K964" s="147"/>
      <c r="L964" s="147"/>
      <c r="M964" s="147"/>
      <c r="N964" s="147"/>
      <c r="O964" s="147"/>
      <c r="P964" s="147"/>
      <c r="Q964" s="147"/>
      <c r="R964" s="147"/>
      <c r="S964" s="147"/>
      <c r="T964" s="147"/>
      <c r="U964" s="147"/>
      <c r="V964" s="147"/>
      <c r="W964" s="147"/>
      <c r="X964" s="147"/>
      <c r="Y964" s="147"/>
      <c r="Z964" s="147"/>
      <c r="AA964" s="147"/>
      <c r="AB964" s="147"/>
      <c r="AC964" s="147"/>
      <c r="AD964" s="147"/>
      <c r="AE964" s="147"/>
      <c r="AF964" s="148"/>
    </row>
    <row r="965" spans="1:32" ht="37.15" customHeight="1">
      <c r="A965" s="1281" t="s">
        <v>380</v>
      </c>
      <c r="B965" s="1281"/>
      <c r="C965" s="1281"/>
      <c r="D965" s="1281"/>
      <c r="E965" s="1281"/>
      <c r="F965" s="1281"/>
      <c r="G965" s="1281"/>
      <c r="H965" s="1281"/>
      <c r="I965" s="1281"/>
      <c r="J965" s="1281"/>
      <c r="K965" s="1281"/>
      <c r="L965" s="1281"/>
      <c r="M965" s="1281"/>
      <c r="N965" s="1281"/>
      <c r="O965" s="1281"/>
      <c r="P965" s="1281"/>
      <c r="Q965" s="1281"/>
      <c r="R965" s="1281"/>
      <c r="S965" s="1281"/>
      <c r="T965" s="1281"/>
      <c r="U965" s="1281"/>
      <c r="V965" s="1281"/>
      <c r="W965" s="1281"/>
      <c r="X965" s="1281"/>
      <c r="Y965" s="1282" t="s">
        <v>381</v>
      </c>
      <c r="Z965" s="1282"/>
      <c r="AA965" s="1282"/>
      <c r="AB965" s="1282"/>
      <c r="AC965" s="1282"/>
      <c r="AD965" s="1282"/>
      <c r="AE965" s="1282"/>
      <c r="AF965" s="1282"/>
    </row>
    <row r="966" spans="1:32" ht="5.0999999999999996" customHeight="1">
      <c r="A966" s="155"/>
      <c r="B966" s="156"/>
      <c r="C966" s="156"/>
      <c r="D966" s="156"/>
      <c r="E966" s="156"/>
      <c r="F966" s="156"/>
      <c r="G966" s="156"/>
      <c r="H966" s="156"/>
      <c r="I966" s="156"/>
      <c r="J966" s="156"/>
      <c r="K966" s="156"/>
      <c r="L966" s="156"/>
      <c r="M966" s="156"/>
      <c r="N966" s="156"/>
      <c r="O966" s="156"/>
      <c r="P966" s="156"/>
      <c r="Q966" s="156"/>
      <c r="R966" s="156"/>
      <c r="S966" s="156"/>
      <c r="T966" s="156"/>
      <c r="U966" s="156"/>
      <c r="V966" s="156"/>
      <c r="W966" s="156"/>
      <c r="X966" s="156"/>
      <c r="Y966" s="156"/>
      <c r="Z966" s="156"/>
      <c r="AA966" s="156"/>
      <c r="AB966" s="156"/>
      <c r="AC966" s="156"/>
      <c r="AD966" s="156"/>
      <c r="AE966" s="156"/>
      <c r="AF966" s="157"/>
    </row>
    <row r="967" spans="1:32" ht="18.2" customHeight="1">
      <c r="A967" s="1278" t="s">
        <v>382</v>
      </c>
      <c r="B967" s="1278"/>
      <c r="C967" s="1278"/>
      <c r="D967" s="1278"/>
      <c r="E967" s="1278" t="s">
        <v>385</v>
      </c>
      <c r="F967" s="1278"/>
      <c r="G967" s="1278"/>
      <c r="H967" s="1321" t="s">
        <v>386</v>
      </c>
      <c r="I967" s="1285" t="s">
        <v>237</v>
      </c>
      <c r="J967" s="1285"/>
      <c r="K967" s="1285"/>
      <c r="L967" s="1285"/>
      <c r="M967" s="1285"/>
      <c r="N967" s="1285"/>
      <c r="O967" s="1285"/>
      <c r="P967" s="1285"/>
      <c r="Q967" s="1285"/>
      <c r="R967" s="1285"/>
      <c r="S967" s="1285"/>
      <c r="T967" s="1285"/>
      <c r="U967" s="1285"/>
      <c r="V967" s="1285"/>
      <c r="W967" s="1285"/>
      <c r="X967" s="1285"/>
      <c r="Y967" s="1275" t="s">
        <v>383</v>
      </c>
      <c r="Z967" s="1275"/>
      <c r="AA967" s="1275"/>
      <c r="AB967" s="1275"/>
      <c r="AC967" s="1275"/>
      <c r="AD967" s="1286" t="s">
        <v>491</v>
      </c>
      <c r="AE967" s="1286"/>
      <c r="AF967" s="1286"/>
    </row>
    <row r="968" spans="1:32" ht="0.75" customHeight="1">
      <c r="A968" s="1274" t="s">
        <v>235</v>
      </c>
      <c r="B968" s="1274"/>
      <c r="C968" s="1274"/>
      <c r="D968" s="1274"/>
      <c r="E968" s="1278"/>
      <c r="F968" s="1278"/>
      <c r="G968" s="1278"/>
      <c r="H968" s="1321"/>
      <c r="I968" s="1285"/>
      <c r="J968" s="1285"/>
      <c r="K968" s="1285"/>
      <c r="L968" s="1285"/>
      <c r="M968" s="1285"/>
      <c r="N968" s="1285"/>
      <c r="O968" s="1285"/>
      <c r="P968" s="1285"/>
      <c r="Q968" s="1285"/>
      <c r="R968" s="1285"/>
      <c r="S968" s="1285"/>
      <c r="T968" s="1285"/>
      <c r="U968" s="1285"/>
      <c r="V968" s="1285"/>
      <c r="W968" s="1285"/>
      <c r="X968" s="1285"/>
      <c r="Y968" s="1275" t="s">
        <v>387</v>
      </c>
      <c r="Z968" s="1275"/>
      <c r="AA968" s="1275"/>
      <c r="AB968" s="1275"/>
      <c r="AC968" s="1275"/>
      <c r="AD968" s="1276">
        <v>1</v>
      </c>
      <c r="AE968" s="1276"/>
      <c r="AF968" s="1276"/>
    </row>
    <row r="969" spans="1:32" ht="18.2" customHeight="1">
      <c r="A969" s="1274"/>
      <c r="B969" s="1274"/>
      <c r="C969" s="1274"/>
      <c r="D969" s="1274"/>
      <c r="E969" s="1277"/>
      <c r="F969" s="1277"/>
      <c r="G969" s="1277"/>
      <c r="H969" s="1321"/>
      <c r="I969" s="1285"/>
      <c r="J969" s="1285"/>
      <c r="K969" s="1285"/>
      <c r="L969" s="1285"/>
      <c r="M969" s="1285"/>
      <c r="N969" s="1285"/>
      <c r="O969" s="1285"/>
      <c r="P969" s="1285"/>
      <c r="Q969" s="1285"/>
      <c r="R969" s="1285"/>
      <c r="S969" s="1285"/>
      <c r="T969" s="1285"/>
      <c r="U969" s="1285"/>
      <c r="V969" s="1285"/>
      <c r="W969" s="1285"/>
      <c r="X969" s="1285"/>
      <c r="Y969" s="1275"/>
      <c r="Z969" s="1275"/>
      <c r="AA969" s="1275"/>
      <c r="AB969" s="1275"/>
      <c r="AC969" s="1275"/>
      <c r="AD969" s="1276"/>
      <c r="AE969" s="1276"/>
      <c r="AF969" s="1276"/>
    </row>
    <row r="970" spans="1:32" ht="26.85" customHeight="1">
      <c r="A970" s="1322" t="s">
        <v>432</v>
      </c>
      <c r="B970" s="1322"/>
      <c r="C970" s="1322"/>
      <c r="D970" s="1322"/>
      <c r="E970" s="1322"/>
      <c r="F970" s="1322"/>
      <c r="G970" s="1322"/>
      <c r="H970" s="1322"/>
      <c r="I970" s="1322"/>
      <c r="J970" s="1322"/>
      <c r="K970" s="1322"/>
      <c r="L970" s="1322"/>
      <c r="M970" s="1322"/>
      <c r="N970" s="1322"/>
      <c r="O970" s="1322"/>
      <c r="P970" s="1322"/>
      <c r="Q970" s="1322"/>
      <c r="R970" s="1322"/>
      <c r="S970" s="1322"/>
      <c r="T970" s="1322"/>
      <c r="U970" s="1322"/>
      <c r="V970" s="1322"/>
      <c r="W970" s="1322"/>
      <c r="X970" s="1322"/>
      <c r="Y970" s="1322"/>
      <c r="Z970" s="1322"/>
      <c r="AA970" s="1322"/>
      <c r="AB970" s="1322"/>
      <c r="AC970" s="1322"/>
      <c r="AD970" s="1322"/>
      <c r="AE970" s="1322"/>
      <c r="AF970" s="1323"/>
    </row>
    <row r="971" spans="1:32" ht="10.15" customHeight="1">
      <c r="A971" s="1273" t="s">
        <v>389</v>
      </c>
      <c r="B971" s="1273"/>
      <c r="C971" s="1273"/>
      <c r="D971" s="1273"/>
      <c r="E971" s="1273"/>
      <c r="F971" s="1273"/>
      <c r="G971" s="1273"/>
      <c r="H971" s="1273"/>
      <c r="I971" s="1273"/>
      <c r="J971" s="1273"/>
      <c r="K971" s="1273"/>
      <c r="L971" s="1273"/>
      <c r="M971" s="1273"/>
      <c r="N971" s="1273"/>
      <c r="O971" s="1273"/>
      <c r="P971" s="1273"/>
      <c r="Q971" s="1273"/>
      <c r="R971" s="1273"/>
      <c r="S971" s="1273"/>
      <c r="T971" s="1273"/>
      <c r="U971" s="1273"/>
      <c r="V971" s="1273"/>
      <c r="W971" s="1273"/>
      <c r="X971" s="1273"/>
      <c r="Y971" s="1273"/>
      <c r="Z971" s="1273"/>
      <c r="AA971" s="1273"/>
      <c r="AB971" s="1273"/>
      <c r="AC971" s="1273"/>
      <c r="AD971" s="1273"/>
      <c r="AE971" s="1273"/>
      <c r="AF971" s="1323"/>
    </row>
    <row r="972" spans="1:32" ht="17.45" customHeight="1">
      <c r="A972" s="1255" t="s">
        <v>390</v>
      </c>
      <c r="B972" s="1255"/>
      <c r="C972" s="1255"/>
      <c r="D972" s="1255"/>
      <c r="E972" s="1255"/>
      <c r="F972" s="1255"/>
      <c r="G972" s="1255"/>
      <c r="H972" s="1255"/>
      <c r="I972" s="1255"/>
      <c r="J972" s="1255"/>
      <c r="K972" s="1255"/>
      <c r="L972" s="1255"/>
      <c r="M972" s="1256" t="s">
        <v>391</v>
      </c>
      <c r="N972" s="1256" t="s">
        <v>392</v>
      </c>
      <c r="O972" s="1256"/>
      <c r="P972" s="1256"/>
      <c r="Q972" s="1256"/>
      <c r="R972" s="1256"/>
      <c r="S972" s="1256"/>
      <c r="T972" s="1256" t="s">
        <v>393</v>
      </c>
      <c r="U972" s="1256"/>
      <c r="V972" s="1256"/>
      <c r="W972" s="1256"/>
      <c r="X972" s="1256"/>
      <c r="Y972" s="1256"/>
      <c r="Z972" s="1256"/>
      <c r="AA972" s="1256"/>
      <c r="AB972" s="1256"/>
      <c r="AC972" s="1245" t="s">
        <v>394</v>
      </c>
      <c r="AD972" s="1245"/>
      <c r="AE972" s="1245"/>
      <c r="AF972" s="1245"/>
    </row>
    <row r="973" spans="1:32" ht="17.45" customHeight="1">
      <c r="A973" s="1255"/>
      <c r="B973" s="1255"/>
      <c r="C973" s="1255"/>
      <c r="D973" s="1255"/>
      <c r="E973" s="1255"/>
      <c r="F973" s="1255"/>
      <c r="G973" s="1255"/>
      <c r="H973" s="1255"/>
      <c r="I973" s="1255"/>
      <c r="J973" s="1255"/>
      <c r="K973" s="1255"/>
      <c r="L973" s="1255"/>
      <c r="M973" s="1256"/>
      <c r="N973" s="1256" t="s">
        <v>395</v>
      </c>
      <c r="O973" s="1256"/>
      <c r="P973" s="1256" t="s">
        <v>396</v>
      </c>
      <c r="Q973" s="1256"/>
      <c r="R973" s="1256"/>
      <c r="S973" s="1256"/>
      <c r="T973" s="1256" t="s">
        <v>395</v>
      </c>
      <c r="U973" s="1256"/>
      <c r="V973" s="1256"/>
      <c r="W973" s="1256"/>
      <c r="X973" s="1256" t="s">
        <v>396</v>
      </c>
      <c r="Y973" s="1256"/>
      <c r="Z973" s="1256"/>
      <c r="AA973" s="1256"/>
      <c r="AB973" s="1256"/>
      <c r="AC973" s="1245"/>
      <c r="AD973" s="1245"/>
      <c r="AE973" s="1245"/>
      <c r="AF973" s="1245"/>
    </row>
    <row r="974" spans="1:32" ht="16.7" customHeight="1">
      <c r="A974" s="1246"/>
      <c r="B974" s="1246"/>
      <c r="C974" s="1246"/>
      <c r="D974" s="1246"/>
      <c r="E974" s="1246"/>
      <c r="F974" s="1246"/>
      <c r="G974" s="1246"/>
      <c r="H974" s="1246"/>
      <c r="I974" s="1246"/>
      <c r="J974" s="1246"/>
      <c r="K974" s="1246"/>
      <c r="L974" s="1246"/>
      <c r="M974" s="1247" t="s">
        <v>397</v>
      </c>
      <c r="N974" s="1247"/>
      <c r="O974" s="1247"/>
      <c r="P974" s="1247"/>
      <c r="Q974" s="1247"/>
      <c r="R974" s="1247"/>
      <c r="S974" s="1247"/>
      <c r="T974" s="1247"/>
      <c r="U974" s="1247"/>
      <c r="V974" s="1247"/>
      <c r="W974" s="1247"/>
      <c r="X974" s="1248"/>
      <c r="Y974" s="1248"/>
      <c r="Z974" s="1249">
        <v>0</v>
      </c>
      <c r="AA974" s="1249"/>
      <c r="AB974" s="1249"/>
      <c r="AC974" s="1249"/>
      <c r="AD974" s="1249"/>
      <c r="AE974" s="1249"/>
      <c r="AF974" s="1249"/>
    </row>
    <row r="975" spans="1:32" ht="17.45" customHeight="1">
      <c r="A975" s="1255" t="s">
        <v>398</v>
      </c>
      <c r="B975" s="1255"/>
      <c r="C975" s="1255"/>
      <c r="D975" s="1255"/>
      <c r="E975" s="1255"/>
      <c r="F975" s="1255"/>
      <c r="G975" s="1255"/>
      <c r="H975" s="1255"/>
      <c r="I975" s="1255"/>
      <c r="J975" s="1255"/>
      <c r="K975" s="1255"/>
      <c r="L975" s="1255"/>
      <c r="M975" s="1255"/>
      <c r="N975" s="1255"/>
      <c r="O975" s="1256" t="s">
        <v>399</v>
      </c>
      <c r="P975" s="1256"/>
      <c r="Q975" s="1256"/>
      <c r="R975" s="1256"/>
      <c r="S975" s="1256" t="s">
        <v>391</v>
      </c>
      <c r="T975" s="1256"/>
      <c r="U975" s="1256"/>
      <c r="V975" s="1256"/>
      <c r="W975" s="1256" t="s">
        <v>400</v>
      </c>
      <c r="X975" s="1256"/>
      <c r="Y975" s="1256"/>
      <c r="Z975" s="1256"/>
      <c r="AA975" s="1256"/>
      <c r="AB975" s="1256"/>
      <c r="AC975" s="1245" t="s">
        <v>394</v>
      </c>
      <c r="AD975" s="1245"/>
      <c r="AE975" s="1245"/>
      <c r="AF975" s="1245"/>
    </row>
    <row r="976" spans="1:32" ht="16.7" customHeight="1">
      <c r="A976" s="146"/>
      <c r="B976" s="147"/>
      <c r="C976" s="147"/>
      <c r="D976" s="147"/>
      <c r="E976" s="147"/>
      <c r="F976" s="147"/>
      <c r="G976" s="147"/>
      <c r="H976" s="147"/>
      <c r="I976" s="147"/>
      <c r="J976" s="147"/>
      <c r="K976" s="147"/>
      <c r="L976" s="147"/>
      <c r="M976" s="1331" t="s">
        <v>401</v>
      </c>
      <c r="N976" s="1331"/>
      <c r="O976" s="1331"/>
      <c r="P976" s="1331"/>
      <c r="Q976" s="1331"/>
      <c r="R976" s="1331"/>
      <c r="S976" s="1331"/>
      <c r="T976" s="1331"/>
      <c r="U976" s="1331"/>
      <c r="V976" s="1331"/>
      <c r="W976" s="1331"/>
      <c r="X976" s="147"/>
      <c r="Y976" s="147"/>
      <c r="Z976" s="1266">
        <v>0</v>
      </c>
      <c r="AA976" s="1266"/>
      <c r="AB976" s="1266"/>
      <c r="AC976" s="1266"/>
      <c r="AD976" s="1266"/>
      <c r="AE976" s="1266"/>
      <c r="AF976" s="1266"/>
    </row>
    <row r="977" spans="1:32" ht="17.45" customHeight="1">
      <c r="A977" s="150"/>
      <c r="M977" s="1240" t="s">
        <v>402</v>
      </c>
      <c r="N977" s="1240"/>
      <c r="O977" s="1240"/>
      <c r="P977" s="1240"/>
      <c r="Q977" s="1240"/>
      <c r="R977" s="1240"/>
      <c r="S977" s="1240"/>
      <c r="T977" s="1240"/>
      <c r="U977" s="1240"/>
      <c r="V977" s="1240"/>
      <c r="W977" s="1240"/>
      <c r="Z977" s="1262">
        <v>0</v>
      </c>
      <c r="AA977" s="1262"/>
      <c r="AB977" s="1262"/>
      <c r="AC977" s="1262"/>
      <c r="AD977" s="1262"/>
      <c r="AE977" s="1262"/>
      <c r="AF977" s="1262"/>
    </row>
    <row r="978" spans="1:32" ht="17.45" customHeight="1">
      <c r="A978" s="150"/>
      <c r="M978" s="1240" t="s">
        <v>403</v>
      </c>
      <c r="N978" s="1240"/>
      <c r="O978" s="1240"/>
      <c r="P978" s="1240"/>
      <c r="Q978" s="1240"/>
      <c r="R978" s="1240"/>
      <c r="S978" s="1240"/>
      <c r="T978" s="1240"/>
      <c r="U978" s="1240"/>
      <c r="V978" s="1240"/>
      <c r="W978" s="1240"/>
      <c r="Z978" s="1262">
        <v>0</v>
      </c>
      <c r="AA978" s="1262"/>
      <c r="AB978" s="1262"/>
      <c r="AC978" s="1262"/>
      <c r="AD978" s="1262"/>
      <c r="AE978" s="1262"/>
      <c r="AF978" s="1262"/>
    </row>
    <row r="979" spans="1:32" ht="16.7" customHeight="1">
      <c r="A979" s="150"/>
      <c r="M979" s="1240" t="s">
        <v>404</v>
      </c>
      <c r="N979" s="1240"/>
      <c r="O979" s="1240"/>
      <c r="P979" s="1240"/>
      <c r="Q979" s="1240"/>
      <c r="R979" s="1240"/>
      <c r="S979" s="1240"/>
      <c r="T979" s="1240"/>
      <c r="U979" s="1240"/>
      <c r="V979" s="1240"/>
      <c r="W979" s="1240"/>
      <c r="Z979" s="1262">
        <v>0</v>
      </c>
      <c r="AA979" s="1262"/>
      <c r="AB979" s="1262"/>
      <c r="AC979" s="1262"/>
      <c r="AD979" s="1262"/>
      <c r="AE979" s="1262"/>
      <c r="AF979" s="1262"/>
    </row>
    <row r="980" spans="1:32" ht="17.45" customHeight="1">
      <c r="A980" s="153"/>
      <c r="B980" s="154"/>
      <c r="C980" s="154"/>
      <c r="D980" s="154"/>
      <c r="E980" s="154"/>
      <c r="F980" s="154"/>
      <c r="G980" s="154"/>
      <c r="H980" s="154"/>
      <c r="I980" s="154"/>
      <c r="J980" s="154"/>
      <c r="K980" s="154"/>
      <c r="L980" s="154"/>
      <c r="M980" s="1260" t="s">
        <v>405</v>
      </c>
      <c r="N980" s="1260"/>
      <c r="O980" s="1260"/>
      <c r="P980" s="1260"/>
      <c r="Q980" s="1260"/>
      <c r="R980" s="1260"/>
      <c r="S980" s="1260"/>
      <c r="T980" s="1260"/>
      <c r="U980" s="1260"/>
      <c r="V980" s="1260"/>
      <c r="W980" s="1260"/>
      <c r="X980" s="154"/>
      <c r="Y980" s="154"/>
      <c r="Z980" s="1261">
        <v>0</v>
      </c>
      <c r="AA980" s="1261"/>
      <c r="AB980" s="1261"/>
      <c r="AC980" s="1261"/>
      <c r="AD980" s="1261"/>
      <c r="AE980" s="1261"/>
      <c r="AF980" s="1261"/>
    </row>
    <row r="981" spans="1:32" ht="16.7" customHeight="1">
      <c r="A981" s="1257" t="s">
        <v>406</v>
      </c>
      <c r="B981" s="1257"/>
      <c r="C981" s="1257"/>
      <c r="D981" s="1257"/>
      <c r="E981" s="1257"/>
      <c r="F981" s="1257"/>
      <c r="G981" s="1257"/>
      <c r="H981" s="1257"/>
      <c r="I981" s="1257"/>
      <c r="J981" s="1257"/>
      <c r="K981" s="1257"/>
      <c r="L981" s="1257"/>
      <c r="M981" s="1257"/>
      <c r="N981" s="1257"/>
      <c r="O981" s="1258" t="s">
        <v>391</v>
      </c>
      <c r="P981" s="1258"/>
      <c r="Q981" s="1258"/>
      <c r="R981" s="1258"/>
      <c r="S981" s="1258" t="s">
        <v>407</v>
      </c>
      <c r="T981" s="1258"/>
      <c r="U981" s="1258"/>
      <c r="V981" s="1258"/>
      <c r="W981" s="1258" t="s">
        <v>408</v>
      </c>
      <c r="X981" s="1258"/>
      <c r="Y981" s="1258"/>
      <c r="Z981" s="1258"/>
      <c r="AA981" s="1258"/>
      <c r="AB981" s="1258"/>
      <c r="AC981" s="1259" t="s">
        <v>409</v>
      </c>
      <c r="AD981" s="1259"/>
      <c r="AE981" s="1259"/>
      <c r="AF981" s="1259"/>
    </row>
    <row r="982" spans="1:32" ht="23.25" customHeight="1">
      <c r="A982" s="146"/>
      <c r="B982" s="147"/>
      <c r="C982" s="170" t="s">
        <v>527</v>
      </c>
      <c r="D982" s="1314" t="s">
        <v>528</v>
      </c>
      <c r="E982" s="1314"/>
      <c r="F982" s="1314"/>
      <c r="G982" s="1314"/>
      <c r="H982" s="1314"/>
      <c r="I982" s="1314"/>
      <c r="J982" s="1314"/>
      <c r="K982" s="1314"/>
      <c r="L982" s="1314"/>
      <c r="M982" s="1314"/>
      <c r="N982" s="1314"/>
      <c r="O982" s="1315">
        <v>0.11885</v>
      </c>
      <c r="P982" s="1315"/>
      <c r="Q982" s="1315"/>
      <c r="R982" s="1315"/>
      <c r="S982" s="1316" t="s">
        <v>435</v>
      </c>
      <c r="T982" s="1316"/>
      <c r="U982" s="1316"/>
      <c r="V982" s="1316"/>
      <c r="W982" s="1317">
        <v>30.922799999999999</v>
      </c>
      <c r="X982" s="1317"/>
      <c r="Y982" s="1317"/>
      <c r="Z982" s="1317"/>
      <c r="AA982" s="1317"/>
      <c r="AB982" s="1317"/>
      <c r="AC982" s="1318">
        <v>3.6751999999999998</v>
      </c>
      <c r="AD982" s="1318"/>
      <c r="AE982" s="1318"/>
      <c r="AF982" s="1318"/>
    </row>
    <row r="983" spans="1:32" ht="22.5" customHeight="1">
      <c r="A983" s="153"/>
      <c r="B983" s="154"/>
      <c r="C983" s="175" t="s">
        <v>529</v>
      </c>
      <c r="D983" s="1304" t="s">
        <v>530</v>
      </c>
      <c r="E983" s="1304"/>
      <c r="F983" s="1304"/>
      <c r="G983" s="1304"/>
      <c r="H983" s="1304"/>
      <c r="I983" s="1304"/>
      <c r="J983" s="1304"/>
      <c r="K983" s="1304"/>
      <c r="L983" s="1304"/>
      <c r="M983" s="1304"/>
      <c r="N983" s="1304"/>
      <c r="O983" s="1305">
        <v>1.1900000000000001E-3</v>
      </c>
      <c r="P983" s="1305"/>
      <c r="Q983" s="1305"/>
      <c r="R983" s="1305"/>
      <c r="S983" s="1306" t="s">
        <v>446</v>
      </c>
      <c r="T983" s="1306"/>
      <c r="U983" s="1306"/>
      <c r="V983" s="1306"/>
      <c r="W983" s="1307">
        <v>350.0027</v>
      </c>
      <c r="X983" s="1307"/>
      <c r="Y983" s="1307"/>
      <c r="Z983" s="1307"/>
      <c r="AA983" s="1307"/>
      <c r="AB983" s="1307"/>
      <c r="AC983" s="1308">
        <v>0.41649999999999998</v>
      </c>
      <c r="AD983" s="1308"/>
      <c r="AE983" s="1308"/>
      <c r="AF983" s="1308"/>
    </row>
    <row r="984" spans="1:32" ht="17.45" customHeight="1">
      <c r="A984" s="1246"/>
      <c r="B984" s="1246"/>
      <c r="C984" s="1246"/>
      <c r="D984" s="1246"/>
      <c r="E984" s="1246"/>
      <c r="F984" s="1246"/>
      <c r="G984" s="1246"/>
      <c r="H984" s="1246"/>
      <c r="I984" s="1246"/>
      <c r="J984" s="1246"/>
      <c r="K984" s="1246"/>
      <c r="L984" s="1246"/>
      <c r="M984" s="1247" t="s">
        <v>411</v>
      </c>
      <c r="N984" s="1247"/>
      <c r="O984" s="1247"/>
      <c r="P984" s="1247"/>
      <c r="Q984" s="1247"/>
      <c r="R984" s="1247"/>
      <c r="S984" s="1247"/>
      <c r="T984" s="1247"/>
      <c r="U984" s="1247"/>
      <c r="V984" s="1247"/>
      <c r="W984" s="1247"/>
      <c r="X984" s="1248"/>
      <c r="Y984" s="1248"/>
      <c r="Z984" s="1249">
        <v>4.0917000000000003</v>
      </c>
      <c r="AA984" s="1249"/>
      <c r="AB984" s="1249"/>
      <c r="AC984" s="1249"/>
      <c r="AD984" s="1249"/>
      <c r="AE984" s="1249"/>
      <c r="AF984" s="1249"/>
    </row>
    <row r="985" spans="1:32" ht="17.45" customHeight="1">
      <c r="A985" s="1257" t="s">
        <v>412</v>
      </c>
      <c r="B985" s="1257"/>
      <c r="C985" s="1257"/>
      <c r="D985" s="1257"/>
      <c r="E985" s="1257"/>
      <c r="F985" s="1257"/>
      <c r="G985" s="1257"/>
      <c r="H985" s="1257"/>
      <c r="I985" s="1257"/>
      <c r="J985" s="1257"/>
      <c r="K985" s="1257"/>
      <c r="L985" s="1257"/>
      <c r="M985" s="1257"/>
      <c r="N985" s="1257"/>
      <c r="O985" s="1258" t="s">
        <v>391</v>
      </c>
      <c r="P985" s="1258"/>
      <c r="Q985" s="1258"/>
      <c r="R985" s="1258"/>
      <c r="S985" s="1258" t="s">
        <v>407</v>
      </c>
      <c r="T985" s="1258"/>
      <c r="U985" s="1258"/>
      <c r="V985" s="1258"/>
      <c r="W985" s="1258" t="s">
        <v>408</v>
      </c>
      <c r="X985" s="1258"/>
      <c r="Y985" s="1258"/>
      <c r="Z985" s="1258"/>
      <c r="AA985" s="1258"/>
      <c r="AB985" s="1258"/>
      <c r="AC985" s="1259" t="s">
        <v>409</v>
      </c>
      <c r="AD985" s="1259"/>
      <c r="AE985" s="1259"/>
      <c r="AF985" s="1259"/>
    </row>
    <row r="986" spans="1:32" ht="22.5" customHeight="1">
      <c r="A986" s="146"/>
      <c r="B986" s="147"/>
      <c r="C986" s="163" t="s">
        <v>531</v>
      </c>
      <c r="D986" s="1314" t="s">
        <v>532</v>
      </c>
      <c r="E986" s="1314"/>
      <c r="F986" s="1314"/>
      <c r="G986" s="1314"/>
      <c r="H986" s="1314"/>
      <c r="I986" s="1314"/>
      <c r="J986" s="1314"/>
      <c r="K986" s="1314"/>
      <c r="L986" s="1314"/>
      <c r="M986" s="1314"/>
      <c r="N986" s="1314"/>
      <c r="O986" s="1315">
        <v>214.14099999999999</v>
      </c>
      <c r="P986" s="1315"/>
      <c r="Q986" s="1315"/>
      <c r="R986" s="1315"/>
      <c r="S986" s="1316" t="s">
        <v>533</v>
      </c>
      <c r="T986" s="1316"/>
      <c r="U986" s="1316"/>
      <c r="V986" s="1316"/>
      <c r="W986" s="1317">
        <v>12.854699999999999</v>
      </c>
      <c r="X986" s="1317"/>
      <c r="Y986" s="1317"/>
      <c r="Z986" s="1317"/>
      <c r="AA986" s="1317"/>
      <c r="AB986" s="1317"/>
      <c r="AC986" s="1318">
        <v>2751.7118999999998</v>
      </c>
      <c r="AD986" s="1318"/>
      <c r="AE986" s="1318"/>
      <c r="AF986" s="1318"/>
    </row>
    <row r="987" spans="1:32" ht="23.25" customHeight="1">
      <c r="A987" s="150"/>
      <c r="C987" s="165" t="s">
        <v>534</v>
      </c>
      <c r="D987" s="1309" t="s">
        <v>535</v>
      </c>
      <c r="E987" s="1309"/>
      <c r="F987" s="1309"/>
      <c r="G987" s="1309"/>
      <c r="H987" s="1309"/>
      <c r="I987" s="1309"/>
      <c r="J987" s="1309"/>
      <c r="K987" s="1309"/>
      <c r="L987" s="1309"/>
      <c r="M987" s="1309"/>
      <c r="N987" s="1309"/>
      <c r="O987" s="1310">
        <v>0.25</v>
      </c>
      <c r="P987" s="1310"/>
      <c r="Q987" s="1310"/>
      <c r="R987" s="1310"/>
      <c r="S987" s="1311" t="s">
        <v>446</v>
      </c>
      <c r="T987" s="1311"/>
      <c r="U987" s="1311"/>
      <c r="V987" s="1311"/>
      <c r="W987" s="1312">
        <v>499.39229999999998</v>
      </c>
      <c r="X987" s="1312"/>
      <c r="Y987" s="1312"/>
      <c r="Z987" s="1312"/>
      <c r="AA987" s="1312"/>
      <c r="AB987" s="1312"/>
      <c r="AC987" s="1313">
        <v>124.8475</v>
      </c>
      <c r="AD987" s="1313"/>
      <c r="AE987" s="1313"/>
      <c r="AF987" s="1313"/>
    </row>
    <row r="988" spans="1:32" ht="22.5" customHeight="1">
      <c r="A988" s="150"/>
      <c r="C988" s="165" t="s">
        <v>536</v>
      </c>
      <c r="D988" s="1309" t="s">
        <v>537</v>
      </c>
      <c r="E988" s="1309"/>
      <c r="F988" s="1309"/>
      <c r="G988" s="1309"/>
      <c r="H988" s="1309"/>
      <c r="I988" s="1309"/>
      <c r="J988" s="1309"/>
      <c r="K988" s="1309"/>
      <c r="L988" s="1309"/>
      <c r="M988" s="1309"/>
      <c r="N988" s="1309"/>
      <c r="O988" s="1310">
        <v>2.94</v>
      </c>
      <c r="P988" s="1310"/>
      <c r="Q988" s="1310"/>
      <c r="R988" s="1310"/>
      <c r="S988" s="1311" t="s">
        <v>446</v>
      </c>
      <c r="T988" s="1311"/>
      <c r="U988" s="1311"/>
      <c r="V988" s="1311"/>
      <c r="W988" s="1312">
        <v>528.2722</v>
      </c>
      <c r="X988" s="1312"/>
      <c r="Y988" s="1312"/>
      <c r="Z988" s="1312"/>
      <c r="AA988" s="1312"/>
      <c r="AB988" s="1312"/>
      <c r="AC988" s="1313">
        <v>1553.1138000000001</v>
      </c>
      <c r="AD988" s="1313"/>
      <c r="AE988" s="1313"/>
      <c r="AF988" s="1313"/>
    </row>
    <row r="989" spans="1:32" ht="23.25" customHeight="1">
      <c r="A989" s="150"/>
      <c r="C989" s="165" t="s">
        <v>538</v>
      </c>
      <c r="D989" s="1309" t="s">
        <v>539</v>
      </c>
      <c r="E989" s="1309"/>
      <c r="F989" s="1309"/>
      <c r="G989" s="1309"/>
      <c r="H989" s="1309"/>
      <c r="I989" s="1309"/>
      <c r="J989" s="1309"/>
      <c r="K989" s="1309"/>
      <c r="L989" s="1309"/>
      <c r="M989" s="1309"/>
      <c r="N989" s="1309"/>
      <c r="O989" s="1310">
        <v>0.57999999999999996</v>
      </c>
      <c r="P989" s="1310"/>
      <c r="Q989" s="1310"/>
      <c r="R989" s="1310"/>
      <c r="S989" s="1311" t="s">
        <v>446</v>
      </c>
      <c r="T989" s="1311"/>
      <c r="U989" s="1311"/>
      <c r="V989" s="1311"/>
      <c r="W989" s="1312">
        <v>516.45360000000005</v>
      </c>
      <c r="X989" s="1312"/>
      <c r="Y989" s="1312"/>
      <c r="Z989" s="1312"/>
      <c r="AA989" s="1312"/>
      <c r="AB989" s="1312"/>
      <c r="AC989" s="1313">
        <v>299.541</v>
      </c>
      <c r="AD989" s="1313"/>
      <c r="AE989" s="1313"/>
      <c r="AF989" s="1313"/>
    </row>
    <row r="990" spans="1:32" ht="22.5" customHeight="1">
      <c r="A990" s="150"/>
      <c r="C990" s="165" t="s">
        <v>540</v>
      </c>
      <c r="D990" s="1309" t="s">
        <v>541</v>
      </c>
      <c r="E990" s="1309"/>
      <c r="F990" s="1309"/>
      <c r="G990" s="1309"/>
      <c r="H990" s="1309"/>
      <c r="I990" s="1309"/>
      <c r="J990" s="1309"/>
      <c r="K990" s="1309"/>
      <c r="L990" s="1309"/>
      <c r="M990" s="1309"/>
      <c r="N990" s="1309"/>
      <c r="O990" s="1310">
        <v>2.94</v>
      </c>
      <c r="P990" s="1310"/>
      <c r="Q990" s="1310"/>
      <c r="R990" s="1310"/>
      <c r="S990" s="1311" t="s">
        <v>446</v>
      </c>
      <c r="T990" s="1311"/>
      <c r="U990" s="1311"/>
      <c r="V990" s="1311"/>
      <c r="W990" s="1312">
        <v>3.4874999999999998</v>
      </c>
      <c r="X990" s="1312"/>
      <c r="Y990" s="1312"/>
      <c r="Z990" s="1312"/>
      <c r="AA990" s="1312"/>
      <c r="AB990" s="1312"/>
      <c r="AC990" s="1313">
        <v>10.2606</v>
      </c>
      <c r="AD990" s="1313"/>
      <c r="AE990" s="1313"/>
      <c r="AF990" s="1313"/>
    </row>
    <row r="991" spans="1:32" ht="23.25" customHeight="1">
      <c r="A991" s="150"/>
      <c r="C991" s="165" t="s">
        <v>542</v>
      </c>
      <c r="D991" s="1309" t="s">
        <v>543</v>
      </c>
      <c r="E991" s="1309"/>
      <c r="F991" s="1309"/>
      <c r="G991" s="1309"/>
      <c r="H991" s="1309"/>
      <c r="I991" s="1309"/>
      <c r="J991" s="1309"/>
      <c r="K991" s="1309"/>
      <c r="L991" s="1309"/>
      <c r="M991" s="1309"/>
      <c r="N991" s="1309"/>
      <c r="O991" s="1310">
        <v>12.5</v>
      </c>
      <c r="P991" s="1310"/>
      <c r="Q991" s="1310"/>
      <c r="R991" s="1310"/>
      <c r="S991" s="1311" t="s">
        <v>446</v>
      </c>
      <c r="T991" s="1311"/>
      <c r="U991" s="1311"/>
      <c r="V991" s="1311"/>
      <c r="W991" s="1312">
        <v>68.259900000000002</v>
      </c>
      <c r="X991" s="1312"/>
      <c r="Y991" s="1312"/>
      <c r="Z991" s="1312"/>
      <c r="AA991" s="1312"/>
      <c r="AB991" s="1312"/>
      <c r="AC991" s="1313">
        <v>853.25</v>
      </c>
      <c r="AD991" s="1313"/>
      <c r="AE991" s="1313"/>
      <c r="AF991" s="1313"/>
    </row>
    <row r="992" spans="1:32" ht="22.5" customHeight="1">
      <c r="A992" s="153"/>
      <c r="B992" s="154"/>
      <c r="C992" s="167" t="s">
        <v>544</v>
      </c>
      <c r="D992" s="1304" t="s">
        <v>545</v>
      </c>
      <c r="E992" s="1304"/>
      <c r="F992" s="1304"/>
      <c r="G992" s="1304"/>
      <c r="H992" s="1304"/>
      <c r="I992" s="1304"/>
      <c r="J992" s="1304"/>
      <c r="K992" s="1304"/>
      <c r="L992" s="1304"/>
      <c r="M992" s="1304"/>
      <c r="N992" s="1304"/>
      <c r="O992" s="1305">
        <v>20</v>
      </c>
      <c r="P992" s="1305"/>
      <c r="Q992" s="1305"/>
      <c r="R992" s="1305"/>
      <c r="S992" s="1306" t="s">
        <v>435</v>
      </c>
      <c r="T992" s="1306"/>
      <c r="U992" s="1306"/>
      <c r="V992" s="1306"/>
      <c r="W992" s="1307">
        <v>87.997</v>
      </c>
      <c r="X992" s="1307"/>
      <c r="Y992" s="1307"/>
      <c r="Z992" s="1307"/>
      <c r="AA992" s="1307"/>
      <c r="AB992" s="1307"/>
      <c r="AC992" s="1308">
        <v>1760</v>
      </c>
      <c r="AD992" s="1308"/>
      <c r="AE992" s="1308"/>
      <c r="AF992" s="1308"/>
    </row>
    <row r="993" spans="1:32" ht="17.45" customHeight="1">
      <c r="A993" s="1246"/>
      <c r="B993" s="1246"/>
      <c r="C993" s="1246"/>
      <c r="D993" s="1246"/>
      <c r="E993" s="1246"/>
      <c r="F993" s="1246"/>
      <c r="G993" s="1246"/>
      <c r="H993" s="1246"/>
      <c r="I993" s="1246"/>
      <c r="J993" s="1246"/>
      <c r="K993" s="1246"/>
      <c r="L993" s="1246"/>
      <c r="M993" s="1247" t="s">
        <v>413</v>
      </c>
      <c r="N993" s="1247"/>
      <c r="O993" s="1247"/>
      <c r="P993" s="1247"/>
      <c r="Q993" s="1247"/>
      <c r="R993" s="1247"/>
      <c r="S993" s="1247"/>
      <c r="T993" s="1247"/>
      <c r="U993" s="1247"/>
      <c r="V993" s="1247"/>
      <c r="W993" s="1247"/>
      <c r="X993" s="1248"/>
      <c r="Y993" s="1248"/>
      <c r="Z993" s="1249">
        <v>7352.7248</v>
      </c>
      <c r="AA993" s="1249"/>
      <c r="AB993" s="1249"/>
      <c r="AC993" s="1249"/>
      <c r="AD993" s="1249"/>
      <c r="AE993" s="1249"/>
      <c r="AF993" s="1249"/>
    </row>
    <row r="994" spans="1:32" ht="16.7" customHeight="1">
      <c r="A994" s="1257" t="s">
        <v>414</v>
      </c>
      <c r="B994" s="1257"/>
      <c r="C994" s="1257"/>
      <c r="D994" s="1257"/>
      <c r="E994" s="1257"/>
      <c r="F994" s="1257"/>
      <c r="G994" s="1257"/>
      <c r="H994" s="1257"/>
      <c r="I994" s="1257"/>
      <c r="J994" s="1257"/>
      <c r="K994" s="1257"/>
      <c r="L994" s="1257"/>
      <c r="M994" s="1257"/>
      <c r="N994" s="1257"/>
      <c r="O994" s="1258" t="s">
        <v>391</v>
      </c>
      <c r="P994" s="1258"/>
      <c r="Q994" s="1258"/>
      <c r="R994" s="1258"/>
      <c r="S994" s="1258" t="s">
        <v>407</v>
      </c>
      <c r="T994" s="1258"/>
      <c r="U994" s="1258"/>
      <c r="V994" s="1258"/>
      <c r="W994" s="1258" t="s">
        <v>408</v>
      </c>
      <c r="X994" s="1258"/>
      <c r="Y994" s="1258"/>
      <c r="Z994" s="1258"/>
      <c r="AA994" s="1258"/>
      <c r="AB994" s="1258"/>
      <c r="AC994" s="1259" t="s">
        <v>409</v>
      </c>
      <c r="AD994" s="1259"/>
      <c r="AE994" s="1259"/>
      <c r="AF994" s="1259"/>
    </row>
    <row r="995" spans="1:32" ht="23.25" customHeight="1">
      <c r="A995" s="146"/>
      <c r="B995" s="147"/>
      <c r="C995" s="170" t="s">
        <v>546</v>
      </c>
      <c r="D995" s="1314" t="s">
        <v>547</v>
      </c>
      <c r="E995" s="1314"/>
      <c r="F995" s="1314"/>
      <c r="G995" s="1314"/>
      <c r="H995" s="1314"/>
      <c r="I995" s="1314"/>
      <c r="J995" s="1314"/>
      <c r="K995" s="1314"/>
      <c r="L995" s="1314"/>
      <c r="M995" s="1314"/>
      <c r="N995" s="1314"/>
      <c r="O995" s="1315">
        <v>1.1900000000000001E-3</v>
      </c>
      <c r="P995" s="1315"/>
      <c r="Q995" s="1315"/>
      <c r="R995" s="1315"/>
      <c r="S995" s="1316" t="s">
        <v>283</v>
      </c>
      <c r="T995" s="1316"/>
      <c r="U995" s="1316"/>
      <c r="V995" s="1316"/>
      <c r="W995" s="1317">
        <v>33.54</v>
      </c>
      <c r="X995" s="1317"/>
      <c r="Y995" s="1317"/>
      <c r="Z995" s="1317"/>
      <c r="AA995" s="1317"/>
      <c r="AB995" s="1317"/>
      <c r="AC995" s="1318">
        <v>3.9899999999999998E-2</v>
      </c>
      <c r="AD995" s="1318"/>
      <c r="AE995" s="1318"/>
      <c r="AF995" s="1318"/>
    </row>
    <row r="996" spans="1:32" ht="22.5" customHeight="1">
      <c r="A996" s="153"/>
      <c r="B996" s="154"/>
      <c r="C996" s="175" t="s">
        <v>548</v>
      </c>
      <c r="D996" s="1304" t="s">
        <v>549</v>
      </c>
      <c r="E996" s="1304"/>
      <c r="F996" s="1304"/>
      <c r="G996" s="1304"/>
      <c r="H996" s="1304"/>
      <c r="I996" s="1304"/>
      <c r="J996" s="1304"/>
      <c r="K996" s="1304"/>
      <c r="L996" s="1304"/>
      <c r="M996" s="1304"/>
      <c r="N996" s="1304"/>
      <c r="O996" s="1305">
        <v>1.0000000000000001E-5</v>
      </c>
      <c r="P996" s="1305"/>
      <c r="Q996" s="1305"/>
      <c r="R996" s="1305"/>
      <c r="S996" s="1306" t="s">
        <v>283</v>
      </c>
      <c r="T996" s="1306"/>
      <c r="U996" s="1306"/>
      <c r="V996" s="1306"/>
      <c r="W996" s="1307">
        <v>33.54</v>
      </c>
      <c r="X996" s="1307"/>
      <c r="Y996" s="1307"/>
      <c r="Z996" s="1307"/>
      <c r="AA996" s="1307"/>
      <c r="AB996" s="1307"/>
      <c r="AC996" s="1308">
        <v>2.9999999999999997E-4</v>
      </c>
      <c r="AD996" s="1308"/>
      <c r="AE996" s="1308"/>
      <c r="AF996" s="1308"/>
    </row>
    <row r="997" spans="1:32" ht="17.45" customHeight="1">
      <c r="A997" s="1251"/>
      <c r="B997" s="1251"/>
      <c r="C997" s="1251"/>
      <c r="D997" s="1251"/>
      <c r="E997" s="1251"/>
      <c r="F997" s="1251"/>
      <c r="G997" s="1251"/>
      <c r="H997" s="1251"/>
      <c r="I997" s="1251"/>
      <c r="J997" s="1251"/>
      <c r="K997" s="1251"/>
      <c r="L997" s="1251"/>
      <c r="M997" s="1252" t="s">
        <v>415</v>
      </c>
      <c r="N997" s="1252"/>
      <c r="O997" s="1252"/>
      <c r="P997" s="1252"/>
      <c r="Q997" s="1252"/>
      <c r="R997" s="1252"/>
      <c r="S997" s="1252"/>
      <c r="T997" s="1252"/>
      <c r="U997" s="1252"/>
      <c r="V997" s="1252"/>
      <c r="W997" s="1252"/>
      <c r="X997" s="1253"/>
      <c r="Y997" s="1253"/>
      <c r="Z997" s="1254">
        <v>4.02E-2</v>
      </c>
      <c r="AA997" s="1254"/>
      <c r="AB997" s="1254"/>
      <c r="AC997" s="1254"/>
      <c r="AD997" s="1254"/>
      <c r="AE997" s="1254"/>
      <c r="AF997" s="1254"/>
    </row>
    <row r="998" spans="1:32" ht="17.45" customHeight="1">
      <c r="A998" s="1255" t="s">
        <v>416</v>
      </c>
      <c r="B998" s="1255"/>
      <c r="C998" s="1255"/>
      <c r="D998" s="1255"/>
      <c r="E998" s="1255"/>
      <c r="F998" s="1255"/>
      <c r="G998" s="1255"/>
      <c r="H998" s="1255"/>
      <c r="I998" s="1255"/>
      <c r="J998" s="1256" t="s">
        <v>391</v>
      </c>
      <c r="K998" s="1256"/>
      <c r="L998" s="158" t="s">
        <v>417</v>
      </c>
      <c r="M998" s="158" t="s">
        <v>418</v>
      </c>
      <c r="N998" s="1256" t="s">
        <v>419</v>
      </c>
      <c r="O998" s="1256"/>
      <c r="P998" s="1256" t="s">
        <v>420</v>
      </c>
      <c r="Q998" s="1256"/>
      <c r="R998" s="1256"/>
      <c r="S998" s="1256"/>
      <c r="T998" s="1256" t="s">
        <v>421</v>
      </c>
      <c r="U998" s="1256"/>
      <c r="V998" s="1256"/>
      <c r="W998" s="1256"/>
      <c r="X998" s="1256" t="s">
        <v>422</v>
      </c>
      <c r="Y998" s="1256"/>
      <c r="Z998" s="1256"/>
      <c r="AA998" s="1256"/>
      <c r="AB998" s="1256"/>
      <c r="AC998" s="1245" t="s">
        <v>409</v>
      </c>
      <c r="AD998" s="1245"/>
      <c r="AE998" s="1245"/>
      <c r="AF998" s="1245"/>
    </row>
    <row r="999" spans="1:32" ht="31.9" customHeight="1">
      <c r="A999" s="146"/>
      <c r="B999" s="147"/>
      <c r="C999" s="170" t="s">
        <v>550</v>
      </c>
      <c r="D999" s="1263" t="s">
        <v>549</v>
      </c>
      <c r="E999" s="1263"/>
      <c r="F999" s="1263"/>
      <c r="G999" s="1263"/>
      <c r="H999" s="1263"/>
      <c r="I999" s="1263"/>
      <c r="J999" s="1300">
        <v>3.2000000000000003E-4</v>
      </c>
      <c r="K999" s="1300"/>
      <c r="L999" s="171">
        <v>0</v>
      </c>
      <c r="M999" s="171">
        <v>0</v>
      </c>
      <c r="N999" s="1265">
        <v>0</v>
      </c>
      <c r="O999" s="1265"/>
      <c r="P999" s="1265">
        <v>1.1000000000000001</v>
      </c>
      <c r="Q999" s="1265"/>
      <c r="R999" s="1265"/>
      <c r="S999" s="1265"/>
      <c r="T999" s="1265">
        <v>0.88</v>
      </c>
      <c r="U999" s="1265"/>
      <c r="V999" s="1265"/>
      <c r="W999" s="1265"/>
      <c r="X999" s="1265">
        <v>0.72</v>
      </c>
      <c r="Y999" s="1265"/>
      <c r="Z999" s="1265"/>
      <c r="AA999" s="1265"/>
      <c r="AB999" s="1265"/>
      <c r="AC999" s="1266">
        <v>0</v>
      </c>
      <c r="AD999" s="1266"/>
      <c r="AE999" s="1266"/>
      <c r="AF999" s="1266"/>
    </row>
    <row r="1000" spans="1:32" ht="66.2" customHeight="1">
      <c r="A1000" s="153"/>
      <c r="B1000" s="154"/>
      <c r="C1000" s="154"/>
      <c r="D1000" s="154"/>
      <c r="E1000" s="154"/>
      <c r="F1000" s="154"/>
      <c r="G1000" s="154"/>
      <c r="H1000" s="154"/>
      <c r="I1000" s="154"/>
      <c r="J1000" s="154"/>
      <c r="K1000" s="154"/>
      <c r="L1000" s="154"/>
      <c r="M1000" s="154"/>
      <c r="N1000" s="154"/>
      <c r="O1000" s="154"/>
      <c r="P1000" s="154"/>
      <c r="Q1000" s="154"/>
      <c r="R1000" s="154"/>
      <c r="S1000" s="154"/>
      <c r="T1000" s="154"/>
      <c r="U1000" s="154"/>
      <c r="V1000" s="154"/>
      <c r="W1000" s="154"/>
      <c r="X1000" s="154"/>
      <c r="Y1000" s="154"/>
      <c r="Z1000" s="154"/>
      <c r="AA1000" s="154"/>
      <c r="AB1000" s="154"/>
      <c r="AC1000" s="154"/>
      <c r="AD1000" s="154"/>
      <c r="AE1000" s="154"/>
      <c r="AF1000" s="162"/>
    </row>
    <row r="1001" spans="1:32" ht="1.5" customHeight="1">
      <c r="A1001" s="146"/>
      <c r="B1001" s="147"/>
      <c r="C1001" s="147"/>
      <c r="D1001" s="147"/>
      <c r="E1001" s="147"/>
      <c r="F1001" s="147"/>
      <c r="G1001" s="1289" t="s">
        <v>376</v>
      </c>
      <c r="H1001" s="1289"/>
      <c r="I1001" s="1289"/>
      <c r="J1001" s="1289"/>
      <c r="K1001" s="1289"/>
      <c r="L1001" s="1289"/>
      <c r="M1001" s="1289"/>
      <c r="N1001" s="1289"/>
      <c r="O1001" s="1289"/>
      <c r="P1001" s="1289"/>
      <c r="Q1001" s="1289"/>
      <c r="R1001" s="1289"/>
      <c r="S1001" s="1289"/>
      <c r="T1001" s="1289"/>
      <c r="U1001" s="1289"/>
      <c r="V1001" s="1289"/>
      <c r="W1001" s="1289"/>
      <c r="X1001" s="1289"/>
      <c r="Y1001" s="1289"/>
      <c r="Z1001" s="1289"/>
      <c r="AA1001" s="148"/>
      <c r="AB1001" s="1290" t="s">
        <v>551</v>
      </c>
      <c r="AC1001" s="1290"/>
      <c r="AD1001" s="1290"/>
      <c r="AE1001" s="1290"/>
      <c r="AF1001" s="1290"/>
    </row>
    <row r="1002" spans="1:32" ht="15.4" customHeight="1">
      <c r="A1002" s="150"/>
      <c r="B1002" s="1243"/>
      <c r="C1002" s="1243"/>
      <c r="D1002" s="1243"/>
      <c r="E1002" s="1243"/>
      <c r="G1002" s="1289"/>
      <c r="H1002" s="1289"/>
      <c r="I1002" s="1289"/>
      <c r="J1002" s="1289"/>
      <c r="K1002" s="1289"/>
      <c r="L1002" s="1289"/>
      <c r="M1002" s="1289"/>
      <c r="N1002" s="1289"/>
      <c r="O1002" s="1289"/>
      <c r="P1002" s="1289"/>
      <c r="Q1002" s="1289"/>
      <c r="R1002" s="1289"/>
      <c r="S1002" s="1289"/>
      <c r="T1002" s="1289"/>
      <c r="U1002" s="1289"/>
      <c r="V1002" s="1289"/>
      <c r="W1002" s="1289"/>
      <c r="X1002" s="1289"/>
      <c r="Y1002" s="1289"/>
      <c r="Z1002" s="1289"/>
      <c r="AA1002" s="152"/>
      <c r="AB1002" s="1290"/>
      <c r="AC1002" s="1290"/>
      <c r="AD1002" s="1290"/>
      <c r="AE1002" s="1290"/>
      <c r="AF1002" s="1290"/>
    </row>
    <row r="1003" spans="1:32" ht="0.75" customHeight="1">
      <c r="A1003" s="150"/>
      <c r="B1003" s="1243"/>
      <c r="C1003" s="1243"/>
      <c r="D1003" s="1243"/>
      <c r="E1003" s="1243"/>
      <c r="G1003" s="1289"/>
      <c r="H1003" s="1289"/>
      <c r="I1003" s="1289"/>
      <c r="J1003" s="1289"/>
      <c r="K1003" s="1289"/>
      <c r="L1003" s="1289"/>
      <c r="M1003" s="1289"/>
      <c r="N1003" s="1289"/>
      <c r="O1003" s="1289"/>
      <c r="P1003" s="1289"/>
      <c r="Q1003" s="1289"/>
      <c r="R1003" s="1289"/>
      <c r="S1003" s="1289"/>
      <c r="T1003" s="1289"/>
      <c r="U1003" s="1289"/>
      <c r="V1003" s="1289"/>
      <c r="W1003" s="1289"/>
      <c r="X1003" s="1289"/>
      <c r="Y1003" s="1289"/>
      <c r="Z1003" s="1289"/>
      <c r="AA1003" s="152"/>
      <c r="AB1003" s="1290"/>
      <c r="AC1003" s="1290"/>
      <c r="AD1003" s="1290"/>
      <c r="AE1003" s="1290"/>
      <c r="AF1003" s="1290"/>
    </row>
    <row r="1004" spans="1:32" ht="10.9" customHeight="1">
      <c r="A1004" s="150"/>
      <c r="B1004" s="1243"/>
      <c r="C1004" s="1243"/>
      <c r="D1004" s="1243"/>
      <c r="E1004" s="1243"/>
      <c r="G1004" s="1289"/>
      <c r="H1004" s="1289"/>
      <c r="I1004" s="1289"/>
      <c r="J1004" s="1289"/>
      <c r="K1004" s="1289"/>
      <c r="L1004" s="1289"/>
      <c r="M1004" s="1289"/>
      <c r="N1004" s="1289"/>
      <c r="O1004" s="1289"/>
      <c r="P1004" s="1289"/>
      <c r="Q1004" s="1289"/>
      <c r="R1004" s="1289"/>
      <c r="S1004" s="1289"/>
      <c r="T1004" s="1289"/>
      <c r="U1004" s="1289"/>
      <c r="V1004" s="1289"/>
      <c r="W1004" s="1289"/>
      <c r="X1004" s="1289"/>
      <c r="Y1004" s="1289"/>
      <c r="Z1004" s="1289"/>
      <c r="AA1004" s="152"/>
      <c r="AB1004" s="1303" t="s">
        <v>378</v>
      </c>
      <c r="AC1004" s="1303"/>
      <c r="AD1004" s="1303"/>
      <c r="AE1004" s="1292"/>
      <c r="AF1004" s="1292"/>
    </row>
    <row r="1005" spans="1:32" ht="13.9" customHeight="1">
      <c r="A1005" s="150"/>
      <c r="B1005" s="1243"/>
      <c r="C1005" s="1243"/>
      <c r="D1005" s="1243"/>
      <c r="E1005" s="1243"/>
      <c r="G1005" s="1293" t="s">
        <v>379</v>
      </c>
      <c r="H1005" s="1293"/>
      <c r="I1005" s="1293"/>
      <c r="J1005" s="1293"/>
      <c r="K1005" s="1293"/>
      <c r="L1005" s="1293"/>
      <c r="M1005" s="1293"/>
      <c r="N1005" s="1293"/>
      <c r="O1005" s="1293"/>
      <c r="P1005" s="1293"/>
      <c r="Q1005" s="1293"/>
      <c r="R1005" s="1293"/>
      <c r="S1005" s="1293"/>
      <c r="T1005" s="1293"/>
      <c r="U1005" s="1293"/>
      <c r="V1005" s="1293"/>
      <c r="W1005" s="1293"/>
      <c r="X1005" s="1293"/>
      <c r="Y1005" s="1293"/>
      <c r="Z1005" s="1293"/>
      <c r="AA1005" s="152"/>
      <c r="AB1005" s="1303"/>
      <c r="AC1005" s="1303"/>
      <c r="AD1005" s="1303"/>
      <c r="AE1005" s="1292"/>
      <c r="AF1005" s="1292"/>
    </row>
    <row r="1006" spans="1:32" ht="0.75" customHeight="1">
      <c r="A1006" s="150"/>
      <c r="G1006" s="1293"/>
      <c r="H1006" s="1293"/>
      <c r="I1006" s="1293"/>
      <c r="J1006" s="1293"/>
      <c r="K1006" s="1293"/>
      <c r="L1006" s="1293"/>
      <c r="M1006" s="1293"/>
      <c r="N1006" s="1293"/>
      <c r="O1006" s="1293"/>
      <c r="P1006" s="1293"/>
      <c r="Q1006" s="1293"/>
      <c r="R1006" s="1293"/>
      <c r="S1006" s="1293"/>
      <c r="T1006" s="1293"/>
      <c r="U1006" s="1293"/>
      <c r="V1006" s="1293"/>
      <c r="W1006" s="1293"/>
      <c r="X1006" s="1293"/>
      <c r="Y1006" s="1293"/>
      <c r="Z1006" s="1293"/>
      <c r="AA1006" s="152"/>
      <c r="AB1006" s="1303"/>
      <c r="AC1006" s="1303"/>
      <c r="AD1006" s="1303"/>
      <c r="AE1006" s="1292"/>
      <c r="AF1006" s="1292"/>
    </row>
    <row r="1007" spans="1:32" ht="0.75" customHeight="1">
      <c r="A1007" s="153"/>
      <c r="B1007" s="154"/>
      <c r="C1007" s="154"/>
      <c r="D1007" s="154"/>
      <c r="E1007" s="154"/>
      <c r="F1007" s="154"/>
      <c r="G1007" s="154"/>
      <c r="H1007" s="154"/>
      <c r="I1007" s="154"/>
      <c r="J1007" s="154"/>
      <c r="K1007" s="154"/>
      <c r="L1007" s="154"/>
      <c r="M1007" s="154"/>
      <c r="N1007" s="154"/>
      <c r="O1007" s="154"/>
      <c r="P1007" s="154"/>
      <c r="Q1007" s="154"/>
      <c r="R1007" s="154"/>
      <c r="S1007" s="154"/>
      <c r="T1007" s="154"/>
      <c r="U1007" s="154"/>
      <c r="V1007" s="154"/>
      <c r="W1007" s="154"/>
      <c r="X1007" s="154"/>
      <c r="Y1007" s="154"/>
      <c r="Z1007" s="154"/>
      <c r="AA1007" s="162"/>
      <c r="AB1007" s="1303"/>
      <c r="AC1007" s="1303"/>
      <c r="AD1007" s="1303"/>
      <c r="AE1007" s="1292"/>
      <c r="AF1007" s="1292"/>
    </row>
    <row r="1008" spans="1:32" ht="16.7" customHeight="1">
      <c r="A1008" s="1280" t="s">
        <v>323</v>
      </c>
      <c r="B1008" s="1280"/>
      <c r="C1008" s="1280"/>
      <c r="D1008" s="1280"/>
      <c r="E1008" s="1280"/>
      <c r="F1008" s="1280"/>
      <c r="G1008" s="1280"/>
      <c r="H1008" s="1280"/>
      <c r="I1008" s="1280"/>
      <c r="J1008" s="1280"/>
      <c r="K1008" s="1280"/>
      <c r="L1008" s="1280"/>
      <c r="M1008" s="1280"/>
      <c r="N1008" s="1280"/>
      <c r="O1008" s="1280"/>
      <c r="P1008" s="1280"/>
      <c r="Q1008" s="1280"/>
      <c r="R1008" s="1280"/>
      <c r="S1008" s="1280"/>
      <c r="T1008" s="1280"/>
      <c r="U1008" s="1280"/>
      <c r="V1008" s="1280"/>
      <c r="W1008" s="1280"/>
      <c r="X1008" s="1280"/>
      <c r="Y1008" s="1280"/>
      <c r="Z1008" s="1280"/>
      <c r="AA1008" s="1280"/>
      <c r="AB1008" s="1280"/>
      <c r="AC1008" s="1280"/>
      <c r="AD1008" s="1280"/>
      <c r="AE1008" s="1280"/>
      <c r="AF1008" s="1280"/>
    </row>
    <row r="1009" spans="1:32" ht="37.15" customHeight="1">
      <c r="A1009" s="1301" t="s">
        <v>380</v>
      </c>
      <c r="B1009" s="1301"/>
      <c r="C1009" s="1301"/>
      <c r="D1009" s="1301"/>
      <c r="E1009" s="1301"/>
      <c r="F1009" s="1301"/>
      <c r="G1009" s="1301"/>
      <c r="H1009" s="1301"/>
      <c r="I1009" s="1301"/>
      <c r="J1009" s="1301"/>
      <c r="K1009" s="1301"/>
      <c r="L1009" s="1301"/>
      <c r="M1009" s="1301"/>
      <c r="N1009" s="1301"/>
      <c r="O1009" s="1301"/>
      <c r="P1009" s="1301"/>
      <c r="Q1009" s="1301"/>
      <c r="R1009" s="1301"/>
      <c r="S1009" s="1301"/>
      <c r="T1009" s="1301"/>
      <c r="U1009" s="1301"/>
      <c r="V1009" s="1301"/>
      <c r="W1009" s="1301"/>
      <c r="X1009" s="1301"/>
      <c r="Y1009" s="1280" t="s">
        <v>381</v>
      </c>
      <c r="Z1009" s="1280"/>
      <c r="AA1009" s="1280"/>
      <c r="AB1009" s="1280"/>
      <c r="AC1009" s="1280"/>
      <c r="AD1009" s="1280"/>
      <c r="AE1009" s="1280"/>
      <c r="AF1009" s="1280"/>
    </row>
    <row r="1010" spans="1:32" ht="5.0999999999999996" customHeight="1">
      <c r="A1010" s="146"/>
      <c r="B1010" s="147"/>
      <c r="C1010" s="147"/>
      <c r="D1010" s="147"/>
      <c r="E1010" s="147"/>
      <c r="F1010" s="147"/>
      <c r="G1010" s="147"/>
      <c r="H1010" s="147"/>
      <c r="I1010" s="147"/>
      <c r="J1010" s="156"/>
      <c r="K1010" s="156"/>
      <c r="L1010" s="156"/>
      <c r="M1010" s="156"/>
      <c r="N1010" s="156"/>
      <c r="O1010" s="156"/>
      <c r="P1010" s="156"/>
      <c r="Q1010" s="156"/>
      <c r="R1010" s="156"/>
      <c r="S1010" s="156"/>
      <c r="T1010" s="156"/>
      <c r="U1010" s="156"/>
      <c r="V1010" s="156"/>
      <c r="W1010" s="156"/>
      <c r="X1010" s="156"/>
      <c r="Y1010" s="156"/>
      <c r="Z1010" s="156"/>
      <c r="AA1010" s="156"/>
      <c r="AB1010" s="156"/>
      <c r="AC1010" s="156"/>
      <c r="AD1010" s="156"/>
      <c r="AE1010" s="156"/>
      <c r="AF1010" s="157"/>
    </row>
    <row r="1011" spans="1:32" ht="17.45" customHeight="1">
      <c r="A1011" s="1302" t="s">
        <v>416</v>
      </c>
      <c r="B1011" s="1302"/>
      <c r="C1011" s="1302"/>
      <c r="D1011" s="1302"/>
      <c r="E1011" s="1302"/>
      <c r="F1011" s="1302"/>
      <c r="G1011" s="1302"/>
      <c r="H1011" s="1302"/>
      <c r="I1011" s="1302"/>
      <c r="J1011" s="1256" t="s">
        <v>391</v>
      </c>
      <c r="K1011" s="1256"/>
      <c r="L1011" s="158" t="s">
        <v>417</v>
      </c>
      <c r="M1011" s="158" t="s">
        <v>418</v>
      </c>
      <c r="N1011" s="1256" t="s">
        <v>419</v>
      </c>
      <c r="O1011" s="1256"/>
      <c r="P1011" s="1256" t="s">
        <v>420</v>
      </c>
      <c r="Q1011" s="1256"/>
      <c r="R1011" s="1256"/>
      <c r="S1011" s="1256"/>
      <c r="T1011" s="1256" t="s">
        <v>421</v>
      </c>
      <c r="U1011" s="1256"/>
      <c r="V1011" s="1256"/>
      <c r="W1011" s="1256"/>
      <c r="X1011" s="1256" t="s">
        <v>422</v>
      </c>
      <c r="Y1011" s="1256"/>
      <c r="Z1011" s="1256"/>
      <c r="AA1011" s="1256"/>
      <c r="AB1011" s="1256"/>
      <c r="AC1011" s="1245" t="s">
        <v>409</v>
      </c>
      <c r="AD1011" s="1245"/>
      <c r="AE1011" s="1245"/>
      <c r="AF1011" s="1245"/>
    </row>
    <row r="1012" spans="1:32" ht="32.450000000000003" customHeight="1">
      <c r="A1012" s="155"/>
      <c r="B1012" s="156"/>
      <c r="C1012" s="160" t="s">
        <v>552</v>
      </c>
      <c r="D1012" s="1328" t="s">
        <v>547</v>
      </c>
      <c r="E1012" s="1328"/>
      <c r="F1012" s="1328"/>
      <c r="G1012" s="1328"/>
      <c r="H1012" s="1328"/>
      <c r="I1012" s="1328"/>
      <c r="J1012" s="1329">
        <v>1.1900000000000001E-3</v>
      </c>
      <c r="K1012" s="1329"/>
      <c r="L1012" s="172">
        <v>0</v>
      </c>
      <c r="M1012" s="172">
        <v>0</v>
      </c>
      <c r="N1012" s="1330">
        <v>0</v>
      </c>
      <c r="O1012" s="1330"/>
      <c r="P1012" s="1330">
        <v>1.1000000000000001</v>
      </c>
      <c r="Q1012" s="1330"/>
      <c r="R1012" s="1330"/>
      <c r="S1012" s="1330"/>
      <c r="T1012" s="1330">
        <v>0.88</v>
      </c>
      <c r="U1012" s="1330"/>
      <c r="V1012" s="1330"/>
      <c r="W1012" s="1330"/>
      <c r="X1012" s="1330">
        <v>0.72</v>
      </c>
      <c r="Y1012" s="1330"/>
      <c r="Z1012" s="1330"/>
      <c r="AA1012" s="1330"/>
      <c r="AB1012" s="1330"/>
      <c r="AC1012" s="1254">
        <v>0</v>
      </c>
      <c r="AD1012" s="1254"/>
      <c r="AE1012" s="1254"/>
      <c r="AF1012" s="1254"/>
    </row>
    <row r="1013" spans="1:32" ht="17.45" customHeight="1">
      <c r="A1013" s="1246"/>
      <c r="B1013" s="1246"/>
      <c r="C1013" s="1246"/>
      <c r="D1013" s="1246"/>
      <c r="E1013" s="1246"/>
      <c r="F1013" s="1246"/>
      <c r="G1013" s="1246"/>
      <c r="H1013" s="1246"/>
      <c r="I1013" s="1246"/>
      <c r="J1013" s="1246"/>
      <c r="K1013" s="1246"/>
      <c r="L1013" s="1246"/>
      <c r="M1013" s="1247" t="s">
        <v>423</v>
      </c>
      <c r="N1013" s="1247"/>
      <c r="O1013" s="1247"/>
      <c r="P1013" s="1247"/>
      <c r="Q1013" s="1247"/>
      <c r="R1013" s="1247"/>
      <c r="S1013" s="1247"/>
      <c r="T1013" s="1247"/>
      <c r="U1013" s="1247"/>
      <c r="V1013" s="1247"/>
      <c r="W1013" s="1247"/>
      <c r="X1013" s="1248"/>
      <c r="Y1013" s="1248"/>
      <c r="Z1013" s="1249">
        <v>0</v>
      </c>
      <c r="AA1013" s="1249"/>
      <c r="AB1013" s="1249"/>
      <c r="AC1013" s="1249"/>
      <c r="AD1013" s="1249"/>
      <c r="AE1013" s="1249"/>
      <c r="AF1013" s="1249"/>
    </row>
    <row r="1014" spans="1:32" ht="5.85" customHeight="1">
      <c r="A1014" s="1250"/>
      <c r="B1014" s="1250"/>
      <c r="C1014" s="1250"/>
      <c r="D1014" s="1250"/>
      <c r="E1014" s="1250"/>
      <c r="F1014" s="1250"/>
      <c r="G1014" s="1250"/>
      <c r="H1014" s="1250"/>
      <c r="I1014" s="1250"/>
      <c r="J1014" s="1250"/>
      <c r="K1014" s="1250"/>
      <c r="L1014" s="1250"/>
      <c r="M1014" s="1250"/>
      <c r="N1014" s="1250"/>
      <c r="O1014" s="1250"/>
      <c r="P1014" s="1250"/>
      <c r="Q1014" s="1250"/>
      <c r="R1014" s="1250"/>
      <c r="S1014" s="1250"/>
      <c r="T1014" s="1250"/>
      <c r="U1014" s="1250"/>
      <c r="V1014" s="1250"/>
      <c r="W1014" s="1250"/>
      <c r="X1014" s="1250"/>
      <c r="Y1014" s="1250"/>
      <c r="Z1014" s="1250"/>
      <c r="AA1014" s="1250"/>
      <c r="AB1014" s="1250"/>
      <c r="AC1014" s="1250"/>
      <c r="AD1014" s="1250"/>
      <c r="AE1014" s="1250"/>
      <c r="AF1014" s="1250"/>
    </row>
    <row r="1015" spans="1:32" ht="16.7" customHeight="1">
      <c r="A1015" s="1239"/>
      <c r="B1015" s="1239"/>
      <c r="C1015" s="1239"/>
      <c r="D1015" s="1239"/>
      <c r="E1015" s="1239"/>
      <c r="F1015" s="1239"/>
      <c r="G1015" s="1239"/>
      <c r="H1015" s="1239"/>
      <c r="I1015" s="1239"/>
      <c r="J1015" s="1239"/>
      <c r="K1015" s="1239"/>
      <c r="L1015" s="1239"/>
      <c r="M1015" s="1240" t="s">
        <v>424</v>
      </c>
      <c r="N1015" s="1240"/>
      <c r="O1015" s="1240"/>
      <c r="P1015" s="1240"/>
      <c r="Q1015" s="1240"/>
      <c r="R1015" s="1240"/>
      <c r="S1015" s="1240"/>
      <c r="T1015" s="1240"/>
      <c r="U1015" s="1240"/>
      <c r="V1015" s="1240"/>
      <c r="W1015" s="1240"/>
      <c r="X1015" s="1243"/>
      <c r="Y1015" s="1243"/>
      <c r="Z1015" s="1241">
        <v>7356.86</v>
      </c>
      <c r="AA1015" s="1241"/>
      <c r="AB1015" s="1241"/>
      <c r="AC1015" s="1241"/>
      <c r="AD1015" s="1241"/>
      <c r="AE1015" s="1241"/>
      <c r="AF1015" s="1241"/>
    </row>
    <row r="1016" spans="1:32" ht="17.45" customHeight="1">
      <c r="A1016" s="1239"/>
      <c r="B1016" s="1239"/>
      <c r="C1016" s="1239"/>
      <c r="D1016" s="1239"/>
      <c r="E1016" s="1239"/>
      <c r="F1016" s="1239"/>
      <c r="G1016" s="1239"/>
      <c r="H1016" s="1239"/>
      <c r="I1016" s="1239"/>
      <c r="J1016" s="1239"/>
      <c r="K1016" s="1240" t="s">
        <v>425</v>
      </c>
      <c r="L1016" s="1240"/>
      <c r="M1016" s="1240"/>
      <c r="N1016" s="1240"/>
      <c r="O1016" s="1240"/>
      <c r="P1016" s="1240"/>
      <c r="Q1016" s="151"/>
      <c r="R1016" s="1244">
        <v>0</v>
      </c>
      <c r="S1016" s="1244"/>
      <c r="T1016" s="1244"/>
      <c r="U1016" s="151"/>
      <c r="V1016" s="1240" t="s">
        <v>426</v>
      </c>
      <c r="W1016" s="1240"/>
      <c r="X1016" s="1243"/>
      <c r="Y1016" s="1243"/>
      <c r="Z1016" s="1241">
        <v>0</v>
      </c>
      <c r="AA1016" s="1241"/>
      <c r="AB1016" s="1241"/>
      <c r="AC1016" s="1241"/>
      <c r="AD1016" s="1241"/>
      <c r="AE1016" s="1241"/>
      <c r="AF1016" s="1241"/>
    </row>
    <row r="1017" spans="1:32" ht="17.45" customHeight="1">
      <c r="A1017" s="1239"/>
      <c r="B1017" s="1239"/>
      <c r="C1017" s="1239"/>
      <c r="D1017" s="1239"/>
      <c r="E1017" s="1239"/>
      <c r="F1017" s="1239"/>
      <c r="G1017" s="1239"/>
      <c r="H1017" s="1239"/>
      <c r="I1017" s="1239"/>
      <c r="J1017" s="1239"/>
      <c r="K1017" s="1239"/>
      <c r="L1017" s="1239"/>
      <c r="M1017" s="1240" t="s">
        <v>427</v>
      </c>
      <c r="N1017" s="1240"/>
      <c r="O1017" s="1240"/>
      <c r="P1017" s="1240"/>
      <c r="Q1017" s="1240"/>
      <c r="R1017" s="1240"/>
      <c r="S1017" s="1240"/>
      <c r="T1017" s="1240"/>
      <c r="U1017" s="1240"/>
      <c r="V1017" s="1240"/>
      <c r="W1017" s="1240"/>
      <c r="X1017" s="1243"/>
      <c r="Y1017" s="1243"/>
      <c r="Z1017" s="1241">
        <v>7356.86</v>
      </c>
      <c r="AA1017" s="1241"/>
      <c r="AB1017" s="1241"/>
      <c r="AC1017" s="1241"/>
      <c r="AD1017" s="1241"/>
      <c r="AE1017" s="1241"/>
      <c r="AF1017" s="1241"/>
    </row>
    <row r="1018" spans="1:32" ht="5.0999999999999996" customHeight="1">
      <c r="A1018" s="1242"/>
      <c r="B1018" s="1242"/>
      <c r="C1018" s="1242"/>
      <c r="D1018" s="1242"/>
      <c r="E1018" s="1242"/>
      <c r="F1018" s="1242"/>
      <c r="G1018" s="1242"/>
      <c r="H1018" s="1242"/>
      <c r="I1018" s="1242"/>
      <c r="J1018" s="1242"/>
      <c r="K1018" s="1242"/>
      <c r="L1018" s="1242"/>
      <c r="M1018" s="1242"/>
      <c r="N1018" s="1242"/>
      <c r="O1018" s="1242"/>
      <c r="P1018" s="1242"/>
      <c r="Q1018" s="1242"/>
      <c r="R1018" s="1242"/>
      <c r="S1018" s="1242"/>
      <c r="T1018" s="1242"/>
      <c r="U1018" s="1242"/>
      <c r="V1018" s="1242"/>
      <c r="W1018" s="1242"/>
      <c r="X1018" s="1242"/>
      <c r="Y1018" s="1242"/>
      <c r="Z1018" s="1242"/>
      <c r="AA1018" s="1242"/>
      <c r="AB1018" s="1242"/>
      <c r="AC1018" s="1242"/>
      <c r="AD1018" s="1242"/>
      <c r="AE1018" s="1242"/>
      <c r="AF1018" s="1242"/>
    </row>
    <row r="1019" spans="1:32" ht="145.35" customHeight="1">
      <c r="A1019" s="150"/>
      <c r="AF1019" s="152"/>
    </row>
    <row r="1020" spans="1:32" ht="145.35" customHeight="1">
      <c r="A1020" s="150"/>
      <c r="AF1020" s="152"/>
    </row>
    <row r="1021" spans="1:32" ht="140.25" customHeight="1">
      <c r="A1021" s="150"/>
      <c r="AF1021" s="152"/>
    </row>
    <row r="1022" spans="1:32" ht="139.69999999999999" customHeight="1">
      <c r="A1022" s="153"/>
      <c r="B1022" s="154"/>
      <c r="C1022" s="154"/>
      <c r="D1022" s="154"/>
      <c r="E1022" s="154"/>
      <c r="F1022" s="154"/>
      <c r="G1022" s="154"/>
      <c r="H1022" s="154"/>
      <c r="I1022" s="154"/>
      <c r="J1022" s="154"/>
      <c r="K1022" s="154"/>
      <c r="L1022" s="154"/>
      <c r="M1022" s="154"/>
      <c r="N1022" s="154"/>
      <c r="O1022" s="154"/>
      <c r="P1022" s="154"/>
      <c r="Q1022" s="154"/>
      <c r="R1022" s="154"/>
      <c r="S1022" s="154"/>
      <c r="T1022" s="154"/>
      <c r="U1022" s="154"/>
      <c r="V1022" s="154"/>
      <c r="W1022" s="154"/>
      <c r="X1022" s="154"/>
      <c r="Y1022" s="154"/>
      <c r="Z1022" s="154"/>
      <c r="AA1022" s="154"/>
      <c r="AB1022" s="154"/>
      <c r="AC1022" s="154"/>
      <c r="AD1022" s="154"/>
      <c r="AE1022" s="154"/>
      <c r="AF1022" s="162"/>
    </row>
    <row r="1023" spans="1:32" ht="1.5" customHeight="1">
      <c r="A1023" s="146"/>
      <c r="B1023" s="147"/>
      <c r="C1023" s="147"/>
      <c r="D1023" s="147"/>
      <c r="E1023" s="147"/>
      <c r="F1023" s="147"/>
      <c r="G1023" s="1289" t="s">
        <v>376</v>
      </c>
      <c r="H1023" s="1289"/>
      <c r="I1023" s="1289"/>
      <c r="J1023" s="1289"/>
      <c r="K1023" s="1289"/>
      <c r="L1023" s="1289"/>
      <c r="M1023" s="1289"/>
      <c r="N1023" s="1289"/>
      <c r="O1023" s="1289"/>
      <c r="P1023" s="1289"/>
      <c r="Q1023" s="1289"/>
      <c r="R1023" s="1289"/>
      <c r="S1023" s="1289"/>
      <c r="T1023" s="1289"/>
      <c r="U1023" s="1289"/>
      <c r="V1023" s="1289"/>
      <c r="W1023" s="1289"/>
      <c r="X1023" s="1289"/>
      <c r="Y1023" s="1289"/>
      <c r="Z1023" s="1289"/>
      <c r="AA1023" s="148"/>
      <c r="AB1023" s="1290" t="s">
        <v>553</v>
      </c>
      <c r="AC1023" s="1290"/>
      <c r="AD1023" s="1290"/>
      <c r="AE1023" s="1290"/>
      <c r="AF1023" s="1290"/>
    </row>
    <row r="1024" spans="1:32" ht="15.4" customHeight="1">
      <c r="A1024" s="150"/>
      <c r="B1024" s="1243"/>
      <c r="C1024" s="1243"/>
      <c r="D1024" s="1243"/>
      <c r="E1024" s="1243"/>
      <c r="G1024" s="1289"/>
      <c r="H1024" s="1289"/>
      <c r="I1024" s="1289"/>
      <c r="J1024" s="1289"/>
      <c r="K1024" s="1289"/>
      <c r="L1024" s="1289"/>
      <c r="M1024" s="1289"/>
      <c r="N1024" s="1289"/>
      <c r="O1024" s="1289"/>
      <c r="P1024" s="1289"/>
      <c r="Q1024" s="1289"/>
      <c r="R1024" s="1289"/>
      <c r="S1024" s="1289"/>
      <c r="T1024" s="1289"/>
      <c r="U1024" s="1289"/>
      <c r="V1024" s="1289"/>
      <c r="W1024" s="1289"/>
      <c r="X1024" s="1289"/>
      <c r="Y1024" s="1289"/>
      <c r="Z1024" s="1289"/>
      <c r="AA1024" s="152"/>
      <c r="AB1024" s="1290"/>
      <c r="AC1024" s="1290"/>
      <c r="AD1024" s="1290"/>
      <c r="AE1024" s="1290"/>
      <c r="AF1024" s="1290"/>
    </row>
    <row r="1025" spans="1:32" ht="11.65" customHeight="1">
      <c r="A1025" s="150"/>
      <c r="B1025" s="1243"/>
      <c r="C1025" s="1243"/>
      <c r="D1025" s="1243"/>
      <c r="E1025" s="1243"/>
      <c r="G1025" s="1289"/>
      <c r="H1025" s="1289"/>
      <c r="I1025" s="1289"/>
      <c r="J1025" s="1289"/>
      <c r="K1025" s="1289"/>
      <c r="L1025" s="1289"/>
      <c r="M1025" s="1289"/>
      <c r="N1025" s="1289"/>
      <c r="O1025" s="1289"/>
      <c r="P1025" s="1289"/>
      <c r="Q1025" s="1289"/>
      <c r="R1025" s="1289"/>
      <c r="S1025" s="1289"/>
      <c r="T1025" s="1289"/>
      <c r="U1025" s="1289"/>
      <c r="V1025" s="1289"/>
      <c r="W1025" s="1289"/>
      <c r="X1025" s="1289"/>
      <c r="Y1025" s="1289"/>
      <c r="Z1025" s="1289"/>
      <c r="AA1025" s="152"/>
      <c r="AB1025" s="1291" t="s">
        <v>378</v>
      </c>
      <c r="AC1025" s="1291"/>
      <c r="AD1025" s="1291"/>
      <c r="AE1025" s="1292"/>
      <c r="AF1025" s="1292"/>
    </row>
    <row r="1026" spans="1:32" ht="13.9" customHeight="1">
      <c r="A1026" s="150"/>
      <c r="B1026" s="1243"/>
      <c r="C1026" s="1243"/>
      <c r="D1026" s="1243"/>
      <c r="E1026" s="1243"/>
      <c r="G1026" s="1293" t="s">
        <v>379</v>
      </c>
      <c r="H1026" s="1293"/>
      <c r="I1026" s="1293"/>
      <c r="J1026" s="1293"/>
      <c r="K1026" s="1293"/>
      <c r="L1026" s="1293"/>
      <c r="M1026" s="1293"/>
      <c r="N1026" s="1293"/>
      <c r="O1026" s="1293"/>
      <c r="P1026" s="1293"/>
      <c r="Q1026" s="1293"/>
      <c r="R1026" s="1293"/>
      <c r="S1026" s="1293"/>
      <c r="T1026" s="1293"/>
      <c r="U1026" s="1293"/>
      <c r="V1026" s="1293"/>
      <c r="W1026" s="1293"/>
      <c r="X1026" s="1293"/>
      <c r="Y1026" s="1293"/>
      <c r="Z1026" s="1293"/>
      <c r="AA1026" s="152"/>
      <c r="AB1026" s="1291"/>
      <c r="AC1026" s="1291"/>
      <c r="AD1026" s="1291"/>
      <c r="AE1026" s="1292"/>
      <c r="AF1026" s="1292"/>
    </row>
    <row r="1027" spans="1:32" ht="0.75" customHeight="1">
      <c r="A1027" s="150"/>
      <c r="G1027" s="1293"/>
      <c r="H1027" s="1293"/>
      <c r="I1027" s="1293"/>
      <c r="J1027" s="1293"/>
      <c r="K1027" s="1293"/>
      <c r="L1027" s="1293"/>
      <c r="M1027" s="1293"/>
      <c r="N1027" s="1293"/>
      <c r="O1027" s="1293"/>
      <c r="P1027" s="1293"/>
      <c r="Q1027" s="1293"/>
      <c r="R1027" s="1293"/>
      <c r="S1027" s="1293"/>
      <c r="T1027" s="1293"/>
      <c r="U1027" s="1293"/>
      <c r="V1027" s="1293"/>
      <c r="W1027" s="1293"/>
      <c r="X1027" s="1293"/>
      <c r="Y1027" s="1293"/>
      <c r="Z1027" s="1293"/>
      <c r="AA1027" s="152"/>
      <c r="AB1027" s="1291"/>
      <c r="AC1027" s="1291"/>
      <c r="AD1027" s="1291"/>
      <c r="AE1027" s="1292"/>
      <c r="AF1027" s="1292"/>
    </row>
    <row r="1028" spans="1:32" ht="0.75" customHeight="1">
      <c r="A1028" s="153"/>
      <c r="B1028" s="154"/>
      <c r="C1028" s="154"/>
      <c r="D1028" s="154"/>
      <c r="E1028" s="154"/>
      <c r="F1028" s="154"/>
      <c r="G1028" s="154"/>
      <c r="H1028" s="154"/>
      <c r="I1028" s="154"/>
      <c r="J1028" s="154"/>
      <c r="K1028" s="154"/>
      <c r="L1028" s="154"/>
      <c r="M1028" s="154"/>
      <c r="N1028" s="154"/>
      <c r="O1028" s="154"/>
      <c r="P1028" s="154"/>
      <c r="Q1028" s="154"/>
      <c r="R1028" s="154"/>
      <c r="S1028" s="154"/>
      <c r="T1028" s="154"/>
      <c r="U1028" s="154"/>
      <c r="V1028" s="154"/>
      <c r="W1028" s="154"/>
      <c r="X1028" s="154"/>
      <c r="Y1028" s="154"/>
      <c r="Z1028" s="154"/>
      <c r="AA1028" s="154"/>
      <c r="AB1028" s="154"/>
      <c r="AC1028" s="154"/>
      <c r="AD1028" s="154"/>
      <c r="AE1028" s="1292"/>
      <c r="AF1028" s="1292"/>
    </row>
    <row r="1029" spans="1:32" ht="15.95" customHeight="1">
      <c r="A1029" s="1280" t="s">
        <v>323</v>
      </c>
      <c r="B1029" s="1280"/>
      <c r="C1029" s="1280"/>
      <c r="D1029" s="1280"/>
      <c r="E1029" s="1280"/>
      <c r="F1029" s="1280"/>
      <c r="G1029" s="1280"/>
      <c r="H1029" s="1280"/>
      <c r="I1029" s="1280"/>
      <c r="J1029" s="1280"/>
      <c r="K1029" s="1280"/>
      <c r="L1029" s="1280"/>
      <c r="M1029" s="1280"/>
      <c r="N1029" s="1280"/>
      <c r="O1029" s="1280"/>
      <c r="P1029" s="1280"/>
      <c r="Q1029" s="1280"/>
      <c r="R1029" s="1280"/>
      <c r="S1029" s="1280"/>
      <c r="T1029" s="1280"/>
      <c r="U1029" s="1280"/>
      <c r="V1029" s="1280"/>
      <c r="W1029" s="1280"/>
      <c r="X1029" s="1280"/>
      <c r="Y1029" s="1280"/>
      <c r="Z1029" s="1280"/>
      <c r="AA1029" s="1280"/>
      <c r="AB1029" s="1280"/>
      <c r="AC1029" s="1280"/>
      <c r="AD1029" s="1280"/>
      <c r="AE1029" s="1280"/>
      <c r="AF1029" s="1280"/>
    </row>
    <row r="1030" spans="1:32" ht="0.75" customHeight="1">
      <c r="A1030" s="146"/>
      <c r="B1030" s="147"/>
      <c r="C1030" s="147"/>
      <c r="D1030" s="147"/>
      <c r="E1030" s="147"/>
      <c r="F1030" s="147"/>
      <c r="G1030" s="147"/>
      <c r="H1030" s="147"/>
      <c r="I1030" s="147"/>
      <c r="J1030" s="147"/>
      <c r="K1030" s="147"/>
      <c r="L1030" s="147"/>
      <c r="M1030" s="147"/>
      <c r="N1030" s="147"/>
      <c r="O1030" s="147"/>
      <c r="P1030" s="147"/>
      <c r="Q1030" s="147"/>
      <c r="R1030" s="147"/>
      <c r="S1030" s="147"/>
      <c r="T1030" s="147"/>
      <c r="U1030" s="147"/>
      <c r="V1030" s="147"/>
      <c r="W1030" s="147"/>
      <c r="X1030" s="147"/>
      <c r="Y1030" s="147"/>
      <c r="Z1030" s="147"/>
      <c r="AA1030" s="147"/>
      <c r="AB1030" s="147"/>
      <c r="AC1030" s="147"/>
      <c r="AD1030" s="147"/>
      <c r="AE1030" s="147"/>
      <c r="AF1030" s="148"/>
    </row>
    <row r="1031" spans="1:32" ht="37.15" customHeight="1">
      <c r="A1031" s="1281" t="s">
        <v>380</v>
      </c>
      <c r="B1031" s="1281"/>
      <c r="C1031" s="1281"/>
      <c r="D1031" s="1281"/>
      <c r="E1031" s="1281"/>
      <c r="F1031" s="1281"/>
      <c r="G1031" s="1281"/>
      <c r="H1031" s="1281"/>
      <c r="I1031" s="1281"/>
      <c r="J1031" s="1281"/>
      <c r="K1031" s="1281"/>
      <c r="L1031" s="1281"/>
      <c r="M1031" s="1281"/>
      <c r="N1031" s="1281"/>
      <c r="O1031" s="1281"/>
      <c r="P1031" s="1281"/>
      <c r="Q1031" s="1281"/>
      <c r="R1031" s="1281"/>
      <c r="S1031" s="1281"/>
      <c r="T1031" s="1281"/>
      <c r="U1031" s="1281"/>
      <c r="V1031" s="1281"/>
      <c r="W1031" s="1281"/>
      <c r="X1031" s="1281"/>
      <c r="Y1031" s="1282" t="s">
        <v>381</v>
      </c>
      <c r="Z1031" s="1282"/>
      <c r="AA1031" s="1282"/>
      <c r="AB1031" s="1282"/>
      <c r="AC1031" s="1282"/>
      <c r="AD1031" s="1282"/>
      <c r="AE1031" s="1282"/>
      <c r="AF1031" s="1282"/>
    </row>
    <row r="1032" spans="1:32" ht="5.0999999999999996" customHeight="1">
      <c r="A1032" s="155"/>
      <c r="B1032" s="156"/>
      <c r="C1032" s="156"/>
      <c r="D1032" s="156"/>
      <c r="E1032" s="156"/>
      <c r="F1032" s="156"/>
      <c r="G1032" s="156"/>
      <c r="H1032" s="156"/>
      <c r="I1032" s="156"/>
      <c r="J1032" s="156"/>
      <c r="K1032" s="156"/>
      <c r="L1032" s="156"/>
      <c r="M1032" s="156"/>
      <c r="N1032" s="156"/>
      <c r="O1032" s="156"/>
      <c r="P1032" s="156"/>
      <c r="Q1032" s="156"/>
      <c r="R1032" s="156"/>
      <c r="S1032" s="156"/>
      <c r="T1032" s="156"/>
      <c r="U1032" s="156"/>
      <c r="V1032" s="156"/>
      <c r="W1032" s="156"/>
      <c r="X1032" s="156"/>
      <c r="Y1032" s="156"/>
      <c r="Z1032" s="156"/>
      <c r="AA1032" s="156"/>
      <c r="AB1032" s="156"/>
      <c r="AC1032" s="156"/>
      <c r="AD1032" s="156"/>
      <c r="AE1032" s="156"/>
      <c r="AF1032" s="157"/>
    </row>
    <row r="1033" spans="1:32" ht="18.2" customHeight="1">
      <c r="A1033" s="1278" t="s">
        <v>382</v>
      </c>
      <c r="B1033" s="1278"/>
      <c r="C1033" s="1278"/>
      <c r="D1033" s="1278"/>
      <c r="E1033" s="1278" t="s">
        <v>385</v>
      </c>
      <c r="F1033" s="1278"/>
      <c r="G1033" s="1278"/>
      <c r="H1033" s="1321" t="s">
        <v>386</v>
      </c>
      <c r="I1033" s="1285" t="s">
        <v>240</v>
      </c>
      <c r="J1033" s="1285"/>
      <c r="K1033" s="1285"/>
      <c r="L1033" s="1285"/>
      <c r="M1033" s="1285"/>
      <c r="N1033" s="1285"/>
      <c r="O1033" s="1285"/>
      <c r="P1033" s="1285"/>
      <c r="Q1033" s="1285"/>
      <c r="R1033" s="1285"/>
      <c r="S1033" s="1285"/>
      <c r="T1033" s="1285"/>
      <c r="U1033" s="1285"/>
      <c r="V1033" s="1285"/>
      <c r="W1033" s="1285"/>
      <c r="X1033" s="1285"/>
      <c r="Y1033" s="1275" t="s">
        <v>383</v>
      </c>
      <c r="Z1033" s="1275"/>
      <c r="AA1033" s="1275"/>
      <c r="AB1033" s="1275"/>
      <c r="AC1033" s="1275"/>
      <c r="AD1033" s="1286" t="s">
        <v>384</v>
      </c>
      <c r="AE1033" s="1286"/>
      <c r="AF1033" s="1286"/>
    </row>
    <row r="1034" spans="1:32" ht="0.75" customHeight="1">
      <c r="A1034" s="1274" t="s">
        <v>238</v>
      </c>
      <c r="B1034" s="1274"/>
      <c r="C1034" s="1274"/>
      <c r="D1034" s="1274"/>
      <c r="E1034" s="1278"/>
      <c r="F1034" s="1278"/>
      <c r="G1034" s="1278"/>
      <c r="H1034" s="1321"/>
      <c r="I1034" s="1285"/>
      <c r="J1034" s="1285"/>
      <c r="K1034" s="1285"/>
      <c r="L1034" s="1285"/>
      <c r="M1034" s="1285"/>
      <c r="N1034" s="1285"/>
      <c r="O1034" s="1285"/>
      <c r="P1034" s="1285"/>
      <c r="Q1034" s="1285"/>
      <c r="R1034" s="1285"/>
      <c r="S1034" s="1285"/>
      <c r="T1034" s="1285"/>
      <c r="U1034" s="1285"/>
      <c r="V1034" s="1285"/>
      <c r="W1034" s="1285"/>
      <c r="X1034" s="1285"/>
      <c r="Y1034" s="1275" t="s">
        <v>387</v>
      </c>
      <c r="Z1034" s="1275"/>
      <c r="AA1034" s="1275"/>
      <c r="AB1034" s="1275"/>
      <c r="AC1034" s="1275"/>
      <c r="AD1034" s="1276">
        <v>1</v>
      </c>
      <c r="AE1034" s="1276"/>
      <c r="AF1034" s="1276"/>
    </row>
    <row r="1035" spans="1:32" ht="18.2" customHeight="1">
      <c r="A1035" s="1274"/>
      <c r="B1035" s="1274"/>
      <c r="C1035" s="1274"/>
      <c r="D1035" s="1274"/>
      <c r="E1035" s="1277"/>
      <c r="F1035" s="1277"/>
      <c r="G1035" s="1277"/>
      <c r="H1035" s="1321"/>
      <c r="I1035" s="1285"/>
      <c r="J1035" s="1285"/>
      <c r="K1035" s="1285"/>
      <c r="L1035" s="1285"/>
      <c r="M1035" s="1285"/>
      <c r="N1035" s="1285"/>
      <c r="O1035" s="1285"/>
      <c r="P1035" s="1285"/>
      <c r="Q1035" s="1285"/>
      <c r="R1035" s="1285"/>
      <c r="S1035" s="1285"/>
      <c r="T1035" s="1285"/>
      <c r="U1035" s="1285"/>
      <c r="V1035" s="1285"/>
      <c r="W1035" s="1285"/>
      <c r="X1035" s="1285"/>
      <c r="Y1035" s="1275"/>
      <c r="Z1035" s="1275"/>
      <c r="AA1035" s="1275"/>
      <c r="AB1035" s="1275"/>
      <c r="AC1035" s="1275"/>
      <c r="AD1035" s="1276"/>
      <c r="AE1035" s="1276"/>
      <c r="AF1035" s="1276"/>
    </row>
    <row r="1036" spans="1:32" ht="0.75" customHeight="1">
      <c r="A1036" s="1278"/>
      <c r="B1036" s="1278"/>
      <c r="C1036" s="1278"/>
      <c r="D1036" s="1278"/>
      <c r="E1036" s="1278"/>
      <c r="F1036" s="1278"/>
      <c r="G1036" s="1278"/>
      <c r="H1036" s="1321"/>
      <c r="I1036" s="1279"/>
      <c r="J1036" s="1279"/>
      <c r="K1036" s="1279"/>
      <c r="L1036" s="1279"/>
      <c r="M1036" s="1279"/>
      <c r="N1036" s="1279"/>
      <c r="O1036" s="1279"/>
      <c r="P1036" s="1279"/>
      <c r="Q1036" s="1279"/>
      <c r="R1036" s="1279"/>
      <c r="S1036" s="1279"/>
      <c r="T1036" s="1279"/>
      <c r="U1036" s="1279"/>
      <c r="V1036" s="1279"/>
      <c r="W1036" s="1279"/>
      <c r="X1036" s="1279"/>
      <c r="Y1036" s="1279"/>
      <c r="Z1036" s="1279"/>
      <c r="AA1036" s="1279"/>
      <c r="AB1036" s="1279"/>
      <c r="AC1036" s="1279"/>
      <c r="AD1036" s="1279"/>
      <c r="AE1036" s="1279"/>
      <c r="AF1036" s="1279"/>
    </row>
    <row r="1037" spans="1:32" ht="26.1" customHeight="1">
      <c r="A1037" s="1271" t="s">
        <v>432</v>
      </c>
      <c r="B1037" s="1271"/>
      <c r="C1037" s="1271"/>
      <c r="D1037" s="1271"/>
      <c r="E1037" s="1271"/>
      <c r="F1037" s="1271"/>
      <c r="G1037" s="1271"/>
      <c r="H1037" s="1271"/>
      <c r="I1037" s="1271"/>
      <c r="J1037" s="1271"/>
      <c r="K1037" s="1271"/>
      <c r="L1037" s="1271"/>
      <c r="M1037" s="1271"/>
      <c r="N1037" s="1271"/>
      <c r="O1037" s="1271"/>
      <c r="P1037" s="1271"/>
      <c r="Q1037" s="1271"/>
      <c r="R1037" s="1271"/>
      <c r="S1037" s="1271"/>
      <c r="T1037" s="1271"/>
      <c r="U1037" s="1271"/>
      <c r="V1037" s="1271"/>
      <c r="W1037" s="1271"/>
      <c r="X1037" s="1271"/>
      <c r="Y1037" s="1271"/>
      <c r="Z1037" s="1271"/>
      <c r="AA1037" s="1271"/>
      <c r="AB1037" s="1271"/>
      <c r="AC1037" s="1271"/>
      <c r="AD1037" s="1271"/>
      <c r="AE1037" s="1271"/>
      <c r="AF1037" s="1272"/>
    </row>
    <row r="1038" spans="1:32" ht="0.75" customHeight="1">
      <c r="A1038" s="1273" t="s">
        <v>389</v>
      </c>
      <c r="B1038" s="1273"/>
      <c r="C1038" s="1273"/>
      <c r="D1038" s="1273"/>
      <c r="E1038" s="1273"/>
      <c r="F1038" s="1273"/>
      <c r="G1038" s="1273"/>
      <c r="H1038" s="1273"/>
      <c r="I1038" s="1273"/>
      <c r="J1038" s="1273"/>
      <c r="K1038" s="1273"/>
      <c r="L1038" s="1273"/>
      <c r="M1038" s="1273"/>
      <c r="N1038" s="1273"/>
      <c r="O1038" s="1273"/>
      <c r="P1038" s="1273"/>
      <c r="Q1038" s="1273"/>
      <c r="R1038" s="1273"/>
      <c r="S1038" s="1273"/>
      <c r="T1038" s="1273"/>
      <c r="U1038" s="1273"/>
      <c r="V1038" s="1273"/>
      <c r="W1038" s="1273"/>
      <c r="X1038" s="1273"/>
      <c r="Y1038" s="1273"/>
      <c r="Z1038" s="1273"/>
      <c r="AA1038" s="1273"/>
      <c r="AB1038" s="1273"/>
      <c r="AC1038" s="1273"/>
      <c r="AD1038" s="1273"/>
      <c r="AE1038" s="1273"/>
      <c r="AF1038" s="1272"/>
    </row>
    <row r="1039" spans="1:32" ht="9.4" customHeight="1">
      <c r="A1039" s="1273"/>
      <c r="B1039" s="1273"/>
      <c r="C1039" s="1273"/>
      <c r="D1039" s="1273"/>
      <c r="E1039" s="1273"/>
      <c r="F1039" s="1273"/>
      <c r="G1039" s="1273"/>
      <c r="H1039" s="1273"/>
      <c r="I1039" s="1273"/>
      <c r="J1039" s="1273"/>
      <c r="K1039" s="1273"/>
      <c r="L1039" s="1273"/>
      <c r="M1039" s="1273"/>
      <c r="N1039" s="1273"/>
      <c r="O1039" s="1273"/>
      <c r="P1039" s="1273"/>
      <c r="Q1039" s="1273"/>
      <c r="R1039" s="1273"/>
      <c r="S1039" s="1273"/>
      <c r="T1039" s="1273"/>
      <c r="U1039" s="1273"/>
      <c r="V1039" s="1273"/>
      <c r="W1039" s="1273"/>
      <c r="X1039" s="1273"/>
      <c r="Y1039" s="1273"/>
      <c r="Z1039" s="1273"/>
      <c r="AA1039" s="1273"/>
      <c r="AB1039" s="1273"/>
      <c r="AC1039" s="1273"/>
      <c r="AD1039" s="1273"/>
      <c r="AE1039" s="1273"/>
      <c r="AF1039" s="1272"/>
    </row>
    <row r="1040" spans="1:32" ht="17.45" customHeight="1">
      <c r="A1040" s="1255" t="s">
        <v>390</v>
      </c>
      <c r="B1040" s="1255"/>
      <c r="C1040" s="1255"/>
      <c r="D1040" s="1255"/>
      <c r="E1040" s="1255"/>
      <c r="F1040" s="1255"/>
      <c r="G1040" s="1255"/>
      <c r="H1040" s="1255"/>
      <c r="I1040" s="1255"/>
      <c r="J1040" s="1255"/>
      <c r="K1040" s="1255"/>
      <c r="L1040" s="1255"/>
      <c r="M1040" s="1256" t="s">
        <v>391</v>
      </c>
      <c r="N1040" s="1256" t="s">
        <v>392</v>
      </c>
      <c r="O1040" s="1256"/>
      <c r="P1040" s="1256"/>
      <c r="Q1040" s="1256"/>
      <c r="R1040" s="1256"/>
      <c r="S1040" s="1256"/>
      <c r="T1040" s="1256" t="s">
        <v>393</v>
      </c>
      <c r="U1040" s="1256"/>
      <c r="V1040" s="1256"/>
      <c r="W1040" s="1256"/>
      <c r="X1040" s="1256"/>
      <c r="Y1040" s="1256"/>
      <c r="Z1040" s="1256"/>
      <c r="AA1040" s="1256"/>
      <c r="AB1040" s="1256"/>
      <c r="AC1040" s="1245" t="s">
        <v>394</v>
      </c>
      <c r="AD1040" s="1245"/>
      <c r="AE1040" s="1245"/>
      <c r="AF1040" s="1245"/>
    </row>
    <row r="1041" spans="1:32" ht="17.45" customHeight="1">
      <c r="A1041" s="1255"/>
      <c r="B1041" s="1255"/>
      <c r="C1041" s="1255"/>
      <c r="D1041" s="1255"/>
      <c r="E1041" s="1255"/>
      <c r="F1041" s="1255"/>
      <c r="G1041" s="1255"/>
      <c r="H1041" s="1255"/>
      <c r="I1041" s="1255"/>
      <c r="J1041" s="1255"/>
      <c r="K1041" s="1255"/>
      <c r="L1041" s="1255"/>
      <c r="M1041" s="1256"/>
      <c r="N1041" s="1256" t="s">
        <v>395</v>
      </c>
      <c r="O1041" s="1256"/>
      <c r="P1041" s="1256" t="s">
        <v>396</v>
      </c>
      <c r="Q1041" s="1256"/>
      <c r="R1041" s="1256"/>
      <c r="S1041" s="1256"/>
      <c r="T1041" s="1256" t="s">
        <v>395</v>
      </c>
      <c r="U1041" s="1256"/>
      <c r="V1041" s="1256"/>
      <c r="W1041" s="1256"/>
      <c r="X1041" s="1256" t="s">
        <v>396</v>
      </c>
      <c r="Y1041" s="1256"/>
      <c r="Z1041" s="1256"/>
      <c r="AA1041" s="1256"/>
      <c r="AB1041" s="1256"/>
      <c r="AC1041" s="1245"/>
      <c r="AD1041" s="1245"/>
      <c r="AE1041" s="1245"/>
      <c r="AF1041" s="1245"/>
    </row>
    <row r="1042" spans="1:32" ht="16.7" customHeight="1">
      <c r="A1042" s="1246"/>
      <c r="B1042" s="1246"/>
      <c r="C1042" s="1246"/>
      <c r="D1042" s="1246"/>
      <c r="E1042" s="1246"/>
      <c r="F1042" s="1246"/>
      <c r="G1042" s="1246"/>
      <c r="H1042" s="1246"/>
      <c r="I1042" s="1246"/>
      <c r="J1042" s="1246"/>
      <c r="K1042" s="1246"/>
      <c r="L1042" s="1246"/>
      <c r="M1042" s="1247" t="s">
        <v>397</v>
      </c>
      <c r="N1042" s="1247"/>
      <c r="O1042" s="1247"/>
      <c r="P1042" s="1247"/>
      <c r="Q1042" s="1247"/>
      <c r="R1042" s="1247"/>
      <c r="S1042" s="1247"/>
      <c r="T1042" s="1247"/>
      <c r="U1042" s="1247"/>
      <c r="V1042" s="1247"/>
      <c r="W1042" s="1247"/>
      <c r="X1042" s="1248"/>
      <c r="Y1042" s="1248"/>
      <c r="Z1042" s="1249">
        <v>0</v>
      </c>
      <c r="AA1042" s="1249"/>
      <c r="AB1042" s="1249"/>
      <c r="AC1042" s="1249"/>
      <c r="AD1042" s="1249"/>
      <c r="AE1042" s="1249"/>
      <c r="AF1042" s="1249"/>
    </row>
    <row r="1043" spans="1:32" ht="17.45" customHeight="1">
      <c r="A1043" s="1255" t="s">
        <v>398</v>
      </c>
      <c r="B1043" s="1255"/>
      <c r="C1043" s="1255"/>
      <c r="D1043" s="1255"/>
      <c r="E1043" s="1255"/>
      <c r="F1043" s="1255"/>
      <c r="G1043" s="1255"/>
      <c r="H1043" s="1255"/>
      <c r="I1043" s="1255"/>
      <c r="J1043" s="1255"/>
      <c r="K1043" s="1255"/>
      <c r="L1043" s="1255"/>
      <c r="M1043" s="1255"/>
      <c r="N1043" s="1255"/>
      <c r="O1043" s="1256" t="s">
        <v>399</v>
      </c>
      <c r="P1043" s="1256"/>
      <c r="Q1043" s="1256"/>
      <c r="R1043" s="1256"/>
      <c r="S1043" s="1256" t="s">
        <v>391</v>
      </c>
      <c r="T1043" s="1256"/>
      <c r="U1043" s="1256"/>
      <c r="V1043" s="1256"/>
      <c r="W1043" s="1256" t="s">
        <v>400</v>
      </c>
      <c r="X1043" s="1256"/>
      <c r="Y1043" s="1256"/>
      <c r="Z1043" s="1256"/>
      <c r="AA1043" s="1256"/>
      <c r="AB1043" s="1256"/>
      <c r="AC1043" s="1245" t="s">
        <v>394</v>
      </c>
      <c r="AD1043" s="1245"/>
      <c r="AE1043" s="1245"/>
      <c r="AF1043" s="1245"/>
    </row>
    <row r="1044" spans="1:32" ht="16.7" customHeight="1">
      <c r="A1044" s="146"/>
      <c r="B1044" s="147"/>
      <c r="C1044" s="147"/>
      <c r="D1044" s="147"/>
      <c r="E1044" s="147"/>
      <c r="F1044" s="147"/>
      <c r="G1044" s="147"/>
      <c r="H1044" s="147"/>
      <c r="I1044" s="147"/>
      <c r="J1044" s="147"/>
      <c r="K1044" s="147"/>
      <c r="L1044" s="147"/>
      <c r="M1044" s="1331" t="s">
        <v>401</v>
      </c>
      <c r="N1044" s="1331"/>
      <c r="O1044" s="1331"/>
      <c r="P1044" s="1331"/>
      <c r="Q1044" s="1331"/>
      <c r="R1044" s="1331"/>
      <c r="S1044" s="1331"/>
      <c r="T1044" s="1331"/>
      <c r="U1044" s="1331"/>
      <c r="V1044" s="1331"/>
      <c r="W1044" s="1331"/>
      <c r="X1044" s="147"/>
      <c r="Y1044" s="147"/>
      <c r="Z1044" s="1266">
        <v>0</v>
      </c>
      <c r="AA1044" s="1266"/>
      <c r="AB1044" s="1266"/>
      <c r="AC1044" s="1266"/>
      <c r="AD1044" s="1266"/>
      <c r="AE1044" s="1266"/>
      <c r="AF1044" s="1266"/>
    </row>
    <row r="1045" spans="1:32" ht="17.45" customHeight="1">
      <c r="A1045" s="150"/>
      <c r="M1045" s="1240" t="s">
        <v>402</v>
      </c>
      <c r="N1045" s="1240"/>
      <c r="O1045" s="1240"/>
      <c r="P1045" s="1240"/>
      <c r="Q1045" s="1240"/>
      <c r="R1045" s="1240"/>
      <c r="S1045" s="1240"/>
      <c r="T1045" s="1240"/>
      <c r="U1045" s="1240"/>
      <c r="V1045" s="1240"/>
      <c r="W1045" s="1240"/>
      <c r="Z1045" s="1262">
        <v>0</v>
      </c>
      <c r="AA1045" s="1262"/>
      <c r="AB1045" s="1262"/>
      <c r="AC1045" s="1262"/>
      <c r="AD1045" s="1262"/>
      <c r="AE1045" s="1262"/>
      <c r="AF1045" s="1262"/>
    </row>
    <row r="1046" spans="1:32" ht="17.45" customHeight="1">
      <c r="A1046" s="150"/>
      <c r="M1046" s="1240" t="s">
        <v>403</v>
      </c>
      <c r="N1046" s="1240"/>
      <c r="O1046" s="1240"/>
      <c r="P1046" s="1240"/>
      <c r="Q1046" s="1240"/>
      <c r="R1046" s="1240"/>
      <c r="S1046" s="1240"/>
      <c r="T1046" s="1240"/>
      <c r="U1046" s="1240"/>
      <c r="V1046" s="1240"/>
      <c r="W1046" s="1240"/>
      <c r="Z1046" s="1262">
        <v>0</v>
      </c>
      <c r="AA1046" s="1262"/>
      <c r="AB1046" s="1262"/>
      <c r="AC1046" s="1262"/>
      <c r="AD1046" s="1262"/>
      <c r="AE1046" s="1262"/>
      <c r="AF1046" s="1262"/>
    </row>
    <row r="1047" spans="1:32" ht="16.7" customHeight="1">
      <c r="A1047" s="150"/>
      <c r="M1047" s="1240" t="s">
        <v>404</v>
      </c>
      <c r="N1047" s="1240"/>
      <c r="O1047" s="1240"/>
      <c r="P1047" s="1240"/>
      <c r="Q1047" s="1240"/>
      <c r="R1047" s="1240"/>
      <c r="S1047" s="1240"/>
      <c r="T1047" s="1240"/>
      <c r="U1047" s="1240"/>
      <c r="V1047" s="1240"/>
      <c r="W1047" s="1240"/>
      <c r="Z1047" s="1262">
        <v>0</v>
      </c>
      <c r="AA1047" s="1262"/>
      <c r="AB1047" s="1262"/>
      <c r="AC1047" s="1262"/>
      <c r="AD1047" s="1262"/>
      <c r="AE1047" s="1262"/>
      <c r="AF1047" s="1262"/>
    </row>
    <row r="1048" spans="1:32" ht="17.45" customHeight="1">
      <c r="A1048" s="153"/>
      <c r="B1048" s="154"/>
      <c r="C1048" s="154"/>
      <c r="D1048" s="154"/>
      <c r="E1048" s="154"/>
      <c r="F1048" s="154"/>
      <c r="G1048" s="154"/>
      <c r="H1048" s="154"/>
      <c r="I1048" s="154"/>
      <c r="J1048" s="154"/>
      <c r="K1048" s="154"/>
      <c r="L1048" s="154"/>
      <c r="M1048" s="1260" t="s">
        <v>405</v>
      </c>
      <c r="N1048" s="1260"/>
      <c r="O1048" s="1260"/>
      <c r="P1048" s="1260"/>
      <c r="Q1048" s="1260"/>
      <c r="R1048" s="1260"/>
      <c r="S1048" s="1260"/>
      <c r="T1048" s="1260"/>
      <c r="U1048" s="1260"/>
      <c r="V1048" s="1260"/>
      <c r="W1048" s="1260"/>
      <c r="X1048" s="154"/>
      <c r="Y1048" s="154"/>
      <c r="Z1048" s="1261">
        <v>0</v>
      </c>
      <c r="AA1048" s="1261"/>
      <c r="AB1048" s="1261"/>
      <c r="AC1048" s="1261"/>
      <c r="AD1048" s="1261"/>
      <c r="AE1048" s="1261"/>
      <c r="AF1048" s="1261"/>
    </row>
    <row r="1049" spans="1:32" ht="17.45" customHeight="1">
      <c r="A1049" s="1257" t="s">
        <v>406</v>
      </c>
      <c r="B1049" s="1257"/>
      <c r="C1049" s="1257"/>
      <c r="D1049" s="1257"/>
      <c r="E1049" s="1257"/>
      <c r="F1049" s="1257"/>
      <c r="G1049" s="1257"/>
      <c r="H1049" s="1257"/>
      <c r="I1049" s="1257"/>
      <c r="J1049" s="1257"/>
      <c r="K1049" s="1257"/>
      <c r="L1049" s="1257"/>
      <c r="M1049" s="1257"/>
      <c r="N1049" s="1257"/>
      <c r="O1049" s="1258" t="s">
        <v>391</v>
      </c>
      <c r="P1049" s="1258"/>
      <c r="Q1049" s="1258"/>
      <c r="R1049" s="1258"/>
      <c r="S1049" s="1258" t="s">
        <v>407</v>
      </c>
      <c r="T1049" s="1258"/>
      <c r="U1049" s="1258"/>
      <c r="V1049" s="1258"/>
      <c r="W1049" s="1258" t="s">
        <v>408</v>
      </c>
      <c r="X1049" s="1258"/>
      <c r="Y1049" s="1258"/>
      <c r="Z1049" s="1258"/>
      <c r="AA1049" s="1258"/>
      <c r="AB1049" s="1258"/>
      <c r="AC1049" s="1259" t="s">
        <v>409</v>
      </c>
      <c r="AD1049" s="1259"/>
      <c r="AE1049" s="1259"/>
      <c r="AF1049" s="1259"/>
    </row>
    <row r="1050" spans="1:32" ht="16.7" customHeight="1">
      <c r="A1050" s="1246"/>
      <c r="B1050" s="1246"/>
      <c r="C1050" s="1246"/>
      <c r="D1050" s="1246"/>
      <c r="E1050" s="1246"/>
      <c r="F1050" s="1246"/>
      <c r="G1050" s="1246"/>
      <c r="H1050" s="1246"/>
      <c r="I1050" s="1246"/>
      <c r="J1050" s="1246"/>
      <c r="K1050" s="1246"/>
      <c r="L1050" s="1246"/>
      <c r="M1050" s="1247" t="s">
        <v>411</v>
      </c>
      <c r="N1050" s="1247"/>
      <c r="O1050" s="1247"/>
      <c r="P1050" s="1247"/>
      <c r="Q1050" s="1247"/>
      <c r="R1050" s="1247"/>
      <c r="S1050" s="1247"/>
      <c r="T1050" s="1247"/>
      <c r="U1050" s="1247"/>
      <c r="V1050" s="1247"/>
      <c r="W1050" s="1247"/>
      <c r="X1050" s="1248"/>
      <c r="Y1050" s="1248"/>
      <c r="Z1050" s="1249">
        <v>0</v>
      </c>
      <c r="AA1050" s="1249"/>
      <c r="AB1050" s="1249"/>
      <c r="AC1050" s="1249"/>
      <c r="AD1050" s="1249"/>
      <c r="AE1050" s="1249"/>
      <c r="AF1050" s="1249"/>
    </row>
    <row r="1051" spans="1:32" ht="17.45" customHeight="1">
      <c r="A1051" s="1257" t="s">
        <v>412</v>
      </c>
      <c r="B1051" s="1257"/>
      <c r="C1051" s="1257"/>
      <c r="D1051" s="1257"/>
      <c r="E1051" s="1257"/>
      <c r="F1051" s="1257"/>
      <c r="G1051" s="1257"/>
      <c r="H1051" s="1257"/>
      <c r="I1051" s="1257"/>
      <c r="J1051" s="1257"/>
      <c r="K1051" s="1257"/>
      <c r="L1051" s="1257"/>
      <c r="M1051" s="1257"/>
      <c r="N1051" s="1257"/>
      <c r="O1051" s="1258" t="s">
        <v>391</v>
      </c>
      <c r="P1051" s="1258"/>
      <c r="Q1051" s="1258"/>
      <c r="R1051" s="1258"/>
      <c r="S1051" s="1258" t="s">
        <v>407</v>
      </c>
      <c r="T1051" s="1258"/>
      <c r="U1051" s="1258"/>
      <c r="V1051" s="1258"/>
      <c r="W1051" s="1258" t="s">
        <v>408</v>
      </c>
      <c r="X1051" s="1258"/>
      <c r="Y1051" s="1258"/>
      <c r="Z1051" s="1258"/>
      <c r="AA1051" s="1258"/>
      <c r="AB1051" s="1258"/>
      <c r="AC1051" s="1259" t="s">
        <v>409</v>
      </c>
      <c r="AD1051" s="1259"/>
      <c r="AE1051" s="1259"/>
      <c r="AF1051" s="1259"/>
    </row>
    <row r="1052" spans="1:32" ht="22.5" customHeight="1">
      <c r="A1052" s="146"/>
      <c r="B1052" s="147"/>
      <c r="C1052" s="163" t="s">
        <v>531</v>
      </c>
      <c r="D1052" s="1314" t="s">
        <v>532</v>
      </c>
      <c r="E1052" s="1314"/>
      <c r="F1052" s="1314"/>
      <c r="G1052" s="1314"/>
      <c r="H1052" s="1314"/>
      <c r="I1052" s="1314"/>
      <c r="J1052" s="1314"/>
      <c r="K1052" s="1314"/>
      <c r="L1052" s="1314"/>
      <c r="M1052" s="1314"/>
      <c r="N1052" s="1314"/>
      <c r="O1052" s="1315">
        <v>878</v>
      </c>
      <c r="P1052" s="1315"/>
      <c r="Q1052" s="1315"/>
      <c r="R1052" s="1315"/>
      <c r="S1052" s="1316" t="s">
        <v>533</v>
      </c>
      <c r="T1052" s="1316"/>
      <c r="U1052" s="1316"/>
      <c r="V1052" s="1316"/>
      <c r="W1052" s="1317">
        <v>12.854699999999999</v>
      </c>
      <c r="X1052" s="1317"/>
      <c r="Y1052" s="1317"/>
      <c r="Z1052" s="1317"/>
      <c r="AA1052" s="1317"/>
      <c r="AB1052" s="1317"/>
      <c r="AC1052" s="1318">
        <v>11282.3</v>
      </c>
      <c r="AD1052" s="1318"/>
      <c r="AE1052" s="1318"/>
      <c r="AF1052" s="1318"/>
    </row>
    <row r="1053" spans="1:32" ht="23.25" customHeight="1">
      <c r="A1053" s="150"/>
      <c r="C1053" s="165" t="s">
        <v>534</v>
      </c>
      <c r="D1053" s="1309" t="s">
        <v>535</v>
      </c>
      <c r="E1053" s="1309"/>
      <c r="F1053" s="1309"/>
      <c r="G1053" s="1309"/>
      <c r="H1053" s="1309"/>
      <c r="I1053" s="1309"/>
      <c r="J1053" s="1309"/>
      <c r="K1053" s="1309"/>
      <c r="L1053" s="1309"/>
      <c r="M1053" s="1309"/>
      <c r="N1053" s="1309"/>
      <c r="O1053" s="1310">
        <v>0.67500000000000004</v>
      </c>
      <c r="P1053" s="1310"/>
      <c r="Q1053" s="1310"/>
      <c r="R1053" s="1310"/>
      <c r="S1053" s="1311" t="s">
        <v>446</v>
      </c>
      <c r="T1053" s="1311"/>
      <c r="U1053" s="1311"/>
      <c r="V1053" s="1311"/>
      <c r="W1053" s="1312">
        <v>499.39229999999998</v>
      </c>
      <c r="X1053" s="1312"/>
      <c r="Y1053" s="1312"/>
      <c r="Z1053" s="1312"/>
      <c r="AA1053" s="1312"/>
      <c r="AB1053" s="1312"/>
      <c r="AC1053" s="1313">
        <v>337.0883</v>
      </c>
      <c r="AD1053" s="1313"/>
      <c r="AE1053" s="1313"/>
      <c r="AF1053" s="1313"/>
    </row>
    <row r="1054" spans="1:32" ht="22.5" customHeight="1">
      <c r="A1054" s="150"/>
      <c r="C1054" s="165" t="s">
        <v>536</v>
      </c>
      <c r="D1054" s="1309" t="s">
        <v>537</v>
      </c>
      <c r="E1054" s="1309"/>
      <c r="F1054" s="1309"/>
      <c r="G1054" s="1309"/>
      <c r="H1054" s="1309"/>
      <c r="I1054" s="1309"/>
      <c r="J1054" s="1309"/>
      <c r="K1054" s="1309"/>
      <c r="L1054" s="1309"/>
      <c r="M1054" s="1309"/>
      <c r="N1054" s="1309"/>
      <c r="O1054" s="1310">
        <v>12.175000000000001</v>
      </c>
      <c r="P1054" s="1310"/>
      <c r="Q1054" s="1310"/>
      <c r="R1054" s="1310"/>
      <c r="S1054" s="1311" t="s">
        <v>446</v>
      </c>
      <c r="T1054" s="1311"/>
      <c r="U1054" s="1311"/>
      <c r="V1054" s="1311"/>
      <c r="W1054" s="1312">
        <v>528.2722</v>
      </c>
      <c r="X1054" s="1312"/>
      <c r="Y1054" s="1312"/>
      <c r="Z1054" s="1312"/>
      <c r="AA1054" s="1312"/>
      <c r="AB1054" s="1312"/>
      <c r="AC1054" s="1313">
        <v>6431.6872999999996</v>
      </c>
      <c r="AD1054" s="1313"/>
      <c r="AE1054" s="1313"/>
      <c r="AF1054" s="1313"/>
    </row>
    <row r="1055" spans="1:32" ht="23.25" customHeight="1">
      <c r="A1055" s="150"/>
      <c r="C1055" s="165" t="s">
        <v>538</v>
      </c>
      <c r="D1055" s="1309" t="s">
        <v>539</v>
      </c>
      <c r="E1055" s="1309"/>
      <c r="F1055" s="1309"/>
      <c r="G1055" s="1309"/>
      <c r="H1055" s="1309"/>
      <c r="I1055" s="1309"/>
      <c r="J1055" s="1309"/>
      <c r="K1055" s="1309"/>
      <c r="L1055" s="1309"/>
      <c r="M1055" s="1309"/>
      <c r="N1055" s="1309"/>
      <c r="O1055" s="1310">
        <v>4.3499999999999996</v>
      </c>
      <c r="P1055" s="1310"/>
      <c r="Q1055" s="1310"/>
      <c r="R1055" s="1310"/>
      <c r="S1055" s="1311" t="s">
        <v>446</v>
      </c>
      <c r="T1055" s="1311"/>
      <c r="U1055" s="1311"/>
      <c r="V1055" s="1311"/>
      <c r="W1055" s="1312">
        <v>516.45360000000005</v>
      </c>
      <c r="X1055" s="1312"/>
      <c r="Y1055" s="1312"/>
      <c r="Z1055" s="1312"/>
      <c r="AA1055" s="1312"/>
      <c r="AB1055" s="1312"/>
      <c r="AC1055" s="1313">
        <v>2246.5574999999999</v>
      </c>
      <c r="AD1055" s="1313"/>
      <c r="AE1055" s="1313"/>
      <c r="AF1055" s="1313"/>
    </row>
    <row r="1056" spans="1:32" ht="22.5" customHeight="1">
      <c r="A1056" s="150"/>
      <c r="C1056" s="165" t="s">
        <v>540</v>
      </c>
      <c r="D1056" s="1309" t="s">
        <v>541</v>
      </c>
      <c r="E1056" s="1309"/>
      <c r="F1056" s="1309"/>
      <c r="G1056" s="1309"/>
      <c r="H1056" s="1309"/>
      <c r="I1056" s="1309"/>
      <c r="J1056" s="1309"/>
      <c r="K1056" s="1309"/>
      <c r="L1056" s="1309"/>
      <c r="M1056" s="1309"/>
      <c r="N1056" s="1309"/>
      <c r="O1056" s="1310">
        <v>12.175000000000001</v>
      </c>
      <c r="P1056" s="1310"/>
      <c r="Q1056" s="1310"/>
      <c r="R1056" s="1310"/>
      <c r="S1056" s="1311" t="s">
        <v>446</v>
      </c>
      <c r="T1056" s="1311"/>
      <c r="U1056" s="1311"/>
      <c r="V1056" s="1311"/>
      <c r="W1056" s="1312">
        <v>3.4874999999999998</v>
      </c>
      <c r="X1056" s="1312"/>
      <c r="Y1056" s="1312"/>
      <c r="Z1056" s="1312"/>
      <c r="AA1056" s="1312"/>
      <c r="AB1056" s="1312"/>
      <c r="AC1056" s="1313">
        <v>42.4908</v>
      </c>
      <c r="AD1056" s="1313"/>
      <c r="AE1056" s="1313"/>
      <c r="AF1056" s="1313"/>
    </row>
    <row r="1057" spans="1:32" ht="23.25" customHeight="1">
      <c r="A1057" s="153"/>
      <c r="B1057" s="154"/>
      <c r="C1057" s="167" t="s">
        <v>500</v>
      </c>
      <c r="D1057" s="1304" t="s">
        <v>501</v>
      </c>
      <c r="E1057" s="1304"/>
      <c r="F1057" s="1304"/>
      <c r="G1057" s="1304"/>
      <c r="H1057" s="1304"/>
      <c r="I1057" s="1304"/>
      <c r="J1057" s="1304"/>
      <c r="K1057" s="1304"/>
      <c r="L1057" s="1304"/>
      <c r="M1057" s="1304"/>
      <c r="N1057" s="1304"/>
      <c r="O1057" s="1305">
        <v>72</v>
      </c>
      <c r="P1057" s="1305"/>
      <c r="Q1057" s="1305"/>
      <c r="R1057" s="1305"/>
      <c r="S1057" s="1306" t="s">
        <v>435</v>
      </c>
      <c r="T1057" s="1306"/>
      <c r="U1057" s="1306"/>
      <c r="V1057" s="1306"/>
      <c r="W1057" s="1307">
        <v>82.821700000000007</v>
      </c>
      <c r="X1057" s="1307"/>
      <c r="Y1057" s="1307"/>
      <c r="Z1057" s="1307"/>
      <c r="AA1057" s="1307"/>
      <c r="AB1057" s="1307"/>
      <c r="AC1057" s="1308">
        <v>5963.04</v>
      </c>
      <c r="AD1057" s="1308"/>
      <c r="AE1057" s="1308"/>
      <c r="AF1057" s="1308"/>
    </row>
    <row r="1058" spans="1:32" ht="16.7" customHeight="1">
      <c r="A1058" s="1246"/>
      <c r="B1058" s="1246"/>
      <c r="C1058" s="1246"/>
      <c r="D1058" s="1246"/>
      <c r="E1058" s="1246"/>
      <c r="F1058" s="1246"/>
      <c r="G1058" s="1246"/>
      <c r="H1058" s="1246"/>
      <c r="I1058" s="1246"/>
      <c r="J1058" s="1246"/>
      <c r="K1058" s="1246"/>
      <c r="L1058" s="1246"/>
      <c r="M1058" s="1247" t="s">
        <v>413</v>
      </c>
      <c r="N1058" s="1247"/>
      <c r="O1058" s="1247"/>
      <c r="P1058" s="1247"/>
      <c r="Q1058" s="1247"/>
      <c r="R1058" s="1247"/>
      <c r="S1058" s="1247"/>
      <c r="T1058" s="1247"/>
      <c r="U1058" s="1247"/>
      <c r="V1058" s="1247"/>
      <c r="W1058" s="1247"/>
      <c r="X1058" s="1248"/>
      <c r="Y1058" s="1248"/>
      <c r="Z1058" s="1249">
        <v>26303.1639</v>
      </c>
      <c r="AA1058" s="1249"/>
      <c r="AB1058" s="1249"/>
      <c r="AC1058" s="1249"/>
      <c r="AD1058" s="1249"/>
      <c r="AE1058" s="1249"/>
      <c r="AF1058" s="1249"/>
    </row>
    <row r="1059" spans="1:32" ht="17.45" customHeight="1">
      <c r="A1059" s="1257" t="s">
        <v>414</v>
      </c>
      <c r="B1059" s="1257"/>
      <c r="C1059" s="1257"/>
      <c r="D1059" s="1257"/>
      <c r="E1059" s="1257"/>
      <c r="F1059" s="1257"/>
      <c r="G1059" s="1257"/>
      <c r="H1059" s="1257"/>
      <c r="I1059" s="1257"/>
      <c r="J1059" s="1257"/>
      <c r="K1059" s="1257"/>
      <c r="L1059" s="1257"/>
      <c r="M1059" s="1257"/>
      <c r="N1059" s="1257"/>
      <c r="O1059" s="1258" t="s">
        <v>391</v>
      </c>
      <c r="P1059" s="1258"/>
      <c r="Q1059" s="1258"/>
      <c r="R1059" s="1258"/>
      <c r="S1059" s="1258" t="s">
        <v>407</v>
      </c>
      <c r="T1059" s="1258"/>
      <c r="U1059" s="1258"/>
      <c r="V1059" s="1258"/>
      <c r="W1059" s="1258" t="s">
        <v>408</v>
      </c>
      <c r="X1059" s="1258"/>
      <c r="Y1059" s="1258"/>
      <c r="Z1059" s="1258"/>
      <c r="AA1059" s="1258"/>
      <c r="AB1059" s="1258"/>
      <c r="AC1059" s="1259" t="s">
        <v>409</v>
      </c>
      <c r="AD1059" s="1259"/>
      <c r="AE1059" s="1259"/>
      <c r="AF1059" s="1259"/>
    </row>
    <row r="1060" spans="1:32" ht="17.45" customHeight="1">
      <c r="A1060" s="1251"/>
      <c r="B1060" s="1251"/>
      <c r="C1060" s="1251"/>
      <c r="D1060" s="1251"/>
      <c r="E1060" s="1251"/>
      <c r="F1060" s="1251"/>
      <c r="G1060" s="1251"/>
      <c r="H1060" s="1251"/>
      <c r="I1060" s="1251"/>
      <c r="J1060" s="1251"/>
      <c r="K1060" s="1251"/>
      <c r="L1060" s="1251"/>
      <c r="M1060" s="1252" t="s">
        <v>415</v>
      </c>
      <c r="N1060" s="1252"/>
      <c r="O1060" s="1252"/>
      <c r="P1060" s="1252"/>
      <c r="Q1060" s="1252"/>
      <c r="R1060" s="1252"/>
      <c r="S1060" s="1252"/>
      <c r="T1060" s="1252"/>
      <c r="U1060" s="1252"/>
      <c r="V1060" s="1252"/>
      <c r="W1060" s="1252"/>
      <c r="X1060" s="1253"/>
      <c r="Y1060" s="1253"/>
      <c r="Z1060" s="1254">
        <v>0</v>
      </c>
      <c r="AA1060" s="1254"/>
      <c r="AB1060" s="1254"/>
      <c r="AC1060" s="1254"/>
      <c r="AD1060" s="1254"/>
      <c r="AE1060" s="1254"/>
      <c r="AF1060" s="1254"/>
    </row>
    <row r="1061" spans="1:32" ht="16.7" customHeight="1">
      <c r="A1061" s="1255" t="s">
        <v>416</v>
      </c>
      <c r="B1061" s="1255"/>
      <c r="C1061" s="1255"/>
      <c r="D1061" s="1255"/>
      <c r="E1061" s="1255"/>
      <c r="F1061" s="1255"/>
      <c r="G1061" s="1255"/>
      <c r="H1061" s="1255"/>
      <c r="I1061" s="1255"/>
      <c r="J1061" s="1256" t="s">
        <v>391</v>
      </c>
      <c r="K1061" s="1256"/>
      <c r="L1061" s="158" t="s">
        <v>417</v>
      </c>
      <c r="M1061" s="158" t="s">
        <v>418</v>
      </c>
      <c r="N1061" s="1256" t="s">
        <v>419</v>
      </c>
      <c r="O1061" s="1256"/>
      <c r="P1061" s="1256" t="s">
        <v>420</v>
      </c>
      <c r="Q1061" s="1256"/>
      <c r="R1061" s="1256"/>
      <c r="S1061" s="1256"/>
      <c r="T1061" s="1256" t="s">
        <v>421</v>
      </c>
      <c r="U1061" s="1256"/>
      <c r="V1061" s="1256"/>
      <c r="W1061" s="1256"/>
      <c r="X1061" s="1256" t="s">
        <v>422</v>
      </c>
      <c r="Y1061" s="1256"/>
      <c r="Z1061" s="1256"/>
      <c r="AA1061" s="1256"/>
      <c r="AB1061" s="1256"/>
      <c r="AC1061" s="1245" t="s">
        <v>409</v>
      </c>
      <c r="AD1061" s="1245"/>
      <c r="AE1061" s="1245"/>
      <c r="AF1061" s="1245"/>
    </row>
    <row r="1062" spans="1:32" ht="17.45" customHeight="1">
      <c r="A1062" s="1246"/>
      <c r="B1062" s="1246"/>
      <c r="C1062" s="1246"/>
      <c r="D1062" s="1246"/>
      <c r="E1062" s="1246"/>
      <c r="F1062" s="1246"/>
      <c r="G1062" s="1246"/>
      <c r="H1062" s="1246"/>
      <c r="I1062" s="1246"/>
      <c r="J1062" s="1246"/>
      <c r="K1062" s="1246"/>
      <c r="L1062" s="1246"/>
      <c r="M1062" s="1247" t="s">
        <v>423</v>
      </c>
      <c r="N1062" s="1247"/>
      <c r="O1062" s="1247"/>
      <c r="P1062" s="1247"/>
      <c r="Q1062" s="1247"/>
      <c r="R1062" s="1247"/>
      <c r="S1062" s="1247"/>
      <c r="T1062" s="1247"/>
      <c r="U1062" s="1247"/>
      <c r="V1062" s="1247"/>
      <c r="W1062" s="1247"/>
      <c r="X1062" s="1248"/>
      <c r="Y1062" s="1248"/>
      <c r="Z1062" s="1249">
        <v>0</v>
      </c>
      <c r="AA1062" s="1249"/>
      <c r="AB1062" s="1249"/>
      <c r="AC1062" s="1249"/>
      <c r="AD1062" s="1249"/>
      <c r="AE1062" s="1249"/>
      <c r="AF1062" s="1249"/>
    </row>
    <row r="1063" spans="1:32" ht="5.85" customHeight="1">
      <c r="A1063" s="1250"/>
      <c r="B1063" s="1250"/>
      <c r="C1063" s="1250"/>
      <c r="D1063" s="1250"/>
      <c r="E1063" s="1250"/>
      <c r="F1063" s="1250"/>
      <c r="G1063" s="1250"/>
      <c r="H1063" s="1250"/>
      <c r="I1063" s="1250"/>
      <c r="J1063" s="1250"/>
      <c r="K1063" s="1250"/>
      <c r="L1063" s="1250"/>
      <c r="M1063" s="1250"/>
      <c r="N1063" s="1250"/>
      <c r="O1063" s="1250"/>
      <c r="P1063" s="1250"/>
      <c r="Q1063" s="1250"/>
      <c r="R1063" s="1250"/>
      <c r="S1063" s="1250"/>
      <c r="T1063" s="1250"/>
      <c r="U1063" s="1250"/>
      <c r="V1063" s="1250"/>
      <c r="W1063" s="1250"/>
      <c r="X1063" s="1250"/>
      <c r="Y1063" s="1250"/>
      <c r="Z1063" s="1250"/>
      <c r="AA1063" s="1250"/>
      <c r="AB1063" s="1250"/>
      <c r="AC1063" s="1250"/>
      <c r="AD1063" s="1250"/>
      <c r="AE1063" s="1250"/>
      <c r="AF1063" s="1250"/>
    </row>
    <row r="1064" spans="1:32" ht="16.7" customHeight="1">
      <c r="A1064" s="1239"/>
      <c r="B1064" s="1239"/>
      <c r="C1064" s="1239"/>
      <c r="D1064" s="1239"/>
      <c r="E1064" s="1239"/>
      <c r="F1064" s="1239"/>
      <c r="G1064" s="1239"/>
      <c r="H1064" s="1239"/>
      <c r="I1064" s="1239"/>
      <c r="J1064" s="1239"/>
      <c r="K1064" s="1239"/>
      <c r="L1064" s="1239"/>
      <c r="M1064" s="1240" t="s">
        <v>424</v>
      </c>
      <c r="N1064" s="1240"/>
      <c r="O1064" s="1240"/>
      <c r="P1064" s="1240"/>
      <c r="Q1064" s="1240"/>
      <c r="R1064" s="1240"/>
      <c r="S1064" s="1240"/>
      <c r="T1064" s="1240"/>
      <c r="U1064" s="1240"/>
      <c r="V1064" s="1240"/>
      <c r="W1064" s="1240"/>
      <c r="X1064" s="1243"/>
      <c r="Y1064" s="1243"/>
      <c r="Z1064" s="1241">
        <v>26303.16</v>
      </c>
      <c r="AA1064" s="1241"/>
      <c r="AB1064" s="1241"/>
      <c r="AC1064" s="1241"/>
      <c r="AD1064" s="1241"/>
      <c r="AE1064" s="1241"/>
      <c r="AF1064" s="1241"/>
    </row>
    <row r="1065" spans="1:32" ht="17.45" customHeight="1">
      <c r="A1065" s="1239"/>
      <c r="B1065" s="1239"/>
      <c r="C1065" s="1239"/>
      <c r="D1065" s="1239"/>
      <c r="E1065" s="1239"/>
      <c r="F1065" s="1239"/>
      <c r="G1065" s="1239"/>
      <c r="H1065" s="1239"/>
      <c r="I1065" s="1239"/>
      <c r="J1065" s="1239"/>
      <c r="K1065" s="1240" t="s">
        <v>425</v>
      </c>
      <c r="L1065" s="1240"/>
      <c r="M1065" s="1240"/>
      <c r="N1065" s="1240"/>
      <c r="O1065" s="1240"/>
      <c r="P1065" s="1240"/>
      <c r="Q1065" s="151"/>
      <c r="R1065" s="1244">
        <v>0</v>
      </c>
      <c r="S1065" s="1244"/>
      <c r="T1065" s="1244"/>
      <c r="U1065" s="151"/>
      <c r="V1065" s="1240" t="s">
        <v>426</v>
      </c>
      <c r="W1065" s="1240"/>
      <c r="X1065" s="1243"/>
      <c r="Y1065" s="1243"/>
      <c r="Z1065" s="1241">
        <v>0</v>
      </c>
      <c r="AA1065" s="1241"/>
      <c r="AB1065" s="1241"/>
      <c r="AC1065" s="1241"/>
      <c r="AD1065" s="1241"/>
      <c r="AE1065" s="1241"/>
      <c r="AF1065" s="1241"/>
    </row>
    <row r="1066" spans="1:32" ht="17.45" customHeight="1">
      <c r="A1066" s="1239"/>
      <c r="B1066" s="1239"/>
      <c r="C1066" s="1239"/>
      <c r="D1066" s="1239"/>
      <c r="E1066" s="1239"/>
      <c r="F1066" s="1239"/>
      <c r="G1066" s="1239"/>
      <c r="H1066" s="1239"/>
      <c r="I1066" s="1239"/>
      <c r="J1066" s="1239"/>
      <c r="K1066" s="1239"/>
      <c r="L1066" s="1239"/>
      <c r="M1066" s="1240" t="s">
        <v>427</v>
      </c>
      <c r="N1066" s="1240"/>
      <c r="O1066" s="1240"/>
      <c r="P1066" s="1240"/>
      <c r="Q1066" s="1240"/>
      <c r="R1066" s="1240"/>
      <c r="S1066" s="1240"/>
      <c r="T1066" s="1240"/>
      <c r="U1066" s="1240"/>
      <c r="V1066" s="1240"/>
      <c r="W1066" s="1240"/>
      <c r="X1066" s="1243"/>
      <c r="Y1066" s="1243"/>
      <c r="Z1066" s="1241">
        <v>26303.16</v>
      </c>
      <c r="AA1066" s="1241"/>
      <c r="AB1066" s="1241"/>
      <c r="AC1066" s="1241"/>
      <c r="AD1066" s="1241"/>
      <c r="AE1066" s="1241"/>
      <c r="AF1066" s="1241"/>
    </row>
    <row r="1067" spans="1:32" ht="5.85" customHeight="1">
      <c r="A1067" s="1242"/>
      <c r="B1067" s="1242"/>
      <c r="C1067" s="1242"/>
      <c r="D1067" s="1242"/>
      <c r="E1067" s="1242"/>
      <c r="F1067" s="1242"/>
      <c r="G1067" s="1242"/>
      <c r="H1067" s="1242"/>
      <c r="I1067" s="1242"/>
      <c r="J1067" s="1242"/>
      <c r="K1067" s="1242"/>
      <c r="L1067" s="1242"/>
      <c r="M1067" s="1242"/>
      <c r="N1067" s="1242"/>
      <c r="O1067" s="1242"/>
      <c r="P1067" s="1242"/>
      <c r="Q1067" s="1242"/>
      <c r="R1067" s="1242"/>
      <c r="S1067" s="1242"/>
      <c r="T1067" s="1242"/>
      <c r="U1067" s="1242"/>
      <c r="V1067" s="1242"/>
      <c r="W1067" s="1242"/>
      <c r="X1067" s="1242"/>
      <c r="Y1067" s="1242"/>
      <c r="Z1067" s="1242"/>
      <c r="AA1067" s="1242"/>
      <c r="AB1067" s="1242"/>
      <c r="AC1067" s="1242"/>
      <c r="AD1067" s="1242"/>
      <c r="AE1067" s="1242"/>
      <c r="AF1067" s="1242"/>
    </row>
    <row r="1068" spans="1:32" ht="122.85" customHeight="1">
      <c r="A1068" s="153"/>
      <c r="B1068" s="154"/>
      <c r="C1068" s="154"/>
      <c r="D1068" s="154"/>
      <c r="E1068" s="154"/>
      <c r="F1068" s="154"/>
      <c r="G1068" s="154"/>
      <c r="H1068" s="154"/>
      <c r="I1068" s="154"/>
      <c r="J1068" s="154"/>
      <c r="K1068" s="154"/>
      <c r="L1068" s="154"/>
      <c r="M1068" s="154"/>
      <c r="N1068" s="154"/>
      <c r="O1068" s="154"/>
      <c r="P1068" s="154"/>
      <c r="Q1068" s="154"/>
      <c r="R1068" s="154"/>
      <c r="S1068" s="154"/>
      <c r="T1068" s="154"/>
      <c r="U1068" s="154"/>
      <c r="V1068" s="154"/>
      <c r="W1068" s="154"/>
      <c r="X1068" s="154"/>
      <c r="Y1068" s="154"/>
      <c r="Z1068" s="154"/>
      <c r="AA1068" s="154"/>
      <c r="AB1068" s="154"/>
      <c r="AC1068" s="154"/>
      <c r="AD1068" s="154"/>
      <c r="AE1068" s="154"/>
      <c r="AF1068" s="162"/>
    </row>
    <row r="1069" spans="1:32" ht="2.1" customHeight="1">
      <c r="A1069" s="146"/>
      <c r="B1069" s="147"/>
      <c r="C1069" s="147"/>
      <c r="D1069" s="147"/>
      <c r="E1069" s="147"/>
      <c r="F1069" s="147"/>
      <c r="G1069" s="1289" t="s">
        <v>376</v>
      </c>
      <c r="H1069" s="1289"/>
      <c r="I1069" s="1289"/>
      <c r="J1069" s="1289"/>
      <c r="K1069" s="1289"/>
      <c r="L1069" s="1289"/>
      <c r="M1069" s="1289"/>
      <c r="N1069" s="1289"/>
      <c r="O1069" s="1289"/>
      <c r="P1069" s="1289"/>
      <c r="Q1069" s="1289"/>
      <c r="R1069" s="1289"/>
      <c r="S1069" s="1289"/>
      <c r="T1069" s="1289"/>
      <c r="U1069" s="1289"/>
      <c r="V1069" s="1289"/>
      <c r="W1069" s="1289"/>
      <c r="X1069" s="1289"/>
      <c r="Y1069" s="1289"/>
      <c r="Z1069" s="1289"/>
      <c r="AA1069" s="148"/>
      <c r="AB1069" s="1290" t="s">
        <v>554</v>
      </c>
      <c r="AC1069" s="1290"/>
      <c r="AD1069" s="1290"/>
      <c r="AE1069" s="1290"/>
      <c r="AF1069" s="1290"/>
    </row>
    <row r="1070" spans="1:32" ht="14.65" customHeight="1">
      <c r="A1070" s="150"/>
      <c r="B1070" s="1243"/>
      <c r="C1070" s="1243"/>
      <c r="D1070" s="1243"/>
      <c r="E1070" s="1243"/>
      <c r="G1070" s="1289"/>
      <c r="H1070" s="1289"/>
      <c r="I1070" s="1289"/>
      <c r="J1070" s="1289"/>
      <c r="K1070" s="1289"/>
      <c r="L1070" s="1289"/>
      <c r="M1070" s="1289"/>
      <c r="N1070" s="1289"/>
      <c r="O1070" s="1289"/>
      <c r="P1070" s="1289"/>
      <c r="Q1070" s="1289"/>
      <c r="R1070" s="1289"/>
      <c r="S1070" s="1289"/>
      <c r="T1070" s="1289"/>
      <c r="U1070" s="1289"/>
      <c r="V1070" s="1289"/>
      <c r="W1070" s="1289"/>
      <c r="X1070" s="1289"/>
      <c r="Y1070" s="1289"/>
      <c r="Z1070" s="1289"/>
      <c r="AA1070" s="152"/>
      <c r="AB1070" s="1290"/>
      <c r="AC1070" s="1290"/>
      <c r="AD1070" s="1290"/>
      <c r="AE1070" s="1290"/>
      <c r="AF1070" s="1290"/>
    </row>
    <row r="1071" spans="1:32" ht="0.75" customHeight="1">
      <c r="A1071" s="150"/>
      <c r="B1071" s="1243"/>
      <c r="C1071" s="1243"/>
      <c r="D1071" s="1243"/>
      <c r="E1071" s="1243"/>
      <c r="G1071" s="1289"/>
      <c r="H1071" s="1289"/>
      <c r="I1071" s="1289"/>
      <c r="J1071" s="1289"/>
      <c r="K1071" s="1289"/>
      <c r="L1071" s="1289"/>
      <c r="M1071" s="1289"/>
      <c r="N1071" s="1289"/>
      <c r="O1071" s="1289"/>
      <c r="P1071" s="1289"/>
      <c r="Q1071" s="1289"/>
      <c r="R1071" s="1289"/>
      <c r="S1071" s="1289"/>
      <c r="T1071" s="1289"/>
      <c r="U1071" s="1289"/>
      <c r="V1071" s="1289"/>
      <c r="W1071" s="1289"/>
      <c r="X1071" s="1289"/>
      <c r="Y1071" s="1289"/>
      <c r="Z1071" s="1289"/>
      <c r="AA1071" s="152"/>
      <c r="AB1071" s="1290"/>
      <c r="AC1071" s="1290"/>
      <c r="AD1071" s="1290"/>
      <c r="AE1071" s="1290"/>
      <c r="AF1071" s="1290"/>
    </row>
    <row r="1072" spans="1:32" ht="11.65" customHeight="1">
      <c r="A1072" s="150"/>
      <c r="B1072" s="1243"/>
      <c r="C1072" s="1243"/>
      <c r="D1072" s="1243"/>
      <c r="E1072" s="1243"/>
      <c r="G1072" s="1289"/>
      <c r="H1072" s="1289"/>
      <c r="I1072" s="1289"/>
      <c r="J1072" s="1289"/>
      <c r="K1072" s="1289"/>
      <c r="L1072" s="1289"/>
      <c r="M1072" s="1289"/>
      <c r="N1072" s="1289"/>
      <c r="O1072" s="1289"/>
      <c r="P1072" s="1289"/>
      <c r="Q1072" s="1289"/>
      <c r="R1072" s="1289"/>
      <c r="S1072" s="1289"/>
      <c r="T1072" s="1289"/>
      <c r="U1072" s="1289"/>
      <c r="V1072" s="1289"/>
      <c r="W1072" s="1289"/>
      <c r="X1072" s="1289"/>
      <c r="Y1072" s="1289"/>
      <c r="Z1072" s="1289"/>
      <c r="AA1072" s="152"/>
      <c r="AB1072" s="1303" t="s">
        <v>378</v>
      </c>
      <c r="AC1072" s="1303"/>
      <c r="AD1072" s="1303"/>
      <c r="AE1072" s="1292"/>
      <c r="AF1072" s="1292"/>
    </row>
    <row r="1073" spans="1:32" ht="13.15" customHeight="1">
      <c r="A1073" s="150"/>
      <c r="B1073" s="1243"/>
      <c r="C1073" s="1243"/>
      <c r="D1073" s="1243"/>
      <c r="E1073" s="1243"/>
      <c r="G1073" s="1293" t="s">
        <v>379</v>
      </c>
      <c r="H1073" s="1293"/>
      <c r="I1073" s="1293"/>
      <c r="J1073" s="1293"/>
      <c r="K1073" s="1293"/>
      <c r="L1073" s="1293"/>
      <c r="M1073" s="1293"/>
      <c r="N1073" s="1293"/>
      <c r="O1073" s="1293"/>
      <c r="P1073" s="1293"/>
      <c r="Q1073" s="1293"/>
      <c r="R1073" s="1293"/>
      <c r="S1073" s="1293"/>
      <c r="T1073" s="1293"/>
      <c r="U1073" s="1293"/>
      <c r="V1073" s="1293"/>
      <c r="W1073" s="1293"/>
      <c r="X1073" s="1293"/>
      <c r="Y1073" s="1293"/>
      <c r="Z1073" s="1293"/>
      <c r="AA1073" s="152"/>
      <c r="AB1073" s="1303"/>
      <c r="AC1073" s="1303"/>
      <c r="AD1073" s="1303"/>
      <c r="AE1073" s="1292"/>
      <c r="AF1073" s="1292"/>
    </row>
    <row r="1074" spans="1:32" ht="0.75" customHeight="1">
      <c r="A1074" s="150"/>
      <c r="G1074" s="1293"/>
      <c r="H1074" s="1293"/>
      <c r="I1074" s="1293"/>
      <c r="J1074" s="1293"/>
      <c r="K1074" s="1293"/>
      <c r="L1074" s="1293"/>
      <c r="M1074" s="1293"/>
      <c r="N1074" s="1293"/>
      <c r="O1074" s="1293"/>
      <c r="P1074" s="1293"/>
      <c r="Q1074" s="1293"/>
      <c r="R1074" s="1293"/>
      <c r="S1074" s="1293"/>
      <c r="T1074" s="1293"/>
      <c r="U1074" s="1293"/>
      <c r="V1074" s="1293"/>
      <c r="W1074" s="1293"/>
      <c r="X1074" s="1293"/>
      <c r="Y1074" s="1293"/>
      <c r="Z1074" s="1293"/>
      <c r="AA1074" s="152"/>
      <c r="AB1074" s="1303"/>
      <c r="AC1074" s="1303"/>
      <c r="AD1074" s="1303"/>
      <c r="AE1074" s="1292"/>
      <c r="AF1074" s="1292"/>
    </row>
    <row r="1075" spans="1:32" ht="0.75" customHeight="1">
      <c r="A1075" s="153"/>
      <c r="B1075" s="154"/>
      <c r="C1075" s="154"/>
      <c r="D1075" s="154"/>
      <c r="E1075" s="154"/>
      <c r="F1075" s="154"/>
      <c r="G1075" s="154"/>
      <c r="H1075" s="154"/>
      <c r="I1075" s="154"/>
      <c r="J1075" s="154"/>
      <c r="K1075" s="154"/>
      <c r="L1075" s="154"/>
      <c r="M1075" s="154"/>
      <c r="N1075" s="154"/>
      <c r="O1075" s="154"/>
      <c r="P1075" s="154"/>
      <c r="Q1075" s="154"/>
      <c r="R1075" s="154"/>
      <c r="S1075" s="154"/>
      <c r="T1075" s="154"/>
      <c r="U1075" s="154"/>
      <c r="V1075" s="154"/>
      <c r="W1075" s="154"/>
      <c r="X1075" s="154"/>
      <c r="Y1075" s="154"/>
      <c r="Z1075" s="154"/>
      <c r="AA1075" s="162"/>
      <c r="AB1075" s="1303"/>
      <c r="AC1075" s="1303"/>
      <c r="AD1075" s="1303"/>
      <c r="AE1075" s="1292"/>
      <c r="AF1075" s="1292"/>
    </row>
    <row r="1076" spans="1:32" ht="16.7" customHeight="1">
      <c r="A1076" s="1280" t="s">
        <v>323</v>
      </c>
      <c r="B1076" s="1280"/>
      <c r="C1076" s="1280"/>
      <c r="D1076" s="1280"/>
      <c r="E1076" s="1280"/>
      <c r="F1076" s="1280"/>
      <c r="G1076" s="1280"/>
      <c r="H1076" s="1280"/>
      <c r="I1076" s="1280"/>
      <c r="J1076" s="1280"/>
      <c r="K1076" s="1280"/>
      <c r="L1076" s="1280"/>
      <c r="M1076" s="1280"/>
      <c r="N1076" s="1280"/>
      <c r="O1076" s="1280"/>
      <c r="P1076" s="1280"/>
      <c r="Q1076" s="1280"/>
      <c r="R1076" s="1280"/>
      <c r="S1076" s="1280"/>
      <c r="T1076" s="1280"/>
      <c r="U1076" s="1280"/>
      <c r="V1076" s="1280"/>
      <c r="W1076" s="1280"/>
      <c r="X1076" s="1280"/>
      <c r="Y1076" s="1280"/>
      <c r="Z1076" s="1280"/>
      <c r="AA1076" s="1280"/>
      <c r="AB1076" s="1280"/>
      <c r="AC1076" s="1280"/>
      <c r="AD1076" s="1280"/>
      <c r="AE1076" s="1280"/>
      <c r="AF1076" s="1280"/>
    </row>
    <row r="1077" spans="1:32" ht="37.15" customHeight="1">
      <c r="A1077" s="1301" t="s">
        <v>380</v>
      </c>
      <c r="B1077" s="1301"/>
      <c r="C1077" s="1301"/>
      <c r="D1077" s="1301"/>
      <c r="E1077" s="1301"/>
      <c r="F1077" s="1301"/>
      <c r="G1077" s="1301"/>
      <c r="H1077" s="1301"/>
      <c r="I1077" s="1301"/>
      <c r="J1077" s="1301"/>
      <c r="K1077" s="1301"/>
      <c r="L1077" s="1301"/>
      <c r="M1077" s="1301"/>
      <c r="N1077" s="1301"/>
      <c r="O1077" s="1301"/>
      <c r="P1077" s="1301"/>
      <c r="Q1077" s="1301"/>
      <c r="R1077" s="1301"/>
      <c r="S1077" s="1301"/>
      <c r="T1077" s="1301"/>
      <c r="U1077" s="1301"/>
      <c r="V1077" s="1301"/>
      <c r="W1077" s="1301"/>
      <c r="X1077" s="1301"/>
      <c r="Y1077" s="1280" t="s">
        <v>381</v>
      </c>
      <c r="Z1077" s="1280"/>
      <c r="AA1077" s="1280"/>
      <c r="AB1077" s="1280"/>
      <c r="AC1077" s="1280"/>
      <c r="AD1077" s="1280"/>
      <c r="AE1077" s="1280"/>
      <c r="AF1077" s="1280"/>
    </row>
    <row r="1078" spans="1:32" ht="5.0999999999999996" customHeight="1">
      <c r="A1078" s="155"/>
      <c r="B1078" s="156"/>
      <c r="C1078" s="156"/>
      <c r="D1078" s="156"/>
      <c r="E1078" s="156"/>
      <c r="F1078" s="156"/>
      <c r="G1078" s="156"/>
      <c r="H1078" s="156"/>
      <c r="I1078" s="156"/>
      <c r="J1078" s="156"/>
      <c r="K1078" s="156"/>
      <c r="L1078" s="156"/>
      <c r="M1078" s="156"/>
      <c r="N1078" s="156"/>
      <c r="O1078" s="156"/>
      <c r="P1078" s="156"/>
      <c r="Q1078" s="156"/>
      <c r="R1078" s="156"/>
      <c r="S1078" s="156"/>
      <c r="T1078" s="156"/>
      <c r="U1078" s="156"/>
      <c r="V1078" s="156"/>
      <c r="W1078" s="156"/>
      <c r="X1078" s="156"/>
      <c r="Y1078" s="156"/>
      <c r="Z1078" s="156"/>
      <c r="AA1078" s="156"/>
      <c r="AB1078" s="156"/>
      <c r="AC1078" s="156"/>
      <c r="AD1078" s="156"/>
      <c r="AE1078" s="156"/>
      <c r="AF1078" s="157"/>
    </row>
    <row r="1079" spans="1:32" ht="0.75" customHeight="1">
      <c r="A1079" s="1283" t="s">
        <v>382</v>
      </c>
      <c r="B1079" s="1283"/>
      <c r="C1079" s="1283"/>
      <c r="D1079" s="1283"/>
      <c r="E1079" s="1284"/>
      <c r="F1079" s="1284"/>
      <c r="G1079" s="1284"/>
      <c r="H1079" s="1284"/>
      <c r="I1079" s="1285" t="s">
        <v>243</v>
      </c>
      <c r="J1079" s="1285"/>
      <c r="K1079" s="1285"/>
      <c r="L1079" s="1285"/>
      <c r="M1079" s="1285"/>
      <c r="N1079" s="1285"/>
      <c r="O1079" s="1285"/>
      <c r="P1079" s="1285"/>
      <c r="Q1079" s="1285"/>
      <c r="R1079" s="1285"/>
      <c r="S1079" s="1285"/>
      <c r="T1079" s="1285"/>
      <c r="U1079" s="1285"/>
      <c r="V1079" s="1285"/>
      <c r="W1079" s="1285"/>
      <c r="X1079" s="1285"/>
      <c r="Y1079" s="1275" t="s">
        <v>383</v>
      </c>
      <c r="Z1079" s="1275"/>
      <c r="AA1079" s="1275"/>
      <c r="AB1079" s="1275"/>
      <c r="AC1079" s="1275"/>
      <c r="AD1079" s="1286" t="s">
        <v>384</v>
      </c>
      <c r="AE1079" s="1286"/>
      <c r="AF1079" s="1286"/>
    </row>
    <row r="1080" spans="1:32" ht="18.2" customHeight="1">
      <c r="A1080" s="1283"/>
      <c r="B1080" s="1283"/>
      <c r="C1080" s="1283"/>
      <c r="D1080" s="1283"/>
      <c r="E1080" s="1287" t="s">
        <v>385</v>
      </c>
      <c r="F1080" s="1287"/>
      <c r="G1080" s="1287"/>
      <c r="H1080" s="1288" t="s">
        <v>386</v>
      </c>
      <c r="I1080" s="1285"/>
      <c r="J1080" s="1285"/>
      <c r="K1080" s="1285"/>
      <c r="L1080" s="1285"/>
      <c r="M1080" s="1285"/>
      <c r="N1080" s="1285"/>
      <c r="O1080" s="1285"/>
      <c r="P1080" s="1285"/>
      <c r="Q1080" s="1285"/>
      <c r="R1080" s="1285"/>
      <c r="S1080" s="1285"/>
      <c r="T1080" s="1285"/>
      <c r="U1080" s="1285"/>
      <c r="V1080" s="1285"/>
      <c r="W1080" s="1285"/>
      <c r="X1080" s="1285"/>
      <c r="Y1080" s="1275"/>
      <c r="Z1080" s="1275"/>
      <c r="AA1080" s="1275"/>
      <c r="AB1080" s="1275"/>
      <c r="AC1080" s="1275"/>
      <c r="AD1080" s="1286"/>
      <c r="AE1080" s="1286"/>
      <c r="AF1080" s="1286"/>
    </row>
    <row r="1081" spans="1:32" ht="0.75" customHeight="1">
      <c r="A1081" s="1274" t="s">
        <v>241</v>
      </c>
      <c r="B1081" s="1274"/>
      <c r="C1081" s="1274"/>
      <c r="D1081" s="1274"/>
      <c r="E1081" s="1287"/>
      <c r="F1081" s="1287"/>
      <c r="G1081" s="1287"/>
      <c r="H1081" s="1288"/>
      <c r="I1081" s="1285"/>
      <c r="J1081" s="1285"/>
      <c r="K1081" s="1285"/>
      <c r="L1081" s="1285"/>
      <c r="M1081" s="1285"/>
      <c r="N1081" s="1285"/>
      <c r="O1081" s="1285"/>
      <c r="P1081" s="1285"/>
      <c r="Q1081" s="1285"/>
      <c r="R1081" s="1285"/>
      <c r="S1081" s="1285"/>
      <c r="T1081" s="1285"/>
      <c r="U1081" s="1285"/>
      <c r="V1081" s="1285"/>
      <c r="W1081" s="1285"/>
      <c r="X1081" s="1285"/>
      <c r="Y1081" s="1275" t="s">
        <v>387</v>
      </c>
      <c r="Z1081" s="1275"/>
      <c r="AA1081" s="1275"/>
      <c r="AB1081" s="1275"/>
      <c r="AC1081" s="1275"/>
      <c r="AD1081" s="1276">
        <v>1</v>
      </c>
      <c r="AE1081" s="1276"/>
      <c r="AF1081" s="1276"/>
    </row>
    <row r="1082" spans="1:32" ht="17.45" customHeight="1">
      <c r="A1082" s="1274"/>
      <c r="B1082" s="1274"/>
      <c r="C1082" s="1274"/>
      <c r="D1082" s="1274"/>
      <c r="E1082" s="1277"/>
      <c r="F1082" s="1277"/>
      <c r="G1082" s="1277"/>
      <c r="H1082" s="1288"/>
      <c r="I1082" s="1285"/>
      <c r="J1082" s="1285"/>
      <c r="K1082" s="1285"/>
      <c r="L1082" s="1285"/>
      <c r="M1082" s="1285"/>
      <c r="N1082" s="1285"/>
      <c r="O1082" s="1285"/>
      <c r="P1082" s="1285"/>
      <c r="Q1082" s="1285"/>
      <c r="R1082" s="1285"/>
      <c r="S1082" s="1285"/>
      <c r="T1082" s="1285"/>
      <c r="U1082" s="1285"/>
      <c r="V1082" s="1285"/>
      <c r="W1082" s="1285"/>
      <c r="X1082" s="1285"/>
      <c r="Y1082" s="1275"/>
      <c r="Z1082" s="1275"/>
      <c r="AA1082" s="1275"/>
      <c r="AB1082" s="1275"/>
      <c r="AC1082" s="1275"/>
      <c r="AD1082" s="1276"/>
      <c r="AE1082" s="1276"/>
      <c r="AF1082" s="1276"/>
    </row>
    <row r="1083" spans="1:32" ht="0.75" customHeight="1">
      <c r="A1083" s="1278"/>
      <c r="B1083" s="1278"/>
      <c r="C1083" s="1278"/>
      <c r="D1083" s="1278"/>
      <c r="E1083" s="1278"/>
      <c r="F1083" s="1278"/>
      <c r="G1083" s="1278"/>
      <c r="H1083" s="1288"/>
      <c r="I1083" s="1279"/>
      <c r="J1083" s="1279"/>
      <c r="K1083" s="1279"/>
      <c r="L1083" s="1279"/>
      <c r="M1083" s="1279"/>
      <c r="N1083" s="1279"/>
      <c r="O1083" s="1279"/>
      <c r="P1083" s="1279"/>
      <c r="Q1083" s="1279"/>
      <c r="R1083" s="1279"/>
      <c r="S1083" s="1279"/>
      <c r="T1083" s="1279"/>
      <c r="U1083" s="1279"/>
      <c r="V1083" s="1279"/>
      <c r="W1083" s="1279"/>
      <c r="X1083" s="1279"/>
      <c r="Y1083" s="1279"/>
      <c r="Z1083" s="1279"/>
      <c r="AA1083" s="1279"/>
      <c r="AB1083" s="1279"/>
      <c r="AC1083" s="1279"/>
      <c r="AD1083" s="1279"/>
      <c r="AE1083" s="1279"/>
      <c r="AF1083" s="1279"/>
    </row>
    <row r="1084" spans="1:32" ht="26.85" customHeight="1">
      <c r="A1084" s="1271" t="s">
        <v>432</v>
      </c>
      <c r="B1084" s="1271"/>
      <c r="C1084" s="1271"/>
      <c r="D1084" s="1271"/>
      <c r="E1084" s="1271"/>
      <c r="F1084" s="1271"/>
      <c r="G1084" s="1271"/>
      <c r="H1084" s="1271"/>
      <c r="I1084" s="1271"/>
      <c r="J1084" s="1271"/>
      <c r="K1084" s="1271"/>
      <c r="L1084" s="1271"/>
      <c r="M1084" s="1271"/>
      <c r="N1084" s="1271"/>
      <c r="O1084" s="1271"/>
      <c r="P1084" s="1271"/>
      <c r="Q1084" s="1271"/>
      <c r="R1084" s="1271"/>
      <c r="S1084" s="1271"/>
      <c r="T1084" s="1271"/>
      <c r="U1084" s="1271"/>
      <c r="V1084" s="1271"/>
      <c r="W1084" s="1271"/>
      <c r="X1084" s="1271"/>
      <c r="Y1084" s="1271"/>
      <c r="Z1084" s="1271"/>
      <c r="AA1084" s="1271"/>
      <c r="AB1084" s="1271"/>
      <c r="AC1084" s="1271"/>
      <c r="AD1084" s="1271"/>
      <c r="AE1084" s="1271"/>
      <c r="AF1084" s="1272"/>
    </row>
    <row r="1085" spans="1:32" ht="10.15" customHeight="1">
      <c r="A1085" s="1273" t="s">
        <v>389</v>
      </c>
      <c r="B1085" s="1273"/>
      <c r="C1085" s="1273"/>
      <c r="D1085" s="1273"/>
      <c r="E1085" s="1273"/>
      <c r="F1085" s="1273"/>
      <c r="G1085" s="1273"/>
      <c r="H1085" s="1273"/>
      <c r="I1085" s="1273"/>
      <c r="J1085" s="1273"/>
      <c r="K1085" s="1273"/>
      <c r="L1085" s="1273"/>
      <c r="M1085" s="1273"/>
      <c r="N1085" s="1273"/>
      <c r="O1085" s="1273"/>
      <c r="P1085" s="1273"/>
      <c r="Q1085" s="1273"/>
      <c r="R1085" s="1273"/>
      <c r="S1085" s="1273"/>
      <c r="T1085" s="1273"/>
      <c r="U1085" s="1273"/>
      <c r="V1085" s="1273"/>
      <c r="W1085" s="1273"/>
      <c r="X1085" s="1273"/>
      <c r="Y1085" s="1273"/>
      <c r="Z1085" s="1273"/>
      <c r="AA1085" s="1273"/>
      <c r="AB1085" s="1273"/>
      <c r="AC1085" s="1273"/>
      <c r="AD1085" s="1273"/>
      <c r="AE1085" s="1273"/>
      <c r="AF1085" s="1272"/>
    </row>
    <row r="1086" spans="1:32" ht="17.45" customHeight="1">
      <c r="A1086" s="1255" t="s">
        <v>390</v>
      </c>
      <c r="B1086" s="1255"/>
      <c r="C1086" s="1255"/>
      <c r="D1086" s="1255"/>
      <c r="E1086" s="1255"/>
      <c r="F1086" s="1255"/>
      <c r="G1086" s="1255"/>
      <c r="H1086" s="1255"/>
      <c r="I1086" s="1255"/>
      <c r="J1086" s="1255"/>
      <c r="K1086" s="1255"/>
      <c r="L1086" s="1255"/>
      <c r="M1086" s="1256" t="s">
        <v>391</v>
      </c>
      <c r="N1086" s="1256" t="s">
        <v>392</v>
      </c>
      <c r="O1086" s="1256"/>
      <c r="P1086" s="1256"/>
      <c r="Q1086" s="1256"/>
      <c r="R1086" s="1256"/>
      <c r="S1086" s="1256"/>
      <c r="T1086" s="1256" t="s">
        <v>393</v>
      </c>
      <c r="U1086" s="1256"/>
      <c r="V1086" s="1256"/>
      <c r="W1086" s="1256"/>
      <c r="X1086" s="1256"/>
      <c r="Y1086" s="1256"/>
      <c r="Z1086" s="1256"/>
      <c r="AA1086" s="1256"/>
      <c r="AB1086" s="1256"/>
      <c r="AC1086" s="1245" t="s">
        <v>394</v>
      </c>
      <c r="AD1086" s="1245"/>
      <c r="AE1086" s="1245"/>
      <c r="AF1086" s="1245"/>
    </row>
    <row r="1087" spans="1:32" ht="16.7" customHeight="1">
      <c r="A1087" s="1255"/>
      <c r="B1087" s="1255"/>
      <c r="C1087" s="1255"/>
      <c r="D1087" s="1255"/>
      <c r="E1087" s="1255"/>
      <c r="F1087" s="1255"/>
      <c r="G1087" s="1255"/>
      <c r="H1087" s="1255"/>
      <c r="I1087" s="1255"/>
      <c r="J1087" s="1255"/>
      <c r="K1087" s="1255"/>
      <c r="L1087" s="1255"/>
      <c r="M1087" s="1256"/>
      <c r="N1087" s="1256" t="s">
        <v>395</v>
      </c>
      <c r="O1087" s="1256"/>
      <c r="P1087" s="1256" t="s">
        <v>396</v>
      </c>
      <c r="Q1087" s="1256"/>
      <c r="R1087" s="1256"/>
      <c r="S1087" s="1256"/>
      <c r="T1087" s="1256" t="s">
        <v>395</v>
      </c>
      <c r="U1087" s="1256"/>
      <c r="V1087" s="1256"/>
      <c r="W1087" s="1256"/>
      <c r="X1087" s="1256" t="s">
        <v>396</v>
      </c>
      <c r="Y1087" s="1256"/>
      <c r="Z1087" s="1256"/>
      <c r="AA1087" s="1256"/>
      <c r="AB1087" s="1256"/>
      <c r="AC1087" s="1245"/>
      <c r="AD1087" s="1245"/>
      <c r="AE1087" s="1245"/>
      <c r="AF1087" s="1245"/>
    </row>
    <row r="1088" spans="1:32" ht="17.45" customHeight="1">
      <c r="A1088" s="1246"/>
      <c r="B1088" s="1246"/>
      <c r="C1088" s="1246"/>
      <c r="D1088" s="1246"/>
      <c r="E1088" s="1246"/>
      <c r="F1088" s="1246"/>
      <c r="G1088" s="1246"/>
      <c r="H1088" s="1246"/>
      <c r="I1088" s="1246"/>
      <c r="J1088" s="1246"/>
      <c r="K1088" s="1246"/>
      <c r="L1088" s="1246"/>
      <c r="M1088" s="1247" t="s">
        <v>397</v>
      </c>
      <c r="N1088" s="1247"/>
      <c r="O1088" s="1247"/>
      <c r="P1088" s="1247"/>
      <c r="Q1088" s="1247"/>
      <c r="R1088" s="1247"/>
      <c r="S1088" s="1247"/>
      <c r="T1088" s="1247"/>
      <c r="U1088" s="1247"/>
      <c r="V1088" s="1247"/>
      <c r="W1088" s="1247"/>
      <c r="X1088" s="1248"/>
      <c r="Y1088" s="1248"/>
      <c r="Z1088" s="1249">
        <v>0</v>
      </c>
      <c r="AA1088" s="1249"/>
      <c r="AB1088" s="1249"/>
      <c r="AC1088" s="1249"/>
      <c r="AD1088" s="1249"/>
      <c r="AE1088" s="1249"/>
      <c r="AF1088" s="1249"/>
    </row>
    <row r="1089" spans="1:32" ht="16.7" customHeight="1">
      <c r="A1089" s="1255" t="s">
        <v>398</v>
      </c>
      <c r="B1089" s="1255"/>
      <c r="C1089" s="1255"/>
      <c r="D1089" s="1255"/>
      <c r="E1089" s="1255"/>
      <c r="F1089" s="1255"/>
      <c r="G1089" s="1255"/>
      <c r="H1089" s="1255"/>
      <c r="I1089" s="1255"/>
      <c r="J1089" s="1255"/>
      <c r="K1089" s="1255"/>
      <c r="L1089" s="1255"/>
      <c r="M1089" s="1255"/>
      <c r="N1089" s="1255"/>
      <c r="O1089" s="1256" t="s">
        <v>399</v>
      </c>
      <c r="P1089" s="1256"/>
      <c r="Q1089" s="1256"/>
      <c r="R1089" s="1256"/>
      <c r="S1089" s="1256" t="s">
        <v>391</v>
      </c>
      <c r="T1089" s="1256"/>
      <c r="U1089" s="1256"/>
      <c r="V1089" s="1256"/>
      <c r="W1089" s="1256" t="s">
        <v>400</v>
      </c>
      <c r="X1089" s="1256"/>
      <c r="Y1089" s="1256"/>
      <c r="Z1089" s="1256"/>
      <c r="AA1089" s="1256"/>
      <c r="AB1089" s="1256"/>
      <c r="AC1089" s="1245" t="s">
        <v>394</v>
      </c>
      <c r="AD1089" s="1245"/>
      <c r="AE1089" s="1245"/>
      <c r="AF1089" s="1245"/>
    </row>
    <row r="1090" spans="1:32" ht="17.45" customHeight="1">
      <c r="A1090" s="146"/>
      <c r="B1090" s="147"/>
      <c r="C1090" s="147"/>
      <c r="D1090" s="147"/>
      <c r="E1090" s="147"/>
      <c r="F1090" s="147"/>
      <c r="G1090" s="147"/>
      <c r="H1090" s="147"/>
      <c r="I1090" s="147"/>
      <c r="J1090" s="147"/>
      <c r="K1090" s="147"/>
      <c r="L1090" s="147"/>
      <c r="M1090" s="1331" t="s">
        <v>401</v>
      </c>
      <c r="N1090" s="1331"/>
      <c r="O1090" s="1331"/>
      <c r="P1090" s="1331"/>
      <c r="Q1090" s="1331"/>
      <c r="R1090" s="1331"/>
      <c r="S1090" s="1331"/>
      <c r="T1090" s="1331"/>
      <c r="U1090" s="1331"/>
      <c r="V1090" s="1331"/>
      <c r="W1090" s="1331"/>
      <c r="X1090" s="147"/>
      <c r="Y1090" s="147"/>
      <c r="Z1090" s="1266">
        <v>0</v>
      </c>
      <c r="AA1090" s="1266"/>
      <c r="AB1090" s="1266"/>
      <c r="AC1090" s="1266"/>
      <c r="AD1090" s="1266"/>
      <c r="AE1090" s="1266"/>
      <c r="AF1090" s="1266"/>
    </row>
    <row r="1091" spans="1:32" ht="17.45" customHeight="1">
      <c r="A1091" s="150"/>
      <c r="M1091" s="1240" t="s">
        <v>402</v>
      </c>
      <c r="N1091" s="1240"/>
      <c r="O1091" s="1240"/>
      <c r="P1091" s="1240"/>
      <c r="Q1091" s="1240"/>
      <c r="R1091" s="1240"/>
      <c r="S1091" s="1240"/>
      <c r="T1091" s="1240"/>
      <c r="U1091" s="1240"/>
      <c r="V1091" s="1240"/>
      <c r="W1091" s="1240"/>
      <c r="Z1091" s="1262">
        <v>0</v>
      </c>
      <c r="AA1091" s="1262"/>
      <c r="AB1091" s="1262"/>
      <c r="AC1091" s="1262"/>
      <c r="AD1091" s="1262"/>
      <c r="AE1091" s="1262"/>
      <c r="AF1091" s="1262"/>
    </row>
    <row r="1092" spans="1:32" ht="16.7" customHeight="1">
      <c r="A1092" s="150"/>
      <c r="M1092" s="1240" t="s">
        <v>403</v>
      </c>
      <c r="N1092" s="1240"/>
      <c r="O1092" s="1240"/>
      <c r="P1092" s="1240"/>
      <c r="Q1092" s="1240"/>
      <c r="R1092" s="1240"/>
      <c r="S1092" s="1240"/>
      <c r="T1092" s="1240"/>
      <c r="U1092" s="1240"/>
      <c r="V1092" s="1240"/>
      <c r="W1092" s="1240"/>
      <c r="Z1092" s="1262">
        <v>0</v>
      </c>
      <c r="AA1092" s="1262"/>
      <c r="AB1092" s="1262"/>
      <c r="AC1092" s="1262"/>
      <c r="AD1092" s="1262"/>
      <c r="AE1092" s="1262"/>
      <c r="AF1092" s="1262"/>
    </row>
    <row r="1093" spans="1:32" ht="17.45" customHeight="1">
      <c r="A1093" s="150"/>
      <c r="M1093" s="1240" t="s">
        <v>404</v>
      </c>
      <c r="N1093" s="1240"/>
      <c r="O1093" s="1240"/>
      <c r="P1093" s="1240"/>
      <c r="Q1093" s="1240"/>
      <c r="R1093" s="1240"/>
      <c r="S1093" s="1240"/>
      <c r="T1093" s="1240"/>
      <c r="U1093" s="1240"/>
      <c r="V1093" s="1240"/>
      <c r="W1093" s="1240"/>
      <c r="Z1093" s="1262">
        <v>0</v>
      </c>
      <c r="AA1093" s="1262"/>
      <c r="AB1093" s="1262"/>
      <c r="AC1093" s="1262"/>
      <c r="AD1093" s="1262"/>
      <c r="AE1093" s="1262"/>
      <c r="AF1093" s="1262"/>
    </row>
    <row r="1094" spans="1:32" ht="17.45" customHeight="1">
      <c r="A1094" s="153"/>
      <c r="B1094" s="154"/>
      <c r="C1094" s="154"/>
      <c r="D1094" s="154"/>
      <c r="E1094" s="154"/>
      <c r="F1094" s="154"/>
      <c r="G1094" s="154"/>
      <c r="H1094" s="154"/>
      <c r="I1094" s="154"/>
      <c r="J1094" s="154"/>
      <c r="K1094" s="154"/>
      <c r="L1094" s="154"/>
      <c r="M1094" s="1260" t="s">
        <v>405</v>
      </c>
      <c r="N1094" s="1260"/>
      <c r="O1094" s="1260"/>
      <c r="P1094" s="1260"/>
      <c r="Q1094" s="1260"/>
      <c r="R1094" s="1260"/>
      <c r="S1094" s="1260"/>
      <c r="T1094" s="1260"/>
      <c r="U1094" s="1260"/>
      <c r="V1094" s="1260"/>
      <c r="W1094" s="1260"/>
      <c r="X1094" s="154"/>
      <c r="Y1094" s="154"/>
      <c r="Z1094" s="1261">
        <v>0</v>
      </c>
      <c r="AA1094" s="1261"/>
      <c r="AB1094" s="1261"/>
      <c r="AC1094" s="1261"/>
      <c r="AD1094" s="1261"/>
      <c r="AE1094" s="1261"/>
      <c r="AF1094" s="1261"/>
    </row>
    <row r="1095" spans="1:32" ht="16.7" customHeight="1">
      <c r="A1095" s="1257" t="s">
        <v>406</v>
      </c>
      <c r="B1095" s="1257"/>
      <c r="C1095" s="1257"/>
      <c r="D1095" s="1257"/>
      <c r="E1095" s="1257"/>
      <c r="F1095" s="1257"/>
      <c r="G1095" s="1257"/>
      <c r="H1095" s="1257"/>
      <c r="I1095" s="1257"/>
      <c r="J1095" s="1257"/>
      <c r="K1095" s="1257"/>
      <c r="L1095" s="1257"/>
      <c r="M1095" s="1257"/>
      <c r="N1095" s="1257"/>
      <c r="O1095" s="1258" t="s">
        <v>391</v>
      </c>
      <c r="P1095" s="1258"/>
      <c r="Q1095" s="1258"/>
      <c r="R1095" s="1258"/>
      <c r="S1095" s="1258" t="s">
        <v>407</v>
      </c>
      <c r="T1095" s="1258"/>
      <c r="U1095" s="1258"/>
      <c r="V1095" s="1258"/>
      <c r="W1095" s="1258" t="s">
        <v>408</v>
      </c>
      <c r="X1095" s="1258"/>
      <c r="Y1095" s="1258"/>
      <c r="Z1095" s="1258"/>
      <c r="AA1095" s="1258"/>
      <c r="AB1095" s="1258"/>
      <c r="AC1095" s="1259" t="s">
        <v>409</v>
      </c>
      <c r="AD1095" s="1259"/>
      <c r="AE1095" s="1259"/>
      <c r="AF1095" s="1259"/>
    </row>
    <row r="1096" spans="1:32" ht="17.45" customHeight="1">
      <c r="A1096" s="1246"/>
      <c r="B1096" s="1246"/>
      <c r="C1096" s="1246"/>
      <c r="D1096" s="1246"/>
      <c r="E1096" s="1246"/>
      <c r="F1096" s="1246"/>
      <c r="G1096" s="1246"/>
      <c r="H1096" s="1246"/>
      <c r="I1096" s="1246"/>
      <c r="J1096" s="1246"/>
      <c r="K1096" s="1246"/>
      <c r="L1096" s="1246"/>
      <c r="M1096" s="1247" t="s">
        <v>411</v>
      </c>
      <c r="N1096" s="1247"/>
      <c r="O1096" s="1247"/>
      <c r="P1096" s="1247"/>
      <c r="Q1096" s="1247"/>
      <c r="R1096" s="1247"/>
      <c r="S1096" s="1247"/>
      <c r="T1096" s="1247"/>
      <c r="U1096" s="1247"/>
      <c r="V1096" s="1247"/>
      <c r="W1096" s="1247"/>
      <c r="X1096" s="1248"/>
      <c r="Y1096" s="1248"/>
      <c r="Z1096" s="1249">
        <v>0</v>
      </c>
      <c r="AA1096" s="1249"/>
      <c r="AB1096" s="1249"/>
      <c r="AC1096" s="1249"/>
      <c r="AD1096" s="1249"/>
      <c r="AE1096" s="1249"/>
      <c r="AF1096" s="1249"/>
    </row>
    <row r="1097" spans="1:32" ht="16.7" customHeight="1">
      <c r="A1097" s="1257" t="s">
        <v>412</v>
      </c>
      <c r="B1097" s="1257"/>
      <c r="C1097" s="1257"/>
      <c r="D1097" s="1257"/>
      <c r="E1097" s="1257"/>
      <c r="F1097" s="1257"/>
      <c r="G1097" s="1257"/>
      <c r="H1097" s="1257"/>
      <c r="I1097" s="1257"/>
      <c r="J1097" s="1257"/>
      <c r="K1097" s="1257"/>
      <c r="L1097" s="1257"/>
      <c r="M1097" s="1257"/>
      <c r="N1097" s="1257"/>
      <c r="O1097" s="1258" t="s">
        <v>391</v>
      </c>
      <c r="P1097" s="1258"/>
      <c r="Q1097" s="1258"/>
      <c r="R1097" s="1258"/>
      <c r="S1097" s="1258" t="s">
        <v>407</v>
      </c>
      <c r="T1097" s="1258"/>
      <c r="U1097" s="1258"/>
      <c r="V1097" s="1258"/>
      <c r="W1097" s="1258" t="s">
        <v>408</v>
      </c>
      <c r="X1097" s="1258"/>
      <c r="Y1097" s="1258"/>
      <c r="Z1097" s="1258"/>
      <c r="AA1097" s="1258"/>
      <c r="AB1097" s="1258"/>
      <c r="AC1097" s="1259" t="s">
        <v>409</v>
      </c>
      <c r="AD1097" s="1259"/>
      <c r="AE1097" s="1259"/>
      <c r="AF1097" s="1259"/>
    </row>
    <row r="1098" spans="1:32" ht="23.25" customHeight="1">
      <c r="A1098" s="146"/>
      <c r="B1098" s="147"/>
      <c r="C1098" s="163" t="s">
        <v>536</v>
      </c>
      <c r="D1098" s="1314" t="s">
        <v>537</v>
      </c>
      <c r="E1098" s="1314"/>
      <c r="F1098" s="1314"/>
      <c r="G1098" s="1314"/>
      <c r="H1098" s="1314"/>
      <c r="I1098" s="1314"/>
      <c r="J1098" s="1314"/>
      <c r="K1098" s="1314"/>
      <c r="L1098" s="1314"/>
      <c r="M1098" s="1314"/>
      <c r="N1098" s="1314"/>
      <c r="O1098" s="1315">
        <v>1.619</v>
      </c>
      <c r="P1098" s="1315"/>
      <c r="Q1098" s="1315"/>
      <c r="R1098" s="1315"/>
      <c r="S1098" s="1316" t="s">
        <v>446</v>
      </c>
      <c r="T1098" s="1316"/>
      <c r="U1098" s="1316"/>
      <c r="V1098" s="1316"/>
      <c r="W1098" s="1317">
        <v>528.2722</v>
      </c>
      <c r="X1098" s="1317"/>
      <c r="Y1098" s="1317"/>
      <c r="Z1098" s="1317"/>
      <c r="AA1098" s="1317"/>
      <c r="AB1098" s="1317"/>
      <c r="AC1098" s="1318">
        <v>855.26909999999998</v>
      </c>
      <c r="AD1098" s="1318"/>
      <c r="AE1098" s="1318"/>
      <c r="AF1098" s="1318"/>
    </row>
    <row r="1099" spans="1:32" ht="22.5" customHeight="1">
      <c r="A1099" s="153"/>
      <c r="B1099" s="154"/>
      <c r="C1099" s="167" t="s">
        <v>500</v>
      </c>
      <c r="D1099" s="1304" t="s">
        <v>501</v>
      </c>
      <c r="E1099" s="1304"/>
      <c r="F1099" s="1304"/>
      <c r="G1099" s="1304"/>
      <c r="H1099" s="1304"/>
      <c r="I1099" s="1304"/>
      <c r="J1099" s="1304"/>
      <c r="K1099" s="1304"/>
      <c r="L1099" s="1304"/>
      <c r="M1099" s="1304"/>
      <c r="N1099" s="1304"/>
      <c r="O1099" s="1305">
        <v>6.83</v>
      </c>
      <c r="P1099" s="1305"/>
      <c r="Q1099" s="1305"/>
      <c r="R1099" s="1305"/>
      <c r="S1099" s="1306" t="s">
        <v>435</v>
      </c>
      <c r="T1099" s="1306"/>
      <c r="U1099" s="1306"/>
      <c r="V1099" s="1306"/>
      <c r="W1099" s="1307">
        <v>82.821700000000007</v>
      </c>
      <c r="X1099" s="1307"/>
      <c r="Y1099" s="1307"/>
      <c r="Z1099" s="1307"/>
      <c r="AA1099" s="1307"/>
      <c r="AB1099" s="1307"/>
      <c r="AC1099" s="1308">
        <v>565.66060000000004</v>
      </c>
      <c r="AD1099" s="1308"/>
      <c r="AE1099" s="1308"/>
      <c r="AF1099" s="1308"/>
    </row>
    <row r="1100" spans="1:32" ht="17.45" customHeight="1">
      <c r="A1100" s="1246"/>
      <c r="B1100" s="1246"/>
      <c r="C1100" s="1246"/>
      <c r="D1100" s="1246"/>
      <c r="E1100" s="1246"/>
      <c r="F1100" s="1246"/>
      <c r="G1100" s="1246"/>
      <c r="H1100" s="1246"/>
      <c r="I1100" s="1246"/>
      <c r="J1100" s="1246"/>
      <c r="K1100" s="1246"/>
      <c r="L1100" s="1246"/>
      <c r="M1100" s="1247" t="s">
        <v>413</v>
      </c>
      <c r="N1100" s="1247"/>
      <c r="O1100" s="1247"/>
      <c r="P1100" s="1247"/>
      <c r="Q1100" s="1247"/>
      <c r="R1100" s="1247"/>
      <c r="S1100" s="1247"/>
      <c r="T1100" s="1247"/>
      <c r="U1100" s="1247"/>
      <c r="V1100" s="1247"/>
      <c r="W1100" s="1247"/>
      <c r="X1100" s="1248"/>
      <c r="Y1100" s="1248"/>
      <c r="Z1100" s="1249">
        <v>1420.9296999999999</v>
      </c>
      <c r="AA1100" s="1249"/>
      <c r="AB1100" s="1249"/>
      <c r="AC1100" s="1249"/>
      <c r="AD1100" s="1249"/>
      <c r="AE1100" s="1249"/>
      <c r="AF1100" s="1249"/>
    </row>
    <row r="1101" spans="1:32" ht="17.45" customHeight="1">
      <c r="A1101" s="1257" t="s">
        <v>414</v>
      </c>
      <c r="B1101" s="1257"/>
      <c r="C1101" s="1257"/>
      <c r="D1101" s="1257"/>
      <c r="E1101" s="1257"/>
      <c r="F1101" s="1257"/>
      <c r="G1101" s="1257"/>
      <c r="H1101" s="1257"/>
      <c r="I1101" s="1257"/>
      <c r="J1101" s="1257"/>
      <c r="K1101" s="1257"/>
      <c r="L1101" s="1257"/>
      <c r="M1101" s="1257"/>
      <c r="N1101" s="1257"/>
      <c r="O1101" s="1258" t="s">
        <v>391</v>
      </c>
      <c r="P1101" s="1258"/>
      <c r="Q1101" s="1258"/>
      <c r="R1101" s="1258"/>
      <c r="S1101" s="1258" t="s">
        <v>407</v>
      </c>
      <c r="T1101" s="1258"/>
      <c r="U1101" s="1258"/>
      <c r="V1101" s="1258"/>
      <c r="W1101" s="1258" t="s">
        <v>408</v>
      </c>
      <c r="X1101" s="1258"/>
      <c r="Y1101" s="1258"/>
      <c r="Z1101" s="1258"/>
      <c r="AA1101" s="1258"/>
      <c r="AB1101" s="1258"/>
      <c r="AC1101" s="1259" t="s">
        <v>409</v>
      </c>
      <c r="AD1101" s="1259"/>
      <c r="AE1101" s="1259"/>
      <c r="AF1101" s="1259"/>
    </row>
    <row r="1102" spans="1:32" ht="16.7" customHeight="1">
      <c r="A1102" s="1251"/>
      <c r="B1102" s="1251"/>
      <c r="C1102" s="1251"/>
      <c r="D1102" s="1251"/>
      <c r="E1102" s="1251"/>
      <c r="F1102" s="1251"/>
      <c r="G1102" s="1251"/>
      <c r="H1102" s="1251"/>
      <c r="I1102" s="1251"/>
      <c r="J1102" s="1251"/>
      <c r="K1102" s="1251"/>
      <c r="L1102" s="1251"/>
      <c r="M1102" s="1252" t="s">
        <v>415</v>
      </c>
      <c r="N1102" s="1252"/>
      <c r="O1102" s="1252"/>
      <c r="P1102" s="1252"/>
      <c r="Q1102" s="1252"/>
      <c r="R1102" s="1252"/>
      <c r="S1102" s="1252"/>
      <c r="T1102" s="1252"/>
      <c r="U1102" s="1252"/>
      <c r="V1102" s="1252"/>
      <c r="W1102" s="1252"/>
      <c r="X1102" s="1253"/>
      <c r="Y1102" s="1253"/>
      <c r="Z1102" s="1254">
        <v>0</v>
      </c>
      <c r="AA1102" s="1254"/>
      <c r="AB1102" s="1254"/>
      <c r="AC1102" s="1254"/>
      <c r="AD1102" s="1254"/>
      <c r="AE1102" s="1254"/>
      <c r="AF1102" s="1254"/>
    </row>
    <row r="1103" spans="1:32" ht="17.45" customHeight="1">
      <c r="A1103" s="1255" t="s">
        <v>416</v>
      </c>
      <c r="B1103" s="1255"/>
      <c r="C1103" s="1255"/>
      <c r="D1103" s="1255"/>
      <c r="E1103" s="1255"/>
      <c r="F1103" s="1255"/>
      <c r="G1103" s="1255"/>
      <c r="H1103" s="1255"/>
      <c r="I1103" s="1255"/>
      <c r="J1103" s="1256" t="s">
        <v>391</v>
      </c>
      <c r="K1103" s="1256"/>
      <c r="L1103" s="158" t="s">
        <v>417</v>
      </c>
      <c r="M1103" s="158" t="s">
        <v>418</v>
      </c>
      <c r="N1103" s="1256" t="s">
        <v>419</v>
      </c>
      <c r="O1103" s="1256"/>
      <c r="P1103" s="1256" t="s">
        <v>420</v>
      </c>
      <c r="Q1103" s="1256"/>
      <c r="R1103" s="1256"/>
      <c r="S1103" s="1256"/>
      <c r="T1103" s="1256" t="s">
        <v>421</v>
      </c>
      <c r="U1103" s="1256"/>
      <c r="V1103" s="1256"/>
      <c r="W1103" s="1256"/>
      <c r="X1103" s="1256" t="s">
        <v>422</v>
      </c>
      <c r="Y1103" s="1256"/>
      <c r="Z1103" s="1256"/>
      <c r="AA1103" s="1256"/>
      <c r="AB1103" s="1256"/>
      <c r="AC1103" s="1245" t="s">
        <v>409</v>
      </c>
      <c r="AD1103" s="1245"/>
      <c r="AE1103" s="1245"/>
      <c r="AF1103" s="1245"/>
    </row>
    <row r="1104" spans="1:32" ht="16.7" customHeight="1">
      <c r="A1104" s="1246"/>
      <c r="B1104" s="1246"/>
      <c r="C1104" s="1246"/>
      <c r="D1104" s="1246"/>
      <c r="E1104" s="1246"/>
      <c r="F1104" s="1246"/>
      <c r="G1104" s="1246"/>
      <c r="H1104" s="1246"/>
      <c r="I1104" s="1246"/>
      <c r="J1104" s="1246"/>
      <c r="K1104" s="1246"/>
      <c r="L1104" s="1246"/>
      <c r="M1104" s="1247" t="s">
        <v>423</v>
      </c>
      <c r="N1104" s="1247"/>
      <c r="O1104" s="1247"/>
      <c r="P1104" s="1247"/>
      <c r="Q1104" s="1247"/>
      <c r="R1104" s="1247"/>
      <c r="S1104" s="1247"/>
      <c r="T1104" s="1247"/>
      <c r="U1104" s="1247"/>
      <c r="V1104" s="1247"/>
      <c r="W1104" s="1247"/>
      <c r="X1104" s="1248"/>
      <c r="Y1104" s="1248"/>
      <c r="Z1104" s="1249">
        <v>0</v>
      </c>
      <c r="AA1104" s="1249"/>
      <c r="AB1104" s="1249"/>
      <c r="AC1104" s="1249"/>
      <c r="AD1104" s="1249"/>
      <c r="AE1104" s="1249"/>
      <c r="AF1104" s="1249"/>
    </row>
    <row r="1105" spans="1:32" ht="5.85" customHeight="1">
      <c r="A1105" s="1250"/>
      <c r="B1105" s="1250"/>
      <c r="C1105" s="1250"/>
      <c r="D1105" s="1250"/>
      <c r="E1105" s="1250"/>
      <c r="F1105" s="1250"/>
      <c r="G1105" s="1250"/>
      <c r="H1105" s="1250"/>
      <c r="I1105" s="1250"/>
      <c r="J1105" s="1250"/>
      <c r="K1105" s="1250"/>
      <c r="L1105" s="1250"/>
      <c r="M1105" s="1250"/>
      <c r="N1105" s="1250"/>
      <c r="O1105" s="1250"/>
      <c r="P1105" s="1250"/>
      <c r="Q1105" s="1250"/>
      <c r="R1105" s="1250"/>
      <c r="S1105" s="1250"/>
      <c r="T1105" s="1250"/>
      <c r="U1105" s="1250"/>
      <c r="V1105" s="1250"/>
      <c r="W1105" s="1250"/>
      <c r="X1105" s="1250"/>
      <c r="Y1105" s="1250"/>
      <c r="Z1105" s="1250"/>
      <c r="AA1105" s="1250"/>
      <c r="AB1105" s="1250"/>
      <c r="AC1105" s="1250"/>
      <c r="AD1105" s="1250"/>
      <c r="AE1105" s="1250"/>
      <c r="AF1105" s="1250"/>
    </row>
    <row r="1106" spans="1:32" ht="17.45" customHeight="1">
      <c r="A1106" s="1239"/>
      <c r="B1106" s="1239"/>
      <c r="C1106" s="1239"/>
      <c r="D1106" s="1239"/>
      <c r="E1106" s="1239"/>
      <c r="F1106" s="1239"/>
      <c r="G1106" s="1239"/>
      <c r="H1106" s="1239"/>
      <c r="I1106" s="1239"/>
      <c r="J1106" s="1239"/>
      <c r="K1106" s="1239"/>
      <c r="L1106" s="1239"/>
      <c r="M1106" s="1240" t="s">
        <v>424</v>
      </c>
      <c r="N1106" s="1240"/>
      <c r="O1106" s="1240"/>
      <c r="P1106" s="1240"/>
      <c r="Q1106" s="1240"/>
      <c r="R1106" s="1240"/>
      <c r="S1106" s="1240"/>
      <c r="T1106" s="1240"/>
      <c r="U1106" s="1240"/>
      <c r="V1106" s="1240"/>
      <c r="W1106" s="1240"/>
      <c r="X1106" s="1243"/>
      <c r="Y1106" s="1243"/>
      <c r="Z1106" s="1241">
        <v>1420.93</v>
      </c>
      <c r="AA1106" s="1241"/>
      <c r="AB1106" s="1241"/>
      <c r="AC1106" s="1241"/>
      <c r="AD1106" s="1241"/>
      <c r="AE1106" s="1241"/>
      <c r="AF1106" s="1241"/>
    </row>
    <row r="1107" spans="1:32" ht="16.7" customHeight="1">
      <c r="A1107" s="1239"/>
      <c r="B1107" s="1239"/>
      <c r="C1107" s="1239"/>
      <c r="D1107" s="1239"/>
      <c r="E1107" s="1239"/>
      <c r="F1107" s="1239"/>
      <c r="G1107" s="1239"/>
      <c r="H1107" s="1239"/>
      <c r="I1107" s="1239"/>
      <c r="J1107" s="1239"/>
      <c r="K1107" s="1240" t="s">
        <v>425</v>
      </c>
      <c r="L1107" s="1240"/>
      <c r="M1107" s="1240"/>
      <c r="N1107" s="1240"/>
      <c r="O1107" s="1240"/>
      <c r="P1107" s="1240"/>
      <c r="Q1107" s="151"/>
      <c r="R1107" s="1244">
        <v>0</v>
      </c>
      <c r="S1107" s="1244"/>
      <c r="T1107" s="1244"/>
      <c r="U1107" s="151"/>
      <c r="V1107" s="1240" t="s">
        <v>426</v>
      </c>
      <c r="W1107" s="1240"/>
      <c r="X1107" s="1243"/>
      <c r="Y1107" s="1243"/>
      <c r="Z1107" s="1241">
        <v>0</v>
      </c>
      <c r="AA1107" s="1241"/>
      <c r="AB1107" s="1241"/>
      <c r="AC1107" s="1241"/>
      <c r="AD1107" s="1241"/>
      <c r="AE1107" s="1241"/>
      <c r="AF1107" s="1241"/>
    </row>
    <row r="1108" spans="1:32" ht="0.75" customHeight="1">
      <c r="A1108" s="1239"/>
      <c r="B1108" s="1239"/>
      <c r="C1108" s="1239"/>
      <c r="D1108" s="1239"/>
      <c r="E1108" s="1239"/>
      <c r="F1108" s="1239"/>
      <c r="G1108" s="1239"/>
      <c r="H1108" s="1239"/>
      <c r="I1108" s="1239"/>
      <c r="J1108" s="1239"/>
      <c r="K1108" s="1239"/>
      <c r="L1108" s="1239"/>
      <c r="M1108" s="1239"/>
      <c r="N1108" s="1239"/>
      <c r="O1108" s="1239"/>
      <c r="P1108" s="1239"/>
      <c r="Q1108" s="1239"/>
      <c r="R1108" s="1239"/>
      <c r="S1108" s="1239"/>
      <c r="T1108" s="1239"/>
      <c r="U1108" s="1239"/>
      <c r="V1108" s="1240"/>
      <c r="W1108" s="1240"/>
      <c r="X1108" s="1243"/>
      <c r="Y1108" s="1243"/>
      <c r="Z1108" s="1241"/>
      <c r="AA1108" s="1241"/>
      <c r="AB1108" s="1241"/>
      <c r="AC1108" s="1241"/>
      <c r="AD1108" s="1241"/>
      <c r="AE1108" s="1241"/>
      <c r="AF1108" s="1241"/>
    </row>
    <row r="1109" spans="1:32" ht="16.7" customHeight="1">
      <c r="A1109" s="1239"/>
      <c r="B1109" s="1239"/>
      <c r="C1109" s="1239"/>
      <c r="D1109" s="1239"/>
      <c r="E1109" s="1239"/>
      <c r="F1109" s="1239"/>
      <c r="G1109" s="1239"/>
      <c r="H1109" s="1239"/>
      <c r="I1109" s="1239"/>
      <c r="J1109" s="1239"/>
      <c r="K1109" s="1239"/>
      <c r="L1109" s="1239"/>
      <c r="M1109" s="1240" t="s">
        <v>427</v>
      </c>
      <c r="N1109" s="1240"/>
      <c r="O1109" s="1240"/>
      <c r="P1109" s="1240"/>
      <c r="Q1109" s="1240"/>
      <c r="R1109" s="1240"/>
      <c r="S1109" s="1240"/>
      <c r="T1109" s="1240"/>
      <c r="U1109" s="1240"/>
      <c r="V1109" s="1240"/>
      <c r="W1109" s="1240"/>
      <c r="X1109" s="1243"/>
      <c r="Y1109" s="1243"/>
      <c r="Z1109" s="1241">
        <v>1420.93</v>
      </c>
      <c r="AA1109" s="1241"/>
      <c r="AB1109" s="1241"/>
      <c r="AC1109" s="1241"/>
      <c r="AD1109" s="1241"/>
      <c r="AE1109" s="1241"/>
      <c r="AF1109" s="1241"/>
    </row>
    <row r="1110" spans="1:32" ht="5.85" customHeight="1">
      <c r="A1110" s="1242"/>
      <c r="B1110" s="1242"/>
      <c r="C1110" s="1242"/>
      <c r="D1110" s="1242"/>
      <c r="E1110" s="1242"/>
      <c r="F1110" s="1242"/>
      <c r="G1110" s="1242"/>
      <c r="H1110" s="1242"/>
      <c r="I1110" s="1242"/>
      <c r="J1110" s="1242"/>
      <c r="K1110" s="1242"/>
      <c r="L1110" s="1242"/>
      <c r="M1110" s="1242"/>
      <c r="N1110" s="1242"/>
      <c r="O1110" s="1242"/>
      <c r="P1110" s="1242"/>
      <c r="Q1110" s="1242"/>
      <c r="R1110" s="1242"/>
      <c r="S1110" s="1242"/>
      <c r="T1110" s="1242"/>
      <c r="U1110" s="1242"/>
      <c r="V1110" s="1242"/>
      <c r="W1110" s="1242"/>
      <c r="X1110" s="1242"/>
      <c r="Y1110" s="1242"/>
      <c r="Z1110" s="1242"/>
      <c r="AA1110" s="1242"/>
      <c r="AB1110" s="1242"/>
      <c r="AC1110" s="1242"/>
      <c r="AD1110" s="1242"/>
      <c r="AE1110" s="1242"/>
      <c r="AF1110" s="1242"/>
    </row>
    <row r="1111" spans="1:32" ht="107.65" customHeight="1">
      <c r="A1111" s="150"/>
      <c r="AF1111" s="152"/>
    </row>
    <row r="1112" spans="1:32" ht="107.65" customHeight="1">
      <c r="A1112" s="153"/>
      <c r="B1112" s="154"/>
      <c r="C1112" s="154"/>
      <c r="D1112" s="154"/>
      <c r="E1112" s="154"/>
      <c r="F1112" s="154"/>
      <c r="G1112" s="154"/>
      <c r="H1112" s="154"/>
      <c r="I1112" s="154"/>
      <c r="J1112" s="154"/>
      <c r="K1112" s="154"/>
      <c r="L1112" s="154"/>
      <c r="M1112" s="154"/>
      <c r="N1112" s="154"/>
      <c r="O1112" s="154"/>
      <c r="P1112" s="154"/>
      <c r="Q1112" s="154"/>
      <c r="R1112" s="154"/>
      <c r="S1112" s="154"/>
      <c r="T1112" s="154"/>
      <c r="U1112" s="154"/>
      <c r="V1112" s="154"/>
      <c r="W1112" s="154"/>
      <c r="X1112" s="154"/>
      <c r="Y1112" s="154"/>
      <c r="Z1112" s="154"/>
      <c r="AA1112" s="154"/>
      <c r="AB1112" s="154"/>
      <c r="AC1112" s="154"/>
      <c r="AD1112" s="154"/>
      <c r="AE1112" s="154"/>
      <c r="AF1112" s="162"/>
    </row>
    <row r="1113" spans="1:32" ht="1.5" customHeight="1">
      <c r="A1113" s="146"/>
      <c r="B1113" s="147"/>
      <c r="C1113" s="147"/>
      <c r="D1113" s="147"/>
      <c r="E1113" s="147"/>
      <c r="F1113" s="147"/>
      <c r="G1113" s="1289" t="s">
        <v>376</v>
      </c>
      <c r="H1113" s="1289"/>
      <c r="I1113" s="1289"/>
      <c r="J1113" s="1289"/>
      <c r="K1113" s="1289"/>
      <c r="L1113" s="1289"/>
      <c r="M1113" s="1289"/>
      <c r="N1113" s="1289"/>
      <c r="O1113" s="1289"/>
      <c r="P1113" s="1289"/>
      <c r="Q1113" s="1289"/>
      <c r="R1113" s="1289"/>
      <c r="S1113" s="1289"/>
      <c r="T1113" s="1289"/>
      <c r="U1113" s="1289"/>
      <c r="V1113" s="1289"/>
      <c r="W1113" s="1289"/>
      <c r="X1113" s="1289"/>
      <c r="Y1113" s="1289"/>
      <c r="Z1113" s="1289"/>
      <c r="AA1113" s="148"/>
      <c r="AB1113" s="1290" t="s">
        <v>555</v>
      </c>
      <c r="AC1113" s="1290"/>
      <c r="AD1113" s="1290"/>
      <c r="AE1113" s="1290"/>
      <c r="AF1113" s="1290"/>
    </row>
    <row r="1114" spans="1:32" ht="15.4" customHeight="1">
      <c r="A1114" s="150"/>
      <c r="B1114" s="1243"/>
      <c r="C1114" s="1243"/>
      <c r="D1114" s="1243"/>
      <c r="E1114" s="1243"/>
      <c r="G1114" s="1289"/>
      <c r="H1114" s="1289"/>
      <c r="I1114" s="1289"/>
      <c r="J1114" s="1289"/>
      <c r="K1114" s="1289"/>
      <c r="L1114" s="1289"/>
      <c r="M1114" s="1289"/>
      <c r="N1114" s="1289"/>
      <c r="O1114" s="1289"/>
      <c r="P1114" s="1289"/>
      <c r="Q1114" s="1289"/>
      <c r="R1114" s="1289"/>
      <c r="S1114" s="1289"/>
      <c r="T1114" s="1289"/>
      <c r="U1114" s="1289"/>
      <c r="V1114" s="1289"/>
      <c r="W1114" s="1289"/>
      <c r="X1114" s="1289"/>
      <c r="Y1114" s="1289"/>
      <c r="Z1114" s="1289"/>
      <c r="AA1114" s="152"/>
      <c r="AB1114" s="1290"/>
      <c r="AC1114" s="1290"/>
      <c r="AD1114" s="1290"/>
      <c r="AE1114" s="1290"/>
      <c r="AF1114" s="1290"/>
    </row>
    <row r="1115" spans="1:32" ht="11.65" customHeight="1">
      <c r="A1115" s="150"/>
      <c r="B1115" s="1243"/>
      <c r="C1115" s="1243"/>
      <c r="D1115" s="1243"/>
      <c r="E1115" s="1243"/>
      <c r="G1115" s="1289"/>
      <c r="H1115" s="1289"/>
      <c r="I1115" s="1289"/>
      <c r="J1115" s="1289"/>
      <c r="K1115" s="1289"/>
      <c r="L1115" s="1289"/>
      <c r="M1115" s="1289"/>
      <c r="N1115" s="1289"/>
      <c r="O1115" s="1289"/>
      <c r="P1115" s="1289"/>
      <c r="Q1115" s="1289"/>
      <c r="R1115" s="1289"/>
      <c r="S1115" s="1289"/>
      <c r="T1115" s="1289"/>
      <c r="U1115" s="1289"/>
      <c r="V1115" s="1289"/>
      <c r="W1115" s="1289"/>
      <c r="X1115" s="1289"/>
      <c r="Y1115" s="1289"/>
      <c r="Z1115" s="1289"/>
      <c r="AA1115" s="152"/>
      <c r="AB1115" s="1291" t="s">
        <v>378</v>
      </c>
      <c r="AC1115" s="1291"/>
      <c r="AD1115" s="1291"/>
      <c r="AE1115" s="1292"/>
      <c r="AF1115" s="1292"/>
    </row>
    <row r="1116" spans="1:32" ht="13.9" customHeight="1">
      <c r="A1116" s="150"/>
      <c r="B1116" s="1243"/>
      <c r="C1116" s="1243"/>
      <c r="D1116" s="1243"/>
      <c r="E1116" s="1243"/>
      <c r="G1116" s="1293" t="s">
        <v>379</v>
      </c>
      <c r="H1116" s="1293"/>
      <c r="I1116" s="1293"/>
      <c r="J1116" s="1293"/>
      <c r="K1116" s="1293"/>
      <c r="L1116" s="1293"/>
      <c r="M1116" s="1293"/>
      <c r="N1116" s="1293"/>
      <c r="O1116" s="1293"/>
      <c r="P1116" s="1293"/>
      <c r="Q1116" s="1293"/>
      <c r="R1116" s="1293"/>
      <c r="S1116" s="1293"/>
      <c r="T1116" s="1293"/>
      <c r="U1116" s="1293"/>
      <c r="V1116" s="1293"/>
      <c r="W1116" s="1293"/>
      <c r="X1116" s="1293"/>
      <c r="Y1116" s="1293"/>
      <c r="Z1116" s="1293"/>
      <c r="AA1116" s="152"/>
      <c r="AB1116" s="1291"/>
      <c r="AC1116" s="1291"/>
      <c r="AD1116" s="1291"/>
      <c r="AE1116" s="1292"/>
      <c r="AF1116" s="1292"/>
    </row>
    <row r="1117" spans="1:32" ht="0.75" customHeight="1">
      <c r="A1117" s="150"/>
      <c r="G1117" s="1293"/>
      <c r="H1117" s="1293"/>
      <c r="I1117" s="1293"/>
      <c r="J1117" s="1293"/>
      <c r="K1117" s="1293"/>
      <c r="L1117" s="1293"/>
      <c r="M1117" s="1293"/>
      <c r="N1117" s="1293"/>
      <c r="O1117" s="1293"/>
      <c r="P1117" s="1293"/>
      <c r="Q1117" s="1293"/>
      <c r="R1117" s="1293"/>
      <c r="S1117" s="1293"/>
      <c r="T1117" s="1293"/>
      <c r="U1117" s="1293"/>
      <c r="V1117" s="1293"/>
      <c r="W1117" s="1293"/>
      <c r="X1117" s="1293"/>
      <c r="Y1117" s="1293"/>
      <c r="Z1117" s="1293"/>
      <c r="AA1117" s="152"/>
      <c r="AB1117" s="1291"/>
      <c r="AC1117" s="1291"/>
      <c r="AD1117" s="1291"/>
      <c r="AE1117" s="1292"/>
      <c r="AF1117" s="1292"/>
    </row>
    <row r="1118" spans="1:32" ht="0.75" customHeight="1">
      <c r="A1118" s="153"/>
      <c r="B1118" s="154"/>
      <c r="C1118" s="154"/>
      <c r="D1118" s="154"/>
      <c r="E1118" s="154"/>
      <c r="F1118" s="154"/>
      <c r="G1118" s="154"/>
      <c r="H1118" s="154"/>
      <c r="I1118" s="154"/>
      <c r="J1118" s="154"/>
      <c r="K1118" s="154"/>
      <c r="L1118" s="154"/>
      <c r="M1118" s="154"/>
      <c r="N1118" s="154"/>
      <c r="O1118" s="154"/>
      <c r="P1118" s="154"/>
      <c r="Q1118" s="154"/>
      <c r="R1118" s="154"/>
      <c r="S1118" s="154"/>
      <c r="T1118" s="154"/>
      <c r="U1118" s="154"/>
      <c r="V1118" s="154"/>
      <c r="W1118" s="154"/>
      <c r="X1118" s="154"/>
      <c r="Y1118" s="154"/>
      <c r="Z1118" s="154"/>
      <c r="AA1118" s="154"/>
      <c r="AB1118" s="154"/>
      <c r="AC1118" s="154"/>
      <c r="AD1118" s="154"/>
      <c r="AE1118" s="1292"/>
      <c r="AF1118" s="1292"/>
    </row>
    <row r="1119" spans="1:32" ht="15.95" customHeight="1">
      <c r="A1119" s="1280" t="s">
        <v>323</v>
      </c>
      <c r="B1119" s="1280"/>
      <c r="C1119" s="1280"/>
      <c r="D1119" s="1280"/>
      <c r="E1119" s="1280"/>
      <c r="F1119" s="1280"/>
      <c r="G1119" s="1280"/>
      <c r="H1119" s="1280"/>
      <c r="I1119" s="1280"/>
      <c r="J1119" s="1280"/>
      <c r="K1119" s="1280"/>
      <c r="L1119" s="1280"/>
      <c r="M1119" s="1280"/>
      <c r="N1119" s="1280"/>
      <c r="O1119" s="1280"/>
      <c r="P1119" s="1280"/>
      <c r="Q1119" s="1280"/>
      <c r="R1119" s="1280"/>
      <c r="S1119" s="1280"/>
      <c r="T1119" s="1280"/>
      <c r="U1119" s="1280"/>
      <c r="V1119" s="1280"/>
      <c r="W1119" s="1280"/>
      <c r="X1119" s="1280"/>
      <c r="Y1119" s="1280"/>
      <c r="Z1119" s="1280"/>
      <c r="AA1119" s="1280"/>
      <c r="AB1119" s="1280"/>
      <c r="AC1119" s="1280"/>
      <c r="AD1119" s="1280"/>
      <c r="AE1119" s="1280"/>
      <c r="AF1119" s="1280"/>
    </row>
    <row r="1120" spans="1:32" ht="0.75" customHeight="1">
      <c r="A1120" s="146"/>
      <c r="B1120" s="147"/>
      <c r="C1120" s="147"/>
      <c r="D1120" s="147"/>
      <c r="E1120" s="147"/>
      <c r="F1120" s="147"/>
      <c r="G1120" s="147"/>
      <c r="H1120" s="147"/>
      <c r="I1120" s="147"/>
      <c r="J1120" s="147"/>
      <c r="K1120" s="147"/>
      <c r="L1120" s="147"/>
      <c r="M1120" s="147"/>
      <c r="N1120" s="147"/>
      <c r="O1120" s="147"/>
      <c r="P1120" s="147"/>
      <c r="Q1120" s="147"/>
      <c r="R1120" s="147"/>
      <c r="S1120" s="147"/>
      <c r="T1120" s="147"/>
      <c r="U1120" s="147"/>
      <c r="V1120" s="147"/>
      <c r="W1120" s="147"/>
      <c r="X1120" s="147"/>
      <c r="Y1120" s="147"/>
      <c r="Z1120" s="147"/>
      <c r="AA1120" s="147"/>
      <c r="AB1120" s="147"/>
      <c r="AC1120" s="147"/>
      <c r="AD1120" s="147"/>
      <c r="AE1120" s="147"/>
      <c r="AF1120" s="148"/>
    </row>
    <row r="1121" spans="1:32" ht="37.15" customHeight="1">
      <c r="A1121" s="1281" t="s">
        <v>380</v>
      </c>
      <c r="B1121" s="1281"/>
      <c r="C1121" s="1281"/>
      <c r="D1121" s="1281"/>
      <c r="E1121" s="1281"/>
      <c r="F1121" s="1281"/>
      <c r="G1121" s="1281"/>
      <c r="H1121" s="1281"/>
      <c r="I1121" s="1281"/>
      <c r="J1121" s="1281"/>
      <c r="K1121" s="1281"/>
      <c r="L1121" s="1281"/>
      <c r="M1121" s="1281"/>
      <c r="N1121" s="1281"/>
      <c r="O1121" s="1281"/>
      <c r="P1121" s="1281"/>
      <c r="Q1121" s="1281"/>
      <c r="R1121" s="1281"/>
      <c r="S1121" s="1281"/>
      <c r="T1121" s="1281"/>
      <c r="U1121" s="1281"/>
      <c r="V1121" s="1281"/>
      <c r="W1121" s="1281"/>
      <c r="X1121" s="1281"/>
      <c r="Y1121" s="1282" t="s">
        <v>381</v>
      </c>
      <c r="Z1121" s="1282"/>
      <c r="AA1121" s="1282"/>
      <c r="AB1121" s="1282"/>
      <c r="AC1121" s="1282"/>
      <c r="AD1121" s="1282"/>
      <c r="AE1121" s="1282"/>
      <c r="AF1121" s="1282"/>
    </row>
    <row r="1122" spans="1:32" ht="5.0999999999999996" customHeight="1">
      <c r="A1122" s="155"/>
      <c r="B1122" s="156"/>
      <c r="C1122" s="156"/>
      <c r="D1122" s="156"/>
      <c r="E1122" s="156"/>
      <c r="F1122" s="156"/>
      <c r="G1122" s="156"/>
      <c r="H1122" s="156"/>
      <c r="I1122" s="156"/>
      <c r="J1122" s="156"/>
      <c r="K1122" s="156"/>
      <c r="L1122" s="156"/>
      <c r="M1122" s="156"/>
      <c r="N1122" s="156"/>
      <c r="O1122" s="156"/>
      <c r="P1122" s="156"/>
      <c r="Q1122" s="156"/>
      <c r="R1122" s="156"/>
      <c r="S1122" s="156"/>
      <c r="T1122" s="156"/>
      <c r="U1122" s="156"/>
      <c r="V1122" s="156"/>
      <c r="W1122" s="156"/>
      <c r="X1122" s="156"/>
      <c r="Y1122" s="156"/>
      <c r="Z1122" s="156"/>
      <c r="AA1122" s="156"/>
      <c r="AB1122" s="156"/>
      <c r="AC1122" s="156"/>
      <c r="AD1122" s="156"/>
      <c r="AE1122" s="156"/>
      <c r="AF1122" s="157"/>
    </row>
    <row r="1123" spans="1:32" ht="0.75" customHeight="1">
      <c r="A1123" s="1283" t="s">
        <v>382</v>
      </c>
      <c r="B1123" s="1283"/>
      <c r="C1123" s="1283"/>
      <c r="D1123" s="1283"/>
      <c r="E1123" s="1284"/>
      <c r="F1123" s="1284"/>
      <c r="G1123" s="1284"/>
      <c r="H1123" s="1284"/>
      <c r="I1123" s="1285" t="s">
        <v>246</v>
      </c>
      <c r="J1123" s="1285"/>
      <c r="K1123" s="1285"/>
      <c r="L1123" s="1285"/>
      <c r="M1123" s="1285"/>
      <c r="N1123" s="1285"/>
      <c r="O1123" s="1285"/>
      <c r="P1123" s="1285"/>
      <c r="Q1123" s="1285"/>
      <c r="R1123" s="1285"/>
      <c r="S1123" s="1285"/>
      <c r="T1123" s="1285"/>
      <c r="U1123" s="1285"/>
      <c r="V1123" s="1285"/>
      <c r="W1123" s="1285"/>
      <c r="X1123" s="1285"/>
      <c r="Y1123" s="1275" t="s">
        <v>383</v>
      </c>
      <c r="Z1123" s="1275"/>
      <c r="AA1123" s="1275"/>
      <c r="AB1123" s="1275"/>
      <c r="AC1123" s="1275"/>
      <c r="AD1123" s="1286" t="s">
        <v>384</v>
      </c>
      <c r="AE1123" s="1286"/>
      <c r="AF1123" s="1286"/>
    </row>
    <row r="1124" spans="1:32" ht="17.45" customHeight="1">
      <c r="A1124" s="1283"/>
      <c r="B1124" s="1283"/>
      <c r="C1124" s="1283"/>
      <c r="D1124" s="1283"/>
      <c r="E1124" s="1287" t="s">
        <v>385</v>
      </c>
      <c r="F1124" s="1287"/>
      <c r="G1124" s="1287"/>
      <c r="H1124" s="1288" t="s">
        <v>386</v>
      </c>
      <c r="I1124" s="1285"/>
      <c r="J1124" s="1285"/>
      <c r="K1124" s="1285"/>
      <c r="L1124" s="1285"/>
      <c r="M1124" s="1285"/>
      <c r="N1124" s="1285"/>
      <c r="O1124" s="1285"/>
      <c r="P1124" s="1285"/>
      <c r="Q1124" s="1285"/>
      <c r="R1124" s="1285"/>
      <c r="S1124" s="1285"/>
      <c r="T1124" s="1285"/>
      <c r="U1124" s="1285"/>
      <c r="V1124" s="1285"/>
      <c r="W1124" s="1285"/>
      <c r="X1124" s="1285"/>
      <c r="Y1124" s="1275"/>
      <c r="Z1124" s="1275"/>
      <c r="AA1124" s="1275"/>
      <c r="AB1124" s="1275"/>
      <c r="AC1124" s="1275"/>
      <c r="AD1124" s="1286"/>
      <c r="AE1124" s="1286"/>
      <c r="AF1124" s="1286"/>
    </row>
    <row r="1125" spans="1:32" ht="0.75" customHeight="1">
      <c r="A1125" s="1274" t="s">
        <v>244</v>
      </c>
      <c r="B1125" s="1274"/>
      <c r="C1125" s="1274"/>
      <c r="D1125" s="1274"/>
      <c r="E1125" s="1287"/>
      <c r="F1125" s="1287"/>
      <c r="G1125" s="1287"/>
      <c r="H1125" s="1288"/>
      <c r="I1125" s="1285"/>
      <c r="J1125" s="1285"/>
      <c r="K1125" s="1285"/>
      <c r="L1125" s="1285"/>
      <c r="M1125" s="1285"/>
      <c r="N1125" s="1285"/>
      <c r="O1125" s="1285"/>
      <c r="P1125" s="1285"/>
      <c r="Q1125" s="1285"/>
      <c r="R1125" s="1285"/>
      <c r="S1125" s="1285"/>
      <c r="T1125" s="1285"/>
      <c r="U1125" s="1285"/>
      <c r="V1125" s="1285"/>
      <c r="W1125" s="1285"/>
      <c r="X1125" s="1285"/>
      <c r="Y1125" s="1275" t="s">
        <v>387</v>
      </c>
      <c r="Z1125" s="1275"/>
      <c r="AA1125" s="1275"/>
      <c r="AB1125" s="1275"/>
      <c r="AC1125" s="1275"/>
      <c r="AD1125" s="1276">
        <v>1</v>
      </c>
      <c r="AE1125" s="1276"/>
      <c r="AF1125" s="1276"/>
    </row>
    <row r="1126" spans="1:32" ht="18.2" customHeight="1">
      <c r="A1126" s="1274"/>
      <c r="B1126" s="1274"/>
      <c r="C1126" s="1274"/>
      <c r="D1126" s="1274"/>
      <c r="E1126" s="1277"/>
      <c r="F1126" s="1277"/>
      <c r="G1126" s="1277"/>
      <c r="H1126" s="1288"/>
      <c r="I1126" s="1285"/>
      <c r="J1126" s="1285"/>
      <c r="K1126" s="1285"/>
      <c r="L1126" s="1285"/>
      <c r="M1126" s="1285"/>
      <c r="N1126" s="1285"/>
      <c r="O1126" s="1285"/>
      <c r="P1126" s="1285"/>
      <c r="Q1126" s="1285"/>
      <c r="R1126" s="1285"/>
      <c r="S1126" s="1285"/>
      <c r="T1126" s="1285"/>
      <c r="U1126" s="1285"/>
      <c r="V1126" s="1285"/>
      <c r="W1126" s="1285"/>
      <c r="X1126" s="1285"/>
      <c r="Y1126" s="1275"/>
      <c r="Z1126" s="1275"/>
      <c r="AA1126" s="1275"/>
      <c r="AB1126" s="1275"/>
      <c r="AC1126" s="1275"/>
      <c r="AD1126" s="1276"/>
      <c r="AE1126" s="1276"/>
      <c r="AF1126" s="1276"/>
    </row>
    <row r="1127" spans="1:32" ht="0.75" customHeight="1">
      <c r="A1127" s="1278"/>
      <c r="B1127" s="1278"/>
      <c r="C1127" s="1278"/>
      <c r="D1127" s="1278"/>
      <c r="E1127" s="1278"/>
      <c r="F1127" s="1278"/>
      <c r="G1127" s="1278"/>
      <c r="H1127" s="1288"/>
      <c r="I1127" s="1279"/>
      <c r="J1127" s="1279"/>
      <c r="K1127" s="1279"/>
      <c r="L1127" s="1279"/>
      <c r="M1127" s="1279"/>
      <c r="N1127" s="1279"/>
      <c r="O1127" s="1279"/>
      <c r="P1127" s="1279"/>
      <c r="Q1127" s="1279"/>
      <c r="R1127" s="1279"/>
      <c r="S1127" s="1279"/>
      <c r="T1127" s="1279"/>
      <c r="U1127" s="1279"/>
      <c r="V1127" s="1279"/>
      <c r="W1127" s="1279"/>
      <c r="X1127" s="1279"/>
      <c r="Y1127" s="1279"/>
      <c r="Z1127" s="1279"/>
      <c r="AA1127" s="1279"/>
      <c r="AB1127" s="1279"/>
      <c r="AC1127" s="1279"/>
      <c r="AD1127" s="1279"/>
      <c r="AE1127" s="1279"/>
      <c r="AF1127" s="1279"/>
    </row>
    <row r="1128" spans="1:32" ht="26.1" customHeight="1">
      <c r="A1128" s="1271" t="s">
        <v>432</v>
      </c>
      <c r="B1128" s="1271"/>
      <c r="C1128" s="1271"/>
      <c r="D1128" s="1271"/>
      <c r="E1128" s="1271"/>
      <c r="F1128" s="1271"/>
      <c r="G1128" s="1271"/>
      <c r="H1128" s="1271"/>
      <c r="I1128" s="1271"/>
      <c r="J1128" s="1271"/>
      <c r="K1128" s="1271"/>
      <c r="L1128" s="1271"/>
      <c r="M1128" s="1271"/>
      <c r="N1128" s="1271"/>
      <c r="O1128" s="1271"/>
      <c r="P1128" s="1271"/>
      <c r="Q1128" s="1271"/>
      <c r="R1128" s="1271"/>
      <c r="S1128" s="1271"/>
      <c r="T1128" s="1271"/>
      <c r="U1128" s="1271"/>
      <c r="V1128" s="1271"/>
      <c r="W1128" s="1271"/>
      <c r="X1128" s="1271"/>
      <c r="Y1128" s="1271"/>
      <c r="Z1128" s="1271"/>
      <c r="AA1128" s="1271"/>
      <c r="AB1128" s="1271"/>
      <c r="AC1128" s="1271"/>
      <c r="AD1128" s="1271"/>
      <c r="AE1128" s="1271"/>
      <c r="AF1128" s="1272"/>
    </row>
    <row r="1129" spans="1:32" ht="0.75" customHeight="1">
      <c r="A1129" s="1273" t="s">
        <v>389</v>
      </c>
      <c r="B1129" s="1273"/>
      <c r="C1129" s="1273"/>
      <c r="D1129" s="1273"/>
      <c r="E1129" s="1273"/>
      <c r="F1129" s="1273"/>
      <c r="G1129" s="1273"/>
      <c r="H1129" s="1273"/>
      <c r="I1129" s="1273"/>
      <c r="J1129" s="1273"/>
      <c r="K1129" s="1273"/>
      <c r="L1129" s="1273"/>
      <c r="M1129" s="1273"/>
      <c r="N1129" s="1273"/>
      <c r="O1129" s="1273"/>
      <c r="P1129" s="1273"/>
      <c r="Q1129" s="1273"/>
      <c r="R1129" s="1273"/>
      <c r="S1129" s="1273"/>
      <c r="T1129" s="1273"/>
      <c r="U1129" s="1273"/>
      <c r="V1129" s="1273"/>
      <c r="W1129" s="1273"/>
      <c r="X1129" s="1273"/>
      <c r="Y1129" s="1273"/>
      <c r="Z1129" s="1273"/>
      <c r="AA1129" s="1273"/>
      <c r="AB1129" s="1273"/>
      <c r="AC1129" s="1273"/>
      <c r="AD1129" s="1273"/>
      <c r="AE1129" s="1273"/>
      <c r="AF1129" s="1272"/>
    </row>
    <row r="1130" spans="1:32" ht="9.4" customHeight="1">
      <c r="A1130" s="1273"/>
      <c r="B1130" s="1273"/>
      <c r="C1130" s="1273"/>
      <c r="D1130" s="1273"/>
      <c r="E1130" s="1273"/>
      <c r="F1130" s="1273"/>
      <c r="G1130" s="1273"/>
      <c r="H1130" s="1273"/>
      <c r="I1130" s="1273"/>
      <c r="J1130" s="1273"/>
      <c r="K1130" s="1273"/>
      <c r="L1130" s="1273"/>
      <c r="M1130" s="1273"/>
      <c r="N1130" s="1273"/>
      <c r="O1130" s="1273"/>
      <c r="P1130" s="1273"/>
      <c r="Q1130" s="1273"/>
      <c r="R1130" s="1273"/>
      <c r="S1130" s="1273"/>
      <c r="T1130" s="1273"/>
      <c r="U1130" s="1273"/>
      <c r="V1130" s="1273"/>
      <c r="W1130" s="1273"/>
      <c r="X1130" s="1273"/>
      <c r="Y1130" s="1273"/>
      <c r="Z1130" s="1273"/>
      <c r="AA1130" s="1273"/>
      <c r="AB1130" s="1273"/>
      <c r="AC1130" s="1273"/>
      <c r="AD1130" s="1273"/>
      <c r="AE1130" s="1273"/>
      <c r="AF1130" s="1272"/>
    </row>
    <row r="1131" spans="1:32" ht="17.45" customHeight="1">
      <c r="A1131" s="1255" t="s">
        <v>390</v>
      </c>
      <c r="B1131" s="1255"/>
      <c r="C1131" s="1255"/>
      <c r="D1131" s="1255"/>
      <c r="E1131" s="1255"/>
      <c r="F1131" s="1255"/>
      <c r="G1131" s="1255"/>
      <c r="H1131" s="1255"/>
      <c r="I1131" s="1255"/>
      <c r="J1131" s="1255"/>
      <c r="K1131" s="1255"/>
      <c r="L1131" s="1255"/>
      <c r="M1131" s="1256" t="s">
        <v>391</v>
      </c>
      <c r="N1131" s="1256" t="s">
        <v>392</v>
      </c>
      <c r="O1131" s="1256"/>
      <c r="P1131" s="1256"/>
      <c r="Q1131" s="1256"/>
      <c r="R1131" s="1256"/>
      <c r="S1131" s="1256"/>
      <c r="T1131" s="1256" t="s">
        <v>393</v>
      </c>
      <c r="U1131" s="1256"/>
      <c r="V1131" s="1256"/>
      <c r="W1131" s="1256"/>
      <c r="X1131" s="1256"/>
      <c r="Y1131" s="1256"/>
      <c r="Z1131" s="1256"/>
      <c r="AA1131" s="1256"/>
      <c r="AB1131" s="1256"/>
      <c r="AC1131" s="1245" t="s">
        <v>394</v>
      </c>
      <c r="AD1131" s="1245"/>
      <c r="AE1131" s="1245"/>
      <c r="AF1131" s="1245"/>
    </row>
    <row r="1132" spans="1:32" ht="17.45" customHeight="1">
      <c r="A1132" s="1255"/>
      <c r="B1132" s="1255"/>
      <c r="C1132" s="1255"/>
      <c r="D1132" s="1255"/>
      <c r="E1132" s="1255"/>
      <c r="F1132" s="1255"/>
      <c r="G1132" s="1255"/>
      <c r="H1132" s="1255"/>
      <c r="I1132" s="1255"/>
      <c r="J1132" s="1255"/>
      <c r="K1132" s="1255"/>
      <c r="L1132" s="1255"/>
      <c r="M1132" s="1256"/>
      <c r="N1132" s="1256" t="s">
        <v>395</v>
      </c>
      <c r="O1132" s="1256"/>
      <c r="P1132" s="1256" t="s">
        <v>396</v>
      </c>
      <c r="Q1132" s="1256"/>
      <c r="R1132" s="1256"/>
      <c r="S1132" s="1256"/>
      <c r="T1132" s="1256" t="s">
        <v>395</v>
      </c>
      <c r="U1132" s="1256"/>
      <c r="V1132" s="1256"/>
      <c r="W1132" s="1256"/>
      <c r="X1132" s="1256" t="s">
        <v>396</v>
      </c>
      <c r="Y1132" s="1256"/>
      <c r="Z1132" s="1256"/>
      <c r="AA1132" s="1256"/>
      <c r="AB1132" s="1256"/>
      <c r="AC1132" s="1245"/>
      <c r="AD1132" s="1245"/>
      <c r="AE1132" s="1245"/>
      <c r="AF1132" s="1245"/>
    </row>
    <row r="1133" spans="1:32" ht="16.7" customHeight="1">
      <c r="A1133" s="1246"/>
      <c r="B1133" s="1246"/>
      <c r="C1133" s="1246"/>
      <c r="D1133" s="1246"/>
      <c r="E1133" s="1246"/>
      <c r="F1133" s="1246"/>
      <c r="G1133" s="1246"/>
      <c r="H1133" s="1246"/>
      <c r="I1133" s="1246"/>
      <c r="J1133" s="1246"/>
      <c r="K1133" s="1246"/>
      <c r="L1133" s="1246"/>
      <c r="M1133" s="1247" t="s">
        <v>397</v>
      </c>
      <c r="N1133" s="1247"/>
      <c r="O1133" s="1247"/>
      <c r="P1133" s="1247"/>
      <c r="Q1133" s="1247"/>
      <c r="R1133" s="1247"/>
      <c r="S1133" s="1247"/>
      <c r="T1133" s="1247"/>
      <c r="U1133" s="1247"/>
      <c r="V1133" s="1247"/>
      <c r="W1133" s="1247"/>
      <c r="X1133" s="1248"/>
      <c r="Y1133" s="1248"/>
      <c r="Z1133" s="1249">
        <v>0</v>
      </c>
      <c r="AA1133" s="1249"/>
      <c r="AB1133" s="1249"/>
      <c r="AC1133" s="1249"/>
      <c r="AD1133" s="1249"/>
      <c r="AE1133" s="1249"/>
      <c r="AF1133" s="1249"/>
    </row>
    <row r="1134" spans="1:32" ht="17.45" customHeight="1">
      <c r="A1134" s="1255" t="s">
        <v>398</v>
      </c>
      <c r="B1134" s="1255"/>
      <c r="C1134" s="1255"/>
      <c r="D1134" s="1255"/>
      <c r="E1134" s="1255"/>
      <c r="F1134" s="1255"/>
      <c r="G1134" s="1255"/>
      <c r="H1134" s="1255"/>
      <c r="I1134" s="1255"/>
      <c r="J1134" s="1255"/>
      <c r="K1134" s="1255"/>
      <c r="L1134" s="1255"/>
      <c r="M1134" s="1255"/>
      <c r="N1134" s="1255"/>
      <c r="O1134" s="1256" t="s">
        <v>399</v>
      </c>
      <c r="P1134" s="1256"/>
      <c r="Q1134" s="1256"/>
      <c r="R1134" s="1256"/>
      <c r="S1134" s="1256" t="s">
        <v>391</v>
      </c>
      <c r="T1134" s="1256"/>
      <c r="U1134" s="1256"/>
      <c r="V1134" s="1256"/>
      <c r="W1134" s="1256" t="s">
        <v>400</v>
      </c>
      <c r="X1134" s="1256"/>
      <c r="Y1134" s="1256"/>
      <c r="Z1134" s="1256"/>
      <c r="AA1134" s="1256"/>
      <c r="AB1134" s="1256"/>
      <c r="AC1134" s="1245" t="s">
        <v>394</v>
      </c>
      <c r="AD1134" s="1245"/>
      <c r="AE1134" s="1245"/>
      <c r="AF1134" s="1245"/>
    </row>
    <row r="1135" spans="1:32" ht="17.45" customHeight="1">
      <c r="A1135" s="146"/>
      <c r="B1135" s="147"/>
      <c r="C1135" s="147"/>
      <c r="D1135" s="147"/>
      <c r="E1135" s="147"/>
      <c r="F1135" s="147"/>
      <c r="G1135" s="147"/>
      <c r="H1135" s="147"/>
      <c r="I1135" s="147"/>
      <c r="J1135" s="147"/>
      <c r="K1135" s="147"/>
      <c r="L1135" s="147"/>
      <c r="M1135" s="1331" t="s">
        <v>401</v>
      </c>
      <c r="N1135" s="1331"/>
      <c r="O1135" s="1331"/>
      <c r="P1135" s="1331"/>
      <c r="Q1135" s="1331"/>
      <c r="R1135" s="1331"/>
      <c r="S1135" s="1331"/>
      <c r="T1135" s="1331"/>
      <c r="U1135" s="1331"/>
      <c r="V1135" s="1331"/>
      <c r="W1135" s="1331"/>
      <c r="X1135" s="147"/>
      <c r="Y1135" s="147"/>
      <c r="Z1135" s="1266">
        <v>0</v>
      </c>
      <c r="AA1135" s="1266"/>
      <c r="AB1135" s="1266"/>
      <c r="AC1135" s="1266"/>
      <c r="AD1135" s="1266"/>
      <c r="AE1135" s="1266"/>
      <c r="AF1135" s="1266"/>
    </row>
    <row r="1136" spans="1:32" ht="16.7" customHeight="1">
      <c r="A1136" s="150"/>
      <c r="M1136" s="1240" t="s">
        <v>402</v>
      </c>
      <c r="N1136" s="1240"/>
      <c r="O1136" s="1240"/>
      <c r="P1136" s="1240"/>
      <c r="Q1136" s="1240"/>
      <c r="R1136" s="1240"/>
      <c r="S1136" s="1240"/>
      <c r="T1136" s="1240"/>
      <c r="U1136" s="1240"/>
      <c r="V1136" s="1240"/>
      <c r="W1136" s="1240"/>
      <c r="Z1136" s="1262">
        <v>0</v>
      </c>
      <c r="AA1136" s="1262"/>
      <c r="AB1136" s="1262"/>
      <c r="AC1136" s="1262"/>
      <c r="AD1136" s="1262"/>
      <c r="AE1136" s="1262"/>
      <c r="AF1136" s="1262"/>
    </row>
    <row r="1137" spans="1:32" ht="17.45" customHeight="1">
      <c r="A1137" s="150"/>
      <c r="M1137" s="1240" t="s">
        <v>403</v>
      </c>
      <c r="N1137" s="1240"/>
      <c r="O1137" s="1240"/>
      <c r="P1137" s="1240"/>
      <c r="Q1137" s="1240"/>
      <c r="R1137" s="1240"/>
      <c r="S1137" s="1240"/>
      <c r="T1137" s="1240"/>
      <c r="U1137" s="1240"/>
      <c r="V1137" s="1240"/>
      <c r="W1137" s="1240"/>
      <c r="Z1137" s="1262">
        <v>0</v>
      </c>
      <c r="AA1137" s="1262"/>
      <c r="AB1137" s="1262"/>
      <c r="AC1137" s="1262"/>
      <c r="AD1137" s="1262"/>
      <c r="AE1137" s="1262"/>
      <c r="AF1137" s="1262"/>
    </row>
    <row r="1138" spans="1:32" ht="16.7" customHeight="1">
      <c r="A1138" s="150"/>
      <c r="M1138" s="1240" t="s">
        <v>404</v>
      </c>
      <c r="N1138" s="1240"/>
      <c r="O1138" s="1240"/>
      <c r="P1138" s="1240"/>
      <c r="Q1138" s="1240"/>
      <c r="R1138" s="1240"/>
      <c r="S1138" s="1240"/>
      <c r="T1138" s="1240"/>
      <c r="U1138" s="1240"/>
      <c r="V1138" s="1240"/>
      <c r="W1138" s="1240"/>
      <c r="Z1138" s="1262">
        <v>0</v>
      </c>
      <c r="AA1138" s="1262"/>
      <c r="AB1138" s="1262"/>
      <c r="AC1138" s="1262"/>
      <c r="AD1138" s="1262"/>
      <c r="AE1138" s="1262"/>
      <c r="AF1138" s="1262"/>
    </row>
    <row r="1139" spans="1:32" ht="17.45" customHeight="1">
      <c r="A1139" s="153"/>
      <c r="B1139" s="154"/>
      <c r="C1139" s="154"/>
      <c r="D1139" s="154"/>
      <c r="E1139" s="154"/>
      <c r="F1139" s="154"/>
      <c r="G1139" s="154"/>
      <c r="H1139" s="154"/>
      <c r="I1139" s="154"/>
      <c r="J1139" s="154"/>
      <c r="K1139" s="154"/>
      <c r="L1139" s="154"/>
      <c r="M1139" s="1260" t="s">
        <v>405</v>
      </c>
      <c r="N1139" s="1260"/>
      <c r="O1139" s="1260"/>
      <c r="P1139" s="1260"/>
      <c r="Q1139" s="1260"/>
      <c r="R1139" s="1260"/>
      <c r="S1139" s="1260"/>
      <c r="T1139" s="1260"/>
      <c r="U1139" s="1260"/>
      <c r="V1139" s="1260"/>
      <c r="W1139" s="1260"/>
      <c r="X1139" s="154"/>
      <c r="Y1139" s="154"/>
      <c r="Z1139" s="1261">
        <v>0</v>
      </c>
      <c r="AA1139" s="1261"/>
      <c r="AB1139" s="1261"/>
      <c r="AC1139" s="1261"/>
      <c r="AD1139" s="1261"/>
      <c r="AE1139" s="1261"/>
      <c r="AF1139" s="1261"/>
    </row>
    <row r="1140" spans="1:32" ht="17.45" customHeight="1">
      <c r="A1140" s="1257" t="s">
        <v>406</v>
      </c>
      <c r="B1140" s="1257"/>
      <c r="C1140" s="1257"/>
      <c r="D1140" s="1257"/>
      <c r="E1140" s="1257"/>
      <c r="F1140" s="1257"/>
      <c r="G1140" s="1257"/>
      <c r="H1140" s="1257"/>
      <c r="I1140" s="1257"/>
      <c r="J1140" s="1257"/>
      <c r="K1140" s="1257"/>
      <c r="L1140" s="1257"/>
      <c r="M1140" s="1257"/>
      <c r="N1140" s="1257"/>
      <c r="O1140" s="1258" t="s">
        <v>391</v>
      </c>
      <c r="P1140" s="1258"/>
      <c r="Q1140" s="1258"/>
      <c r="R1140" s="1258"/>
      <c r="S1140" s="1258" t="s">
        <v>407</v>
      </c>
      <c r="T1140" s="1258"/>
      <c r="U1140" s="1258"/>
      <c r="V1140" s="1258"/>
      <c r="W1140" s="1258" t="s">
        <v>408</v>
      </c>
      <c r="X1140" s="1258"/>
      <c r="Y1140" s="1258"/>
      <c r="Z1140" s="1258"/>
      <c r="AA1140" s="1258"/>
      <c r="AB1140" s="1258"/>
      <c r="AC1140" s="1259" t="s">
        <v>409</v>
      </c>
      <c r="AD1140" s="1259"/>
      <c r="AE1140" s="1259"/>
      <c r="AF1140" s="1259"/>
    </row>
    <row r="1141" spans="1:32" ht="16.7" customHeight="1">
      <c r="A1141" s="1246"/>
      <c r="B1141" s="1246"/>
      <c r="C1141" s="1246"/>
      <c r="D1141" s="1246"/>
      <c r="E1141" s="1246"/>
      <c r="F1141" s="1246"/>
      <c r="G1141" s="1246"/>
      <c r="H1141" s="1246"/>
      <c r="I1141" s="1246"/>
      <c r="J1141" s="1246"/>
      <c r="K1141" s="1246"/>
      <c r="L1141" s="1246"/>
      <c r="M1141" s="1247" t="s">
        <v>411</v>
      </c>
      <c r="N1141" s="1247"/>
      <c r="O1141" s="1247"/>
      <c r="P1141" s="1247"/>
      <c r="Q1141" s="1247"/>
      <c r="R1141" s="1247"/>
      <c r="S1141" s="1247"/>
      <c r="T1141" s="1247"/>
      <c r="U1141" s="1247"/>
      <c r="V1141" s="1247"/>
      <c r="W1141" s="1247"/>
      <c r="X1141" s="1248"/>
      <c r="Y1141" s="1248"/>
      <c r="Z1141" s="1249">
        <v>0</v>
      </c>
      <c r="AA1141" s="1249"/>
      <c r="AB1141" s="1249"/>
      <c r="AC1141" s="1249"/>
      <c r="AD1141" s="1249"/>
      <c r="AE1141" s="1249"/>
      <c r="AF1141" s="1249"/>
    </row>
    <row r="1142" spans="1:32" ht="17.45" customHeight="1">
      <c r="A1142" s="1257" t="s">
        <v>412</v>
      </c>
      <c r="B1142" s="1257"/>
      <c r="C1142" s="1257"/>
      <c r="D1142" s="1257"/>
      <c r="E1142" s="1257"/>
      <c r="F1142" s="1257"/>
      <c r="G1142" s="1257"/>
      <c r="H1142" s="1257"/>
      <c r="I1142" s="1257"/>
      <c r="J1142" s="1257"/>
      <c r="K1142" s="1257"/>
      <c r="L1142" s="1257"/>
      <c r="M1142" s="1257"/>
      <c r="N1142" s="1257"/>
      <c r="O1142" s="1258" t="s">
        <v>391</v>
      </c>
      <c r="P1142" s="1258"/>
      <c r="Q1142" s="1258"/>
      <c r="R1142" s="1258"/>
      <c r="S1142" s="1258" t="s">
        <v>407</v>
      </c>
      <c r="T1142" s="1258"/>
      <c r="U1142" s="1258"/>
      <c r="V1142" s="1258"/>
      <c r="W1142" s="1258" t="s">
        <v>408</v>
      </c>
      <c r="X1142" s="1258"/>
      <c r="Y1142" s="1258"/>
      <c r="Z1142" s="1258"/>
      <c r="AA1142" s="1258"/>
      <c r="AB1142" s="1258"/>
      <c r="AC1142" s="1259" t="s">
        <v>409</v>
      </c>
      <c r="AD1142" s="1259"/>
      <c r="AE1142" s="1259"/>
      <c r="AF1142" s="1259"/>
    </row>
    <row r="1143" spans="1:32" ht="22.5" customHeight="1">
      <c r="A1143" s="146"/>
      <c r="B1143" s="147"/>
      <c r="C1143" s="163" t="s">
        <v>536</v>
      </c>
      <c r="D1143" s="1314" t="s">
        <v>537</v>
      </c>
      <c r="E1143" s="1314"/>
      <c r="F1143" s="1314"/>
      <c r="G1143" s="1314"/>
      <c r="H1143" s="1314"/>
      <c r="I1143" s="1314"/>
      <c r="J1143" s="1314"/>
      <c r="K1143" s="1314"/>
      <c r="L1143" s="1314"/>
      <c r="M1143" s="1314"/>
      <c r="N1143" s="1314"/>
      <c r="O1143" s="1315">
        <v>3.6379999999999999</v>
      </c>
      <c r="P1143" s="1315"/>
      <c r="Q1143" s="1315"/>
      <c r="R1143" s="1315"/>
      <c r="S1143" s="1316" t="s">
        <v>446</v>
      </c>
      <c r="T1143" s="1316"/>
      <c r="U1143" s="1316"/>
      <c r="V1143" s="1316"/>
      <c r="W1143" s="1317">
        <v>528.2722</v>
      </c>
      <c r="X1143" s="1317"/>
      <c r="Y1143" s="1317"/>
      <c r="Z1143" s="1317"/>
      <c r="AA1143" s="1317"/>
      <c r="AB1143" s="1317"/>
      <c r="AC1143" s="1318">
        <v>1921.8462999999999</v>
      </c>
      <c r="AD1143" s="1318"/>
      <c r="AE1143" s="1318"/>
      <c r="AF1143" s="1318"/>
    </row>
    <row r="1144" spans="1:32" ht="23.25" customHeight="1">
      <c r="A1144" s="153"/>
      <c r="B1144" s="154"/>
      <c r="C1144" s="167" t="s">
        <v>500</v>
      </c>
      <c r="D1144" s="1304" t="s">
        <v>501</v>
      </c>
      <c r="E1144" s="1304"/>
      <c r="F1144" s="1304"/>
      <c r="G1144" s="1304"/>
      <c r="H1144" s="1304"/>
      <c r="I1144" s="1304"/>
      <c r="J1144" s="1304"/>
      <c r="K1144" s="1304"/>
      <c r="L1144" s="1304"/>
      <c r="M1144" s="1304"/>
      <c r="N1144" s="1304"/>
      <c r="O1144" s="1305">
        <v>12.61</v>
      </c>
      <c r="P1144" s="1305"/>
      <c r="Q1144" s="1305"/>
      <c r="R1144" s="1305"/>
      <c r="S1144" s="1306" t="s">
        <v>435</v>
      </c>
      <c r="T1144" s="1306"/>
      <c r="U1144" s="1306"/>
      <c r="V1144" s="1306"/>
      <c r="W1144" s="1307">
        <v>82.821700000000007</v>
      </c>
      <c r="X1144" s="1307"/>
      <c r="Y1144" s="1307"/>
      <c r="Z1144" s="1307"/>
      <c r="AA1144" s="1307"/>
      <c r="AB1144" s="1307"/>
      <c r="AC1144" s="1308">
        <v>1044.3602000000001</v>
      </c>
      <c r="AD1144" s="1308"/>
      <c r="AE1144" s="1308"/>
      <c r="AF1144" s="1308"/>
    </row>
    <row r="1145" spans="1:32" ht="17.45" customHeight="1">
      <c r="A1145" s="1246"/>
      <c r="B1145" s="1246"/>
      <c r="C1145" s="1246"/>
      <c r="D1145" s="1246"/>
      <c r="E1145" s="1246"/>
      <c r="F1145" s="1246"/>
      <c r="G1145" s="1246"/>
      <c r="H1145" s="1246"/>
      <c r="I1145" s="1246"/>
      <c r="J1145" s="1246"/>
      <c r="K1145" s="1246"/>
      <c r="L1145" s="1246"/>
      <c r="M1145" s="1247" t="s">
        <v>413</v>
      </c>
      <c r="N1145" s="1247"/>
      <c r="O1145" s="1247"/>
      <c r="P1145" s="1247"/>
      <c r="Q1145" s="1247"/>
      <c r="R1145" s="1247"/>
      <c r="S1145" s="1247"/>
      <c r="T1145" s="1247"/>
      <c r="U1145" s="1247"/>
      <c r="V1145" s="1247"/>
      <c r="W1145" s="1247"/>
      <c r="X1145" s="1248"/>
      <c r="Y1145" s="1248"/>
      <c r="Z1145" s="1249">
        <v>2966.2064999999998</v>
      </c>
      <c r="AA1145" s="1249"/>
      <c r="AB1145" s="1249"/>
      <c r="AC1145" s="1249"/>
      <c r="AD1145" s="1249"/>
      <c r="AE1145" s="1249"/>
      <c r="AF1145" s="1249"/>
    </row>
    <row r="1146" spans="1:32" ht="16.7" customHeight="1">
      <c r="A1146" s="1257" t="s">
        <v>414</v>
      </c>
      <c r="B1146" s="1257"/>
      <c r="C1146" s="1257"/>
      <c r="D1146" s="1257"/>
      <c r="E1146" s="1257"/>
      <c r="F1146" s="1257"/>
      <c r="G1146" s="1257"/>
      <c r="H1146" s="1257"/>
      <c r="I1146" s="1257"/>
      <c r="J1146" s="1257"/>
      <c r="K1146" s="1257"/>
      <c r="L1146" s="1257"/>
      <c r="M1146" s="1257"/>
      <c r="N1146" s="1257"/>
      <c r="O1146" s="1258" t="s">
        <v>391</v>
      </c>
      <c r="P1146" s="1258"/>
      <c r="Q1146" s="1258"/>
      <c r="R1146" s="1258"/>
      <c r="S1146" s="1258" t="s">
        <v>407</v>
      </c>
      <c r="T1146" s="1258"/>
      <c r="U1146" s="1258"/>
      <c r="V1146" s="1258"/>
      <c r="W1146" s="1258" t="s">
        <v>408</v>
      </c>
      <c r="X1146" s="1258"/>
      <c r="Y1146" s="1258"/>
      <c r="Z1146" s="1258"/>
      <c r="AA1146" s="1258"/>
      <c r="AB1146" s="1258"/>
      <c r="AC1146" s="1259" t="s">
        <v>409</v>
      </c>
      <c r="AD1146" s="1259"/>
      <c r="AE1146" s="1259"/>
      <c r="AF1146" s="1259"/>
    </row>
    <row r="1147" spans="1:32" ht="17.45" customHeight="1">
      <c r="A1147" s="1251"/>
      <c r="B1147" s="1251"/>
      <c r="C1147" s="1251"/>
      <c r="D1147" s="1251"/>
      <c r="E1147" s="1251"/>
      <c r="F1147" s="1251"/>
      <c r="G1147" s="1251"/>
      <c r="H1147" s="1251"/>
      <c r="I1147" s="1251"/>
      <c r="J1147" s="1251"/>
      <c r="K1147" s="1251"/>
      <c r="L1147" s="1251"/>
      <c r="M1147" s="1252" t="s">
        <v>415</v>
      </c>
      <c r="N1147" s="1252"/>
      <c r="O1147" s="1252"/>
      <c r="P1147" s="1252"/>
      <c r="Q1147" s="1252"/>
      <c r="R1147" s="1252"/>
      <c r="S1147" s="1252"/>
      <c r="T1147" s="1252"/>
      <c r="U1147" s="1252"/>
      <c r="V1147" s="1252"/>
      <c r="W1147" s="1252"/>
      <c r="X1147" s="1253"/>
      <c r="Y1147" s="1253"/>
      <c r="Z1147" s="1254">
        <v>0</v>
      </c>
      <c r="AA1147" s="1254"/>
      <c r="AB1147" s="1254"/>
      <c r="AC1147" s="1254"/>
      <c r="AD1147" s="1254"/>
      <c r="AE1147" s="1254"/>
      <c r="AF1147" s="1254"/>
    </row>
    <row r="1148" spans="1:32" ht="16.7" customHeight="1">
      <c r="A1148" s="1255" t="s">
        <v>416</v>
      </c>
      <c r="B1148" s="1255"/>
      <c r="C1148" s="1255"/>
      <c r="D1148" s="1255"/>
      <c r="E1148" s="1255"/>
      <c r="F1148" s="1255"/>
      <c r="G1148" s="1255"/>
      <c r="H1148" s="1255"/>
      <c r="I1148" s="1255"/>
      <c r="J1148" s="1256" t="s">
        <v>391</v>
      </c>
      <c r="K1148" s="1256"/>
      <c r="L1148" s="158" t="s">
        <v>417</v>
      </c>
      <c r="M1148" s="158" t="s">
        <v>418</v>
      </c>
      <c r="N1148" s="1256" t="s">
        <v>419</v>
      </c>
      <c r="O1148" s="1256"/>
      <c r="P1148" s="1256" t="s">
        <v>420</v>
      </c>
      <c r="Q1148" s="1256"/>
      <c r="R1148" s="1256"/>
      <c r="S1148" s="1256"/>
      <c r="T1148" s="1256" t="s">
        <v>421</v>
      </c>
      <c r="U1148" s="1256"/>
      <c r="V1148" s="1256"/>
      <c r="W1148" s="1256"/>
      <c r="X1148" s="1256" t="s">
        <v>422</v>
      </c>
      <c r="Y1148" s="1256"/>
      <c r="Z1148" s="1256"/>
      <c r="AA1148" s="1256"/>
      <c r="AB1148" s="1256"/>
      <c r="AC1148" s="1245" t="s">
        <v>409</v>
      </c>
      <c r="AD1148" s="1245"/>
      <c r="AE1148" s="1245"/>
      <c r="AF1148" s="1245"/>
    </row>
    <row r="1149" spans="1:32" ht="17.45" customHeight="1">
      <c r="A1149" s="1246"/>
      <c r="B1149" s="1246"/>
      <c r="C1149" s="1246"/>
      <c r="D1149" s="1246"/>
      <c r="E1149" s="1246"/>
      <c r="F1149" s="1246"/>
      <c r="G1149" s="1246"/>
      <c r="H1149" s="1246"/>
      <c r="I1149" s="1246"/>
      <c r="J1149" s="1246"/>
      <c r="K1149" s="1246"/>
      <c r="L1149" s="1246"/>
      <c r="M1149" s="1247" t="s">
        <v>423</v>
      </c>
      <c r="N1149" s="1247"/>
      <c r="O1149" s="1247"/>
      <c r="P1149" s="1247"/>
      <c r="Q1149" s="1247"/>
      <c r="R1149" s="1247"/>
      <c r="S1149" s="1247"/>
      <c r="T1149" s="1247"/>
      <c r="U1149" s="1247"/>
      <c r="V1149" s="1247"/>
      <c r="W1149" s="1247"/>
      <c r="X1149" s="1248"/>
      <c r="Y1149" s="1248"/>
      <c r="Z1149" s="1249">
        <v>0</v>
      </c>
      <c r="AA1149" s="1249"/>
      <c r="AB1149" s="1249"/>
      <c r="AC1149" s="1249"/>
      <c r="AD1149" s="1249"/>
      <c r="AE1149" s="1249"/>
      <c r="AF1149" s="1249"/>
    </row>
    <row r="1150" spans="1:32" ht="5.85" customHeight="1">
      <c r="A1150" s="1250"/>
      <c r="B1150" s="1250"/>
      <c r="C1150" s="1250"/>
      <c r="D1150" s="1250"/>
      <c r="E1150" s="1250"/>
      <c r="F1150" s="1250"/>
      <c r="G1150" s="1250"/>
      <c r="H1150" s="1250"/>
      <c r="I1150" s="1250"/>
      <c r="J1150" s="1250"/>
      <c r="K1150" s="1250"/>
      <c r="L1150" s="1250"/>
      <c r="M1150" s="1250"/>
      <c r="N1150" s="1250"/>
      <c r="O1150" s="1250"/>
      <c r="P1150" s="1250"/>
      <c r="Q1150" s="1250"/>
      <c r="R1150" s="1250"/>
      <c r="S1150" s="1250"/>
      <c r="T1150" s="1250"/>
      <c r="U1150" s="1250"/>
      <c r="V1150" s="1250"/>
      <c r="W1150" s="1250"/>
      <c r="X1150" s="1250"/>
      <c r="Y1150" s="1250"/>
      <c r="Z1150" s="1250"/>
      <c r="AA1150" s="1250"/>
      <c r="AB1150" s="1250"/>
      <c r="AC1150" s="1250"/>
      <c r="AD1150" s="1250"/>
      <c r="AE1150" s="1250"/>
      <c r="AF1150" s="1250"/>
    </row>
    <row r="1151" spans="1:32" ht="16.7" customHeight="1">
      <c r="A1151" s="1239"/>
      <c r="B1151" s="1239"/>
      <c r="C1151" s="1239"/>
      <c r="D1151" s="1239"/>
      <c r="E1151" s="1239"/>
      <c r="F1151" s="1239"/>
      <c r="G1151" s="1239"/>
      <c r="H1151" s="1239"/>
      <c r="I1151" s="1239"/>
      <c r="J1151" s="1239"/>
      <c r="K1151" s="1239"/>
      <c r="L1151" s="1239"/>
      <c r="M1151" s="1240" t="s">
        <v>424</v>
      </c>
      <c r="N1151" s="1240"/>
      <c r="O1151" s="1240"/>
      <c r="P1151" s="1240"/>
      <c r="Q1151" s="1240"/>
      <c r="R1151" s="1240"/>
      <c r="S1151" s="1240"/>
      <c r="T1151" s="1240"/>
      <c r="U1151" s="1240"/>
      <c r="V1151" s="1240"/>
      <c r="W1151" s="1240"/>
      <c r="X1151" s="1243"/>
      <c r="Y1151" s="1243"/>
      <c r="Z1151" s="1241">
        <v>2966.21</v>
      </c>
      <c r="AA1151" s="1241"/>
      <c r="AB1151" s="1241"/>
      <c r="AC1151" s="1241"/>
      <c r="AD1151" s="1241"/>
      <c r="AE1151" s="1241"/>
      <c r="AF1151" s="1241"/>
    </row>
    <row r="1152" spans="1:32" ht="0.75" customHeight="1">
      <c r="A1152" s="1239"/>
      <c r="B1152" s="1239"/>
      <c r="C1152" s="1239"/>
      <c r="D1152" s="1239"/>
      <c r="E1152" s="1239"/>
      <c r="F1152" s="1239"/>
      <c r="G1152" s="1239"/>
      <c r="H1152" s="1239"/>
      <c r="I1152" s="1239"/>
      <c r="J1152" s="1239"/>
      <c r="K1152" s="1240" t="s">
        <v>425</v>
      </c>
      <c r="L1152" s="1240"/>
      <c r="M1152" s="1240"/>
      <c r="N1152" s="1240"/>
      <c r="O1152" s="1240"/>
      <c r="P1152" s="1240"/>
      <c r="Q1152" s="159"/>
      <c r="R1152" s="1244">
        <v>0</v>
      </c>
      <c r="S1152" s="1244"/>
      <c r="T1152" s="1244"/>
      <c r="U1152" s="1240"/>
      <c r="V1152" s="1240"/>
      <c r="W1152" s="1240"/>
      <c r="X1152" s="1243"/>
      <c r="Y1152" s="1243"/>
      <c r="Z1152" s="1241"/>
      <c r="AA1152" s="1241"/>
      <c r="AB1152" s="1241"/>
      <c r="AC1152" s="1241"/>
      <c r="AD1152" s="1241"/>
      <c r="AE1152" s="1241"/>
      <c r="AF1152" s="1241"/>
    </row>
    <row r="1153" spans="1:32" ht="16.7" customHeight="1">
      <c r="A1153" s="1239"/>
      <c r="B1153" s="1239"/>
      <c r="C1153" s="1239"/>
      <c r="D1153" s="1239"/>
      <c r="E1153" s="1239"/>
      <c r="F1153" s="1239"/>
      <c r="G1153" s="1239"/>
      <c r="H1153" s="1239"/>
      <c r="I1153" s="1239"/>
      <c r="J1153" s="1239"/>
      <c r="K1153" s="1240"/>
      <c r="L1153" s="1240"/>
      <c r="M1153" s="1240"/>
      <c r="N1153" s="1240"/>
      <c r="O1153" s="1240"/>
      <c r="P1153" s="1240"/>
      <c r="Q1153" s="151"/>
      <c r="R1153" s="1244"/>
      <c r="S1153" s="1244"/>
      <c r="T1153" s="1244"/>
      <c r="U1153" s="151"/>
      <c r="V1153" s="1240" t="s">
        <v>426</v>
      </c>
      <c r="W1153" s="1240"/>
      <c r="X1153" s="1243"/>
      <c r="Y1153" s="1243"/>
      <c r="Z1153" s="1241">
        <v>0</v>
      </c>
      <c r="AA1153" s="1241"/>
      <c r="AB1153" s="1241"/>
      <c r="AC1153" s="1241"/>
      <c r="AD1153" s="1241"/>
      <c r="AE1153" s="1241"/>
      <c r="AF1153" s="1241"/>
    </row>
    <row r="1154" spans="1:32" ht="17.45" customHeight="1">
      <c r="A1154" s="1239"/>
      <c r="B1154" s="1239"/>
      <c r="C1154" s="1239"/>
      <c r="D1154" s="1239"/>
      <c r="E1154" s="1239"/>
      <c r="F1154" s="1239"/>
      <c r="G1154" s="1239"/>
      <c r="H1154" s="1239"/>
      <c r="I1154" s="1239"/>
      <c r="J1154" s="1239"/>
      <c r="K1154" s="1239"/>
      <c r="L1154" s="1239"/>
      <c r="M1154" s="1240" t="s">
        <v>427</v>
      </c>
      <c r="N1154" s="1240"/>
      <c r="O1154" s="1240"/>
      <c r="P1154" s="1240"/>
      <c r="Q1154" s="1240"/>
      <c r="R1154" s="1240"/>
      <c r="S1154" s="1240"/>
      <c r="T1154" s="1240"/>
      <c r="U1154" s="1240"/>
      <c r="V1154" s="1240"/>
      <c r="W1154" s="1240"/>
      <c r="X1154" s="1243"/>
      <c r="Y1154" s="1243"/>
      <c r="Z1154" s="1241">
        <v>2966.21</v>
      </c>
      <c r="AA1154" s="1241"/>
      <c r="AB1154" s="1241"/>
      <c r="AC1154" s="1241"/>
      <c r="AD1154" s="1241"/>
      <c r="AE1154" s="1241"/>
      <c r="AF1154" s="1241"/>
    </row>
    <row r="1155" spans="1:32" ht="5.85" customHeight="1">
      <c r="A1155" s="1242"/>
      <c r="B1155" s="1242"/>
      <c r="C1155" s="1242"/>
      <c r="D1155" s="1242"/>
      <c r="E1155" s="1242"/>
      <c r="F1155" s="1242"/>
      <c r="G1155" s="1242"/>
      <c r="H1155" s="1242"/>
      <c r="I1155" s="1242"/>
      <c r="J1155" s="1242"/>
      <c r="K1155" s="1242"/>
      <c r="L1155" s="1242"/>
      <c r="M1155" s="1242"/>
      <c r="N1155" s="1242"/>
      <c r="O1155" s="1242"/>
      <c r="P1155" s="1242"/>
      <c r="Q1155" s="1242"/>
      <c r="R1155" s="1242"/>
      <c r="S1155" s="1242"/>
      <c r="T1155" s="1242"/>
      <c r="U1155" s="1242"/>
      <c r="V1155" s="1242"/>
      <c r="W1155" s="1242"/>
      <c r="X1155" s="1242"/>
      <c r="Y1155" s="1242"/>
      <c r="Z1155" s="1242"/>
      <c r="AA1155" s="1242"/>
      <c r="AB1155" s="1242"/>
      <c r="AC1155" s="1242"/>
      <c r="AD1155" s="1242"/>
      <c r="AE1155" s="1242"/>
      <c r="AF1155" s="1242"/>
    </row>
    <row r="1156" spans="1:32" ht="107.65" customHeight="1">
      <c r="A1156" s="150"/>
      <c r="AF1156" s="152"/>
    </row>
    <row r="1157" spans="1:32" ht="106.9" customHeight="1">
      <c r="A1157" s="153"/>
      <c r="B1157" s="154"/>
      <c r="C1157" s="154"/>
      <c r="D1157" s="154"/>
      <c r="E1157" s="154"/>
      <c r="F1157" s="154"/>
      <c r="G1157" s="154"/>
      <c r="H1157" s="154"/>
      <c r="I1157" s="154"/>
      <c r="J1157" s="154"/>
      <c r="K1157" s="154"/>
      <c r="L1157" s="154"/>
      <c r="M1157" s="154"/>
      <c r="N1157" s="154"/>
      <c r="O1157" s="154"/>
      <c r="P1157" s="154"/>
      <c r="Q1157" s="154"/>
      <c r="R1157" s="154"/>
      <c r="S1157" s="154"/>
      <c r="T1157" s="154"/>
      <c r="U1157" s="154"/>
      <c r="V1157" s="154"/>
      <c r="W1157" s="154"/>
      <c r="X1157" s="154"/>
      <c r="Y1157" s="154"/>
      <c r="Z1157" s="154"/>
      <c r="AA1157" s="154"/>
      <c r="AB1157" s="154"/>
      <c r="AC1157" s="154"/>
      <c r="AD1157" s="154"/>
      <c r="AE1157" s="154"/>
      <c r="AF1157" s="162"/>
    </row>
    <row r="1158" spans="1:32" ht="2.1" customHeight="1">
      <c r="A1158" s="146"/>
      <c r="B1158" s="147"/>
      <c r="C1158" s="147"/>
      <c r="D1158" s="147"/>
      <c r="E1158" s="147"/>
      <c r="F1158" s="147"/>
      <c r="G1158" s="1289" t="s">
        <v>376</v>
      </c>
      <c r="H1158" s="1289"/>
      <c r="I1158" s="1289"/>
      <c r="J1158" s="1289"/>
      <c r="K1158" s="1289"/>
      <c r="L1158" s="1289"/>
      <c r="M1158" s="1289"/>
      <c r="N1158" s="1289"/>
      <c r="O1158" s="1289"/>
      <c r="P1158" s="1289"/>
      <c r="Q1158" s="1289"/>
      <c r="R1158" s="1289"/>
      <c r="S1158" s="1289"/>
      <c r="T1158" s="1289"/>
      <c r="U1158" s="1289"/>
      <c r="V1158" s="1289"/>
      <c r="W1158" s="1289"/>
      <c r="X1158" s="1289"/>
      <c r="Y1158" s="1289"/>
      <c r="Z1158" s="1289"/>
      <c r="AA1158" s="148"/>
      <c r="AB1158" s="1290" t="s">
        <v>556</v>
      </c>
      <c r="AC1158" s="1290"/>
      <c r="AD1158" s="1290"/>
      <c r="AE1158" s="1290"/>
      <c r="AF1158" s="1290"/>
    </row>
    <row r="1159" spans="1:32" ht="14.65" customHeight="1">
      <c r="A1159" s="150"/>
      <c r="B1159" s="1243"/>
      <c r="C1159" s="1243"/>
      <c r="D1159" s="1243"/>
      <c r="E1159" s="1243"/>
      <c r="G1159" s="1289"/>
      <c r="H1159" s="1289"/>
      <c r="I1159" s="1289"/>
      <c r="J1159" s="1289"/>
      <c r="K1159" s="1289"/>
      <c r="L1159" s="1289"/>
      <c r="M1159" s="1289"/>
      <c r="N1159" s="1289"/>
      <c r="O1159" s="1289"/>
      <c r="P1159" s="1289"/>
      <c r="Q1159" s="1289"/>
      <c r="R1159" s="1289"/>
      <c r="S1159" s="1289"/>
      <c r="T1159" s="1289"/>
      <c r="U1159" s="1289"/>
      <c r="V1159" s="1289"/>
      <c r="W1159" s="1289"/>
      <c r="X1159" s="1289"/>
      <c r="Y1159" s="1289"/>
      <c r="Z1159" s="1289"/>
      <c r="AA1159" s="152"/>
      <c r="AB1159" s="1290"/>
      <c r="AC1159" s="1290"/>
      <c r="AD1159" s="1290"/>
      <c r="AE1159" s="1290"/>
      <c r="AF1159" s="1290"/>
    </row>
    <row r="1160" spans="1:32" ht="0.75" customHeight="1">
      <c r="A1160" s="150"/>
      <c r="B1160" s="1243"/>
      <c r="C1160" s="1243"/>
      <c r="D1160" s="1243"/>
      <c r="E1160" s="1243"/>
      <c r="G1160" s="1289"/>
      <c r="H1160" s="1289"/>
      <c r="I1160" s="1289"/>
      <c r="J1160" s="1289"/>
      <c r="K1160" s="1289"/>
      <c r="L1160" s="1289"/>
      <c r="M1160" s="1289"/>
      <c r="N1160" s="1289"/>
      <c r="O1160" s="1289"/>
      <c r="P1160" s="1289"/>
      <c r="Q1160" s="1289"/>
      <c r="R1160" s="1289"/>
      <c r="S1160" s="1289"/>
      <c r="T1160" s="1289"/>
      <c r="U1160" s="1289"/>
      <c r="V1160" s="1289"/>
      <c r="W1160" s="1289"/>
      <c r="X1160" s="1289"/>
      <c r="Y1160" s="1289"/>
      <c r="Z1160" s="1289"/>
      <c r="AA1160" s="152"/>
      <c r="AB1160" s="1290"/>
      <c r="AC1160" s="1290"/>
      <c r="AD1160" s="1290"/>
      <c r="AE1160" s="1290"/>
      <c r="AF1160" s="1290"/>
    </row>
    <row r="1161" spans="1:32" ht="11.65" customHeight="1">
      <c r="A1161" s="150"/>
      <c r="B1161" s="1243"/>
      <c r="C1161" s="1243"/>
      <c r="D1161" s="1243"/>
      <c r="E1161" s="1243"/>
      <c r="G1161" s="1289"/>
      <c r="H1161" s="1289"/>
      <c r="I1161" s="1289"/>
      <c r="J1161" s="1289"/>
      <c r="K1161" s="1289"/>
      <c r="L1161" s="1289"/>
      <c r="M1161" s="1289"/>
      <c r="N1161" s="1289"/>
      <c r="O1161" s="1289"/>
      <c r="P1161" s="1289"/>
      <c r="Q1161" s="1289"/>
      <c r="R1161" s="1289"/>
      <c r="S1161" s="1289"/>
      <c r="T1161" s="1289"/>
      <c r="U1161" s="1289"/>
      <c r="V1161" s="1289"/>
      <c r="W1161" s="1289"/>
      <c r="X1161" s="1289"/>
      <c r="Y1161" s="1289"/>
      <c r="Z1161" s="1289"/>
      <c r="AA1161" s="152"/>
      <c r="AB1161" s="1291" t="s">
        <v>378</v>
      </c>
      <c r="AC1161" s="1291"/>
      <c r="AD1161" s="1291"/>
      <c r="AE1161" s="1324"/>
      <c r="AF1161" s="1324"/>
    </row>
    <row r="1162" spans="1:32" ht="13.9" customHeight="1">
      <c r="A1162" s="150"/>
      <c r="B1162" s="1243"/>
      <c r="C1162" s="1243"/>
      <c r="D1162" s="1243"/>
      <c r="E1162" s="1243"/>
      <c r="G1162" s="1293" t="s">
        <v>379</v>
      </c>
      <c r="H1162" s="1293"/>
      <c r="I1162" s="1293"/>
      <c r="J1162" s="1293"/>
      <c r="K1162" s="1293"/>
      <c r="L1162" s="1293"/>
      <c r="M1162" s="1293"/>
      <c r="N1162" s="1293"/>
      <c r="O1162" s="1293"/>
      <c r="P1162" s="1293"/>
      <c r="Q1162" s="1293"/>
      <c r="R1162" s="1293"/>
      <c r="S1162" s="1293"/>
      <c r="T1162" s="1293"/>
      <c r="U1162" s="1293"/>
      <c r="V1162" s="1293"/>
      <c r="W1162" s="1293"/>
      <c r="X1162" s="1293"/>
      <c r="Y1162" s="1293"/>
      <c r="Z1162" s="1293"/>
      <c r="AA1162" s="152"/>
      <c r="AB1162" s="1291"/>
      <c r="AC1162" s="1291"/>
      <c r="AD1162" s="1291"/>
      <c r="AE1162" s="1324"/>
      <c r="AF1162" s="1324"/>
    </row>
    <row r="1163" spans="1:32" ht="0.75" customHeight="1">
      <c r="A1163" s="150"/>
      <c r="AA1163" s="152"/>
      <c r="AB1163" s="1291"/>
      <c r="AC1163" s="1291"/>
      <c r="AD1163" s="1291"/>
      <c r="AE1163" s="1324"/>
      <c r="AF1163" s="1324"/>
    </row>
    <row r="1164" spans="1:32" ht="0.75" customHeight="1">
      <c r="A1164" s="153"/>
      <c r="B1164" s="154"/>
      <c r="C1164" s="154"/>
      <c r="D1164" s="154"/>
      <c r="E1164" s="154"/>
      <c r="F1164" s="154"/>
      <c r="G1164" s="154"/>
      <c r="H1164" s="154"/>
      <c r="I1164" s="154"/>
      <c r="J1164" s="154"/>
      <c r="K1164" s="154"/>
      <c r="L1164" s="154"/>
      <c r="M1164" s="154"/>
      <c r="N1164" s="154"/>
      <c r="O1164" s="154"/>
      <c r="P1164" s="154"/>
      <c r="Q1164" s="154"/>
      <c r="R1164" s="154"/>
      <c r="S1164" s="154"/>
      <c r="T1164" s="154"/>
      <c r="U1164" s="154"/>
      <c r="V1164" s="154"/>
      <c r="W1164" s="154"/>
      <c r="X1164" s="154"/>
      <c r="Y1164" s="154"/>
      <c r="Z1164" s="154"/>
      <c r="AA1164" s="154"/>
      <c r="AB1164" s="154"/>
      <c r="AC1164" s="154"/>
      <c r="AD1164" s="154"/>
      <c r="AE1164" s="154"/>
      <c r="AF1164" s="162"/>
    </row>
    <row r="1165" spans="1:32" ht="15.95" customHeight="1">
      <c r="A1165" s="1280" t="s">
        <v>323</v>
      </c>
      <c r="B1165" s="1280"/>
      <c r="C1165" s="1280"/>
      <c r="D1165" s="1280"/>
      <c r="E1165" s="1280"/>
      <c r="F1165" s="1280"/>
      <c r="G1165" s="1280"/>
      <c r="H1165" s="1280"/>
      <c r="I1165" s="1280"/>
      <c r="J1165" s="1280"/>
      <c r="K1165" s="1280"/>
      <c r="L1165" s="1280"/>
      <c r="M1165" s="1280"/>
      <c r="N1165" s="1280"/>
      <c r="O1165" s="1280"/>
      <c r="P1165" s="1280"/>
      <c r="Q1165" s="1280"/>
      <c r="R1165" s="1280"/>
      <c r="S1165" s="1280"/>
      <c r="T1165" s="1280"/>
      <c r="U1165" s="1280"/>
      <c r="V1165" s="1280"/>
      <c r="W1165" s="1280"/>
      <c r="X1165" s="1280"/>
      <c r="Y1165" s="1280"/>
      <c r="Z1165" s="1280"/>
      <c r="AA1165" s="1280"/>
      <c r="AB1165" s="1280"/>
      <c r="AC1165" s="1280"/>
      <c r="AD1165" s="1280"/>
      <c r="AE1165" s="1280"/>
      <c r="AF1165" s="1280"/>
    </row>
    <row r="1166" spans="1:32" ht="37.9" customHeight="1">
      <c r="A1166" s="1301" t="s">
        <v>380</v>
      </c>
      <c r="B1166" s="1301"/>
      <c r="C1166" s="1301"/>
      <c r="D1166" s="1301"/>
      <c r="E1166" s="1301"/>
      <c r="F1166" s="1301"/>
      <c r="G1166" s="1301"/>
      <c r="H1166" s="1301"/>
      <c r="I1166" s="1301"/>
      <c r="J1166" s="1301"/>
      <c r="K1166" s="1301"/>
      <c r="L1166" s="1301"/>
      <c r="M1166" s="1301"/>
      <c r="N1166" s="1301"/>
      <c r="O1166" s="1301"/>
      <c r="P1166" s="1301"/>
      <c r="Q1166" s="1301"/>
      <c r="R1166" s="1301"/>
      <c r="S1166" s="1301"/>
      <c r="T1166" s="1301"/>
      <c r="U1166" s="1301"/>
      <c r="V1166" s="1301"/>
      <c r="W1166" s="1301"/>
      <c r="X1166" s="1301"/>
      <c r="Y1166" s="1280" t="s">
        <v>381</v>
      </c>
      <c r="Z1166" s="1280"/>
      <c r="AA1166" s="1280"/>
      <c r="AB1166" s="1280"/>
      <c r="AC1166" s="1280"/>
      <c r="AD1166" s="1280"/>
      <c r="AE1166" s="1280"/>
      <c r="AF1166" s="1280"/>
    </row>
    <row r="1167" spans="1:32" ht="4.3499999999999996" customHeight="1">
      <c r="A1167" s="155"/>
      <c r="B1167" s="156"/>
      <c r="C1167" s="156"/>
      <c r="D1167" s="156"/>
      <c r="E1167" s="156"/>
      <c r="F1167" s="156"/>
      <c r="G1167" s="156"/>
      <c r="H1167" s="156"/>
      <c r="I1167" s="156"/>
      <c r="J1167" s="156"/>
      <c r="K1167" s="156"/>
      <c r="L1167" s="156"/>
      <c r="M1167" s="156"/>
      <c r="N1167" s="156"/>
      <c r="O1167" s="156"/>
      <c r="P1167" s="156"/>
      <c r="Q1167" s="156"/>
      <c r="R1167" s="156"/>
      <c r="S1167" s="156"/>
      <c r="T1167" s="156"/>
      <c r="U1167" s="156"/>
      <c r="V1167" s="156"/>
      <c r="W1167" s="156"/>
      <c r="X1167" s="156"/>
      <c r="Y1167" s="156"/>
      <c r="Z1167" s="156"/>
      <c r="AA1167" s="156"/>
      <c r="AB1167" s="156"/>
      <c r="AC1167" s="156"/>
      <c r="AD1167" s="156"/>
      <c r="AE1167" s="156"/>
      <c r="AF1167" s="157"/>
    </row>
    <row r="1168" spans="1:32" ht="0.75" customHeight="1">
      <c r="A1168" s="1283" t="s">
        <v>382</v>
      </c>
      <c r="B1168" s="1283"/>
      <c r="C1168" s="1283"/>
      <c r="D1168" s="1283"/>
      <c r="E1168" s="1284"/>
      <c r="F1168" s="1284"/>
      <c r="G1168" s="1284"/>
      <c r="H1168" s="1284"/>
      <c r="I1168" s="1285" t="s">
        <v>249</v>
      </c>
      <c r="J1168" s="1285"/>
      <c r="K1168" s="1285"/>
      <c r="L1168" s="1285"/>
      <c r="M1168" s="1285"/>
      <c r="N1168" s="1285"/>
      <c r="O1168" s="1285"/>
      <c r="P1168" s="1285"/>
      <c r="Q1168" s="1285"/>
      <c r="R1168" s="1285"/>
      <c r="S1168" s="1285"/>
      <c r="T1168" s="1285"/>
      <c r="U1168" s="1285"/>
      <c r="V1168" s="1285"/>
      <c r="W1168" s="1285"/>
      <c r="X1168" s="1285"/>
      <c r="Y1168" s="1275" t="s">
        <v>383</v>
      </c>
      <c r="Z1168" s="1275"/>
      <c r="AA1168" s="1275"/>
      <c r="AB1168" s="1275"/>
      <c r="AC1168" s="1275"/>
      <c r="AD1168" s="1286" t="s">
        <v>384</v>
      </c>
      <c r="AE1168" s="1286"/>
      <c r="AF1168" s="1286"/>
    </row>
    <row r="1169" spans="1:32" ht="18.2" customHeight="1">
      <c r="A1169" s="1283"/>
      <c r="B1169" s="1283"/>
      <c r="C1169" s="1283"/>
      <c r="D1169" s="1283"/>
      <c r="E1169" s="1287" t="s">
        <v>385</v>
      </c>
      <c r="F1169" s="1287"/>
      <c r="G1169" s="1287"/>
      <c r="H1169" s="1288" t="s">
        <v>386</v>
      </c>
      <c r="I1169" s="1285"/>
      <c r="J1169" s="1285"/>
      <c r="K1169" s="1285"/>
      <c r="L1169" s="1285"/>
      <c r="M1169" s="1285"/>
      <c r="N1169" s="1285"/>
      <c r="O1169" s="1285"/>
      <c r="P1169" s="1285"/>
      <c r="Q1169" s="1285"/>
      <c r="R1169" s="1285"/>
      <c r="S1169" s="1285"/>
      <c r="T1169" s="1285"/>
      <c r="U1169" s="1285"/>
      <c r="V1169" s="1285"/>
      <c r="W1169" s="1285"/>
      <c r="X1169" s="1285"/>
      <c r="Y1169" s="1275"/>
      <c r="Z1169" s="1275"/>
      <c r="AA1169" s="1275"/>
      <c r="AB1169" s="1275"/>
      <c r="AC1169" s="1275"/>
      <c r="AD1169" s="1286"/>
      <c r="AE1169" s="1286"/>
      <c r="AF1169" s="1286"/>
    </row>
    <row r="1170" spans="1:32" ht="0.75" customHeight="1">
      <c r="A1170" s="1274" t="s">
        <v>247</v>
      </c>
      <c r="B1170" s="1274"/>
      <c r="C1170" s="1274"/>
      <c r="D1170" s="1274"/>
      <c r="E1170" s="1287"/>
      <c r="F1170" s="1287"/>
      <c r="G1170" s="1287"/>
      <c r="H1170" s="1288"/>
      <c r="I1170" s="1285"/>
      <c r="J1170" s="1285"/>
      <c r="K1170" s="1285"/>
      <c r="L1170" s="1285"/>
      <c r="M1170" s="1285"/>
      <c r="N1170" s="1285"/>
      <c r="O1170" s="1285"/>
      <c r="P1170" s="1285"/>
      <c r="Q1170" s="1285"/>
      <c r="R1170" s="1285"/>
      <c r="S1170" s="1285"/>
      <c r="T1170" s="1285"/>
      <c r="U1170" s="1285"/>
      <c r="V1170" s="1285"/>
      <c r="W1170" s="1285"/>
      <c r="X1170" s="1285"/>
      <c r="Y1170" s="1275" t="s">
        <v>387</v>
      </c>
      <c r="Z1170" s="1275"/>
      <c r="AA1170" s="1275"/>
      <c r="AB1170" s="1275"/>
      <c r="AC1170" s="1275"/>
      <c r="AD1170" s="1276">
        <v>1</v>
      </c>
      <c r="AE1170" s="1276"/>
      <c r="AF1170" s="1276"/>
    </row>
    <row r="1171" spans="1:32" ht="17.45" customHeight="1">
      <c r="A1171" s="1274"/>
      <c r="B1171" s="1274"/>
      <c r="C1171" s="1274"/>
      <c r="D1171" s="1274"/>
      <c r="E1171" s="1277"/>
      <c r="F1171" s="1277"/>
      <c r="G1171" s="1277"/>
      <c r="H1171" s="1288"/>
      <c r="I1171" s="1285"/>
      <c r="J1171" s="1285"/>
      <c r="K1171" s="1285"/>
      <c r="L1171" s="1285"/>
      <c r="M1171" s="1285"/>
      <c r="N1171" s="1285"/>
      <c r="O1171" s="1285"/>
      <c r="P1171" s="1285"/>
      <c r="Q1171" s="1285"/>
      <c r="R1171" s="1285"/>
      <c r="S1171" s="1285"/>
      <c r="T1171" s="1285"/>
      <c r="U1171" s="1285"/>
      <c r="V1171" s="1285"/>
      <c r="W1171" s="1285"/>
      <c r="X1171" s="1285"/>
      <c r="Y1171" s="1275"/>
      <c r="Z1171" s="1275"/>
      <c r="AA1171" s="1275"/>
      <c r="AB1171" s="1275"/>
      <c r="AC1171" s="1275"/>
      <c r="AD1171" s="1276"/>
      <c r="AE1171" s="1276"/>
      <c r="AF1171" s="1276"/>
    </row>
    <row r="1172" spans="1:32" ht="0.75" customHeight="1">
      <c r="A1172" s="1278"/>
      <c r="B1172" s="1278"/>
      <c r="C1172" s="1278"/>
      <c r="D1172" s="1278"/>
      <c r="E1172" s="1278"/>
      <c r="F1172" s="1278"/>
      <c r="G1172" s="1278"/>
      <c r="H1172" s="1288"/>
      <c r="I1172" s="1279"/>
      <c r="J1172" s="1279"/>
      <c r="K1172" s="1279"/>
      <c r="L1172" s="1279"/>
      <c r="M1172" s="1279"/>
      <c r="N1172" s="1279"/>
      <c r="O1172" s="1279"/>
      <c r="P1172" s="1279"/>
      <c r="Q1172" s="1279"/>
      <c r="R1172" s="1279"/>
      <c r="S1172" s="1279"/>
      <c r="T1172" s="1279"/>
      <c r="U1172" s="1279"/>
      <c r="V1172" s="1279"/>
      <c r="W1172" s="1279"/>
      <c r="X1172" s="1279"/>
      <c r="Y1172" s="1279"/>
      <c r="Z1172" s="1279"/>
      <c r="AA1172" s="1279"/>
      <c r="AB1172" s="1279"/>
      <c r="AC1172" s="1279"/>
      <c r="AD1172" s="1279"/>
      <c r="AE1172" s="1279"/>
      <c r="AF1172" s="1279"/>
    </row>
    <row r="1173" spans="1:32" ht="26.85" customHeight="1">
      <c r="A1173" s="1271" t="s">
        <v>432</v>
      </c>
      <c r="B1173" s="1271"/>
      <c r="C1173" s="1271"/>
      <c r="D1173" s="1271"/>
      <c r="E1173" s="1271"/>
      <c r="F1173" s="1271"/>
      <c r="G1173" s="1271"/>
      <c r="H1173" s="1271"/>
      <c r="I1173" s="1271"/>
      <c r="J1173" s="1271"/>
      <c r="K1173" s="1271"/>
      <c r="L1173" s="1271"/>
      <c r="M1173" s="1271"/>
      <c r="N1173" s="1271"/>
      <c r="O1173" s="1271"/>
      <c r="P1173" s="1271"/>
      <c r="Q1173" s="1271"/>
      <c r="R1173" s="1271"/>
      <c r="S1173" s="1271"/>
      <c r="T1173" s="1271"/>
      <c r="U1173" s="1271"/>
      <c r="V1173" s="1271"/>
      <c r="W1173" s="1271"/>
      <c r="X1173" s="1271"/>
      <c r="Y1173" s="1271"/>
      <c r="Z1173" s="1271"/>
      <c r="AA1173" s="1271"/>
      <c r="AB1173" s="1271"/>
      <c r="AC1173" s="1271"/>
      <c r="AD1173" s="1271"/>
      <c r="AE1173" s="1271"/>
      <c r="AF1173" s="1272"/>
    </row>
    <row r="1174" spans="1:32" ht="10.15" customHeight="1">
      <c r="A1174" s="1273" t="s">
        <v>389</v>
      </c>
      <c r="B1174" s="1273"/>
      <c r="C1174" s="1273"/>
      <c r="D1174" s="1273"/>
      <c r="E1174" s="1273"/>
      <c r="F1174" s="1273"/>
      <c r="G1174" s="1273"/>
      <c r="H1174" s="1273"/>
      <c r="I1174" s="1273"/>
      <c r="J1174" s="1273"/>
      <c r="K1174" s="1273"/>
      <c r="L1174" s="1273"/>
      <c r="M1174" s="1273"/>
      <c r="N1174" s="1273"/>
      <c r="O1174" s="1273"/>
      <c r="P1174" s="1273"/>
      <c r="Q1174" s="1273"/>
      <c r="R1174" s="1273"/>
      <c r="S1174" s="1273"/>
      <c r="T1174" s="1273"/>
      <c r="U1174" s="1273"/>
      <c r="V1174" s="1273"/>
      <c r="W1174" s="1273"/>
      <c r="X1174" s="1273"/>
      <c r="Y1174" s="1273"/>
      <c r="Z1174" s="1273"/>
      <c r="AA1174" s="1273"/>
      <c r="AB1174" s="1273"/>
      <c r="AC1174" s="1273"/>
      <c r="AD1174" s="1273"/>
      <c r="AE1174" s="1273"/>
      <c r="AF1174" s="1272"/>
    </row>
    <row r="1175" spans="1:32" ht="17.45" customHeight="1">
      <c r="A1175" s="1255" t="s">
        <v>390</v>
      </c>
      <c r="B1175" s="1255"/>
      <c r="C1175" s="1255"/>
      <c r="D1175" s="1255"/>
      <c r="E1175" s="1255"/>
      <c r="F1175" s="1255"/>
      <c r="G1175" s="1255"/>
      <c r="H1175" s="1255"/>
      <c r="I1175" s="1255"/>
      <c r="J1175" s="1255"/>
      <c r="K1175" s="1255"/>
      <c r="L1175" s="1255"/>
      <c r="M1175" s="1256" t="s">
        <v>391</v>
      </c>
      <c r="N1175" s="1256" t="s">
        <v>392</v>
      </c>
      <c r="O1175" s="1256"/>
      <c r="P1175" s="1256"/>
      <c r="Q1175" s="1256"/>
      <c r="R1175" s="1256"/>
      <c r="S1175" s="1256"/>
      <c r="T1175" s="1256" t="s">
        <v>393</v>
      </c>
      <c r="U1175" s="1256"/>
      <c r="V1175" s="1256"/>
      <c r="W1175" s="1256"/>
      <c r="X1175" s="1256"/>
      <c r="Y1175" s="1256"/>
      <c r="Z1175" s="1256"/>
      <c r="AA1175" s="1256"/>
      <c r="AB1175" s="1256"/>
      <c r="AC1175" s="1245" t="s">
        <v>394</v>
      </c>
      <c r="AD1175" s="1245"/>
      <c r="AE1175" s="1245"/>
      <c r="AF1175" s="1245"/>
    </row>
    <row r="1176" spans="1:32" ht="16.7" customHeight="1">
      <c r="A1176" s="1255"/>
      <c r="B1176" s="1255"/>
      <c r="C1176" s="1255"/>
      <c r="D1176" s="1255"/>
      <c r="E1176" s="1255"/>
      <c r="F1176" s="1255"/>
      <c r="G1176" s="1255"/>
      <c r="H1176" s="1255"/>
      <c r="I1176" s="1255"/>
      <c r="J1176" s="1255"/>
      <c r="K1176" s="1255"/>
      <c r="L1176" s="1255"/>
      <c r="M1176" s="1256"/>
      <c r="N1176" s="1256" t="s">
        <v>395</v>
      </c>
      <c r="O1176" s="1256"/>
      <c r="P1176" s="1256" t="s">
        <v>396</v>
      </c>
      <c r="Q1176" s="1256"/>
      <c r="R1176" s="1256"/>
      <c r="S1176" s="1256"/>
      <c r="T1176" s="1256" t="s">
        <v>395</v>
      </c>
      <c r="U1176" s="1256"/>
      <c r="V1176" s="1256"/>
      <c r="W1176" s="1256"/>
      <c r="X1176" s="1256" t="s">
        <v>396</v>
      </c>
      <c r="Y1176" s="1256"/>
      <c r="Z1176" s="1256"/>
      <c r="AA1176" s="1256"/>
      <c r="AB1176" s="1256"/>
      <c r="AC1176" s="1245"/>
      <c r="AD1176" s="1245"/>
      <c r="AE1176" s="1245"/>
      <c r="AF1176" s="1245"/>
    </row>
    <row r="1177" spans="1:32" ht="17.45" customHeight="1">
      <c r="A1177" s="1246"/>
      <c r="B1177" s="1246"/>
      <c r="C1177" s="1246"/>
      <c r="D1177" s="1246"/>
      <c r="E1177" s="1246"/>
      <c r="F1177" s="1246"/>
      <c r="G1177" s="1246"/>
      <c r="H1177" s="1246"/>
      <c r="I1177" s="1246"/>
      <c r="J1177" s="1246"/>
      <c r="K1177" s="1246"/>
      <c r="L1177" s="1246"/>
      <c r="M1177" s="1247" t="s">
        <v>397</v>
      </c>
      <c r="N1177" s="1247"/>
      <c r="O1177" s="1247"/>
      <c r="P1177" s="1247"/>
      <c r="Q1177" s="1247"/>
      <c r="R1177" s="1247"/>
      <c r="S1177" s="1247"/>
      <c r="T1177" s="1247"/>
      <c r="U1177" s="1247"/>
      <c r="V1177" s="1247"/>
      <c r="W1177" s="1247"/>
      <c r="X1177" s="1248"/>
      <c r="Y1177" s="1248"/>
      <c r="Z1177" s="1249">
        <v>0</v>
      </c>
      <c r="AA1177" s="1249"/>
      <c r="AB1177" s="1249"/>
      <c r="AC1177" s="1249"/>
      <c r="AD1177" s="1249"/>
      <c r="AE1177" s="1249"/>
      <c r="AF1177" s="1249"/>
    </row>
    <row r="1178" spans="1:32" ht="17.45" customHeight="1">
      <c r="A1178" s="1255" t="s">
        <v>398</v>
      </c>
      <c r="B1178" s="1255"/>
      <c r="C1178" s="1255"/>
      <c r="D1178" s="1255"/>
      <c r="E1178" s="1255"/>
      <c r="F1178" s="1255"/>
      <c r="G1178" s="1255"/>
      <c r="H1178" s="1255"/>
      <c r="I1178" s="1255"/>
      <c r="J1178" s="1255"/>
      <c r="K1178" s="1255"/>
      <c r="L1178" s="1255"/>
      <c r="M1178" s="1255"/>
      <c r="N1178" s="1255"/>
      <c r="O1178" s="1256" t="s">
        <v>399</v>
      </c>
      <c r="P1178" s="1256"/>
      <c r="Q1178" s="1256"/>
      <c r="R1178" s="1256"/>
      <c r="S1178" s="1256" t="s">
        <v>391</v>
      </c>
      <c r="T1178" s="1256"/>
      <c r="U1178" s="1256"/>
      <c r="V1178" s="1256"/>
      <c r="W1178" s="1256" t="s">
        <v>400</v>
      </c>
      <c r="X1178" s="1256"/>
      <c r="Y1178" s="1256"/>
      <c r="Z1178" s="1256"/>
      <c r="AA1178" s="1256"/>
      <c r="AB1178" s="1256"/>
      <c r="AC1178" s="1245" t="s">
        <v>394</v>
      </c>
      <c r="AD1178" s="1245"/>
      <c r="AE1178" s="1245"/>
      <c r="AF1178" s="1245"/>
    </row>
    <row r="1179" spans="1:32" ht="16.7" customHeight="1">
      <c r="A1179" s="146"/>
      <c r="B1179" s="147"/>
      <c r="C1179" s="147"/>
      <c r="D1179" s="147"/>
      <c r="E1179" s="147"/>
      <c r="F1179" s="147"/>
      <c r="G1179" s="147"/>
      <c r="H1179" s="147"/>
      <c r="I1179" s="147"/>
      <c r="J1179" s="147"/>
      <c r="K1179" s="147"/>
      <c r="L1179" s="147"/>
      <c r="M1179" s="1331" t="s">
        <v>401</v>
      </c>
      <c r="N1179" s="1331"/>
      <c r="O1179" s="1331"/>
      <c r="P1179" s="1331"/>
      <c r="Q1179" s="1331"/>
      <c r="R1179" s="1331"/>
      <c r="S1179" s="1331"/>
      <c r="T1179" s="1331"/>
      <c r="U1179" s="1331"/>
      <c r="V1179" s="1331"/>
      <c r="W1179" s="1331"/>
      <c r="X1179" s="147"/>
      <c r="Y1179" s="147"/>
      <c r="Z1179" s="1266">
        <v>0</v>
      </c>
      <c r="AA1179" s="1266"/>
      <c r="AB1179" s="1266"/>
      <c r="AC1179" s="1266"/>
      <c r="AD1179" s="1266"/>
      <c r="AE1179" s="1266"/>
      <c r="AF1179" s="1266"/>
    </row>
    <row r="1180" spans="1:32" ht="17.45" customHeight="1">
      <c r="A1180" s="150"/>
      <c r="M1180" s="1240" t="s">
        <v>402</v>
      </c>
      <c r="N1180" s="1240"/>
      <c r="O1180" s="1240"/>
      <c r="P1180" s="1240"/>
      <c r="Q1180" s="1240"/>
      <c r="R1180" s="1240"/>
      <c r="S1180" s="1240"/>
      <c r="T1180" s="1240"/>
      <c r="U1180" s="1240"/>
      <c r="V1180" s="1240"/>
      <c r="W1180" s="1240"/>
      <c r="Z1180" s="1262">
        <v>0</v>
      </c>
      <c r="AA1180" s="1262"/>
      <c r="AB1180" s="1262"/>
      <c r="AC1180" s="1262"/>
      <c r="AD1180" s="1262"/>
      <c r="AE1180" s="1262"/>
      <c r="AF1180" s="1262"/>
    </row>
    <row r="1181" spans="1:32" ht="16.7" customHeight="1">
      <c r="A1181" s="150"/>
      <c r="M1181" s="1240" t="s">
        <v>403</v>
      </c>
      <c r="N1181" s="1240"/>
      <c r="O1181" s="1240"/>
      <c r="P1181" s="1240"/>
      <c r="Q1181" s="1240"/>
      <c r="R1181" s="1240"/>
      <c r="S1181" s="1240"/>
      <c r="T1181" s="1240"/>
      <c r="U1181" s="1240"/>
      <c r="V1181" s="1240"/>
      <c r="W1181" s="1240"/>
      <c r="Z1181" s="1262">
        <v>0</v>
      </c>
      <c r="AA1181" s="1262"/>
      <c r="AB1181" s="1262"/>
      <c r="AC1181" s="1262"/>
      <c r="AD1181" s="1262"/>
      <c r="AE1181" s="1262"/>
      <c r="AF1181" s="1262"/>
    </row>
    <row r="1182" spans="1:32" ht="17.45" customHeight="1">
      <c r="A1182" s="150"/>
      <c r="M1182" s="1240" t="s">
        <v>404</v>
      </c>
      <c r="N1182" s="1240"/>
      <c r="O1182" s="1240"/>
      <c r="P1182" s="1240"/>
      <c r="Q1182" s="1240"/>
      <c r="R1182" s="1240"/>
      <c r="S1182" s="1240"/>
      <c r="T1182" s="1240"/>
      <c r="U1182" s="1240"/>
      <c r="V1182" s="1240"/>
      <c r="W1182" s="1240"/>
      <c r="Z1182" s="1262">
        <v>0</v>
      </c>
      <c r="AA1182" s="1262"/>
      <c r="AB1182" s="1262"/>
      <c r="AC1182" s="1262"/>
      <c r="AD1182" s="1262"/>
      <c r="AE1182" s="1262"/>
      <c r="AF1182" s="1262"/>
    </row>
    <row r="1183" spans="1:32" ht="17.45" customHeight="1">
      <c r="A1183" s="153"/>
      <c r="B1183" s="154"/>
      <c r="C1183" s="154"/>
      <c r="D1183" s="154"/>
      <c r="E1183" s="154"/>
      <c r="F1183" s="154"/>
      <c r="G1183" s="154"/>
      <c r="H1183" s="154"/>
      <c r="I1183" s="154"/>
      <c r="J1183" s="154"/>
      <c r="K1183" s="154"/>
      <c r="L1183" s="154"/>
      <c r="M1183" s="1260" t="s">
        <v>405</v>
      </c>
      <c r="N1183" s="1260"/>
      <c r="O1183" s="1260"/>
      <c r="P1183" s="1260"/>
      <c r="Q1183" s="1260"/>
      <c r="R1183" s="1260"/>
      <c r="S1183" s="1260"/>
      <c r="T1183" s="1260"/>
      <c r="U1183" s="1260"/>
      <c r="V1183" s="1260"/>
      <c r="W1183" s="1260"/>
      <c r="X1183" s="154"/>
      <c r="Y1183" s="154"/>
      <c r="Z1183" s="1261">
        <v>0</v>
      </c>
      <c r="AA1183" s="1261"/>
      <c r="AB1183" s="1261"/>
      <c r="AC1183" s="1261"/>
      <c r="AD1183" s="1261"/>
      <c r="AE1183" s="1261"/>
      <c r="AF1183" s="1261"/>
    </row>
    <row r="1184" spans="1:32" ht="16.7" customHeight="1">
      <c r="A1184" s="1257" t="s">
        <v>406</v>
      </c>
      <c r="B1184" s="1257"/>
      <c r="C1184" s="1257"/>
      <c r="D1184" s="1257"/>
      <c r="E1184" s="1257"/>
      <c r="F1184" s="1257"/>
      <c r="G1184" s="1257"/>
      <c r="H1184" s="1257"/>
      <c r="I1184" s="1257"/>
      <c r="J1184" s="1257"/>
      <c r="K1184" s="1257"/>
      <c r="L1184" s="1257"/>
      <c r="M1184" s="1257"/>
      <c r="N1184" s="1257"/>
      <c r="O1184" s="1258" t="s">
        <v>391</v>
      </c>
      <c r="P1184" s="1258"/>
      <c r="Q1184" s="1258"/>
      <c r="R1184" s="1258"/>
      <c r="S1184" s="1258" t="s">
        <v>407</v>
      </c>
      <c r="T1184" s="1258"/>
      <c r="U1184" s="1258"/>
      <c r="V1184" s="1258"/>
      <c r="W1184" s="1258" t="s">
        <v>408</v>
      </c>
      <c r="X1184" s="1258"/>
      <c r="Y1184" s="1258"/>
      <c r="Z1184" s="1258"/>
      <c r="AA1184" s="1258"/>
      <c r="AB1184" s="1258"/>
      <c r="AC1184" s="1259" t="s">
        <v>409</v>
      </c>
      <c r="AD1184" s="1259"/>
      <c r="AE1184" s="1259"/>
      <c r="AF1184" s="1259"/>
    </row>
    <row r="1185" spans="1:32" ht="17.45" customHeight="1">
      <c r="A1185" s="1246"/>
      <c r="B1185" s="1246"/>
      <c r="C1185" s="1246"/>
      <c r="D1185" s="1246"/>
      <c r="E1185" s="1246"/>
      <c r="F1185" s="1246"/>
      <c r="G1185" s="1246"/>
      <c r="H1185" s="1246"/>
      <c r="I1185" s="1246"/>
      <c r="J1185" s="1246"/>
      <c r="K1185" s="1246"/>
      <c r="L1185" s="1246"/>
      <c r="M1185" s="1247" t="s">
        <v>411</v>
      </c>
      <c r="N1185" s="1247"/>
      <c r="O1185" s="1247"/>
      <c r="P1185" s="1247"/>
      <c r="Q1185" s="1247"/>
      <c r="R1185" s="1247"/>
      <c r="S1185" s="1247"/>
      <c r="T1185" s="1247"/>
      <c r="U1185" s="1247"/>
      <c r="V1185" s="1247"/>
      <c r="W1185" s="1247"/>
      <c r="X1185" s="1248"/>
      <c r="Y1185" s="1248"/>
      <c r="Z1185" s="1249">
        <v>0</v>
      </c>
      <c r="AA1185" s="1249"/>
      <c r="AB1185" s="1249"/>
      <c r="AC1185" s="1249"/>
      <c r="AD1185" s="1249"/>
      <c r="AE1185" s="1249"/>
      <c r="AF1185" s="1249"/>
    </row>
    <row r="1186" spans="1:32" ht="16.7" customHeight="1">
      <c r="A1186" s="1257" t="s">
        <v>412</v>
      </c>
      <c r="B1186" s="1257"/>
      <c r="C1186" s="1257"/>
      <c r="D1186" s="1257"/>
      <c r="E1186" s="1257"/>
      <c r="F1186" s="1257"/>
      <c r="G1186" s="1257"/>
      <c r="H1186" s="1257"/>
      <c r="I1186" s="1257"/>
      <c r="J1186" s="1257"/>
      <c r="K1186" s="1257"/>
      <c r="L1186" s="1257"/>
      <c r="M1186" s="1257"/>
      <c r="N1186" s="1257"/>
      <c r="O1186" s="1258" t="s">
        <v>391</v>
      </c>
      <c r="P1186" s="1258"/>
      <c r="Q1186" s="1258"/>
      <c r="R1186" s="1258"/>
      <c r="S1186" s="1258" t="s">
        <v>407</v>
      </c>
      <c r="T1186" s="1258"/>
      <c r="U1186" s="1258"/>
      <c r="V1186" s="1258"/>
      <c r="W1186" s="1258" t="s">
        <v>408</v>
      </c>
      <c r="X1186" s="1258"/>
      <c r="Y1186" s="1258"/>
      <c r="Z1186" s="1258"/>
      <c r="AA1186" s="1258"/>
      <c r="AB1186" s="1258"/>
      <c r="AC1186" s="1259" t="s">
        <v>409</v>
      </c>
      <c r="AD1186" s="1259"/>
      <c r="AE1186" s="1259"/>
      <c r="AF1186" s="1259"/>
    </row>
    <row r="1187" spans="1:32" ht="23.25" customHeight="1">
      <c r="A1187" s="146"/>
      <c r="B1187" s="147"/>
      <c r="C1187" s="163" t="s">
        <v>536</v>
      </c>
      <c r="D1187" s="1314" t="s">
        <v>537</v>
      </c>
      <c r="E1187" s="1314"/>
      <c r="F1187" s="1314"/>
      <c r="G1187" s="1314"/>
      <c r="H1187" s="1314"/>
      <c r="I1187" s="1314"/>
      <c r="J1187" s="1314"/>
      <c r="K1187" s="1314"/>
      <c r="L1187" s="1314"/>
      <c r="M1187" s="1314"/>
      <c r="N1187" s="1314"/>
      <c r="O1187" s="1315">
        <v>6.4870000000000001</v>
      </c>
      <c r="P1187" s="1315"/>
      <c r="Q1187" s="1315"/>
      <c r="R1187" s="1315"/>
      <c r="S1187" s="1316" t="s">
        <v>446</v>
      </c>
      <c r="T1187" s="1316"/>
      <c r="U1187" s="1316"/>
      <c r="V1187" s="1316"/>
      <c r="W1187" s="1317">
        <v>528.2722</v>
      </c>
      <c r="X1187" s="1317"/>
      <c r="Y1187" s="1317"/>
      <c r="Z1187" s="1317"/>
      <c r="AA1187" s="1317"/>
      <c r="AB1187" s="1317"/>
      <c r="AC1187" s="1318">
        <v>3426.8874999999998</v>
      </c>
      <c r="AD1187" s="1318"/>
      <c r="AE1187" s="1318"/>
      <c r="AF1187" s="1318"/>
    </row>
    <row r="1188" spans="1:32" ht="22.5" customHeight="1">
      <c r="A1188" s="153"/>
      <c r="B1188" s="154"/>
      <c r="C1188" s="167" t="s">
        <v>500</v>
      </c>
      <c r="D1188" s="1304" t="s">
        <v>501</v>
      </c>
      <c r="E1188" s="1304"/>
      <c r="F1188" s="1304"/>
      <c r="G1188" s="1304"/>
      <c r="H1188" s="1304"/>
      <c r="I1188" s="1304"/>
      <c r="J1188" s="1304"/>
      <c r="K1188" s="1304"/>
      <c r="L1188" s="1304"/>
      <c r="M1188" s="1304"/>
      <c r="N1188" s="1304"/>
      <c r="O1188" s="1305">
        <v>20.39</v>
      </c>
      <c r="P1188" s="1305"/>
      <c r="Q1188" s="1305"/>
      <c r="R1188" s="1305"/>
      <c r="S1188" s="1306" t="s">
        <v>435</v>
      </c>
      <c r="T1188" s="1306"/>
      <c r="U1188" s="1306"/>
      <c r="V1188" s="1306"/>
      <c r="W1188" s="1307">
        <v>82.821700000000007</v>
      </c>
      <c r="X1188" s="1307"/>
      <c r="Y1188" s="1307"/>
      <c r="Z1188" s="1307"/>
      <c r="AA1188" s="1307"/>
      <c r="AB1188" s="1307"/>
      <c r="AC1188" s="1308">
        <v>1688.6998000000001</v>
      </c>
      <c r="AD1188" s="1308"/>
      <c r="AE1188" s="1308"/>
      <c r="AF1188" s="1308"/>
    </row>
    <row r="1189" spans="1:32" ht="17.45" customHeight="1">
      <c r="A1189" s="1246"/>
      <c r="B1189" s="1246"/>
      <c r="C1189" s="1246"/>
      <c r="D1189" s="1246"/>
      <c r="E1189" s="1246"/>
      <c r="F1189" s="1246"/>
      <c r="G1189" s="1246"/>
      <c r="H1189" s="1246"/>
      <c r="I1189" s="1246"/>
      <c r="J1189" s="1246"/>
      <c r="K1189" s="1246"/>
      <c r="L1189" s="1246"/>
      <c r="M1189" s="1247" t="s">
        <v>413</v>
      </c>
      <c r="N1189" s="1247"/>
      <c r="O1189" s="1247"/>
      <c r="P1189" s="1247"/>
      <c r="Q1189" s="1247"/>
      <c r="R1189" s="1247"/>
      <c r="S1189" s="1247"/>
      <c r="T1189" s="1247"/>
      <c r="U1189" s="1247"/>
      <c r="V1189" s="1247"/>
      <c r="W1189" s="1247"/>
      <c r="X1189" s="1248"/>
      <c r="Y1189" s="1248"/>
      <c r="Z1189" s="1249">
        <v>5115.5873000000001</v>
      </c>
      <c r="AA1189" s="1249"/>
      <c r="AB1189" s="1249"/>
      <c r="AC1189" s="1249"/>
      <c r="AD1189" s="1249"/>
      <c r="AE1189" s="1249"/>
      <c r="AF1189" s="1249"/>
    </row>
    <row r="1190" spans="1:32" ht="17.45" customHeight="1">
      <c r="A1190" s="1257" t="s">
        <v>414</v>
      </c>
      <c r="B1190" s="1257"/>
      <c r="C1190" s="1257"/>
      <c r="D1190" s="1257"/>
      <c r="E1190" s="1257"/>
      <c r="F1190" s="1257"/>
      <c r="G1190" s="1257"/>
      <c r="H1190" s="1257"/>
      <c r="I1190" s="1257"/>
      <c r="J1190" s="1257"/>
      <c r="K1190" s="1257"/>
      <c r="L1190" s="1257"/>
      <c r="M1190" s="1257"/>
      <c r="N1190" s="1257"/>
      <c r="O1190" s="1258" t="s">
        <v>391</v>
      </c>
      <c r="P1190" s="1258"/>
      <c r="Q1190" s="1258"/>
      <c r="R1190" s="1258"/>
      <c r="S1190" s="1258" t="s">
        <v>407</v>
      </c>
      <c r="T1190" s="1258"/>
      <c r="U1190" s="1258"/>
      <c r="V1190" s="1258"/>
      <c r="W1190" s="1258" t="s">
        <v>408</v>
      </c>
      <c r="X1190" s="1258"/>
      <c r="Y1190" s="1258"/>
      <c r="Z1190" s="1258"/>
      <c r="AA1190" s="1258"/>
      <c r="AB1190" s="1258"/>
      <c r="AC1190" s="1259" t="s">
        <v>409</v>
      </c>
      <c r="AD1190" s="1259"/>
      <c r="AE1190" s="1259"/>
      <c r="AF1190" s="1259"/>
    </row>
    <row r="1191" spans="1:32" ht="16.7" customHeight="1">
      <c r="A1191" s="1251"/>
      <c r="B1191" s="1251"/>
      <c r="C1191" s="1251"/>
      <c r="D1191" s="1251"/>
      <c r="E1191" s="1251"/>
      <c r="F1191" s="1251"/>
      <c r="G1191" s="1251"/>
      <c r="H1191" s="1251"/>
      <c r="I1191" s="1251"/>
      <c r="J1191" s="1251"/>
      <c r="K1191" s="1251"/>
      <c r="L1191" s="1251"/>
      <c r="M1191" s="1252" t="s">
        <v>415</v>
      </c>
      <c r="N1191" s="1252"/>
      <c r="O1191" s="1252"/>
      <c r="P1191" s="1252"/>
      <c r="Q1191" s="1252"/>
      <c r="R1191" s="1252"/>
      <c r="S1191" s="1252"/>
      <c r="T1191" s="1252"/>
      <c r="U1191" s="1252"/>
      <c r="V1191" s="1252"/>
      <c r="W1191" s="1252"/>
      <c r="X1191" s="1253"/>
      <c r="Y1191" s="1253"/>
      <c r="Z1191" s="1254">
        <v>0</v>
      </c>
      <c r="AA1191" s="1254"/>
      <c r="AB1191" s="1254"/>
      <c r="AC1191" s="1254"/>
      <c r="AD1191" s="1254"/>
      <c r="AE1191" s="1254"/>
      <c r="AF1191" s="1254"/>
    </row>
    <row r="1192" spans="1:32" ht="17.45" customHeight="1">
      <c r="A1192" s="1255" t="s">
        <v>416</v>
      </c>
      <c r="B1192" s="1255"/>
      <c r="C1192" s="1255"/>
      <c r="D1192" s="1255"/>
      <c r="E1192" s="1255"/>
      <c r="F1192" s="1255"/>
      <c r="G1192" s="1255"/>
      <c r="H1192" s="1255"/>
      <c r="I1192" s="1255"/>
      <c r="J1192" s="1256" t="s">
        <v>391</v>
      </c>
      <c r="K1192" s="1256"/>
      <c r="L1192" s="158" t="s">
        <v>417</v>
      </c>
      <c r="M1192" s="158" t="s">
        <v>418</v>
      </c>
      <c r="N1192" s="1256" t="s">
        <v>419</v>
      </c>
      <c r="O1192" s="1256"/>
      <c r="P1192" s="1256" t="s">
        <v>420</v>
      </c>
      <c r="Q1192" s="1256"/>
      <c r="R1192" s="1256"/>
      <c r="S1192" s="1256"/>
      <c r="T1192" s="1256" t="s">
        <v>421</v>
      </c>
      <c r="U1192" s="1256"/>
      <c r="V1192" s="1256"/>
      <c r="W1192" s="1256"/>
      <c r="X1192" s="1256" t="s">
        <v>422</v>
      </c>
      <c r="Y1192" s="1256"/>
      <c r="Z1192" s="1256"/>
      <c r="AA1192" s="1256"/>
      <c r="AB1192" s="1256"/>
      <c r="AC1192" s="1245" t="s">
        <v>409</v>
      </c>
      <c r="AD1192" s="1245"/>
      <c r="AE1192" s="1245"/>
      <c r="AF1192" s="1245"/>
    </row>
    <row r="1193" spans="1:32" ht="17.45" customHeight="1">
      <c r="A1193" s="1246"/>
      <c r="B1193" s="1246"/>
      <c r="C1193" s="1246"/>
      <c r="D1193" s="1246"/>
      <c r="E1193" s="1246"/>
      <c r="F1193" s="1246"/>
      <c r="G1193" s="1246"/>
      <c r="H1193" s="1246"/>
      <c r="I1193" s="1246"/>
      <c r="J1193" s="1246"/>
      <c r="K1193" s="1246"/>
      <c r="L1193" s="1246"/>
      <c r="M1193" s="1247" t="s">
        <v>423</v>
      </c>
      <c r="N1193" s="1247"/>
      <c r="O1193" s="1247"/>
      <c r="P1193" s="1247"/>
      <c r="Q1193" s="1247"/>
      <c r="R1193" s="1247"/>
      <c r="S1193" s="1247"/>
      <c r="T1193" s="1247"/>
      <c r="U1193" s="1247"/>
      <c r="V1193" s="1247"/>
      <c r="W1193" s="1247"/>
      <c r="X1193" s="1248"/>
      <c r="Y1193" s="1248"/>
      <c r="Z1193" s="1249">
        <v>0</v>
      </c>
      <c r="AA1193" s="1249"/>
      <c r="AB1193" s="1249"/>
      <c r="AC1193" s="1249"/>
      <c r="AD1193" s="1249"/>
      <c r="AE1193" s="1249"/>
      <c r="AF1193" s="1249"/>
    </row>
    <row r="1194" spans="1:32" ht="5.0999999999999996" customHeight="1">
      <c r="A1194" s="1250"/>
      <c r="B1194" s="1250"/>
      <c r="C1194" s="1250"/>
      <c r="D1194" s="1250"/>
      <c r="E1194" s="1250"/>
      <c r="F1194" s="1250"/>
      <c r="G1194" s="1250"/>
      <c r="H1194" s="1250"/>
      <c r="I1194" s="1250"/>
      <c r="J1194" s="1250"/>
      <c r="K1194" s="1250"/>
      <c r="L1194" s="1250"/>
      <c r="M1194" s="1250"/>
      <c r="N1194" s="1250"/>
      <c r="O1194" s="1250"/>
      <c r="P1194" s="1250"/>
      <c r="Q1194" s="1250"/>
      <c r="R1194" s="1250"/>
      <c r="S1194" s="1250"/>
      <c r="T1194" s="1250"/>
      <c r="U1194" s="1250"/>
      <c r="V1194" s="1250"/>
      <c r="W1194" s="1250"/>
      <c r="X1194" s="1250"/>
      <c r="Y1194" s="1250"/>
      <c r="Z1194" s="1250"/>
      <c r="AA1194" s="1250"/>
      <c r="AB1194" s="1250"/>
      <c r="AC1194" s="1250"/>
      <c r="AD1194" s="1250"/>
      <c r="AE1194" s="1250"/>
      <c r="AF1194" s="1250"/>
    </row>
    <row r="1195" spans="1:32" ht="17.45" customHeight="1">
      <c r="A1195" s="1239"/>
      <c r="B1195" s="1239"/>
      <c r="C1195" s="1239"/>
      <c r="D1195" s="1239"/>
      <c r="E1195" s="1239"/>
      <c r="F1195" s="1239"/>
      <c r="G1195" s="1239"/>
      <c r="H1195" s="1239"/>
      <c r="I1195" s="1239"/>
      <c r="J1195" s="1239"/>
      <c r="K1195" s="1239"/>
      <c r="L1195" s="1239"/>
      <c r="M1195" s="1240" t="s">
        <v>424</v>
      </c>
      <c r="N1195" s="1240"/>
      <c r="O1195" s="1240"/>
      <c r="P1195" s="1240"/>
      <c r="Q1195" s="1240"/>
      <c r="R1195" s="1240"/>
      <c r="S1195" s="1240"/>
      <c r="T1195" s="1240"/>
      <c r="U1195" s="1240"/>
      <c r="V1195" s="1240"/>
      <c r="W1195" s="1240"/>
      <c r="X1195" s="1243"/>
      <c r="Y1195" s="1243"/>
      <c r="Z1195" s="1241">
        <v>5115.59</v>
      </c>
      <c r="AA1195" s="1241"/>
      <c r="AB1195" s="1241"/>
      <c r="AC1195" s="1241"/>
      <c r="AD1195" s="1241"/>
      <c r="AE1195" s="1241"/>
      <c r="AF1195" s="1241"/>
    </row>
    <row r="1196" spans="1:32" ht="16.7" customHeight="1">
      <c r="A1196" s="1239"/>
      <c r="B1196" s="1239"/>
      <c r="C1196" s="1239"/>
      <c r="D1196" s="1239"/>
      <c r="E1196" s="1239"/>
      <c r="F1196" s="1239"/>
      <c r="G1196" s="1239"/>
      <c r="H1196" s="1239"/>
      <c r="I1196" s="1239"/>
      <c r="J1196" s="1239"/>
      <c r="K1196" s="1240" t="s">
        <v>425</v>
      </c>
      <c r="L1196" s="1240"/>
      <c r="M1196" s="1240"/>
      <c r="N1196" s="1240"/>
      <c r="O1196" s="1240"/>
      <c r="P1196" s="1240"/>
      <c r="Q1196" s="151"/>
      <c r="R1196" s="1244">
        <v>0</v>
      </c>
      <c r="S1196" s="1244"/>
      <c r="T1196" s="1244"/>
      <c r="U1196" s="151"/>
      <c r="V1196" s="1240" t="s">
        <v>426</v>
      </c>
      <c r="W1196" s="1240"/>
      <c r="X1196" s="1243"/>
      <c r="Y1196" s="1243"/>
      <c r="Z1196" s="1241">
        <v>0</v>
      </c>
      <c r="AA1196" s="1241"/>
      <c r="AB1196" s="1241"/>
      <c r="AC1196" s="1241"/>
      <c r="AD1196" s="1241"/>
      <c r="AE1196" s="1241"/>
      <c r="AF1196" s="1241"/>
    </row>
    <row r="1197" spans="1:32" ht="0.75" customHeight="1">
      <c r="A1197" s="1239"/>
      <c r="B1197" s="1239"/>
      <c r="C1197" s="1239"/>
      <c r="D1197" s="1239"/>
      <c r="E1197" s="1239"/>
      <c r="F1197" s="1239"/>
      <c r="G1197" s="1239"/>
      <c r="H1197" s="1239"/>
      <c r="I1197" s="1239"/>
      <c r="J1197" s="1239"/>
      <c r="K1197" s="1239"/>
      <c r="L1197" s="1239"/>
      <c r="M1197" s="1239"/>
      <c r="N1197" s="1239"/>
      <c r="O1197" s="1239"/>
      <c r="P1197" s="1239"/>
      <c r="Q1197" s="1239"/>
      <c r="R1197" s="1239"/>
      <c r="S1197" s="1239"/>
      <c r="T1197" s="1239"/>
      <c r="U1197" s="1239"/>
      <c r="V1197" s="1240"/>
      <c r="W1197" s="1240"/>
      <c r="X1197" s="1243"/>
      <c r="Y1197" s="1243"/>
      <c r="Z1197" s="1241"/>
      <c r="AA1197" s="1241"/>
      <c r="AB1197" s="1241"/>
      <c r="AC1197" s="1241"/>
      <c r="AD1197" s="1241"/>
      <c r="AE1197" s="1241"/>
      <c r="AF1197" s="1241"/>
    </row>
    <row r="1198" spans="1:32" ht="16.7" customHeight="1">
      <c r="A1198" s="1239"/>
      <c r="B1198" s="1239"/>
      <c r="C1198" s="1239"/>
      <c r="D1198" s="1239"/>
      <c r="E1198" s="1239"/>
      <c r="F1198" s="1239"/>
      <c r="G1198" s="1239"/>
      <c r="H1198" s="1239"/>
      <c r="I1198" s="1239"/>
      <c r="J1198" s="1239"/>
      <c r="K1198" s="1239"/>
      <c r="L1198" s="1239"/>
      <c r="M1198" s="1240" t="s">
        <v>427</v>
      </c>
      <c r="N1198" s="1240"/>
      <c r="O1198" s="1240"/>
      <c r="P1198" s="1240"/>
      <c r="Q1198" s="1240"/>
      <c r="R1198" s="1240"/>
      <c r="S1198" s="1240"/>
      <c r="T1198" s="1240"/>
      <c r="U1198" s="1240"/>
      <c r="V1198" s="1240"/>
      <c r="W1198" s="1240"/>
      <c r="X1198" s="1243"/>
      <c r="Y1198" s="1243"/>
      <c r="Z1198" s="1241">
        <v>5115.59</v>
      </c>
      <c r="AA1198" s="1241"/>
      <c r="AB1198" s="1241"/>
      <c r="AC1198" s="1241"/>
      <c r="AD1198" s="1241"/>
      <c r="AE1198" s="1241"/>
      <c r="AF1198" s="1241"/>
    </row>
    <row r="1199" spans="1:32" ht="5.85" customHeight="1">
      <c r="A1199" s="1242"/>
      <c r="B1199" s="1242"/>
      <c r="C1199" s="1242"/>
      <c r="D1199" s="1242"/>
      <c r="E1199" s="1242"/>
      <c r="F1199" s="1242"/>
      <c r="G1199" s="1242"/>
      <c r="H1199" s="1242"/>
      <c r="I1199" s="1242"/>
      <c r="J1199" s="1242"/>
      <c r="K1199" s="1242"/>
      <c r="L1199" s="1242"/>
      <c r="M1199" s="1242"/>
      <c r="N1199" s="1242"/>
      <c r="O1199" s="1242"/>
      <c r="P1199" s="1242"/>
      <c r="Q1199" s="1242"/>
      <c r="R1199" s="1242"/>
      <c r="S1199" s="1242"/>
      <c r="T1199" s="1242"/>
      <c r="U1199" s="1242"/>
      <c r="V1199" s="1242"/>
      <c r="W1199" s="1242"/>
      <c r="X1199" s="1242"/>
      <c r="Y1199" s="1242"/>
      <c r="Z1199" s="1242"/>
      <c r="AA1199" s="1242"/>
      <c r="AB1199" s="1242"/>
      <c r="AC1199" s="1242"/>
      <c r="AD1199" s="1242"/>
      <c r="AE1199" s="1242"/>
      <c r="AF1199" s="1242"/>
    </row>
    <row r="1200" spans="1:32" ht="107.65" customHeight="1">
      <c r="A1200" s="150"/>
      <c r="AF1200" s="152"/>
    </row>
    <row r="1201" spans="1:32" ht="107.65" customHeight="1">
      <c r="A1201" s="153"/>
      <c r="B1201" s="154"/>
      <c r="C1201" s="154"/>
      <c r="D1201" s="154"/>
      <c r="E1201" s="154"/>
      <c r="F1201" s="154"/>
      <c r="G1201" s="154"/>
      <c r="H1201" s="154"/>
      <c r="I1201" s="154"/>
      <c r="J1201" s="154"/>
      <c r="K1201" s="154"/>
      <c r="L1201" s="154"/>
      <c r="M1201" s="154"/>
      <c r="N1201" s="154"/>
      <c r="O1201" s="154"/>
      <c r="P1201" s="154"/>
      <c r="Q1201" s="154"/>
      <c r="R1201" s="154"/>
      <c r="S1201" s="154"/>
      <c r="T1201" s="154"/>
      <c r="U1201" s="154"/>
      <c r="V1201" s="154"/>
      <c r="W1201" s="154"/>
      <c r="X1201" s="154"/>
      <c r="Y1201" s="154"/>
      <c r="Z1201" s="154"/>
      <c r="AA1201" s="154"/>
      <c r="AB1201" s="154"/>
      <c r="AC1201" s="154"/>
      <c r="AD1201" s="154"/>
      <c r="AE1201" s="154"/>
      <c r="AF1201" s="162"/>
    </row>
    <row r="1202" spans="1:32" ht="1.5" customHeight="1">
      <c r="A1202" s="146"/>
      <c r="B1202" s="147"/>
      <c r="C1202" s="147"/>
      <c r="D1202" s="147"/>
      <c r="E1202" s="147"/>
      <c r="F1202" s="147"/>
      <c r="G1202" s="1289" t="s">
        <v>376</v>
      </c>
      <c r="H1202" s="1289"/>
      <c r="I1202" s="1289"/>
      <c r="J1202" s="1289"/>
      <c r="K1202" s="1289"/>
      <c r="L1202" s="1289"/>
      <c r="M1202" s="1289"/>
      <c r="N1202" s="1289"/>
      <c r="O1202" s="1289"/>
      <c r="P1202" s="1289"/>
      <c r="Q1202" s="1289"/>
      <c r="R1202" s="1289"/>
      <c r="S1202" s="1289"/>
      <c r="T1202" s="1289"/>
      <c r="U1202" s="1289"/>
      <c r="V1202" s="1289"/>
      <c r="W1202" s="1289"/>
      <c r="X1202" s="1289"/>
      <c r="Y1202" s="1289"/>
      <c r="Z1202" s="1289"/>
      <c r="AA1202" s="148"/>
      <c r="AB1202" s="1290" t="s">
        <v>557</v>
      </c>
      <c r="AC1202" s="1290"/>
      <c r="AD1202" s="1290"/>
      <c r="AE1202" s="1290"/>
      <c r="AF1202" s="1290"/>
    </row>
    <row r="1203" spans="1:32" ht="15.4" customHeight="1">
      <c r="A1203" s="150"/>
      <c r="B1203" s="1243"/>
      <c r="C1203" s="1243"/>
      <c r="D1203" s="1243"/>
      <c r="E1203" s="1243"/>
      <c r="G1203" s="1289"/>
      <c r="H1203" s="1289"/>
      <c r="I1203" s="1289"/>
      <c r="J1203" s="1289"/>
      <c r="K1203" s="1289"/>
      <c r="L1203" s="1289"/>
      <c r="M1203" s="1289"/>
      <c r="N1203" s="1289"/>
      <c r="O1203" s="1289"/>
      <c r="P1203" s="1289"/>
      <c r="Q1203" s="1289"/>
      <c r="R1203" s="1289"/>
      <c r="S1203" s="1289"/>
      <c r="T1203" s="1289"/>
      <c r="U1203" s="1289"/>
      <c r="V1203" s="1289"/>
      <c r="W1203" s="1289"/>
      <c r="X1203" s="1289"/>
      <c r="Y1203" s="1289"/>
      <c r="Z1203" s="1289"/>
      <c r="AA1203" s="152"/>
      <c r="AB1203" s="1290"/>
      <c r="AC1203" s="1290"/>
      <c r="AD1203" s="1290"/>
      <c r="AE1203" s="1290"/>
      <c r="AF1203" s="1290"/>
    </row>
    <row r="1204" spans="1:32" ht="0.75" customHeight="1">
      <c r="A1204" s="150"/>
      <c r="B1204" s="1243"/>
      <c r="C1204" s="1243"/>
      <c r="D1204" s="1243"/>
      <c r="E1204" s="1243"/>
      <c r="G1204" s="1289"/>
      <c r="H1204" s="1289"/>
      <c r="I1204" s="1289"/>
      <c r="J1204" s="1289"/>
      <c r="K1204" s="1289"/>
      <c r="L1204" s="1289"/>
      <c r="M1204" s="1289"/>
      <c r="N1204" s="1289"/>
      <c r="O1204" s="1289"/>
      <c r="P1204" s="1289"/>
      <c r="Q1204" s="1289"/>
      <c r="R1204" s="1289"/>
      <c r="S1204" s="1289"/>
      <c r="T1204" s="1289"/>
      <c r="U1204" s="1289"/>
      <c r="V1204" s="1289"/>
      <c r="W1204" s="1289"/>
      <c r="X1204" s="1289"/>
      <c r="Y1204" s="1289"/>
      <c r="Z1204" s="1289"/>
      <c r="AA1204" s="152"/>
      <c r="AB1204" s="1290"/>
      <c r="AC1204" s="1290"/>
      <c r="AD1204" s="1290"/>
      <c r="AE1204" s="1290"/>
      <c r="AF1204" s="1290"/>
    </row>
    <row r="1205" spans="1:32" ht="10.9" customHeight="1">
      <c r="A1205" s="150"/>
      <c r="B1205" s="1243"/>
      <c r="C1205" s="1243"/>
      <c r="D1205" s="1243"/>
      <c r="E1205" s="1243"/>
      <c r="G1205" s="1289"/>
      <c r="H1205" s="1289"/>
      <c r="I1205" s="1289"/>
      <c r="J1205" s="1289"/>
      <c r="K1205" s="1289"/>
      <c r="L1205" s="1289"/>
      <c r="M1205" s="1289"/>
      <c r="N1205" s="1289"/>
      <c r="O1205" s="1289"/>
      <c r="P1205" s="1289"/>
      <c r="Q1205" s="1289"/>
      <c r="R1205" s="1289"/>
      <c r="S1205" s="1289"/>
      <c r="T1205" s="1289"/>
      <c r="U1205" s="1289"/>
      <c r="V1205" s="1289"/>
      <c r="W1205" s="1289"/>
      <c r="X1205" s="1289"/>
      <c r="Y1205" s="1289"/>
      <c r="Z1205" s="1289"/>
      <c r="AA1205" s="152"/>
      <c r="AB1205" s="1291" t="s">
        <v>378</v>
      </c>
      <c r="AC1205" s="1291"/>
      <c r="AD1205" s="1291"/>
      <c r="AE1205" s="1292"/>
      <c r="AF1205" s="1292"/>
    </row>
    <row r="1206" spans="1:32" ht="13.9" customHeight="1">
      <c r="A1206" s="150"/>
      <c r="B1206" s="1243"/>
      <c r="C1206" s="1243"/>
      <c r="D1206" s="1243"/>
      <c r="E1206" s="1243"/>
      <c r="G1206" s="1293" t="s">
        <v>379</v>
      </c>
      <c r="H1206" s="1293"/>
      <c r="I1206" s="1293"/>
      <c r="J1206" s="1293"/>
      <c r="K1206" s="1293"/>
      <c r="L1206" s="1293"/>
      <c r="M1206" s="1293"/>
      <c r="N1206" s="1293"/>
      <c r="O1206" s="1293"/>
      <c r="P1206" s="1293"/>
      <c r="Q1206" s="1293"/>
      <c r="R1206" s="1293"/>
      <c r="S1206" s="1293"/>
      <c r="T1206" s="1293"/>
      <c r="U1206" s="1293"/>
      <c r="V1206" s="1293"/>
      <c r="W1206" s="1293"/>
      <c r="X1206" s="1293"/>
      <c r="Y1206" s="1293"/>
      <c r="Z1206" s="1293"/>
      <c r="AA1206" s="152"/>
      <c r="AB1206" s="1291"/>
      <c r="AC1206" s="1291"/>
      <c r="AD1206" s="1291"/>
      <c r="AE1206" s="1292"/>
      <c r="AF1206" s="1292"/>
    </row>
    <row r="1207" spans="1:32" ht="0.75" customHeight="1">
      <c r="A1207" s="150"/>
      <c r="G1207" s="1293"/>
      <c r="H1207" s="1293"/>
      <c r="I1207" s="1293"/>
      <c r="J1207" s="1293"/>
      <c r="K1207" s="1293"/>
      <c r="L1207" s="1293"/>
      <c r="M1207" s="1293"/>
      <c r="N1207" s="1293"/>
      <c r="O1207" s="1293"/>
      <c r="P1207" s="1293"/>
      <c r="Q1207" s="1293"/>
      <c r="R1207" s="1293"/>
      <c r="S1207" s="1293"/>
      <c r="T1207" s="1293"/>
      <c r="U1207" s="1293"/>
      <c r="V1207" s="1293"/>
      <c r="W1207" s="1293"/>
      <c r="X1207" s="1293"/>
      <c r="Y1207" s="1293"/>
      <c r="Z1207" s="1293"/>
      <c r="AA1207" s="152"/>
      <c r="AB1207" s="1291"/>
      <c r="AC1207" s="1291"/>
      <c r="AD1207" s="1291"/>
      <c r="AE1207" s="1292"/>
      <c r="AF1207" s="1292"/>
    </row>
    <row r="1208" spans="1:32" ht="0.75" customHeight="1">
      <c r="A1208" s="153"/>
      <c r="B1208" s="154"/>
      <c r="C1208" s="154"/>
      <c r="D1208" s="154"/>
      <c r="E1208" s="154"/>
      <c r="F1208" s="154"/>
      <c r="G1208" s="154"/>
      <c r="H1208" s="154"/>
      <c r="I1208" s="154"/>
      <c r="J1208" s="154"/>
      <c r="K1208" s="154"/>
      <c r="L1208" s="154"/>
      <c r="M1208" s="154"/>
      <c r="N1208" s="154"/>
      <c r="O1208" s="154"/>
      <c r="P1208" s="154"/>
      <c r="Q1208" s="154"/>
      <c r="R1208" s="154"/>
      <c r="S1208" s="154"/>
      <c r="T1208" s="154"/>
      <c r="U1208" s="154"/>
      <c r="V1208" s="154"/>
      <c r="W1208" s="154"/>
      <c r="X1208" s="154"/>
      <c r="Y1208" s="154"/>
      <c r="Z1208" s="154"/>
      <c r="AA1208" s="154"/>
      <c r="AB1208" s="154"/>
      <c r="AC1208" s="154"/>
      <c r="AD1208" s="154"/>
      <c r="AE1208" s="1292"/>
      <c r="AF1208" s="1292"/>
    </row>
    <row r="1209" spans="1:32" ht="16.7" customHeight="1">
      <c r="A1209" s="1280" t="s">
        <v>323</v>
      </c>
      <c r="B1209" s="1280"/>
      <c r="C1209" s="1280"/>
      <c r="D1209" s="1280"/>
      <c r="E1209" s="1280"/>
      <c r="F1209" s="1280"/>
      <c r="G1209" s="1280"/>
      <c r="H1209" s="1280"/>
      <c r="I1209" s="1280"/>
      <c r="J1209" s="1280"/>
      <c r="K1209" s="1280"/>
      <c r="L1209" s="1280"/>
      <c r="M1209" s="1280"/>
      <c r="N1209" s="1280"/>
      <c r="O1209" s="1280"/>
      <c r="P1209" s="1280"/>
      <c r="Q1209" s="1280"/>
      <c r="R1209" s="1280"/>
      <c r="S1209" s="1280"/>
      <c r="T1209" s="1280"/>
      <c r="U1209" s="1280"/>
      <c r="V1209" s="1280"/>
      <c r="W1209" s="1280"/>
      <c r="X1209" s="1280"/>
      <c r="Y1209" s="1280"/>
      <c r="Z1209" s="1280"/>
      <c r="AA1209" s="1280"/>
      <c r="AB1209" s="1280"/>
      <c r="AC1209" s="1280"/>
      <c r="AD1209" s="1280"/>
      <c r="AE1209" s="1280"/>
      <c r="AF1209" s="1280"/>
    </row>
    <row r="1210" spans="1:32" ht="37.15" customHeight="1">
      <c r="A1210" s="1301" t="s">
        <v>380</v>
      </c>
      <c r="B1210" s="1301"/>
      <c r="C1210" s="1301"/>
      <c r="D1210" s="1301"/>
      <c r="E1210" s="1301"/>
      <c r="F1210" s="1301"/>
      <c r="G1210" s="1301"/>
      <c r="H1210" s="1301"/>
      <c r="I1210" s="1301"/>
      <c r="J1210" s="1301"/>
      <c r="K1210" s="1301"/>
      <c r="L1210" s="1301"/>
      <c r="M1210" s="1301"/>
      <c r="N1210" s="1301"/>
      <c r="O1210" s="1301"/>
      <c r="P1210" s="1301"/>
      <c r="Q1210" s="1301"/>
      <c r="R1210" s="1301"/>
      <c r="S1210" s="1301"/>
      <c r="T1210" s="1301"/>
      <c r="U1210" s="1301"/>
      <c r="V1210" s="1301"/>
      <c r="W1210" s="1301"/>
      <c r="X1210" s="1301"/>
      <c r="Y1210" s="1280" t="s">
        <v>381</v>
      </c>
      <c r="Z1210" s="1280"/>
      <c r="AA1210" s="1280"/>
      <c r="AB1210" s="1280"/>
      <c r="AC1210" s="1280"/>
      <c r="AD1210" s="1280"/>
      <c r="AE1210" s="1280"/>
      <c r="AF1210" s="1280"/>
    </row>
    <row r="1211" spans="1:32" ht="5.0999999999999996" customHeight="1">
      <c r="A1211" s="155"/>
      <c r="B1211" s="156"/>
      <c r="C1211" s="156"/>
      <c r="D1211" s="156"/>
      <c r="E1211" s="156"/>
      <c r="F1211" s="156"/>
      <c r="G1211" s="156"/>
      <c r="H1211" s="156"/>
      <c r="I1211" s="156"/>
      <c r="J1211" s="156"/>
      <c r="K1211" s="156"/>
      <c r="L1211" s="156"/>
      <c r="M1211" s="156"/>
      <c r="N1211" s="156"/>
      <c r="O1211" s="156"/>
      <c r="P1211" s="156"/>
      <c r="Q1211" s="156"/>
      <c r="R1211" s="156"/>
      <c r="S1211" s="156"/>
      <c r="T1211" s="156"/>
      <c r="U1211" s="156"/>
      <c r="V1211" s="156"/>
      <c r="W1211" s="156"/>
      <c r="X1211" s="156"/>
      <c r="Y1211" s="156"/>
      <c r="Z1211" s="156"/>
      <c r="AA1211" s="156"/>
      <c r="AB1211" s="156"/>
      <c r="AC1211" s="156"/>
      <c r="AD1211" s="156"/>
      <c r="AE1211" s="156"/>
      <c r="AF1211" s="157"/>
    </row>
    <row r="1212" spans="1:32" ht="0.75" customHeight="1">
      <c r="A1212" s="1283" t="s">
        <v>382</v>
      </c>
      <c r="B1212" s="1283"/>
      <c r="C1212" s="1283"/>
      <c r="D1212" s="1283"/>
      <c r="E1212" s="1284"/>
      <c r="F1212" s="1284"/>
      <c r="G1212" s="1284"/>
      <c r="H1212" s="1284"/>
      <c r="I1212" s="1285" t="s">
        <v>126</v>
      </c>
      <c r="J1212" s="1285"/>
      <c r="K1212" s="1285"/>
      <c r="L1212" s="1285"/>
      <c r="M1212" s="1285"/>
      <c r="N1212" s="1285"/>
      <c r="O1212" s="1285"/>
      <c r="P1212" s="1285"/>
      <c r="Q1212" s="1285"/>
      <c r="R1212" s="1285"/>
      <c r="S1212" s="1285"/>
      <c r="T1212" s="1285"/>
      <c r="U1212" s="1285"/>
      <c r="V1212" s="1285"/>
      <c r="W1212" s="1285"/>
      <c r="X1212" s="1285"/>
      <c r="Y1212" s="1275" t="s">
        <v>383</v>
      </c>
      <c r="Z1212" s="1275"/>
      <c r="AA1212" s="1275"/>
      <c r="AB1212" s="1275"/>
      <c r="AC1212" s="1275"/>
      <c r="AD1212" s="1286" t="s">
        <v>446</v>
      </c>
      <c r="AE1212" s="1286"/>
      <c r="AF1212" s="1286"/>
    </row>
    <row r="1213" spans="1:32" ht="17.45" customHeight="1">
      <c r="A1213" s="1283"/>
      <c r="B1213" s="1283"/>
      <c r="C1213" s="1283"/>
      <c r="D1213" s="1283"/>
      <c r="E1213" s="1287" t="s">
        <v>385</v>
      </c>
      <c r="F1213" s="1287"/>
      <c r="G1213" s="1287"/>
      <c r="H1213" s="1288" t="s">
        <v>386</v>
      </c>
      <c r="I1213" s="1285"/>
      <c r="J1213" s="1285"/>
      <c r="K1213" s="1285"/>
      <c r="L1213" s="1285"/>
      <c r="M1213" s="1285"/>
      <c r="N1213" s="1285"/>
      <c r="O1213" s="1285"/>
      <c r="P1213" s="1285"/>
      <c r="Q1213" s="1285"/>
      <c r="R1213" s="1285"/>
      <c r="S1213" s="1285"/>
      <c r="T1213" s="1285"/>
      <c r="U1213" s="1285"/>
      <c r="V1213" s="1285"/>
      <c r="W1213" s="1285"/>
      <c r="X1213" s="1285"/>
      <c r="Y1213" s="1275"/>
      <c r="Z1213" s="1275"/>
      <c r="AA1213" s="1275"/>
      <c r="AB1213" s="1275"/>
      <c r="AC1213" s="1275"/>
      <c r="AD1213" s="1286"/>
      <c r="AE1213" s="1286"/>
      <c r="AF1213" s="1286"/>
    </row>
    <row r="1214" spans="1:32" ht="0.75" customHeight="1">
      <c r="A1214" s="1274" t="s">
        <v>124</v>
      </c>
      <c r="B1214" s="1274"/>
      <c r="C1214" s="1274"/>
      <c r="D1214" s="1274"/>
      <c r="E1214" s="1287"/>
      <c r="F1214" s="1287"/>
      <c r="G1214" s="1287"/>
      <c r="H1214" s="1288"/>
      <c r="I1214" s="1285"/>
      <c r="J1214" s="1285"/>
      <c r="K1214" s="1285"/>
      <c r="L1214" s="1285"/>
      <c r="M1214" s="1285"/>
      <c r="N1214" s="1285"/>
      <c r="O1214" s="1285"/>
      <c r="P1214" s="1285"/>
      <c r="Q1214" s="1285"/>
      <c r="R1214" s="1285"/>
      <c r="S1214" s="1285"/>
      <c r="T1214" s="1285"/>
      <c r="U1214" s="1285"/>
      <c r="V1214" s="1285"/>
      <c r="W1214" s="1285"/>
      <c r="X1214" s="1285"/>
      <c r="Y1214" s="1275" t="s">
        <v>387</v>
      </c>
      <c r="Z1214" s="1275"/>
      <c r="AA1214" s="1275"/>
      <c r="AB1214" s="1275"/>
      <c r="AC1214" s="1275"/>
      <c r="AD1214" s="1276">
        <v>5</v>
      </c>
      <c r="AE1214" s="1276"/>
      <c r="AF1214" s="1276"/>
    </row>
    <row r="1215" spans="1:32" ht="18.2" customHeight="1">
      <c r="A1215" s="1274"/>
      <c r="B1215" s="1274"/>
      <c r="C1215" s="1274"/>
      <c r="D1215" s="1274"/>
      <c r="E1215" s="1277"/>
      <c r="F1215" s="1277"/>
      <c r="G1215" s="1277"/>
      <c r="H1215" s="1288"/>
      <c r="I1215" s="1285"/>
      <c r="J1215" s="1285"/>
      <c r="K1215" s="1285"/>
      <c r="L1215" s="1285"/>
      <c r="M1215" s="1285"/>
      <c r="N1215" s="1285"/>
      <c r="O1215" s="1285"/>
      <c r="P1215" s="1285"/>
      <c r="Q1215" s="1285"/>
      <c r="R1215" s="1285"/>
      <c r="S1215" s="1285"/>
      <c r="T1215" s="1285"/>
      <c r="U1215" s="1285"/>
      <c r="V1215" s="1285"/>
      <c r="W1215" s="1285"/>
      <c r="X1215" s="1285"/>
      <c r="Y1215" s="1275"/>
      <c r="Z1215" s="1275"/>
      <c r="AA1215" s="1275"/>
      <c r="AB1215" s="1275"/>
      <c r="AC1215" s="1275"/>
      <c r="AD1215" s="1276"/>
      <c r="AE1215" s="1276"/>
      <c r="AF1215" s="1276"/>
    </row>
    <row r="1216" spans="1:32" ht="0.75" customHeight="1">
      <c r="A1216" s="1278"/>
      <c r="B1216" s="1278"/>
      <c r="C1216" s="1278"/>
      <c r="D1216" s="1278"/>
      <c r="E1216" s="1278"/>
      <c r="F1216" s="1278"/>
      <c r="G1216" s="1278"/>
      <c r="H1216" s="1288"/>
      <c r="I1216" s="1279"/>
      <c r="J1216" s="1279"/>
      <c r="K1216" s="1279"/>
      <c r="L1216" s="1279"/>
      <c r="M1216" s="1279"/>
      <c r="N1216" s="1279"/>
      <c r="O1216" s="1279"/>
      <c r="P1216" s="1279"/>
      <c r="Q1216" s="1279"/>
      <c r="R1216" s="1279"/>
      <c r="S1216" s="1279"/>
      <c r="T1216" s="1279"/>
      <c r="U1216" s="1279"/>
      <c r="V1216" s="1279"/>
      <c r="W1216" s="1279"/>
      <c r="X1216" s="1279"/>
      <c r="Y1216" s="1279"/>
      <c r="Z1216" s="1279"/>
      <c r="AA1216" s="1279"/>
      <c r="AB1216" s="1279"/>
      <c r="AC1216" s="1279"/>
      <c r="AD1216" s="1279"/>
      <c r="AE1216" s="1279"/>
      <c r="AF1216" s="1279"/>
    </row>
    <row r="1217" spans="1:32" ht="26.1" customHeight="1">
      <c r="A1217" s="1271" t="s">
        <v>432</v>
      </c>
      <c r="B1217" s="1271"/>
      <c r="C1217" s="1271"/>
      <c r="D1217" s="1271"/>
      <c r="E1217" s="1271"/>
      <c r="F1217" s="1271"/>
      <c r="G1217" s="1271"/>
      <c r="H1217" s="1271"/>
      <c r="I1217" s="1271"/>
      <c r="J1217" s="1271"/>
      <c r="K1217" s="1271"/>
      <c r="L1217" s="1271"/>
      <c r="M1217" s="1271"/>
      <c r="N1217" s="1271"/>
      <c r="O1217" s="1271"/>
      <c r="P1217" s="1271"/>
      <c r="Q1217" s="1271"/>
      <c r="R1217" s="1271"/>
      <c r="S1217" s="1271"/>
      <c r="T1217" s="1271"/>
      <c r="U1217" s="1271"/>
      <c r="V1217" s="1271"/>
      <c r="W1217" s="1271"/>
      <c r="X1217" s="1271"/>
      <c r="Y1217" s="1271"/>
      <c r="Z1217" s="1271"/>
      <c r="AA1217" s="1271"/>
      <c r="AB1217" s="1271"/>
      <c r="AC1217" s="1271"/>
      <c r="AD1217" s="1271"/>
      <c r="AE1217" s="1271"/>
      <c r="AF1217" s="1272"/>
    </row>
    <row r="1218" spans="1:32" ht="0.75" customHeight="1">
      <c r="A1218" s="1273" t="s">
        <v>389</v>
      </c>
      <c r="B1218" s="1273"/>
      <c r="C1218" s="1273"/>
      <c r="D1218" s="1273"/>
      <c r="E1218" s="1273"/>
      <c r="F1218" s="1273"/>
      <c r="G1218" s="1273"/>
      <c r="H1218" s="1273"/>
      <c r="I1218" s="1273"/>
      <c r="J1218" s="1273"/>
      <c r="K1218" s="1273"/>
      <c r="L1218" s="1273"/>
      <c r="M1218" s="1273"/>
      <c r="N1218" s="1273"/>
      <c r="O1218" s="1273"/>
      <c r="P1218" s="1273"/>
      <c r="Q1218" s="1273"/>
      <c r="R1218" s="1273"/>
      <c r="S1218" s="1273"/>
      <c r="T1218" s="1273"/>
      <c r="U1218" s="1273"/>
      <c r="V1218" s="1273"/>
      <c r="W1218" s="1273"/>
      <c r="X1218" s="1273"/>
      <c r="Y1218" s="1273"/>
      <c r="Z1218" s="1273"/>
      <c r="AA1218" s="1273"/>
      <c r="AB1218" s="1273"/>
      <c r="AC1218" s="1273"/>
      <c r="AD1218" s="1273"/>
      <c r="AE1218" s="1273"/>
      <c r="AF1218" s="1272"/>
    </row>
    <row r="1219" spans="1:32" ht="10.15" customHeight="1">
      <c r="A1219" s="1273"/>
      <c r="B1219" s="1273"/>
      <c r="C1219" s="1273"/>
      <c r="D1219" s="1273"/>
      <c r="E1219" s="1273"/>
      <c r="F1219" s="1273"/>
      <c r="G1219" s="1273"/>
      <c r="H1219" s="1273"/>
      <c r="I1219" s="1273"/>
      <c r="J1219" s="1273"/>
      <c r="K1219" s="1273"/>
      <c r="L1219" s="1273"/>
      <c r="M1219" s="1273"/>
      <c r="N1219" s="1273"/>
      <c r="O1219" s="1273"/>
      <c r="P1219" s="1273"/>
      <c r="Q1219" s="1273"/>
      <c r="R1219" s="1273"/>
      <c r="S1219" s="1273"/>
      <c r="T1219" s="1273"/>
      <c r="U1219" s="1273"/>
      <c r="V1219" s="1273"/>
      <c r="W1219" s="1273"/>
      <c r="X1219" s="1273"/>
      <c r="Y1219" s="1273"/>
      <c r="Z1219" s="1273"/>
      <c r="AA1219" s="1273"/>
      <c r="AB1219" s="1273"/>
      <c r="AC1219" s="1273"/>
      <c r="AD1219" s="1273"/>
      <c r="AE1219" s="1273"/>
      <c r="AF1219" s="1272"/>
    </row>
    <row r="1220" spans="1:32" ht="16.7" customHeight="1">
      <c r="A1220" s="1255" t="s">
        <v>390</v>
      </c>
      <c r="B1220" s="1255"/>
      <c r="C1220" s="1255"/>
      <c r="D1220" s="1255"/>
      <c r="E1220" s="1255"/>
      <c r="F1220" s="1255"/>
      <c r="G1220" s="1255"/>
      <c r="H1220" s="1255"/>
      <c r="I1220" s="1255"/>
      <c r="J1220" s="1255"/>
      <c r="K1220" s="1255"/>
      <c r="L1220" s="1255"/>
      <c r="M1220" s="1256" t="s">
        <v>391</v>
      </c>
      <c r="N1220" s="1256" t="s">
        <v>392</v>
      </c>
      <c r="O1220" s="1256"/>
      <c r="P1220" s="1256"/>
      <c r="Q1220" s="1256"/>
      <c r="R1220" s="1256"/>
      <c r="S1220" s="1256"/>
      <c r="T1220" s="1256" t="s">
        <v>393</v>
      </c>
      <c r="U1220" s="1256"/>
      <c r="V1220" s="1256"/>
      <c r="W1220" s="1256"/>
      <c r="X1220" s="1256"/>
      <c r="Y1220" s="1256"/>
      <c r="Z1220" s="1256"/>
      <c r="AA1220" s="1256"/>
      <c r="AB1220" s="1256"/>
      <c r="AC1220" s="1245" t="s">
        <v>394</v>
      </c>
      <c r="AD1220" s="1245"/>
      <c r="AE1220" s="1245"/>
      <c r="AF1220" s="1245"/>
    </row>
    <row r="1221" spans="1:32" ht="17.45" customHeight="1">
      <c r="A1221" s="1255"/>
      <c r="B1221" s="1255"/>
      <c r="C1221" s="1255"/>
      <c r="D1221" s="1255"/>
      <c r="E1221" s="1255"/>
      <c r="F1221" s="1255"/>
      <c r="G1221" s="1255"/>
      <c r="H1221" s="1255"/>
      <c r="I1221" s="1255"/>
      <c r="J1221" s="1255"/>
      <c r="K1221" s="1255"/>
      <c r="L1221" s="1255"/>
      <c r="M1221" s="1256"/>
      <c r="N1221" s="1256" t="s">
        <v>395</v>
      </c>
      <c r="O1221" s="1256"/>
      <c r="P1221" s="1256" t="s">
        <v>396</v>
      </c>
      <c r="Q1221" s="1256"/>
      <c r="R1221" s="1256"/>
      <c r="S1221" s="1256"/>
      <c r="T1221" s="1256" t="s">
        <v>395</v>
      </c>
      <c r="U1221" s="1256"/>
      <c r="V1221" s="1256"/>
      <c r="W1221" s="1256"/>
      <c r="X1221" s="1256" t="s">
        <v>396</v>
      </c>
      <c r="Y1221" s="1256"/>
      <c r="Z1221" s="1256"/>
      <c r="AA1221" s="1256"/>
      <c r="AB1221" s="1256"/>
      <c r="AC1221" s="1245"/>
      <c r="AD1221" s="1245"/>
      <c r="AE1221" s="1245"/>
      <c r="AF1221" s="1245"/>
    </row>
    <row r="1222" spans="1:32" ht="16.7" customHeight="1">
      <c r="A1222" s="1246"/>
      <c r="B1222" s="1246"/>
      <c r="C1222" s="1246"/>
      <c r="D1222" s="1246"/>
      <c r="E1222" s="1246"/>
      <c r="F1222" s="1246"/>
      <c r="G1222" s="1246"/>
      <c r="H1222" s="1246"/>
      <c r="I1222" s="1246"/>
      <c r="J1222" s="1246"/>
      <c r="K1222" s="1246"/>
      <c r="L1222" s="1246"/>
      <c r="M1222" s="1247" t="s">
        <v>397</v>
      </c>
      <c r="N1222" s="1247"/>
      <c r="O1222" s="1247"/>
      <c r="P1222" s="1247"/>
      <c r="Q1222" s="1247"/>
      <c r="R1222" s="1247"/>
      <c r="S1222" s="1247"/>
      <c r="T1222" s="1247"/>
      <c r="U1222" s="1247"/>
      <c r="V1222" s="1247"/>
      <c r="W1222" s="1247"/>
      <c r="X1222" s="1248"/>
      <c r="Y1222" s="1248"/>
      <c r="Z1222" s="1249">
        <v>0</v>
      </c>
      <c r="AA1222" s="1249"/>
      <c r="AB1222" s="1249"/>
      <c r="AC1222" s="1249"/>
      <c r="AD1222" s="1249"/>
      <c r="AE1222" s="1249"/>
      <c r="AF1222" s="1249"/>
    </row>
    <row r="1223" spans="1:32" ht="17.45" customHeight="1">
      <c r="A1223" s="1255" t="s">
        <v>398</v>
      </c>
      <c r="B1223" s="1255"/>
      <c r="C1223" s="1255"/>
      <c r="D1223" s="1255"/>
      <c r="E1223" s="1255"/>
      <c r="F1223" s="1255"/>
      <c r="G1223" s="1255"/>
      <c r="H1223" s="1255"/>
      <c r="I1223" s="1255"/>
      <c r="J1223" s="1255"/>
      <c r="K1223" s="1255"/>
      <c r="L1223" s="1255"/>
      <c r="M1223" s="1255"/>
      <c r="N1223" s="1255"/>
      <c r="O1223" s="1256" t="s">
        <v>399</v>
      </c>
      <c r="P1223" s="1256"/>
      <c r="Q1223" s="1256"/>
      <c r="R1223" s="1256"/>
      <c r="S1223" s="1256" t="s">
        <v>391</v>
      </c>
      <c r="T1223" s="1256"/>
      <c r="U1223" s="1256"/>
      <c r="V1223" s="1256"/>
      <c r="W1223" s="1256" t="s">
        <v>400</v>
      </c>
      <c r="X1223" s="1256"/>
      <c r="Y1223" s="1256"/>
      <c r="Z1223" s="1256"/>
      <c r="AA1223" s="1256"/>
      <c r="AB1223" s="1256"/>
      <c r="AC1223" s="1245" t="s">
        <v>394</v>
      </c>
      <c r="AD1223" s="1245"/>
      <c r="AE1223" s="1245"/>
      <c r="AF1223" s="1245"/>
    </row>
    <row r="1224" spans="1:32" ht="23.25" customHeight="1">
      <c r="A1224" s="146"/>
      <c r="B1224" s="147"/>
      <c r="C1224" s="170" t="s">
        <v>462</v>
      </c>
      <c r="D1224" s="1263" t="s">
        <v>463</v>
      </c>
      <c r="E1224" s="1263"/>
      <c r="F1224" s="1263"/>
      <c r="G1224" s="1263"/>
      <c r="H1224" s="1263"/>
      <c r="I1224" s="1263"/>
      <c r="J1224" s="1263"/>
      <c r="K1224" s="1263"/>
      <c r="L1224" s="1263"/>
      <c r="M1224" s="1263"/>
      <c r="N1224" s="1263"/>
      <c r="O1224" s="1264">
        <v>0</v>
      </c>
      <c r="P1224" s="1264"/>
      <c r="Q1224" s="1264"/>
      <c r="R1224" s="1264"/>
      <c r="S1224" s="1264">
        <v>5</v>
      </c>
      <c r="T1224" s="1264"/>
      <c r="U1224" s="1264"/>
      <c r="V1224" s="1264"/>
      <c r="W1224" s="1265">
        <v>22.268799999999999</v>
      </c>
      <c r="X1224" s="1265"/>
      <c r="Y1224" s="1265"/>
      <c r="Z1224" s="1265"/>
      <c r="AA1224" s="1265"/>
      <c r="AB1224" s="1265"/>
      <c r="AC1224" s="1266">
        <v>111.34399999999999</v>
      </c>
      <c r="AD1224" s="1266"/>
      <c r="AE1224" s="1266"/>
      <c r="AF1224" s="1266"/>
    </row>
    <row r="1225" spans="1:32" ht="16.7" customHeight="1">
      <c r="A1225" s="150"/>
      <c r="M1225" s="1240" t="s">
        <v>401</v>
      </c>
      <c r="N1225" s="1240"/>
      <c r="O1225" s="1240"/>
      <c r="P1225" s="1240"/>
      <c r="Q1225" s="1240"/>
      <c r="R1225" s="1240"/>
      <c r="S1225" s="1240"/>
      <c r="T1225" s="1240"/>
      <c r="U1225" s="1240"/>
      <c r="V1225" s="1240"/>
      <c r="W1225" s="1240"/>
      <c r="Z1225" s="1262">
        <v>111.34399999999999</v>
      </c>
      <c r="AA1225" s="1262"/>
      <c r="AB1225" s="1262"/>
      <c r="AC1225" s="1262"/>
      <c r="AD1225" s="1262"/>
      <c r="AE1225" s="1262"/>
      <c r="AF1225" s="1262"/>
    </row>
    <row r="1226" spans="1:32" ht="17.45" customHeight="1">
      <c r="A1226" s="150"/>
      <c r="M1226" s="1240" t="s">
        <v>402</v>
      </c>
      <c r="N1226" s="1240"/>
      <c r="O1226" s="1240"/>
      <c r="P1226" s="1240"/>
      <c r="Q1226" s="1240"/>
      <c r="R1226" s="1240"/>
      <c r="S1226" s="1240"/>
      <c r="T1226" s="1240"/>
      <c r="U1226" s="1240"/>
      <c r="V1226" s="1240"/>
      <c r="W1226" s="1240"/>
      <c r="Z1226" s="1262">
        <v>111.34399999999999</v>
      </c>
      <c r="AA1226" s="1262"/>
      <c r="AB1226" s="1262"/>
      <c r="AC1226" s="1262"/>
      <c r="AD1226" s="1262"/>
      <c r="AE1226" s="1262"/>
      <c r="AF1226" s="1262"/>
    </row>
    <row r="1227" spans="1:32" ht="16.7" customHeight="1">
      <c r="A1227" s="150"/>
      <c r="M1227" s="1240" t="s">
        <v>403</v>
      </c>
      <c r="N1227" s="1240"/>
      <c r="O1227" s="1240"/>
      <c r="P1227" s="1240"/>
      <c r="Q1227" s="1240"/>
      <c r="R1227" s="1240"/>
      <c r="S1227" s="1240"/>
      <c r="T1227" s="1240"/>
      <c r="U1227" s="1240"/>
      <c r="V1227" s="1240"/>
      <c r="W1227" s="1240"/>
      <c r="Z1227" s="1262">
        <v>22.268799999999999</v>
      </c>
      <c r="AA1227" s="1262"/>
      <c r="AB1227" s="1262"/>
      <c r="AC1227" s="1262"/>
      <c r="AD1227" s="1262"/>
      <c r="AE1227" s="1262"/>
      <c r="AF1227" s="1262"/>
    </row>
    <row r="1228" spans="1:32" ht="17.45" customHeight="1">
      <c r="A1228" s="150"/>
      <c r="M1228" s="1240" t="s">
        <v>404</v>
      </c>
      <c r="N1228" s="1240"/>
      <c r="O1228" s="1240"/>
      <c r="P1228" s="1240"/>
      <c r="Q1228" s="1240"/>
      <c r="R1228" s="1240"/>
      <c r="S1228" s="1240"/>
      <c r="T1228" s="1240"/>
      <c r="U1228" s="1240"/>
      <c r="V1228" s="1240"/>
      <c r="W1228" s="1240"/>
      <c r="Z1228" s="1262">
        <v>0</v>
      </c>
      <c r="AA1228" s="1262"/>
      <c r="AB1228" s="1262"/>
      <c r="AC1228" s="1262"/>
      <c r="AD1228" s="1262"/>
      <c r="AE1228" s="1262"/>
      <c r="AF1228" s="1262"/>
    </row>
    <row r="1229" spans="1:32" ht="17.45" customHeight="1">
      <c r="A1229" s="153"/>
      <c r="B1229" s="154"/>
      <c r="C1229" s="154"/>
      <c r="D1229" s="154"/>
      <c r="E1229" s="154"/>
      <c r="F1229" s="154"/>
      <c r="G1229" s="154"/>
      <c r="H1229" s="154"/>
      <c r="I1229" s="154"/>
      <c r="J1229" s="154"/>
      <c r="K1229" s="154"/>
      <c r="L1229" s="154"/>
      <c r="M1229" s="1260" t="s">
        <v>405</v>
      </c>
      <c r="N1229" s="1260"/>
      <c r="O1229" s="1260"/>
      <c r="P1229" s="1260"/>
      <c r="Q1229" s="1260"/>
      <c r="R1229" s="1260"/>
      <c r="S1229" s="1260"/>
      <c r="T1229" s="1260"/>
      <c r="U1229" s="1260"/>
      <c r="V1229" s="1260"/>
      <c r="W1229" s="1260"/>
      <c r="X1229" s="154"/>
      <c r="Y1229" s="154"/>
      <c r="Z1229" s="1261">
        <v>0</v>
      </c>
      <c r="AA1229" s="1261"/>
      <c r="AB1229" s="1261"/>
      <c r="AC1229" s="1261"/>
      <c r="AD1229" s="1261"/>
      <c r="AE1229" s="1261"/>
      <c r="AF1229" s="1261"/>
    </row>
    <row r="1230" spans="1:32" ht="16.7" customHeight="1">
      <c r="A1230" s="1257" t="s">
        <v>406</v>
      </c>
      <c r="B1230" s="1257"/>
      <c r="C1230" s="1257"/>
      <c r="D1230" s="1257"/>
      <c r="E1230" s="1257"/>
      <c r="F1230" s="1257"/>
      <c r="G1230" s="1257"/>
      <c r="H1230" s="1257"/>
      <c r="I1230" s="1257"/>
      <c r="J1230" s="1257"/>
      <c r="K1230" s="1257"/>
      <c r="L1230" s="1257"/>
      <c r="M1230" s="1257"/>
      <c r="N1230" s="1257"/>
      <c r="O1230" s="1258" t="s">
        <v>391</v>
      </c>
      <c r="P1230" s="1258"/>
      <c r="Q1230" s="1258"/>
      <c r="R1230" s="1258"/>
      <c r="S1230" s="1258" t="s">
        <v>407</v>
      </c>
      <c r="T1230" s="1258"/>
      <c r="U1230" s="1258"/>
      <c r="V1230" s="1258"/>
      <c r="W1230" s="1258" t="s">
        <v>408</v>
      </c>
      <c r="X1230" s="1258"/>
      <c r="Y1230" s="1258"/>
      <c r="Z1230" s="1258"/>
      <c r="AA1230" s="1258"/>
      <c r="AB1230" s="1258"/>
      <c r="AC1230" s="1259" t="s">
        <v>409</v>
      </c>
      <c r="AD1230" s="1259"/>
      <c r="AE1230" s="1259"/>
      <c r="AF1230" s="1259"/>
    </row>
    <row r="1231" spans="1:32" ht="17.45" customHeight="1">
      <c r="A1231" s="1246"/>
      <c r="B1231" s="1246"/>
      <c r="C1231" s="1246"/>
      <c r="D1231" s="1246"/>
      <c r="E1231" s="1246"/>
      <c r="F1231" s="1246"/>
      <c r="G1231" s="1246"/>
      <c r="H1231" s="1246"/>
      <c r="I1231" s="1246"/>
      <c r="J1231" s="1246"/>
      <c r="K1231" s="1246"/>
      <c r="L1231" s="1246"/>
      <c r="M1231" s="1247" t="s">
        <v>411</v>
      </c>
      <c r="N1231" s="1247"/>
      <c r="O1231" s="1247"/>
      <c r="P1231" s="1247"/>
      <c r="Q1231" s="1247"/>
      <c r="R1231" s="1247"/>
      <c r="S1231" s="1247"/>
      <c r="T1231" s="1247"/>
      <c r="U1231" s="1247"/>
      <c r="V1231" s="1247"/>
      <c r="W1231" s="1247"/>
      <c r="X1231" s="1248"/>
      <c r="Y1231" s="1248"/>
      <c r="Z1231" s="1249">
        <v>0</v>
      </c>
      <c r="AA1231" s="1249"/>
      <c r="AB1231" s="1249"/>
      <c r="AC1231" s="1249"/>
      <c r="AD1231" s="1249"/>
      <c r="AE1231" s="1249"/>
      <c r="AF1231" s="1249"/>
    </row>
    <row r="1232" spans="1:32" ht="17.45" customHeight="1">
      <c r="A1232" s="1257" t="s">
        <v>412</v>
      </c>
      <c r="B1232" s="1257"/>
      <c r="C1232" s="1257"/>
      <c r="D1232" s="1257"/>
      <c r="E1232" s="1257"/>
      <c r="F1232" s="1257"/>
      <c r="G1232" s="1257"/>
      <c r="H1232" s="1257"/>
      <c r="I1232" s="1257"/>
      <c r="J1232" s="1257"/>
      <c r="K1232" s="1257"/>
      <c r="L1232" s="1257"/>
      <c r="M1232" s="1257"/>
      <c r="N1232" s="1257"/>
      <c r="O1232" s="1258" t="s">
        <v>391</v>
      </c>
      <c r="P1232" s="1258"/>
      <c r="Q1232" s="1258"/>
      <c r="R1232" s="1258"/>
      <c r="S1232" s="1258" t="s">
        <v>407</v>
      </c>
      <c r="T1232" s="1258"/>
      <c r="U1232" s="1258"/>
      <c r="V1232" s="1258"/>
      <c r="W1232" s="1258" t="s">
        <v>408</v>
      </c>
      <c r="X1232" s="1258"/>
      <c r="Y1232" s="1258"/>
      <c r="Z1232" s="1258"/>
      <c r="AA1232" s="1258"/>
      <c r="AB1232" s="1258"/>
      <c r="AC1232" s="1259" t="s">
        <v>409</v>
      </c>
      <c r="AD1232" s="1259"/>
      <c r="AE1232" s="1259"/>
      <c r="AF1232" s="1259"/>
    </row>
    <row r="1233" spans="1:32" ht="16.7" customHeight="1">
      <c r="A1233" s="1246"/>
      <c r="B1233" s="1246"/>
      <c r="C1233" s="1246"/>
      <c r="D1233" s="1246"/>
      <c r="E1233" s="1246"/>
      <c r="F1233" s="1246"/>
      <c r="G1233" s="1246"/>
      <c r="H1233" s="1246"/>
      <c r="I1233" s="1246"/>
      <c r="J1233" s="1246"/>
      <c r="K1233" s="1246"/>
      <c r="L1233" s="1246"/>
      <c r="M1233" s="1247" t="s">
        <v>413</v>
      </c>
      <c r="N1233" s="1247"/>
      <c r="O1233" s="1247"/>
      <c r="P1233" s="1247"/>
      <c r="Q1233" s="1247"/>
      <c r="R1233" s="1247"/>
      <c r="S1233" s="1247"/>
      <c r="T1233" s="1247"/>
      <c r="U1233" s="1247"/>
      <c r="V1233" s="1247"/>
      <c r="W1233" s="1247"/>
      <c r="X1233" s="1248"/>
      <c r="Y1233" s="1248"/>
      <c r="Z1233" s="1249">
        <v>0</v>
      </c>
      <c r="AA1233" s="1249"/>
      <c r="AB1233" s="1249"/>
      <c r="AC1233" s="1249"/>
      <c r="AD1233" s="1249"/>
      <c r="AE1233" s="1249"/>
      <c r="AF1233" s="1249"/>
    </row>
    <row r="1234" spans="1:32" ht="17.45" customHeight="1">
      <c r="A1234" s="1257" t="s">
        <v>414</v>
      </c>
      <c r="B1234" s="1257"/>
      <c r="C1234" s="1257"/>
      <c r="D1234" s="1257"/>
      <c r="E1234" s="1257"/>
      <c r="F1234" s="1257"/>
      <c r="G1234" s="1257"/>
      <c r="H1234" s="1257"/>
      <c r="I1234" s="1257"/>
      <c r="J1234" s="1257"/>
      <c r="K1234" s="1257"/>
      <c r="L1234" s="1257"/>
      <c r="M1234" s="1257"/>
      <c r="N1234" s="1257"/>
      <c r="O1234" s="1258" t="s">
        <v>391</v>
      </c>
      <c r="P1234" s="1258"/>
      <c r="Q1234" s="1258"/>
      <c r="R1234" s="1258"/>
      <c r="S1234" s="1258" t="s">
        <v>407</v>
      </c>
      <c r="T1234" s="1258"/>
      <c r="U1234" s="1258"/>
      <c r="V1234" s="1258"/>
      <c r="W1234" s="1258" t="s">
        <v>408</v>
      </c>
      <c r="X1234" s="1258"/>
      <c r="Y1234" s="1258"/>
      <c r="Z1234" s="1258"/>
      <c r="AA1234" s="1258"/>
      <c r="AB1234" s="1258"/>
      <c r="AC1234" s="1259" t="s">
        <v>409</v>
      </c>
      <c r="AD1234" s="1259"/>
      <c r="AE1234" s="1259"/>
      <c r="AF1234" s="1259"/>
    </row>
    <row r="1235" spans="1:32" ht="16.7" customHeight="1">
      <c r="A1235" s="1251"/>
      <c r="B1235" s="1251"/>
      <c r="C1235" s="1251"/>
      <c r="D1235" s="1251"/>
      <c r="E1235" s="1251"/>
      <c r="F1235" s="1251"/>
      <c r="G1235" s="1251"/>
      <c r="H1235" s="1251"/>
      <c r="I1235" s="1251"/>
      <c r="J1235" s="1251"/>
      <c r="K1235" s="1251"/>
      <c r="L1235" s="1251"/>
      <c r="M1235" s="1252" t="s">
        <v>415</v>
      </c>
      <c r="N1235" s="1252"/>
      <c r="O1235" s="1252"/>
      <c r="P1235" s="1252"/>
      <c r="Q1235" s="1252"/>
      <c r="R1235" s="1252"/>
      <c r="S1235" s="1252"/>
      <c r="T1235" s="1252"/>
      <c r="U1235" s="1252"/>
      <c r="V1235" s="1252"/>
      <c r="W1235" s="1252"/>
      <c r="X1235" s="1253"/>
      <c r="Y1235" s="1253"/>
      <c r="Z1235" s="1254">
        <v>0</v>
      </c>
      <c r="AA1235" s="1254"/>
      <c r="AB1235" s="1254"/>
      <c r="AC1235" s="1254"/>
      <c r="AD1235" s="1254"/>
      <c r="AE1235" s="1254"/>
      <c r="AF1235" s="1254"/>
    </row>
    <row r="1236" spans="1:32" ht="17.45" customHeight="1">
      <c r="A1236" s="1255" t="s">
        <v>416</v>
      </c>
      <c r="B1236" s="1255"/>
      <c r="C1236" s="1255"/>
      <c r="D1236" s="1255"/>
      <c r="E1236" s="1255"/>
      <c r="F1236" s="1255"/>
      <c r="G1236" s="1255"/>
      <c r="H1236" s="1255"/>
      <c r="I1236" s="1255"/>
      <c r="J1236" s="1256" t="s">
        <v>391</v>
      </c>
      <c r="K1236" s="1256"/>
      <c r="L1236" s="158" t="s">
        <v>417</v>
      </c>
      <c r="M1236" s="158" t="s">
        <v>418</v>
      </c>
      <c r="N1236" s="1256" t="s">
        <v>419</v>
      </c>
      <c r="O1236" s="1256"/>
      <c r="P1236" s="1256" t="s">
        <v>420</v>
      </c>
      <c r="Q1236" s="1256"/>
      <c r="R1236" s="1256"/>
      <c r="S1236" s="1256"/>
      <c r="T1236" s="1256" t="s">
        <v>421</v>
      </c>
      <c r="U1236" s="1256"/>
      <c r="V1236" s="1256"/>
      <c r="W1236" s="1256"/>
      <c r="X1236" s="1256" t="s">
        <v>422</v>
      </c>
      <c r="Y1236" s="1256"/>
      <c r="Z1236" s="1256"/>
      <c r="AA1236" s="1256"/>
      <c r="AB1236" s="1256"/>
      <c r="AC1236" s="1245" t="s">
        <v>409</v>
      </c>
      <c r="AD1236" s="1245"/>
      <c r="AE1236" s="1245"/>
      <c r="AF1236" s="1245"/>
    </row>
    <row r="1237" spans="1:32" ht="17.45" customHeight="1">
      <c r="A1237" s="1246"/>
      <c r="B1237" s="1246"/>
      <c r="C1237" s="1246"/>
      <c r="D1237" s="1246"/>
      <c r="E1237" s="1246"/>
      <c r="F1237" s="1246"/>
      <c r="G1237" s="1246"/>
      <c r="H1237" s="1246"/>
      <c r="I1237" s="1246"/>
      <c r="J1237" s="1246"/>
      <c r="K1237" s="1246"/>
      <c r="L1237" s="1246"/>
      <c r="M1237" s="1247" t="s">
        <v>423</v>
      </c>
      <c r="N1237" s="1247"/>
      <c r="O1237" s="1247"/>
      <c r="P1237" s="1247"/>
      <c r="Q1237" s="1247"/>
      <c r="R1237" s="1247"/>
      <c r="S1237" s="1247"/>
      <c r="T1237" s="1247"/>
      <c r="U1237" s="1247"/>
      <c r="V1237" s="1247"/>
      <c r="W1237" s="1247"/>
      <c r="X1237" s="1248"/>
      <c r="Y1237" s="1248"/>
      <c r="Z1237" s="1249">
        <v>0</v>
      </c>
      <c r="AA1237" s="1249"/>
      <c r="AB1237" s="1249"/>
      <c r="AC1237" s="1249"/>
      <c r="AD1237" s="1249"/>
      <c r="AE1237" s="1249"/>
      <c r="AF1237" s="1249"/>
    </row>
    <row r="1238" spans="1:32" ht="5.85" customHeight="1">
      <c r="A1238" s="1250"/>
      <c r="B1238" s="1250"/>
      <c r="C1238" s="1250"/>
      <c r="D1238" s="1250"/>
      <c r="E1238" s="1250"/>
      <c r="F1238" s="1250"/>
      <c r="G1238" s="1250"/>
      <c r="H1238" s="1250"/>
      <c r="I1238" s="1250"/>
      <c r="J1238" s="1250"/>
      <c r="K1238" s="1250"/>
      <c r="L1238" s="1250"/>
      <c r="M1238" s="1250"/>
      <c r="N1238" s="1250"/>
      <c r="O1238" s="1250"/>
      <c r="P1238" s="1250"/>
      <c r="Q1238" s="1250"/>
      <c r="R1238" s="1250"/>
      <c r="S1238" s="1250"/>
      <c r="T1238" s="1250"/>
      <c r="U1238" s="1250"/>
      <c r="V1238" s="1250"/>
      <c r="W1238" s="1250"/>
      <c r="X1238" s="1250"/>
      <c r="Y1238" s="1250"/>
      <c r="Z1238" s="1250"/>
      <c r="AA1238" s="1250"/>
      <c r="AB1238" s="1250"/>
      <c r="AC1238" s="1250"/>
      <c r="AD1238" s="1250"/>
      <c r="AE1238" s="1250"/>
      <c r="AF1238" s="1250"/>
    </row>
    <row r="1239" spans="1:32" ht="16.7" customHeight="1">
      <c r="A1239" s="1239"/>
      <c r="B1239" s="1239"/>
      <c r="C1239" s="1239"/>
      <c r="D1239" s="1239"/>
      <c r="E1239" s="1239"/>
      <c r="F1239" s="1239"/>
      <c r="G1239" s="1239"/>
      <c r="H1239" s="1239"/>
      <c r="I1239" s="1239"/>
      <c r="J1239" s="1239"/>
      <c r="K1239" s="1239"/>
      <c r="L1239" s="1239"/>
      <c r="M1239" s="1240" t="s">
        <v>424</v>
      </c>
      <c r="N1239" s="1240"/>
      <c r="O1239" s="1240"/>
      <c r="P1239" s="1240"/>
      <c r="Q1239" s="1240"/>
      <c r="R1239" s="1240"/>
      <c r="S1239" s="1240"/>
      <c r="T1239" s="1240"/>
      <c r="U1239" s="1240"/>
      <c r="V1239" s="1240"/>
      <c r="W1239" s="1240"/>
      <c r="X1239" s="1243"/>
      <c r="Y1239" s="1243"/>
      <c r="Z1239" s="1241">
        <v>22.27</v>
      </c>
      <c r="AA1239" s="1241"/>
      <c r="AB1239" s="1241"/>
      <c r="AC1239" s="1241"/>
      <c r="AD1239" s="1241"/>
      <c r="AE1239" s="1241"/>
      <c r="AF1239" s="1241"/>
    </row>
    <row r="1240" spans="1:32" ht="16.7" customHeight="1">
      <c r="A1240" s="1239"/>
      <c r="B1240" s="1239"/>
      <c r="C1240" s="1239"/>
      <c r="D1240" s="1239"/>
      <c r="E1240" s="1239"/>
      <c r="F1240" s="1239"/>
      <c r="G1240" s="1239"/>
      <c r="H1240" s="1239"/>
      <c r="I1240" s="1239"/>
      <c r="J1240" s="1239"/>
      <c r="K1240" s="1240" t="s">
        <v>425</v>
      </c>
      <c r="L1240" s="1240"/>
      <c r="M1240" s="1240"/>
      <c r="N1240" s="1240"/>
      <c r="O1240" s="1240"/>
      <c r="P1240" s="1240"/>
      <c r="Q1240" s="151"/>
      <c r="R1240" s="1244">
        <v>0</v>
      </c>
      <c r="S1240" s="1244"/>
      <c r="T1240" s="1244"/>
      <c r="U1240" s="151"/>
      <c r="V1240" s="1240" t="s">
        <v>426</v>
      </c>
      <c r="W1240" s="1240"/>
      <c r="X1240" s="1243"/>
      <c r="Y1240" s="1243"/>
      <c r="Z1240" s="1241">
        <v>0</v>
      </c>
      <c r="AA1240" s="1241"/>
      <c r="AB1240" s="1241"/>
      <c r="AC1240" s="1241"/>
      <c r="AD1240" s="1241"/>
      <c r="AE1240" s="1241"/>
      <c r="AF1240" s="1241"/>
    </row>
    <row r="1241" spans="1:32" ht="0.75" customHeight="1">
      <c r="A1241" s="1239"/>
      <c r="B1241" s="1239"/>
      <c r="C1241" s="1239"/>
      <c r="D1241" s="1239"/>
      <c r="E1241" s="1239"/>
      <c r="F1241" s="1239"/>
      <c r="G1241" s="1239"/>
      <c r="H1241" s="1239"/>
      <c r="I1241" s="1239"/>
      <c r="J1241" s="1239"/>
      <c r="K1241" s="1239"/>
      <c r="L1241" s="1239"/>
      <c r="M1241" s="1239"/>
      <c r="N1241" s="1239"/>
      <c r="O1241" s="1239"/>
      <c r="P1241" s="1239"/>
      <c r="Q1241" s="1239"/>
      <c r="R1241" s="1239"/>
      <c r="S1241" s="1239"/>
      <c r="T1241" s="1239"/>
      <c r="U1241" s="1239"/>
      <c r="V1241" s="1240"/>
      <c r="W1241" s="1240"/>
      <c r="X1241" s="1243"/>
      <c r="Y1241" s="1243"/>
      <c r="Z1241" s="1241"/>
      <c r="AA1241" s="1241"/>
      <c r="AB1241" s="1241"/>
      <c r="AC1241" s="1241"/>
      <c r="AD1241" s="1241"/>
      <c r="AE1241" s="1241"/>
      <c r="AF1241" s="1241"/>
    </row>
    <row r="1242" spans="1:32" ht="16.7" customHeight="1">
      <c r="A1242" s="1239"/>
      <c r="B1242" s="1239"/>
      <c r="C1242" s="1239"/>
      <c r="D1242" s="1239"/>
      <c r="E1242" s="1239"/>
      <c r="F1242" s="1239"/>
      <c r="G1242" s="1239"/>
      <c r="H1242" s="1239"/>
      <c r="I1242" s="1239"/>
      <c r="J1242" s="1239"/>
      <c r="K1242" s="1239"/>
      <c r="L1242" s="1239"/>
      <c r="M1242" s="1240" t="s">
        <v>427</v>
      </c>
      <c r="N1242" s="1240"/>
      <c r="O1242" s="1240"/>
      <c r="P1242" s="1240"/>
      <c r="Q1242" s="1240"/>
      <c r="R1242" s="1240"/>
      <c r="S1242" s="1240"/>
      <c r="T1242" s="1240"/>
      <c r="U1242" s="1240"/>
      <c r="V1242" s="1240"/>
      <c r="W1242" s="1240"/>
      <c r="X1242" s="1243"/>
      <c r="Y1242" s="1243"/>
      <c r="Z1242" s="1241">
        <v>22.27</v>
      </c>
      <c r="AA1242" s="1241"/>
      <c r="AB1242" s="1241"/>
      <c r="AC1242" s="1241"/>
      <c r="AD1242" s="1241"/>
      <c r="AE1242" s="1241"/>
      <c r="AF1242" s="1241"/>
    </row>
    <row r="1243" spans="1:32" ht="5.85" customHeight="1">
      <c r="A1243" s="1242"/>
      <c r="B1243" s="1242"/>
      <c r="C1243" s="1242"/>
      <c r="D1243" s="1242"/>
      <c r="E1243" s="1242"/>
      <c r="F1243" s="1242"/>
      <c r="G1243" s="1242"/>
      <c r="H1243" s="1242"/>
      <c r="I1243" s="1242"/>
      <c r="J1243" s="1242"/>
      <c r="K1243" s="1242"/>
      <c r="L1243" s="1242"/>
      <c r="M1243" s="1242"/>
      <c r="N1243" s="1242"/>
      <c r="O1243" s="1242"/>
      <c r="P1243" s="1242"/>
      <c r="Q1243" s="1242"/>
      <c r="R1243" s="1242"/>
      <c r="S1243" s="1242"/>
      <c r="T1243" s="1242"/>
      <c r="U1243" s="1242"/>
      <c r="V1243" s="1242"/>
      <c r="W1243" s="1242"/>
      <c r="X1243" s="1242"/>
      <c r="Y1243" s="1242"/>
      <c r="Z1243" s="1242"/>
      <c r="AA1243" s="1242"/>
      <c r="AB1243" s="1242"/>
      <c r="AC1243" s="1242"/>
      <c r="AD1243" s="1242"/>
      <c r="AE1243" s="1242"/>
      <c r="AF1243" s="1242"/>
    </row>
    <row r="1244" spans="1:32" ht="119.25" customHeight="1">
      <c r="A1244" s="150"/>
      <c r="AF1244" s="152"/>
    </row>
    <row r="1245" spans="1:32" ht="118.5" customHeight="1">
      <c r="A1245" s="153"/>
      <c r="B1245" s="154"/>
      <c r="C1245" s="154"/>
      <c r="D1245" s="154"/>
      <c r="E1245" s="154"/>
      <c r="F1245" s="154"/>
      <c r="G1245" s="154"/>
      <c r="H1245" s="154"/>
      <c r="I1245" s="154"/>
      <c r="J1245" s="154"/>
      <c r="K1245" s="154"/>
      <c r="L1245" s="154"/>
      <c r="M1245" s="154"/>
      <c r="N1245" s="154"/>
      <c r="O1245" s="154"/>
      <c r="P1245" s="154"/>
      <c r="Q1245" s="154"/>
      <c r="R1245" s="154"/>
      <c r="S1245" s="154"/>
      <c r="T1245" s="154"/>
      <c r="U1245" s="154"/>
      <c r="V1245" s="154"/>
      <c r="W1245" s="154"/>
      <c r="X1245" s="154"/>
      <c r="Y1245" s="154"/>
      <c r="Z1245" s="154"/>
      <c r="AA1245" s="154"/>
      <c r="AB1245" s="154"/>
      <c r="AC1245" s="154"/>
      <c r="AD1245" s="154"/>
      <c r="AE1245" s="154"/>
      <c r="AF1245" s="162"/>
    </row>
    <row r="1246" spans="1:32" ht="2.1" customHeight="1">
      <c r="A1246" s="146"/>
      <c r="B1246" s="147"/>
      <c r="C1246" s="147"/>
      <c r="D1246" s="147"/>
      <c r="E1246" s="147"/>
      <c r="F1246" s="147"/>
      <c r="G1246" s="1289" t="s">
        <v>376</v>
      </c>
      <c r="H1246" s="1289"/>
      <c r="I1246" s="1289"/>
      <c r="J1246" s="1289"/>
      <c r="K1246" s="1289"/>
      <c r="L1246" s="1289"/>
      <c r="M1246" s="1289"/>
      <c r="N1246" s="1289"/>
      <c r="O1246" s="1289"/>
      <c r="P1246" s="1289"/>
      <c r="Q1246" s="1289"/>
      <c r="R1246" s="1289"/>
      <c r="S1246" s="1289"/>
      <c r="T1246" s="1289"/>
      <c r="U1246" s="1289"/>
      <c r="V1246" s="1289"/>
      <c r="W1246" s="1289"/>
      <c r="X1246" s="1289"/>
      <c r="Y1246" s="1289"/>
      <c r="Z1246" s="1289"/>
      <c r="AA1246" s="148"/>
      <c r="AB1246" s="1290" t="s">
        <v>558</v>
      </c>
      <c r="AC1246" s="1290"/>
      <c r="AD1246" s="1290"/>
      <c r="AE1246" s="1290"/>
      <c r="AF1246" s="1290"/>
    </row>
    <row r="1247" spans="1:32" ht="14.65" customHeight="1">
      <c r="A1247" s="150"/>
      <c r="B1247" s="1243"/>
      <c r="C1247" s="1243"/>
      <c r="D1247" s="1243"/>
      <c r="E1247" s="1243"/>
      <c r="G1247" s="1289"/>
      <c r="H1247" s="1289"/>
      <c r="I1247" s="1289"/>
      <c r="J1247" s="1289"/>
      <c r="K1247" s="1289"/>
      <c r="L1247" s="1289"/>
      <c r="M1247" s="1289"/>
      <c r="N1247" s="1289"/>
      <c r="O1247" s="1289"/>
      <c r="P1247" s="1289"/>
      <c r="Q1247" s="1289"/>
      <c r="R1247" s="1289"/>
      <c r="S1247" s="1289"/>
      <c r="T1247" s="1289"/>
      <c r="U1247" s="1289"/>
      <c r="V1247" s="1289"/>
      <c r="W1247" s="1289"/>
      <c r="X1247" s="1289"/>
      <c r="Y1247" s="1289"/>
      <c r="Z1247" s="1289"/>
      <c r="AA1247" s="152"/>
      <c r="AB1247" s="1290"/>
      <c r="AC1247" s="1290"/>
      <c r="AD1247" s="1290"/>
      <c r="AE1247" s="1290"/>
      <c r="AF1247" s="1290"/>
    </row>
    <row r="1248" spans="1:32" ht="0.75" customHeight="1">
      <c r="A1248" s="150"/>
      <c r="B1248" s="1243"/>
      <c r="C1248" s="1243"/>
      <c r="D1248" s="1243"/>
      <c r="E1248" s="1243"/>
      <c r="G1248" s="1289"/>
      <c r="H1248" s="1289"/>
      <c r="I1248" s="1289"/>
      <c r="J1248" s="1289"/>
      <c r="K1248" s="1289"/>
      <c r="L1248" s="1289"/>
      <c r="M1248" s="1289"/>
      <c r="N1248" s="1289"/>
      <c r="O1248" s="1289"/>
      <c r="P1248" s="1289"/>
      <c r="Q1248" s="1289"/>
      <c r="R1248" s="1289"/>
      <c r="S1248" s="1289"/>
      <c r="T1248" s="1289"/>
      <c r="U1248" s="1289"/>
      <c r="V1248" s="1289"/>
      <c r="W1248" s="1289"/>
      <c r="X1248" s="1289"/>
      <c r="Y1248" s="1289"/>
      <c r="Z1248" s="1289"/>
      <c r="AA1248" s="152"/>
      <c r="AB1248" s="1290"/>
      <c r="AC1248" s="1290"/>
      <c r="AD1248" s="1290"/>
      <c r="AE1248" s="1290"/>
      <c r="AF1248" s="1290"/>
    </row>
    <row r="1249" spans="1:32" ht="11.65" customHeight="1">
      <c r="A1249" s="150"/>
      <c r="B1249" s="1243"/>
      <c r="C1249" s="1243"/>
      <c r="D1249" s="1243"/>
      <c r="E1249" s="1243"/>
      <c r="G1249" s="1289"/>
      <c r="H1249" s="1289"/>
      <c r="I1249" s="1289"/>
      <c r="J1249" s="1289"/>
      <c r="K1249" s="1289"/>
      <c r="L1249" s="1289"/>
      <c r="M1249" s="1289"/>
      <c r="N1249" s="1289"/>
      <c r="O1249" s="1289"/>
      <c r="P1249" s="1289"/>
      <c r="Q1249" s="1289"/>
      <c r="R1249" s="1289"/>
      <c r="S1249" s="1289"/>
      <c r="T1249" s="1289"/>
      <c r="U1249" s="1289"/>
      <c r="V1249" s="1289"/>
      <c r="W1249" s="1289"/>
      <c r="X1249" s="1289"/>
      <c r="Y1249" s="1289"/>
      <c r="Z1249" s="1289"/>
      <c r="AA1249" s="152"/>
      <c r="AB1249" s="1291" t="s">
        <v>378</v>
      </c>
      <c r="AC1249" s="1291"/>
      <c r="AD1249" s="1291"/>
      <c r="AE1249" s="1324"/>
      <c r="AF1249" s="1324"/>
    </row>
    <row r="1250" spans="1:32" ht="13.9" customHeight="1">
      <c r="A1250" s="150"/>
      <c r="B1250" s="1243"/>
      <c r="C1250" s="1243"/>
      <c r="D1250" s="1243"/>
      <c r="E1250" s="1243"/>
      <c r="G1250" s="1293" t="s">
        <v>379</v>
      </c>
      <c r="H1250" s="1293"/>
      <c r="I1250" s="1293"/>
      <c r="J1250" s="1293"/>
      <c r="K1250" s="1293"/>
      <c r="L1250" s="1293"/>
      <c r="M1250" s="1293"/>
      <c r="N1250" s="1293"/>
      <c r="O1250" s="1293"/>
      <c r="P1250" s="1293"/>
      <c r="Q1250" s="1293"/>
      <c r="R1250" s="1293"/>
      <c r="S1250" s="1293"/>
      <c r="T1250" s="1293"/>
      <c r="U1250" s="1293"/>
      <c r="V1250" s="1293"/>
      <c r="W1250" s="1293"/>
      <c r="X1250" s="1293"/>
      <c r="Y1250" s="1293"/>
      <c r="Z1250" s="1293"/>
      <c r="AA1250" s="152"/>
      <c r="AB1250" s="1291"/>
      <c r="AC1250" s="1291"/>
      <c r="AD1250" s="1291"/>
      <c r="AE1250" s="1324"/>
      <c r="AF1250" s="1324"/>
    </row>
    <row r="1251" spans="1:32" ht="0.75" customHeight="1">
      <c r="A1251" s="150"/>
      <c r="AA1251" s="152"/>
      <c r="AB1251" s="1291"/>
      <c r="AC1251" s="1291"/>
      <c r="AD1251" s="1291"/>
      <c r="AE1251" s="1324"/>
      <c r="AF1251" s="1324"/>
    </row>
    <row r="1252" spans="1:32" ht="0.75" customHeight="1">
      <c r="A1252" s="153"/>
      <c r="B1252" s="154"/>
      <c r="C1252" s="154"/>
      <c r="D1252" s="154"/>
      <c r="E1252" s="154"/>
      <c r="F1252" s="154"/>
      <c r="G1252" s="154"/>
      <c r="H1252" s="154"/>
      <c r="I1252" s="154"/>
      <c r="J1252" s="154"/>
      <c r="K1252" s="154"/>
      <c r="L1252" s="154"/>
      <c r="M1252" s="154"/>
      <c r="N1252" s="154"/>
      <c r="O1252" s="154"/>
      <c r="P1252" s="154"/>
      <c r="Q1252" s="154"/>
      <c r="R1252" s="154"/>
      <c r="S1252" s="154"/>
      <c r="T1252" s="154"/>
      <c r="U1252" s="154"/>
      <c r="V1252" s="154"/>
      <c r="W1252" s="154"/>
      <c r="X1252" s="154"/>
      <c r="Y1252" s="154"/>
      <c r="Z1252" s="154"/>
      <c r="AA1252" s="154"/>
      <c r="AB1252" s="154"/>
      <c r="AC1252" s="154"/>
      <c r="AD1252" s="154"/>
      <c r="AE1252" s="154"/>
      <c r="AF1252" s="162"/>
    </row>
    <row r="1253" spans="1:32" ht="15.95" customHeight="1">
      <c r="A1253" s="1280" t="s">
        <v>323</v>
      </c>
      <c r="B1253" s="1280"/>
      <c r="C1253" s="1280"/>
      <c r="D1253" s="1280"/>
      <c r="E1253" s="1280"/>
      <c r="F1253" s="1280"/>
      <c r="G1253" s="1280"/>
      <c r="H1253" s="1280"/>
      <c r="I1253" s="1280"/>
      <c r="J1253" s="1280"/>
      <c r="K1253" s="1280"/>
      <c r="L1253" s="1280"/>
      <c r="M1253" s="1280"/>
      <c r="N1253" s="1280"/>
      <c r="O1253" s="1280"/>
      <c r="P1253" s="1280"/>
      <c r="Q1253" s="1280"/>
      <c r="R1253" s="1280"/>
      <c r="S1253" s="1280"/>
      <c r="T1253" s="1280"/>
      <c r="U1253" s="1280"/>
      <c r="V1253" s="1280"/>
      <c r="W1253" s="1280"/>
      <c r="X1253" s="1280"/>
      <c r="Y1253" s="1280"/>
      <c r="Z1253" s="1280"/>
      <c r="AA1253" s="1280"/>
      <c r="AB1253" s="1280"/>
      <c r="AC1253" s="1280"/>
      <c r="AD1253" s="1280"/>
      <c r="AE1253" s="1280"/>
      <c r="AF1253" s="1280"/>
    </row>
    <row r="1254" spans="1:32" ht="0.75" customHeight="1">
      <c r="A1254" s="146"/>
      <c r="B1254" s="147"/>
      <c r="C1254" s="147"/>
      <c r="D1254" s="147"/>
      <c r="E1254" s="147"/>
      <c r="F1254" s="147"/>
      <c r="G1254" s="147"/>
      <c r="H1254" s="147"/>
      <c r="I1254" s="147"/>
      <c r="J1254" s="147"/>
      <c r="K1254" s="147"/>
      <c r="L1254" s="147"/>
      <c r="M1254" s="147"/>
      <c r="N1254" s="147"/>
      <c r="O1254" s="147"/>
      <c r="P1254" s="147"/>
      <c r="Q1254" s="147"/>
      <c r="R1254" s="147"/>
      <c r="S1254" s="147"/>
      <c r="T1254" s="147"/>
      <c r="U1254" s="147"/>
      <c r="V1254" s="147"/>
      <c r="W1254" s="147"/>
      <c r="X1254" s="147"/>
      <c r="Y1254" s="147"/>
      <c r="Z1254" s="147"/>
      <c r="AA1254" s="147"/>
      <c r="AB1254" s="147"/>
      <c r="AC1254" s="147"/>
      <c r="AD1254" s="147"/>
      <c r="AE1254" s="147"/>
      <c r="AF1254" s="148"/>
    </row>
    <row r="1255" spans="1:32" ht="37.15" customHeight="1">
      <c r="A1255" s="1281" t="s">
        <v>380</v>
      </c>
      <c r="B1255" s="1281"/>
      <c r="C1255" s="1281"/>
      <c r="D1255" s="1281"/>
      <c r="E1255" s="1281"/>
      <c r="F1255" s="1281"/>
      <c r="G1255" s="1281"/>
      <c r="H1255" s="1281"/>
      <c r="I1255" s="1281"/>
      <c r="J1255" s="1281"/>
      <c r="K1255" s="1281"/>
      <c r="L1255" s="1281"/>
      <c r="M1255" s="1281"/>
      <c r="N1255" s="1281"/>
      <c r="O1255" s="1281"/>
      <c r="P1255" s="1281"/>
      <c r="Q1255" s="1281"/>
      <c r="R1255" s="1281"/>
      <c r="S1255" s="1281"/>
      <c r="T1255" s="1281"/>
      <c r="U1255" s="1281"/>
      <c r="V1255" s="1281"/>
      <c r="W1255" s="1281"/>
      <c r="X1255" s="1281"/>
      <c r="Y1255" s="1282" t="s">
        <v>381</v>
      </c>
      <c r="Z1255" s="1282"/>
      <c r="AA1255" s="1282"/>
      <c r="AB1255" s="1282"/>
      <c r="AC1255" s="1282"/>
      <c r="AD1255" s="1282"/>
      <c r="AE1255" s="1282"/>
      <c r="AF1255" s="1282"/>
    </row>
    <row r="1256" spans="1:32" ht="4.3499999999999996" customHeight="1">
      <c r="A1256" s="155"/>
      <c r="B1256" s="156"/>
      <c r="C1256" s="156"/>
      <c r="D1256" s="156"/>
      <c r="E1256" s="156"/>
      <c r="F1256" s="156"/>
      <c r="G1256" s="156"/>
      <c r="H1256" s="156"/>
      <c r="I1256" s="156"/>
      <c r="J1256" s="156"/>
      <c r="K1256" s="156"/>
      <c r="L1256" s="156"/>
      <c r="M1256" s="156"/>
      <c r="N1256" s="156"/>
      <c r="O1256" s="156"/>
      <c r="P1256" s="156"/>
      <c r="Q1256" s="156"/>
      <c r="R1256" s="156"/>
      <c r="S1256" s="156"/>
      <c r="T1256" s="156"/>
      <c r="U1256" s="156"/>
      <c r="V1256" s="156"/>
      <c r="W1256" s="156"/>
      <c r="X1256" s="156"/>
      <c r="Y1256" s="156"/>
      <c r="Z1256" s="156"/>
      <c r="AA1256" s="156"/>
      <c r="AB1256" s="156"/>
      <c r="AC1256" s="156"/>
      <c r="AD1256" s="156"/>
      <c r="AE1256" s="156"/>
      <c r="AF1256" s="157"/>
    </row>
    <row r="1257" spans="1:32" ht="0.75" customHeight="1">
      <c r="A1257" s="1283" t="s">
        <v>382</v>
      </c>
      <c r="B1257" s="1283"/>
      <c r="C1257" s="1283"/>
      <c r="D1257" s="1283"/>
      <c r="E1257" s="1284"/>
      <c r="F1257" s="1284"/>
      <c r="G1257" s="1284"/>
      <c r="H1257" s="1284"/>
      <c r="I1257" s="1285" t="s">
        <v>254</v>
      </c>
      <c r="J1257" s="1285"/>
      <c r="K1257" s="1285"/>
      <c r="L1257" s="1285"/>
      <c r="M1257" s="1285"/>
      <c r="N1257" s="1285"/>
      <c r="O1257" s="1285"/>
      <c r="P1257" s="1285"/>
      <c r="Q1257" s="1285"/>
      <c r="R1257" s="1285"/>
      <c r="S1257" s="1285"/>
      <c r="T1257" s="1285"/>
      <c r="U1257" s="1285"/>
      <c r="V1257" s="1285"/>
      <c r="W1257" s="1285"/>
      <c r="X1257" s="1285"/>
      <c r="Y1257" s="1275" t="s">
        <v>383</v>
      </c>
      <c r="Z1257" s="1275"/>
      <c r="AA1257" s="1275"/>
      <c r="AB1257" s="1275"/>
      <c r="AC1257" s="1275"/>
      <c r="AD1257" s="1286" t="s">
        <v>446</v>
      </c>
      <c r="AE1257" s="1286"/>
      <c r="AF1257" s="1286"/>
    </row>
    <row r="1258" spans="1:32" ht="18.2" customHeight="1">
      <c r="A1258" s="1283"/>
      <c r="B1258" s="1283"/>
      <c r="C1258" s="1283"/>
      <c r="D1258" s="1283"/>
      <c r="E1258" s="1287" t="s">
        <v>385</v>
      </c>
      <c r="F1258" s="1287"/>
      <c r="G1258" s="1287"/>
      <c r="H1258" s="1288" t="s">
        <v>386</v>
      </c>
      <c r="I1258" s="1285"/>
      <c r="J1258" s="1285"/>
      <c r="K1258" s="1285"/>
      <c r="L1258" s="1285"/>
      <c r="M1258" s="1285"/>
      <c r="N1258" s="1285"/>
      <c r="O1258" s="1285"/>
      <c r="P1258" s="1285"/>
      <c r="Q1258" s="1285"/>
      <c r="R1258" s="1285"/>
      <c r="S1258" s="1285"/>
      <c r="T1258" s="1285"/>
      <c r="U1258" s="1285"/>
      <c r="V1258" s="1285"/>
      <c r="W1258" s="1285"/>
      <c r="X1258" s="1285"/>
      <c r="Y1258" s="1275"/>
      <c r="Z1258" s="1275"/>
      <c r="AA1258" s="1275"/>
      <c r="AB1258" s="1275"/>
      <c r="AC1258" s="1275"/>
      <c r="AD1258" s="1286"/>
      <c r="AE1258" s="1286"/>
      <c r="AF1258" s="1286"/>
    </row>
    <row r="1259" spans="1:32" ht="0.75" customHeight="1">
      <c r="A1259" s="1274" t="s">
        <v>252</v>
      </c>
      <c r="B1259" s="1274"/>
      <c r="C1259" s="1274"/>
      <c r="D1259" s="1274"/>
      <c r="E1259" s="1287"/>
      <c r="F1259" s="1287"/>
      <c r="G1259" s="1287"/>
      <c r="H1259" s="1288"/>
      <c r="I1259" s="1285"/>
      <c r="J1259" s="1285"/>
      <c r="K1259" s="1285"/>
      <c r="L1259" s="1285"/>
      <c r="M1259" s="1285"/>
      <c r="N1259" s="1285"/>
      <c r="O1259" s="1285"/>
      <c r="P1259" s="1285"/>
      <c r="Q1259" s="1285"/>
      <c r="R1259" s="1285"/>
      <c r="S1259" s="1285"/>
      <c r="T1259" s="1285"/>
      <c r="U1259" s="1285"/>
      <c r="V1259" s="1285"/>
      <c r="W1259" s="1285"/>
      <c r="X1259" s="1285"/>
      <c r="Y1259" s="1275" t="s">
        <v>387</v>
      </c>
      <c r="Z1259" s="1275"/>
      <c r="AA1259" s="1275"/>
      <c r="AB1259" s="1275"/>
      <c r="AC1259" s="1275"/>
      <c r="AD1259" s="1276">
        <v>0.4</v>
      </c>
      <c r="AE1259" s="1276"/>
      <c r="AF1259" s="1276"/>
    </row>
    <row r="1260" spans="1:32" ht="18.2" customHeight="1">
      <c r="A1260" s="1274"/>
      <c r="B1260" s="1274"/>
      <c r="C1260" s="1274"/>
      <c r="D1260" s="1274"/>
      <c r="E1260" s="1277"/>
      <c r="F1260" s="1277"/>
      <c r="G1260" s="1277"/>
      <c r="H1260" s="1288"/>
      <c r="I1260" s="1285"/>
      <c r="J1260" s="1285"/>
      <c r="K1260" s="1285"/>
      <c r="L1260" s="1285"/>
      <c r="M1260" s="1285"/>
      <c r="N1260" s="1285"/>
      <c r="O1260" s="1285"/>
      <c r="P1260" s="1285"/>
      <c r="Q1260" s="1285"/>
      <c r="R1260" s="1285"/>
      <c r="S1260" s="1285"/>
      <c r="T1260" s="1285"/>
      <c r="U1260" s="1285"/>
      <c r="V1260" s="1285"/>
      <c r="W1260" s="1285"/>
      <c r="X1260" s="1285"/>
      <c r="Y1260" s="1275"/>
      <c r="Z1260" s="1275"/>
      <c r="AA1260" s="1275"/>
      <c r="AB1260" s="1275"/>
      <c r="AC1260" s="1275"/>
      <c r="AD1260" s="1276"/>
      <c r="AE1260" s="1276"/>
      <c r="AF1260" s="1276"/>
    </row>
    <row r="1261" spans="1:32" ht="26.85" customHeight="1">
      <c r="A1261" s="1322" t="s">
        <v>432</v>
      </c>
      <c r="B1261" s="1322"/>
      <c r="C1261" s="1322"/>
      <c r="D1261" s="1322"/>
      <c r="E1261" s="1322"/>
      <c r="F1261" s="1322"/>
      <c r="G1261" s="1322"/>
      <c r="H1261" s="1322"/>
      <c r="I1261" s="1322"/>
      <c r="J1261" s="1322"/>
      <c r="K1261" s="1322"/>
      <c r="L1261" s="1322"/>
      <c r="M1261" s="1322"/>
      <c r="N1261" s="1322"/>
      <c r="O1261" s="1322"/>
      <c r="P1261" s="1322"/>
      <c r="Q1261" s="1322"/>
      <c r="R1261" s="1322"/>
      <c r="S1261" s="1322"/>
      <c r="T1261" s="1322"/>
      <c r="U1261" s="1322"/>
      <c r="V1261" s="1322"/>
      <c r="W1261" s="1322"/>
      <c r="X1261" s="1322"/>
      <c r="Y1261" s="1322"/>
      <c r="Z1261" s="1322"/>
      <c r="AA1261" s="1322"/>
      <c r="AB1261" s="1322"/>
      <c r="AC1261" s="1322"/>
      <c r="AD1261" s="1322"/>
      <c r="AE1261" s="1322"/>
      <c r="AF1261" s="1323"/>
    </row>
    <row r="1262" spans="1:32" ht="10.15" customHeight="1">
      <c r="A1262" s="1273" t="s">
        <v>389</v>
      </c>
      <c r="B1262" s="1273"/>
      <c r="C1262" s="1273"/>
      <c r="D1262" s="1273"/>
      <c r="E1262" s="1273"/>
      <c r="F1262" s="1273"/>
      <c r="G1262" s="1273"/>
      <c r="H1262" s="1273"/>
      <c r="I1262" s="1273"/>
      <c r="J1262" s="1273"/>
      <c r="K1262" s="1273"/>
      <c r="L1262" s="1273"/>
      <c r="M1262" s="1273"/>
      <c r="N1262" s="1273"/>
      <c r="O1262" s="1273"/>
      <c r="P1262" s="1273"/>
      <c r="Q1262" s="1273"/>
      <c r="R1262" s="1273"/>
      <c r="S1262" s="1273"/>
      <c r="T1262" s="1273"/>
      <c r="U1262" s="1273"/>
      <c r="V1262" s="1273"/>
      <c r="W1262" s="1273"/>
      <c r="X1262" s="1273"/>
      <c r="Y1262" s="1273"/>
      <c r="Z1262" s="1273"/>
      <c r="AA1262" s="1273"/>
      <c r="AB1262" s="1273"/>
      <c r="AC1262" s="1273"/>
      <c r="AD1262" s="1273"/>
      <c r="AE1262" s="1273"/>
      <c r="AF1262" s="1323"/>
    </row>
    <row r="1263" spans="1:32" ht="17.45" customHeight="1">
      <c r="A1263" s="1255" t="s">
        <v>390</v>
      </c>
      <c r="B1263" s="1255"/>
      <c r="C1263" s="1255"/>
      <c r="D1263" s="1255"/>
      <c r="E1263" s="1255"/>
      <c r="F1263" s="1255"/>
      <c r="G1263" s="1255"/>
      <c r="H1263" s="1255"/>
      <c r="I1263" s="1255"/>
      <c r="J1263" s="1255"/>
      <c r="K1263" s="1255"/>
      <c r="L1263" s="1255"/>
      <c r="M1263" s="1256" t="s">
        <v>391</v>
      </c>
      <c r="N1263" s="1256" t="s">
        <v>392</v>
      </c>
      <c r="O1263" s="1256"/>
      <c r="P1263" s="1256"/>
      <c r="Q1263" s="1256"/>
      <c r="R1263" s="1256"/>
      <c r="S1263" s="1256"/>
      <c r="T1263" s="1256" t="s">
        <v>393</v>
      </c>
      <c r="U1263" s="1256"/>
      <c r="V1263" s="1256"/>
      <c r="W1263" s="1256"/>
      <c r="X1263" s="1256"/>
      <c r="Y1263" s="1256"/>
      <c r="Z1263" s="1256"/>
      <c r="AA1263" s="1256"/>
      <c r="AB1263" s="1256"/>
      <c r="AC1263" s="1245" t="s">
        <v>394</v>
      </c>
      <c r="AD1263" s="1245"/>
      <c r="AE1263" s="1245"/>
      <c r="AF1263" s="1245"/>
    </row>
    <row r="1264" spans="1:32" ht="16.7" customHeight="1">
      <c r="A1264" s="1255"/>
      <c r="B1264" s="1255"/>
      <c r="C1264" s="1255"/>
      <c r="D1264" s="1255"/>
      <c r="E1264" s="1255"/>
      <c r="F1264" s="1255"/>
      <c r="G1264" s="1255"/>
      <c r="H1264" s="1255"/>
      <c r="I1264" s="1255"/>
      <c r="J1264" s="1255"/>
      <c r="K1264" s="1255"/>
      <c r="L1264" s="1255"/>
      <c r="M1264" s="1256"/>
      <c r="N1264" s="1256" t="s">
        <v>395</v>
      </c>
      <c r="O1264" s="1256"/>
      <c r="P1264" s="1256" t="s">
        <v>396</v>
      </c>
      <c r="Q1264" s="1256"/>
      <c r="R1264" s="1256"/>
      <c r="S1264" s="1256"/>
      <c r="T1264" s="1256" t="s">
        <v>395</v>
      </c>
      <c r="U1264" s="1256"/>
      <c r="V1264" s="1256"/>
      <c r="W1264" s="1256"/>
      <c r="X1264" s="1256" t="s">
        <v>396</v>
      </c>
      <c r="Y1264" s="1256"/>
      <c r="Z1264" s="1256"/>
      <c r="AA1264" s="1256"/>
      <c r="AB1264" s="1256"/>
      <c r="AC1264" s="1245"/>
      <c r="AD1264" s="1245"/>
      <c r="AE1264" s="1245"/>
      <c r="AF1264" s="1245"/>
    </row>
    <row r="1265" spans="1:32" ht="17.45" customHeight="1">
      <c r="A1265" s="1246"/>
      <c r="B1265" s="1246"/>
      <c r="C1265" s="1246"/>
      <c r="D1265" s="1246"/>
      <c r="E1265" s="1246"/>
      <c r="F1265" s="1246"/>
      <c r="G1265" s="1246"/>
      <c r="H1265" s="1246"/>
      <c r="I1265" s="1246"/>
      <c r="J1265" s="1246"/>
      <c r="K1265" s="1246"/>
      <c r="L1265" s="1246"/>
      <c r="M1265" s="1247" t="s">
        <v>397</v>
      </c>
      <c r="N1265" s="1247"/>
      <c r="O1265" s="1247"/>
      <c r="P1265" s="1247"/>
      <c r="Q1265" s="1247"/>
      <c r="R1265" s="1247"/>
      <c r="S1265" s="1247"/>
      <c r="T1265" s="1247"/>
      <c r="U1265" s="1247"/>
      <c r="V1265" s="1247"/>
      <c r="W1265" s="1247"/>
      <c r="X1265" s="1248"/>
      <c r="Y1265" s="1248"/>
      <c r="Z1265" s="1249">
        <v>0</v>
      </c>
      <c r="AA1265" s="1249"/>
      <c r="AB1265" s="1249"/>
      <c r="AC1265" s="1249"/>
      <c r="AD1265" s="1249"/>
      <c r="AE1265" s="1249"/>
      <c r="AF1265" s="1249"/>
    </row>
    <row r="1266" spans="1:32" ht="17.45" customHeight="1">
      <c r="A1266" s="1255" t="s">
        <v>398</v>
      </c>
      <c r="B1266" s="1255"/>
      <c r="C1266" s="1255"/>
      <c r="D1266" s="1255"/>
      <c r="E1266" s="1255"/>
      <c r="F1266" s="1255"/>
      <c r="G1266" s="1255"/>
      <c r="H1266" s="1255"/>
      <c r="I1266" s="1255"/>
      <c r="J1266" s="1255"/>
      <c r="K1266" s="1255"/>
      <c r="L1266" s="1255"/>
      <c r="M1266" s="1255"/>
      <c r="N1266" s="1255"/>
      <c r="O1266" s="1256" t="s">
        <v>399</v>
      </c>
      <c r="P1266" s="1256"/>
      <c r="Q1266" s="1256"/>
      <c r="R1266" s="1256"/>
      <c r="S1266" s="1256" t="s">
        <v>391</v>
      </c>
      <c r="T1266" s="1256"/>
      <c r="U1266" s="1256"/>
      <c r="V1266" s="1256"/>
      <c r="W1266" s="1256" t="s">
        <v>400</v>
      </c>
      <c r="X1266" s="1256"/>
      <c r="Y1266" s="1256"/>
      <c r="Z1266" s="1256"/>
      <c r="AA1266" s="1256"/>
      <c r="AB1266" s="1256"/>
      <c r="AC1266" s="1245" t="s">
        <v>394</v>
      </c>
      <c r="AD1266" s="1245"/>
      <c r="AE1266" s="1245"/>
      <c r="AF1266" s="1245"/>
    </row>
    <row r="1267" spans="1:32" ht="22.5" customHeight="1">
      <c r="A1267" s="146"/>
      <c r="B1267" s="147"/>
      <c r="C1267" s="170" t="s">
        <v>462</v>
      </c>
      <c r="D1267" s="1263" t="s">
        <v>463</v>
      </c>
      <c r="E1267" s="1263"/>
      <c r="F1267" s="1263"/>
      <c r="G1267" s="1263"/>
      <c r="H1267" s="1263"/>
      <c r="I1267" s="1263"/>
      <c r="J1267" s="1263"/>
      <c r="K1267" s="1263"/>
      <c r="L1267" s="1263"/>
      <c r="M1267" s="1263"/>
      <c r="N1267" s="1263"/>
      <c r="O1267" s="1264">
        <v>0</v>
      </c>
      <c r="P1267" s="1264"/>
      <c r="Q1267" s="1264"/>
      <c r="R1267" s="1264"/>
      <c r="S1267" s="1264">
        <v>1</v>
      </c>
      <c r="T1267" s="1264"/>
      <c r="U1267" s="1264"/>
      <c r="V1267" s="1264"/>
      <c r="W1267" s="1265">
        <v>22.268799999999999</v>
      </c>
      <c r="X1267" s="1265"/>
      <c r="Y1267" s="1265"/>
      <c r="Z1267" s="1265"/>
      <c r="AA1267" s="1265"/>
      <c r="AB1267" s="1265"/>
      <c r="AC1267" s="1266">
        <v>22.268799999999999</v>
      </c>
      <c r="AD1267" s="1266"/>
      <c r="AE1267" s="1266"/>
      <c r="AF1267" s="1266"/>
    </row>
    <row r="1268" spans="1:32" ht="17.45" customHeight="1">
      <c r="A1268" s="150"/>
      <c r="M1268" s="1240" t="s">
        <v>401</v>
      </c>
      <c r="N1268" s="1240"/>
      <c r="O1268" s="1240"/>
      <c r="P1268" s="1240"/>
      <c r="Q1268" s="1240"/>
      <c r="R1268" s="1240"/>
      <c r="S1268" s="1240"/>
      <c r="T1268" s="1240"/>
      <c r="U1268" s="1240"/>
      <c r="V1268" s="1240"/>
      <c r="W1268" s="1240"/>
      <c r="Z1268" s="1262">
        <v>22.268799999999999</v>
      </c>
      <c r="AA1268" s="1262"/>
      <c r="AB1268" s="1262"/>
      <c r="AC1268" s="1262"/>
      <c r="AD1268" s="1262"/>
      <c r="AE1268" s="1262"/>
      <c r="AF1268" s="1262"/>
    </row>
    <row r="1269" spans="1:32" ht="16.7" customHeight="1">
      <c r="A1269" s="150"/>
      <c r="M1269" s="1240" t="s">
        <v>402</v>
      </c>
      <c r="N1269" s="1240"/>
      <c r="O1269" s="1240"/>
      <c r="P1269" s="1240"/>
      <c r="Q1269" s="1240"/>
      <c r="R1269" s="1240"/>
      <c r="S1269" s="1240"/>
      <c r="T1269" s="1240"/>
      <c r="U1269" s="1240"/>
      <c r="V1269" s="1240"/>
      <c r="W1269" s="1240"/>
      <c r="Z1269" s="1262">
        <v>22.268799999999999</v>
      </c>
      <c r="AA1269" s="1262"/>
      <c r="AB1269" s="1262"/>
      <c r="AC1269" s="1262"/>
      <c r="AD1269" s="1262"/>
      <c r="AE1269" s="1262"/>
      <c r="AF1269" s="1262"/>
    </row>
    <row r="1270" spans="1:32" ht="17.45" customHeight="1">
      <c r="A1270" s="150"/>
      <c r="M1270" s="1240" t="s">
        <v>403</v>
      </c>
      <c r="N1270" s="1240"/>
      <c r="O1270" s="1240"/>
      <c r="P1270" s="1240"/>
      <c r="Q1270" s="1240"/>
      <c r="R1270" s="1240"/>
      <c r="S1270" s="1240"/>
      <c r="T1270" s="1240"/>
      <c r="U1270" s="1240"/>
      <c r="V1270" s="1240"/>
      <c r="W1270" s="1240"/>
      <c r="Z1270" s="1262">
        <v>55.671999999999997</v>
      </c>
      <c r="AA1270" s="1262"/>
      <c r="AB1270" s="1262"/>
      <c r="AC1270" s="1262"/>
      <c r="AD1270" s="1262"/>
      <c r="AE1270" s="1262"/>
      <c r="AF1270" s="1262"/>
    </row>
    <row r="1271" spans="1:32" ht="17.45" customHeight="1">
      <c r="A1271" s="150"/>
      <c r="M1271" s="1240" t="s">
        <v>404</v>
      </c>
      <c r="N1271" s="1240"/>
      <c r="O1271" s="1240"/>
      <c r="P1271" s="1240"/>
      <c r="Q1271" s="1240"/>
      <c r="R1271" s="1240"/>
      <c r="S1271" s="1240"/>
      <c r="T1271" s="1240"/>
      <c r="U1271" s="1240"/>
      <c r="V1271" s="1240"/>
      <c r="W1271" s="1240"/>
      <c r="Z1271" s="1262">
        <v>0.90912000000000004</v>
      </c>
      <c r="AA1271" s="1262"/>
      <c r="AB1271" s="1262"/>
      <c r="AC1271" s="1262"/>
      <c r="AD1271" s="1262"/>
      <c r="AE1271" s="1262"/>
      <c r="AF1271" s="1262"/>
    </row>
    <row r="1272" spans="1:32" ht="16.7" customHeight="1">
      <c r="A1272" s="153"/>
      <c r="B1272" s="154"/>
      <c r="C1272" s="154"/>
      <c r="D1272" s="154"/>
      <c r="E1272" s="154"/>
      <c r="F1272" s="154"/>
      <c r="G1272" s="154"/>
      <c r="H1272" s="154"/>
      <c r="I1272" s="154"/>
      <c r="J1272" s="154"/>
      <c r="K1272" s="154"/>
      <c r="L1272" s="154"/>
      <c r="M1272" s="1260" t="s">
        <v>405</v>
      </c>
      <c r="N1272" s="1260"/>
      <c r="O1272" s="1260"/>
      <c r="P1272" s="1260"/>
      <c r="Q1272" s="1260"/>
      <c r="R1272" s="1260"/>
      <c r="S1272" s="1260"/>
      <c r="T1272" s="1260"/>
      <c r="U1272" s="1260"/>
      <c r="V1272" s="1260"/>
      <c r="W1272" s="1260"/>
      <c r="X1272" s="154"/>
      <c r="Y1272" s="154"/>
      <c r="Z1272" s="1261">
        <v>0</v>
      </c>
      <c r="AA1272" s="1261"/>
      <c r="AB1272" s="1261"/>
      <c r="AC1272" s="1261"/>
      <c r="AD1272" s="1261"/>
      <c r="AE1272" s="1261"/>
      <c r="AF1272" s="1261"/>
    </row>
    <row r="1273" spans="1:32" ht="17.45" customHeight="1">
      <c r="A1273" s="1257" t="s">
        <v>406</v>
      </c>
      <c r="B1273" s="1257"/>
      <c r="C1273" s="1257"/>
      <c r="D1273" s="1257"/>
      <c r="E1273" s="1257"/>
      <c r="F1273" s="1257"/>
      <c r="G1273" s="1257"/>
      <c r="H1273" s="1257"/>
      <c r="I1273" s="1257"/>
      <c r="J1273" s="1257"/>
      <c r="K1273" s="1257"/>
      <c r="L1273" s="1257"/>
      <c r="M1273" s="1257"/>
      <c r="N1273" s="1257"/>
      <c r="O1273" s="1258" t="s">
        <v>391</v>
      </c>
      <c r="P1273" s="1258"/>
      <c r="Q1273" s="1258"/>
      <c r="R1273" s="1258"/>
      <c r="S1273" s="1258" t="s">
        <v>407</v>
      </c>
      <c r="T1273" s="1258"/>
      <c r="U1273" s="1258"/>
      <c r="V1273" s="1258"/>
      <c r="W1273" s="1258" t="s">
        <v>408</v>
      </c>
      <c r="X1273" s="1258"/>
      <c r="Y1273" s="1258"/>
      <c r="Z1273" s="1258"/>
      <c r="AA1273" s="1258"/>
      <c r="AB1273" s="1258"/>
      <c r="AC1273" s="1259" t="s">
        <v>409</v>
      </c>
      <c r="AD1273" s="1259"/>
      <c r="AE1273" s="1259"/>
      <c r="AF1273" s="1259"/>
    </row>
    <row r="1274" spans="1:32" ht="16.7" customHeight="1">
      <c r="A1274" s="1246"/>
      <c r="B1274" s="1246"/>
      <c r="C1274" s="1246"/>
      <c r="D1274" s="1246"/>
      <c r="E1274" s="1246"/>
      <c r="F1274" s="1246"/>
      <c r="G1274" s="1246"/>
      <c r="H1274" s="1246"/>
      <c r="I1274" s="1246"/>
      <c r="J1274" s="1246"/>
      <c r="K1274" s="1246"/>
      <c r="L1274" s="1246"/>
      <c r="M1274" s="1247" t="s">
        <v>411</v>
      </c>
      <c r="N1274" s="1247"/>
      <c r="O1274" s="1247"/>
      <c r="P1274" s="1247"/>
      <c r="Q1274" s="1247"/>
      <c r="R1274" s="1247"/>
      <c r="S1274" s="1247"/>
      <c r="T1274" s="1247"/>
      <c r="U1274" s="1247"/>
      <c r="V1274" s="1247"/>
      <c r="W1274" s="1247"/>
      <c r="X1274" s="1248"/>
      <c r="Y1274" s="1248"/>
      <c r="Z1274" s="1249">
        <v>0</v>
      </c>
      <c r="AA1274" s="1249"/>
      <c r="AB1274" s="1249"/>
      <c r="AC1274" s="1249"/>
      <c r="AD1274" s="1249"/>
      <c r="AE1274" s="1249"/>
      <c r="AF1274" s="1249"/>
    </row>
    <row r="1275" spans="1:32" ht="17.45" customHeight="1">
      <c r="A1275" s="1257" t="s">
        <v>412</v>
      </c>
      <c r="B1275" s="1257"/>
      <c r="C1275" s="1257"/>
      <c r="D1275" s="1257"/>
      <c r="E1275" s="1257"/>
      <c r="F1275" s="1257"/>
      <c r="G1275" s="1257"/>
      <c r="H1275" s="1257"/>
      <c r="I1275" s="1257"/>
      <c r="J1275" s="1257"/>
      <c r="K1275" s="1257"/>
      <c r="L1275" s="1257"/>
      <c r="M1275" s="1257"/>
      <c r="N1275" s="1257"/>
      <c r="O1275" s="1258" t="s">
        <v>391</v>
      </c>
      <c r="P1275" s="1258"/>
      <c r="Q1275" s="1258"/>
      <c r="R1275" s="1258"/>
      <c r="S1275" s="1258" t="s">
        <v>407</v>
      </c>
      <c r="T1275" s="1258"/>
      <c r="U1275" s="1258"/>
      <c r="V1275" s="1258"/>
      <c r="W1275" s="1258" t="s">
        <v>408</v>
      </c>
      <c r="X1275" s="1258"/>
      <c r="Y1275" s="1258"/>
      <c r="Z1275" s="1258"/>
      <c r="AA1275" s="1258"/>
      <c r="AB1275" s="1258"/>
      <c r="AC1275" s="1259" t="s">
        <v>409</v>
      </c>
      <c r="AD1275" s="1259"/>
      <c r="AE1275" s="1259"/>
      <c r="AF1275" s="1259"/>
    </row>
    <row r="1276" spans="1:32" ht="17.45" customHeight="1">
      <c r="A1276" s="1246"/>
      <c r="B1276" s="1246"/>
      <c r="C1276" s="1246"/>
      <c r="D1276" s="1246"/>
      <c r="E1276" s="1246"/>
      <c r="F1276" s="1246"/>
      <c r="G1276" s="1246"/>
      <c r="H1276" s="1246"/>
      <c r="I1276" s="1246"/>
      <c r="J1276" s="1246"/>
      <c r="K1276" s="1246"/>
      <c r="L1276" s="1246"/>
      <c r="M1276" s="1247" t="s">
        <v>413</v>
      </c>
      <c r="N1276" s="1247"/>
      <c r="O1276" s="1247"/>
      <c r="P1276" s="1247"/>
      <c r="Q1276" s="1247"/>
      <c r="R1276" s="1247"/>
      <c r="S1276" s="1247"/>
      <c r="T1276" s="1247"/>
      <c r="U1276" s="1247"/>
      <c r="V1276" s="1247"/>
      <c r="W1276" s="1247"/>
      <c r="X1276" s="1248"/>
      <c r="Y1276" s="1248"/>
      <c r="Z1276" s="1249">
        <v>0</v>
      </c>
      <c r="AA1276" s="1249"/>
      <c r="AB1276" s="1249"/>
      <c r="AC1276" s="1249"/>
      <c r="AD1276" s="1249"/>
      <c r="AE1276" s="1249"/>
      <c r="AF1276" s="1249"/>
    </row>
    <row r="1277" spans="1:32" ht="16.7" customHeight="1">
      <c r="A1277" s="1257" t="s">
        <v>414</v>
      </c>
      <c r="B1277" s="1257"/>
      <c r="C1277" s="1257"/>
      <c r="D1277" s="1257"/>
      <c r="E1277" s="1257"/>
      <c r="F1277" s="1257"/>
      <c r="G1277" s="1257"/>
      <c r="H1277" s="1257"/>
      <c r="I1277" s="1257"/>
      <c r="J1277" s="1257"/>
      <c r="K1277" s="1257"/>
      <c r="L1277" s="1257"/>
      <c r="M1277" s="1257"/>
      <c r="N1277" s="1257"/>
      <c r="O1277" s="1258" t="s">
        <v>391</v>
      </c>
      <c r="P1277" s="1258"/>
      <c r="Q1277" s="1258"/>
      <c r="R1277" s="1258"/>
      <c r="S1277" s="1258" t="s">
        <v>407</v>
      </c>
      <c r="T1277" s="1258"/>
      <c r="U1277" s="1258"/>
      <c r="V1277" s="1258"/>
      <c r="W1277" s="1258" t="s">
        <v>408</v>
      </c>
      <c r="X1277" s="1258"/>
      <c r="Y1277" s="1258"/>
      <c r="Z1277" s="1258"/>
      <c r="AA1277" s="1258"/>
      <c r="AB1277" s="1258"/>
      <c r="AC1277" s="1259" t="s">
        <v>409</v>
      </c>
      <c r="AD1277" s="1259"/>
      <c r="AE1277" s="1259"/>
      <c r="AF1277" s="1259"/>
    </row>
    <row r="1278" spans="1:32" ht="17.45" customHeight="1">
      <c r="A1278" s="1251"/>
      <c r="B1278" s="1251"/>
      <c r="C1278" s="1251"/>
      <c r="D1278" s="1251"/>
      <c r="E1278" s="1251"/>
      <c r="F1278" s="1251"/>
      <c r="G1278" s="1251"/>
      <c r="H1278" s="1251"/>
      <c r="I1278" s="1251"/>
      <c r="J1278" s="1251"/>
      <c r="K1278" s="1251"/>
      <c r="L1278" s="1251"/>
      <c r="M1278" s="1252" t="s">
        <v>415</v>
      </c>
      <c r="N1278" s="1252"/>
      <c r="O1278" s="1252"/>
      <c r="P1278" s="1252"/>
      <c r="Q1278" s="1252"/>
      <c r="R1278" s="1252"/>
      <c r="S1278" s="1252"/>
      <c r="T1278" s="1252"/>
      <c r="U1278" s="1252"/>
      <c r="V1278" s="1252"/>
      <c r="W1278" s="1252"/>
      <c r="X1278" s="1253"/>
      <c r="Y1278" s="1253"/>
      <c r="Z1278" s="1254">
        <v>0</v>
      </c>
      <c r="AA1278" s="1254"/>
      <c r="AB1278" s="1254"/>
      <c r="AC1278" s="1254"/>
      <c r="AD1278" s="1254"/>
      <c r="AE1278" s="1254"/>
      <c r="AF1278" s="1254"/>
    </row>
    <row r="1279" spans="1:32" ht="17.45" customHeight="1">
      <c r="A1279" s="1255" t="s">
        <v>416</v>
      </c>
      <c r="B1279" s="1255"/>
      <c r="C1279" s="1255"/>
      <c r="D1279" s="1255"/>
      <c r="E1279" s="1255"/>
      <c r="F1279" s="1255"/>
      <c r="G1279" s="1255"/>
      <c r="H1279" s="1255"/>
      <c r="I1279" s="1255"/>
      <c r="J1279" s="1256" t="s">
        <v>391</v>
      </c>
      <c r="K1279" s="1256"/>
      <c r="L1279" s="158" t="s">
        <v>417</v>
      </c>
      <c r="M1279" s="158" t="s">
        <v>418</v>
      </c>
      <c r="N1279" s="1256" t="s">
        <v>419</v>
      </c>
      <c r="O1279" s="1256"/>
      <c r="P1279" s="1256" t="s">
        <v>420</v>
      </c>
      <c r="Q1279" s="1256"/>
      <c r="R1279" s="1256"/>
      <c r="S1279" s="1256"/>
      <c r="T1279" s="1256" t="s">
        <v>421</v>
      </c>
      <c r="U1279" s="1256"/>
      <c r="V1279" s="1256"/>
      <c r="W1279" s="1256"/>
      <c r="X1279" s="1256" t="s">
        <v>422</v>
      </c>
      <c r="Y1279" s="1256"/>
      <c r="Z1279" s="1256"/>
      <c r="AA1279" s="1256"/>
      <c r="AB1279" s="1256"/>
      <c r="AC1279" s="1245" t="s">
        <v>409</v>
      </c>
      <c r="AD1279" s="1245"/>
      <c r="AE1279" s="1245"/>
      <c r="AF1279" s="1245"/>
    </row>
    <row r="1280" spans="1:32" ht="16.7" customHeight="1">
      <c r="A1280" s="1246"/>
      <c r="B1280" s="1246"/>
      <c r="C1280" s="1246"/>
      <c r="D1280" s="1246"/>
      <c r="E1280" s="1246"/>
      <c r="F1280" s="1246"/>
      <c r="G1280" s="1246"/>
      <c r="H1280" s="1246"/>
      <c r="I1280" s="1246"/>
      <c r="J1280" s="1246"/>
      <c r="K1280" s="1246"/>
      <c r="L1280" s="1246"/>
      <c r="M1280" s="1247" t="s">
        <v>423</v>
      </c>
      <c r="N1280" s="1247"/>
      <c r="O1280" s="1247"/>
      <c r="P1280" s="1247"/>
      <c r="Q1280" s="1247"/>
      <c r="R1280" s="1247"/>
      <c r="S1280" s="1247"/>
      <c r="T1280" s="1247"/>
      <c r="U1280" s="1247"/>
      <c r="V1280" s="1247"/>
      <c r="W1280" s="1247"/>
      <c r="X1280" s="1248"/>
      <c r="Y1280" s="1248"/>
      <c r="Z1280" s="1249">
        <v>0</v>
      </c>
      <c r="AA1280" s="1249"/>
      <c r="AB1280" s="1249"/>
      <c r="AC1280" s="1249"/>
      <c r="AD1280" s="1249"/>
      <c r="AE1280" s="1249"/>
      <c r="AF1280" s="1249"/>
    </row>
    <row r="1281" spans="1:32" ht="5.85" customHeight="1">
      <c r="A1281" s="1250"/>
      <c r="B1281" s="1250"/>
      <c r="C1281" s="1250"/>
      <c r="D1281" s="1250"/>
      <c r="E1281" s="1250"/>
      <c r="F1281" s="1250"/>
      <c r="G1281" s="1250"/>
      <c r="H1281" s="1250"/>
      <c r="I1281" s="1250"/>
      <c r="J1281" s="1250"/>
      <c r="K1281" s="1250"/>
      <c r="L1281" s="1250"/>
      <c r="M1281" s="1250"/>
      <c r="N1281" s="1250"/>
      <c r="O1281" s="1250"/>
      <c r="P1281" s="1250"/>
      <c r="Q1281" s="1250"/>
      <c r="R1281" s="1250"/>
      <c r="S1281" s="1250"/>
      <c r="T1281" s="1250"/>
      <c r="U1281" s="1250"/>
      <c r="V1281" s="1250"/>
      <c r="W1281" s="1250"/>
      <c r="X1281" s="1250"/>
      <c r="Y1281" s="1250"/>
      <c r="Z1281" s="1250"/>
      <c r="AA1281" s="1250"/>
      <c r="AB1281" s="1250"/>
      <c r="AC1281" s="1250"/>
      <c r="AD1281" s="1250"/>
      <c r="AE1281" s="1250"/>
      <c r="AF1281" s="1250"/>
    </row>
    <row r="1282" spans="1:32" ht="16.7" customHeight="1">
      <c r="A1282" s="1239"/>
      <c r="B1282" s="1239"/>
      <c r="C1282" s="1239"/>
      <c r="D1282" s="1239"/>
      <c r="E1282" s="1239"/>
      <c r="F1282" s="1239"/>
      <c r="G1282" s="1239"/>
      <c r="H1282" s="1239"/>
      <c r="I1282" s="1239"/>
      <c r="J1282" s="1239"/>
      <c r="K1282" s="1239"/>
      <c r="L1282" s="1239"/>
      <c r="M1282" s="1240" t="s">
        <v>424</v>
      </c>
      <c r="N1282" s="1240"/>
      <c r="O1282" s="1240"/>
      <c r="P1282" s="1240"/>
      <c r="Q1282" s="1240"/>
      <c r="R1282" s="1240"/>
      <c r="S1282" s="1240"/>
      <c r="T1282" s="1240"/>
      <c r="U1282" s="1240"/>
      <c r="V1282" s="1240"/>
      <c r="W1282" s="1240"/>
      <c r="X1282" s="1243"/>
      <c r="Y1282" s="1243"/>
      <c r="Z1282" s="1241">
        <v>56.58</v>
      </c>
      <c r="AA1282" s="1241"/>
      <c r="AB1282" s="1241"/>
      <c r="AC1282" s="1241"/>
      <c r="AD1282" s="1241"/>
      <c r="AE1282" s="1241"/>
      <c r="AF1282" s="1241"/>
    </row>
    <row r="1283" spans="1:32" ht="0.75" customHeight="1">
      <c r="A1283" s="1239"/>
      <c r="B1283" s="1239"/>
      <c r="C1283" s="1239"/>
      <c r="D1283" s="1239"/>
      <c r="E1283" s="1239"/>
      <c r="F1283" s="1239"/>
      <c r="G1283" s="1239"/>
      <c r="H1283" s="1239"/>
      <c r="I1283" s="1239"/>
      <c r="J1283" s="1239"/>
      <c r="K1283" s="1240" t="s">
        <v>425</v>
      </c>
      <c r="L1283" s="1240"/>
      <c r="M1283" s="1240"/>
      <c r="N1283" s="1240"/>
      <c r="O1283" s="1240"/>
      <c r="P1283" s="1240"/>
      <c r="Q1283" s="159"/>
      <c r="R1283" s="1244">
        <v>0</v>
      </c>
      <c r="S1283" s="1244"/>
      <c r="T1283" s="1244"/>
      <c r="U1283" s="1240"/>
      <c r="V1283" s="1240"/>
      <c r="W1283" s="1240"/>
      <c r="X1283" s="1243"/>
      <c r="Y1283" s="1243"/>
      <c r="Z1283" s="1241"/>
      <c r="AA1283" s="1241"/>
      <c r="AB1283" s="1241"/>
      <c r="AC1283" s="1241"/>
      <c r="AD1283" s="1241"/>
      <c r="AE1283" s="1241"/>
      <c r="AF1283" s="1241"/>
    </row>
    <row r="1284" spans="1:32" ht="16.7" customHeight="1">
      <c r="A1284" s="1239"/>
      <c r="B1284" s="1239"/>
      <c r="C1284" s="1239"/>
      <c r="D1284" s="1239"/>
      <c r="E1284" s="1239"/>
      <c r="F1284" s="1239"/>
      <c r="G1284" s="1239"/>
      <c r="H1284" s="1239"/>
      <c r="I1284" s="1239"/>
      <c r="J1284" s="1239"/>
      <c r="K1284" s="1240"/>
      <c r="L1284" s="1240"/>
      <c r="M1284" s="1240"/>
      <c r="N1284" s="1240"/>
      <c r="O1284" s="1240"/>
      <c r="P1284" s="1240"/>
      <c r="Q1284" s="151"/>
      <c r="R1284" s="1244"/>
      <c r="S1284" s="1244"/>
      <c r="T1284" s="1244"/>
      <c r="U1284" s="151"/>
      <c r="V1284" s="1240" t="s">
        <v>426</v>
      </c>
      <c r="W1284" s="1240"/>
      <c r="X1284" s="1243"/>
      <c r="Y1284" s="1243"/>
      <c r="Z1284" s="1241">
        <v>0</v>
      </c>
      <c r="AA1284" s="1241"/>
      <c r="AB1284" s="1241"/>
      <c r="AC1284" s="1241"/>
      <c r="AD1284" s="1241"/>
      <c r="AE1284" s="1241"/>
      <c r="AF1284" s="1241"/>
    </row>
    <row r="1285" spans="1:32" ht="17.45" customHeight="1">
      <c r="A1285" s="1239"/>
      <c r="B1285" s="1239"/>
      <c r="C1285" s="1239"/>
      <c r="D1285" s="1239"/>
      <c r="E1285" s="1239"/>
      <c r="F1285" s="1239"/>
      <c r="G1285" s="1239"/>
      <c r="H1285" s="1239"/>
      <c r="I1285" s="1239"/>
      <c r="J1285" s="1239"/>
      <c r="K1285" s="1239"/>
      <c r="L1285" s="1239"/>
      <c r="M1285" s="1240" t="s">
        <v>427</v>
      </c>
      <c r="N1285" s="1240"/>
      <c r="O1285" s="1240"/>
      <c r="P1285" s="1240"/>
      <c r="Q1285" s="1240"/>
      <c r="R1285" s="1240"/>
      <c r="S1285" s="1240"/>
      <c r="T1285" s="1240"/>
      <c r="U1285" s="1240"/>
      <c r="V1285" s="1240"/>
      <c r="W1285" s="1240"/>
      <c r="X1285" s="1243"/>
      <c r="Y1285" s="1243"/>
      <c r="Z1285" s="1241">
        <v>56.58</v>
      </c>
      <c r="AA1285" s="1241"/>
      <c r="AB1285" s="1241"/>
      <c r="AC1285" s="1241"/>
      <c r="AD1285" s="1241"/>
      <c r="AE1285" s="1241"/>
      <c r="AF1285" s="1241"/>
    </row>
    <row r="1286" spans="1:32" ht="5.85" customHeight="1">
      <c r="A1286" s="1242"/>
      <c r="B1286" s="1242"/>
      <c r="C1286" s="1242"/>
      <c r="D1286" s="1242"/>
      <c r="E1286" s="1242"/>
      <c r="F1286" s="1242"/>
      <c r="G1286" s="1242"/>
      <c r="H1286" s="1242"/>
      <c r="I1286" s="1242"/>
      <c r="J1286" s="1242"/>
      <c r="K1286" s="1242"/>
      <c r="L1286" s="1242"/>
      <c r="M1286" s="1242"/>
      <c r="N1286" s="1242"/>
      <c r="O1286" s="1242"/>
      <c r="P1286" s="1242"/>
      <c r="Q1286" s="1242"/>
      <c r="R1286" s="1242"/>
      <c r="S1286" s="1242"/>
      <c r="T1286" s="1242"/>
      <c r="U1286" s="1242"/>
      <c r="V1286" s="1242"/>
      <c r="W1286" s="1242"/>
      <c r="X1286" s="1242"/>
      <c r="Y1286" s="1242"/>
      <c r="Z1286" s="1242"/>
      <c r="AA1286" s="1242"/>
      <c r="AB1286" s="1242"/>
      <c r="AC1286" s="1242"/>
      <c r="AD1286" s="1242"/>
      <c r="AE1286" s="1242"/>
      <c r="AF1286" s="1242"/>
    </row>
    <row r="1287" spans="1:32" ht="119.25" customHeight="1">
      <c r="A1287" s="150"/>
      <c r="AF1287" s="152"/>
    </row>
    <row r="1288" spans="1:32" ht="118.5" customHeight="1">
      <c r="A1288" s="153"/>
      <c r="B1288" s="154"/>
      <c r="C1288" s="154"/>
      <c r="D1288" s="154"/>
      <c r="E1288" s="154"/>
      <c r="F1288" s="154"/>
      <c r="G1288" s="154"/>
      <c r="H1288" s="154"/>
      <c r="I1288" s="154"/>
      <c r="J1288" s="154"/>
      <c r="K1288" s="154"/>
      <c r="L1288" s="154"/>
      <c r="M1288" s="154"/>
      <c r="N1288" s="154"/>
      <c r="O1288" s="154"/>
      <c r="P1288" s="154"/>
      <c r="Q1288" s="154"/>
      <c r="R1288" s="154"/>
      <c r="S1288" s="154"/>
      <c r="T1288" s="154"/>
      <c r="U1288" s="154"/>
      <c r="V1288" s="154"/>
      <c r="W1288" s="154"/>
      <c r="X1288" s="154"/>
      <c r="Y1288" s="154"/>
      <c r="Z1288" s="154"/>
      <c r="AA1288" s="154"/>
      <c r="AB1288" s="154"/>
      <c r="AC1288" s="154"/>
      <c r="AD1288" s="154"/>
      <c r="AE1288" s="154"/>
      <c r="AF1288" s="162"/>
    </row>
    <row r="1289" spans="1:32" ht="1.5" customHeight="1">
      <c r="A1289" s="146"/>
      <c r="B1289" s="147"/>
      <c r="C1289" s="147"/>
      <c r="D1289" s="147"/>
      <c r="E1289" s="147"/>
      <c r="F1289" s="147"/>
      <c r="G1289" s="1289" t="s">
        <v>376</v>
      </c>
      <c r="H1289" s="1289"/>
      <c r="I1289" s="1289"/>
      <c r="J1289" s="1289"/>
      <c r="K1289" s="1289"/>
      <c r="L1289" s="1289"/>
      <c r="M1289" s="1289"/>
      <c r="N1289" s="1289"/>
      <c r="O1289" s="1289"/>
      <c r="P1289" s="1289"/>
      <c r="Q1289" s="1289"/>
      <c r="R1289" s="1289"/>
      <c r="S1289" s="1289"/>
      <c r="T1289" s="1289"/>
      <c r="U1289" s="1289"/>
      <c r="V1289" s="1289"/>
      <c r="W1289" s="1289"/>
      <c r="X1289" s="1289"/>
      <c r="Y1289" s="1289"/>
      <c r="Z1289" s="1289"/>
      <c r="AA1289" s="148"/>
      <c r="AB1289" s="1290" t="s">
        <v>559</v>
      </c>
      <c r="AC1289" s="1290"/>
      <c r="AD1289" s="1290"/>
      <c r="AE1289" s="1290"/>
      <c r="AF1289" s="1290"/>
    </row>
    <row r="1290" spans="1:32" ht="15.4" customHeight="1">
      <c r="A1290" s="150"/>
      <c r="B1290" s="1243"/>
      <c r="C1290" s="1243"/>
      <c r="D1290" s="1243"/>
      <c r="E1290" s="1243"/>
      <c r="G1290" s="1289"/>
      <c r="H1290" s="1289"/>
      <c r="I1290" s="1289"/>
      <c r="J1290" s="1289"/>
      <c r="K1290" s="1289"/>
      <c r="L1290" s="1289"/>
      <c r="M1290" s="1289"/>
      <c r="N1290" s="1289"/>
      <c r="O1290" s="1289"/>
      <c r="P1290" s="1289"/>
      <c r="Q1290" s="1289"/>
      <c r="R1290" s="1289"/>
      <c r="S1290" s="1289"/>
      <c r="T1290" s="1289"/>
      <c r="U1290" s="1289"/>
      <c r="V1290" s="1289"/>
      <c r="W1290" s="1289"/>
      <c r="X1290" s="1289"/>
      <c r="Y1290" s="1289"/>
      <c r="Z1290" s="1289"/>
      <c r="AA1290" s="152"/>
      <c r="AB1290" s="1290"/>
      <c r="AC1290" s="1290"/>
      <c r="AD1290" s="1290"/>
      <c r="AE1290" s="1290"/>
      <c r="AF1290" s="1290"/>
    </row>
    <row r="1291" spans="1:32" ht="0.75" customHeight="1">
      <c r="A1291" s="150"/>
      <c r="B1291" s="1243"/>
      <c r="C1291" s="1243"/>
      <c r="D1291" s="1243"/>
      <c r="E1291" s="1243"/>
      <c r="G1291" s="1289"/>
      <c r="H1291" s="1289"/>
      <c r="I1291" s="1289"/>
      <c r="J1291" s="1289"/>
      <c r="K1291" s="1289"/>
      <c r="L1291" s="1289"/>
      <c r="M1291" s="1289"/>
      <c r="N1291" s="1289"/>
      <c r="O1291" s="1289"/>
      <c r="P1291" s="1289"/>
      <c r="Q1291" s="1289"/>
      <c r="R1291" s="1289"/>
      <c r="S1291" s="1289"/>
      <c r="T1291" s="1289"/>
      <c r="U1291" s="1289"/>
      <c r="V1291" s="1289"/>
      <c r="W1291" s="1289"/>
      <c r="X1291" s="1289"/>
      <c r="Y1291" s="1289"/>
      <c r="Z1291" s="1289"/>
      <c r="AA1291" s="152"/>
      <c r="AB1291" s="1290"/>
      <c r="AC1291" s="1290"/>
      <c r="AD1291" s="1290"/>
      <c r="AE1291" s="1290"/>
      <c r="AF1291" s="1290"/>
    </row>
    <row r="1292" spans="1:32" ht="10.9" customHeight="1">
      <c r="A1292" s="150"/>
      <c r="B1292" s="1243"/>
      <c r="C1292" s="1243"/>
      <c r="D1292" s="1243"/>
      <c r="E1292" s="1243"/>
      <c r="G1292" s="1289"/>
      <c r="H1292" s="1289"/>
      <c r="I1292" s="1289"/>
      <c r="J1292" s="1289"/>
      <c r="K1292" s="1289"/>
      <c r="L1292" s="1289"/>
      <c r="M1292" s="1289"/>
      <c r="N1292" s="1289"/>
      <c r="O1292" s="1289"/>
      <c r="P1292" s="1289"/>
      <c r="Q1292" s="1289"/>
      <c r="R1292" s="1289"/>
      <c r="S1292" s="1289"/>
      <c r="T1292" s="1289"/>
      <c r="U1292" s="1289"/>
      <c r="V1292" s="1289"/>
      <c r="W1292" s="1289"/>
      <c r="X1292" s="1289"/>
      <c r="Y1292" s="1289"/>
      <c r="Z1292" s="1289"/>
      <c r="AA1292" s="152"/>
      <c r="AB1292" s="1291" t="s">
        <v>378</v>
      </c>
      <c r="AC1292" s="1291"/>
      <c r="AD1292" s="1291"/>
      <c r="AE1292" s="1292"/>
      <c r="AF1292" s="1292"/>
    </row>
    <row r="1293" spans="1:32" ht="13.9" customHeight="1">
      <c r="A1293" s="150"/>
      <c r="B1293" s="1243"/>
      <c r="C1293" s="1243"/>
      <c r="D1293" s="1243"/>
      <c r="E1293" s="1243"/>
      <c r="G1293" s="1293" t="s">
        <v>379</v>
      </c>
      <c r="H1293" s="1293"/>
      <c r="I1293" s="1293"/>
      <c r="J1293" s="1293"/>
      <c r="K1293" s="1293"/>
      <c r="L1293" s="1293"/>
      <c r="M1293" s="1293"/>
      <c r="N1293" s="1293"/>
      <c r="O1293" s="1293"/>
      <c r="P1293" s="1293"/>
      <c r="Q1293" s="1293"/>
      <c r="R1293" s="1293"/>
      <c r="S1293" s="1293"/>
      <c r="T1293" s="1293"/>
      <c r="U1293" s="1293"/>
      <c r="V1293" s="1293"/>
      <c r="W1293" s="1293"/>
      <c r="X1293" s="1293"/>
      <c r="Y1293" s="1293"/>
      <c r="Z1293" s="1293"/>
      <c r="AA1293" s="152"/>
      <c r="AB1293" s="1291"/>
      <c r="AC1293" s="1291"/>
      <c r="AD1293" s="1291"/>
      <c r="AE1293" s="1292"/>
      <c r="AF1293" s="1292"/>
    </row>
    <row r="1294" spans="1:32" ht="0.75" customHeight="1">
      <c r="A1294" s="150"/>
      <c r="G1294" s="1293"/>
      <c r="H1294" s="1293"/>
      <c r="I1294" s="1293"/>
      <c r="J1294" s="1293"/>
      <c r="K1294" s="1293"/>
      <c r="L1294" s="1293"/>
      <c r="M1294" s="1293"/>
      <c r="N1294" s="1293"/>
      <c r="O1294" s="1293"/>
      <c r="P1294" s="1293"/>
      <c r="Q1294" s="1293"/>
      <c r="R1294" s="1293"/>
      <c r="S1294" s="1293"/>
      <c r="T1294" s="1293"/>
      <c r="U1294" s="1293"/>
      <c r="V1294" s="1293"/>
      <c r="W1294" s="1293"/>
      <c r="X1294" s="1293"/>
      <c r="Y1294" s="1293"/>
      <c r="Z1294" s="1293"/>
      <c r="AA1294" s="152"/>
      <c r="AB1294" s="1291"/>
      <c r="AC1294" s="1291"/>
      <c r="AD1294" s="1291"/>
      <c r="AE1294" s="1292"/>
      <c r="AF1294" s="1292"/>
    </row>
    <row r="1295" spans="1:32" ht="0.75" customHeight="1">
      <c r="A1295" s="153"/>
      <c r="B1295" s="154"/>
      <c r="C1295" s="154"/>
      <c r="D1295" s="154"/>
      <c r="E1295" s="154"/>
      <c r="F1295" s="154"/>
      <c r="G1295" s="154"/>
      <c r="H1295" s="154"/>
      <c r="I1295" s="154"/>
      <c r="J1295" s="154"/>
      <c r="K1295" s="154"/>
      <c r="L1295" s="154"/>
      <c r="M1295" s="154"/>
      <c r="N1295" s="154"/>
      <c r="O1295" s="154"/>
      <c r="P1295" s="154"/>
      <c r="Q1295" s="154"/>
      <c r="R1295" s="154"/>
      <c r="S1295" s="154"/>
      <c r="T1295" s="154"/>
      <c r="U1295" s="154"/>
      <c r="V1295" s="154"/>
      <c r="W1295" s="154"/>
      <c r="X1295" s="154"/>
      <c r="Y1295" s="154"/>
      <c r="Z1295" s="154"/>
      <c r="AA1295" s="154"/>
      <c r="AB1295" s="154"/>
      <c r="AC1295" s="154"/>
      <c r="AD1295" s="154"/>
      <c r="AE1295" s="1292"/>
      <c r="AF1295" s="1292"/>
    </row>
    <row r="1296" spans="1:32" ht="16.7" customHeight="1">
      <c r="A1296" s="1280" t="s">
        <v>323</v>
      </c>
      <c r="B1296" s="1280"/>
      <c r="C1296" s="1280"/>
      <c r="D1296" s="1280"/>
      <c r="E1296" s="1280"/>
      <c r="F1296" s="1280"/>
      <c r="G1296" s="1280"/>
      <c r="H1296" s="1280"/>
      <c r="I1296" s="1280"/>
      <c r="J1296" s="1280"/>
      <c r="K1296" s="1280"/>
      <c r="L1296" s="1280"/>
      <c r="M1296" s="1280"/>
      <c r="N1296" s="1280"/>
      <c r="O1296" s="1280"/>
      <c r="P1296" s="1280"/>
      <c r="Q1296" s="1280"/>
      <c r="R1296" s="1280"/>
      <c r="S1296" s="1280"/>
      <c r="T1296" s="1280"/>
      <c r="U1296" s="1280"/>
      <c r="V1296" s="1280"/>
      <c r="W1296" s="1280"/>
      <c r="X1296" s="1280"/>
      <c r="Y1296" s="1280"/>
      <c r="Z1296" s="1280"/>
      <c r="AA1296" s="1280"/>
      <c r="AB1296" s="1280"/>
      <c r="AC1296" s="1280"/>
      <c r="AD1296" s="1280"/>
      <c r="AE1296" s="1280"/>
      <c r="AF1296" s="1280"/>
    </row>
    <row r="1297" spans="1:32" ht="37.15" customHeight="1">
      <c r="A1297" s="1301" t="s">
        <v>380</v>
      </c>
      <c r="B1297" s="1301"/>
      <c r="C1297" s="1301"/>
      <c r="D1297" s="1301"/>
      <c r="E1297" s="1301"/>
      <c r="F1297" s="1301"/>
      <c r="G1297" s="1301"/>
      <c r="H1297" s="1301"/>
      <c r="I1297" s="1301"/>
      <c r="J1297" s="1301"/>
      <c r="K1297" s="1301"/>
      <c r="L1297" s="1301"/>
      <c r="M1297" s="1301"/>
      <c r="N1297" s="1301"/>
      <c r="O1297" s="1301"/>
      <c r="P1297" s="1301"/>
      <c r="Q1297" s="1301"/>
      <c r="R1297" s="1301"/>
      <c r="S1297" s="1301"/>
      <c r="T1297" s="1301"/>
      <c r="U1297" s="1301"/>
      <c r="V1297" s="1301"/>
      <c r="W1297" s="1301"/>
      <c r="X1297" s="1301"/>
      <c r="Y1297" s="1280" t="s">
        <v>381</v>
      </c>
      <c r="Z1297" s="1280"/>
      <c r="AA1297" s="1280"/>
      <c r="AB1297" s="1280"/>
      <c r="AC1297" s="1280"/>
      <c r="AD1297" s="1280"/>
      <c r="AE1297" s="1280"/>
      <c r="AF1297" s="1280"/>
    </row>
    <row r="1298" spans="1:32" ht="5.0999999999999996" customHeight="1">
      <c r="A1298" s="155"/>
      <c r="B1298" s="156"/>
      <c r="C1298" s="156"/>
      <c r="D1298" s="156"/>
      <c r="E1298" s="156"/>
      <c r="F1298" s="156"/>
      <c r="G1298" s="156"/>
      <c r="H1298" s="156"/>
      <c r="I1298" s="156"/>
      <c r="J1298" s="156"/>
      <c r="K1298" s="156"/>
      <c r="L1298" s="156"/>
      <c r="M1298" s="156"/>
      <c r="N1298" s="156"/>
      <c r="O1298" s="156"/>
      <c r="P1298" s="156"/>
      <c r="Q1298" s="156"/>
      <c r="R1298" s="156"/>
      <c r="S1298" s="156"/>
      <c r="T1298" s="156"/>
      <c r="U1298" s="156"/>
      <c r="V1298" s="156"/>
      <c r="W1298" s="156"/>
      <c r="X1298" s="156"/>
      <c r="Y1298" s="156"/>
      <c r="Z1298" s="156"/>
      <c r="AA1298" s="156"/>
      <c r="AB1298" s="156"/>
      <c r="AC1298" s="156"/>
      <c r="AD1298" s="156"/>
      <c r="AE1298" s="156"/>
      <c r="AF1298" s="157"/>
    </row>
    <row r="1299" spans="1:32" ht="0.75" customHeight="1">
      <c r="A1299" s="1283" t="s">
        <v>382</v>
      </c>
      <c r="B1299" s="1283"/>
      <c r="C1299" s="1283"/>
      <c r="D1299" s="1283"/>
      <c r="E1299" s="1284"/>
      <c r="F1299" s="1284"/>
      <c r="G1299" s="1284"/>
      <c r="H1299" s="1284"/>
      <c r="I1299" s="1285" t="s">
        <v>77</v>
      </c>
      <c r="J1299" s="1285"/>
      <c r="K1299" s="1285"/>
      <c r="L1299" s="1285"/>
      <c r="M1299" s="1285"/>
      <c r="N1299" s="1285"/>
      <c r="O1299" s="1285"/>
      <c r="P1299" s="1285"/>
      <c r="Q1299" s="1285"/>
      <c r="R1299" s="1285"/>
      <c r="S1299" s="1285"/>
      <c r="T1299" s="1285"/>
      <c r="U1299" s="1285"/>
      <c r="V1299" s="1285"/>
      <c r="W1299" s="1285"/>
      <c r="X1299" s="1285"/>
      <c r="Y1299" s="1275" t="s">
        <v>383</v>
      </c>
      <c r="Z1299" s="1275"/>
      <c r="AA1299" s="1275"/>
      <c r="AB1299" s="1275"/>
      <c r="AC1299" s="1275"/>
      <c r="AD1299" s="1286" t="s">
        <v>446</v>
      </c>
      <c r="AE1299" s="1286"/>
      <c r="AF1299" s="1286"/>
    </row>
    <row r="1300" spans="1:32" ht="18.2" customHeight="1">
      <c r="A1300" s="1283"/>
      <c r="B1300" s="1283"/>
      <c r="C1300" s="1283"/>
      <c r="D1300" s="1283"/>
      <c r="E1300" s="1287" t="s">
        <v>385</v>
      </c>
      <c r="F1300" s="1287"/>
      <c r="G1300" s="1287"/>
      <c r="H1300" s="1288" t="s">
        <v>386</v>
      </c>
      <c r="I1300" s="1285"/>
      <c r="J1300" s="1285"/>
      <c r="K1300" s="1285"/>
      <c r="L1300" s="1285"/>
      <c r="M1300" s="1285"/>
      <c r="N1300" s="1285"/>
      <c r="O1300" s="1285"/>
      <c r="P1300" s="1285"/>
      <c r="Q1300" s="1285"/>
      <c r="R1300" s="1285"/>
      <c r="S1300" s="1285"/>
      <c r="T1300" s="1285"/>
      <c r="U1300" s="1285"/>
      <c r="V1300" s="1285"/>
      <c r="W1300" s="1285"/>
      <c r="X1300" s="1285"/>
      <c r="Y1300" s="1275"/>
      <c r="Z1300" s="1275"/>
      <c r="AA1300" s="1275"/>
      <c r="AB1300" s="1275"/>
      <c r="AC1300" s="1275"/>
      <c r="AD1300" s="1286"/>
      <c r="AE1300" s="1286"/>
      <c r="AF1300" s="1286"/>
    </row>
    <row r="1301" spans="1:32" ht="18.2" customHeight="1">
      <c r="A1301" s="1274" t="s">
        <v>76</v>
      </c>
      <c r="B1301" s="1274"/>
      <c r="C1301" s="1274"/>
      <c r="D1301" s="1274"/>
      <c r="E1301" s="1277"/>
      <c r="F1301" s="1277"/>
      <c r="G1301" s="1277"/>
      <c r="H1301" s="1288"/>
      <c r="I1301" s="1285"/>
      <c r="J1301" s="1285"/>
      <c r="K1301" s="1285"/>
      <c r="L1301" s="1285"/>
      <c r="M1301" s="1285"/>
      <c r="N1301" s="1285"/>
      <c r="O1301" s="1285"/>
      <c r="P1301" s="1285"/>
      <c r="Q1301" s="1285"/>
      <c r="R1301" s="1285"/>
      <c r="S1301" s="1285"/>
      <c r="T1301" s="1285"/>
      <c r="U1301" s="1285"/>
      <c r="V1301" s="1285"/>
      <c r="W1301" s="1285"/>
      <c r="X1301" s="1285"/>
      <c r="Y1301" s="1275" t="s">
        <v>387</v>
      </c>
      <c r="Z1301" s="1275"/>
      <c r="AA1301" s="1275"/>
      <c r="AB1301" s="1275"/>
      <c r="AC1301" s="1275"/>
      <c r="AD1301" s="1276">
        <v>3.1124999999999998</v>
      </c>
      <c r="AE1301" s="1276"/>
      <c r="AF1301" s="1276"/>
    </row>
    <row r="1302" spans="1:32" ht="0.75" customHeight="1">
      <c r="A1302" s="1278"/>
      <c r="B1302" s="1278"/>
      <c r="C1302" s="1278"/>
      <c r="D1302" s="1278"/>
      <c r="E1302" s="1278"/>
      <c r="F1302" s="1278"/>
      <c r="G1302" s="1278"/>
      <c r="H1302" s="1288"/>
      <c r="I1302" s="1279"/>
      <c r="J1302" s="1279"/>
      <c r="K1302" s="1279"/>
      <c r="L1302" s="1279"/>
      <c r="M1302" s="1279"/>
      <c r="N1302" s="1279"/>
      <c r="O1302" s="1279"/>
      <c r="P1302" s="1279"/>
      <c r="Q1302" s="1279"/>
      <c r="R1302" s="1279"/>
      <c r="S1302" s="1279"/>
      <c r="T1302" s="1279"/>
      <c r="U1302" s="1279"/>
      <c r="V1302" s="1279"/>
      <c r="W1302" s="1279"/>
      <c r="X1302" s="1279"/>
      <c r="Y1302" s="1279"/>
      <c r="Z1302" s="1279"/>
      <c r="AA1302" s="1279"/>
      <c r="AB1302" s="1279"/>
      <c r="AC1302" s="1279"/>
      <c r="AD1302" s="1279"/>
      <c r="AE1302" s="1279"/>
      <c r="AF1302" s="1279"/>
    </row>
    <row r="1303" spans="1:32" ht="26.85" customHeight="1">
      <c r="A1303" s="1271" t="s">
        <v>432</v>
      </c>
      <c r="B1303" s="1271"/>
      <c r="C1303" s="1271"/>
      <c r="D1303" s="1271"/>
      <c r="E1303" s="1271"/>
      <c r="F1303" s="1271"/>
      <c r="G1303" s="1271"/>
      <c r="H1303" s="1271"/>
      <c r="I1303" s="1271"/>
      <c r="J1303" s="1271"/>
      <c r="K1303" s="1271"/>
      <c r="L1303" s="1271"/>
      <c r="M1303" s="1271"/>
      <c r="N1303" s="1271"/>
      <c r="O1303" s="1271"/>
      <c r="P1303" s="1271"/>
      <c r="Q1303" s="1271"/>
      <c r="R1303" s="1271"/>
      <c r="S1303" s="1271"/>
      <c r="T1303" s="1271"/>
      <c r="U1303" s="1271"/>
      <c r="V1303" s="1271"/>
      <c r="W1303" s="1271"/>
      <c r="X1303" s="1271"/>
      <c r="Y1303" s="1271"/>
      <c r="Z1303" s="1271"/>
      <c r="AA1303" s="1271"/>
      <c r="AB1303" s="1271"/>
      <c r="AC1303" s="1271"/>
      <c r="AD1303" s="1271"/>
      <c r="AE1303" s="1271"/>
      <c r="AF1303" s="1272"/>
    </row>
    <row r="1304" spans="1:32" ht="10.15" customHeight="1">
      <c r="A1304" s="1273" t="s">
        <v>389</v>
      </c>
      <c r="B1304" s="1273"/>
      <c r="C1304" s="1273"/>
      <c r="D1304" s="1273"/>
      <c r="E1304" s="1273"/>
      <c r="F1304" s="1273"/>
      <c r="G1304" s="1273"/>
      <c r="H1304" s="1273"/>
      <c r="I1304" s="1273"/>
      <c r="J1304" s="1273"/>
      <c r="K1304" s="1273"/>
      <c r="L1304" s="1273"/>
      <c r="M1304" s="1273"/>
      <c r="N1304" s="1273"/>
      <c r="O1304" s="1273"/>
      <c r="P1304" s="1273"/>
      <c r="Q1304" s="1273"/>
      <c r="R1304" s="1273"/>
      <c r="S1304" s="1273"/>
      <c r="T1304" s="1273"/>
      <c r="U1304" s="1273"/>
      <c r="V1304" s="1273"/>
      <c r="W1304" s="1273"/>
      <c r="X1304" s="1273"/>
      <c r="Y1304" s="1273"/>
      <c r="Z1304" s="1273"/>
      <c r="AA1304" s="1273"/>
      <c r="AB1304" s="1273"/>
      <c r="AC1304" s="1273"/>
      <c r="AD1304" s="1273"/>
      <c r="AE1304" s="1273"/>
      <c r="AF1304" s="1272"/>
    </row>
    <row r="1305" spans="1:32" ht="16.7" customHeight="1">
      <c r="A1305" s="1255" t="s">
        <v>390</v>
      </c>
      <c r="B1305" s="1255"/>
      <c r="C1305" s="1255"/>
      <c r="D1305" s="1255"/>
      <c r="E1305" s="1255"/>
      <c r="F1305" s="1255"/>
      <c r="G1305" s="1255"/>
      <c r="H1305" s="1255"/>
      <c r="I1305" s="1255"/>
      <c r="J1305" s="1255"/>
      <c r="K1305" s="1255"/>
      <c r="L1305" s="1255"/>
      <c r="M1305" s="1256" t="s">
        <v>391</v>
      </c>
      <c r="N1305" s="1256" t="s">
        <v>392</v>
      </c>
      <c r="O1305" s="1256"/>
      <c r="P1305" s="1256"/>
      <c r="Q1305" s="1256"/>
      <c r="R1305" s="1256"/>
      <c r="S1305" s="1256"/>
      <c r="T1305" s="1256" t="s">
        <v>393</v>
      </c>
      <c r="U1305" s="1256"/>
      <c r="V1305" s="1256"/>
      <c r="W1305" s="1256"/>
      <c r="X1305" s="1256"/>
      <c r="Y1305" s="1256"/>
      <c r="Z1305" s="1256"/>
      <c r="AA1305" s="1256"/>
      <c r="AB1305" s="1256"/>
      <c r="AC1305" s="1245" t="s">
        <v>394</v>
      </c>
      <c r="AD1305" s="1245"/>
      <c r="AE1305" s="1245"/>
      <c r="AF1305" s="1245"/>
    </row>
    <row r="1306" spans="1:32" ht="17.45" customHeight="1">
      <c r="A1306" s="1255"/>
      <c r="B1306" s="1255"/>
      <c r="C1306" s="1255"/>
      <c r="D1306" s="1255"/>
      <c r="E1306" s="1255"/>
      <c r="F1306" s="1255"/>
      <c r="G1306" s="1255"/>
      <c r="H1306" s="1255"/>
      <c r="I1306" s="1255"/>
      <c r="J1306" s="1255"/>
      <c r="K1306" s="1255"/>
      <c r="L1306" s="1255"/>
      <c r="M1306" s="1256"/>
      <c r="N1306" s="1256" t="s">
        <v>395</v>
      </c>
      <c r="O1306" s="1256"/>
      <c r="P1306" s="1256" t="s">
        <v>396</v>
      </c>
      <c r="Q1306" s="1256"/>
      <c r="R1306" s="1256"/>
      <c r="S1306" s="1256"/>
      <c r="T1306" s="1256" t="s">
        <v>395</v>
      </c>
      <c r="U1306" s="1256"/>
      <c r="V1306" s="1256"/>
      <c r="W1306" s="1256"/>
      <c r="X1306" s="1256" t="s">
        <v>396</v>
      </c>
      <c r="Y1306" s="1256"/>
      <c r="Z1306" s="1256"/>
      <c r="AA1306" s="1256"/>
      <c r="AB1306" s="1256"/>
      <c r="AC1306" s="1245"/>
      <c r="AD1306" s="1245"/>
      <c r="AE1306" s="1245"/>
      <c r="AF1306" s="1245"/>
    </row>
    <row r="1307" spans="1:32" ht="22.5" customHeight="1">
      <c r="A1307" s="155"/>
      <c r="B1307" s="156"/>
      <c r="C1307" s="169" t="s">
        <v>560</v>
      </c>
      <c r="D1307" s="1268" t="s">
        <v>561</v>
      </c>
      <c r="E1307" s="1268"/>
      <c r="F1307" s="1268"/>
      <c r="G1307" s="1268"/>
      <c r="H1307" s="1268"/>
      <c r="I1307" s="1268"/>
      <c r="J1307" s="1268"/>
      <c r="K1307" s="1268"/>
      <c r="L1307" s="1268"/>
      <c r="M1307" s="161">
        <v>1</v>
      </c>
      <c r="N1307" s="1269">
        <v>1</v>
      </c>
      <c r="O1307" s="1269"/>
      <c r="P1307" s="1269">
        <v>0</v>
      </c>
      <c r="Q1307" s="1269"/>
      <c r="R1307" s="1269"/>
      <c r="S1307" s="1269"/>
      <c r="T1307" s="1270">
        <v>12.946899999999999</v>
      </c>
      <c r="U1307" s="1270"/>
      <c r="V1307" s="1270"/>
      <c r="W1307" s="1270"/>
      <c r="X1307" s="1270">
        <v>2.8159000000000001</v>
      </c>
      <c r="Y1307" s="1270"/>
      <c r="Z1307" s="1270"/>
      <c r="AA1307" s="1270"/>
      <c r="AB1307" s="1270"/>
      <c r="AC1307" s="1267">
        <v>12.946899999999999</v>
      </c>
      <c r="AD1307" s="1267"/>
      <c r="AE1307" s="1267"/>
      <c r="AF1307" s="1267"/>
    </row>
    <row r="1308" spans="1:32" ht="17.45" customHeight="1">
      <c r="A1308" s="1246"/>
      <c r="B1308" s="1246"/>
      <c r="C1308" s="1246"/>
      <c r="D1308" s="1246"/>
      <c r="E1308" s="1246"/>
      <c r="F1308" s="1246"/>
      <c r="G1308" s="1246"/>
      <c r="H1308" s="1246"/>
      <c r="I1308" s="1246"/>
      <c r="J1308" s="1246"/>
      <c r="K1308" s="1246"/>
      <c r="L1308" s="1246"/>
      <c r="M1308" s="1247" t="s">
        <v>397</v>
      </c>
      <c r="N1308" s="1247"/>
      <c r="O1308" s="1247"/>
      <c r="P1308" s="1247"/>
      <c r="Q1308" s="1247"/>
      <c r="R1308" s="1247"/>
      <c r="S1308" s="1247"/>
      <c r="T1308" s="1247"/>
      <c r="U1308" s="1247"/>
      <c r="V1308" s="1247"/>
      <c r="W1308" s="1247"/>
      <c r="X1308" s="1248"/>
      <c r="Y1308" s="1248"/>
      <c r="Z1308" s="1249">
        <v>12.946899999999999</v>
      </c>
      <c r="AA1308" s="1249"/>
      <c r="AB1308" s="1249"/>
      <c r="AC1308" s="1249"/>
      <c r="AD1308" s="1249"/>
      <c r="AE1308" s="1249"/>
      <c r="AF1308" s="1249"/>
    </row>
    <row r="1309" spans="1:32" ht="17.45" customHeight="1">
      <c r="A1309" s="1255" t="s">
        <v>398</v>
      </c>
      <c r="B1309" s="1255"/>
      <c r="C1309" s="1255"/>
      <c r="D1309" s="1255"/>
      <c r="E1309" s="1255"/>
      <c r="F1309" s="1255"/>
      <c r="G1309" s="1255"/>
      <c r="H1309" s="1255"/>
      <c r="I1309" s="1255"/>
      <c r="J1309" s="1255"/>
      <c r="K1309" s="1255"/>
      <c r="L1309" s="1255"/>
      <c r="M1309" s="1255"/>
      <c r="N1309" s="1255"/>
      <c r="O1309" s="1256" t="s">
        <v>399</v>
      </c>
      <c r="P1309" s="1256"/>
      <c r="Q1309" s="1256"/>
      <c r="R1309" s="1256"/>
      <c r="S1309" s="1256" t="s">
        <v>391</v>
      </c>
      <c r="T1309" s="1256"/>
      <c r="U1309" s="1256"/>
      <c r="V1309" s="1256"/>
      <c r="W1309" s="1256" t="s">
        <v>400</v>
      </c>
      <c r="X1309" s="1256"/>
      <c r="Y1309" s="1256"/>
      <c r="Z1309" s="1256"/>
      <c r="AA1309" s="1256"/>
      <c r="AB1309" s="1256"/>
      <c r="AC1309" s="1245" t="s">
        <v>394</v>
      </c>
      <c r="AD1309" s="1245"/>
      <c r="AE1309" s="1245"/>
      <c r="AF1309" s="1245"/>
    </row>
    <row r="1310" spans="1:32" ht="22.5" customHeight="1">
      <c r="A1310" s="146"/>
      <c r="B1310" s="147"/>
      <c r="C1310" s="170" t="s">
        <v>462</v>
      </c>
      <c r="D1310" s="1263" t="s">
        <v>463</v>
      </c>
      <c r="E1310" s="1263"/>
      <c r="F1310" s="1263"/>
      <c r="G1310" s="1263"/>
      <c r="H1310" s="1263"/>
      <c r="I1310" s="1263"/>
      <c r="J1310" s="1263"/>
      <c r="K1310" s="1263"/>
      <c r="L1310" s="1263"/>
      <c r="M1310" s="1263"/>
      <c r="N1310" s="1263"/>
      <c r="O1310" s="1264">
        <v>0</v>
      </c>
      <c r="P1310" s="1264"/>
      <c r="Q1310" s="1264"/>
      <c r="R1310" s="1264"/>
      <c r="S1310" s="1264">
        <v>2</v>
      </c>
      <c r="T1310" s="1264"/>
      <c r="U1310" s="1264"/>
      <c r="V1310" s="1264"/>
      <c r="W1310" s="1265">
        <v>22.268799999999999</v>
      </c>
      <c r="X1310" s="1265"/>
      <c r="Y1310" s="1265"/>
      <c r="Z1310" s="1265"/>
      <c r="AA1310" s="1265"/>
      <c r="AB1310" s="1265"/>
      <c r="AC1310" s="1266">
        <v>44.537599999999998</v>
      </c>
      <c r="AD1310" s="1266"/>
      <c r="AE1310" s="1266"/>
      <c r="AF1310" s="1266"/>
    </row>
    <row r="1311" spans="1:32" ht="17.45" customHeight="1">
      <c r="A1311" s="150"/>
      <c r="M1311" s="1240" t="s">
        <v>401</v>
      </c>
      <c r="N1311" s="1240"/>
      <c r="O1311" s="1240"/>
      <c r="P1311" s="1240"/>
      <c r="Q1311" s="1240"/>
      <c r="R1311" s="1240"/>
      <c r="S1311" s="1240"/>
      <c r="T1311" s="1240"/>
      <c r="U1311" s="1240"/>
      <c r="V1311" s="1240"/>
      <c r="W1311" s="1240"/>
      <c r="Z1311" s="1262">
        <v>44.537599999999998</v>
      </c>
      <c r="AA1311" s="1262"/>
      <c r="AB1311" s="1262"/>
      <c r="AC1311" s="1262"/>
      <c r="AD1311" s="1262"/>
      <c r="AE1311" s="1262"/>
      <c r="AF1311" s="1262"/>
    </row>
    <row r="1312" spans="1:32" ht="16.7" customHeight="1">
      <c r="A1312" s="150"/>
      <c r="M1312" s="1240" t="s">
        <v>402</v>
      </c>
      <c r="N1312" s="1240"/>
      <c r="O1312" s="1240"/>
      <c r="P1312" s="1240"/>
      <c r="Q1312" s="1240"/>
      <c r="R1312" s="1240"/>
      <c r="S1312" s="1240"/>
      <c r="T1312" s="1240"/>
      <c r="U1312" s="1240"/>
      <c r="V1312" s="1240"/>
      <c r="W1312" s="1240"/>
      <c r="Z1312" s="1262">
        <v>57.484499999999997</v>
      </c>
      <c r="AA1312" s="1262"/>
      <c r="AB1312" s="1262"/>
      <c r="AC1312" s="1262"/>
      <c r="AD1312" s="1262"/>
      <c r="AE1312" s="1262"/>
      <c r="AF1312" s="1262"/>
    </row>
    <row r="1313" spans="1:32" ht="17.45" customHeight="1">
      <c r="A1313" s="150"/>
      <c r="M1313" s="1240" t="s">
        <v>403</v>
      </c>
      <c r="N1313" s="1240"/>
      <c r="O1313" s="1240"/>
      <c r="P1313" s="1240"/>
      <c r="Q1313" s="1240"/>
      <c r="R1313" s="1240"/>
      <c r="S1313" s="1240"/>
      <c r="T1313" s="1240"/>
      <c r="U1313" s="1240"/>
      <c r="V1313" s="1240"/>
      <c r="W1313" s="1240"/>
      <c r="Z1313" s="1262">
        <v>18.468900000000001</v>
      </c>
      <c r="AA1313" s="1262"/>
      <c r="AB1313" s="1262"/>
      <c r="AC1313" s="1262"/>
      <c r="AD1313" s="1262"/>
      <c r="AE1313" s="1262"/>
      <c r="AF1313" s="1262"/>
    </row>
    <row r="1314" spans="1:32" ht="17.45" customHeight="1">
      <c r="A1314" s="150"/>
      <c r="M1314" s="1240" t="s">
        <v>404</v>
      </c>
      <c r="N1314" s="1240"/>
      <c r="O1314" s="1240"/>
      <c r="P1314" s="1240"/>
      <c r="Q1314" s="1240"/>
      <c r="R1314" s="1240"/>
      <c r="S1314" s="1240"/>
      <c r="T1314" s="1240"/>
      <c r="U1314" s="1240"/>
      <c r="V1314" s="1240"/>
      <c r="W1314" s="1240"/>
      <c r="Z1314" s="1262">
        <v>0</v>
      </c>
      <c r="AA1314" s="1262"/>
      <c r="AB1314" s="1262"/>
      <c r="AC1314" s="1262"/>
      <c r="AD1314" s="1262"/>
      <c r="AE1314" s="1262"/>
      <c r="AF1314" s="1262"/>
    </row>
    <row r="1315" spans="1:32" ht="16.7" customHeight="1">
      <c r="A1315" s="153"/>
      <c r="B1315" s="154"/>
      <c r="C1315" s="154"/>
      <c r="D1315" s="154"/>
      <c r="E1315" s="154"/>
      <c r="F1315" s="154"/>
      <c r="G1315" s="154"/>
      <c r="H1315" s="154"/>
      <c r="I1315" s="154"/>
      <c r="J1315" s="154"/>
      <c r="K1315" s="154"/>
      <c r="L1315" s="154"/>
      <c r="M1315" s="1260" t="s">
        <v>405</v>
      </c>
      <c r="N1315" s="1260"/>
      <c r="O1315" s="1260"/>
      <c r="P1315" s="1260"/>
      <c r="Q1315" s="1260"/>
      <c r="R1315" s="1260"/>
      <c r="S1315" s="1260"/>
      <c r="T1315" s="1260"/>
      <c r="U1315" s="1260"/>
      <c r="V1315" s="1260"/>
      <c r="W1315" s="1260"/>
      <c r="X1315" s="154"/>
      <c r="Y1315" s="154"/>
      <c r="Z1315" s="1261">
        <v>0</v>
      </c>
      <c r="AA1315" s="1261"/>
      <c r="AB1315" s="1261"/>
      <c r="AC1315" s="1261"/>
      <c r="AD1315" s="1261"/>
      <c r="AE1315" s="1261"/>
      <c r="AF1315" s="1261"/>
    </row>
    <row r="1316" spans="1:32" ht="17.45" customHeight="1">
      <c r="A1316" s="1257" t="s">
        <v>406</v>
      </c>
      <c r="B1316" s="1257"/>
      <c r="C1316" s="1257"/>
      <c r="D1316" s="1257"/>
      <c r="E1316" s="1257"/>
      <c r="F1316" s="1257"/>
      <c r="G1316" s="1257"/>
      <c r="H1316" s="1257"/>
      <c r="I1316" s="1257"/>
      <c r="J1316" s="1257"/>
      <c r="K1316" s="1257"/>
      <c r="L1316" s="1257"/>
      <c r="M1316" s="1257"/>
      <c r="N1316" s="1257"/>
      <c r="O1316" s="1258" t="s">
        <v>391</v>
      </c>
      <c r="P1316" s="1258"/>
      <c r="Q1316" s="1258"/>
      <c r="R1316" s="1258"/>
      <c r="S1316" s="1258" t="s">
        <v>407</v>
      </c>
      <c r="T1316" s="1258"/>
      <c r="U1316" s="1258"/>
      <c r="V1316" s="1258"/>
      <c r="W1316" s="1258" t="s">
        <v>408</v>
      </c>
      <c r="X1316" s="1258"/>
      <c r="Y1316" s="1258"/>
      <c r="Z1316" s="1258"/>
      <c r="AA1316" s="1258"/>
      <c r="AB1316" s="1258"/>
      <c r="AC1316" s="1259" t="s">
        <v>409</v>
      </c>
      <c r="AD1316" s="1259"/>
      <c r="AE1316" s="1259"/>
      <c r="AF1316" s="1259"/>
    </row>
    <row r="1317" spans="1:32" ht="17.45" customHeight="1">
      <c r="A1317" s="1246"/>
      <c r="B1317" s="1246"/>
      <c r="C1317" s="1246"/>
      <c r="D1317" s="1246"/>
      <c r="E1317" s="1246"/>
      <c r="F1317" s="1246"/>
      <c r="G1317" s="1246"/>
      <c r="H1317" s="1246"/>
      <c r="I1317" s="1246"/>
      <c r="J1317" s="1246"/>
      <c r="K1317" s="1246"/>
      <c r="L1317" s="1246"/>
      <c r="M1317" s="1247" t="s">
        <v>411</v>
      </c>
      <c r="N1317" s="1247"/>
      <c r="O1317" s="1247"/>
      <c r="P1317" s="1247"/>
      <c r="Q1317" s="1247"/>
      <c r="R1317" s="1247"/>
      <c r="S1317" s="1247"/>
      <c r="T1317" s="1247"/>
      <c r="U1317" s="1247"/>
      <c r="V1317" s="1247"/>
      <c r="W1317" s="1247"/>
      <c r="X1317" s="1248"/>
      <c r="Y1317" s="1248"/>
      <c r="Z1317" s="1249">
        <v>0</v>
      </c>
      <c r="AA1317" s="1249"/>
      <c r="AB1317" s="1249"/>
      <c r="AC1317" s="1249"/>
      <c r="AD1317" s="1249"/>
      <c r="AE1317" s="1249"/>
      <c r="AF1317" s="1249"/>
    </row>
    <row r="1318" spans="1:32" ht="16.7" customHeight="1">
      <c r="A1318" s="1257" t="s">
        <v>412</v>
      </c>
      <c r="B1318" s="1257"/>
      <c r="C1318" s="1257"/>
      <c r="D1318" s="1257"/>
      <c r="E1318" s="1257"/>
      <c r="F1318" s="1257"/>
      <c r="G1318" s="1257"/>
      <c r="H1318" s="1257"/>
      <c r="I1318" s="1257"/>
      <c r="J1318" s="1257"/>
      <c r="K1318" s="1257"/>
      <c r="L1318" s="1257"/>
      <c r="M1318" s="1257"/>
      <c r="N1318" s="1257"/>
      <c r="O1318" s="1258" t="s">
        <v>391</v>
      </c>
      <c r="P1318" s="1258"/>
      <c r="Q1318" s="1258"/>
      <c r="R1318" s="1258"/>
      <c r="S1318" s="1258" t="s">
        <v>407</v>
      </c>
      <c r="T1318" s="1258"/>
      <c r="U1318" s="1258"/>
      <c r="V1318" s="1258"/>
      <c r="W1318" s="1258" t="s">
        <v>408</v>
      </c>
      <c r="X1318" s="1258"/>
      <c r="Y1318" s="1258"/>
      <c r="Z1318" s="1258"/>
      <c r="AA1318" s="1258"/>
      <c r="AB1318" s="1258"/>
      <c r="AC1318" s="1259" t="s">
        <v>409</v>
      </c>
      <c r="AD1318" s="1259"/>
      <c r="AE1318" s="1259"/>
      <c r="AF1318" s="1259"/>
    </row>
    <row r="1319" spans="1:32" ht="17.45" customHeight="1">
      <c r="A1319" s="1246"/>
      <c r="B1319" s="1246"/>
      <c r="C1319" s="1246"/>
      <c r="D1319" s="1246"/>
      <c r="E1319" s="1246"/>
      <c r="F1319" s="1246"/>
      <c r="G1319" s="1246"/>
      <c r="H1319" s="1246"/>
      <c r="I1319" s="1246"/>
      <c r="J1319" s="1246"/>
      <c r="K1319" s="1246"/>
      <c r="L1319" s="1246"/>
      <c r="M1319" s="1247" t="s">
        <v>413</v>
      </c>
      <c r="N1319" s="1247"/>
      <c r="O1319" s="1247"/>
      <c r="P1319" s="1247"/>
      <c r="Q1319" s="1247"/>
      <c r="R1319" s="1247"/>
      <c r="S1319" s="1247"/>
      <c r="T1319" s="1247"/>
      <c r="U1319" s="1247"/>
      <c r="V1319" s="1247"/>
      <c r="W1319" s="1247"/>
      <c r="X1319" s="1248"/>
      <c r="Y1319" s="1248"/>
      <c r="Z1319" s="1249">
        <v>0</v>
      </c>
      <c r="AA1319" s="1249"/>
      <c r="AB1319" s="1249"/>
      <c r="AC1319" s="1249"/>
      <c r="AD1319" s="1249"/>
      <c r="AE1319" s="1249"/>
      <c r="AF1319" s="1249"/>
    </row>
    <row r="1320" spans="1:32" ht="16.7" customHeight="1">
      <c r="A1320" s="1257" t="s">
        <v>414</v>
      </c>
      <c r="B1320" s="1257"/>
      <c r="C1320" s="1257"/>
      <c r="D1320" s="1257"/>
      <c r="E1320" s="1257"/>
      <c r="F1320" s="1257"/>
      <c r="G1320" s="1257"/>
      <c r="H1320" s="1257"/>
      <c r="I1320" s="1257"/>
      <c r="J1320" s="1257"/>
      <c r="K1320" s="1257"/>
      <c r="L1320" s="1257"/>
      <c r="M1320" s="1257"/>
      <c r="N1320" s="1257"/>
      <c r="O1320" s="1258" t="s">
        <v>391</v>
      </c>
      <c r="P1320" s="1258"/>
      <c r="Q1320" s="1258"/>
      <c r="R1320" s="1258"/>
      <c r="S1320" s="1258" t="s">
        <v>407</v>
      </c>
      <c r="T1320" s="1258"/>
      <c r="U1320" s="1258"/>
      <c r="V1320" s="1258"/>
      <c r="W1320" s="1258" t="s">
        <v>408</v>
      </c>
      <c r="X1320" s="1258"/>
      <c r="Y1320" s="1258"/>
      <c r="Z1320" s="1258"/>
      <c r="AA1320" s="1258"/>
      <c r="AB1320" s="1258"/>
      <c r="AC1320" s="1259" t="s">
        <v>409</v>
      </c>
      <c r="AD1320" s="1259"/>
      <c r="AE1320" s="1259"/>
      <c r="AF1320" s="1259"/>
    </row>
    <row r="1321" spans="1:32" ht="17.45" customHeight="1">
      <c r="A1321" s="1251"/>
      <c r="B1321" s="1251"/>
      <c r="C1321" s="1251"/>
      <c r="D1321" s="1251"/>
      <c r="E1321" s="1251"/>
      <c r="F1321" s="1251"/>
      <c r="G1321" s="1251"/>
      <c r="H1321" s="1251"/>
      <c r="I1321" s="1251"/>
      <c r="J1321" s="1251"/>
      <c r="K1321" s="1251"/>
      <c r="L1321" s="1251"/>
      <c r="M1321" s="1252" t="s">
        <v>415</v>
      </c>
      <c r="N1321" s="1252"/>
      <c r="O1321" s="1252"/>
      <c r="P1321" s="1252"/>
      <c r="Q1321" s="1252"/>
      <c r="R1321" s="1252"/>
      <c r="S1321" s="1252"/>
      <c r="T1321" s="1252"/>
      <c r="U1321" s="1252"/>
      <c r="V1321" s="1252"/>
      <c r="W1321" s="1252"/>
      <c r="X1321" s="1253"/>
      <c r="Y1321" s="1253"/>
      <c r="Z1321" s="1254">
        <v>0</v>
      </c>
      <c r="AA1321" s="1254"/>
      <c r="AB1321" s="1254"/>
      <c r="AC1321" s="1254"/>
      <c r="AD1321" s="1254"/>
      <c r="AE1321" s="1254"/>
      <c r="AF1321" s="1254"/>
    </row>
    <row r="1322" spans="1:32" ht="17.45" customHeight="1">
      <c r="A1322" s="1255" t="s">
        <v>416</v>
      </c>
      <c r="B1322" s="1255"/>
      <c r="C1322" s="1255"/>
      <c r="D1322" s="1255"/>
      <c r="E1322" s="1255"/>
      <c r="F1322" s="1255"/>
      <c r="G1322" s="1255"/>
      <c r="H1322" s="1255"/>
      <c r="I1322" s="1255"/>
      <c r="J1322" s="1256" t="s">
        <v>391</v>
      </c>
      <c r="K1322" s="1256"/>
      <c r="L1322" s="158" t="s">
        <v>417</v>
      </c>
      <c r="M1322" s="158" t="s">
        <v>418</v>
      </c>
      <c r="N1322" s="1256" t="s">
        <v>419</v>
      </c>
      <c r="O1322" s="1256"/>
      <c r="P1322" s="1256" t="s">
        <v>420</v>
      </c>
      <c r="Q1322" s="1256"/>
      <c r="R1322" s="1256"/>
      <c r="S1322" s="1256"/>
      <c r="T1322" s="1256" t="s">
        <v>421</v>
      </c>
      <c r="U1322" s="1256"/>
      <c r="V1322" s="1256"/>
      <c r="W1322" s="1256"/>
      <c r="X1322" s="1256" t="s">
        <v>422</v>
      </c>
      <c r="Y1322" s="1256"/>
      <c r="Z1322" s="1256"/>
      <c r="AA1322" s="1256"/>
      <c r="AB1322" s="1256"/>
      <c r="AC1322" s="1245" t="s">
        <v>409</v>
      </c>
      <c r="AD1322" s="1245"/>
      <c r="AE1322" s="1245"/>
      <c r="AF1322" s="1245"/>
    </row>
    <row r="1323" spans="1:32" ht="16.7" customHeight="1">
      <c r="A1323" s="1246"/>
      <c r="B1323" s="1246"/>
      <c r="C1323" s="1246"/>
      <c r="D1323" s="1246"/>
      <c r="E1323" s="1246"/>
      <c r="F1323" s="1246"/>
      <c r="G1323" s="1246"/>
      <c r="H1323" s="1246"/>
      <c r="I1323" s="1246"/>
      <c r="J1323" s="1246"/>
      <c r="K1323" s="1246"/>
      <c r="L1323" s="1246"/>
      <c r="M1323" s="1247" t="s">
        <v>423</v>
      </c>
      <c r="N1323" s="1247"/>
      <c r="O1323" s="1247"/>
      <c r="P1323" s="1247"/>
      <c r="Q1323" s="1247"/>
      <c r="R1323" s="1247"/>
      <c r="S1323" s="1247"/>
      <c r="T1323" s="1247"/>
      <c r="U1323" s="1247"/>
      <c r="V1323" s="1247"/>
      <c r="W1323" s="1247"/>
      <c r="X1323" s="1248"/>
      <c r="Y1323" s="1248"/>
      <c r="Z1323" s="1249">
        <v>0</v>
      </c>
      <c r="AA1323" s="1249"/>
      <c r="AB1323" s="1249"/>
      <c r="AC1323" s="1249"/>
      <c r="AD1323" s="1249"/>
      <c r="AE1323" s="1249"/>
      <c r="AF1323" s="1249"/>
    </row>
    <row r="1324" spans="1:32" ht="5.85" customHeight="1">
      <c r="A1324" s="1250"/>
      <c r="B1324" s="1250"/>
      <c r="C1324" s="1250"/>
      <c r="D1324" s="1250"/>
      <c r="E1324" s="1250"/>
      <c r="F1324" s="1250"/>
      <c r="G1324" s="1250"/>
      <c r="H1324" s="1250"/>
      <c r="I1324" s="1250"/>
      <c r="J1324" s="1250"/>
      <c r="K1324" s="1250"/>
      <c r="L1324" s="1250"/>
      <c r="M1324" s="1250"/>
      <c r="N1324" s="1250"/>
      <c r="O1324" s="1250"/>
      <c r="P1324" s="1250"/>
      <c r="Q1324" s="1250"/>
      <c r="R1324" s="1250"/>
      <c r="S1324" s="1250"/>
      <c r="T1324" s="1250"/>
      <c r="U1324" s="1250"/>
      <c r="V1324" s="1250"/>
      <c r="W1324" s="1250"/>
      <c r="X1324" s="1250"/>
      <c r="Y1324" s="1250"/>
      <c r="Z1324" s="1250"/>
      <c r="AA1324" s="1250"/>
      <c r="AB1324" s="1250"/>
      <c r="AC1324" s="1250"/>
      <c r="AD1324" s="1250"/>
      <c r="AE1324" s="1250"/>
      <c r="AF1324" s="1250"/>
    </row>
    <row r="1325" spans="1:32" ht="16.7" customHeight="1">
      <c r="A1325" s="1239"/>
      <c r="B1325" s="1239"/>
      <c r="C1325" s="1239"/>
      <c r="D1325" s="1239"/>
      <c r="E1325" s="1239"/>
      <c r="F1325" s="1239"/>
      <c r="G1325" s="1239"/>
      <c r="H1325" s="1239"/>
      <c r="I1325" s="1239"/>
      <c r="J1325" s="1239"/>
      <c r="K1325" s="1239"/>
      <c r="L1325" s="1239"/>
      <c r="M1325" s="1240" t="s">
        <v>424</v>
      </c>
      <c r="N1325" s="1240"/>
      <c r="O1325" s="1240"/>
      <c r="P1325" s="1240"/>
      <c r="Q1325" s="1240"/>
      <c r="R1325" s="1240"/>
      <c r="S1325" s="1240"/>
      <c r="T1325" s="1240"/>
      <c r="U1325" s="1240"/>
      <c r="V1325" s="1240"/>
      <c r="W1325" s="1240"/>
      <c r="X1325" s="1243"/>
      <c r="Y1325" s="1243"/>
      <c r="Z1325" s="1241">
        <v>18.47</v>
      </c>
      <c r="AA1325" s="1241"/>
      <c r="AB1325" s="1241"/>
      <c r="AC1325" s="1241"/>
      <c r="AD1325" s="1241"/>
      <c r="AE1325" s="1241"/>
      <c r="AF1325" s="1241"/>
    </row>
    <row r="1326" spans="1:32" ht="0.75" customHeight="1">
      <c r="A1326" s="1239"/>
      <c r="B1326" s="1239"/>
      <c r="C1326" s="1239"/>
      <c r="D1326" s="1239"/>
      <c r="E1326" s="1239"/>
      <c r="F1326" s="1239"/>
      <c r="G1326" s="1239"/>
      <c r="H1326" s="1239"/>
      <c r="I1326" s="1239"/>
      <c r="J1326" s="1239"/>
      <c r="K1326" s="1240" t="s">
        <v>425</v>
      </c>
      <c r="L1326" s="1240"/>
      <c r="M1326" s="1240"/>
      <c r="N1326" s="1240"/>
      <c r="O1326" s="1240"/>
      <c r="P1326" s="1240"/>
      <c r="Q1326" s="159"/>
      <c r="R1326" s="1244">
        <v>0</v>
      </c>
      <c r="S1326" s="1244"/>
      <c r="T1326" s="1244"/>
      <c r="U1326" s="1240"/>
      <c r="V1326" s="1240"/>
      <c r="W1326" s="1240"/>
      <c r="X1326" s="1243"/>
      <c r="Y1326" s="1243"/>
      <c r="Z1326" s="1241"/>
      <c r="AA1326" s="1241"/>
      <c r="AB1326" s="1241"/>
      <c r="AC1326" s="1241"/>
      <c r="AD1326" s="1241"/>
      <c r="AE1326" s="1241"/>
      <c r="AF1326" s="1241"/>
    </row>
    <row r="1327" spans="1:32" ht="16.7" customHeight="1">
      <c r="A1327" s="1239"/>
      <c r="B1327" s="1239"/>
      <c r="C1327" s="1239"/>
      <c r="D1327" s="1239"/>
      <c r="E1327" s="1239"/>
      <c r="F1327" s="1239"/>
      <c r="G1327" s="1239"/>
      <c r="H1327" s="1239"/>
      <c r="I1327" s="1239"/>
      <c r="J1327" s="1239"/>
      <c r="K1327" s="1240"/>
      <c r="L1327" s="1240"/>
      <c r="M1327" s="1240"/>
      <c r="N1327" s="1240"/>
      <c r="O1327" s="1240"/>
      <c r="P1327" s="1240"/>
      <c r="Q1327" s="151"/>
      <c r="R1327" s="1244"/>
      <c r="S1327" s="1244"/>
      <c r="T1327" s="1244"/>
      <c r="U1327" s="151"/>
      <c r="V1327" s="1240" t="s">
        <v>426</v>
      </c>
      <c r="W1327" s="1240"/>
      <c r="X1327" s="1243"/>
      <c r="Y1327" s="1243"/>
      <c r="Z1327" s="1241">
        <v>0</v>
      </c>
      <c r="AA1327" s="1241"/>
      <c r="AB1327" s="1241"/>
      <c r="AC1327" s="1241"/>
      <c r="AD1327" s="1241"/>
      <c r="AE1327" s="1241"/>
      <c r="AF1327" s="1241"/>
    </row>
    <row r="1328" spans="1:32" ht="17.45" customHeight="1">
      <c r="A1328" s="1239"/>
      <c r="B1328" s="1239"/>
      <c r="C1328" s="1239"/>
      <c r="D1328" s="1239"/>
      <c r="E1328" s="1239"/>
      <c r="F1328" s="1239"/>
      <c r="G1328" s="1239"/>
      <c r="H1328" s="1239"/>
      <c r="I1328" s="1239"/>
      <c r="J1328" s="1239"/>
      <c r="K1328" s="1239"/>
      <c r="L1328" s="1239"/>
      <c r="M1328" s="1240" t="s">
        <v>427</v>
      </c>
      <c r="N1328" s="1240"/>
      <c r="O1328" s="1240"/>
      <c r="P1328" s="1240"/>
      <c r="Q1328" s="1240"/>
      <c r="R1328" s="1240"/>
      <c r="S1328" s="1240"/>
      <c r="T1328" s="1240"/>
      <c r="U1328" s="1240"/>
      <c r="V1328" s="1240"/>
      <c r="W1328" s="1240"/>
      <c r="X1328" s="1243"/>
      <c r="Y1328" s="1243"/>
      <c r="Z1328" s="1241">
        <v>18.47</v>
      </c>
      <c r="AA1328" s="1241"/>
      <c r="AB1328" s="1241"/>
      <c r="AC1328" s="1241"/>
      <c r="AD1328" s="1241"/>
      <c r="AE1328" s="1241"/>
      <c r="AF1328" s="1241"/>
    </row>
    <row r="1329" spans="1:32" ht="5.85" customHeight="1">
      <c r="A1329" s="1242"/>
      <c r="B1329" s="1242"/>
      <c r="C1329" s="1242"/>
      <c r="D1329" s="1242"/>
      <c r="E1329" s="1242"/>
      <c r="F1329" s="1242"/>
      <c r="G1329" s="1242"/>
      <c r="H1329" s="1242"/>
      <c r="I1329" s="1242"/>
      <c r="J1329" s="1242"/>
      <c r="K1329" s="1242"/>
      <c r="L1329" s="1242"/>
      <c r="M1329" s="1242"/>
      <c r="N1329" s="1242"/>
      <c r="O1329" s="1242"/>
      <c r="P1329" s="1242"/>
      <c r="Q1329" s="1242"/>
      <c r="R1329" s="1242"/>
      <c r="S1329" s="1242"/>
      <c r="T1329" s="1242"/>
      <c r="U1329" s="1242"/>
      <c r="V1329" s="1242"/>
      <c r="W1329" s="1242"/>
      <c r="X1329" s="1242"/>
      <c r="Y1329" s="1242"/>
      <c r="Z1329" s="1242"/>
      <c r="AA1329" s="1242"/>
      <c r="AB1329" s="1242"/>
      <c r="AC1329" s="1242"/>
      <c r="AD1329" s="1242"/>
      <c r="AE1329" s="1242"/>
      <c r="AF1329" s="1242"/>
    </row>
    <row r="1330" spans="1:32" ht="107.65" customHeight="1">
      <c r="A1330" s="150"/>
      <c r="AF1330" s="152"/>
    </row>
    <row r="1331" spans="1:32" ht="107.65" customHeight="1">
      <c r="A1331" s="153"/>
      <c r="B1331" s="154"/>
      <c r="C1331" s="154"/>
      <c r="D1331" s="154"/>
      <c r="E1331" s="154"/>
      <c r="F1331" s="154"/>
      <c r="G1331" s="154"/>
      <c r="H1331" s="154"/>
      <c r="I1331" s="154"/>
      <c r="J1331" s="154"/>
      <c r="K1331" s="154"/>
      <c r="L1331" s="154"/>
      <c r="M1331" s="154"/>
      <c r="N1331" s="154"/>
      <c r="O1331" s="154"/>
      <c r="P1331" s="154"/>
      <c r="Q1331" s="154"/>
      <c r="R1331" s="154"/>
      <c r="S1331" s="154"/>
      <c r="T1331" s="154"/>
      <c r="U1331" s="154"/>
      <c r="V1331" s="154"/>
      <c r="W1331" s="154"/>
      <c r="X1331" s="154"/>
      <c r="Y1331" s="154"/>
      <c r="Z1331" s="154"/>
      <c r="AA1331" s="154"/>
      <c r="AB1331" s="154"/>
      <c r="AC1331" s="154"/>
      <c r="AD1331" s="154"/>
      <c r="AE1331" s="154"/>
      <c r="AF1331" s="162"/>
    </row>
    <row r="1332" spans="1:32" ht="1.5" customHeight="1">
      <c r="A1332" s="146"/>
      <c r="B1332" s="147"/>
      <c r="C1332" s="147"/>
      <c r="D1332" s="147"/>
      <c r="E1332" s="147"/>
      <c r="F1332" s="147"/>
      <c r="G1332" s="1289" t="s">
        <v>376</v>
      </c>
      <c r="H1332" s="1289"/>
      <c r="I1332" s="1289"/>
      <c r="J1332" s="1289"/>
      <c r="K1332" s="1289"/>
      <c r="L1332" s="1289"/>
      <c r="M1332" s="1289"/>
      <c r="N1332" s="1289"/>
      <c r="O1332" s="1289"/>
      <c r="P1332" s="1289"/>
      <c r="Q1332" s="1289"/>
      <c r="R1332" s="1289"/>
      <c r="S1332" s="1289"/>
      <c r="T1332" s="1289"/>
      <c r="U1332" s="1289"/>
      <c r="V1332" s="1289"/>
      <c r="W1332" s="1289"/>
      <c r="X1332" s="1289"/>
      <c r="Y1332" s="1289"/>
      <c r="Z1332" s="1289"/>
      <c r="AA1332" s="148"/>
      <c r="AB1332" s="1290" t="s">
        <v>562</v>
      </c>
      <c r="AC1332" s="1290"/>
      <c r="AD1332" s="1290"/>
      <c r="AE1332" s="1290"/>
      <c r="AF1332" s="1290"/>
    </row>
    <row r="1333" spans="1:32" ht="14.65" customHeight="1">
      <c r="A1333" s="150"/>
      <c r="B1333" s="1243"/>
      <c r="C1333" s="1243"/>
      <c r="D1333" s="1243"/>
      <c r="E1333" s="1243"/>
      <c r="G1333" s="1289"/>
      <c r="H1333" s="1289"/>
      <c r="I1333" s="1289"/>
      <c r="J1333" s="1289"/>
      <c r="K1333" s="1289"/>
      <c r="L1333" s="1289"/>
      <c r="M1333" s="1289"/>
      <c r="N1333" s="1289"/>
      <c r="O1333" s="1289"/>
      <c r="P1333" s="1289"/>
      <c r="Q1333" s="1289"/>
      <c r="R1333" s="1289"/>
      <c r="S1333" s="1289"/>
      <c r="T1333" s="1289"/>
      <c r="U1333" s="1289"/>
      <c r="V1333" s="1289"/>
      <c r="W1333" s="1289"/>
      <c r="X1333" s="1289"/>
      <c r="Y1333" s="1289"/>
      <c r="Z1333" s="1289"/>
      <c r="AA1333" s="152"/>
      <c r="AB1333" s="1290"/>
      <c r="AC1333" s="1290"/>
      <c r="AD1333" s="1290"/>
      <c r="AE1333" s="1290"/>
      <c r="AF1333" s="1290"/>
    </row>
    <row r="1334" spans="1:32" ht="0.75" customHeight="1">
      <c r="A1334" s="150"/>
      <c r="B1334" s="1243"/>
      <c r="C1334" s="1243"/>
      <c r="D1334" s="1243"/>
      <c r="E1334" s="1243"/>
      <c r="G1334" s="1289"/>
      <c r="H1334" s="1289"/>
      <c r="I1334" s="1289"/>
      <c r="J1334" s="1289"/>
      <c r="K1334" s="1289"/>
      <c r="L1334" s="1289"/>
      <c r="M1334" s="1289"/>
      <c r="N1334" s="1289"/>
      <c r="O1334" s="1289"/>
      <c r="P1334" s="1289"/>
      <c r="Q1334" s="1289"/>
      <c r="R1334" s="1289"/>
      <c r="S1334" s="1289"/>
      <c r="T1334" s="1289"/>
      <c r="U1334" s="1289"/>
      <c r="V1334" s="1289"/>
      <c r="W1334" s="1289"/>
      <c r="X1334" s="1289"/>
      <c r="Y1334" s="1289"/>
      <c r="Z1334" s="1289"/>
      <c r="AA1334" s="152"/>
      <c r="AB1334" s="1290"/>
      <c r="AC1334" s="1290"/>
      <c r="AD1334" s="1290"/>
      <c r="AE1334" s="1290"/>
      <c r="AF1334" s="1290"/>
    </row>
    <row r="1335" spans="1:32" ht="11.65" customHeight="1">
      <c r="A1335" s="150"/>
      <c r="B1335" s="1243"/>
      <c r="C1335" s="1243"/>
      <c r="D1335" s="1243"/>
      <c r="E1335" s="1243"/>
      <c r="G1335" s="1289"/>
      <c r="H1335" s="1289"/>
      <c r="I1335" s="1289"/>
      <c r="J1335" s="1289"/>
      <c r="K1335" s="1289"/>
      <c r="L1335" s="1289"/>
      <c r="M1335" s="1289"/>
      <c r="N1335" s="1289"/>
      <c r="O1335" s="1289"/>
      <c r="P1335" s="1289"/>
      <c r="Q1335" s="1289"/>
      <c r="R1335" s="1289"/>
      <c r="S1335" s="1289"/>
      <c r="T1335" s="1289"/>
      <c r="U1335" s="1289"/>
      <c r="V1335" s="1289"/>
      <c r="W1335" s="1289"/>
      <c r="X1335" s="1289"/>
      <c r="Y1335" s="1289"/>
      <c r="Z1335" s="1289"/>
      <c r="AA1335" s="152"/>
      <c r="AB1335" s="1291" t="s">
        <v>378</v>
      </c>
      <c r="AC1335" s="1291"/>
      <c r="AD1335" s="1291"/>
      <c r="AE1335" s="1324"/>
      <c r="AF1335" s="1324"/>
    </row>
    <row r="1336" spans="1:32" ht="13.9" customHeight="1">
      <c r="A1336" s="150"/>
      <c r="B1336" s="1243"/>
      <c r="C1336" s="1243"/>
      <c r="D1336" s="1243"/>
      <c r="E1336" s="1243"/>
      <c r="G1336" s="1293" t="s">
        <v>379</v>
      </c>
      <c r="H1336" s="1293"/>
      <c r="I1336" s="1293"/>
      <c r="J1336" s="1293"/>
      <c r="K1336" s="1293"/>
      <c r="L1336" s="1293"/>
      <c r="M1336" s="1293"/>
      <c r="N1336" s="1293"/>
      <c r="O1336" s="1293"/>
      <c r="P1336" s="1293"/>
      <c r="Q1336" s="1293"/>
      <c r="R1336" s="1293"/>
      <c r="S1336" s="1293"/>
      <c r="T1336" s="1293"/>
      <c r="U1336" s="1293"/>
      <c r="V1336" s="1293"/>
      <c r="W1336" s="1293"/>
      <c r="X1336" s="1293"/>
      <c r="Y1336" s="1293"/>
      <c r="Z1336" s="1293"/>
      <c r="AA1336" s="152"/>
      <c r="AB1336" s="1291"/>
      <c r="AC1336" s="1291"/>
      <c r="AD1336" s="1291"/>
      <c r="AE1336" s="1324"/>
      <c r="AF1336" s="1324"/>
    </row>
    <row r="1337" spans="1:32" ht="0.75" customHeight="1">
      <c r="A1337" s="150"/>
      <c r="G1337" s="1293"/>
      <c r="H1337" s="1293"/>
      <c r="I1337" s="1293"/>
      <c r="J1337" s="1293"/>
      <c r="K1337" s="1293"/>
      <c r="L1337" s="1293"/>
      <c r="M1337" s="1293"/>
      <c r="N1337" s="1293"/>
      <c r="O1337" s="1293"/>
      <c r="P1337" s="1293"/>
      <c r="Q1337" s="1293"/>
      <c r="R1337" s="1293"/>
      <c r="S1337" s="1293"/>
      <c r="T1337" s="1293"/>
      <c r="U1337" s="1293"/>
      <c r="V1337" s="1293"/>
      <c r="W1337" s="1293"/>
      <c r="X1337" s="1293"/>
      <c r="Y1337" s="1293"/>
      <c r="Z1337" s="1293"/>
      <c r="AA1337" s="152"/>
      <c r="AB1337" s="1291"/>
      <c r="AC1337" s="1291"/>
      <c r="AD1337" s="1291"/>
      <c r="AE1337" s="1324"/>
      <c r="AF1337" s="1324"/>
    </row>
    <row r="1338" spans="1:32" ht="0.75" customHeight="1">
      <c r="A1338" s="153"/>
      <c r="B1338" s="154"/>
      <c r="C1338" s="154"/>
      <c r="D1338" s="154"/>
      <c r="E1338" s="154"/>
      <c r="F1338" s="154"/>
      <c r="G1338" s="154"/>
      <c r="H1338" s="154"/>
      <c r="I1338" s="154"/>
      <c r="J1338" s="154"/>
      <c r="K1338" s="154"/>
      <c r="L1338" s="154"/>
      <c r="M1338" s="154"/>
      <c r="N1338" s="154"/>
      <c r="O1338" s="154"/>
      <c r="P1338" s="154"/>
      <c r="Q1338" s="154"/>
      <c r="R1338" s="154"/>
      <c r="S1338" s="154"/>
      <c r="T1338" s="154"/>
      <c r="U1338" s="154"/>
      <c r="V1338" s="154"/>
      <c r="W1338" s="154"/>
      <c r="X1338" s="154"/>
      <c r="Y1338" s="154"/>
      <c r="Z1338" s="154"/>
      <c r="AA1338" s="154"/>
      <c r="AB1338" s="154"/>
      <c r="AC1338" s="154"/>
      <c r="AD1338" s="154"/>
      <c r="AE1338" s="154"/>
      <c r="AF1338" s="162"/>
    </row>
    <row r="1339" spans="1:32" ht="15.95" customHeight="1">
      <c r="A1339" s="1280" t="s">
        <v>323</v>
      </c>
      <c r="B1339" s="1280"/>
      <c r="C1339" s="1280"/>
      <c r="D1339" s="1280"/>
      <c r="E1339" s="1280"/>
      <c r="F1339" s="1280"/>
      <c r="G1339" s="1280"/>
      <c r="H1339" s="1280"/>
      <c r="I1339" s="1280"/>
      <c r="J1339" s="1280"/>
      <c r="K1339" s="1280"/>
      <c r="L1339" s="1280"/>
      <c r="M1339" s="1280"/>
      <c r="N1339" s="1280"/>
      <c r="O1339" s="1280"/>
      <c r="P1339" s="1280"/>
      <c r="Q1339" s="1280"/>
      <c r="R1339" s="1280"/>
      <c r="S1339" s="1280"/>
      <c r="T1339" s="1280"/>
      <c r="U1339" s="1280"/>
      <c r="V1339" s="1280"/>
      <c r="W1339" s="1280"/>
      <c r="X1339" s="1280"/>
      <c r="Y1339" s="1280"/>
      <c r="Z1339" s="1280"/>
      <c r="AA1339" s="1280"/>
      <c r="AB1339" s="1280"/>
      <c r="AC1339" s="1280"/>
      <c r="AD1339" s="1280"/>
      <c r="AE1339" s="1280"/>
      <c r="AF1339" s="1280"/>
    </row>
    <row r="1340" spans="1:32" ht="0.75" customHeight="1">
      <c r="A1340" s="146"/>
      <c r="B1340" s="147"/>
      <c r="C1340" s="147"/>
      <c r="D1340" s="147"/>
      <c r="E1340" s="147"/>
      <c r="F1340" s="147"/>
      <c r="G1340" s="147"/>
      <c r="H1340" s="147"/>
      <c r="I1340" s="147"/>
      <c r="J1340" s="147"/>
      <c r="K1340" s="147"/>
      <c r="L1340" s="147"/>
      <c r="M1340" s="147"/>
      <c r="N1340" s="147"/>
      <c r="O1340" s="147"/>
      <c r="P1340" s="147"/>
      <c r="Q1340" s="147"/>
      <c r="R1340" s="147"/>
      <c r="S1340" s="147"/>
      <c r="T1340" s="147"/>
      <c r="U1340" s="147"/>
      <c r="V1340" s="147"/>
      <c r="W1340" s="147"/>
      <c r="X1340" s="147"/>
      <c r="Y1340" s="147"/>
      <c r="Z1340" s="147"/>
      <c r="AA1340" s="147"/>
      <c r="AB1340" s="147"/>
      <c r="AC1340" s="147"/>
      <c r="AD1340" s="147"/>
      <c r="AE1340" s="147"/>
      <c r="AF1340" s="148"/>
    </row>
    <row r="1341" spans="1:32" ht="37.15" customHeight="1">
      <c r="A1341" s="1281" t="s">
        <v>380</v>
      </c>
      <c r="B1341" s="1281"/>
      <c r="C1341" s="1281"/>
      <c r="D1341" s="1281"/>
      <c r="E1341" s="1281"/>
      <c r="F1341" s="1281"/>
      <c r="G1341" s="1281"/>
      <c r="H1341" s="1281"/>
      <c r="I1341" s="1281"/>
      <c r="J1341" s="1281"/>
      <c r="K1341" s="1281"/>
      <c r="L1341" s="1281"/>
      <c r="M1341" s="1281"/>
      <c r="N1341" s="1281"/>
      <c r="O1341" s="1281"/>
      <c r="P1341" s="1281"/>
      <c r="Q1341" s="1281"/>
      <c r="R1341" s="1281"/>
      <c r="S1341" s="1281"/>
      <c r="T1341" s="1281"/>
      <c r="U1341" s="1281"/>
      <c r="V1341" s="1281"/>
      <c r="W1341" s="1281"/>
      <c r="X1341" s="1281"/>
      <c r="Y1341" s="1282" t="s">
        <v>381</v>
      </c>
      <c r="Z1341" s="1282"/>
      <c r="AA1341" s="1282"/>
      <c r="AB1341" s="1282"/>
      <c r="AC1341" s="1282"/>
      <c r="AD1341" s="1282"/>
      <c r="AE1341" s="1282"/>
      <c r="AF1341" s="1282"/>
    </row>
    <row r="1342" spans="1:32" ht="4.3499999999999996" customHeight="1">
      <c r="A1342" s="155"/>
      <c r="B1342" s="156"/>
      <c r="C1342" s="156"/>
      <c r="D1342" s="156"/>
      <c r="E1342" s="156"/>
      <c r="F1342" s="156"/>
      <c r="G1342" s="156"/>
      <c r="H1342" s="156"/>
      <c r="I1342" s="156"/>
      <c r="J1342" s="156"/>
      <c r="K1342" s="156"/>
      <c r="L1342" s="156"/>
      <c r="M1342" s="156"/>
      <c r="N1342" s="156"/>
      <c r="O1342" s="156"/>
      <c r="P1342" s="156"/>
      <c r="Q1342" s="156"/>
      <c r="R1342" s="156"/>
      <c r="S1342" s="156"/>
      <c r="T1342" s="156"/>
      <c r="U1342" s="156"/>
      <c r="V1342" s="156"/>
      <c r="W1342" s="156"/>
      <c r="X1342" s="156"/>
      <c r="Y1342" s="156"/>
      <c r="Z1342" s="156"/>
      <c r="AA1342" s="156"/>
      <c r="AB1342" s="156"/>
      <c r="AC1342" s="156"/>
      <c r="AD1342" s="156"/>
      <c r="AE1342" s="156"/>
      <c r="AF1342" s="157"/>
    </row>
    <row r="1343" spans="1:32" ht="0.75" customHeight="1">
      <c r="A1343" s="1283" t="s">
        <v>382</v>
      </c>
      <c r="B1343" s="1283"/>
      <c r="C1343" s="1283"/>
      <c r="D1343" s="1283"/>
      <c r="E1343" s="1284"/>
      <c r="F1343" s="1284"/>
      <c r="G1343" s="1284"/>
      <c r="H1343" s="1284"/>
      <c r="I1343" s="1285" t="s">
        <v>259</v>
      </c>
      <c r="J1343" s="1285"/>
      <c r="K1343" s="1285"/>
      <c r="L1343" s="1285"/>
      <c r="M1343" s="1285"/>
      <c r="N1343" s="1285"/>
      <c r="O1343" s="1285"/>
      <c r="P1343" s="1285"/>
      <c r="Q1343" s="1285"/>
      <c r="R1343" s="1285"/>
      <c r="S1343" s="1285"/>
      <c r="T1343" s="1285"/>
      <c r="U1343" s="1285"/>
      <c r="V1343" s="1285"/>
      <c r="W1343" s="1285"/>
      <c r="X1343" s="1285"/>
      <c r="Y1343" s="1275" t="s">
        <v>383</v>
      </c>
      <c r="Z1343" s="1275"/>
      <c r="AA1343" s="1275"/>
      <c r="AB1343" s="1275"/>
      <c r="AC1343" s="1275"/>
      <c r="AD1343" s="1286" t="s">
        <v>446</v>
      </c>
      <c r="AE1343" s="1286"/>
      <c r="AF1343" s="1286"/>
    </row>
    <row r="1344" spans="1:32" ht="18.2" customHeight="1">
      <c r="A1344" s="1283"/>
      <c r="B1344" s="1283"/>
      <c r="C1344" s="1283"/>
      <c r="D1344" s="1283"/>
      <c r="E1344" s="1287" t="s">
        <v>385</v>
      </c>
      <c r="F1344" s="1287"/>
      <c r="G1344" s="1287"/>
      <c r="H1344" s="1288" t="s">
        <v>386</v>
      </c>
      <c r="I1344" s="1285"/>
      <c r="J1344" s="1285"/>
      <c r="K1344" s="1285"/>
      <c r="L1344" s="1285"/>
      <c r="M1344" s="1285"/>
      <c r="N1344" s="1285"/>
      <c r="O1344" s="1285"/>
      <c r="P1344" s="1285"/>
      <c r="Q1344" s="1285"/>
      <c r="R1344" s="1285"/>
      <c r="S1344" s="1285"/>
      <c r="T1344" s="1285"/>
      <c r="U1344" s="1285"/>
      <c r="V1344" s="1285"/>
      <c r="W1344" s="1285"/>
      <c r="X1344" s="1285"/>
      <c r="Y1344" s="1275"/>
      <c r="Z1344" s="1275"/>
      <c r="AA1344" s="1275"/>
      <c r="AB1344" s="1275"/>
      <c r="AC1344" s="1275"/>
      <c r="AD1344" s="1286"/>
      <c r="AE1344" s="1286"/>
      <c r="AF1344" s="1286"/>
    </row>
    <row r="1345" spans="1:32" ht="0.75" customHeight="1">
      <c r="A1345" s="1274" t="s">
        <v>257</v>
      </c>
      <c r="B1345" s="1274"/>
      <c r="C1345" s="1274"/>
      <c r="D1345" s="1274"/>
      <c r="E1345" s="1287"/>
      <c r="F1345" s="1287"/>
      <c r="G1345" s="1287"/>
      <c r="H1345" s="1288"/>
      <c r="I1345" s="1285"/>
      <c r="J1345" s="1285"/>
      <c r="K1345" s="1285"/>
      <c r="L1345" s="1285"/>
      <c r="M1345" s="1285"/>
      <c r="N1345" s="1285"/>
      <c r="O1345" s="1285"/>
      <c r="P1345" s="1285"/>
      <c r="Q1345" s="1285"/>
      <c r="R1345" s="1285"/>
      <c r="S1345" s="1285"/>
      <c r="T1345" s="1285"/>
      <c r="U1345" s="1285"/>
      <c r="V1345" s="1285"/>
      <c r="W1345" s="1285"/>
      <c r="X1345" s="1285"/>
      <c r="Y1345" s="1275" t="s">
        <v>387</v>
      </c>
      <c r="Z1345" s="1275"/>
      <c r="AA1345" s="1275"/>
      <c r="AB1345" s="1275"/>
      <c r="AC1345" s="1275"/>
      <c r="AD1345" s="1276">
        <v>4.5969999999999997E-2</v>
      </c>
      <c r="AE1345" s="1276"/>
      <c r="AF1345" s="1276"/>
    </row>
    <row r="1346" spans="1:32" ht="18.2" customHeight="1">
      <c r="A1346" s="1274"/>
      <c r="B1346" s="1274"/>
      <c r="C1346" s="1274"/>
      <c r="D1346" s="1274"/>
      <c r="E1346" s="1277"/>
      <c r="F1346" s="1277"/>
      <c r="G1346" s="1277"/>
      <c r="H1346" s="1288"/>
      <c r="I1346" s="1285"/>
      <c r="J1346" s="1285"/>
      <c r="K1346" s="1285"/>
      <c r="L1346" s="1285"/>
      <c r="M1346" s="1285"/>
      <c r="N1346" s="1285"/>
      <c r="O1346" s="1285"/>
      <c r="P1346" s="1285"/>
      <c r="Q1346" s="1285"/>
      <c r="R1346" s="1285"/>
      <c r="S1346" s="1285"/>
      <c r="T1346" s="1285"/>
      <c r="U1346" s="1285"/>
      <c r="V1346" s="1285"/>
      <c r="W1346" s="1285"/>
      <c r="X1346" s="1285"/>
      <c r="Y1346" s="1275"/>
      <c r="Z1346" s="1275"/>
      <c r="AA1346" s="1275"/>
      <c r="AB1346" s="1275"/>
      <c r="AC1346" s="1275"/>
      <c r="AD1346" s="1276"/>
      <c r="AE1346" s="1276"/>
      <c r="AF1346" s="1276"/>
    </row>
    <row r="1347" spans="1:32" ht="26.85" customHeight="1">
      <c r="A1347" s="1322" t="s">
        <v>432</v>
      </c>
      <c r="B1347" s="1322"/>
      <c r="C1347" s="1322"/>
      <c r="D1347" s="1322"/>
      <c r="E1347" s="1322"/>
      <c r="F1347" s="1322"/>
      <c r="G1347" s="1322"/>
      <c r="H1347" s="1322"/>
      <c r="I1347" s="1322"/>
      <c r="J1347" s="1322"/>
      <c r="K1347" s="1322"/>
      <c r="L1347" s="1322"/>
      <c r="M1347" s="1322"/>
      <c r="N1347" s="1322"/>
      <c r="O1347" s="1322"/>
      <c r="P1347" s="1322"/>
      <c r="Q1347" s="1322"/>
      <c r="R1347" s="1322"/>
      <c r="S1347" s="1322"/>
      <c r="T1347" s="1322"/>
      <c r="U1347" s="1322"/>
      <c r="V1347" s="1322"/>
      <c r="W1347" s="1322"/>
      <c r="X1347" s="1322"/>
      <c r="Y1347" s="1322"/>
      <c r="Z1347" s="1322"/>
      <c r="AA1347" s="1322"/>
      <c r="AB1347" s="1322"/>
      <c r="AC1347" s="1322"/>
      <c r="AD1347" s="1322"/>
      <c r="AE1347" s="1322"/>
      <c r="AF1347" s="1323"/>
    </row>
    <row r="1348" spans="1:32" ht="10.15" customHeight="1">
      <c r="A1348" s="1273" t="s">
        <v>389</v>
      </c>
      <c r="B1348" s="1273"/>
      <c r="C1348" s="1273"/>
      <c r="D1348" s="1273"/>
      <c r="E1348" s="1273"/>
      <c r="F1348" s="1273"/>
      <c r="G1348" s="1273"/>
      <c r="H1348" s="1273"/>
      <c r="I1348" s="1273"/>
      <c r="J1348" s="1273"/>
      <c r="K1348" s="1273"/>
      <c r="L1348" s="1273"/>
      <c r="M1348" s="1273"/>
      <c r="N1348" s="1273"/>
      <c r="O1348" s="1273"/>
      <c r="P1348" s="1273"/>
      <c r="Q1348" s="1273"/>
      <c r="R1348" s="1273"/>
      <c r="S1348" s="1273"/>
      <c r="T1348" s="1273"/>
      <c r="U1348" s="1273"/>
      <c r="V1348" s="1273"/>
      <c r="W1348" s="1273"/>
      <c r="X1348" s="1273"/>
      <c r="Y1348" s="1273"/>
      <c r="Z1348" s="1273"/>
      <c r="AA1348" s="1273"/>
      <c r="AB1348" s="1273"/>
      <c r="AC1348" s="1273"/>
      <c r="AD1348" s="1273"/>
      <c r="AE1348" s="1273"/>
      <c r="AF1348" s="1323"/>
    </row>
    <row r="1349" spans="1:32" ht="17.45" customHeight="1">
      <c r="A1349" s="1255" t="s">
        <v>390</v>
      </c>
      <c r="B1349" s="1255"/>
      <c r="C1349" s="1255"/>
      <c r="D1349" s="1255"/>
      <c r="E1349" s="1255"/>
      <c r="F1349" s="1255"/>
      <c r="G1349" s="1255"/>
      <c r="H1349" s="1255"/>
      <c r="I1349" s="1255"/>
      <c r="J1349" s="1255"/>
      <c r="K1349" s="1255"/>
      <c r="L1349" s="1255"/>
      <c r="M1349" s="1256" t="s">
        <v>391</v>
      </c>
      <c r="N1349" s="1256" t="s">
        <v>392</v>
      </c>
      <c r="O1349" s="1256"/>
      <c r="P1349" s="1256"/>
      <c r="Q1349" s="1256"/>
      <c r="R1349" s="1256"/>
      <c r="S1349" s="1256"/>
      <c r="T1349" s="1256" t="s">
        <v>393</v>
      </c>
      <c r="U1349" s="1256"/>
      <c r="V1349" s="1256"/>
      <c r="W1349" s="1256"/>
      <c r="X1349" s="1256"/>
      <c r="Y1349" s="1256"/>
      <c r="Z1349" s="1256"/>
      <c r="AA1349" s="1256"/>
      <c r="AB1349" s="1256"/>
      <c r="AC1349" s="1245" t="s">
        <v>394</v>
      </c>
      <c r="AD1349" s="1245"/>
      <c r="AE1349" s="1245"/>
      <c r="AF1349" s="1245"/>
    </row>
    <row r="1350" spans="1:32" ht="16.7" customHeight="1">
      <c r="A1350" s="1255"/>
      <c r="B1350" s="1255"/>
      <c r="C1350" s="1255"/>
      <c r="D1350" s="1255"/>
      <c r="E1350" s="1255"/>
      <c r="F1350" s="1255"/>
      <c r="G1350" s="1255"/>
      <c r="H1350" s="1255"/>
      <c r="I1350" s="1255"/>
      <c r="J1350" s="1255"/>
      <c r="K1350" s="1255"/>
      <c r="L1350" s="1255"/>
      <c r="M1350" s="1256"/>
      <c r="N1350" s="1256" t="s">
        <v>395</v>
      </c>
      <c r="O1350" s="1256"/>
      <c r="P1350" s="1256" t="s">
        <v>396</v>
      </c>
      <c r="Q1350" s="1256"/>
      <c r="R1350" s="1256"/>
      <c r="S1350" s="1256"/>
      <c r="T1350" s="1256" t="s">
        <v>395</v>
      </c>
      <c r="U1350" s="1256"/>
      <c r="V1350" s="1256"/>
      <c r="W1350" s="1256"/>
      <c r="X1350" s="1256" t="s">
        <v>396</v>
      </c>
      <c r="Y1350" s="1256"/>
      <c r="Z1350" s="1256"/>
      <c r="AA1350" s="1256"/>
      <c r="AB1350" s="1256"/>
      <c r="AC1350" s="1245"/>
      <c r="AD1350" s="1245"/>
      <c r="AE1350" s="1245"/>
      <c r="AF1350" s="1245"/>
    </row>
    <row r="1351" spans="1:32" ht="23.25" customHeight="1">
      <c r="A1351" s="155"/>
      <c r="B1351" s="156"/>
      <c r="C1351" s="169" t="s">
        <v>563</v>
      </c>
      <c r="D1351" s="1268" t="s">
        <v>564</v>
      </c>
      <c r="E1351" s="1268"/>
      <c r="F1351" s="1268"/>
      <c r="G1351" s="1268"/>
      <c r="H1351" s="1268"/>
      <c r="I1351" s="1268"/>
      <c r="J1351" s="1268"/>
      <c r="K1351" s="1268"/>
      <c r="L1351" s="1268"/>
      <c r="M1351" s="161">
        <v>6.096E-2</v>
      </c>
      <c r="N1351" s="1269">
        <v>1</v>
      </c>
      <c r="O1351" s="1269"/>
      <c r="P1351" s="1269">
        <v>0</v>
      </c>
      <c r="Q1351" s="1269"/>
      <c r="R1351" s="1269"/>
      <c r="S1351" s="1269"/>
      <c r="T1351" s="1270">
        <v>0.71799999999999997</v>
      </c>
      <c r="U1351" s="1270"/>
      <c r="V1351" s="1270"/>
      <c r="W1351" s="1270"/>
      <c r="X1351" s="1270">
        <v>0.48580000000000001</v>
      </c>
      <c r="Y1351" s="1270"/>
      <c r="Z1351" s="1270"/>
      <c r="AA1351" s="1270"/>
      <c r="AB1351" s="1270"/>
      <c r="AC1351" s="1267">
        <v>4.3799999999999999E-2</v>
      </c>
      <c r="AD1351" s="1267"/>
      <c r="AE1351" s="1267"/>
      <c r="AF1351" s="1267"/>
    </row>
    <row r="1352" spans="1:32" ht="17.45" customHeight="1">
      <c r="A1352" s="1246"/>
      <c r="B1352" s="1246"/>
      <c r="C1352" s="1246"/>
      <c r="D1352" s="1246"/>
      <c r="E1352" s="1246"/>
      <c r="F1352" s="1246"/>
      <c r="G1352" s="1246"/>
      <c r="H1352" s="1246"/>
      <c r="I1352" s="1246"/>
      <c r="J1352" s="1246"/>
      <c r="K1352" s="1246"/>
      <c r="L1352" s="1246"/>
      <c r="M1352" s="1247" t="s">
        <v>397</v>
      </c>
      <c r="N1352" s="1247"/>
      <c r="O1352" s="1247"/>
      <c r="P1352" s="1247"/>
      <c r="Q1352" s="1247"/>
      <c r="R1352" s="1247"/>
      <c r="S1352" s="1247"/>
      <c r="T1352" s="1247"/>
      <c r="U1352" s="1247"/>
      <c r="V1352" s="1247"/>
      <c r="W1352" s="1247"/>
      <c r="X1352" s="1248"/>
      <c r="Y1352" s="1248"/>
      <c r="Z1352" s="1249">
        <v>4.3799999999999999E-2</v>
      </c>
      <c r="AA1352" s="1249"/>
      <c r="AB1352" s="1249"/>
      <c r="AC1352" s="1249"/>
      <c r="AD1352" s="1249"/>
      <c r="AE1352" s="1249"/>
      <c r="AF1352" s="1249"/>
    </row>
    <row r="1353" spans="1:32" ht="16.7" customHeight="1">
      <c r="A1353" s="1255" t="s">
        <v>398</v>
      </c>
      <c r="B1353" s="1255"/>
      <c r="C1353" s="1255"/>
      <c r="D1353" s="1255"/>
      <c r="E1353" s="1255"/>
      <c r="F1353" s="1255"/>
      <c r="G1353" s="1255"/>
      <c r="H1353" s="1255"/>
      <c r="I1353" s="1255"/>
      <c r="J1353" s="1255"/>
      <c r="K1353" s="1255"/>
      <c r="L1353" s="1255"/>
      <c r="M1353" s="1255"/>
      <c r="N1353" s="1255"/>
      <c r="O1353" s="1256" t="s">
        <v>399</v>
      </c>
      <c r="P1353" s="1256"/>
      <c r="Q1353" s="1256"/>
      <c r="R1353" s="1256"/>
      <c r="S1353" s="1256" t="s">
        <v>391</v>
      </c>
      <c r="T1353" s="1256"/>
      <c r="U1353" s="1256"/>
      <c r="V1353" s="1256"/>
      <c r="W1353" s="1256" t="s">
        <v>400</v>
      </c>
      <c r="X1353" s="1256"/>
      <c r="Y1353" s="1256"/>
      <c r="Z1353" s="1256"/>
      <c r="AA1353" s="1256"/>
      <c r="AB1353" s="1256"/>
      <c r="AC1353" s="1245" t="s">
        <v>394</v>
      </c>
      <c r="AD1353" s="1245"/>
      <c r="AE1353" s="1245"/>
      <c r="AF1353" s="1245"/>
    </row>
    <row r="1354" spans="1:32" ht="23.25" customHeight="1">
      <c r="A1354" s="146"/>
      <c r="B1354" s="147"/>
      <c r="C1354" s="170" t="s">
        <v>462</v>
      </c>
      <c r="D1354" s="1263" t="s">
        <v>463</v>
      </c>
      <c r="E1354" s="1263"/>
      <c r="F1354" s="1263"/>
      <c r="G1354" s="1263"/>
      <c r="H1354" s="1263"/>
      <c r="I1354" s="1263"/>
      <c r="J1354" s="1263"/>
      <c r="K1354" s="1263"/>
      <c r="L1354" s="1263"/>
      <c r="M1354" s="1263"/>
      <c r="N1354" s="1263"/>
      <c r="O1354" s="1264">
        <v>0</v>
      </c>
      <c r="P1354" s="1264"/>
      <c r="Q1354" s="1264"/>
      <c r="R1354" s="1264"/>
      <c r="S1354" s="1264">
        <v>1.0609599999999999</v>
      </c>
      <c r="T1354" s="1264"/>
      <c r="U1354" s="1264"/>
      <c r="V1354" s="1264"/>
      <c r="W1354" s="1265">
        <v>22.268799999999999</v>
      </c>
      <c r="X1354" s="1265"/>
      <c r="Y1354" s="1265"/>
      <c r="Z1354" s="1265"/>
      <c r="AA1354" s="1265"/>
      <c r="AB1354" s="1265"/>
      <c r="AC1354" s="1266">
        <v>23.626300000000001</v>
      </c>
      <c r="AD1354" s="1266"/>
      <c r="AE1354" s="1266"/>
      <c r="AF1354" s="1266"/>
    </row>
    <row r="1355" spans="1:32" ht="16.7" customHeight="1">
      <c r="A1355" s="150"/>
      <c r="M1355" s="1240" t="s">
        <v>401</v>
      </c>
      <c r="N1355" s="1240"/>
      <c r="O1355" s="1240"/>
      <c r="P1355" s="1240"/>
      <c r="Q1355" s="1240"/>
      <c r="R1355" s="1240"/>
      <c r="S1355" s="1240"/>
      <c r="T1355" s="1240"/>
      <c r="U1355" s="1240"/>
      <c r="V1355" s="1240"/>
      <c r="W1355" s="1240"/>
      <c r="Z1355" s="1262">
        <v>23.626300000000001</v>
      </c>
      <c r="AA1355" s="1262"/>
      <c r="AB1355" s="1262"/>
      <c r="AC1355" s="1262"/>
      <c r="AD1355" s="1262"/>
      <c r="AE1355" s="1262"/>
      <c r="AF1355" s="1262"/>
    </row>
    <row r="1356" spans="1:32" ht="17.45" customHeight="1">
      <c r="A1356" s="150"/>
      <c r="M1356" s="1240" t="s">
        <v>402</v>
      </c>
      <c r="N1356" s="1240"/>
      <c r="O1356" s="1240"/>
      <c r="P1356" s="1240"/>
      <c r="Q1356" s="1240"/>
      <c r="R1356" s="1240"/>
      <c r="S1356" s="1240"/>
      <c r="T1356" s="1240"/>
      <c r="U1356" s="1240"/>
      <c r="V1356" s="1240"/>
      <c r="W1356" s="1240"/>
      <c r="Z1356" s="1262">
        <v>23.670100000000001</v>
      </c>
      <c r="AA1356" s="1262"/>
      <c r="AB1356" s="1262"/>
      <c r="AC1356" s="1262"/>
      <c r="AD1356" s="1262"/>
      <c r="AE1356" s="1262"/>
      <c r="AF1356" s="1262"/>
    </row>
    <row r="1357" spans="1:32" ht="17.45" customHeight="1">
      <c r="A1357" s="150"/>
      <c r="M1357" s="1240" t="s">
        <v>403</v>
      </c>
      <c r="N1357" s="1240"/>
      <c r="O1357" s="1240"/>
      <c r="P1357" s="1240"/>
      <c r="Q1357" s="1240"/>
      <c r="R1357" s="1240"/>
      <c r="S1357" s="1240"/>
      <c r="T1357" s="1240"/>
      <c r="U1357" s="1240"/>
      <c r="V1357" s="1240"/>
      <c r="W1357" s="1240"/>
      <c r="Z1357" s="1262">
        <v>514.90319999999997</v>
      </c>
      <c r="AA1357" s="1262"/>
      <c r="AB1357" s="1262"/>
      <c r="AC1357" s="1262"/>
      <c r="AD1357" s="1262"/>
      <c r="AE1357" s="1262"/>
      <c r="AF1357" s="1262"/>
    </row>
    <row r="1358" spans="1:32" ht="16.7" customHeight="1">
      <c r="A1358" s="150"/>
      <c r="M1358" s="1240" t="s">
        <v>404</v>
      </c>
      <c r="N1358" s="1240"/>
      <c r="O1358" s="1240"/>
      <c r="P1358" s="1240"/>
      <c r="Q1358" s="1240"/>
      <c r="R1358" s="1240"/>
      <c r="S1358" s="1240"/>
      <c r="T1358" s="1240"/>
      <c r="U1358" s="1240"/>
      <c r="V1358" s="1240"/>
      <c r="W1358" s="1240"/>
      <c r="Z1358" s="1262">
        <v>0</v>
      </c>
      <c r="AA1358" s="1262"/>
      <c r="AB1358" s="1262"/>
      <c r="AC1358" s="1262"/>
      <c r="AD1358" s="1262"/>
      <c r="AE1358" s="1262"/>
      <c r="AF1358" s="1262"/>
    </row>
    <row r="1359" spans="1:32" ht="17.45" customHeight="1">
      <c r="A1359" s="153"/>
      <c r="B1359" s="154"/>
      <c r="C1359" s="154"/>
      <c r="D1359" s="154"/>
      <c r="E1359" s="154"/>
      <c r="F1359" s="154"/>
      <c r="G1359" s="154"/>
      <c r="H1359" s="154"/>
      <c r="I1359" s="154"/>
      <c r="J1359" s="154"/>
      <c r="K1359" s="154"/>
      <c r="L1359" s="154"/>
      <c r="M1359" s="1260" t="s">
        <v>405</v>
      </c>
      <c r="N1359" s="1260"/>
      <c r="O1359" s="1260"/>
      <c r="P1359" s="1260"/>
      <c r="Q1359" s="1260"/>
      <c r="R1359" s="1260"/>
      <c r="S1359" s="1260"/>
      <c r="T1359" s="1260"/>
      <c r="U1359" s="1260"/>
      <c r="V1359" s="1260"/>
      <c r="W1359" s="1260"/>
      <c r="X1359" s="154"/>
      <c r="Y1359" s="154"/>
      <c r="Z1359" s="1261">
        <v>0</v>
      </c>
      <c r="AA1359" s="1261"/>
      <c r="AB1359" s="1261"/>
      <c r="AC1359" s="1261"/>
      <c r="AD1359" s="1261"/>
      <c r="AE1359" s="1261"/>
      <c r="AF1359" s="1261"/>
    </row>
    <row r="1360" spans="1:32" ht="16.7" customHeight="1">
      <c r="A1360" s="1257" t="s">
        <v>406</v>
      </c>
      <c r="B1360" s="1257"/>
      <c r="C1360" s="1257"/>
      <c r="D1360" s="1257"/>
      <c r="E1360" s="1257"/>
      <c r="F1360" s="1257"/>
      <c r="G1360" s="1257"/>
      <c r="H1360" s="1257"/>
      <c r="I1360" s="1257"/>
      <c r="J1360" s="1257"/>
      <c r="K1360" s="1257"/>
      <c r="L1360" s="1257"/>
      <c r="M1360" s="1257"/>
      <c r="N1360" s="1257"/>
      <c r="O1360" s="1258" t="s">
        <v>391</v>
      </c>
      <c r="P1360" s="1258"/>
      <c r="Q1360" s="1258"/>
      <c r="R1360" s="1258"/>
      <c r="S1360" s="1258" t="s">
        <v>407</v>
      </c>
      <c r="T1360" s="1258"/>
      <c r="U1360" s="1258"/>
      <c r="V1360" s="1258"/>
      <c r="W1360" s="1258" t="s">
        <v>408</v>
      </c>
      <c r="X1360" s="1258"/>
      <c r="Y1360" s="1258"/>
      <c r="Z1360" s="1258"/>
      <c r="AA1360" s="1258"/>
      <c r="AB1360" s="1258"/>
      <c r="AC1360" s="1259" t="s">
        <v>409</v>
      </c>
      <c r="AD1360" s="1259"/>
      <c r="AE1360" s="1259"/>
      <c r="AF1360" s="1259"/>
    </row>
    <row r="1361" spans="1:32" ht="17.45" customHeight="1">
      <c r="A1361" s="1246"/>
      <c r="B1361" s="1246"/>
      <c r="C1361" s="1246"/>
      <c r="D1361" s="1246"/>
      <c r="E1361" s="1246"/>
      <c r="F1361" s="1246"/>
      <c r="G1361" s="1246"/>
      <c r="H1361" s="1246"/>
      <c r="I1361" s="1246"/>
      <c r="J1361" s="1246"/>
      <c r="K1361" s="1246"/>
      <c r="L1361" s="1246"/>
      <c r="M1361" s="1247" t="s">
        <v>411</v>
      </c>
      <c r="N1361" s="1247"/>
      <c r="O1361" s="1247"/>
      <c r="P1361" s="1247"/>
      <c r="Q1361" s="1247"/>
      <c r="R1361" s="1247"/>
      <c r="S1361" s="1247"/>
      <c r="T1361" s="1247"/>
      <c r="U1361" s="1247"/>
      <c r="V1361" s="1247"/>
      <c r="W1361" s="1247"/>
      <c r="X1361" s="1248"/>
      <c r="Y1361" s="1248"/>
      <c r="Z1361" s="1249">
        <v>0</v>
      </c>
      <c r="AA1361" s="1249"/>
      <c r="AB1361" s="1249"/>
      <c r="AC1361" s="1249"/>
      <c r="AD1361" s="1249"/>
      <c r="AE1361" s="1249"/>
      <c r="AF1361" s="1249"/>
    </row>
    <row r="1362" spans="1:32" ht="17.45" customHeight="1">
      <c r="A1362" s="1257" t="s">
        <v>412</v>
      </c>
      <c r="B1362" s="1257"/>
      <c r="C1362" s="1257"/>
      <c r="D1362" s="1257"/>
      <c r="E1362" s="1257"/>
      <c r="F1362" s="1257"/>
      <c r="G1362" s="1257"/>
      <c r="H1362" s="1257"/>
      <c r="I1362" s="1257"/>
      <c r="J1362" s="1257"/>
      <c r="K1362" s="1257"/>
      <c r="L1362" s="1257"/>
      <c r="M1362" s="1257"/>
      <c r="N1362" s="1257"/>
      <c r="O1362" s="1258" t="s">
        <v>391</v>
      </c>
      <c r="P1362" s="1258"/>
      <c r="Q1362" s="1258"/>
      <c r="R1362" s="1258"/>
      <c r="S1362" s="1258" t="s">
        <v>407</v>
      </c>
      <c r="T1362" s="1258"/>
      <c r="U1362" s="1258"/>
      <c r="V1362" s="1258"/>
      <c r="W1362" s="1258" t="s">
        <v>408</v>
      </c>
      <c r="X1362" s="1258"/>
      <c r="Y1362" s="1258"/>
      <c r="Z1362" s="1258"/>
      <c r="AA1362" s="1258"/>
      <c r="AB1362" s="1258"/>
      <c r="AC1362" s="1259" t="s">
        <v>409</v>
      </c>
      <c r="AD1362" s="1259"/>
      <c r="AE1362" s="1259"/>
      <c r="AF1362" s="1259"/>
    </row>
    <row r="1363" spans="1:32" ht="16.7" customHeight="1">
      <c r="A1363" s="1246"/>
      <c r="B1363" s="1246"/>
      <c r="C1363" s="1246"/>
      <c r="D1363" s="1246"/>
      <c r="E1363" s="1246"/>
      <c r="F1363" s="1246"/>
      <c r="G1363" s="1246"/>
      <c r="H1363" s="1246"/>
      <c r="I1363" s="1246"/>
      <c r="J1363" s="1246"/>
      <c r="K1363" s="1246"/>
      <c r="L1363" s="1246"/>
      <c r="M1363" s="1247" t="s">
        <v>413</v>
      </c>
      <c r="N1363" s="1247"/>
      <c r="O1363" s="1247"/>
      <c r="P1363" s="1247"/>
      <c r="Q1363" s="1247"/>
      <c r="R1363" s="1247"/>
      <c r="S1363" s="1247"/>
      <c r="T1363" s="1247"/>
      <c r="U1363" s="1247"/>
      <c r="V1363" s="1247"/>
      <c r="W1363" s="1247"/>
      <c r="X1363" s="1248"/>
      <c r="Y1363" s="1248"/>
      <c r="Z1363" s="1249">
        <v>0</v>
      </c>
      <c r="AA1363" s="1249"/>
      <c r="AB1363" s="1249"/>
      <c r="AC1363" s="1249"/>
      <c r="AD1363" s="1249"/>
      <c r="AE1363" s="1249"/>
      <c r="AF1363" s="1249"/>
    </row>
    <row r="1364" spans="1:32" ht="17.45" customHeight="1">
      <c r="A1364" s="1257" t="s">
        <v>414</v>
      </c>
      <c r="B1364" s="1257"/>
      <c r="C1364" s="1257"/>
      <c r="D1364" s="1257"/>
      <c r="E1364" s="1257"/>
      <c r="F1364" s="1257"/>
      <c r="G1364" s="1257"/>
      <c r="H1364" s="1257"/>
      <c r="I1364" s="1257"/>
      <c r="J1364" s="1257"/>
      <c r="K1364" s="1257"/>
      <c r="L1364" s="1257"/>
      <c r="M1364" s="1257"/>
      <c r="N1364" s="1257"/>
      <c r="O1364" s="1258" t="s">
        <v>391</v>
      </c>
      <c r="P1364" s="1258"/>
      <c r="Q1364" s="1258"/>
      <c r="R1364" s="1258"/>
      <c r="S1364" s="1258" t="s">
        <v>407</v>
      </c>
      <c r="T1364" s="1258"/>
      <c r="U1364" s="1258"/>
      <c r="V1364" s="1258"/>
      <c r="W1364" s="1258" t="s">
        <v>408</v>
      </c>
      <c r="X1364" s="1258"/>
      <c r="Y1364" s="1258"/>
      <c r="Z1364" s="1258"/>
      <c r="AA1364" s="1258"/>
      <c r="AB1364" s="1258"/>
      <c r="AC1364" s="1259" t="s">
        <v>409</v>
      </c>
      <c r="AD1364" s="1259"/>
      <c r="AE1364" s="1259"/>
      <c r="AF1364" s="1259"/>
    </row>
    <row r="1365" spans="1:32" ht="22.5" customHeight="1">
      <c r="A1365" s="155"/>
      <c r="B1365" s="156"/>
      <c r="C1365" s="160" t="s">
        <v>565</v>
      </c>
      <c r="D1365" s="1268" t="s">
        <v>566</v>
      </c>
      <c r="E1365" s="1268"/>
      <c r="F1365" s="1268"/>
      <c r="G1365" s="1268"/>
      <c r="H1365" s="1268"/>
      <c r="I1365" s="1268"/>
      <c r="J1365" s="1268"/>
      <c r="K1365" s="1268"/>
      <c r="L1365" s="1268"/>
      <c r="M1365" s="1268"/>
      <c r="N1365" s="1268"/>
      <c r="O1365" s="1319">
        <v>2.5</v>
      </c>
      <c r="P1365" s="1319"/>
      <c r="Q1365" s="1319"/>
      <c r="R1365" s="1319"/>
      <c r="S1365" s="1320" t="s">
        <v>283</v>
      </c>
      <c r="T1365" s="1320"/>
      <c r="U1365" s="1320"/>
      <c r="V1365" s="1320"/>
      <c r="W1365" s="1270">
        <v>36.83</v>
      </c>
      <c r="X1365" s="1270"/>
      <c r="Y1365" s="1270"/>
      <c r="Z1365" s="1270"/>
      <c r="AA1365" s="1270"/>
      <c r="AB1365" s="1270"/>
      <c r="AC1365" s="1267">
        <v>92.075000000000003</v>
      </c>
      <c r="AD1365" s="1267"/>
      <c r="AE1365" s="1267"/>
      <c r="AF1365" s="1267"/>
    </row>
    <row r="1366" spans="1:32" ht="17.45" customHeight="1">
      <c r="A1366" s="1251"/>
      <c r="B1366" s="1251"/>
      <c r="C1366" s="1251"/>
      <c r="D1366" s="1251"/>
      <c r="E1366" s="1251"/>
      <c r="F1366" s="1251"/>
      <c r="G1366" s="1251"/>
      <c r="H1366" s="1251"/>
      <c r="I1366" s="1251"/>
      <c r="J1366" s="1251"/>
      <c r="K1366" s="1251"/>
      <c r="L1366" s="1251"/>
      <c r="M1366" s="1252" t="s">
        <v>415</v>
      </c>
      <c r="N1366" s="1252"/>
      <c r="O1366" s="1252"/>
      <c r="P1366" s="1252"/>
      <c r="Q1366" s="1252"/>
      <c r="R1366" s="1252"/>
      <c r="S1366" s="1252"/>
      <c r="T1366" s="1252"/>
      <c r="U1366" s="1252"/>
      <c r="V1366" s="1252"/>
      <c r="W1366" s="1252"/>
      <c r="X1366" s="1253"/>
      <c r="Y1366" s="1253"/>
      <c r="Z1366" s="1254">
        <v>92.075000000000003</v>
      </c>
      <c r="AA1366" s="1254"/>
      <c r="AB1366" s="1254"/>
      <c r="AC1366" s="1254"/>
      <c r="AD1366" s="1254"/>
      <c r="AE1366" s="1254"/>
      <c r="AF1366" s="1254"/>
    </row>
    <row r="1367" spans="1:32" ht="17.45" customHeight="1">
      <c r="A1367" s="1255" t="s">
        <v>416</v>
      </c>
      <c r="B1367" s="1255"/>
      <c r="C1367" s="1255"/>
      <c r="D1367" s="1255"/>
      <c r="E1367" s="1255"/>
      <c r="F1367" s="1255"/>
      <c r="G1367" s="1255"/>
      <c r="H1367" s="1255"/>
      <c r="I1367" s="1255"/>
      <c r="J1367" s="1256" t="s">
        <v>391</v>
      </c>
      <c r="K1367" s="1256"/>
      <c r="L1367" s="158" t="s">
        <v>417</v>
      </c>
      <c r="M1367" s="158" t="s">
        <v>418</v>
      </c>
      <c r="N1367" s="1256" t="s">
        <v>419</v>
      </c>
      <c r="O1367" s="1256"/>
      <c r="P1367" s="1256" t="s">
        <v>420</v>
      </c>
      <c r="Q1367" s="1256"/>
      <c r="R1367" s="1256"/>
      <c r="S1367" s="1256"/>
      <c r="T1367" s="1256" t="s">
        <v>421</v>
      </c>
      <c r="U1367" s="1256"/>
      <c r="V1367" s="1256"/>
      <c r="W1367" s="1256"/>
      <c r="X1367" s="1256" t="s">
        <v>422</v>
      </c>
      <c r="Y1367" s="1256"/>
      <c r="Z1367" s="1256"/>
      <c r="AA1367" s="1256"/>
      <c r="AB1367" s="1256"/>
      <c r="AC1367" s="1245" t="s">
        <v>409</v>
      </c>
      <c r="AD1367" s="1245"/>
      <c r="AE1367" s="1245"/>
      <c r="AF1367" s="1245"/>
    </row>
    <row r="1368" spans="1:32" ht="28.15" customHeight="1">
      <c r="A1368" s="155"/>
      <c r="B1368" s="156"/>
      <c r="C1368" s="160" t="s">
        <v>567</v>
      </c>
      <c r="D1368" s="1328" t="s">
        <v>566</v>
      </c>
      <c r="E1368" s="1328"/>
      <c r="F1368" s="1328"/>
      <c r="G1368" s="1328"/>
      <c r="H1368" s="1328"/>
      <c r="I1368" s="1328"/>
      <c r="J1368" s="1329">
        <v>2.5</v>
      </c>
      <c r="K1368" s="1329"/>
      <c r="L1368" s="172">
        <v>1.32</v>
      </c>
      <c r="M1368" s="172">
        <v>0</v>
      </c>
      <c r="N1368" s="1330">
        <v>0</v>
      </c>
      <c r="O1368" s="1330"/>
      <c r="P1368" s="1330">
        <v>1.36</v>
      </c>
      <c r="Q1368" s="1330"/>
      <c r="R1368" s="1330"/>
      <c r="S1368" s="1330"/>
      <c r="T1368" s="1330">
        <v>1.0900000000000001</v>
      </c>
      <c r="U1368" s="1330"/>
      <c r="V1368" s="1330"/>
      <c r="W1368" s="1330"/>
      <c r="X1368" s="1330">
        <v>0.89</v>
      </c>
      <c r="Y1368" s="1330"/>
      <c r="Z1368" s="1330"/>
      <c r="AA1368" s="1330"/>
      <c r="AB1368" s="1330"/>
      <c r="AC1368" s="1254">
        <v>4.5</v>
      </c>
      <c r="AD1368" s="1254"/>
      <c r="AE1368" s="1254"/>
      <c r="AF1368" s="1254"/>
    </row>
    <row r="1369" spans="1:32" ht="17.45" customHeight="1">
      <c r="A1369" s="1246"/>
      <c r="B1369" s="1246"/>
      <c r="C1369" s="1246"/>
      <c r="D1369" s="1246"/>
      <c r="E1369" s="1246"/>
      <c r="F1369" s="1246"/>
      <c r="G1369" s="1246"/>
      <c r="H1369" s="1246"/>
      <c r="I1369" s="1246"/>
      <c r="J1369" s="1246"/>
      <c r="K1369" s="1246"/>
      <c r="L1369" s="1246"/>
      <c r="M1369" s="1247" t="s">
        <v>423</v>
      </c>
      <c r="N1369" s="1247"/>
      <c r="O1369" s="1247"/>
      <c r="P1369" s="1247"/>
      <c r="Q1369" s="1247"/>
      <c r="R1369" s="1247"/>
      <c r="S1369" s="1247"/>
      <c r="T1369" s="1247"/>
      <c r="U1369" s="1247"/>
      <c r="V1369" s="1247"/>
      <c r="W1369" s="1247"/>
      <c r="X1369" s="1248"/>
      <c r="Y1369" s="1248"/>
      <c r="Z1369" s="1249">
        <v>4.5</v>
      </c>
      <c r="AA1369" s="1249"/>
      <c r="AB1369" s="1249"/>
      <c r="AC1369" s="1249"/>
      <c r="AD1369" s="1249"/>
      <c r="AE1369" s="1249"/>
      <c r="AF1369" s="1249"/>
    </row>
    <row r="1370" spans="1:32" ht="5.85" customHeight="1">
      <c r="A1370" s="1250"/>
      <c r="B1370" s="1250"/>
      <c r="C1370" s="1250"/>
      <c r="D1370" s="1250"/>
      <c r="E1370" s="1250"/>
      <c r="F1370" s="1250"/>
      <c r="G1370" s="1250"/>
      <c r="H1370" s="1250"/>
      <c r="I1370" s="1250"/>
      <c r="J1370" s="1250"/>
      <c r="K1370" s="1250"/>
      <c r="L1370" s="1250"/>
      <c r="M1370" s="1250"/>
      <c r="N1370" s="1250"/>
      <c r="O1370" s="1250"/>
      <c r="P1370" s="1250"/>
      <c r="Q1370" s="1250"/>
      <c r="R1370" s="1250"/>
      <c r="S1370" s="1250"/>
      <c r="T1370" s="1250"/>
      <c r="U1370" s="1250"/>
      <c r="V1370" s="1250"/>
      <c r="W1370" s="1250"/>
      <c r="X1370" s="1250"/>
      <c r="Y1370" s="1250"/>
      <c r="Z1370" s="1250"/>
      <c r="AA1370" s="1250"/>
      <c r="AB1370" s="1250"/>
      <c r="AC1370" s="1250"/>
      <c r="AD1370" s="1250"/>
      <c r="AE1370" s="1250"/>
      <c r="AF1370" s="1250"/>
    </row>
    <row r="1371" spans="1:32" ht="16.7" customHeight="1">
      <c r="A1371" s="1239"/>
      <c r="B1371" s="1239"/>
      <c r="C1371" s="1239"/>
      <c r="D1371" s="1239"/>
      <c r="E1371" s="1239"/>
      <c r="F1371" s="1239"/>
      <c r="G1371" s="1239"/>
      <c r="H1371" s="1239"/>
      <c r="I1371" s="1239"/>
      <c r="J1371" s="1239"/>
      <c r="K1371" s="1239"/>
      <c r="L1371" s="1239"/>
      <c r="M1371" s="1240" t="s">
        <v>424</v>
      </c>
      <c r="N1371" s="1240"/>
      <c r="O1371" s="1240"/>
      <c r="P1371" s="1240"/>
      <c r="Q1371" s="1240"/>
      <c r="R1371" s="1240"/>
      <c r="S1371" s="1240"/>
      <c r="T1371" s="1240"/>
      <c r="U1371" s="1240"/>
      <c r="V1371" s="1240"/>
      <c r="W1371" s="1240"/>
      <c r="X1371" s="1243"/>
      <c r="Y1371" s="1243"/>
      <c r="Z1371" s="1241">
        <v>611.48</v>
      </c>
      <c r="AA1371" s="1241"/>
      <c r="AB1371" s="1241"/>
      <c r="AC1371" s="1241"/>
      <c r="AD1371" s="1241"/>
      <c r="AE1371" s="1241"/>
      <c r="AF1371" s="1241"/>
    </row>
    <row r="1372" spans="1:32" ht="17.45" customHeight="1">
      <c r="A1372" s="1239"/>
      <c r="B1372" s="1239"/>
      <c r="C1372" s="1239"/>
      <c r="D1372" s="1239"/>
      <c r="E1372" s="1239"/>
      <c r="F1372" s="1239"/>
      <c r="G1372" s="1239"/>
      <c r="H1372" s="1239"/>
      <c r="I1372" s="1239"/>
      <c r="J1372" s="1239"/>
      <c r="K1372" s="1240" t="s">
        <v>425</v>
      </c>
      <c r="L1372" s="1240"/>
      <c r="M1372" s="1240"/>
      <c r="N1372" s="1240"/>
      <c r="O1372" s="1240"/>
      <c r="P1372" s="1240"/>
      <c r="Q1372" s="151"/>
      <c r="R1372" s="1244">
        <v>0</v>
      </c>
      <c r="S1372" s="1244"/>
      <c r="T1372" s="1244"/>
      <c r="U1372" s="151"/>
      <c r="V1372" s="1240" t="s">
        <v>426</v>
      </c>
      <c r="W1372" s="1240"/>
      <c r="X1372" s="1243"/>
      <c r="Y1372" s="1243"/>
      <c r="Z1372" s="1241">
        <v>0</v>
      </c>
      <c r="AA1372" s="1241"/>
      <c r="AB1372" s="1241"/>
      <c r="AC1372" s="1241"/>
      <c r="AD1372" s="1241"/>
      <c r="AE1372" s="1241"/>
      <c r="AF1372" s="1241"/>
    </row>
    <row r="1373" spans="1:32" ht="17.45" customHeight="1">
      <c r="A1373" s="1239"/>
      <c r="B1373" s="1239"/>
      <c r="C1373" s="1239"/>
      <c r="D1373" s="1239"/>
      <c r="E1373" s="1239"/>
      <c r="F1373" s="1239"/>
      <c r="G1373" s="1239"/>
      <c r="H1373" s="1239"/>
      <c r="I1373" s="1239"/>
      <c r="J1373" s="1239"/>
      <c r="K1373" s="1239"/>
      <c r="L1373" s="1239"/>
      <c r="M1373" s="1240" t="s">
        <v>427</v>
      </c>
      <c r="N1373" s="1240"/>
      <c r="O1373" s="1240"/>
      <c r="P1373" s="1240"/>
      <c r="Q1373" s="1240"/>
      <c r="R1373" s="1240"/>
      <c r="S1373" s="1240"/>
      <c r="T1373" s="1240"/>
      <c r="U1373" s="1240"/>
      <c r="V1373" s="1240"/>
      <c r="W1373" s="1240"/>
      <c r="X1373" s="1243"/>
      <c r="Y1373" s="1243"/>
      <c r="Z1373" s="1241">
        <v>611.48</v>
      </c>
      <c r="AA1373" s="1241"/>
      <c r="AB1373" s="1241"/>
      <c r="AC1373" s="1241"/>
      <c r="AD1373" s="1241"/>
      <c r="AE1373" s="1241"/>
      <c r="AF1373" s="1241"/>
    </row>
    <row r="1374" spans="1:32" ht="5.0999999999999996" customHeight="1">
      <c r="A1374" s="1242"/>
      <c r="B1374" s="1242"/>
      <c r="C1374" s="1242"/>
      <c r="D1374" s="1242"/>
      <c r="E1374" s="1242"/>
      <c r="F1374" s="1242"/>
      <c r="G1374" s="1242"/>
      <c r="H1374" s="1242"/>
      <c r="I1374" s="1242"/>
      <c r="J1374" s="1242"/>
      <c r="K1374" s="1242"/>
      <c r="L1374" s="1242"/>
      <c r="M1374" s="1242"/>
      <c r="N1374" s="1242"/>
      <c r="O1374" s="1242"/>
      <c r="P1374" s="1242"/>
      <c r="Q1374" s="1242"/>
      <c r="R1374" s="1242"/>
      <c r="S1374" s="1242"/>
      <c r="T1374" s="1242"/>
      <c r="U1374" s="1242"/>
      <c r="V1374" s="1242"/>
      <c r="W1374" s="1242"/>
      <c r="X1374" s="1242"/>
      <c r="Y1374" s="1242"/>
      <c r="Z1374" s="1242"/>
      <c r="AA1374" s="1242"/>
      <c r="AB1374" s="1242"/>
      <c r="AC1374" s="1242"/>
      <c r="AD1374" s="1242"/>
      <c r="AE1374" s="1242"/>
      <c r="AF1374" s="1242"/>
    </row>
    <row r="1375" spans="1:32" ht="85.15" customHeight="1">
      <c r="A1375" s="150"/>
      <c r="AF1375" s="152"/>
    </row>
    <row r="1376" spans="1:32" ht="84.4" customHeight="1">
      <c r="A1376" s="153"/>
      <c r="B1376" s="154"/>
      <c r="C1376" s="154"/>
      <c r="D1376" s="154"/>
      <c r="E1376" s="154"/>
      <c r="F1376" s="154"/>
      <c r="G1376" s="154"/>
      <c r="H1376" s="154"/>
      <c r="I1376" s="154"/>
      <c r="J1376" s="154"/>
      <c r="K1376" s="154"/>
      <c r="L1376" s="154"/>
      <c r="M1376" s="154"/>
      <c r="N1376" s="154"/>
      <c r="O1376" s="154"/>
      <c r="P1376" s="154"/>
      <c r="Q1376" s="154"/>
      <c r="R1376" s="154"/>
      <c r="S1376" s="154"/>
      <c r="T1376" s="154"/>
      <c r="U1376" s="154"/>
      <c r="V1376" s="154"/>
      <c r="W1376" s="154"/>
      <c r="X1376" s="154"/>
      <c r="Y1376" s="154"/>
      <c r="Z1376" s="154"/>
      <c r="AA1376" s="154"/>
      <c r="AB1376" s="154"/>
      <c r="AC1376" s="154"/>
      <c r="AD1376" s="154"/>
      <c r="AE1376" s="154"/>
      <c r="AF1376" s="162"/>
    </row>
    <row r="1377" spans="1:32" ht="1.5" customHeight="1">
      <c r="A1377" s="146"/>
      <c r="B1377" s="147"/>
      <c r="C1377" s="147"/>
      <c r="D1377" s="147"/>
      <c r="E1377" s="147"/>
      <c r="F1377" s="147"/>
      <c r="G1377" s="1289" t="s">
        <v>376</v>
      </c>
      <c r="H1377" s="1289"/>
      <c r="I1377" s="1289"/>
      <c r="J1377" s="1289"/>
      <c r="K1377" s="1289"/>
      <c r="L1377" s="1289"/>
      <c r="M1377" s="1289"/>
      <c r="N1377" s="1289"/>
      <c r="O1377" s="1289"/>
      <c r="P1377" s="1289"/>
      <c r="Q1377" s="1289"/>
      <c r="R1377" s="1289"/>
      <c r="S1377" s="1289"/>
      <c r="T1377" s="1289"/>
      <c r="U1377" s="1289"/>
      <c r="V1377" s="1289"/>
      <c r="W1377" s="1289"/>
      <c r="X1377" s="1289"/>
      <c r="Y1377" s="1289"/>
      <c r="Z1377" s="1289"/>
      <c r="AA1377" s="148"/>
      <c r="AB1377" s="1290" t="s">
        <v>568</v>
      </c>
      <c r="AC1377" s="1290"/>
      <c r="AD1377" s="1290"/>
      <c r="AE1377" s="1290"/>
      <c r="AF1377" s="1290"/>
    </row>
    <row r="1378" spans="1:32" ht="15.4" customHeight="1">
      <c r="A1378" s="150"/>
      <c r="B1378" s="1243"/>
      <c r="C1378" s="1243"/>
      <c r="D1378" s="1243"/>
      <c r="E1378" s="1243"/>
      <c r="G1378" s="1289"/>
      <c r="H1378" s="1289"/>
      <c r="I1378" s="1289"/>
      <c r="J1378" s="1289"/>
      <c r="K1378" s="1289"/>
      <c r="L1378" s="1289"/>
      <c r="M1378" s="1289"/>
      <c r="N1378" s="1289"/>
      <c r="O1378" s="1289"/>
      <c r="P1378" s="1289"/>
      <c r="Q1378" s="1289"/>
      <c r="R1378" s="1289"/>
      <c r="S1378" s="1289"/>
      <c r="T1378" s="1289"/>
      <c r="U1378" s="1289"/>
      <c r="V1378" s="1289"/>
      <c r="W1378" s="1289"/>
      <c r="X1378" s="1289"/>
      <c r="Y1378" s="1289"/>
      <c r="Z1378" s="1289"/>
      <c r="AA1378" s="152"/>
      <c r="AB1378" s="1290"/>
      <c r="AC1378" s="1290"/>
      <c r="AD1378" s="1290"/>
      <c r="AE1378" s="1290"/>
      <c r="AF1378" s="1290"/>
    </row>
    <row r="1379" spans="1:32" ht="0.75" customHeight="1">
      <c r="A1379" s="150"/>
      <c r="B1379" s="1243"/>
      <c r="C1379" s="1243"/>
      <c r="D1379" s="1243"/>
      <c r="E1379" s="1243"/>
      <c r="G1379" s="1289"/>
      <c r="H1379" s="1289"/>
      <c r="I1379" s="1289"/>
      <c r="J1379" s="1289"/>
      <c r="K1379" s="1289"/>
      <c r="L1379" s="1289"/>
      <c r="M1379" s="1289"/>
      <c r="N1379" s="1289"/>
      <c r="O1379" s="1289"/>
      <c r="P1379" s="1289"/>
      <c r="Q1379" s="1289"/>
      <c r="R1379" s="1289"/>
      <c r="S1379" s="1289"/>
      <c r="T1379" s="1289"/>
      <c r="U1379" s="1289"/>
      <c r="V1379" s="1289"/>
      <c r="W1379" s="1289"/>
      <c r="X1379" s="1289"/>
      <c r="Y1379" s="1289"/>
      <c r="Z1379" s="1289"/>
      <c r="AA1379" s="152"/>
      <c r="AB1379" s="1290"/>
      <c r="AC1379" s="1290"/>
      <c r="AD1379" s="1290"/>
      <c r="AE1379" s="1290"/>
      <c r="AF1379" s="1290"/>
    </row>
    <row r="1380" spans="1:32" ht="10.9" customHeight="1">
      <c r="A1380" s="150"/>
      <c r="B1380" s="1243"/>
      <c r="C1380" s="1243"/>
      <c r="D1380" s="1243"/>
      <c r="E1380" s="1243"/>
      <c r="G1380" s="1289"/>
      <c r="H1380" s="1289"/>
      <c r="I1380" s="1289"/>
      <c r="J1380" s="1289"/>
      <c r="K1380" s="1289"/>
      <c r="L1380" s="1289"/>
      <c r="M1380" s="1289"/>
      <c r="N1380" s="1289"/>
      <c r="O1380" s="1289"/>
      <c r="P1380" s="1289"/>
      <c r="Q1380" s="1289"/>
      <c r="R1380" s="1289"/>
      <c r="S1380" s="1289"/>
      <c r="T1380" s="1289"/>
      <c r="U1380" s="1289"/>
      <c r="V1380" s="1289"/>
      <c r="W1380" s="1289"/>
      <c r="X1380" s="1289"/>
      <c r="Y1380" s="1289"/>
      <c r="Z1380" s="1289"/>
      <c r="AA1380" s="152"/>
      <c r="AB1380" s="1303" t="s">
        <v>378</v>
      </c>
      <c r="AC1380" s="1303"/>
      <c r="AD1380" s="1303"/>
      <c r="AE1380" s="1292"/>
      <c r="AF1380" s="1292"/>
    </row>
    <row r="1381" spans="1:32" ht="13.9" customHeight="1">
      <c r="A1381" s="150"/>
      <c r="B1381" s="1243"/>
      <c r="C1381" s="1243"/>
      <c r="D1381" s="1243"/>
      <c r="E1381" s="1243"/>
      <c r="G1381" s="1293" t="s">
        <v>379</v>
      </c>
      <c r="H1381" s="1293"/>
      <c r="I1381" s="1293"/>
      <c r="J1381" s="1293"/>
      <c r="K1381" s="1293"/>
      <c r="L1381" s="1293"/>
      <c r="M1381" s="1293"/>
      <c r="N1381" s="1293"/>
      <c r="O1381" s="1293"/>
      <c r="P1381" s="1293"/>
      <c r="Q1381" s="1293"/>
      <c r="R1381" s="1293"/>
      <c r="S1381" s="1293"/>
      <c r="T1381" s="1293"/>
      <c r="U1381" s="1293"/>
      <c r="V1381" s="1293"/>
      <c r="W1381" s="1293"/>
      <c r="X1381" s="1293"/>
      <c r="Y1381" s="1293"/>
      <c r="Z1381" s="1293"/>
      <c r="AA1381" s="152"/>
      <c r="AB1381" s="1303"/>
      <c r="AC1381" s="1303"/>
      <c r="AD1381" s="1303"/>
      <c r="AE1381" s="1292"/>
      <c r="AF1381" s="1292"/>
    </row>
    <row r="1382" spans="1:32" ht="0.75" customHeight="1">
      <c r="A1382" s="150"/>
      <c r="G1382" s="1293"/>
      <c r="H1382" s="1293"/>
      <c r="I1382" s="1293"/>
      <c r="J1382" s="1293"/>
      <c r="K1382" s="1293"/>
      <c r="L1382" s="1293"/>
      <c r="M1382" s="1293"/>
      <c r="N1382" s="1293"/>
      <c r="O1382" s="1293"/>
      <c r="P1382" s="1293"/>
      <c r="Q1382" s="1293"/>
      <c r="R1382" s="1293"/>
      <c r="S1382" s="1293"/>
      <c r="T1382" s="1293"/>
      <c r="U1382" s="1293"/>
      <c r="V1382" s="1293"/>
      <c r="W1382" s="1293"/>
      <c r="X1382" s="1293"/>
      <c r="Y1382" s="1293"/>
      <c r="Z1382" s="1293"/>
      <c r="AA1382" s="152"/>
      <c r="AB1382" s="1303"/>
      <c r="AC1382" s="1303"/>
      <c r="AD1382" s="1303"/>
      <c r="AE1382" s="1292"/>
      <c r="AF1382" s="1292"/>
    </row>
    <row r="1383" spans="1:32" ht="0.75" customHeight="1">
      <c r="A1383" s="153"/>
      <c r="B1383" s="154"/>
      <c r="C1383" s="154"/>
      <c r="D1383" s="154"/>
      <c r="E1383" s="154"/>
      <c r="F1383" s="154"/>
      <c r="G1383" s="154"/>
      <c r="H1383" s="154"/>
      <c r="I1383" s="154"/>
      <c r="J1383" s="154"/>
      <c r="K1383" s="154"/>
      <c r="L1383" s="154"/>
      <c r="M1383" s="154"/>
      <c r="N1383" s="154"/>
      <c r="O1383" s="154"/>
      <c r="P1383" s="154"/>
      <c r="Q1383" s="154"/>
      <c r="R1383" s="154"/>
      <c r="S1383" s="154"/>
      <c r="T1383" s="154"/>
      <c r="U1383" s="154"/>
      <c r="V1383" s="154"/>
      <c r="W1383" s="154"/>
      <c r="X1383" s="154"/>
      <c r="Y1383" s="154"/>
      <c r="Z1383" s="154"/>
      <c r="AA1383" s="162"/>
      <c r="AB1383" s="1303"/>
      <c r="AC1383" s="1303"/>
      <c r="AD1383" s="1303"/>
      <c r="AE1383" s="1292"/>
      <c r="AF1383" s="1292"/>
    </row>
    <row r="1384" spans="1:32" ht="16.7" customHeight="1">
      <c r="A1384" s="1280" t="s">
        <v>323</v>
      </c>
      <c r="B1384" s="1280"/>
      <c r="C1384" s="1280"/>
      <c r="D1384" s="1280"/>
      <c r="E1384" s="1280"/>
      <c r="F1384" s="1280"/>
      <c r="G1384" s="1280"/>
      <c r="H1384" s="1280"/>
      <c r="I1384" s="1280"/>
      <c r="J1384" s="1280"/>
      <c r="K1384" s="1280"/>
      <c r="L1384" s="1280"/>
      <c r="M1384" s="1280"/>
      <c r="N1384" s="1280"/>
      <c r="O1384" s="1280"/>
      <c r="P1384" s="1280"/>
      <c r="Q1384" s="1280"/>
      <c r="R1384" s="1280"/>
      <c r="S1384" s="1280"/>
      <c r="T1384" s="1280"/>
      <c r="U1384" s="1280"/>
      <c r="V1384" s="1280"/>
      <c r="W1384" s="1280"/>
      <c r="X1384" s="1280"/>
      <c r="Y1384" s="1280"/>
      <c r="Z1384" s="1280"/>
      <c r="AA1384" s="1280"/>
      <c r="AB1384" s="1280"/>
      <c r="AC1384" s="1280"/>
      <c r="AD1384" s="1280"/>
      <c r="AE1384" s="1280"/>
      <c r="AF1384" s="1280"/>
    </row>
    <row r="1385" spans="1:32" ht="37.15" customHeight="1">
      <c r="A1385" s="1301" t="s">
        <v>380</v>
      </c>
      <c r="B1385" s="1301"/>
      <c r="C1385" s="1301"/>
      <c r="D1385" s="1301"/>
      <c r="E1385" s="1301"/>
      <c r="F1385" s="1301"/>
      <c r="G1385" s="1301"/>
      <c r="H1385" s="1301"/>
      <c r="I1385" s="1301"/>
      <c r="J1385" s="1301"/>
      <c r="K1385" s="1301"/>
      <c r="L1385" s="1301"/>
      <c r="M1385" s="1301"/>
      <c r="N1385" s="1301"/>
      <c r="O1385" s="1301"/>
      <c r="P1385" s="1301"/>
      <c r="Q1385" s="1301"/>
      <c r="R1385" s="1301"/>
      <c r="S1385" s="1301"/>
      <c r="T1385" s="1301"/>
      <c r="U1385" s="1301"/>
      <c r="V1385" s="1301"/>
      <c r="W1385" s="1301"/>
      <c r="X1385" s="1301"/>
      <c r="Y1385" s="1280" t="s">
        <v>381</v>
      </c>
      <c r="Z1385" s="1280"/>
      <c r="AA1385" s="1280"/>
      <c r="AB1385" s="1280"/>
      <c r="AC1385" s="1280"/>
      <c r="AD1385" s="1280"/>
      <c r="AE1385" s="1280"/>
      <c r="AF1385" s="1280"/>
    </row>
    <row r="1386" spans="1:32" ht="5.0999999999999996" customHeight="1">
      <c r="A1386" s="155"/>
      <c r="B1386" s="156"/>
      <c r="C1386" s="156"/>
      <c r="D1386" s="156"/>
      <c r="E1386" s="156"/>
      <c r="F1386" s="156"/>
      <c r="G1386" s="156"/>
      <c r="H1386" s="156"/>
      <c r="I1386" s="156"/>
      <c r="J1386" s="156"/>
      <c r="K1386" s="156"/>
      <c r="L1386" s="156"/>
      <c r="M1386" s="156"/>
      <c r="N1386" s="156"/>
      <c r="O1386" s="156"/>
      <c r="P1386" s="156"/>
      <c r="Q1386" s="156"/>
      <c r="R1386" s="156"/>
      <c r="S1386" s="156"/>
      <c r="T1386" s="156"/>
      <c r="U1386" s="156"/>
      <c r="V1386" s="156"/>
      <c r="W1386" s="156"/>
      <c r="X1386" s="156"/>
      <c r="Y1386" s="156"/>
      <c r="Z1386" s="156"/>
      <c r="AA1386" s="156"/>
      <c r="AB1386" s="156"/>
      <c r="AC1386" s="156"/>
      <c r="AD1386" s="156"/>
      <c r="AE1386" s="156"/>
      <c r="AF1386" s="157"/>
    </row>
    <row r="1387" spans="1:32" ht="0.75" customHeight="1">
      <c r="A1387" s="1283" t="s">
        <v>382</v>
      </c>
      <c r="B1387" s="1283"/>
      <c r="C1387" s="1283"/>
      <c r="D1387" s="1283"/>
      <c r="E1387" s="1284"/>
      <c r="F1387" s="1284"/>
      <c r="G1387" s="1284"/>
      <c r="H1387" s="1284"/>
      <c r="I1387" s="1285" t="s">
        <v>261</v>
      </c>
      <c r="J1387" s="1285"/>
      <c r="K1387" s="1285"/>
      <c r="L1387" s="1285"/>
      <c r="M1387" s="1285"/>
      <c r="N1387" s="1285"/>
      <c r="O1387" s="1285"/>
      <c r="P1387" s="1285"/>
      <c r="Q1387" s="1285"/>
      <c r="R1387" s="1285"/>
      <c r="S1387" s="1285"/>
      <c r="T1387" s="1285"/>
      <c r="U1387" s="1285"/>
      <c r="V1387" s="1285"/>
      <c r="W1387" s="1285"/>
      <c r="X1387" s="1285"/>
      <c r="Y1387" s="1275" t="s">
        <v>383</v>
      </c>
      <c r="Z1387" s="1275"/>
      <c r="AA1387" s="1275"/>
      <c r="AB1387" s="1275"/>
      <c r="AC1387" s="1275"/>
      <c r="AD1387" s="1286" t="s">
        <v>491</v>
      </c>
      <c r="AE1387" s="1286"/>
      <c r="AF1387" s="1286"/>
    </row>
    <row r="1388" spans="1:32" ht="18.2" customHeight="1">
      <c r="A1388" s="1283"/>
      <c r="B1388" s="1283"/>
      <c r="C1388" s="1283"/>
      <c r="D1388" s="1283"/>
      <c r="E1388" s="1287" t="s">
        <v>385</v>
      </c>
      <c r="F1388" s="1287"/>
      <c r="G1388" s="1287"/>
      <c r="H1388" s="1288" t="s">
        <v>386</v>
      </c>
      <c r="I1388" s="1285"/>
      <c r="J1388" s="1285"/>
      <c r="K1388" s="1285"/>
      <c r="L1388" s="1285"/>
      <c r="M1388" s="1285"/>
      <c r="N1388" s="1285"/>
      <c r="O1388" s="1285"/>
      <c r="P1388" s="1285"/>
      <c r="Q1388" s="1285"/>
      <c r="R1388" s="1285"/>
      <c r="S1388" s="1285"/>
      <c r="T1388" s="1285"/>
      <c r="U1388" s="1285"/>
      <c r="V1388" s="1285"/>
      <c r="W1388" s="1285"/>
      <c r="X1388" s="1285"/>
      <c r="Y1388" s="1275"/>
      <c r="Z1388" s="1275"/>
      <c r="AA1388" s="1275"/>
      <c r="AB1388" s="1275"/>
      <c r="AC1388" s="1275"/>
      <c r="AD1388" s="1286"/>
      <c r="AE1388" s="1286"/>
      <c r="AF1388" s="1286"/>
    </row>
    <row r="1389" spans="1:32" ht="18.2" customHeight="1">
      <c r="A1389" s="1274" t="s">
        <v>25</v>
      </c>
      <c r="B1389" s="1274"/>
      <c r="C1389" s="1274"/>
      <c r="D1389" s="1274"/>
      <c r="E1389" s="1277"/>
      <c r="F1389" s="1277"/>
      <c r="G1389" s="1277"/>
      <c r="H1389" s="1288"/>
      <c r="I1389" s="1285"/>
      <c r="J1389" s="1285"/>
      <c r="K1389" s="1285"/>
      <c r="L1389" s="1285"/>
      <c r="M1389" s="1285"/>
      <c r="N1389" s="1285"/>
      <c r="O1389" s="1285"/>
      <c r="P1389" s="1285"/>
      <c r="Q1389" s="1285"/>
      <c r="R1389" s="1285"/>
      <c r="S1389" s="1285"/>
      <c r="T1389" s="1285"/>
      <c r="U1389" s="1285"/>
      <c r="V1389" s="1285"/>
      <c r="W1389" s="1285"/>
      <c r="X1389" s="1285"/>
      <c r="Y1389" s="1275" t="s">
        <v>387</v>
      </c>
      <c r="Z1389" s="1275"/>
      <c r="AA1389" s="1275"/>
      <c r="AB1389" s="1275"/>
      <c r="AC1389" s="1275"/>
      <c r="AD1389" s="1276">
        <v>1</v>
      </c>
      <c r="AE1389" s="1276"/>
      <c r="AF1389" s="1276"/>
    </row>
    <row r="1390" spans="1:32" ht="0.75" customHeight="1">
      <c r="A1390" s="1278"/>
      <c r="B1390" s="1278"/>
      <c r="C1390" s="1278"/>
      <c r="D1390" s="1278"/>
      <c r="E1390" s="1278"/>
      <c r="F1390" s="1278"/>
      <c r="G1390" s="1278"/>
      <c r="H1390" s="1288"/>
      <c r="I1390" s="1279"/>
      <c r="J1390" s="1279"/>
      <c r="K1390" s="1279"/>
      <c r="L1390" s="1279"/>
      <c r="M1390" s="1279"/>
      <c r="N1390" s="1279"/>
      <c r="O1390" s="1279"/>
      <c r="P1390" s="1279"/>
      <c r="Q1390" s="1279"/>
      <c r="R1390" s="1279"/>
      <c r="S1390" s="1279"/>
      <c r="T1390" s="1279"/>
      <c r="U1390" s="1279"/>
      <c r="V1390" s="1279"/>
      <c r="W1390" s="1279"/>
      <c r="X1390" s="1279"/>
      <c r="Y1390" s="1279"/>
      <c r="Z1390" s="1279"/>
      <c r="AA1390" s="1279"/>
      <c r="AB1390" s="1279"/>
      <c r="AC1390" s="1279"/>
      <c r="AD1390" s="1279"/>
      <c r="AE1390" s="1279"/>
      <c r="AF1390" s="1279"/>
    </row>
    <row r="1391" spans="1:32" ht="26.85" customHeight="1">
      <c r="A1391" s="1271" t="s">
        <v>569</v>
      </c>
      <c r="B1391" s="1271"/>
      <c r="C1391" s="1271"/>
      <c r="D1391" s="1271"/>
      <c r="E1391" s="1271"/>
      <c r="F1391" s="1271"/>
      <c r="G1391" s="1271"/>
      <c r="H1391" s="1271"/>
      <c r="I1391" s="1271"/>
      <c r="J1391" s="1271"/>
      <c r="K1391" s="1271"/>
      <c r="L1391" s="1271"/>
      <c r="M1391" s="1271"/>
      <c r="N1391" s="1271"/>
      <c r="O1391" s="1271"/>
      <c r="P1391" s="1271"/>
      <c r="Q1391" s="1271"/>
      <c r="R1391" s="1271"/>
      <c r="S1391" s="1271"/>
      <c r="T1391" s="1271"/>
      <c r="U1391" s="1271"/>
      <c r="V1391" s="1271"/>
      <c r="W1391" s="1271"/>
      <c r="X1391" s="1271"/>
      <c r="Y1391" s="1271"/>
      <c r="Z1391" s="1271"/>
      <c r="AA1391" s="1271"/>
      <c r="AB1391" s="1271"/>
      <c r="AC1391" s="1271"/>
      <c r="AD1391" s="1271"/>
      <c r="AE1391" s="1271"/>
      <c r="AF1391" s="1272"/>
    </row>
    <row r="1392" spans="1:32" ht="10.15" customHeight="1">
      <c r="A1392" s="1273" t="s">
        <v>389</v>
      </c>
      <c r="B1392" s="1273"/>
      <c r="C1392" s="1273"/>
      <c r="D1392" s="1273"/>
      <c r="E1392" s="1273"/>
      <c r="F1392" s="1273"/>
      <c r="G1392" s="1273"/>
      <c r="H1392" s="1273"/>
      <c r="I1392" s="1273"/>
      <c r="J1392" s="1273"/>
      <c r="K1392" s="1273"/>
      <c r="L1392" s="1273"/>
      <c r="M1392" s="1273"/>
      <c r="N1392" s="1273"/>
      <c r="O1392" s="1273"/>
      <c r="P1392" s="1273"/>
      <c r="Q1392" s="1273"/>
      <c r="R1392" s="1273"/>
      <c r="S1392" s="1273"/>
      <c r="T1392" s="1273"/>
      <c r="U1392" s="1273"/>
      <c r="V1392" s="1273"/>
      <c r="W1392" s="1273"/>
      <c r="X1392" s="1273"/>
      <c r="Y1392" s="1273"/>
      <c r="Z1392" s="1273"/>
      <c r="AA1392" s="1273"/>
      <c r="AB1392" s="1273"/>
      <c r="AC1392" s="1273"/>
      <c r="AD1392" s="1273"/>
      <c r="AE1392" s="1273"/>
      <c r="AF1392" s="1272"/>
    </row>
    <row r="1393" spans="1:32" ht="16.7" customHeight="1">
      <c r="A1393" s="1255" t="s">
        <v>390</v>
      </c>
      <c r="B1393" s="1255"/>
      <c r="C1393" s="1255"/>
      <c r="D1393" s="1255"/>
      <c r="E1393" s="1255"/>
      <c r="F1393" s="1255"/>
      <c r="G1393" s="1255"/>
      <c r="H1393" s="1255"/>
      <c r="I1393" s="1255"/>
      <c r="J1393" s="1255"/>
      <c r="K1393" s="1255"/>
      <c r="L1393" s="1255"/>
      <c r="M1393" s="1256" t="s">
        <v>391</v>
      </c>
      <c r="N1393" s="1256" t="s">
        <v>392</v>
      </c>
      <c r="O1393" s="1256"/>
      <c r="P1393" s="1256"/>
      <c r="Q1393" s="1256"/>
      <c r="R1393" s="1256"/>
      <c r="S1393" s="1256"/>
      <c r="T1393" s="1256" t="s">
        <v>393</v>
      </c>
      <c r="U1393" s="1256"/>
      <c r="V1393" s="1256"/>
      <c r="W1393" s="1256"/>
      <c r="X1393" s="1256"/>
      <c r="Y1393" s="1256"/>
      <c r="Z1393" s="1256"/>
      <c r="AA1393" s="1256"/>
      <c r="AB1393" s="1256"/>
      <c r="AC1393" s="1245" t="s">
        <v>394</v>
      </c>
      <c r="AD1393" s="1245"/>
      <c r="AE1393" s="1245"/>
      <c r="AF1393" s="1245"/>
    </row>
    <row r="1394" spans="1:32" ht="17.45" customHeight="1">
      <c r="A1394" s="1255"/>
      <c r="B1394" s="1255"/>
      <c r="C1394" s="1255"/>
      <c r="D1394" s="1255"/>
      <c r="E1394" s="1255"/>
      <c r="F1394" s="1255"/>
      <c r="G1394" s="1255"/>
      <c r="H1394" s="1255"/>
      <c r="I1394" s="1255"/>
      <c r="J1394" s="1255"/>
      <c r="K1394" s="1255"/>
      <c r="L1394" s="1255"/>
      <c r="M1394" s="1256"/>
      <c r="N1394" s="1256" t="s">
        <v>395</v>
      </c>
      <c r="O1394" s="1256"/>
      <c r="P1394" s="1256" t="s">
        <v>396</v>
      </c>
      <c r="Q1394" s="1256"/>
      <c r="R1394" s="1256"/>
      <c r="S1394" s="1256"/>
      <c r="T1394" s="1256" t="s">
        <v>395</v>
      </c>
      <c r="U1394" s="1256"/>
      <c r="V1394" s="1256"/>
      <c r="W1394" s="1256"/>
      <c r="X1394" s="1256" t="s">
        <v>396</v>
      </c>
      <c r="Y1394" s="1256"/>
      <c r="Z1394" s="1256"/>
      <c r="AA1394" s="1256"/>
      <c r="AB1394" s="1256"/>
      <c r="AC1394" s="1245"/>
      <c r="AD1394" s="1245"/>
      <c r="AE1394" s="1245"/>
      <c r="AF1394" s="1245"/>
    </row>
    <row r="1395" spans="1:32" ht="17.45" customHeight="1">
      <c r="A1395" s="1246"/>
      <c r="B1395" s="1246"/>
      <c r="C1395" s="1246"/>
      <c r="D1395" s="1246"/>
      <c r="E1395" s="1246"/>
      <c r="F1395" s="1246"/>
      <c r="G1395" s="1246"/>
      <c r="H1395" s="1246"/>
      <c r="I1395" s="1246"/>
      <c r="J1395" s="1246"/>
      <c r="K1395" s="1246"/>
      <c r="L1395" s="1246"/>
      <c r="M1395" s="1247" t="s">
        <v>397</v>
      </c>
      <c r="N1395" s="1247"/>
      <c r="O1395" s="1247"/>
      <c r="P1395" s="1247"/>
      <c r="Q1395" s="1247"/>
      <c r="R1395" s="1247"/>
      <c r="S1395" s="1247"/>
      <c r="T1395" s="1247"/>
      <c r="U1395" s="1247"/>
      <c r="V1395" s="1247"/>
      <c r="W1395" s="1247"/>
      <c r="X1395" s="1248"/>
      <c r="Y1395" s="1248"/>
      <c r="Z1395" s="1249">
        <v>0</v>
      </c>
      <c r="AA1395" s="1249"/>
      <c r="AB1395" s="1249"/>
      <c r="AC1395" s="1249"/>
      <c r="AD1395" s="1249"/>
      <c r="AE1395" s="1249"/>
      <c r="AF1395" s="1249"/>
    </row>
    <row r="1396" spans="1:32" ht="16.7" customHeight="1">
      <c r="A1396" s="1255" t="s">
        <v>398</v>
      </c>
      <c r="B1396" s="1255"/>
      <c r="C1396" s="1255"/>
      <c r="D1396" s="1255"/>
      <c r="E1396" s="1255"/>
      <c r="F1396" s="1255"/>
      <c r="G1396" s="1255"/>
      <c r="H1396" s="1255"/>
      <c r="I1396" s="1255"/>
      <c r="J1396" s="1255"/>
      <c r="K1396" s="1255"/>
      <c r="L1396" s="1255"/>
      <c r="M1396" s="1255"/>
      <c r="N1396" s="1255"/>
      <c r="O1396" s="1256" t="s">
        <v>399</v>
      </c>
      <c r="P1396" s="1256"/>
      <c r="Q1396" s="1256"/>
      <c r="R1396" s="1256"/>
      <c r="S1396" s="1256" t="s">
        <v>391</v>
      </c>
      <c r="T1396" s="1256"/>
      <c r="U1396" s="1256"/>
      <c r="V1396" s="1256"/>
      <c r="W1396" s="1256" t="s">
        <v>400</v>
      </c>
      <c r="X1396" s="1256"/>
      <c r="Y1396" s="1256"/>
      <c r="Z1396" s="1256"/>
      <c r="AA1396" s="1256"/>
      <c r="AB1396" s="1256"/>
      <c r="AC1396" s="1245" t="s">
        <v>394</v>
      </c>
      <c r="AD1396" s="1245"/>
      <c r="AE1396" s="1245"/>
      <c r="AF1396" s="1245"/>
    </row>
    <row r="1397" spans="1:32" ht="17.45" customHeight="1">
      <c r="A1397" s="146"/>
      <c r="B1397" s="147"/>
      <c r="C1397" s="147"/>
      <c r="D1397" s="147"/>
      <c r="E1397" s="147"/>
      <c r="F1397" s="147"/>
      <c r="G1397" s="147"/>
      <c r="H1397" s="147"/>
      <c r="I1397" s="147"/>
      <c r="J1397" s="147"/>
      <c r="K1397" s="147"/>
      <c r="L1397" s="147"/>
      <c r="M1397" s="1331" t="s">
        <v>401</v>
      </c>
      <c r="N1397" s="1331"/>
      <c r="O1397" s="1331"/>
      <c r="P1397" s="1331"/>
      <c r="Q1397" s="1331"/>
      <c r="R1397" s="1331"/>
      <c r="S1397" s="1331"/>
      <c r="T1397" s="1331"/>
      <c r="U1397" s="1331"/>
      <c r="V1397" s="1331"/>
      <c r="W1397" s="1331"/>
      <c r="X1397" s="147"/>
      <c r="Y1397" s="147"/>
      <c r="Z1397" s="1266">
        <v>0</v>
      </c>
      <c r="AA1397" s="1266"/>
      <c r="AB1397" s="1266"/>
      <c r="AC1397" s="1266"/>
      <c r="AD1397" s="1266"/>
      <c r="AE1397" s="1266"/>
      <c r="AF1397" s="1266"/>
    </row>
    <row r="1398" spans="1:32" ht="17.45" customHeight="1">
      <c r="A1398" s="150"/>
      <c r="M1398" s="1240" t="s">
        <v>402</v>
      </c>
      <c r="N1398" s="1240"/>
      <c r="O1398" s="1240"/>
      <c r="P1398" s="1240"/>
      <c r="Q1398" s="1240"/>
      <c r="R1398" s="1240"/>
      <c r="S1398" s="1240"/>
      <c r="T1398" s="1240"/>
      <c r="U1398" s="1240"/>
      <c r="V1398" s="1240"/>
      <c r="W1398" s="1240"/>
      <c r="Z1398" s="1262">
        <v>0</v>
      </c>
      <c r="AA1398" s="1262"/>
      <c r="AB1398" s="1262"/>
      <c r="AC1398" s="1262"/>
      <c r="AD1398" s="1262"/>
      <c r="AE1398" s="1262"/>
      <c r="AF1398" s="1262"/>
    </row>
    <row r="1399" spans="1:32" ht="16.7" customHeight="1">
      <c r="A1399" s="150"/>
      <c r="M1399" s="1240" t="s">
        <v>403</v>
      </c>
      <c r="N1399" s="1240"/>
      <c r="O1399" s="1240"/>
      <c r="P1399" s="1240"/>
      <c r="Q1399" s="1240"/>
      <c r="R1399" s="1240"/>
      <c r="S1399" s="1240"/>
      <c r="T1399" s="1240"/>
      <c r="U1399" s="1240"/>
      <c r="V1399" s="1240"/>
      <c r="W1399" s="1240"/>
      <c r="Z1399" s="1262">
        <v>0</v>
      </c>
      <c r="AA1399" s="1262"/>
      <c r="AB1399" s="1262"/>
      <c r="AC1399" s="1262"/>
      <c r="AD1399" s="1262"/>
      <c r="AE1399" s="1262"/>
      <c r="AF1399" s="1262"/>
    </row>
    <row r="1400" spans="1:32" ht="17.45" customHeight="1">
      <c r="A1400" s="150"/>
      <c r="M1400" s="1240" t="s">
        <v>404</v>
      </c>
      <c r="N1400" s="1240"/>
      <c r="O1400" s="1240"/>
      <c r="P1400" s="1240"/>
      <c r="Q1400" s="1240"/>
      <c r="R1400" s="1240"/>
      <c r="S1400" s="1240"/>
      <c r="T1400" s="1240"/>
      <c r="U1400" s="1240"/>
      <c r="V1400" s="1240"/>
      <c r="W1400" s="1240"/>
      <c r="Z1400" s="1262">
        <v>0</v>
      </c>
      <c r="AA1400" s="1262"/>
      <c r="AB1400" s="1262"/>
      <c r="AC1400" s="1262"/>
      <c r="AD1400" s="1262"/>
      <c r="AE1400" s="1262"/>
      <c r="AF1400" s="1262"/>
    </row>
    <row r="1401" spans="1:32" ht="16.7" customHeight="1">
      <c r="A1401" s="153"/>
      <c r="B1401" s="154"/>
      <c r="C1401" s="154"/>
      <c r="D1401" s="154"/>
      <c r="E1401" s="154"/>
      <c r="F1401" s="154"/>
      <c r="G1401" s="154"/>
      <c r="H1401" s="154"/>
      <c r="I1401" s="154"/>
      <c r="J1401" s="154"/>
      <c r="K1401" s="154"/>
      <c r="L1401" s="154"/>
      <c r="M1401" s="1260" t="s">
        <v>405</v>
      </c>
      <c r="N1401" s="1260"/>
      <c r="O1401" s="1260"/>
      <c r="P1401" s="1260"/>
      <c r="Q1401" s="1260"/>
      <c r="R1401" s="1260"/>
      <c r="S1401" s="1260"/>
      <c r="T1401" s="1260"/>
      <c r="U1401" s="1260"/>
      <c r="V1401" s="1260"/>
      <c r="W1401" s="1260"/>
      <c r="X1401" s="154"/>
      <c r="Y1401" s="154"/>
      <c r="Z1401" s="1261">
        <v>0</v>
      </c>
      <c r="AA1401" s="1261"/>
      <c r="AB1401" s="1261"/>
      <c r="AC1401" s="1261"/>
      <c r="AD1401" s="1261"/>
      <c r="AE1401" s="1261"/>
      <c r="AF1401" s="1261"/>
    </row>
    <row r="1402" spans="1:32" ht="17.45" customHeight="1">
      <c r="A1402" s="1257" t="s">
        <v>406</v>
      </c>
      <c r="B1402" s="1257"/>
      <c r="C1402" s="1257"/>
      <c r="D1402" s="1257"/>
      <c r="E1402" s="1257"/>
      <c r="F1402" s="1257"/>
      <c r="G1402" s="1257"/>
      <c r="H1402" s="1257"/>
      <c r="I1402" s="1257"/>
      <c r="J1402" s="1257"/>
      <c r="K1402" s="1257"/>
      <c r="L1402" s="1257"/>
      <c r="M1402" s="1257"/>
      <c r="N1402" s="1257"/>
      <c r="O1402" s="1258" t="s">
        <v>391</v>
      </c>
      <c r="P1402" s="1258"/>
      <c r="Q1402" s="1258"/>
      <c r="R1402" s="1258"/>
      <c r="S1402" s="1258" t="s">
        <v>407</v>
      </c>
      <c r="T1402" s="1258"/>
      <c r="U1402" s="1258"/>
      <c r="V1402" s="1258"/>
      <c r="W1402" s="1258" t="s">
        <v>408</v>
      </c>
      <c r="X1402" s="1258"/>
      <c r="Y1402" s="1258"/>
      <c r="Z1402" s="1258"/>
      <c r="AA1402" s="1258"/>
      <c r="AB1402" s="1258"/>
      <c r="AC1402" s="1259" t="s">
        <v>409</v>
      </c>
      <c r="AD1402" s="1259"/>
      <c r="AE1402" s="1259"/>
      <c r="AF1402" s="1259"/>
    </row>
    <row r="1403" spans="1:32" ht="17.45" customHeight="1">
      <c r="A1403" s="1246"/>
      <c r="B1403" s="1246"/>
      <c r="C1403" s="1246"/>
      <c r="D1403" s="1246"/>
      <c r="E1403" s="1246"/>
      <c r="F1403" s="1246"/>
      <c r="G1403" s="1246"/>
      <c r="H1403" s="1246"/>
      <c r="I1403" s="1246"/>
      <c r="J1403" s="1246"/>
      <c r="K1403" s="1246"/>
      <c r="L1403" s="1246"/>
      <c r="M1403" s="1247" t="s">
        <v>411</v>
      </c>
      <c r="N1403" s="1247"/>
      <c r="O1403" s="1247"/>
      <c r="P1403" s="1247"/>
      <c r="Q1403" s="1247"/>
      <c r="R1403" s="1247"/>
      <c r="S1403" s="1247"/>
      <c r="T1403" s="1247"/>
      <c r="U1403" s="1247"/>
      <c r="V1403" s="1247"/>
      <c r="W1403" s="1247"/>
      <c r="X1403" s="1248"/>
      <c r="Y1403" s="1248"/>
      <c r="Z1403" s="1249">
        <v>0</v>
      </c>
      <c r="AA1403" s="1249"/>
      <c r="AB1403" s="1249"/>
      <c r="AC1403" s="1249"/>
      <c r="AD1403" s="1249"/>
      <c r="AE1403" s="1249"/>
      <c r="AF1403" s="1249"/>
    </row>
    <row r="1404" spans="1:32" ht="16.7" customHeight="1">
      <c r="A1404" s="1257" t="s">
        <v>412</v>
      </c>
      <c r="B1404" s="1257"/>
      <c r="C1404" s="1257"/>
      <c r="D1404" s="1257"/>
      <c r="E1404" s="1257"/>
      <c r="F1404" s="1257"/>
      <c r="G1404" s="1257"/>
      <c r="H1404" s="1257"/>
      <c r="I1404" s="1257"/>
      <c r="J1404" s="1257"/>
      <c r="K1404" s="1257"/>
      <c r="L1404" s="1257"/>
      <c r="M1404" s="1257"/>
      <c r="N1404" s="1257"/>
      <c r="O1404" s="1258" t="s">
        <v>391</v>
      </c>
      <c r="P1404" s="1258"/>
      <c r="Q1404" s="1258"/>
      <c r="R1404" s="1258"/>
      <c r="S1404" s="1258" t="s">
        <v>407</v>
      </c>
      <c r="T1404" s="1258"/>
      <c r="U1404" s="1258"/>
      <c r="V1404" s="1258"/>
      <c r="W1404" s="1258" t="s">
        <v>408</v>
      </c>
      <c r="X1404" s="1258"/>
      <c r="Y1404" s="1258"/>
      <c r="Z1404" s="1258"/>
      <c r="AA1404" s="1258"/>
      <c r="AB1404" s="1258"/>
      <c r="AC1404" s="1259" t="s">
        <v>409</v>
      </c>
      <c r="AD1404" s="1259"/>
      <c r="AE1404" s="1259"/>
      <c r="AF1404" s="1259"/>
    </row>
    <row r="1405" spans="1:32" ht="23.25" customHeight="1">
      <c r="A1405" s="146"/>
      <c r="B1405" s="147"/>
      <c r="C1405" s="163" t="s">
        <v>536</v>
      </c>
      <c r="D1405" s="1314" t="s">
        <v>537</v>
      </c>
      <c r="E1405" s="1314"/>
      <c r="F1405" s="1314"/>
      <c r="G1405" s="1314"/>
      <c r="H1405" s="1314"/>
      <c r="I1405" s="1314"/>
      <c r="J1405" s="1314"/>
      <c r="K1405" s="1314"/>
      <c r="L1405" s="1314"/>
      <c r="M1405" s="1314"/>
      <c r="N1405" s="1314"/>
      <c r="O1405" s="1315">
        <v>0.10299999999999999</v>
      </c>
      <c r="P1405" s="1315"/>
      <c r="Q1405" s="1315"/>
      <c r="R1405" s="1315"/>
      <c r="S1405" s="1316" t="s">
        <v>446</v>
      </c>
      <c r="T1405" s="1316"/>
      <c r="U1405" s="1316"/>
      <c r="V1405" s="1316"/>
      <c r="W1405" s="1317">
        <v>528.2722</v>
      </c>
      <c r="X1405" s="1317"/>
      <c r="Y1405" s="1317"/>
      <c r="Z1405" s="1317"/>
      <c r="AA1405" s="1317"/>
      <c r="AB1405" s="1317"/>
      <c r="AC1405" s="1318">
        <v>54.411799999999999</v>
      </c>
      <c r="AD1405" s="1318"/>
      <c r="AE1405" s="1318"/>
      <c r="AF1405" s="1318"/>
    </row>
    <row r="1406" spans="1:32" ht="22.5" customHeight="1">
      <c r="A1406" s="150"/>
      <c r="C1406" s="165" t="s">
        <v>500</v>
      </c>
      <c r="D1406" s="1309" t="s">
        <v>501</v>
      </c>
      <c r="E1406" s="1309"/>
      <c r="F1406" s="1309"/>
      <c r="G1406" s="1309"/>
      <c r="H1406" s="1309"/>
      <c r="I1406" s="1309"/>
      <c r="J1406" s="1309"/>
      <c r="K1406" s="1309"/>
      <c r="L1406" s="1309"/>
      <c r="M1406" s="1309"/>
      <c r="N1406" s="1309"/>
      <c r="O1406" s="1310">
        <v>0.71</v>
      </c>
      <c r="P1406" s="1310"/>
      <c r="Q1406" s="1310"/>
      <c r="R1406" s="1310"/>
      <c r="S1406" s="1311" t="s">
        <v>435</v>
      </c>
      <c r="T1406" s="1311"/>
      <c r="U1406" s="1311"/>
      <c r="V1406" s="1311"/>
      <c r="W1406" s="1312">
        <v>82.821700000000007</v>
      </c>
      <c r="X1406" s="1312"/>
      <c r="Y1406" s="1312"/>
      <c r="Z1406" s="1312"/>
      <c r="AA1406" s="1312"/>
      <c r="AB1406" s="1312"/>
      <c r="AC1406" s="1313">
        <v>58.802199999999999</v>
      </c>
      <c r="AD1406" s="1313"/>
      <c r="AE1406" s="1313"/>
      <c r="AF1406" s="1313"/>
    </row>
    <row r="1407" spans="1:32" ht="23.25" customHeight="1">
      <c r="A1407" s="153"/>
      <c r="B1407" s="154"/>
      <c r="C1407" s="167" t="s">
        <v>570</v>
      </c>
      <c r="D1407" s="1304" t="s">
        <v>571</v>
      </c>
      <c r="E1407" s="1304"/>
      <c r="F1407" s="1304"/>
      <c r="G1407" s="1304"/>
      <c r="H1407" s="1304"/>
      <c r="I1407" s="1304"/>
      <c r="J1407" s="1304"/>
      <c r="K1407" s="1304"/>
      <c r="L1407" s="1304"/>
      <c r="M1407" s="1304"/>
      <c r="N1407" s="1304"/>
      <c r="O1407" s="1305">
        <v>0.1</v>
      </c>
      <c r="P1407" s="1305"/>
      <c r="Q1407" s="1305"/>
      <c r="R1407" s="1305"/>
      <c r="S1407" s="1306" t="s">
        <v>446</v>
      </c>
      <c r="T1407" s="1306"/>
      <c r="U1407" s="1306"/>
      <c r="V1407" s="1306"/>
      <c r="W1407" s="1307">
        <v>45.264899999999997</v>
      </c>
      <c r="X1407" s="1307"/>
      <c r="Y1407" s="1307"/>
      <c r="Z1407" s="1307"/>
      <c r="AA1407" s="1307"/>
      <c r="AB1407" s="1307"/>
      <c r="AC1407" s="1308">
        <v>4.5259999999999998</v>
      </c>
      <c r="AD1407" s="1308"/>
      <c r="AE1407" s="1308"/>
      <c r="AF1407" s="1308"/>
    </row>
    <row r="1408" spans="1:32" ht="16.7" customHeight="1">
      <c r="A1408" s="1246"/>
      <c r="B1408" s="1246"/>
      <c r="C1408" s="1246"/>
      <c r="D1408" s="1246"/>
      <c r="E1408" s="1246"/>
      <c r="F1408" s="1246"/>
      <c r="G1408" s="1246"/>
      <c r="H1408" s="1246"/>
      <c r="I1408" s="1246"/>
      <c r="J1408" s="1246"/>
      <c r="K1408" s="1246"/>
      <c r="L1408" s="1246"/>
      <c r="M1408" s="1247" t="s">
        <v>413</v>
      </c>
      <c r="N1408" s="1247"/>
      <c r="O1408" s="1247"/>
      <c r="P1408" s="1247"/>
      <c r="Q1408" s="1247"/>
      <c r="R1408" s="1247"/>
      <c r="S1408" s="1247"/>
      <c r="T1408" s="1247"/>
      <c r="U1408" s="1247"/>
      <c r="V1408" s="1247"/>
      <c r="W1408" s="1247"/>
      <c r="X1408" s="1248"/>
      <c r="Y1408" s="1248"/>
      <c r="Z1408" s="1249">
        <v>117.74</v>
      </c>
      <c r="AA1408" s="1249"/>
      <c r="AB1408" s="1249"/>
      <c r="AC1408" s="1249"/>
      <c r="AD1408" s="1249"/>
      <c r="AE1408" s="1249"/>
      <c r="AF1408" s="1249"/>
    </row>
    <row r="1409" spans="1:32" ht="17.45" customHeight="1">
      <c r="A1409" s="1257" t="s">
        <v>414</v>
      </c>
      <c r="B1409" s="1257"/>
      <c r="C1409" s="1257"/>
      <c r="D1409" s="1257"/>
      <c r="E1409" s="1257"/>
      <c r="F1409" s="1257"/>
      <c r="G1409" s="1257"/>
      <c r="H1409" s="1257"/>
      <c r="I1409" s="1257"/>
      <c r="J1409" s="1257"/>
      <c r="K1409" s="1257"/>
      <c r="L1409" s="1257"/>
      <c r="M1409" s="1257"/>
      <c r="N1409" s="1257"/>
      <c r="O1409" s="1258" t="s">
        <v>391</v>
      </c>
      <c r="P1409" s="1258"/>
      <c r="Q1409" s="1258"/>
      <c r="R1409" s="1258"/>
      <c r="S1409" s="1258" t="s">
        <v>407</v>
      </c>
      <c r="T1409" s="1258"/>
      <c r="U1409" s="1258"/>
      <c r="V1409" s="1258"/>
      <c r="W1409" s="1258" t="s">
        <v>408</v>
      </c>
      <c r="X1409" s="1258"/>
      <c r="Y1409" s="1258"/>
      <c r="Z1409" s="1258"/>
      <c r="AA1409" s="1258"/>
      <c r="AB1409" s="1258"/>
      <c r="AC1409" s="1259" t="s">
        <v>409</v>
      </c>
      <c r="AD1409" s="1259"/>
      <c r="AE1409" s="1259"/>
      <c r="AF1409" s="1259"/>
    </row>
    <row r="1410" spans="1:32" ht="17.45" customHeight="1">
      <c r="A1410" s="1251"/>
      <c r="B1410" s="1251"/>
      <c r="C1410" s="1251"/>
      <c r="D1410" s="1251"/>
      <c r="E1410" s="1251"/>
      <c r="F1410" s="1251"/>
      <c r="G1410" s="1251"/>
      <c r="H1410" s="1251"/>
      <c r="I1410" s="1251"/>
      <c r="J1410" s="1251"/>
      <c r="K1410" s="1251"/>
      <c r="L1410" s="1251"/>
      <c r="M1410" s="1252" t="s">
        <v>415</v>
      </c>
      <c r="N1410" s="1252"/>
      <c r="O1410" s="1252"/>
      <c r="P1410" s="1252"/>
      <c r="Q1410" s="1252"/>
      <c r="R1410" s="1252"/>
      <c r="S1410" s="1252"/>
      <c r="T1410" s="1252"/>
      <c r="U1410" s="1252"/>
      <c r="V1410" s="1252"/>
      <c r="W1410" s="1252"/>
      <c r="X1410" s="1253"/>
      <c r="Y1410" s="1253"/>
      <c r="Z1410" s="1254">
        <v>0</v>
      </c>
      <c r="AA1410" s="1254"/>
      <c r="AB1410" s="1254"/>
      <c r="AC1410" s="1254"/>
      <c r="AD1410" s="1254"/>
      <c r="AE1410" s="1254"/>
      <c r="AF1410" s="1254"/>
    </row>
    <row r="1411" spans="1:32" ht="16.7" customHeight="1">
      <c r="A1411" s="1255" t="s">
        <v>416</v>
      </c>
      <c r="B1411" s="1255"/>
      <c r="C1411" s="1255"/>
      <c r="D1411" s="1255"/>
      <c r="E1411" s="1255"/>
      <c r="F1411" s="1255"/>
      <c r="G1411" s="1255"/>
      <c r="H1411" s="1255"/>
      <c r="I1411" s="1255"/>
      <c r="J1411" s="1256" t="s">
        <v>391</v>
      </c>
      <c r="K1411" s="1256"/>
      <c r="L1411" s="158" t="s">
        <v>417</v>
      </c>
      <c r="M1411" s="158" t="s">
        <v>418</v>
      </c>
      <c r="N1411" s="1256" t="s">
        <v>419</v>
      </c>
      <c r="O1411" s="1256"/>
      <c r="P1411" s="1256" t="s">
        <v>420</v>
      </c>
      <c r="Q1411" s="1256"/>
      <c r="R1411" s="1256"/>
      <c r="S1411" s="1256"/>
      <c r="T1411" s="1256" t="s">
        <v>421</v>
      </c>
      <c r="U1411" s="1256"/>
      <c r="V1411" s="1256"/>
      <c r="W1411" s="1256"/>
      <c r="X1411" s="1256" t="s">
        <v>422</v>
      </c>
      <c r="Y1411" s="1256"/>
      <c r="Z1411" s="1256"/>
      <c r="AA1411" s="1256"/>
      <c r="AB1411" s="1256"/>
      <c r="AC1411" s="1245" t="s">
        <v>409</v>
      </c>
      <c r="AD1411" s="1245"/>
      <c r="AE1411" s="1245"/>
      <c r="AF1411" s="1245"/>
    </row>
    <row r="1412" spans="1:32" ht="17.45" customHeight="1">
      <c r="A1412" s="1246"/>
      <c r="B1412" s="1246"/>
      <c r="C1412" s="1246"/>
      <c r="D1412" s="1246"/>
      <c r="E1412" s="1246"/>
      <c r="F1412" s="1246"/>
      <c r="G1412" s="1246"/>
      <c r="H1412" s="1246"/>
      <c r="I1412" s="1246"/>
      <c r="J1412" s="1246"/>
      <c r="K1412" s="1246"/>
      <c r="L1412" s="1246"/>
      <c r="M1412" s="1247" t="s">
        <v>423</v>
      </c>
      <c r="N1412" s="1247"/>
      <c r="O1412" s="1247"/>
      <c r="P1412" s="1247"/>
      <c r="Q1412" s="1247"/>
      <c r="R1412" s="1247"/>
      <c r="S1412" s="1247"/>
      <c r="T1412" s="1247"/>
      <c r="U1412" s="1247"/>
      <c r="V1412" s="1247"/>
      <c r="W1412" s="1247"/>
      <c r="X1412" s="1248"/>
      <c r="Y1412" s="1248"/>
      <c r="Z1412" s="1249">
        <v>0</v>
      </c>
      <c r="AA1412" s="1249"/>
      <c r="AB1412" s="1249"/>
      <c r="AC1412" s="1249"/>
      <c r="AD1412" s="1249"/>
      <c r="AE1412" s="1249"/>
      <c r="AF1412" s="1249"/>
    </row>
    <row r="1413" spans="1:32" ht="5.85" customHeight="1">
      <c r="A1413" s="1250"/>
      <c r="B1413" s="1250"/>
      <c r="C1413" s="1250"/>
      <c r="D1413" s="1250"/>
      <c r="E1413" s="1250"/>
      <c r="F1413" s="1250"/>
      <c r="G1413" s="1250"/>
      <c r="H1413" s="1250"/>
      <c r="I1413" s="1250"/>
      <c r="J1413" s="1250"/>
      <c r="K1413" s="1250"/>
      <c r="L1413" s="1250"/>
      <c r="M1413" s="1250"/>
      <c r="N1413" s="1250"/>
      <c r="O1413" s="1250"/>
      <c r="P1413" s="1250"/>
      <c r="Q1413" s="1250"/>
      <c r="R1413" s="1250"/>
      <c r="S1413" s="1250"/>
      <c r="T1413" s="1250"/>
      <c r="U1413" s="1250"/>
      <c r="V1413" s="1250"/>
      <c r="W1413" s="1250"/>
      <c r="X1413" s="1250"/>
      <c r="Y1413" s="1250"/>
      <c r="Z1413" s="1250"/>
      <c r="AA1413" s="1250"/>
      <c r="AB1413" s="1250"/>
      <c r="AC1413" s="1250"/>
      <c r="AD1413" s="1250"/>
      <c r="AE1413" s="1250"/>
      <c r="AF1413" s="1250"/>
    </row>
    <row r="1414" spans="1:32" ht="16.7" customHeight="1">
      <c r="A1414" s="1239"/>
      <c r="B1414" s="1239"/>
      <c r="C1414" s="1239"/>
      <c r="D1414" s="1239"/>
      <c r="E1414" s="1239"/>
      <c r="F1414" s="1239"/>
      <c r="G1414" s="1239"/>
      <c r="H1414" s="1239"/>
      <c r="I1414" s="1239"/>
      <c r="J1414" s="1239"/>
      <c r="K1414" s="1239"/>
      <c r="L1414" s="1239"/>
      <c r="M1414" s="1240" t="s">
        <v>424</v>
      </c>
      <c r="N1414" s="1240"/>
      <c r="O1414" s="1240"/>
      <c r="P1414" s="1240"/>
      <c r="Q1414" s="1240"/>
      <c r="R1414" s="1240"/>
      <c r="S1414" s="1240"/>
      <c r="T1414" s="1240"/>
      <c r="U1414" s="1240"/>
      <c r="V1414" s="1240"/>
      <c r="W1414" s="1240"/>
      <c r="X1414" s="1243"/>
      <c r="Y1414" s="1243"/>
      <c r="Z1414" s="1241">
        <v>117.74</v>
      </c>
      <c r="AA1414" s="1241"/>
      <c r="AB1414" s="1241"/>
      <c r="AC1414" s="1241"/>
      <c r="AD1414" s="1241"/>
      <c r="AE1414" s="1241"/>
      <c r="AF1414" s="1241"/>
    </row>
    <row r="1415" spans="1:32" ht="17.45" customHeight="1">
      <c r="A1415" s="1239"/>
      <c r="B1415" s="1239"/>
      <c r="C1415" s="1239"/>
      <c r="D1415" s="1239"/>
      <c r="E1415" s="1239"/>
      <c r="F1415" s="1239"/>
      <c r="G1415" s="1239"/>
      <c r="H1415" s="1239"/>
      <c r="I1415" s="1239"/>
      <c r="J1415" s="1239"/>
      <c r="K1415" s="1240" t="s">
        <v>425</v>
      </c>
      <c r="L1415" s="1240"/>
      <c r="M1415" s="1240"/>
      <c r="N1415" s="1240"/>
      <c r="O1415" s="1240"/>
      <c r="P1415" s="1240"/>
      <c r="Q1415" s="151"/>
      <c r="R1415" s="1244">
        <v>0</v>
      </c>
      <c r="S1415" s="1244"/>
      <c r="T1415" s="1244"/>
      <c r="U1415" s="151"/>
      <c r="V1415" s="1240" t="s">
        <v>426</v>
      </c>
      <c r="W1415" s="1240"/>
      <c r="X1415" s="1243"/>
      <c r="Y1415" s="1243"/>
      <c r="Z1415" s="1241">
        <v>0</v>
      </c>
      <c r="AA1415" s="1241"/>
      <c r="AB1415" s="1241"/>
      <c r="AC1415" s="1241"/>
      <c r="AD1415" s="1241"/>
      <c r="AE1415" s="1241"/>
      <c r="AF1415" s="1241"/>
    </row>
    <row r="1416" spans="1:32" ht="17.45" customHeight="1">
      <c r="A1416" s="1239"/>
      <c r="B1416" s="1239"/>
      <c r="C1416" s="1239"/>
      <c r="D1416" s="1239"/>
      <c r="E1416" s="1239"/>
      <c r="F1416" s="1239"/>
      <c r="G1416" s="1239"/>
      <c r="H1416" s="1239"/>
      <c r="I1416" s="1239"/>
      <c r="J1416" s="1239"/>
      <c r="K1416" s="1239"/>
      <c r="L1416" s="1239"/>
      <c r="M1416" s="1240" t="s">
        <v>427</v>
      </c>
      <c r="N1416" s="1240"/>
      <c r="O1416" s="1240"/>
      <c r="P1416" s="1240"/>
      <c r="Q1416" s="1240"/>
      <c r="R1416" s="1240"/>
      <c r="S1416" s="1240"/>
      <c r="T1416" s="1240"/>
      <c r="U1416" s="1240"/>
      <c r="V1416" s="1240"/>
      <c r="W1416" s="1240"/>
      <c r="X1416" s="1243"/>
      <c r="Y1416" s="1243"/>
      <c r="Z1416" s="1241">
        <v>117.74</v>
      </c>
      <c r="AA1416" s="1241"/>
      <c r="AB1416" s="1241"/>
      <c r="AC1416" s="1241"/>
      <c r="AD1416" s="1241"/>
      <c r="AE1416" s="1241"/>
      <c r="AF1416" s="1241"/>
    </row>
    <row r="1417" spans="1:32" ht="5.0999999999999996" customHeight="1">
      <c r="A1417" s="1242"/>
      <c r="B1417" s="1242"/>
      <c r="C1417" s="1242"/>
      <c r="D1417" s="1242"/>
      <c r="E1417" s="1242"/>
      <c r="F1417" s="1242"/>
      <c r="G1417" s="1242"/>
      <c r="H1417" s="1242"/>
      <c r="I1417" s="1242"/>
      <c r="J1417" s="1242"/>
      <c r="K1417" s="1242"/>
      <c r="L1417" s="1242"/>
      <c r="M1417" s="1242"/>
      <c r="N1417" s="1242"/>
      <c r="O1417" s="1242"/>
      <c r="P1417" s="1242"/>
      <c r="Q1417" s="1242"/>
      <c r="R1417" s="1242"/>
      <c r="S1417" s="1242"/>
      <c r="T1417" s="1242"/>
      <c r="U1417" s="1242"/>
      <c r="V1417" s="1242"/>
      <c r="W1417" s="1242"/>
      <c r="X1417" s="1242"/>
      <c r="Y1417" s="1242"/>
      <c r="Z1417" s="1242"/>
      <c r="AA1417" s="1242"/>
      <c r="AB1417" s="1242"/>
      <c r="AC1417" s="1242"/>
      <c r="AD1417" s="1242"/>
      <c r="AE1417" s="1242"/>
      <c r="AF1417" s="1242"/>
    </row>
    <row r="1418" spans="1:32" ht="96.75" customHeight="1">
      <c r="A1418" s="150"/>
      <c r="AF1418" s="152"/>
    </row>
    <row r="1419" spans="1:32" ht="96" customHeight="1">
      <c r="A1419" s="153"/>
      <c r="B1419" s="154"/>
      <c r="C1419" s="154"/>
      <c r="D1419" s="154"/>
      <c r="E1419" s="154"/>
      <c r="F1419" s="154"/>
      <c r="G1419" s="154"/>
      <c r="H1419" s="154"/>
      <c r="I1419" s="154"/>
      <c r="J1419" s="154"/>
      <c r="K1419" s="154"/>
      <c r="L1419" s="154"/>
      <c r="M1419" s="154"/>
      <c r="N1419" s="154"/>
      <c r="O1419" s="154"/>
      <c r="P1419" s="154"/>
      <c r="Q1419" s="154"/>
      <c r="R1419" s="154"/>
      <c r="S1419" s="154"/>
      <c r="T1419" s="154"/>
      <c r="U1419" s="154"/>
      <c r="V1419" s="154"/>
      <c r="W1419" s="154"/>
      <c r="X1419" s="154"/>
      <c r="Y1419" s="154"/>
      <c r="Z1419" s="154"/>
      <c r="AA1419" s="154"/>
      <c r="AB1419" s="154"/>
      <c r="AC1419" s="154"/>
      <c r="AD1419" s="154"/>
      <c r="AE1419" s="154"/>
      <c r="AF1419" s="162"/>
    </row>
    <row r="1420" spans="1:32" ht="1.5" customHeight="1">
      <c r="A1420" s="146"/>
      <c r="B1420" s="147"/>
      <c r="C1420" s="147"/>
      <c r="D1420" s="147"/>
      <c r="E1420" s="147"/>
      <c r="F1420" s="147"/>
      <c r="G1420" s="1289" t="s">
        <v>376</v>
      </c>
      <c r="H1420" s="1289"/>
      <c r="I1420" s="1289"/>
      <c r="J1420" s="1289"/>
      <c r="K1420" s="1289"/>
      <c r="L1420" s="1289"/>
      <c r="M1420" s="1289"/>
      <c r="N1420" s="1289"/>
      <c r="O1420" s="1289"/>
      <c r="P1420" s="1289"/>
      <c r="Q1420" s="1289"/>
      <c r="R1420" s="1289"/>
      <c r="S1420" s="1289"/>
      <c r="T1420" s="1289"/>
      <c r="U1420" s="1289"/>
      <c r="V1420" s="1289"/>
      <c r="W1420" s="1289"/>
      <c r="X1420" s="1289"/>
      <c r="Y1420" s="1289"/>
      <c r="Z1420" s="1289"/>
      <c r="AA1420" s="148"/>
      <c r="AB1420" s="1290" t="s">
        <v>572</v>
      </c>
      <c r="AC1420" s="1290"/>
      <c r="AD1420" s="1290"/>
      <c r="AE1420" s="1290"/>
      <c r="AF1420" s="1290"/>
    </row>
    <row r="1421" spans="1:32" ht="14.65" customHeight="1">
      <c r="A1421" s="150"/>
      <c r="B1421" s="1243"/>
      <c r="C1421" s="1243"/>
      <c r="D1421" s="1243"/>
      <c r="E1421" s="1243"/>
      <c r="G1421" s="1289"/>
      <c r="H1421" s="1289"/>
      <c r="I1421" s="1289"/>
      <c r="J1421" s="1289"/>
      <c r="K1421" s="1289"/>
      <c r="L1421" s="1289"/>
      <c r="M1421" s="1289"/>
      <c r="N1421" s="1289"/>
      <c r="O1421" s="1289"/>
      <c r="P1421" s="1289"/>
      <c r="Q1421" s="1289"/>
      <c r="R1421" s="1289"/>
      <c r="S1421" s="1289"/>
      <c r="T1421" s="1289"/>
      <c r="U1421" s="1289"/>
      <c r="V1421" s="1289"/>
      <c r="W1421" s="1289"/>
      <c r="X1421" s="1289"/>
      <c r="Y1421" s="1289"/>
      <c r="Z1421" s="1289"/>
      <c r="AA1421" s="152"/>
      <c r="AB1421" s="1290"/>
      <c r="AC1421" s="1290"/>
      <c r="AD1421" s="1290"/>
      <c r="AE1421" s="1290"/>
      <c r="AF1421" s="1290"/>
    </row>
    <row r="1422" spans="1:32" ht="0.75" customHeight="1">
      <c r="A1422" s="150"/>
      <c r="B1422" s="1243"/>
      <c r="C1422" s="1243"/>
      <c r="D1422" s="1243"/>
      <c r="E1422" s="1243"/>
      <c r="G1422" s="1289"/>
      <c r="H1422" s="1289"/>
      <c r="I1422" s="1289"/>
      <c r="J1422" s="1289"/>
      <c r="K1422" s="1289"/>
      <c r="L1422" s="1289"/>
      <c r="M1422" s="1289"/>
      <c r="N1422" s="1289"/>
      <c r="O1422" s="1289"/>
      <c r="P1422" s="1289"/>
      <c r="Q1422" s="1289"/>
      <c r="R1422" s="1289"/>
      <c r="S1422" s="1289"/>
      <c r="T1422" s="1289"/>
      <c r="U1422" s="1289"/>
      <c r="V1422" s="1289"/>
      <c r="W1422" s="1289"/>
      <c r="X1422" s="1289"/>
      <c r="Y1422" s="1289"/>
      <c r="Z1422" s="1289"/>
      <c r="AA1422" s="152"/>
      <c r="AB1422" s="1290"/>
      <c r="AC1422" s="1290"/>
      <c r="AD1422" s="1290"/>
      <c r="AE1422" s="1290"/>
      <c r="AF1422" s="1290"/>
    </row>
    <row r="1423" spans="1:32" ht="11.65" customHeight="1">
      <c r="A1423" s="150"/>
      <c r="B1423" s="1243"/>
      <c r="C1423" s="1243"/>
      <c r="D1423" s="1243"/>
      <c r="E1423" s="1243"/>
      <c r="G1423" s="1289"/>
      <c r="H1423" s="1289"/>
      <c r="I1423" s="1289"/>
      <c r="J1423" s="1289"/>
      <c r="K1423" s="1289"/>
      <c r="L1423" s="1289"/>
      <c r="M1423" s="1289"/>
      <c r="N1423" s="1289"/>
      <c r="O1423" s="1289"/>
      <c r="P1423" s="1289"/>
      <c r="Q1423" s="1289"/>
      <c r="R1423" s="1289"/>
      <c r="S1423" s="1289"/>
      <c r="T1423" s="1289"/>
      <c r="U1423" s="1289"/>
      <c r="V1423" s="1289"/>
      <c r="W1423" s="1289"/>
      <c r="X1423" s="1289"/>
      <c r="Y1423" s="1289"/>
      <c r="Z1423" s="1289"/>
      <c r="AA1423" s="152"/>
      <c r="AB1423" s="1291" t="s">
        <v>378</v>
      </c>
      <c r="AC1423" s="1291"/>
      <c r="AD1423" s="1291"/>
      <c r="AE1423" s="1324"/>
      <c r="AF1423" s="1324"/>
    </row>
    <row r="1424" spans="1:32" ht="13.9" customHeight="1">
      <c r="A1424" s="150"/>
      <c r="B1424" s="1243"/>
      <c r="C1424" s="1243"/>
      <c r="D1424" s="1243"/>
      <c r="E1424" s="1243"/>
      <c r="G1424" s="1293" t="s">
        <v>379</v>
      </c>
      <c r="H1424" s="1293"/>
      <c r="I1424" s="1293"/>
      <c r="J1424" s="1293"/>
      <c r="K1424" s="1293"/>
      <c r="L1424" s="1293"/>
      <c r="M1424" s="1293"/>
      <c r="N1424" s="1293"/>
      <c r="O1424" s="1293"/>
      <c r="P1424" s="1293"/>
      <c r="Q1424" s="1293"/>
      <c r="R1424" s="1293"/>
      <c r="S1424" s="1293"/>
      <c r="T1424" s="1293"/>
      <c r="U1424" s="1293"/>
      <c r="V1424" s="1293"/>
      <c r="W1424" s="1293"/>
      <c r="X1424" s="1293"/>
      <c r="Y1424" s="1293"/>
      <c r="Z1424" s="1293"/>
      <c r="AA1424" s="152"/>
      <c r="AB1424" s="1291"/>
      <c r="AC1424" s="1291"/>
      <c r="AD1424" s="1291"/>
      <c r="AE1424" s="1324"/>
      <c r="AF1424" s="1324"/>
    </row>
    <row r="1425" spans="1:32" ht="0.75" customHeight="1">
      <c r="A1425" s="150"/>
      <c r="G1425" s="1293"/>
      <c r="H1425" s="1293"/>
      <c r="I1425" s="1293"/>
      <c r="J1425" s="1293"/>
      <c r="K1425" s="1293"/>
      <c r="L1425" s="1293"/>
      <c r="M1425" s="1293"/>
      <c r="N1425" s="1293"/>
      <c r="O1425" s="1293"/>
      <c r="P1425" s="1293"/>
      <c r="Q1425" s="1293"/>
      <c r="R1425" s="1293"/>
      <c r="S1425" s="1293"/>
      <c r="T1425" s="1293"/>
      <c r="U1425" s="1293"/>
      <c r="V1425" s="1293"/>
      <c r="W1425" s="1293"/>
      <c r="X1425" s="1293"/>
      <c r="Y1425" s="1293"/>
      <c r="Z1425" s="1293"/>
      <c r="AA1425" s="152"/>
      <c r="AB1425" s="1291"/>
      <c r="AC1425" s="1291"/>
      <c r="AD1425" s="1291"/>
      <c r="AE1425" s="1324"/>
      <c r="AF1425" s="1324"/>
    </row>
    <row r="1426" spans="1:32" ht="0.75" customHeight="1">
      <c r="A1426" s="153"/>
      <c r="B1426" s="154"/>
      <c r="C1426" s="154"/>
      <c r="D1426" s="154"/>
      <c r="E1426" s="154"/>
      <c r="F1426" s="154"/>
      <c r="G1426" s="154"/>
      <c r="H1426" s="154"/>
      <c r="I1426" s="154"/>
      <c r="J1426" s="154"/>
      <c r="K1426" s="154"/>
      <c r="L1426" s="154"/>
      <c r="M1426" s="154"/>
      <c r="N1426" s="154"/>
      <c r="O1426" s="154"/>
      <c r="P1426" s="154"/>
      <c r="Q1426" s="154"/>
      <c r="R1426" s="154"/>
      <c r="S1426" s="154"/>
      <c r="T1426" s="154"/>
      <c r="U1426" s="154"/>
      <c r="V1426" s="154"/>
      <c r="W1426" s="154"/>
      <c r="X1426" s="154"/>
      <c r="Y1426" s="154"/>
      <c r="Z1426" s="154"/>
      <c r="AA1426" s="154"/>
      <c r="AB1426" s="154"/>
      <c r="AC1426" s="154"/>
      <c r="AD1426" s="154"/>
      <c r="AE1426" s="154"/>
      <c r="AF1426" s="162"/>
    </row>
    <row r="1427" spans="1:32" ht="15.95" customHeight="1">
      <c r="A1427" s="1280" t="s">
        <v>323</v>
      </c>
      <c r="B1427" s="1280"/>
      <c r="C1427" s="1280"/>
      <c r="D1427" s="1280"/>
      <c r="E1427" s="1280"/>
      <c r="F1427" s="1280"/>
      <c r="G1427" s="1280"/>
      <c r="H1427" s="1280"/>
      <c r="I1427" s="1280"/>
      <c r="J1427" s="1280"/>
      <c r="K1427" s="1280"/>
      <c r="L1427" s="1280"/>
      <c r="M1427" s="1280"/>
      <c r="N1427" s="1280"/>
      <c r="O1427" s="1280"/>
      <c r="P1427" s="1280"/>
      <c r="Q1427" s="1280"/>
      <c r="R1427" s="1280"/>
      <c r="S1427" s="1280"/>
      <c r="T1427" s="1280"/>
      <c r="U1427" s="1280"/>
      <c r="V1427" s="1280"/>
      <c r="W1427" s="1280"/>
      <c r="X1427" s="1280"/>
      <c r="Y1427" s="1280"/>
      <c r="Z1427" s="1280"/>
      <c r="AA1427" s="1280"/>
      <c r="AB1427" s="1280"/>
      <c r="AC1427" s="1280"/>
      <c r="AD1427" s="1280"/>
      <c r="AE1427" s="1280"/>
      <c r="AF1427" s="1280"/>
    </row>
    <row r="1428" spans="1:32" ht="0.75" customHeight="1">
      <c r="A1428" s="146"/>
      <c r="B1428" s="147"/>
      <c r="C1428" s="147"/>
      <c r="D1428" s="147"/>
      <c r="E1428" s="147"/>
      <c r="F1428" s="147"/>
      <c r="G1428" s="147"/>
      <c r="H1428" s="147"/>
      <c r="I1428" s="147"/>
      <c r="J1428" s="147"/>
      <c r="K1428" s="147"/>
      <c r="L1428" s="147"/>
      <c r="M1428" s="147"/>
      <c r="N1428" s="147"/>
      <c r="O1428" s="147"/>
      <c r="P1428" s="147"/>
      <c r="Q1428" s="147"/>
      <c r="R1428" s="147"/>
      <c r="S1428" s="147"/>
      <c r="T1428" s="147"/>
      <c r="U1428" s="147"/>
      <c r="V1428" s="147"/>
      <c r="W1428" s="147"/>
      <c r="X1428" s="147"/>
      <c r="Y1428" s="147"/>
      <c r="Z1428" s="147"/>
      <c r="AA1428" s="147"/>
      <c r="AB1428" s="147"/>
      <c r="AC1428" s="147"/>
      <c r="AD1428" s="147"/>
      <c r="AE1428" s="147"/>
      <c r="AF1428" s="148"/>
    </row>
    <row r="1429" spans="1:32" ht="37.15" customHeight="1">
      <c r="A1429" s="1281" t="s">
        <v>380</v>
      </c>
      <c r="B1429" s="1281"/>
      <c r="C1429" s="1281"/>
      <c r="D1429" s="1281"/>
      <c r="E1429" s="1281"/>
      <c r="F1429" s="1281"/>
      <c r="G1429" s="1281"/>
      <c r="H1429" s="1281"/>
      <c r="I1429" s="1281"/>
      <c r="J1429" s="1281"/>
      <c r="K1429" s="1281"/>
      <c r="L1429" s="1281"/>
      <c r="M1429" s="1281"/>
      <c r="N1429" s="1281"/>
      <c r="O1429" s="1281"/>
      <c r="P1429" s="1281"/>
      <c r="Q1429" s="1281"/>
      <c r="R1429" s="1281"/>
      <c r="S1429" s="1281"/>
      <c r="T1429" s="1281"/>
      <c r="U1429" s="1281"/>
      <c r="V1429" s="1281"/>
      <c r="W1429" s="1281"/>
      <c r="X1429" s="1281"/>
      <c r="Y1429" s="1282" t="s">
        <v>381</v>
      </c>
      <c r="Z1429" s="1282"/>
      <c r="AA1429" s="1282"/>
      <c r="AB1429" s="1282"/>
      <c r="AC1429" s="1282"/>
      <c r="AD1429" s="1282"/>
      <c r="AE1429" s="1282"/>
      <c r="AF1429" s="1282"/>
    </row>
    <row r="1430" spans="1:32" ht="5.0999999999999996" customHeight="1">
      <c r="A1430" s="155"/>
      <c r="B1430" s="156"/>
      <c r="C1430" s="156"/>
      <c r="D1430" s="156"/>
      <c r="E1430" s="156"/>
      <c r="F1430" s="156"/>
      <c r="G1430" s="156"/>
      <c r="H1430" s="156"/>
      <c r="I1430" s="156"/>
      <c r="J1430" s="156"/>
      <c r="K1430" s="156"/>
      <c r="L1430" s="156"/>
      <c r="M1430" s="156"/>
      <c r="N1430" s="156"/>
      <c r="O1430" s="156"/>
      <c r="P1430" s="156"/>
      <c r="Q1430" s="156"/>
      <c r="R1430" s="156"/>
      <c r="S1430" s="156"/>
      <c r="T1430" s="156"/>
      <c r="U1430" s="156"/>
      <c r="V1430" s="156"/>
      <c r="W1430" s="156"/>
      <c r="X1430" s="156"/>
      <c r="Y1430" s="156"/>
      <c r="Z1430" s="156"/>
      <c r="AA1430" s="156"/>
      <c r="AB1430" s="156"/>
      <c r="AC1430" s="156"/>
      <c r="AD1430" s="156"/>
      <c r="AE1430" s="156"/>
      <c r="AF1430" s="157"/>
    </row>
    <row r="1431" spans="1:32" ht="18.2" customHeight="1">
      <c r="A1431" s="1278" t="s">
        <v>382</v>
      </c>
      <c r="B1431" s="1278"/>
      <c r="C1431" s="1278"/>
      <c r="D1431" s="1278"/>
      <c r="E1431" s="1278" t="s">
        <v>385</v>
      </c>
      <c r="F1431" s="1278"/>
      <c r="G1431" s="1278"/>
      <c r="H1431" s="1321" t="s">
        <v>386</v>
      </c>
      <c r="I1431" s="1285" t="s">
        <v>262</v>
      </c>
      <c r="J1431" s="1285"/>
      <c r="K1431" s="1285"/>
      <c r="L1431" s="1285"/>
      <c r="M1431" s="1285"/>
      <c r="N1431" s="1285"/>
      <c r="O1431" s="1285"/>
      <c r="P1431" s="1285"/>
      <c r="Q1431" s="1285"/>
      <c r="R1431" s="1285"/>
      <c r="S1431" s="1285"/>
      <c r="T1431" s="1285"/>
      <c r="U1431" s="1285"/>
      <c r="V1431" s="1285"/>
      <c r="W1431" s="1285"/>
      <c r="X1431" s="1285"/>
      <c r="Y1431" s="1275" t="s">
        <v>383</v>
      </c>
      <c r="Z1431" s="1275"/>
      <c r="AA1431" s="1275"/>
      <c r="AB1431" s="1275"/>
      <c r="AC1431" s="1275"/>
      <c r="AD1431" s="1286" t="s">
        <v>491</v>
      </c>
      <c r="AE1431" s="1286"/>
      <c r="AF1431" s="1286"/>
    </row>
    <row r="1432" spans="1:32" ht="0.75" customHeight="1">
      <c r="A1432" s="1274" t="s">
        <v>26</v>
      </c>
      <c r="B1432" s="1274"/>
      <c r="C1432" s="1274"/>
      <c r="D1432" s="1274"/>
      <c r="E1432" s="1278"/>
      <c r="F1432" s="1278"/>
      <c r="G1432" s="1278"/>
      <c r="H1432" s="1321"/>
      <c r="I1432" s="1285"/>
      <c r="J1432" s="1285"/>
      <c r="K1432" s="1285"/>
      <c r="L1432" s="1285"/>
      <c r="M1432" s="1285"/>
      <c r="N1432" s="1285"/>
      <c r="O1432" s="1285"/>
      <c r="P1432" s="1285"/>
      <c r="Q1432" s="1285"/>
      <c r="R1432" s="1285"/>
      <c r="S1432" s="1285"/>
      <c r="T1432" s="1285"/>
      <c r="U1432" s="1285"/>
      <c r="V1432" s="1285"/>
      <c r="W1432" s="1285"/>
      <c r="X1432" s="1285"/>
      <c r="Y1432" s="1275" t="s">
        <v>387</v>
      </c>
      <c r="Z1432" s="1275"/>
      <c r="AA1432" s="1275"/>
      <c r="AB1432" s="1275"/>
      <c r="AC1432" s="1275"/>
      <c r="AD1432" s="1276">
        <v>1</v>
      </c>
      <c r="AE1432" s="1276"/>
      <c r="AF1432" s="1276"/>
    </row>
    <row r="1433" spans="1:32" ht="18.2" customHeight="1">
      <c r="A1433" s="1274"/>
      <c r="B1433" s="1274"/>
      <c r="C1433" s="1274"/>
      <c r="D1433" s="1274"/>
      <c r="E1433" s="1277"/>
      <c r="F1433" s="1277"/>
      <c r="G1433" s="1277"/>
      <c r="H1433" s="1321"/>
      <c r="I1433" s="1285"/>
      <c r="J1433" s="1285"/>
      <c r="K1433" s="1285"/>
      <c r="L1433" s="1285"/>
      <c r="M1433" s="1285"/>
      <c r="N1433" s="1285"/>
      <c r="O1433" s="1285"/>
      <c r="P1433" s="1285"/>
      <c r="Q1433" s="1285"/>
      <c r="R1433" s="1285"/>
      <c r="S1433" s="1285"/>
      <c r="T1433" s="1285"/>
      <c r="U1433" s="1285"/>
      <c r="V1433" s="1285"/>
      <c r="W1433" s="1285"/>
      <c r="X1433" s="1285"/>
      <c r="Y1433" s="1275"/>
      <c r="Z1433" s="1275"/>
      <c r="AA1433" s="1275"/>
      <c r="AB1433" s="1275"/>
      <c r="AC1433" s="1275"/>
      <c r="AD1433" s="1276"/>
      <c r="AE1433" s="1276"/>
      <c r="AF1433" s="1276"/>
    </row>
    <row r="1434" spans="1:32" ht="0.75" customHeight="1">
      <c r="A1434" s="1278"/>
      <c r="B1434" s="1278"/>
      <c r="C1434" s="1278"/>
      <c r="D1434" s="1278"/>
      <c r="E1434" s="1278"/>
      <c r="F1434" s="1278"/>
      <c r="G1434" s="1278"/>
      <c r="H1434" s="1321"/>
      <c r="I1434" s="1279"/>
      <c r="J1434" s="1279"/>
      <c r="K1434" s="1279"/>
      <c r="L1434" s="1279"/>
      <c r="M1434" s="1279"/>
      <c r="N1434" s="1279"/>
      <c r="O1434" s="1279"/>
      <c r="P1434" s="1279"/>
      <c r="Q1434" s="1279"/>
      <c r="R1434" s="1279"/>
      <c r="S1434" s="1279"/>
      <c r="T1434" s="1279"/>
      <c r="U1434" s="1279"/>
      <c r="V1434" s="1279"/>
      <c r="W1434" s="1279"/>
      <c r="X1434" s="1279"/>
      <c r="Y1434" s="1279"/>
      <c r="Z1434" s="1279"/>
      <c r="AA1434" s="1279"/>
      <c r="AB1434" s="1279"/>
      <c r="AC1434" s="1279"/>
      <c r="AD1434" s="1279"/>
      <c r="AE1434" s="1279"/>
      <c r="AF1434" s="1279"/>
    </row>
    <row r="1435" spans="1:32" ht="26.1" customHeight="1">
      <c r="A1435" s="1271" t="s">
        <v>569</v>
      </c>
      <c r="B1435" s="1271"/>
      <c r="C1435" s="1271"/>
      <c r="D1435" s="1271"/>
      <c r="E1435" s="1271"/>
      <c r="F1435" s="1271"/>
      <c r="G1435" s="1271"/>
      <c r="H1435" s="1271"/>
      <c r="I1435" s="1271"/>
      <c r="J1435" s="1271"/>
      <c r="K1435" s="1271"/>
      <c r="L1435" s="1271"/>
      <c r="M1435" s="1271"/>
      <c r="N1435" s="1271"/>
      <c r="O1435" s="1271"/>
      <c r="P1435" s="1271"/>
      <c r="Q1435" s="1271"/>
      <c r="R1435" s="1271"/>
      <c r="S1435" s="1271"/>
      <c r="T1435" s="1271"/>
      <c r="U1435" s="1271"/>
      <c r="V1435" s="1271"/>
      <c r="W1435" s="1271"/>
      <c r="X1435" s="1271"/>
      <c r="Y1435" s="1271"/>
      <c r="Z1435" s="1271"/>
      <c r="AA1435" s="1271"/>
      <c r="AB1435" s="1271"/>
      <c r="AC1435" s="1271"/>
      <c r="AD1435" s="1271"/>
      <c r="AE1435" s="1271"/>
      <c r="AF1435" s="1272"/>
    </row>
    <row r="1436" spans="1:32" ht="0.75" customHeight="1">
      <c r="A1436" s="1273" t="s">
        <v>389</v>
      </c>
      <c r="B1436" s="1273"/>
      <c r="C1436" s="1273"/>
      <c r="D1436" s="1273"/>
      <c r="E1436" s="1273"/>
      <c r="F1436" s="1273"/>
      <c r="G1436" s="1273"/>
      <c r="H1436" s="1273"/>
      <c r="I1436" s="1273"/>
      <c r="J1436" s="1273"/>
      <c r="K1436" s="1273"/>
      <c r="L1436" s="1273"/>
      <c r="M1436" s="1273"/>
      <c r="N1436" s="1273"/>
      <c r="O1436" s="1273"/>
      <c r="P1436" s="1273"/>
      <c r="Q1436" s="1273"/>
      <c r="R1436" s="1273"/>
      <c r="S1436" s="1273"/>
      <c r="T1436" s="1273"/>
      <c r="U1436" s="1273"/>
      <c r="V1436" s="1273"/>
      <c r="W1436" s="1273"/>
      <c r="X1436" s="1273"/>
      <c r="Y1436" s="1273"/>
      <c r="Z1436" s="1273"/>
      <c r="AA1436" s="1273"/>
      <c r="AB1436" s="1273"/>
      <c r="AC1436" s="1273"/>
      <c r="AD1436" s="1273"/>
      <c r="AE1436" s="1273"/>
      <c r="AF1436" s="1272"/>
    </row>
    <row r="1437" spans="1:32" ht="9.4" customHeight="1">
      <c r="A1437" s="1273"/>
      <c r="B1437" s="1273"/>
      <c r="C1437" s="1273"/>
      <c r="D1437" s="1273"/>
      <c r="E1437" s="1273"/>
      <c r="F1437" s="1273"/>
      <c r="G1437" s="1273"/>
      <c r="H1437" s="1273"/>
      <c r="I1437" s="1273"/>
      <c r="J1437" s="1273"/>
      <c r="K1437" s="1273"/>
      <c r="L1437" s="1273"/>
      <c r="M1437" s="1273"/>
      <c r="N1437" s="1273"/>
      <c r="O1437" s="1273"/>
      <c r="P1437" s="1273"/>
      <c r="Q1437" s="1273"/>
      <c r="R1437" s="1273"/>
      <c r="S1437" s="1273"/>
      <c r="T1437" s="1273"/>
      <c r="U1437" s="1273"/>
      <c r="V1437" s="1273"/>
      <c r="W1437" s="1273"/>
      <c r="X1437" s="1273"/>
      <c r="Y1437" s="1273"/>
      <c r="Z1437" s="1273"/>
      <c r="AA1437" s="1273"/>
      <c r="AB1437" s="1273"/>
      <c r="AC1437" s="1273"/>
      <c r="AD1437" s="1273"/>
      <c r="AE1437" s="1273"/>
      <c r="AF1437" s="1272"/>
    </row>
    <row r="1438" spans="1:32" ht="17.45" customHeight="1">
      <c r="A1438" s="1255" t="s">
        <v>390</v>
      </c>
      <c r="B1438" s="1255"/>
      <c r="C1438" s="1255"/>
      <c r="D1438" s="1255"/>
      <c r="E1438" s="1255"/>
      <c r="F1438" s="1255"/>
      <c r="G1438" s="1255"/>
      <c r="H1438" s="1255"/>
      <c r="I1438" s="1255"/>
      <c r="J1438" s="1255"/>
      <c r="K1438" s="1255"/>
      <c r="L1438" s="1255"/>
      <c r="M1438" s="1256" t="s">
        <v>391</v>
      </c>
      <c r="N1438" s="1256" t="s">
        <v>392</v>
      </c>
      <c r="O1438" s="1256"/>
      <c r="P1438" s="1256"/>
      <c r="Q1438" s="1256"/>
      <c r="R1438" s="1256"/>
      <c r="S1438" s="1256"/>
      <c r="T1438" s="1256" t="s">
        <v>393</v>
      </c>
      <c r="U1438" s="1256"/>
      <c r="V1438" s="1256"/>
      <c r="W1438" s="1256"/>
      <c r="X1438" s="1256"/>
      <c r="Y1438" s="1256"/>
      <c r="Z1438" s="1256"/>
      <c r="AA1438" s="1256"/>
      <c r="AB1438" s="1256"/>
      <c r="AC1438" s="1245" t="s">
        <v>394</v>
      </c>
      <c r="AD1438" s="1245"/>
      <c r="AE1438" s="1245"/>
      <c r="AF1438" s="1245"/>
    </row>
    <row r="1439" spans="1:32" ht="17.45" customHeight="1">
      <c r="A1439" s="1255"/>
      <c r="B1439" s="1255"/>
      <c r="C1439" s="1255"/>
      <c r="D1439" s="1255"/>
      <c r="E1439" s="1255"/>
      <c r="F1439" s="1255"/>
      <c r="G1439" s="1255"/>
      <c r="H1439" s="1255"/>
      <c r="I1439" s="1255"/>
      <c r="J1439" s="1255"/>
      <c r="K1439" s="1255"/>
      <c r="L1439" s="1255"/>
      <c r="M1439" s="1256"/>
      <c r="N1439" s="1256" t="s">
        <v>395</v>
      </c>
      <c r="O1439" s="1256"/>
      <c r="P1439" s="1256" t="s">
        <v>396</v>
      </c>
      <c r="Q1439" s="1256"/>
      <c r="R1439" s="1256"/>
      <c r="S1439" s="1256"/>
      <c r="T1439" s="1256" t="s">
        <v>395</v>
      </c>
      <c r="U1439" s="1256"/>
      <c r="V1439" s="1256"/>
      <c r="W1439" s="1256"/>
      <c r="X1439" s="1256" t="s">
        <v>396</v>
      </c>
      <c r="Y1439" s="1256"/>
      <c r="Z1439" s="1256"/>
      <c r="AA1439" s="1256"/>
      <c r="AB1439" s="1256"/>
      <c r="AC1439" s="1245"/>
      <c r="AD1439" s="1245"/>
      <c r="AE1439" s="1245"/>
      <c r="AF1439" s="1245"/>
    </row>
    <row r="1440" spans="1:32" ht="16.7" customHeight="1">
      <c r="A1440" s="1246"/>
      <c r="B1440" s="1246"/>
      <c r="C1440" s="1246"/>
      <c r="D1440" s="1246"/>
      <c r="E1440" s="1246"/>
      <c r="F1440" s="1246"/>
      <c r="G1440" s="1246"/>
      <c r="H1440" s="1246"/>
      <c r="I1440" s="1246"/>
      <c r="J1440" s="1246"/>
      <c r="K1440" s="1246"/>
      <c r="L1440" s="1246"/>
      <c r="M1440" s="1247" t="s">
        <v>397</v>
      </c>
      <c r="N1440" s="1247"/>
      <c r="O1440" s="1247"/>
      <c r="P1440" s="1247"/>
      <c r="Q1440" s="1247"/>
      <c r="R1440" s="1247"/>
      <c r="S1440" s="1247"/>
      <c r="T1440" s="1247"/>
      <c r="U1440" s="1247"/>
      <c r="V1440" s="1247"/>
      <c r="W1440" s="1247"/>
      <c r="X1440" s="1248"/>
      <c r="Y1440" s="1248"/>
      <c r="Z1440" s="1249">
        <v>0</v>
      </c>
      <c r="AA1440" s="1249"/>
      <c r="AB1440" s="1249"/>
      <c r="AC1440" s="1249"/>
      <c r="AD1440" s="1249"/>
      <c r="AE1440" s="1249"/>
      <c r="AF1440" s="1249"/>
    </row>
    <row r="1441" spans="1:32" ht="17.45" customHeight="1">
      <c r="A1441" s="1255" t="s">
        <v>398</v>
      </c>
      <c r="B1441" s="1255"/>
      <c r="C1441" s="1255"/>
      <c r="D1441" s="1255"/>
      <c r="E1441" s="1255"/>
      <c r="F1441" s="1255"/>
      <c r="G1441" s="1255"/>
      <c r="H1441" s="1255"/>
      <c r="I1441" s="1255"/>
      <c r="J1441" s="1255"/>
      <c r="K1441" s="1255"/>
      <c r="L1441" s="1255"/>
      <c r="M1441" s="1255"/>
      <c r="N1441" s="1255"/>
      <c r="O1441" s="1256" t="s">
        <v>399</v>
      </c>
      <c r="P1441" s="1256"/>
      <c r="Q1441" s="1256"/>
      <c r="R1441" s="1256"/>
      <c r="S1441" s="1256" t="s">
        <v>391</v>
      </c>
      <c r="T1441" s="1256"/>
      <c r="U1441" s="1256"/>
      <c r="V1441" s="1256"/>
      <c r="W1441" s="1256" t="s">
        <v>400</v>
      </c>
      <c r="X1441" s="1256"/>
      <c r="Y1441" s="1256"/>
      <c r="Z1441" s="1256"/>
      <c r="AA1441" s="1256"/>
      <c r="AB1441" s="1256"/>
      <c r="AC1441" s="1245" t="s">
        <v>394</v>
      </c>
      <c r="AD1441" s="1245"/>
      <c r="AE1441" s="1245"/>
      <c r="AF1441" s="1245"/>
    </row>
    <row r="1442" spans="1:32" ht="16.7" customHeight="1">
      <c r="A1442" s="146"/>
      <c r="B1442" s="147"/>
      <c r="C1442" s="147"/>
      <c r="D1442" s="147"/>
      <c r="E1442" s="147"/>
      <c r="F1442" s="147"/>
      <c r="G1442" s="147"/>
      <c r="H1442" s="147"/>
      <c r="I1442" s="147"/>
      <c r="J1442" s="147"/>
      <c r="K1442" s="147"/>
      <c r="L1442" s="147"/>
      <c r="M1442" s="1331" t="s">
        <v>401</v>
      </c>
      <c r="N1442" s="1331"/>
      <c r="O1442" s="1331"/>
      <c r="P1442" s="1331"/>
      <c r="Q1442" s="1331"/>
      <c r="R1442" s="1331"/>
      <c r="S1442" s="1331"/>
      <c r="T1442" s="1331"/>
      <c r="U1442" s="1331"/>
      <c r="V1442" s="1331"/>
      <c r="W1442" s="1331"/>
      <c r="X1442" s="147"/>
      <c r="Y1442" s="147"/>
      <c r="Z1442" s="1266">
        <v>0</v>
      </c>
      <c r="AA1442" s="1266"/>
      <c r="AB1442" s="1266"/>
      <c r="AC1442" s="1266"/>
      <c r="AD1442" s="1266"/>
      <c r="AE1442" s="1266"/>
      <c r="AF1442" s="1266"/>
    </row>
    <row r="1443" spans="1:32" ht="17.45" customHeight="1">
      <c r="A1443" s="150"/>
      <c r="M1443" s="1240" t="s">
        <v>402</v>
      </c>
      <c r="N1443" s="1240"/>
      <c r="O1443" s="1240"/>
      <c r="P1443" s="1240"/>
      <c r="Q1443" s="1240"/>
      <c r="R1443" s="1240"/>
      <c r="S1443" s="1240"/>
      <c r="T1443" s="1240"/>
      <c r="U1443" s="1240"/>
      <c r="V1443" s="1240"/>
      <c r="W1443" s="1240"/>
      <c r="Z1443" s="1262">
        <v>0</v>
      </c>
      <c r="AA1443" s="1262"/>
      <c r="AB1443" s="1262"/>
      <c r="AC1443" s="1262"/>
      <c r="AD1443" s="1262"/>
      <c r="AE1443" s="1262"/>
      <c r="AF1443" s="1262"/>
    </row>
    <row r="1444" spans="1:32" ht="17.45" customHeight="1">
      <c r="A1444" s="150"/>
      <c r="M1444" s="1240" t="s">
        <v>403</v>
      </c>
      <c r="N1444" s="1240"/>
      <c r="O1444" s="1240"/>
      <c r="P1444" s="1240"/>
      <c r="Q1444" s="1240"/>
      <c r="R1444" s="1240"/>
      <c r="S1444" s="1240"/>
      <c r="T1444" s="1240"/>
      <c r="U1444" s="1240"/>
      <c r="V1444" s="1240"/>
      <c r="W1444" s="1240"/>
      <c r="Z1444" s="1262">
        <v>0</v>
      </c>
      <c r="AA1444" s="1262"/>
      <c r="AB1444" s="1262"/>
      <c r="AC1444" s="1262"/>
      <c r="AD1444" s="1262"/>
      <c r="AE1444" s="1262"/>
      <c r="AF1444" s="1262"/>
    </row>
    <row r="1445" spans="1:32" ht="16.7" customHeight="1">
      <c r="A1445" s="150"/>
      <c r="M1445" s="1240" t="s">
        <v>404</v>
      </c>
      <c r="N1445" s="1240"/>
      <c r="O1445" s="1240"/>
      <c r="P1445" s="1240"/>
      <c r="Q1445" s="1240"/>
      <c r="R1445" s="1240"/>
      <c r="S1445" s="1240"/>
      <c r="T1445" s="1240"/>
      <c r="U1445" s="1240"/>
      <c r="V1445" s="1240"/>
      <c r="W1445" s="1240"/>
      <c r="Z1445" s="1262">
        <v>0</v>
      </c>
      <c r="AA1445" s="1262"/>
      <c r="AB1445" s="1262"/>
      <c r="AC1445" s="1262"/>
      <c r="AD1445" s="1262"/>
      <c r="AE1445" s="1262"/>
      <c r="AF1445" s="1262"/>
    </row>
    <row r="1446" spans="1:32" ht="17.45" customHeight="1">
      <c r="A1446" s="153"/>
      <c r="B1446" s="154"/>
      <c r="C1446" s="154"/>
      <c r="D1446" s="154"/>
      <c r="E1446" s="154"/>
      <c r="F1446" s="154"/>
      <c r="G1446" s="154"/>
      <c r="H1446" s="154"/>
      <c r="I1446" s="154"/>
      <c r="J1446" s="154"/>
      <c r="K1446" s="154"/>
      <c r="L1446" s="154"/>
      <c r="M1446" s="1260" t="s">
        <v>405</v>
      </c>
      <c r="N1446" s="1260"/>
      <c r="O1446" s="1260"/>
      <c r="P1446" s="1260"/>
      <c r="Q1446" s="1260"/>
      <c r="R1446" s="1260"/>
      <c r="S1446" s="1260"/>
      <c r="T1446" s="1260"/>
      <c r="U1446" s="1260"/>
      <c r="V1446" s="1260"/>
      <c r="W1446" s="1260"/>
      <c r="X1446" s="154"/>
      <c r="Y1446" s="154"/>
      <c r="Z1446" s="1261">
        <v>0</v>
      </c>
      <c r="AA1446" s="1261"/>
      <c r="AB1446" s="1261"/>
      <c r="AC1446" s="1261"/>
      <c r="AD1446" s="1261"/>
      <c r="AE1446" s="1261"/>
      <c r="AF1446" s="1261"/>
    </row>
    <row r="1447" spans="1:32" ht="17.45" customHeight="1">
      <c r="A1447" s="1257" t="s">
        <v>406</v>
      </c>
      <c r="B1447" s="1257"/>
      <c r="C1447" s="1257"/>
      <c r="D1447" s="1257"/>
      <c r="E1447" s="1257"/>
      <c r="F1447" s="1257"/>
      <c r="G1447" s="1257"/>
      <c r="H1447" s="1257"/>
      <c r="I1447" s="1257"/>
      <c r="J1447" s="1257"/>
      <c r="K1447" s="1257"/>
      <c r="L1447" s="1257"/>
      <c r="M1447" s="1257"/>
      <c r="N1447" s="1257"/>
      <c r="O1447" s="1258" t="s">
        <v>391</v>
      </c>
      <c r="P1447" s="1258"/>
      <c r="Q1447" s="1258"/>
      <c r="R1447" s="1258"/>
      <c r="S1447" s="1258" t="s">
        <v>407</v>
      </c>
      <c r="T1447" s="1258"/>
      <c r="U1447" s="1258"/>
      <c r="V1447" s="1258"/>
      <c r="W1447" s="1258" t="s">
        <v>408</v>
      </c>
      <c r="X1447" s="1258"/>
      <c r="Y1447" s="1258"/>
      <c r="Z1447" s="1258"/>
      <c r="AA1447" s="1258"/>
      <c r="AB1447" s="1258"/>
      <c r="AC1447" s="1259" t="s">
        <v>409</v>
      </c>
      <c r="AD1447" s="1259"/>
      <c r="AE1447" s="1259"/>
      <c r="AF1447" s="1259"/>
    </row>
    <row r="1448" spans="1:32" ht="16.7" customHeight="1">
      <c r="A1448" s="1246"/>
      <c r="B1448" s="1246"/>
      <c r="C1448" s="1246"/>
      <c r="D1448" s="1246"/>
      <c r="E1448" s="1246"/>
      <c r="F1448" s="1246"/>
      <c r="G1448" s="1246"/>
      <c r="H1448" s="1246"/>
      <c r="I1448" s="1246"/>
      <c r="J1448" s="1246"/>
      <c r="K1448" s="1246"/>
      <c r="L1448" s="1246"/>
      <c r="M1448" s="1247" t="s">
        <v>411</v>
      </c>
      <c r="N1448" s="1247"/>
      <c r="O1448" s="1247"/>
      <c r="P1448" s="1247"/>
      <c r="Q1448" s="1247"/>
      <c r="R1448" s="1247"/>
      <c r="S1448" s="1247"/>
      <c r="T1448" s="1247"/>
      <c r="U1448" s="1247"/>
      <c r="V1448" s="1247"/>
      <c r="W1448" s="1247"/>
      <c r="X1448" s="1248"/>
      <c r="Y1448" s="1248"/>
      <c r="Z1448" s="1249">
        <v>0</v>
      </c>
      <c r="AA1448" s="1249"/>
      <c r="AB1448" s="1249"/>
      <c r="AC1448" s="1249"/>
      <c r="AD1448" s="1249"/>
      <c r="AE1448" s="1249"/>
      <c r="AF1448" s="1249"/>
    </row>
    <row r="1449" spans="1:32" ht="17.45" customHeight="1">
      <c r="A1449" s="1257" t="s">
        <v>412</v>
      </c>
      <c r="B1449" s="1257"/>
      <c r="C1449" s="1257"/>
      <c r="D1449" s="1257"/>
      <c r="E1449" s="1257"/>
      <c r="F1449" s="1257"/>
      <c r="G1449" s="1257"/>
      <c r="H1449" s="1257"/>
      <c r="I1449" s="1257"/>
      <c r="J1449" s="1257"/>
      <c r="K1449" s="1257"/>
      <c r="L1449" s="1257"/>
      <c r="M1449" s="1257"/>
      <c r="N1449" s="1257"/>
      <c r="O1449" s="1258" t="s">
        <v>391</v>
      </c>
      <c r="P1449" s="1258"/>
      <c r="Q1449" s="1258"/>
      <c r="R1449" s="1258"/>
      <c r="S1449" s="1258" t="s">
        <v>407</v>
      </c>
      <c r="T1449" s="1258"/>
      <c r="U1449" s="1258"/>
      <c r="V1449" s="1258"/>
      <c r="W1449" s="1258" t="s">
        <v>408</v>
      </c>
      <c r="X1449" s="1258"/>
      <c r="Y1449" s="1258"/>
      <c r="Z1449" s="1258"/>
      <c r="AA1449" s="1258"/>
      <c r="AB1449" s="1258"/>
      <c r="AC1449" s="1259" t="s">
        <v>409</v>
      </c>
      <c r="AD1449" s="1259"/>
      <c r="AE1449" s="1259"/>
      <c r="AF1449" s="1259"/>
    </row>
    <row r="1450" spans="1:32" ht="22.5" customHeight="1">
      <c r="A1450" s="146"/>
      <c r="B1450" s="147"/>
      <c r="C1450" s="163" t="s">
        <v>536</v>
      </c>
      <c r="D1450" s="1314" t="s">
        <v>537</v>
      </c>
      <c r="E1450" s="1314"/>
      <c r="F1450" s="1314"/>
      <c r="G1450" s="1314"/>
      <c r="H1450" s="1314"/>
      <c r="I1450" s="1314"/>
      <c r="J1450" s="1314"/>
      <c r="K1450" s="1314"/>
      <c r="L1450" s="1314"/>
      <c r="M1450" s="1314"/>
      <c r="N1450" s="1314"/>
      <c r="O1450" s="1315">
        <v>3.4000000000000002E-2</v>
      </c>
      <c r="P1450" s="1315"/>
      <c r="Q1450" s="1315"/>
      <c r="R1450" s="1315"/>
      <c r="S1450" s="1316" t="s">
        <v>446</v>
      </c>
      <c r="T1450" s="1316"/>
      <c r="U1450" s="1316"/>
      <c r="V1450" s="1316"/>
      <c r="W1450" s="1317">
        <v>528.2722</v>
      </c>
      <c r="X1450" s="1317"/>
      <c r="Y1450" s="1317"/>
      <c r="Z1450" s="1317"/>
      <c r="AA1450" s="1317"/>
      <c r="AB1450" s="1317"/>
      <c r="AC1450" s="1318">
        <v>17.961200000000002</v>
      </c>
      <c r="AD1450" s="1318"/>
      <c r="AE1450" s="1318"/>
      <c r="AF1450" s="1318"/>
    </row>
    <row r="1451" spans="1:32" ht="23.25" customHeight="1">
      <c r="A1451" s="150"/>
      <c r="C1451" s="165" t="s">
        <v>500</v>
      </c>
      <c r="D1451" s="1309" t="s">
        <v>501</v>
      </c>
      <c r="E1451" s="1309"/>
      <c r="F1451" s="1309"/>
      <c r="G1451" s="1309"/>
      <c r="H1451" s="1309"/>
      <c r="I1451" s="1309"/>
      <c r="J1451" s="1309"/>
      <c r="K1451" s="1309"/>
      <c r="L1451" s="1309"/>
      <c r="M1451" s="1309"/>
      <c r="N1451" s="1309"/>
      <c r="O1451" s="1310">
        <v>0.63</v>
      </c>
      <c r="P1451" s="1310"/>
      <c r="Q1451" s="1310"/>
      <c r="R1451" s="1310"/>
      <c r="S1451" s="1311" t="s">
        <v>435</v>
      </c>
      <c r="T1451" s="1311"/>
      <c r="U1451" s="1311"/>
      <c r="V1451" s="1311"/>
      <c r="W1451" s="1312">
        <v>82.821700000000007</v>
      </c>
      <c r="X1451" s="1312"/>
      <c r="Y1451" s="1312"/>
      <c r="Z1451" s="1312"/>
      <c r="AA1451" s="1312"/>
      <c r="AB1451" s="1312"/>
      <c r="AC1451" s="1313">
        <v>52.176600000000001</v>
      </c>
      <c r="AD1451" s="1313"/>
      <c r="AE1451" s="1313"/>
      <c r="AF1451" s="1313"/>
    </row>
    <row r="1452" spans="1:32" ht="22.5" customHeight="1">
      <c r="A1452" s="153"/>
      <c r="B1452" s="154"/>
      <c r="C1452" s="167" t="s">
        <v>570</v>
      </c>
      <c r="D1452" s="1304" t="s">
        <v>571</v>
      </c>
      <c r="E1452" s="1304"/>
      <c r="F1452" s="1304"/>
      <c r="G1452" s="1304"/>
      <c r="H1452" s="1304"/>
      <c r="I1452" s="1304"/>
      <c r="J1452" s="1304"/>
      <c r="K1452" s="1304"/>
      <c r="L1452" s="1304"/>
      <c r="M1452" s="1304"/>
      <c r="N1452" s="1304"/>
      <c r="O1452" s="1305">
        <v>0.05</v>
      </c>
      <c r="P1452" s="1305"/>
      <c r="Q1452" s="1305"/>
      <c r="R1452" s="1305"/>
      <c r="S1452" s="1306" t="s">
        <v>446</v>
      </c>
      <c r="T1452" s="1306"/>
      <c r="U1452" s="1306"/>
      <c r="V1452" s="1306"/>
      <c r="W1452" s="1307">
        <v>45.264899999999997</v>
      </c>
      <c r="X1452" s="1307"/>
      <c r="Y1452" s="1307"/>
      <c r="Z1452" s="1307"/>
      <c r="AA1452" s="1307"/>
      <c r="AB1452" s="1307"/>
      <c r="AC1452" s="1308">
        <v>2.2629999999999999</v>
      </c>
      <c r="AD1452" s="1308"/>
      <c r="AE1452" s="1308"/>
      <c r="AF1452" s="1308"/>
    </row>
    <row r="1453" spans="1:32" ht="17.45" customHeight="1">
      <c r="A1453" s="1246"/>
      <c r="B1453" s="1246"/>
      <c r="C1453" s="1246"/>
      <c r="D1453" s="1246"/>
      <c r="E1453" s="1246"/>
      <c r="F1453" s="1246"/>
      <c r="G1453" s="1246"/>
      <c r="H1453" s="1246"/>
      <c r="I1453" s="1246"/>
      <c r="J1453" s="1246"/>
      <c r="K1453" s="1246"/>
      <c r="L1453" s="1246"/>
      <c r="M1453" s="1247" t="s">
        <v>413</v>
      </c>
      <c r="N1453" s="1247"/>
      <c r="O1453" s="1247"/>
      <c r="P1453" s="1247"/>
      <c r="Q1453" s="1247"/>
      <c r="R1453" s="1247"/>
      <c r="S1453" s="1247"/>
      <c r="T1453" s="1247"/>
      <c r="U1453" s="1247"/>
      <c r="V1453" s="1247"/>
      <c r="W1453" s="1247"/>
      <c r="X1453" s="1248"/>
      <c r="Y1453" s="1248"/>
      <c r="Z1453" s="1249">
        <v>72.400800000000004</v>
      </c>
      <c r="AA1453" s="1249"/>
      <c r="AB1453" s="1249"/>
      <c r="AC1453" s="1249"/>
      <c r="AD1453" s="1249"/>
      <c r="AE1453" s="1249"/>
      <c r="AF1453" s="1249"/>
    </row>
    <row r="1454" spans="1:32" ht="17.45" customHeight="1">
      <c r="A1454" s="1257" t="s">
        <v>414</v>
      </c>
      <c r="B1454" s="1257"/>
      <c r="C1454" s="1257"/>
      <c r="D1454" s="1257"/>
      <c r="E1454" s="1257"/>
      <c r="F1454" s="1257"/>
      <c r="G1454" s="1257"/>
      <c r="H1454" s="1257"/>
      <c r="I1454" s="1257"/>
      <c r="J1454" s="1257"/>
      <c r="K1454" s="1257"/>
      <c r="L1454" s="1257"/>
      <c r="M1454" s="1257"/>
      <c r="N1454" s="1257"/>
      <c r="O1454" s="1258" t="s">
        <v>391</v>
      </c>
      <c r="P1454" s="1258"/>
      <c r="Q1454" s="1258"/>
      <c r="R1454" s="1258"/>
      <c r="S1454" s="1258" t="s">
        <v>407</v>
      </c>
      <c r="T1454" s="1258"/>
      <c r="U1454" s="1258"/>
      <c r="V1454" s="1258"/>
      <c r="W1454" s="1258" t="s">
        <v>408</v>
      </c>
      <c r="X1454" s="1258"/>
      <c r="Y1454" s="1258"/>
      <c r="Z1454" s="1258"/>
      <c r="AA1454" s="1258"/>
      <c r="AB1454" s="1258"/>
      <c r="AC1454" s="1259" t="s">
        <v>409</v>
      </c>
      <c r="AD1454" s="1259"/>
      <c r="AE1454" s="1259"/>
      <c r="AF1454" s="1259"/>
    </row>
    <row r="1455" spans="1:32" ht="16.7" customHeight="1">
      <c r="A1455" s="1251"/>
      <c r="B1455" s="1251"/>
      <c r="C1455" s="1251"/>
      <c r="D1455" s="1251"/>
      <c r="E1455" s="1251"/>
      <c r="F1455" s="1251"/>
      <c r="G1455" s="1251"/>
      <c r="H1455" s="1251"/>
      <c r="I1455" s="1251"/>
      <c r="J1455" s="1251"/>
      <c r="K1455" s="1251"/>
      <c r="L1455" s="1251"/>
      <c r="M1455" s="1252" t="s">
        <v>415</v>
      </c>
      <c r="N1455" s="1252"/>
      <c r="O1455" s="1252"/>
      <c r="P1455" s="1252"/>
      <c r="Q1455" s="1252"/>
      <c r="R1455" s="1252"/>
      <c r="S1455" s="1252"/>
      <c r="T1455" s="1252"/>
      <c r="U1455" s="1252"/>
      <c r="V1455" s="1252"/>
      <c r="W1455" s="1252"/>
      <c r="X1455" s="1253"/>
      <c r="Y1455" s="1253"/>
      <c r="Z1455" s="1254">
        <v>0</v>
      </c>
      <c r="AA1455" s="1254"/>
      <c r="AB1455" s="1254"/>
      <c r="AC1455" s="1254"/>
      <c r="AD1455" s="1254"/>
      <c r="AE1455" s="1254"/>
      <c r="AF1455" s="1254"/>
    </row>
    <row r="1456" spans="1:32" ht="17.45" customHeight="1">
      <c r="A1456" s="1255" t="s">
        <v>416</v>
      </c>
      <c r="B1456" s="1255"/>
      <c r="C1456" s="1255"/>
      <c r="D1456" s="1255"/>
      <c r="E1456" s="1255"/>
      <c r="F1456" s="1255"/>
      <c r="G1456" s="1255"/>
      <c r="H1456" s="1255"/>
      <c r="I1456" s="1255"/>
      <c r="J1456" s="1256" t="s">
        <v>391</v>
      </c>
      <c r="K1456" s="1256"/>
      <c r="L1456" s="158" t="s">
        <v>417</v>
      </c>
      <c r="M1456" s="158" t="s">
        <v>418</v>
      </c>
      <c r="N1456" s="1256" t="s">
        <v>419</v>
      </c>
      <c r="O1456" s="1256"/>
      <c r="P1456" s="1256" t="s">
        <v>420</v>
      </c>
      <c r="Q1456" s="1256"/>
      <c r="R1456" s="1256"/>
      <c r="S1456" s="1256"/>
      <c r="T1456" s="1256" t="s">
        <v>421</v>
      </c>
      <c r="U1456" s="1256"/>
      <c r="V1456" s="1256"/>
      <c r="W1456" s="1256"/>
      <c r="X1456" s="1256" t="s">
        <v>422</v>
      </c>
      <c r="Y1456" s="1256"/>
      <c r="Z1456" s="1256"/>
      <c r="AA1456" s="1256"/>
      <c r="AB1456" s="1256"/>
      <c r="AC1456" s="1245" t="s">
        <v>409</v>
      </c>
      <c r="AD1456" s="1245"/>
      <c r="AE1456" s="1245"/>
      <c r="AF1456" s="1245"/>
    </row>
    <row r="1457" spans="1:32" ht="16.7" customHeight="1">
      <c r="A1457" s="1246"/>
      <c r="B1457" s="1246"/>
      <c r="C1457" s="1246"/>
      <c r="D1457" s="1246"/>
      <c r="E1457" s="1246"/>
      <c r="F1457" s="1246"/>
      <c r="G1457" s="1246"/>
      <c r="H1457" s="1246"/>
      <c r="I1457" s="1246"/>
      <c r="J1457" s="1246"/>
      <c r="K1457" s="1246"/>
      <c r="L1457" s="1246"/>
      <c r="M1457" s="1247" t="s">
        <v>423</v>
      </c>
      <c r="N1457" s="1247"/>
      <c r="O1457" s="1247"/>
      <c r="P1457" s="1247"/>
      <c r="Q1457" s="1247"/>
      <c r="R1457" s="1247"/>
      <c r="S1457" s="1247"/>
      <c r="T1457" s="1247"/>
      <c r="U1457" s="1247"/>
      <c r="V1457" s="1247"/>
      <c r="W1457" s="1247"/>
      <c r="X1457" s="1248"/>
      <c r="Y1457" s="1248"/>
      <c r="Z1457" s="1249">
        <v>0</v>
      </c>
      <c r="AA1457" s="1249"/>
      <c r="AB1457" s="1249"/>
      <c r="AC1457" s="1249"/>
      <c r="AD1457" s="1249"/>
      <c r="AE1457" s="1249"/>
      <c r="AF1457" s="1249"/>
    </row>
    <row r="1458" spans="1:32" ht="5.85" customHeight="1">
      <c r="A1458" s="1250"/>
      <c r="B1458" s="1250"/>
      <c r="C1458" s="1250"/>
      <c r="D1458" s="1250"/>
      <c r="E1458" s="1250"/>
      <c r="F1458" s="1250"/>
      <c r="G1458" s="1250"/>
      <c r="H1458" s="1250"/>
      <c r="I1458" s="1250"/>
      <c r="J1458" s="1250"/>
      <c r="K1458" s="1250"/>
      <c r="L1458" s="1250"/>
      <c r="M1458" s="1250"/>
      <c r="N1458" s="1250"/>
      <c r="O1458" s="1250"/>
      <c r="P1458" s="1250"/>
      <c r="Q1458" s="1250"/>
      <c r="R1458" s="1250"/>
      <c r="S1458" s="1250"/>
      <c r="T1458" s="1250"/>
      <c r="U1458" s="1250"/>
      <c r="V1458" s="1250"/>
      <c r="W1458" s="1250"/>
      <c r="X1458" s="1250"/>
      <c r="Y1458" s="1250"/>
      <c r="Z1458" s="1250"/>
      <c r="AA1458" s="1250"/>
      <c r="AB1458" s="1250"/>
      <c r="AC1458" s="1250"/>
      <c r="AD1458" s="1250"/>
      <c r="AE1458" s="1250"/>
      <c r="AF1458" s="1250"/>
    </row>
    <row r="1459" spans="1:32" ht="17.45" customHeight="1">
      <c r="A1459" s="1239"/>
      <c r="B1459" s="1239"/>
      <c r="C1459" s="1239"/>
      <c r="D1459" s="1239"/>
      <c r="E1459" s="1239"/>
      <c r="F1459" s="1239"/>
      <c r="G1459" s="1239"/>
      <c r="H1459" s="1239"/>
      <c r="I1459" s="1239"/>
      <c r="J1459" s="1239"/>
      <c r="K1459" s="1239"/>
      <c r="L1459" s="1239"/>
      <c r="M1459" s="1240" t="s">
        <v>424</v>
      </c>
      <c r="N1459" s="1240"/>
      <c r="O1459" s="1240"/>
      <c r="P1459" s="1240"/>
      <c r="Q1459" s="1240"/>
      <c r="R1459" s="1240"/>
      <c r="S1459" s="1240"/>
      <c r="T1459" s="1240"/>
      <c r="U1459" s="1240"/>
      <c r="V1459" s="1240"/>
      <c r="W1459" s="1240"/>
      <c r="X1459" s="1243"/>
      <c r="Y1459" s="1243"/>
      <c r="Z1459" s="1241">
        <v>72.400000000000006</v>
      </c>
      <c r="AA1459" s="1241"/>
      <c r="AB1459" s="1241"/>
      <c r="AC1459" s="1241"/>
      <c r="AD1459" s="1241"/>
      <c r="AE1459" s="1241"/>
      <c r="AF1459" s="1241"/>
    </row>
    <row r="1460" spans="1:32" ht="16.7" customHeight="1">
      <c r="A1460" s="1239"/>
      <c r="B1460" s="1239"/>
      <c r="C1460" s="1239"/>
      <c r="D1460" s="1239"/>
      <c r="E1460" s="1239"/>
      <c r="F1460" s="1239"/>
      <c r="G1460" s="1239"/>
      <c r="H1460" s="1239"/>
      <c r="I1460" s="1239"/>
      <c r="J1460" s="1239"/>
      <c r="K1460" s="1240" t="s">
        <v>425</v>
      </c>
      <c r="L1460" s="1240"/>
      <c r="M1460" s="1240"/>
      <c r="N1460" s="1240"/>
      <c r="O1460" s="1240"/>
      <c r="P1460" s="1240"/>
      <c r="Q1460" s="151"/>
      <c r="R1460" s="1244">
        <v>0</v>
      </c>
      <c r="S1460" s="1244"/>
      <c r="T1460" s="1244"/>
      <c r="U1460" s="151"/>
      <c r="V1460" s="1240" t="s">
        <v>426</v>
      </c>
      <c r="W1460" s="1240"/>
      <c r="X1460" s="1243"/>
      <c r="Y1460" s="1243"/>
      <c r="Z1460" s="1241">
        <v>0</v>
      </c>
      <c r="AA1460" s="1241"/>
      <c r="AB1460" s="1241"/>
      <c r="AC1460" s="1241"/>
      <c r="AD1460" s="1241"/>
      <c r="AE1460" s="1241"/>
      <c r="AF1460" s="1241"/>
    </row>
    <row r="1461" spans="1:32" ht="0.75" customHeight="1">
      <c r="A1461" s="1239"/>
      <c r="B1461" s="1239"/>
      <c r="C1461" s="1239"/>
      <c r="D1461" s="1239"/>
      <c r="E1461" s="1239"/>
      <c r="F1461" s="1239"/>
      <c r="G1461" s="1239"/>
      <c r="H1461" s="1239"/>
      <c r="I1461" s="1239"/>
      <c r="J1461" s="1239"/>
      <c r="K1461" s="1239"/>
      <c r="L1461" s="1239"/>
      <c r="M1461" s="1239"/>
      <c r="N1461" s="1239"/>
      <c r="O1461" s="1239"/>
      <c r="P1461" s="1239"/>
      <c r="Q1461" s="1239"/>
      <c r="R1461" s="1239"/>
      <c r="S1461" s="1239"/>
      <c r="T1461" s="1239"/>
      <c r="U1461" s="1239"/>
      <c r="V1461" s="1240"/>
      <c r="W1461" s="1240"/>
      <c r="X1461" s="1243"/>
      <c r="Y1461" s="1243"/>
      <c r="Z1461" s="1241"/>
      <c r="AA1461" s="1241"/>
      <c r="AB1461" s="1241"/>
      <c r="AC1461" s="1241"/>
      <c r="AD1461" s="1241"/>
      <c r="AE1461" s="1241"/>
      <c r="AF1461" s="1241"/>
    </row>
    <row r="1462" spans="1:32" ht="16.7" customHeight="1">
      <c r="A1462" s="1239"/>
      <c r="B1462" s="1239"/>
      <c r="C1462" s="1239"/>
      <c r="D1462" s="1239"/>
      <c r="E1462" s="1239"/>
      <c r="F1462" s="1239"/>
      <c r="G1462" s="1239"/>
      <c r="H1462" s="1239"/>
      <c r="I1462" s="1239"/>
      <c r="J1462" s="1239"/>
      <c r="K1462" s="1239"/>
      <c r="L1462" s="1239"/>
      <c r="M1462" s="1240" t="s">
        <v>427</v>
      </c>
      <c r="N1462" s="1240"/>
      <c r="O1462" s="1240"/>
      <c r="P1462" s="1240"/>
      <c r="Q1462" s="1240"/>
      <c r="R1462" s="1240"/>
      <c r="S1462" s="1240"/>
      <c r="T1462" s="1240"/>
      <c r="U1462" s="1240"/>
      <c r="V1462" s="1240"/>
      <c r="W1462" s="1240"/>
      <c r="X1462" s="1243"/>
      <c r="Y1462" s="1243"/>
      <c r="Z1462" s="1241">
        <v>72.400000000000006</v>
      </c>
      <c r="AA1462" s="1241"/>
      <c r="AB1462" s="1241"/>
      <c r="AC1462" s="1241"/>
      <c r="AD1462" s="1241"/>
      <c r="AE1462" s="1241"/>
      <c r="AF1462" s="1241"/>
    </row>
    <row r="1463" spans="1:32" ht="5.85" customHeight="1">
      <c r="A1463" s="1242"/>
      <c r="B1463" s="1242"/>
      <c r="C1463" s="1242"/>
      <c r="D1463" s="1242"/>
      <c r="E1463" s="1242"/>
      <c r="F1463" s="1242"/>
      <c r="G1463" s="1242"/>
      <c r="H1463" s="1242"/>
      <c r="I1463" s="1242"/>
      <c r="J1463" s="1242"/>
      <c r="K1463" s="1242"/>
      <c r="L1463" s="1242"/>
      <c r="M1463" s="1242"/>
      <c r="N1463" s="1242"/>
      <c r="O1463" s="1242"/>
      <c r="P1463" s="1242"/>
      <c r="Q1463" s="1242"/>
      <c r="R1463" s="1242"/>
      <c r="S1463" s="1242"/>
      <c r="T1463" s="1242"/>
      <c r="U1463" s="1242"/>
      <c r="V1463" s="1242"/>
      <c r="W1463" s="1242"/>
      <c r="X1463" s="1242"/>
      <c r="Y1463" s="1242"/>
      <c r="Z1463" s="1242"/>
      <c r="AA1463" s="1242"/>
      <c r="AB1463" s="1242"/>
      <c r="AC1463" s="1242"/>
      <c r="AD1463" s="1242"/>
      <c r="AE1463" s="1242"/>
      <c r="AF1463" s="1242"/>
    </row>
    <row r="1464" spans="1:32" ht="96" customHeight="1">
      <c r="A1464" s="150"/>
      <c r="AF1464" s="152"/>
    </row>
    <row r="1465" spans="1:32" ht="96" customHeight="1">
      <c r="A1465" s="153"/>
      <c r="B1465" s="154"/>
      <c r="C1465" s="154"/>
      <c r="D1465" s="154"/>
      <c r="E1465" s="154"/>
      <c r="F1465" s="154"/>
      <c r="G1465" s="154"/>
      <c r="H1465" s="154"/>
      <c r="I1465" s="154"/>
      <c r="J1465" s="154"/>
      <c r="K1465" s="154"/>
      <c r="L1465" s="154"/>
      <c r="M1465" s="154"/>
      <c r="N1465" s="154"/>
      <c r="O1465" s="154"/>
      <c r="P1465" s="154"/>
      <c r="Q1465" s="154"/>
      <c r="R1465" s="154"/>
      <c r="S1465" s="154"/>
      <c r="T1465" s="154"/>
      <c r="U1465" s="154"/>
      <c r="V1465" s="154"/>
      <c r="W1465" s="154"/>
      <c r="X1465" s="154"/>
      <c r="Y1465" s="154"/>
      <c r="Z1465" s="154"/>
      <c r="AA1465" s="154"/>
      <c r="AB1465" s="154"/>
      <c r="AC1465" s="154"/>
      <c r="AD1465" s="154"/>
      <c r="AE1465" s="154"/>
      <c r="AF1465" s="162"/>
    </row>
    <row r="1466" spans="1:32" ht="2.1" customHeight="1">
      <c r="A1466" s="146"/>
      <c r="B1466" s="147"/>
      <c r="C1466" s="147"/>
      <c r="D1466" s="147"/>
      <c r="E1466" s="147"/>
      <c r="F1466" s="147"/>
      <c r="G1466" s="1289" t="s">
        <v>376</v>
      </c>
      <c r="H1466" s="1289"/>
      <c r="I1466" s="1289"/>
      <c r="J1466" s="1289"/>
      <c r="K1466" s="1289"/>
      <c r="L1466" s="1289"/>
      <c r="M1466" s="1289"/>
      <c r="N1466" s="1289"/>
      <c r="O1466" s="1289"/>
      <c r="P1466" s="1289"/>
      <c r="Q1466" s="1289"/>
      <c r="R1466" s="1289"/>
      <c r="S1466" s="1289"/>
      <c r="T1466" s="1289"/>
      <c r="U1466" s="1289"/>
      <c r="V1466" s="1289"/>
      <c r="W1466" s="1289"/>
      <c r="X1466" s="1289"/>
      <c r="Y1466" s="1289"/>
      <c r="Z1466" s="1289"/>
      <c r="AA1466" s="148"/>
      <c r="AB1466" s="1290" t="s">
        <v>573</v>
      </c>
      <c r="AC1466" s="1290"/>
      <c r="AD1466" s="1290"/>
      <c r="AE1466" s="1290"/>
      <c r="AF1466" s="1290"/>
    </row>
    <row r="1467" spans="1:32" ht="14.65" customHeight="1">
      <c r="A1467" s="150"/>
      <c r="B1467" s="1243"/>
      <c r="C1467" s="1243"/>
      <c r="D1467" s="1243"/>
      <c r="E1467" s="1243"/>
      <c r="G1467" s="1289"/>
      <c r="H1467" s="1289"/>
      <c r="I1467" s="1289"/>
      <c r="J1467" s="1289"/>
      <c r="K1467" s="1289"/>
      <c r="L1467" s="1289"/>
      <c r="M1467" s="1289"/>
      <c r="N1467" s="1289"/>
      <c r="O1467" s="1289"/>
      <c r="P1467" s="1289"/>
      <c r="Q1467" s="1289"/>
      <c r="R1467" s="1289"/>
      <c r="S1467" s="1289"/>
      <c r="T1467" s="1289"/>
      <c r="U1467" s="1289"/>
      <c r="V1467" s="1289"/>
      <c r="W1467" s="1289"/>
      <c r="X1467" s="1289"/>
      <c r="Y1467" s="1289"/>
      <c r="Z1467" s="1289"/>
      <c r="AA1467" s="152"/>
      <c r="AB1467" s="1290"/>
      <c r="AC1467" s="1290"/>
      <c r="AD1467" s="1290"/>
      <c r="AE1467" s="1290"/>
      <c r="AF1467" s="1290"/>
    </row>
    <row r="1468" spans="1:32" ht="0.75" customHeight="1">
      <c r="A1468" s="150"/>
      <c r="B1468" s="1243"/>
      <c r="C1468" s="1243"/>
      <c r="D1468" s="1243"/>
      <c r="E1468" s="1243"/>
      <c r="G1468" s="1289"/>
      <c r="H1468" s="1289"/>
      <c r="I1468" s="1289"/>
      <c r="J1468" s="1289"/>
      <c r="K1468" s="1289"/>
      <c r="L1468" s="1289"/>
      <c r="M1468" s="1289"/>
      <c r="N1468" s="1289"/>
      <c r="O1468" s="1289"/>
      <c r="P1468" s="1289"/>
      <c r="Q1468" s="1289"/>
      <c r="R1468" s="1289"/>
      <c r="S1468" s="1289"/>
      <c r="T1468" s="1289"/>
      <c r="U1468" s="1289"/>
      <c r="V1468" s="1289"/>
      <c r="W1468" s="1289"/>
      <c r="X1468" s="1289"/>
      <c r="Y1468" s="1289"/>
      <c r="Z1468" s="1289"/>
      <c r="AA1468" s="152"/>
      <c r="AB1468" s="1290"/>
      <c r="AC1468" s="1290"/>
      <c r="AD1468" s="1290"/>
      <c r="AE1468" s="1290"/>
      <c r="AF1468" s="1290"/>
    </row>
    <row r="1469" spans="1:32" ht="11.65" customHeight="1">
      <c r="A1469" s="150"/>
      <c r="B1469" s="1243"/>
      <c r="C1469" s="1243"/>
      <c r="D1469" s="1243"/>
      <c r="E1469" s="1243"/>
      <c r="G1469" s="1289"/>
      <c r="H1469" s="1289"/>
      <c r="I1469" s="1289"/>
      <c r="J1469" s="1289"/>
      <c r="K1469" s="1289"/>
      <c r="L1469" s="1289"/>
      <c r="M1469" s="1289"/>
      <c r="N1469" s="1289"/>
      <c r="O1469" s="1289"/>
      <c r="P1469" s="1289"/>
      <c r="Q1469" s="1289"/>
      <c r="R1469" s="1289"/>
      <c r="S1469" s="1289"/>
      <c r="T1469" s="1289"/>
      <c r="U1469" s="1289"/>
      <c r="V1469" s="1289"/>
      <c r="W1469" s="1289"/>
      <c r="X1469" s="1289"/>
      <c r="Y1469" s="1289"/>
      <c r="Z1469" s="1289"/>
      <c r="AA1469" s="152"/>
      <c r="AB1469" s="1303" t="s">
        <v>378</v>
      </c>
      <c r="AC1469" s="1303"/>
      <c r="AD1469" s="1303"/>
      <c r="AE1469" s="1292"/>
      <c r="AF1469" s="1292"/>
    </row>
    <row r="1470" spans="1:32" ht="13.15" customHeight="1">
      <c r="A1470" s="150"/>
      <c r="B1470" s="1243"/>
      <c r="C1470" s="1243"/>
      <c r="D1470" s="1243"/>
      <c r="E1470" s="1243"/>
      <c r="G1470" s="1293" t="s">
        <v>379</v>
      </c>
      <c r="H1470" s="1293"/>
      <c r="I1470" s="1293"/>
      <c r="J1470" s="1293"/>
      <c r="K1470" s="1293"/>
      <c r="L1470" s="1293"/>
      <c r="M1470" s="1293"/>
      <c r="N1470" s="1293"/>
      <c r="O1470" s="1293"/>
      <c r="P1470" s="1293"/>
      <c r="Q1470" s="1293"/>
      <c r="R1470" s="1293"/>
      <c r="S1470" s="1293"/>
      <c r="T1470" s="1293"/>
      <c r="U1470" s="1293"/>
      <c r="V1470" s="1293"/>
      <c r="W1470" s="1293"/>
      <c r="X1470" s="1293"/>
      <c r="Y1470" s="1293"/>
      <c r="Z1470" s="1293"/>
      <c r="AA1470" s="152"/>
      <c r="AB1470" s="1303"/>
      <c r="AC1470" s="1303"/>
      <c r="AD1470" s="1303"/>
      <c r="AE1470" s="1292"/>
      <c r="AF1470" s="1292"/>
    </row>
    <row r="1471" spans="1:32" ht="0.75" customHeight="1">
      <c r="A1471" s="150"/>
      <c r="G1471" s="1293"/>
      <c r="H1471" s="1293"/>
      <c r="I1471" s="1293"/>
      <c r="J1471" s="1293"/>
      <c r="K1471" s="1293"/>
      <c r="L1471" s="1293"/>
      <c r="M1471" s="1293"/>
      <c r="N1471" s="1293"/>
      <c r="O1471" s="1293"/>
      <c r="P1471" s="1293"/>
      <c r="Q1471" s="1293"/>
      <c r="R1471" s="1293"/>
      <c r="S1471" s="1293"/>
      <c r="T1471" s="1293"/>
      <c r="U1471" s="1293"/>
      <c r="V1471" s="1293"/>
      <c r="W1471" s="1293"/>
      <c r="X1471" s="1293"/>
      <c r="Y1471" s="1293"/>
      <c r="Z1471" s="1293"/>
      <c r="AA1471" s="152"/>
      <c r="AB1471" s="1303"/>
      <c r="AC1471" s="1303"/>
      <c r="AD1471" s="1303"/>
      <c r="AE1471" s="1292"/>
      <c r="AF1471" s="1292"/>
    </row>
    <row r="1472" spans="1:32" ht="0.75" customHeight="1">
      <c r="A1472" s="153"/>
      <c r="B1472" s="154"/>
      <c r="C1472" s="154"/>
      <c r="D1472" s="154"/>
      <c r="E1472" s="154"/>
      <c r="F1472" s="154"/>
      <c r="G1472" s="154"/>
      <c r="H1472" s="154"/>
      <c r="I1472" s="154"/>
      <c r="J1472" s="154"/>
      <c r="K1472" s="154"/>
      <c r="L1472" s="154"/>
      <c r="M1472" s="154"/>
      <c r="N1472" s="154"/>
      <c r="O1472" s="154"/>
      <c r="P1472" s="154"/>
      <c r="Q1472" s="154"/>
      <c r="R1472" s="154"/>
      <c r="S1472" s="154"/>
      <c r="T1472" s="154"/>
      <c r="U1472" s="154"/>
      <c r="V1472" s="154"/>
      <c r="W1472" s="154"/>
      <c r="X1472" s="154"/>
      <c r="Y1472" s="154"/>
      <c r="Z1472" s="154"/>
      <c r="AA1472" s="162"/>
      <c r="AB1472" s="1303"/>
      <c r="AC1472" s="1303"/>
      <c r="AD1472" s="1303"/>
      <c r="AE1472" s="1292"/>
      <c r="AF1472" s="1292"/>
    </row>
    <row r="1473" spans="1:32" ht="16.7" customHeight="1">
      <c r="A1473" s="1280" t="s">
        <v>323</v>
      </c>
      <c r="B1473" s="1280"/>
      <c r="C1473" s="1280"/>
      <c r="D1473" s="1280"/>
      <c r="E1473" s="1280"/>
      <c r="F1473" s="1280"/>
      <c r="G1473" s="1280"/>
      <c r="H1473" s="1280"/>
      <c r="I1473" s="1280"/>
      <c r="J1473" s="1280"/>
      <c r="K1473" s="1280"/>
      <c r="L1473" s="1280"/>
      <c r="M1473" s="1280"/>
      <c r="N1473" s="1280"/>
      <c r="O1473" s="1280"/>
      <c r="P1473" s="1280"/>
      <c r="Q1473" s="1280"/>
      <c r="R1473" s="1280"/>
      <c r="S1473" s="1280"/>
      <c r="T1473" s="1280"/>
      <c r="U1473" s="1280"/>
      <c r="V1473" s="1280"/>
      <c r="W1473" s="1280"/>
      <c r="X1473" s="1280"/>
      <c r="Y1473" s="1280"/>
      <c r="Z1473" s="1280"/>
      <c r="AA1473" s="1280"/>
      <c r="AB1473" s="1280"/>
      <c r="AC1473" s="1280"/>
      <c r="AD1473" s="1280"/>
      <c r="AE1473" s="1280"/>
      <c r="AF1473" s="1280"/>
    </row>
    <row r="1474" spans="1:32" ht="37.15" customHeight="1">
      <c r="A1474" s="1301" t="s">
        <v>380</v>
      </c>
      <c r="B1474" s="1301"/>
      <c r="C1474" s="1301"/>
      <c r="D1474" s="1301"/>
      <c r="E1474" s="1301"/>
      <c r="F1474" s="1301"/>
      <c r="G1474" s="1301"/>
      <c r="H1474" s="1301"/>
      <c r="I1474" s="1301"/>
      <c r="J1474" s="1301"/>
      <c r="K1474" s="1301"/>
      <c r="L1474" s="1301"/>
      <c r="M1474" s="1301"/>
      <c r="N1474" s="1301"/>
      <c r="O1474" s="1301"/>
      <c r="P1474" s="1301"/>
      <c r="Q1474" s="1301"/>
      <c r="R1474" s="1301"/>
      <c r="S1474" s="1301"/>
      <c r="T1474" s="1301"/>
      <c r="U1474" s="1301"/>
      <c r="V1474" s="1301"/>
      <c r="W1474" s="1301"/>
      <c r="X1474" s="1301"/>
      <c r="Y1474" s="1280" t="s">
        <v>381</v>
      </c>
      <c r="Z1474" s="1280"/>
      <c r="AA1474" s="1280"/>
      <c r="AB1474" s="1280"/>
      <c r="AC1474" s="1280"/>
      <c r="AD1474" s="1280"/>
      <c r="AE1474" s="1280"/>
      <c r="AF1474" s="1280"/>
    </row>
    <row r="1475" spans="1:32" ht="5.0999999999999996" customHeight="1">
      <c r="A1475" s="155"/>
      <c r="B1475" s="156"/>
      <c r="C1475" s="156"/>
      <c r="D1475" s="156"/>
      <c r="E1475" s="156"/>
      <c r="F1475" s="156"/>
      <c r="G1475" s="156"/>
      <c r="H1475" s="156"/>
      <c r="I1475" s="156"/>
      <c r="J1475" s="156"/>
      <c r="K1475" s="156"/>
      <c r="L1475" s="156"/>
      <c r="M1475" s="156"/>
      <c r="N1475" s="156"/>
      <c r="O1475" s="156"/>
      <c r="P1475" s="156"/>
      <c r="Q1475" s="156"/>
      <c r="R1475" s="156"/>
      <c r="S1475" s="156"/>
      <c r="T1475" s="156"/>
      <c r="U1475" s="156"/>
      <c r="V1475" s="156"/>
      <c r="W1475" s="156"/>
      <c r="X1475" s="156"/>
      <c r="Y1475" s="156"/>
      <c r="Z1475" s="156"/>
      <c r="AA1475" s="156"/>
      <c r="AB1475" s="156"/>
      <c r="AC1475" s="156"/>
      <c r="AD1475" s="156"/>
      <c r="AE1475" s="156"/>
      <c r="AF1475" s="157"/>
    </row>
    <row r="1476" spans="1:32" ht="0.75" customHeight="1">
      <c r="A1476" s="1283" t="s">
        <v>382</v>
      </c>
      <c r="B1476" s="1283"/>
      <c r="C1476" s="1283"/>
      <c r="D1476" s="1283"/>
      <c r="E1476" s="1284"/>
      <c r="F1476" s="1284"/>
      <c r="G1476" s="1284"/>
      <c r="H1476" s="1284"/>
      <c r="I1476" s="1285" t="s">
        <v>264</v>
      </c>
      <c r="J1476" s="1285"/>
      <c r="K1476" s="1285"/>
      <c r="L1476" s="1285"/>
      <c r="M1476" s="1285"/>
      <c r="N1476" s="1285"/>
      <c r="O1476" s="1285"/>
      <c r="P1476" s="1285"/>
      <c r="Q1476" s="1285"/>
      <c r="R1476" s="1285"/>
      <c r="S1476" s="1285"/>
      <c r="T1476" s="1285"/>
      <c r="U1476" s="1285"/>
      <c r="V1476" s="1285"/>
      <c r="W1476" s="1285"/>
      <c r="X1476" s="1285"/>
      <c r="Y1476" s="1275" t="s">
        <v>383</v>
      </c>
      <c r="Z1476" s="1275"/>
      <c r="AA1476" s="1275"/>
      <c r="AB1476" s="1275"/>
      <c r="AC1476" s="1275"/>
      <c r="AD1476" s="1286" t="s">
        <v>384</v>
      </c>
      <c r="AE1476" s="1286"/>
      <c r="AF1476" s="1286"/>
    </row>
    <row r="1477" spans="1:32" ht="18.2" customHeight="1">
      <c r="A1477" s="1283"/>
      <c r="B1477" s="1283"/>
      <c r="C1477" s="1283"/>
      <c r="D1477" s="1283"/>
      <c r="E1477" s="1287" t="s">
        <v>385</v>
      </c>
      <c r="F1477" s="1287"/>
      <c r="G1477" s="1287"/>
      <c r="H1477" s="1288" t="s">
        <v>386</v>
      </c>
      <c r="I1477" s="1285"/>
      <c r="J1477" s="1285"/>
      <c r="K1477" s="1285"/>
      <c r="L1477" s="1285"/>
      <c r="M1477" s="1285"/>
      <c r="N1477" s="1285"/>
      <c r="O1477" s="1285"/>
      <c r="P1477" s="1285"/>
      <c r="Q1477" s="1285"/>
      <c r="R1477" s="1285"/>
      <c r="S1477" s="1285"/>
      <c r="T1477" s="1285"/>
      <c r="U1477" s="1285"/>
      <c r="V1477" s="1285"/>
      <c r="W1477" s="1285"/>
      <c r="X1477" s="1285"/>
      <c r="Y1477" s="1275"/>
      <c r="Z1477" s="1275"/>
      <c r="AA1477" s="1275"/>
      <c r="AB1477" s="1275"/>
      <c r="AC1477" s="1275"/>
      <c r="AD1477" s="1286"/>
      <c r="AE1477" s="1286"/>
      <c r="AF1477" s="1286"/>
    </row>
    <row r="1478" spans="1:32" ht="0.75" customHeight="1">
      <c r="A1478" s="1274" t="s">
        <v>263</v>
      </c>
      <c r="B1478" s="1274"/>
      <c r="C1478" s="1274"/>
      <c r="D1478" s="1274"/>
      <c r="E1478" s="1287"/>
      <c r="F1478" s="1287"/>
      <c r="G1478" s="1287"/>
      <c r="H1478" s="1288"/>
      <c r="I1478" s="1285"/>
      <c r="J1478" s="1285"/>
      <c r="K1478" s="1285"/>
      <c r="L1478" s="1285"/>
      <c r="M1478" s="1285"/>
      <c r="N1478" s="1285"/>
      <c r="O1478" s="1285"/>
      <c r="P1478" s="1285"/>
      <c r="Q1478" s="1285"/>
      <c r="R1478" s="1285"/>
      <c r="S1478" s="1285"/>
      <c r="T1478" s="1285"/>
      <c r="U1478" s="1285"/>
      <c r="V1478" s="1285"/>
      <c r="W1478" s="1285"/>
      <c r="X1478" s="1285"/>
      <c r="Y1478" s="1275" t="s">
        <v>387</v>
      </c>
      <c r="Z1478" s="1275"/>
      <c r="AA1478" s="1275"/>
      <c r="AB1478" s="1275"/>
      <c r="AC1478" s="1275"/>
      <c r="AD1478" s="1276">
        <v>1</v>
      </c>
      <c r="AE1478" s="1276"/>
      <c r="AF1478" s="1276"/>
    </row>
    <row r="1479" spans="1:32" ht="17.45" customHeight="1">
      <c r="A1479" s="1274"/>
      <c r="B1479" s="1274"/>
      <c r="C1479" s="1274"/>
      <c r="D1479" s="1274"/>
      <c r="E1479" s="1277"/>
      <c r="F1479" s="1277"/>
      <c r="G1479" s="1277"/>
      <c r="H1479" s="1288"/>
      <c r="I1479" s="1285"/>
      <c r="J1479" s="1285"/>
      <c r="K1479" s="1285"/>
      <c r="L1479" s="1285"/>
      <c r="M1479" s="1285"/>
      <c r="N1479" s="1285"/>
      <c r="O1479" s="1285"/>
      <c r="P1479" s="1285"/>
      <c r="Q1479" s="1285"/>
      <c r="R1479" s="1285"/>
      <c r="S1479" s="1285"/>
      <c r="T1479" s="1285"/>
      <c r="U1479" s="1285"/>
      <c r="V1479" s="1285"/>
      <c r="W1479" s="1285"/>
      <c r="X1479" s="1285"/>
      <c r="Y1479" s="1275"/>
      <c r="Z1479" s="1275"/>
      <c r="AA1479" s="1275"/>
      <c r="AB1479" s="1275"/>
      <c r="AC1479" s="1275"/>
      <c r="AD1479" s="1276"/>
      <c r="AE1479" s="1276"/>
      <c r="AF1479" s="1276"/>
    </row>
    <row r="1480" spans="1:32" ht="0.75" customHeight="1">
      <c r="A1480" s="1278"/>
      <c r="B1480" s="1278"/>
      <c r="C1480" s="1278"/>
      <c r="D1480" s="1278"/>
      <c r="E1480" s="1278"/>
      <c r="F1480" s="1278"/>
      <c r="G1480" s="1278"/>
      <c r="H1480" s="1288"/>
      <c r="I1480" s="1279"/>
      <c r="J1480" s="1279"/>
      <c r="K1480" s="1279"/>
      <c r="L1480" s="1279"/>
      <c r="M1480" s="1279"/>
      <c r="N1480" s="1279"/>
      <c r="O1480" s="1279"/>
      <c r="P1480" s="1279"/>
      <c r="Q1480" s="1279"/>
      <c r="R1480" s="1279"/>
      <c r="S1480" s="1279"/>
      <c r="T1480" s="1279"/>
      <c r="U1480" s="1279"/>
      <c r="V1480" s="1279"/>
      <c r="W1480" s="1279"/>
      <c r="X1480" s="1279"/>
      <c r="Y1480" s="1279"/>
      <c r="Z1480" s="1279"/>
      <c r="AA1480" s="1279"/>
      <c r="AB1480" s="1279"/>
      <c r="AC1480" s="1279"/>
      <c r="AD1480" s="1279"/>
      <c r="AE1480" s="1279"/>
      <c r="AF1480" s="1279"/>
    </row>
    <row r="1481" spans="1:32" ht="26.85" customHeight="1">
      <c r="A1481" s="1271" t="s">
        <v>574</v>
      </c>
      <c r="B1481" s="1271"/>
      <c r="C1481" s="1271"/>
      <c r="D1481" s="1271"/>
      <c r="E1481" s="1271"/>
      <c r="F1481" s="1271"/>
      <c r="G1481" s="1271"/>
      <c r="H1481" s="1271"/>
      <c r="I1481" s="1271"/>
      <c r="J1481" s="1271"/>
      <c r="K1481" s="1271"/>
      <c r="L1481" s="1271"/>
      <c r="M1481" s="1271"/>
      <c r="N1481" s="1271"/>
      <c r="O1481" s="1271"/>
      <c r="P1481" s="1271"/>
      <c r="Q1481" s="1271"/>
      <c r="R1481" s="1271"/>
      <c r="S1481" s="1271"/>
      <c r="T1481" s="1271"/>
      <c r="U1481" s="1271"/>
      <c r="V1481" s="1271"/>
      <c r="W1481" s="1271"/>
      <c r="X1481" s="1271"/>
      <c r="Y1481" s="1271"/>
      <c r="Z1481" s="1271"/>
      <c r="AA1481" s="1271"/>
      <c r="AB1481" s="1271"/>
      <c r="AC1481" s="1271"/>
      <c r="AD1481" s="1271"/>
      <c r="AE1481" s="1271"/>
      <c r="AF1481" s="1272"/>
    </row>
    <row r="1482" spans="1:32" ht="10.15" customHeight="1">
      <c r="A1482" s="1273" t="s">
        <v>389</v>
      </c>
      <c r="B1482" s="1273"/>
      <c r="C1482" s="1273"/>
      <c r="D1482" s="1273"/>
      <c r="E1482" s="1273"/>
      <c r="F1482" s="1273"/>
      <c r="G1482" s="1273"/>
      <c r="H1482" s="1273"/>
      <c r="I1482" s="1273"/>
      <c r="J1482" s="1273"/>
      <c r="K1482" s="1273"/>
      <c r="L1482" s="1273"/>
      <c r="M1482" s="1273"/>
      <c r="N1482" s="1273"/>
      <c r="O1482" s="1273"/>
      <c r="P1482" s="1273"/>
      <c r="Q1482" s="1273"/>
      <c r="R1482" s="1273"/>
      <c r="S1482" s="1273"/>
      <c r="T1482" s="1273"/>
      <c r="U1482" s="1273"/>
      <c r="V1482" s="1273"/>
      <c r="W1482" s="1273"/>
      <c r="X1482" s="1273"/>
      <c r="Y1482" s="1273"/>
      <c r="Z1482" s="1273"/>
      <c r="AA1482" s="1273"/>
      <c r="AB1482" s="1273"/>
      <c r="AC1482" s="1273"/>
      <c r="AD1482" s="1273"/>
      <c r="AE1482" s="1273"/>
      <c r="AF1482" s="1272"/>
    </row>
    <row r="1483" spans="1:32" ht="17.45" customHeight="1">
      <c r="A1483" s="1255" t="s">
        <v>390</v>
      </c>
      <c r="B1483" s="1255"/>
      <c r="C1483" s="1255"/>
      <c r="D1483" s="1255"/>
      <c r="E1483" s="1255"/>
      <c r="F1483" s="1255"/>
      <c r="G1483" s="1255"/>
      <c r="H1483" s="1255"/>
      <c r="I1483" s="1255"/>
      <c r="J1483" s="1255"/>
      <c r="K1483" s="1255"/>
      <c r="L1483" s="1255"/>
      <c r="M1483" s="1256" t="s">
        <v>391</v>
      </c>
      <c r="N1483" s="1256" t="s">
        <v>392</v>
      </c>
      <c r="O1483" s="1256"/>
      <c r="P1483" s="1256"/>
      <c r="Q1483" s="1256"/>
      <c r="R1483" s="1256"/>
      <c r="S1483" s="1256"/>
      <c r="T1483" s="1256" t="s">
        <v>393</v>
      </c>
      <c r="U1483" s="1256"/>
      <c r="V1483" s="1256"/>
      <c r="W1483" s="1256"/>
      <c r="X1483" s="1256"/>
      <c r="Y1483" s="1256"/>
      <c r="Z1483" s="1256"/>
      <c r="AA1483" s="1256"/>
      <c r="AB1483" s="1256"/>
      <c r="AC1483" s="1245" t="s">
        <v>394</v>
      </c>
      <c r="AD1483" s="1245"/>
      <c r="AE1483" s="1245"/>
      <c r="AF1483" s="1245"/>
    </row>
    <row r="1484" spans="1:32" ht="16.7" customHeight="1">
      <c r="A1484" s="1255"/>
      <c r="B1484" s="1255"/>
      <c r="C1484" s="1255"/>
      <c r="D1484" s="1255"/>
      <c r="E1484" s="1255"/>
      <c r="F1484" s="1255"/>
      <c r="G1484" s="1255"/>
      <c r="H1484" s="1255"/>
      <c r="I1484" s="1255"/>
      <c r="J1484" s="1255"/>
      <c r="K1484" s="1255"/>
      <c r="L1484" s="1255"/>
      <c r="M1484" s="1256"/>
      <c r="N1484" s="1256" t="s">
        <v>395</v>
      </c>
      <c r="O1484" s="1256"/>
      <c r="P1484" s="1256" t="s">
        <v>396</v>
      </c>
      <c r="Q1484" s="1256"/>
      <c r="R1484" s="1256"/>
      <c r="S1484" s="1256"/>
      <c r="T1484" s="1256" t="s">
        <v>395</v>
      </c>
      <c r="U1484" s="1256"/>
      <c r="V1484" s="1256"/>
      <c r="W1484" s="1256"/>
      <c r="X1484" s="1256" t="s">
        <v>396</v>
      </c>
      <c r="Y1484" s="1256"/>
      <c r="Z1484" s="1256"/>
      <c r="AA1484" s="1256"/>
      <c r="AB1484" s="1256"/>
      <c r="AC1484" s="1245"/>
      <c r="AD1484" s="1245"/>
      <c r="AE1484" s="1245"/>
      <c r="AF1484" s="1245"/>
    </row>
    <row r="1485" spans="1:32" ht="17.45" customHeight="1">
      <c r="A1485" s="1246"/>
      <c r="B1485" s="1246"/>
      <c r="C1485" s="1246"/>
      <c r="D1485" s="1246"/>
      <c r="E1485" s="1246"/>
      <c r="F1485" s="1246"/>
      <c r="G1485" s="1246"/>
      <c r="H1485" s="1246"/>
      <c r="I1485" s="1246"/>
      <c r="J1485" s="1246"/>
      <c r="K1485" s="1246"/>
      <c r="L1485" s="1246"/>
      <c r="M1485" s="1247" t="s">
        <v>397</v>
      </c>
      <c r="N1485" s="1247"/>
      <c r="O1485" s="1247"/>
      <c r="P1485" s="1247"/>
      <c r="Q1485" s="1247"/>
      <c r="R1485" s="1247"/>
      <c r="S1485" s="1247"/>
      <c r="T1485" s="1247"/>
      <c r="U1485" s="1247"/>
      <c r="V1485" s="1247"/>
      <c r="W1485" s="1247"/>
      <c r="X1485" s="1248"/>
      <c r="Y1485" s="1248"/>
      <c r="Z1485" s="1249">
        <v>0</v>
      </c>
      <c r="AA1485" s="1249"/>
      <c r="AB1485" s="1249"/>
      <c r="AC1485" s="1249"/>
      <c r="AD1485" s="1249"/>
      <c r="AE1485" s="1249"/>
      <c r="AF1485" s="1249"/>
    </row>
    <row r="1486" spans="1:32" ht="16.7" customHeight="1">
      <c r="A1486" s="1255" t="s">
        <v>398</v>
      </c>
      <c r="B1486" s="1255"/>
      <c r="C1486" s="1255"/>
      <c r="D1486" s="1255"/>
      <c r="E1486" s="1255"/>
      <c r="F1486" s="1255"/>
      <c r="G1486" s="1255"/>
      <c r="H1486" s="1255"/>
      <c r="I1486" s="1255"/>
      <c r="J1486" s="1255"/>
      <c r="K1486" s="1255"/>
      <c r="L1486" s="1255"/>
      <c r="M1486" s="1255"/>
      <c r="N1486" s="1255"/>
      <c r="O1486" s="1256" t="s">
        <v>399</v>
      </c>
      <c r="P1486" s="1256"/>
      <c r="Q1486" s="1256"/>
      <c r="R1486" s="1256"/>
      <c r="S1486" s="1256" t="s">
        <v>391</v>
      </c>
      <c r="T1486" s="1256"/>
      <c r="U1486" s="1256"/>
      <c r="V1486" s="1256"/>
      <c r="W1486" s="1256" t="s">
        <v>400</v>
      </c>
      <c r="X1486" s="1256"/>
      <c r="Y1486" s="1256"/>
      <c r="Z1486" s="1256"/>
      <c r="AA1486" s="1256"/>
      <c r="AB1486" s="1256"/>
      <c r="AC1486" s="1245" t="s">
        <v>394</v>
      </c>
      <c r="AD1486" s="1245"/>
      <c r="AE1486" s="1245"/>
      <c r="AF1486" s="1245"/>
    </row>
    <row r="1487" spans="1:32" ht="17.45" customHeight="1">
      <c r="A1487" s="146"/>
      <c r="B1487" s="147"/>
      <c r="C1487" s="147"/>
      <c r="D1487" s="147"/>
      <c r="E1487" s="147"/>
      <c r="F1487" s="147"/>
      <c r="G1487" s="147"/>
      <c r="H1487" s="147"/>
      <c r="I1487" s="147"/>
      <c r="J1487" s="147"/>
      <c r="K1487" s="147"/>
      <c r="L1487" s="147"/>
      <c r="M1487" s="1331" t="s">
        <v>401</v>
      </c>
      <c r="N1487" s="1331"/>
      <c r="O1487" s="1331"/>
      <c r="P1487" s="1331"/>
      <c r="Q1487" s="1331"/>
      <c r="R1487" s="1331"/>
      <c r="S1487" s="1331"/>
      <c r="T1487" s="1331"/>
      <c r="U1487" s="1331"/>
      <c r="V1487" s="1331"/>
      <c r="W1487" s="1331"/>
      <c r="X1487" s="147"/>
      <c r="Y1487" s="147"/>
      <c r="Z1487" s="1266">
        <v>0</v>
      </c>
      <c r="AA1487" s="1266"/>
      <c r="AB1487" s="1266"/>
      <c r="AC1487" s="1266"/>
      <c r="AD1487" s="1266"/>
      <c r="AE1487" s="1266"/>
      <c r="AF1487" s="1266"/>
    </row>
    <row r="1488" spans="1:32" ht="17.45" customHeight="1">
      <c r="A1488" s="150"/>
      <c r="M1488" s="1240" t="s">
        <v>402</v>
      </c>
      <c r="N1488" s="1240"/>
      <c r="O1488" s="1240"/>
      <c r="P1488" s="1240"/>
      <c r="Q1488" s="1240"/>
      <c r="R1488" s="1240"/>
      <c r="S1488" s="1240"/>
      <c r="T1488" s="1240"/>
      <c r="U1488" s="1240"/>
      <c r="V1488" s="1240"/>
      <c r="W1488" s="1240"/>
      <c r="Z1488" s="1262">
        <v>0</v>
      </c>
      <c r="AA1488" s="1262"/>
      <c r="AB1488" s="1262"/>
      <c r="AC1488" s="1262"/>
      <c r="AD1488" s="1262"/>
      <c r="AE1488" s="1262"/>
      <c r="AF1488" s="1262"/>
    </row>
    <row r="1489" spans="1:32" ht="16.7" customHeight="1">
      <c r="A1489" s="150"/>
      <c r="M1489" s="1240" t="s">
        <v>403</v>
      </c>
      <c r="N1489" s="1240"/>
      <c r="O1489" s="1240"/>
      <c r="P1489" s="1240"/>
      <c r="Q1489" s="1240"/>
      <c r="R1489" s="1240"/>
      <c r="S1489" s="1240"/>
      <c r="T1489" s="1240"/>
      <c r="U1489" s="1240"/>
      <c r="V1489" s="1240"/>
      <c r="W1489" s="1240"/>
      <c r="Z1489" s="1262">
        <v>0</v>
      </c>
      <c r="AA1489" s="1262"/>
      <c r="AB1489" s="1262"/>
      <c r="AC1489" s="1262"/>
      <c r="AD1489" s="1262"/>
      <c r="AE1489" s="1262"/>
      <c r="AF1489" s="1262"/>
    </row>
    <row r="1490" spans="1:32" ht="17.45" customHeight="1">
      <c r="A1490" s="150"/>
      <c r="M1490" s="1240" t="s">
        <v>404</v>
      </c>
      <c r="N1490" s="1240"/>
      <c r="O1490" s="1240"/>
      <c r="P1490" s="1240"/>
      <c r="Q1490" s="1240"/>
      <c r="R1490" s="1240"/>
      <c r="S1490" s="1240"/>
      <c r="T1490" s="1240"/>
      <c r="U1490" s="1240"/>
      <c r="V1490" s="1240"/>
      <c r="W1490" s="1240"/>
      <c r="Z1490" s="1262">
        <v>0</v>
      </c>
      <c r="AA1490" s="1262"/>
      <c r="AB1490" s="1262"/>
      <c r="AC1490" s="1262"/>
      <c r="AD1490" s="1262"/>
      <c r="AE1490" s="1262"/>
      <c r="AF1490" s="1262"/>
    </row>
    <row r="1491" spans="1:32" ht="16.7" customHeight="1">
      <c r="A1491" s="153"/>
      <c r="B1491" s="154"/>
      <c r="C1491" s="154"/>
      <c r="D1491" s="154"/>
      <c r="E1491" s="154"/>
      <c r="F1491" s="154"/>
      <c r="G1491" s="154"/>
      <c r="H1491" s="154"/>
      <c r="I1491" s="154"/>
      <c r="J1491" s="154"/>
      <c r="K1491" s="154"/>
      <c r="L1491" s="154"/>
      <c r="M1491" s="1260" t="s">
        <v>405</v>
      </c>
      <c r="N1491" s="1260"/>
      <c r="O1491" s="1260"/>
      <c r="P1491" s="1260"/>
      <c r="Q1491" s="1260"/>
      <c r="R1491" s="1260"/>
      <c r="S1491" s="1260"/>
      <c r="T1491" s="1260"/>
      <c r="U1491" s="1260"/>
      <c r="V1491" s="1260"/>
      <c r="W1491" s="1260"/>
      <c r="X1491" s="154"/>
      <c r="Y1491" s="154"/>
      <c r="Z1491" s="1261">
        <v>0</v>
      </c>
      <c r="AA1491" s="1261"/>
      <c r="AB1491" s="1261"/>
      <c r="AC1491" s="1261"/>
      <c r="AD1491" s="1261"/>
      <c r="AE1491" s="1261"/>
      <c r="AF1491" s="1261"/>
    </row>
    <row r="1492" spans="1:32" ht="17.45" customHeight="1">
      <c r="A1492" s="1257" t="s">
        <v>406</v>
      </c>
      <c r="B1492" s="1257"/>
      <c r="C1492" s="1257"/>
      <c r="D1492" s="1257"/>
      <c r="E1492" s="1257"/>
      <c r="F1492" s="1257"/>
      <c r="G1492" s="1257"/>
      <c r="H1492" s="1257"/>
      <c r="I1492" s="1257"/>
      <c r="J1492" s="1257"/>
      <c r="K1492" s="1257"/>
      <c r="L1492" s="1257"/>
      <c r="M1492" s="1257"/>
      <c r="N1492" s="1257"/>
      <c r="O1492" s="1258" t="s">
        <v>391</v>
      </c>
      <c r="P1492" s="1258"/>
      <c r="Q1492" s="1258"/>
      <c r="R1492" s="1258"/>
      <c r="S1492" s="1258" t="s">
        <v>407</v>
      </c>
      <c r="T1492" s="1258"/>
      <c r="U1492" s="1258"/>
      <c r="V1492" s="1258"/>
      <c r="W1492" s="1258" t="s">
        <v>408</v>
      </c>
      <c r="X1492" s="1258"/>
      <c r="Y1492" s="1258"/>
      <c r="Z1492" s="1258"/>
      <c r="AA1492" s="1258"/>
      <c r="AB1492" s="1258"/>
      <c r="AC1492" s="1259" t="s">
        <v>409</v>
      </c>
      <c r="AD1492" s="1259"/>
      <c r="AE1492" s="1259"/>
      <c r="AF1492" s="1259"/>
    </row>
    <row r="1493" spans="1:32" ht="17.45" customHeight="1">
      <c r="A1493" s="1246"/>
      <c r="B1493" s="1246"/>
      <c r="C1493" s="1246"/>
      <c r="D1493" s="1246"/>
      <c r="E1493" s="1246"/>
      <c r="F1493" s="1246"/>
      <c r="G1493" s="1246"/>
      <c r="H1493" s="1246"/>
      <c r="I1493" s="1246"/>
      <c r="J1493" s="1246"/>
      <c r="K1493" s="1246"/>
      <c r="L1493" s="1246"/>
      <c r="M1493" s="1247" t="s">
        <v>411</v>
      </c>
      <c r="N1493" s="1247"/>
      <c r="O1493" s="1247"/>
      <c r="P1493" s="1247"/>
      <c r="Q1493" s="1247"/>
      <c r="R1493" s="1247"/>
      <c r="S1493" s="1247"/>
      <c r="T1493" s="1247"/>
      <c r="U1493" s="1247"/>
      <c r="V1493" s="1247"/>
      <c r="W1493" s="1247"/>
      <c r="X1493" s="1248"/>
      <c r="Y1493" s="1248"/>
      <c r="Z1493" s="1249">
        <v>0</v>
      </c>
      <c r="AA1493" s="1249"/>
      <c r="AB1493" s="1249"/>
      <c r="AC1493" s="1249"/>
      <c r="AD1493" s="1249"/>
      <c r="AE1493" s="1249"/>
      <c r="AF1493" s="1249"/>
    </row>
    <row r="1494" spans="1:32" ht="16.7" customHeight="1">
      <c r="A1494" s="1257" t="s">
        <v>412</v>
      </c>
      <c r="B1494" s="1257"/>
      <c r="C1494" s="1257"/>
      <c r="D1494" s="1257"/>
      <c r="E1494" s="1257"/>
      <c r="F1494" s="1257"/>
      <c r="G1494" s="1257"/>
      <c r="H1494" s="1257"/>
      <c r="I1494" s="1257"/>
      <c r="J1494" s="1257"/>
      <c r="K1494" s="1257"/>
      <c r="L1494" s="1257"/>
      <c r="M1494" s="1257"/>
      <c r="N1494" s="1257"/>
      <c r="O1494" s="1258" t="s">
        <v>391</v>
      </c>
      <c r="P1494" s="1258"/>
      <c r="Q1494" s="1258"/>
      <c r="R1494" s="1258"/>
      <c r="S1494" s="1258" t="s">
        <v>407</v>
      </c>
      <c r="T1494" s="1258"/>
      <c r="U1494" s="1258"/>
      <c r="V1494" s="1258"/>
      <c r="W1494" s="1258" t="s">
        <v>408</v>
      </c>
      <c r="X1494" s="1258"/>
      <c r="Y1494" s="1258"/>
      <c r="Z1494" s="1258"/>
      <c r="AA1494" s="1258"/>
      <c r="AB1494" s="1258"/>
      <c r="AC1494" s="1259" t="s">
        <v>409</v>
      </c>
      <c r="AD1494" s="1259"/>
      <c r="AE1494" s="1259"/>
      <c r="AF1494" s="1259"/>
    </row>
    <row r="1495" spans="1:32" ht="23.25" customHeight="1">
      <c r="A1495" s="146"/>
      <c r="B1495" s="147"/>
      <c r="C1495" s="163" t="s">
        <v>575</v>
      </c>
      <c r="D1495" s="1314" t="s">
        <v>576</v>
      </c>
      <c r="E1495" s="1314"/>
      <c r="F1495" s="1314"/>
      <c r="G1495" s="1314"/>
      <c r="H1495" s="1314"/>
      <c r="I1495" s="1314"/>
      <c r="J1495" s="1314"/>
      <c r="K1495" s="1314"/>
      <c r="L1495" s="1314"/>
      <c r="M1495" s="1314"/>
      <c r="N1495" s="1314"/>
      <c r="O1495" s="1315">
        <v>0.11</v>
      </c>
      <c r="P1495" s="1315"/>
      <c r="Q1495" s="1315"/>
      <c r="R1495" s="1315"/>
      <c r="S1495" s="1316" t="s">
        <v>446</v>
      </c>
      <c r="T1495" s="1316"/>
      <c r="U1495" s="1316"/>
      <c r="V1495" s="1316"/>
      <c r="W1495" s="1317">
        <v>509.10210000000001</v>
      </c>
      <c r="X1495" s="1317"/>
      <c r="Y1495" s="1317"/>
      <c r="Z1495" s="1317"/>
      <c r="AA1495" s="1317"/>
      <c r="AB1495" s="1317"/>
      <c r="AC1495" s="1318">
        <v>56.000999999999998</v>
      </c>
      <c r="AD1495" s="1318"/>
      <c r="AE1495" s="1318"/>
      <c r="AF1495" s="1318"/>
    </row>
    <row r="1496" spans="1:32" ht="22.5" customHeight="1">
      <c r="A1496" s="153"/>
      <c r="B1496" s="154"/>
      <c r="C1496" s="167" t="s">
        <v>500</v>
      </c>
      <c r="D1496" s="1304" t="s">
        <v>501</v>
      </c>
      <c r="E1496" s="1304"/>
      <c r="F1496" s="1304"/>
      <c r="G1496" s="1304"/>
      <c r="H1496" s="1304"/>
      <c r="I1496" s="1304"/>
      <c r="J1496" s="1304"/>
      <c r="K1496" s="1304"/>
      <c r="L1496" s="1304"/>
      <c r="M1496" s="1304"/>
      <c r="N1496" s="1304"/>
      <c r="O1496" s="1305">
        <v>0.1</v>
      </c>
      <c r="P1496" s="1305"/>
      <c r="Q1496" s="1305"/>
      <c r="R1496" s="1305"/>
      <c r="S1496" s="1306" t="s">
        <v>435</v>
      </c>
      <c r="T1496" s="1306"/>
      <c r="U1496" s="1306"/>
      <c r="V1496" s="1306"/>
      <c r="W1496" s="1307">
        <v>82.821700000000007</v>
      </c>
      <c r="X1496" s="1307"/>
      <c r="Y1496" s="1307"/>
      <c r="Z1496" s="1307"/>
      <c r="AA1496" s="1307"/>
      <c r="AB1496" s="1307"/>
      <c r="AC1496" s="1308">
        <v>8.282</v>
      </c>
      <c r="AD1496" s="1308"/>
      <c r="AE1496" s="1308"/>
      <c r="AF1496" s="1308"/>
    </row>
    <row r="1497" spans="1:32" ht="17.45" customHeight="1">
      <c r="A1497" s="1246"/>
      <c r="B1497" s="1246"/>
      <c r="C1497" s="1246"/>
      <c r="D1497" s="1246"/>
      <c r="E1497" s="1246"/>
      <c r="F1497" s="1246"/>
      <c r="G1497" s="1246"/>
      <c r="H1497" s="1246"/>
      <c r="I1497" s="1246"/>
      <c r="J1497" s="1246"/>
      <c r="K1497" s="1246"/>
      <c r="L1497" s="1246"/>
      <c r="M1497" s="1247" t="s">
        <v>413</v>
      </c>
      <c r="N1497" s="1247"/>
      <c r="O1497" s="1247"/>
      <c r="P1497" s="1247"/>
      <c r="Q1497" s="1247"/>
      <c r="R1497" s="1247"/>
      <c r="S1497" s="1247"/>
      <c r="T1497" s="1247"/>
      <c r="U1497" s="1247"/>
      <c r="V1497" s="1247"/>
      <c r="W1497" s="1247"/>
      <c r="X1497" s="1248"/>
      <c r="Y1497" s="1248"/>
      <c r="Z1497" s="1249">
        <v>64.283000000000001</v>
      </c>
      <c r="AA1497" s="1249"/>
      <c r="AB1497" s="1249"/>
      <c r="AC1497" s="1249"/>
      <c r="AD1497" s="1249"/>
      <c r="AE1497" s="1249"/>
      <c r="AF1497" s="1249"/>
    </row>
    <row r="1498" spans="1:32" ht="17.45" customHeight="1">
      <c r="A1498" s="1257" t="s">
        <v>414</v>
      </c>
      <c r="B1498" s="1257"/>
      <c r="C1498" s="1257"/>
      <c r="D1498" s="1257"/>
      <c r="E1498" s="1257"/>
      <c r="F1498" s="1257"/>
      <c r="G1498" s="1257"/>
      <c r="H1498" s="1257"/>
      <c r="I1498" s="1257"/>
      <c r="J1498" s="1257"/>
      <c r="K1498" s="1257"/>
      <c r="L1498" s="1257"/>
      <c r="M1498" s="1257"/>
      <c r="N1498" s="1257"/>
      <c r="O1498" s="1258" t="s">
        <v>391</v>
      </c>
      <c r="P1498" s="1258"/>
      <c r="Q1498" s="1258"/>
      <c r="R1498" s="1258"/>
      <c r="S1498" s="1258" t="s">
        <v>407</v>
      </c>
      <c r="T1498" s="1258"/>
      <c r="U1498" s="1258"/>
      <c r="V1498" s="1258"/>
      <c r="W1498" s="1258" t="s">
        <v>408</v>
      </c>
      <c r="X1498" s="1258"/>
      <c r="Y1498" s="1258"/>
      <c r="Z1498" s="1258"/>
      <c r="AA1498" s="1258"/>
      <c r="AB1498" s="1258"/>
      <c r="AC1498" s="1259" t="s">
        <v>409</v>
      </c>
      <c r="AD1498" s="1259"/>
      <c r="AE1498" s="1259"/>
      <c r="AF1498" s="1259"/>
    </row>
    <row r="1499" spans="1:32" ht="16.7" customHeight="1">
      <c r="A1499" s="1251"/>
      <c r="B1499" s="1251"/>
      <c r="C1499" s="1251"/>
      <c r="D1499" s="1251"/>
      <c r="E1499" s="1251"/>
      <c r="F1499" s="1251"/>
      <c r="G1499" s="1251"/>
      <c r="H1499" s="1251"/>
      <c r="I1499" s="1251"/>
      <c r="J1499" s="1251"/>
      <c r="K1499" s="1251"/>
      <c r="L1499" s="1251"/>
      <c r="M1499" s="1252" t="s">
        <v>415</v>
      </c>
      <c r="N1499" s="1252"/>
      <c r="O1499" s="1252"/>
      <c r="P1499" s="1252"/>
      <c r="Q1499" s="1252"/>
      <c r="R1499" s="1252"/>
      <c r="S1499" s="1252"/>
      <c r="T1499" s="1252"/>
      <c r="U1499" s="1252"/>
      <c r="V1499" s="1252"/>
      <c r="W1499" s="1252"/>
      <c r="X1499" s="1253"/>
      <c r="Y1499" s="1253"/>
      <c r="Z1499" s="1254">
        <v>0</v>
      </c>
      <c r="AA1499" s="1254"/>
      <c r="AB1499" s="1254"/>
      <c r="AC1499" s="1254"/>
      <c r="AD1499" s="1254"/>
      <c r="AE1499" s="1254"/>
      <c r="AF1499" s="1254"/>
    </row>
    <row r="1500" spans="1:32" ht="17.45" customHeight="1">
      <c r="A1500" s="1255" t="s">
        <v>416</v>
      </c>
      <c r="B1500" s="1255"/>
      <c r="C1500" s="1255"/>
      <c r="D1500" s="1255"/>
      <c r="E1500" s="1255"/>
      <c r="F1500" s="1255"/>
      <c r="G1500" s="1255"/>
      <c r="H1500" s="1255"/>
      <c r="I1500" s="1255"/>
      <c r="J1500" s="1256" t="s">
        <v>391</v>
      </c>
      <c r="K1500" s="1256"/>
      <c r="L1500" s="158" t="s">
        <v>417</v>
      </c>
      <c r="M1500" s="158" t="s">
        <v>418</v>
      </c>
      <c r="N1500" s="1256" t="s">
        <v>419</v>
      </c>
      <c r="O1500" s="1256"/>
      <c r="P1500" s="1256" t="s">
        <v>420</v>
      </c>
      <c r="Q1500" s="1256"/>
      <c r="R1500" s="1256"/>
      <c r="S1500" s="1256"/>
      <c r="T1500" s="1256" t="s">
        <v>421</v>
      </c>
      <c r="U1500" s="1256"/>
      <c r="V1500" s="1256"/>
      <c r="W1500" s="1256"/>
      <c r="X1500" s="1256" t="s">
        <v>422</v>
      </c>
      <c r="Y1500" s="1256"/>
      <c r="Z1500" s="1256"/>
      <c r="AA1500" s="1256"/>
      <c r="AB1500" s="1256"/>
      <c r="AC1500" s="1245" t="s">
        <v>409</v>
      </c>
      <c r="AD1500" s="1245"/>
      <c r="AE1500" s="1245"/>
      <c r="AF1500" s="1245"/>
    </row>
    <row r="1501" spans="1:32" ht="16.7" customHeight="1">
      <c r="A1501" s="1246"/>
      <c r="B1501" s="1246"/>
      <c r="C1501" s="1246"/>
      <c r="D1501" s="1246"/>
      <c r="E1501" s="1246"/>
      <c r="F1501" s="1246"/>
      <c r="G1501" s="1246"/>
      <c r="H1501" s="1246"/>
      <c r="I1501" s="1246"/>
      <c r="J1501" s="1246"/>
      <c r="K1501" s="1246"/>
      <c r="L1501" s="1246"/>
      <c r="M1501" s="1247" t="s">
        <v>423</v>
      </c>
      <c r="N1501" s="1247"/>
      <c r="O1501" s="1247"/>
      <c r="P1501" s="1247"/>
      <c r="Q1501" s="1247"/>
      <c r="R1501" s="1247"/>
      <c r="S1501" s="1247"/>
      <c r="T1501" s="1247"/>
      <c r="U1501" s="1247"/>
      <c r="V1501" s="1247"/>
      <c r="W1501" s="1247"/>
      <c r="X1501" s="1248"/>
      <c r="Y1501" s="1248"/>
      <c r="Z1501" s="1249">
        <v>0</v>
      </c>
      <c r="AA1501" s="1249"/>
      <c r="AB1501" s="1249"/>
      <c r="AC1501" s="1249"/>
      <c r="AD1501" s="1249"/>
      <c r="AE1501" s="1249"/>
      <c r="AF1501" s="1249"/>
    </row>
    <row r="1502" spans="1:32" ht="5.85" customHeight="1">
      <c r="A1502" s="1250"/>
      <c r="B1502" s="1250"/>
      <c r="C1502" s="1250"/>
      <c r="D1502" s="1250"/>
      <c r="E1502" s="1250"/>
      <c r="F1502" s="1250"/>
      <c r="G1502" s="1250"/>
      <c r="H1502" s="1250"/>
      <c r="I1502" s="1250"/>
      <c r="J1502" s="1250"/>
      <c r="K1502" s="1250"/>
      <c r="L1502" s="1250"/>
      <c r="M1502" s="1250"/>
      <c r="N1502" s="1250"/>
      <c r="O1502" s="1250"/>
      <c r="P1502" s="1250"/>
      <c r="Q1502" s="1250"/>
      <c r="R1502" s="1250"/>
      <c r="S1502" s="1250"/>
      <c r="T1502" s="1250"/>
      <c r="U1502" s="1250"/>
      <c r="V1502" s="1250"/>
      <c r="W1502" s="1250"/>
      <c r="X1502" s="1250"/>
      <c r="Y1502" s="1250"/>
      <c r="Z1502" s="1250"/>
      <c r="AA1502" s="1250"/>
      <c r="AB1502" s="1250"/>
      <c r="AC1502" s="1250"/>
      <c r="AD1502" s="1250"/>
      <c r="AE1502" s="1250"/>
      <c r="AF1502" s="1250"/>
    </row>
    <row r="1503" spans="1:32" ht="17.45" customHeight="1">
      <c r="A1503" s="1239"/>
      <c r="B1503" s="1239"/>
      <c r="C1503" s="1239"/>
      <c r="D1503" s="1239"/>
      <c r="E1503" s="1239"/>
      <c r="F1503" s="1239"/>
      <c r="G1503" s="1239"/>
      <c r="H1503" s="1239"/>
      <c r="I1503" s="1239"/>
      <c r="J1503" s="1239"/>
      <c r="K1503" s="1239"/>
      <c r="L1503" s="1239"/>
      <c r="M1503" s="1240" t="s">
        <v>424</v>
      </c>
      <c r="N1503" s="1240"/>
      <c r="O1503" s="1240"/>
      <c r="P1503" s="1240"/>
      <c r="Q1503" s="1240"/>
      <c r="R1503" s="1240"/>
      <c r="S1503" s="1240"/>
      <c r="T1503" s="1240"/>
      <c r="U1503" s="1240"/>
      <c r="V1503" s="1240"/>
      <c r="W1503" s="1240"/>
      <c r="X1503" s="1243"/>
      <c r="Y1503" s="1243"/>
      <c r="Z1503" s="1241">
        <v>64.28</v>
      </c>
      <c r="AA1503" s="1241"/>
      <c r="AB1503" s="1241"/>
      <c r="AC1503" s="1241"/>
      <c r="AD1503" s="1241"/>
      <c r="AE1503" s="1241"/>
      <c r="AF1503" s="1241"/>
    </row>
    <row r="1504" spans="1:32" ht="16.7" customHeight="1">
      <c r="A1504" s="1239"/>
      <c r="B1504" s="1239"/>
      <c r="C1504" s="1239"/>
      <c r="D1504" s="1239"/>
      <c r="E1504" s="1239"/>
      <c r="F1504" s="1239"/>
      <c r="G1504" s="1239"/>
      <c r="H1504" s="1239"/>
      <c r="I1504" s="1239"/>
      <c r="J1504" s="1239"/>
      <c r="K1504" s="1240" t="s">
        <v>425</v>
      </c>
      <c r="L1504" s="1240"/>
      <c r="M1504" s="1240"/>
      <c r="N1504" s="1240"/>
      <c r="O1504" s="1240"/>
      <c r="P1504" s="1240"/>
      <c r="Q1504" s="151"/>
      <c r="R1504" s="1244">
        <v>0</v>
      </c>
      <c r="S1504" s="1244"/>
      <c r="T1504" s="1244"/>
      <c r="U1504" s="151"/>
      <c r="V1504" s="1240" t="s">
        <v>426</v>
      </c>
      <c r="W1504" s="1240"/>
      <c r="X1504" s="1243"/>
      <c r="Y1504" s="1243"/>
      <c r="Z1504" s="1241">
        <v>0</v>
      </c>
      <c r="AA1504" s="1241"/>
      <c r="AB1504" s="1241"/>
      <c r="AC1504" s="1241"/>
      <c r="AD1504" s="1241"/>
      <c r="AE1504" s="1241"/>
      <c r="AF1504" s="1241"/>
    </row>
    <row r="1505" spans="1:32" ht="0.75" customHeight="1">
      <c r="A1505" s="1239"/>
      <c r="B1505" s="1239"/>
      <c r="C1505" s="1239"/>
      <c r="D1505" s="1239"/>
      <c r="E1505" s="1239"/>
      <c r="F1505" s="1239"/>
      <c r="G1505" s="1239"/>
      <c r="H1505" s="1239"/>
      <c r="I1505" s="1239"/>
      <c r="J1505" s="1239"/>
      <c r="K1505" s="1239"/>
      <c r="L1505" s="1239"/>
      <c r="M1505" s="1239"/>
      <c r="N1505" s="1239"/>
      <c r="O1505" s="1239"/>
      <c r="P1505" s="1239"/>
      <c r="Q1505" s="1239"/>
      <c r="R1505" s="1239"/>
      <c r="S1505" s="1239"/>
      <c r="T1505" s="1239"/>
      <c r="U1505" s="1239"/>
      <c r="V1505" s="1240"/>
      <c r="W1505" s="1240"/>
      <c r="X1505" s="1243"/>
      <c r="Y1505" s="1243"/>
      <c r="Z1505" s="1241"/>
      <c r="AA1505" s="1241"/>
      <c r="AB1505" s="1241"/>
      <c r="AC1505" s="1241"/>
      <c r="AD1505" s="1241"/>
      <c r="AE1505" s="1241"/>
      <c r="AF1505" s="1241"/>
    </row>
    <row r="1506" spans="1:32" ht="16.7" customHeight="1">
      <c r="A1506" s="1239"/>
      <c r="B1506" s="1239"/>
      <c r="C1506" s="1239"/>
      <c r="D1506" s="1239"/>
      <c r="E1506" s="1239"/>
      <c r="F1506" s="1239"/>
      <c r="G1506" s="1239"/>
      <c r="H1506" s="1239"/>
      <c r="I1506" s="1239"/>
      <c r="J1506" s="1239"/>
      <c r="K1506" s="1239"/>
      <c r="L1506" s="1239"/>
      <c r="M1506" s="1240" t="s">
        <v>427</v>
      </c>
      <c r="N1506" s="1240"/>
      <c r="O1506" s="1240"/>
      <c r="P1506" s="1240"/>
      <c r="Q1506" s="1240"/>
      <c r="R1506" s="1240"/>
      <c r="S1506" s="1240"/>
      <c r="T1506" s="1240"/>
      <c r="U1506" s="1240"/>
      <c r="V1506" s="1240"/>
      <c r="W1506" s="1240"/>
      <c r="X1506" s="1243"/>
      <c r="Y1506" s="1243"/>
      <c r="Z1506" s="1241">
        <v>64.28</v>
      </c>
      <c r="AA1506" s="1241"/>
      <c r="AB1506" s="1241"/>
      <c r="AC1506" s="1241"/>
      <c r="AD1506" s="1241"/>
      <c r="AE1506" s="1241"/>
      <c r="AF1506" s="1241"/>
    </row>
    <row r="1507" spans="1:32" ht="5.85" customHeight="1">
      <c r="A1507" s="1242"/>
      <c r="B1507" s="1242"/>
      <c r="C1507" s="1242"/>
      <c r="D1507" s="1242"/>
      <c r="E1507" s="1242"/>
      <c r="F1507" s="1242"/>
      <c r="G1507" s="1242"/>
      <c r="H1507" s="1242"/>
      <c r="I1507" s="1242"/>
      <c r="J1507" s="1242"/>
      <c r="K1507" s="1242"/>
      <c r="L1507" s="1242"/>
      <c r="M1507" s="1242"/>
      <c r="N1507" s="1242"/>
      <c r="O1507" s="1242"/>
      <c r="P1507" s="1242"/>
      <c r="Q1507" s="1242"/>
      <c r="R1507" s="1242"/>
      <c r="S1507" s="1242"/>
      <c r="T1507" s="1242"/>
      <c r="U1507" s="1242"/>
      <c r="V1507" s="1242"/>
      <c r="W1507" s="1242"/>
      <c r="X1507" s="1242"/>
      <c r="Y1507" s="1242"/>
      <c r="Z1507" s="1242"/>
      <c r="AA1507" s="1242"/>
      <c r="AB1507" s="1242"/>
      <c r="AC1507" s="1242"/>
      <c r="AD1507" s="1242"/>
      <c r="AE1507" s="1242"/>
      <c r="AF1507" s="1242"/>
    </row>
    <row r="1508" spans="1:32" ht="107.65" customHeight="1">
      <c r="A1508" s="150"/>
      <c r="AF1508" s="152"/>
    </row>
    <row r="1509" spans="1:32" ht="107.65" customHeight="1">
      <c r="A1509" s="153"/>
      <c r="B1509" s="154"/>
      <c r="C1509" s="154"/>
      <c r="D1509" s="154"/>
      <c r="E1509" s="154"/>
      <c r="F1509" s="154"/>
      <c r="G1509" s="154"/>
      <c r="H1509" s="154"/>
      <c r="I1509" s="154"/>
      <c r="J1509" s="154"/>
      <c r="K1509" s="154"/>
      <c r="L1509" s="154"/>
      <c r="M1509" s="154"/>
      <c r="N1509" s="154"/>
      <c r="O1509" s="154"/>
      <c r="P1509" s="154"/>
      <c r="Q1509" s="154"/>
      <c r="R1509" s="154"/>
      <c r="S1509" s="154"/>
      <c r="T1509" s="154"/>
      <c r="U1509" s="154"/>
      <c r="V1509" s="154"/>
      <c r="W1509" s="154"/>
      <c r="X1509" s="154"/>
      <c r="Y1509" s="154"/>
      <c r="Z1509" s="154"/>
      <c r="AA1509" s="154"/>
      <c r="AB1509" s="154"/>
      <c r="AC1509" s="154"/>
      <c r="AD1509" s="154"/>
      <c r="AE1509" s="154"/>
      <c r="AF1509" s="162"/>
    </row>
    <row r="1510" spans="1:32" ht="1.5" customHeight="1">
      <c r="A1510" s="146"/>
      <c r="B1510" s="147"/>
      <c r="C1510" s="147"/>
      <c r="D1510" s="147"/>
      <c r="E1510" s="147"/>
      <c r="F1510" s="147"/>
      <c r="G1510" s="1289" t="s">
        <v>376</v>
      </c>
      <c r="H1510" s="1289"/>
      <c r="I1510" s="1289"/>
      <c r="J1510" s="1289"/>
      <c r="K1510" s="1289"/>
      <c r="L1510" s="1289"/>
      <c r="M1510" s="1289"/>
      <c r="N1510" s="1289"/>
      <c r="O1510" s="1289"/>
      <c r="P1510" s="1289"/>
      <c r="Q1510" s="1289"/>
      <c r="R1510" s="1289"/>
      <c r="S1510" s="1289"/>
      <c r="T1510" s="1289"/>
      <c r="U1510" s="1289"/>
      <c r="V1510" s="1289"/>
      <c r="W1510" s="1289"/>
      <c r="X1510" s="1289"/>
      <c r="Y1510" s="1289"/>
      <c r="Z1510" s="1289"/>
      <c r="AA1510" s="148"/>
      <c r="AB1510" s="1290" t="s">
        <v>577</v>
      </c>
      <c r="AC1510" s="1290"/>
      <c r="AD1510" s="1290"/>
      <c r="AE1510" s="1290"/>
      <c r="AF1510" s="1290"/>
    </row>
    <row r="1511" spans="1:32" ht="15.4" customHeight="1">
      <c r="A1511" s="150"/>
      <c r="B1511" s="1243"/>
      <c r="C1511" s="1243"/>
      <c r="D1511" s="1243"/>
      <c r="E1511" s="1243"/>
      <c r="G1511" s="1289"/>
      <c r="H1511" s="1289"/>
      <c r="I1511" s="1289"/>
      <c r="J1511" s="1289"/>
      <c r="K1511" s="1289"/>
      <c r="L1511" s="1289"/>
      <c r="M1511" s="1289"/>
      <c r="N1511" s="1289"/>
      <c r="O1511" s="1289"/>
      <c r="P1511" s="1289"/>
      <c r="Q1511" s="1289"/>
      <c r="R1511" s="1289"/>
      <c r="S1511" s="1289"/>
      <c r="T1511" s="1289"/>
      <c r="U1511" s="1289"/>
      <c r="V1511" s="1289"/>
      <c r="W1511" s="1289"/>
      <c r="X1511" s="1289"/>
      <c r="Y1511" s="1289"/>
      <c r="Z1511" s="1289"/>
      <c r="AA1511" s="152"/>
      <c r="AB1511" s="1290"/>
      <c r="AC1511" s="1290"/>
      <c r="AD1511" s="1290"/>
      <c r="AE1511" s="1290"/>
      <c r="AF1511" s="1290"/>
    </row>
    <row r="1512" spans="1:32" ht="11.65" customHeight="1">
      <c r="A1512" s="150"/>
      <c r="B1512" s="1243"/>
      <c r="C1512" s="1243"/>
      <c r="D1512" s="1243"/>
      <c r="E1512" s="1243"/>
      <c r="G1512" s="1289"/>
      <c r="H1512" s="1289"/>
      <c r="I1512" s="1289"/>
      <c r="J1512" s="1289"/>
      <c r="K1512" s="1289"/>
      <c r="L1512" s="1289"/>
      <c r="M1512" s="1289"/>
      <c r="N1512" s="1289"/>
      <c r="O1512" s="1289"/>
      <c r="P1512" s="1289"/>
      <c r="Q1512" s="1289"/>
      <c r="R1512" s="1289"/>
      <c r="S1512" s="1289"/>
      <c r="T1512" s="1289"/>
      <c r="U1512" s="1289"/>
      <c r="V1512" s="1289"/>
      <c r="W1512" s="1289"/>
      <c r="X1512" s="1289"/>
      <c r="Y1512" s="1289"/>
      <c r="Z1512" s="1289"/>
      <c r="AA1512" s="152"/>
      <c r="AB1512" s="1291" t="s">
        <v>378</v>
      </c>
      <c r="AC1512" s="1291"/>
      <c r="AD1512" s="1291"/>
      <c r="AE1512" s="1292"/>
      <c r="AF1512" s="1292"/>
    </row>
    <row r="1513" spans="1:32" ht="13.9" customHeight="1">
      <c r="A1513" s="150"/>
      <c r="B1513" s="1243"/>
      <c r="C1513" s="1243"/>
      <c r="D1513" s="1243"/>
      <c r="E1513" s="1243"/>
      <c r="G1513" s="1293" t="s">
        <v>379</v>
      </c>
      <c r="H1513" s="1293"/>
      <c r="I1513" s="1293"/>
      <c r="J1513" s="1293"/>
      <c r="K1513" s="1293"/>
      <c r="L1513" s="1293"/>
      <c r="M1513" s="1293"/>
      <c r="N1513" s="1293"/>
      <c r="O1513" s="1293"/>
      <c r="P1513" s="1293"/>
      <c r="Q1513" s="1293"/>
      <c r="R1513" s="1293"/>
      <c r="S1513" s="1293"/>
      <c r="T1513" s="1293"/>
      <c r="U1513" s="1293"/>
      <c r="V1513" s="1293"/>
      <c r="W1513" s="1293"/>
      <c r="X1513" s="1293"/>
      <c r="Y1513" s="1293"/>
      <c r="Z1513" s="1293"/>
      <c r="AA1513" s="152"/>
      <c r="AB1513" s="1291"/>
      <c r="AC1513" s="1291"/>
      <c r="AD1513" s="1291"/>
      <c r="AE1513" s="1292"/>
      <c r="AF1513" s="1292"/>
    </row>
    <row r="1514" spans="1:32" ht="0.75" customHeight="1">
      <c r="A1514" s="150"/>
      <c r="G1514" s="1293"/>
      <c r="H1514" s="1293"/>
      <c r="I1514" s="1293"/>
      <c r="J1514" s="1293"/>
      <c r="K1514" s="1293"/>
      <c r="L1514" s="1293"/>
      <c r="M1514" s="1293"/>
      <c r="N1514" s="1293"/>
      <c r="O1514" s="1293"/>
      <c r="P1514" s="1293"/>
      <c r="Q1514" s="1293"/>
      <c r="R1514" s="1293"/>
      <c r="S1514" s="1293"/>
      <c r="T1514" s="1293"/>
      <c r="U1514" s="1293"/>
      <c r="V1514" s="1293"/>
      <c r="W1514" s="1293"/>
      <c r="X1514" s="1293"/>
      <c r="Y1514" s="1293"/>
      <c r="Z1514" s="1293"/>
      <c r="AA1514" s="152"/>
      <c r="AB1514" s="1291"/>
      <c r="AC1514" s="1291"/>
      <c r="AD1514" s="1291"/>
      <c r="AE1514" s="1292"/>
      <c r="AF1514" s="1292"/>
    </row>
    <row r="1515" spans="1:32" ht="0.75" customHeight="1">
      <c r="A1515" s="153"/>
      <c r="B1515" s="154"/>
      <c r="C1515" s="154"/>
      <c r="D1515" s="154"/>
      <c r="E1515" s="154"/>
      <c r="F1515" s="154"/>
      <c r="G1515" s="154"/>
      <c r="H1515" s="154"/>
      <c r="I1515" s="154"/>
      <c r="J1515" s="154"/>
      <c r="K1515" s="154"/>
      <c r="L1515" s="154"/>
      <c r="M1515" s="154"/>
      <c r="N1515" s="154"/>
      <c r="O1515" s="154"/>
      <c r="P1515" s="154"/>
      <c r="Q1515" s="154"/>
      <c r="R1515" s="154"/>
      <c r="S1515" s="154"/>
      <c r="T1515" s="154"/>
      <c r="U1515" s="154"/>
      <c r="V1515" s="154"/>
      <c r="W1515" s="154"/>
      <c r="X1515" s="154"/>
      <c r="Y1515" s="154"/>
      <c r="Z1515" s="154"/>
      <c r="AA1515" s="154"/>
      <c r="AB1515" s="154"/>
      <c r="AC1515" s="154"/>
      <c r="AD1515" s="154"/>
      <c r="AE1515" s="1292"/>
      <c r="AF1515" s="1292"/>
    </row>
    <row r="1516" spans="1:32" ht="15.95" customHeight="1">
      <c r="A1516" s="1280" t="s">
        <v>323</v>
      </c>
      <c r="B1516" s="1280"/>
      <c r="C1516" s="1280"/>
      <c r="D1516" s="1280"/>
      <c r="E1516" s="1280"/>
      <c r="F1516" s="1280"/>
      <c r="G1516" s="1280"/>
      <c r="H1516" s="1280"/>
      <c r="I1516" s="1280"/>
      <c r="J1516" s="1280"/>
      <c r="K1516" s="1280"/>
      <c r="L1516" s="1280"/>
      <c r="M1516" s="1280"/>
      <c r="N1516" s="1280"/>
      <c r="O1516" s="1280"/>
      <c r="P1516" s="1280"/>
      <c r="Q1516" s="1280"/>
      <c r="R1516" s="1280"/>
      <c r="S1516" s="1280"/>
      <c r="T1516" s="1280"/>
      <c r="U1516" s="1280"/>
      <c r="V1516" s="1280"/>
      <c r="W1516" s="1280"/>
      <c r="X1516" s="1280"/>
      <c r="Y1516" s="1280"/>
      <c r="Z1516" s="1280"/>
      <c r="AA1516" s="1280"/>
      <c r="AB1516" s="1280"/>
      <c r="AC1516" s="1280"/>
      <c r="AD1516" s="1280"/>
      <c r="AE1516" s="1280"/>
      <c r="AF1516" s="1280"/>
    </row>
    <row r="1517" spans="1:32" ht="0.75" customHeight="1">
      <c r="A1517" s="146"/>
      <c r="B1517" s="147"/>
      <c r="C1517" s="147"/>
      <c r="D1517" s="147"/>
      <c r="E1517" s="147"/>
      <c r="F1517" s="147"/>
      <c r="G1517" s="147"/>
      <c r="H1517" s="147"/>
      <c r="I1517" s="147"/>
      <c r="J1517" s="147"/>
      <c r="K1517" s="147"/>
      <c r="L1517" s="147"/>
      <c r="M1517" s="147"/>
      <c r="N1517" s="147"/>
      <c r="O1517" s="147"/>
      <c r="P1517" s="147"/>
      <c r="Q1517" s="147"/>
      <c r="R1517" s="147"/>
      <c r="S1517" s="147"/>
      <c r="T1517" s="147"/>
      <c r="U1517" s="147"/>
      <c r="V1517" s="147"/>
      <c r="W1517" s="147"/>
      <c r="X1517" s="147"/>
      <c r="Y1517" s="147"/>
      <c r="Z1517" s="147"/>
      <c r="AA1517" s="147"/>
      <c r="AB1517" s="147"/>
      <c r="AC1517" s="147"/>
      <c r="AD1517" s="147"/>
      <c r="AE1517" s="147"/>
      <c r="AF1517" s="148"/>
    </row>
    <row r="1518" spans="1:32" ht="37.15" customHeight="1">
      <c r="A1518" s="1281" t="s">
        <v>380</v>
      </c>
      <c r="B1518" s="1281"/>
      <c r="C1518" s="1281"/>
      <c r="D1518" s="1281"/>
      <c r="E1518" s="1281"/>
      <c r="F1518" s="1281"/>
      <c r="G1518" s="1281"/>
      <c r="H1518" s="1281"/>
      <c r="I1518" s="1281"/>
      <c r="J1518" s="1281"/>
      <c r="K1518" s="1281"/>
      <c r="L1518" s="1281"/>
      <c r="M1518" s="1281"/>
      <c r="N1518" s="1281"/>
      <c r="O1518" s="1281"/>
      <c r="P1518" s="1281"/>
      <c r="Q1518" s="1281"/>
      <c r="R1518" s="1281"/>
      <c r="S1518" s="1281"/>
      <c r="T1518" s="1281"/>
      <c r="U1518" s="1281"/>
      <c r="V1518" s="1281"/>
      <c r="W1518" s="1281"/>
      <c r="X1518" s="1281"/>
      <c r="Y1518" s="1282" t="s">
        <v>381</v>
      </c>
      <c r="Z1518" s="1282"/>
      <c r="AA1518" s="1282"/>
      <c r="AB1518" s="1282"/>
      <c r="AC1518" s="1282"/>
      <c r="AD1518" s="1282"/>
      <c r="AE1518" s="1282"/>
      <c r="AF1518" s="1282"/>
    </row>
    <row r="1519" spans="1:32" ht="5.0999999999999996" customHeight="1">
      <c r="A1519" s="155"/>
      <c r="B1519" s="156"/>
      <c r="C1519" s="156"/>
      <c r="D1519" s="156"/>
      <c r="E1519" s="156"/>
      <c r="F1519" s="156"/>
      <c r="G1519" s="156"/>
      <c r="H1519" s="156"/>
      <c r="I1519" s="156"/>
      <c r="J1519" s="156"/>
      <c r="K1519" s="156"/>
      <c r="L1519" s="156"/>
      <c r="M1519" s="156"/>
      <c r="N1519" s="156"/>
      <c r="O1519" s="156"/>
      <c r="P1519" s="156"/>
      <c r="Q1519" s="156"/>
      <c r="R1519" s="156"/>
      <c r="S1519" s="156"/>
      <c r="T1519" s="156"/>
      <c r="U1519" s="156"/>
      <c r="V1519" s="156"/>
      <c r="W1519" s="156"/>
      <c r="X1519" s="156"/>
      <c r="Y1519" s="156"/>
      <c r="Z1519" s="156"/>
      <c r="AA1519" s="156"/>
      <c r="AB1519" s="156"/>
      <c r="AC1519" s="156"/>
      <c r="AD1519" s="156"/>
      <c r="AE1519" s="156"/>
      <c r="AF1519" s="157"/>
    </row>
    <row r="1520" spans="1:32" ht="18.2" customHeight="1">
      <c r="A1520" s="1278" t="s">
        <v>382</v>
      </c>
      <c r="B1520" s="1278"/>
      <c r="C1520" s="1278"/>
      <c r="D1520" s="1278"/>
      <c r="E1520" s="1278" t="s">
        <v>385</v>
      </c>
      <c r="F1520" s="1278"/>
      <c r="G1520" s="1278"/>
      <c r="H1520" s="1321" t="s">
        <v>386</v>
      </c>
      <c r="I1520" s="1285" t="s">
        <v>266</v>
      </c>
      <c r="J1520" s="1285"/>
      <c r="K1520" s="1285"/>
      <c r="L1520" s="1285"/>
      <c r="M1520" s="1285"/>
      <c r="N1520" s="1285"/>
      <c r="O1520" s="1285"/>
      <c r="P1520" s="1285"/>
      <c r="Q1520" s="1285"/>
      <c r="R1520" s="1285"/>
      <c r="S1520" s="1285"/>
      <c r="T1520" s="1285"/>
      <c r="U1520" s="1285"/>
      <c r="V1520" s="1285"/>
      <c r="W1520" s="1285"/>
      <c r="X1520" s="1285"/>
      <c r="Y1520" s="1275" t="s">
        <v>383</v>
      </c>
      <c r="Z1520" s="1275"/>
      <c r="AA1520" s="1275"/>
      <c r="AB1520" s="1275"/>
      <c r="AC1520" s="1275"/>
      <c r="AD1520" s="1286" t="s">
        <v>384</v>
      </c>
      <c r="AE1520" s="1286"/>
      <c r="AF1520" s="1286"/>
    </row>
    <row r="1521" spans="1:32" ht="0.75" customHeight="1">
      <c r="A1521" s="1274" t="s">
        <v>265</v>
      </c>
      <c r="B1521" s="1274"/>
      <c r="C1521" s="1274"/>
      <c r="D1521" s="1274"/>
      <c r="E1521" s="1278"/>
      <c r="F1521" s="1278"/>
      <c r="G1521" s="1278"/>
      <c r="H1521" s="1321"/>
      <c r="I1521" s="1285"/>
      <c r="J1521" s="1285"/>
      <c r="K1521" s="1285"/>
      <c r="L1521" s="1285"/>
      <c r="M1521" s="1285"/>
      <c r="N1521" s="1285"/>
      <c r="O1521" s="1285"/>
      <c r="P1521" s="1285"/>
      <c r="Q1521" s="1285"/>
      <c r="R1521" s="1285"/>
      <c r="S1521" s="1285"/>
      <c r="T1521" s="1285"/>
      <c r="U1521" s="1285"/>
      <c r="V1521" s="1285"/>
      <c r="W1521" s="1285"/>
      <c r="X1521" s="1285"/>
      <c r="Y1521" s="1275" t="s">
        <v>387</v>
      </c>
      <c r="Z1521" s="1275"/>
      <c r="AA1521" s="1275"/>
      <c r="AB1521" s="1275"/>
      <c r="AC1521" s="1275"/>
      <c r="AD1521" s="1276">
        <v>1</v>
      </c>
      <c r="AE1521" s="1276"/>
      <c r="AF1521" s="1276"/>
    </row>
    <row r="1522" spans="1:32" ht="18.2" customHeight="1">
      <c r="A1522" s="1274"/>
      <c r="B1522" s="1274"/>
      <c r="C1522" s="1274"/>
      <c r="D1522" s="1274"/>
      <c r="E1522" s="1277"/>
      <c r="F1522" s="1277"/>
      <c r="G1522" s="1277"/>
      <c r="H1522" s="1321"/>
      <c r="I1522" s="1285"/>
      <c r="J1522" s="1285"/>
      <c r="K1522" s="1285"/>
      <c r="L1522" s="1285"/>
      <c r="M1522" s="1285"/>
      <c r="N1522" s="1285"/>
      <c r="O1522" s="1285"/>
      <c r="P1522" s="1285"/>
      <c r="Q1522" s="1285"/>
      <c r="R1522" s="1285"/>
      <c r="S1522" s="1285"/>
      <c r="T1522" s="1285"/>
      <c r="U1522" s="1285"/>
      <c r="V1522" s="1285"/>
      <c r="W1522" s="1285"/>
      <c r="X1522" s="1285"/>
      <c r="Y1522" s="1275"/>
      <c r="Z1522" s="1275"/>
      <c r="AA1522" s="1275"/>
      <c r="AB1522" s="1275"/>
      <c r="AC1522" s="1275"/>
      <c r="AD1522" s="1276"/>
      <c r="AE1522" s="1276"/>
      <c r="AF1522" s="1276"/>
    </row>
    <row r="1523" spans="1:32" ht="0.75" customHeight="1">
      <c r="A1523" s="1278"/>
      <c r="B1523" s="1278"/>
      <c r="C1523" s="1278"/>
      <c r="D1523" s="1278"/>
      <c r="E1523" s="1278"/>
      <c r="F1523" s="1278"/>
      <c r="G1523" s="1278"/>
      <c r="H1523" s="1321"/>
      <c r="I1523" s="1279"/>
      <c r="J1523" s="1279"/>
      <c r="K1523" s="1279"/>
      <c r="L1523" s="1279"/>
      <c r="M1523" s="1279"/>
      <c r="N1523" s="1279"/>
      <c r="O1523" s="1279"/>
      <c r="P1523" s="1279"/>
      <c r="Q1523" s="1279"/>
      <c r="R1523" s="1279"/>
      <c r="S1523" s="1279"/>
      <c r="T1523" s="1279"/>
      <c r="U1523" s="1279"/>
      <c r="V1523" s="1279"/>
      <c r="W1523" s="1279"/>
      <c r="X1523" s="1279"/>
      <c r="Y1523" s="1279"/>
      <c r="Z1523" s="1279"/>
      <c r="AA1523" s="1279"/>
      <c r="AB1523" s="1279"/>
      <c r="AC1523" s="1279"/>
      <c r="AD1523" s="1279"/>
      <c r="AE1523" s="1279"/>
      <c r="AF1523" s="1279"/>
    </row>
    <row r="1524" spans="1:32" ht="26.1" customHeight="1">
      <c r="A1524" s="1271" t="s">
        <v>574</v>
      </c>
      <c r="B1524" s="1271"/>
      <c r="C1524" s="1271"/>
      <c r="D1524" s="1271"/>
      <c r="E1524" s="1271"/>
      <c r="F1524" s="1271"/>
      <c r="G1524" s="1271"/>
      <c r="H1524" s="1271"/>
      <c r="I1524" s="1271"/>
      <c r="J1524" s="1271"/>
      <c r="K1524" s="1271"/>
      <c r="L1524" s="1271"/>
      <c r="M1524" s="1271"/>
      <c r="N1524" s="1271"/>
      <c r="O1524" s="1271"/>
      <c r="P1524" s="1271"/>
      <c r="Q1524" s="1271"/>
      <c r="R1524" s="1271"/>
      <c r="S1524" s="1271"/>
      <c r="T1524" s="1271"/>
      <c r="U1524" s="1271"/>
      <c r="V1524" s="1271"/>
      <c r="W1524" s="1271"/>
      <c r="X1524" s="1271"/>
      <c r="Y1524" s="1271"/>
      <c r="Z1524" s="1271"/>
      <c r="AA1524" s="1271"/>
      <c r="AB1524" s="1271"/>
      <c r="AC1524" s="1271"/>
      <c r="AD1524" s="1271"/>
      <c r="AE1524" s="1271"/>
      <c r="AF1524" s="1272"/>
    </row>
    <row r="1525" spans="1:32" ht="0.75" customHeight="1">
      <c r="A1525" s="1273" t="s">
        <v>389</v>
      </c>
      <c r="B1525" s="1273"/>
      <c r="C1525" s="1273"/>
      <c r="D1525" s="1273"/>
      <c r="E1525" s="1273"/>
      <c r="F1525" s="1273"/>
      <c r="G1525" s="1273"/>
      <c r="H1525" s="1273"/>
      <c r="I1525" s="1273"/>
      <c r="J1525" s="1273"/>
      <c r="K1525" s="1273"/>
      <c r="L1525" s="1273"/>
      <c r="M1525" s="1273"/>
      <c r="N1525" s="1273"/>
      <c r="O1525" s="1273"/>
      <c r="P1525" s="1273"/>
      <c r="Q1525" s="1273"/>
      <c r="R1525" s="1273"/>
      <c r="S1525" s="1273"/>
      <c r="T1525" s="1273"/>
      <c r="U1525" s="1273"/>
      <c r="V1525" s="1273"/>
      <c r="W1525" s="1273"/>
      <c r="X1525" s="1273"/>
      <c r="Y1525" s="1273"/>
      <c r="Z1525" s="1273"/>
      <c r="AA1525" s="1273"/>
      <c r="AB1525" s="1273"/>
      <c r="AC1525" s="1273"/>
      <c r="AD1525" s="1273"/>
      <c r="AE1525" s="1273"/>
      <c r="AF1525" s="1272"/>
    </row>
    <row r="1526" spans="1:32" ht="9.4" customHeight="1">
      <c r="A1526" s="1273"/>
      <c r="B1526" s="1273"/>
      <c r="C1526" s="1273"/>
      <c r="D1526" s="1273"/>
      <c r="E1526" s="1273"/>
      <c r="F1526" s="1273"/>
      <c r="G1526" s="1273"/>
      <c r="H1526" s="1273"/>
      <c r="I1526" s="1273"/>
      <c r="J1526" s="1273"/>
      <c r="K1526" s="1273"/>
      <c r="L1526" s="1273"/>
      <c r="M1526" s="1273"/>
      <c r="N1526" s="1273"/>
      <c r="O1526" s="1273"/>
      <c r="P1526" s="1273"/>
      <c r="Q1526" s="1273"/>
      <c r="R1526" s="1273"/>
      <c r="S1526" s="1273"/>
      <c r="T1526" s="1273"/>
      <c r="U1526" s="1273"/>
      <c r="V1526" s="1273"/>
      <c r="W1526" s="1273"/>
      <c r="X1526" s="1273"/>
      <c r="Y1526" s="1273"/>
      <c r="Z1526" s="1273"/>
      <c r="AA1526" s="1273"/>
      <c r="AB1526" s="1273"/>
      <c r="AC1526" s="1273"/>
      <c r="AD1526" s="1273"/>
      <c r="AE1526" s="1273"/>
      <c r="AF1526" s="1272"/>
    </row>
    <row r="1527" spans="1:32" ht="17.45" customHeight="1">
      <c r="A1527" s="1255" t="s">
        <v>390</v>
      </c>
      <c r="B1527" s="1255"/>
      <c r="C1527" s="1255"/>
      <c r="D1527" s="1255"/>
      <c r="E1527" s="1255"/>
      <c r="F1527" s="1255"/>
      <c r="G1527" s="1255"/>
      <c r="H1527" s="1255"/>
      <c r="I1527" s="1255"/>
      <c r="J1527" s="1255"/>
      <c r="K1527" s="1255"/>
      <c r="L1527" s="1255"/>
      <c r="M1527" s="1256" t="s">
        <v>391</v>
      </c>
      <c r="N1527" s="1256" t="s">
        <v>392</v>
      </c>
      <c r="O1527" s="1256"/>
      <c r="P1527" s="1256"/>
      <c r="Q1527" s="1256"/>
      <c r="R1527" s="1256"/>
      <c r="S1527" s="1256"/>
      <c r="T1527" s="1256" t="s">
        <v>393</v>
      </c>
      <c r="U1527" s="1256"/>
      <c r="V1527" s="1256"/>
      <c r="W1527" s="1256"/>
      <c r="X1527" s="1256"/>
      <c r="Y1527" s="1256"/>
      <c r="Z1527" s="1256"/>
      <c r="AA1527" s="1256"/>
      <c r="AB1527" s="1256"/>
      <c r="AC1527" s="1245" t="s">
        <v>394</v>
      </c>
      <c r="AD1527" s="1245"/>
      <c r="AE1527" s="1245"/>
      <c r="AF1527" s="1245"/>
    </row>
    <row r="1528" spans="1:32" ht="17.45" customHeight="1">
      <c r="A1528" s="1255"/>
      <c r="B1528" s="1255"/>
      <c r="C1528" s="1255"/>
      <c r="D1528" s="1255"/>
      <c r="E1528" s="1255"/>
      <c r="F1528" s="1255"/>
      <c r="G1528" s="1255"/>
      <c r="H1528" s="1255"/>
      <c r="I1528" s="1255"/>
      <c r="J1528" s="1255"/>
      <c r="K1528" s="1255"/>
      <c r="L1528" s="1255"/>
      <c r="M1528" s="1256"/>
      <c r="N1528" s="1256" t="s">
        <v>395</v>
      </c>
      <c r="O1528" s="1256"/>
      <c r="P1528" s="1256" t="s">
        <v>396</v>
      </c>
      <c r="Q1528" s="1256"/>
      <c r="R1528" s="1256"/>
      <c r="S1528" s="1256"/>
      <c r="T1528" s="1256" t="s">
        <v>395</v>
      </c>
      <c r="U1528" s="1256"/>
      <c r="V1528" s="1256"/>
      <c r="W1528" s="1256"/>
      <c r="X1528" s="1256" t="s">
        <v>396</v>
      </c>
      <c r="Y1528" s="1256"/>
      <c r="Z1528" s="1256"/>
      <c r="AA1528" s="1256"/>
      <c r="AB1528" s="1256"/>
      <c r="AC1528" s="1245"/>
      <c r="AD1528" s="1245"/>
      <c r="AE1528" s="1245"/>
      <c r="AF1528" s="1245"/>
    </row>
    <row r="1529" spans="1:32" ht="16.7" customHeight="1">
      <c r="A1529" s="1246"/>
      <c r="B1529" s="1246"/>
      <c r="C1529" s="1246"/>
      <c r="D1529" s="1246"/>
      <c r="E1529" s="1246"/>
      <c r="F1529" s="1246"/>
      <c r="G1529" s="1246"/>
      <c r="H1529" s="1246"/>
      <c r="I1529" s="1246"/>
      <c r="J1529" s="1246"/>
      <c r="K1529" s="1246"/>
      <c r="L1529" s="1246"/>
      <c r="M1529" s="1247" t="s">
        <v>397</v>
      </c>
      <c r="N1529" s="1247"/>
      <c r="O1529" s="1247"/>
      <c r="P1529" s="1247"/>
      <c r="Q1529" s="1247"/>
      <c r="R1529" s="1247"/>
      <c r="S1529" s="1247"/>
      <c r="T1529" s="1247"/>
      <c r="U1529" s="1247"/>
      <c r="V1529" s="1247"/>
      <c r="W1529" s="1247"/>
      <c r="X1529" s="1248"/>
      <c r="Y1529" s="1248"/>
      <c r="Z1529" s="1249">
        <v>0</v>
      </c>
      <c r="AA1529" s="1249"/>
      <c r="AB1529" s="1249"/>
      <c r="AC1529" s="1249"/>
      <c r="AD1529" s="1249"/>
      <c r="AE1529" s="1249"/>
      <c r="AF1529" s="1249"/>
    </row>
    <row r="1530" spans="1:32" ht="17.45" customHeight="1">
      <c r="A1530" s="1255" t="s">
        <v>398</v>
      </c>
      <c r="B1530" s="1255"/>
      <c r="C1530" s="1255"/>
      <c r="D1530" s="1255"/>
      <c r="E1530" s="1255"/>
      <c r="F1530" s="1255"/>
      <c r="G1530" s="1255"/>
      <c r="H1530" s="1255"/>
      <c r="I1530" s="1255"/>
      <c r="J1530" s="1255"/>
      <c r="K1530" s="1255"/>
      <c r="L1530" s="1255"/>
      <c r="M1530" s="1255"/>
      <c r="N1530" s="1255"/>
      <c r="O1530" s="1256" t="s">
        <v>399</v>
      </c>
      <c r="P1530" s="1256"/>
      <c r="Q1530" s="1256"/>
      <c r="R1530" s="1256"/>
      <c r="S1530" s="1256" t="s">
        <v>391</v>
      </c>
      <c r="T1530" s="1256"/>
      <c r="U1530" s="1256"/>
      <c r="V1530" s="1256"/>
      <c r="W1530" s="1256" t="s">
        <v>400</v>
      </c>
      <c r="X1530" s="1256"/>
      <c r="Y1530" s="1256"/>
      <c r="Z1530" s="1256"/>
      <c r="AA1530" s="1256"/>
      <c r="AB1530" s="1256"/>
      <c r="AC1530" s="1245" t="s">
        <v>394</v>
      </c>
      <c r="AD1530" s="1245"/>
      <c r="AE1530" s="1245"/>
      <c r="AF1530" s="1245"/>
    </row>
    <row r="1531" spans="1:32" ht="17.45" customHeight="1">
      <c r="A1531" s="146"/>
      <c r="B1531" s="147"/>
      <c r="C1531" s="147"/>
      <c r="D1531" s="147"/>
      <c r="E1531" s="147"/>
      <c r="F1531" s="147"/>
      <c r="G1531" s="147"/>
      <c r="H1531" s="147"/>
      <c r="I1531" s="147"/>
      <c r="J1531" s="147"/>
      <c r="K1531" s="147"/>
      <c r="L1531" s="147"/>
      <c r="M1531" s="1331" t="s">
        <v>401</v>
      </c>
      <c r="N1531" s="1331"/>
      <c r="O1531" s="1331"/>
      <c r="P1531" s="1331"/>
      <c r="Q1531" s="1331"/>
      <c r="R1531" s="1331"/>
      <c r="S1531" s="1331"/>
      <c r="T1531" s="1331"/>
      <c r="U1531" s="1331"/>
      <c r="V1531" s="1331"/>
      <c r="W1531" s="1331"/>
      <c r="X1531" s="147"/>
      <c r="Y1531" s="147"/>
      <c r="Z1531" s="1266">
        <v>0</v>
      </c>
      <c r="AA1531" s="1266"/>
      <c r="AB1531" s="1266"/>
      <c r="AC1531" s="1266"/>
      <c r="AD1531" s="1266"/>
      <c r="AE1531" s="1266"/>
      <c r="AF1531" s="1266"/>
    </row>
    <row r="1532" spans="1:32" ht="16.7" customHeight="1">
      <c r="A1532" s="150"/>
      <c r="M1532" s="1240" t="s">
        <v>402</v>
      </c>
      <c r="N1532" s="1240"/>
      <c r="O1532" s="1240"/>
      <c r="P1532" s="1240"/>
      <c r="Q1532" s="1240"/>
      <c r="R1532" s="1240"/>
      <c r="S1532" s="1240"/>
      <c r="T1532" s="1240"/>
      <c r="U1532" s="1240"/>
      <c r="V1532" s="1240"/>
      <c r="W1532" s="1240"/>
      <c r="Z1532" s="1262">
        <v>0</v>
      </c>
      <c r="AA1532" s="1262"/>
      <c r="AB1532" s="1262"/>
      <c r="AC1532" s="1262"/>
      <c r="AD1532" s="1262"/>
      <c r="AE1532" s="1262"/>
      <c r="AF1532" s="1262"/>
    </row>
    <row r="1533" spans="1:32" ht="17.45" customHeight="1">
      <c r="A1533" s="150"/>
      <c r="M1533" s="1240" t="s">
        <v>403</v>
      </c>
      <c r="N1533" s="1240"/>
      <c r="O1533" s="1240"/>
      <c r="P1533" s="1240"/>
      <c r="Q1533" s="1240"/>
      <c r="R1533" s="1240"/>
      <c r="S1533" s="1240"/>
      <c r="T1533" s="1240"/>
      <c r="U1533" s="1240"/>
      <c r="V1533" s="1240"/>
      <c r="W1533" s="1240"/>
      <c r="Z1533" s="1262">
        <v>0</v>
      </c>
      <c r="AA1533" s="1262"/>
      <c r="AB1533" s="1262"/>
      <c r="AC1533" s="1262"/>
      <c r="AD1533" s="1262"/>
      <c r="AE1533" s="1262"/>
      <c r="AF1533" s="1262"/>
    </row>
    <row r="1534" spans="1:32" ht="16.7" customHeight="1">
      <c r="A1534" s="150"/>
      <c r="M1534" s="1240" t="s">
        <v>404</v>
      </c>
      <c r="N1534" s="1240"/>
      <c r="O1534" s="1240"/>
      <c r="P1534" s="1240"/>
      <c r="Q1534" s="1240"/>
      <c r="R1534" s="1240"/>
      <c r="S1534" s="1240"/>
      <c r="T1534" s="1240"/>
      <c r="U1534" s="1240"/>
      <c r="V1534" s="1240"/>
      <c r="W1534" s="1240"/>
      <c r="Z1534" s="1262">
        <v>0</v>
      </c>
      <c r="AA1534" s="1262"/>
      <c r="AB1534" s="1262"/>
      <c r="AC1534" s="1262"/>
      <c r="AD1534" s="1262"/>
      <c r="AE1534" s="1262"/>
      <c r="AF1534" s="1262"/>
    </row>
    <row r="1535" spans="1:32" ht="17.45" customHeight="1">
      <c r="A1535" s="153"/>
      <c r="B1535" s="154"/>
      <c r="C1535" s="154"/>
      <c r="D1535" s="154"/>
      <c r="E1535" s="154"/>
      <c r="F1535" s="154"/>
      <c r="G1535" s="154"/>
      <c r="H1535" s="154"/>
      <c r="I1535" s="154"/>
      <c r="J1535" s="154"/>
      <c r="K1535" s="154"/>
      <c r="L1535" s="154"/>
      <c r="M1535" s="1260" t="s">
        <v>405</v>
      </c>
      <c r="N1535" s="1260"/>
      <c r="O1535" s="1260"/>
      <c r="P1535" s="1260"/>
      <c r="Q1535" s="1260"/>
      <c r="R1535" s="1260"/>
      <c r="S1535" s="1260"/>
      <c r="T1535" s="1260"/>
      <c r="U1535" s="1260"/>
      <c r="V1535" s="1260"/>
      <c r="W1535" s="1260"/>
      <c r="X1535" s="154"/>
      <c r="Y1535" s="154"/>
      <c r="Z1535" s="1261">
        <v>0</v>
      </c>
      <c r="AA1535" s="1261"/>
      <c r="AB1535" s="1261"/>
      <c r="AC1535" s="1261"/>
      <c r="AD1535" s="1261"/>
      <c r="AE1535" s="1261"/>
      <c r="AF1535" s="1261"/>
    </row>
    <row r="1536" spans="1:32" ht="17.45" customHeight="1">
      <c r="A1536" s="1257" t="s">
        <v>406</v>
      </c>
      <c r="B1536" s="1257"/>
      <c r="C1536" s="1257"/>
      <c r="D1536" s="1257"/>
      <c r="E1536" s="1257"/>
      <c r="F1536" s="1257"/>
      <c r="G1536" s="1257"/>
      <c r="H1536" s="1257"/>
      <c r="I1536" s="1257"/>
      <c r="J1536" s="1257"/>
      <c r="K1536" s="1257"/>
      <c r="L1536" s="1257"/>
      <c r="M1536" s="1257"/>
      <c r="N1536" s="1257"/>
      <c r="O1536" s="1258" t="s">
        <v>391</v>
      </c>
      <c r="P1536" s="1258"/>
      <c r="Q1536" s="1258"/>
      <c r="R1536" s="1258"/>
      <c r="S1536" s="1258" t="s">
        <v>407</v>
      </c>
      <c r="T1536" s="1258"/>
      <c r="U1536" s="1258"/>
      <c r="V1536" s="1258"/>
      <c r="W1536" s="1258" t="s">
        <v>408</v>
      </c>
      <c r="X1536" s="1258"/>
      <c r="Y1536" s="1258"/>
      <c r="Z1536" s="1258"/>
      <c r="AA1536" s="1258"/>
      <c r="AB1536" s="1258"/>
      <c r="AC1536" s="1259" t="s">
        <v>409</v>
      </c>
      <c r="AD1536" s="1259"/>
      <c r="AE1536" s="1259"/>
      <c r="AF1536" s="1259"/>
    </row>
    <row r="1537" spans="1:32" ht="16.7" customHeight="1">
      <c r="A1537" s="1246"/>
      <c r="B1537" s="1246"/>
      <c r="C1537" s="1246"/>
      <c r="D1537" s="1246"/>
      <c r="E1537" s="1246"/>
      <c r="F1537" s="1246"/>
      <c r="G1537" s="1246"/>
      <c r="H1537" s="1246"/>
      <c r="I1537" s="1246"/>
      <c r="J1537" s="1246"/>
      <c r="K1537" s="1246"/>
      <c r="L1537" s="1246"/>
      <c r="M1537" s="1247" t="s">
        <v>411</v>
      </c>
      <c r="N1537" s="1247"/>
      <c r="O1537" s="1247"/>
      <c r="P1537" s="1247"/>
      <c r="Q1537" s="1247"/>
      <c r="R1537" s="1247"/>
      <c r="S1537" s="1247"/>
      <c r="T1537" s="1247"/>
      <c r="U1537" s="1247"/>
      <c r="V1537" s="1247"/>
      <c r="W1537" s="1247"/>
      <c r="X1537" s="1248"/>
      <c r="Y1537" s="1248"/>
      <c r="Z1537" s="1249">
        <v>0</v>
      </c>
      <c r="AA1537" s="1249"/>
      <c r="AB1537" s="1249"/>
      <c r="AC1537" s="1249"/>
      <c r="AD1537" s="1249"/>
      <c r="AE1537" s="1249"/>
      <c r="AF1537" s="1249"/>
    </row>
    <row r="1538" spans="1:32" ht="17.45" customHeight="1">
      <c r="A1538" s="1257" t="s">
        <v>412</v>
      </c>
      <c r="B1538" s="1257"/>
      <c r="C1538" s="1257"/>
      <c r="D1538" s="1257"/>
      <c r="E1538" s="1257"/>
      <c r="F1538" s="1257"/>
      <c r="G1538" s="1257"/>
      <c r="H1538" s="1257"/>
      <c r="I1538" s="1257"/>
      <c r="J1538" s="1257"/>
      <c r="K1538" s="1257"/>
      <c r="L1538" s="1257"/>
      <c r="M1538" s="1257"/>
      <c r="N1538" s="1257"/>
      <c r="O1538" s="1258" t="s">
        <v>391</v>
      </c>
      <c r="P1538" s="1258"/>
      <c r="Q1538" s="1258"/>
      <c r="R1538" s="1258"/>
      <c r="S1538" s="1258" t="s">
        <v>407</v>
      </c>
      <c r="T1538" s="1258"/>
      <c r="U1538" s="1258"/>
      <c r="V1538" s="1258"/>
      <c r="W1538" s="1258" t="s">
        <v>408</v>
      </c>
      <c r="X1538" s="1258"/>
      <c r="Y1538" s="1258"/>
      <c r="Z1538" s="1258"/>
      <c r="AA1538" s="1258"/>
      <c r="AB1538" s="1258"/>
      <c r="AC1538" s="1259" t="s">
        <v>409</v>
      </c>
      <c r="AD1538" s="1259"/>
      <c r="AE1538" s="1259"/>
      <c r="AF1538" s="1259"/>
    </row>
    <row r="1539" spans="1:32" ht="22.5" customHeight="1">
      <c r="A1539" s="146"/>
      <c r="B1539" s="147"/>
      <c r="C1539" s="163" t="s">
        <v>575</v>
      </c>
      <c r="D1539" s="1314" t="s">
        <v>576</v>
      </c>
      <c r="E1539" s="1314"/>
      <c r="F1539" s="1314"/>
      <c r="G1539" s="1314"/>
      <c r="H1539" s="1314"/>
      <c r="I1539" s="1314"/>
      <c r="J1539" s="1314"/>
      <c r="K1539" s="1314"/>
      <c r="L1539" s="1314"/>
      <c r="M1539" s="1314"/>
      <c r="N1539" s="1314"/>
      <c r="O1539" s="1315">
        <v>0.14000000000000001</v>
      </c>
      <c r="P1539" s="1315"/>
      <c r="Q1539" s="1315"/>
      <c r="R1539" s="1315"/>
      <c r="S1539" s="1316" t="s">
        <v>446</v>
      </c>
      <c r="T1539" s="1316"/>
      <c r="U1539" s="1316"/>
      <c r="V1539" s="1316"/>
      <c r="W1539" s="1317">
        <v>509.10210000000001</v>
      </c>
      <c r="X1539" s="1317"/>
      <c r="Y1539" s="1317"/>
      <c r="Z1539" s="1317"/>
      <c r="AA1539" s="1317"/>
      <c r="AB1539" s="1317"/>
      <c r="AC1539" s="1318">
        <v>71.274000000000001</v>
      </c>
      <c r="AD1539" s="1318"/>
      <c r="AE1539" s="1318"/>
      <c r="AF1539" s="1318"/>
    </row>
    <row r="1540" spans="1:32" ht="23.25" customHeight="1">
      <c r="A1540" s="153"/>
      <c r="B1540" s="154"/>
      <c r="C1540" s="167" t="s">
        <v>500</v>
      </c>
      <c r="D1540" s="1304" t="s">
        <v>501</v>
      </c>
      <c r="E1540" s="1304"/>
      <c r="F1540" s="1304"/>
      <c r="G1540" s="1304"/>
      <c r="H1540" s="1304"/>
      <c r="I1540" s="1304"/>
      <c r="J1540" s="1304"/>
      <c r="K1540" s="1304"/>
      <c r="L1540" s="1304"/>
      <c r="M1540" s="1304"/>
      <c r="N1540" s="1304"/>
      <c r="O1540" s="1305">
        <v>0.1</v>
      </c>
      <c r="P1540" s="1305"/>
      <c r="Q1540" s="1305"/>
      <c r="R1540" s="1305"/>
      <c r="S1540" s="1306" t="s">
        <v>435</v>
      </c>
      <c r="T1540" s="1306"/>
      <c r="U1540" s="1306"/>
      <c r="V1540" s="1306"/>
      <c r="W1540" s="1307">
        <v>82.821700000000007</v>
      </c>
      <c r="X1540" s="1307"/>
      <c r="Y1540" s="1307"/>
      <c r="Z1540" s="1307"/>
      <c r="AA1540" s="1307"/>
      <c r="AB1540" s="1307"/>
      <c r="AC1540" s="1308">
        <v>8.282</v>
      </c>
      <c r="AD1540" s="1308"/>
      <c r="AE1540" s="1308"/>
      <c r="AF1540" s="1308"/>
    </row>
    <row r="1541" spans="1:32" ht="17.45" customHeight="1">
      <c r="A1541" s="1246"/>
      <c r="B1541" s="1246"/>
      <c r="C1541" s="1246"/>
      <c r="D1541" s="1246"/>
      <c r="E1541" s="1246"/>
      <c r="F1541" s="1246"/>
      <c r="G1541" s="1246"/>
      <c r="H1541" s="1246"/>
      <c r="I1541" s="1246"/>
      <c r="J1541" s="1246"/>
      <c r="K1541" s="1246"/>
      <c r="L1541" s="1246"/>
      <c r="M1541" s="1247" t="s">
        <v>413</v>
      </c>
      <c r="N1541" s="1247"/>
      <c r="O1541" s="1247"/>
      <c r="P1541" s="1247"/>
      <c r="Q1541" s="1247"/>
      <c r="R1541" s="1247"/>
      <c r="S1541" s="1247"/>
      <c r="T1541" s="1247"/>
      <c r="U1541" s="1247"/>
      <c r="V1541" s="1247"/>
      <c r="W1541" s="1247"/>
      <c r="X1541" s="1248"/>
      <c r="Y1541" s="1248"/>
      <c r="Z1541" s="1249">
        <v>79.555999999999997</v>
      </c>
      <c r="AA1541" s="1249"/>
      <c r="AB1541" s="1249"/>
      <c r="AC1541" s="1249"/>
      <c r="AD1541" s="1249"/>
      <c r="AE1541" s="1249"/>
      <c r="AF1541" s="1249"/>
    </row>
    <row r="1542" spans="1:32" ht="16.7" customHeight="1">
      <c r="A1542" s="1257" t="s">
        <v>414</v>
      </c>
      <c r="B1542" s="1257"/>
      <c r="C1542" s="1257"/>
      <c r="D1542" s="1257"/>
      <c r="E1542" s="1257"/>
      <c r="F1542" s="1257"/>
      <c r="G1542" s="1257"/>
      <c r="H1542" s="1257"/>
      <c r="I1542" s="1257"/>
      <c r="J1542" s="1257"/>
      <c r="K1542" s="1257"/>
      <c r="L1542" s="1257"/>
      <c r="M1542" s="1257"/>
      <c r="N1542" s="1257"/>
      <c r="O1542" s="1258" t="s">
        <v>391</v>
      </c>
      <c r="P1542" s="1258"/>
      <c r="Q1542" s="1258"/>
      <c r="R1542" s="1258"/>
      <c r="S1542" s="1258" t="s">
        <v>407</v>
      </c>
      <c r="T1542" s="1258"/>
      <c r="U1542" s="1258"/>
      <c r="V1542" s="1258"/>
      <c r="W1542" s="1258" t="s">
        <v>408</v>
      </c>
      <c r="X1542" s="1258"/>
      <c r="Y1542" s="1258"/>
      <c r="Z1542" s="1258"/>
      <c r="AA1542" s="1258"/>
      <c r="AB1542" s="1258"/>
      <c r="AC1542" s="1259" t="s">
        <v>409</v>
      </c>
      <c r="AD1542" s="1259"/>
      <c r="AE1542" s="1259"/>
      <c r="AF1542" s="1259"/>
    </row>
    <row r="1543" spans="1:32" ht="17.45" customHeight="1">
      <c r="A1543" s="1251"/>
      <c r="B1543" s="1251"/>
      <c r="C1543" s="1251"/>
      <c r="D1543" s="1251"/>
      <c r="E1543" s="1251"/>
      <c r="F1543" s="1251"/>
      <c r="G1543" s="1251"/>
      <c r="H1543" s="1251"/>
      <c r="I1543" s="1251"/>
      <c r="J1543" s="1251"/>
      <c r="K1543" s="1251"/>
      <c r="L1543" s="1251"/>
      <c r="M1543" s="1252" t="s">
        <v>415</v>
      </c>
      <c r="N1543" s="1252"/>
      <c r="O1543" s="1252"/>
      <c r="P1543" s="1252"/>
      <c r="Q1543" s="1252"/>
      <c r="R1543" s="1252"/>
      <c r="S1543" s="1252"/>
      <c r="T1543" s="1252"/>
      <c r="U1543" s="1252"/>
      <c r="V1543" s="1252"/>
      <c r="W1543" s="1252"/>
      <c r="X1543" s="1253"/>
      <c r="Y1543" s="1253"/>
      <c r="Z1543" s="1254">
        <v>0</v>
      </c>
      <c r="AA1543" s="1254"/>
      <c r="AB1543" s="1254"/>
      <c r="AC1543" s="1254"/>
      <c r="AD1543" s="1254"/>
      <c r="AE1543" s="1254"/>
      <c r="AF1543" s="1254"/>
    </row>
    <row r="1544" spans="1:32" ht="16.7" customHeight="1">
      <c r="A1544" s="1255" t="s">
        <v>416</v>
      </c>
      <c r="B1544" s="1255"/>
      <c r="C1544" s="1255"/>
      <c r="D1544" s="1255"/>
      <c r="E1544" s="1255"/>
      <c r="F1544" s="1255"/>
      <c r="G1544" s="1255"/>
      <c r="H1544" s="1255"/>
      <c r="I1544" s="1255"/>
      <c r="J1544" s="1256" t="s">
        <v>391</v>
      </c>
      <c r="K1544" s="1256"/>
      <c r="L1544" s="158" t="s">
        <v>417</v>
      </c>
      <c r="M1544" s="158" t="s">
        <v>418</v>
      </c>
      <c r="N1544" s="1256" t="s">
        <v>419</v>
      </c>
      <c r="O1544" s="1256"/>
      <c r="P1544" s="1256" t="s">
        <v>420</v>
      </c>
      <c r="Q1544" s="1256"/>
      <c r="R1544" s="1256"/>
      <c r="S1544" s="1256"/>
      <c r="T1544" s="1256" t="s">
        <v>421</v>
      </c>
      <c r="U1544" s="1256"/>
      <c r="V1544" s="1256"/>
      <c r="W1544" s="1256"/>
      <c r="X1544" s="1256" t="s">
        <v>422</v>
      </c>
      <c r="Y1544" s="1256"/>
      <c r="Z1544" s="1256"/>
      <c r="AA1544" s="1256"/>
      <c r="AB1544" s="1256"/>
      <c r="AC1544" s="1245" t="s">
        <v>409</v>
      </c>
      <c r="AD1544" s="1245"/>
      <c r="AE1544" s="1245"/>
      <c r="AF1544" s="1245"/>
    </row>
    <row r="1545" spans="1:32" ht="17.45" customHeight="1">
      <c r="A1545" s="1246"/>
      <c r="B1545" s="1246"/>
      <c r="C1545" s="1246"/>
      <c r="D1545" s="1246"/>
      <c r="E1545" s="1246"/>
      <c r="F1545" s="1246"/>
      <c r="G1545" s="1246"/>
      <c r="H1545" s="1246"/>
      <c r="I1545" s="1246"/>
      <c r="J1545" s="1246"/>
      <c r="K1545" s="1246"/>
      <c r="L1545" s="1246"/>
      <c r="M1545" s="1247" t="s">
        <v>423</v>
      </c>
      <c r="N1545" s="1247"/>
      <c r="O1545" s="1247"/>
      <c r="P1545" s="1247"/>
      <c r="Q1545" s="1247"/>
      <c r="R1545" s="1247"/>
      <c r="S1545" s="1247"/>
      <c r="T1545" s="1247"/>
      <c r="U1545" s="1247"/>
      <c r="V1545" s="1247"/>
      <c r="W1545" s="1247"/>
      <c r="X1545" s="1248"/>
      <c r="Y1545" s="1248"/>
      <c r="Z1545" s="1249">
        <v>0</v>
      </c>
      <c r="AA1545" s="1249"/>
      <c r="AB1545" s="1249"/>
      <c r="AC1545" s="1249"/>
      <c r="AD1545" s="1249"/>
      <c r="AE1545" s="1249"/>
      <c r="AF1545" s="1249"/>
    </row>
    <row r="1546" spans="1:32" ht="5.85" customHeight="1">
      <c r="A1546" s="1250"/>
      <c r="B1546" s="1250"/>
      <c r="C1546" s="1250"/>
      <c r="D1546" s="1250"/>
      <c r="E1546" s="1250"/>
      <c r="F1546" s="1250"/>
      <c r="G1546" s="1250"/>
      <c r="H1546" s="1250"/>
      <c r="I1546" s="1250"/>
      <c r="J1546" s="1250"/>
      <c r="K1546" s="1250"/>
      <c r="L1546" s="1250"/>
      <c r="M1546" s="1250"/>
      <c r="N1546" s="1250"/>
      <c r="O1546" s="1250"/>
      <c r="P1546" s="1250"/>
      <c r="Q1546" s="1250"/>
      <c r="R1546" s="1250"/>
      <c r="S1546" s="1250"/>
      <c r="T1546" s="1250"/>
      <c r="U1546" s="1250"/>
      <c r="V1546" s="1250"/>
      <c r="W1546" s="1250"/>
      <c r="X1546" s="1250"/>
      <c r="Y1546" s="1250"/>
      <c r="Z1546" s="1250"/>
      <c r="AA1546" s="1250"/>
      <c r="AB1546" s="1250"/>
      <c r="AC1546" s="1250"/>
      <c r="AD1546" s="1250"/>
      <c r="AE1546" s="1250"/>
      <c r="AF1546" s="1250"/>
    </row>
    <row r="1547" spans="1:32" ht="16.7" customHeight="1">
      <c r="A1547" s="1239"/>
      <c r="B1547" s="1239"/>
      <c r="C1547" s="1239"/>
      <c r="D1547" s="1239"/>
      <c r="E1547" s="1239"/>
      <c r="F1547" s="1239"/>
      <c r="G1547" s="1239"/>
      <c r="H1547" s="1239"/>
      <c r="I1547" s="1239"/>
      <c r="J1547" s="1239"/>
      <c r="K1547" s="1239"/>
      <c r="L1547" s="1239"/>
      <c r="M1547" s="1240" t="s">
        <v>424</v>
      </c>
      <c r="N1547" s="1240"/>
      <c r="O1547" s="1240"/>
      <c r="P1547" s="1240"/>
      <c r="Q1547" s="1240"/>
      <c r="R1547" s="1240"/>
      <c r="S1547" s="1240"/>
      <c r="T1547" s="1240"/>
      <c r="U1547" s="1240"/>
      <c r="V1547" s="1240"/>
      <c r="W1547" s="1240"/>
      <c r="X1547" s="1243"/>
      <c r="Y1547" s="1243"/>
      <c r="Z1547" s="1241">
        <v>79.56</v>
      </c>
      <c r="AA1547" s="1241"/>
      <c r="AB1547" s="1241"/>
      <c r="AC1547" s="1241"/>
      <c r="AD1547" s="1241"/>
      <c r="AE1547" s="1241"/>
      <c r="AF1547" s="1241"/>
    </row>
    <row r="1548" spans="1:32" ht="0.75" customHeight="1">
      <c r="A1548" s="1239"/>
      <c r="B1548" s="1239"/>
      <c r="C1548" s="1239"/>
      <c r="D1548" s="1239"/>
      <c r="E1548" s="1239"/>
      <c r="F1548" s="1239"/>
      <c r="G1548" s="1239"/>
      <c r="H1548" s="1239"/>
      <c r="I1548" s="1239"/>
      <c r="J1548" s="1239"/>
      <c r="K1548" s="1240" t="s">
        <v>425</v>
      </c>
      <c r="L1548" s="1240"/>
      <c r="M1548" s="1240"/>
      <c r="N1548" s="1240"/>
      <c r="O1548" s="1240"/>
      <c r="P1548" s="1240"/>
      <c r="Q1548" s="159"/>
      <c r="R1548" s="1244">
        <v>0</v>
      </c>
      <c r="S1548" s="1244"/>
      <c r="T1548" s="1244"/>
      <c r="U1548" s="1240"/>
      <c r="V1548" s="1240"/>
      <c r="W1548" s="1240"/>
      <c r="X1548" s="1243"/>
      <c r="Y1548" s="1243"/>
      <c r="Z1548" s="1241"/>
      <c r="AA1548" s="1241"/>
      <c r="AB1548" s="1241"/>
      <c r="AC1548" s="1241"/>
      <c r="AD1548" s="1241"/>
      <c r="AE1548" s="1241"/>
      <c r="AF1548" s="1241"/>
    </row>
    <row r="1549" spans="1:32" ht="16.7" customHeight="1">
      <c r="A1549" s="1239"/>
      <c r="B1549" s="1239"/>
      <c r="C1549" s="1239"/>
      <c r="D1549" s="1239"/>
      <c r="E1549" s="1239"/>
      <c r="F1549" s="1239"/>
      <c r="G1549" s="1239"/>
      <c r="H1549" s="1239"/>
      <c r="I1549" s="1239"/>
      <c r="J1549" s="1239"/>
      <c r="K1549" s="1240"/>
      <c r="L1549" s="1240"/>
      <c r="M1549" s="1240"/>
      <c r="N1549" s="1240"/>
      <c r="O1549" s="1240"/>
      <c r="P1549" s="1240"/>
      <c r="Q1549" s="151"/>
      <c r="R1549" s="1244"/>
      <c r="S1549" s="1244"/>
      <c r="T1549" s="1244"/>
      <c r="U1549" s="151"/>
      <c r="V1549" s="1240" t="s">
        <v>426</v>
      </c>
      <c r="W1549" s="1240"/>
      <c r="X1549" s="1243"/>
      <c r="Y1549" s="1243"/>
      <c r="Z1549" s="1241">
        <v>0</v>
      </c>
      <c r="AA1549" s="1241"/>
      <c r="AB1549" s="1241"/>
      <c r="AC1549" s="1241"/>
      <c r="AD1549" s="1241"/>
      <c r="AE1549" s="1241"/>
      <c r="AF1549" s="1241"/>
    </row>
    <row r="1550" spans="1:32" ht="17.45" customHeight="1">
      <c r="A1550" s="1239"/>
      <c r="B1550" s="1239"/>
      <c r="C1550" s="1239"/>
      <c r="D1550" s="1239"/>
      <c r="E1550" s="1239"/>
      <c r="F1550" s="1239"/>
      <c r="G1550" s="1239"/>
      <c r="H1550" s="1239"/>
      <c r="I1550" s="1239"/>
      <c r="J1550" s="1239"/>
      <c r="K1550" s="1239"/>
      <c r="L1550" s="1239"/>
      <c r="M1550" s="1240" t="s">
        <v>427</v>
      </c>
      <c r="N1550" s="1240"/>
      <c r="O1550" s="1240"/>
      <c r="P1550" s="1240"/>
      <c r="Q1550" s="1240"/>
      <c r="R1550" s="1240"/>
      <c r="S1550" s="1240"/>
      <c r="T1550" s="1240"/>
      <c r="U1550" s="1240"/>
      <c r="V1550" s="1240"/>
      <c r="W1550" s="1240"/>
      <c r="X1550" s="1243"/>
      <c r="Y1550" s="1243"/>
      <c r="Z1550" s="1241">
        <v>79.56</v>
      </c>
      <c r="AA1550" s="1241"/>
      <c r="AB1550" s="1241"/>
      <c r="AC1550" s="1241"/>
      <c r="AD1550" s="1241"/>
      <c r="AE1550" s="1241"/>
      <c r="AF1550" s="1241"/>
    </row>
    <row r="1551" spans="1:32" ht="5.85" customHeight="1">
      <c r="A1551" s="1242"/>
      <c r="B1551" s="1242"/>
      <c r="C1551" s="1242"/>
      <c r="D1551" s="1242"/>
      <c r="E1551" s="1242"/>
      <c r="F1551" s="1242"/>
      <c r="G1551" s="1242"/>
      <c r="H1551" s="1242"/>
      <c r="I1551" s="1242"/>
      <c r="J1551" s="1242"/>
      <c r="K1551" s="1242"/>
      <c r="L1551" s="1242"/>
      <c r="M1551" s="1242"/>
      <c r="N1551" s="1242"/>
      <c r="O1551" s="1242"/>
      <c r="P1551" s="1242"/>
      <c r="Q1551" s="1242"/>
      <c r="R1551" s="1242"/>
      <c r="S1551" s="1242"/>
      <c r="T1551" s="1242"/>
      <c r="U1551" s="1242"/>
      <c r="V1551" s="1242"/>
      <c r="W1551" s="1242"/>
      <c r="X1551" s="1242"/>
      <c r="Y1551" s="1242"/>
      <c r="Z1551" s="1242"/>
      <c r="AA1551" s="1242"/>
      <c r="AB1551" s="1242"/>
      <c r="AC1551" s="1242"/>
      <c r="AD1551" s="1242"/>
      <c r="AE1551" s="1242"/>
      <c r="AF1551" s="1242"/>
    </row>
    <row r="1552" spans="1:32" ht="107.65" customHeight="1">
      <c r="A1552" s="150"/>
      <c r="AF1552" s="152"/>
    </row>
    <row r="1553" spans="1:32" ht="106.9" customHeight="1">
      <c r="A1553" s="153"/>
      <c r="B1553" s="154"/>
      <c r="C1553" s="154"/>
      <c r="D1553" s="154"/>
      <c r="E1553" s="154"/>
      <c r="F1553" s="154"/>
      <c r="G1553" s="154"/>
      <c r="H1553" s="154"/>
      <c r="I1553" s="154"/>
      <c r="J1553" s="154"/>
      <c r="K1553" s="154"/>
      <c r="L1553" s="154"/>
      <c r="M1553" s="154"/>
      <c r="N1553" s="154"/>
      <c r="O1553" s="154"/>
      <c r="P1553" s="154"/>
      <c r="Q1553" s="154"/>
      <c r="R1553" s="154"/>
      <c r="S1553" s="154"/>
      <c r="T1553" s="154"/>
      <c r="U1553" s="154"/>
      <c r="V1553" s="154"/>
      <c r="W1553" s="154"/>
      <c r="X1553" s="154"/>
      <c r="Y1553" s="154"/>
      <c r="Z1553" s="154"/>
      <c r="AA1553" s="154"/>
      <c r="AB1553" s="154"/>
      <c r="AC1553" s="154"/>
      <c r="AD1553" s="154"/>
      <c r="AE1553" s="154"/>
      <c r="AF1553" s="162"/>
    </row>
    <row r="1554" spans="1:32" ht="2.1" customHeight="1">
      <c r="A1554" s="146"/>
      <c r="B1554" s="147"/>
      <c r="C1554" s="147"/>
      <c r="D1554" s="147"/>
      <c r="E1554" s="147"/>
      <c r="F1554" s="147"/>
      <c r="G1554" s="1289" t="s">
        <v>376</v>
      </c>
      <c r="H1554" s="1289"/>
      <c r="I1554" s="1289"/>
      <c r="J1554" s="1289"/>
      <c r="K1554" s="1289"/>
      <c r="L1554" s="1289"/>
      <c r="M1554" s="1289"/>
      <c r="N1554" s="1289"/>
      <c r="O1554" s="1289"/>
      <c r="P1554" s="1289"/>
      <c r="Q1554" s="1289"/>
      <c r="R1554" s="1289"/>
      <c r="S1554" s="1289"/>
      <c r="T1554" s="1289"/>
      <c r="U1554" s="1289"/>
      <c r="V1554" s="1289"/>
      <c r="W1554" s="1289"/>
      <c r="X1554" s="1289"/>
      <c r="Y1554" s="1289"/>
      <c r="Z1554" s="1289"/>
      <c r="AA1554" s="148"/>
      <c r="AB1554" s="1290" t="s">
        <v>578</v>
      </c>
      <c r="AC1554" s="1290"/>
      <c r="AD1554" s="1290"/>
      <c r="AE1554" s="1290"/>
      <c r="AF1554" s="1290"/>
    </row>
    <row r="1555" spans="1:32" ht="14.65" customHeight="1">
      <c r="A1555" s="150"/>
      <c r="B1555" s="1243"/>
      <c r="C1555" s="1243"/>
      <c r="D1555" s="1243"/>
      <c r="E1555" s="1243"/>
      <c r="G1555" s="1289"/>
      <c r="H1555" s="1289"/>
      <c r="I1555" s="1289"/>
      <c r="J1555" s="1289"/>
      <c r="K1555" s="1289"/>
      <c r="L1555" s="1289"/>
      <c r="M1555" s="1289"/>
      <c r="N1555" s="1289"/>
      <c r="O1555" s="1289"/>
      <c r="P1555" s="1289"/>
      <c r="Q1555" s="1289"/>
      <c r="R1555" s="1289"/>
      <c r="S1555" s="1289"/>
      <c r="T1555" s="1289"/>
      <c r="U1555" s="1289"/>
      <c r="V1555" s="1289"/>
      <c r="W1555" s="1289"/>
      <c r="X1555" s="1289"/>
      <c r="Y1555" s="1289"/>
      <c r="Z1555" s="1289"/>
      <c r="AA1555" s="152"/>
      <c r="AB1555" s="1290"/>
      <c r="AC1555" s="1290"/>
      <c r="AD1555" s="1290"/>
      <c r="AE1555" s="1290"/>
      <c r="AF1555" s="1290"/>
    </row>
    <row r="1556" spans="1:32" ht="0.75" customHeight="1">
      <c r="A1556" s="150"/>
      <c r="B1556" s="1243"/>
      <c r="C1556" s="1243"/>
      <c r="D1556" s="1243"/>
      <c r="E1556" s="1243"/>
      <c r="G1556" s="1289"/>
      <c r="H1556" s="1289"/>
      <c r="I1556" s="1289"/>
      <c r="J1556" s="1289"/>
      <c r="K1556" s="1289"/>
      <c r="L1556" s="1289"/>
      <c r="M1556" s="1289"/>
      <c r="N1556" s="1289"/>
      <c r="O1556" s="1289"/>
      <c r="P1556" s="1289"/>
      <c r="Q1556" s="1289"/>
      <c r="R1556" s="1289"/>
      <c r="S1556" s="1289"/>
      <c r="T1556" s="1289"/>
      <c r="U1556" s="1289"/>
      <c r="V1556" s="1289"/>
      <c r="W1556" s="1289"/>
      <c r="X1556" s="1289"/>
      <c r="Y1556" s="1289"/>
      <c r="Z1556" s="1289"/>
      <c r="AA1556" s="152"/>
      <c r="AB1556" s="1290"/>
      <c r="AC1556" s="1290"/>
      <c r="AD1556" s="1290"/>
      <c r="AE1556" s="1290"/>
      <c r="AF1556" s="1290"/>
    </row>
    <row r="1557" spans="1:32" ht="11.65" customHeight="1">
      <c r="A1557" s="150"/>
      <c r="B1557" s="1243"/>
      <c r="C1557" s="1243"/>
      <c r="D1557" s="1243"/>
      <c r="E1557" s="1243"/>
      <c r="G1557" s="1289"/>
      <c r="H1557" s="1289"/>
      <c r="I1557" s="1289"/>
      <c r="J1557" s="1289"/>
      <c r="K1557" s="1289"/>
      <c r="L1557" s="1289"/>
      <c r="M1557" s="1289"/>
      <c r="N1557" s="1289"/>
      <c r="O1557" s="1289"/>
      <c r="P1557" s="1289"/>
      <c r="Q1557" s="1289"/>
      <c r="R1557" s="1289"/>
      <c r="S1557" s="1289"/>
      <c r="T1557" s="1289"/>
      <c r="U1557" s="1289"/>
      <c r="V1557" s="1289"/>
      <c r="W1557" s="1289"/>
      <c r="X1557" s="1289"/>
      <c r="Y1557" s="1289"/>
      <c r="Z1557" s="1289"/>
      <c r="AA1557" s="152"/>
      <c r="AB1557" s="1291" t="s">
        <v>378</v>
      </c>
      <c r="AC1557" s="1291"/>
      <c r="AD1557" s="1291"/>
      <c r="AE1557" s="1324"/>
      <c r="AF1557" s="1324"/>
    </row>
    <row r="1558" spans="1:32" ht="13.9" customHeight="1">
      <c r="A1558" s="150"/>
      <c r="B1558" s="1243"/>
      <c r="C1558" s="1243"/>
      <c r="D1558" s="1243"/>
      <c r="E1558" s="1243"/>
      <c r="G1558" s="1293" t="s">
        <v>379</v>
      </c>
      <c r="H1558" s="1293"/>
      <c r="I1558" s="1293"/>
      <c r="J1558" s="1293"/>
      <c r="K1558" s="1293"/>
      <c r="L1558" s="1293"/>
      <c r="M1558" s="1293"/>
      <c r="N1558" s="1293"/>
      <c r="O1558" s="1293"/>
      <c r="P1558" s="1293"/>
      <c r="Q1558" s="1293"/>
      <c r="R1558" s="1293"/>
      <c r="S1558" s="1293"/>
      <c r="T1558" s="1293"/>
      <c r="U1558" s="1293"/>
      <c r="V1558" s="1293"/>
      <c r="W1558" s="1293"/>
      <c r="X1558" s="1293"/>
      <c r="Y1558" s="1293"/>
      <c r="Z1558" s="1293"/>
      <c r="AA1558" s="152"/>
      <c r="AB1558" s="1291"/>
      <c r="AC1558" s="1291"/>
      <c r="AD1558" s="1291"/>
      <c r="AE1558" s="1324"/>
      <c r="AF1558" s="1324"/>
    </row>
    <row r="1559" spans="1:32" ht="0.75" customHeight="1">
      <c r="A1559" s="150"/>
      <c r="AA1559" s="152"/>
      <c r="AB1559" s="1291"/>
      <c r="AC1559" s="1291"/>
      <c r="AD1559" s="1291"/>
      <c r="AE1559" s="1324"/>
      <c r="AF1559" s="1324"/>
    </row>
    <row r="1560" spans="1:32" ht="0.75" customHeight="1">
      <c r="A1560" s="153"/>
      <c r="B1560" s="154"/>
      <c r="C1560" s="154"/>
      <c r="D1560" s="154"/>
      <c r="E1560" s="154"/>
      <c r="F1560" s="154"/>
      <c r="G1560" s="154"/>
      <c r="H1560" s="154"/>
      <c r="I1560" s="154"/>
      <c r="J1560" s="154"/>
      <c r="K1560" s="154"/>
      <c r="L1560" s="154"/>
      <c r="M1560" s="154"/>
      <c r="N1560" s="154"/>
      <c r="O1560" s="154"/>
      <c r="P1560" s="154"/>
      <c r="Q1560" s="154"/>
      <c r="R1560" s="154"/>
      <c r="S1560" s="154"/>
      <c r="T1560" s="154"/>
      <c r="U1560" s="154"/>
      <c r="V1560" s="154"/>
      <c r="W1560" s="154"/>
      <c r="X1560" s="154"/>
      <c r="Y1560" s="154"/>
      <c r="Z1560" s="154"/>
      <c r="AA1560" s="154"/>
      <c r="AB1560" s="154"/>
      <c r="AC1560" s="154"/>
      <c r="AD1560" s="154"/>
      <c r="AE1560" s="154"/>
      <c r="AF1560" s="162"/>
    </row>
    <row r="1561" spans="1:32" ht="15.95" customHeight="1">
      <c r="A1561" s="1280" t="s">
        <v>323</v>
      </c>
      <c r="B1561" s="1280"/>
      <c r="C1561" s="1280"/>
      <c r="D1561" s="1280"/>
      <c r="E1561" s="1280"/>
      <c r="F1561" s="1280"/>
      <c r="G1561" s="1280"/>
      <c r="H1561" s="1280"/>
      <c r="I1561" s="1280"/>
      <c r="J1561" s="1280"/>
      <c r="K1561" s="1280"/>
      <c r="L1561" s="1280"/>
      <c r="M1561" s="1280"/>
      <c r="N1561" s="1280"/>
      <c r="O1561" s="1280"/>
      <c r="P1561" s="1280"/>
      <c r="Q1561" s="1280"/>
      <c r="R1561" s="1280"/>
      <c r="S1561" s="1280"/>
      <c r="T1561" s="1280"/>
      <c r="U1561" s="1280"/>
      <c r="V1561" s="1280"/>
      <c r="W1561" s="1280"/>
      <c r="X1561" s="1280"/>
      <c r="Y1561" s="1280"/>
      <c r="Z1561" s="1280"/>
      <c r="AA1561" s="1280"/>
      <c r="AB1561" s="1280"/>
      <c r="AC1561" s="1280"/>
      <c r="AD1561" s="1280"/>
      <c r="AE1561" s="1280"/>
      <c r="AF1561" s="1280"/>
    </row>
    <row r="1562" spans="1:32" ht="37.9" customHeight="1">
      <c r="A1562" s="1301" t="s">
        <v>380</v>
      </c>
      <c r="B1562" s="1301"/>
      <c r="C1562" s="1301"/>
      <c r="D1562" s="1301"/>
      <c r="E1562" s="1301"/>
      <c r="F1562" s="1301"/>
      <c r="G1562" s="1301"/>
      <c r="H1562" s="1301"/>
      <c r="I1562" s="1301"/>
      <c r="J1562" s="1301"/>
      <c r="K1562" s="1301"/>
      <c r="L1562" s="1301"/>
      <c r="M1562" s="1301"/>
      <c r="N1562" s="1301"/>
      <c r="O1562" s="1301"/>
      <c r="P1562" s="1301"/>
      <c r="Q1562" s="1301"/>
      <c r="R1562" s="1301"/>
      <c r="S1562" s="1301"/>
      <c r="T1562" s="1301"/>
      <c r="U1562" s="1301"/>
      <c r="V1562" s="1301"/>
      <c r="W1562" s="1301"/>
      <c r="X1562" s="1301"/>
      <c r="Y1562" s="1280" t="s">
        <v>381</v>
      </c>
      <c r="Z1562" s="1280"/>
      <c r="AA1562" s="1280"/>
      <c r="AB1562" s="1280"/>
      <c r="AC1562" s="1280"/>
      <c r="AD1562" s="1280"/>
      <c r="AE1562" s="1280"/>
      <c r="AF1562" s="1280"/>
    </row>
    <row r="1563" spans="1:32" ht="4.3499999999999996" customHeight="1">
      <c r="A1563" s="155"/>
      <c r="B1563" s="156"/>
      <c r="C1563" s="156"/>
      <c r="D1563" s="156"/>
      <c r="E1563" s="156"/>
      <c r="F1563" s="156"/>
      <c r="G1563" s="156"/>
      <c r="H1563" s="156"/>
      <c r="I1563" s="156"/>
      <c r="J1563" s="156"/>
      <c r="K1563" s="156"/>
      <c r="L1563" s="156"/>
      <c r="M1563" s="156"/>
      <c r="N1563" s="156"/>
      <c r="O1563" s="156"/>
      <c r="P1563" s="156"/>
      <c r="Q1563" s="156"/>
      <c r="R1563" s="156"/>
      <c r="S1563" s="156"/>
      <c r="T1563" s="156"/>
      <c r="U1563" s="156"/>
      <c r="V1563" s="156"/>
      <c r="W1563" s="156"/>
      <c r="X1563" s="156"/>
      <c r="Y1563" s="156"/>
      <c r="Z1563" s="156"/>
      <c r="AA1563" s="156"/>
      <c r="AB1563" s="156"/>
      <c r="AC1563" s="156"/>
      <c r="AD1563" s="156"/>
      <c r="AE1563" s="156"/>
      <c r="AF1563" s="157"/>
    </row>
    <row r="1564" spans="1:32" ht="0.75" customHeight="1">
      <c r="A1564" s="1283" t="s">
        <v>382</v>
      </c>
      <c r="B1564" s="1283"/>
      <c r="C1564" s="1283"/>
      <c r="D1564" s="1283"/>
      <c r="E1564" s="1284"/>
      <c r="F1564" s="1284"/>
      <c r="G1564" s="1284"/>
      <c r="H1564" s="1284"/>
      <c r="I1564" s="1285" t="s">
        <v>131</v>
      </c>
      <c r="J1564" s="1285"/>
      <c r="K1564" s="1285"/>
      <c r="L1564" s="1285"/>
      <c r="M1564" s="1285"/>
      <c r="N1564" s="1285"/>
      <c r="O1564" s="1285"/>
      <c r="P1564" s="1285"/>
      <c r="Q1564" s="1285"/>
      <c r="R1564" s="1285"/>
      <c r="S1564" s="1285"/>
      <c r="T1564" s="1285"/>
      <c r="U1564" s="1285"/>
      <c r="V1564" s="1285"/>
      <c r="W1564" s="1285"/>
      <c r="X1564" s="1285"/>
      <c r="Y1564" s="1275" t="s">
        <v>383</v>
      </c>
      <c r="Z1564" s="1275"/>
      <c r="AA1564" s="1275"/>
      <c r="AB1564" s="1275"/>
      <c r="AC1564" s="1275"/>
      <c r="AD1564" s="1286" t="s">
        <v>491</v>
      </c>
      <c r="AE1564" s="1286"/>
      <c r="AF1564" s="1286"/>
    </row>
    <row r="1565" spans="1:32" ht="18.2" customHeight="1">
      <c r="A1565" s="1283"/>
      <c r="B1565" s="1283"/>
      <c r="C1565" s="1283"/>
      <c r="D1565" s="1283"/>
      <c r="E1565" s="1287" t="s">
        <v>385</v>
      </c>
      <c r="F1565" s="1287"/>
      <c r="G1565" s="1287"/>
      <c r="H1565" s="1288" t="s">
        <v>386</v>
      </c>
      <c r="I1565" s="1285"/>
      <c r="J1565" s="1285"/>
      <c r="K1565" s="1285"/>
      <c r="L1565" s="1285"/>
      <c r="M1565" s="1285"/>
      <c r="N1565" s="1285"/>
      <c r="O1565" s="1285"/>
      <c r="P1565" s="1285"/>
      <c r="Q1565" s="1285"/>
      <c r="R1565" s="1285"/>
      <c r="S1565" s="1285"/>
      <c r="T1565" s="1285"/>
      <c r="U1565" s="1285"/>
      <c r="V1565" s="1285"/>
      <c r="W1565" s="1285"/>
      <c r="X1565" s="1285"/>
      <c r="Y1565" s="1275"/>
      <c r="Z1565" s="1275"/>
      <c r="AA1565" s="1275"/>
      <c r="AB1565" s="1275"/>
      <c r="AC1565" s="1275"/>
      <c r="AD1565" s="1286"/>
      <c r="AE1565" s="1286"/>
      <c r="AF1565" s="1286"/>
    </row>
    <row r="1566" spans="1:32" ht="0.75" customHeight="1">
      <c r="A1566" s="1274" t="s">
        <v>268</v>
      </c>
      <c r="B1566" s="1274"/>
      <c r="C1566" s="1274"/>
      <c r="D1566" s="1274"/>
      <c r="E1566" s="1287"/>
      <c r="F1566" s="1287"/>
      <c r="G1566" s="1287"/>
      <c r="H1566" s="1288"/>
      <c r="I1566" s="1285"/>
      <c r="J1566" s="1285"/>
      <c r="K1566" s="1285"/>
      <c r="L1566" s="1285"/>
      <c r="M1566" s="1285"/>
      <c r="N1566" s="1285"/>
      <c r="O1566" s="1285"/>
      <c r="P1566" s="1285"/>
      <c r="Q1566" s="1285"/>
      <c r="R1566" s="1285"/>
      <c r="S1566" s="1285"/>
      <c r="T1566" s="1285"/>
      <c r="U1566" s="1285"/>
      <c r="V1566" s="1285"/>
      <c r="W1566" s="1285"/>
      <c r="X1566" s="1285"/>
      <c r="Y1566" s="1275" t="s">
        <v>387</v>
      </c>
      <c r="Z1566" s="1275"/>
      <c r="AA1566" s="1275"/>
      <c r="AB1566" s="1275"/>
      <c r="AC1566" s="1275"/>
      <c r="AD1566" s="1276">
        <v>1</v>
      </c>
      <c r="AE1566" s="1276"/>
      <c r="AF1566" s="1276"/>
    </row>
    <row r="1567" spans="1:32" ht="17.45" customHeight="1">
      <c r="A1567" s="1274"/>
      <c r="B1567" s="1274"/>
      <c r="C1567" s="1274"/>
      <c r="D1567" s="1274"/>
      <c r="E1567" s="1277"/>
      <c r="F1567" s="1277"/>
      <c r="G1567" s="1277"/>
      <c r="H1567" s="1288"/>
      <c r="I1567" s="1285"/>
      <c r="J1567" s="1285"/>
      <c r="K1567" s="1285"/>
      <c r="L1567" s="1285"/>
      <c r="M1567" s="1285"/>
      <c r="N1567" s="1285"/>
      <c r="O1567" s="1285"/>
      <c r="P1567" s="1285"/>
      <c r="Q1567" s="1285"/>
      <c r="R1567" s="1285"/>
      <c r="S1567" s="1285"/>
      <c r="T1567" s="1285"/>
      <c r="U1567" s="1285"/>
      <c r="V1567" s="1285"/>
      <c r="W1567" s="1285"/>
      <c r="X1567" s="1285"/>
      <c r="Y1567" s="1275"/>
      <c r="Z1567" s="1275"/>
      <c r="AA1567" s="1275"/>
      <c r="AB1567" s="1275"/>
      <c r="AC1567" s="1275"/>
      <c r="AD1567" s="1276"/>
      <c r="AE1567" s="1276"/>
      <c r="AF1567" s="1276"/>
    </row>
    <row r="1568" spans="1:32" ht="0.75" customHeight="1">
      <c r="A1568" s="1278"/>
      <c r="B1568" s="1278"/>
      <c r="C1568" s="1278"/>
      <c r="D1568" s="1278"/>
      <c r="E1568" s="1278"/>
      <c r="F1568" s="1278"/>
      <c r="G1568" s="1278"/>
      <c r="H1568" s="1288"/>
      <c r="I1568" s="1279"/>
      <c r="J1568" s="1279"/>
      <c r="K1568" s="1279"/>
      <c r="L1568" s="1279"/>
      <c r="M1568" s="1279"/>
      <c r="N1568" s="1279"/>
      <c r="O1568" s="1279"/>
      <c r="P1568" s="1279"/>
      <c r="Q1568" s="1279"/>
      <c r="R1568" s="1279"/>
      <c r="S1568" s="1279"/>
      <c r="T1568" s="1279"/>
      <c r="U1568" s="1279"/>
      <c r="V1568" s="1279"/>
      <c r="W1568" s="1279"/>
      <c r="X1568" s="1279"/>
      <c r="Y1568" s="1279"/>
      <c r="Z1568" s="1279"/>
      <c r="AA1568" s="1279"/>
      <c r="AB1568" s="1279"/>
      <c r="AC1568" s="1279"/>
      <c r="AD1568" s="1279"/>
      <c r="AE1568" s="1279"/>
      <c r="AF1568" s="1279"/>
    </row>
    <row r="1569" spans="1:32" ht="26.85" customHeight="1">
      <c r="A1569" s="1271" t="s">
        <v>574</v>
      </c>
      <c r="B1569" s="1271"/>
      <c r="C1569" s="1271"/>
      <c r="D1569" s="1271"/>
      <c r="E1569" s="1271"/>
      <c r="F1569" s="1271"/>
      <c r="G1569" s="1271"/>
      <c r="H1569" s="1271"/>
      <c r="I1569" s="1271"/>
      <c r="J1569" s="1271"/>
      <c r="K1569" s="1271"/>
      <c r="L1569" s="1271"/>
      <c r="M1569" s="1271"/>
      <c r="N1569" s="1271"/>
      <c r="O1569" s="1271"/>
      <c r="P1569" s="1271"/>
      <c r="Q1569" s="1271"/>
      <c r="R1569" s="1271"/>
      <c r="S1569" s="1271"/>
      <c r="T1569" s="1271"/>
      <c r="U1569" s="1271"/>
      <c r="V1569" s="1271"/>
      <c r="W1569" s="1271"/>
      <c r="X1569" s="1271"/>
      <c r="Y1569" s="1271"/>
      <c r="Z1569" s="1271"/>
      <c r="AA1569" s="1271"/>
      <c r="AB1569" s="1271"/>
      <c r="AC1569" s="1271"/>
      <c r="AD1569" s="1271"/>
      <c r="AE1569" s="1271"/>
      <c r="AF1569" s="1272"/>
    </row>
    <row r="1570" spans="1:32" ht="10.15" customHeight="1">
      <c r="A1570" s="1273" t="s">
        <v>389</v>
      </c>
      <c r="B1570" s="1273"/>
      <c r="C1570" s="1273"/>
      <c r="D1570" s="1273"/>
      <c r="E1570" s="1273"/>
      <c r="F1570" s="1273"/>
      <c r="G1570" s="1273"/>
      <c r="H1570" s="1273"/>
      <c r="I1570" s="1273"/>
      <c r="J1570" s="1273"/>
      <c r="K1570" s="1273"/>
      <c r="L1570" s="1273"/>
      <c r="M1570" s="1273"/>
      <c r="N1570" s="1273"/>
      <c r="O1570" s="1273"/>
      <c r="P1570" s="1273"/>
      <c r="Q1570" s="1273"/>
      <c r="R1570" s="1273"/>
      <c r="S1570" s="1273"/>
      <c r="T1570" s="1273"/>
      <c r="U1570" s="1273"/>
      <c r="V1570" s="1273"/>
      <c r="W1570" s="1273"/>
      <c r="X1570" s="1273"/>
      <c r="Y1570" s="1273"/>
      <c r="Z1570" s="1273"/>
      <c r="AA1570" s="1273"/>
      <c r="AB1570" s="1273"/>
      <c r="AC1570" s="1273"/>
      <c r="AD1570" s="1273"/>
      <c r="AE1570" s="1273"/>
      <c r="AF1570" s="1272"/>
    </row>
    <row r="1571" spans="1:32" ht="17.45" customHeight="1">
      <c r="A1571" s="1255" t="s">
        <v>390</v>
      </c>
      <c r="B1571" s="1255"/>
      <c r="C1571" s="1255"/>
      <c r="D1571" s="1255"/>
      <c r="E1571" s="1255"/>
      <c r="F1571" s="1255"/>
      <c r="G1571" s="1255"/>
      <c r="H1571" s="1255"/>
      <c r="I1571" s="1255"/>
      <c r="J1571" s="1255"/>
      <c r="K1571" s="1255"/>
      <c r="L1571" s="1255"/>
      <c r="M1571" s="1256" t="s">
        <v>391</v>
      </c>
      <c r="N1571" s="1256" t="s">
        <v>392</v>
      </c>
      <c r="O1571" s="1256"/>
      <c r="P1571" s="1256"/>
      <c r="Q1571" s="1256"/>
      <c r="R1571" s="1256"/>
      <c r="S1571" s="1256"/>
      <c r="T1571" s="1256" t="s">
        <v>393</v>
      </c>
      <c r="U1571" s="1256"/>
      <c r="V1571" s="1256"/>
      <c r="W1571" s="1256"/>
      <c r="X1571" s="1256"/>
      <c r="Y1571" s="1256"/>
      <c r="Z1571" s="1256"/>
      <c r="AA1571" s="1256"/>
      <c r="AB1571" s="1256"/>
      <c r="AC1571" s="1245" t="s">
        <v>394</v>
      </c>
      <c r="AD1571" s="1245"/>
      <c r="AE1571" s="1245"/>
      <c r="AF1571" s="1245"/>
    </row>
    <row r="1572" spans="1:32" ht="16.7" customHeight="1">
      <c r="A1572" s="1255"/>
      <c r="B1572" s="1255"/>
      <c r="C1572" s="1255"/>
      <c r="D1572" s="1255"/>
      <c r="E1572" s="1255"/>
      <c r="F1572" s="1255"/>
      <c r="G1572" s="1255"/>
      <c r="H1572" s="1255"/>
      <c r="I1572" s="1255"/>
      <c r="J1572" s="1255"/>
      <c r="K1572" s="1255"/>
      <c r="L1572" s="1255"/>
      <c r="M1572" s="1256"/>
      <c r="N1572" s="1256" t="s">
        <v>395</v>
      </c>
      <c r="O1572" s="1256"/>
      <c r="P1572" s="1256" t="s">
        <v>396</v>
      </c>
      <c r="Q1572" s="1256"/>
      <c r="R1572" s="1256"/>
      <c r="S1572" s="1256"/>
      <c r="T1572" s="1256" t="s">
        <v>395</v>
      </c>
      <c r="U1572" s="1256"/>
      <c r="V1572" s="1256"/>
      <c r="W1572" s="1256"/>
      <c r="X1572" s="1256" t="s">
        <v>396</v>
      </c>
      <c r="Y1572" s="1256"/>
      <c r="Z1572" s="1256"/>
      <c r="AA1572" s="1256"/>
      <c r="AB1572" s="1256"/>
      <c r="AC1572" s="1245"/>
      <c r="AD1572" s="1245"/>
      <c r="AE1572" s="1245"/>
      <c r="AF1572" s="1245"/>
    </row>
    <row r="1573" spans="1:32" ht="17.45" customHeight="1">
      <c r="A1573" s="1246"/>
      <c r="B1573" s="1246"/>
      <c r="C1573" s="1246"/>
      <c r="D1573" s="1246"/>
      <c r="E1573" s="1246"/>
      <c r="F1573" s="1246"/>
      <c r="G1573" s="1246"/>
      <c r="H1573" s="1246"/>
      <c r="I1573" s="1246"/>
      <c r="J1573" s="1246"/>
      <c r="K1573" s="1246"/>
      <c r="L1573" s="1246"/>
      <c r="M1573" s="1247" t="s">
        <v>397</v>
      </c>
      <c r="N1573" s="1247"/>
      <c r="O1573" s="1247"/>
      <c r="P1573" s="1247"/>
      <c r="Q1573" s="1247"/>
      <c r="R1573" s="1247"/>
      <c r="S1573" s="1247"/>
      <c r="T1573" s="1247"/>
      <c r="U1573" s="1247"/>
      <c r="V1573" s="1247"/>
      <c r="W1573" s="1247"/>
      <c r="X1573" s="1248"/>
      <c r="Y1573" s="1248"/>
      <c r="Z1573" s="1249">
        <v>0</v>
      </c>
      <c r="AA1573" s="1249"/>
      <c r="AB1573" s="1249"/>
      <c r="AC1573" s="1249"/>
      <c r="AD1573" s="1249"/>
      <c r="AE1573" s="1249"/>
      <c r="AF1573" s="1249"/>
    </row>
    <row r="1574" spans="1:32" ht="16.7" customHeight="1">
      <c r="A1574" s="1255" t="s">
        <v>398</v>
      </c>
      <c r="B1574" s="1255"/>
      <c r="C1574" s="1255"/>
      <c r="D1574" s="1255"/>
      <c r="E1574" s="1255"/>
      <c r="F1574" s="1255"/>
      <c r="G1574" s="1255"/>
      <c r="H1574" s="1255"/>
      <c r="I1574" s="1255"/>
      <c r="J1574" s="1255"/>
      <c r="K1574" s="1255"/>
      <c r="L1574" s="1255"/>
      <c r="M1574" s="1255"/>
      <c r="N1574" s="1255"/>
      <c r="O1574" s="1256" t="s">
        <v>399</v>
      </c>
      <c r="P1574" s="1256"/>
      <c r="Q1574" s="1256"/>
      <c r="R1574" s="1256"/>
      <c r="S1574" s="1256" t="s">
        <v>391</v>
      </c>
      <c r="T1574" s="1256"/>
      <c r="U1574" s="1256"/>
      <c r="V1574" s="1256"/>
      <c r="W1574" s="1256" t="s">
        <v>400</v>
      </c>
      <c r="X1574" s="1256"/>
      <c r="Y1574" s="1256"/>
      <c r="Z1574" s="1256"/>
      <c r="AA1574" s="1256"/>
      <c r="AB1574" s="1256"/>
      <c r="AC1574" s="1245" t="s">
        <v>394</v>
      </c>
      <c r="AD1574" s="1245"/>
      <c r="AE1574" s="1245"/>
      <c r="AF1574" s="1245"/>
    </row>
    <row r="1575" spans="1:32" ht="17.45" customHeight="1">
      <c r="A1575" s="146"/>
      <c r="B1575" s="147"/>
      <c r="C1575" s="147"/>
      <c r="D1575" s="147"/>
      <c r="E1575" s="147"/>
      <c r="F1575" s="147"/>
      <c r="G1575" s="147"/>
      <c r="H1575" s="147"/>
      <c r="I1575" s="147"/>
      <c r="J1575" s="147"/>
      <c r="K1575" s="147"/>
      <c r="L1575" s="147"/>
      <c r="M1575" s="1331" t="s">
        <v>401</v>
      </c>
      <c r="N1575" s="1331"/>
      <c r="O1575" s="1331"/>
      <c r="P1575" s="1331"/>
      <c r="Q1575" s="1331"/>
      <c r="R1575" s="1331"/>
      <c r="S1575" s="1331"/>
      <c r="T1575" s="1331"/>
      <c r="U1575" s="1331"/>
      <c r="V1575" s="1331"/>
      <c r="W1575" s="1331"/>
      <c r="X1575" s="147"/>
      <c r="Y1575" s="147"/>
      <c r="Z1575" s="1266">
        <v>0</v>
      </c>
      <c r="AA1575" s="1266"/>
      <c r="AB1575" s="1266"/>
      <c r="AC1575" s="1266"/>
      <c r="AD1575" s="1266"/>
      <c r="AE1575" s="1266"/>
      <c r="AF1575" s="1266"/>
    </row>
    <row r="1576" spans="1:32" ht="17.45" customHeight="1">
      <c r="A1576" s="150"/>
      <c r="M1576" s="1240" t="s">
        <v>402</v>
      </c>
      <c r="N1576" s="1240"/>
      <c r="O1576" s="1240"/>
      <c r="P1576" s="1240"/>
      <c r="Q1576" s="1240"/>
      <c r="R1576" s="1240"/>
      <c r="S1576" s="1240"/>
      <c r="T1576" s="1240"/>
      <c r="U1576" s="1240"/>
      <c r="V1576" s="1240"/>
      <c r="W1576" s="1240"/>
      <c r="Z1576" s="1262">
        <v>0</v>
      </c>
      <c r="AA1576" s="1262"/>
      <c r="AB1576" s="1262"/>
      <c r="AC1576" s="1262"/>
      <c r="AD1576" s="1262"/>
      <c r="AE1576" s="1262"/>
      <c r="AF1576" s="1262"/>
    </row>
    <row r="1577" spans="1:32" ht="16.7" customHeight="1">
      <c r="A1577" s="150"/>
      <c r="M1577" s="1240" t="s">
        <v>403</v>
      </c>
      <c r="N1577" s="1240"/>
      <c r="O1577" s="1240"/>
      <c r="P1577" s="1240"/>
      <c r="Q1577" s="1240"/>
      <c r="R1577" s="1240"/>
      <c r="S1577" s="1240"/>
      <c r="T1577" s="1240"/>
      <c r="U1577" s="1240"/>
      <c r="V1577" s="1240"/>
      <c r="W1577" s="1240"/>
      <c r="Z1577" s="1262">
        <v>0</v>
      </c>
      <c r="AA1577" s="1262"/>
      <c r="AB1577" s="1262"/>
      <c r="AC1577" s="1262"/>
      <c r="AD1577" s="1262"/>
      <c r="AE1577" s="1262"/>
      <c r="AF1577" s="1262"/>
    </row>
    <row r="1578" spans="1:32" ht="17.45" customHeight="1">
      <c r="A1578" s="150"/>
      <c r="M1578" s="1240" t="s">
        <v>404</v>
      </c>
      <c r="N1578" s="1240"/>
      <c r="O1578" s="1240"/>
      <c r="P1578" s="1240"/>
      <c r="Q1578" s="1240"/>
      <c r="R1578" s="1240"/>
      <c r="S1578" s="1240"/>
      <c r="T1578" s="1240"/>
      <c r="U1578" s="1240"/>
      <c r="V1578" s="1240"/>
      <c r="W1578" s="1240"/>
      <c r="Z1578" s="1262">
        <v>0</v>
      </c>
      <c r="AA1578" s="1262"/>
      <c r="AB1578" s="1262"/>
      <c r="AC1578" s="1262"/>
      <c r="AD1578" s="1262"/>
      <c r="AE1578" s="1262"/>
      <c r="AF1578" s="1262"/>
    </row>
    <row r="1579" spans="1:32" ht="17.45" customHeight="1">
      <c r="A1579" s="153"/>
      <c r="B1579" s="154"/>
      <c r="C1579" s="154"/>
      <c r="D1579" s="154"/>
      <c r="E1579" s="154"/>
      <c r="F1579" s="154"/>
      <c r="G1579" s="154"/>
      <c r="H1579" s="154"/>
      <c r="I1579" s="154"/>
      <c r="J1579" s="154"/>
      <c r="K1579" s="154"/>
      <c r="L1579" s="154"/>
      <c r="M1579" s="1260" t="s">
        <v>405</v>
      </c>
      <c r="N1579" s="1260"/>
      <c r="O1579" s="1260"/>
      <c r="P1579" s="1260"/>
      <c r="Q1579" s="1260"/>
      <c r="R1579" s="1260"/>
      <c r="S1579" s="1260"/>
      <c r="T1579" s="1260"/>
      <c r="U1579" s="1260"/>
      <c r="V1579" s="1260"/>
      <c r="W1579" s="1260"/>
      <c r="X1579" s="154"/>
      <c r="Y1579" s="154"/>
      <c r="Z1579" s="1261">
        <v>0</v>
      </c>
      <c r="AA1579" s="1261"/>
      <c r="AB1579" s="1261"/>
      <c r="AC1579" s="1261"/>
      <c r="AD1579" s="1261"/>
      <c r="AE1579" s="1261"/>
      <c r="AF1579" s="1261"/>
    </row>
    <row r="1580" spans="1:32" ht="16.7" customHeight="1">
      <c r="A1580" s="1257" t="s">
        <v>406</v>
      </c>
      <c r="B1580" s="1257"/>
      <c r="C1580" s="1257"/>
      <c r="D1580" s="1257"/>
      <c r="E1580" s="1257"/>
      <c r="F1580" s="1257"/>
      <c r="G1580" s="1257"/>
      <c r="H1580" s="1257"/>
      <c r="I1580" s="1257"/>
      <c r="J1580" s="1257"/>
      <c r="K1580" s="1257"/>
      <c r="L1580" s="1257"/>
      <c r="M1580" s="1257"/>
      <c r="N1580" s="1257"/>
      <c r="O1580" s="1258" t="s">
        <v>391</v>
      </c>
      <c r="P1580" s="1258"/>
      <c r="Q1580" s="1258"/>
      <c r="R1580" s="1258"/>
      <c r="S1580" s="1258" t="s">
        <v>407</v>
      </c>
      <c r="T1580" s="1258"/>
      <c r="U1580" s="1258"/>
      <c r="V1580" s="1258"/>
      <c r="W1580" s="1258" t="s">
        <v>408</v>
      </c>
      <c r="X1580" s="1258"/>
      <c r="Y1580" s="1258"/>
      <c r="Z1580" s="1258"/>
      <c r="AA1580" s="1258"/>
      <c r="AB1580" s="1258"/>
      <c r="AC1580" s="1259" t="s">
        <v>409</v>
      </c>
      <c r="AD1580" s="1259"/>
      <c r="AE1580" s="1259"/>
      <c r="AF1580" s="1259"/>
    </row>
    <row r="1581" spans="1:32" ht="17.45" customHeight="1">
      <c r="A1581" s="1246"/>
      <c r="B1581" s="1246"/>
      <c r="C1581" s="1246"/>
      <c r="D1581" s="1246"/>
      <c r="E1581" s="1246"/>
      <c r="F1581" s="1246"/>
      <c r="G1581" s="1246"/>
      <c r="H1581" s="1246"/>
      <c r="I1581" s="1246"/>
      <c r="J1581" s="1246"/>
      <c r="K1581" s="1246"/>
      <c r="L1581" s="1246"/>
      <c r="M1581" s="1247" t="s">
        <v>411</v>
      </c>
      <c r="N1581" s="1247"/>
      <c r="O1581" s="1247"/>
      <c r="P1581" s="1247"/>
      <c r="Q1581" s="1247"/>
      <c r="R1581" s="1247"/>
      <c r="S1581" s="1247"/>
      <c r="T1581" s="1247"/>
      <c r="U1581" s="1247"/>
      <c r="V1581" s="1247"/>
      <c r="W1581" s="1247"/>
      <c r="X1581" s="1248"/>
      <c r="Y1581" s="1248"/>
      <c r="Z1581" s="1249">
        <v>0</v>
      </c>
      <c r="AA1581" s="1249"/>
      <c r="AB1581" s="1249"/>
      <c r="AC1581" s="1249"/>
      <c r="AD1581" s="1249"/>
      <c r="AE1581" s="1249"/>
      <c r="AF1581" s="1249"/>
    </row>
    <row r="1582" spans="1:32" ht="16.7" customHeight="1">
      <c r="A1582" s="1257" t="s">
        <v>412</v>
      </c>
      <c r="B1582" s="1257"/>
      <c r="C1582" s="1257"/>
      <c r="D1582" s="1257"/>
      <c r="E1582" s="1257"/>
      <c r="F1582" s="1257"/>
      <c r="G1582" s="1257"/>
      <c r="H1582" s="1257"/>
      <c r="I1582" s="1257"/>
      <c r="J1582" s="1257"/>
      <c r="K1582" s="1257"/>
      <c r="L1582" s="1257"/>
      <c r="M1582" s="1257"/>
      <c r="N1582" s="1257"/>
      <c r="O1582" s="1258" t="s">
        <v>391</v>
      </c>
      <c r="P1582" s="1258"/>
      <c r="Q1582" s="1258"/>
      <c r="R1582" s="1258"/>
      <c r="S1582" s="1258" t="s">
        <v>407</v>
      </c>
      <c r="T1582" s="1258"/>
      <c r="U1582" s="1258"/>
      <c r="V1582" s="1258"/>
      <c r="W1582" s="1258" t="s">
        <v>408</v>
      </c>
      <c r="X1582" s="1258"/>
      <c r="Y1582" s="1258"/>
      <c r="Z1582" s="1258"/>
      <c r="AA1582" s="1258"/>
      <c r="AB1582" s="1258"/>
      <c r="AC1582" s="1259" t="s">
        <v>409</v>
      </c>
      <c r="AD1582" s="1259"/>
      <c r="AE1582" s="1259"/>
      <c r="AF1582" s="1259"/>
    </row>
    <row r="1583" spans="1:32" ht="23.25" customHeight="1">
      <c r="A1583" s="146"/>
      <c r="B1583" s="147"/>
      <c r="C1583" s="163" t="s">
        <v>575</v>
      </c>
      <c r="D1583" s="1314" t="s">
        <v>576</v>
      </c>
      <c r="E1583" s="1314"/>
      <c r="F1583" s="1314"/>
      <c r="G1583" s="1314"/>
      <c r="H1583" s="1314"/>
      <c r="I1583" s="1314"/>
      <c r="J1583" s="1314"/>
      <c r="K1583" s="1314"/>
      <c r="L1583" s="1314"/>
      <c r="M1583" s="1314"/>
      <c r="N1583" s="1314"/>
      <c r="O1583" s="1315">
        <v>0.13700000000000001</v>
      </c>
      <c r="P1583" s="1315"/>
      <c r="Q1583" s="1315"/>
      <c r="R1583" s="1315"/>
      <c r="S1583" s="1316" t="s">
        <v>446</v>
      </c>
      <c r="T1583" s="1316"/>
      <c r="U1583" s="1316"/>
      <c r="V1583" s="1316"/>
      <c r="W1583" s="1317">
        <v>509.10210000000001</v>
      </c>
      <c r="X1583" s="1317"/>
      <c r="Y1583" s="1317"/>
      <c r="Z1583" s="1317"/>
      <c r="AA1583" s="1317"/>
      <c r="AB1583" s="1317"/>
      <c r="AC1583" s="1318">
        <v>69.746700000000004</v>
      </c>
      <c r="AD1583" s="1318"/>
      <c r="AE1583" s="1318"/>
      <c r="AF1583" s="1318"/>
    </row>
    <row r="1584" spans="1:32" ht="22.5" customHeight="1">
      <c r="A1584" s="150"/>
      <c r="C1584" s="165" t="s">
        <v>500</v>
      </c>
      <c r="D1584" s="1309" t="s">
        <v>501</v>
      </c>
      <c r="E1584" s="1309"/>
      <c r="F1584" s="1309"/>
      <c r="G1584" s="1309"/>
      <c r="H1584" s="1309"/>
      <c r="I1584" s="1309"/>
      <c r="J1584" s="1309"/>
      <c r="K1584" s="1309"/>
      <c r="L1584" s="1309"/>
      <c r="M1584" s="1309"/>
      <c r="N1584" s="1309"/>
      <c r="O1584" s="1310">
        <v>1.1000000000000001</v>
      </c>
      <c r="P1584" s="1310"/>
      <c r="Q1584" s="1310"/>
      <c r="R1584" s="1310"/>
      <c r="S1584" s="1311" t="s">
        <v>435</v>
      </c>
      <c r="T1584" s="1311"/>
      <c r="U1584" s="1311"/>
      <c r="V1584" s="1311"/>
      <c r="W1584" s="1312">
        <v>82.821700000000007</v>
      </c>
      <c r="X1584" s="1312"/>
      <c r="Y1584" s="1312"/>
      <c r="Z1584" s="1312"/>
      <c r="AA1584" s="1312"/>
      <c r="AB1584" s="1312"/>
      <c r="AC1584" s="1313">
        <v>91.102000000000004</v>
      </c>
      <c r="AD1584" s="1313"/>
      <c r="AE1584" s="1313"/>
      <c r="AF1584" s="1313"/>
    </row>
    <row r="1585" spans="1:32" ht="23.25" customHeight="1">
      <c r="A1585" s="150"/>
      <c r="C1585" s="165" t="s">
        <v>570</v>
      </c>
      <c r="D1585" s="1309" t="s">
        <v>571</v>
      </c>
      <c r="E1585" s="1309"/>
      <c r="F1585" s="1309"/>
      <c r="G1585" s="1309"/>
      <c r="H1585" s="1309"/>
      <c r="I1585" s="1309"/>
      <c r="J1585" s="1309"/>
      <c r="K1585" s="1309"/>
      <c r="L1585" s="1309"/>
      <c r="M1585" s="1309"/>
      <c r="N1585" s="1309"/>
      <c r="O1585" s="1310">
        <v>0.2</v>
      </c>
      <c r="P1585" s="1310"/>
      <c r="Q1585" s="1310"/>
      <c r="R1585" s="1310"/>
      <c r="S1585" s="1311" t="s">
        <v>446</v>
      </c>
      <c r="T1585" s="1311"/>
      <c r="U1585" s="1311"/>
      <c r="V1585" s="1311"/>
      <c r="W1585" s="1312">
        <v>45.264899999999997</v>
      </c>
      <c r="X1585" s="1312"/>
      <c r="Y1585" s="1312"/>
      <c r="Z1585" s="1312"/>
      <c r="AA1585" s="1312"/>
      <c r="AB1585" s="1312"/>
      <c r="AC1585" s="1313">
        <v>9.0519999999999996</v>
      </c>
      <c r="AD1585" s="1313"/>
      <c r="AE1585" s="1313"/>
      <c r="AF1585" s="1313"/>
    </row>
    <row r="1586" spans="1:32" ht="22.5" customHeight="1">
      <c r="A1586" s="153"/>
      <c r="B1586" s="154"/>
      <c r="C1586" s="167" t="s">
        <v>579</v>
      </c>
      <c r="D1586" s="1304" t="s">
        <v>580</v>
      </c>
      <c r="E1586" s="1304"/>
      <c r="F1586" s="1304"/>
      <c r="G1586" s="1304"/>
      <c r="H1586" s="1304"/>
      <c r="I1586" s="1304"/>
      <c r="J1586" s="1304"/>
      <c r="K1586" s="1304"/>
      <c r="L1586" s="1304"/>
      <c r="M1586" s="1304"/>
      <c r="N1586" s="1304"/>
      <c r="O1586" s="1305">
        <v>0.15</v>
      </c>
      <c r="P1586" s="1305"/>
      <c r="Q1586" s="1305"/>
      <c r="R1586" s="1305"/>
      <c r="S1586" s="1306" t="s">
        <v>435</v>
      </c>
      <c r="T1586" s="1306"/>
      <c r="U1586" s="1306"/>
      <c r="V1586" s="1306"/>
      <c r="W1586" s="1307">
        <v>5.0105000000000004</v>
      </c>
      <c r="X1586" s="1307"/>
      <c r="Y1586" s="1307"/>
      <c r="Z1586" s="1307"/>
      <c r="AA1586" s="1307"/>
      <c r="AB1586" s="1307"/>
      <c r="AC1586" s="1308">
        <v>0.75149999999999995</v>
      </c>
      <c r="AD1586" s="1308"/>
      <c r="AE1586" s="1308"/>
      <c r="AF1586" s="1308"/>
    </row>
    <row r="1587" spans="1:32" ht="17.45" customHeight="1">
      <c r="A1587" s="1246"/>
      <c r="B1587" s="1246"/>
      <c r="C1587" s="1246"/>
      <c r="D1587" s="1246"/>
      <c r="E1587" s="1246"/>
      <c r="F1587" s="1246"/>
      <c r="G1587" s="1246"/>
      <c r="H1587" s="1246"/>
      <c r="I1587" s="1246"/>
      <c r="J1587" s="1246"/>
      <c r="K1587" s="1246"/>
      <c r="L1587" s="1246"/>
      <c r="M1587" s="1247" t="s">
        <v>413</v>
      </c>
      <c r="N1587" s="1247"/>
      <c r="O1587" s="1247"/>
      <c r="P1587" s="1247"/>
      <c r="Q1587" s="1247"/>
      <c r="R1587" s="1247"/>
      <c r="S1587" s="1247"/>
      <c r="T1587" s="1247"/>
      <c r="U1587" s="1247"/>
      <c r="V1587" s="1247"/>
      <c r="W1587" s="1247"/>
      <c r="X1587" s="1248"/>
      <c r="Y1587" s="1248"/>
      <c r="Z1587" s="1249">
        <v>170.65219999999999</v>
      </c>
      <c r="AA1587" s="1249"/>
      <c r="AB1587" s="1249"/>
      <c r="AC1587" s="1249"/>
      <c r="AD1587" s="1249"/>
      <c r="AE1587" s="1249"/>
      <c r="AF1587" s="1249"/>
    </row>
    <row r="1588" spans="1:32" ht="17.45" customHeight="1">
      <c r="A1588" s="1257" t="s">
        <v>414</v>
      </c>
      <c r="B1588" s="1257"/>
      <c r="C1588" s="1257"/>
      <c r="D1588" s="1257"/>
      <c r="E1588" s="1257"/>
      <c r="F1588" s="1257"/>
      <c r="G1588" s="1257"/>
      <c r="H1588" s="1257"/>
      <c r="I1588" s="1257"/>
      <c r="J1588" s="1257"/>
      <c r="K1588" s="1257"/>
      <c r="L1588" s="1257"/>
      <c r="M1588" s="1257"/>
      <c r="N1588" s="1257"/>
      <c r="O1588" s="1258" t="s">
        <v>391</v>
      </c>
      <c r="P1588" s="1258"/>
      <c r="Q1588" s="1258"/>
      <c r="R1588" s="1258"/>
      <c r="S1588" s="1258" t="s">
        <v>407</v>
      </c>
      <c r="T1588" s="1258"/>
      <c r="U1588" s="1258"/>
      <c r="V1588" s="1258"/>
      <c r="W1588" s="1258" t="s">
        <v>408</v>
      </c>
      <c r="X1588" s="1258"/>
      <c r="Y1588" s="1258"/>
      <c r="Z1588" s="1258"/>
      <c r="AA1588" s="1258"/>
      <c r="AB1588" s="1258"/>
      <c r="AC1588" s="1259" t="s">
        <v>409</v>
      </c>
      <c r="AD1588" s="1259"/>
      <c r="AE1588" s="1259"/>
      <c r="AF1588" s="1259"/>
    </row>
    <row r="1589" spans="1:32" ht="16.7" customHeight="1">
      <c r="A1589" s="1251"/>
      <c r="B1589" s="1251"/>
      <c r="C1589" s="1251"/>
      <c r="D1589" s="1251"/>
      <c r="E1589" s="1251"/>
      <c r="F1589" s="1251"/>
      <c r="G1589" s="1251"/>
      <c r="H1589" s="1251"/>
      <c r="I1589" s="1251"/>
      <c r="J1589" s="1251"/>
      <c r="K1589" s="1251"/>
      <c r="L1589" s="1251"/>
      <c r="M1589" s="1252" t="s">
        <v>415</v>
      </c>
      <c r="N1589" s="1252"/>
      <c r="O1589" s="1252"/>
      <c r="P1589" s="1252"/>
      <c r="Q1589" s="1252"/>
      <c r="R1589" s="1252"/>
      <c r="S1589" s="1252"/>
      <c r="T1589" s="1252"/>
      <c r="U1589" s="1252"/>
      <c r="V1589" s="1252"/>
      <c r="W1589" s="1252"/>
      <c r="X1589" s="1253"/>
      <c r="Y1589" s="1253"/>
      <c r="Z1589" s="1254">
        <v>0</v>
      </c>
      <c r="AA1589" s="1254"/>
      <c r="AB1589" s="1254"/>
      <c r="AC1589" s="1254"/>
      <c r="AD1589" s="1254"/>
      <c r="AE1589" s="1254"/>
      <c r="AF1589" s="1254"/>
    </row>
    <row r="1590" spans="1:32" ht="17.45" customHeight="1">
      <c r="A1590" s="1255" t="s">
        <v>416</v>
      </c>
      <c r="B1590" s="1255"/>
      <c r="C1590" s="1255"/>
      <c r="D1590" s="1255"/>
      <c r="E1590" s="1255"/>
      <c r="F1590" s="1255"/>
      <c r="G1590" s="1255"/>
      <c r="H1590" s="1255"/>
      <c r="I1590" s="1255"/>
      <c r="J1590" s="1256" t="s">
        <v>391</v>
      </c>
      <c r="K1590" s="1256"/>
      <c r="L1590" s="158" t="s">
        <v>417</v>
      </c>
      <c r="M1590" s="158" t="s">
        <v>418</v>
      </c>
      <c r="N1590" s="1256" t="s">
        <v>419</v>
      </c>
      <c r="O1590" s="1256"/>
      <c r="P1590" s="1256" t="s">
        <v>420</v>
      </c>
      <c r="Q1590" s="1256"/>
      <c r="R1590" s="1256"/>
      <c r="S1590" s="1256"/>
      <c r="T1590" s="1256" t="s">
        <v>421</v>
      </c>
      <c r="U1590" s="1256"/>
      <c r="V1590" s="1256"/>
      <c r="W1590" s="1256"/>
      <c r="X1590" s="1256" t="s">
        <v>422</v>
      </c>
      <c r="Y1590" s="1256"/>
      <c r="Z1590" s="1256"/>
      <c r="AA1590" s="1256"/>
      <c r="AB1590" s="1256"/>
      <c r="AC1590" s="1245" t="s">
        <v>409</v>
      </c>
      <c r="AD1590" s="1245"/>
      <c r="AE1590" s="1245"/>
      <c r="AF1590" s="1245"/>
    </row>
    <row r="1591" spans="1:32" ht="17.45" customHeight="1">
      <c r="A1591" s="1246"/>
      <c r="B1591" s="1246"/>
      <c r="C1591" s="1246"/>
      <c r="D1591" s="1246"/>
      <c r="E1591" s="1246"/>
      <c r="F1591" s="1246"/>
      <c r="G1591" s="1246"/>
      <c r="H1591" s="1246"/>
      <c r="I1591" s="1246"/>
      <c r="J1591" s="1246"/>
      <c r="K1591" s="1246"/>
      <c r="L1591" s="1246"/>
      <c r="M1591" s="1247" t="s">
        <v>423</v>
      </c>
      <c r="N1591" s="1247"/>
      <c r="O1591" s="1247"/>
      <c r="P1591" s="1247"/>
      <c r="Q1591" s="1247"/>
      <c r="R1591" s="1247"/>
      <c r="S1591" s="1247"/>
      <c r="T1591" s="1247"/>
      <c r="U1591" s="1247"/>
      <c r="V1591" s="1247"/>
      <c r="W1591" s="1247"/>
      <c r="X1591" s="1248"/>
      <c r="Y1591" s="1248"/>
      <c r="Z1591" s="1249">
        <v>0</v>
      </c>
      <c r="AA1591" s="1249"/>
      <c r="AB1591" s="1249"/>
      <c r="AC1591" s="1249"/>
      <c r="AD1591" s="1249"/>
      <c r="AE1591" s="1249"/>
      <c r="AF1591" s="1249"/>
    </row>
    <row r="1592" spans="1:32" ht="5.0999999999999996" customHeight="1">
      <c r="A1592" s="1250"/>
      <c r="B1592" s="1250"/>
      <c r="C1592" s="1250"/>
      <c r="D1592" s="1250"/>
      <c r="E1592" s="1250"/>
      <c r="F1592" s="1250"/>
      <c r="G1592" s="1250"/>
      <c r="H1592" s="1250"/>
      <c r="I1592" s="1250"/>
      <c r="J1592" s="1250"/>
      <c r="K1592" s="1250"/>
      <c r="L1592" s="1250"/>
      <c r="M1592" s="1250"/>
      <c r="N1592" s="1250"/>
      <c r="O1592" s="1250"/>
      <c r="P1592" s="1250"/>
      <c r="Q1592" s="1250"/>
      <c r="R1592" s="1250"/>
      <c r="S1592" s="1250"/>
      <c r="T1592" s="1250"/>
      <c r="U1592" s="1250"/>
      <c r="V1592" s="1250"/>
      <c r="W1592" s="1250"/>
      <c r="X1592" s="1250"/>
      <c r="Y1592" s="1250"/>
      <c r="Z1592" s="1250"/>
      <c r="AA1592" s="1250"/>
      <c r="AB1592" s="1250"/>
      <c r="AC1592" s="1250"/>
      <c r="AD1592" s="1250"/>
      <c r="AE1592" s="1250"/>
      <c r="AF1592" s="1250"/>
    </row>
    <row r="1593" spans="1:32" ht="17.45" customHeight="1">
      <c r="A1593" s="1239"/>
      <c r="B1593" s="1239"/>
      <c r="C1593" s="1239"/>
      <c r="D1593" s="1239"/>
      <c r="E1593" s="1239"/>
      <c r="F1593" s="1239"/>
      <c r="G1593" s="1239"/>
      <c r="H1593" s="1239"/>
      <c r="I1593" s="1239"/>
      <c r="J1593" s="1239"/>
      <c r="K1593" s="1239"/>
      <c r="L1593" s="1239"/>
      <c r="M1593" s="1240" t="s">
        <v>424</v>
      </c>
      <c r="N1593" s="1240"/>
      <c r="O1593" s="1240"/>
      <c r="P1593" s="1240"/>
      <c r="Q1593" s="1240"/>
      <c r="R1593" s="1240"/>
      <c r="S1593" s="1240"/>
      <c r="T1593" s="1240"/>
      <c r="U1593" s="1240"/>
      <c r="V1593" s="1240"/>
      <c r="W1593" s="1240"/>
      <c r="X1593" s="1243"/>
      <c r="Y1593" s="1243"/>
      <c r="Z1593" s="1241">
        <v>170.65</v>
      </c>
      <c r="AA1593" s="1241"/>
      <c r="AB1593" s="1241"/>
      <c r="AC1593" s="1241"/>
      <c r="AD1593" s="1241"/>
      <c r="AE1593" s="1241"/>
      <c r="AF1593" s="1241"/>
    </row>
    <row r="1594" spans="1:32" ht="16.7" customHeight="1">
      <c r="A1594" s="1239"/>
      <c r="B1594" s="1239"/>
      <c r="C1594" s="1239"/>
      <c r="D1594" s="1239"/>
      <c r="E1594" s="1239"/>
      <c r="F1594" s="1239"/>
      <c r="G1594" s="1239"/>
      <c r="H1594" s="1239"/>
      <c r="I1594" s="1239"/>
      <c r="J1594" s="1239"/>
      <c r="K1594" s="1240" t="s">
        <v>425</v>
      </c>
      <c r="L1594" s="1240"/>
      <c r="M1594" s="1240"/>
      <c r="N1594" s="1240"/>
      <c r="O1594" s="1240"/>
      <c r="P1594" s="1240"/>
      <c r="Q1594" s="151"/>
      <c r="R1594" s="1244">
        <v>0</v>
      </c>
      <c r="S1594" s="1244"/>
      <c r="T1594" s="1244"/>
      <c r="U1594" s="151"/>
      <c r="V1594" s="1240" t="s">
        <v>426</v>
      </c>
      <c r="W1594" s="1240"/>
      <c r="X1594" s="1243"/>
      <c r="Y1594" s="1243"/>
      <c r="Z1594" s="1241">
        <v>0</v>
      </c>
      <c r="AA1594" s="1241"/>
      <c r="AB1594" s="1241"/>
      <c r="AC1594" s="1241"/>
      <c r="AD1594" s="1241"/>
      <c r="AE1594" s="1241"/>
      <c r="AF1594" s="1241"/>
    </row>
    <row r="1595" spans="1:32" ht="0.75" customHeight="1">
      <c r="A1595" s="1239"/>
      <c r="B1595" s="1239"/>
      <c r="C1595" s="1239"/>
      <c r="D1595" s="1239"/>
      <c r="E1595" s="1239"/>
      <c r="F1595" s="1239"/>
      <c r="G1595" s="1239"/>
      <c r="H1595" s="1239"/>
      <c r="I1595" s="1239"/>
      <c r="J1595" s="1239"/>
      <c r="K1595" s="1239"/>
      <c r="L1595" s="1239"/>
      <c r="M1595" s="1239"/>
      <c r="N1595" s="1239"/>
      <c r="O1595" s="1239"/>
      <c r="P1595" s="1239"/>
      <c r="Q1595" s="1239"/>
      <c r="R1595" s="1239"/>
      <c r="S1595" s="1239"/>
      <c r="T1595" s="1239"/>
      <c r="U1595" s="1239"/>
      <c r="V1595" s="1240"/>
      <c r="W1595" s="1240"/>
      <c r="X1595" s="1243"/>
      <c r="Y1595" s="1243"/>
      <c r="Z1595" s="1241"/>
      <c r="AA1595" s="1241"/>
      <c r="AB1595" s="1241"/>
      <c r="AC1595" s="1241"/>
      <c r="AD1595" s="1241"/>
      <c r="AE1595" s="1241"/>
      <c r="AF1595" s="1241"/>
    </row>
    <row r="1596" spans="1:32" ht="16.7" customHeight="1">
      <c r="A1596" s="1239"/>
      <c r="B1596" s="1239"/>
      <c r="C1596" s="1239"/>
      <c r="D1596" s="1239"/>
      <c r="E1596" s="1239"/>
      <c r="F1596" s="1239"/>
      <c r="G1596" s="1239"/>
      <c r="H1596" s="1239"/>
      <c r="I1596" s="1239"/>
      <c r="J1596" s="1239"/>
      <c r="K1596" s="1239"/>
      <c r="L1596" s="1239"/>
      <c r="M1596" s="1240" t="s">
        <v>427</v>
      </c>
      <c r="N1596" s="1240"/>
      <c r="O1596" s="1240"/>
      <c r="P1596" s="1240"/>
      <c r="Q1596" s="1240"/>
      <c r="R1596" s="1240"/>
      <c r="S1596" s="1240"/>
      <c r="T1596" s="1240"/>
      <c r="U1596" s="1240"/>
      <c r="V1596" s="1240"/>
      <c r="W1596" s="1240"/>
      <c r="X1596" s="1243"/>
      <c r="Y1596" s="1243"/>
      <c r="Z1596" s="1241">
        <v>170.65</v>
      </c>
      <c r="AA1596" s="1241"/>
      <c r="AB1596" s="1241"/>
      <c r="AC1596" s="1241"/>
      <c r="AD1596" s="1241"/>
      <c r="AE1596" s="1241"/>
      <c r="AF1596" s="1241"/>
    </row>
    <row r="1597" spans="1:32" ht="5.85" customHeight="1">
      <c r="A1597" s="1242"/>
      <c r="B1597" s="1242"/>
      <c r="C1597" s="1242"/>
      <c r="D1597" s="1242"/>
      <c r="E1597" s="1242"/>
      <c r="F1597" s="1242"/>
      <c r="G1597" s="1242"/>
      <c r="H1597" s="1242"/>
      <c r="I1597" s="1242"/>
      <c r="J1597" s="1242"/>
      <c r="K1597" s="1242"/>
      <c r="L1597" s="1242"/>
      <c r="M1597" s="1242"/>
      <c r="N1597" s="1242"/>
      <c r="O1597" s="1242"/>
      <c r="P1597" s="1242"/>
      <c r="Q1597" s="1242"/>
      <c r="R1597" s="1242"/>
      <c r="S1597" s="1242"/>
      <c r="T1597" s="1242"/>
      <c r="U1597" s="1242"/>
      <c r="V1597" s="1242"/>
      <c r="W1597" s="1242"/>
      <c r="X1597" s="1242"/>
      <c r="Y1597" s="1242"/>
      <c r="Z1597" s="1242"/>
      <c r="AA1597" s="1242"/>
      <c r="AB1597" s="1242"/>
      <c r="AC1597" s="1242"/>
      <c r="AD1597" s="1242"/>
      <c r="AE1597" s="1242"/>
      <c r="AF1597" s="1242"/>
    </row>
    <row r="1598" spans="1:32" ht="85.15" customHeight="1">
      <c r="A1598" s="150"/>
      <c r="AF1598" s="152"/>
    </row>
    <row r="1599" spans="1:32" ht="84.4" customHeight="1">
      <c r="A1599" s="153"/>
      <c r="B1599" s="154"/>
      <c r="C1599" s="154"/>
      <c r="D1599" s="154"/>
      <c r="E1599" s="154"/>
      <c r="F1599" s="154"/>
      <c r="G1599" s="154"/>
      <c r="H1599" s="154"/>
      <c r="I1599" s="154"/>
      <c r="J1599" s="154"/>
      <c r="K1599" s="154"/>
      <c r="L1599" s="154"/>
      <c r="M1599" s="154"/>
      <c r="N1599" s="154"/>
      <c r="O1599" s="154"/>
      <c r="P1599" s="154"/>
      <c r="Q1599" s="154"/>
      <c r="R1599" s="154"/>
      <c r="S1599" s="154"/>
      <c r="T1599" s="154"/>
      <c r="U1599" s="154"/>
      <c r="V1599" s="154"/>
      <c r="W1599" s="154"/>
      <c r="X1599" s="154"/>
      <c r="Y1599" s="154"/>
      <c r="Z1599" s="154"/>
      <c r="AA1599" s="154"/>
      <c r="AB1599" s="154"/>
      <c r="AC1599" s="154"/>
      <c r="AD1599" s="154"/>
      <c r="AE1599" s="154"/>
      <c r="AF1599" s="162"/>
    </row>
    <row r="1600" spans="1:32" ht="1.5" customHeight="1">
      <c r="A1600" s="146"/>
      <c r="B1600" s="147"/>
      <c r="C1600" s="147"/>
      <c r="D1600" s="147"/>
      <c r="E1600" s="147"/>
      <c r="F1600" s="147"/>
      <c r="G1600" s="1289" t="s">
        <v>376</v>
      </c>
      <c r="H1600" s="1289"/>
      <c r="I1600" s="1289"/>
      <c r="J1600" s="1289"/>
      <c r="K1600" s="1289"/>
      <c r="L1600" s="1289"/>
      <c r="M1600" s="1289"/>
      <c r="N1600" s="1289"/>
      <c r="O1600" s="1289"/>
      <c r="P1600" s="1289"/>
      <c r="Q1600" s="1289"/>
      <c r="R1600" s="1289"/>
      <c r="S1600" s="1289"/>
      <c r="T1600" s="1289"/>
      <c r="U1600" s="1289"/>
      <c r="V1600" s="1289"/>
      <c r="W1600" s="1289"/>
      <c r="X1600" s="1289"/>
      <c r="Y1600" s="1289"/>
      <c r="Z1600" s="1289"/>
      <c r="AA1600" s="148"/>
      <c r="AB1600" s="1290" t="s">
        <v>581</v>
      </c>
      <c r="AC1600" s="1290"/>
      <c r="AD1600" s="1290"/>
      <c r="AE1600" s="1290"/>
      <c r="AF1600" s="1290"/>
    </row>
    <row r="1601" spans="1:32" ht="15.4" customHeight="1">
      <c r="A1601" s="150"/>
      <c r="B1601" s="1243"/>
      <c r="C1601" s="1243"/>
      <c r="D1601" s="1243"/>
      <c r="E1601" s="1243"/>
      <c r="G1601" s="1289"/>
      <c r="H1601" s="1289"/>
      <c r="I1601" s="1289"/>
      <c r="J1601" s="1289"/>
      <c r="K1601" s="1289"/>
      <c r="L1601" s="1289"/>
      <c r="M1601" s="1289"/>
      <c r="N1601" s="1289"/>
      <c r="O1601" s="1289"/>
      <c r="P1601" s="1289"/>
      <c r="Q1601" s="1289"/>
      <c r="R1601" s="1289"/>
      <c r="S1601" s="1289"/>
      <c r="T1601" s="1289"/>
      <c r="U1601" s="1289"/>
      <c r="V1601" s="1289"/>
      <c r="W1601" s="1289"/>
      <c r="X1601" s="1289"/>
      <c r="Y1601" s="1289"/>
      <c r="Z1601" s="1289"/>
      <c r="AA1601" s="152"/>
      <c r="AB1601" s="1290"/>
      <c r="AC1601" s="1290"/>
      <c r="AD1601" s="1290"/>
      <c r="AE1601" s="1290"/>
      <c r="AF1601" s="1290"/>
    </row>
    <row r="1602" spans="1:32" ht="11.65" customHeight="1">
      <c r="A1602" s="150"/>
      <c r="B1602" s="1243"/>
      <c r="C1602" s="1243"/>
      <c r="D1602" s="1243"/>
      <c r="E1602" s="1243"/>
      <c r="G1602" s="1289"/>
      <c r="H1602" s="1289"/>
      <c r="I1602" s="1289"/>
      <c r="J1602" s="1289"/>
      <c r="K1602" s="1289"/>
      <c r="L1602" s="1289"/>
      <c r="M1602" s="1289"/>
      <c r="N1602" s="1289"/>
      <c r="O1602" s="1289"/>
      <c r="P1602" s="1289"/>
      <c r="Q1602" s="1289"/>
      <c r="R1602" s="1289"/>
      <c r="S1602" s="1289"/>
      <c r="T1602" s="1289"/>
      <c r="U1602" s="1289"/>
      <c r="V1602" s="1289"/>
      <c r="W1602" s="1289"/>
      <c r="X1602" s="1289"/>
      <c r="Y1602" s="1289"/>
      <c r="Z1602" s="1289"/>
      <c r="AA1602" s="152"/>
      <c r="AB1602" s="1291" t="s">
        <v>378</v>
      </c>
      <c r="AC1602" s="1291"/>
      <c r="AD1602" s="1291"/>
      <c r="AE1602" s="1292"/>
      <c r="AF1602" s="1292"/>
    </row>
    <row r="1603" spans="1:32" ht="13.9" customHeight="1">
      <c r="A1603" s="150"/>
      <c r="B1603" s="1243"/>
      <c r="C1603" s="1243"/>
      <c r="D1603" s="1243"/>
      <c r="E1603" s="1243"/>
      <c r="G1603" s="1293" t="s">
        <v>379</v>
      </c>
      <c r="H1603" s="1293"/>
      <c r="I1603" s="1293"/>
      <c r="J1603" s="1293"/>
      <c r="K1603" s="1293"/>
      <c r="L1603" s="1293"/>
      <c r="M1603" s="1293"/>
      <c r="N1603" s="1293"/>
      <c r="O1603" s="1293"/>
      <c r="P1603" s="1293"/>
      <c r="Q1603" s="1293"/>
      <c r="R1603" s="1293"/>
      <c r="S1603" s="1293"/>
      <c r="T1603" s="1293"/>
      <c r="U1603" s="1293"/>
      <c r="V1603" s="1293"/>
      <c r="W1603" s="1293"/>
      <c r="X1603" s="1293"/>
      <c r="Y1603" s="1293"/>
      <c r="Z1603" s="1293"/>
      <c r="AA1603" s="152"/>
      <c r="AB1603" s="1291"/>
      <c r="AC1603" s="1291"/>
      <c r="AD1603" s="1291"/>
      <c r="AE1603" s="1292"/>
      <c r="AF1603" s="1292"/>
    </row>
    <row r="1604" spans="1:32" ht="0.75" customHeight="1">
      <c r="A1604" s="150"/>
      <c r="G1604" s="1293"/>
      <c r="H1604" s="1293"/>
      <c r="I1604" s="1293"/>
      <c r="J1604" s="1293"/>
      <c r="K1604" s="1293"/>
      <c r="L1604" s="1293"/>
      <c r="M1604" s="1293"/>
      <c r="N1604" s="1293"/>
      <c r="O1604" s="1293"/>
      <c r="P1604" s="1293"/>
      <c r="Q1604" s="1293"/>
      <c r="R1604" s="1293"/>
      <c r="S1604" s="1293"/>
      <c r="T1604" s="1293"/>
      <c r="U1604" s="1293"/>
      <c r="V1604" s="1293"/>
      <c r="W1604" s="1293"/>
      <c r="X1604" s="1293"/>
      <c r="Y1604" s="1293"/>
      <c r="Z1604" s="1293"/>
      <c r="AA1604" s="152"/>
      <c r="AB1604" s="1291"/>
      <c r="AC1604" s="1291"/>
      <c r="AD1604" s="1291"/>
      <c r="AE1604" s="1292"/>
      <c r="AF1604" s="1292"/>
    </row>
    <row r="1605" spans="1:32" ht="0.75" customHeight="1">
      <c r="A1605" s="153"/>
      <c r="B1605" s="154"/>
      <c r="C1605" s="154"/>
      <c r="D1605" s="154"/>
      <c r="E1605" s="154"/>
      <c r="F1605" s="154"/>
      <c r="G1605" s="154"/>
      <c r="H1605" s="154"/>
      <c r="I1605" s="154"/>
      <c r="J1605" s="154"/>
      <c r="K1605" s="154"/>
      <c r="L1605" s="154"/>
      <c r="M1605" s="154"/>
      <c r="N1605" s="154"/>
      <c r="O1605" s="154"/>
      <c r="P1605" s="154"/>
      <c r="Q1605" s="154"/>
      <c r="R1605" s="154"/>
      <c r="S1605" s="154"/>
      <c r="T1605" s="154"/>
      <c r="U1605" s="154"/>
      <c r="V1605" s="154"/>
      <c r="W1605" s="154"/>
      <c r="X1605" s="154"/>
      <c r="Y1605" s="154"/>
      <c r="Z1605" s="154"/>
      <c r="AA1605" s="154"/>
      <c r="AB1605" s="154"/>
      <c r="AC1605" s="154"/>
      <c r="AD1605" s="154"/>
      <c r="AE1605" s="1292"/>
      <c r="AF1605" s="1292"/>
    </row>
    <row r="1606" spans="1:32" ht="16.7" customHeight="1">
      <c r="A1606" s="1280" t="s">
        <v>323</v>
      </c>
      <c r="B1606" s="1280"/>
      <c r="C1606" s="1280"/>
      <c r="D1606" s="1280"/>
      <c r="E1606" s="1280"/>
      <c r="F1606" s="1280"/>
      <c r="G1606" s="1280"/>
      <c r="H1606" s="1280"/>
      <c r="I1606" s="1280"/>
      <c r="J1606" s="1280"/>
      <c r="K1606" s="1280"/>
      <c r="L1606" s="1280"/>
      <c r="M1606" s="1280"/>
      <c r="N1606" s="1280"/>
      <c r="O1606" s="1280"/>
      <c r="P1606" s="1280"/>
      <c r="Q1606" s="1280"/>
      <c r="R1606" s="1280"/>
      <c r="S1606" s="1280"/>
      <c r="T1606" s="1280"/>
      <c r="U1606" s="1280"/>
      <c r="V1606" s="1280"/>
      <c r="W1606" s="1280"/>
      <c r="X1606" s="1280"/>
      <c r="Y1606" s="1280"/>
      <c r="Z1606" s="1280"/>
      <c r="AA1606" s="1280"/>
      <c r="AB1606" s="1280"/>
      <c r="AC1606" s="1280"/>
      <c r="AD1606" s="1280"/>
      <c r="AE1606" s="1280"/>
      <c r="AF1606" s="1280"/>
    </row>
    <row r="1607" spans="1:32" ht="37.15" customHeight="1">
      <c r="A1607" s="1301" t="s">
        <v>380</v>
      </c>
      <c r="B1607" s="1301"/>
      <c r="C1607" s="1301"/>
      <c r="D1607" s="1301"/>
      <c r="E1607" s="1301"/>
      <c r="F1607" s="1301"/>
      <c r="G1607" s="1301"/>
      <c r="H1607" s="1301"/>
      <c r="I1607" s="1301"/>
      <c r="J1607" s="1301"/>
      <c r="K1607" s="1301"/>
      <c r="L1607" s="1301"/>
      <c r="M1607" s="1301"/>
      <c r="N1607" s="1301"/>
      <c r="O1607" s="1301"/>
      <c r="P1607" s="1301"/>
      <c r="Q1607" s="1301"/>
      <c r="R1607" s="1301"/>
      <c r="S1607" s="1301"/>
      <c r="T1607" s="1301"/>
      <c r="U1607" s="1301"/>
      <c r="V1607" s="1301"/>
      <c r="W1607" s="1301"/>
      <c r="X1607" s="1301"/>
      <c r="Y1607" s="1280" t="s">
        <v>381</v>
      </c>
      <c r="Z1607" s="1280"/>
      <c r="AA1607" s="1280"/>
      <c r="AB1607" s="1280"/>
      <c r="AC1607" s="1280"/>
      <c r="AD1607" s="1280"/>
      <c r="AE1607" s="1280"/>
      <c r="AF1607" s="1280"/>
    </row>
    <row r="1608" spans="1:32" ht="5.0999999999999996" customHeight="1">
      <c r="A1608" s="155"/>
      <c r="B1608" s="156"/>
      <c r="C1608" s="156"/>
      <c r="D1608" s="156"/>
      <c r="E1608" s="156"/>
      <c r="F1608" s="156"/>
      <c r="G1608" s="156"/>
      <c r="H1608" s="156"/>
      <c r="I1608" s="156"/>
      <c r="J1608" s="156"/>
      <c r="K1608" s="156"/>
      <c r="L1608" s="156"/>
      <c r="M1608" s="156"/>
      <c r="N1608" s="156"/>
      <c r="O1608" s="156"/>
      <c r="P1608" s="156"/>
      <c r="Q1608" s="156"/>
      <c r="R1608" s="156"/>
      <c r="S1608" s="156"/>
      <c r="T1608" s="156"/>
      <c r="U1608" s="156"/>
      <c r="V1608" s="156"/>
      <c r="W1608" s="156"/>
      <c r="X1608" s="156"/>
      <c r="Y1608" s="156"/>
      <c r="Z1608" s="156"/>
      <c r="AA1608" s="156"/>
      <c r="AB1608" s="156"/>
      <c r="AC1608" s="156"/>
      <c r="AD1608" s="156"/>
      <c r="AE1608" s="156"/>
      <c r="AF1608" s="157"/>
    </row>
    <row r="1609" spans="1:32" ht="0.75" customHeight="1">
      <c r="A1609" s="1283" t="s">
        <v>382</v>
      </c>
      <c r="B1609" s="1283"/>
      <c r="C1609" s="1283"/>
      <c r="D1609" s="1283"/>
      <c r="E1609" s="1284"/>
      <c r="F1609" s="1284"/>
      <c r="G1609" s="1284"/>
      <c r="H1609" s="1284"/>
      <c r="I1609" s="1285" t="s">
        <v>270</v>
      </c>
      <c r="J1609" s="1285"/>
      <c r="K1609" s="1285"/>
      <c r="L1609" s="1285"/>
      <c r="M1609" s="1285"/>
      <c r="N1609" s="1285"/>
      <c r="O1609" s="1285"/>
      <c r="P1609" s="1285"/>
      <c r="Q1609" s="1285"/>
      <c r="R1609" s="1285"/>
      <c r="S1609" s="1285"/>
      <c r="T1609" s="1285"/>
      <c r="U1609" s="1285"/>
      <c r="V1609" s="1285"/>
      <c r="W1609" s="1285"/>
      <c r="X1609" s="1285"/>
      <c r="Y1609" s="1275" t="s">
        <v>383</v>
      </c>
      <c r="Z1609" s="1275"/>
      <c r="AA1609" s="1275"/>
      <c r="AB1609" s="1275"/>
      <c r="AC1609" s="1275"/>
      <c r="AD1609" s="1286" t="s">
        <v>491</v>
      </c>
      <c r="AE1609" s="1286"/>
      <c r="AF1609" s="1286"/>
    </row>
    <row r="1610" spans="1:32" ht="17.45" customHeight="1">
      <c r="A1610" s="1283"/>
      <c r="B1610" s="1283"/>
      <c r="C1610" s="1283"/>
      <c r="D1610" s="1283"/>
      <c r="E1610" s="1287" t="s">
        <v>385</v>
      </c>
      <c r="F1610" s="1287"/>
      <c r="G1610" s="1287"/>
      <c r="H1610" s="1288" t="s">
        <v>386</v>
      </c>
      <c r="I1610" s="1285"/>
      <c r="J1610" s="1285"/>
      <c r="K1610" s="1285"/>
      <c r="L1610" s="1285"/>
      <c r="M1610" s="1285"/>
      <c r="N1610" s="1285"/>
      <c r="O1610" s="1285"/>
      <c r="P1610" s="1285"/>
      <c r="Q1610" s="1285"/>
      <c r="R1610" s="1285"/>
      <c r="S1610" s="1285"/>
      <c r="T1610" s="1285"/>
      <c r="U1610" s="1285"/>
      <c r="V1610" s="1285"/>
      <c r="W1610" s="1285"/>
      <c r="X1610" s="1285"/>
      <c r="Y1610" s="1275"/>
      <c r="Z1610" s="1275"/>
      <c r="AA1610" s="1275"/>
      <c r="AB1610" s="1275"/>
      <c r="AC1610" s="1275"/>
      <c r="AD1610" s="1286"/>
      <c r="AE1610" s="1286"/>
      <c r="AF1610" s="1286"/>
    </row>
    <row r="1611" spans="1:32" ht="0.75" customHeight="1">
      <c r="A1611" s="1274" t="s">
        <v>23</v>
      </c>
      <c r="B1611" s="1274"/>
      <c r="C1611" s="1274"/>
      <c r="D1611" s="1274"/>
      <c r="E1611" s="1287"/>
      <c r="F1611" s="1287"/>
      <c r="G1611" s="1287"/>
      <c r="H1611" s="1288"/>
      <c r="I1611" s="1285"/>
      <c r="J1611" s="1285"/>
      <c r="K1611" s="1285"/>
      <c r="L1611" s="1285"/>
      <c r="M1611" s="1285"/>
      <c r="N1611" s="1285"/>
      <c r="O1611" s="1285"/>
      <c r="P1611" s="1285"/>
      <c r="Q1611" s="1285"/>
      <c r="R1611" s="1285"/>
      <c r="S1611" s="1285"/>
      <c r="T1611" s="1285"/>
      <c r="U1611" s="1285"/>
      <c r="V1611" s="1285"/>
      <c r="W1611" s="1285"/>
      <c r="X1611" s="1285"/>
      <c r="Y1611" s="1275" t="s">
        <v>387</v>
      </c>
      <c r="Z1611" s="1275"/>
      <c r="AA1611" s="1275"/>
      <c r="AB1611" s="1275"/>
      <c r="AC1611" s="1275"/>
      <c r="AD1611" s="1276">
        <v>1</v>
      </c>
      <c r="AE1611" s="1276"/>
      <c r="AF1611" s="1276"/>
    </row>
    <row r="1612" spans="1:32" ht="18.2" customHeight="1">
      <c r="A1612" s="1274"/>
      <c r="B1612" s="1274"/>
      <c r="C1612" s="1274"/>
      <c r="D1612" s="1274"/>
      <c r="E1612" s="1277"/>
      <c r="F1612" s="1277"/>
      <c r="G1612" s="1277"/>
      <c r="H1612" s="1288"/>
      <c r="I1612" s="1285"/>
      <c r="J1612" s="1285"/>
      <c r="K1612" s="1285"/>
      <c r="L1612" s="1285"/>
      <c r="M1612" s="1285"/>
      <c r="N1612" s="1285"/>
      <c r="O1612" s="1285"/>
      <c r="P1612" s="1285"/>
      <c r="Q1612" s="1285"/>
      <c r="R1612" s="1285"/>
      <c r="S1612" s="1285"/>
      <c r="T1612" s="1285"/>
      <c r="U1612" s="1285"/>
      <c r="V1612" s="1285"/>
      <c r="W1612" s="1285"/>
      <c r="X1612" s="1285"/>
      <c r="Y1612" s="1275"/>
      <c r="Z1612" s="1275"/>
      <c r="AA1612" s="1275"/>
      <c r="AB1612" s="1275"/>
      <c r="AC1612" s="1275"/>
      <c r="AD1612" s="1276"/>
      <c r="AE1612" s="1276"/>
      <c r="AF1612" s="1276"/>
    </row>
    <row r="1613" spans="1:32" ht="0.75" customHeight="1">
      <c r="A1613" s="1278"/>
      <c r="B1613" s="1278"/>
      <c r="C1613" s="1278"/>
      <c r="D1613" s="1278"/>
      <c r="E1613" s="1278"/>
      <c r="F1613" s="1278"/>
      <c r="G1613" s="1278"/>
      <c r="H1613" s="1288"/>
      <c r="I1613" s="1279"/>
      <c r="J1613" s="1279"/>
      <c r="K1613" s="1279"/>
      <c r="L1613" s="1279"/>
      <c r="M1613" s="1279"/>
      <c r="N1613" s="1279"/>
      <c r="O1613" s="1279"/>
      <c r="P1613" s="1279"/>
      <c r="Q1613" s="1279"/>
      <c r="R1613" s="1279"/>
      <c r="S1613" s="1279"/>
      <c r="T1613" s="1279"/>
      <c r="U1613" s="1279"/>
      <c r="V1613" s="1279"/>
      <c r="W1613" s="1279"/>
      <c r="X1613" s="1279"/>
      <c r="Y1613" s="1279"/>
      <c r="Z1613" s="1279"/>
      <c r="AA1613" s="1279"/>
      <c r="AB1613" s="1279"/>
      <c r="AC1613" s="1279"/>
      <c r="AD1613" s="1279"/>
      <c r="AE1613" s="1279"/>
      <c r="AF1613" s="1279"/>
    </row>
    <row r="1614" spans="1:32" ht="26.1" customHeight="1">
      <c r="A1614" s="1271" t="s">
        <v>574</v>
      </c>
      <c r="B1614" s="1271"/>
      <c r="C1614" s="1271"/>
      <c r="D1614" s="1271"/>
      <c r="E1614" s="1271"/>
      <c r="F1614" s="1271"/>
      <c r="G1614" s="1271"/>
      <c r="H1614" s="1271"/>
      <c r="I1614" s="1271"/>
      <c r="J1614" s="1271"/>
      <c r="K1614" s="1271"/>
      <c r="L1614" s="1271"/>
      <c r="M1614" s="1271"/>
      <c r="N1614" s="1271"/>
      <c r="O1614" s="1271"/>
      <c r="P1614" s="1271"/>
      <c r="Q1614" s="1271"/>
      <c r="R1614" s="1271"/>
      <c r="S1614" s="1271"/>
      <c r="T1614" s="1271"/>
      <c r="U1614" s="1271"/>
      <c r="V1614" s="1271"/>
      <c r="W1614" s="1271"/>
      <c r="X1614" s="1271"/>
      <c r="Y1614" s="1271"/>
      <c r="Z1614" s="1271"/>
      <c r="AA1614" s="1271"/>
      <c r="AB1614" s="1271"/>
      <c r="AC1614" s="1271"/>
      <c r="AD1614" s="1271"/>
      <c r="AE1614" s="1271"/>
      <c r="AF1614" s="1272"/>
    </row>
    <row r="1615" spans="1:32" ht="0.75" customHeight="1">
      <c r="A1615" s="1273" t="s">
        <v>389</v>
      </c>
      <c r="B1615" s="1273"/>
      <c r="C1615" s="1273"/>
      <c r="D1615" s="1273"/>
      <c r="E1615" s="1273"/>
      <c r="F1615" s="1273"/>
      <c r="G1615" s="1273"/>
      <c r="H1615" s="1273"/>
      <c r="I1615" s="1273"/>
      <c r="J1615" s="1273"/>
      <c r="K1615" s="1273"/>
      <c r="L1615" s="1273"/>
      <c r="M1615" s="1273"/>
      <c r="N1615" s="1273"/>
      <c r="O1615" s="1273"/>
      <c r="P1615" s="1273"/>
      <c r="Q1615" s="1273"/>
      <c r="R1615" s="1273"/>
      <c r="S1615" s="1273"/>
      <c r="T1615" s="1273"/>
      <c r="U1615" s="1273"/>
      <c r="V1615" s="1273"/>
      <c r="W1615" s="1273"/>
      <c r="X1615" s="1273"/>
      <c r="Y1615" s="1273"/>
      <c r="Z1615" s="1273"/>
      <c r="AA1615" s="1273"/>
      <c r="AB1615" s="1273"/>
      <c r="AC1615" s="1273"/>
      <c r="AD1615" s="1273"/>
      <c r="AE1615" s="1273"/>
      <c r="AF1615" s="1272"/>
    </row>
    <row r="1616" spans="1:32" ht="10.15" customHeight="1">
      <c r="A1616" s="1273"/>
      <c r="B1616" s="1273"/>
      <c r="C1616" s="1273"/>
      <c r="D1616" s="1273"/>
      <c r="E1616" s="1273"/>
      <c r="F1616" s="1273"/>
      <c r="G1616" s="1273"/>
      <c r="H1616" s="1273"/>
      <c r="I1616" s="1273"/>
      <c r="J1616" s="1273"/>
      <c r="K1616" s="1273"/>
      <c r="L1616" s="1273"/>
      <c r="M1616" s="1273"/>
      <c r="N1616" s="1273"/>
      <c r="O1616" s="1273"/>
      <c r="P1616" s="1273"/>
      <c r="Q1616" s="1273"/>
      <c r="R1616" s="1273"/>
      <c r="S1616" s="1273"/>
      <c r="T1616" s="1273"/>
      <c r="U1616" s="1273"/>
      <c r="V1616" s="1273"/>
      <c r="W1616" s="1273"/>
      <c r="X1616" s="1273"/>
      <c r="Y1616" s="1273"/>
      <c r="Z1616" s="1273"/>
      <c r="AA1616" s="1273"/>
      <c r="AB1616" s="1273"/>
      <c r="AC1616" s="1273"/>
      <c r="AD1616" s="1273"/>
      <c r="AE1616" s="1273"/>
      <c r="AF1616" s="1272"/>
    </row>
    <row r="1617" spans="1:32" ht="16.7" customHeight="1">
      <c r="A1617" s="1255" t="s">
        <v>390</v>
      </c>
      <c r="B1617" s="1255"/>
      <c r="C1617" s="1255"/>
      <c r="D1617" s="1255"/>
      <c r="E1617" s="1255"/>
      <c r="F1617" s="1255"/>
      <c r="G1617" s="1255"/>
      <c r="H1617" s="1255"/>
      <c r="I1617" s="1255"/>
      <c r="J1617" s="1255"/>
      <c r="K1617" s="1255"/>
      <c r="L1617" s="1255"/>
      <c r="M1617" s="1256" t="s">
        <v>391</v>
      </c>
      <c r="N1617" s="1256" t="s">
        <v>392</v>
      </c>
      <c r="O1617" s="1256"/>
      <c r="P1617" s="1256"/>
      <c r="Q1617" s="1256"/>
      <c r="R1617" s="1256"/>
      <c r="S1617" s="1256"/>
      <c r="T1617" s="1256" t="s">
        <v>393</v>
      </c>
      <c r="U1617" s="1256"/>
      <c r="V1617" s="1256"/>
      <c r="W1617" s="1256"/>
      <c r="X1617" s="1256"/>
      <c r="Y1617" s="1256"/>
      <c r="Z1617" s="1256"/>
      <c r="AA1617" s="1256"/>
      <c r="AB1617" s="1256"/>
      <c r="AC1617" s="1245" t="s">
        <v>394</v>
      </c>
      <c r="AD1617" s="1245"/>
      <c r="AE1617" s="1245"/>
      <c r="AF1617" s="1245"/>
    </row>
    <row r="1618" spans="1:32" ht="17.45" customHeight="1">
      <c r="A1618" s="1255"/>
      <c r="B1618" s="1255"/>
      <c r="C1618" s="1255"/>
      <c r="D1618" s="1255"/>
      <c r="E1618" s="1255"/>
      <c r="F1618" s="1255"/>
      <c r="G1618" s="1255"/>
      <c r="H1618" s="1255"/>
      <c r="I1618" s="1255"/>
      <c r="J1618" s="1255"/>
      <c r="K1618" s="1255"/>
      <c r="L1618" s="1255"/>
      <c r="M1618" s="1256"/>
      <c r="N1618" s="1256" t="s">
        <v>395</v>
      </c>
      <c r="O1618" s="1256"/>
      <c r="P1618" s="1256" t="s">
        <v>396</v>
      </c>
      <c r="Q1618" s="1256"/>
      <c r="R1618" s="1256"/>
      <c r="S1618" s="1256"/>
      <c r="T1618" s="1256" t="s">
        <v>395</v>
      </c>
      <c r="U1618" s="1256"/>
      <c r="V1618" s="1256"/>
      <c r="W1618" s="1256"/>
      <c r="X1618" s="1256" t="s">
        <v>396</v>
      </c>
      <c r="Y1618" s="1256"/>
      <c r="Z1618" s="1256"/>
      <c r="AA1618" s="1256"/>
      <c r="AB1618" s="1256"/>
      <c r="AC1618" s="1245"/>
      <c r="AD1618" s="1245"/>
      <c r="AE1618" s="1245"/>
      <c r="AF1618" s="1245"/>
    </row>
    <row r="1619" spans="1:32" ht="16.7" customHeight="1">
      <c r="A1619" s="1246"/>
      <c r="B1619" s="1246"/>
      <c r="C1619" s="1246"/>
      <c r="D1619" s="1246"/>
      <c r="E1619" s="1246"/>
      <c r="F1619" s="1246"/>
      <c r="G1619" s="1246"/>
      <c r="H1619" s="1246"/>
      <c r="I1619" s="1246"/>
      <c r="J1619" s="1246"/>
      <c r="K1619" s="1246"/>
      <c r="L1619" s="1246"/>
      <c r="M1619" s="1247" t="s">
        <v>397</v>
      </c>
      <c r="N1619" s="1247"/>
      <c r="O1619" s="1247"/>
      <c r="P1619" s="1247"/>
      <c r="Q1619" s="1247"/>
      <c r="R1619" s="1247"/>
      <c r="S1619" s="1247"/>
      <c r="T1619" s="1247"/>
      <c r="U1619" s="1247"/>
      <c r="V1619" s="1247"/>
      <c r="W1619" s="1247"/>
      <c r="X1619" s="1248"/>
      <c r="Y1619" s="1248"/>
      <c r="Z1619" s="1249">
        <v>0</v>
      </c>
      <c r="AA1619" s="1249"/>
      <c r="AB1619" s="1249"/>
      <c r="AC1619" s="1249"/>
      <c r="AD1619" s="1249"/>
      <c r="AE1619" s="1249"/>
      <c r="AF1619" s="1249"/>
    </row>
    <row r="1620" spans="1:32" ht="17.45" customHeight="1">
      <c r="A1620" s="1255" t="s">
        <v>398</v>
      </c>
      <c r="B1620" s="1255"/>
      <c r="C1620" s="1255"/>
      <c r="D1620" s="1255"/>
      <c r="E1620" s="1255"/>
      <c r="F1620" s="1255"/>
      <c r="G1620" s="1255"/>
      <c r="H1620" s="1255"/>
      <c r="I1620" s="1255"/>
      <c r="J1620" s="1255"/>
      <c r="K1620" s="1255"/>
      <c r="L1620" s="1255"/>
      <c r="M1620" s="1255"/>
      <c r="N1620" s="1255"/>
      <c r="O1620" s="1256" t="s">
        <v>399</v>
      </c>
      <c r="P1620" s="1256"/>
      <c r="Q1620" s="1256"/>
      <c r="R1620" s="1256"/>
      <c r="S1620" s="1256" t="s">
        <v>391</v>
      </c>
      <c r="T1620" s="1256"/>
      <c r="U1620" s="1256"/>
      <c r="V1620" s="1256"/>
      <c r="W1620" s="1256" t="s">
        <v>400</v>
      </c>
      <c r="X1620" s="1256"/>
      <c r="Y1620" s="1256"/>
      <c r="Z1620" s="1256"/>
      <c r="AA1620" s="1256"/>
      <c r="AB1620" s="1256"/>
      <c r="AC1620" s="1245" t="s">
        <v>394</v>
      </c>
      <c r="AD1620" s="1245"/>
      <c r="AE1620" s="1245"/>
      <c r="AF1620" s="1245"/>
    </row>
    <row r="1621" spans="1:32" ht="17.45" customHeight="1">
      <c r="A1621" s="146"/>
      <c r="B1621" s="147"/>
      <c r="C1621" s="147"/>
      <c r="D1621" s="147"/>
      <c r="E1621" s="147"/>
      <c r="F1621" s="147"/>
      <c r="G1621" s="147"/>
      <c r="H1621" s="147"/>
      <c r="I1621" s="147"/>
      <c r="J1621" s="147"/>
      <c r="K1621" s="147"/>
      <c r="L1621" s="147"/>
      <c r="M1621" s="1331" t="s">
        <v>401</v>
      </c>
      <c r="N1621" s="1331"/>
      <c r="O1621" s="1331"/>
      <c r="P1621" s="1331"/>
      <c r="Q1621" s="1331"/>
      <c r="R1621" s="1331"/>
      <c r="S1621" s="1331"/>
      <c r="T1621" s="1331"/>
      <c r="U1621" s="1331"/>
      <c r="V1621" s="1331"/>
      <c r="W1621" s="1331"/>
      <c r="X1621" s="147"/>
      <c r="Y1621" s="147"/>
      <c r="Z1621" s="1266">
        <v>0</v>
      </c>
      <c r="AA1621" s="1266"/>
      <c r="AB1621" s="1266"/>
      <c r="AC1621" s="1266"/>
      <c r="AD1621" s="1266"/>
      <c r="AE1621" s="1266"/>
      <c r="AF1621" s="1266"/>
    </row>
    <row r="1622" spans="1:32" ht="16.7" customHeight="1">
      <c r="A1622" s="150"/>
      <c r="M1622" s="1240" t="s">
        <v>402</v>
      </c>
      <c r="N1622" s="1240"/>
      <c r="O1622" s="1240"/>
      <c r="P1622" s="1240"/>
      <c r="Q1622" s="1240"/>
      <c r="R1622" s="1240"/>
      <c r="S1622" s="1240"/>
      <c r="T1622" s="1240"/>
      <c r="U1622" s="1240"/>
      <c r="V1622" s="1240"/>
      <c r="W1622" s="1240"/>
      <c r="Z1622" s="1262">
        <v>0</v>
      </c>
      <c r="AA1622" s="1262"/>
      <c r="AB1622" s="1262"/>
      <c r="AC1622" s="1262"/>
      <c r="AD1622" s="1262"/>
      <c r="AE1622" s="1262"/>
      <c r="AF1622" s="1262"/>
    </row>
    <row r="1623" spans="1:32" ht="17.45" customHeight="1">
      <c r="A1623" s="150"/>
      <c r="M1623" s="1240" t="s">
        <v>403</v>
      </c>
      <c r="N1623" s="1240"/>
      <c r="O1623" s="1240"/>
      <c r="P1623" s="1240"/>
      <c r="Q1623" s="1240"/>
      <c r="R1623" s="1240"/>
      <c r="S1623" s="1240"/>
      <c r="T1623" s="1240"/>
      <c r="U1623" s="1240"/>
      <c r="V1623" s="1240"/>
      <c r="W1623" s="1240"/>
      <c r="Z1623" s="1262">
        <v>0</v>
      </c>
      <c r="AA1623" s="1262"/>
      <c r="AB1623" s="1262"/>
      <c r="AC1623" s="1262"/>
      <c r="AD1623" s="1262"/>
      <c r="AE1623" s="1262"/>
      <c r="AF1623" s="1262"/>
    </row>
    <row r="1624" spans="1:32" ht="17.45" customHeight="1">
      <c r="A1624" s="150"/>
      <c r="M1624" s="1240" t="s">
        <v>404</v>
      </c>
      <c r="N1624" s="1240"/>
      <c r="O1624" s="1240"/>
      <c r="P1624" s="1240"/>
      <c r="Q1624" s="1240"/>
      <c r="R1624" s="1240"/>
      <c r="S1624" s="1240"/>
      <c r="T1624" s="1240"/>
      <c r="U1624" s="1240"/>
      <c r="V1624" s="1240"/>
      <c r="W1624" s="1240"/>
      <c r="Z1624" s="1262">
        <v>0</v>
      </c>
      <c r="AA1624" s="1262"/>
      <c r="AB1624" s="1262"/>
      <c r="AC1624" s="1262"/>
      <c r="AD1624" s="1262"/>
      <c r="AE1624" s="1262"/>
      <c r="AF1624" s="1262"/>
    </row>
    <row r="1625" spans="1:32" ht="16.7" customHeight="1">
      <c r="A1625" s="153"/>
      <c r="B1625" s="154"/>
      <c r="C1625" s="154"/>
      <c r="D1625" s="154"/>
      <c r="E1625" s="154"/>
      <c r="F1625" s="154"/>
      <c r="G1625" s="154"/>
      <c r="H1625" s="154"/>
      <c r="I1625" s="154"/>
      <c r="J1625" s="154"/>
      <c r="K1625" s="154"/>
      <c r="L1625" s="154"/>
      <c r="M1625" s="1260" t="s">
        <v>405</v>
      </c>
      <c r="N1625" s="1260"/>
      <c r="O1625" s="1260"/>
      <c r="P1625" s="1260"/>
      <c r="Q1625" s="1260"/>
      <c r="R1625" s="1260"/>
      <c r="S1625" s="1260"/>
      <c r="T1625" s="1260"/>
      <c r="U1625" s="1260"/>
      <c r="V1625" s="1260"/>
      <c r="W1625" s="1260"/>
      <c r="X1625" s="154"/>
      <c r="Y1625" s="154"/>
      <c r="Z1625" s="1261">
        <v>0</v>
      </c>
      <c r="AA1625" s="1261"/>
      <c r="AB1625" s="1261"/>
      <c r="AC1625" s="1261"/>
      <c r="AD1625" s="1261"/>
      <c r="AE1625" s="1261"/>
      <c r="AF1625" s="1261"/>
    </row>
    <row r="1626" spans="1:32" ht="17.45" customHeight="1">
      <c r="A1626" s="1257" t="s">
        <v>406</v>
      </c>
      <c r="B1626" s="1257"/>
      <c r="C1626" s="1257"/>
      <c r="D1626" s="1257"/>
      <c r="E1626" s="1257"/>
      <c r="F1626" s="1257"/>
      <c r="G1626" s="1257"/>
      <c r="H1626" s="1257"/>
      <c r="I1626" s="1257"/>
      <c r="J1626" s="1257"/>
      <c r="K1626" s="1257"/>
      <c r="L1626" s="1257"/>
      <c r="M1626" s="1257"/>
      <c r="N1626" s="1257"/>
      <c r="O1626" s="1258" t="s">
        <v>391</v>
      </c>
      <c r="P1626" s="1258"/>
      <c r="Q1626" s="1258"/>
      <c r="R1626" s="1258"/>
      <c r="S1626" s="1258" t="s">
        <v>407</v>
      </c>
      <c r="T1626" s="1258"/>
      <c r="U1626" s="1258"/>
      <c r="V1626" s="1258"/>
      <c r="W1626" s="1258" t="s">
        <v>408</v>
      </c>
      <c r="X1626" s="1258"/>
      <c r="Y1626" s="1258"/>
      <c r="Z1626" s="1258"/>
      <c r="AA1626" s="1258"/>
      <c r="AB1626" s="1258"/>
      <c r="AC1626" s="1259" t="s">
        <v>409</v>
      </c>
      <c r="AD1626" s="1259"/>
      <c r="AE1626" s="1259"/>
      <c r="AF1626" s="1259"/>
    </row>
    <row r="1627" spans="1:32" ht="16.7" customHeight="1">
      <c r="A1627" s="1246"/>
      <c r="B1627" s="1246"/>
      <c r="C1627" s="1246"/>
      <c r="D1627" s="1246"/>
      <c r="E1627" s="1246"/>
      <c r="F1627" s="1246"/>
      <c r="G1627" s="1246"/>
      <c r="H1627" s="1246"/>
      <c r="I1627" s="1246"/>
      <c r="J1627" s="1246"/>
      <c r="K1627" s="1246"/>
      <c r="L1627" s="1246"/>
      <c r="M1627" s="1247" t="s">
        <v>411</v>
      </c>
      <c r="N1627" s="1247"/>
      <c r="O1627" s="1247"/>
      <c r="P1627" s="1247"/>
      <c r="Q1627" s="1247"/>
      <c r="R1627" s="1247"/>
      <c r="S1627" s="1247"/>
      <c r="T1627" s="1247"/>
      <c r="U1627" s="1247"/>
      <c r="V1627" s="1247"/>
      <c r="W1627" s="1247"/>
      <c r="X1627" s="1248"/>
      <c r="Y1627" s="1248"/>
      <c r="Z1627" s="1249">
        <v>0</v>
      </c>
      <c r="AA1627" s="1249"/>
      <c r="AB1627" s="1249"/>
      <c r="AC1627" s="1249"/>
      <c r="AD1627" s="1249"/>
      <c r="AE1627" s="1249"/>
      <c r="AF1627" s="1249"/>
    </row>
    <row r="1628" spans="1:32" ht="17.45" customHeight="1">
      <c r="A1628" s="1257" t="s">
        <v>412</v>
      </c>
      <c r="B1628" s="1257"/>
      <c r="C1628" s="1257"/>
      <c r="D1628" s="1257"/>
      <c r="E1628" s="1257"/>
      <c r="F1628" s="1257"/>
      <c r="G1628" s="1257"/>
      <c r="H1628" s="1257"/>
      <c r="I1628" s="1257"/>
      <c r="J1628" s="1257"/>
      <c r="K1628" s="1257"/>
      <c r="L1628" s="1257"/>
      <c r="M1628" s="1257"/>
      <c r="N1628" s="1257"/>
      <c r="O1628" s="1258" t="s">
        <v>391</v>
      </c>
      <c r="P1628" s="1258"/>
      <c r="Q1628" s="1258"/>
      <c r="R1628" s="1258"/>
      <c r="S1628" s="1258" t="s">
        <v>407</v>
      </c>
      <c r="T1628" s="1258"/>
      <c r="U1628" s="1258"/>
      <c r="V1628" s="1258"/>
      <c r="W1628" s="1258" t="s">
        <v>408</v>
      </c>
      <c r="X1628" s="1258"/>
      <c r="Y1628" s="1258"/>
      <c r="Z1628" s="1258"/>
      <c r="AA1628" s="1258"/>
      <c r="AB1628" s="1258"/>
      <c r="AC1628" s="1259" t="s">
        <v>409</v>
      </c>
      <c r="AD1628" s="1259"/>
      <c r="AE1628" s="1259"/>
      <c r="AF1628" s="1259"/>
    </row>
    <row r="1629" spans="1:32" ht="23.25" customHeight="1">
      <c r="A1629" s="146"/>
      <c r="B1629" s="147"/>
      <c r="C1629" s="163" t="s">
        <v>531</v>
      </c>
      <c r="D1629" s="1314" t="s">
        <v>532</v>
      </c>
      <c r="E1629" s="1314"/>
      <c r="F1629" s="1314"/>
      <c r="G1629" s="1314"/>
      <c r="H1629" s="1314"/>
      <c r="I1629" s="1314"/>
      <c r="J1629" s="1314"/>
      <c r="K1629" s="1314"/>
      <c r="L1629" s="1314"/>
      <c r="M1629" s="1314"/>
      <c r="N1629" s="1314"/>
      <c r="O1629" s="1315">
        <v>4.84</v>
      </c>
      <c r="P1629" s="1315"/>
      <c r="Q1629" s="1315"/>
      <c r="R1629" s="1315"/>
      <c r="S1629" s="1316" t="s">
        <v>533</v>
      </c>
      <c r="T1629" s="1316"/>
      <c r="U1629" s="1316"/>
      <c r="V1629" s="1316"/>
      <c r="W1629" s="1317">
        <v>12.854699999999999</v>
      </c>
      <c r="X1629" s="1317"/>
      <c r="Y1629" s="1317"/>
      <c r="Z1629" s="1317"/>
      <c r="AA1629" s="1317"/>
      <c r="AB1629" s="1317"/>
      <c r="AC1629" s="1318">
        <v>62.194000000000003</v>
      </c>
      <c r="AD1629" s="1318"/>
      <c r="AE1629" s="1318"/>
      <c r="AF1629" s="1318"/>
    </row>
    <row r="1630" spans="1:32" ht="22.5" customHeight="1">
      <c r="A1630" s="150"/>
      <c r="C1630" s="165" t="s">
        <v>575</v>
      </c>
      <c r="D1630" s="1309" t="s">
        <v>576</v>
      </c>
      <c r="E1630" s="1309"/>
      <c r="F1630" s="1309"/>
      <c r="G1630" s="1309"/>
      <c r="H1630" s="1309"/>
      <c r="I1630" s="1309"/>
      <c r="J1630" s="1309"/>
      <c r="K1630" s="1309"/>
      <c r="L1630" s="1309"/>
      <c r="M1630" s="1309"/>
      <c r="N1630" s="1309"/>
      <c r="O1630" s="1310">
        <v>0.13700000000000001</v>
      </c>
      <c r="P1630" s="1310"/>
      <c r="Q1630" s="1310"/>
      <c r="R1630" s="1310"/>
      <c r="S1630" s="1311" t="s">
        <v>446</v>
      </c>
      <c r="T1630" s="1311"/>
      <c r="U1630" s="1311"/>
      <c r="V1630" s="1311"/>
      <c r="W1630" s="1312">
        <v>509.10210000000001</v>
      </c>
      <c r="X1630" s="1312"/>
      <c r="Y1630" s="1312"/>
      <c r="Z1630" s="1312"/>
      <c r="AA1630" s="1312"/>
      <c r="AB1630" s="1312"/>
      <c r="AC1630" s="1313">
        <v>69.746700000000004</v>
      </c>
      <c r="AD1630" s="1313"/>
      <c r="AE1630" s="1313"/>
      <c r="AF1630" s="1313"/>
    </row>
    <row r="1631" spans="1:32" ht="22.5" customHeight="1">
      <c r="A1631" s="150"/>
      <c r="C1631" s="165" t="s">
        <v>500</v>
      </c>
      <c r="D1631" s="1309" t="s">
        <v>501</v>
      </c>
      <c r="E1631" s="1309"/>
      <c r="F1631" s="1309"/>
      <c r="G1631" s="1309"/>
      <c r="H1631" s="1309"/>
      <c r="I1631" s="1309"/>
      <c r="J1631" s="1309"/>
      <c r="K1631" s="1309"/>
      <c r="L1631" s="1309"/>
      <c r="M1631" s="1309"/>
      <c r="N1631" s="1309"/>
      <c r="O1631" s="1310">
        <v>1.1000000000000001</v>
      </c>
      <c r="P1631" s="1310"/>
      <c r="Q1631" s="1310"/>
      <c r="R1631" s="1310"/>
      <c r="S1631" s="1311" t="s">
        <v>435</v>
      </c>
      <c r="T1631" s="1311"/>
      <c r="U1631" s="1311"/>
      <c r="V1631" s="1311"/>
      <c r="W1631" s="1312">
        <v>82.821700000000007</v>
      </c>
      <c r="X1631" s="1312"/>
      <c r="Y1631" s="1312"/>
      <c r="Z1631" s="1312"/>
      <c r="AA1631" s="1312"/>
      <c r="AB1631" s="1312"/>
      <c r="AC1631" s="1313">
        <v>91.102000000000004</v>
      </c>
      <c r="AD1631" s="1313"/>
      <c r="AE1631" s="1313"/>
      <c r="AF1631" s="1313"/>
    </row>
    <row r="1632" spans="1:32" ht="23.25" customHeight="1">
      <c r="A1632" s="150"/>
      <c r="C1632" s="165" t="s">
        <v>570</v>
      </c>
      <c r="D1632" s="1309" t="s">
        <v>571</v>
      </c>
      <c r="E1632" s="1309"/>
      <c r="F1632" s="1309"/>
      <c r="G1632" s="1309"/>
      <c r="H1632" s="1309"/>
      <c r="I1632" s="1309"/>
      <c r="J1632" s="1309"/>
      <c r="K1632" s="1309"/>
      <c r="L1632" s="1309"/>
      <c r="M1632" s="1309"/>
      <c r="N1632" s="1309"/>
      <c r="O1632" s="1310">
        <v>0.31</v>
      </c>
      <c r="P1632" s="1310"/>
      <c r="Q1632" s="1310"/>
      <c r="R1632" s="1310"/>
      <c r="S1632" s="1311" t="s">
        <v>446</v>
      </c>
      <c r="T1632" s="1311"/>
      <c r="U1632" s="1311"/>
      <c r="V1632" s="1311"/>
      <c r="W1632" s="1312">
        <v>45.264899999999997</v>
      </c>
      <c r="X1632" s="1312"/>
      <c r="Y1632" s="1312"/>
      <c r="Z1632" s="1312"/>
      <c r="AA1632" s="1312"/>
      <c r="AB1632" s="1312"/>
      <c r="AC1632" s="1313">
        <v>14.0306</v>
      </c>
      <c r="AD1632" s="1313"/>
      <c r="AE1632" s="1313"/>
      <c r="AF1632" s="1313"/>
    </row>
    <row r="1633" spans="1:32" ht="22.5" customHeight="1">
      <c r="A1633" s="153"/>
      <c r="B1633" s="154"/>
      <c r="C1633" s="167" t="s">
        <v>579</v>
      </c>
      <c r="D1633" s="1304" t="s">
        <v>580</v>
      </c>
      <c r="E1633" s="1304"/>
      <c r="F1633" s="1304"/>
      <c r="G1633" s="1304"/>
      <c r="H1633" s="1304"/>
      <c r="I1633" s="1304"/>
      <c r="J1633" s="1304"/>
      <c r="K1633" s="1304"/>
      <c r="L1633" s="1304"/>
      <c r="M1633" s="1304"/>
      <c r="N1633" s="1304"/>
      <c r="O1633" s="1305">
        <v>0.15</v>
      </c>
      <c r="P1633" s="1305"/>
      <c r="Q1633" s="1305"/>
      <c r="R1633" s="1305"/>
      <c r="S1633" s="1306" t="s">
        <v>435</v>
      </c>
      <c r="T1633" s="1306"/>
      <c r="U1633" s="1306"/>
      <c r="V1633" s="1306"/>
      <c r="W1633" s="1307">
        <v>5.0105000000000004</v>
      </c>
      <c r="X1633" s="1307"/>
      <c r="Y1633" s="1307"/>
      <c r="Z1633" s="1307"/>
      <c r="AA1633" s="1307"/>
      <c r="AB1633" s="1307"/>
      <c r="AC1633" s="1308">
        <v>0.75149999999999995</v>
      </c>
      <c r="AD1633" s="1308"/>
      <c r="AE1633" s="1308"/>
      <c r="AF1633" s="1308"/>
    </row>
    <row r="1634" spans="1:32" ht="17.45" customHeight="1">
      <c r="A1634" s="1246"/>
      <c r="B1634" s="1246"/>
      <c r="C1634" s="1246"/>
      <c r="D1634" s="1246"/>
      <c r="E1634" s="1246"/>
      <c r="F1634" s="1246"/>
      <c r="G1634" s="1246"/>
      <c r="H1634" s="1246"/>
      <c r="I1634" s="1246"/>
      <c r="J1634" s="1246"/>
      <c r="K1634" s="1246"/>
      <c r="L1634" s="1246"/>
      <c r="M1634" s="1247" t="s">
        <v>413</v>
      </c>
      <c r="N1634" s="1247"/>
      <c r="O1634" s="1247"/>
      <c r="P1634" s="1247"/>
      <c r="Q1634" s="1247"/>
      <c r="R1634" s="1247"/>
      <c r="S1634" s="1247"/>
      <c r="T1634" s="1247"/>
      <c r="U1634" s="1247"/>
      <c r="V1634" s="1247"/>
      <c r="W1634" s="1247"/>
      <c r="X1634" s="1248"/>
      <c r="Y1634" s="1248"/>
      <c r="Z1634" s="1249">
        <v>237.82480000000001</v>
      </c>
      <c r="AA1634" s="1249"/>
      <c r="AB1634" s="1249"/>
      <c r="AC1634" s="1249"/>
      <c r="AD1634" s="1249"/>
      <c r="AE1634" s="1249"/>
      <c r="AF1634" s="1249"/>
    </row>
    <row r="1635" spans="1:32" ht="17.45" customHeight="1">
      <c r="A1635" s="1257" t="s">
        <v>414</v>
      </c>
      <c r="B1635" s="1257"/>
      <c r="C1635" s="1257"/>
      <c r="D1635" s="1257"/>
      <c r="E1635" s="1257"/>
      <c r="F1635" s="1257"/>
      <c r="G1635" s="1257"/>
      <c r="H1635" s="1257"/>
      <c r="I1635" s="1257"/>
      <c r="J1635" s="1257"/>
      <c r="K1635" s="1257"/>
      <c r="L1635" s="1257"/>
      <c r="M1635" s="1257"/>
      <c r="N1635" s="1257"/>
      <c r="O1635" s="1258" t="s">
        <v>391</v>
      </c>
      <c r="P1635" s="1258"/>
      <c r="Q1635" s="1258"/>
      <c r="R1635" s="1258"/>
      <c r="S1635" s="1258" t="s">
        <v>407</v>
      </c>
      <c r="T1635" s="1258"/>
      <c r="U1635" s="1258"/>
      <c r="V1635" s="1258"/>
      <c r="W1635" s="1258" t="s">
        <v>408</v>
      </c>
      <c r="X1635" s="1258"/>
      <c r="Y1635" s="1258"/>
      <c r="Z1635" s="1258"/>
      <c r="AA1635" s="1258"/>
      <c r="AB1635" s="1258"/>
      <c r="AC1635" s="1259" t="s">
        <v>409</v>
      </c>
      <c r="AD1635" s="1259"/>
      <c r="AE1635" s="1259"/>
      <c r="AF1635" s="1259"/>
    </row>
    <row r="1636" spans="1:32" ht="16.7" customHeight="1">
      <c r="A1636" s="1251"/>
      <c r="B1636" s="1251"/>
      <c r="C1636" s="1251"/>
      <c r="D1636" s="1251"/>
      <c r="E1636" s="1251"/>
      <c r="F1636" s="1251"/>
      <c r="G1636" s="1251"/>
      <c r="H1636" s="1251"/>
      <c r="I1636" s="1251"/>
      <c r="J1636" s="1251"/>
      <c r="K1636" s="1251"/>
      <c r="L1636" s="1251"/>
      <c r="M1636" s="1252" t="s">
        <v>415</v>
      </c>
      <c r="N1636" s="1252"/>
      <c r="O1636" s="1252"/>
      <c r="P1636" s="1252"/>
      <c r="Q1636" s="1252"/>
      <c r="R1636" s="1252"/>
      <c r="S1636" s="1252"/>
      <c r="T1636" s="1252"/>
      <c r="U1636" s="1252"/>
      <c r="V1636" s="1252"/>
      <c r="W1636" s="1252"/>
      <c r="X1636" s="1253"/>
      <c r="Y1636" s="1253"/>
      <c r="Z1636" s="1254">
        <v>0</v>
      </c>
      <c r="AA1636" s="1254"/>
      <c r="AB1636" s="1254"/>
      <c r="AC1636" s="1254"/>
      <c r="AD1636" s="1254"/>
      <c r="AE1636" s="1254"/>
      <c r="AF1636" s="1254"/>
    </row>
    <row r="1637" spans="1:32" ht="17.45" customHeight="1">
      <c r="A1637" s="1255" t="s">
        <v>416</v>
      </c>
      <c r="B1637" s="1255"/>
      <c r="C1637" s="1255"/>
      <c r="D1637" s="1255"/>
      <c r="E1637" s="1255"/>
      <c r="F1637" s="1255"/>
      <c r="G1637" s="1255"/>
      <c r="H1637" s="1255"/>
      <c r="I1637" s="1255"/>
      <c r="J1637" s="1256" t="s">
        <v>391</v>
      </c>
      <c r="K1637" s="1256"/>
      <c r="L1637" s="158" t="s">
        <v>417</v>
      </c>
      <c r="M1637" s="158" t="s">
        <v>418</v>
      </c>
      <c r="N1637" s="1256" t="s">
        <v>419</v>
      </c>
      <c r="O1637" s="1256"/>
      <c r="P1637" s="1256" t="s">
        <v>420</v>
      </c>
      <c r="Q1637" s="1256"/>
      <c r="R1637" s="1256"/>
      <c r="S1637" s="1256"/>
      <c r="T1637" s="1256" t="s">
        <v>421</v>
      </c>
      <c r="U1637" s="1256"/>
      <c r="V1637" s="1256"/>
      <c r="W1637" s="1256"/>
      <c r="X1637" s="1256" t="s">
        <v>422</v>
      </c>
      <c r="Y1637" s="1256"/>
      <c r="Z1637" s="1256"/>
      <c r="AA1637" s="1256"/>
      <c r="AB1637" s="1256"/>
      <c r="AC1637" s="1245" t="s">
        <v>409</v>
      </c>
      <c r="AD1637" s="1245"/>
      <c r="AE1637" s="1245"/>
      <c r="AF1637" s="1245"/>
    </row>
    <row r="1638" spans="1:32" ht="17.45" customHeight="1">
      <c r="A1638" s="1246"/>
      <c r="B1638" s="1246"/>
      <c r="C1638" s="1246"/>
      <c r="D1638" s="1246"/>
      <c r="E1638" s="1246"/>
      <c r="F1638" s="1246"/>
      <c r="G1638" s="1246"/>
      <c r="H1638" s="1246"/>
      <c r="I1638" s="1246"/>
      <c r="J1638" s="1246"/>
      <c r="K1638" s="1246"/>
      <c r="L1638" s="1246"/>
      <c r="M1638" s="1247" t="s">
        <v>423</v>
      </c>
      <c r="N1638" s="1247"/>
      <c r="O1638" s="1247"/>
      <c r="P1638" s="1247"/>
      <c r="Q1638" s="1247"/>
      <c r="R1638" s="1247"/>
      <c r="S1638" s="1247"/>
      <c r="T1638" s="1247"/>
      <c r="U1638" s="1247"/>
      <c r="V1638" s="1247"/>
      <c r="W1638" s="1247"/>
      <c r="X1638" s="1248"/>
      <c r="Y1638" s="1248"/>
      <c r="Z1638" s="1249">
        <v>0</v>
      </c>
      <c r="AA1638" s="1249"/>
      <c r="AB1638" s="1249"/>
      <c r="AC1638" s="1249"/>
      <c r="AD1638" s="1249"/>
      <c r="AE1638" s="1249"/>
      <c r="AF1638" s="1249"/>
    </row>
    <row r="1639" spans="1:32" ht="5.0999999999999996" customHeight="1">
      <c r="A1639" s="1250"/>
      <c r="B1639" s="1250"/>
      <c r="C1639" s="1250"/>
      <c r="D1639" s="1250"/>
      <c r="E1639" s="1250"/>
      <c r="F1639" s="1250"/>
      <c r="G1639" s="1250"/>
      <c r="H1639" s="1250"/>
      <c r="I1639" s="1250"/>
      <c r="J1639" s="1250"/>
      <c r="K1639" s="1250"/>
      <c r="L1639" s="1250"/>
      <c r="M1639" s="1250"/>
      <c r="N1639" s="1250"/>
      <c r="O1639" s="1250"/>
      <c r="P1639" s="1250"/>
      <c r="Q1639" s="1250"/>
      <c r="R1639" s="1250"/>
      <c r="S1639" s="1250"/>
      <c r="T1639" s="1250"/>
      <c r="U1639" s="1250"/>
      <c r="V1639" s="1250"/>
      <c r="W1639" s="1250"/>
      <c r="X1639" s="1250"/>
      <c r="Y1639" s="1250"/>
      <c r="Z1639" s="1250"/>
      <c r="AA1639" s="1250"/>
      <c r="AB1639" s="1250"/>
      <c r="AC1639" s="1250"/>
      <c r="AD1639" s="1250"/>
      <c r="AE1639" s="1250"/>
      <c r="AF1639" s="1250"/>
    </row>
    <row r="1640" spans="1:32" ht="17.45" customHeight="1">
      <c r="A1640" s="1239"/>
      <c r="B1640" s="1239"/>
      <c r="C1640" s="1239"/>
      <c r="D1640" s="1239"/>
      <c r="E1640" s="1239"/>
      <c r="F1640" s="1239"/>
      <c r="G1640" s="1239"/>
      <c r="H1640" s="1239"/>
      <c r="I1640" s="1239"/>
      <c r="J1640" s="1239"/>
      <c r="K1640" s="1239"/>
      <c r="L1640" s="1239"/>
      <c r="M1640" s="1240" t="s">
        <v>424</v>
      </c>
      <c r="N1640" s="1240"/>
      <c r="O1640" s="1240"/>
      <c r="P1640" s="1240"/>
      <c r="Q1640" s="1240"/>
      <c r="R1640" s="1240"/>
      <c r="S1640" s="1240"/>
      <c r="T1640" s="1240"/>
      <c r="U1640" s="1240"/>
      <c r="V1640" s="1240"/>
      <c r="W1640" s="1240"/>
      <c r="X1640" s="1243"/>
      <c r="Y1640" s="1243"/>
      <c r="Z1640" s="1241">
        <v>237.82</v>
      </c>
      <c r="AA1640" s="1241"/>
      <c r="AB1640" s="1241"/>
      <c r="AC1640" s="1241"/>
      <c r="AD1640" s="1241"/>
      <c r="AE1640" s="1241"/>
      <c r="AF1640" s="1241"/>
    </row>
    <row r="1641" spans="1:32" ht="16.7" customHeight="1">
      <c r="A1641" s="1239"/>
      <c r="B1641" s="1239"/>
      <c r="C1641" s="1239"/>
      <c r="D1641" s="1239"/>
      <c r="E1641" s="1239"/>
      <c r="F1641" s="1239"/>
      <c r="G1641" s="1239"/>
      <c r="H1641" s="1239"/>
      <c r="I1641" s="1239"/>
      <c r="J1641" s="1239"/>
      <c r="K1641" s="1240" t="s">
        <v>425</v>
      </c>
      <c r="L1641" s="1240"/>
      <c r="M1641" s="1240"/>
      <c r="N1641" s="1240"/>
      <c r="O1641" s="1240"/>
      <c r="P1641" s="1240"/>
      <c r="Q1641" s="151"/>
      <c r="R1641" s="1244">
        <v>0</v>
      </c>
      <c r="S1641" s="1244"/>
      <c r="T1641" s="1244"/>
      <c r="U1641" s="151"/>
      <c r="V1641" s="1240" t="s">
        <v>426</v>
      </c>
      <c r="W1641" s="1240"/>
      <c r="X1641" s="1243"/>
      <c r="Y1641" s="1243"/>
      <c r="Z1641" s="1241">
        <v>0</v>
      </c>
      <c r="AA1641" s="1241"/>
      <c r="AB1641" s="1241"/>
      <c r="AC1641" s="1241"/>
      <c r="AD1641" s="1241"/>
      <c r="AE1641" s="1241"/>
      <c r="AF1641" s="1241"/>
    </row>
    <row r="1642" spans="1:32" ht="0.75" customHeight="1">
      <c r="A1642" s="1239"/>
      <c r="B1642" s="1239"/>
      <c r="C1642" s="1239"/>
      <c r="D1642" s="1239"/>
      <c r="E1642" s="1239"/>
      <c r="F1642" s="1239"/>
      <c r="G1642" s="1239"/>
      <c r="H1642" s="1239"/>
      <c r="I1642" s="1239"/>
      <c r="J1642" s="1239"/>
      <c r="K1642" s="1239"/>
      <c r="L1642" s="1239"/>
      <c r="M1642" s="1239"/>
      <c r="N1642" s="1239"/>
      <c r="O1642" s="1239"/>
      <c r="P1642" s="1239"/>
      <c r="Q1642" s="1239"/>
      <c r="R1642" s="1239"/>
      <c r="S1642" s="1239"/>
      <c r="T1642" s="1239"/>
      <c r="U1642" s="1239"/>
      <c r="V1642" s="1240"/>
      <c r="W1642" s="1240"/>
      <c r="X1642" s="1243"/>
      <c r="Y1642" s="1243"/>
      <c r="Z1642" s="1241"/>
      <c r="AA1642" s="1241"/>
      <c r="AB1642" s="1241"/>
      <c r="AC1642" s="1241"/>
      <c r="AD1642" s="1241"/>
      <c r="AE1642" s="1241"/>
      <c r="AF1642" s="1241"/>
    </row>
    <row r="1643" spans="1:32" ht="16.7" customHeight="1">
      <c r="A1643" s="1239"/>
      <c r="B1643" s="1239"/>
      <c r="C1643" s="1239"/>
      <c r="D1643" s="1239"/>
      <c r="E1643" s="1239"/>
      <c r="F1643" s="1239"/>
      <c r="G1643" s="1239"/>
      <c r="H1643" s="1239"/>
      <c r="I1643" s="1239"/>
      <c r="J1643" s="1239"/>
      <c r="K1643" s="1239"/>
      <c r="L1643" s="1239"/>
      <c r="M1643" s="1240" t="s">
        <v>427</v>
      </c>
      <c r="N1643" s="1240"/>
      <c r="O1643" s="1240"/>
      <c r="P1643" s="1240"/>
      <c r="Q1643" s="1240"/>
      <c r="R1643" s="1240"/>
      <c r="S1643" s="1240"/>
      <c r="T1643" s="1240"/>
      <c r="U1643" s="1240"/>
      <c r="V1643" s="1240"/>
      <c r="W1643" s="1240"/>
      <c r="X1643" s="1243"/>
      <c r="Y1643" s="1243"/>
      <c r="Z1643" s="1241">
        <v>237.82</v>
      </c>
      <c r="AA1643" s="1241"/>
      <c r="AB1643" s="1241"/>
      <c r="AC1643" s="1241"/>
      <c r="AD1643" s="1241"/>
      <c r="AE1643" s="1241"/>
      <c r="AF1643" s="1241"/>
    </row>
    <row r="1644" spans="1:32" ht="5.85" customHeight="1">
      <c r="A1644" s="1242"/>
      <c r="B1644" s="1242"/>
      <c r="C1644" s="1242"/>
      <c r="D1644" s="1242"/>
      <c r="E1644" s="1242"/>
      <c r="F1644" s="1242"/>
      <c r="G1644" s="1242"/>
      <c r="H1644" s="1242"/>
      <c r="I1644" s="1242"/>
      <c r="J1644" s="1242"/>
      <c r="K1644" s="1242"/>
      <c r="L1644" s="1242"/>
      <c r="M1644" s="1242"/>
      <c r="N1644" s="1242"/>
      <c r="O1644" s="1242"/>
      <c r="P1644" s="1242"/>
      <c r="Q1644" s="1242"/>
      <c r="R1644" s="1242"/>
      <c r="S1644" s="1242"/>
      <c r="T1644" s="1242"/>
      <c r="U1644" s="1242"/>
      <c r="V1644" s="1242"/>
      <c r="W1644" s="1242"/>
      <c r="X1644" s="1242"/>
      <c r="Y1644" s="1242"/>
      <c r="Z1644" s="1242"/>
      <c r="AA1644" s="1242"/>
      <c r="AB1644" s="1242"/>
      <c r="AC1644" s="1242"/>
      <c r="AD1644" s="1242"/>
      <c r="AE1644" s="1242"/>
      <c r="AF1644" s="1242"/>
    </row>
    <row r="1645" spans="1:32" ht="73.349999999999994" customHeight="1">
      <c r="A1645" s="150"/>
      <c r="AF1645" s="152"/>
    </row>
    <row r="1646" spans="1:32" ht="72.75" customHeight="1">
      <c r="A1646" s="153"/>
      <c r="B1646" s="154"/>
      <c r="C1646" s="154"/>
      <c r="D1646" s="154"/>
      <c r="E1646" s="154"/>
      <c r="F1646" s="154"/>
      <c r="G1646" s="154"/>
      <c r="H1646" s="154"/>
      <c r="I1646" s="154"/>
      <c r="J1646" s="154"/>
      <c r="K1646" s="154"/>
      <c r="L1646" s="154"/>
      <c r="M1646" s="154"/>
      <c r="N1646" s="154"/>
      <c r="O1646" s="154"/>
      <c r="P1646" s="154"/>
      <c r="Q1646" s="154"/>
      <c r="R1646" s="154"/>
      <c r="S1646" s="154"/>
      <c r="T1646" s="154"/>
      <c r="U1646" s="154"/>
      <c r="V1646" s="154"/>
      <c r="W1646" s="154"/>
      <c r="X1646" s="154"/>
      <c r="Y1646" s="154"/>
      <c r="Z1646" s="154"/>
      <c r="AA1646" s="154"/>
      <c r="AB1646" s="154"/>
      <c r="AC1646" s="154"/>
      <c r="AD1646" s="154"/>
      <c r="AE1646" s="154"/>
      <c r="AF1646" s="162"/>
    </row>
    <row r="1647" spans="1:32" ht="2.1" customHeight="1">
      <c r="A1647" s="146"/>
      <c r="B1647" s="147"/>
      <c r="C1647" s="147"/>
      <c r="D1647" s="147"/>
      <c r="E1647" s="147"/>
      <c r="F1647" s="147"/>
      <c r="G1647" s="1289" t="s">
        <v>376</v>
      </c>
      <c r="H1647" s="1289"/>
      <c r="I1647" s="1289"/>
      <c r="J1647" s="1289"/>
      <c r="K1647" s="1289"/>
      <c r="L1647" s="1289"/>
      <c r="M1647" s="1289"/>
      <c r="N1647" s="1289"/>
      <c r="O1647" s="1289"/>
      <c r="P1647" s="1289"/>
      <c r="Q1647" s="1289"/>
      <c r="R1647" s="1289"/>
      <c r="S1647" s="1289"/>
      <c r="T1647" s="1289"/>
      <c r="U1647" s="1289"/>
      <c r="V1647" s="1289"/>
      <c r="W1647" s="1289"/>
      <c r="X1647" s="1289"/>
      <c r="Y1647" s="1289"/>
      <c r="Z1647" s="1289"/>
      <c r="AA1647" s="148"/>
      <c r="AB1647" s="1290" t="s">
        <v>582</v>
      </c>
      <c r="AC1647" s="1290"/>
      <c r="AD1647" s="1290"/>
      <c r="AE1647" s="1290"/>
      <c r="AF1647" s="1290"/>
    </row>
    <row r="1648" spans="1:32" ht="14.65" customHeight="1">
      <c r="A1648" s="150"/>
      <c r="B1648" s="1243"/>
      <c r="C1648" s="1243"/>
      <c r="D1648" s="1243"/>
      <c r="E1648" s="1243"/>
      <c r="G1648" s="1289"/>
      <c r="H1648" s="1289"/>
      <c r="I1648" s="1289"/>
      <c r="J1648" s="1289"/>
      <c r="K1648" s="1289"/>
      <c r="L1648" s="1289"/>
      <c r="M1648" s="1289"/>
      <c r="N1648" s="1289"/>
      <c r="O1648" s="1289"/>
      <c r="P1648" s="1289"/>
      <c r="Q1648" s="1289"/>
      <c r="R1648" s="1289"/>
      <c r="S1648" s="1289"/>
      <c r="T1648" s="1289"/>
      <c r="U1648" s="1289"/>
      <c r="V1648" s="1289"/>
      <c r="W1648" s="1289"/>
      <c r="X1648" s="1289"/>
      <c r="Y1648" s="1289"/>
      <c r="Z1648" s="1289"/>
      <c r="AA1648" s="152"/>
      <c r="AB1648" s="1290"/>
      <c r="AC1648" s="1290"/>
      <c r="AD1648" s="1290"/>
      <c r="AE1648" s="1290"/>
      <c r="AF1648" s="1290"/>
    </row>
    <row r="1649" spans="1:32" ht="0.75" customHeight="1">
      <c r="A1649" s="150"/>
      <c r="B1649" s="1243"/>
      <c r="C1649" s="1243"/>
      <c r="D1649" s="1243"/>
      <c r="E1649" s="1243"/>
      <c r="G1649" s="1289"/>
      <c r="H1649" s="1289"/>
      <c r="I1649" s="1289"/>
      <c r="J1649" s="1289"/>
      <c r="K1649" s="1289"/>
      <c r="L1649" s="1289"/>
      <c r="M1649" s="1289"/>
      <c r="N1649" s="1289"/>
      <c r="O1649" s="1289"/>
      <c r="P1649" s="1289"/>
      <c r="Q1649" s="1289"/>
      <c r="R1649" s="1289"/>
      <c r="S1649" s="1289"/>
      <c r="T1649" s="1289"/>
      <c r="U1649" s="1289"/>
      <c r="V1649" s="1289"/>
      <c r="W1649" s="1289"/>
      <c r="X1649" s="1289"/>
      <c r="Y1649" s="1289"/>
      <c r="Z1649" s="1289"/>
      <c r="AA1649" s="152"/>
      <c r="AB1649" s="1290"/>
      <c r="AC1649" s="1290"/>
      <c r="AD1649" s="1290"/>
      <c r="AE1649" s="1290"/>
      <c r="AF1649" s="1290"/>
    </row>
    <row r="1650" spans="1:32" ht="11.65" customHeight="1">
      <c r="A1650" s="150"/>
      <c r="B1650" s="1243"/>
      <c r="C1650" s="1243"/>
      <c r="D1650" s="1243"/>
      <c r="E1650" s="1243"/>
      <c r="G1650" s="1289"/>
      <c r="H1650" s="1289"/>
      <c r="I1650" s="1289"/>
      <c r="J1650" s="1289"/>
      <c r="K1650" s="1289"/>
      <c r="L1650" s="1289"/>
      <c r="M1650" s="1289"/>
      <c r="N1650" s="1289"/>
      <c r="O1650" s="1289"/>
      <c r="P1650" s="1289"/>
      <c r="Q1650" s="1289"/>
      <c r="R1650" s="1289"/>
      <c r="S1650" s="1289"/>
      <c r="T1650" s="1289"/>
      <c r="U1650" s="1289"/>
      <c r="V1650" s="1289"/>
      <c r="W1650" s="1289"/>
      <c r="X1650" s="1289"/>
      <c r="Y1650" s="1289"/>
      <c r="Z1650" s="1289"/>
      <c r="AA1650" s="152"/>
      <c r="AB1650" s="1291" t="s">
        <v>378</v>
      </c>
      <c r="AC1650" s="1291"/>
      <c r="AD1650" s="1291"/>
      <c r="AE1650" s="1324"/>
      <c r="AF1650" s="1324"/>
    </row>
    <row r="1651" spans="1:32" ht="13.9" customHeight="1">
      <c r="A1651" s="150"/>
      <c r="B1651" s="1243"/>
      <c r="C1651" s="1243"/>
      <c r="D1651" s="1243"/>
      <c r="E1651" s="1243"/>
      <c r="G1651" s="1293" t="s">
        <v>379</v>
      </c>
      <c r="H1651" s="1293"/>
      <c r="I1651" s="1293"/>
      <c r="J1651" s="1293"/>
      <c r="K1651" s="1293"/>
      <c r="L1651" s="1293"/>
      <c r="M1651" s="1293"/>
      <c r="N1651" s="1293"/>
      <c r="O1651" s="1293"/>
      <c r="P1651" s="1293"/>
      <c r="Q1651" s="1293"/>
      <c r="R1651" s="1293"/>
      <c r="S1651" s="1293"/>
      <c r="T1651" s="1293"/>
      <c r="U1651" s="1293"/>
      <c r="V1651" s="1293"/>
      <c r="W1651" s="1293"/>
      <c r="X1651" s="1293"/>
      <c r="Y1651" s="1293"/>
      <c r="Z1651" s="1293"/>
      <c r="AA1651" s="152"/>
      <c r="AB1651" s="1291"/>
      <c r="AC1651" s="1291"/>
      <c r="AD1651" s="1291"/>
      <c r="AE1651" s="1324"/>
      <c r="AF1651" s="1324"/>
    </row>
    <row r="1652" spans="1:32" ht="0.75" customHeight="1">
      <c r="A1652" s="150"/>
      <c r="AA1652" s="152"/>
      <c r="AB1652" s="1291"/>
      <c r="AC1652" s="1291"/>
      <c r="AD1652" s="1291"/>
      <c r="AE1652" s="1324"/>
      <c r="AF1652" s="1324"/>
    </row>
    <row r="1653" spans="1:32" ht="0.75" customHeight="1">
      <c r="A1653" s="153"/>
      <c r="B1653" s="154"/>
      <c r="C1653" s="154"/>
      <c r="D1653" s="154"/>
      <c r="E1653" s="154"/>
      <c r="F1653" s="154"/>
      <c r="G1653" s="154"/>
      <c r="H1653" s="154"/>
      <c r="I1653" s="154"/>
      <c r="J1653" s="154"/>
      <c r="K1653" s="154"/>
      <c r="L1653" s="154"/>
      <c r="M1653" s="154"/>
      <c r="N1653" s="154"/>
      <c r="O1653" s="154"/>
      <c r="P1653" s="154"/>
      <c r="Q1653" s="154"/>
      <c r="R1653" s="154"/>
      <c r="S1653" s="154"/>
      <c r="T1653" s="154"/>
      <c r="U1653" s="154"/>
      <c r="V1653" s="154"/>
      <c r="W1653" s="154"/>
      <c r="X1653" s="154"/>
      <c r="Y1653" s="154"/>
      <c r="Z1653" s="154"/>
      <c r="AA1653" s="154"/>
      <c r="AB1653" s="154"/>
      <c r="AC1653" s="154"/>
      <c r="AD1653" s="154"/>
      <c r="AE1653" s="154"/>
      <c r="AF1653" s="162"/>
    </row>
    <row r="1654" spans="1:32" ht="15.95" customHeight="1">
      <c r="A1654" s="1280" t="s">
        <v>323</v>
      </c>
      <c r="B1654" s="1280"/>
      <c r="C1654" s="1280"/>
      <c r="D1654" s="1280"/>
      <c r="E1654" s="1280"/>
      <c r="F1654" s="1280"/>
      <c r="G1654" s="1280"/>
      <c r="H1654" s="1280"/>
      <c r="I1654" s="1280"/>
      <c r="J1654" s="1280"/>
      <c r="K1654" s="1280"/>
      <c r="L1654" s="1280"/>
      <c r="M1654" s="1280"/>
      <c r="N1654" s="1280"/>
      <c r="O1654" s="1280"/>
      <c r="P1654" s="1280"/>
      <c r="Q1654" s="1280"/>
      <c r="R1654" s="1280"/>
      <c r="S1654" s="1280"/>
      <c r="T1654" s="1280"/>
      <c r="U1654" s="1280"/>
      <c r="V1654" s="1280"/>
      <c r="W1654" s="1280"/>
      <c r="X1654" s="1280"/>
      <c r="Y1654" s="1280"/>
      <c r="Z1654" s="1280"/>
      <c r="AA1654" s="1280"/>
      <c r="AB1654" s="1280"/>
      <c r="AC1654" s="1280"/>
      <c r="AD1654" s="1280"/>
      <c r="AE1654" s="1280"/>
      <c r="AF1654" s="1280"/>
    </row>
    <row r="1655" spans="1:32" ht="37.9" customHeight="1">
      <c r="A1655" s="1301" t="s">
        <v>380</v>
      </c>
      <c r="B1655" s="1301"/>
      <c r="C1655" s="1301"/>
      <c r="D1655" s="1301"/>
      <c r="E1655" s="1301"/>
      <c r="F1655" s="1301"/>
      <c r="G1655" s="1301"/>
      <c r="H1655" s="1301"/>
      <c r="I1655" s="1301"/>
      <c r="J1655" s="1301"/>
      <c r="K1655" s="1301"/>
      <c r="L1655" s="1301"/>
      <c r="M1655" s="1301"/>
      <c r="N1655" s="1301"/>
      <c r="O1655" s="1301"/>
      <c r="P1655" s="1301"/>
      <c r="Q1655" s="1301"/>
      <c r="R1655" s="1301"/>
      <c r="S1655" s="1301"/>
      <c r="T1655" s="1301"/>
      <c r="U1655" s="1301"/>
      <c r="V1655" s="1301"/>
      <c r="W1655" s="1301"/>
      <c r="X1655" s="1301"/>
      <c r="Y1655" s="1280" t="s">
        <v>381</v>
      </c>
      <c r="Z1655" s="1280"/>
      <c r="AA1655" s="1280"/>
      <c r="AB1655" s="1280"/>
      <c r="AC1655" s="1280"/>
      <c r="AD1655" s="1280"/>
      <c r="AE1655" s="1280"/>
      <c r="AF1655" s="1280"/>
    </row>
    <row r="1656" spans="1:32" ht="4.3499999999999996" customHeight="1">
      <c r="A1656" s="155"/>
      <c r="B1656" s="156"/>
      <c r="C1656" s="156"/>
      <c r="D1656" s="156"/>
      <c r="E1656" s="156"/>
      <c r="F1656" s="156"/>
      <c r="G1656" s="156"/>
      <c r="H1656" s="156"/>
      <c r="I1656" s="156"/>
      <c r="J1656" s="156"/>
      <c r="K1656" s="156"/>
      <c r="L1656" s="156"/>
      <c r="M1656" s="156"/>
      <c r="N1656" s="156"/>
      <c r="O1656" s="156"/>
      <c r="P1656" s="156"/>
      <c r="Q1656" s="156"/>
      <c r="R1656" s="156"/>
      <c r="S1656" s="156"/>
      <c r="T1656" s="156"/>
      <c r="U1656" s="156"/>
      <c r="V1656" s="156"/>
      <c r="W1656" s="156"/>
      <c r="X1656" s="156"/>
      <c r="Y1656" s="156"/>
      <c r="Z1656" s="156"/>
      <c r="AA1656" s="156"/>
      <c r="AB1656" s="156"/>
      <c r="AC1656" s="156"/>
      <c r="AD1656" s="156"/>
      <c r="AE1656" s="156"/>
      <c r="AF1656" s="157"/>
    </row>
    <row r="1657" spans="1:32" ht="0.75" customHeight="1">
      <c r="A1657" s="1283" t="s">
        <v>382</v>
      </c>
      <c r="B1657" s="1283"/>
      <c r="C1657" s="1283"/>
      <c r="D1657" s="1283"/>
      <c r="E1657" s="1284"/>
      <c r="F1657" s="1284"/>
      <c r="G1657" s="1284"/>
      <c r="H1657" s="1284"/>
      <c r="I1657" s="1285" t="s">
        <v>135</v>
      </c>
      <c r="J1657" s="1285"/>
      <c r="K1657" s="1285"/>
      <c r="L1657" s="1285"/>
      <c r="M1657" s="1285"/>
      <c r="N1657" s="1285"/>
      <c r="O1657" s="1285"/>
      <c r="P1657" s="1285"/>
      <c r="Q1657" s="1285"/>
      <c r="R1657" s="1285"/>
      <c r="S1657" s="1285"/>
      <c r="T1657" s="1285"/>
      <c r="U1657" s="1285"/>
      <c r="V1657" s="1285"/>
      <c r="W1657" s="1285"/>
      <c r="X1657" s="1285"/>
      <c r="Y1657" s="1275" t="s">
        <v>383</v>
      </c>
      <c r="Z1657" s="1275"/>
      <c r="AA1657" s="1275"/>
      <c r="AB1657" s="1275"/>
      <c r="AC1657" s="1275"/>
      <c r="AD1657" s="1286" t="s">
        <v>384</v>
      </c>
      <c r="AE1657" s="1286"/>
      <c r="AF1657" s="1286"/>
    </row>
    <row r="1658" spans="1:32" ht="18.2" customHeight="1">
      <c r="A1658" s="1283"/>
      <c r="B1658" s="1283"/>
      <c r="C1658" s="1283"/>
      <c r="D1658" s="1283"/>
      <c r="E1658" s="1287" t="s">
        <v>385</v>
      </c>
      <c r="F1658" s="1287"/>
      <c r="G1658" s="1287"/>
      <c r="H1658" s="1288" t="s">
        <v>386</v>
      </c>
      <c r="I1658" s="1285"/>
      <c r="J1658" s="1285"/>
      <c r="K1658" s="1285"/>
      <c r="L1658" s="1285"/>
      <c r="M1658" s="1285"/>
      <c r="N1658" s="1285"/>
      <c r="O1658" s="1285"/>
      <c r="P1658" s="1285"/>
      <c r="Q1658" s="1285"/>
      <c r="R1658" s="1285"/>
      <c r="S1658" s="1285"/>
      <c r="T1658" s="1285"/>
      <c r="U1658" s="1285"/>
      <c r="V1658" s="1285"/>
      <c r="W1658" s="1285"/>
      <c r="X1658" s="1285"/>
      <c r="Y1658" s="1275"/>
      <c r="Z1658" s="1275"/>
      <c r="AA1658" s="1275"/>
      <c r="AB1658" s="1275"/>
      <c r="AC1658" s="1275"/>
      <c r="AD1658" s="1286"/>
      <c r="AE1658" s="1286"/>
      <c r="AF1658" s="1286"/>
    </row>
    <row r="1659" spans="1:32" ht="0.75" customHeight="1">
      <c r="A1659" s="1274" t="s">
        <v>169</v>
      </c>
      <c r="B1659" s="1274"/>
      <c r="C1659" s="1274"/>
      <c r="D1659" s="1274"/>
      <c r="E1659" s="1287"/>
      <c r="F1659" s="1287"/>
      <c r="G1659" s="1287"/>
      <c r="H1659" s="1288"/>
      <c r="I1659" s="1285"/>
      <c r="J1659" s="1285"/>
      <c r="K1659" s="1285"/>
      <c r="L1659" s="1285"/>
      <c r="M1659" s="1285"/>
      <c r="N1659" s="1285"/>
      <c r="O1659" s="1285"/>
      <c r="P1659" s="1285"/>
      <c r="Q1659" s="1285"/>
      <c r="R1659" s="1285"/>
      <c r="S1659" s="1285"/>
      <c r="T1659" s="1285"/>
      <c r="U1659" s="1285"/>
      <c r="V1659" s="1285"/>
      <c r="W1659" s="1285"/>
      <c r="X1659" s="1285"/>
      <c r="Y1659" s="1275" t="s">
        <v>387</v>
      </c>
      <c r="Z1659" s="1275"/>
      <c r="AA1659" s="1275"/>
      <c r="AB1659" s="1275"/>
      <c r="AC1659" s="1275"/>
      <c r="AD1659" s="1276">
        <v>1</v>
      </c>
      <c r="AE1659" s="1276"/>
      <c r="AF1659" s="1276"/>
    </row>
    <row r="1660" spans="1:32" ht="18.2" customHeight="1">
      <c r="A1660" s="1274"/>
      <c r="B1660" s="1274"/>
      <c r="C1660" s="1274"/>
      <c r="D1660" s="1274"/>
      <c r="E1660" s="1277"/>
      <c r="F1660" s="1277"/>
      <c r="G1660" s="1277"/>
      <c r="H1660" s="1288"/>
      <c r="I1660" s="1285"/>
      <c r="J1660" s="1285"/>
      <c r="K1660" s="1285"/>
      <c r="L1660" s="1285"/>
      <c r="M1660" s="1285"/>
      <c r="N1660" s="1285"/>
      <c r="O1660" s="1285"/>
      <c r="P1660" s="1285"/>
      <c r="Q1660" s="1285"/>
      <c r="R1660" s="1285"/>
      <c r="S1660" s="1285"/>
      <c r="T1660" s="1285"/>
      <c r="U1660" s="1285"/>
      <c r="V1660" s="1285"/>
      <c r="W1660" s="1285"/>
      <c r="X1660" s="1285"/>
      <c r="Y1660" s="1275"/>
      <c r="Z1660" s="1275"/>
      <c r="AA1660" s="1275"/>
      <c r="AB1660" s="1275"/>
      <c r="AC1660" s="1275"/>
      <c r="AD1660" s="1276"/>
      <c r="AE1660" s="1276"/>
      <c r="AF1660" s="1276"/>
    </row>
    <row r="1661" spans="1:32" ht="26.85" customHeight="1">
      <c r="A1661" s="1322" t="s">
        <v>583</v>
      </c>
      <c r="B1661" s="1322"/>
      <c r="C1661" s="1322"/>
      <c r="D1661" s="1322"/>
      <c r="E1661" s="1322"/>
      <c r="F1661" s="1322"/>
      <c r="G1661" s="1322"/>
      <c r="H1661" s="1322"/>
      <c r="I1661" s="1322"/>
      <c r="J1661" s="1322"/>
      <c r="K1661" s="1322"/>
      <c r="L1661" s="1322"/>
      <c r="M1661" s="1322"/>
      <c r="N1661" s="1322"/>
      <c r="O1661" s="1322"/>
      <c r="P1661" s="1322"/>
      <c r="Q1661" s="1322"/>
      <c r="R1661" s="1322"/>
      <c r="S1661" s="1322"/>
      <c r="T1661" s="1322"/>
      <c r="U1661" s="1322"/>
      <c r="V1661" s="1322"/>
      <c r="W1661" s="1322"/>
      <c r="X1661" s="1322"/>
      <c r="Y1661" s="1322"/>
      <c r="Z1661" s="1322"/>
      <c r="AA1661" s="1322"/>
      <c r="AB1661" s="1322"/>
      <c r="AC1661" s="1322"/>
      <c r="AD1661" s="1322"/>
      <c r="AE1661" s="1322"/>
      <c r="AF1661" s="1323"/>
    </row>
    <row r="1662" spans="1:32" ht="10.15" customHeight="1">
      <c r="A1662" s="1273" t="s">
        <v>389</v>
      </c>
      <c r="B1662" s="1273"/>
      <c r="C1662" s="1273"/>
      <c r="D1662" s="1273"/>
      <c r="E1662" s="1273"/>
      <c r="F1662" s="1273"/>
      <c r="G1662" s="1273"/>
      <c r="H1662" s="1273"/>
      <c r="I1662" s="1273"/>
      <c r="J1662" s="1273"/>
      <c r="K1662" s="1273"/>
      <c r="L1662" s="1273"/>
      <c r="M1662" s="1273"/>
      <c r="N1662" s="1273"/>
      <c r="O1662" s="1273"/>
      <c r="P1662" s="1273"/>
      <c r="Q1662" s="1273"/>
      <c r="R1662" s="1273"/>
      <c r="S1662" s="1273"/>
      <c r="T1662" s="1273"/>
      <c r="U1662" s="1273"/>
      <c r="V1662" s="1273"/>
      <c r="W1662" s="1273"/>
      <c r="X1662" s="1273"/>
      <c r="Y1662" s="1273"/>
      <c r="Z1662" s="1273"/>
      <c r="AA1662" s="1273"/>
      <c r="AB1662" s="1273"/>
      <c r="AC1662" s="1273"/>
      <c r="AD1662" s="1273"/>
      <c r="AE1662" s="1273"/>
      <c r="AF1662" s="1323"/>
    </row>
    <row r="1663" spans="1:32" ht="17.45" customHeight="1">
      <c r="A1663" s="1255" t="s">
        <v>390</v>
      </c>
      <c r="B1663" s="1255"/>
      <c r="C1663" s="1255"/>
      <c r="D1663" s="1255"/>
      <c r="E1663" s="1255"/>
      <c r="F1663" s="1255"/>
      <c r="G1663" s="1255"/>
      <c r="H1663" s="1255"/>
      <c r="I1663" s="1255"/>
      <c r="J1663" s="1255"/>
      <c r="K1663" s="1255"/>
      <c r="L1663" s="1255"/>
      <c r="M1663" s="1256" t="s">
        <v>391</v>
      </c>
      <c r="N1663" s="1256" t="s">
        <v>392</v>
      </c>
      <c r="O1663" s="1256"/>
      <c r="P1663" s="1256"/>
      <c r="Q1663" s="1256"/>
      <c r="R1663" s="1256"/>
      <c r="S1663" s="1256"/>
      <c r="T1663" s="1256" t="s">
        <v>393</v>
      </c>
      <c r="U1663" s="1256"/>
      <c r="V1663" s="1256"/>
      <c r="W1663" s="1256"/>
      <c r="X1663" s="1256"/>
      <c r="Y1663" s="1256"/>
      <c r="Z1663" s="1256"/>
      <c r="AA1663" s="1256"/>
      <c r="AB1663" s="1256"/>
      <c r="AC1663" s="1245" t="s">
        <v>394</v>
      </c>
      <c r="AD1663" s="1245"/>
      <c r="AE1663" s="1245"/>
      <c r="AF1663" s="1245"/>
    </row>
    <row r="1664" spans="1:32" ht="16.7" customHeight="1">
      <c r="A1664" s="1255"/>
      <c r="B1664" s="1255"/>
      <c r="C1664" s="1255"/>
      <c r="D1664" s="1255"/>
      <c r="E1664" s="1255"/>
      <c r="F1664" s="1255"/>
      <c r="G1664" s="1255"/>
      <c r="H1664" s="1255"/>
      <c r="I1664" s="1255"/>
      <c r="J1664" s="1255"/>
      <c r="K1664" s="1255"/>
      <c r="L1664" s="1255"/>
      <c r="M1664" s="1256"/>
      <c r="N1664" s="1256" t="s">
        <v>395</v>
      </c>
      <c r="O1664" s="1256"/>
      <c r="P1664" s="1256" t="s">
        <v>396</v>
      </c>
      <c r="Q1664" s="1256"/>
      <c r="R1664" s="1256"/>
      <c r="S1664" s="1256"/>
      <c r="T1664" s="1256" t="s">
        <v>395</v>
      </c>
      <c r="U1664" s="1256"/>
      <c r="V1664" s="1256"/>
      <c r="W1664" s="1256"/>
      <c r="X1664" s="1256" t="s">
        <v>396</v>
      </c>
      <c r="Y1664" s="1256"/>
      <c r="Z1664" s="1256"/>
      <c r="AA1664" s="1256"/>
      <c r="AB1664" s="1256"/>
      <c r="AC1664" s="1245"/>
      <c r="AD1664" s="1245"/>
      <c r="AE1664" s="1245"/>
      <c r="AF1664" s="1245"/>
    </row>
    <row r="1665" spans="1:32" ht="17.45" customHeight="1">
      <c r="A1665" s="1246"/>
      <c r="B1665" s="1246"/>
      <c r="C1665" s="1246"/>
      <c r="D1665" s="1246"/>
      <c r="E1665" s="1246"/>
      <c r="F1665" s="1246"/>
      <c r="G1665" s="1246"/>
      <c r="H1665" s="1246"/>
      <c r="I1665" s="1246"/>
      <c r="J1665" s="1246"/>
      <c r="K1665" s="1246"/>
      <c r="L1665" s="1246"/>
      <c r="M1665" s="1247" t="s">
        <v>397</v>
      </c>
      <c r="N1665" s="1247"/>
      <c r="O1665" s="1247"/>
      <c r="P1665" s="1247"/>
      <c r="Q1665" s="1247"/>
      <c r="R1665" s="1247"/>
      <c r="S1665" s="1247"/>
      <c r="T1665" s="1247"/>
      <c r="U1665" s="1247"/>
      <c r="V1665" s="1247"/>
      <c r="W1665" s="1247"/>
      <c r="X1665" s="1248"/>
      <c r="Y1665" s="1248"/>
      <c r="Z1665" s="1249">
        <v>0</v>
      </c>
      <c r="AA1665" s="1249"/>
      <c r="AB1665" s="1249"/>
      <c r="AC1665" s="1249"/>
      <c r="AD1665" s="1249"/>
      <c r="AE1665" s="1249"/>
      <c r="AF1665" s="1249"/>
    </row>
    <row r="1666" spans="1:32" ht="17.45" customHeight="1">
      <c r="A1666" s="1255" t="s">
        <v>398</v>
      </c>
      <c r="B1666" s="1255"/>
      <c r="C1666" s="1255"/>
      <c r="D1666" s="1255"/>
      <c r="E1666" s="1255"/>
      <c r="F1666" s="1255"/>
      <c r="G1666" s="1255"/>
      <c r="H1666" s="1255"/>
      <c r="I1666" s="1255"/>
      <c r="J1666" s="1255"/>
      <c r="K1666" s="1255"/>
      <c r="L1666" s="1255"/>
      <c r="M1666" s="1255"/>
      <c r="N1666" s="1255"/>
      <c r="O1666" s="1256" t="s">
        <v>399</v>
      </c>
      <c r="P1666" s="1256"/>
      <c r="Q1666" s="1256"/>
      <c r="R1666" s="1256"/>
      <c r="S1666" s="1256" t="s">
        <v>391</v>
      </c>
      <c r="T1666" s="1256"/>
      <c r="U1666" s="1256"/>
      <c r="V1666" s="1256"/>
      <c r="W1666" s="1256" t="s">
        <v>400</v>
      </c>
      <c r="X1666" s="1256"/>
      <c r="Y1666" s="1256"/>
      <c r="Z1666" s="1256"/>
      <c r="AA1666" s="1256"/>
      <c r="AB1666" s="1256"/>
      <c r="AC1666" s="1245" t="s">
        <v>394</v>
      </c>
      <c r="AD1666" s="1245"/>
      <c r="AE1666" s="1245"/>
      <c r="AF1666" s="1245"/>
    </row>
    <row r="1667" spans="1:32" ht="22.5" customHeight="1">
      <c r="A1667" s="146"/>
      <c r="B1667" s="147"/>
      <c r="C1667" s="170" t="s">
        <v>462</v>
      </c>
      <c r="D1667" s="1263" t="s">
        <v>463</v>
      </c>
      <c r="E1667" s="1263"/>
      <c r="F1667" s="1263"/>
      <c r="G1667" s="1263"/>
      <c r="H1667" s="1263"/>
      <c r="I1667" s="1263"/>
      <c r="J1667" s="1263"/>
      <c r="K1667" s="1263"/>
      <c r="L1667" s="1263"/>
      <c r="M1667" s="1263"/>
      <c r="N1667" s="1263"/>
      <c r="O1667" s="1264">
        <v>0</v>
      </c>
      <c r="P1667" s="1264"/>
      <c r="Q1667" s="1264"/>
      <c r="R1667" s="1264"/>
      <c r="S1667" s="1264">
        <v>2.1960000000000002</v>
      </c>
      <c r="T1667" s="1264"/>
      <c r="U1667" s="1264"/>
      <c r="V1667" s="1264"/>
      <c r="W1667" s="1265">
        <v>22.268799999999999</v>
      </c>
      <c r="X1667" s="1265"/>
      <c r="Y1667" s="1265"/>
      <c r="Z1667" s="1265"/>
      <c r="AA1667" s="1265"/>
      <c r="AB1667" s="1265"/>
      <c r="AC1667" s="1266">
        <v>48.902299999999997</v>
      </c>
      <c r="AD1667" s="1266"/>
      <c r="AE1667" s="1266"/>
      <c r="AF1667" s="1266"/>
    </row>
    <row r="1668" spans="1:32" ht="17.45" customHeight="1">
      <c r="A1668" s="150"/>
      <c r="M1668" s="1240" t="s">
        <v>401</v>
      </c>
      <c r="N1668" s="1240"/>
      <c r="O1668" s="1240"/>
      <c r="P1668" s="1240"/>
      <c r="Q1668" s="1240"/>
      <c r="R1668" s="1240"/>
      <c r="S1668" s="1240"/>
      <c r="T1668" s="1240"/>
      <c r="U1668" s="1240"/>
      <c r="V1668" s="1240"/>
      <c r="W1668" s="1240"/>
      <c r="Z1668" s="1262">
        <v>48.902299999999997</v>
      </c>
      <c r="AA1668" s="1262"/>
      <c r="AB1668" s="1262"/>
      <c r="AC1668" s="1262"/>
      <c r="AD1668" s="1262"/>
      <c r="AE1668" s="1262"/>
      <c r="AF1668" s="1262"/>
    </row>
    <row r="1669" spans="1:32" ht="16.7" customHeight="1">
      <c r="A1669" s="150"/>
      <c r="M1669" s="1240" t="s">
        <v>402</v>
      </c>
      <c r="N1669" s="1240"/>
      <c r="O1669" s="1240"/>
      <c r="P1669" s="1240"/>
      <c r="Q1669" s="1240"/>
      <c r="R1669" s="1240"/>
      <c r="S1669" s="1240"/>
      <c r="T1669" s="1240"/>
      <c r="U1669" s="1240"/>
      <c r="V1669" s="1240"/>
      <c r="W1669" s="1240"/>
      <c r="Z1669" s="1262">
        <v>48.902299999999997</v>
      </c>
      <c r="AA1669" s="1262"/>
      <c r="AB1669" s="1262"/>
      <c r="AC1669" s="1262"/>
      <c r="AD1669" s="1262"/>
      <c r="AE1669" s="1262"/>
      <c r="AF1669" s="1262"/>
    </row>
    <row r="1670" spans="1:32" ht="17.45" customHeight="1">
      <c r="A1670" s="150"/>
      <c r="M1670" s="1240" t="s">
        <v>403</v>
      </c>
      <c r="N1670" s="1240"/>
      <c r="O1670" s="1240"/>
      <c r="P1670" s="1240"/>
      <c r="Q1670" s="1240"/>
      <c r="R1670" s="1240"/>
      <c r="S1670" s="1240"/>
      <c r="T1670" s="1240"/>
      <c r="U1670" s="1240"/>
      <c r="V1670" s="1240"/>
      <c r="W1670" s="1240"/>
      <c r="Z1670" s="1262">
        <v>48.902299999999997</v>
      </c>
      <c r="AA1670" s="1262"/>
      <c r="AB1670" s="1262"/>
      <c r="AC1670" s="1262"/>
      <c r="AD1670" s="1262"/>
      <c r="AE1670" s="1262"/>
      <c r="AF1670" s="1262"/>
    </row>
    <row r="1671" spans="1:32" ht="17.45" customHeight="1">
      <c r="A1671" s="150"/>
      <c r="M1671" s="1240" t="s">
        <v>404</v>
      </c>
      <c r="N1671" s="1240"/>
      <c r="O1671" s="1240"/>
      <c r="P1671" s="1240"/>
      <c r="Q1671" s="1240"/>
      <c r="R1671" s="1240"/>
      <c r="S1671" s="1240"/>
      <c r="T1671" s="1240"/>
      <c r="U1671" s="1240"/>
      <c r="V1671" s="1240"/>
      <c r="W1671" s="1240"/>
      <c r="Z1671" s="1262">
        <v>0</v>
      </c>
      <c r="AA1671" s="1262"/>
      <c r="AB1671" s="1262"/>
      <c r="AC1671" s="1262"/>
      <c r="AD1671" s="1262"/>
      <c r="AE1671" s="1262"/>
      <c r="AF1671" s="1262"/>
    </row>
    <row r="1672" spans="1:32" ht="16.7" customHeight="1">
      <c r="A1672" s="153"/>
      <c r="B1672" s="154"/>
      <c r="C1672" s="154"/>
      <c r="D1672" s="154"/>
      <c r="E1672" s="154"/>
      <c r="F1672" s="154"/>
      <c r="G1672" s="154"/>
      <c r="H1672" s="154"/>
      <c r="I1672" s="154"/>
      <c r="J1672" s="154"/>
      <c r="K1672" s="154"/>
      <c r="L1672" s="154"/>
      <c r="M1672" s="1260" t="s">
        <v>405</v>
      </c>
      <c r="N1672" s="1260"/>
      <c r="O1672" s="1260"/>
      <c r="P1672" s="1260"/>
      <c r="Q1672" s="1260"/>
      <c r="R1672" s="1260"/>
      <c r="S1672" s="1260"/>
      <c r="T1672" s="1260"/>
      <c r="U1672" s="1260"/>
      <c r="V1672" s="1260"/>
      <c r="W1672" s="1260"/>
      <c r="X1672" s="154"/>
      <c r="Y1672" s="154"/>
      <c r="Z1672" s="1261">
        <v>0</v>
      </c>
      <c r="AA1672" s="1261"/>
      <c r="AB1672" s="1261"/>
      <c r="AC1672" s="1261"/>
      <c r="AD1672" s="1261"/>
      <c r="AE1672" s="1261"/>
      <c r="AF1672" s="1261"/>
    </row>
    <row r="1673" spans="1:32" ht="17.45" customHeight="1">
      <c r="A1673" s="1257" t="s">
        <v>406</v>
      </c>
      <c r="B1673" s="1257"/>
      <c r="C1673" s="1257"/>
      <c r="D1673" s="1257"/>
      <c r="E1673" s="1257"/>
      <c r="F1673" s="1257"/>
      <c r="G1673" s="1257"/>
      <c r="H1673" s="1257"/>
      <c r="I1673" s="1257"/>
      <c r="J1673" s="1257"/>
      <c r="K1673" s="1257"/>
      <c r="L1673" s="1257"/>
      <c r="M1673" s="1257"/>
      <c r="N1673" s="1257"/>
      <c r="O1673" s="1258" t="s">
        <v>391</v>
      </c>
      <c r="P1673" s="1258"/>
      <c r="Q1673" s="1258"/>
      <c r="R1673" s="1258"/>
      <c r="S1673" s="1258" t="s">
        <v>407</v>
      </c>
      <c r="T1673" s="1258"/>
      <c r="U1673" s="1258"/>
      <c r="V1673" s="1258"/>
      <c r="W1673" s="1258" t="s">
        <v>408</v>
      </c>
      <c r="X1673" s="1258"/>
      <c r="Y1673" s="1258"/>
      <c r="Z1673" s="1258"/>
      <c r="AA1673" s="1258"/>
      <c r="AB1673" s="1258"/>
      <c r="AC1673" s="1259" t="s">
        <v>409</v>
      </c>
      <c r="AD1673" s="1259"/>
      <c r="AE1673" s="1259"/>
      <c r="AF1673" s="1259"/>
    </row>
    <row r="1674" spans="1:32" ht="22.5" customHeight="1">
      <c r="A1674" s="155"/>
      <c r="B1674" s="156"/>
      <c r="C1674" s="160" t="s">
        <v>584</v>
      </c>
      <c r="D1674" s="1268" t="s">
        <v>585</v>
      </c>
      <c r="E1674" s="1268"/>
      <c r="F1674" s="1268"/>
      <c r="G1674" s="1268"/>
      <c r="H1674" s="1268"/>
      <c r="I1674" s="1268"/>
      <c r="J1674" s="1268"/>
      <c r="K1674" s="1268"/>
      <c r="L1674" s="1268"/>
      <c r="M1674" s="1268"/>
      <c r="N1674" s="1268"/>
      <c r="O1674" s="1319">
        <v>0.21</v>
      </c>
      <c r="P1674" s="1319"/>
      <c r="Q1674" s="1319"/>
      <c r="R1674" s="1319"/>
      <c r="S1674" s="1320" t="s">
        <v>446</v>
      </c>
      <c r="T1674" s="1320"/>
      <c r="U1674" s="1320"/>
      <c r="V1674" s="1320"/>
      <c r="W1674" s="1270">
        <v>121</v>
      </c>
      <c r="X1674" s="1270"/>
      <c r="Y1674" s="1270"/>
      <c r="Z1674" s="1270"/>
      <c r="AA1674" s="1270"/>
      <c r="AB1674" s="1270"/>
      <c r="AC1674" s="1267">
        <v>25.41</v>
      </c>
      <c r="AD1674" s="1267"/>
      <c r="AE1674" s="1267"/>
      <c r="AF1674" s="1267"/>
    </row>
    <row r="1675" spans="1:32" ht="17.45" customHeight="1">
      <c r="A1675" s="1246"/>
      <c r="B1675" s="1246"/>
      <c r="C1675" s="1246"/>
      <c r="D1675" s="1246"/>
      <c r="E1675" s="1246"/>
      <c r="F1675" s="1246"/>
      <c r="G1675" s="1246"/>
      <c r="H1675" s="1246"/>
      <c r="I1675" s="1246"/>
      <c r="J1675" s="1246"/>
      <c r="K1675" s="1246"/>
      <c r="L1675" s="1246"/>
      <c r="M1675" s="1247" t="s">
        <v>411</v>
      </c>
      <c r="N1675" s="1247"/>
      <c r="O1675" s="1247"/>
      <c r="P1675" s="1247"/>
      <c r="Q1675" s="1247"/>
      <c r="R1675" s="1247"/>
      <c r="S1675" s="1247"/>
      <c r="T1675" s="1247"/>
      <c r="U1675" s="1247"/>
      <c r="V1675" s="1247"/>
      <c r="W1675" s="1247"/>
      <c r="X1675" s="1248"/>
      <c r="Y1675" s="1248"/>
      <c r="Z1675" s="1249">
        <v>25.41</v>
      </c>
      <c r="AA1675" s="1249"/>
      <c r="AB1675" s="1249"/>
      <c r="AC1675" s="1249"/>
      <c r="AD1675" s="1249"/>
      <c r="AE1675" s="1249"/>
      <c r="AF1675" s="1249"/>
    </row>
    <row r="1676" spans="1:32" ht="17.45" customHeight="1">
      <c r="A1676" s="1257" t="s">
        <v>412</v>
      </c>
      <c r="B1676" s="1257"/>
      <c r="C1676" s="1257"/>
      <c r="D1676" s="1257"/>
      <c r="E1676" s="1257"/>
      <c r="F1676" s="1257"/>
      <c r="G1676" s="1257"/>
      <c r="H1676" s="1257"/>
      <c r="I1676" s="1257"/>
      <c r="J1676" s="1257"/>
      <c r="K1676" s="1257"/>
      <c r="L1676" s="1257"/>
      <c r="M1676" s="1257"/>
      <c r="N1676" s="1257"/>
      <c r="O1676" s="1258" t="s">
        <v>391</v>
      </c>
      <c r="P1676" s="1258"/>
      <c r="Q1676" s="1258"/>
      <c r="R1676" s="1258"/>
      <c r="S1676" s="1258" t="s">
        <v>407</v>
      </c>
      <c r="T1676" s="1258"/>
      <c r="U1676" s="1258"/>
      <c r="V1676" s="1258"/>
      <c r="W1676" s="1258" t="s">
        <v>408</v>
      </c>
      <c r="X1676" s="1258"/>
      <c r="Y1676" s="1258"/>
      <c r="Z1676" s="1258"/>
      <c r="AA1676" s="1258"/>
      <c r="AB1676" s="1258"/>
      <c r="AC1676" s="1259" t="s">
        <v>409</v>
      </c>
      <c r="AD1676" s="1259"/>
      <c r="AE1676" s="1259"/>
      <c r="AF1676" s="1259"/>
    </row>
    <row r="1677" spans="1:32" ht="22.5" customHeight="1">
      <c r="A1677" s="146"/>
      <c r="B1677" s="147"/>
      <c r="C1677" s="163" t="s">
        <v>536</v>
      </c>
      <c r="D1677" s="1314" t="s">
        <v>537</v>
      </c>
      <c r="E1677" s="1314"/>
      <c r="F1677" s="1314"/>
      <c r="G1677" s="1314"/>
      <c r="H1677" s="1314"/>
      <c r="I1677" s="1314"/>
      <c r="J1677" s="1314"/>
      <c r="K1677" s="1314"/>
      <c r="L1677" s="1314"/>
      <c r="M1677" s="1314"/>
      <c r="N1677" s="1314"/>
      <c r="O1677" s="1315">
        <v>0.35699999999999998</v>
      </c>
      <c r="P1677" s="1315"/>
      <c r="Q1677" s="1315"/>
      <c r="R1677" s="1315"/>
      <c r="S1677" s="1316" t="s">
        <v>446</v>
      </c>
      <c r="T1677" s="1316"/>
      <c r="U1677" s="1316"/>
      <c r="V1677" s="1316"/>
      <c r="W1677" s="1317">
        <v>528.2722</v>
      </c>
      <c r="X1677" s="1317"/>
      <c r="Y1677" s="1317"/>
      <c r="Z1677" s="1317"/>
      <c r="AA1677" s="1317"/>
      <c r="AB1677" s="1317"/>
      <c r="AC1677" s="1318">
        <v>188.5924</v>
      </c>
      <c r="AD1677" s="1318"/>
      <c r="AE1677" s="1318"/>
      <c r="AF1677" s="1318"/>
    </row>
    <row r="1678" spans="1:32" ht="23.25" customHeight="1">
      <c r="A1678" s="150"/>
      <c r="C1678" s="165" t="s">
        <v>500</v>
      </c>
      <c r="D1678" s="1309" t="s">
        <v>501</v>
      </c>
      <c r="E1678" s="1309"/>
      <c r="F1678" s="1309"/>
      <c r="G1678" s="1309"/>
      <c r="H1678" s="1309"/>
      <c r="I1678" s="1309"/>
      <c r="J1678" s="1309"/>
      <c r="K1678" s="1309"/>
      <c r="L1678" s="1309"/>
      <c r="M1678" s="1309"/>
      <c r="N1678" s="1309"/>
      <c r="O1678" s="1310">
        <v>2.73</v>
      </c>
      <c r="P1678" s="1310"/>
      <c r="Q1678" s="1310"/>
      <c r="R1678" s="1310"/>
      <c r="S1678" s="1311" t="s">
        <v>435</v>
      </c>
      <c r="T1678" s="1311"/>
      <c r="U1678" s="1311"/>
      <c r="V1678" s="1311"/>
      <c r="W1678" s="1312">
        <v>82.821700000000007</v>
      </c>
      <c r="X1678" s="1312"/>
      <c r="Y1678" s="1312"/>
      <c r="Z1678" s="1312"/>
      <c r="AA1678" s="1312"/>
      <c r="AB1678" s="1312"/>
      <c r="AC1678" s="1313">
        <v>226.0986</v>
      </c>
      <c r="AD1678" s="1313"/>
      <c r="AE1678" s="1313"/>
      <c r="AF1678" s="1313"/>
    </row>
    <row r="1679" spans="1:32" ht="22.5" customHeight="1">
      <c r="A1679" s="153"/>
      <c r="B1679" s="154"/>
      <c r="C1679" s="167" t="s">
        <v>570</v>
      </c>
      <c r="D1679" s="1304" t="s">
        <v>571</v>
      </c>
      <c r="E1679" s="1304"/>
      <c r="F1679" s="1304"/>
      <c r="G1679" s="1304"/>
      <c r="H1679" s="1304"/>
      <c r="I1679" s="1304"/>
      <c r="J1679" s="1304"/>
      <c r="K1679" s="1304"/>
      <c r="L1679" s="1304"/>
      <c r="M1679" s="1304"/>
      <c r="N1679" s="1304"/>
      <c r="O1679" s="1305">
        <v>0.29399999999999998</v>
      </c>
      <c r="P1679" s="1305"/>
      <c r="Q1679" s="1305"/>
      <c r="R1679" s="1305"/>
      <c r="S1679" s="1306" t="s">
        <v>446</v>
      </c>
      <c r="T1679" s="1306"/>
      <c r="U1679" s="1306"/>
      <c r="V1679" s="1306"/>
      <c r="W1679" s="1307">
        <v>45.264899999999997</v>
      </c>
      <c r="X1679" s="1307"/>
      <c r="Y1679" s="1307"/>
      <c r="Z1679" s="1307"/>
      <c r="AA1679" s="1307"/>
      <c r="AB1679" s="1307"/>
      <c r="AC1679" s="1308">
        <v>13.3064</v>
      </c>
      <c r="AD1679" s="1308"/>
      <c r="AE1679" s="1308"/>
      <c r="AF1679" s="1308"/>
    </row>
    <row r="1680" spans="1:32" ht="17.45" customHeight="1">
      <c r="A1680" s="1246"/>
      <c r="B1680" s="1246"/>
      <c r="C1680" s="1246"/>
      <c r="D1680" s="1246"/>
      <c r="E1680" s="1246"/>
      <c r="F1680" s="1246"/>
      <c r="G1680" s="1246"/>
      <c r="H1680" s="1246"/>
      <c r="I1680" s="1246"/>
      <c r="J1680" s="1246"/>
      <c r="K1680" s="1246"/>
      <c r="L1680" s="1246"/>
      <c r="M1680" s="1247" t="s">
        <v>413</v>
      </c>
      <c r="N1680" s="1247"/>
      <c r="O1680" s="1247"/>
      <c r="P1680" s="1247"/>
      <c r="Q1680" s="1247"/>
      <c r="R1680" s="1247"/>
      <c r="S1680" s="1247"/>
      <c r="T1680" s="1247"/>
      <c r="U1680" s="1247"/>
      <c r="V1680" s="1247"/>
      <c r="W1680" s="1247"/>
      <c r="X1680" s="1248"/>
      <c r="Y1680" s="1248"/>
      <c r="Z1680" s="1249">
        <v>427.99740000000003</v>
      </c>
      <c r="AA1680" s="1249"/>
      <c r="AB1680" s="1249"/>
      <c r="AC1680" s="1249"/>
      <c r="AD1680" s="1249"/>
      <c r="AE1680" s="1249"/>
      <c r="AF1680" s="1249"/>
    </row>
    <row r="1681" spans="1:32" ht="16.7" customHeight="1">
      <c r="A1681" s="1257" t="s">
        <v>414</v>
      </c>
      <c r="B1681" s="1257"/>
      <c r="C1681" s="1257"/>
      <c r="D1681" s="1257"/>
      <c r="E1681" s="1257"/>
      <c r="F1681" s="1257"/>
      <c r="G1681" s="1257"/>
      <c r="H1681" s="1257"/>
      <c r="I1681" s="1257"/>
      <c r="J1681" s="1257"/>
      <c r="K1681" s="1257"/>
      <c r="L1681" s="1257"/>
      <c r="M1681" s="1257"/>
      <c r="N1681" s="1257"/>
      <c r="O1681" s="1258" t="s">
        <v>391</v>
      </c>
      <c r="P1681" s="1258"/>
      <c r="Q1681" s="1258"/>
      <c r="R1681" s="1258"/>
      <c r="S1681" s="1258" t="s">
        <v>407</v>
      </c>
      <c r="T1681" s="1258"/>
      <c r="U1681" s="1258"/>
      <c r="V1681" s="1258"/>
      <c r="W1681" s="1258" t="s">
        <v>408</v>
      </c>
      <c r="X1681" s="1258"/>
      <c r="Y1681" s="1258"/>
      <c r="Z1681" s="1258"/>
      <c r="AA1681" s="1258"/>
      <c r="AB1681" s="1258"/>
      <c r="AC1681" s="1259" t="s">
        <v>409</v>
      </c>
      <c r="AD1681" s="1259"/>
      <c r="AE1681" s="1259"/>
      <c r="AF1681" s="1259"/>
    </row>
    <row r="1682" spans="1:32" ht="23.25" customHeight="1">
      <c r="A1682" s="155"/>
      <c r="B1682" s="156"/>
      <c r="C1682" s="160" t="s">
        <v>586</v>
      </c>
      <c r="D1682" s="1268" t="s">
        <v>587</v>
      </c>
      <c r="E1682" s="1268"/>
      <c r="F1682" s="1268"/>
      <c r="G1682" s="1268"/>
      <c r="H1682" s="1268"/>
      <c r="I1682" s="1268"/>
      <c r="J1682" s="1268"/>
      <c r="K1682" s="1268"/>
      <c r="L1682" s="1268"/>
      <c r="M1682" s="1268"/>
      <c r="N1682" s="1268"/>
      <c r="O1682" s="1319">
        <v>1.3021499999999999</v>
      </c>
      <c r="P1682" s="1319"/>
      <c r="Q1682" s="1319"/>
      <c r="R1682" s="1319"/>
      <c r="S1682" s="1320" t="s">
        <v>283</v>
      </c>
      <c r="T1682" s="1320"/>
      <c r="U1682" s="1320"/>
      <c r="V1682" s="1320"/>
      <c r="W1682" s="1270">
        <v>1.8</v>
      </c>
      <c r="X1682" s="1270"/>
      <c r="Y1682" s="1270"/>
      <c r="Z1682" s="1270"/>
      <c r="AA1682" s="1270"/>
      <c r="AB1682" s="1270"/>
      <c r="AC1682" s="1267">
        <v>2.3439000000000001</v>
      </c>
      <c r="AD1682" s="1267"/>
      <c r="AE1682" s="1267"/>
      <c r="AF1682" s="1267"/>
    </row>
    <row r="1683" spans="1:32" ht="16.7" customHeight="1">
      <c r="A1683" s="1251"/>
      <c r="B1683" s="1251"/>
      <c r="C1683" s="1251"/>
      <c r="D1683" s="1251"/>
      <c r="E1683" s="1251"/>
      <c r="F1683" s="1251"/>
      <c r="G1683" s="1251"/>
      <c r="H1683" s="1251"/>
      <c r="I1683" s="1251"/>
      <c r="J1683" s="1251"/>
      <c r="K1683" s="1251"/>
      <c r="L1683" s="1251"/>
      <c r="M1683" s="1252" t="s">
        <v>415</v>
      </c>
      <c r="N1683" s="1252"/>
      <c r="O1683" s="1252"/>
      <c r="P1683" s="1252"/>
      <c r="Q1683" s="1252"/>
      <c r="R1683" s="1252"/>
      <c r="S1683" s="1252"/>
      <c r="T1683" s="1252"/>
      <c r="U1683" s="1252"/>
      <c r="V1683" s="1252"/>
      <c r="W1683" s="1252"/>
      <c r="X1683" s="1253"/>
      <c r="Y1683" s="1253"/>
      <c r="Z1683" s="1254">
        <v>2.3439000000000001</v>
      </c>
      <c r="AA1683" s="1254"/>
      <c r="AB1683" s="1254"/>
      <c r="AC1683" s="1254"/>
      <c r="AD1683" s="1254"/>
      <c r="AE1683" s="1254"/>
      <c r="AF1683" s="1254"/>
    </row>
    <row r="1684" spans="1:32" ht="17.45" customHeight="1">
      <c r="A1684" s="1255" t="s">
        <v>416</v>
      </c>
      <c r="B1684" s="1255"/>
      <c r="C1684" s="1255"/>
      <c r="D1684" s="1255"/>
      <c r="E1684" s="1255"/>
      <c r="F1684" s="1255"/>
      <c r="G1684" s="1255"/>
      <c r="H1684" s="1255"/>
      <c r="I1684" s="1255"/>
      <c r="J1684" s="1256" t="s">
        <v>391</v>
      </c>
      <c r="K1684" s="1256"/>
      <c r="L1684" s="158" t="s">
        <v>417</v>
      </c>
      <c r="M1684" s="158" t="s">
        <v>418</v>
      </c>
      <c r="N1684" s="1256" t="s">
        <v>419</v>
      </c>
      <c r="O1684" s="1256"/>
      <c r="P1684" s="1256" t="s">
        <v>420</v>
      </c>
      <c r="Q1684" s="1256"/>
      <c r="R1684" s="1256"/>
      <c r="S1684" s="1256"/>
      <c r="T1684" s="1256" t="s">
        <v>421</v>
      </c>
      <c r="U1684" s="1256"/>
      <c r="V1684" s="1256"/>
      <c r="W1684" s="1256"/>
      <c r="X1684" s="1256" t="s">
        <v>422</v>
      </c>
      <c r="Y1684" s="1256"/>
      <c r="Z1684" s="1256"/>
      <c r="AA1684" s="1256"/>
      <c r="AB1684" s="1256"/>
      <c r="AC1684" s="1245" t="s">
        <v>409</v>
      </c>
      <c r="AD1684" s="1245"/>
      <c r="AE1684" s="1245"/>
      <c r="AF1684" s="1245"/>
    </row>
    <row r="1685" spans="1:32" ht="23.25" customHeight="1">
      <c r="A1685" s="155"/>
      <c r="B1685" s="156"/>
      <c r="C1685" s="160" t="s">
        <v>588</v>
      </c>
      <c r="D1685" s="1328" t="s">
        <v>587</v>
      </c>
      <c r="E1685" s="1328"/>
      <c r="F1685" s="1328"/>
      <c r="G1685" s="1328"/>
      <c r="H1685" s="1328"/>
      <c r="I1685" s="1328"/>
      <c r="J1685" s="1329">
        <v>1.3021499999999999</v>
      </c>
      <c r="K1685" s="1329"/>
      <c r="L1685" s="172">
        <v>2.4300000000000002</v>
      </c>
      <c r="M1685" s="172">
        <v>0</v>
      </c>
      <c r="N1685" s="1330">
        <v>82.8</v>
      </c>
      <c r="O1685" s="1330"/>
      <c r="P1685" s="1330">
        <v>1.24</v>
      </c>
      <c r="Q1685" s="1330"/>
      <c r="R1685" s="1330"/>
      <c r="S1685" s="1330"/>
      <c r="T1685" s="1330">
        <v>0.99</v>
      </c>
      <c r="U1685" s="1330"/>
      <c r="V1685" s="1330"/>
      <c r="W1685" s="1330"/>
      <c r="X1685" s="1330">
        <v>0.82</v>
      </c>
      <c r="Y1685" s="1330"/>
      <c r="Z1685" s="1330"/>
      <c r="AA1685" s="1330"/>
      <c r="AB1685" s="1330"/>
      <c r="AC1685" s="1254">
        <v>92.335499999999996</v>
      </c>
      <c r="AD1685" s="1254"/>
      <c r="AE1685" s="1254"/>
      <c r="AF1685" s="1254"/>
    </row>
    <row r="1686" spans="1:32" ht="16.7" customHeight="1">
      <c r="A1686" s="1246"/>
      <c r="B1686" s="1246"/>
      <c r="C1686" s="1246"/>
      <c r="D1686" s="1246"/>
      <c r="E1686" s="1246"/>
      <c r="F1686" s="1246"/>
      <c r="G1686" s="1246"/>
      <c r="H1686" s="1246"/>
      <c r="I1686" s="1246"/>
      <c r="J1686" s="1246"/>
      <c r="K1686" s="1246"/>
      <c r="L1686" s="1246"/>
      <c r="M1686" s="1247" t="s">
        <v>423</v>
      </c>
      <c r="N1686" s="1247"/>
      <c r="O1686" s="1247"/>
      <c r="P1686" s="1247"/>
      <c r="Q1686" s="1247"/>
      <c r="R1686" s="1247"/>
      <c r="S1686" s="1247"/>
      <c r="T1686" s="1247"/>
      <c r="U1686" s="1247"/>
      <c r="V1686" s="1247"/>
      <c r="W1686" s="1247"/>
      <c r="X1686" s="1248"/>
      <c r="Y1686" s="1248"/>
      <c r="Z1686" s="1249">
        <v>92.335499999999996</v>
      </c>
      <c r="AA1686" s="1249"/>
      <c r="AB1686" s="1249"/>
      <c r="AC1686" s="1249"/>
      <c r="AD1686" s="1249"/>
      <c r="AE1686" s="1249"/>
      <c r="AF1686" s="1249"/>
    </row>
    <row r="1687" spans="1:32" ht="5.85" customHeight="1">
      <c r="A1687" s="1250"/>
      <c r="B1687" s="1250"/>
      <c r="C1687" s="1250"/>
      <c r="D1687" s="1250"/>
      <c r="E1687" s="1250"/>
      <c r="F1687" s="1250"/>
      <c r="G1687" s="1250"/>
      <c r="H1687" s="1250"/>
      <c r="I1687" s="1250"/>
      <c r="J1687" s="1250"/>
      <c r="K1687" s="1250"/>
      <c r="L1687" s="1250"/>
      <c r="M1687" s="1250"/>
      <c r="N1687" s="1250"/>
      <c r="O1687" s="1250"/>
      <c r="P1687" s="1250"/>
      <c r="Q1687" s="1250"/>
      <c r="R1687" s="1250"/>
      <c r="S1687" s="1250"/>
      <c r="T1687" s="1250"/>
      <c r="U1687" s="1250"/>
      <c r="V1687" s="1250"/>
      <c r="W1687" s="1250"/>
      <c r="X1687" s="1250"/>
      <c r="Y1687" s="1250"/>
      <c r="Z1687" s="1250"/>
      <c r="AA1687" s="1250"/>
      <c r="AB1687" s="1250"/>
      <c r="AC1687" s="1250"/>
      <c r="AD1687" s="1250"/>
      <c r="AE1687" s="1250"/>
      <c r="AF1687" s="1250"/>
    </row>
    <row r="1688" spans="1:32" ht="16.7" customHeight="1">
      <c r="A1688" s="1239"/>
      <c r="B1688" s="1239"/>
      <c r="C1688" s="1239"/>
      <c r="D1688" s="1239"/>
      <c r="E1688" s="1239"/>
      <c r="F1688" s="1239"/>
      <c r="G1688" s="1239"/>
      <c r="H1688" s="1239"/>
      <c r="I1688" s="1239"/>
      <c r="J1688" s="1239"/>
      <c r="K1688" s="1239"/>
      <c r="L1688" s="1239"/>
      <c r="M1688" s="1240" t="s">
        <v>424</v>
      </c>
      <c r="N1688" s="1240"/>
      <c r="O1688" s="1240"/>
      <c r="P1688" s="1240"/>
      <c r="Q1688" s="1240"/>
      <c r="R1688" s="1240"/>
      <c r="S1688" s="1240"/>
      <c r="T1688" s="1240"/>
      <c r="U1688" s="1240"/>
      <c r="V1688" s="1240"/>
      <c r="W1688" s="1240"/>
      <c r="X1688" s="1243"/>
      <c r="Y1688" s="1243"/>
      <c r="Z1688" s="1241">
        <v>596.99</v>
      </c>
      <c r="AA1688" s="1241"/>
      <c r="AB1688" s="1241"/>
      <c r="AC1688" s="1241"/>
      <c r="AD1688" s="1241"/>
      <c r="AE1688" s="1241"/>
      <c r="AF1688" s="1241"/>
    </row>
    <row r="1689" spans="1:32" ht="0.75" customHeight="1">
      <c r="A1689" s="1239"/>
      <c r="B1689" s="1239"/>
      <c r="C1689" s="1239"/>
      <c r="D1689" s="1239"/>
      <c r="E1689" s="1239"/>
      <c r="F1689" s="1239"/>
      <c r="G1689" s="1239"/>
      <c r="H1689" s="1239"/>
      <c r="I1689" s="1239"/>
      <c r="J1689" s="1239"/>
      <c r="K1689" s="1240" t="s">
        <v>425</v>
      </c>
      <c r="L1689" s="1240"/>
      <c r="M1689" s="1240"/>
      <c r="N1689" s="1240"/>
      <c r="O1689" s="1240"/>
      <c r="P1689" s="1240"/>
      <c r="Q1689" s="159"/>
      <c r="R1689" s="1244">
        <v>0</v>
      </c>
      <c r="S1689" s="1244"/>
      <c r="T1689" s="1244"/>
      <c r="U1689" s="1240"/>
      <c r="V1689" s="1240"/>
      <c r="W1689" s="1240"/>
      <c r="X1689" s="1243"/>
      <c r="Y1689" s="1243"/>
      <c r="Z1689" s="1241"/>
      <c r="AA1689" s="1241"/>
      <c r="AB1689" s="1241"/>
      <c r="AC1689" s="1241"/>
      <c r="AD1689" s="1241"/>
      <c r="AE1689" s="1241"/>
      <c r="AF1689" s="1241"/>
    </row>
    <row r="1690" spans="1:32" ht="16.7" customHeight="1">
      <c r="A1690" s="1239"/>
      <c r="B1690" s="1239"/>
      <c r="C1690" s="1239"/>
      <c r="D1690" s="1239"/>
      <c r="E1690" s="1239"/>
      <c r="F1690" s="1239"/>
      <c r="G1690" s="1239"/>
      <c r="H1690" s="1239"/>
      <c r="I1690" s="1239"/>
      <c r="J1690" s="1239"/>
      <c r="K1690" s="1240"/>
      <c r="L1690" s="1240"/>
      <c r="M1690" s="1240"/>
      <c r="N1690" s="1240"/>
      <c r="O1690" s="1240"/>
      <c r="P1690" s="1240"/>
      <c r="Q1690" s="151"/>
      <c r="R1690" s="1244"/>
      <c r="S1690" s="1244"/>
      <c r="T1690" s="1244"/>
      <c r="U1690" s="151"/>
      <c r="V1690" s="1240" t="s">
        <v>426</v>
      </c>
      <c r="W1690" s="1240"/>
      <c r="X1690" s="1243"/>
      <c r="Y1690" s="1243"/>
      <c r="Z1690" s="1241">
        <v>0</v>
      </c>
      <c r="AA1690" s="1241"/>
      <c r="AB1690" s="1241"/>
      <c r="AC1690" s="1241"/>
      <c r="AD1690" s="1241"/>
      <c r="AE1690" s="1241"/>
      <c r="AF1690" s="1241"/>
    </row>
    <row r="1691" spans="1:32" ht="17.45" customHeight="1">
      <c r="A1691" s="1239"/>
      <c r="B1691" s="1239"/>
      <c r="C1691" s="1239"/>
      <c r="D1691" s="1239"/>
      <c r="E1691" s="1239"/>
      <c r="F1691" s="1239"/>
      <c r="G1691" s="1239"/>
      <c r="H1691" s="1239"/>
      <c r="I1691" s="1239"/>
      <c r="J1691" s="1239"/>
      <c r="K1691" s="1239"/>
      <c r="L1691" s="1239"/>
      <c r="M1691" s="1240" t="s">
        <v>427</v>
      </c>
      <c r="N1691" s="1240"/>
      <c r="O1691" s="1240"/>
      <c r="P1691" s="1240"/>
      <c r="Q1691" s="1240"/>
      <c r="R1691" s="1240"/>
      <c r="S1691" s="1240"/>
      <c r="T1691" s="1240"/>
      <c r="U1691" s="1240"/>
      <c r="V1691" s="1240"/>
      <c r="W1691" s="1240"/>
      <c r="X1691" s="1243"/>
      <c r="Y1691" s="1243"/>
      <c r="Z1691" s="1241">
        <v>596.99</v>
      </c>
      <c r="AA1691" s="1241"/>
      <c r="AB1691" s="1241"/>
      <c r="AC1691" s="1241"/>
      <c r="AD1691" s="1241"/>
      <c r="AE1691" s="1241"/>
      <c r="AF1691" s="1241"/>
    </row>
    <row r="1692" spans="1:32" ht="5.85" customHeight="1">
      <c r="A1692" s="1242"/>
      <c r="B1692" s="1242"/>
      <c r="C1692" s="1242"/>
      <c r="D1692" s="1242"/>
      <c r="E1692" s="1242"/>
      <c r="F1692" s="1242"/>
      <c r="G1692" s="1242"/>
      <c r="H1692" s="1242"/>
      <c r="I1692" s="1242"/>
      <c r="J1692" s="1242"/>
      <c r="K1692" s="1242"/>
      <c r="L1692" s="1242"/>
      <c r="M1692" s="1242"/>
      <c r="N1692" s="1242"/>
      <c r="O1692" s="1242"/>
      <c r="P1692" s="1242"/>
      <c r="Q1692" s="1242"/>
      <c r="R1692" s="1242"/>
      <c r="S1692" s="1242"/>
      <c r="T1692" s="1242"/>
      <c r="U1692" s="1242"/>
      <c r="V1692" s="1242"/>
      <c r="W1692" s="1242"/>
      <c r="X1692" s="1242"/>
      <c r="Y1692" s="1242"/>
      <c r="Z1692" s="1242"/>
      <c r="AA1692" s="1242"/>
      <c r="AB1692" s="1242"/>
      <c r="AC1692" s="1242"/>
      <c r="AD1692" s="1242"/>
      <c r="AE1692" s="1242"/>
      <c r="AF1692" s="1242"/>
    </row>
    <row r="1693" spans="1:32" ht="100.35" customHeight="1">
      <c r="A1693" s="153"/>
      <c r="B1693" s="154"/>
      <c r="C1693" s="154"/>
      <c r="D1693" s="154"/>
      <c r="E1693" s="154"/>
      <c r="F1693" s="154"/>
      <c r="G1693" s="154"/>
      <c r="H1693" s="154"/>
      <c r="I1693" s="154"/>
      <c r="J1693" s="154"/>
      <c r="K1693" s="154"/>
      <c r="L1693" s="154"/>
      <c r="M1693" s="154"/>
      <c r="N1693" s="154"/>
      <c r="O1693" s="154"/>
      <c r="P1693" s="154"/>
      <c r="Q1693" s="154"/>
      <c r="R1693" s="154"/>
      <c r="S1693" s="154"/>
      <c r="T1693" s="154"/>
      <c r="U1693" s="154"/>
      <c r="V1693" s="154"/>
      <c r="W1693" s="154"/>
      <c r="X1693" s="154"/>
      <c r="Y1693" s="154"/>
      <c r="Z1693" s="154"/>
      <c r="AA1693" s="154"/>
      <c r="AB1693" s="154"/>
      <c r="AC1693" s="154"/>
      <c r="AD1693" s="154"/>
      <c r="AE1693" s="154"/>
      <c r="AF1693" s="162"/>
    </row>
    <row r="1694" spans="1:32" ht="1.5" customHeight="1">
      <c r="A1694" s="146"/>
      <c r="B1694" s="147"/>
      <c r="C1694" s="147"/>
      <c r="D1694" s="147"/>
      <c r="E1694" s="147"/>
      <c r="F1694" s="147"/>
      <c r="G1694" s="1289" t="s">
        <v>376</v>
      </c>
      <c r="H1694" s="1289"/>
      <c r="I1694" s="1289"/>
      <c r="J1694" s="1289"/>
      <c r="K1694" s="1289"/>
      <c r="L1694" s="1289"/>
      <c r="M1694" s="1289"/>
      <c r="N1694" s="1289"/>
      <c r="O1694" s="1289"/>
      <c r="P1694" s="1289"/>
      <c r="Q1694" s="1289"/>
      <c r="R1694" s="1289"/>
      <c r="S1694" s="1289"/>
      <c r="T1694" s="1289"/>
      <c r="U1694" s="1289"/>
      <c r="V1694" s="1289"/>
      <c r="W1694" s="1289"/>
      <c r="X1694" s="1289"/>
      <c r="Y1694" s="1289"/>
      <c r="Z1694" s="1289"/>
      <c r="AA1694" s="148"/>
      <c r="AB1694" s="1290" t="s">
        <v>589</v>
      </c>
      <c r="AC1694" s="1290"/>
      <c r="AD1694" s="1290"/>
      <c r="AE1694" s="1290"/>
      <c r="AF1694" s="1290"/>
    </row>
    <row r="1695" spans="1:32" ht="15.4" customHeight="1">
      <c r="A1695" s="150"/>
      <c r="B1695" s="1243"/>
      <c r="C1695" s="1243"/>
      <c r="D1695" s="1243"/>
      <c r="E1695" s="1243"/>
      <c r="G1695" s="1289"/>
      <c r="H1695" s="1289"/>
      <c r="I1695" s="1289"/>
      <c r="J1695" s="1289"/>
      <c r="K1695" s="1289"/>
      <c r="L1695" s="1289"/>
      <c r="M1695" s="1289"/>
      <c r="N1695" s="1289"/>
      <c r="O1695" s="1289"/>
      <c r="P1695" s="1289"/>
      <c r="Q1695" s="1289"/>
      <c r="R1695" s="1289"/>
      <c r="S1695" s="1289"/>
      <c r="T1695" s="1289"/>
      <c r="U1695" s="1289"/>
      <c r="V1695" s="1289"/>
      <c r="W1695" s="1289"/>
      <c r="X1695" s="1289"/>
      <c r="Y1695" s="1289"/>
      <c r="Z1695" s="1289"/>
      <c r="AA1695" s="152"/>
      <c r="AB1695" s="1290"/>
      <c r="AC1695" s="1290"/>
      <c r="AD1695" s="1290"/>
      <c r="AE1695" s="1290"/>
      <c r="AF1695" s="1290"/>
    </row>
    <row r="1696" spans="1:32" ht="0.75" customHeight="1">
      <c r="A1696" s="150"/>
      <c r="B1696" s="1243"/>
      <c r="C1696" s="1243"/>
      <c r="D1696" s="1243"/>
      <c r="E1696" s="1243"/>
      <c r="G1696" s="1289"/>
      <c r="H1696" s="1289"/>
      <c r="I1696" s="1289"/>
      <c r="J1696" s="1289"/>
      <c r="K1696" s="1289"/>
      <c r="L1696" s="1289"/>
      <c r="M1696" s="1289"/>
      <c r="N1696" s="1289"/>
      <c r="O1696" s="1289"/>
      <c r="P1696" s="1289"/>
      <c r="Q1696" s="1289"/>
      <c r="R1696" s="1289"/>
      <c r="S1696" s="1289"/>
      <c r="T1696" s="1289"/>
      <c r="U1696" s="1289"/>
      <c r="V1696" s="1289"/>
      <c r="W1696" s="1289"/>
      <c r="X1696" s="1289"/>
      <c r="Y1696" s="1289"/>
      <c r="Z1696" s="1289"/>
      <c r="AA1696" s="152"/>
      <c r="AB1696" s="1290"/>
      <c r="AC1696" s="1290"/>
      <c r="AD1696" s="1290"/>
      <c r="AE1696" s="1290"/>
      <c r="AF1696" s="1290"/>
    </row>
    <row r="1697" spans="1:32" ht="10.9" customHeight="1">
      <c r="A1697" s="150"/>
      <c r="B1697" s="1243"/>
      <c r="C1697" s="1243"/>
      <c r="D1697" s="1243"/>
      <c r="E1697" s="1243"/>
      <c r="G1697" s="1289"/>
      <c r="H1697" s="1289"/>
      <c r="I1697" s="1289"/>
      <c r="J1697" s="1289"/>
      <c r="K1697" s="1289"/>
      <c r="L1697" s="1289"/>
      <c r="M1697" s="1289"/>
      <c r="N1697" s="1289"/>
      <c r="O1697" s="1289"/>
      <c r="P1697" s="1289"/>
      <c r="Q1697" s="1289"/>
      <c r="R1697" s="1289"/>
      <c r="S1697" s="1289"/>
      <c r="T1697" s="1289"/>
      <c r="U1697" s="1289"/>
      <c r="V1697" s="1289"/>
      <c r="W1697" s="1289"/>
      <c r="X1697" s="1289"/>
      <c r="Y1697" s="1289"/>
      <c r="Z1697" s="1289"/>
      <c r="AA1697" s="152"/>
      <c r="AB1697" s="1291" t="s">
        <v>378</v>
      </c>
      <c r="AC1697" s="1291"/>
      <c r="AD1697" s="1291"/>
      <c r="AE1697" s="1292"/>
      <c r="AF1697" s="1292"/>
    </row>
    <row r="1698" spans="1:32" ht="13.9" customHeight="1">
      <c r="A1698" s="150"/>
      <c r="B1698" s="1243"/>
      <c r="C1698" s="1243"/>
      <c r="D1698" s="1243"/>
      <c r="E1698" s="1243"/>
      <c r="G1698" s="1293" t="s">
        <v>379</v>
      </c>
      <c r="H1698" s="1293"/>
      <c r="I1698" s="1293"/>
      <c r="J1698" s="1293"/>
      <c r="K1698" s="1293"/>
      <c r="L1698" s="1293"/>
      <c r="M1698" s="1293"/>
      <c r="N1698" s="1293"/>
      <c r="O1698" s="1293"/>
      <c r="P1698" s="1293"/>
      <c r="Q1698" s="1293"/>
      <c r="R1698" s="1293"/>
      <c r="S1698" s="1293"/>
      <c r="T1698" s="1293"/>
      <c r="U1698" s="1293"/>
      <c r="V1698" s="1293"/>
      <c r="W1698" s="1293"/>
      <c r="X1698" s="1293"/>
      <c r="Y1698" s="1293"/>
      <c r="Z1698" s="1293"/>
      <c r="AA1698" s="152"/>
      <c r="AB1698" s="1291"/>
      <c r="AC1698" s="1291"/>
      <c r="AD1698" s="1291"/>
      <c r="AE1698" s="1292"/>
      <c r="AF1698" s="1292"/>
    </row>
    <row r="1699" spans="1:32" ht="0.75" customHeight="1">
      <c r="A1699" s="150"/>
      <c r="G1699" s="1293"/>
      <c r="H1699" s="1293"/>
      <c r="I1699" s="1293"/>
      <c r="J1699" s="1293"/>
      <c r="K1699" s="1293"/>
      <c r="L1699" s="1293"/>
      <c r="M1699" s="1293"/>
      <c r="N1699" s="1293"/>
      <c r="O1699" s="1293"/>
      <c r="P1699" s="1293"/>
      <c r="Q1699" s="1293"/>
      <c r="R1699" s="1293"/>
      <c r="S1699" s="1293"/>
      <c r="T1699" s="1293"/>
      <c r="U1699" s="1293"/>
      <c r="V1699" s="1293"/>
      <c r="W1699" s="1293"/>
      <c r="X1699" s="1293"/>
      <c r="Y1699" s="1293"/>
      <c r="Z1699" s="1293"/>
      <c r="AA1699" s="152"/>
      <c r="AB1699" s="1291"/>
      <c r="AC1699" s="1291"/>
      <c r="AD1699" s="1291"/>
      <c r="AE1699" s="1292"/>
      <c r="AF1699" s="1292"/>
    </row>
    <row r="1700" spans="1:32" ht="0.75" customHeight="1">
      <c r="A1700" s="153"/>
      <c r="B1700" s="154"/>
      <c r="C1700" s="154"/>
      <c r="D1700" s="154"/>
      <c r="E1700" s="154"/>
      <c r="F1700" s="154"/>
      <c r="G1700" s="154"/>
      <c r="H1700" s="154"/>
      <c r="I1700" s="154"/>
      <c r="J1700" s="154"/>
      <c r="K1700" s="154"/>
      <c r="L1700" s="154"/>
      <c r="M1700" s="154"/>
      <c r="N1700" s="154"/>
      <c r="O1700" s="154"/>
      <c r="P1700" s="154"/>
      <c r="Q1700" s="154"/>
      <c r="R1700" s="154"/>
      <c r="S1700" s="154"/>
      <c r="T1700" s="154"/>
      <c r="U1700" s="154"/>
      <c r="V1700" s="154"/>
      <c r="W1700" s="154"/>
      <c r="X1700" s="154"/>
      <c r="Y1700" s="154"/>
      <c r="Z1700" s="154"/>
      <c r="AA1700" s="154"/>
      <c r="AB1700" s="154"/>
      <c r="AC1700" s="154"/>
      <c r="AD1700" s="154"/>
      <c r="AE1700" s="1292"/>
      <c r="AF1700" s="1292"/>
    </row>
    <row r="1701" spans="1:32" ht="16.7" customHeight="1">
      <c r="A1701" s="1280" t="s">
        <v>323</v>
      </c>
      <c r="B1701" s="1280"/>
      <c r="C1701" s="1280"/>
      <c r="D1701" s="1280"/>
      <c r="E1701" s="1280"/>
      <c r="F1701" s="1280"/>
      <c r="G1701" s="1280"/>
      <c r="H1701" s="1280"/>
      <c r="I1701" s="1280"/>
      <c r="J1701" s="1280"/>
      <c r="K1701" s="1280"/>
      <c r="L1701" s="1280"/>
      <c r="M1701" s="1280"/>
      <c r="N1701" s="1280"/>
      <c r="O1701" s="1280"/>
      <c r="P1701" s="1280"/>
      <c r="Q1701" s="1280"/>
      <c r="R1701" s="1280"/>
      <c r="S1701" s="1280"/>
      <c r="T1701" s="1280"/>
      <c r="U1701" s="1280"/>
      <c r="V1701" s="1280"/>
      <c r="W1701" s="1280"/>
      <c r="X1701" s="1280"/>
      <c r="Y1701" s="1280"/>
      <c r="Z1701" s="1280"/>
      <c r="AA1701" s="1280"/>
      <c r="AB1701" s="1280"/>
      <c r="AC1701" s="1280"/>
      <c r="AD1701" s="1280"/>
      <c r="AE1701" s="1280"/>
      <c r="AF1701" s="1280"/>
    </row>
    <row r="1702" spans="1:32" ht="37.15" customHeight="1">
      <c r="A1702" s="1301" t="s">
        <v>380</v>
      </c>
      <c r="B1702" s="1301"/>
      <c r="C1702" s="1301"/>
      <c r="D1702" s="1301"/>
      <c r="E1702" s="1301"/>
      <c r="F1702" s="1301"/>
      <c r="G1702" s="1301"/>
      <c r="H1702" s="1301"/>
      <c r="I1702" s="1301"/>
      <c r="J1702" s="1301"/>
      <c r="K1702" s="1301"/>
      <c r="L1702" s="1301"/>
      <c r="M1702" s="1301"/>
      <c r="N1702" s="1301"/>
      <c r="O1702" s="1301"/>
      <c r="P1702" s="1301"/>
      <c r="Q1702" s="1301"/>
      <c r="R1702" s="1301"/>
      <c r="S1702" s="1301"/>
      <c r="T1702" s="1301"/>
      <c r="U1702" s="1301"/>
      <c r="V1702" s="1301"/>
      <c r="W1702" s="1301"/>
      <c r="X1702" s="1301"/>
      <c r="Y1702" s="1280" t="s">
        <v>381</v>
      </c>
      <c r="Z1702" s="1280"/>
      <c r="AA1702" s="1280"/>
      <c r="AB1702" s="1280"/>
      <c r="AC1702" s="1280"/>
      <c r="AD1702" s="1280"/>
      <c r="AE1702" s="1280"/>
      <c r="AF1702" s="1280"/>
    </row>
    <row r="1703" spans="1:32" ht="5.0999999999999996" customHeight="1">
      <c r="A1703" s="155"/>
      <c r="B1703" s="156"/>
      <c r="C1703" s="156"/>
      <c r="D1703" s="156"/>
      <c r="E1703" s="156"/>
      <c r="F1703" s="156"/>
      <c r="G1703" s="156"/>
      <c r="H1703" s="156"/>
      <c r="I1703" s="156"/>
      <c r="J1703" s="156"/>
      <c r="K1703" s="156"/>
      <c r="L1703" s="156"/>
      <c r="M1703" s="156"/>
      <c r="N1703" s="156"/>
      <c r="O1703" s="156"/>
      <c r="P1703" s="156"/>
      <c r="Q1703" s="156"/>
      <c r="R1703" s="156"/>
      <c r="S1703" s="156"/>
      <c r="T1703" s="156"/>
      <c r="U1703" s="156"/>
      <c r="V1703" s="156"/>
      <c r="W1703" s="156"/>
      <c r="X1703" s="156"/>
      <c r="Y1703" s="156"/>
      <c r="Z1703" s="156"/>
      <c r="AA1703" s="156"/>
      <c r="AB1703" s="156"/>
      <c r="AC1703" s="156"/>
      <c r="AD1703" s="156"/>
      <c r="AE1703" s="156"/>
      <c r="AF1703" s="157"/>
    </row>
    <row r="1704" spans="1:32" ht="0.75" customHeight="1">
      <c r="A1704" s="1283" t="s">
        <v>382</v>
      </c>
      <c r="B1704" s="1283"/>
      <c r="C1704" s="1283"/>
      <c r="D1704" s="1283"/>
      <c r="E1704" s="1284"/>
      <c r="F1704" s="1284"/>
      <c r="G1704" s="1284"/>
      <c r="H1704" s="1284"/>
      <c r="I1704" s="1285" t="s">
        <v>274</v>
      </c>
      <c r="J1704" s="1285"/>
      <c r="K1704" s="1285"/>
      <c r="L1704" s="1285"/>
      <c r="M1704" s="1285"/>
      <c r="N1704" s="1285"/>
      <c r="O1704" s="1285"/>
      <c r="P1704" s="1285"/>
      <c r="Q1704" s="1285"/>
      <c r="R1704" s="1285"/>
      <c r="S1704" s="1285"/>
      <c r="T1704" s="1285"/>
      <c r="U1704" s="1285"/>
      <c r="V1704" s="1285"/>
      <c r="W1704" s="1285"/>
      <c r="X1704" s="1285"/>
      <c r="Y1704" s="1275" t="s">
        <v>383</v>
      </c>
      <c r="Z1704" s="1275"/>
      <c r="AA1704" s="1275"/>
      <c r="AB1704" s="1275"/>
      <c r="AC1704" s="1275"/>
      <c r="AD1704" s="1286" t="s">
        <v>384</v>
      </c>
      <c r="AE1704" s="1286"/>
      <c r="AF1704" s="1286"/>
    </row>
    <row r="1705" spans="1:32" ht="17.45" customHeight="1">
      <c r="A1705" s="1283"/>
      <c r="B1705" s="1283"/>
      <c r="C1705" s="1283"/>
      <c r="D1705" s="1283"/>
      <c r="E1705" s="1287" t="s">
        <v>385</v>
      </c>
      <c r="F1705" s="1287"/>
      <c r="G1705" s="1287"/>
      <c r="H1705" s="1288" t="s">
        <v>386</v>
      </c>
      <c r="I1705" s="1285"/>
      <c r="J1705" s="1285"/>
      <c r="K1705" s="1285"/>
      <c r="L1705" s="1285"/>
      <c r="M1705" s="1285"/>
      <c r="N1705" s="1285"/>
      <c r="O1705" s="1285"/>
      <c r="P1705" s="1285"/>
      <c r="Q1705" s="1285"/>
      <c r="R1705" s="1285"/>
      <c r="S1705" s="1285"/>
      <c r="T1705" s="1285"/>
      <c r="U1705" s="1285"/>
      <c r="V1705" s="1285"/>
      <c r="W1705" s="1285"/>
      <c r="X1705" s="1285"/>
      <c r="Y1705" s="1275"/>
      <c r="Z1705" s="1275"/>
      <c r="AA1705" s="1275"/>
      <c r="AB1705" s="1275"/>
      <c r="AC1705" s="1275"/>
      <c r="AD1705" s="1286"/>
      <c r="AE1705" s="1286"/>
      <c r="AF1705" s="1286"/>
    </row>
    <row r="1706" spans="1:32" ht="0.75" customHeight="1">
      <c r="A1706" s="1274" t="s">
        <v>273</v>
      </c>
      <c r="B1706" s="1274"/>
      <c r="C1706" s="1274"/>
      <c r="D1706" s="1274"/>
      <c r="E1706" s="1287"/>
      <c r="F1706" s="1287"/>
      <c r="G1706" s="1287"/>
      <c r="H1706" s="1288"/>
      <c r="I1706" s="1285"/>
      <c r="J1706" s="1285"/>
      <c r="K1706" s="1285"/>
      <c r="L1706" s="1285"/>
      <c r="M1706" s="1285"/>
      <c r="N1706" s="1285"/>
      <c r="O1706" s="1285"/>
      <c r="P1706" s="1285"/>
      <c r="Q1706" s="1285"/>
      <c r="R1706" s="1285"/>
      <c r="S1706" s="1285"/>
      <c r="T1706" s="1285"/>
      <c r="U1706" s="1285"/>
      <c r="V1706" s="1285"/>
      <c r="W1706" s="1285"/>
      <c r="X1706" s="1285"/>
      <c r="Y1706" s="1275" t="s">
        <v>387</v>
      </c>
      <c r="Z1706" s="1275"/>
      <c r="AA1706" s="1275"/>
      <c r="AB1706" s="1275"/>
      <c r="AC1706" s="1275"/>
      <c r="AD1706" s="1276">
        <v>1</v>
      </c>
      <c r="AE1706" s="1276"/>
      <c r="AF1706" s="1276"/>
    </row>
    <row r="1707" spans="1:32" ht="18.2" customHeight="1">
      <c r="A1707" s="1274"/>
      <c r="B1707" s="1274"/>
      <c r="C1707" s="1274"/>
      <c r="D1707" s="1274"/>
      <c r="E1707" s="1277"/>
      <c r="F1707" s="1277"/>
      <c r="G1707" s="1277"/>
      <c r="H1707" s="1288"/>
      <c r="I1707" s="1285"/>
      <c r="J1707" s="1285"/>
      <c r="K1707" s="1285"/>
      <c r="L1707" s="1285"/>
      <c r="M1707" s="1285"/>
      <c r="N1707" s="1285"/>
      <c r="O1707" s="1285"/>
      <c r="P1707" s="1285"/>
      <c r="Q1707" s="1285"/>
      <c r="R1707" s="1285"/>
      <c r="S1707" s="1285"/>
      <c r="T1707" s="1285"/>
      <c r="U1707" s="1285"/>
      <c r="V1707" s="1285"/>
      <c r="W1707" s="1285"/>
      <c r="X1707" s="1285"/>
      <c r="Y1707" s="1275"/>
      <c r="Z1707" s="1275"/>
      <c r="AA1707" s="1275"/>
      <c r="AB1707" s="1275"/>
      <c r="AC1707" s="1275"/>
      <c r="AD1707" s="1276"/>
      <c r="AE1707" s="1276"/>
      <c r="AF1707" s="1276"/>
    </row>
    <row r="1708" spans="1:32" ht="0.75" customHeight="1">
      <c r="A1708" s="1278"/>
      <c r="B1708" s="1278"/>
      <c r="C1708" s="1278"/>
      <c r="D1708" s="1278"/>
      <c r="E1708" s="1278"/>
      <c r="F1708" s="1278"/>
      <c r="G1708" s="1278"/>
      <c r="H1708" s="1288"/>
      <c r="I1708" s="1279"/>
      <c r="J1708" s="1279"/>
      <c r="K1708" s="1279"/>
      <c r="L1708" s="1279"/>
      <c r="M1708" s="1279"/>
      <c r="N1708" s="1279"/>
      <c r="O1708" s="1279"/>
      <c r="P1708" s="1279"/>
      <c r="Q1708" s="1279"/>
      <c r="R1708" s="1279"/>
      <c r="S1708" s="1279"/>
      <c r="T1708" s="1279"/>
      <c r="U1708" s="1279"/>
      <c r="V1708" s="1279"/>
      <c r="W1708" s="1279"/>
      <c r="X1708" s="1279"/>
      <c r="Y1708" s="1279"/>
      <c r="Z1708" s="1279"/>
      <c r="AA1708" s="1279"/>
      <c r="AB1708" s="1279"/>
      <c r="AC1708" s="1279"/>
      <c r="AD1708" s="1279"/>
      <c r="AE1708" s="1279"/>
      <c r="AF1708" s="1279"/>
    </row>
    <row r="1709" spans="1:32" ht="26.1" customHeight="1">
      <c r="A1709" s="1271" t="s">
        <v>583</v>
      </c>
      <c r="B1709" s="1271"/>
      <c r="C1709" s="1271"/>
      <c r="D1709" s="1271"/>
      <c r="E1709" s="1271"/>
      <c r="F1709" s="1271"/>
      <c r="G1709" s="1271"/>
      <c r="H1709" s="1271"/>
      <c r="I1709" s="1271"/>
      <c r="J1709" s="1271"/>
      <c r="K1709" s="1271"/>
      <c r="L1709" s="1271"/>
      <c r="M1709" s="1271"/>
      <c r="N1709" s="1271"/>
      <c r="O1709" s="1271"/>
      <c r="P1709" s="1271"/>
      <c r="Q1709" s="1271"/>
      <c r="R1709" s="1271"/>
      <c r="S1709" s="1271"/>
      <c r="T1709" s="1271"/>
      <c r="U1709" s="1271"/>
      <c r="V1709" s="1271"/>
      <c r="W1709" s="1271"/>
      <c r="X1709" s="1271"/>
      <c r="Y1709" s="1271"/>
      <c r="Z1709" s="1271"/>
      <c r="AA1709" s="1271"/>
      <c r="AB1709" s="1271"/>
      <c r="AC1709" s="1271"/>
      <c r="AD1709" s="1271"/>
      <c r="AE1709" s="1271"/>
      <c r="AF1709" s="1272"/>
    </row>
    <row r="1710" spans="1:32" ht="0.75" customHeight="1">
      <c r="A1710" s="1273" t="s">
        <v>389</v>
      </c>
      <c r="B1710" s="1273"/>
      <c r="C1710" s="1273"/>
      <c r="D1710" s="1273"/>
      <c r="E1710" s="1273"/>
      <c r="F1710" s="1273"/>
      <c r="G1710" s="1273"/>
      <c r="H1710" s="1273"/>
      <c r="I1710" s="1273"/>
      <c r="J1710" s="1273"/>
      <c r="K1710" s="1273"/>
      <c r="L1710" s="1273"/>
      <c r="M1710" s="1273"/>
      <c r="N1710" s="1273"/>
      <c r="O1710" s="1273"/>
      <c r="P1710" s="1273"/>
      <c r="Q1710" s="1273"/>
      <c r="R1710" s="1273"/>
      <c r="S1710" s="1273"/>
      <c r="T1710" s="1273"/>
      <c r="U1710" s="1273"/>
      <c r="V1710" s="1273"/>
      <c r="W1710" s="1273"/>
      <c r="X1710" s="1273"/>
      <c r="Y1710" s="1273"/>
      <c r="Z1710" s="1273"/>
      <c r="AA1710" s="1273"/>
      <c r="AB1710" s="1273"/>
      <c r="AC1710" s="1273"/>
      <c r="AD1710" s="1273"/>
      <c r="AE1710" s="1273"/>
      <c r="AF1710" s="1272"/>
    </row>
    <row r="1711" spans="1:32" ht="10.15" customHeight="1">
      <c r="A1711" s="1273"/>
      <c r="B1711" s="1273"/>
      <c r="C1711" s="1273"/>
      <c r="D1711" s="1273"/>
      <c r="E1711" s="1273"/>
      <c r="F1711" s="1273"/>
      <c r="G1711" s="1273"/>
      <c r="H1711" s="1273"/>
      <c r="I1711" s="1273"/>
      <c r="J1711" s="1273"/>
      <c r="K1711" s="1273"/>
      <c r="L1711" s="1273"/>
      <c r="M1711" s="1273"/>
      <c r="N1711" s="1273"/>
      <c r="O1711" s="1273"/>
      <c r="P1711" s="1273"/>
      <c r="Q1711" s="1273"/>
      <c r="R1711" s="1273"/>
      <c r="S1711" s="1273"/>
      <c r="T1711" s="1273"/>
      <c r="U1711" s="1273"/>
      <c r="V1711" s="1273"/>
      <c r="W1711" s="1273"/>
      <c r="X1711" s="1273"/>
      <c r="Y1711" s="1273"/>
      <c r="Z1711" s="1273"/>
      <c r="AA1711" s="1273"/>
      <c r="AB1711" s="1273"/>
      <c r="AC1711" s="1273"/>
      <c r="AD1711" s="1273"/>
      <c r="AE1711" s="1273"/>
      <c r="AF1711" s="1272"/>
    </row>
    <row r="1712" spans="1:32" ht="16.7" customHeight="1">
      <c r="A1712" s="1255" t="s">
        <v>390</v>
      </c>
      <c r="B1712" s="1255"/>
      <c r="C1712" s="1255"/>
      <c r="D1712" s="1255"/>
      <c r="E1712" s="1255"/>
      <c r="F1712" s="1255"/>
      <c r="G1712" s="1255"/>
      <c r="H1712" s="1255"/>
      <c r="I1712" s="1255"/>
      <c r="J1712" s="1255"/>
      <c r="K1712" s="1255"/>
      <c r="L1712" s="1255"/>
      <c r="M1712" s="1256" t="s">
        <v>391</v>
      </c>
      <c r="N1712" s="1256" t="s">
        <v>392</v>
      </c>
      <c r="O1712" s="1256"/>
      <c r="P1712" s="1256"/>
      <c r="Q1712" s="1256"/>
      <c r="R1712" s="1256"/>
      <c r="S1712" s="1256"/>
      <c r="T1712" s="1256" t="s">
        <v>393</v>
      </c>
      <c r="U1712" s="1256"/>
      <c r="V1712" s="1256"/>
      <c r="W1712" s="1256"/>
      <c r="X1712" s="1256"/>
      <c r="Y1712" s="1256"/>
      <c r="Z1712" s="1256"/>
      <c r="AA1712" s="1256"/>
      <c r="AB1712" s="1256"/>
      <c r="AC1712" s="1245" t="s">
        <v>394</v>
      </c>
      <c r="AD1712" s="1245"/>
      <c r="AE1712" s="1245"/>
      <c r="AF1712" s="1245"/>
    </row>
    <row r="1713" spans="1:32" ht="17.45" customHeight="1">
      <c r="A1713" s="1255"/>
      <c r="B1713" s="1255"/>
      <c r="C1713" s="1255"/>
      <c r="D1713" s="1255"/>
      <c r="E1713" s="1255"/>
      <c r="F1713" s="1255"/>
      <c r="G1713" s="1255"/>
      <c r="H1713" s="1255"/>
      <c r="I1713" s="1255"/>
      <c r="J1713" s="1255"/>
      <c r="K1713" s="1255"/>
      <c r="L1713" s="1255"/>
      <c r="M1713" s="1256"/>
      <c r="N1713" s="1256" t="s">
        <v>395</v>
      </c>
      <c r="O1713" s="1256"/>
      <c r="P1713" s="1256" t="s">
        <v>396</v>
      </c>
      <c r="Q1713" s="1256"/>
      <c r="R1713" s="1256"/>
      <c r="S1713" s="1256"/>
      <c r="T1713" s="1256" t="s">
        <v>395</v>
      </c>
      <c r="U1713" s="1256"/>
      <c r="V1713" s="1256"/>
      <c r="W1713" s="1256"/>
      <c r="X1713" s="1256" t="s">
        <v>396</v>
      </c>
      <c r="Y1713" s="1256"/>
      <c r="Z1713" s="1256"/>
      <c r="AA1713" s="1256"/>
      <c r="AB1713" s="1256"/>
      <c r="AC1713" s="1245"/>
      <c r="AD1713" s="1245"/>
      <c r="AE1713" s="1245"/>
      <c r="AF1713" s="1245"/>
    </row>
    <row r="1714" spans="1:32" ht="17.45" customHeight="1">
      <c r="A1714" s="1246"/>
      <c r="B1714" s="1246"/>
      <c r="C1714" s="1246"/>
      <c r="D1714" s="1246"/>
      <c r="E1714" s="1246"/>
      <c r="F1714" s="1246"/>
      <c r="G1714" s="1246"/>
      <c r="H1714" s="1246"/>
      <c r="I1714" s="1246"/>
      <c r="J1714" s="1246"/>
      <c r="K1714" s="1246"/>
      <c r="L1714" s="1246"/>
      <c r="M1714" s="1247" t="s">
        <v>397</v>
      </c>
      <c r="N1714" s="1247"/>
      <c r="O1714" s="1247"/>
      <c r="P1714" s="1247"/>
      <c r="Q1714" s="1247"/>
      <c r="R1714" s="1247"/>
      <c r="S1714" s="1247"/>
      <c r="T1714" s="1247"/>
      <c r="U1714" s="1247"/>
      <c r="V1714" s="1247"/>
      <c r="W1714" s="1247"/>
      <c r="X1714" s="1248"/>
      <c r="Y1714" s="1248"/>
      <c r="Z1714" s="1249">
        <v>0</v>
      </c>
      <c r="AA1714" s="1249"/>
      <c r="AB1714" s="1249"/>
      <c r="AC1714" s="1249"/>
      <c r="AD1714" s="1249"/>
      <c r="AE1714" s="1249"/>
      <c r="AF1714" s="1249"/>
    </row>
    <row r="1715" spans="1:32" ht="16.7" customHeight="1">
      <c r="A1715" s="1255" t="s">
        <v>398</v>
      </c>
      <c r="B1715" s="1255"/>
      <c r="C1715" s="1255"/>
      <c r="D1715" s="1255"/>
      <c r="E1715" s="1255"/>
      <c r="F1715" s="1255"/>
      <c r="G1715" s="1255"/>
      <c r="H1715" s="1255"/>
      <c r="I1715" s="1255"/>
      <c r="J1715" s="1255"/>
      <c r="K1715" s="1255"/>
      <c r="L1715" s="1255"/>
      <c r="M1715" s="1255"/>
      <c r="N1715" s="1255"/>
      <c r="O1715" s="1256" t="s">
        <v>399</v>
      </c>
      <c r="P1715" s="1256"/>
      <c r="Q1715" s="1256"/>
      <c r="R1715" s="1256"/>
      <c r="S1715" s="1256" t="s">
        <v>391</v>
      </c>
      <c r="T1715" s="1256"/>
      <c r="U1715" s="1256"/>
      <c r="V1715" s="1256"/>
      <c r="W1715" s="1256" t="s">
        <v>400</v>
      </c>
      <c r="X1715" s="1256"/>
      <c r="Y1715" s="1256"/>
      <c r="Z1715" s="1256"/>
      <c r="AA1715" s="1256"/>
      <c r="AB1715" s="1256"/>
      <c r="AC1715" s="1245" t="s">
        <v>394</v>
      </c>
      <c r="AD1715" s="1245"/>
      <c r="AE1715" s="1245"/>
      <c r="AF1715" s="1245"/>
    </row>
    <row r="1716" spans="1:32" ht="23.25" customHeight="1">
      <c r="A1716" s="146"/>
      <c r="B1716" s="147"/>
      <c r="C1716" s="170" t="s">
        <v>462</v>
      </c>
      <c r="D1716" s="1263" t="s">
        <v>463</v>
      </c>
      <c r="E1716" s="1263"/>
      <c r="F1716" s="1263"/>
      <c r="G1716" s="1263"/>
      <c r="H1716" s="1263"/>
      <c r="I1716" s="1263"/>
      <c r="J1716" s="1263"/>
      <c r="K1716" s="1263"/>
      <c r="L1716" s="1263"/>
      <c r="M1716" s="1263"/>
      <c r="N1716" s="1263"/>
      <c r="O1716" s="1264">
        <v>0</v>
      </c>
      <c r="P1716" s="1264"/>
      <c r="Q1716" s="1264"/>
      <c r="R1716" s="1264"/>
      <c r="S1716" s="1264">
        <v>2.1960000000000002</v>
      </c>
      <c r="T1716" s="1264"/>
      <c r="U1716" s="1264"/>
      <c r="V1716" s="1264"/>
      <c r="W1716" s="1265">
        <v>22.268799999999999</v>
      </c>
      <c r="X1716" s="1265"/>
      <c r="Y1716" s="1265"/>
      <c r="Z1716" s="1265"/>
      <c r="AA1716" s="1265"/>
      <c r="AB1716" s="1265"/>
      <c r="AC1716" s="1266">
        <v>48.902299999999997</v>
      </c>
      <c r="AD1716" s="1266"/>
      <c r="AE1716" s="1266"/>
      <c r="AF1716" s="1266"/>
    </row>
    <row r="1717" spans="1:32" ht="16.7" customHeight="1">
      <c r="A1717" s="150"/>
      <c r="M1717" s="1240" t="s">
        <v>401</v>
      </c>
      <c r="N1717" s="1240"/>
      <c r="O1717" s="1240"/>
      <c r="P1717" s="1240"/>
      <c r="Q1717" s="1240"/>
      <c r="R1717" s="1240"/>
      <c r="S1717" s="1240"/>
      <c r="T1717" s="1240"/>
      <c r="U1717" s="1240"/>
      <c r="V1717" s="1240"/>
      <c r="W1717" s="1240"/>
      <c r="Z1717" s="1262">
        <v>48.902299999999997</v>
      </c>
      <c r="AA1717" s="1262"/>
      <c r="AB1717" s="1262"/>
      <c r="AC1717" s="1262"/>
      <c r="AD1717" s="1262"/>
      <c r="AE1717" s="1262"/>
      <c r="AF1717" s="1262"/>
    </row>
    <row r="1718" spans="1:32" ht="17.45" customHeight="1">
      <c r="A1718" s="150"/>
      <c r="M1718" s="1240" t="s">
        <v>402</v>
      </c>
      <c r="N1718" s="1240"/>
      <c r="O1718" s="1240"/>
      <c r="P1718" s="1240"/>
      <c r="Q1718" s="1240"/>
      <c r="R1718" s="1240"/>
      <c r="S1718" s="1240"/>
      <c r="T1718" s="1240"/>
      <c r="U1718" s="1240"/>
      <c r="V1718" s="1240"/>
      <c r="W1718" s="1240"/>
      <c r="Z1718" s="1262">
        <v>48.902299999999997</v>
      </c>
      <c r="AA1718" s="1262"/>
      <c r="AB1718" s="1262"/>
      <c r="AC1718" s="1262"/>
      <c r="AD1718" s="1262"/>
      <c r="AE1718" s="1262"/>
      <c r="AF1718" s="1262"/>
    </row>
    <row r="1719" spans="1:32" ht="16.7" customHeight="1">
      <c r="A1719" s="150"/>
      <c r="M1719" s="1240" t="s">
        <v>403</v>
      </c>
      <c r="N1719" s="1240"/>
      <c r="O1719" s="1240"/>
      <c r="P1719" s="1240"/>
      <c r="Q1719" s="1240"/>
      <c r="R1719" s="1240"/>
      <c r="S1719" s="1240"/>
      <c r="T1719" s="1240"/>
      <c r="U1719" s="1240"/>
      <c r="V1719" s="1240"/>
      <c r="W1719" s="1240"/>
      <c r="Z1719" s="1262">
        <v>48.902299999999997</v>
      </c>
      <c r="AA1719" s="1262"/>
      <c r="AB1719" s="1262"/>
      <c r="AC1719" s="1262"/>
      <c r="AD1719" s="1262"/>
      <c r="AE1719" s="1262"/>
      <c r="AF1719" s="1262"/>
    </row>
    <row r="1720" spans="1:32" ht="17.45" customHeight="1">
      <c r="A1720" s="150"/>
      <c r="M1720" s="1240" t="s">
        <v>404</v>
      </c>
      <c r="N1720" s="1240"/>
      <c r="O1720" s="1240"/>
      <c r="P1720" s="1240"/>
      <c r="Q1720" s="1240"/>
      <c r="R1720" s="1240"/>
      <c r="S1720" s="1240"/>
      <c r="T1720" s="1240"/>
      <c r="U1720" s="1240"/>
      <c r="V1720" s="1240"/>
      <c r="W1720" s="1240"/>
      <c r="Z1720" s="1262">
        <v>0</v>
      </c>
      <c r="AA1720" s="1262"/>
      <c r="AB1720" s="1262"/>
      <c r="AC1720" s="1262"/>
      <c r="AD1720" s="1262"/>
      <c r="AE1720" s="1262"/>
      <c r="AF1720" s="1262"/>
    </row>
    <row r="1721" spans="1:32" ht="17.45" customHeight="1">
      <c r="A1721" s="153"/>
      <c r="B1721" s="154"/>
      <c r="C1721" s="154"/>
      <c r="D1721" s="154"/>
      <c r="E1721" s="154"/>
      <c r="F1721" s="154"/>
      <c r="G1721" s="154"/>
      <c r="H1721" s="154"/>
      <c r="I1721" s="154"/>
      <c r="J1721" s="154"/>
      <c r="K1721" s="154"/>
      <c r="L1721" s="154"/>
      <c r="M1721" s="1260" t="s">
        <v>405</v>
      </c>
      <c r="N1721" s="1260"/>
      <c r="O1721" s="1260"/>
      <c r="P1721" s="1260"/>
      <c r="Q1721" s="1260"/>
      <c r="R1721" s="1260"/>
      <c r="S1721" s="1260"/>
      <c r="T1721" s="1260"/>
      <c r="U1721" s="1260"/>
      <c r="V1721" s="1260"/>
      <c r="W1721" s="1260"/>
      <c r="X1721" s="154"/>
      <c r="Y1721" s="154"/>
      <c r="Z1721" s="1261">
        <v>0</v>
      </c>
      <c r="AA1721" s="1261"/>
      <c r="AB1721" s="1261"/>
      <c r="AC1721" s="1261"/>
      <c r="AD1721" s="1261"/>
      <c r="AE1721" s="1261"/>
      <c r="AF1721" s="1261"/>
    </row>
    <row r="1722" spans="1:32" ht="16.7" customHeight="1">
      <c r="A1722" s="1257" t="s">
        <v>406</v>
      </c>
      <c r="B1722" s="1257"/>
      <c r="C1722" s="1257"/>
      <c r="D1722" s="1257"/>
      <c r="E1722" s="1257"/>
      <c r="F1722" s="1257"/>
      <c r="G1722" s="1257"/>
      <c r="H1722" s="1257"/>
      <c r="I1722" s="1257"/>
      <c r="J1722" s="1257"/>
      <c r="K1722" s="1257"/>
      <c r="L1722" s="1257"/>
      <c r="M1722" s="1257"/>
      <c r="N1722" s="1257"/>
      <c r="O1722" s="1258" t="s">
        <v>391</v>
      </c>
      <c r="P1722" s="1258"/>
      <c r="Q1722" s="1258"/>
      <c r="R1722" s="1258"/>
      <c r="S1722" s="1258" t="s">
        <v>407</v>
      </c>
      <c r="T1722" s="1258"/>
      <c r="U1722" s="1258"/>
      <c r="V1722" s="1258"/>
      <c r="W1722" s="1258" t="s">
        <v>408</v>
      </c>
      <c r="X1722" s="1258"/>
      <c r="Y1722" s="1258"/>
      <c r="Z1722" s="1258"/>
      <c r="AA1722" s="1258"/>
      <c r="AB1722" s="1258"/>
      <c r="AC1722" s="1259" t="s">
        <v>409</v>
      </c>
      <c r="AD1722" s="1259"/>
      <c r="AE1722" s="1259"/>
      <c r="AF1722" s="1259"/>
    </row>
    <row r="1723" spans="1:32" ht="23.25" customHeight="1">
      <c r="A1723" s="155"/>
      <c r="B1723" s="156"/>
      <c r="C1723" s="160" t="s">
        <v>584</v>
      </c>
      <c r="D1723" s="1268" t="s">
        <v>585</v>
      </c>
      <c r="E1723" s="1268"/>
      <c r="F1723" s="1268"/>
      <c r="G1723" s="1268"/>
      <c r="H1723" s="1268"/>
      <c r="I1723" s="1268"/>
      <c r="J1723" s="1268"/>
      <c r="K1723" s="1268"/>
      <c r="L1723" s="1268"/>
      <c r="M1723" s="1268"/>
      <c r="N1723" s="1268"/>
      <c r="O1723" s="1319">
        <v>1.1399999999999999</v>
      </c>
      <c r="P1723" s="1319"/>
      <c r="Q1723" s="1319"/>
      <c r="R1723" s="1319"/>
      <c r="S1723" s="1320" t="s">
        <v>446</v>
      </c>
      <c r="T1723" s="1320"/>
      <c r="U1723" s="1320"/>
      <c r="V1723" s="1320"/>
      <c r="W1723" s="1270">
        <v>121</v>
      </c>
      <c r="X1723" s="1270"/>
      <c r="Y1723" s="1270"/>
      <c r="Z1723" s="1270"/>
      <c r="AA1723" s="1270"/>
      <c r="AB1723" s="1270"/>
      <c r="AC1723" s="1267">
        <v>137.94</v>
      </c>
      <c r="AD1723" s="1267"/>
      <c r="AE1723" s="1267"/>
      <c r="AF1723" s="1267"/>
    </row>
    <row r="1724" spans="1:32" ht="16.7" customHeight="1">
      <c r="A1724" s="1246"/>
      <c r="B1724" s="1246"/>
      <c r="C1724" s="1246"/>
      <c r="D1724" s="1246"/>
      <c r="E1724" s="1246"/>
      <c r="F1724" s="1246"/>
      <c r="G1724" s="1246"/>
      <c r="H1724" s="1246"/>
      <c r="I1724" s="1246"/>
      <c r="J1724" s="1246"/>
      <c r="K1724" s="1246"/>
      <c r="L1724" s="1246"/>
      <c r="M1724" s="1247" t="s">
        <v>411</v>
      </c>
      <c r="N1724" s="1247"/>
      <c r="O1724" s="1247"/>
      <c r="P1724" s="1247"/>
      <c r="Q1724" s="1247"/>
      <c r="R1724" s="1247"/>
      <c r="S1724" s="1247"/>
      <c r="T1724" s="1247"/>
      <c r="U1724" s="1247"/>
      <c r="V1724" s="1247"/>
      <c r="W1724" s="1247"/>
      <c r="X1724" s="1248"/>
      <c r="Y1724" s="1248"/>
      <c r="Z1724" s="1249">
        <v>137.94</v>
      </c>
      <c r="AA1724" s="1249"/>
      <c r="AB1724" s="1249"/>
      <c r="AC1724" s="1249"/>
      <c r="AD1724" s="1249"/>
      <c r="AE1724" s="1249"/>
      <c r="AF1724" s="1249"/>
    </row>
    <row r="1725" spans="1:32" ht="17.45" customHeight="1">
      <c r="A1725" s="1257" t="s">
        <v>412</v>
      </c>
      <c r="B1725" s="1257"/>
      <c r="C1725" s="1257"/>
      <c r="D1725" s="1257"/>
      <c r="E1725" s="1257"/>
      <c r="F1725" s="1257"/>
      <c r="G1725" s="1257"/>
      <c r="H1725" s="1257"/>
      <c r="I1725" s="1257"/>
      <c r="J1725" s="1257"/>
      <c r="K1725" s="1257"/>
      <c r="L1725" s="1257"/>
      <c r="M1725" s="1257"/>
      <c r="N1725" s="1257"/>
      <c r="O1725" s="1258" t="s">
        <v>391</v>
      </c>
      <c r="P1725" s="1258"/>
      <c r="Q1725" s="1258"/>
      <c r="R1725" s="1258"/>
      <c r="S1725" s="1258" t="s">
        <v>407</v>
      </c>
      <c r="T1725" s="1258"/>
      <c r="U1725" s="1258"/>
      <c r="V1725" s="1258"/>
      <c r="W1725" s="1258" t="s">
        <v>408</v>
      </c>
      <c r="X1725" s="1258"/>
      <c r="Y1725" s="1258"/>
      <c r="Z1725" s="1258"/>
      <c r="AA1725" s="1258"/>
      <c r="AB1725" s="1258"/>
      <c r="AC1725" s="1259" t="s">
        <v>409</v>
      </c>
      <c r="AD1725" s="1259"/>
      <c r="AE1725" s="1259"/>
      <c r="AF1725" s="1259"/>
    </row>
    <row r="1726" spans="1:32" ht="23.25" customHeight="1">
      <c r="A1726" s="146"/>
      <c r="B1726" s="147"/>
      <c r="C1726" s="163" t="s">
        <v>536</v>
      </c>
      <c r="D1726" s="1314" t="s">
        <v>537</v>
      </c>
      <c r="E1726" s="1314"/>
      <c r="F1726" s="1314"/>
      <c r="G1726" s="1314"/>
      <c r="H1726" s="1314"/>
      <c r="I1726" s="1314"/>
      <c r="J1726" s="1314"/>
      <c r="K1726" s="1314"/>
      <c r="L1726" s="1314"/>
      <c r="M1726" s="1314"/>
      <c r="N1726" s="1314"/>
      <c r="O1726" s="1315">
        <v>1.403</v>
      </c>
      <c r="P1726" s="1315"/>
      <c r="Q1726" s="1315"/>
      <c r="R1726" s="1315"/>
      <c r="S1726" s="1316" t="s">
        <v>446</v>
      </c>
      <c r="T1726" s="1316"/>
      <c r="U1726" s="1316"/>
      <c r="V1726" s="1316"/>
      <c r="W1726" s="1317">
        <v>528.2722</v>
      </c>
      <c r="X1726" s="1317"/>
      <c r="Y1726" s="1317"/>
      <c r="Z1726" s="1317"/>
      <c r="AA1726" s="1317"/>
      <c r="AB1726" s="1317"/>
      <c r="AC1726" s="1318">
        <v>741.16279999999995</v>
      </c>
      <c r="AD1726" s="1318"/>
      <c r="AE1726" s="1318"/>
      <c r="AF1726" s="1318"/>
    </row>
    <row r="1727" spans="1:32" ht="22.5" customHeight="1">
      <c r="A1727" s="150"/>
      <c r="C1727" s="165" t="s">
        <v>500</v>
      </c>
      <c r="D1727" s="1309" t="s">
        <v>501</v>
      </c>
      <c r="E1727" s="1309"/>
      <c r="F1727" s="1309"/>
      <c r="G1727" s="1309"/>
      <c r="H1727" s="1309"/>
      <c r="I1727" s="1309"/>
      <c r="J1727" s="1309"/>
      <c r="K1727" s="1309"/>
      <c r="L1727" s="1309"/>
      <c r="M1727" s="1309"/>
      <c r="N1727" s="1309"/>
      <c r="O1727" s="1310">
        <v>5.73</v>
      </c>
      <c r="P1727" s="1310"/>
      <c r="Q1727" s="1310"/>
      <c r="R1727" s="1310"/>
      <c r="S1727" s="1311" t="s">
        <v>435</v>
      </c>
      <c r="T1727" s="1311"/>
      <c r="U1727" s="1311"/>
      <c r="V1727" s="1311"/>
      <c r="W1727" s="1312">
        <v>82.821700000000007</v>
      </c>
      <c r="X1727" s="1312"/>
      <c r="Y1727" s="1312"/>
      <c r="Z1727" s="1312"/>
      <c r="AA1727" s="1312"/>
      <c r="AB1727" s="1312"/>
      <c r="AC1727" s="1313">
        <v>474.55860000000001</v>
      </c>
      <c r="AD1727" s="1313"/>
      <c r="AE1727" s="1313"/>
      <c r="AF1727" s="1313"/>
    </row>
    <row r="1728" spans="1:32" ht="23.25" customHeight="1">
      <c r="A1728" s="153"/>
      <c r="B1728" s="154"/>
      <c r="C1728" s="167" t="s">
        <v>570</v>
      </c>
      <c r="D1728" s="1304" t="s">
        <v>571</v>
      </c>
      <c r="E1728" s="1304"/>
      <c r="F1728" s="1304"/>
      <c r="G1728" s="1304"/>
      <c r="H1728" s="1304"/>
      <c r="I1728" s="1304"/>
      <c r="J1728" s="1304"/>
      <c r="K1728" s="1304"/>
      <c r="L1728" s="1304"/>
      <c r="M1728" s="1304"/>
      <c r="N1728" s="1304"/>
      <c r="O1728" s="1305">
        <v>1.5580000000000001</v>
      </c>
      <c r="P1728" s="1305"/>
      <c r="Q1728" s="1305"/>
      <c r="R1728" s="1305"/>
      <c r="S1728" s="1306" t="s">
        <v>446</v>
      </c>
      <c r="T1728" s="1306"/>
      <c r="U1728" s="1306"/>
      <c r="V1728" s="1306"/>
      <c r="W1728" s="1307">
        <v>45.264899999999997</v>
      </c>
      <c r="X1728" s="1307"/>
      <c r="Y1728" s="1307"/>
      <c r="Z1728" s="1307"/>
      <c r="AA1728" s="1307"/>
      <c r="AB1728" s="1307"/>
      <c r="AC1728" s="1308">
        <v>70.515100000000004</v>
      </c>
      <c r="AD1728" s="1308"/>
      <c r="AE1728" s="1308"/>
      <c r="AF1728" s="1308"/>
    </row>
    <row r="1729" spans="1:32" ht="16.7" customHeight="1">
      <c r="A1729" s="1246"/>
      <c r="B1729" s="1246"/>
      <c r="C1729" s="1246"/>
      <c r="D1729" s="1246"/>
      <c r="E1729" s="1246"/>
      <c r="F1729" s="1246"/>
      <c r="G1729" s="1246"/>
      <c r="H1729" s="1246"/>
      <c r="I1729" s="1246"/>
      <c r="J1729" s="1246"/>
      <c r="K1729" s="1246"/>
      <c r="L1729" s="1246"/>
      <c r="M1729" s="1247" t="s">
        <v>413</v>
      </c>
      <c r="N1729" s="1247"/>
      <c r="O1729" s="1247"/>
      <c r="P1729" s="1247"/>
      <c r="Q1729" s="1247"/>
      <c r="R1729" s="1247"/>
      <c r="S1729" s="1247"/>
      <c r="T1729" s="1247"/>
      <c r="U1729" s="1247"/>
      <c r="V1729" s="1247"/>
      <c r="W1729" s="1247"/>
      <c r="X1729" s="1248"/>
      <c r="Y1729" s="1248"/>
      <c r="Z1729" s="1249">
        <v>1286.2365</v>
      </c>
      <c r="AA1729" s="1249"/>
      <c r="AB1729" s="1249"/>
      <c r="AC1729" s="1249"/>
      <c r="AD1729" s="1249"/>
      <c r="AE1729" s="1249"/>
      <c r="AF1729" s="1249"/>
    </row>
    <row r="1730" spans="1:32" ht="17.45" customHeight="1">
      <c r="A1730" s="1257" t="s">
        <v>414</v>
      </c>
      <c r="B1730" s="1257"/>
      <c r="C1730" s="1257"/>
      <c r="D1730" s="1257"/>
      <c r="E1730" s="1257"/>
      <c r="F1730" s="1257"/>
      <c r="G1730" s="1257"/>
      <c r="H1730" s="1257"/>
      <c r="I1730" s="1257"/>
      <c r="J1730" s="1257"/>
      <c r="K1730" s="1257"/>
      <c r="L1730" s="1257"/>
      <c r="M1730" s="1257"/>
      <c r="N1730" s="1257"/>
      <c r="O1730" s="1258" t="s">
        <v>391</v>
      </c>
      <c r="P1730" s="1258"/>
      <c r="Q1730" s="1258"/>
      <c r="R1730" s="1258"/>
      <c r="S1730" s="1258" t="s">
        <v>407</v>
      </c>
      <c r="T1730" s="1258"/>
      <c r="U1730" s="1258"/>
      <c r="V1730" s="1258"/>
      <c r="W1730" s="1258" t="s">
        <v>408</v>
      </c>
      <c r="X1730" s="1258"/>
      <c r="Y1730" s="1258"/>
      <c r="Z1730" s="1258"/>
      <c r="AA1730" s="1258"/>
      <c r="AB1730" s="1258"/>
      <c r="AC1730" s="1259" t="s">
        <v>409</v>
      </c>
      <c r="AD1730" s="1259"/>
      <c r="AE1730" s="1259"/>
      <c r="AF1730" s="1259"/>
    </row>
    <row r="1731" spans="1:32" ht="22.5" customHeight="1">
      <c r="A1731" s="155"/>
      <c r="B1731" s="156"/>
      <c r="C1731" s="160" t="s">
        <v>586</v>
      </c>
      <c r="D1731" s="1268" t="s">
        <v>587</v>
      </c>
      <c r="E1731" s="1268"/>
      <c r="F1731" s="1268"/>
      <c r="G1731" s="1268"/>
      <c r="H1731" s="1268"/>
      <c r="I1731" s="1268"/>
      <c r="J1731" s="1268"/>
      <c r="K1731" s="1268"/>
      <c r="L1731" s="1268"/>
      <c r="M1731" s="1268"/>
      <c r="N1731" s="1268"/>
      <c r="O1731" s="1319">
        <v>1.3021499999999999</v>
      </c>
      <c r="P1731" s="1319"/>
      <c r="Q1731" s="1319"/>
      <c r="R1731" s="1319"/>
      <c r="S1731" s="1320" t="s">
        <v>283</v>
      </c>
      <c r="T1731" s="1320"/>
      <c r="U1731" s="1320"/>
      <c r="V1731" s="1320"/>
      <c r="W1731" s="1270">
        <v>1.8</v>
      </c>
      <c r="X1731" s="1270"/>
      <c r="Y1731" s="1270"/>
      <c r="Z1731" s="1270"/>
      <c r="AA1731" s="1270"/>
      <c r="AB1731" s="1270"/>
      <c r="AC1731" s="1267">
        <v>2.3439000000000001</v>
      </c>
      <c r="AD1731" s="1267"/>
      <c r="AE1731" s="1267"/>
      <c r="AF1731" s="1267"/>
    </row>
    <row r="1732" spans="1:32" ht="17.45" customHeight="1">
      <c r="A1732" s="1251"/>
      <c r="B1732" s="1251"/>
      <c r="C1732" s="1251"/>
      <c r="D1732" s="1251"/>
      <c r="E1732" s="1251"/>
      <c r="F1732" s="1251"/>
      <c r="G1732" s="1251"/>
      <c r="H1732" s="1251"/>
      <c r="I1732" s="1251"/>
      <c r="J1732" s="1251"/>
      <c r="K1732" s="1251"/>
      <c r="L1732" s="1251"/>
      <c r="M1732" s="1252" t="s">
        <v>415</v>
      </c>
      <c r="N1732" s="1252"/>
      <c r="O1732" s="1252"/>
      <c r="P1732" s="1252"/>
      <c r="Q1732" s="1252"/>
      <c r="R1732" s="1252"/>
      <c r="S1732" s="1252"/>
      <c r="T1732" s="1252"/>
      <c r="U1732" s="1252"/>
      <c r="V1732" s="1252"/>
      <c r="W1732" s="1252"/>
      <c r="X1732" s="1253"/>
      <c r="Y1732" s="1253"/>
      <c r="Z1732" s="1254">
        <v>2.3439000000000001</v>
      </c>
      <c r="AA1732" s="1254"/>
      <c r="AB1732" s="1254"/>
      <c r="AC1732" s="1254"/>
      <c r="AD1732" s="1254"/>
      <c r="AE1732" s="1254"/>
      <c r="AF1732" s="1254"/>
    </row>
    <row r="1733" spans="1:32" ht="17.45" customHeight="1">
      <c r="A1733" s="1255" t="s">
        <v>416</v>
      </c>
      <c r="B1733" s="1255"/>
      <c r="C1733" s="1255"/>
      <c r="D1733" s="1255"/>
      <c r="E1733" s="1255"/>
      <c r="F1733" s="1255"/>
      <c r="G1733" s="1255"/>
      <c r="H1733" s="1255"/>
      <c r="I1733" s="1255"/>
      <c r="J1733" s="1256" t="s">
        <v>391</v>
      </c>
      <c r="K1733" s="1256"/>
      <c r="L1733" s="158" t="s">
        <v>417</v>
      </c>
      <c r="M1733" s="158" t="s">
        <v>418</v>
      </c>
      <c r="N1733" s="1256" t="s">
        <v>419</v>
      </c>
      <c r="O1733" s="1256"/>
      <c r="P1733" s="1256" t="s">
        <v>420</v>
      </c>
      <c r="Q1733" s="1256"/>
      <c r="R1733" s="1256"/>
      <c r="S1733" s="1256"/>
      <c r="T1733" s="1256" t="s">
        <v>421</v>
      </c>
      <c r="U1733" s="1256"/>
      <c r="V1733" s="1256"/>
      <c r="W1733" s="1256"/>
      <c r="X1733" s="1256" t="s">
        <v>422</v>
      </c>
      <c r="Y1733" s="1256"/>
      <c r="Z1733" s="1256"/>
      <c r="AA1733" s="1256"/>
      <c r="AB1733" s="1256"/>
      <c r="AC1733" s="1245" t="s">
        <v>409</v>
      </c>
      <c r="AD1733" s="1245"/>
      <c r="AE1733" s="1245"/>
      <c r="AF1733" s="1245"/>
    </row>
    <row r="1734" spans="1:32" ht="22.5" customHeight="1">
      <c r="A1734" s="155"/>
      <c r="B1734" s="156"/>
      <c r="C1734" s="160" t="s">
        <v>588</v>
      </c>
      <c r="D1734" s="1328" t="s">
        <v>587</v>
      </c>
      <c r="E1734" s="1328"/>
      <c r="F1734" s="1328"/>
      <c r="G1734" s="1328"/>
      <c r="H1734" s="1328"/>
      <c r="I1734" s="1328"/>
      <c r="J1734" s="1329">
        <v>1.3021499999999999</v>
      </c>
      <c r="K1734" s="1329"/>
      <c r="L1734" s="172">
        <v>2.4300000000000002</v>
      </c>
      <c r="M1734" s="172">
        <v>0</v>
      </c>
      <c r="N1734" s="1330">
        <v>82.8</v>
      </c>
      <c r="O1734" s="1330"/>
      <c r="P1734" s="1330">
        <v>1.24</v>
      </c>
      <c r="Q1734" s="1330"/>
      <c r="R1734" s="1330"/>
      <c r="S1734" s="1330"/>
      <c r="T1734" s="1330">
        <v>0.99</v>
      </c>
      <c r="U1734" s="1330"/>
      <c r="V1734" s="1330"/>
      <c r="W1734" s="1330"/>
      <c r="X1734" s="1330">
        <v>0.82</v>
      </c>
      <c r="Y1734" s="1330"/>
      <c r="Z1734" s="1330"/>
      <c r="AA1734" s="1330"/>
      <c r="AB1734" s="1330"/>
      <c r="AC1734" s="1254">
        <v>92.335499999999996</v>
      </c>
      <c r="AD1734" s="1254"/>
      <c r="AE1734" s="1254"/>
      <c r="AF1734" s="1254"/>
    </row>
    <row r="1735" spans="1:32" ht="17.45" customHeight="1">
      <c r="A1735" s="1246"/>
      <c r="B1735" s="1246"/>
      <c r="C1735" s="1246"/>
      <c r="D1735" s="1246"/>
      <c r="E1735" s="1246"/>
      <c r="F1735" s="1246"/>
      <c r="G1735" s="1246"/>
      <c r="H1735" s="1246"/>
      <c r="I1735" s="1246"/>
      <c r="J1735" s="1246"/>
      <c r="K1735" s="1246"/>
      <c r="L1735" s="1246"/>
      <c r="M1735" s="1247" t="s">
        <v>423</v>
      </c>
      <c r="N1735" s="1247"/>
      <c r="O1735" s="1247"/>
      <c r="P1735" s="1247"/>
      <c r="Q1735" s="1247"/>
      <c r="R1735" s="1247"/>
      <c r="S1735" s="1247"/>
      <c r="T1735" s="1247"/>
      <c r="U1735" s="1247"/>
      <c r="V1735" s="1247"/>
      <c r="W1735" s="1247"/>
      <c r="X1735" s="1248"/>
      <c r="Y1735" s="1248"/>
      <c r="Z1735" s="1249">
        <v>92.335499999999996</v>
      </c>
      <c r="AA1735" s="1249"/>
      <c r="AB1735" s="1249"/>
      <c r="AC1735" s="1249"/>
      <c r="AD1735" s="1249"/>
      <c r="AE1735" s="1249"/>
      <c r="AF1735" s="1249"/>
    </row>
    <row r="1736" spans="1:32" ht="5.85" customHeight="1">
      <c r="A1736" s="1250"/>
      <c r="B1736" s="1250"/>
      <c r="C1736" s="1250"/>
      <c r="D1736" s="1250"/>
      <c r="E1736" s="1250"/>
      <c r="F1736" s="1250"/>
      <c r="G1736" s="1250"/>
      <c r="H1736" s="1250"/>
      <c r="I1736" s="1250"/>
      <c r="J1736" s="1250"/>
      <c r="K1736" s="1250"/>
      <c r="L1736" s="1250"/>
      <c r="M1736" s="1250"/>
      <c r="N1736" s="1250"/>
      <c r="O1736" s="1250"/>
      <c r="P1736" s="1250"/>
      <c r="Q1736" s="1250"/>
      <c r="R1736" s="1250"/>
      <c r="S1736" s="1250"/>
      <c r="T1736" s="1250"/>
      <c r="U1736" s="1250"/>
      <c r="V1736" s="1250"/>
      <c r="W1736" s="1250"/>
      <c r="X1736" s="1250"/>
      <c r="Y1736" s="1250"/>
      <c r="Z1736" s="1250"/>
      <c r="AA1736" s="1250"/>
      <c r="AB1736" s="1250"/>
      <c r="AC1736" s="1250"/>
      <c r="AD1736" s="1250"/>
      <c r="AE1736" s="1250"/>
      <c r="AF1736" s="1250"/>
    </row>
    <row r="1737" spans="1:32" ht="16.7" customHeight="1">
      <c r="A1737" s="1239"/>
      <c r="B1737" s="1239"/>
      <c r="C1737" s="1239"/>
      <c r="D1737" s="1239"/>
      <c r="E1737" s="1239"/>
      <c r="F1737" s="1239"/>
      <c r="G1737" s="1239"/>
      <c r="H1737" s="1239"/>
      <c r="I1737" s="1239"/>
      <c r="J1737" s="1239"/>
      <c r="K1737" s="1239"/>
      <c r="L1737" s="1239"/>
      <c r="M1737" s="1240" t="s">
        <v>424</v>
      </c>
      <c r="N1737" s="1240"/>
      <c r="O1737" s="1240"/>
      <c r="P1737" s="1240"/>
      <c r="Q1737" s="1240"/>
      <c r="R1737" s="1240"/>
      <c r="S1737" s="1240"/>
      <c r="T1737" s="1240"/>
      <c r="U1737" s="1240"/>
      <c r="V1737" s="1240"/>
      <c r="W1737" s="1240"/>
      <c r="X1737" s="1243"/>
      <c r="Y1737" s="1243"/>
      <c r="Z1737" s="1241">
        <v>1567.76</v>
      </c>
      <c r="AA1737" s="1241"/>
      <c r="AB1737" s="1241"/>
      <c r="AC1737" s="1241"/>
      <c r="AD1737" s="1241"/>
      <c r="AE1737" s="1241"/>
      <c r="AF1737" s="1241"/>
    </row>
    <row r="1738" spans="1:32" ht="16.7" customHeight="1">
      <c r="A1738" s="1239"/>
      <c r="B1738" s="1239"/>
      <c r="C1738" s="1239"/>
      <c r="D1738" s="1239"/>
      <c r="E1738" s="1239"/>
      <c r="F1738" s="1239"/>
      <c r="G1738" s="1239"/>
      <c r="H1738" s="1239"/>
      <c r="I1738" s="1239"/>
      <c r="J1738" s="1239"/>
      <c r="K1738" s="1240" t="s">
        <v>425</v>
      </c>
      <c r="L1738" s="1240"/>
      <c r="M1738" s="1240"/>
      <c r="N1738" s="1240"/>
      <c r="O1738" s="1240"/>
      <c r="P1738" s="1240"/>
      <c r="Q1738" s="151"/>
      <c r="R1738" s="1244">
        <v>0</v>
      </c>
      <c r="S1738" s="1244"/>
      <c r="T1738" s="1244"/>
      <c r="U1738" s="151"/>
      <c r="V1738" s="1240" t="s">
        <v>426</v>
      </c>
      <c r="W1738" s="1240"/>
      <c r="X1738" s="1243"/>
      <c r="Y1738" s="1243"/>
      <c r="Z1738" s="1241">
        <v>0</v>
      </c>
      <c r="AA1738" s="1241"/>
      <c r="AB1738" s="1241"/>
      <c r="AC1738" s="1241"/>
      <c r="AD1738" s="1241"/>
      <c r="AE1738" s="1241"/>
      <c r="AF1738" s="1241"/>
    </row>
    <row r="1739" spans="1:32" ht="0.75" customHeight="1">
      <c r="A1739" s="1239"/>
      <c r="B1739" s="1239"/>
      <c r="C1739" s="1239"/>
      <c r="D1739" s="1239"/>
      <c r="E1739" s="1239"/>
      <c r="F1739" s="1239"/>
      <c r="G1739" s="1239"/>
      <c r="H1739" s="1239"/>
      <c r="I1739" s="1239"/>
      <c r="J1739" s="1239"/>
      <c r="K1739" s="1239"/>
      <c r="L1739" s="1239"/>
      <c r="M1739" s="1239"/>
      <c r="N1739" s="1239"/>
      <c r="O1739" s="1239"/>
      <c r="P1739" s="1239"/>
      <c r="Q1739" s="1239"/>
      <c r="R1739" s="1239"/>
      <c r="S1739" s="1239"/>
      <c r="T1739" s="1239"/>
      <c r="U1739" s="1239"/>
      <c r="V1739" s="1240"/>
      <c r="W1739" s="1240"/>
      <c r="X1739" s="1243"/>
      <c r="Y1739" s="1243"/>
      <c r="Z1739" s="1241"/>
      <c r="AA1739" s="1241"/>
      <c r="AB1739" s="1241"/>
      <c r="AC1739" s="1241"/>
      <c r="AD1739" s="1241"/>
      <c r="AE1739" s="1241"/>
      <c r="AF1739" s="1241"/>
    </row>
    <row r="1740" spans="1:32" ht="16.7" customHeight="1">
      <c r="A1740" s="1239"/>
      <c r="B1740" s="1239"/>
      <c r="C1740" s="1239"/>
      <c r="D1740" s="1239"/>
      <c r="E1740" s="1239"/>
      <c r="F1740" s="1239"/>
      <c r="G1740" s="1239"/>
      <c r="H1740" s="1239"/>
      <c r="I1740" s="1239"/>
      <c r="J1740" s="1239"/>
      <c r="K1740" s="1239"/>
      <c r="L1740" s="1239"/>
      <c r="M1740" s="1240" t="s">
        <v>427</v>
      </c>
      <c r="N1740" s="1240"/>
      <c r="O1740" s="1240"/>
      <c r="P1740" s="1240"/>
      <c r="Q1740" s="1240"/>
      <c r="R1740" s="1240"/>
      <c r="S1740" s="1240"/>
      <c r="T1740" s="1240"/>
      <c r="U1740" s="1240"/>
      <c r="V1740" s="1240"/>
      <c r="W1740" s="1240"/>
      <c r="X1740" s="1243"/>
      <c r="Y1740" s="1243"/>
      <c r="Z1740" s="1241">
        <v>1567.76</v>
      </c>
      <c r="AA1740" s="1241"/>
      <c r="AB1740" s="1241"/>
      <c r="AC1740" s="1241"/>
      <c r="AD1740" s="1241"/>
      <c r="AE1740" s="1241"/>
      <c r="AF1740" s="1241"/>
    </row>
    <row r="1741" spans="1:32" ht="5.85" customHeight="1">
      <c r="A1741" s="1242"/>
      <c r="B1741" s="1242"/>
      <c r="C1741" s="1242"/>
      <c r="D1741" s="1242"/>
      <c r="E1741" s="1242"/>
      <c r="F1741" s="1242"/>
      <c r="G1741" s="1242"/>
      <c r="H1741" s="1242"/>
      <c r="I1741" s="1242"/>
      <c r="J1741" s="1242"/>
      <c r="K1741" s="1242"/>
      <c r="L1741" s="1242"/>
      <c r="M1741" s="1242"/>
      <c r="N1741" s="1242"/>
      <c r="O1741" s="1242"/>
      <c r="P1741" s="1242"/>
      <c r="Q1741" s="1242"/>
      <c r="R1741" s="1242"/>
      <c r="S1741" s="1242"/>
      <c r="T1741" s="1242"/>
      <c r="U1741" s="1242"/>
      <c r="V1741" s="1242"/>
      <c r="W1741" s="1242"/>
      <c r="X1741" s="1242"/>
      <c r="Y1741" s="1242"/>
      <c r="Z1741" s="1242"/>
      <c r="AA1741" s="1242"/>
      <c r="AB1741" s="1242"/>
      <c r="AC1741" s="1242"/>
      <c r="AD1741" s="1242"/>
      <c r="AE1741" s="1242"/>
      <c r="AF1741" s="1242"/>
    </row>
    <row r="1742" spans="1:32" ht="100.35" customHeight="1">
      <c r="A1742" s="153"/>
      <c r="B1742" s="154"/>
      <c r="C1742" s="154"/>
      <c r="D1742" s="154"/>
      <c r="E1742" s="154"/>
      <c r="F1742" s="154"/>
      <c r="G1742" s="154"/>
      <c r="H1742" s="154"/>
      <c r="I1742" s="154"/>
      <c r="J1742" s="154"/>
      <c r="K1742" s="154"/>
      <c r="L1742" s="154"/>
      <c r="M1742" s="154"/>
      <c r="N1742" s="154"/>
      <c r="O1742" s="154"/>
      <c r="P1742" s="154"/>
      <c r="Q1742" s="154"/>
      <c r="R1742" s="154"/>
      <c r="S1742" s="154"/>
      <c r="T1742" s="154"/>
      <c r="U1742" s="154"/>
      <c r="V1742" s="154"/>
      <c r="W1742" s="154"/>
      <c r="X1742" s="154"/>
      <c r="Y1742" s="154"/>
      <c r="Z1742" s="154"/>
      <c r="AA1742" s="154"/>
      <c r="AB1742" s="154"/>
      <c r="AC1742" s="154"/>
      <c r="AD1742" s="154"/>
      <c r="AE1742" s="154"/>
      <c r="AF1742" s="162"/>
    </row>
    <row r="1743" spans="1:32" ht="2.1" customHeight="1">
      <c r="A1743" s="146"/>
      <c r="B1743" s="147"/>
      <c r="C1743" s="147"/>
      <c r="D1743" s="147"/>
      <c r="E1743" s="147"/>
      <c r="F1743" s="147"/>
      <c r="G1743" s="1289" t="s">
        <v>376</v>
      </c>
      <c r="H1743" s="1289"/>
      <c r="I1743" s="1289"/>
      <c r="J1743" s="1289"/>
      <c r="K1743" s="1289"/>
      <c r="L1743" s="1289"/>
      <c r="M1743" s="1289"/>
      <c r="N1743" s="1289"/>
      <c r="O1743" s="1289"/>
      <c r="P1743" s="1289"/>
      <c r="Q1743" s="1289"/>
      <c r="R1743" s="1289"/>
      <c r="S1743" s="1289"/>
      <c r="T1743" s="1289"/>
      <c r="U1743" s="1289"/>
      <c r="V1743" s="1289"/>
      <c r="W1743" s="1289"/>
      <c r="X1743" s="1289"/>
      <c r="Y1743" s="1289"/>
      <c r="Z1743" s="1289"/>
      <c r="AA1743" s="148"/>
      <c r="AB1743" s="1290" t="s">
        <v>590</v>
      </c>
      <c r="AC1743" s="1290"/>
      <c r="AD1743" s="1290"/>
      <c r="AE1743" s="1290"/>
      <c r="AF1743" s="1290"/>
    </row>
    <row r="1744" spans="1:32" ht="14.65" customHeight="1">
      <c r="A1744" s="150"/>
      <c r="B1744" s="1243"/>
      <c r="C1744" s="1243"/>
      <c r="D1744" s="1243"/>
      <c r="E1744" s="1243"/>
      <c r="G1744" s="1289"/>
      <c r="H1744" s="1289"/>
      <c r="I1744" s="1289"/>
      <c r="J1744" s="1289"/>
      <c r="K1744" s="1289"/>
      <c r="L1744" s="1289"/>
      <c r="M1744" s="1289"/>
      <c r="N1744" s="1289"/>
      <c r="O1744" s="1289"/>
      <c r="P1744" s="1289"/>
      <c r="Q1744" s="1289"/>
      <c r="R1744" s="1289"/>
      <c r="S1744" s="1289"/>
      <c r="T1744" s="1289"/>
      <c r="U1744" s="1289"/>
      <c r="V1744" s="1289"/>
      <c r="W1744" s="1289"/>
      <c r="X1744" s="1289"/>
      <c r="Y1744" s="1289"/>
      <c r="Z1744" s="1289"/>
      <c r="AA1744" s="152"/>
      <c r="AB1744" s="1290"/>
      <c r="AC1744" s="1290"/>
      <c r="AD1744" s="1290"/>
      <c r="AE1744" s="1290"/>
      <c r="AF1744" s="1290"/>
    </row>
    <row r="1745" spans="1:32" ht="0.75" customHeight="1">
      <c r="A1745" s="150"/>
      <c r="B1745" s="1243"/>
      <c r="C1745" s="1243"/>
      <c r="D1745" s="1243"/>
      <c r="E1745" s="1243"/>
      <c r="G1745" s="1289"/>
      <c r="H1745" s="1289"/>
      <c r="I1745" s="1289"/>
      <c r="J1745" s="1289"/>
      <c r="K1745" s="1289"/>
      <c r="L1745" s="1289"/>
      <c r="M1745" s="1289"/>
      <c r="N1745" s="1289"/>
      <c r="O1745" s="1289"/>
      <c r="P1745" s="1289"/>
      <c r="Q1745" s="1289"/>
      <c r="R1745" s="1289"/>
      <c r="S1745" s="1289"/>
      <c r="T1745" s="1289"/>
      <c r="U1745" s="1289"/>
      <c r="V1745" s="1289"/>
      <c r="W1745" s="1289"/>
      <c r="X1745" s="1289"/>
      <c r="Y1745" s="1289"/>
      <c r="Z1745" s="1289"/>
      <c r="AA1745" s="152"/>
      <c r="AB1745" s="1290"/>
      <c r="AC1745" s="1290"/>
      <c r="AD1745" s="1290"/>
      <c r="AE1745" s="1290"/>
      <c r="AF1745" s="1290"/>
    </row>
    <row r="1746" spans="1:32" ht="11.65" customHeight="1">
      <c r="A1746" s="150"/>
      <c r="B1746" s="1243"/>
      <c r="C1746" s="1243"/>
      <c r="D1746" s="1243"/>
      <c r="E1746" s="1243"/>
      <c r="G1746" s="1289"/>
      <c r="H1746" s="1289"/>
      <c r="I1746" s="1289"/>
      <c r="J1746" s="1289"/>
      <c r="K1746" s="1289"/>
      <c r="L1746" s="1289"/>
      <c r="M1746" s="1289"/>
      <c r="N1746" s="1289"/>
      <c r="O1746" s="1289"/>
      <c r="P1746" s="1289"/>
      <c r="Q1746" s="1289"/>
      <c r="R1746" s="1289"/>
      <c r="S1746" s="1289"/>
      <c r="T1746" s="1289"/>
      <c r="U1746" s="1289"/>
      <c r="V1746" s="1289"/>
      <c r="W1746" s="1289"/>
      <c r="X1746" s="1289"/>
      <c r="Y1746" s="1289"/>
      <c r="Z1746" s="1289"/>
      <c r="AA1746" s="152"/>
      <c r="AB1746" s="1291" t="s">
        <v>378</v>
      </c>
      <c r="AC1746" s="1291"/>
      <c r="AD1746" s="1291"/>
      <c r="AE1746" s="1324"/>
      <c r="AF1746" s="1324"/>
    </row>
    <row r="1747" spans="1:32" ht="13.9" customHeight="1">
      <c r="A1747" s="150"/>
      <c r="B1747" s="1243"/>
      <c r="C1747" s="1243"/>
      <c r="D1747" s="1243"/>
      <c r="E1747" s="1243"/>
      <c r="G1747" s="1293" t="s">
        <v>379</v>
      </c>
      <c r="H1747" s="1293"/>
      <c r="I1747" s="1293"/>
      <c r="J1747" s="1293"/>
      <c r="K1747" s="1293"/>
      <c r="L1747" s="1293"/>
      <c r="M1747" s="1293"/>
      <c r="N1747" s="1293"/>
      <c r="O1747" s="1293"/>
      <c r="P1747" s="1293"/>
      <c r="Q1747" s="1293"/>
      <c r="R1747" s="1293"/>
      <c r="S1747" s="1293"/>
      <c r="T1747" s="1293"/>
      <c r="U1747" s="1293"/>
      <c r="V1747" s="1293"/>
      <c r="W1747" s="1293"/>
      <c r="X1747" s="1293"/>
      <c r="Y1747" s="1293"/>
      <c r="Z1747" s="1293"/>
      <c r="AA1747" s="152"/>
      <c r="AB1747" s="1291"/>
      <c r="AC1747" s="1291"/>
      <c r="AD1747" s="1291"/>
      <c r="AE1747" s="1324"/>
      <c r="AF1747" s="1324"/>
    </row>
    <row r="1748" spans="1:32" ht="0.75" customHeight="1">
      <c r="A1748" s="150"/>
      <c r="G1748" s="1293"/>
      <c r="H1748" s="1293"/>
      <c r="I1748" s="1293"/>
      <c r="J1748" s="1293"/>
      <c r="K1748" s="1293"/>
      <c r="L1748" s="1293"/>
      <c r="M1748" s="1293"/>
      <c r="N1748" s="1293"/>
      <c r="O1748" s="1293"/>
      <c r="P1748" s="1293"/>
      <c r="Q1748" s="1293"/>
      <c r="R1748" s="1293"/>
      <c r="S1748" s="1293"/>
      <c r="T1748" s="1293"/>
      <c r="U1748" s="1293"/>
      <c r="V1748" s="1293"/>
      <c r="W1748" s="1293"/>
      <c r="X1748" s="1293"/>
      <c r="Y1748" s="1293"/>
      <c r="Z1748" s="1293"/>
      <c r="AA1748" s="152"/>
      <c r="AB1748" s="1291"/>
      <c r="AC1748" s="1291"/>
      <c r="AD1748" s="1291"/>
      <c r="AE1748" s="1324"/>
      <c r="AF1748" s="1324"/>
    </row>
    <row r="1749" spans="1:32" ht="0.75" customHeight="1">
      <c r="A1749" s="153"/>
      <c r="B1749" s="154"/>
      <c r="C1749" s="154"/>
      <c r="D1749" s="154"/>
      <c r="E1749" s="154"/>
      <c r="F1749" s="154"/>
      <c r="G1749" s="154"/>
      <c r="H1749" s="154"/>
      <c r="I1749" s="154"/>
      <c r="J1749" s="154"/>
      <c r="K1749" s="154"/>
      <c r="L1749" s="154"/>
      <c r="M1749" s="154"/>
      <c r="N1749" s="154"/>
      <c r="O1749" s="154"/>
      <c r="P1749" s="154"/>
      <c r="Q1749" s="154"/>
      <c r="R1749" s="154"/>
      <c r="S1749" s="154"/>
      <c r="T1749" s="154"/>
      <c r="U1749" s="154"/>
      <c r="V1749" s="154"/>
      <c r="W1749" s="154"/>
      <c r="X1749" s="154"/>
      <c r="Y1749" s="154"/>
      <c r="Z1749" s="154"/>
      <c r="AA1749" s="154"/>
      <c r="AB1749" s="154"/>
      <c r="AC1749" s="154"/>
      <c r="AD1749" s="154"/>
      <c r="AE1749" s="154"/>
      <c r="AF1749" s="162"/>
    </row>
    <row r="1750" spans="1:32" ht="15.95" customHeight="1">
      <c r="A1750" s="1280" t="s">
        <v>323</v>
      </c>
      <c r="B1750" s="1280"/>
      <c r="C1750" s="1280"/>
      <c r="D1750" s="1280"/>
      <c r="E1750" s="1280"/>
      <c r="F1750" s="1280"/>
      <c r="G1750" s="1280"/>
      <c r="H1750" s="1280"/>
      <c r="I1750" s="1280"/>
      <c r="J1750" s="1280"/>
      <c r="K1750" s="1280"/>
      <c r="L1750" s="1280"/>
      <c r="M1750" s="1280"/>
      <c r="N1750" s="1280"/>
      <c r="O1750" s="1280"/>
      <c r="P1750" s="1280"/>
      <c r="Q1750" s="1280"/>
      <c r="R1750" s="1280"/>
      <c r="S1750" s="1280"/>
      <c r="T1750" s="1280"/>
      <c r="U1750" s="1280"/>
      <c r="V1750" s="1280"/>
      <c r="W1750" s="1280"/>
      <c r="X1750" s="1280"/>
      <c r="Y1750" s="1280"/>
      <c r="Z1750" s="1280"/>
      <c r="AA1750" s="1280"/>
      <c r="AB1750" s="1280"/>
      <c r="AC1750" s="1280"/>
      <c r="AD1750" s="1280"/>
      <c r="AE1750" s="1280"/>
      <c r="AF1750" s="1280"/>
    </row>
    <row r="1751" spans="1:32" ht="0.75" customHeight="1">
      <c r="A1751" s="146"/>
      <c r="B1751" s="147"/>
      <c r="C1751" s="147"/>
      <c r="D1751" s="147"/>
      <c r="E1751" s="147"/>
      <c r="F1751" s="147"/>
      <c r="G1751" s="147"/>
      <c r="H1751" s="147"/>
      <c r="I1751" s="147"/>
      <c r="J1751" s="147"/>
      <c r="K1751" s="147"/>
      <c r="L1751" s="147"/>
      <c r="M1751" s="147"/>
      <c r="N1751" s="147"/>
      <c r="O1751" s="147"/>
      <c r="P1751" s="147"/>
      <c r="Q1751" s="147"/>
      <c r="R1751" s="147"/>
      <c r="S1751" s="147"/>
      <c r="T1751" s="147"/>
      <c r="U1751" s="147"/>
      <c r="V1751" s="147"/>
      <c r="W1751" s="147"/>
      <c r="X1751" s="147"/>
      <c r="Y1751" s="147"/>
      <c r="Z1751" s="147"/>
      <c r="AA1751" s="147"/>
      <c r="AB1751" s="147"/>
      <c r="AC1751" s="147"/>
      <c r="AD1751" s="147"/>
      <c r="AE1751" s="147"/>
      <c r="AF1751" s="148"/>
    </row>
    <row r="1752" spans="1:32" ht="37.15" customHeight="1">
      <c r="A1752" s="1281" t="s">
        <v>380</v>
      </c>
      <c r="B1752" s="1281"/>
      <c r="C1752" s="1281"/>
      <c r="D1752" s="1281"/>
      <c r="E1752" s="1281"/>
      <c r="F1752" s="1281"/>
      <c r="G1752" s="1281"/>
      <c r="H1752" s="1281"/>
      <c r="I1752" s="1281"/>
      <c r="J1752" s="1281"/>
      <c r="K1752" s="1281"/>
      <c r="L1752" s="1281"/>
      <c r="M1752" s="1281"/>
      <c r="N1752" s="1281"/>
      <c r="O1752" s="1281"/>
      <c r="P1752" s="1281"/>
      <c r="Q1752" s="1281"/>
      <c r="R1752" s="1281"/>
      <c r="S1752" s="1281"/>
      <c r="T1752" s="1281"/>
      <c r="U1752" s="1281"/>
      <c r="V1752" s="1281"/>
      <c r="W1752" s="1281"/>
      <c r="X1752" s="1281"/>
      <c r="Y1752" s="1282" t="s">
        <v>381</v>
      </c>
      <c r="Z1752" s="1282"/>
      <c r="AA1752" s="1282"/>
      <c r="AB1752" s="1282"/>
      <c r="AC1752" s="1282"/>
      <c r="AD1752" s="1282"/>
      <c r="AE1752" s="1282"/>
      <c r="AF1752" s="1282"/>
    </row>
    <row r="1753" spans="1:32" ht="4.3499999999999996" customHeight="1">
      <c r="A1753" s="155"/>
      <c r="B1753" s="156"/>
      <c r="C1753" s="156"/>
      <c r="D1753" s="156"/>
      <c r="E1753" s="156"/>
      <c r="F1753" s="156"/>
      <c r="G1753" s="156"/>
      <c r="H1753" s="156"/>
      <c r="I1753" s="156"/>
      <c r="J1753" s="156"/>
      <c r="K1753" s="156"/>
      <c r="L1753" s="156"/>
      <c r="M1753" s="156"/>
      <c r="N1753" s="156"/>
      <c r="O1753" s="156"/>
      <c r="P1753" s="156"/>
      <c r="Q1753" s="156"/>
      <c r="R1753" s="156"/>
      <c r="S1753" s="156"/>
      <c r="T1753" s="156"/>
      <c r="U1753" s="156"/>
      <c r="V1753" s="156"/>
      <c r="W1753" s="156"/>
      <c r="X1753" s="156"/>
      <c r="Y1753" s="156"/>
      <c r="Z1753" s="156"/>
      <c r="AA1753" s="156"/>
      <c r="AB1753" s="156"/>
      <c r="AC1753" s="156"/>
      <c r="AD1753" s="156"/>
      <c r="AE1753" s="156"/>
      <c r="AF1753" s="157"/>
    </row>
    <row r="1754" spans="1:32" ht="0.75" customHeight="1">
      <c r="A1754" s="1283" t="s">
        <v>382</v>
      </c>
      <c r="B1754" s="1283"/>
      <c r="C1754" s="1283"/>
      <c r="D1754" s="1283"/>
      <c r="E1754" s="1284"/>
      <c r="F1754" s="1284"/>
      <c r="G1754" s="1284"/>
      <c r="H1754" s="1284"/>
      <c r="I1754" s="1285" t="s">
        <v>278</v>
      </c>
      <c r="J1754" s="1285"/>
      <c r="K1754" s="1285"/>
      <c r="L1754" s="1285"/>
      <c r="M1754" s="1285"/>
      <c r="N1754" s="1285"/>
      <c r="O1754" s="1285"/>
      <c r="P1754" s="1285"/>
      <c r="Q1754" s="1285"/>
      <c r="R1754" s="1285"/>
      <c r="S1754" s="1285"/>
      <c r="T1754" s="1285"/>
      <c r="U1754" s="1285"/>
      <c r="V1754" s="1285"/>
      <c r="W1754" s="1285"/>
      <c r="X1754" s="1285"/>
      <c r="Y1754" s="1275" t="s">
        <v>383</v>
      </c>
      <c r="Z1754" s="1275"/>
      <c r="AA1754" s="1275"/>
      <c r="AB1754" s="1275"/>
      <c r="AC1754" s="1275"/>
      <c r="AD1754" s="1286" t="s">
        <v>446</v>
      </c>
      <c r="AE1754" s="1286"/>
      <c r="AF1754" s="1286"/>
    </row>
    <row r="1755" spans="1:32" ht="18.2" customHeight="1">
      <c r="A1755" s="1283"/>
      <c r="B1755" s="1283"/>
      <c r="C1755" s="1283"/>
      <c r="D1755" s="1283"/>
      <c r="E1755" s="1287" t="s">
        <v>385</v>
      </c>
      <c r="F1755" s="1287"/>
      <c r="G1755" s="1287"/>
      <c r="H1755" s="1288" t="s">
        <v>386</v>
      </c>
      <c r="I1755" s="1285"/>
      <c r="J1755" s="1285"/>
      <c r="K1755" s="1285"/>
      <c r="L1755" s="1285"/>
      <c r="M1755" s="1285"/>
      <c r="N1755" s="1285"/>
      <c r="O1755" s="1285"/>
      <c r="P1755" s="1285"/>
      <c r="Q1755" s="1285"/>
      <c r="R1755" s="1285"/>
      <c r="S1755" s="1285"/>
      <c r="T1755" s="1285"/>
      <c r="U1755" s="1285"/>
      <c r="V1755" s="1285"/>
      <c r="W1755" s="1285"/>
      <c r="X1755" s="1285"/>
      <c r="Y1755" s="1275"/>
      <c r="Z1755" s="1275"/>
      <c r="AA1755" s="1275"/>
      <c r="AB1755" s="1275"/>
      <c r="AC1755" s="1275"/>
      <c r="AD1755" s="1286"/>
      <c r="AE1755" s="1286"/>
      <c r="AF1755" s="1286"/>
    </row>
    <row r="1756" spans="1:32" ht="0.75" customHeight="1">
      <c r="A1756" s="1274" t="s">
        <v>276</v>
      </c>
      <c r="B1756" s="1274"/>
      <c r="C1756" s="1274"/>
      <c r="D1756" s="1274"/>
      <c r="E1756" s="1287"/>
      <c r="F1756" s="1287"/>
      <c r="G1756" s="1287"/>
      <c r="H1756" s="1288"/>
      <c r="I1756" s="1285"/>
      <c r="J1756" s="1285"/>
      <c r="K1756" s="1285"/>
      <c r="L1756" s="1285"/>
      <c r="M1756" s="1285"/>
      <c r="N1756" s="1285"/>
      <c r="O1756" s="1285"/>
      <c r="P1756" s="1285"/>
      <c r="Q1756" s="1285"/>
      <c r="R1756" s="1285"/>
      <c r="S1756" s="1285"/>
      <c r="T1756" s="1285"/>
      <c r="U1756" s="1285"/>
      <c r="V1756" s="1285"/>
      <c r="W1756" s="1285"/>
      <c r="X1756" s="1285"/>
      <c r="Y1756" s="1275" t="s">
        <v>387</v>
      </c>
      <c r="Z1756" s="1275"/>
      <c r="AA1756" s="1275"/>
      <c r="AB1756" s="1275"/>
      <c r="AC1756" s="1275"/>
      <c r="AD1756" s="1276">
        <v>76.5</v>
      </c>
      <c r="AE1756" s="1276"/>
      <c r="AF1756" s="1276"/>
    </row>
    <row r="1757" spans="1:32" ht="18.2" customHeight="1">
      <c r="A1757" s="1274"/>
      <c r="B1757" s="1274"/>
      <c r="C1757" s="1274"/>
      <c r="D1757" s="1274"/>
      <c r="E1757" s="1277"/>
      <c r="F1757" s="1277"/>
      <c r="G1757" s="1277"/>
      <c r="H1757" s="1288"/>
      <c r="I1757" s="1285"/>
      <c r="J1757" s="1285"/>
      <c r="K1757" s="1285"/>
      <c r="L1757" s="1285"/>
      <c r="M1757" s="1285"/>
      <c r="N1757" s="1285"/>
      <c r="O1757" s="1285"/>
      <c r="P1757" s="1285"/>
      <c r="Q1757" s="1285"/>
      <c r="R1757" s="1285"/>
      <c r="S1757" s="1285"/>
      <c r="T1757" s="1285"/>
      <c r="U1757" s="1285"/>
      <c r="V1757" s="1285"/>
      <c r="W1757" s="1285"/>
      <c r="X1757" s="1285"/>
      <c r="Y1757" s="1275"/>
      <c r="Z1757" s="1275"/>
      <c r="AA1757" s="1275"/>
      <c r="AB1757" s="1275"/>
      <c r="AC1757" s="1275"/>
      <c r="AD1757" s="1276"/>
      <c r="AE1757" s="1276"/>
      <c r="AF1757" s="1276"/>
    </row>
    <row r="1758" spans="1:32" ht="26.85" customHeight="1">
      <c r="A1758" s="1322" t="s">
        <v>432</v>
      </c>
      <c r="B1758" s="1322"/>
      <c r="C1758" s="1322"/>
      <c r="D1758" s="1322"/>
      <c r="E1758" s="1322"/>
      <c r="F1758" s="1322"/>
      <c r="G1758" s="1322"/>
      <c r="H1758" s="1322"/>
      <c r="I1758" s="1322"/>
      <c r="J1758" s="1322"/>
      <c r="K1758" s="1322"/>
      <c r="L1758" s="1322"/>
      <c r="M1758" s="1322"/>
      <c r="N1758" s="1322"/>
      <c r="O1758" s="1322"/>
      <c r="P1758" s="1322"/>
      <c r="Q1758" s="1322"/>
      <c r="R1758" s="1322"/>
      <c r="S1758" s="1322"/>
      <c r="T1758" s="1322"/>
      <c r="U1758" s="1322"/>
      <c r="V1758" s="1322"/>
      <c r="W1758" s="1322"/>
      <c r="X1758" s="1322"/>
      <c r="Y1758" s="1322"/>
      <c r="Z1758" s="1322"/>
      <c r="AA1758" s="1322"/>
      <c r="AB1758" s="1322"/>
      <c r="AC1758" s="1322"/>
      <c r="AD1758" s="1322"/>
      <c r="AE1758" s="1322"/>
      <c r="AF1758" s="1323"/>
    </row>
    <row r="1759" spans="1:32" ht="10.15" customHeight="1">
      <c r="A1759" s="1273" t="s">
        <v>389</v>
      </c>
      <c r="B1759" s="1273"/>
      <c r="C1759" s="1273"/>
      <c r="D1759" s="1273"/>
      <c r="E1759" s="1273"/>
      <c r="F1759" s="1273"/>
      <c r="G1759" s="1273"/>
      <c r="H1759" s="1273"/>
      <c r="I1759" s="1273"/>
      <c r="J1759" s="1273"/>
      <c r="K1759" s="1273"/>
      <c r="L1759" s="1273"/>
      <c r="M1759" s="1273"/>
      <c r="N1759" s="1273"/>
      <c r="O1759" s="1273"/>
      <c r="P1759" s="1273"/>
      <c r="Q1759" s="1273"/>
      <c r="R1759" s="1273"/>
      <c r="S1759" s="1273"/>
      <c r="T1759" s="1273"/>
      <c r="U1759" s="1273"/>
      <c r="V1759" s="1273"/>
      <c r="W1759" s="1273"/>
      <c r="X1759" s="1273"/>
      <c r="Y1759" s="1273"/>
      <c r="Z1759" s="1273"/>
      <c r="AA1759" s="1273"/>
      <c r="AB1759" s="1273"/>
      <c r="AC1759" s="1273"/>
      <c r="AD1759" s="1273"/>
      <c r="AE1759" s="1273"/>
      <c r="AF1759" s="1323"/>
    </row>
    <row r="1760" spans="1:32" ht="17.45" customHeight="1">
      <c r="A1760" s="1255" t="s">
        <v>390</v>
      </c>
      <c r="B1760" s="1255"/>
      <c r="C1760" s="1255"/>
      <c r="D1760" s="1255"/>
      <c r="E1760" s="1255"/>
      <c r="F1760" s="1255"/>
      <c r="G1760" s="1255"/>
      <c r="H1760" s="1255"/>
      <c r="I1760" s="1255"/>
      <c r="J1760" s="1255"/>
      <c r="K1760" s="1255"/>
      <c r="L1760" s="1255"/>
      <c r="M1760" s="1256" t="s">
        <v>391</v>
      </c>
      <c r="N1760" s="1256" t="s">
        <v>392</v>
      </c>
      <c r="O1760" s="1256"/>
      <c r="P1760" s="1256"/>
      <c r="Q1760" s="1256"/>
      <c r="R1760" s="1256"/>
      <c r="S1760" s="1256"/>
      <c r="T1760" s="1256" t="s">
        <v>393</v>
      </c>
      <c r="U1760" s="1256"/>
      <c r="V1760" s="1256"/>
      <c r="W1760" s="1256"/>
      <c r="X1760" s="1256"/>
      <c r="Y1760" s="1256"/>
      <c r="Z1760" s="1256"/>
      <c r="AA1760" s="1256"/>
      <c r="AB1760" s="1256"/>
      <c r="AC1760" s="1245" t="s">
        <v>394</v>
      </c>
      <c r="AD1760" s="1245"/>
      <c r="AE1760" s="1245"/>
      <c r="AF1760" s="1245"/>
    </row>
    <row r="1761" spans="1:32" ht="16.7" customHeight="1">
      <c r="A1761" s="1255"/>
      <c r="B1761" s="1255"/>
      <c r="C1761" s="1255"/>
      <c r="D1761" s="1255"/>
      <c r="E1761" s="1255"/>
      <c r="F1761" s="1255"/>
      <c r="G1761" s="1255"/>
      <c r="H1761" s="1255"/>
      <c r="I1761" s="1255"/>
      <c r="J1761" s="1255"/>
      <c r="K1761" s="1255"/>
      <c r="L1761" s="1255"/>
      <c r="M1761" s="1256"/>
      <c r="N1761" s="1256" t="s">
        <v>395</v>
      </c>
      <c r="O1761" s="1256"/>
      <c r="P1761" s="1256" t="s">
        <v>396</v>
      </c>
      <c r="Q1761" s="1256"/>
      <c r="R1761" s="1256"/>
      <c r="S1761" s="1256"/>
      <c r="T1761" s="1256" t="s">
        <v>395</v>
      </c>
      <c r="U1761" s="1256"/>
      <c r="V1761" s="1256"/>
      <c r="W1761" s="1256"/>
      <c r="X1761" s="1256" t="s">
        <v>396</v>
      </c>
      <c r="Y1761" s="1256"/>
      <c r="Z1761" s="1256"/>
      <c r="AA1761" s="1256"/>
      <c r="AB1761" s="1256"/>
      <c r="AC1761" s="1245"/>
      <c r="AD1761" s="1245"/>
      <c r="AE1761" s="1245"/>
      <c r="AF1761" s="1245"/>
    </row>
    <row r="1762" spans="1:32" ht="23.25" customHeight="1">
      <c r="A1762" s="155"/>
      <c r="B1762" s="156"/>
      <c r="C1762" s="169" t="s">
        <v>481</v>
      </c>
      <c r="D1762" s="1268" t="s">
        <v>482</v>
      </c>
      <c r="E1762" s="1268"/>
      <c r="F1762" s="1268"/>
      <c r="G1762" s="1268"/>
      <c r="H1762" s="1268"/>
      <c r="I1762" s="1268"/>
      <c r="J1762" s="1268"/>
      <c r="K1762" s="1268"/>
      <c r="L1762" s="1268"/>
      <c r="M1762" s="161">
        <v>1</v>
      </c>
      <c r="N1762" s="1269">
        <v>1</v>
      </c>
      <c r="O1762" s="1269"/>
      <c r="P1762" s="1269">
        <v>0</v>
      </c>
      <c r="Q1762" s="1269"/>
      <c r="R1762" s="1269"/>
      <c r="S1762" s="1269"/>
      <c r="T1762" s="1270">
        <v>338.96780000000001</v>
      </c>
      <c r="U1762" s="1270"/>
      <c r="V1762" s="1270"/>
      <c r="W1762" s="1270"/>
      <c r="X1762" s="1270">
        <v>149.00299999999999</v>
      </c>
      <c r="Y1762" s="1270"/>
      <c r="Z1762" s="1270"/>
      <c r="AA1762" s="1270"/>
      <c r="AB1762" s="1270"/>
      <c r="AC1762" s="1267">
        <v>338.96780000000001</v>
      </c>
      <c r="AD1762" s="1267"/>
      <c r="AE1762" s="1267"/>
      <c r="AF1762" s="1267"/>
    </row>
    <row r="1763" spans="1:32" ht="17.45" customHeight="1">
      <c r="A1763" s="1246"/>
      <c r="B1763" s="1246"/>
      <c r="C1763" s="1246"/>
      <c r="D1763" s="1246"/>
      <c r="E1763" s="1246"/>
      <c r="F1763" s="1246"/>
      <c r="G1763" s="1246"/>
      <c r="H1763" s="1246"/>
      <c r="I1763" s="1246"/>
      <c r="J1763" s="1246"/>
      <c r="K1763" s="1246"/>
      <c r="L1763" s="1246"/>
      <c r="M1763" s="1247" t="s">
        <v>397</v>
      </c>
      <c r="N1763" s="1247"/>
      <c r="O1763" s="1247"/>
      <c r="P1763" s="1247"/>
      <c r="Q1763" s="1247"/>
      <c r="R1763" s="1247"/>
      <c r="S1763" s="1247"/>
      <c r="T1763" s="1247"/>
      <c r="U1763" s="1247"/>
      <c r="V1763" s="1247"/>
      <c r="W1763" s="1247"/>
      <c r="X1763" s="1248"/>
      <c r="Y1763" s="1248"/>
      <c r="Z1763" s="1249">
        <v>338.96780000000001</v>
      </c>
      <c r="AA1763" s="1249"/>
      <c r="AB1763" s="1249"/>
      <c r="AC1763" s="1249"/>
      <c r="AD1763" s="1249"/>
      <c r="AE1763" s="1249"/>
      <c r="AF1763" s="1249"/>
    </row>
    <row r="1764" spans="1:32" ht="16.7" customHeight="1">
      <c r="A1764" s="1255" t="s">
        <v>398</v>
      </c>
      <c r="B1764" s="1255"/>
      <c r="C1764" s="1255"/>
      <c r="D1764" s="1255"/>
      <c r="E1764" s="1255"/>
      <c r="F1764" s="1255"/>
      <c r="G1764" s="1255"/>
      <c r="H1764" s="1255"/>
      <c r="I1764" s="1255"/>
      <c r="J1764" s="1255"/>
      <c r="K1764" s="1255"/>
      <c r="L1764" s="1255"/>
      <c r="M1764" s="1255"/>
      <c r="N1764" s="1255"/>
      <c r="O1764" s="1256" t="s">
        <v>399</v>
      </c>
      <c r="P1764" s="1256"/>
      <c r="Q1764" s="1256"/>
      <c r="R1764" s="1256"/>
      <c r="S1764" s="1256" t="s">
        <v>391</v>
      </c>
      <c r="T1764" s="1256"/>
      <c r="U1764" s="1256"/>
      <c r="V1764" s="1256"/>
      <c r="W1764" s="1256" t="s">
        <v>400</v>
      </c>
      <c r="X1764" s="1256"/>
      <c r="Y1764" s="1256"/>
      <c r="Z1764" s="1256"/>
      <c r="AA1764" s="1256"/>
      <c r="AB1764" s="1256"/>
      <c r="AC1764" s="1245" t="s">
        <v>394</v>
      </c>
      <c r="AD1764" s="1245"/>
      <c r="AE1764" s="1245"/>
      <c r="AF1764" s="1245"/>
    </row>
    <row r="1765" spans="1:32" ht="23.25" customHeight="1">
      <c r="A1765" s="146"/>
      <c r="B1765" s="147"/>
      <c r="C1765" s="170" t="s">
        <v>462</v>
      </c>
      <c r="D1765" s="1263" t="s">
        <v>463</v>
      </c>
      <c r="E1765" s="1263"/>
      <c r="F1765" s="1263"/>
      <c r="G1765" s="1263"/>
      <c r="H1765" s="1263"/>
      <c r="I1765" s="1263"/>
      <c r="J1765" s="1263"/>
      <c r="K1765" s="1263"/>
      <c r="L1765" s="1263"/>
      <c r="M1765" s="1263"/>
      <c r="N1765" s="1263"/>
      <c r="O1765" s="1264">
        <v>0</v>
      </c>
      <c r="P1765" s="1264"/>
      <c r="Q1765" s="1264"/>
      <c r="R1765" s="1264"/>
      <c r="S1765" s="1264">
        <v>4</v>
      </c>
      <c r="T1765" s="1264"/>
      <c r="U1765" s="1264"/>
      <c r="V1765" s="1264"/>
      <c r="W1765" s="1265">
        <v>22.268799999999999</v>
      </c>
      <c r="X1765" s="1265"/>
      <c r="Y1765" s="1265"/>
      <c r="Z1765" s="1265"/>
      <c r="AA1765" s="1265"/>
      <c r="AB1765" s="1265"/>
      <c r="AC1765" s="1266">
        <v>89.075199999999995</v>
      </c>
      <c r="AD1765" s="1266"/>
      <c r="AE1765" s="1266"/>
      <c r="AF1765" s="1266"/>
    </row>
    <row r="1766" spans="1:32" ht="16.7" customHeight="1">
      <c r="A1766" s="150"/>
      <c r="M1766" s="1240" t="s">
        <v>401</v>
      </c>
      <c r="N1766" s="1240"/>
      <c r="O1766" s="1240"/>
      <c r="P1766" s="1240"/>
      <c r="Q1766" s="1240"/>
      <c r="R1766" s="1240"/>
      <c r="S1766" s="1240"/>
      <c r="T1766" s="1240"/>
      <c r="U1766" s="1240"/>
      <c r="V1766" s="1240"/>
      <c r="W1766" s="1240"/>
      <c r="Z1766" s="1262">
        <v>89.075199999999995</v>
      </c>
      <c r="AA1766" s="1262"/>
      <c r="AB1766" s="1262"/>
      <c r="AC1766" s="1262"/>
      <c r="AD1766" s="1262"/>
      <c r="AE1766" s="1262"/>
      <c r="AF1766" s="1262"/>
    </row>
    <row r="1767" spans="1:32" ht="17.45" customHeight="1">
      <c r="A1767" s="150"/>
      <c r="M1767" s="1240" t="s">
        <v>402</v>
      </c>
      <c r="N1767" s="1240"/>
      <c r="O1767" s="1240"/>
      <c r="P1767" s="1240"/>
      <c r="Q1767" s="1240"/>
      <c r="R1767" s="1240"/>
      <c r="S1767" s="1240"/>
      <c r="T1767" s="1240"/>
      <c r="U1767" s="1240"/>
      <c r="V1767" s="1240"/>
      <c r="W1767" s="1240"/>
      <c r="Z1767" s="1262">
        <v>428.04300000000001</v>
      </c>
      <c r="AA1767" s="1262"/>
      <c r="AB1767" s="1262"/>
      <c r="AC1767" s="1262"/>
      <c r="AD1767" s="1262"/>
      <c r="AE1767" s="1262"/>
      <c r="AF1767" s="1262"/>
    </row>
    <row r="1768" spans="1:32" ht="17.45" customHeight="1">
      <c r="A1768" s="150"/>
      <c r="M1768" s="1240" t="s">
        <v>403</v>
      </c>
      <c r="N1768" s="1240"/>
      <c r="O1768" s="1240"/>
      <c r="P1768" s="1240"/>
      <c r="Q1768" s="1240"/>
      <c r="R1768" s="1240"/>
      <c r="S1768" s="1240"/>
      <c r="T1768" s="1240"/>
      <c r="U1768" s="1240"/>
      <c r="V1768" s="1240"/>
      <c r="W1768" s="1240"/>
      <c r="Z1768" s="1262">
        <v>5.5952999999999999</v>
      </c>
      <c r="AA1768" s="1262"/>
      <c r="AB1768" s="1262"/>
      <c r="AC1768" s="1262"/>
      <c r="AD1768" s="1262"/>
      <c r="AE1768" s="1262"/>
      <c r="AF1768" s="1262"/>
    </row>
    <row r="1769" spans="1:32" ht="16.7" customHeight="1">
      <c r="A1769" s="150"/>
      <c r="M1769" s="1240" t="s">
        <v>404</v>
      </c>
      <c r="N1769" s="1240"/>
      <c r="O1769" s="1240"/>
      <c r="P1769" s="1240"/>
      <c r="Q1769" s="1240"/>
      <c r="R1769" s="1240"/>
      <c r="S1769" s="1240"/>
      <c r="T1769" s="1240"/>
      <c r="U1769" s="1240"/>
      <c r="V1769" s="1240"/>
      <c r="W1769" s="1240"/>
      <c r="Z1769" s="1262">
        <v>1.521E-2</v>
      </c>
      <c r="AA1769" s="1262"/>
      <c r="AB1769" s="1262"/>
      <c r="AC1769" s="1262"/>
      <c r="AD1769" s="1262"/>
      <c r="AE1769" s="1262"/>
      <c r="AF1769" s="1262"/>
    </row>
    <row r="1770" spans="1:32" ht="17.45" customHeight="1">
      <c r="A1770" s="153"/>
      <c r="B1770" s="154"/>
      <c r="C1770" s="154"/>
      <c r="D1770" s="154"/>
      <c r="E1770" s="154"/>
      <c r="F1770" s="154"/>
      <c r="G1770" s="154"/>
      <c r="H1770" s="154"/>
      <c r="I1770" s="154"/>
      <c r="J1770" s="154"/>
      <c r="K1770" s="154"/>
      <c r="L1770" s="154"/>
      <c r="M1770" s="1260" t="s">
        <v>405</v>
      </c>
      <c r="N1770" s="1260"/>
      <c r="O1770" s="1260"/>
      <c r="P1770" s="1260"/>
      <c r="Q1770" s="1260"/>
      <c r="R1770" s="1260"/>
      <c r="S1770" s="1260"/>
      <c r="T1770" s="1260"/>
      <c r="U1770" s="1260"/>
      <c r="V1770" s="1260"/>
      <c r="W1770" s="1260"/>
      <c r="X1770" s="154"/>
      <c r="Y1770" s="154"/>
      <c r="Z1770" s="1261">
        <v>0</v>
      </c>
      <c r="AA1770" s="1261"/>
      <c r="AB1770" s="1261"/>
      <c r="AC1770" s="1261"/>
      <c r="AD1770" s="1261"/>
      <c r="AE1770" s="1261"/>
      <c r="AF1770" s="1261"/>
    </row>
    <row r="1771" spans="1:32" ht="16.7" customHeight="1">
      <c r="A1771" s="1257" t="s">
        <v>406</v>
      </c>
      <c r="B1771" s="1257"/>
      <c r="C1771" s="1257"/>
      <c r="D1771" s="1257"/>
      <c r="E1771" s="1257"/>
      <c r="F1771" s="1257"/>
      <c r="G1771" s="1257"/>
      <c r="H1771" s="1257"/>
      <c r="I1771" s="1257"/>
      <c r="J1771" s="1257"/>
      <c r="K1771" s="1257"/>
      <c r="L1771" s="1257"/>
      <c r="M1771" s="1257"/>
      <c r="N1771" s="1257"/>
      <c r="O1771" s="1258" t="s">
        <v>391</v>
      </c>
      <c r="P1771" s="1258"/>
      <c r="Q1771" s="1258"/>
      <c r="R1771" s="1258"/>
      <c r="S1771" s="1258" t="s">
        <v>407</v>
      </c>
      <c r="T1771" s="1258"/>
      <c r="U1771" s="1258"/>
      <c r="V1771" s="1258"/>
      <c r="W1771" s="1258" t="s">
        <v>408</v>
      </c>
      <c r="X1771" s="1258"/>
      <c r="Y1771" s="1258"/>
      <c r="Z1771" s="1258"/>
      <c r="AA1771" s="1258"/>
      <c r="AB1771" s="1258"/>
      <c r="AC1771" s="1259" t="s">
        <v>409</v>
      </c>
      <c r="AD1771" s="1259"/>
      <c r="AE1771" s="1259"/>
      <c r="AF1771" s="1259"/>
    </row>
    <row r="1772" spans="1:32" ht="17.45" customHeight="1">
      <c r="A1772" s="1246"/>
      <c r="B1772" s="1246"/>
      <c r="C1772" s="1246"/>
      <c r="D1772" s="1246"/>
      <c r="E1772" s="1246"/>
      <c r="F1772" s="1246"/>
      <c r="G1772" s="1246"/>
      <c r="H1772" s="1246"/>
      <c r="I1772" s="1246"/>
      <c r="J1772" s="1246"/>
      <c r="K1772" s="1246"/>
      <c r="L1772" s="1246"/>
      <c r="M1772" s="1247" t="s">
        <v>411</v>
      </c>
      <c r="N1772" s="1247"/>
      <c r="O1772" s="1247"/>
      <c r="P1772" s="1247"/>
      <c r="Q1772" s="1247"/>
      <c r="R1772" s="1247"/>
      <c r="S1772" s="1247"/>
      <c r="T1772" s="1247"/>
      <c r="U1772" s="1247"/>
      <c r="V1772" s="1247"/>
      <c r="W1772" s="1247"/>
      <c r="X1772" s="1248"/>
      <c r="Y1772" s="1248"/>
      <c r="Z1772" s="1249">
        <v>0</v>
      </c>
      <c r="AA1772" s="1249"/>
      <c r="AB1772" s="1249"/>
      <c r="AC1772" s="1249"/>
      <c r="AD1772" s="1249"/>
      <c r="AE1772" s="1249"/>
      <c r="AF1772" s="1249"/>
    </row>
    <row r="1773" spans="1:32" ht="17.45" customHeight="1">
      <c r="A1773" s="1257" t="s">
        <v>412</v>
      </c>
      <c r="B1773" s="1257"/>
      <c r="C1773" s="1257"/>
      <c r="D1773" s="1257"/>
      <c r="E1773" s="1257"/>
      <c r="F1773" s="1257"/>
      <c r="G1773" s="1257"/>
      <c r="H1773" s="1257"/>
      <c r="I1773" s="1257"/>
      <c r="J1773" s="1257"/>
      <c r="K1773" s="1257"/>
      <c r="L1773" s="1257"/>
      <c r="M1773" s="1257"/>
      <c r="N1773" s="1257"/>
      <c r="O1773" s="1258" t="s">
        <v>391</v>
      </c>
      <c r="P1773" s="1258"/>
      <c r="Q1773" s="1258"/>
      <c r="R1773" s="1258"/>
      <c r="S1773" s="1258" t="s">
        <v>407</v>
      </c>
      <c r="T1773" s="1258"/>
      <c r="U1773" s="1258"/>
      <c r="V1773" s="1258"/>
      <c r="W1773" s="1258" t="s">
        <v>408</v>
      </c>
      <c r="X1773" s="1258"/>
      <c r="Y1773" s="1258"/>
      <c r="Z1773" s="1258"/>
      <c r="AA1773" s="1258"/>
      <c r="AB1773" s="1258"/>
      <c r="AC1773" s="1259" t="s">
        <v>409</v>
      </c>
      <c r="AD1773" s="1259"/>
      <c r="AE1773" s="1259"/>
      <c r="AF1773" s="1259"/>
    </row>
    <row r="1774" spans="1:32" ht="16.7" customHeight="1">
      <c r="A1774" s="1246"/>
      <c r="B1774" s="1246"/>
      <c r="C1774" s="1246"/>
      <c r="D1774" s="1246"/>
      <c r="E1774" s="1246"/>
      <c r="F1774" s="1246"/>
      <c r="G1774" s="1246"/>
      <c r="H1774" s="1246"/>
      <c r="I1774" s="1246"/>
      <c r="J1774" s="1246"/>
      <c r="K1774" s="1246"/>
      <c r="L1774" s="1246"/>
      <c r="M1774" s="1247" t="s">
        <v>413</v>
      </c>
      <c r="N1774" s="1247"/>
      <c r="O1774" s="1247"/>
      <c r="P1774" s="1247"/>
      <c r="Q1774" s="1247"/>
      <c r="R1774" s="1247"/>
      <c r="S1774" s="1247"/>
      <c r="T1774" s="1247"/>
      <c r="U1774" s="1247"/>
      <c r="V1774" s="1247"/>
      <c r="W1774" s="1247"/>
      <c r="X1774" s="1248"/>
      <c r="Y1774" s="1248"/>
      <c r="Z1774" s="1249">
        <v>0</v>
      </c>
      <c r="AA1774" s="1249"/>
      <c r="AB1774" s="1249"/>
      <c r="AC1774" s="1249"/>
      <c r="AD1774" s="1249"/>
      <c r="AE1774" s="1249"/>
      <c r="AF1774" s="1249"/>
    </row>
    <row r="1775" spans="1:32" ht="17.45" customHeight="1">
      <c r="A1775" s="1257" t="s">
        <v>414</v>
      </c>
      <c r="B1775" s="1257"/>
      <c r="C1775" s="1257"/>
      <c r="D1775" s="1257"/>
      <c r="E1775" s="1257"/>
      <c r="F1775" s="1257"/>
      <c r="G1775" s="1257"/>
      <c r="H1775" s="1257"/>
      <c r="I1775" s="1257"/>
      <c r="J1775" s="1257"/>
      <c r="K1775" s="1257"/>
      <c r="L1775" s="1257"/>
      <c r="M1775" s="1257"/>
      <c r="N1775" s="1257"/>
      <c r="O1775" s="1258" t="s">
        <v>391</v>
      </c>
      <c r="P1775" s="1258"/>
      <c r="Q1775" s="1258"/>
      <c r="R1775" s="1258"/>
      <c r="S1775" s="1258" t="s">
        <v>407</v>
      </c>
      <c r="T1775" s="1258"/>
      <c r="U1775" s="1258"/>
      <c r="V1775" s="1258"/>
      <c r="W1775" s="1258" t="s">
        <v>408</v>
      </c>
      <c r="X1775" s="1258"/>
      <c r="Y1775" s="1258"/>
      <c r="Z1775" s="1258"/>
      <c r="AA1775" s="1258"/>
      <c r="AB1775" s="1258"/>
      <c r="AC1775" s="1259" t="s">
        <v>409</v>
      </c>
      <c r="AD1775" s="1259"/>
      <c r="AE1775" s="1259"/>
      <c r="AF1775" s="1259"/>
    </row>
    <row r="1776" spans="1:32" ht="22.5" customHeight="1">
      <c r="A1776" s="155"/>
      <c r="B1776" s="156"/>
      <c r="C1776" s="160" t="s">
        <v>591</v>
      </c>
      <c r="D1776" s="1268" t="s">
        <v>592</v>
      </c>
      <c r="E1776" s="1268"/>
      <c r="F1776" s="1268"/>
      <c r="G1776" s="1268"/>
      <c r="H1776" s="1268"/>
      <c r="I1776" s="1268"/>
      <c r="J1776" s="1268"/>
      <c r="K1776" s="1268"/>
      <c r="L1776" s="1268"/>
      <c r="M1776" s="1268"/>
      <c r="N1776" s="1268"/>
      <c r="O1776" s="1319">
        <v>2.4</v>
      </c>
      <c r="P1776" s="1319"/>
      <c r="Q1776" s="1319"/>
      <c r="R1776" s="1319"/>
      <c r="S1776" s="1320" t="s">
        <v>283</v>
      </c>
      <c r="T1776" s="1320"/>
      <c r="U1776" s="1320"/>
      <c r="V1776" s="1320"/>
      <c r="W1776" s="1270">
        <v>3.25</v>
      </c>
      <c r="X1776" s="1270"/>
      <c r="Y1776" s="1270"/>
      <c r="Z1776" s="1270"/>
      <c r="AA1776" s="1270"/>
      <c r="AB1776" s="1270"/>
      <c r="AC1776" s="1267">
        <v>7.8</v>
      </c>
      <c r="AD1776" s="1267"/>
      <c r="AE1776" s="1267"/>
      <c r="AF1776" s="1267"/>
    </row>
    <row r="1777" spans="1:32" ht="17.45" customHeight="1">
      <c r="A1777" s="1251"/>
      <c r="B1777" s="1251"/>
      <c r="C1777" s="1251"/>
      <c r="D1777" s="1251"/>
      <c r="E1777" s="1251"/>
      <c r="F1777" s="1251"/>
      <c r="G1777" s="1251"/>
      <c r="H1777" s="1251"/>
      <c r="I1777" s="1251"/>
      <c r="J1777" s="1251"/>
      <c r="K1777" s="1251"/>
      <c r="L1777" s="1251"/>
      <c r="M1777" s="1252" t="s">
        <v>415</v>
      </c>
      <c r="N1777" s="1252"/>
      <c r="O1777" s="1252"/>
      <c r="P1777" s="1252"/>
      <c r="Q1777" s="1252"/>
      <c r="R1777" s="1252"/>
      <c r="S1777" s="1252"/>
      <c r="T1777" s="1252"/>
      <c r="U1777" s="1252"/>
      <c r="V1777" s="1252"/>
      <c r="W1777" s="1252"/>
      <c r="X1777" s="1253"/>
      <c r="Y1777" s="1253"/>
      <c r="Z1777" s="1254">
        <v>7.8</v>
      </c>
      <c r="AA1777" s="1254"/>
      <c r="AB1777" s="1254"/>
      <c r="AC1777" s="1254"/>
      <c r="AD1777" s="1254"/>
      <c r="AE1777" s="1254"/>
      <c r="AF1777" s="1254"/>
    </row>
    <row r="1778" spans="1:32" ht="17.45" customHeight="1">
      <c r="A1778" s="1255" t="s">
        <v>416</v>
      </c>
      <c r="B1778" s="1255"/>
      <c r="C1778" s="1255"/>
      <c r="D1778" s="1255"/>
      <c r="E1778" s="1255"/>
      <c r="F1778" s="1255"/>
      <c r="G1778" s="1255"/>
      <c r="H1778" s="1255"/>
      <c r="I1778" s="1255"/>
      <c r="J1778" s="1256" t="s">
        <v>391</v>
      </c>
      <c r="K1778" s="1256"/>
      <c r="L1778" s="158" t="s">
        <v>417</v>
      </c>
      <c r="M1778" s="158" t="s">
        <v>418</v>
      </c>
      <c r="N1778" s="1256" t="s">
        <v>419</v>
      </c>
      <c r="O1778" s="1256"/>
      <c r="P1778" s="1256" t="s">
        <v>420</v>
      </c>
      <c r="Q1778" s="1256"/>
      <c r="R1778" s="1256"/>
      <c r="S1778" s="1256"/>
      <c r="T1778" s="1256" t="s">
        <v>421</v>
      </c>
      <c r="U1778" s="1256"/>
      <c r="V1778" s="1256"/>
      <c r="W1778" s="1256"/>
      <c r="X1778" s="1256" t="s">
        <v>422</v>
      </c>
      <c r="Y1778" s="1256"/>
      <c r="Z1778" s="1256"/>
      <c r="AA1778" s="1256"/>
      <c r="AB1778" s="1256"/>
      <c r="AC1778" s="1245" t="s">
        <v>409</v>
      </c>
      <c r="AD1778" s="1245"/>
      <c r="AE1778" s="1245"/>
      <c r="AF1778" s="1245"/>
    </row>
    <row r="1779" spans="1:32" ht="22.5" customHeight="1">
      <c r="A1779" s="155"/>
      <c r="B1779" s="156"/>
      <c r="C1779" s="160" t="s">
        <v>593</v>
      </c>
      <c r="D1779" s="1328" t="s">
        <v>592</v>
      </c>
      <c r="E1779" s="1328"/>
      <c r="F1779" s="1328"/>
      <c r="G1779" s="1328"/>
      <c r="H1779" s="1328"/>
      <c r="I1779" s="1328"/>
      <c r="J1779" s="1329">
        <v>2.4</v>
      </c>
      <c r="K1779" s="1329"/>
      <c r="L1779" s="172">
        <v>1.32</v>
      </c>
      <c r="M1779" s="172">
        <v>0</v>
      </c>
      <c r="N1779" s="1330">
        <v>0</v>
      </c>
      <c r="O1779" s="1330"/>
      <c r="P1779" s="1330">
        <v>1.36</v>
      </c>
      <c r="Q1779" s="1330"/>
      <c r="R1779" s="1330"/>
      <c r="S1779" s="1330"/>
      <c r="T1779" s="1330">
        <v>1.0900000000000001</v>
      </c>
      <c r="U1779" s="1330"/>
      <c r="V1779" s="1330"/>
      <c r="W1779" s="1330"/>
      <c r="X1779" s="1330">
        <v>0.89</v>
      </c>
      <c r="Y1779" s="1330"/>
      <c r="Z1779" s="1330"/>
      <c r="AA1779" s="1330"/>
      <c r="AB1779" s="1330"/>
      <c r="AC1779" s="1254">
        <v>4.32</v>
      </c>
      <c r="AD1779" s="1254"/>
      <c r="AE1779" s="1254"/>
      <c r="AF1779" s="1254"/>
    </row>
    <row r="1780" spans="1:32" ht="17.45" customHeight="1">
      <c r="A1780" s="1246"/>
      <c r="B1780" s="1246"/>
      <c r="C1780" s="1246"/>
      <c r="D1780" s="1246"/>
      <c r="E1780" s="1246"/>
      <c r="F1780" s="1246"/>
      <c r="G1780" s="1246"/>
      <c r="H1780" s="1246"/>
      <c r="I1780" s="1246"/>
      <c r="J1780" s="1246"/>
      <c r="K1780" s="1246"/>
      <c r="L1780" s="1246"/>
      <c r="M1780" s="1247" t="s">
        <v>423</v>
      </c>
      <c r="N1780" s="1247"/>
      <c r="O1780" s="1247"/>
      <c r="P1780" s="1247"/>
      <c r="Q1780" s="1247"/>
      <c r="R1780" s="1247"/>
      <c r="S1780" s="1247"/>
      <c r="T1780" s="1247"/>
      <c r="U1780" s="1247"/>
      <c r="V1780" s="1247"/>
      <c r="W1780" s="1247"/>
      <c r="X1780" s="1248"/>
      <c r="Y1780" s="1248"/>
      <c r="Z1780" s="1249">
        <v>4.32</v>
      </c>
      <c r="AA1780" s="1249"/>
      <c r="AB1780" s="1249"/>
      <c r="AC1780" s="1249"/>
      <c r="AD1780" s="1249"/>
      <c r="AE1780" s="1249"/>
      <c r="AF1780" s="1249"/>
    </row>
    <row r="1781" spans="1:32" ht="5.85" customHeight="1">
      <c r="A1781" s="1250"/>
      <c r="B1781" s="1250"/>
      <c r="C1781" s="1250"/>
      <c r="D1781" s="1250"/>
      <c r="E1781" s="1250"/>
      <c r="F1781" s="1250"/>
      <c r="G1781" s="1250"/>
      <c r="H1781" s="1250"/>
      <c r="I1781" s="1250"/>
      <c r="J1781" s="1250"/>
      <c r="K1781" s="1250"/>
      <c r="L1781" s="1250"/>
      <c r="M1781" s="1250"/>
      <c r="N1781" s="1250"/>
      <c r="O1781" s="1250"/>
      <c r="P1781" s="1250"/>
      <c r="Q1781" s="1250"/>
      <c r="R1781" s="1250"/>
      <c r="S1781" s="1250"/>
      <c r="T1781" s="1250"/>
      <c r="U1781" s="1250"/>
      <c r="V1781" s="1250"/>
      <c r="W1781" s="1250"/>
      <c r="X1781" s="1250"/>
      <c r="Y1781" s="1250"/>
      <c r="Z1781" s="1250"/>
      <c r="AA1781" s="1250"/>
      <c r="AB1781" s="1250"/>
      <c r="AC1781" s="1250"/>
      <c r="AD1781" s="1250"/>
      <c r="AE1781" s="1250"/>
      <c r="AF1781" s="1250"/>
    </row>
    <row r="1782" spans="1:32" ht="16.7" customHeight="1">
      <c r="A1782" s="1239"/>
      <c r="B1782" s="1239"/>
      <c r="C1782" s="1239"/>
      <c r="D1782" s="1239"/>
      <c r="E1782" s="1239"/>
      <c r="F1782" s="1239"/>
      <c r="G1782" s="1239"/>
      <c r="H1782" s="1239"/>
      <c r="I1782" s="1239"/>
      <c r="J1782" s="1239"/>
      <c r="K1782" s="1239"/>
      <c r="L1782" s="1239"/>
      <c r="M1782" s="1240" t="s">
        <v>424</v>
      </c>
      <c r="N1782" s="1240"/>
      <c r="O1782" s="1240"/>
      <c r="P1782" s="1240"/>
      <c r="Q1782" s="1240"/>
      <c r="R1782" s="1240"/>
      <c r="S1782" s="1240"/>
      <c r="T1782" s="1240"/>
      <c r="U1782" s="1240"/>
      <c r="V1782" s="1240"/>
      <c r="W1782" s="1240"/>
      <c r="X1782" s="1243"/>
      <c r="Y1782" s="1243"/>
      <c r="Z1782" s="1241">
        <v>17.73</v>
      </c>
      <c r="AA1782" s="1241"/>
      <c r="AB1782" s="1241"/>
      <c r="AC1782" s="1241"/>
      <c r="AD1782" s="1241"/>
      <c r="AE1782" s="1241"/>
      <c r="AF1782" s="1241"/>
    </row>
    <row r="1783" spans="1:32" ht="16.7" customHeight="1">
      <c r="A1783" s="1239"/>
      <c r="B1783" s="1239"/>
      <c r="C1783" s="1239"/>
      <c r="D1783" s="1239"/>
      <c r="E1783" s="1239"/>
      <c r="F1783" s="1239"/>
      <c r="G1783" s="1239"/>
      <c r="H1783" s="1239"/>
      <c r="I1783" s="1239"/>
      <c r="J1783" s="1239"/>
      <c r="K1783" s="1240" t="s">
        <v>425</v>
      </c>
      <c r="L1783" s="1240"/>
      <c r="M1783" s="1240"/>
      <c r="N1783" s="1240"/>
      <c r="O1783" s="1240"/>
      <c r="P1783" s="1240"/>
      <c r="Q1783" s="151"/>
      <c r="R1783" s="1244">
        <v>0</v>
      </c>
      <c r="S1783" s="1244"/>
      <c r="T1783" s="1244"/>
      <c r="U1783" s="151"/>
      <c r="V1783" s="1240" t="s">
        <v>426</v>
      </c>
      <c r="W1783" s="1240"/>
      <c r="X1783" s="1243"/>
      <c r="Y1783" s="1243"/>
      <c r="Z1783" s="1241">
        <v>0</v>
      </c>
      <c r="AA1783" s="1241"/>
      <c r="AB1783" s="1241"/>
      <c r="AC1783" s="1241"/>
      <c r="AD1783" s="1241"/>
      <c r="AE1783" s="1241"/>
      <c r="AF1783" s="1241"/>
    </row>
    <row r="1784" spans="1:32" ht="0.75" customHeight="1">
      <c r="A1784" s="1239"/>
      <c r="B1784" s="1239"/>
      <c r="C1784" s="1239"/>
      <c r="D1784" s="1239"/>
      <c r="E1784" s="1239"/>
      <c r="F1784" s="1239"/>
      <c r="G1784" s="1239"/>
      <c r="H1784" s="1239"/>
      <c r="I1784" s="1239"/>
      <c r="J1784" s="1239"/>
      <c r="K1784" s="1239"/>
      <c r="L1784" s="1239"/>
      <c r="M1784" s="1239"/>
      <c r="N1784" s="1239"/>
      <c r="O1784" s="1239"/>
      <c r="P1784" s="1239"/>
      <c r="Q1784" s="1239"/>
      <c r="R1784" s="1239"/>
      <c r="S1784" s="1239"/>
      <c r="T1784" s="1239"/>
      <c r="U1784" s="1239"/>
      <c r="V1784" s="1240"/>
      <c r="W1784" s="1240"/>
      <c r="X1784" s="1243"/>
      <c r="Y1784" s="1243"/>
      <c r="Z1784" s="1241"/>
      <c r="AA1784" s="1241"/>
      <c r="AB1784" s="1241"/>
      <c r="AC1784" s="1241"/>
      <c r="AD1784" s="1241"/>
      <c r="AE1784" s="1241"/>
      <c r="AF1784" s="1241"/>
    </row>
    <row r="1785" spans="1:32" ht="16.7" customHeight="1">
      <c r="A1785" s="1239"/>
      <c r="B1785" s="1239"/>
      <c r="C1785" s="1239"/>
      <c r="D1785" s="1239"/>
      <c r="E1785" s="1239"/>
      <c r="F1785" s="1239"/>
      <c r="G1785" s="1239"/>
      <c r="H1785" s="1239"/>
      <c r="I1785" s="1239"/>
      <c r="J1785" s="1239"/>
      <c r="K1785" s="1239"/>
      <c r="L1785" s="1239"/>
      <c r="M1785" s="1240" t="s">
        <v>427</v>
      </c>
      <c r="N1785" s="1240"/>
      <c r="O1785" s="1240"/>
      <c r="P1785" s="1240"/>
      <c r="Q1785" s="1240"/>
      <c r="R1785" s="1240"/>
      <c r="S1785" s="1240"/>
      <c r="T1785" s="1240"/>
      <c r="U1785" s="1240"/>
      <c r="V1785" s="1240"/>
      <c r="W1785" s="1240"/>
      <c r="X1785" s="1243"/>
      <c r="Y1785" s="1243"/>
      <c r="Z1785" s="1241">
        <v>17.73</v>
      </c>
      <c r="AA1785" s="1241"/>
      <c r="AB1785" s="1241"/>
      <c r="AC1785" s="1241"/>
      <c r="AD1785" s="1241"/>
      <c r="AE1785" s="1241"/>
      <c r="AF1785" s="1241"/>
    </row>
    <row r="1786" spans="1:32" ht="5.85" customHeight="1">
      <c r="A1786" s="1242"/>
      <c r="B1786" s="1242"/>
      <c r="C1786" s="1242"/>
      <c r="D1786" s="1242"/>
      <c r="E1786" s="1242"/>
      <c r="F1786" s="1242"/>
      <c r="G1786" s="1242"/>
      <c r="H1786" s="1242"/>
      <c r="I1786" s="1242"/>
      <c r="J1786" s="1242"/>
      <c r="K1786" s="1242"/>
      <c r="L1786" s="1242"/>
      <c r="M1786" s="1242"/>
      <c r="N1786" s="1242"/>
      <c r="O1786" s="1242"/>
      <c r="P1786" s="1242"/>
      <c r="Q1786" s="1242"/>
      <c r="R1786" s="1242"/>
      <c r="S1786" s="1242"/>
      <c r="T1786" s="1242"/>
      <c r="U1786" s="1242"/>
      <c r="V1786" s="1242"/>
      <c r="W1786" s="1242"/>
      <c r="X1786" s="1242"/>
      <c r="Y1786" s="1242"/>
      <c r="Z1786" s="1242"/>
      <c r="AA1786" s="1242"/>
      <c r="AB1786" s="1242"/>
      <c r="AC1786" s="1242"/>
      <c r="AD1786" s="1242"/>
      <c r="AE1786" s="1242"/>
      <c r="AF1786" s="1242"/>
    </row>
    <row r="1787" spans="1:32" ht="85.15" customHeight="1">
      <c r="A1787" s="150"/>
      <c r="AF1787" s="152"/>
    </row>
    <row r="1788" spans="1:32" ht="84.4" customHeight="1">
      <c r="A1788" s="153"/>
      <c r="B1788" s="154"/>
      <c r="C1788" s="154"/>
      <c r="D1788" s="154"/>
      <c r="E1788" s="154"/>
      <c r="F1788" s="154"/>
      <c r="G1788" s="154"/>
      <c r="H1788" s="154"/>
      <c r="I1788" s="154"/>
      <c r="J1788" s="154"/>
      <c r="K1788" s="154"/>
      <c r="L1788" s="154"/>
      <c r="M1788" s="154"/>
      <c r="N1788" s="154"/>
      <c r="O1788" s="154"/>
      <c r="P1788" s="154"/>
      <c r="Q1788" s="154"/>
      <c r="R1788" s="154"/>
      <c r="S1788" s="154"/>
      <c r="T1788" s="154"/>
      <c r="U1788" s="154"/>
      <c r="V1788" s="154"/>
      <c r="W1788" s="154"/>
      <c r="X1788" s="154"/>
      <c r="Y1788" s="154"/>
      <c r="Z1788" s="154"/>
      <c r="AA1788" s="154"/>
      <c r="AB1788" s="154"/>
      <c r="AC1788" s="154"/>
      <c r="AD1788" s="154"/>
      <c r="AE1788" s="154"/>
      <c r="AF1788" s="162"/>
    </row>
    <row r="1789" spans="1:32" ht="1.5" customHeight="1">
      <c r="A1789" s="146"/>
      <c r="B1789" s="147"/>
      <c r="C1789" s="147"/>
      <c r="D1789" s="147"/>
      <c r="E1789" s="147"/>
      <c r="F1789" s="147"/>
      <c r="G1789" s="1289" t="s">
        <v>376</v>
      </c>
      <c r="H1789" s="1289"/>
      <c r="I1789" s="1289"/>
      <c r="J1789" s="1289"/>
      <c r="K1789" s="1289"/>
      <c r="L1789" s="1289"/>
      <c r="M1789" s="1289"/>
      <c r="N1789" s="1289"/>
      <c r="O1789" s="1289"/>
      <c r="P1789" s="1289"/>
      <c r="Q1789" s="1289"/>
      <c r="R1789" s="1289"/>
      <c r="S1789" s="1289"/>
      <c r="T1789" s="1289"/>
      <c r="U1789" s="1289"/>
      <c r="V1789" s="1289"/>
      <c r="W1789" s="1289"/>
      <c r="X1789" s="1289"/>
      <c r="Y1789" s="1289"/>
      <c r="Z1789" s="1289"/>
      <c r="AA1789" s="148"/>
      <c r="AB1789" s="1290" t="s">
        <v>594</v>
      </c>
      <c r="AC1789" s="1290"/>
      <c r="AD1789" s="1290"/>
      <c r="AE1789" s="1290"/>
      <c r="AF1789" s="1290"/>
    </row>
    <row r="1790" spans="1:32" ht="15.4" customHeight="1">
      <c r="A1790" s="150"/>
      <c r="B1790" s="1243"/>
      <c r="C1790" s="1243"/>
      <c r="D1790" s="1243"/>
      <c r="E1790" s="1243"/>
      <c r="G1790" s="1289"/>
      <c r="H1790" s="1289"/>
      <c r="I1790" s="1289"/>
      <c r="J1790" s="1289"/>
      <c r="K1790" s="1289"/>
      <c r="L1790" s="1289"/>
      <c r="M1790" s="1289"/>
      <c r="N1790" s="1289"/>
      <c r="O1790" s="1289"/>
      <c r="P1790" s="1289"/>
      <c r="Q1790" s="1289"/>
      <c r="R1790" s="1289"/>
      <c r="S1790" s="1289"/>
      <c r="T1790" s="1289"/>
      <c r="U1790" s="1289"/>
      <c r="V1790" s="1289"/>
      <c r="W1790" s="1289"/>
      <c r="X1790" s="1289"/>
      <c r="Y1790" s="1289"/>
      <c r="Z1790" s="1289"/>
      <c r="AA1790" s="152"/>
      <c r="AB1790" s="1290"/>
      <c r="AC1790" s="1290"/>
      <c r="AD1790" s="1290"/>
      <c r="AE1790" s="1290"/>
      <c r="AF1790" s="1290"/>
    </row>
    <row r="1791" spans="1:32" ht="0.75" customHeight="1">
      <c r="A1791" s="150"/>
      <c r="B1791" s="1243"/>
      <c r="C1791" s="1243"/>
      <c r="D1791" s="1243"/>
      <c r="E1791" s="1243"/>
      <c r="G1791" s="1289"/>
      <c r="H1791" s="1289"/>
      <c r="I1791" s="1289"/>
      <c r="J1791" s="1289"/>
      <c r="K1791" s="1289"/>
      <c r="L1791" s="1289"/>
      <c r="M1791" s="1289"/>
      <c r="N1791" s="1289"/>
      <c r="O1791" s="1289"/>
      <c r="P1791" s="1289"/>
      <c r="Q1791" s="1289"/>
      <c r="R1791" s="1289"/>
      <c r="S1791" s="1289"/>
      <c r="T1791" s="1289"/>
      <c r="U1791" s="1289"/>
      <c r="V1791" s="1289"/>
      <c r="W1791" s="1289"/>
      <c r="X1791" s="1289"/>
      <c r="Y1791" s="1289"/>
      <c r="Z1791" s="1289"/>
      <c r="AA1791" s="152"/>
      <c r="AB1791" s="1290"/>
      <c r="AC1791" s="1290"/>
      <c r="AD1791" s="1290"/>
      <c r="AE1791" s="1290"/>
      <c r="AF1791" s="1290"/>
    </row>
    <row r="1792" spans="1:32" ht="10.9" customHeight="1">
      <c r="A1792" s="150"/>
      <c r="B1792" s="1243"/>
      <c r="C1792" s="1243"/>
      <c r="D1792" s="1243"/>
      <c r="E1792" s="1243"/>
      <c r="G1792" s="1289"/>
      <c r="H1792" s="1289"/>
      <c r="I1792" s="1289"/>
      <c r="J1792" s="1289"/>
      <c r="K1792" s="1289"/>
      <c r="L1792" s="1289"/>
      <c r="M1792" s="1289"/>
      <c r="N1792" s="1289"/>
      <c r="O1792" s="1289"/>
      <c r="P1792" s="1289"/>
      <c r="Q1792" s="1289"/>
      <c r="R1792" s="1289"/>
      <c r="S1792" s="1289"/>
      <c r="T1792" s="1289"/>
      <c r="U1792" s="1289"/>
      <c r="V1792" s="1289"/>
      <c r="W1792" s="1289"/>
      <c r="X1792" s="1289"/>
      <c r="Y1792" s="1289"/>
      <c r="Z1792" s="1289"/>
      <c r="AA1792" s="152"/>
      <c r="AB1792" s="1291" t="s">
        <v>378</v>
      </c>
      <c r="AC1792" s="1291"/>
      <c r="AD1792" s="1291"/>
      <c r="AE1792" s="1292"/>
      <c r="AF1792" s="1292"/>
    </row>
    <row r="1793" spans="1:32" ht="13.9" customHeight="1">
      <c r="A1793" s="150"/>
      <c r="B1793" s="1243"/>
      <c r="C1793" s="1243"/>
      <c r="D1793" s="1243"/>
      <c r="E1793" s="1243"/>
      <c r="G1793" s="1293" t="s">
        <v>379</v>
      </c>
      <c r="H1793" s="1293"/>
      <c r="I1793" s="1293"/>
      <c r="J1793" s="1293"/>
      <c r="K1793" s="1293"/>
      <c r="L1793" s="1293"/>
      <c r="M1793" s="1293"/>
      <c r="N1793" s="1293"/>
      <c r="O1793" s="1293"/>
      <c r="P1793" s="1293"/>
      <c r="Q1793" s="1293"/>
      <c r="R1793" s="1293"/>
      <c r="S1793" s="1293"/>
      <c r="T1793" s="1293"/>
      <c r="U1793" s="1293"/>
      <c r="V1793" s="1293"/>
      <c r="W1793" s="1293"/>
      <c r="X1793" s="1293"/>
      <c r="Y1793" s="1293"/>
      <c r="Z1793" s="1293"/>
      <c r="AA1793" s="152"/>
      <c r="AB1793" s="1291"/>
      <c r="AC1793" s="1291"/>
      <c r="AD1793" s="1291"/>
      <c r="AE1793" s="1292"/>
      <c r="AF1793" s="1292"/>
    </row>
    <row r="1794" spans="1:32" ht="0.75" customHeight="1">
      <c r="A1794" s="150"/>
      <c r="G1794" s="1293"/>
      <c r="H1794" s="1293"/>
      <c r="I1794" s="1293"/>
      <c r="J1794" s="1293"/>
      <c r="K1794" s="1293"/>
      <c r="L1794" s="1293"/>
      <c r="M1794" s="1293"/>
      <c r="N1794" s="1293"/>
      <c r="O1794" s="1293"/>
      <c r="P1794" s="1293"/>
      <c r="Q1794" s="1293"/>
      <c r="R1794" s="1293"/>
      <c r="S1794" s="1293"/>
      <c r="T1794" s="1293"/>
      <c r="U1794" s="1293"/>
      <c r="V1794" s="1293"/>
      <c r="W1794" s="1293"/>
      <c r="X1794" s="1293"/>
      <c r="Y1794" s="1293"/>
      <c r="Z1794" s="1293"/>
      <c r="AA1794" s="152"/>
      <c r="AB1794" s="1291"/>
      <c r="AC1794" s="1291"/>
      <c r="AD1794" s="1291"/>
      <c r="AE1794" s="1292"/>
      <c r="AF1794" s="1292"/>
    </row>
    <row r="1795" spans="1:32" ht="0.75" customHeight="1">
      <c r="A1795" s="153"/>
      <c r="B1795" s="154"/>
      <c r="C1795" s="154"/>
      <c r="D1795" s="154"/>
      <c r="E1795" s="154"/>
      <c r="F1795" s="154"/>
      <c r="G1795" s="154"/>
      <c r="H1795" s="154"/>
      <c r="I1795" s="154"/>
      <c r="J1795" s="154"/>
      <c r="K1795" s="154"/>
      <c r="L1795" s="154"/>
      <c r="M1795" s="154"/>
      <c r="N1795" s="154"/>
      <c r="O1795" s="154"/>
      <c r="P1795" s="154"/>
      <c r="Q1795" s="154"/>
      <c r="R1795" s="154"/>
      <c r="S1795" s="154"/>
      <c r="T1795" s="154"/>
      <c r="U1795" s="154"/>
      <c r="V1795" s="154"/>
      <c r="W1795" s="154"/>
      <c r="X1795" s="154"/>
      <c r="Y1795" s="154"/>
      <c r="Z1795" s="154"/>
      <c r="AA1795" s="154"/>
      <c r="AB1795" s="154"/>
      <c r="AC1795" s="154"/>
      <c r="AD1795" s="154"/>
      <c r="AE1795" s="1292"/>
      <c r="AF1795" s="1292"/>
    </row>
    <row r="1796" spans="1:32" ht="16.7" customHeight="1">
      <c r="A1796" s="1280" t="s">
        <v>323</v>
      </c>
      <c r="B1796" s="1280"/>
      <c r="C1796" s="1280"/>
      <c r="D1796" s="1280"/>
      <c r="E1796" s="1280"/>
      <c r="F1796" s="1280"/>
      <c r="G1796" s="1280"/>
      <c r="H1796" s="1280"/>
      <c r="I1796" s="1280"/>
      <c r="J1796" s="1280"/>
      <c r="K1796" s="1280"/>
      <c r="L1796" s="1280"/>
      <c r="M1796" s="1280"/>
      <c r="N1796" s="1280"/>
      <c r="O1796" s="1280"/>
      <c r="P1796" s="1280"/>
      <c r="Q1796" s="1280"/>
      <c r="R1796" s="1280"/>
      <c r="S1796" s="1280"/>
      <c r="T1796" s="1280"/>
      <c r="U1796" s="1280"/>
      <c r="V1796" s="1280"/>
      <c r="W1796" s="1280"/>
      <c r="X1796" s="1280"/>
      <c r="Y1796" s="1280"/>
      <c r="Z1796" s="1280"/>
      <c r="AA1796" s="1280"/>
      <c r="AB1796" s="1280"/>
      <c r="AC1796" s="1280"/>
      <c r="AD1796" s="1280"/>
      <c r="AE1796" s="1280"/>
      <c r="AF1796" s="1280"/>
    </row>
    <row r="1797" spans="1:32" ht="37.15" customHeight="1">
      <c r="A1797" s="1301" t="s">
        <v>380</v>
      </c>
      <c r="B1797" s="1301"/>
      <c r="C1797" s="1301"/>
      <c r="D1797" s="1301"/>
      <c r="E1797" s="1301"/>
      <c r="F1797" s="1301"/>
      <c r="G1797" s="1301"/>
      <c r="H1797" s="1301"/>
      <c r="I1797" s="1301"/>
      <c r="J1797" s="1301"/>
      <c r="K1797" s="1301"/>
      <c r="L1797" s="1301"/>
      <c r="M1797" s="1301"/>
      <c r="N1797" s="1301"/>
      <c r="O1797" s="1301"/>
      <c r="P1797" s="1301"/>
      <c r="Q1797" s="1301"/>
      <c r="R1797" s="1301"/>
      <c r="S1797" s="1301"/>
      <c r="T1797" s="1301"/>
      <c r="U1797" s="1301"/>
      <c r="V1797" s="1301"/>
      <c r="W1797" s="1301"/>
      <c r="X1797" s="1301"/>
      <c r="Y1797" s="1280" t="s">
        <v>381</v>
      </c>
      <c r="Z1797" s="1280"/>
      <c r="AA1797" s="1280"/>
      <c r="AB1797" s="1280"/>
      <c r="AC1797" s="1280"/>
      <c r="AD1797" s="1280"/>
      <c r="AE1797" s="1280"/>
      <c r="AF1797" s="1280"/>
    </row>
    <row r="1798" spans="1:32" ht="5.0999999999999996" customHeight="1">
      <c r="A1798" s="155"/>
      <c r="B1798" s="156"/>
      <c r="C1798" s="156"/>
      <c r="D1798" s="156"/>
      <c r="E1798" s="156"/>
      <c r="F1798" s="156"/>
      <c r="G1798" s="156"/>
      <c r="H1798" s="156"/>
      <c r="I1798" s="156"/>
      <c r="J1798" s="156"/>
      <c r="K1798" s="156"/>
      <c r="L1798" s="156"/>
      <c r="M1798" s="156"/>
      <c r="N1798" s="156"/>
      <c r="O1798" s="156"/>
      <c r="P1798" s="156"/>
      <c r="Q1798" s="156"/>
      <c r="R1798" s="156"/>
      <c r="S1798" s="156"/>
      <c r="T1798" s="156"/>
      <c r="U1798" s="156"/>
      <c r="V1798" s="156"/>
      <c r="W1798" s="156"/>
      <c r="X1798" s="156"/>
      <c r="Y1798" s="156"/>
      <c r="Z1798" s="156"/>
      <c r="AA1798" s="156"/>
      <c r="AB1798" s="156"/>
      <c r="AC1798" s="156"/>
      <c r="AD1798" s="156"/>
      <c r="AE1798" s="156"/>
      <c r="AF1798" s="157"/>
    </row>
    <row r="1799" spans="1:32" ht="0.75" customHeight="1">
      <c r="A1799" s="1283" t="s">
        <v>382</v>
      </c>
      <c r="B1799" s="1283"/>
      <c r="C1799" s="1283"/>
      <c r="D1799" s="1283"/>
      <c r="E1799" s="1284"/>
      <c r="F1799" s="1284"/>
      <c r="G1799" s="1284"/>
      <c r="H1799" s="1284"/>
      <c r="I1799" s="1285" t="s">
        <v>281</v>
      </c>
      <c r="J1799" s="1285"/>
      <c r="K1799" s="1285"/>
      <c r="L1799" s="1285"/>
      <c r="M1799" s="1285"/>
      <c r="N1799" s="1285"/>
      <c r="O1799" s="1285"/>
      <c r="P1799" s="1285"/>
      <c r="Q1799" s="1285"/>
      <c r="R1799" s="1285"/>
      <c r="S1799" s="1285"/>
      <c r="T1799" s="1285"/>
      <c r="U1799" s="1285"/>
      <c r="V1799" s="1285"/>
      <c r="W1799" s="1285"/>
      <c r="X1799" s="1285"/>
      <c r="Y1799" s="1275" t="s">
        <v>383</v>
      </c>
      <c r="Z1799" s="1275"/>
      <c r="AA1799" s="1275"/>
      <c r="AB1799" s="1275"/>
      <c r="AC1799" s="1275"/>
      <c r="AD1799" s="1286" t="s">
        <v>446</v>
      </c>
      <c r="AE1799" s="1286"/>
      <c r="AF1799" s="1286"/>
    </row>
    <row r="1800" spans="1:32" ht="18.2" customHeight="1">
      <c r="A1800" s="1283"/>
      <c r="B1800" s="1283"/>
      <c r="C1800" s="1283"/>
      <c r="D1800" s="1283"/>
      <c r="E1800" s="1287" t="s">
        <v>385</v>
      </c>
      <c r="F1800" s="1287"/>
      <c r="G1800" s="1287"/>
      <c r="H1800" s="1288" t="s">
        <v>386</v>
      </c>
      <c r="I1800" s="1285"/>
      <c r="J1800" s="1285"/>
      <c r="K1800" s="1285"/>
      <c r="L1800" s="1285"/>
      <c r="M1800" s="1285"/>
      <c r="N1800" s="1285"/>
      <c r="O1800" s="1285"/>
      <c r="P1800" s="1285"/>
      <c r="Q1800" s="1285"/>
      <c r="R1800" s="1285"/>
      <c r="S1800" s="1285"/>
      <c r="T1800" s="1285"/>
      <c r="U1800" s="1285"/>
      <c r="V1800" s="1285"/>
      <c r="W1800" s="1285"/>
      <c r="X1800" s="1285"/>
      <c r="Y1800" s="1275"/>
      <c r="Z1800" s="1275"/>
      <c r="AA1800" s="1275"/>
      <c r="AB1800" s="1275"/>
      <c r="AC1800" s="1275"/>
      <c r="AD1800" s="1286"/>
      <c r="AE1800" s="1286"/>
      <c r="AF1800" s="1286"/>
    </row>
    <row r="1801" spans="1:32" ht="18.2" customHeight="1">
      <c r="A1801" s="1274" t="s">
        <v>279</v>
      </c>
      <c r="B1801" s="1274"/>
      <c r="C1801" s="1274"/>
      <c r="D1801" s="1274"/>
      <c r="E1801" s="1277"/>
      <c r="F1801" s="1277"/>
      <c r="G1801" s="1277"/>
      <c r="H1801" s="1288"/>
      <c r="I1801" s="1285"/>
      <c r="J1801" s="1285"/>
      <c r="K1801" s="1285"/>
      <c r="L1801" s="1285"/>
      <c r="M1801" s="1285"/>
      <c r="N1801" s="1285"/>
      <c r="O1801" s="1285"/>
      <c r="P1801" s="1285"/>
      <c r="Q1801" s="1285"/>
      <c r="R1801" s="1285"/>
      <c r="S1801" s="1285"/>
      <c r="T1801" s="1285"/>
      <c r="U1801" s="1285"/>
      <c r="V1801" s="1285"/>
      <c r="W1801" s="1285"/>
      <c r="X1801" s="1285"/>
      <c r="Y1801" s="1275" t="s">
        <v>387</v>
      </c>
      <c r="Z1801" s="1275"/>
      <c r="AA1801" s="1275"/>
      <c r="AB1801" s="1275"/>
      <c r="AC1801" s="1275"/>
      <c r="AD1801" s="1276">
        <v>228.21</v>
      </c>
      <c r="AE1801" s="1276"/>
      <c r="AF1801" s="1276"/>
    </row>
    <row r="1802" spans="1:32" ht="0.75" customHeight="1">
      <c r="A1802" s="1278"/>
      <c r="B1802" s="1278"/>
      <c r="C1802" s="1278"/>
      <c r="D1802" s="1278"/>
      <c r="E1802" s="1278"/>
      <c r="F1802" s="1278"/>
      <c r="G1802" s="1278"/>
      <c r="H1802" s="1288"/>
      <c r="I1802" s="1279"/>
      <c r="J1802" s="1279"/>
      <c r="K1802" s="1279"/>
      <c r="L1802" s="1279"/>
      <c r="M1802" s="1279"/>
      <c r="N1802" s="1279"/>
      <c r="O1802" s="1279"/>
      <c r="P1802" s="1279"/>
      <c r="Q1802" s="1279"/>
      <c r="R1802" s="1279"/>
      <c r="S1802" s="1279"/>
      <c r="T1802" s="1279"/>
      <c r="U1802" s="1279"/>
      <c r="V1802" s="1279"/>
      <c r="W1802" s="1279"/>
      <c r="X1802" s="1279"/>
      <c r="Y1802" s="1279"/>
      <c r="Z1802" s="1279"/>
      <c r="AA1802" s="1279"/>
      <c r="AB1802" s="1279"/>
      <c r="AC1802" s="1279"/>
      <c r="AD1802" s="1279"/>
      <c r="AE1802" s="1279"/>
      <c r="AF1802" s="1279"/>
    </row>
    <row r="1803" spans="1:32" ht="26.85" customHeight="1">
      <c r="A1803" s="1271" t="s">
        <v>432</v>
      </c>
      <c r="B1803" s="1271"/>
      <c r="C1803" s="1271"/>
      <c r="D1803" s="1271"/>
      <c r="E1803" s="1271"/>
      <c r="F1803" s="1271"/>
      <c r="G1803" s="1271"/>
      <c r="H1803" s="1271"/>
      <c r="I1803" s="1271"/>
      <c r="J1803" s="1271"/>
      <c r="K1803" s="1271"/>
      <c r="L1803" s="1271"/>
      <c r="M1803" s="1271"/>
      <c r="N1803" s="1271"/>
      <c r="O1803" s="1271"/>
      <c r="P1803" s="1271"/>
      <c r="Q1803" s="1271"/>
      <c r="R1803" s="1271"/>
      <c r="S1803" s="1271"/>
      <c r="T1803" s="1271"/>
      <c r="U1803" s="1271"/>
      <c r="V1803" s="1271"/>
      <c r="W1803" s="1271"/>
      <c r="X1803" s="1271"/>
      <c r="Y1803" s="1271"/>
      <c r="Z1803" s="1271"/>
      <c r="AA1803" s="1271"/>
      <c r="AB1803" s="1271"/>
      <c r="AC1803" s="1271"/>
      <c r="AD1803" s="1271"/>
      <c r="AE1803" s="1271"/>
      <c r="AF1803" s="1272"/>
    </row>
    <row r="1804" spans="1:32" ht="10.15" customHeight="1">
      <c r="A1804" s="1273" t="s">
        <v>389</v>
      </c>
      <c r="B1804" s="1273"/>
      <c r="C1804" s="1273"/>
      <c r="D1804" s="1273"/>
      <c r="E1804" s="1273"/>
      <c r="F1804" s="1273"/>
      <c r="G1804" s="1273"/>
      <c r="H1804" s="1273"/>
      <c r="I1804" s="1273"/>
      <c r="J1804" s="1273"/>
      <c r="K1804" s="1273"/>
      <c r="L1804" s="1273"/>
      <c r="M1804" s="1273"/>
      <c r="N1804" s="1273"/>
      <c r="O1804" s="1273"/>
      <c r="P1804" s="1273"/>
      <c r="Q1804" s="1273"/>
      <c r="R1804" s="1273"/>
      <c r="S1804" s="1273"/>
      <c r="T1804" s="1273"/>
      <c r="U1804" s="1273"/>
      <c r="V1804" s="1273"/>
      <c r="W1804" s="1273"/>
      <c r="X1804" s="1273"/>
      <c r="Y1804" s="1273"/>
      <c r="Z1804" s="1273"/>
      <c r="AA1804" s="1273"/>
      <c r="AB1804" s="1273"/>
      <c r="AC1804" s="1273"/>
      <c r="AD1804" s="1273"/>
      <c r="AE1804" s="1273"/>
      <c r="AF1804" s="1272"/>
    </row>
    <row r="1805" spans="1:32" ht="16.7" customHeight="1">
      <c r="A1805" s="1255" t="s">
        <v>390</v>
      </c>
      <c r="B1805" s="1255"/>
      <c r="C1805" s="1255"/>
      <c r="D1805" s="1255"/>
      <c r="E1805" s="1255"/>
      <c r="F1805" s="1255"/>
      <c r="G1805" s="1255"/>
      <c r="H1805" s="1255"/>
      <c r="I1805" s="1255"/>
      <c r="J1805" s="1255"/>
      <c r="K1805" s="1255"/>
      <c r="L1805" s="1255"/>
      <c r="M1805" s="1256" t="s">
        <v>391</v>
      </c>
      <c r="N1805" s="1256" t="s">
        <v>392</v>
      </c>
      <c r="O1805" s="1256"/>
      <c r="P1805" s="1256"/>
      <c r="Q1805" s="1256"/>
      <c r="R1805" s="1256"/>
      <c r="S1805" s="1256"/>
      <c r="T1805" s="1256" t="s">
        <v>393</v>
      </c>
      <c r="U1805" s="1256"/>
      <c r="V1805" s="1256"/>
      <c r="W1805" s="1256"/>
      <c r="X1805" s="1256"/>
      <c r="Y1805" s="1256"/>
      <c r="Z1805" s="1256"/>
      <c r="AA1805" s="1256"/>
      <c r="AB1805" s="1256"/>
      <c r="AC1805" s="1245" t="s">
        <v>394</v>
      </c>
      <c r="AD1805" s="1245"/>
      <c r="AE1805" s="1245"/>
      <c r="AF1805" s="1245"/>
    </row>
    <row r="1806" spans="1:32" ht="17.45" customHeight="1">
      <c r="A1806" s="1255"/>
      <c r="B1806" s="1255"/>
      <c r="C1806" s="1255"/>
      <c r="D1806" s="1255"/>
      <c r="E1806" s="1255"/>
      <c r="F1806" s="1255"/>
      <c r="G1806" s="1255"/>
      <c r="H1806" s="1255"/>
      <c r="I1806" s="1255"/>
      <c r="J1806" s="1255"/>
      <c r="K1806" s="1255"/>
      <c r="L1806" s="1255"/>
      <c r="M1806" s="1256"/>
      <c r="N1806" s="1256" t="s">
        <v>395</v>
      </c>
      <c r="O1806" s="1256"/>
      <c r="P1806" s="1256" t="s">
        <v>396</v>
      </c>
      <c r="Q1806" s="1256"/>
      <c r="R1806" s="1256"/>
      <c r="S1806" s="1256"/>
      <c r="T1806" s="1256" t="s">
        <v>395</v>
      </c>
      <c r="U1806" s="1256"/>
      <c r="V1806" s="1256"/>
      <c r="W1806" s="1256"/>
      <c r="X1806" s="1256" t="s">
        <v>396</v>
      </c>
      <c r="Y1806" s="1256"/>
      <c r="Z1806" s="1256"/>
      <c r="AA1806" s="1256"/>
      <c r="AB1806" s="1256"/>
      <c r="AC1806" s="1245"/>
      <c r="AD1806" s="1245"/>
      <c r="AE1806" s="1245"/>
      <c r="AF1806" s="1245"/>
    </row>
    <row r="1807" spans="1:32" ht="22.5" customHeight="1">
      <c r="A1807" s="155"/>
      <c r="B1807" s="156"/>
      <c r="C1807" s="169" t="s">
        <v>481</v>
      </c>
      <c r="D1807" s="1268" t="s">
        <v>482</v>
      </c>
      <c r="E1807" s="1268"/>
      <c r="F1807" s="1268"/>
      <c r="G1807" s="1268"/>
      <c r="H1807" s="1268"/>
      <c r="I1807" s="1268"/>
      <c r="J1807" s="1268"/>
      <c r="K1807" s="1268"/>
      <c r="L1807" s="1268"/>
      <c r="M1807" s="161">
        <v>1</v>
      </c>
      <c r="N1807" s="1269">
        <v>1</v>
      </c>
      <c r="O1807" s="1269"/>
      <c r="P1807" s="1269">
        <v>0</v>
      </c>
      <c r="Q1807" s="1269"/>
      <c r="R1807" s="1269"/>
      <c r="S1807" s="1269"/>
      <c r="T1807" s="1270">
        <v>338.96780000000001</v>
      </c>
      <c r="U1807" s="1270"/>
      <c r="V1807" s="1270"/>
      <c r="W1807" s="1270"/>
      <c r="X1807" s="1270">
        <v>149.00299999999999</v>
      </c>
      <c r="Y1807" s="1270"/>
      <c r="Z1807" s="1270"/>
      <c r="AA1807" s="1270"/>
      <c r="AB1807" s="1270"/>
      <c r="AC1807" s="1267">
        <v>338.96780000000001</v>
      </c>
      <c r="AD1807" s="1267"/>
      <c r="AE1807" s="1267"/>
      <c r="AF1807" s="1267"/>
    </row>
    <row r="1808" spans="1:32" ht="17.45" customHeight="1">
      <c r="A1808" s="1246"/>
      <c r="B1808" s="1246"/>
      <c r="C1808" s="1246"/>
      <c r="D1808" s="1246"/>
      <c r="E1808" s="1246"/>
      <c r="F1808" s="1246"/>
      <c r="G1808" s="1246"/>
      <c r="H1808" s="1246"/>
      <c r="I1808" s="1246"/>
      <c r="J1808" s="1246"/>
      <c r="K1808" s="1246"/>
      <c r="L1808" s="1246"/>
      <c r="M1808" s="1247" t="s">
        <v>397</v>
      </c>
      <c r="N1808" s="1247"/>
      <c r="O1808" s="1247"/>
      <c r="P1808" s="1247"/>
      <c r="Q1808" s="1247"/>
      <c r="R1808" s="1247"/>
      <c r="S1808" s="1247"/>
      <c r="T1808" s="1247"/>
      <c r="U1808" s="1247"/>
      <c r="V1808" s="1247"/>
      <c r="W1808" s="1247"/>
      <c r="X1808" s="1248"/>
      <c r="Y1808" s="1248"/>
      <c r="Z1808" s="1249">
        <v>338.96780000000001</v>
      </c>
      <c r="AA1808" s="1249"/>
      <c r="AB1808" s="1249"/>
      <c r="AC1808" s="1249"/>
      <c r="AD1808" s="1249"/>
      <c r="AE1808" s="1249"/>
      <c r="AF1808" s="1249"/>
    </row>
    <row r="1809" spans="1:32" ht="17.45" customHeight="1">
      <c r="A1809" s="1255" t="s">
        <v>398</v>
      </c>
      <c r="B1809" s="1255"/>
      <c r="C1809" s="1255"/>
      <c r="D1809" s="1255"/>
      <c r="E1809" s="1255"/>
      <c r="F1809" s="1255"/>
      <c r="G1809" s="1255"/>
      <c r="H1809" s="1255"/>
      <c r="I1809" s="1255"/>
      <c r="J1809" s="1255"/>
      <c r="K1809" s="1255"/>
      <c r="L1809" s="1255"/>
      <c r="M1809" s="1255"/>
      <c r="N1809" s="1255"/>
      <c r="O1809" s="1256" t="s">
        <v>399</v>
      </c>
      <c r="P1809" s="1256"/>
      <c r="Q1809" s="1256"/>
      <c r="R1809" s="1256"/>
      <c r="S1809" s="1256" t="s">
        <v>391</v>
      </c>
      <c r="T1809" s="1256"/>
      <c r="U1809" s="1256"/>
      <c r="V1809" s="1256"/>
      <c r="W1809" s="1256" t="s">
        <v>400</v>
      </c>
      <c r="X1809" s="1256"/>
      <c r="Y1809" s="1256"/>
      <c r="Z1809" s="1256"/>
      <c r="AA1809" s="1256"/>
      <c r="AB1809" s="1256"/>
      <c r="AC1809" s="1245" t="s">
        <v>394</v>
      </c>
      <c r="AD1809" s="1245"/>
      <c r="AE1809" s="1245"/>
      <c r="AF1809" s="1245"/>
    </row>
    <row r="1810" spans="1:32" ht="22.5" customHeight="1">
      <c r="A1810" s="146"/>
      <c r="B1810" s="147"/>
      <c r="C1810" s="170" t="s">
        <v>462</v>
      </c>
      <c r="D1810" s="1263" t="s">
        <v>463</v>
      </c>
      <c r="E1810" s="1263"/>
      <c r="F1810" s="1263"/>
      <c r="G1810" s="1263"/>
      <c r="H1810" s="1263"/>
      <c r="I1810" s="1263"/>
      <c r="J1810" s="1263"/>
      <c r="K1810" s="1263"/>
      <c r="L1810" s="1263"/>
      <c r="M1810" s="1263"/>
      <c r="N1810" s="1263"/>
      <c r="O1810" s="1264">
        <v>0</v>
      </c>
      <c r="P1810" s="1264"/>
      <c r="Q1810" s="1264"/>
      <c r="R1810" s="1264"/>
      <c r="S1810" s="1264">
        <v>4</v>
      </c>
      <c r="T1810" s="1264"/>
      <c r="U1810" s="1264"/>
      <c r="V1810" s="1264"/>
      <c r="W1810" s="1265">
        <v>22.268799999999999</v>
      </c>
      <c r="X1810" s="1265"/>
      <c r="Y1810" s="1265"/>
      <c r="Z1810" s="1265"/>
      <c r="AA1810" s="1265"/>
      <c r="AB1810" s="1265"/>
      <c r="AC1810" s="1266">
        <v>89.075199999999995</v>
      </c>
      <c r="AD1810" s="1266"/>
      <c r="AE1810" s="1266"/>
      <c r="AF1810" s="1266"/>
    </row>
    <row r="1811" spans="1:32" ht="17.45" customHeight="1">
      <c r="A1811" s="150"/>
      <c r="M1811" s="1240" t="s">
        <v>401</v>
      </c>
      <c r="N1811" s="1240"/>
      <c r="O1811" s="1240"/>
      <c r="P1811" s="1240"/>
      <c r="Q1811" s="1240"/>
      <c r="R1811" s="1240"/>
      <c r="S1811" s="1240"/>
      <c r="T1811" s="1240"/>
      <c r="U1811" s="1240"/>
      <c r="V1811" s="1240"/>
      <c r="W1811" s="1240"/>
      <c r="Z1811" s="1262">
        <v>89.075199999999995</v>
      </c>
      <c r="AA1811" s="1262"/>
      <c r="AB1811" s="1262"/>
      <c r="AC1811" s="1262"/>
      <c r="AD1811" s="1262"/>
      <c r="AE1811" s="1262"/>
      <c r="AF1811" s="1262"/>
    </row>
    <row r="1812" spans="1:32" ht="16.7" customHeight="1">
      <c r="A1812" s="150"/>
      <c r="M1812" s="1240" t="s">
        <v>402</v>
      </c>
      <c r="N1812" s="1240"/>
      <c r="O1812" s="1240"/>
      <c r="P1812" s="1240"/>
      <c r="Q1812" s="1240"/>
      <c r="R1812" s="1240"/>
      <c r="S1812" s="1240"/>
      <c r="T1812" s="1240"/>
      <c r="U1812" s="1240"/>
      <c r="V1812" s="1240"/>
      <c r="W1812" s="1240"/>
      <c r="Z1812" s="1262">
        <v>428.04300000000001</v>
      </c>
      <c r="AA1812" s="1262"/>
      <c r="AB1812" s="1262"/>
      <c r="AC1812" s="1262"/>
      <c r="AD1812" s="1262"/>
      <c r="AE1812" s="1262"/>
      <c r="AF1812" s="1262"/>
    </row>
    <row r="1813" spans="1:32" ht="17.45" customHeight="1">
      <c r="A1813" s="150"/>
      <c r="M1813" s="1240" t="s">
        <v>403</v>
      </c>
      <c r="N1813" s="1240"/>
      <c r="O1813" s="1240"/>
      <c r="P1813" s="1240"/>
      <c r="Q1813" s="1240"/>
      <c r="R1813" s="1240"/>
      <c r="S1813" s="1240"/>
      <c r="T1813" s="1240"/>
      <c r="U1813" s="1240"/>
      <c r="V1813" s="1240"/>
      <c r="W1813" s="1240"/>
      <c r="Z1813" s="1262">
        <v>1.8756999999999999</v>
      </c>
      <c r="AA1813" s="1262"/>
      <c r="AB1813" s="1262"/>
      <c r="AC1813" s="1262"/>
      <c r="AD1813" s="1262"/>
      <c r="AE1813" s="1262"/>
      <c r="AF1813" s="1262"/>
    </row>
    <row r="1814" spans="1:32" ht="17.45" customHeight="1">
      <c r="A1814" s="150"/>
      <c r="M1814" s="1240" t="s">
        <v>404</v>
      </c>
      <c r="N1814" s="1240"/>
      <c r="O1814" s="1240"/>
      <c r="P1814" s="1240"/>
      <c r="Q1814" s="1240"/>
      <c r="R1814" s="1240"/>
      <c r="S1814" s="1240"/>
      <c r="T1814" s="1240"/>
      <c r="U1814" s="1240"/>
      <c r="V1814" s="1240"/>
      <c r="W1814" s="1240"/>
      <c r="Z1814" s="1262">
        <v>3.0620000000000001E-2</v>
      </c>
      <c r="AA1814" s="1262"/>
      <c r="AB1814" s="1262"/>
      <c r="AC1814" s="1262"/>
      <c r="AD1814" s="1262"/>
      <c r="AE1814" s="1262"/>
      <c r="AF1814" s="1262"/>
    </row>
    <row r="1815" spans="1:32" ht="16.7" customHeight="1">
      <c r="A1815" s="153"/>
      <c r="B1815" s="154"/>
      <c r="C1815" s="154"/>
      <c r="D1815" s="154"/>
      <c r="E1815" s="154"/>
      <c r="F1815" s="154"/>
      <c r="G1815" s="154"/>
      <c r="H1815" s="154"/>
      <c r="I1815" s="154"/>
      <c r="J1815" s="154"/>
      <c r="K1815" s="154"/>
      <c r="L1815" s="154"/>
      <c r="M1815" s="1260" t="s">
        <v>405</v>
      </c>
      <c r="N1815" s="1260"/>
      <c r="O1815" s="1260"/>
      <c r="P1815" s="1260"/>
      <c r="Q1815" s="1260"/>
      <c r="R1815" s="1260"/>
      <c r="S1815" s="1260"/>
      <c r="T1815" s="1260"/>
      <c r="U1815" s="1260"/>
      <c r="V1815" s="1260"/>
      <c r="W1815" s="1260"/>
      <c r="X1815" s="154"/>
      <c r="Y1815" s="154"/>
      <c r="Z1815" s="1261">
        <v>0</v>
      </c>
      <c r="AA1815" s="1261"/>
      <c r="AB1815" s="1261"/>
      <c r="AC1815" s="1261"/>
      <c r="AD1815" s="1261"/>
      <c r="AE1815" s="1261"/>
      <c r="AF1815" s="1261"/>
    </row>
    <row r="1816" spans="1:32" ht="17.45" customHeight="1">
      <c r="A1816" s="1257" t="s">
        <v>406</v>
      </c>
      <c r="B1816" s="1257"/>
      <c r="C1816" s="1257"/>
      <c r="D1816" s="1257"/>
      <c r="E1816" s="1257"/>
      <c r="F1816" s="1257"/>
      <c r="G1816" s="1257"/>
      <c r="H1816" s="1257"/>
      <c r="I1816" s="1257"/>
      <c r="J1816" s="1257"/>
      <c r="K1816" s="1257"/>
      <c r="L1816" s="1257"/>
      <c r="M1816" s="1257"/>
      <c r="N1816" s="1257"/>
      <c r="O1816" s="1258" t="s">
        <v>391</v>
      </c>
      <c r="P1816" s="1258"/>
      <c r="Q1816" s="1258"/>
      <c r="R1816" s="1258"/>
      <c r="S1816" s="1258" t="s">
        <v>407</v>
      </c>
      <c r="T1816" s="1258"/>
      <c r="U1816" s="1258"/>
      <c r="V1816" s="1258"/>
      <c r="W1816" s="1258" t="s">
        <v>408</v>
      </c>
      <c r="X1816" s="1258"/>
      <c r="Y1816" s="1258"/>
      <c r="Z1816" s="1258"/>
      <c r="AA1816" s="1258"/>
      <c r="AB1816" s="1258"/>
      <c r="AC1816" s="1259" t="s">
        <v>409</v>
      </c>
      <c r="AD1816" s="1259"/>
      <c r="AE1816" s="1259"/>
      <c r="AF1816" s="1259"/>
    </row>
    <row r="1817" spans="1:32" ht="17.45" customHeight="1">
      <c r="A1817" s="1246"/>
      <c r="B1817" s="1246"/>
      <c r="C1817" s="1246"/>
      <c r="D1817" s="1246"/>
      <c r="E1817" s="1246"/>
      <c r="F1817" s="1246"/>
      <c r="G1817" s="1246"/>
      <c r="H1817" s="1246"/>
      <c r="I1817" s="1246"/>
      <c r="J1817" s="1246"/>
      <c r="K1817" s="1246"/>
      <c r="L1817" s="1246"/>
      <c r="M1817" s="1247" t="s">
        <v>411</v>
      </c>
      <c r="N1817" s="1247"/>
      <c r="O1817" s="1247"/>
      <c r="P1817" s="1247"/>
      <c r="Q1817" s="1247"/>
      <c r="R1817" s="1247"/>
      <c r="S1817" s="1247"/>
      <c r="T1817" s="1247"/>
      <c r="U1817" s="1247"/>
      <c r="V1817" s="1247"/>
      <c r="W1817" s="1247"/>
      <c r="X1817" s="1248"/>
      <c r="Y1817" s="1248"/>
      <c r="Z1817" s="1249">
        <v>0</v>
      </c>
      <c r="AA1817" s="1249"/>
      <c r="AB1817" s="1249"/>
      <c r="AC1817" s="1249"/>
      <c r="AD1817" s="1249"/>
      <c r="AE1817" s="1249"/>
      <c r="AF1817" s="1249"/>
    </row>
    <row r="1818" spans="1:32" ht="16.7" customHeight="1">
      <c r="A1818" s="1257" t="s">
        <v>412</v>
      </c>
      <c r="B1818" s="1257"/>
      <c r="C1818" s="1257"/>
      <c r="D1818" s="1257"/>
      <c r="E1818" s="1257"/>
      <c r="F1818" s="1257"/>
      <c r="G1818" s="1257"/>
      <c r="H1818" s="1257"/>
      <c r="I1818" s="1257"/>
      <c r="J1818" s="1257"/>
      <c r="K1818" s="1257"/>
      <c r="L1818" s="1257"/>
      <c r="M1818" s="1257"/>
      <c r="N1818" s="1257"/>
      <c r="O1818" s="1258" t="s">
        <v>391</v>
      </c>
      <c r="P1818" s="1258"/>
      <c r="Q1818" s="1258"/>
      <c r="R1818" s="1258"/>
      <c r="S1818" s="1258" t="s">
        <v>407</v>
      </c>
      <c r="T1818" s="1258"/>
      <c r="U1818" s="1258"/>
      <c r="V1818" s="1258"/>
      <c r="W1818" s="1258" t="s">
        <v>408</v>
      </c>
      <c r="X1818" s="1258"/>
      <c r="Y1818" s="1258"/>
      <c r="Z1818" s="1258"/>
      <c r="AA1818" s="1258"/>
      <c r="AB1818" s="1258"/>
      <c r="AC1818" s="1259" t="s">
        <v>409</v>
      </c>
      <c r="AD1818" s="1259"/>
      <c r="AE1818" s="1259"/>
      <c r="AF1818" s="1259"/>
    </row>
    <row r="1819" spans="1:32" ht="17.45" customHeight="1">
      <c r="A1819" s="1246"/>
      <c r="B1819" s="1246"/>
      <c r="C1819" s="1246"/>
      <c r="D1819" s="1246"/>
      <c r="E1819" s="1246"/>
      <c r="F1819" s="1246"/>
      <c r="G1819" s="1246"/>
      <c r="H1819" s="1246"/>
      <c r="I1819" s="1246"/>
      <c r="J1819" s="1246"/>
      <c r="K1819" s="1246"/>
      <c r="L1819" s="1246"/>
      <c r="M1819" s="1247" t="s">
        <v>413</v>
      </c>
      <c r="N1819" s="1247"/>
      <c r="O1819" s="1247"/>
      <c r="P1819" s="1247"/>
      <c r="Q1819" s="1247"/>
      <c r="R1819" s="1247"/>
      <c r="S1819" s="1247"/>
      <c r="T1819" s="1247"/>
      <c r="U1819" s="1247"/>
      <c r="V1819" s="1247"/>
      <c r="W1819" s="1247"/>
      <c r="X1819" s="1248"/>
      <c r="Y1819" s="1248"/>
      <c r="Z1819" s="1249">
        <v>0</v>
      </c>
      <c r="AA1819" s="1249"/>
      <c r="AB1819" s="1249"/>
      <c r="AC1819" s="1249"/>
      <c r="AD1819" s="1249"/>
      <c r="AE1819" s="1249"/>
      <c r="AF1819" s="1249"/>
    </row>
    <row r="1820" spans="1:32" ht="16.7" customHeight="1">
      <c r="A1820" s="1257" t="s">
        <v>414</v>
      </c>
      <c r="B1820" s="1257"/>
      <c r="C1820" s="1257"/>
      <c r="D1820" s="1257"/>
      <c r="E1820" s="1257"/>
      <c r="F1820" s="1257"/>
      <c r="G1820" s="1257"/>
      <c r="H1820" s="1257"/>
      <c r="I1820" s="1257"/>
      <c r="J1820" s="1257"/>
      <c r="K1820" s="1257"/>
      <c r="L1820" s="1257"/>
      <c r="M1820" s="1257"/>
      <c r="N1820" s="1257"/>
      <c r="O1820" s="1258" t="s">
        <v>391</v>
      </c>
      <c r="P1820" s="1258"/>
      <c r="Q1820" s="1258"/>
      <c r="R1820" s="1258"/>
      <c r="S1820" s="1258" t="s">
        <v>407</v>
      </c>
      <c r="T1820" s="1258"/>
      <c r="U1820" s="1258"/>
      <c r="V1820" s="1258"/>
      <c r="W1820" s="1258" t="s">
        <v>408</v>
      </c>
      <c r="X1820" s="1258"/>
      <c r="Y1820" s="1258"/>
      <c r="Z1820" s="1258"/>
      <c r="AA1820" s="1258"/>
      <c r="AB1820" s="1258"/>
      <c r="AC1820" s="1259" t="s">
        <v>409</v>
      </c>
      <c r="AD1820" s="1259"/>
      <c r="AE1820" s="1259"/>
      <c r="AF1820" s="1259"/>
    </row>
    <row r="1821" spans="1:32" ht="23.25" customHeight="1">
      <c r="A1821" s="155"/>
      <c r="B1821" s="156"/>
      <c r="C1821" s="160" t="s">
        <v>595</v>
      </c>
      <c r="D1821" s="1268" t="s">
        <v>596</v>
      </c>
      <c r="E1821" s="1268"/>
      <c r="F1821" s="1268"/>
      <c r="G1821" s="1268"/>
      <c r="H1821" s="1268"/>
      <c r="I1821" s="1268"/>
      <c r="J1821" s="1268"/>
      <c r="K1821" s="1268"/>
      <c r="L1821" s="1268"/>
      <c r="M1821" s="1268"/>
      <c r="N1821" s="1268"/>
      <c r="O1821" s="1319">
        <v>2.0630000000000002</v>
      </c>
      <c r="P1821" s="1319"/>
      <c r="Q1821" s="1319"/>
      <c r="R1821" s="1319"/>
      <c r="S1821" s="1320" t="s">
        <v>283</v>
      </c>
      <c r="T1821" s="1320"/>
      <c r="U1821" s="1320"/>
      <c r="V1821" s="1320"/>
      <c r="W1821" s="1270">
        <v>3.09</v>
      </c>
      <c r="X1821" s="1270"/>
      <c r="Y1821" s="1270"/>
      <c r="Z1821" s="1270"/>
      <c r="AA1821" s="1270"/>
      <c r="AB1821" s="1270"/>
      <c r="AC1821" s="1267">
        <v>6.3746999999999998</v>
      </c>
      <c r="AD1821" s="1267"/>
      <c r="AE1821" s="1267"/>
      <c r="AF1821" s="1267"/>
    </row>
    <row r="1822" spans="1:32" ht="17.45" customHeight="1">
      <c r="A1822" s="1251"/>
      <c r="B1822" s="1251"/>
      <c r="C1822" s="1251"/>
      <c r="D1822" s="1251"/>
      <c r="E1822" s="1251"/>
      <c r="F1822" s="1251"/>
      <c r="G1822" s="1251"/>
      <c r="H1822" s="1251"/>
      <c r="I1822" s="1251"/>
      <c r="J1822" s="1251"/>
      <c r="K1822" s="1251"/>
      <c r="L1822" s="1251"/>
      <c r="M1822" s="1252" t="s">
        <v>415</v>
      </c>
      <c r="N1822" s="1252"/>
      <c r="O1822" s="1252"/>
      <c r="P1822" s="1252"/>
      <c r="Q1822" s="1252"/>
      <c r="R1822" s="1252"/>
      <c r="S1822" s="1252"/>
      <c r="T1822" s="1252"/>
      <c r="U1822" s="1252"/>
      <c r="V1822" s="1252"/>
      <c r="W1822" s="1252"/>
      <c r="X1822" s="1253"/>
      <c r="Y1822" s="1253"/>
      <c r="Z1822" s="1254">
        <v>6.3746999999999998</v>
      </c>
      <c r="AA1822" s="1254"/>
      <c r="AB1822" s="1254"/>
      <c r="AC1822" s="1254"/>
      <c r="AD1822" s="1254"/>
      <c r="AE1822" s="1254"/>
      <c r="AF1822" s="1254"/>
    </row>
    <row r="1823" spans="1:32" ht="16.7" customHeight="1">
      <c r="A1823" s="1255" t="s">
        <v>416</v>
      </c>
      <c r="B1823" s="1255"/>
      <c r="C1823" s="1255"/>
      <c r="D1823" s="1255"/>
      <c r="E1823" s="1255"/>
      <c r="F1823" s="1255"/>
      <c r="G1823" s="1255"/>
      <c r="H1823" s="1255"/>
      <c r="I1823" s="1255"/>
      <c r="J1823" s="1256" t="s">
        <v>391</v>
      </c>
      <c r="K1823" s="1256"/>
      <c r="L1823" s="158" t="s">
        <v>417</v>
      </c>
      <c r="M1823" s="158" t="s">
        <v>418</v>
      </c>
      <c r="N1823" s="1256" t="s">
        <v>419</v>
      </c>
      <c r="O1823" s="1256"/>
      <c r="P1823" s="1256" t="s">
        <v>420</v>
      </c>
      <c r="Q1823" s="1256"/>
      <c r="R1823" s="1256"/>
      <c r="S1823" s="1256"/>
      <c r="T1823" s="1256" t="s">
        <v>421</v>
      </c>
      <c r="U1823" s="1256"/>
      <c r="V1823" s="1256"/>
      <c r="W1823" s="1256"/>
      <c r="X1823" s="1256" t="s">
        <v>422</v>
      </c>
      <c r="Y1823" s="1256"/>
      <c r="Z1823" s="1256"/>
      <c r="AA1823" s="1256"/>
      <c r="AB1823" s="1256"/>
      <c r="AC1823" s="1245" t="s">
        <v>409</v>
      </c>
      <c r="AD1823" s="1245"/>
      <c r="AE1823" s="1245"/>
      <c r="AF1823" s="1245"/>
    </row>
    <row r="1824" spans="1:32" ht="29.45" customHeight="1">
      <c r="A1824" s="155"/>
      <c r="B1824" s="156"/>
      <c r="C1824" s="160" t="s">
        <v>597</v>
      </c>
      <c r="D1824" s="1328" t="s">
        <v>596</v>
      </c>
      <c r="E1824" s="1328"/>
      <c r="F1824" s="1328"/>
      <c r="G1824" s="1328"/>
      <c r="H1824" s="1328"/>
      <c r="I1824" s="1328"/>
      <c r="J1824" s="1329">
        <v>2.0630000000000002</v>
      </c>
      <c r="K1824" s="1329"/>
      <c r="L1824" s="172">
        <v>1.32</v>
      </c>
      <c r="M1824" s="172">
        <v>0</v>
      </c>
      <c r="N1824" s="1330">
        <v>0</v>
      </c>
      <c r="O1824" s="1330"/>
      <c r="P1824" s="1330">
        <v>1.36</v>
      </c>
      <c r="Q1824" s="1330"/>
      <c r="R1824" s="1330"/>
      <c r="S1824" s="1330"/>
      <c r="T1824" s="1330">
        <v>1.0900000000000001</v>
      </c>
      <c r="U1824" s="1330"/>
      <c r="V1824" s="1330"/>
      <c r="W1824" s="1330"/>
      <c r="X1824" s="1330">
        <v>0.89</v>
      </c>
      <c r="Y1824" s="1330"/>
      <c r="Z1824" s="1330"/>
      <c r="AA1824" s="1330"/>
      <c r="AB1824" s="1330"/>
      <c r="AC1824" s="1254">
        <v>3.7134</v>
      </c>
      <c r="AD1824" s="1254"/>
      <c r="AE1824" s="1254"/>
      <c r="AF1824" s="1254"/>
    </row>
    <row r="1825" spans="1:32" ht="16.7" customHeight="1">
      <c r="A1825" s="1246"/>
      <c r="B1825" s="1246"/>
      <c r="C1825" s="1246"/>
      <c r="D1825" s="1246"/>
      <c r="E1825" s="1246"/>
      <c r="F1825" s="1246"/>
      <c r="G1825" s="1246"/>
      <c r="H1825" s="1246"/>
      <c r="I1825" s="1246"/>
      <c r="J1825" s="1246"/>
      <c r="K1825" s="1246"/>
      <c r="L1825" s="1246"/>
      <c r="M1825" s="1247" t="s">
        <v>423</v>
      </c>
      <c r="N1825" s="1247"/>
      <c r="O1825" s="1247"/>
      <c r="P1825" s="1247"/>
      <c r="Q1825" s="1247"/>
      <c r="R1825" s="1247"/>
      <c r="S1825" s="1247"/>
      <c r="T1825" s="1247"/>
      <c r="U1825" s="1247"/>
      <c r="V1825" s="1247"/>
      <c r="W1825" s="1247"/>
      <c r="X1825" s="1248"/>
      <c r="Y1825" s="1248"/>
      <c r="Z1825" s="1249">
        <v>3.7134</v>
      </c>
      <c r="AA1825" s="1249"/>
      <c r="AB1825" s="1249"/>
      <c r="AC1825" s="1249"/>
      <c r="AD1825" s="1249"/>
      <c r="AE1825" s="1249"/>
      <c r="AF1825" s="1249"/>
    </row>
    <row r="1826" spans="1:32" ht="5.85" customHeight="1">
      <c r="A1826" s="1250"/>
      <c r="B1826" s="1250"/>
      <c r="C1826" s="1250"/>
      <c r="D1826" s="1250"/>
      <c r="E1826" s="1250"/>
      <c r="F1826" s="1250"/>
      <c r="G1826" s="1250"/>
      <c r="H1826" s="1250"/>
      <c r="I1826" s="1250"/>
      <c r="J1826" s="1250"/>
      <c r="K1826" s="1250"/>
      <c r="L1826" s="1250"/>
      <c r="M1826" s="1250"/>
      <c r="N1826" s="1250"/>
      <c r="O1826" s="1250"/>
      <c r="P1826" s="1250"/>
      <c r="Q1826" s="1250"/>
      <c r="R1826" s="1250"/>
      <c r="S1826" s="1250"/>
      <c r="T1826" s="1250"/>
      <c r="U1826" s="1250"/>
      <c r="V1826" s="1250"/>
      <c r="W1826" s="1250"/>
      <c r="X1826" s="1250"/>
      <c r="Y1826" s="1250"/>
      <c r="Z1826" s="1250"/>
      <c r="AA1826" s="1250"/>
      <c r="AB1826" s="1250"/>
      <c r="AC1826" s="1250"/>
      <c r="AD1826" s="1250"/>
      <c r="AE1826" s="1250"/>
      <c r="AF1826" s="1250"/>
    </row>
    <row r="1827" spans="1:32" ht="16.7" customHeight="1">
      <c r="A1827" s="1239"/>
      <c r="B1827" s="1239"/>
      <c r="C1827" s="1239"/>
      <c r="D1827" s="1239"/>
      <c r="E1827" s="1239"/>
      <c r="F1827" s="1239"/>
      <c r="G1827" s="1239"/>
      <c r="H1827" s="1239"/>
      <c r="I1827" s="1239"/>
      <c r="J1827" s="1239"/>
      <c r="K1827" s="1239"/>
      <c r="L1827" s="1239"/>
      <c r="M1827" s="1240" t="s">
        <v>424</v>
      </c>
      <c r="N1827" s="1240"/>
      <c r="O1827" s="1240"/>
      <c r="P1827" s="1240"/>
      <c r="Q1827" s="1240"/>
      <c r="R1827" s="1240"/>
      <c r="S1827" s="1240"/>
      <c r="T1827" s="1240"/>
      <c r="U1827" s="1240"/>
      <c r="V1827" s="1240"/>
      <c r="W1827" s="1240"/>
      <c r="X1827" s="1243"/>
      <c r="Y1827" s="1243"/>
      <c r="Z1827" s="1241">
        <v>11.99</v>
      </c>
      <c r="AA1827" s="1241"/>
      <c r="AB1827" s="1241"/>
      <c r="AC1827" s="1241"/>
      <c r="AD1827" s="1241"/>
      <c r="AE1827" s="1241"/>
      <c r="AF1827" s="1241"/>
    </row>
    <row r="1828" spans="1:32" ht="0.75" customHeight="1">
      <c r="A1828" s="1239"/>
      <c r="B1828" s="1239"/>
      <c r="C1828" s="1239"/>
      <c r="D1828" s="1239"/>
      <c r="E1828" s="1239"/>
      <c r="F1828" s="1239"/>
      <c r="G1828" s="1239"/>
      <c r="H1828" s="1239"/>
      <c r="I1828" s="1239"/>
      <c r="J1828" s="1239"/>
      <c r="K1828" s="1240" t="s">
        <v>425</v>
      </c>
      <c r="L1828" s="1240"/>
      <c r="M1828" s="1240"/>
      <c r="N1828" s="1240"/>
      <c r="O1828" s="1240"/>
      <c r="P1828" s="1240"/>
      <c r="Q1828" s="159"/>
      <c r="R1828" s="1244">
        <v>0</v>
      </c>
      <c r="S1828" s="1244"/>
      <c r="T1828" s="1244"/>
      <c r="U1828" s="1240"/>
      <c r="V1828" s="1240"/>
      <c r="W1828" s="1240"/>
      <c r="X1828" s="1243"/>
      <c r="Y1828" s="1243"/>
      <c r="Z1828" s="1241"/>
      <c r="AA1828" s="1241"/>
      <c r="AB1828" s="1241"/>
      <c r="AC1828" s="1241"/>
      <c r="AD1828" s="1241"/>
      <c r="AE1828" s="1241"/>
      <c r="AF1828" s="1241"/>
    </row>
    <row r="1829" spans="1:32" ht="16.7" customHeight="1">
      <c r="A1829" s="1239"/>
      <c r="B1829" s="1239"/>
      <c r="C1829" s="1239"/>
      <c r="D1829" s="1239"/>
      <c r="E1829" s="1239"/>
      <c r="F1829" s="1239"/>
      <c r="G1829" s="1239"/>
      <c r="H1829" s="1239"/>
      <c r="I1829" s="1239"/>
      <c r="J1829" s="1239"/>
      <c r="K1829" s="1240"/>
      <c r="L1829" s="1240"/>
      <c r="M1829" s="1240"/>
      <c r="N1829" s="1240"/>
      <c r="O1829" s="1240"/>
      <c r="P1829" s="1240"/>
      <c r="Q1829" s="151"/>
      <c r="R1829" s="1244"/>
      <c r="S1829" s="1244"/>
      <c r="T1829" s="1244"/>
      <c r="U1829" s="151"/>
      <c r="V1829" s="1240" t="s">
        <v>426</v>
      </c>
      <c r="W1829" s="1240"/>
      <c r="X1829" s="1243"/>
      <c r="Y1829" s="1243"/>
      <c r="Z1829" s="1241">
        <v>0</v>
      </c>
      <c r="AA1829" s="1241"/>
      <c r="AB1829" s="1241"/>
      <c r="AC1829" s="1241"/>
      <c r="AD1829" s="1241"/>
      <c r="AE1829" s="1241"/>
      <c r="AF1829" s="1241"/>
    </row>
    <row r="1830" spans="1:32" ht="17.45" customHeight="1">
      <c r="A1830" s="1239"/>
      <c r="B1830" s="1239"/>
      <c r="C1830" s="1239"/>
      <c r="D1830" s="1239"/>
      <c r="E1830" s="1239"/>
      <c r="F1830" s="1239"/>
      <c r="G1830" s="1239"/>
      <c r="H1830" s="1239"/>
      <c r="I1830" s="1239"/>
      <c r="J1830" s="1239"/>
      <c r="K1830" s="1239"/>
      <c r="L1830" s="1239"/>
      <c r="M1830" s="1240" t="s">
        <v>427</v>
      </c>
      <c r="N1830" s="1240"/>
      <c r="O1830" s="1240"/>
      <c r="P1830" s="1240"/>
      <c r="Q1830" s="1240"/>
      <c r="R1830" s="1240"/>
      <c r="S1830" s="1240"/>
      <c r="T1830" s="1240"/>
      <c r="U1830" s="1240"/>
      <c r="V1830" s="1240"/>
      <c r="W1830" s="1240"/>
      <c r="X1830" s="1243"/>
      <c r="Y1830" s="1243"/>
      <c r="Z1830" s="1241">
        <v>11.99</v>
      </c>
      <c r="AA1830" s="1241"/>
      <c r="AB1830" s="1241"/>
      <c r="AC1830" s="1241"/>
      <c r="AD1830" s="1241"/>
      <c r="AE1830" s="1241"/>
      <c r="AF1830" s="1241"/>
    </row>
    <row r="1831" spans="1:32" ht="5.85" customHeight="1">
      <c r="A1831" s="1242"/>
      <c r="B1831" s="1242"/>
      <c r="C1831" s="1242"/>
      <c r="D1831" s="1242"/>
      <c r="E1831" s="1242"/>
      <c r="F1831" s="1242"/>
      <c r="G1831" s="1242"/>
      <c r="H1831" s="1242"/>
      <c r="I1831" s="1242"/>
      <c r="J1831" s="1242"/>
      <c r="K1831" s="1242"/>
      <c r="L1831" s="1242"/>
      <c r="M1831" s="1242"/>
      <c r="N1831" s="1242"/>
      <c r="O1831" s="1242"/>
      <c r="P1831" s="1242"/>
      <c r="Q1831" s="1242"/>
      <c r="R1831" s="1242"/>
      <c r="S1831" s="1242"/>
      <c r="T1831" s="1242"/>
      <c r="U1831" s="1242"/>
      <c r="V1831" s="1242"/>
      <c r="W1831" s="1242"/>
      <c r="X1831" s="1242"/>
      <c r="Y1831" s="1242"/>
      <c r="Z1831" s="1242"/>
      <c r="AA1831" s="1242"/>
      <c r="AB1831" s="1242"/>
      <c r="AC1831" s="1242"/>
      <c r="AD1831" s="1242"/>
      <c r="AE1831" s="1242"/>
      <c r="AF1831" s="1242"/>
    </row>
    <row r="1832" spans="1:32" ht="85.15" customHeight="1">
      <c r="A1832" s="150"/>
      <c r="AF1832" s="152"/>
    </row>
    <row r="1833" spans="1:32" ht="84.4" customHeight="1">
      <c r="A1833" s="153"/>
      <c r="B1833" s="154"/>
      <c r="C1833" s="154"/>
      <c r="D1833" s="154"/>
      <c r="E1833" s="154"/>
      <c r="F1833" s="154"/>
      <c r="G1833" s="154"/>
      <c r="H1833" s="154"/>
      <c r="I1833" s="154"/>
      <c r="J1833" s="154"/>
      <c r="K1833" s="154"/>
      <c r="L1833" s="154"/>
      <c r="M1833" s="154"/>
      <c r="N1833" s="154"/>
      <c r="O1833" s="154"/>
      <c r="P1833" s="154"/>
      <c r="Q1833" s="154"/>
      <c r="R1833" s="154"/>
      <c r="S1833" s="154"/>
      <c r="T1833" s="154"/>
      <c r="U1833" s="154"/>
      <c r="V1833" s="154"/>
      <c r="W1833" s="154"/>
      <c r="X1833" s="154"/>
      <c r="Y1833" s="154"/>
      <c r="Z1833" s="154"/>
      <c r="AA1833" s="154"/>
      <c r="AB1833" s="154"/>
      <c r="AC1833" s="154"/>
      <c r="AD1833" s="154"/>
      <c r="AE1833" s="154"/>
      <c r="AF1833" s="162"/>
    </row>
    <row r="1834" spans="1:32" ht="1.5" customHeight="1">
      <c r="A1834" s="146"/>
      <c r="B1834" s="147"/>
      <c r="C1834" s="147"/>
      <c r="D1834" s="147"/>
      <c r="E1834" s="147"/>
      <c r="F1834" s="147"/>
      <c r="G1834" s="1289" t="s">
        <v>376</v>
      </c>
      <c r="H1834" s="1289"/>
      <c r="I1834" s="1289"/>
      <c r="J1834" s="1289"/>
      <c r="K1834" s="1289"/>
      <c r="L1834" s="1289"/>
      <c r="M1834" s="1289"/>
      <c r="N1834" s="1289"/>
      <c r="O1834" s="1289"/>
      <c r="P1834" s="1289"/>
      <c r="Q1834" s="1289"/>
      <c r="R1834" s="1289"/>
      <c r="S1834" s="1289"/>
      <c r="T1834" s="1289"/>
      <c r="U1834" s="1289"/>
      <c r="V1834" s="1289"/>
      <c r="W1834" s="1289"/>
      <c r="X1834" s="1289"/>
      <c r="Y1834" s="1289"/>
      <c r="Z1834" s="1289"/>
      <c r="AA1834" s="148"/>
      <c r="AB1834" s="1290" t="s">
        <v>598</v>
      </c>
      <c r="AC1834" s="1290"/>
      <c r="AD1834" s="1290"/>
      <c r="AE1834" s="1290"/>
      <c r="AF1834" s="1290"/>
    </row>
    <row r="1835" spans="1:32" ht="14.65" customHeight="1">
      <c r="A1835" s="150"/>
      <c r="B1835" s="1243"/>
      <c r="C1835" s="1243"/>
      <c r="D1835" s="1243"/>
      <c r="E1835" s="1243"/>
      <c r="G1835" s="1289"/>
      <c r="H1835" s="1289"/>
      <c r="I1835" s="1289"/>
      <c r="J1835" s="1289"/>
      <c r="K1835" s="1289"/>
      <c r="L1835" s="1289"/>
      <c r="M1835" s="1289"/>
      <c r="N1835" s="1289"/>
      <c r="O1835" s="1289"/>
      <c r="P1835" s="1289"/>
      <c r="Q1835" s="1289"/>
      <c r="R1835" s="1289"/>
      <c r="S1835" s="1289"/>
      <c r="T1835" s="1289"/>
      <c r="U1835" s="1289"/>
      <c r="V1835" s="1289"/>
      <c r="W1835" s="1289"/>
      <c r="X1835" s="1289"/>
      <c r="Y1835" s="1289"/>
      <c r="Z1835" s="1289"/>
      <c r="AA1835" s="152"/>
      <c r="AB1835" s="1290"/>
      <c r="AC1835" s="1290"/>
      <c r="AD1835" s="1290"/>
      <c r="AE1835" s="1290"/>
      <c r="AF1835" s="1290"/>
    </row>
    <row r="1836" spans="1:32" ht="0.75" customHeight="1">
      <c r="A1836" s="150"/>
      <c r="B1836" s="1243"/>
      <c r="C1836" s="1243"/>
      <c r="D1836" s="1243"/>
      <c r="E1836" s="1243"/>
      <c r="G1836" s="1289"/>
      <c r="H1836" s="1289"/>
      <c r="I1836" s="1289"/>
      <c r="J1836" s="1289"/>
      <c r="K1836" s="1289"/>
      <c r="L1836" s="1289"/>
      <c r="M1836" s="1289"/>
      <c r="N1836" s="1289"/>
      <c r="O1836" s="1289"/>
      <c r="P1836" s="1289"/>
      <c r="Q1836" s="1289"/>
      <c r="R1836" s="1289"/>
      <c r="S1836" s="1289"/>
      <c r="T1836" s="1289"/>
      <c r="U1836" s="1289"/>
      <c r="V1836" s="1289"/>
      <c r="W1836" s="1289"/>
      <c r="X1836" s="1289"/>
      <c r="Y1836" s="1289"/>
      <c r="Z1836" s="1289"/>
      <c r="AA1836" s="152"/>
      <c r="AB1836" s="1290"/>
      <c r="AC1836" s="1290"/>
      <c r="AD1836" s="1290"/>
      <c r="AE1836" s="1290"/>
      <c r="AF1836" s="1290"/>
    </row>
    <row r="1837" spans="1:32" ht="11.65" customHeight="1">
      <c r="A1837" s="150"/>
      <c r="B1837" s="1243"/>
      <c r="C1837" s="1243"/>
      <c r="D1837" s="1243"/>
      <c r="E1837" s="1243"/>
      <c r="G1837" s="1289"/>
      <c r="H1837" s="1289"/>
      <c r="I1837" s="1289"/>
      <c r="J1837" s="1289"/>
      <c r="K1837" s="1289"/>
      <c r="L1837" s="1289"/>
      <c r="M1837" s="1289"/>
      <c r="N1837" s="1289"/>
      <c r="O1837" s="1289"/>
      <c r="P1837" s="1289"/>
      <c r="Q1837" s="1289"/>
      <c r="R1837" s="1289"/>
      <c r="S1837" s="1289"/>
      <c r="T1837" s="1289"/>
      <c r="U1837" s="1289"/>
      <c r="V1837" s="1289"/>
      <c r="W1837" s="1289"/>
      <c r="X1837" s="1289"/>
      <c r="Y1837" s="1289"/>
      <c r="Z1837" s="1289"/>
      <c r="AA1837" s="152"/>
      <c r="AB1837" s="1291" t="s">
        <v>378</v>
      </c>
      <c r="AC1837" s="1291"/>
      <c r="AD1837" s="1291"/>
      <c r="AE1837" s="1324"/>
      <c r="AF1837" s="1324"/>
    </row>
    <row r="1838" spans="1:32" ht="13.9" customHeight="1">
      <c r="A1838" s="150"/>
      <c r="B1838" s="1243"/>
      <c r="C1838" s="1243"/>
      <c r="D1838" s="1243"/>
      <c r="E1838" s="1243"/>
      <c r="G1838" s="1293" t="s">
        <v>379</v>
      </c>
      <c r="H1838" s="1293"/>
      <c r="I1838" s="1293"/>
      <c r="J1838" s="1293"/>
      <c r="K1838" s="1293"/>
      <c r="L1838" s="1293"/>
      <c r="M1838" s="1293"/>
      <c r="N1838" s="1293"/>
      <c r="O1838" s="1293"/>
      <c r="P1838" s="1293"/>
      <c r="Q1838" s="1293"/>
      <c r="R1838" s="1293"/>
      <c r="S1838" s="1293"/>
      <c r="T1838" s="1293"/>
      <c r="U1838" s="1293"/>
      <c r="V1838" s="1293"/>
      <c r="W1838" s="1293"/>
      <c r="X1838" s="1293"/>
      <c r="Y1838" s="1293"/>
      <c r="Z1838" s="1293"/>
      <c r="AA1838" s="152"/>
      <c r="AB1838" s="1291"/>
      <c r="AC1838" s="1291"/>
      <c r="AD1838" s="1291"/>
      <c r="AE1838" s="1324"/>
      <c r="AF1838" s="1324"/>
    </row>
    <row r="1839" spans="1:32" ht="0.75" customHeight="1">
      <c r="A1839" s="150"/>
      <c r="G1839" s="1293"/>
      <c r="H1839" s="1293"/>
      <c r="I1839" s="1293"/>
      <c r="J1839" s="1293"/>
      <c r="K1839" s="1293"/>
      <c r="L1839" s="1293"/>
      <c r="M1839" s="1293"/>
      <c r="N1839" s="1293"/>
      <c r="O1839" s="1293"/>
      <c r="P1839" s="1293"/>
      <c r="Q1839" s="1293"/>
      <c r="R1839" s="1293"/>
      <c r="S1839" s="1293"/>
      <c r="T1839" s="1293"/>
      <c r="U1839" s="1293"/>
      <c r="V1839" s="1293"/>
      <c r="W1839" s="1293"/>
      <c r="X1839" s="1293"/>
      <c r="Y1839" s="1293"/>
      <c r="Z1839" s="1293"/>
      <c r="AA1839" s="152"/>
      <c r="AB1839" s="1291"/>
      <c r="AC1839" s="1291"/>
      <c r="AD1839" s="1291"/>
      <c r="AE1839" s="1324"/>
      <c r="AF1839" s="1324"/>
    </row>
    <row r="1840" spans="1:32" ht="0.75" customHeight="1">
      <c r="A1840" s="153"/>
      <c r="B1840" s="154"/>
      <c r="C1840" s="154"/>
      <c r="D1840" s="154"/>
      <c r="E1840" s="154"/>
      <c r="F1840" s="154"/>
      <c r="G1840" s="154"/>
      <c r="H1840" s="154"/>
      <c r="I1840" s="154"/>
      <c r="J1840" s="154"/>
      <c r="K1840" s="154"/>
      <c r="L1840" s="154"/>
      <c r="M1840" s="154"/>
      <c r="N1840" s="154"/>
      <c r="O1840" s="154"/>
      <c r="P1840" s="154"/>
      <c r="Q1840" s="154"/>
      <c r="R1840" s="154"/>
      <c r="S1840" s="154"/>
      <c r="T1840" s="154"/>
      <c r="U1840" s="154"/>
      <c r="V1840" s="154"/>
      <c r="W1840" s="154"/>
      <c r="X1840" s="154"/>
      <c r="Y1840" s="154"/>
      <c r="Z1840" s="154"/>
      <c r="AA1840" s="154"/>
      <c r="AB1840" s="154"/>
      <c r="AC1840" s="154"/>
      <c r="AD1840" s="154"/>
      <c r="AE1840" s="154"/>
      <c r="AF1840" s="162"/>
    </row>
    <row r="1841" spans="1:32" ht="15.95" customHeight="1">
      <c r="A1841" s="1280" t="s">
        <v>323</v>
      </c>
      <c r="B1841" s="1280"/>
      <c r="C1841" s="1280"/>
      <c r="D1841" s="1280"/>
      <c r="E1841" s="1280"/>
      <c r="F1841" s="1280"/>
      <c r="G1841" s="1280"/>
      <c r="H1841" s="1280"/>
      <c r="I1841" s="1280"/>
      <c r="J1841" s="1280"/>
      <c r="K1841" s="1280"/>
      <c r="L1841" s="1280"/>
      <c r="M1841" s="1280"/>
      <c r="N1841" s="1280"/>
      <c r="O1841" s="1280"/>
      <c r="P1841" s="1280"/>
      <c r="Q1841" s="1280"/>
      <c r="R1841" s="1280"/>
      <c r="S1841" s="1280"/>
      <c r="T1841" s="1280"/>
      <c r="U1841" s="1280"/>
      <c r="V1841" s="1280"/>
      <c r="W1841" s="1280"/>
      <c r="X1841" s="1280"/>
      <c r="Y1841" s="1280"/>
      <c r="Z1841" s="1280"/>
      <c r="AA1841" s="1280"/>
      <c r="AB1841" s="1280"/>
      <c r="AC1841" s="1280"/>
      <c r="AD1841" s="1280"/>
      <c r="AE1841" s="1280"/>
      <c r="AF1841" s="1280"/>
    </row>
    <row r="1842" spans="1:32" ht="0.75" customHeight="1">
      <c r="A1842" s="146"/>
      <c r="B1842" s="147"/>
      <c r="C1842" s="147"/>
      <c r="D1842" s="147"/>
      <c r="E1842" s="147"/>
      <c r="F1842" s="147"/>
      <c r="G1842" s="147"/>
      <c r="H1842" s="147"/>
      <c r="I1842" s="147"/>
      <c r="J1842" s="147"/>
      <c r="K1842" s="147"/>
      <c r="L1842" s="147"/>
      <c r="M1842" s="147"/>
      <c r="N1842" s="147"/>
      <c r="O1842" s="147"/>
      <c r="P1842" s="147"/>
      <c r="Q1842" s="147"/>
      <c r="R1842" s="147"/>
      <c r="S1842" s="147"/>
      <c r="T1842" s="147"/>
      <c r="U1842" s="147"/>
      <c r="V1842" s="147"/>
      <c r="W1842" s="147"/>
      <c r="X1842" s="147"/>
      <c r="Y1842" s="147"/>
      <c r="Z1842" s="147"/>
      <c r="AA1842" s="147"/>
      <c r="AB1842" s="147"/>
      <c r="AC1842" s="147"/>
      <c r="AD1842" s="147"/>
      <c r="AE1842" s="147"/>
      <c r="AF1842" s="148"/>
    </row>
    <row r="1843" spans="1:32" ht="37.15" customHeight="1">
      <c r="A1843" s="1281" t="s">
        <v>380</v>
      </c>
      <c r="B1843" s="1281"/>
      <c r="C1843" s="1281"/>
      <c r="D1843" s="1281"/>
      <c r="E1843" s="1281"/>
      <c r="F1843" s="1281"/>
      <c r="G1843" s="1281"/>
      <c r="H1843" s="1281"/>
      <c r="I1843" s="1281"/>
      <c r="J1843" s="1281"/>
      <c r="K1843" s="1281"/>
      <c r="L1843" s="1281"/>
      <c r="M1843" s="1281"/>
      <c r="N1843" s="1281"/>
      <c r="O1843" s="1281"/>
      <c r="P1843" s="1281"/>
      <c r="Q1843" s="1281"/>
      <c r="R1843" s="1281"/>
      <c r="S1843" s="1281"/>
      <c r="T1843" s="1281"/>
      <c r="U1843" s="1281"/>
      <c r="V1843" s="1281"/>
      <c r="W1843" s="1281"/>
      <c r="X1843" s="1281"/>
      <c r="Y1843" s="1282" t="s">
        <v>381</v>
      </c>
      <c r="Z1843" s="1282"/>
      <c r="AA1843" s="1282"/>
      <c r="AB1843" s="1282"/>
      <c r="AC1843" s="1282"/>
      <c r="AD1843" s="1282"/>
      <c r="AE1843" s="1282"/>
      <c r="AF1843" s="1282"/>
    </row>
    <row r="1844" spans="1:32" ht="5.0999999999999996" customHeight="1">
      <c r="A1844" s="155"/>
      <c r="B1844" s="156"/>
      <c r="C1844" s="156"/>
      <c r="D1844" s="156"/>
      <c r="E1844" s="156"/>
      <c r="F1844" s="156"/>
      <c r="G1844" s="156"/>
      <c r="H1844" s="156"/>
      <c r="I1844" s="156"/>
      <c r="J1844" s="156"/>
      <c r="K1844" s="156"/>
      <c r="L1844" s="156"/>
      <c r="M1844" s="156"/>
      <c r="N1844" s="156"/>
      <c r="O1844" s="156"/>
      <c r="P1844" s="156"/>
      <c r="Q1844" s="156"/>
      <c r="R1844" s="156"/>
      <c r="S1844" s="156"/>
      <c r="T1844" s="156"/>
      <c r="U1844" s="156"/>
      <c r="V1844" s="156"/>
      <c r="W1844" s="156"/>
      <c r="X1844" s="156"/>
      <c r="Y1844" s="156"/>
      <c r="Z1844" s="156"/>
      <c r="AA1844" s="156"/>
      <c r="AB1844" s="156"/>
      <c r="AC1844" s="156"/>
      <c r="AD1844" s="156"/>
      <c r="AE1844" s="156"/>
      <c r="AF1844" s="157"/>
    </row>
    <row r="1845" spans="1:32" ht="18.2" customHeight="1">
      <c r="A1845" s="1278" t="s">
        <v>382</v>
      </c>
      <c r="B1845" s="1278"/>
      <c r="C1845" s="1278"/>
      <c r="D1845" s="1278"/>
      <c r="E1845" s="1278" t="s">
        <v>385</v>
      </c>
      <c r="F1845" s="1278"/>
      <c r="G1845" s="1278"/>
      <c r="H1845" s="1321" t="s">
        <v>386</v>
      </c>
      <c r="I1845" s="1285" t="s">
        <v>371</v>
      </c>
      <c r="J1845" s="1285"/>
      <c r="K1845" s="1285"/>
      <c r="L1845" s="1285"/>
      <c r="M1845" s="1285"/>
      <c r="N1845" s="1285"/>
      <c r="O1845" s="1285"/>
      <c r="P1845" s="1285"/>
      <c r="Q1845" s="1285"/>
      <c r="R1845" s="1285"/>
      <c r="S1845" s="1285"/>
      <c r="T1845" s="1285"/>
      <c r="U1845" s="1285"/>
      <c r="V1845" s="1285"/>
      <c r="W1845" s="1285"/>
      <c r="X1845" s="1285"/>
      <c r="Y1845" s="1275" t="s">
        <v>383</v>
      </c>
      <c r="Z1845" s="1275"/>
      <c r="AA1845" s="1275"/>
      <c r="AB1845" s="1275"/>
      <c r="AC1845" s="1275"/>
      <c r="AD1845" s="1286" t="s">
        <v>186</v>
      </c>
      <c r="AE1845" s="1286"/>
      <c r="AF1845" s="1286"/>
    </row>
    <row r="1846" spans="1:32" ht="0.75" customHeight="1">
      <c r="A1846" s="1274" t="s">
        <v>329</v>
      </c>
      <c r="B1846" s="1274"/>
      <c r="C1846" s="1274"/>
      <c r="D1846" s="1274"/>
      <c r="E1846" s="1278"/>
      <c r="F1846" s="1278"/>
      <c r="G1846" s="1278"/>
      <c r="H1846" s="1321"/>
      <c r="I1846" s="1285"/>
      <c r="J1846" s="1285"/>
      <c r="K1846" s="1285"/>
      <c r="L1846" s="1285"/>
      <c r="M1846" s="1285"/>
      <c r="N1846" s="1285"/>
      <c r="O1846" s="1285"/>
      <c r="P1846" s="1285"/>
      <c r="Q1846" s="1285"/>
      <c r="R1846" s="1285"/>
      <c r="S1846" s="1285"/>
      <c r="T1846" s="1285"/>
      <c r="U1846" s="1285"/>
      <c r="V1846" s="1285"/>
      <c r="W1846" s="1285"/>
      <c r="X1846" s="1285"/>
      <c r="Y1846" s="1275" t="s">
        <v>387</v>
      </c>
      <c r="Z1846" s="1275"/>
      <c r="AA1846" s="1275"/>
      <c r="AB1846" s="1275"/>
      <c r="AC1846" s="1275"/>
      <c r="AD1846" s="1276">
        <v>150.88</v>
      </c>
      <c r="AE1846" s="1276"/>
      <c r="AF1846" s="1276"/>
    </row>
    <row r="1847" spans="1:32" ht="18.2" customHeight="1">
      <c r="A1847" s="1274"/>
      <c r="B1847" s="1274"/>
      <c r="C1847" s="1274"/>
      <c r="D1847" s="1274"/>
      <c r="E1847" s="1277"/>
      <c r="F1847" s="1277"/>
      <c r="G1847" s="1277"/>
      <c r="H1847" s="1321"/>
      <c r="I1847" s="1285"/>
      <c r="J1847" s="1285"/>
      <c r="K1847" s="1285"/>
      <c r="L1847" s="1285"/>
      <c r="M1847" s="1285"/>
      <c r="N1847" s="1285"/>
      <c r="O1847" s="1285"/>
      <c r="P1847" s="1285"/>
      <c r="Q1847" s="1285"/>
      <c r="R1847" s="1285"/>
      <c r="S1847" s="1285"/>
      <c r="T1847" s="1285"/>
      <c r="U1847" s="1285"/>
      <c r="V1847" s="1285"/>
      <c r="W1847" s="1285"/>
      <c r="X1847" s="1285"/>
      <c r="Y1847" s="1275"/>
      <c r="Z1847" s="1275"/>
      <c r="AA1847" s="1275"/>
      <c r="AB1847" s="1275"/>
      <c r="AC1847" s="1275"/>
      <c r="AD1847" s="1276"/>
      <c r="AE1847" s="1276"/>
      <c r="AF1847" s="1276"/>
    </row>
    <row r="1848" spans="1:32" ht="0.75" customHeight="1">
      <c r="A1848" s="1278"/>
      <c r="B1848" s="1278"/>
      <c r="C1848" s="1278"/>
      <c r="D1848" s="1278"/>
      <c r="E1848" s="1278"/>
      <c r="F1848" s="1278"/>
      <c r="G1848" s="1278"/>
      <c r="H1848" s="1321"/>
      <c r="I1848" s="1279"/>
      <c r="J1848" s="1279"/>
      <c r="K1848" s="1279"/>
      <c r="L1848" s="1279"/>
      <c r="M1848" s="1279"/>
      <c r="N1848" s="1279"/>
      <c r="O1848" s="1279"/>
      <c r="P1848" s="1279"/>
      <c r="Q1848" s="1279"/>
      <c r="R1848" s="1279"/>
      <c r="S1848" s="1279"/>
      <c r="T1848" s="1279"/>
      <c r="U1848" s="1279"/>
      <c r="V1848" s="1279"/>
      <c r="W1848" s="1279"/>
      <c r="X1848" s="1279"/>
      <c r="Y1848" s="1279"/>
      <c r="Z1848" s="1279"/>
      <c r="AA1848" s="1279"/>
      <c r="AB1848" s="1279"/>
      <c r="AC1848" s="1279"/>
      <c r="AD1848" s="1279"/>
      <c r="AE1848" s="1279"/>
      <c r="AF1848" s="1279"/>
    </row>
    <row r="1849" spans="1:32" ht="26.1" customHeight="1">
      <c r="A1849" s="1271" t="s">
        <v>599</v>
      </c>
      <c r="B1849" s="1271"/>
      <c r="C1849" s="1271"/>
      <c r="D1849" s="1271"/>
      <c r="E1849" s="1271"/>
      <c r="F1849" s="1271"/>
      <c r="G1849" s="1271"/>
      <c r="H1849" s="1271"/>
      <c r="I1849" s="1271"/>
      <c r="J1849" s="1271"/>
      <c r="K1849" s="1271"/>
      <c r="L1849" s="1271"/>
      <c r="M1849" s="1271"/>
      <c r="N1849" s="1271"/>
      <c r="O1849" s="1271"/>
      <c r="P1849" s="1271"/>
      <c r="Q1849" s="1271"/>
      <c r="R1849" s="1271"/>
      <c r="S1849" s="1271"/>
      <c r="T1849" s="1271"/>
      <c r="U1849" s="1271"/>
      <c r="V1849" s="1271"/>
      <c r="W1849" s="1271"/>
      <c r="X1849" s="1271"/>
      <c r="Y1849" s="1271"/>
      <c r="Z1849" s="1271"/>
      <c r="AA1849" s="1271"/>
      <c r="AB1849" s="1271"/>
      <c r="AC1849" s="1271"/>
      <c r="AD1849" s="1271"/>
      <c r="AE1849" s="1271"/>
      <c r="AF1849" s="1272"/>
    </row>
    <row r="1850" spans="1:32" ht="0.75" customHeight="1">
      <c r="A1850" s="1273" t="s">
        <v>389</v>
      </c>
      <c r="B1850" s="1273"/>
      <c r="C1850" s="1273"/>
      <c r="D1850" s="1273"/>
      <c r="E1850" s="1273"/>
      <c r="F1850" s="1273"/>
      <c r="G1850" s="1273"/>
      <c r="H1850" s="1273"/>
      <c r="I1850" s="1273"/>
      <c r="J1850" s="1273"/>
      <c r="K1850" s="1273"/>
      <c r="L1850" s="1273"/>
      <c r="M1850" s="1273"/>
      <c r="N1850" s="1273"/>
      <c r="O1850" s="1273"/>
      <c r="P1850" s="1273"/>
      <c r="Q1850" s="1273"/>
      <c r="R1850" s="1273"/>
      <c r="S1850" s="1273"/>
      <c r="T1850" s="1273"/>
      <c r="U1850" s="1273"/>
      <c r="V1850" s="1273"/>
      <c r="W1850" s="1273"/>
      <c r="X1850" s="1273"/>
      <c r="Y1850" s="1273"/>
      <c r="Z1850" s="1273"/>
      <c r="AA1850" s="1273"/>
      <c r="AB1850" s="1273"/>
      <c r="AC1850" s="1273"/>
      <c r="AD1850" s="1273"/>
      <c r="AE1850" s="1273"/>
      <c r="AF1850" s="1272"/>
    </row>
    <row r="1851" spans="1:32" ht="9.4" customHeight="1">
      <c r="A1851" s="1273"/>
      <c r="B1851" s="1273"/>
      <c r="C1851" s="1273"/>
      <c r="D1851" s="1273"/>
      <c r="E1851" s="1273"/>
      <c r="F1851" s="1273"/>
      <c r="G1851" s="1273"/>
      <c r="H1851" s="1273"/>
      <c r="I1851" s="1273"/>
      <c r="J1851" s="1273"/>
      <c r="K1851" s="1273"/>
      <c r="L1851" s="1273"/>
      <c r="M1851" s="1273"/>
      <c r="N1851" s="1273"/>
      <c r="O1851" s="1273"/>
      <c r="P1851" s="1273"/>
      <c r="Q1851" s="1273"/>
      <c r="R1851" s="1273"/>
      <c r="S1851" s="1273"/>
      <c r="T1851" s="1273"/>
      <c r="U1851" s="1273"/>
      <c r="V1851" s="1273"/>
      <c r="W1851" s="1273"/>
      <c r="X1851" s="1273"/>
      <c r="Y1851" s="1273"/>
      <c r="Z1851" s="1273"/>
      <c r="AA1851" s="1273"/>
      <c r="AB1851" s="1273"/>
      <c r="AC1851" s="1273"/>
      <c r="AD1851" s="1273"/>
      <c r="AE1851" s="1273"/>
      <c r="AF1851" s="1272"/>
    </row>
    <row r="1852" spans="1:32" ht="17.45" customHeight="1">
      <c r="A1852" s="1255" t="s">
        <v>390</v>
      </c>
      <c r="B1852" s="1255"/>
      <c r="C1852" s="1255"/>
      <c r="D1852" s="1255"/>
      <c r="E1852" s="1255"/>
      <c r="F1852" s="1255"/>
      <c r="G1852" s="1255"/>
      <c r="H1852" s="1255"/>
      <c r="I1852" s="1255"/>
      <c r="J1852" s="1255"/>
      <c r="K1852" s="1255"/>
      <c r="L1852" s="1255"/>
      <c r="M1852" s="1256" t="s">
        <v>391</v>
      </c>
      <c r="N1852" s="1256" t="s">
        <v>392</v>
      </c>
      <c r="O1852" s="1256"/>
      <c r="P1852" s="1256"/>
      <c r="Q1852" s="1256"/>
      <c r="R1852" s="1256"/>
      <c r="S1852" s="1256"/>
      <c r="T1852" s="1256" t="s">
        <v>393</v>
      </c>
      <c r="U1852" s="1256"/>
      <c r="V1852" s="1256"/>
      <c r="W1852" s="1256"/>
      <c r="X1852" s="1256"/>
      <c r="Y1852" s="1256"/>
      <c r="Z1852" s="1256"/>
      <c r="AA1852" s="1256"/>
      <c r="AB1852" s="1256"/>
      <c r="AC1852" s="1245" t="s">
        <v>394</v>
      </c>
      <c r="AD1852" s="1245"/>
      <c r="AE1852" s="1245"/>
      <c r="AF1852" s="1245"/>
    </row>
    <row r="1853" spans="1:32" ht="17.45" customHeight="1">
      <c r="A1853" s="1255"/>
      <c r="B1853" s="1255"/>
      <c r="C1853" s="1255"/>
      <c r="D1853" s="1255"/>
      <c r="E1853" s="1255"/>
      <c r="F1853" s="1255"/>
      <c r="G1853" s="1255"/>
      <c r="H1853" s="1255"/>
      <c r="I1853" s="1255"/>
      <c r="J1853" s="1255"/>
      <c r="K1853" s="1255"/>
      <c r="L1853" s="1255"/>
      <c r="M1853" s="1256"/>
      <c r="N1853" s="1256" t="s">
        <v>395</v>
      </c>
      <c r="O1853" s="1256"/>
      <c r="P1853" s="1256" t="s">
        <v>396</v>
      </c>
      <c r="Q1853" s="1256"/>
      <c r="R1853" s="1256"/>
      <c r="S1853" s="1256"/>
      <c r="T1853" s="1256" t="s">
        <v>395</v>
      </c>
      <c r="U1853" s="1256"/>
      <c r="V1853" s="1256"/>
      <c r="W1853" s="1256"/>
      <c r="X1853" s="1256" t="s">
        <v>396</v>
      </c>
      <c r="Y1853" s="1256"/>
      <c r="Z1853" s="1256"/>
      <c r="AA1853" s="1256"/>
      <c r="AB1853" s="1256"/>
      <c r="AC1853" s="1245"/>
      <c r="AD1853" s="1245"/>
      <c r="AE1853" s="1245"/>
      <c r="AF1853" s="1245"/>
    </row>
    <row r="1854" spans="1:32" ht="22.5" customHeight="1">
      <c r="A1854" s="146"/>
      <c r="B1854" s="147"/>
      <c r="C1854" s="163" t="s">
        <v>479</v>
      </c>
      <c r="D1854" s="1314" t="s">
        <v>480</v>
      </c>
      <c r="E1854" s="1314"/>
      <c r="F1854" s="1314"/>
      <c r="G1854" s="1314"/>
      <c r="H1854" s="1314"/>
      <c r="I1854" s="1314"/>
      <c r="J1854" s="1314"/>
      <c r="K1854" s="1314"/>
      <c r="L1854" s="1314"/>
      <c r="M1854" s="164">
        <v>1</v>
      </c>
      <c r="N1854" s="1327">
        <v>0.62</v>
      </c>
      <c r="O1854" s="1327"/>
      <c r="P1854" s="1327">
        <v>0.38</v>
      </c>
      <c r="Q1854" s="1327"/>
      <c r="R1854" s="1327"/>
      <c r="S1854" s="1327"/>
      <c r="T1854" s="1317">
        <v>5.0625999999999998</v>
      </c>
      <c r="U1854" s="1317"/>
      <c r="V1854" s="1317"/>
      <c r="W1854" s="1317"/>
      <c r="X1854" s="1317">
        <v>3.5255000000000001</v>
      </c>
      <c r="Y1854" s="1317"/>
      <c r="Z1854" s="1317"/>
      <c r="AA1854" s="1317"/>
      <c r="AB1854" s="1317"/>
      <c r="AC1854" s="1318">
        <v>4.4785000000000004</v>
      </c>
      <c r="AD1854" s="1318"/>
      <c r="AE1854" s="1318"/>
      <c r="AF1854" s="1318"/>
    </row>
    <row r="1855" spans="1:32" ht="23.25" customHeight="1">
      <c r="A1855" s="150"/>
      <c r="C1855" s="165" t="s">
        <v>481</v>
      </c>
      <c r="D1855" s="1309" t="s">
        <v>482</v>
      </c>
      <c r="E1855" s="1309"/>
      <c r="F1855" s="1309"/>
      <c r="G1855" s="1309"/>
      <c r="H1855" s="1309"/>
      <c r="I1855" s="1309"/>
      <c r="J1855" s="1309"/>
      <c r="K1855" s="1309"/>
      <c r="L1855" s="1309"/>
      <c r="M1855" s="166">
        <v>1</v>
      </c>
      <c r="N1855" s="1332">
        <v>1</v>
      </c>
      <c r="O1855" s="1332"/>
      <c r="P1855" s="1332">
        <v>0</v>
      </c>
      <c r="Q1855" s="1332"/>
      <c r="R1855" s="1332"/>
      <c r="S1855" s="1332"/>
      <c r="T1855" s="1312">
        <v>338.96780000000001</v>
      </c>
      <c r="U1855" s="1312"/>
      <c r="V1855" s="1312"/>
      <c r="W1855" s="1312"/>
      <c r="X1855" s="1312">
        <v>149.00299999999999</v>
      </c>
      <c r="Y1855" s="1312"/>
      <c r="Z1855" s="1312"/>
      <c r="AA1855" s="1312"/>
      <c r="AB1855" s="1312"/>
      <c r="AC1855" s="1313">
        <v>338.96780000000001</v>
      </c>
      <c r="AD1855" s="1313"/>
      <c r="AE1855" s="1313"/>
      <c r="AF1855" s="1313"/>
    </row>
    <row r="1856" spans="1:32" ht="22.5" customHeight="1">
      <c r="A1856" s="150"/>
      <c r="C1856" s="165" t="s">
        <v>483</v>
      </c>
      <c r="D1856" s="1309" t="s">
        <v>484</v>
      </c>
      <c r="E1856" s="1309"/>
      <c r="F1856" s="1309"/>
      <c r="G1856" s="1309"/>
      <c r="H1856" s="1309"/>
      <c r="I1856" s="1309"/>
      <c r="J1856" s="1309"/>
      <c r="K1856" s="1309"/>
      <c r="L1856" s="1309"/>
      <c r="M1856" s="166">
        <v>1</v>
      </c>
      <c r="N1856" s="1332">
        <v>0.83</v>
      </c>
      <c r="O1856" s="1332"/>
      <c r="P1856" s="1332">
        <v>0.17</v>
      </c>
      <c r="Q1856" s="1332"/>
      <c r="R1856" s="1332"/>
      <c r="S1856" s="1332"/>
      <c r="T1856" s="1312">
        <v>353.99419999999998</v>
      </c>
      <c r="U1856" s="1312"/>
      <c r="V1856" s="1312"/>
      <c r="W1856" s="1312"/>
      <c r="X1856" s="1312">
        <v>100.35299999999999</v>
      </c>
      <c r="Y1856" s="1312"/>
      <c r="Z1856" s="1312"/>
      <c r="AA1856" s="1312"/>
      <c r="AB1856" s="1312"/>
      <c r="AC1856" s="1313">
        <v>310.87520000000001</v>
      </c>
      <c r="AD1856" s="1313"/>
      <c r="AE1856" s="1313"/>
      <c r="AF1856" s="1313"/>
    </row>
    <row r="1857" spans="1:32" ht="23.25" customHeight="1">
      <c r="A1857" s="150"/>
      <c r="C1857" s="165" t="s">
        <v>485</v>
      </c>
      <c r="D1857" s="1309" t="s">
        <v>486</v>
      </c>
      <c r="E1857" s="1309"/>
      <c r="F1857" s="1309"/>
      <c r="G1857" s="1309"/>
      <c r="H1857" s="1309"/>
      <c r="I1857" s="1309"/>
      <c r="J1857" s="1309"/>
      <c r="K1857" s="1309"/>
      <c r="L1857" s="1309"/>
      <c r="M1857" s="166">
        <v>1</v>
      </c>
      <c r="N1857" s="1332">
        <v>0.62</v>
      </c>
      <c r="O1857" s="1332"/>
      <c r="P1857" s="1332">
        <v>0.38</v>
      </c>
      <c r="Q1857" s="1332"/>
      <c r="R1857" s="1332"/>
      <c r="S1857" s="1332"/>
      <c r="T1857" s="1312">
        <v>174.74809999999999</v>
      </c>
      <c r="U1857" s="1312"/>
      <c r="V1857" s="1312"/>
      <c r="W1857" s="1312"/>
      <c r="X1857" s="1312">
        <v>70.605599999999995</v>
      </c>
      <c r="Y1857" s="1312"/>
      <c r="Z1857" s="1312"/>
      <c r="AA1857" s="1312"/>
      <c r="AB1857" s="1312"/>
      <c r="AC1857" s="1313">
        <v>135.17400000000001</v>
      </c>
      <c r="AD1857" s="1313"/>
      <c r="AE1857" s="1313"/>
      <c r="AF1857" s="1313"/>
    </row>
    <row r="1858" spans="1:32" ht="22.5" customHeight="1">
      <c r="A1858" s="150"/>
      <c r="C1858" s="165" t="s">
        <v>487</v>
      </c>
      <c r="D1858" s="1309" t="s">
        <v>488</v>
      </c>
      <c r="E1858" s="1309"/>
      <c r="F1858" s="1309"/>
      <c r="G1858" s="1309"/>
      <c r="H1858" s="1309"/>
      <c r="I1858" s="1309"/>
      <c r="J1858" s="1309"/>
      <c r="K1858" s="1309"/>
      <c r="L1858" s="1309"/>
      <c r="M1858" s="166">
        <v>2</v>
      </c>
      <c r="N1858" s="1332">
        <v>0.67</v>
      </c>
      <c r="O1858" s="1332"/>
      <c r="P1858" s="1332">
        <v>0.33</v>
      </c>
      <c r="Q1858" s="1332"/>
      <c r="R1858" s="1332"/>
      <c r="S1858" s="1332"/>
      <c r="T1858" s="1312">
        <v>242.74209999999999</v>
      </c>
      <c r="U1858" s="1312"/>
      <c r="V1858" s="1312"/>
      <c r="W1858" s="1312"/>
      <c r="X1858" s="1312">
        <v>111.31319999999999</v>
      </c>
      <c r="Y1858" s="1312"/>
      <c r="Z1858" s="1312"/>
      <c r="AA1858" s="1312"/>
      <c r="AB1858" s="1312"/>
      <c r="AC1858" s="1313">
        <v>398.74110000000002</v>
      </c>
      <c r="AD1858" s="1313"/>
      <c r="AE1858" s="1313"/>
      <c r="AF1858" s="1313"/>
    </row>
    <row r="1859" spans="1:32" ht="23.25" customHeight="1">
      <c r="A1859" s="153"/>
      <c r="B1859" s="154"/>
      <c r="C1859" s="167" t="s">
        <v>600</v>
      </c>
      <c r="D1859" s="1304" t="s">
        <v>601</v>
      </c>
      <c r="E1859" s="1304"/>
      <c r="F1859" s="1304"/>
      <c r="G1859" s="1304"/>
      <c r="H1859" s="1304"/>
      <c r="I1859" s="1304"/>
      <c r="J1859" s="1304"/>
      <c r="K1859" s="1304"/>
      <c r="L1859" s="1304"/>
      <c r="M1859" s="168">
        <v>2</v>
      </c>
      <c r="N1859" s="1326">
        <v>0.65</v>
      </c>
      <c r="O1859" s="1326"/>
      <c r="P1859" s="1326">
        <v>0.35</v>
      </c>
      <c r="Q1859" s="1326"/>
      <c r="R1859" s="1326"/>
      <c r="S1859" s="1326"/>
      <c r="T1859" s="1307">
        <v>327.64510000000001</v>
      </c>
      <c r="U1859" s="1307"/>
      <c r="V1859" s="1307"/>
      <c r="W1859" s="1307"/>
      <c r="X1859" s="1307">
        <v>162.26230000000001</v>
      </c>
      <c r="Y1859" s="1307"/>
      <c r="Z1859" s="1307"/>
      <c r="AA1859" s="1307"/>
      <c r="AB1859" s="1307"/>
      <c r="AC1859" s="1308">
        <v>539.5222</v>
      </c>
      <c r="AD1859" s="1308"/>
      <c r="AE1859" s="1308"/>
      <c r="AF1859" s="1308"/>
    </row>
    <row r="1860" spans="1:32" ht="16.7" customHeight="1">
      <c r="A1860" s="1246"/>
      <c r="B1860" s="1246"/>
      <c r="C1860" s="1246"/>
      <c r="D1860" s="1246"/>
      <c r="E1860" s="1246"/>
      <c r="F1860" s="1246"/>
      <c r="G1860" s="1246"/>
      <c r="H1860" s="1246"/>
      <c r="I1860" s="1246"/>
      <c r="J1860" s="1246"/>
      <c r="K1860" s="1246"/>
      <c r="L1860" s="1246"/>
      <c r="M1860" s="1247" t="s">
        <v>397</v>
      </c>
      <c r="N1860" s="1247"/>
      <c r="O1860" s="1247"/>
      <c r="P1860" s="1247"/>
      <c r="Q1860" s="1247"/>
      <c r="R1860" s="1247"/>
      <c r="S1860" s="1247"/>
      <c r="T1860" s="1247"/>
      <c r="U1860" s="1247"/>
      <c r="V1860" s="1247"/>
      <c r="W1860" s="1247"/>
      <c r="X1860" s="1248"/>
      <c r="Y1860" s="1248"/>
      <c r="Z1860" s="1249">
        <v>1727.7588000000001</v>
      </c>
      <c r="AA1860" s="1249"/>
      <c r="AB1860" s="1249"/>
      <c r="AC1860" s="1249"/>
      <c r="AD1860" s="1249"/>
      <c r="AE1860" s="1249"/>
      <c r="AF1860" s="1249"/>
    </row>
    <row r="1861" spans="1:32" ht="17.45" customHeight="1">
      <c r="A1861" s="1255" t="s">
        <v>398</v>
      </c>
      <c r="B1861" s="1255"/>
      <c r="C1861" s="1255"/>
      <c r="D1861" s="1255"/>
      <c r="E1861" s="1255"/>
      <c r="F1861" s="1255"/>
      <c r="G1861" s="1255"/>
      <c r="H1861" s="1255"/>
      <c r="I1861" s="1255"/>
      <c r="J1861" s="1255"/>
      <c r="K1861" s="1255"/>
      <c r="L1861" s="1255"/>
      <c r="M1861" s="1255"/>
      <c r="N1861" s="1255"/>
      <c r="O1861" s="1256" t="s">
        <v>399</v>
      </c>
      <c r="P1861" s="1256"/>
      <c r="Q1861" s="1256"/>
      <c r="R1861" s="1256"/>
      <c r="S1861" s="1256" t="s">
        <v>391</v>
      </c>
      <c r="T1861" s="1256"/>
      <c r="U1861" s="1256"/>
      <c r="V1861" s="1256"/>
      <c r="W1861" s="1256" t="s">
        <v>400</v>
      </c>
      <c r="X1861" s="1256"/>
      <c r="Y1861" s="1256"/>
      <c r="Z1861" s="1256"/>
      <c r="AA1861" s="1256"/>
      <c r="AB1861" s="1256"/>
      <c r="AC1861" s="1245" t="s">
        <v>394</v>
      </c>
      <c r="AD1861" s="1245"/>
      <c r="AE1861" s="1245"/>
      <c r="AF1861" s="1245"/>
    </row>
    <row r="1862" spans="1:32" ht="22.5" customHeight="1">
      <c r="A1862" s="146"/>
      <c r="B1862" s="147"/>
      <c r="C1862" s="170" t="s">
        <v>462</v>
      </c>
      <c r="D1862" s="1263" t="s">
        <v>463</v>
      </c>
      <c r="E1862" s="1263"/>
      <c r="F1862" s="1263"/>
      <c r="G1862" s="1263"/>
      <c r="H1862" s="1263"/>
      <c r="I1862" s="1263"/>
      <c r="J1862" s="1263"/>
      <c r="K1862" s="1263"/>
      <c r="L1862" s="1263"/>
      <c r="M1862" s="1263"/>
      <c r="N1862" s="1263"/>
      <c r="O1862" s="1264">
        <v>0</v>
      </c>
      <c r="P1862" s="1264"/>
      <c r="Q1862" s="1264"/>
      <c r="R1862" s="1264"/>
      <c r="S1862" s="1264">
        <v>1</v>
      </c>
      <c r="T1862" s="1264"/>
      <c r="U1862" s="1264"/>
      <c r="V1862" s="1264"/>
      <c r="W1862" s="1265">
        <v>22.268799999999999</v>
      </c>
      <c r="X1862" s="1265"/>
      <c r="Y1862" s="1265"/>
      <c r="Z1862" s="1265"/>
      <c r="AA1862" s="1265"/>
      <c r="AB1862" s="1265"/>
      <c r="AC1862" s="1266">
        <v>22.268799999999999</v>
      </c>
      <c r="AD1862" s="1266"/>
      <c r="AE1862" s="1266"/>
      <c r="AF1862" s="1266"/>
    </row>
    <row r="1863" spans="1:32" ht="17.45" customHeight="1">
      <c r="A1863" s="150"/>
      <c r="M1863" s="1240" t="s">
        <v>401</v>
      </c>
      <c r="N1863" s="1240"/>
      <c r="O1863" s="1240"/>
      <c r="P1863" s="1240"/>
      <c r="Q1863" s="1240"/>
      <c r="R1863" s="1240"/>
      <c r="S1863" s="1240"/>
      <c r="T1863" s="1240"/>
      <c r="U1863" s="1240"/>
      <c r="V1863" s="1240"/>
      <c r="W1863" s="1240"/>
      <c r="Z1863" s="1262">
        <v>22.268799999999999</v>
      </c>
      <c r="AA1863" s="1262"/>
      <c r="AB1863" s="1262"/>
      <c r="AC1863" s="1262"/>
      <c r="AD1863" s="1262"/>
      <c r="AE1863" s="1262"/>
      <c r="AF1863" s="1262"/>
    </row>
    <row r="1864" spans="1:32" ht="17.45" customHeight="1">
      <c r="A1864" s="150"/>
      <c r="M1864" s="1240" t="s">
        <v>402</v>
      </c>
      <c r="N1864" s="1240"/>
      <c r="O1864" s="1240"/>
      <c r="P1864" s="1240"/>
      <c r="Q1864" s="1240"/>
      <c r="R1864" s="1240"/>
      <c r="S1864" s="1240"/>
      <c r="T1864" s="1240"/>
      <c r="U1864" s="1240"/>
      <c r="V1864" s="1240"/>
      <c r="W1864" s="1240"/>
      <c r="Z1864" s="1262">
        <v>1750.0275999999999</v>
      </c>
      <c r="AA1864" s="1262"/>
      <c r="AB1864" s="1262"/>
      <c r="AC1864" s="1262"/>
      <c r="AD1864" s="1262"/>
      <c r="AE1864" s="1262"/>
      <c r="AF1864" s="1262"/>
    </row>
    <row r="1865" spans="1:32" ht="16.7" customHeight="1">
      <c r="A1865" s="150"/>
      <c r="M1865" s="1240" t="s">
        <v>403</v>
      </c>
      <c r="N1865" s="1240"/>
      <c r="O1865" s="1240"/>
      <c r="P1865" s="1240"/>
      <c r="Q1865" s="1240"/>
      <c r="R1865" s="1240"/>
      <c r="S1865" s="1240"/>
      <c r="T1865" s="1240"/>
      <c r="U1865" s="1240"/>
      <c r="V1865" s="1240"/>
      <c r="W1865" s="1240"/>
      <c r="Z1865" s="1262">
        <v>11.598800000000001</v>
      </c>
      <c r="AA1865" s="1262"/>
      <c r="AB1865" s="1262"/>
      <c r="AC1865" s="1262"/>
      <c r="AD1865" s="1262"/>
      <c r="AE1865" s="1262"/>
      <c r="AF1865" s="1262"/>
    </row>
    <row r="1866" spans="1:32" ht="17.45" customHeight="1">
      <c r="A1866" s="150"/>
      <c r="M1866" s="1240" t="s">
        <v>404</v>
      </c>
      <c r="N1866" s="1240"/>
      <c r="O1866" s="1240"/>
      <c r="P1866" s="1240"/>
      <c r="Q1866" s="1240"/>
      <c r="R1866" s="1240"/>
      <c r="S1866" s="1240"/>
      <c r="T1866" s="1240"/>
      <c r="U1866" s="1240"/>
      <c r="V1866" s="1240"/>
      <c r="W1866" s="1240"/>
      <c r="Z1866" s="1262">
        <v>0.18940000000000001</v>
      </c>
      <c r="AA1866" s="1262"/>
      <c r="AB1866" s="1262"/>
      <c r="AC1866" s="1262"/>
      <c r="AD1866" s="1262"/>
      <c r="AE1866" s="1262"/>
      <c r="AF1866" s="1262"/>
    </row>
    <row r="1867" spans="1:32" ht="16.7" customHeight="1">
      <c r="A1867" s="153"/>
      <c r="B1867" s="154"/>
      <c r="C1867" s="154"/>
      <c r="D1867" s="154"/>
      <c r="E1867" s="154"/>
      <c r="F1867" s="154"/>
      <c r="G1867" s="154"/>
      <c r="H1867" s="154"/>
      <c r="I1867" s="154"/>
      <c r="J1867" s="154"/>
      <c r="K1867" s="154"/>
      <c r="L1867" s="154"/>
      <c r="M1867" s="1260" t="s">
        <v>405</v>
      </c>
      <c r="N1867" s="1260"/>
      <c r="O1867" s="1260"/>
      <c r="P1867" s="1260"/>
      <c r="Q1867" s="1260"/>
      <c r="R1867" s="1260"/>
      <c r="S1867" s="1260"/>
      <c r="T1867" s="1260"/>
      <c r="U1867" s="1260"/>
      <c r="V1867" s="1260"/>
      <c r="W1867" s="1260"/>
      <c r="X1867" s="154"/>
      <c r="Y1867" s="154"/>
      <c r="Z1867" s="1261">
        <v>0</v>
      </c>
      <c r="AA1867" s="1261"/>
      <c r="AB1867" s="1261"/>
      <c r="AC1867" s="1261"/>
      <c r="AD1867" s="1261"/>
      <c r="AE1867" s="1261"/>
      <c r="AF1867" s="1261"/>
    </row>
    <row r="1868" spans="1:32" ht="17.45" customHeight="1">
      <c r="A1868" s="1257" t="s">
        <v>406</v>
      </c>
      <c r="B1868" s="1257"/>
      <c r="C1868" s="1257"/>
      <c r="D1868" s="1257"/>
      <c r="E1868" s="1257"/>
      <c r="F1868" s="1257"/>
      <c r="G1868" s="1257"/>
      <c r="H1868" s="1257"/>
      <c r="I1868" s="1257"/>
      <c r="J1868" s="1257"/>
      <c r="K1868" s="1257"/>
      <c r="L1868" s="1257"/>
      <c r="M1868" s="1257"/>
      <c r="N1868" s="1257"/>
      <c r="O1868" s="1258" t="s">
        <v>391</v>
      </c>
      <c r="P1868" s="1258"/>
      <c r="Q1868" s="1258"/>
      <c r="R1868" s="1258"/>
      <c r="S1868" s="1258" t="s">
        <v>407</v>
      </c>
      <c r="T1868" s="1258"/>
      <c r="U1868" s="1258"/>
      <c r="V1868" s="1258"/>
      <c r="W1868" s="1258" t="s">
        <v>408</v>
      </c>
      <c r="X1868" s="1258"/>
      <c r="Y1868" s="1258"/>
      <c r="Z1868" s="1258"/>
      <c r="AA1868" s="1258"/>
      <c r="AB1868" s="1258"/>
      <c r="AC1868" s="1259" t="s">
        <v>409</v>
      </c>
      <c r="AD1868" s="1259"/>
      <c r="AE1868" s="1259"/>
      <c r="AF1868" s="1259"/>
    </row>
    <row r="1869" spans="1:32" ht="22.5" customHeight="1">
      <c r="A1869" s="155"/>
      <c r="B1869" s="156"/>
      <c r="C1869" s="160" t="s">
        <v>602</v>
      </c>
      <c r="D1869" s="1268" t="s">
        <v>603</v>
      </c>
      <c r="E1869" s="1268"/>
      <c r="F1869" s="1268"/>
      <c r="G1869" s="1268"/>
      <c r="H1869" s="1268"/>
      <c r="I1869" s="1268"/>
      <c r="J1869" s="1268"/>
      <c r="K1869" s="1268"/>
      <c r="L1869" s="1268"/>
      <c r="M1869" s="1268"/>
      <c r="N1869" s="1268"/>
      <c r="O1869" s="1319">
        <v>1.091</v>
      </c>
      <c r="P1869" s="1319"/>
      <c r="Q1869" s="1319"/>
      <c r="R1869" s="1319"/>
      <c r="S1869" s="1320" t="s">
        <v>446</v>
      </c>
      <c r="T1869" s="1320"/>
      <c r="U1869" s="1320"/>
      <c r="V1869" s="1320"/>
      <c r="W1869" s="1270">
        <v>132</v>
      </c>
      <c r="X1869" s="1270"/>
      <c r="Y1869" s="1270"/>
      <c r="Z1869" s="1270"/>
      <c r="AA1869" s="1270"/>
      <c r="AB1869" s="1270"/>
      <c r="AC1869" s="1267">
        <v>144.012</v>
      </c>
      <c r="AD1869" s="1267"/>
      <c r="AE1869" s="1267"/>
      <c r="AF1869" s="1267"/>
    </row>
    <row r="1870" spans="1:32" ht="17.45" customHeight="1">
      <c r="A1870" s="1246"/>
      <c r="B1870" s="1246"/>
      <c r="C1870" s="1246"/>
      <c r="D1870" s="1246"/>
      <c r="E1870" s="1246"/>
      <c r="F1870" s="1246"/>
      <c r="G1870" s="1246"/>
      <c r="H1870" s="1246"/>
      <c r="I1870" s="1246"/>
      <c r="J1870" s="1246"/>
      <c r="K1870" s="1246"/>
      <c r="L1870" s="1246"/>
      <c r="M1870" s="1247" t="s">
        <v>411</v>
      </c>
      <c r="N1870" s="1247"/>
      <c r="O1870" s="1247"/>
      <c r="P1870" s="1247"/>
      <c r="Q1870" s="1247"/>
      <c r="R1870" s="1247"/>
      <c r="S1870" s="1247"/>
      <c r="T1870" s="1247"/>
      <c r="U1870" s="1247"/>
      <c r="V1870" s="1247"/>
      <c r="W1870" s="1247"/>
      <c r="X1870" s="1248"/>
      <c r="Y1870" s="1248"/>
      <c r="Z1870" s="1249">
        <v>144.012</v>
      </c>
      <c r="AA1870" s="1249"/>
      <c r="AB1870" s="1249"/>
      <c r="AC1870" s="1249"/>
      <c r="AD1870" s="1249"/>
      <c r="AE1870" s="1249"/>
      <c r="AF1870" s="1249"/>
    </row>
    <row r="1871" spans="1:32" ht="17.45" customHeight="1">
      <c r="A1871" s="1257" t="s">
        <v>412</v>
      </c>
      <c r="B1871" s="1257"/>
      <c r="C1871" s="1257"/>
      <c r="D1871" s="1257"/>
      <c r="E1871" s="1257"/>
      <c r="F1871" s="1257"/>
      <c r="G1871" s="1257"/>
      <c r="H1871" s="1257"/>
      <c r="I1871" s="1257"/>
      <c r="J1871" s="1257"/>
      <c r="K1871" s="1257"/>
      <c r="L1871" s="1257"/>
      <c r="M1871" s="1257"/>
      <c r="N1871" s="1257"/>
      <c r="O1871" s="1258" t="s">
        <v>391</v>
      </c>
      <c r="P1871" s="1258"/>
      <c r="Q1871" s="1258"/>
      <c r="R1871" s="1258"/>
      <c r="S1871" s="1258" t="s">
        <v>407</v>
      </c>
      <c r="T1871" s="1258"/>
      <c r="U1871" s="1258"/>
      <c r="V1871" s="1258"/>
      <c r="W1871" s="1258" t="s">
        <v>408</v>
      </c>
      <c r="X1871" s="1258"/>
      <c r="Y1871" s="1258"/>
      <c r="Z1871" s="1258"/>
      <c r="AA1871" s="1258"/>
      <c r="AB1871" s="1258"/>
      <c r="AC1871" s="1259" t="s">
        <v>409</v>
      </c>
      <c r="AD1871" s="1259"/>
      <c r="AE1871" s="1259"/>
      <c r="AF1871" s="1259"/>
    </row>
    <row r="1872" spans="1:32" ht="22.5" customHeight="1">
      <c r="A1872" s="155"/>
      <c r="B1872" s="156"/>
      <c r="C1872" s="169" t="s">
        <v>604</v>
      </c>
      <c r="D1872" s="1268" t="s">
        <v>605</v>
      </c>
      <c r="E1872" s="1268"/>
      <c r="F1872" s="1268"/>
      <c r="G1872" s="1268"/>
      <c r="H1872" s="1268"/>
      <c r="I1872" s="1268"/>
      <c r="J1872" s="1268"/>
      <c r="K1872" s="1268"/>
      <c r="L1872" s="1268"/>
      <c r="M1872" s="1268"/>
      <c r="N1872" s="1268"/>
      <c r="O1872" s="1319">
        <v>0.36399999999999999</v>
      </c>
      <c r="P1872" s="1319"/>
      <c r="Q1872" s="1319"/>
      <c r="R1872" s="1319"/>
      <c r="S1872" s="1320" t="s">
        <v>446</v>
      </c>
      <c r="T1872" s="1320"/>
      <c r="U1872" s="1320"/>
      <c r="V1872" s="1320"/>
      <c r="W1872" s="1270">
        <v>1.6255999999999999</v>
      </c>
      <c r="X1872" s="1270"/>
      <c r="Y1872" s="1270"/>
      <c r="Z1872" s="1270"/>
      <c r="AA1872" s="1270"/>
      <c r="AB1872" s="1270"/>
      <c r="AC1872" s="1267">
        <v>0.59330000000000005</v>
      </c>
      <c r="AD1872" s="1267"/>
      <c r="AE1872" s="1267"/>
      <c r="AF1872" s="1267"/>
    </row>
    <row r="1873" spans="1:32" ht="17.45" customHeight="1">
      <c r="A1873" s="1246"/>
      <c r="B1873" s="1246"/>
      <c r="C1873" s="1246"/>
      <c r="D1873" s="1246"/>
      <c r="E1873" s="1246"/>
      <c r="F1873" s="1246"/>
      <c r="G1873" s="1246"/>
      <c r="H1873" s="1246"/>
      <c r="I1873" s="1246"/>
      <c r="J1873" s="1246"/>
      <c r="K1873" s="1246"/>
      <c r="L1873" s="1246"/>
      <c r="M1873" s="1247" t="s">
        <v>413</v>
      </c>
      <c r="N1873" s="1247"/>
      <c r="O1873" s="1247"/>
      <c r="P1873" s="1247"/>
      <c r="Q1873" s="1247"/>
      <c r="R1873" s="1247"/>
      <c r="S1873" s="1247"/>
      <c r="T1873" s="1247"/>
      <c r="U1873" s="1247"/>
      <c r="V1873" s="1247"/>
      <c r="W1873" s="1247"/>
      <c r="X1873" s="1248"/>
      <c r="Y1873" s="1248"/>
      <c r="Z1873" s="1249">
        <v>0.59330000000000005</v>
      </c>
      <c r="AA1873" s="1249"/>
      <c r="AB1873" s="1249"/>
      <c r="AC1873" s="1249"/>
      <c r="AD1873" s="1249"/>
      <c r="AE1873" s="1249"/>
      <c r="AF1873" s="1249"/>
    </row>
    <row r="1874" spans="1:32" ht="16.7" customHeight="1">
      <c r="A1874" s="1257" t="s">
        <v>414</v>
      </c>
      <c r="B1874" s="1257"/>
      <c r="C1874" s="1257"/>
      <c r="D1874" s="1257"/>
      <c r="E1874" s="1257"/>
      <c r="F1874" s="1257"/>
      <c r="G1874" s="1257"/>
      <c r="H1874" s="1257"/>
      <c r="I1874" s="1257"/>
      <c r="J1874" s="1257"/>
      <c r="K1874" s="1257"/>
      <c r="L1874" s="1257"/>
      <c r="M1874" s="1257"/>
      <c r="N1874" s="1257"/>
      <c r="O1874" s="1258" t="s">
        <v>391</v>
      </c>
      <c r="P1874" s="1258"/>
      <c r="Q1874" s="1258"/>
      <c r="R1874" s="1258"/>
      <c r="S1874" s="1258" t="s">
        <v>407</v>
      </c>
      <c r="T1874" s="1258"/>
      <c r="U1874" s="1258"/>
      <c r="V1874" s="1258"/>
      <c r="W1874" s="1258" t="s">
        <v>408</v>
      </c>
      <c r="X1874" s="1258"/>
      <c r="Y1874" s="1258"/>
      <c r="Z1874" s="1258"/>
      <c r="AA1874" s="1258"/>
      <c r="AB1874" s="1258"/>
      <c r="AC1874" s="1259" t="s">
        <v>409</v>
      </c>
      <c r="AD1874" s="1259"/>
      <c r="AE1874" s="1259"/>
      <c r="AF1874" s="1259"/>
    </row>
    <row r="1875" spans="1:32" ht="23.25" customHeight="1">
      <c r="A1875" s="146"/>
      <c r="B1875" s="147"/>
      <c r="C1875" s="170" t="s">
        <v>606</v>
      </c>
      <c r="D1875" s="1314" t="s">
        <v>607</v>
      </c>
      <c r="E1875" s="1314"/>
      <c r="F1875" s="1314"/>
      <c r="G1875" s="1314"/>
      <c r="H1875" s="1314"/>
      <c r="I1875" s="1314"/>
      <c r="J1875" s="1314"/>
      <c r="K1875" s="1314"/>
      <c r="L1875" s="1314"/>
      <c r="M1875" s="1314"/>
      <c r="N1875" s="1314"/>
      <c r="O1875" s="1315">
        <v>1.637</v>
      </c>
      <c r="P1875" s="1315"/>
      <c r="Q1875" s="1315"/>
      <c r="R1875" s="1315"/>
      <c r="S1875" s="1316" t="s">
        <v>283</v>
      </c>
      <c r="T1875" s="1316"/>
      <c r="U1875" s="1316"/>
      <c r="V1875" s="1316"/>
      <c r="W1875" s="1317">
        <v>1.8</v>
      </c>
      <c r="X1875" s="1317"/>
      <c r="Y1875" s="1317"/>
      <c r="Z1875" s="1317"/>
      <c r="AA1875" s="1317"/>
      <c r="AB1875" s="1317"/>
      <c r="AC1875" s="1318">
        <v>2.9466000000000001</v>
      </c>
      <c r="AD1875" s="1318"/>
      <c r="AE1875" s="1318"/>
      <c r="AF1875" s="1318"/>
    </row>
    <row r="1876" spans="1:32" ht="22.5" customHeight="1">
      <c r="A1876" s="153"/>
      <c r="B1876" s="154"/>
      <c r="C1876" s="175" t="s">
        <v>608</v>
      </c>
      <c r="D1876" s="1304" t="s">
        <v>609</v>
      </c>
      <c r="E1876" s="1304"/>
      <c r="F1876" s="1304"/>
      <c r="G1876" s="1304"/>
      <c r="H1876" s="1304"/>
      <c r="I1876" s="1304"/>
      <c r="J1876" s="1304"/>
      <c r="K1876" s="1304"/>
      <c r="L1876" s="1304"/>
      <c r="M1876" s="1304"/>
      <c r="N1876" s="1304"/>
      <c r="O1876" s="1305">
        <v>0.54600000000000004</v>
      </c>
      <c r="P1876" s="1305"/>
      <c r="Q1876" s="1305"/>
      <c r="R1876" s="1305"/>
      <c r="S1876" s="1306" t="s">
        <v>283</v>
      </c>
      <c r="T1876" s="1306"/>
      <c r="U1876" s="1306"/>
      <c r="V1876" s="1306"/>
      <c r="W1876" s="1307">
        <v>1.88</v>
      </c>
      <c r="X1876" s="1307"/>
      <c r="Y1876" s="1307"/>
      <c r="Z1876" s="1307"/>
      <c r="AA1876" s="1307"/>
      <c r="AB1876" s="1307"/>
      <c r="AC1876" s="1308">
        <v>1.0265</v>
      </c>
      <c r="AD1876" s="1308"/>
      <c r="AE1876" s="1308"/>
      <c r="AF1876" s="1308"/>
    </row>
    <row r="1877" spans="1:32" ht="17.45" customHeight="1">
      <c r="A1877" s="1251"/>
      <c r="B1877" s="1251"/>
      <c r="C1877" s="1251"/>
      <c r="D1877" s="1251"/>
      <c r="E1877" s="1251"/>
      <c r="F1877" s="1251"/>
      <c r="G1877" s="1251"/>
      <c r="H1877" s="1251"/>
      <c r="I1877" s="1251"/>
      <c r="J1877" s="1251"/>
      <c r="K1877" s="1251"/>
      <c r="L1877" s="1251"/>
      <c r="M1877" s="1252" t="s">
        <v>415</v>
      </c>
      <c r="N1877" s="1252"/>
      <c r="O1877" s="1252"/>
      <c r="P1877" s="1252"/>
      <c r="Q1877" s="1252"/>
      <c r="R1877" s="1252"/>
      <c r="S1877" s="1252"/>
      <c r="T1877" s="1252"/>
      <c r="U1877" s="1252"/>
      <c r="V1877" s="1252"/>
      <c r="W1877" s="1252"/>
      <c r="X1877" s="1253"/>
      <c r="Y1877" s="1253"/>
      <c r="Z1877" s="1254">
        <v>3.9731000000000001</v>
      </c>
      <c r="AA1877" s="1254"/>
      <c r="AB1877" s="1254"/>
      <c r="AC1877" s="1254"/>
      <c r="AD1877" s="1254"/>
      <c r="AE1877" s="1254"/>
      <c r="AF1877" s="1254"/>
    </row>
    <row r="1878" spans="1:32" ht="17.45" customHeight="1">
      <c r="A1878" s="1255" t="s">
        <v>416</v>
      </c>
      <c r="B1878" s="1255"/>
      <c r="C1878" s="1255"/>
      <c r="D1878" s="1255"/>
      <c r="E1878" s="1255"/>
      <c r="F1878" s="1255"/>
      <c r="G1878" s="1255"/>
      <c r="H1878" s="1255"/>
      <c r="I1878" s="1255"/>
      <c r="J1878" s="1256" t="s">
        <v>391</v>
      </c>
      <c r="K1878" s="1256"/>
      <c r="L1878" s="158" t="s">
        <v>417</v>
      </c>
      <c r="M1878" s="158" t="s">
        <v>418</v>
      </c>
      <c r="N1878" s="1256" t="s">
        <v>419</v>
      </c>
      <c r="O1878" s="1256"/>
      <c r="P1878" s="1256" t="s">
        <v>420</v>
      </c>
      <c r="Q1878" s="1256"/>
      <c r="R1878" s="1256"/>
      <c r="S1878" s="1256"/>
      <c r="T1878" s="1256" t="s">
        <v>421</v>
      </c>
      <c r="U1878" s="1256"/>
      <c r="V1878" s="1256"/>
      <c r="W1878" s="1256"/>
      <c r="X1878" s="1256" t="s">
        <v>422</v>
      </c>
      <c r="Y1878" s="1256"/>
      <c r="Z1878" s="1256"/>
      <c r="AA1878" s="1256"/>
      <c r="AB1878" s="1256"/>
      <c r="AC1878" s="1245" t="s">
        <v>409</v>
      </c>
      <c r="AD1878" s="1245"/>
      <c r="AE1878" s="1245"/>
      <c r="AF1878" s="1245"/>
    </row>
    <row r="1879" spans="1:32" ht="22.5" customHeight="1">
      <c r="A1879" s="146"/>
      <c r="B1879" s="147"/>
      <c r="C1879" s="170" t="s">
        <v>610</v>
      </c>
      <c r="D1879" s="1263" t="s">
        <v>607</v>
      </c>
      <c r="E1879" s="1263"/>
      <c r="F1879" s="1263"/>
      <c r="G1879" s="1263"/>
      <c r="H1879" s="1263"/>
      <c r="I1879" s="1263"/>
      <c r="J1879" s="1300">
        <v>1.637</v>
      </c>
      <c r="K1879" s="1300"/>
      <c r="L1879" s="171">
        <v>2.4300000000000002</v>
      </c>
      <c r="M1879" s="171">
        <v>0</v>
      </c>
      <c r="N1879" s="1265">
        <v>82.8</v>
      </c>
      <c r="O1879" s="1265"/>
      <c r="P1879" s="1265">
        <v>1.24</v>
      </c>
      <c r="Q1879" s="1265"/>
      <c r="R1879" s="1265"/>
      <c r="S1879" s="1265"/>
      <c r="T1879" s="1265">
        <v>0.99</v>
      </c>
      <c r="U1879" s="1265"/>
      <c r="V1879" s="1265"/>
      <c r="W1879" s="1265"/>
      <c r="X1879" s="1265">
        <v>0.82</v>
      </c>
      <c r="Y1879" s="1265"/>
      <c r="Z1879" s="1265"/>
      <c r="AA1879" s="1265"/>
      <c r="AB1879" s="1265"/>
      <c r="AC1879" s="1266">
        <v>116.0797</v>
      </c>
      <c r="AD1879" s="1266"/>
      <c r="AE1879" s="1266"/>
      <c r="AF1879" s="1266"/>
    </row>
    <row r="1880" spans="1:32" ht="66.2" customHeight="1">
      <c r="A1880" s="153"/>
      <c r="B1880" s="154"/>
      <c r="C1880" s="154"/>
      <c r="D1880" s="154"/>
      <c r="E1880" s="154"/>
      <c r="F1880" s="154"/>
      <c r="G1880" s="154"/>
      <c r="H1880" s="154"/>
      <c r="I1880" s="154"/>
      <c r="J1880" s="154"/>
      <c r="K1880" s="154"/>
      <c r="L1880" s="154"/>
      <c r="M1880" s="154"/>
      <c r="N1880" s="154"/>
      <c r="O1880" s="154"/>
      <c r="P1880" s="154"/>
      <c r="Q1880" s="154"/>
      <c r="R1880" s="154"/>
      <c r="S1880" s="154"/>
      <c r="T1880" s="154"/>
      <c r="U1880" s="154"/>
      <c r="V1880" s="154"/>
      <c r="W1880" s="154"/>
      <c r="X1880" s="154"/>
      <c r="Y1880" s="154"/>
      <c r="Z1880" s="154"/>
      <c r="AA1880" s="154"/>
      <c r="AB1880" s="154"/>
      <c r="AC1880" s="154"/>
      <c r="AD1880" s="154"/>
      <c r="AE1880" s="154"/>
      <c r="AF1880" s="162"/>
    </row>
    <row r="1881" spans="1:32" ht="2.1" customHeight="1">
      <c r="A1881" s="146"/>
      <c r="B1881" s="147"/>
      <c r="C1881" s="147"/>
      <c r="D1881" s="147"/>
      <c r="E1881" s="147"/>
      <c r="F1881" s="147"/>
      <c r="G1881" s="1289" t="s">
        <v>376</v>
      </c>
      <c r="H1881" s="1289"/>
      <c r="I1881" s="1289"/>
      <c r="J1881" s="1289"/>
      <c r="K1881" s="1289"/>
      <c r="L1881" s="1289"/>
      <c r="M1881" s="1289"/>
      <c r="N1881" s="1289"/>
      <c r="O1881" s="1289"/>
      <c r="P1881" s="1289"/>
      <c r="Q1881" s="1289"/>
      <c r="R1881" s="1289"/>
      <c r="S1881" s="1289"/>
      <c r="T1881" s="1289"/>
      <c r="U1881" s="1289"/>
      <c r="V1881" s="1289"/>
      <c r="W1881" s="1289"/>
      <c r="X1881" s="1289"/>
      <c r="Y1881" s="1289"/>
      <c r="Z1881" s="1289"/>
      <c r="AA1881" s="148"/>
      <c r="AB1881" s="1290" t="s">
        <v>611</v>
      </c>
      <c r="AC1881" s="1290"/>
      <c r="AD1881" s="1290"/>
      <c r="AE1881" s="1290"/>
      <c r="AF1881" s="1290"/>
    </row>
    <row r="1882" spans="1:32" ht="14.65" customHeight="1">
      <c r="A1882" s="150"/>
      <c r="B1882" s="1243"/>
      <c r="C1882" s="1243"/>
      <c r="D1882" s="1243"/>
      <c r="E1882" s="1243"/>
      <c r="G1882" s="1289"/>
      <c r="H1882" s="1289"/>
      <c r="I1882" s="1289"/>
      <c r="J1882" s="1289"/>
      <c r="K1882" s="1289"/>
      <c r="L1882" s="1289"/>
      <c r="M1882" s="1289"/>
      <c r="N1882" s="1289"/>
      <c r="O1882" s="1289"/>
      <c r="P1882" s="1289"/>
      <c r="Q1882" s="1289"/>
      <c r="R1882" s="1289"/>
      <c r="S1882" s="1289"/>
      <c r="T1882" s="1289"/>
      <c r="U1882" s="1289"/>
      <c r="V1882" s="1289"/>
      <c r="W1882" s="1289"/>
      <c r="X1882" s="1289"/>
      <c r="Y1882" s="1289"/>
      <c r="Z1882" s="1289"/>
      <c r="AA1882" s="152"/>
      <c r="AB1882" s="1290"/>
      <c r="AC1882" s="1290"/>
      <c r="AD1882" s="1290"/>
      <c r="AE1882" s="1290"/>
      <c r="AF1882" s="1290"/>
    </row>
    <row r="1883" spans="1:32" ht="0.75" customHeight="1">
      <c r="A1883" s="150"/>
      <c r="B1883" s="1243"/>
      <c r="C1883" s="1243"/>
      <c r="D1883" s="1243"/>
      <c r="E1883" s="1243"/>
      <c r="G1883" s="1289"/>
      <c r="H1883" s="1289"/>
      <c r="I1883" s="1289"/>
      <c r="J1883" s="1289"/>
      <c r="K1883" s="1289"/>
      <c r="L1883" s="1289"/>
      <c r="M1883" s="1289"/>
      <c r="N1883" s="1289"/>
      <c r="O1883" s="1289"/>
      <c r="P1883" s="1289"/>
      <c r="Q1883" s="1289"/>
      <c r="R1883" s="1289"/>
      <c r="S1883" s="1289"/>
      <c r="T1883" s="1289"/>
      <c r="U1883" s="1289"/>
      <c r="V1883" s="1289"/>
      <c r="W1883" s="1289"/>
      <c r="X1883" s="1289"/>
      <c r="Y1883" s="1289"/>
      <c r="Z1883" s="1289"/>
      <c r="AA1883" s="152"/>
      <c r="AB1883" s="1290"/>
      <c r="AC1883" s="1290"/>
      <c r="AD1883" s="1290"/>
      <c r="AE1883" s="1290"/>
      <c r="AF1883" s="1290"/>
    </row>
    <row r="1884" spans="1:32" ht="11.65" customHeight="1">
      <c r="A1884" s="150"/>
      <c r="B1884" s="1243"/>
      <c r="C1884" s="1243"/>
      <c r="D1884" s="1243"/>
      <c r="E1884" s="1243"/>
      <c r="G1884" s="1289"/>
      <c r="H1884" s="1289"/>
      <c r="I1884" s="1289"/>
      <c r="J1884" s="1289"/>
      <c r="K1884" s="1289"/>
      <c r="L1884" s="1289"/>
      <c r="M1884" s="1289"/>
      <c r="N1884" s="1289"/>
      <c r="O1884" s="1289"/>
      <c r="P1884" s="1289"/>
      <c r="Q1884" s="1289"/>
      <c r="R1884" s="1289"/>
      <c r="S1884" s="1289"/>
      <c r="T1884" s="1289"/>
      <c r="U1884" s="1289"/>
      <c r="V1884" s="1289"/>
      <c r="W1884" s="1289"/>
      <c r="X1884" s="1289"/>
      <c r="Y1884" s="1289"/>
      <c r="Z1884" s="1289"/>
      <c r="AA1884" s="152"/>
      <c r="AB1884" s="1303" t="s">
        <v>378</v>
      </c>
      <c r="AC1884" s="1303"/>
      <c r="AD1884" s="1303"/>
      <c r="AE1884" s="1292"/>
      <c r="AF1884" s="1292"/>
    </row>
    <row r="1885" spans="1:32" ht="13.15" customHeight="1">
      <c r="A1885" s="150"/>
      <c r="B1885" s="1243"/>
      <c r="C1885" s="1243"/>
      <c r="D1885" s="1243"/>
      <c r="E1885" s="1243"/>
      <c r="G1885" s="1293" t="s">
        <v>379</v>
      </c>
      <c r="H1885" s="1293"/>
      <c r="I1885" s="1293"/>
      <c r="J1885" s="1293"/>
      <c r="K1885" s="1293"/>
      <c r="L1885" s="1293"/>
      <c r="M1885" s="1293"/>
      <c r="N1885" s="1293"/>
      <c r="O1885" s="1293"/>
      <c r="P1885" s="1293"/>
      <c r="Q1885" s="1293"/>
      <c r="R1885" s="1293"/>
      <c r="S1885" s="1293"/>
      <c r="T1885" s="1293"/>
      <c r="U1885" s="1293"/>
      <c r="V1885" s="1293"/>
      <c r="W1885" s="1293"/>
      <c r="X1885" s="1293"/>
      <c r="Y1885" s="1293"/>
      <c r="Z1885" s="1293"/>
      <c r="AA1885" s="152"/>
      <c r="AB1885" s="1303"/>
      <c r="AC1885" s="1303"/>
      <c r="AD1885" s="1303"/>
      <c r="AE1885" s="1292"/>
      <c r="AF1885" s="1292"/>
    </row>
    <row r="1886" spans="1:32" ht="0.75" customHeight="1">
      <c r="A1886" s="150"/>
      <c r="G1886" s="1293"/>
      <c r="H1886" s="1293"/>
      <c r="I1886" s="1293"/>
      <c r="J1886" s="1293"/>
      <c r="K1886" s="1293"/>
      <c r="L1886" s="1293"/>
      <c r="M1886" s="1293"/>
      <c r="N1886" s="1293"/>
      <c r="O1886" s="1293"/>
      <c r="P1886" s="1293"/>
      <c r="Q1886" s="1293"/>
      <c r="R1886" s="1293"/>
      <c r="S1886" s="1293"/>
      <c r="T1886" s="1293"/>
      <c r="U1886" s="1293"/>
      <c r="V1886" s="1293"/>
      <c r="W1886" s="1293"/>
      <c r="X1886" s="1293"/>
      <c r="Y1886" s="1293"/>
      <c r="Z1886" s="1293"/>
      <c r="AA1886" s="152"/>
      <c r="AB1886" s="1303"/>
      <c r="AC1886" s="1303"/>
      <c r="AD1886" s="1303"/>
      <c r="AE1886" s="1292"/>
      <c r="AF1886" s="1292"/>
    </row>
    <row r="1887" spans="1:32" ht="0.75" customHeight="1">
      <c r="A1887" s="153"/>
      <c r="B1887" s="154"/>
      <c r="C1887" s="154"/>
      <c r="D1887" s="154"/>
      <c r="E1887" s="154"/>
      <c r="F1887" s="154"/>
      <c r="G1887" s="154"/>
      <c r="H1887" s="154"/>
      <c r="I1887" s="154"/>
      <c r="J1887" s="154"/>
      <c r="K1887" s="154"/>
      <c r="L1887" s="154"/>
      <c r="M1887" s="154"/>
      <c r="N1887" s="154"/>
      <c r="O1887" s="154"/>
      <c r="P1887" s="154"/>
      <c r="Q1887" s="154"/>
      <c r="R1887" s="154"/>
      <c r="S1887" s="154"/>
      <c r="T1887" s="154"/>
      <c r="U1887" s="154"/>
      <c r="V1887" s="154"/>
      <c r="W1887" s="154"/>
      <c r="X1887" s="154"/>
      <c r="Y1887" s="154"/>
      <c r="Z1887" s="154"/>
      <c r="AA1887" s="162"/>
      <c r="AB1887" s="1303"/>
      <c r="AC1887" s="1303"/>
      <c r="AD1887" s="1303"/>
      <c r="AE1887" s="1292"/>
      <c r="AF1887" s="1292"/>
    </row>
    <row r="1888" spans="1:32" ht="16.7" customHeight="1">
      <c r="A1888" s="1280" t="s">
        <v>323</v>
      </c>
      <c r="B1888" s="1280"/>
      <c r="C1888" s="1280"/>
      <c r="D1888" s="1280"/>
      <c r="E1888" s="1280"/>
      <c r="F1888" s="1280"/>
      <c r="G1888" s="1280"/>
      <c r="H1888" s="1280"/>
      <c r="I1888" s="1280"/>
      <c r="J1888" s="1280"/>
      <c r="K1888" s="1280"/>
      <c r="L1888" s="1280"/>
      <c r="M1888" s="1280"/>
      <c r="N1888" s="1280"/>
      <c r="O1888" s="1280"/>
      <c r="P1888" s="1280"/>
      <c r="Q1888" s="1280"/>
      <c r="R1888" s="1280"/>
      <c r="S1888" s="1280"/>
      <c r="T1888" s="1280"/>
      <c r="U1888" s="1280"/>
      <c r="V1888" s="1280"/>
      <c r="W1888" s="1280"/>
      <c r="X1888" s="1280"/>
      <c r="Y1888" s="1280"/>
      <c r="Z1888" s="1280"/>
      <c r="AA1888" s="1280"/>
      <c r="AB1888" s="1280"/>
      <c r="AC1888" s="1280"/>
      <c r="AD1888" s="1280"/>
      <c r="AE1888" s="1280"/>
      <c r="AF1888" s="1280"/>
    </row>
    <row r="1889" spans="1:32" ht="37.15" customHeight="1">
      <c r="A1889" s="1301" t="s">
        <v>380</v>
      </c>
      <c r="B1889" s="1301"/>
      <c r="C1889" s="1301"/>
      <c r="D1889" s="1301"/>
      <c r="E1889" s="1301"/>
      <c r="F1889" s="1301"/>
      <c r="G1889" s="1301"/>
      <c r="H1889" s="1301"/>
      <c r="I1889" s="1301"/>
      <c r="J1889" s="1301"/>
      <c r="K1889" s="1301"/>
      <c r="L1889" s="1301"/>
      <c r="M1889" s="1301"/>
      <c r="N1889" s="1301"/>
      <c r="O1889" s="1301"/>
      <c r="P1889" s="1301"/>
      <c r="Q1889" s="1301"/>
      <c r="R1889" s="1301"/>
      <c r="S1889" s="1301"/>
      <c r="T1889" s="1301"/>
      <c r="U1889" s="1301"/>
      <c r="V1889" s="1301"/>
      <c r="W1889" s="1301"/>
      <c r="X1889" s="1301"/>
      <c r="Y1889" s="1280" t="s">
        <v>381</v>
      </c>
      <c r="Z1889" s="1280"/>
      <c r="AA1889" s="1280"/>
      <c r="AB1889" s="1280"/>
      <c r="AC1889" s="1280"/>
      <c r="AD1889" s="1280"/>
      <c r="AE1889" s="1280"/>
      <c r="AF1889" s="1280"/>
    </row>
    <row r="1890" spans="1:32" ht="5.0999999999999996" customHeight="1">
      <c r="A1890" s="146"/>
      <c r="B1890" s="147"/>
      <c r="C1890" s="147"/>
      <c r="D1890" s="147"/>
      <c r="E1890" s="147"/>
      <c r="F1890" s="147"/>
      <c r="G1890" s="147"/>
      <c r="H1890" s="147"/>
      <c r="I1890" s="147"/>
      <c r="J1890" s="156"/>
      <c r="K1890" s="156"/>
      <c r="L1890" s="156"/>
      <c r="M1890" s="156"/>
      <c r="N1890" s="156"/>
      <c r="O1890" s="156"/>
      <c r="P1890" s="156"/>
      <c r="Q1890" s="156"/>
      <c r="R1890" s="156"/>
      <c r="S1890" s="156"/>
      <c r="T1890" s="156"/>
      <c r="U1890" s="156"/>
      <c r="V1890" s="156"/>
      <c r="W1890" s="156"/>
      <c r="X1890" s="156"/>
      <c r="Y1890" s="156"/>
      <c r="Z1890" s="156"/>
      <c r="AA1890" s="156"/>
      <c r="AB1890" s="156"/>
      <c r="AC1890" s="156"/>
      <c r="AD1890" s="156"/>
      <c r="AE1890" s="156"/>
      <c r="AF1890" s="157"/>
    </row>
    <row r="1891" spans="1:32" ht="17.45" customHeight="1">
      <c r="A1891" s="1302" t="s">
        <v>416</v>
      </c>
      <c r="B1891" s="1302"/>
      <c r="C1891" s="1302"/>
      <c r="D1891" s="1302"/>
      <c r="E1891" s="1302"/>
      <c r="F1891" s="1302"/>
      <c r="G1891" s="1302"/>
      <c r="H1891" s="1302"/>
      <c r="I1891" s="1302"/>
      <c r="J1891" s="1256" t="s">
        <v>391</v>
      </c>
      <c r="K1891" s="1256"/>
      <c r="L1891" s="158" t="s">
        <v>417</v>
      </c>
      <c r="M1891" s="158" t="s">
        <v>418</v>
      </c>
      <c r="N1891" s="1256" t="s">
        <v>419</v>
      </c>
      <c r="O1891" s="1256"/>
      <c r="P1891" s="1256" t="s">
        <v>420</v>
      </c>
      <c r="Q1891" s="1256"/>
      <c r="R1891" s="1256"/>
      <c r="S1891" s="1256"/>
      <c r="T1891" s="1256" t="s">
        <v>421</v>
      </c>
      <c r="U1891" s="1256"/>
      <c r="V1891" s="1256"/>
      <c r="W1891" s="1256"/>
      <c r="X1891" s="1256" t="s">
        <v>422</v>
      </c>
      <c r="Y1891" s="1256"/>
      <c r="Z1891" s="1256"/>
      <c r="AA1891" s="1256"/>
      <c r="AB1891" s="1256"/>
      <c r="AC1891" s="1245" t="s">
        <v>409</v>
      </c>
      <c r="AD1891" s="1245"/>
      <c r="AE1891" s="1245"/>
      <c r="AF1891" s="1245"/>
    </row>
    <row r="1892" spans="1:32" ht="54.6" customHeight="1">
      <c r="A1892" s="155"/>
      <c r="B1892" s="156"/>
      <c r="C1892" s="160" t="s">
        <v>612</v>
      </c>
      <c r="D1892" s="1328" t="s">
        <v>609</v>
      </c>
      <c r="E1892" s="1328"/>
      <c r="F1892" s="1328"/>
      <c r="G1892" s="1328"/>
      <c r="H1892" s="1328"/>
      <c r="I1892" s="1328"/>
      <c r="J1892" s="1329">
        <v>0.54600000000000004</v>
      </c>
      <c r="K1892" s="1329"/>
      <c r="L1892" s="172">
        <v>1.73</v>
      </c>
      <c r="M1892" s="172">
        <v>0</v>
      </c>
      <c r="N1892" s="1330">
        <v>0</v>
      </c>
      <c r="O1892" s="1330"/>
      <c r="P1892" s="1330">
        <v>1.24</v>
      </c>
      <c r="Q1892" s="1330"/>
      <c r="R1892" s="1330"/>
      <c r="S1892" s="1330"/>
      <c r="T1892" s="1330">
        <v>0.99</v>
      </c>
      <c r="U1892" s="1330"/>
      <c r="V1892" s="1330"/>
      <c r="W1892" s="1330"/>
      <c r="X1892" s="1330">
        <v>0.82</v>
      </c>
      <c r="Y1892" s="1330"/>
      <c r="Z1892" s="1330"/>
      <c r="AA1892" s="1330"/>
      <c r="AB1892" s="1330"/>
      <c r="AC1892" s="1254">
        <v>1.1738999999999999</v>
      </c>
      <c r="AD1892" s="1254"/>
      <c r="AE1892" s="1254"/>
      <c r="AF1892" s="1254"/>
    </row>
    <row r="1893" spans="1:32" ht="17.45" customHeight="1">
      <c r="A1893" s="1246"/>
      <c r="B1893" s="1246"/>
      <c r="C1893" s="1246"/>
      <c r="D1893" s="1246"/>
      <c r="E1893" s="1246"/>
      <c r="F1893" s="1246"/>
      <c r="G1893" s="1246"/>
      <c r="H1893" s="1246"/>
      <c r="I1893" s="1246"/>
      <c r="J1893" s="1246"/>
      <c r="K1893" s="1246"/>
      <c r="L1893" s="1246"/>
      <c r="M1893" s="1247" t="s">
        <v>423</v>
      </c>
      <c r="N1893" s="1247"/>
      <c r="O1893" s="1247"/>
      <c r="P1893" s="1247"/>
      <c r="Q1893" s="1247"/>
      <c r="R1893" s="1247"/>
      <c r="S1893" s="1247"/>
      <c r="T1893" s="1247"/>
      <c r="U1893" s="1247"/>
      <c r="V1893" s="1247"/>
      <c r="W1893" s="1247"/>
      <c r="X1893" s="1248"/>
      <c r="Y1893" s="1248"/>
      <c r="Z1893" s="1249">
        <v>117.25360000000001</v>
      </c>
      <c r="AA1893" s="1249"/>
      <c r="AB1893" s="1249"/>
      <c r="AC1893" s="1249"/>
      <c r="AD1893" s="1249"/>
      <c r="AE1893" s="1249"/>
      <c r="AF1893" s="1249"/>
    </row>
    <row r="1894" spans="1:32" ht="5.85" customHeight="1">
      <c r="A1894" s="1250"/>
      <c r="B1894" s="1250"/>
      <c r="C1894" s="1250"/>
      <c r="D1894" s="1250"/>
      <c r="E1894" s="1250"/>
      <c r="F1894" s="1250"/>
      <c r="G1894" s="1250"/>
      <c r="H1894" s="1250"/>
      <c r="I1894" s="1250"/>
      <c r="J1894" s="1250"/>
      <c r="K1894" s="1250"/>
      <c r="L1894" s="1250"/>
      <c r="M1894" s="1250"/>
      <c r="N1894" s="1250"/>
      <c r="O1894" s="1250"/>
      <c r="P1894" s="1250"/>
      <c r="Q1894" s="1250"/>
      <c r="R1894" s="1250"/>
      <c r="S1894" s="1250"/>
      <c r="T1894" s="1250"/>
      <c r="U1894" s="1250"/>
      <c r="V1894" s="1250"/>
      <c r="W1894" s="1250"/>
      <c r="X1894" s="1250"/>
      <c r="Y1894" s="1250"/>
      <c r="Z1894" s="1250"/>
      <c r="AA1894" s="1250"/>
      <c r="AB1894" s="1250"/>
      <c r="AC1894" s="1250"/>
      <c r="AD1894" s="1250"/>
      <c r="AE1894" s="1250"/>
      <c r="AF1894" s="1250"/>
    </row>
    <row r="1895" spans="1:32" ht="16.7" customHeight="1">
      <c r="A1895" s="1239"/>
      <c r="B1895" s="1239"/>
      <c r="C1895" s="1239"/>
      <c r="D1895" s="1239"/>
      <c r="E1895" s="1239"/>
      <c r="F1895" s="1239"/>
      <c r="G1895" s="1239"/>
      <c r="H1895" s="1239"/>
      <c r="I1895" s="1239"/>
      <c r="J1895" s="1239"/>
      <c r="K1895" s="1239"/>
      <c r="L1895" s="1239"/>
      <c r="M1895" s="1240" t="s">
        <v>424</v>
      </c>
      <c r="N1895" s="1240"/>
      <c r="O1895" s="1240"/>
      <c r="P1895" s="1240"/>
      <c r="Q1895" s="1240"/>
      <c r="R1895" s="1240"/>
      <c r="S1895" s="1240"/>
      <c r="T1895" s="1240"/>
      <c r="U1895" s="1240"/>
      <c r="V1895" s="1240"/>
      <c r="W1895" s="1240"/>
      <c r="X1895" s="1243"/>
      <c r="Y1895" s="1243"/>
      <c r="Z1895" s="1241">
        <v>277.62</v>
      </c>
      <c r="AA1895" s="1241"/>
      <c r="AB1895" s="1241"/>
      <c r="AC1895" s="1241"/>
      <c r="AD1895" s="1241"/>
      <c r="AE1895" s="1241"/>
      <c r="AF1895" s="1241"/>
    </row>
    <row r="1896" spans="1:32" ht="17.45" customHeight="1">
      <c r="A1896" s="1239"/>
      <c r="B1896" s="1239"/>
      <c r="C1896" s="1239"/>
      <c r="D1896" s="1239"/>
      <c r="E1896" s="1239"/>
      <c r="F1896" s="1239"/>
      <c r="G1896" s="1239"/>
      <c r="H1896" s="1239"/>
      <c r="I1896" s="1239"/>
      <c r="J1896" s="1239"/>
      <c r="K1896" s="1240" t="s">
        <v>425</v>
      </c>
      <c r="L1896" s="1240"/>
      <c r="M1896" s="1240"/>
      <c r="N1896" s="1240"/>
      <c r="O1896" s="1240"/>
      <c r="P1896" s="1240"/>
      <c r="Q1896" s="151"/>
      <c r="R1896" s="1244">
        <v>0</v>
      </c>
      <c r="S1896" s="1244"/>
      <c r="T1896" s="1244"/>
      <c r="U1896" s="151"/>
      <c r="V1896" s="1240" t="s">
        <v>426</v>
      </c>
      <c r="W1896" s="1240"/>
      <c r="X1896" s="1243"/>
      <c r="Y1896" s="1243"/>
      <c r="Z1896" s="1241">
        <v>0</v>
      </c>
      <c r="AA1896" s="1241"/>
      <c r="AB1896" s="1241"/>
      <c r="AC1896" s="1241"/>
      <c r="AD1896" s="1241"/>
      <c r="AE1896" s="1241"/>
      <c r="AF1896" s="1241"/>
    </row>
    <row r="1897" spans="1:32" ht="17.45" customHeight="1">
      <c r="A1897" s="1239"/>
      <c r="B1897" s="1239"/>
      <c r="C1897" s="1239"/>
      <c r="D1897" s="1239"/>
      <c r="E1897" s="1239"/>
      <c r="F1897" s="1239"/>
      <c r="G1897" s="1239"/>
      <c r="H1897" s="1239"/>
      <c r="I1897" s="1239"/>
      <c r="J1897" s="1239"/>
      <c r="K1897" s="1239"/>
      <c r="L1897" s="1239"/>
      <c r="M1897" s="1240" t="s">
        <v>427</v>
      </c>
      <c r="N1897" s="1240"/>
      <c r="O1897" s="1240"/>
      <c r="P1897" s="1240"/>
      <c r="Q1897" s="1240"/>
      <c r="R1897" s="1240"/>
      <c r="S1897" s="1240"/>
      <c r="T1897" s="1240"/>
      <c r="U1897" s="1240"/>
      <c r="V1897" s="1240"/>
      <c r="W1897" s="1240"/>
      <c r="X1897" s="1243"/>
      <c r="Y1897" s="1243"/>
      <c r="Z1897" s="1241">
        <v>277.62</v>
      </c>
      <c r="AA1897" s="1241"/>
      <c r="AB1897" s="1241"/>
      <c r="AC1897" s="1241"/>
      <c r="AD1897" s="1241"/>
      <c r="AE1897" s="1241"/>
      <c r="AF1897" s="1241"/>
    </row>
    <row r="1898" spans="1:32" ht="5.0999999999999996" customHeight="1">
      <c r="A1898" s="1242"/>
      <c r="B1898" s="1242"/>
      <c r="C1898" s="1242"/>
      <c r="D1898" s="1242"/>
      <c r="E1898" s="1242"/>
      <c r="F1898" s="1242"/>
      <c r="G1898" s="1242"/>
      <c r="H1898" s="1242"/>
      <c r="I1898" s="1242"/>
      <c r="J1898" s="1242"/>
      <c r="K1898" s="1242"/>
      <c r="L1898" s="1242"/>
      <c r="M1898" s="1242"/>
      <c r="N1898" s="1242"/>
      <c r="O1898" s="1242"/>
      <c r="P1898" s="1242"/>
      <c r="Q1898" s="1242"/>
      <c r="R1898" s="1242"/>
      <c r="S1898" s="1242"/>
      <c r="T1898" s="1242"/>
      <c r="U1898" s="1242"/>
      <c r="V1898" s="1242"/>
      <c r="W1898" s="1242"/>
      <c r="X1898" s="1242"/>
      <c r="Y1898" s="1242"/>
      <c r="Z1898" s="1242"/>
      <c r="AA1898" s="1242"/>
      <c r="AB1898" s="1242"/>
      <c r="AC1898" s="1242"/>
      <c r="AD1898" s="1242"/>
      <c r="AE1898" s="1242"/>
      <c r="AF1898" s="1242"/>
    </row>
    <row r="1899" spans="1:32" ht="145.35" customHeight="1">
      <c r="A1899" s="150"/>
      <c r="AF1899" s="152"/>
    </row>
    <row r="1900" spans="1:32" ht="145.35" customHeight="1">
      <c r="A1900" s="150"/>
      <c r="AF1900" s="152"/>
    </row>
    <row r="1901" spans="1:32" ht="140.25" customHeight="1">
      <c r="A1901" s="150"/>
      <c r="AF1901" s="152"/>
    </row>
    <row r="1902" spans="1:32" ht="139.69999999999999" customHeight="1">
      <c r="A1902" s="153"/>
      <c r="B1902" s="154"/>
      <c r="C1902" s="154"/>
      <c r="D1902" s="154"/>
      <c r="E1902" s="154"/>
      <c r="F1902" s="154"/>
      <c r="G1902" s="154"/>
      <c r="H1902" s="154"/>
      <c r="I1902" s="154"/>
      <c r="J1902" s="154"/>
      <c r="K1902" s="154"/>
      <c r="L1902" s="154"/>
      <c r="M1902" s="154"/>
      <c r="N1902" s="154"/>
      <c r="O1902" s="154"/>
      <c r="P1902" s="154"/>
      <c r="Q1902" s="154"/>
      <c r="R1902" s="154"/>
      <c r="S1902" s="154"/>
      <c r="T1902" s="154"/>
      <c r="U1902" s="154"/>
      <c r="V1902" s="154"/>
      <c r="W1902" s="154"/>
      <c r="X1902" s="154"/>
      <c r="Y1902" s="154"/>
      <c r="Z1902" s="154"/>
      <c r="AA1902" s="154"/>
      <c r="AB1902" s="154"/>
      <c r="AC1902" s="154"/>
      <c r="AD1902" s="154"/>
      <c r="AE1902" s="154"/>
      <c r="AF1902" s="162"/>
    </row>
    <row r="1903" spans="1:32" ht="1.5" customHeight="1">
      <c r="A1903" s="146"/>
      <c r="B1903" s="147"/>
      <c r="C1903" s="147"/>
      <c r="D1903" s="147"/>
      <c r="E1903" s="147"/>
      <c r="F1903" s="147"/>
      <c r="G1903" s="1289" t="s">
        <v>376</v>
      </c>
      <c r="H1903" s="1289"/>
      <c r="I1903" s="1289"/>
      <c r="J1903" s="1289"/>
      <c r="K1903" s="1289"/>
      <c r="L1903" s="1289"/>
      <c r="M1903" s="1289"/>
      <c r="N1903" s="1289"/>
      <c r="O1903" s="1289"/>
      <c r="P1903" s="1289"/>
      <c r="Q1903" s="1289"/>
      <c r="R1903" s="1289"/>
      <c r="S1903" s="1289"/>
      <c r="T1903" s="1289"/>
      <c r="U1903" s="1289"/>
      <c r="V1903" s="1289"/>
      <c r="W1903" s="1289"/>
      <c r="X1903" s="1289"/>
      <c r="Y1903" s="1289"/>
      <c r="Z1903" s="1289"/>
      <c r="AA1903" s="148"/>
      <c r="AB1903" s="1290" t="s">
        <v>613</v>
      </c>
      <c r="AC1903" s="1290"/>
      <c r="AD1903" s="1290"/>
      <c r="AE1903" s="1290"/>
      <c r="AF1903" s="1290"/>
    </row>
    <row r="1904" spans="1:32" ht="15.4" customHeight="1">
      <c r="A1904" s="150"/>
      <c r="B1904" s="1243"/>
      <c r="C1904" s="1243"/>
      <c r="D1904" s="1243"/>
      <c r="E1904" s="1243"/>
      <c r="G1904" s="1289"/>
      <c r="H1904" s="1289"/>
      <c r="I1904" s="1289"/>
      <c r="J1904" s="1289"/>
      <c r="K1904" s="1289"/>
      <c r="L1904" s="1289"/>
      <c r="M1904" s="1289"/>
      <c r="N1904" s="1289"/>
      <c r="O1904" s="1289"/>
      <c r="P1904" s="1289"/>
      <c r="Q1904" s="1289"/>
      <c r="R1904" s="1289"/>
      <c r="S1904" s="1289"/>
      <c r="T1904" s="1289"/>
      <c r="U1904" s="1289"/>
      <c r="V1904" s="1289"/>
      <c r="W1904" s="1289"/>
      <c r="X1904" s="1289"/>
      <c r="Y1904" s="1289"/>
      <c r="Z1904" s="1289"/>
      <c r="AA1904" s="152"/>
      <c r="AB1904" s="1290"/>
      <c r="AC1904" s="1290"/>
      <c r="AD1904" s="1290"/>
      <c r="AE1904" s="1290"/>
      <c r="AF1904" s="1290"/>
    </row>
    <row r="1905" spans="1:32" ht="11.65" customHeight="1">
      <c r="A1905" s="150"/>
      <c r="B1905" s="1243"/>
      <c r="C1905" s="1243"/>
      <c r="D1905" s="1243"/>
      <c r="E1905" s="1243"/>
      <c r="G1905" s="1289"/>
      <c r="H1905" s="1289"/>
      <c r="I1905" s="1289"/>
      <c r="J1905" s="1289"/>
      <c r="K1905" s="1289"/>
      <c r="L1905" s="1289"/>
      <c r="M1905" s="1289"/>
      <c r="N1905" s="1289"/>
      <c r="O1905" s="1289"/>
      <c r="P1905" s="1289"/>
      <c r="Q1905" s="1289"/>
      <c r="R1905" s="1289"/>
      <c r="S1905" s="1289"/>
      <c r="T1905" s="1289"/>
      <c r="U1905" s="1289"/>
      <c r="V1905" s="1289"/>
      <c r="W1905" s="1289"/>
      <c r="X1905" s="1289"/>
      <c r="Y1905" s="1289"/>
      <c r="Z1905" s="1289"/>
      <c r="AA1905" s="152"/>
      <c r="AB1905" s="1291" t="s">
        <v>378</v>
      </c>
      <c r="AC1905" s="1291"/>
      <c r="AD1905" s="1291"/>
      <c r="AE1905" s="1292"/>
      <c r="AF1905" s="1292"/>
    </row>
    <row r="1906" spans="1:32" ht="13.9" customHeight="1">
      <c r="A1906" s="150"/>
      <c r="B1906" s="1243"/>
      <c r="C1906" s="1243"/>
      <c r="D1906" s="1243"/>
      <c r="E1906" s="1243"/>
      <c r="G1906" s="1293" t="s">
        <v>379</v>
      </c>
      <c r="H1906" s="1293"/>
      <c r="I1906" s="1293"/>
      <c r="J1906" s="1293"/>
      <c r="K1906" s="1293"/>
      <c r="L1906" s="1293"/>
      <c r="M1906" s="1293"/>
      <c r="N1906" s="1293"/>
      <c r="O1906" s="1293"/>
      <c r="P1906" s="1293"/>
      <c r="Q1906" s="1293"/>
      <c r="R1906" s="1293"/>
      <c r="S1906" s="1293"/>
      <c r="T1906" s="1293"/>
      <c r="U1906" s="1293"/>
      <c r="V1906" s="1293"/>
      <c r="W1906" s="1293"/>
      <c r="X1906" s="1293"/>
      <c r="Y1906" s="1293"/>
      <c r="Z1906" s="1293"/>
      <c r="AA1906" s="152"/>
      <c r="AB1906" s="1291"/>
      <c r="AC1906" s="1291"/>
      <c r="AD1906" s="1291"/>
      <c r="AE1906" s="1292"/>
      <c r="AF1906" s="1292"/>
    </row>
    <row r="1907" spans="1:32" ht="0.75" customHeight="1">
      <c r="A1907" s="150"/>
      <c r="G1907" s="1293"/>
      <c r="H1907" s="1293"/>
      <c r="I1907" s="1293"/>
      <c r="J1907" s="1293"/>
      <c r="K1907" s="1293"/>
      <c r="L1907" s="1293"/>
      <c r="M1907" s="1293"/>
      <c r="N1907" s="1293"/>
      <c r="O1907" s="1293"/>
      <c r="P1907" s="1293"/>
      <c r="Q1907" s="1293"/>
      <c r="R1907" s="1293"/>
      <c r="S1907" s="1293"/>
      <c r="T1907" s="1293"/>
      <c r="U1907" s="1293"/>
      <c r="V1907" s="1293"/>
      <c r="W1907" s="1293"/>
      <c r="X1907" s="1293"/>
      <c r="Y1907" s="1293"/>
      <c r="Z1907" s="1293"/>
      <c r="AA1907" s="152"/>
      <c r="AB1907" s="1291"/>
      <c r="AC1907" s="1291"/>
      <c r="AD1907" s="1291"/>
      <c r="AE1907" s="1292"/>
      <c r="AF1907" s="1292"/>
    </row>
    <row r="1908" spans="1:32" ht="0.75" customHeight="1">
      <c r="A1908" s="153"/>
      <c r="B1908" s="154"/>
      <c r="C1908" s="154"/>
      <c r="D1908" s="154"/>
      <c r="E1908" s="154"/>
      <c r="F1908" s="154"/>
      <c r="G1908" s="154"/>
      <c r="H1908" s="154"/>
      <c r="I1908" s="154"/>
      <c r="J1908" s="154"/>
      <c r="K1908" s="154"/>
      <c r="L1908" s="154"/>
      <c r="M1908" s="154"/>
      <c r="N1908" s="154"/>
      <c r="O1908" s="154"/>
      <c r="P1908" s="154"/>
      <c r="Q1908" s="154"/>
      <c r="R1908" s="154"/>
      <c r="S1908" s="154"/>
      <c r="T1908" s="154"/>
      <c r="U1908" s="154"/>
      <c r="V1908" s="154"/>
      <c r="W1908" s="154"/>
      <c r="X1908" s="154"/>
      <c r="Y1908" s="154"/>
      <c r="Z1908" s="154"/>
      <c r="AA1908" s="154"/>
      <c r="AB1908" s="154"/>
      <c r="AC1908" s="154"/>
      <c r="AD1908" s="154"/>
      <c r="AE1908" s="1292"/>
      <c r="AF1908" s="1292"/>
    </row>
    <row r="1909" spans="1:32" ht="15.95" customHeight="1">
      <c r="A1909" s="1280" t="s">
        <v>323</v>
      </c>
      <c r="B1909" s="1280"/>
      <c r="C1909" s="1280"/>
      <c r="D1909" s="1280"/>
      <c r="E1909" s="1280"/>
      <c r="F1909" s="1280"/>
      <c r="G1909" s="1280"/>
      <c r="H1909" s="1280"/>
      <c r="I1909" s="1280"/>
      <c r="J1909" s="1280"/>
      <c r="K1909" s="1280"/>
      <c r="L1909" s="1280"/>
      <c r="M1909" s="1280"/>
      <c r="N1909" s="1280"/>
      <c r="O1909" s="1280"/>
      <c r="P1909" s="1280"/>
      <c r="Q1909" s="1280"/>
      <c r="R1909" s="1280"/>
      <c r="S1909" s="1280"/>
      <c r="T1909" s="1280"/>
      <c r="U1909" s="1280"/>
      <c r="V1909" s="1280"/>
      <c r="W1909" s="1280"/>
      <c r="X1909" s="1280"/>
      <c r="Y1909" s="1280"/>
      <c r="Z1909" s="1280"/>
      <c r="AA1909" s="1280"/>
      <c r="AB1909" s="1280"/>
      <c r="AC1909" s="1280"/>
      <c r="AD1909" s="1280"/>
      <c r="AE1909" s="1280"/>
      <c r="AF1909" s="1280"/>
    </row>
    <row r="1910" spans="1:32" ht="0.75" customHeight="1">
      <c r="A1910" s="146"/>
      <c r="B1910" s="147"/>
      <c r="C1910" s="147"/>
      <c r="D1910" s="147"/>
      <c r="E1910" s="147"/>
      <c r="F1910" s="147"/>
      <c r="G1910" s="147"/>
      <c r="H1910" s="147"/>
      <c r="I1910" s="147"/>
      <c r="J1910" s="147"/>
      <c r="K1910" s="147"/>
      <c r="L1910" s="147"/>
      <c r="M1910" s="147"/>
      <c r="N1910" s="147"/>
      <c r="O1910" s="147"/>
      <c r="P1910" s="147"/>
      <c r="Q1910" s="147"/>
      <c r="R1910" s="147"/>
      <c r="S1910" s="147"/>
      <c r="T1910" s="147"/>
      <c r="U1910" s="147"/>
      <c r="V1910" s="147"/>
      <c r="W1910" s="147"/>
      <c r="X1910" s="147"/>
      <c r="Y1910" s="147"/>
      <c r="Z1910" s="147"/>
      <c r="AA1910" s="147"/>
      <c r="AB1910" s="147"/>
      <c r="AC1910" s="147"/>
      <c r="AD1910" s="147"/>
      <c r="AE1910" s="147"/>
      <c r="AF1910" s="148"/>
    </row>
    <row r="1911" spans="1:32" ht="37.15" customHeight="1">
      <c r="A1911" s="1281" t="s">
        <v>380</v>
      </c>
      <c r="B1911" s="1281"/>
      <c r="C1911" s="1281"/>
      <c r="D1911" s="1281"/>
      <c r="E1911" s="1281"/>
      <c r="F1911" s="1281"/>
      <c r="G1911" s="1281"/>
      <c r="H1911" s="1281"/>
      <c r="I1911" s="1281"/>
      <c r="J1911" s="1281"/>
      <c r="K1911" s="1281"/>
      <c r="L1911" s="1281"/>
      <c r="M1911" s="1281"/>
      <c r="N1911" s="1281"/>
      <c r="O1911" s="1281"/>
      <c r="P1911" s="1281"/>
      <c r="Q1911" s="1281"/>
      <c r="R1911" s="1281"/>
      <c r="S1911" s="1281"/>
      <c r="T1911" s="1281"/>
      <c r="U1911" s="1281"/>
      <c r="V1911" s="1281"/>
      <c r="W1911" s="1281"/>
      <c r="X1911" s="1281"/>
      <c r="Y1911" s="1282" t="s">
        <v>381</v>
      </c>
      <c r="Z1911" s="1282"/>
      <c r="AA1911" s="1282"/>
      <c r="AB1911" s="1282"/>
      <c r="AC1911" s="1282"/>
      <c r="AD1911" s="1282"/>
      <c r="AE1911" s="1282"/>
      <c r="AF1911" s="1282"/>
    </row>
    <row r="1912" spans="1:32" ht="5.0999999999999996" customHeight="1">
      <c r="A1912" s="155"/>
      <c r="B1912" s="156"/>
      <c r="C1912" s="156"/>
      <c r="D1912" s="156"/>
      <c r="E1912" s="156"/>
      <c r="F1912" s="156"/>
      <c r="G1912" s="156"/>
      <c r="H1912" s="156"/>
      <c r="I1912" s="156"/>
      <c r="J1912" s="156"/>
      <c r="K1912" s="156"/>
      <c r="L1912" s="156"/>
      <c r="M1912" s="156"/>
      <c r="N1912" s="156"/>
      <c r="O1912" s="156"/>
      <c r="P1912" s="156"/>
      <c r="Q1912" s="156"/>
      <c r="R1912" s="156"/>
      <c r="S1912" s="156"/>
      <c r="T1912" s="156"/>
      <c r="U1912" s="156"/>
      <c r="V1912" s="156"/>
      <c r="W1912" s="156"/>
      <c r="X1912" s="156"/>
      <c r="Y1912" s="156"/>
      <c r="Z1912" s="156"/>
      <c r="AA1912" s="156"/>
      <c r="AB1912" s="156"/>
      <c r="AC1912" s="156"/>
      <c r="AD1912" s="156"/>
      <c r="AE1912" s="156"/>
      <c r="AF1912" s="157"/>
    </row>
    <row r="1913" spans="1:32" ht="18.2" customHeight="1">
      <c r="A1913" s="1278" t="s">
        <v>382</v>
      </c>
      <c r="B1913" s="1278"/>
      <c r="C1913" s="1278"/>
      <c r="D1913" s="1278"/>
      <c r="E1913" s="1278" t="s">
        <v>385</v>
      </c>
      <c r="F1913" s="1278"/>
      <c r="G1913" s="1278"/>
      <c r="H1913" s="1321" t="s">
        <v>386</v>
      </c>
      <c r="I1913" s="1285" t="s">
        <v>614</v>
      </c>
      <c r="J1913" s="1285"/>
      <c r="K1913" s="1285"/>
      <c r="L1913" s="1285"/>
      <c r="M1913" s="1285"/>
      <c r="N1913" s="1285"/>
      <c r="O1913" s="1285"/>
      <c r="P1913" s="1285"/>
      <c r="Q1913" s="1285"/>
      <c r="R1913" s="1285"/>
      <c r="S1913" s="1285"/>
      <c r="T1913" s="1285"/>
      <c r="U1913" s="1285"/>
      <c r="V1913" s="1285"/>
      <c r="W1913" s="1285"/>
      <c r="X1913" s="1285"/>
      <c r="Y1913" s="1275" t="s">
        <v>383</v>
      </c>
      <c r="Z1913" s="1275"/>
      <c r="AA1913" s="1275"/>
      <c r="AB1913" s="1275"/>
      <c r="AC1913" s="1275"/>
      <c r="AD1913" s="1286" t="s">
        <v>186</v>
      </c>
      <c r="AE1913" s="1286"/>
      <c r="AF1913" s="1286"/>
    </row>
    <row r="1914" spans="1:32" ht="0.75" customHeight="1">
      <c r="A1914" s="1274" t="s">
        <v>330</v>
      </c>
      <c r="B1914" s="1274"/>
      <c r="C1914" s="1274"/>
      <c r="D1914" s="1274"/>
      <c r="E1914" s="1278"/>
      <c r="F1914" s="1278"/>
      <c r="G1914" s="1278"/>
      <c r="H1914" s="1321"/>
      <c r="I1914" s="1285"/>
      <c r="J1914" s="1285"/>
      <c r="K1914" s="1285"/>
      <c r="L1914" s="1285"/>
      <c r="M1914" s="1285"/>
      <c r="N1914" s="1285"/>
      <c r="O1914" s="1285"/>
      <c r="P1914" s="1285"/>
      <c r="Q1914" s="1285"/>
      <c r="R1914" s="1285"/>
      <c r="S1914" s="1285"/>
      <c r="T1914" s="1285"/>
      <c r="U1914" s="1285"/>
      <c r="V1914" s="1285"/>
      <c r="W1914" s="1285"/>
      <c r="X1914" s="1285"/>
      <c r="Y1914" s="1275" t="s">
        <v>387</v>
      </c>
      <c r="Z1914" s="1275"/>
      <c r="AA1914" s="1275"/>
      <c r="AB1914" s="1275"/>
      <c r="AC1914" s="1275"/>
      <c r="AD1914" s="1276">
        <v>150.88</v>
      </c>
      <c r="AE1914" s="1276"/>
      <c r="AF1914" s="1276"/>
    </row>
    <row r="1915" spans="1:32" ht="18.2" customHeight="1">
      <c r="A1915" s="1274"/>
      <c r="B1915" s="1274"/>
      <c r="C1915" s="1274"/>
      <c r="D1915" s="1274"/>
      <c r="E1915" s="1277"/>
      <c r="F1915" s="1277"/>
      <c r="G1915" s="1277"/>
      <c r="H1915" s="1321"/>
      <c r="I1915" s="1285"/>
      <c r="J1915" s="1285"/>
      <c r="K1915" s="1285"/>
      <c r="L1915" s="1285"/>
      <c r="M1915" s="1285"/>
      <c r="N1915" s="1285"/>
      <c r="O1915" s="1285"/>
      <c r="P1915" s="1285"/>
      <c r="Q1915" s="1285"/>
      <c r="R1915" s="1285"/>
      <c r="S1915" s="1285"/>
      <c r="T1915" s="1285"/>
      <c r="U1915" s="1285"/>
      <c r="V1915" s="1285"/>
      <c r="W1915" s="1285"/>
      <c r="X1915" s="1285"/>
      <c r="Y1915" s="1275"/>
      <c r="Z1915" s="1275"/>
      <c r="AA1915" s="1275"/>
      <c r="AB1915" s="1275"/>
      <c r="AC1915" s="1275"/>
      <c r="AD1915" s="1276"/>
      <c r="AE1915" s="1276"/>
      <c r="AF1915" s="1276"/>
    </row>
    <row r="1916" spans="1:32" ht="0.75" customHeight="1">
      <c r="A1916" s="1278"/>
      <c r="B1916" s="1278"/>
      <c r="C1916" s="1278"/>
      <c r="D1916" s="1278"/>
      <c r="E1916" s="1278"/>
      <c r="F1916" s="1278"/>
      <c r="G1916" s="1278"/>
      <c r="H1916" s="1321"/>
      <c r="I1916" s="1279"/>
      <c r="J1916" s="1279"/>
      <c r="K1916" s="1279"/>
      <c r="L1916" s="1279"/>
      <c r="M1916" s="1279"/>
      <c r="N1916" s="1279"/>
      <c r="O1916" s="1279"/>
      <c r="P1916" s="1279"/>
      <c r="Q1916" s="1279"/>
      <c r="R1916" s="1279"/>
      <c r="S1916" s="1279"/>
      <c r="T1916" s="1279"/>
      <c r="U1916" s="1279"/>
      <c r="V1916" s="1279"/>
      <c r="W1916" s="1279"/>
      <c r="X1916" s="1279"/>
      <c r="Y1916" s="1279"/>
      <c r="Z1916" s="1279"/>
      <c r="AA1916" s="1279"/>
      <c r="AB1916" s="1279"/>
      <c r="AC1916" s="1279"/>
      <c r="AD1916" s="1279"/>
      <c r="AE1916" s="1279"/>
      <c r="AF1916" s="1279"/>
    </row>
    <row r="1917" spans="1:32" ht="26.1" customHeight="1">
      <c r="A1917" s="1271" t="s">
        <v>599</v>
      </c>
      <c r="B1917" s="1271"/>
      <c r="C1917" s="1271"/>
      <c r="D1917" s="1271"/>
      <c r="E1917" s="1271"/>
      <c r="F1917" s="1271"/>
      <c r="G1917" s="1271"/>
      <c r="H1917" s="1271"/>
      <c r="I1917" s="1271"/>
      <c r="J1917" s="1271"/>
      <c r="K1917" s="1271"/>
      <c r="L1917" s="1271"/>
      <c r="M1917" s="1271"/>
      <c r="N1917" s="1271"/>
      <c r="O1917" s="1271"/>
      <c r="P1917" s="1271"/>
      <c r="Q1917" s="1271"/>
      <c r="R1917" s="1271"/>
      <c r="S1917" s="1271"/>
      <c r="T1917" s="1271"/>
      <c r="U1917" s="1271"/>
      <c r="V1917" s="1271"/>
      <c r="W1917" s="1271"/>
      <c r="X1917" s="1271"/>
      <c r="Y1917" s="1271"/>
      <c r="Z1917" s="1271"/>
      <c r="AA1917" s="1271"/>
      <c r="AB1917" s="1271"/>
      <c r="AC1917" s="1271"/>
      <c r="AD1917" s="1271"/>
      <c r="AE1917" s="1271"/>
      <c r="AF1917" s="1272"/>
    </row>
    <row r="1918" spans="1:32" ht="0.75" customHeight="1">
      <c r="A1918" s="1273" t="s">
        <v>389</v>
      </c>
      <c r="B1918" s="1273"/>
      <c r="C1918" s="1273"/>
      <c r="D1918" s="1273"/>
      <c r="E1918" s="1273"/>
      <c r="F1918" s="1273"/>
      <c r="G1918" s="1273"/>
      <c r="H1918" s="1273"/>
      <c r="I1918" s="1273"/>
      <c r="J1918" s="1273"/>
      <c r="K1918" s="1273"/>
      <c r="L1918" s="1273"/>
      <c r="M1918" s="1273"/>
      <c r="N1918" s="1273"/>
      <c r="O1918" s="1273"/>
      <c r="P1918" s="1273"/>
      <c r="Q1918" s="1273"/>
      <c r="R1918" s="1273"/>
      <c r="S1918" s="1273"/>
      <c r="T1918" s="1273"/>
      <c r="U1918" s="1273"/>
      <c r="V1918" s="1273"/>
      <c r="W1918" s="1273"/>
      <c r="X1918" s="1273"/>
      <c r="Y1918" s="1273"/>
      <c r="Z1918" s="1273"/>
      <c r="AA1918" s="1273"/>
      <c r="AB1918" s="1273"/>
      <c r="AC1918" s="1273"/>
      <c r="AD1918" s="1273"/>
      <c r="AE1918" s="1273"/>
      <c r="AF1918" s="1272"/>
    </row>
    <row r="1919" spans="1:32" ht="9.4" customHeight="1">
      <c r="A1919" s="1273"/>
      <c r="B1919" s="1273"/>
      <c r="C1919" s="1273"/>
      <c r="D1919" s="1273"/>
      <c r="E1919" s="1273"/>
      <c r="F1919" s="1273"/>
      <c r="G1919" s="1273"/>
      <c r="H1919" s="1273"/>
      <c r="I1919" s="1273"/>
      <c r="J1919" s="1273"/>
      <c r="K1919" s="1273"/>
      <c r="L1919" s="1273"/>
      <c r="M1919" s="1273"/>
      <c r="N1919" s="1273"/>
      <c r="O1919" s="1273"/>
      <c r="P1919" s="1273"/>
      <c r="Q1919" s="1273"/>
      <c r="R1919" s="1273"/>
      <c r="S1919" s="1273"/>
      <c r="T1919" s="1273"/>
      <c r="U1919" s="1273"/>
      <c r="V1919" s="1273"/>
      <c r="W1919" s="1273"/>
      <c r="X1919" s="1273"/>
      <c r="Y1919" s="1273"/>
      <c r="Z1919" s="1273"/>
      <c r="AA1919" s="1273"/>
      <c r="AB1919" s="1273"/>
      <c r="AC1919" s="1273"/>
      <c r="AD1919" s="1273"/>
      <c r="AE1919" s="1273"/>
      <c r="AF1919" s="1272"/>
    </row>
    <row r="1920" spans="1:32" ht="17.45" customHeight="1">
      <c r="A1920" s="1255" t="s">
        <v>390</v>
      </c>
      <c r="B1920" s="1255"/>
      <c r="C1920" s="1255"/>
      <c r="D1920" s="1255"/>
      <c r="E1920" s="1255"/>
      <c r="F1920" s="1255"/>
      <c r="G1920" s="1255"/>
      <c r="H1920" s="1255"/>
      <c r="I1920" s="1255"/>
      <c r="J1920" s="1255"/>
      <c r="K1920" s="1255"/>
      <c r="L1920" s="1255"/>
      <c r="M1920" s="1256" t="s">
        <v>391</v>
      </c>
      <c r="N1920" s="1256" t="s">
        <v>392</v>
      </c>
      <c r="O1920" s="1256"/>
      <c r="P1920" s="1256"/>
      <c r="Q1920" s="1256"/>
      <c r="R1920" s="1256"/>
      <c r="S1920" s="1256"/>
      <c r="T1920" s="1256" t="s">
        <v>393</v>
      </c>
      <c r="U1920" s="1256"/>
      <c r="V1920" s="1256"/>
      <c r="W1920" s="1256"/>
      <c r="X1920" s="1256"/>
      <c r="Y1920" s="1256"/>
      <c r="Z1920" s="1256"/>
      <c r="AA1920" s="1256"/>
      <c r="AB1920" s="1256"/>
      <c r="AC1920" s="1245" t="s">
        <v>394</v>
      </c>
      <c r="AD1920" s="1245"/>
      <c r="AE1920" s="1245"/>
      <c r="AF1920" s="1245"/>
    </row>
    <row r="1921" spans="1:32" ht="17.45" customHeight="1">
      <c r="A1921" s="1255"/>
      <c r="B1921" s="1255"/>
      <c r="C1921" s="1255"/>
      <c r="D1921" s="1255"/>
      <c r="E1921" s="1255"/>
      <c r="F1921" s="1255"/>
      <c r="G1921" s="1255"/>
      <c r="H1921" s="1255"/>
      <c r="I1921" s="1255"/>
      <c r="J1921" s="1255"/>
      <c r="K1921" s="1255"/>
      <c r="L1921" s="1255"/>
      <c r="M1921" s="1256"/>
      <c r="N1921" s="1256" t="s">
        <v>395</v>
      </c>
      <c r="O1921" s="1256"/>
      <c r="P1921" s="1256" t="s">
        <v>396</v>
      </c>
      <c r="Q1921" s="1256"/>
      <c r="R1921" s="1256"/>
      <c r="S1921" s="1256"/>
      <c r="T1921" s="1256" t="s">
        <v>395</v>
      </c>
      <c r="U1921" s="1256"/>
      <c r="V1921" s="1256"/>
      <c r="W1921" s="1256"/>
      <c r="X1921" s="1256" t="s">
        <v>396</v>
      </c>
      <c r="Y1921" s="1256"/>
      <c r="Z1921" s="1256"/>
      <c r="AA1921" s="1256"/>
      <c r="AB1921" s="1256"/>
      <c r="AC1921" s="1245"/>
      <c r="AD1921" s="1245"/>
      <c r="AE1921" s="1245"/>
      <c r="AF1921" s="1245"/>
    </row>
    <row r="1922" spans="1:32" ht="22.5" customHeight="1">
      <c r="A1922" s="146"/>
      <c r="B1922" s="147"/>
      <c r="C1922" s="163" t="s">
        <v>479</v>
      </c>
      <c r="D1922" s="1314" t="s">
        <v>480</v>
      </c>
      <c r="E1922" s="1314"/>
      <c r="F1922" s="1314"/>
      <c r="G1922" s="1314"/>
      <c r="H1922" s="1314"/>
      <c r="I1922" s="1314"/>
      <c r="J1922" s="1314"/>
      <c r="K1922" s="1314"/>
      <c r="L1922" s="1314"/>
      <c r="M1922" s="164">
        <v>1</v>
      </c>
      <c r="N1922" s="1327">
        <v>0.62</v>
      </c>
      <c r="O1922" s="1327"/>
      <c r="P1922" s="1327">
        <v>0.38</v>
      </c>
      <c r="Q1922" s="1327"/>
      <c r="R1922" s="1327"/>
      <c r="S1922" s="1327"/>
      <c r="T1922" s="1317">
        <v>5.0625999999999998</v>
      </c>
      <c r="U1922" s="1317"/>
      <c r="V1922" s="1317"/>
      <c r="W1922" s="1317"/>
      <c r="X1922" s="1317">
        <v>3.5255000000000001</v>
      </c>
      <c r="Y1922" s="1317"/>
      <c r="Z1922" s="1317"/>
      <c r="AA1922" s="1317"/>
      <c r="AB1922" s="1317"/>
      <c r="AC1922" s="1318">
        <v>4.4785000000000004</v>
      </c>
      <c r="AD1922" s="1318"/>
      <c r="AE1922" s="1318"/>
      <c r="AF1922" s="1318"/>
    </row>
    <row r="1923" spans="1:32" ht="23.25" customHeight="1">
      <c r="A1923" s="150"/>
      <c r="C1923" s="165" t="s">
        <v>481</v>
      </c>
      <c r="D1923" s="1309" t="s">
        <v>482</v>
      </c>
      <c r="E1923" s="1309"/>
      <c r="F1923" s="1309"/>
      <c r="G1923" s="1309"/>
      <c r="H1923" s="1309"/>
      <c r="I1923" s="1309"/>
      <c r="J1923" s="1309"/>
      <c r="K1923" s="1309"/>
      <c r="L1923" s="1309"/>
      <c r="M1923" s="166">
        <v>1</v>
      </c>
      <c r="N1923" s="1332">
        <v>1</v>
      </c>
      <c r="O1923" s="1332"/>
      <c r="P1923" s="1332">
        <v>0</v>
      </c>
      <c r="Q1923" s="1332"/>
      <c r="R1923" s="1332"/>
      <c r="S1923" s="1332"/>
      <c r="T1923" s="1312">
        <v>338.96780000000001</v>
      </c>
      <c r="U1923" s="1312"/>
      <c r="V1923" s="1312"/>
      <c r="W1923" s="1312"/>
      <c r="X1923" s="1312">
        <v>149.00299999999999</v>
      </c>
      <c r="Y1923" s="1312"/>
      <c r="Z1923" s="1312"/>
      <c r="AA1923" s="1312"/>
      <c r="AB1923" s="1312"/>
      <c r="AC1923" s="1313">
        <v>338.96780000000001</v>
      </c>
      <c r="AD1923" s="1313"/>
      <c r="AE1923" s="1313"/>
      <c r="AF1923" s="1313"/>
    </row>
    <row r="1924" spans="1:32" ht="22.5" customHeight="1">
      <c r="A1924" s="150"/>
      <c r="C1924" s="165" t="s">
        <v>483</v>
      </c>
      <c r="D1924" s="1309" t="s">
        <v>484</v>
      </c>
      <c r="E1924" s="1309"/>
      <c r="F1924" s="1309"/>
      <c r="G1924" s="1309"/>
      <c r="H1924" s="1309"/>
      <c r="I1924" s="1309"/>
      <c r="J1924" s="1309"/>
      <c r="K1924" s="1309"/>
      <c r="L1924" s="1309"/>
      <c r="M1924" s="166">
        <v>1</v>
      </c>
      <c r="N1924" s="1332">
        <v>0.83</v>
      </c>
      <c r="O1924" s="1332"/>
      <c r="P1924" s="1332">
        <v>0.17</v>
      </c>
      <c r="Q1924" s="1332"/>
      <c r="R1924" s="1332"/>
      <c r="S1924" s="1332"/>
      <c r="T1924" s="1312">
        <v>353.99419999999998</v>
      </c>
      <c r="U1924" s="1312"/>
      <c r="V1924" s="1312"/>
      <c r="W1924" s="1312"/>
      <c r="X1924" s="1312">
        <v>100.35299999999999</v>
      </c>
      <c r="Y1924" s="1312"/>
      <c r="Z1924" s="1312"/>
      <c r="AA1924" s="1312"/>
      <c r="AB1924" s="1312"/>
      <c r="AC1924" s="1313">
        <v>310.87520000000001</v>
      </c>
      <c r="AD1924" s="1313"/>
      <c r="AE1924" s="1313"/>
      <c r="AF1924" s="1313"/>
    </row>
    <row r="1925" spans="1:32" ht="23.25" customHeight="1">
      <c r="A1925" s="150"/>
      <c r="C1925" s="165" t="s">
        <v>485</v>
      </c>
      <c r="D1925" s="1309" t="s">
        <v>486</v>
      </c>
      <c r="E1925" s="1309"/>
      <c r="F1925" s="1309"/>
      <c r="G1925" s="1309"/>
      <c r="H1925" s="1309"/>
      <c r="I1925" s="1309"/>
      <c r="J1925" s="1309"/>
      <c r="K1925" s="1309"/>
      <c r="L1925" s="1309"/>
      <c r="M1925" s="166">
        <v>1</v>
      </c>
      <c r="N1925" s="1332">
        <v>0.62</v>
      </c>
      <c r="O1925" s="1332"/>
      <c r="P1925" s="1332">
        <v>0.38</v>
      </c>
      <c r="Q1925" s="1332"/>
      <c r="R1925" s="1332"/>
      <c r="S1925" s="1332"/>
      <c r="T1925" s="1312">
        <v>174.74809999999999</v>
      </c>
      <c r="U1925" s="1312"/>
      <c r="V1925" s="1312"/>
      <c r="W1925" s="1312"/>
      <c r="X1925" s="1312">
        <v>70.605599999999995</v>
      </c>
      <c r="Y1925" s="1312"/>
      <c r="Z1925" s="1312"/>
      <c r="AA1925" s="1312"/>
      <c r="AB1925" s="1312"/>
      <c r="AC1925" s="1313">
        <v>135.17400000000001</v>
      </c>
      <c r="AD1925" s="1313"/>
      <c r="AE1925" s="1313"/>
      <c r="AF1925" s="1313"/>
    </row>
    <row r="1926" spans="1:32" ht="22.5" customHeight="1">
      <c r="A1926" s="150"/>
      <c r="C1926" s="165" t="s">
        <v>487</v>
      </c>
      <c r="D1926" s="1309" t="s">
        <v>488</v>
      </c>
      <c r="E1926" s="1309"/>
      <c r="F1926" s="1309"/>
      <c r="G1926" s="1309"/>
      <c r="H1926" s="1309"/>
      <c r="I1926" s="1309"/>
      <c r="J1926" s="1309"/>
      <c r="K1926" s="1309"/>
      <c r="L1926" s="1309"/>
      <c r="M1926" s="166">
        <v>2</v>
      </c>
      <c r="N1926" s="1332">
        <v>0.67</v>
      </c>
      <c r="O1926" s="1332"/>
      <c r="P1926" s="1332">
        <v>0.33</v>
      </c>
      <c r="Q1926" s="1332"/>
      <c r="R1926" s="1332"/>
      <c r="S1926" s="1332"/>
      <c r="T1926" s="1312">
        <v>242.74209999999999</v>
      </c>
      <c r="U1926" s="1312"/>
      <c r="V1926" s="1312"/>
      <c r="W1926" s="1312"/>
      <c r="X1926" s="1312">
        <v>111.31319999999999</v>
      </c>
      <c r="Y1926" s="1312"/>
      <c r="Z1926" s="1312"/>
      <c r="AA1926" s="1312"/>
      <c r="AB1926" s="1312"/>
      <c r="AC1926" s="1313">
        <v>398.74110000000002</v>
      </c>
      <c r="AD1926" s="1313"/>
      <c r="AE1926" s="1313"/>
      <c r="AF1926" s="1313"/>
    </row>
    <row r="1927" spans="1:32" ht="23.25" customHeight="1">
      <c r="A1927" s="153"/>
      <c r="B1927" s="154"/>
      <c r="C1927" s="167" t="s">
        <v>600</v>
      </c>
      <c r="D1927" s="1304" t="s">
        <v>601</v>
      </c>
      <c r="E1927" s="1304"/>
      <c r="F1927" s="1304"/>
      <c r="G1927" s="1304"/>
      <c r="H1927" s="1304"/>
      <c r="I1927" s="1304"/>
      <c r="J1927" s="1304"/>
      <c r="K1927" s="1304"/>
      <c r="L1927" s="1304"/>
      <c r="M1927" s="168">
        <v>2</v>
      </c>
      <c r="N1927" s="1326">
        <v>0.65</v>
      </c>
      <c r="O1927" s="1326"/>
      <c r="P1927" s="1326">
        <v>0.35</v>
      </c>
      <c r="Q1927" s="1326"/>
      <c r="R1927" s="1326"/>
      <c r="S1927" s="1326"/>
      <c r="T1927" s="1307">
        <v>327.64510000000001</v>
      </c>
      <c r="U1927" s="1307"/>
      <c r="V1927" s="1307"/>
      <c r="W1927" s="1307"/>
      <c r="X1927" s="1307">
        <v>162.26230000000001</v>
      </c>
      <c r="Y1927" s="1307"/>
      <c r="Z1927" s="1307"/>
      <c r="AA1927" s="1307"/>
      <c r="AB1927" s="1307"/>
      <c r="AC1927" s="1308">
        <v>539.5222</v>
      </c>
      <c r="AD1927" s="1308"/>
      <c r="AE1927" s="1308"/>
      <c r="AF1927" s="1308"/>
    </row>
    <row r="1928" spans="1:32" ht="16.7" customHeight="1">
      <c r="A1928" s="1246"/>
      <c r="B1928" s="1246"/>
      <c r="C1928" s="1246"/>
      <c r="D1928" s="1246"/>
      <c r="E1928" s="1246"/>
      <c r="F1928" s="1246"/>
      <c r="G1928" s="1246"/>
      <c r="H1928" s="1246"/>
      <c r="I1928" s="1246"/>
      <c r="J1928" s="1246"/>
      <c r="K1928" s="1246"/>
      <c r="L1928" s="1246"/>
      <c r="M1928" s="1247" t="s">
        <v>397</v>
      </c>
      <c r="N1928" s="1247"/>
      <c r="O1928" s="1247"/>
      <c r="P1928" s="1247"/>
      <c r="Q1928" s="1247"/>
      <c r="R1928" s="1247"/>
      <c r="S1928" s="1247"/>
      <c r="T1928" s="1247"/>
      <c r="U1928" s="1247"/>
      <c r="V1928" s="1247"/>
      <c r="W1928" s="1247"/>
      <c r="X1928" s="1248"/>
      <c r="Y1928" s="1248"/>
      <c r="Z1928" s="1249">
        <v>1727.7588000000001</v>
      </c>
      <c r="AA1928" s="1249"/>
      <c r="AB1928" s="1249"/>
      <c r="AC1928" s="1249"/>
      <c r="AD1928" s="1249"/>
      <c r="AE1928" s="1249"/>
      <c r="AF1928" s="1249"/>
    </row>
    <row r="1929" spans="1:32" ht="17.45" customHeight="1">
      <c r="A1929" s="1255" t="s">
        <v>398</v>
      </c>
      <c r="B1929" s="1255"/>
      <c r="C1929" s="1255"/>
      <c r="D1929" s="1255"/>
      <c r="E1929" s="1255"/>
      <c r="F1929" s="1255"/>
      <c r="G1929" s="1255"/>
      <c r="H1929" s="1255"/>
      <c r="I1929" s="1255"/>
      <c r="J1929" s="1255"/>
      <c r="K1929" s="1255"/>
      <c r="L1929" s="1255"/>
      <c r="M1929" s="1255"/>
      <c r="N1929" s="1255"/>
      <c r="O1929" s="1256" t="s">
        <v>399</v>
      </c>
      <c r="P1929" s="1256"/>
      <c r="Q1929" s="1256"/>
      <c r="R1929" s="1256"/>
      <c r="S1929" s="1256" t="s">
        <v>391</v>
      </c>
      <c r="T1929" s="1256"/>
      <c r="U1929" s="1256"/>
      <c r="V1929" s="1256"/>
      <c r="W1929" s="1256" t="s">
        <v>400</v>
      </c>
      <c r="X1929" s="1256"/>
      <c r="Y1929" s="1256"/>
      <c r="Z1929" s="1256"/>
      <c r="AA1929" s="1256"/>
      <c r="AB1929" s="1256"/>
      <c r="AC1929" s="1245" t="s">
        <v>394</v>
      </c>
      <c r="AD1929" s="1245"/>
      <c r="AE1929" s="1245"/>
      <c r="AF1929" s="1245"/>
    </row>
    <row r="1930" spans="1:32" ht="22.5" customHeight="1">
      <c r="A1930" s="146"/>
      <c r="B1930" s="147"/>
      <c r="C1930" s="170" t="s">
        <v>462</v>
      </c>
      <c r="D1930" s="1263" t="s">
        <v>463</v>
      </c>
      <c r="E1930" s="1263"/>
      <c r="F1930" s="1263"/>
      <c r="G1930" s="1263"/>
      <c r="H1930" s="1263"/>
      <c r="I1930" s="1263"/>
      <c r="J1930" s="1263"/>
      <c r="K1930" s="1263"/>
      <c r="L1930" s="1263"/>
      <c r="M1930" s="1263"/>
      <c r="N1930" s="1263"/>
      <c r="O1930" s="1264">
        <v>0</v>
      </c>
      <c r="P1930" s="1264"/>
      <c r="Q1930" s="1264"/>
      <c r="R1930" s="1264"/>
      <c r="S1930" s="1264">
        <v>1</v>
      </c>
      <c r="T1930" s="1264"/>
      <c r="U1930" s="1264"/>
      <c r="V1930" s="1264"/>
      <c r="W1930" s="1265">
        <v>22.268799999999999</v>
      </c>
      <c r="X1930" s="1265"/>
      <c r="Y1930" s="1265"/>
      <c r="Z1930" s="1265"/>
      <c r="AA1930" s="1265"/>
      <c r="AB1930" s="1265"/>
      <c r="AC1930" s="1266">
        <v>22.268799999999999</v>
      </c>
      <c r="AD1930" s="1266"/>
      <c r="AE1930" s="1266"/>
      <c r="AF1930" s="1266"/>
    </row>
    <row r="1931" spans="1:32" ht="17.45" customHeight="1">
      <c r="A1931" s="150"/>
      <c r="M1931" s="1240" t="s">
        <v>401</v>
      </c>
      <c r="N1931" s="1240"/>
      <c r="O1931" s="1240"/>
      <c r="P1931" s="1240"/>
      <c r="Q1931" s="1240"/>
      <c r="R1931" s="1240"/>
      <c r="S1931" s="1240"/>
      <c r="T1931" s="1240"/>
      <c r="U1931" s="1240"/>
      <c r="V1931" s="1240"/>
      <c r="W1931" s="1240"/>
      <c r="Z1931" s="1262">
        <v>22.268799999999999</v>
      </c>
      <c r="AA1931" s="1262"/>
      <c r="AB1931" s="1262"/>
      <c r="AC1931" s="1262"/>
      <c r="AD1931" s="1262"/>
      <c r="AE1931" s="1262"/>
      <c r="AF1931" s="1262"/>
    </row>
    <row r="1932" spans="1:32" ht="17.45" customHeight="1">
      <c r="A1932" s="150"/>
      <c r="M1932" s="1240" t="s">
        <v>402</v>
      </c>
      <c r="N1932" s="1240"/>
      <c r="O1932" s="1240"/>
      <c r="P1932" s="1240"/>
      <c r="Q1932" s="1240"/>
      <c r="R1932" s="1240"/>
      <c r="S1932" s="1240"/>
      <c r="T1932" s="1240"/>
      <c r="U1932" s="1240"/>
      <c r="V1932" s="1240"/>
      <c r="W1932" s="1240"/>
      <c r="Z1932" s="1262">
        <v>1750.0275999999999</v>
      </c>
      <c r="AA1932" s="1262"/>
      <c r="AB1932" s="1262"/>
      <c r="AC1932" s="1262"/>
      <c r="AD1932" s="1262"/>
      <c r="AE1932" s="1262"/>
      <c r="AF1932" s="1262"/>
    </row>
    <row r="1933" spans="1:32" ht="16.7" customHeight="1">
      <c r="A1933" s="150"/>
      <c r="M1933" s="1240" t="s">
        <v>403</v>
      </c>
      <c r="N1933" s="1240"/>
      <c r="O1933" s="1240"/>
      <c r="P1933" s="1240"/>
      <c r="Q1933" s="1240"/>
      <c r="R1933" s="1240"/>
      <c r="S1933" s="1240"/>
      <c r="T1933" s="1240"/>
      <c r="U1933" s="1240"/>
      <c r="V1933" s="1240"/>
      <c r="W1933" s="1240"/>
      <c r="Z1933" s="1262">
        <v>11.598800000000001</v>
      </c>
      <c r="AA1933" s="1262"/>
      <c r="AB1933" s="1262"/>
      <c r="AC1933" s="1262"/>
      <c r="AD1933" s="1262"/>
      <c r="AE1933" s="1262"/>
      <c r="AF1933" s="1262"/>
    </row>
    <row r="1934" spans="1:32" ht="17.45" customHeight="1">
      <c r="A1934" s="150"/>
      <c r="M1934" s="1240" t="s">
        <v>404</v>
      </c>
      <c r="N1934" s="1240"/>
      <c r="O1934" s="1240"/>
      <c r="P1934" s="1240"/>
      <c r="Q1934" s="1240"/>
      <c r="R1934" s="1240"/>
      <c r="S1934" s="1240"/>
      <c r="T1934" s="1240"/>
      <c r="U1934" s="1240"/>
      <c r="V1934" s="1240"/>
      <c r="W1934" s="1240"/>
      <c r="Z1934" s="1262">
        <v>0.18940000000000001</v>
      </c>
      <c r="AA1934" s="1262"/>
      <c r="AB1934" s="1262"/>
      <c r="AC1934" s="1262"/>
      <c r="AD1934" s="1262"/>
      <c r="AE1934" s="1262"/>
      <c r="AF1934" s="1262"/>
    </row>
    <row r="1935" spans="1:32" ht="16.7" customHeight="1">
      <c r="A1935" s="153"/>
      <c r="B1935" s="154"/>
      <c r="C1935" s="154"/>
      <c r="D1935" s="154"/>
      <c r="E1935" s="154"/>
      <c r="F1935" s="154"/>
      <c r="G1935" s="154"/>
      <c r="H1935" s="154"/>
      <c r="I1935" s="154"/>
      <c r="J1935" s="154"/>
      <c r="K1935" s="154"/>
      <c r="L1935" s="154"/>
      <c r="M1935" s="1260" t="s">
        <v>405</v>
      </c>
      <c r="N1935" s="1260"/>
      <c r="O1935" s="1260"/>
      <c r="P1935" s="1260"/>
      <c r="Q1935" s="1260"/>
      <c r="R1935" s="1260"/>
      <c r="S1935" s="1260"/>
      <c r="T1935" s="1260"/>
      <c r="U1935" s="1260"/>
      <c r="V1935" s="1260"/>
      <c r="W1935" s="1260"/>
      <c r="X1935" s="154"/>
      <c r="Y1935" s="154"/>
      <c r="Z1935" s="1261">
        <v>0</v>
      </c>
      <c r="AA1935" s="1261"/>
      <c r="AB1935" s="1261"/>
      <c r="AC1935" s="1261"/>
      <c r="AD1935" s="1261"/>
      <c r="AE1935" s="1261"/>
      <c r="AF1935" s="1261"/>
    </row>
    <row r="1936" spans="1:32" ht="17.45" customHeight="1">
      <c r="A1936" s="1257" t="s">
        <v>406</v>
      </c>
      <c r="B1936" s="1257"/>
      <c r="C1936" s="1257"/>
      <c r="D1936" s="1257"/>
      <c r="E1936" s="1257"/>
      <c r="F1936" s="1257"/>
      <c r="G1936" s="1257"/>
      <c r="H1936" s="1257"/>
      <c r="I1936" s="1257"/>
      <c r="J1936" s="1257"/>
      <c r="K1936" s="1257"/>
      <c r="L1936" s="1257"/>
      <c r="M1936" s="1257"/>
      <c r="N1936" s="1257"/>
      <c r="O1936" s="1258" t="s">
        <v>391</v>
      </c>
      <c r="P1936" s="1258"/>
      <c r="Q1936" s="1258"/>
      <c r="R1936" s="1258"/>
      <c r="S1936" s="1258" t="s">
        <v>407</v>
      </c>
      <c r="T1936" s="1258"/>
      <c r="U1936" s="1258"/>
      <c r="V1936" s="1258"/>
      <c r="W1936" s="1258" t="s">
        <v>408</v>
      </c>
      <c r="X1936" s="1258"/>
      <c r="Y1936" s="1258"/>
      <c r="Z1936" s="1258"/>
      <c r="AA1936" s="1258"/>
      <c r="AB1936" s="1258"/>
      <c r="AC1936" s="1259" t="s">
        <v>409</v>
      </c>
      <c r="AD1936" s="1259"/>
      <c r="AE1936" s="1259"/>
      <c r="AF1936" s="1259"/>
    </row>
    <row r="1937" spans="1:32" ht="23.25" customHeight="1">
      <c r="A1937" s="155"/>
      <c r="B1937" s="156"/>
      <c r="C1937" s="160" t="s">
        <v>602</v>
      </c>
      <c r="D1937" s="1268" t="s">
        <v>603</v>
      </c>
      <c r="E1937" s="1268"/>
      <c r="F1937" s="1268"/>
      <c r="G1937" s="1268"/>
      <c r="H1937" s="1268"/>
      <c r="I1937" s="1268"/>
      <c r="J1937" s="1268"/>
      <c r="K1937" s="1268"/>
      <c r="L1937" s="1268"/>
      <c r="M1937" s="1268"/>
      <c r="N1937" s="1268"/>
      <c r="O1937" s="1319">
        <v>1.111</v>
      </c>
      <c r="P1937" s="1319"/>
      <c r="Q1937" s="1319"/>
      <c r="R1937" s="1319"/>
      <c r="S1937" s="1320" t="s">
        <v>446</v>
      </c>
      <c r="T1937" s="1320"/>
      <c r="U1937" s="1320"/>
      <c r="V1937" s="1320"/>
      <c r="W1937" s="1270">
        <v>132</v>
      </c>
      <c r="X1937" s="1270"/>
      <c r="Y1937" s="1270"/>
      <c r="Z1937" s="1270"/>
      <c r="AA1937" s="1270"/>
      <c r="AB1937" s="1270"/>
      <c r="AC1937" s="1267">
        <v>146.65199999999999</v>
      </c>
      <c r="AD1937" s="1267"/>
      <c r="AE1937" s="1267"/>
      <c r="AF1937" s="1267"/>
    </row>
    <row r="1938" spans="1:32" ht="16.7" customHeight="1">
      <c r="A1938" s="1246"/>
      <c r="B1938" s="1246"/>
      <c r="C1938" s="1246"/>
      <c r="D1938" s="1246"/>
      <c r="E1938" s="1246"/>
      <c r="F1938" s="1246"/>
      <c r="G1938" s="1246"/>
      <c r="H1938" s="1246"/>
      <c r="I1938" s="1246"/>
      <c r="J1938" s="1246"/>
      <c r="K1938" s="1246"/>
      <c r="L1938" s="1246"/>
      <c r="M1938" s="1247" t="s">
        <v>411</v>
      </c>
      <c r="N1938" s="1247"/>
      <c r="O1938" s="1247"/>
      <c r="P1938" s="1247"/>
      <c r="Q1938" s="1247"/>
      <c r="R1938" s="1247"/>
      <c r="S1938" s="1247"/>
      <c r="T1938" s="1247"/>
      <c r="U1938" s="1247"/>
      <c r="V1938" s="1247"/>
      <c r="W1938" s="1247"/>
      <c r="X1938" s="1248"/>
      <c r="Y1938" s="1248"/>
      <c r="Z1938" s="1249">
        <v>146.65199999999999</v>
      </c>
      <c r="AA1938" s="1249"/>
      <c r="AB1938" s="1249"/>
      <c r="AC1938" s="1249"/>
      <c r="AD1938" s="1249"/>
      <c r="AE1938" s="1249"/>
      <c r="AF1938" s="1249"/>
    </row>
    <row r="1939" spans="1:32" ht="17.45" customHeight="1">
      <c r="A1939" s="1257" t="s">
        <v>412</v>
      </c>
      <c r="B1939" s="1257"/>
      <c r="C1939" s="1257"/>
      <c r="D1939" s="1257"/>
      <c r="E1939" s="1257"/>
      <c r="F1939" s="1257"/>
      <c r="G1939" s="1257"/>
      <c r="H1939" s="1257"/>
      <c r="I1939" s="1257"/>
      <c r="J1939" s="1257"/>
      <c r="K1939" s="1257"/>
      <c r="L1939" s="1257"/>
      <c r="M1939" s="1257"/>
      <c r="N1939" s="1257"/>
      <c r="O1939" s="1258" t="s">
        <v>391</v>
      </c>
      <c r="P1939" s="1258"/>
      <c r="Q1939" s="1258"/>
      <c r="R1939" s="1258"/>
      <c r="S1939" s="1258" t="s">
        <v>407</v>
      </c>
      <c r="T1939" s="1258"/>
      <c r="U1939" s="1258"/>
      <c r="V1939" s="1258"/>
      <c r="W1939" s="1258" t="s">
        <v>408</v>
      </c>
      <c r="X1939" s="1258"/>
      <c r="Y1939" s="1258"/>
      <c r="Z1939" s="1258"/>
      <c r="AA1939" s="1258"/>
      <c r="AB1939" s="1258"/>
      <c r="AC1939" s="1259" t="s">
        <v>409</v>
      </c>
      <c r="AD1939" s="1259"/>
      <c r="AE1939" s="1259"/>
      <c r="AF1939" s="1259"/>
    </row>
    <row r="1940" spans="1:32" ht="22.5" customHeight="1">
      <c r="A1940" s="155"/>
      <c r="B1940" s="156"/>
      <c r="C1940" s="169" t="s">
        <v>604</v>
      </c>
      <c r="D1940" s="1268" t="s">
        <v>605</v>
      </c>
      <c r="E1940" s="1268"/>
      <c r="F1940" s="1268"/>
      <c r="G1940" s="1268"/>
      <c r="H1940" s="1268"/>
      <c r="I1940" s="1268"/>
      <c r="J1940" s="1268"/>
      <c r="K1940" s="1268"/>
      <c r="L1940" s="1268"/>
      <c r="M1940" s="1268"/>
      <c r="N1940" s="1268"/>
      <c r="O1940" s="1319">
        <v>0.37</v>
      </c>
      <c r="P1940" s="1319"/>
      <c r="Q1940" s="1319"/>
      <c r="R1940" s="1319"/>
      <c r="S1940" s="1320" t="s">
        <v>446</v>
      </c>
      <c r="T1940" s="1320"/>
      <c r="U1940" s="1320"/>
      <c r="V1940" s="1320"/>
      <c r="W1940" s="1270">
        <v>1.6255999999999999</v>
      </c>
      <c r="X1940" s="1270"/>
      <c r="Y1940" s="1270"/>
      <c r="Z1940" s="1270"/>
      <c r="AA1940" s="1270"/>
      <c r="AB1940" s="1270"/>
      <c r="AC1940" s="1267">
        <v>0.60309999999999997</v>
      </c>
      <c r="AD1940" s="1267"/>
      <c r="AE1940" s="1267"/>
      <c r="AF1940" s="1267"/>
    </row>
    <row r="1941" spans="1:32" ht="17.45" customHeight="1">
      <c r="A1941" s="1246"/>
      <c r="B1941" s="1246"/>
      <c r="C1941" s="1246"/>
      <c r="D1941" s="1246"/>
      <c r="E1941" s="1246"/>
      <c r="F1941" s="1246"/>
      <c r="G1941" s="1246"/>
      <c r="H1941" s="1246"/>
      <c r="I1941" s="1246"/>
      <c r="J1941" s="1246"/>
      <c r="K1941" s="1246"/>
      <c r="L1941" s="1246"/>
      <c r="M1941" s="1247" t="s">
        <v>413</v>
      </c>
      <c r="N1941" s="1247"/>
      <c r="O1941" s="1247"/>
      <c r="P1941" s="1247"/>
      <c r="Q1941" s="1247"/>
      <c r="R1941" s="1247"/>
      <c r="S1941" s="1247"/>
      <c r="T1941" s="1247"/>
      <c r="U1941" s="1247"/>
      <c r="V1941" s="1247"/>
      <c r="W1941" s="1247"/>
      <c r="X1941" s="1248"/>
      <c r="Y1941" s="1248"/>
      <c r="Z1941" s="1249">
        <v>0.60309999999999997</v>
      </c>
      <c r="AA1941" s="1249"/>
      <c r="AB1941" s="1249"/>
      <c r="AC1941" s="1249"/>
      <c r="AD1941" s="1249"/>
      <c r="AE1941" s="1249"/>
      <c r="AF1941" s="1249"/>
    </row>
    <row r="1942" spans="1:32" ht="17.45" customHeight="1">
      <c r="A1942" s="1257" t="s">
        <v>414</v>
      </c>
      <c r="B1942" s="1257"/>
      <c r="C1942" s="1257"/>
      <c r="D1942" s="1257"/>
      <c r="E1942" s="1257"/>
      <c r="F1942" s="1257"/>
      <c r="G1942" s="1257"/>
      <c r="H1942" s="1257"/>
      <c r="I1942" s="1257"/>
      <c r="J1942" s="1257"/>
      <c r="K1942" s="1257"/>
      <c r="L1942" s="1257"/>
      <c r="M1942" s="1257"/>
      <c r="N1942" s="1257"/>
      <c r="O1942" s="1258" t="s">
        <v>391</v>
      </c>
      <c r="P1942" s="1258"/>
      <c r="Q1942" s="1258"/>
      <c r="R1942" s="1258"/>
      <c r="S1942" s="1258" t="s">
        <v>407</v>
      </c>
      <c r="T1942" s="1258"/>
      <c r="U1942" s="1258"/>
      <c r="V1942" s="1258"/>
      <c r="W1942" s="1258" t="s">
        <v>408</v>
      </c>
      <c r="X1942" s="1258"/>
      <c r="Y1942" s="1258"/>
      <c r="Z1942" s="1258"/>
      <c r="AA1942" s="1258"/>
      <c r="AB1942" s="1258"/>
      <c r="AC1942" s="1259" t="s">
        <v>409</v>
      </c>
      <c r="AD1942" s="1259"/>
      <c r="AE1942" s="1259"/>
      <c r="AF1942" s="1259"/>
    </row>
    <row r="1943" spans="1:32" ht="22.5" customHeight="1">
      <c r="A1943" s="146"/>
      <c r="B1943" s="147"/>
      <c r="C1943" s="170" t="s">
        <v>606</v>
      </c>
      <c r="D1943" s="1314" t="s">
        <v>607</v>
      </c>
      <c r="E1943" s="1314"/>
      <c r="F1943" s="1314"/>
      <c r="G1943" s="1314"/>
      <c r="H1943" s="1314"/>
      <c r="I1943" s="1314"/>
      <c r="J1943" s="1314"/>
      <c r="K1943" s="1314"/>
      <c r="L1943" s="1314"/>
      <c r="M1943" s="1314"/>
      <c r="N1943" s="1314"/>
      <c r="O1943" s="1315">
        <v>1.6659999999999999</v>
      </c>
      <c r="P1943" s="1315"/>
      <c r="Q1943" s="1315"/>
      <c r="R1943" s="1315"/>
      <c r="S1943" s="1316" t="s">
        <v>283</v>
      </c>
      <c r="T1943" s="1316"/>
      <c r="U1943" s="1316"/>
      <c r="V1943" s="1316"/>
      <c r="W1943" s="1317">
        <v>1.8</v>
      </c>
      <c r="X1943" s="1317"/>
      <c r="Y1943" s="1317"/>
      <c r="Z1943" s="1317"/>
      <c r="AA1943" s="1317"/>
      <c r="AB1943" s="1317"/>
      <c r="AC1943" s="1318">
        <v>2.9988000000000001</v>
      </c>
      <c r="AD1943" s="1318"/>
      <c r="AE1943" s="1318"/>
      <c r="AF1943" s="1318"/>
    </row>
    <row r="1944" spans="1:32" ht="23.25" customHeight="1">
      <c r="A1944" s="153"/>
      <c r="B1944" s="154"/>
      <c r="C1944" s="175" t="s">
        <v>608</v>
      </c>
      <c r="D1944" s="1304" t="s">
        <v>609</v>
      </c>
      <c r="E1944" s="1304"/>
      <c r="F1944" s="1304"/>
      <c r="G1944" s="1304"/>
      <c r="H1944" s="1304"/>
      <c r="I1944" s="1304"/>
      <c r="J1944" s="1304"/>
      <c r="K1944" s="1304"/>
      <c r="L1944" s="1304"/>
      <c r="M1944" s="1304"/>
      <c r="N1944" s="1304"/>
      <c r="O1944" s="1305">
        <v>0.55500000000000005</v>
      </c>
      <c r="P1944" s="1305"/>
      <c r="Q1944" s="1305"/>
      <c r="R1944" s="1305"/>
      <c r="S1944" s="1306" t="s">
        <v>283</v>
      </c>
      <c r="T1944" s="1306"/>
      <c r="U1944" s="1306"/>
      <c r="V1944" s="1306"/>
      <c r="W1944" s="1307">
        <v>1.88</v>
      </c>
      <c r="X1944" s="1307"/>
      <c r="Y1944" s="1307"/>
      <c r="Z1944" s="1307"/>
      <c r="AA1944" s="1307"/>
      <c r="AB1944" s="1307"/>
      <c r="AC1944" s="1308">
        <v>1.0434000000000001</v>
      </c>
      <c r="AD1944" s="1308"/>
      <c r="AE1944" s="1308"/>
      <c r="AF1944" s="1308"/>
    </row>
    <row r="1945" spans="1:32" ht="16.7" customHeight="1">
      <c r="A1945" s="1251"/>
      <c r="B1945" s="1251"/>
      <c r="C1945" s="1251"/>
      <c r="D1945" s="1251"/>
      <c r="E1945" s="1251"/>
      <c r="F1945" s="1251"/>
      <c r="G1945" s="1251"/>
      <c r="H1945" s="1251"/>
      <c r="I1945" s="1251"/>
      <c r="J1945" s="1251"/>
      <c r="K1945" s="1251"/>
      <c r="L1945" s="1251"/>
      <c r="M1945" s="1252" t="s">
        <v>415</v>
      </c>
      <c r="N1945" s="1252"/>
      <c r="O1945" s="1252"/>
      <c r="P1945" s="1252"/>
      <c r="Q1945" s="1252"/>
      <c r="R1945" s="1252"/>
      <c r="S1945" s="1252"/>
      <c r="T1945" s="1252"/>
      <c r="U1945" s="1252"/>
      <c r="V1945" s="1252"/>
      <c r="W1945" s="1252"/>
      <c r="X1945" s="1253"/>
      <c r="Y1945" s="1253"/>
      <c r="Z1945" s="1254">
        <v>4.0422000000000002</v>
      </c>
      <c r="AA1945" s="1254"/>
      <c r="AB1945" s="1254"/>
      <c r="AC1945" s="1254"/>
      <c r="AD1945" s="1254"/>
      <c r="AE1945" s="1254"/>
      <c r="AF1945" s="1254"/>
    </row>
    <row r="1946" spans="1:32" ht="17.45" customHeight="1">
      <c r="A1946" s="1255" t="s">
        <v>416</v>
      </c>
      <c r="B1946" s="1255"/>
      <c r="C1946" s="1255"/>
      <c r="D1946" s="1255"/>
      <c r="E1946" s="1255"/>
      <c r="F1946" s="1255"/>
      <c r="G1946" s="1255"/>
      <c r="H1946" s="1255"/>
      <c r="I1946" s="1255"/>
      <c r="J1946" s="1256" t="s">
        <v>391</v>
      </c>
      <c r="K1946" s="1256"/>
      <c r="L1946" s="158" t="s">
        <v>417</v>
      </c>
      <c r="M1946" s="158" t="s">
        <v>418</v>
      </c>
      <c r="N1946" s="1256" t="s">
        <v>419</v>
      </c>
      <c r="O1946" s="1256"/>
      <c r="P1946" s="1256" t="s">
        <v>420</v>
      </c>
      <c r="Q1946" s="1256"/>
      <c r="R1946" s="1256"/>
      <c r="S1946" s="1256"/>
      <c r="T1946" s="1256" t="s">
        <v>421</v>
      </c>
      <c r="U1946" s="1256"/>
      <c r="V1946" s="1256"/>
      <c r="W1946" s="1256"/>
      <c r="X1946" s="1256" t="s">
        <v>422</v>
      </c>
      <c r="Y1946" s="1256"/>
      <c r="Z1946" s="1256"/>
      <c r="AA1946" s="1256"/>
      <c r="AB1946" s="1256"/>
      <c r="AC1946" s="1245" t="s">
        <v>409</v>
      </c>
      <c r="AD1946" s="1245"/>
      <c r="AE1946" s="1245"/>
      <c r="AF1946" s="1245"/>
    </row>
    <row r="1947" spans="1:32" ht="22.5" customHeight="1">
      <c r="A1947" s="146"/>
      <c r="B1947" s="147"/>
      <c r="C1947" s="170" t="s">
        <v>610</v>
      </c>
      <c r="D1947" s="1263" t="s">
        <v>607</v>
      </c>
      <c r="E1947" s="1263"/>
      <c r="F1947" s="1263"/>
      <c r="G1947" s="1263"/>
      <c r="H1947" s="1263"/>
      <c r="I1947" s="1263"/>
      <c r="J1947" s="1300">
        <v>1.6659999999999999</v>
      </c>
      <c r="K1947" s="1300"/>
      <c r="L1947" s="171">
        <v>2.4300000000000002</v>
      </c>
      <c r="M1947" s="171">
        <v>0</v>
      </c>
      <c r="N1947" s="1265">
        <v>82.8</v>
      </c>
      <c r="O1947" s="1265"/>
      <c r="P1947" s="1265">
        <v>1.24</v>
      </c>
      <c r="Q1947" s="1265"/>
      <c r="R1947" s="1265"/>
      <c r="S1947" s="1265"/>
      <c r="T1947" s="1265">
        <v>0.99</v>
      </c>
      <c r="U1947" s="1265"/>
      <c r="V1947" s="1265"/>
      <c r="W1947" s="1265"/>
      <c r="X1947" s="1265">
        <v>0.82</v>
      </c>
      <c r="Y1947" s="1265"/>
      <c r="Z1947" s="1265"/>
      <c r="AA1947" s="1265"/>
      <c r="AB1947" s="1265"/>
      <c r="AC1947" s="1266">
        <v>118.1361</v>
      </c>
      <c r="AD1947" s="1266"/>
      <c r="AE1947" s="1266"/>
      <c r="AF1947" s="1266"/>
    </row>
    <row r="1948" spans="1:32" ht="66.2" customHeight="1">
      <c r="A1948" s="153"/>
      <c r="B1948" s="154"/>
      <c r="C1948" s="154"/>
      <c r="D1948" s="154"/>
      <c r="E1948" s="154"/>
      <c r="F1948" s="154"/>
      <c r="G1948" s="154"/>
      <c r="H1948" s="154"/>
      <c r="I1948" s="154"/>
      <c r="J1948" s="154"/>
      <c r="K1948" s="154"/>
      <c r="L1948" s="154"/>
      <c r="M1948" s="154"/>
      <c r="N1948" s="154"/>
      <c r="O1948" s="154"/>
      <c r="P1948" s="154"/>
      <c r="Q1948" s="154"/>
      <c r="R1948" s="154"/>
      <c r="S1948" s="154"/>
      <c r="T1948" s="154"/>
      <c r="U1948" s="154"/>
      <c r="V1948" s="154"/>
      <c r="W1948" s="154"/>
      <c r="X1948" s="154"/>
      <c r="Y1948" s="154"/>
      <c r="Z1948" s="154"/>
      <c r="AA1948" s="154"/>
      <c r="AB1948" s="154"/>
      <c r="AC1948" s="154"/>
      <c r="AD1948" s="154"/>
      <c r="AE1948" s="154"/>
      <c r="AF1948" s="162"/>
    </row>
    <row r="1949" spans="1:32" ht="2.1" customHeight="1">
      <c r="A1949" s="146"/>
      <c r="B1949" s="147"/>
      <c r="C1949" s="147"/>
      <c r="D1949" s="147"/>
      <c r="E1949" s="147"/>
      <c r="F1949" s="147"/>
      <c r="G1949" s="1289" t="s">
        <v>376</v>
      </c>
      <c r="H1949" s="1289"/>
      <c r="I1949" s="1289"/>
      <c r="J1949" s="1289"/>
      <c r="K1949" s="1289"/>
      <c r="L1949" s="1289"/>
      <c r="M1949" s="1289"/>
      <c r="N1949" s="1289"/>
      <c r="O1949" s="1289"/>
      <c r="P1949" s="1289"/>
      <c r="Q1949" s="1289"/>
      <c r="R1949" s="1289"/>
      <c r="S1949" s="1289"/>
      <c r="T1949" s="1289"/>
      <c r="U1949" s="1289"/>
      <c r="V1949" s="1289"/>
      <c r="W1949" s="1289"/>
      <c r="X1949" s="1289"/>
      <c r="Y1949" s="1289"/>
      <c r="Z1949" s="1289"/>
      <c r="AA1949" s="148"/>
      <c r="AB1949" s="1290" t="s">
        <v>615</v>
      </c>
      <c r="AC1949" s="1290"/>
      <c r="AD1949" s="1290"/>
      <c r="AE1949" s="1290"/>
      <c r="AF1949" s="1290"/>
    </row>
    <row r="1950" spans="1:32" ht="14.65" customHeight="1">
      <c r="A1950" s="150"/>
      <c r="B1950" s="1243"/>
      <c r="C1950" s="1243"/>
      <c r="D1950" s="1243"/>
      <c r="E1950" s="1243"/>
      <c r="G1950" s="1289"/>
      <c r="H1950" s="1289"/>
      <c r="I1950" s="1289"/>
      <c r="J1950" s="1289"/>
      <c r="K1950" s="1289"/>
      <c r="L1950" s="1289"/>
      <c r="M1950" s="1289"/>
      <c r="N1950" s="1289"/>
      <c r="O1950" s="1289"/>
      <c r="P1950" s="1289"/>
      <c r="Q1950" s="1289"/>
      <c r="R1950" s="1289"/>
      <c r="S1950" s="1289"/>
      <c r="T1950" s="1289"/>
      <c r="U1950" s="1289"/>
      <c r="V1950" s="1289"/>
      <c r="W1950" s="1289"/>
      <c r="X1950" s="1289"/>
      <c r="Y1950" s="1289"/>
      <c r="Z1950" s="1289"/>
      <c r="AA1950" s="152"/>
      <c r="AB1950" s="1290"/>
      <c r="AC1950" s="1290"/>
      <c r="AD1950" s="1290"/>
      <c r="AE1950" s="1290"/>
      <c r="AF1950" s="1290"/>
    </row>
    <row r="1951" spans="1:32" ht="0.75" customHeight="1">
      <c r="A1951" s="150"/>
      <c r="B1951" s="1243"/>
      <c r="C1951" s="1243"/>
      <c r="D1951" s="1243"/>
      <c r="E1951" s="1243"/>
      <c r="G1951" s="1289"/>
      <c r="H1951" s="1289"/>
      <c r="I1951" s="1289"/>
      <c r="J1951" s="1289"/>
      <c r="K1951" s="1289"/>
      <c r="L1951" s="1289"/>
      <c r="M1951" s="1289"/>
      <c r="N1951" s="1289"/>
      <c r="O1951" s="1289"/>
      <c r="P1951" s="1289"/>
      <c r="Q1951" s="1289"/>
      <c r="R1951" s="1289"/>
      <c r="S1951" s="1289"/>
      <c r="T1951" s="1289"/>
      <c r="U1951" s="1289"/>
      <c r="V1951" s="1289"/>
      <c r="W1951" s="1289"/>
      <c r="X1951" s="1289"/>
      <c r="Y1951" s="1289"/>
      <c r="Z1951" s="1289"/>
      <c r="AA1951" s="152"/>
      <c r="AB1951" s="1290"/>
      <c r="AC1951" s="1290"/>
      <c r="AD1951" s="1290"/>
      <c r="AE1951" s="1290"/>
      <c r="AF1951" s="1290"/>
    </row>
    <row r="1952" spans="1:32" ht="11.65" customHeight="1">
      <c r="A1952" s="150"/>
      <c r="B1952" s="1243"/>
      <c r="C1952" s="1243"/>
      <c r="D1952" s="1243"/>
      <c r="E1952" s="1243"/>
      <c r="G1952" s="1289"/>
      <c r="H1952" s="1289"/>
      <c r="I1952" s="1289"/>
      <c r="J1952" s="1289"/>
      <c r="K1952" s="1289"/>
      <c r="L1952" s="1289"/>
      <c r="M1952" s="1289"/>
      <c r="N1952" s="1289"/>
      <c r="O1952" s="1289"/>
      <c r="P1952" s="1289"/>
      <c r="Q1952" s="1289"/>
      <c r="R1952" s="1289"/>
      <c r="S1952" s="1289"/>
      <c r="T1952" s="1289"/>
      <c r="U1952" s="1289"/>
      <c r="V1952" s="1289"/>
      <c r="W1952" s="1289"/>
      <c r="X1952" s="1289"/>
      <c r="Y1952" s="1289"/>
      <c r="Z1952" s="1289"/>
      <c r="AA1952" s="152"/>
      <c r="AB1952" s="1303" t="s">
        <v>378</v>
      </c>
      <c r="AC1952" s="1303"/>
      <c r="AD1952" s="1303"/>
      <c r="AE1952" s="1292"/>
      <c r="AF1952" s="1292"/>
    </row>
    <row r="1953" spans="1:32" ht="13.9" customHeight="1">
      <c r="A1953" s="150"/>
      <c r="B1953" s="1243"/>
      <c r="C1953" s="1243"/>
      <c r="D1953" s="1243"/>
      <c r="E1953" s="1243"/>
      <c r="G1953" s="1293" t="s">
        <v>379</v>
      </c>
      <c r="H1953" s="1293"/>
      <c r="I1953" s="1293"/>
      <c r="J1953" s="1293"/>
      <c r="K1953" s="1293"/>
      <c r="L1953" s="1293"/>
      <c r="M1953" s="1293"/>
      <c r="N1953" s="1293"/>
      <c r="O1953" s="1293"/>
      <c r="P1953" s="1293"/>
      <c r="Q1953" s="1293"/>
      <c r="R1953" s="1293"/>
      <c r="S1953" s="1293"/>
      <c r="T1953" s="1293"/>
      <c r="U1953" s="1293"/>
      <c r="V1953" s="1293"/>
      <c r="W1953" s="1293"/>
      <c r="X1953" s="1293"/>
      <c r="Y1953" s="1293"/>
      <c r="Z1953" s="1293"/>
      <c r="AA1953" s="152"/>
      <c r="AB1953" s="1303"/>
      <c r="AC1953" s="1303"/>
      <c r="AD1953" s="1303"/>
      <c r="AE1953" s="1292"/>
      <c r="AF1953" s="1292"/>
    </row>
    <row r="1954" spans="1:32" ht="0.75" customHeight="1">
      <c r="A1954" s="153"/>
      <c r="B1954" s="154"/>
      <c r="C1954" s="154"/>
      <c r="D1954" s="154"/>
      <c r="E1954" s="154"/>
      <c r="F1954" s="154"/>
      <c r="G1954" s="154"/>
      <c r="H1954" s="154"/>
      <c r="I1954" s="154"/>
      <c r="J1954" s="154"/>
      <c r="K1954" s="154"/>
      <c r="L1954" s="154"/>
      <c r="M1954" s="154"/>
      <c r="N1954" s="154"/>
      <c r="O1954" s="154"/>
      <c r="P1954" s="154"/>
      <c r="Q1954" s="154"/>
      <c r="R1954" s="154"/>
      <c r="S1954" s="154"/>
      <c r="T1954" s="154"/>
      <c r="U1954" s="154"/>
      <c r="V1954" s="154"/>
      <c r="W1954" s="154"/>
      <c r="X1954" s="154"/>
      <c r="Y1954" s="154"/>
      <c r="Z1954" s="154"/>
      <c r="AA1954" s="162"/>
      <c r="AB1954" s="1303"/>
      <c r="AC1954" s="1303"/>
      <c r="AD1954" s="1303"/>
      <c r="AE1954" s="1292"/>
      <c r="AF1954" s="1292"/>
    </row>
    <row r="1955" spans="1:32" ht="16.7" customHeight="1">
      <c r="A1955" s="1280" t="s">
        <v>323</v>
      </c>
      <c r="B1955" s="1280"/>
      <c r="C1955" s="1280"/>
      <c r="D1955" s="1280"/>
      <c r="E1955" s="1280"/>
      <c r="F1955" s="1280"/>
      <c r="G1955" s="1280"/>
      <c r="H1955" s="1280"/>
      <c r="I1955" s="1280"/>
      <c r="J1955" s="1280"/>
      <c r="K1955" s="1280"/>
      <c r="L1955" s="1280"/>
      <c r="M1955" s="1280"/>
      <c r="N1955" s="1280"/>
      <c r="O1955" s="1280"/>
      <c r="P1955" s="1280"/>
      <c r="Q1955" s="1280"/>
      <c r="R1955" s="1280"/>
      <c r="S1955" s="1280"/>
      <c r="T1955" s="1280"/>
      <c r="U1955" s="1280"/>
      <c r="V1955" s="1280"/>
      <c r="W1955" s="1280"/>
      <c r="X1955" s="1280"/>
      <c r="Y1955" s="1280"/>
      <c r="Z1955" s="1280"/>
      <c r="AA1955" s="1280"/>
      <c r="AB1955" s="1280"/>
      <c r="AC1955" s="1280"/>
      <c r="AD1955" s="1280"/>
      <c r="AE1955" s="1280"/>
      <c r="AF1955" s="1280"/>
    </row>
    <row r="1956" spans="1:32" ht="37.9" customHeight="1">
      <c r="A1956" s="1301" t="s">
        <v>380</v>
      </c>
      <c r="B1956" s="1301"/>
      <c r="C1956" s="1301"/>
      <c r="D1956" s="1301"/>
      <c r="E1956" s="1301"/>
      <c r="F1956" s="1301"/>
      <c r="G1956" s="1301"/>
      <c r="H1956" s="1301"/>
      <c r="I1956" s="1301"/>
      <c r="J1956" s="1301"/>
      <c r="K1956" s="1301"/>
      <c r="L1956" s="1301"/>
      <c r="M1956" s="1301"/>
      <c r="N1956" s="1301"/>
      <c r="O1956" s="1301"/>
      <c r="P1956" s="1301"/>
      <c r="Q1956" s="1301"/>
      <c r="R1956" s="1301"/>
      <c r="S1956" s="1301"/>
      <c r="T1956" s="1301"/>
      <c r="U1956" s="1301"/>
      <c r="V1956" s="1301"/>
      <c r="W1956" s="1301"/>
      <c r="X1956" s="1301"/>
      <c r="Y1956" s="1280" t="s">
        <v>381</v>
      </c>
      <c r="Z1956" s="1280"/>
      <c r="AA1956" s="1280"/>
      <c r="AB1956" s="1280"/>
      <c r="AC1956" s="1280"/>
      <c r="AD1956" s="1280"/>
      <c r="AE1956" s="1280"/>
      <c r="AF1956" s="1280"/>
    </row>
    <row r="1957" spans="1:32" ht="4.3499999999999996" customHeight="1">
      <c r="A1957" s="146"/>
      <c r="B1957" s="147"/>
      <c r="C1957" s="147"/>
      <c r="D1957" s="147"/>
      <c r="E1957" s="147"/>
      <c r="F1957" s="147"/>
      <c r="G1957" s="147"/>
      <c r="H1957" s="147"/>
      <c r="I1957" s="147"/>
      <c r="J1957" s="156"/>
      <c r="K1957" s="156"/>
      <c r="L1957" s="156"/>
      <c r="M1957" s="156"/>
      <c r="N1957" s="156"/>
      <c r="O1957" s="156"/>
      <c r="P1957" s="156"/>
      <c r="Q1957" s="156"/>
      <c r="R1957" s="156"/>
      <c r="S1957" s="156"/>
      <c r="T1957" s="156"/>
      <c r="U1957" s="156"/>
      <c r="V1957" s="156"/>
      <c r="W1957" s="156"/>
      <c r="X1957" s="156"/>
      <c r="Y1957" s="156"/>
      <c r="Z1957" s="156"/>
      <c r="AA1957" s="156"/>
      <c r="AB1957" s="156"/>
      <c r="AC1957" s="156"/>
      <c r="AD1957" s="156"/>
      <c r="AE1957" s="156"/>
      <c r="AF1957" s="157"/>
    </row>
    <row r="1958" spans="1:32" ht="17.45" customHeight="1">
      <c r="A1958" s="1302" t="s">
        <v>416</v>
      </c>
      <c r="B1958" s="1302"/>
      <c r="C1958" s="1302"/>
      <c r="D1958" s="1302"/>
      <c r="E1958" s="1302"/>
      <c r="F1958" s="1302"/>
      <c r="G1958" s="1302"/>
      <c r="H1958" s="1302"/>
      <c r="I1958" s="1302"/>
      <c r="J1958" s="1256" t="s">
        <v>391</v>
      </c>
      <c r="K1958" s="1256"/>
      <c r="L1958" s="158" t="s">
        <v>417</v>
      </c>
      <c r="M1958" s="158" t="s">
        <v>418</v>
      </c>
      <c r="N1958" s="1256" t="s">
        <v>419</v>
      </c>
      <c r="O1958" s="1256"/>
      <c r="P1958" s="1256" t="s">
        <v>420</v>
      </c>
      <c r="Q1958" s="1256"/>
      <c r="R1958" s="1256"/>
      <c r="S1958" s="1256"/>
      <c r="T1958" s="1256" t="s">
        <v>421</v>
      </c>
      <c r="U1958" s="1256"/>
      <c r="V1958" s="1256"/>
      <c r="W1958" s="1256"/>
      <c r="X1958" s="1256" t="s">
        <v>422</v>
      </c>
      <c r="Y1958" s="1256"/>
      <c r="Z1958" s="1256"/>
      <c r="AA1958" s="1256"/>
      <c r="AB1958" s="1256"/>
      <c r="AC1958" s="1245" t="s">
        <v>409</v>
      </c>
      <c r="AD1958" s="1245"/>
      <c r="AE1958" s="1245"/>
      <c r="AF1958" s="1245"/>
    </row>
    <row r="1959" spans="1:32" ht="51.6" customHeight="1">
      <c r="A1959" s="155"/>
      <c r="B1959" s="156"/>
      <c r="C1959" s="160" t="s">
        <v>612</v>
      </c>
      <c r="D1959" s="1328" t="s">
        <v>609</v>
      </c>
      <c r="E1959" s="1328"/>
      <c r="F1959" s="1328"/>
      <c r="G1959" s="1328"/>
      <c r="H1959" s="1328"/>
      <c r="I1959" s="1328"/>
      <c r="J1959" s="1329">
        <v>0.55500000000000005</v>
      </c>
      <c r="K1959" s="1329"/>
      <c r="L1959" s="172">
        <v>1.73</v>
      </c>
      <c r="M1959" s="172">
        <v>0</v>
      </c>
      <c r="N1959" s="1330">
        <v>0</v>
      </c>
      <c r="O1959" s="1330"/>
      <c r="P1959" s="1330">
        <v>1.24</v>
      </c>
      <c r="Q1959" s="1330"/>
      <c r="R1959" s="1330"/>
      <c r="S1959" s="1330"/>
      <c r="T1959" s="1330">
        <v>0.99</v>
      </c>
      <c r="U1959" s="1330"/>
      <c r="V1959" s="1330"/>
      <c r="W1959" s="1330"/>
      <c r="X1959" s="1330">
        <v>0.82</v>
      </c>
      <c r="Y1959" s="1330"/>
      <c r="Z1959" s="1330"/>
      <c r="AA1959" s="1330"/>
      <c r="AB1959" s="1330"/>
      <c r="AC1959" s="1254">
        <v>1.1933</v>
      </c>
      <c r="AD1959" s="1254"/>
      <c r="AE1959" s="1254"/>
      <c r="AF1959" s="1254"/>
    </row>
    <row r="1960" spans="1:32" ht="17.45" customHeight="1">
      <c r="A1960" s="1246"/>
      <c r="B1960" s="1246"/>
      <c r="C1960" s="1246"/>
      <c r="D1960" s="1246"/>
      <c r="E1960" s="1246"/>
      <c r="F1960" s="1246"/>
      <c r="G1960" s="1246"/>
      <c r="H1960" s="1246"/>
      <c r="I1960" s="1246"/>
      <c r="J1960" s="1246"/>
      <c r="K1960" s="1246"/>
      <c r="L1960" s="1246"/>
      <c r="M1960" s="1247" t="s">
        <v>423</v>
      </c>
      <c r="N1960" s="1247"/>
      <c r="O1960" s="1247"/>
      <c r="P1960" s="1247"/>
      <c r="Q1960" s="1247"/>
      <c r="R1960" s="1247"/>
      <c r="S1960" s="1247"/>
      <c r="T1960" s="1247"/>
      <c r="U1960" s="1247"/>
      <c r="V1960" s="1247"/>
      <c r="W1960" s="1247"/>
      <c r="X1960" s="1248"/>
      <c r="Y1960" s="1248"/>
      <c r="Z1960" s="1249">
        <v>119.32940000000001</v>
      </c>
      <c r="AA1960" s="1249"/>
      <c r="AB1960" s="1249"/>
      <c r="AC1960" s="1249"/>
      <c r="AD1960" s="1249"/>
      <c r="AE1960" s="1249"/>
      <c r="AF1960" s="1249"/>
    </row>
    <row r="1961" spans="1:32" ht="5.85" customHeight="1">
      <c r="A1961" s="1250"/>
      <c r="B1961" s="1250"/>
      <c r="C1961" s="1250"/>
      <c r="D1961" s="1250"/>
      <c r="E1961" s="1250"/>
      <c r="F1961" s="1250"/>
      <c r="G1961" s="1250"/>
      <c r="H1961" s="1250"/>
      <c r="I1961" s="1250"/>
      <c r="J1961" s="1250"/>
      <c r="K1961" s="1250"/>
      <c r="L1961" s="1250"/>
      <c r="M1961" s="1250"/>
      <c r="N1961" s="1250"/>
      <c r="O1961" s="1250"/>
      <c r="P1961" s="1250"/>
      <c r="Q1961" s="1250"/>
      <c r="R1961" s="1250"/>
      <c r="S1961" s="1250"/>
      <c r="T1961" s="1250"/>
      <c r="U1961" s="1250"/>
      <c r="V1961" s="1250"/>
      <c r="W1961" s="1250"/>
      <c r="X1961" s="1250"/>
      <c r="Y1961" s="1250"/>
      <c r="Z1961" s="1250"/>
      <c r="AA1961" s="1250"/>
      <c r="AB1961" s="1250"/>
      <c r="AC1961" s="1250"/>
      <c r="AD1961" s="1250"/>
      <c r="AE1961" s="1250"/>
      <c r="AF1961" s="1250"/>
    </row>
    <row r="1962" spans="1:32" ht="16.7" customHeight="1">
      <c r="A1962" s="1239"/>
      <c r="B1962" s="1239"/>
      <c r="C1962" s="1239"/>
      <c r="D1962" s="1239"/>
      <c r="E1962" s="1239"/>
      <c r="F1962" s="1239"/>
      <c r="G1962" s="1239"/>
      <c r="H1962" s="1239"/>
      <c r="I1962" s="1239"/>
      <c r="J1962" s="1239"/>
      <c r="K1962" s="1239"/>
      <c r="L1962" s="1239"/>
      <c r="M1962" s="1240" t="s">
        <v>424</v>
      </c>
      <c r="N1962" s="1240"/>
      <c r="O1962" s="1240"/>
      <c r="P1962" s="1240"/>
      <c r="Q1962" s="1240"/>
      <c r="R1962" s="1240"/>
      <c r="S1962" s="1240"/>
      <c r="T1962" s="1240"/>
      <c r="U1962" s="1240"/>
      <c r="V1962" s="1240"/>
      <c r="W1962" s="1240"/>
      <c r="X1962" s="1243"/>
      <c r="Y1962" s="1243"/>
      <c r="Z1962" s="1241">
        <v>282.41000000000003</v>
      </c>
      <c r="AA1962" s="1241"/>
      <c r="AB1962" s="1241"/>
      <c r="AC1962" s="1241"/>
      <c r="AD1962" s="1241"/>
      <c r="AE1962" s="1241"/>
      <c r="AF1962" s="1241"/>
    </row>
    <row r="1963" spans="1:32" ht="17.45" customHeight="1">
      <c r="A1963" s="1239"/>
      <c r="B1963" s="1239"/>
      <c r="C1963" s="1239"/>
      <c r="D1963" s="1239"/>
      <c r="E1963" s="1239"/>
      <c r="F1963" s="1239"/>
      <c r="G1963" s="1239"/>
      <c r="H1963" s="1239"/>
      <c r="I1963" s="1239"/>
      <c r="J1963" s="1239"/>
      <c r="K1963" s="1240" t="s">
        <v>425</v>
      </c>
      <c r="L1963" s="1240"/>
      <c r="M1963" s="1240"/>
      <c r="N1963" s="1240"/>
      <c r="O1963" s="1240"/>
      <c r="P1963" s="1240"/>
      <c r="Q1963" s="151"/>
      <c r="R1963" s="1244">
        <v>0</v>
      </c>
      <c r="S1963" s="1244"/>
      <c r="T1963" s="1244"/>
      <c r="U1963" s="151"/>
      <c r="V1963" s="1240" t="s">
        <v>426</v>
      </c>
      <c r="W1963" s="1240"/>
      <c r="X1963" s="1243"/>
      <c r="Y1963" s="1243"/>
      <c r="Z1963" s="1241">
        <v>0</v>
      </c>
      <c r="AA1963" s="1241"/>
      <c r="AB1963" s="1241"/>
      <c r="AC1963" s="1241"/>
      <c r="AD1963" s="1241"/>
      <c r="AE1963" s="1241"/>
      <c r="AF1963" s="1241"/>
    </row>
    <row r="1964" spans="1:32" ht="17.45" customHeight="1">
      <c r="A1964" s="1239"/>
      <c r="B1964" s="1239"/>
      <c r="C1964" s="1239"/>
      <c r="D1964" s="1239"/>
      <c r="E1964" s="1239"/>
      <c r="F1964" s="1239"/>
      <c r="G1964" s="1239"/>
      <c r="H1964" s="1239"/>
      <c r="I1964" s="1239"/>
      <c r="J1964" s="1239"/>
      <c r="K1964" s="1239"/>
      <c r="L1964" s="1239"/>
      <c r="M1964" s="1240" t="s">
        <v>427</v>
      </c>
      <c r="N1964" s="1240"/>
      <c r="O1964" s="1240"/>
      <c r="P1964" s="1240"/>
      <c r="Q1964" s="1240"/>
      <c r="R1964" s="1240"/>
      <c r="S1964" s="1240"/>
      <c r="T1964" s="1240"/>
      <c r="U1964" s="1240"/>
      <c r="V1964" s="1240"/>
      <c r="W1964" s="1240"/>
      <c r="X1964" s="1243"/>
      <c r="Y1964" s="1243"/>
      <c r="Z1964" s="1241">
        <v>282.41000000000003</v>
      </c>
      <c r="AA1964" s="1241"/>
      <c r="AB1964" s="1241"/>
      <c r="AC1964" s="1241"/>
      <c r="AD1964" s="1241"/>
      <c r="AE1964" s="1241"/>
      <c r="AF1964" s="1241"/>
    </row>
    <row r="1965" spans="1:32" ht="5.85" customHeight="1">
      <c r="A1965" s="1242"/>
      <c r="B1965" s="1242"/>
      <c r="C1965" s="1242"/>
      <c r="D1965" s="1242"/>
      <c r="E1965" s="1242"/>
      <c r="F1965" s="1242"/>
      <c r="G1965" s="1242"/>
      <c r="H1965" s="1242"/>
      <c r="I1965" s="1242"/>
      <c r="J1965" s="1242"/>
      <c r="K1965" s="1242"/>
      <c r="L1965" s="1242"/>
      <c r="M1965" s="1242"/>
      <c r="N1965" s="1242"/>
      <c r="O1965" s="1242"/>
      <c r="P1965" s="1242"/>
      <c r="Q1965" s="1242"/>
      <c r="R1965" s="1242"/>
      <c r="S1965" s="1242"/>
      <c r="T1965" s="1242"/>
      <c r="U1965" s="1242"/>
      <c r="V1965" s="1242"/>
      <c r="W1965" s="1242"/>
      <c r="X1965" s="1242"/>
      <c r="Y1965" s="1242"/>
      <c r="Z1965" s="1242"/>
      <c r="AA1965" s="1242"/>
      <c r="AB1965" s="1242"/>
      <c r="AC1965" s="1242"/>
      <c r="AD1965" s="1242"/>
      <c r="AE1965" s="1242"/>
      <c r="AF1965" s="1242"/>
    </row>
    <row r="1966" spans="1:32" ht="145.35" customHeight="1">
      <c r="A1966" s="150"/>
      <c r="AF1966" s="152"/>
    </row>
    <row r="1967" spans="1:32" ht="145.35" customHeight="1">
      <c r="A1967" s="150"/>
      <c r="AF1967" s="152"/>
    </row>
    <row r="1968" spans="1:32" ht="139.69999999999999" customHeight="1">
      <c r="A1968" s="150"/>
      <c r="AF1968" s="152"/>
    </row>
    <row r="1969" spans="1:32" ht="139.69999999999999" customHeight="1">
      <c r="A1969" s="153"/>
      <c r="B1969" s="154"/>
      <c r="C1969" s="154"/>
      <c r="D1969" s="154"/>
      <c r="E1969" s="154"/>
      <c r="F1969" s="154"/>
      <c r="G1969" s="154"/>
      <c r="H1969" s="154"/>
      <c r="I1969" s="154"/>
      <c r="J1969" s="154"/>
      <c r="K1969" s="154"/>
      <c r="L1969" s="154"/>
      <c r="M1969" s="154"/>
      <c r="N1969" s="154"/>
      <c r="O1969" s="154"/>
      <c r="P1969" s="154"/>
      <c r="Q1969" s="154"/>
      <c r="R1969" s="154"/>
      <c r="S1969" s="154"/>
      <c r="T1969" s="154"/>
      <c r="U1969" s="154"/>
      <c r="V1969" s="154"/>
      <c r="W1969" s="154"/>
      <c r="X1969" s="154"/>
      <c r="Y1969" s="154"/>
      <c r="Z1969" s="154"/>
      <c r="AA1969" s="154"/>
      <c r="AB1969" s="154"/>
      <c r="AC1969" s="154"/>
      <c r="AD1969" s="154"/>
      <c r="AE1969" s="154"/>
      <c r="AF1969" s="162"/>
    </row>
    <row r="1970" spans="1:32" ht="1.5" customHeight="1">
      <c r="A1970" s="146"/>
      <c r="B1970" s="147"/>
      <c r="C1970" s="147"/>
      <c r="D1970" s="147"/>
      <c r="E1970" s="147"/>
      <c r="F1970" s="147"/>
      <c r="G1970" s="1289" t="s">
        <v>376</v>
      </c>
      <c r="H1970" s="1289"/>
      <c r="I1970" s="1289"/>
      <c r="J1970" s="1289"/>
      <c r="K1970" s="1289"/>
      <c r="L1970" s="1289"/>
      <c r="M1970" s="1289"/>
      <c r="N1970" s="1289"/>
      <c r="O1970" s="1289"/>
      <c r="P1970" s="1289"/>
      <c r="Q1970" s="1289"/>
      <c r="R1970" s="1289"/>
      <c r="S1970" s="1289"/>
      <c r="T1970" s="1289"/>
      <c r="U1970" s="1289"/>
      <c r="V1970" s="1289"/>
      <c r="W1970" s="1289"/>
      <c r="X1970" s="1289"/>
      <c r="Y1970" s="1289"/>
      <c r="Z1970" s="1289"/>
      <c r="AA1970" s="148"/>
      <c r="AB1970" s="1290" t="s">
        <v>616</v>
      </c>
      <c r="AC1970" s="1290"/>
      <c r="AD1970" s="1290"/>
      <c r="AE1970" s="1290"/>
      <c r="AF1970" s="1290"/>
    </row>
    <row r="1971" spans="1:32" ht="15.4" customHeight="1">
      <c r="A1971" s="150"/>
      <c r="B1971" s="1243"/>
      <c r="C1971" s="1243"/>
      <c r="D1971" s="1243"/>
      <c r="E1971" s="1243"/>
      <c r="G1971" s="1289"/>
      <c r="H1971" s="1289"/>
      <c r="I1971" s="1289"/>
      <c r="J1971" s="1289"/>
      <c r="K1971" s="1289"/>
      <c r="L1971" s="1289"/>
      <c r="M1971" s="1289"/>
      <c r="N1971" s="1289"/>
      <c r="O1971" s="1289"/>
      <c r="P1971" s="1289"/>
      <c r="Q1971" s="1289"/>
      <c r="R1971" s="1289"/>
      <c r="S1971" s="1289"/>
      <c r="T1971" s="1289"/>
      <c r="U1971" s="1289"/>
      <c r="V1971" s="1289"/>
      <c r="W1971" s="1289"/>
      <c r="X1971" s="1289"/>
      <c r="Y1971" s="1289"/>
      <c r="Z1971" s="1289"/>
      <c r="AA1971" s="152"/>
      <c r="AB1971" s="1290"/>
      <c r="AC1971" s="1290"/>
      <c r="AD1971" s="1290"/>
      <c r="AE1971" s="1290"/>
      <c r="AF1971" s="1290"/>
    </row>
    <row r="1972" spans="1:32" ht="11.65" customHeight="1">
      <c r="A1972" s="150"/>
      <c r="B1972" s="1243"/>
      <c r="C1972" s="1243"/>
      <c r="D1972" s="1243"/>
      <c r="E1972" s="1243"/>
      <c r="G1972" s="1289"/>
      <c r="H1972" s="1289"/>
      <c r="I1972" s="1289"/>
      <c r="J1972" s="1289"/>
      <c r="K1972" s="1289"/>
      <c r="L1972" s="1289"/>
      <c r="M1972" s="1289"/>
      <c r="N1972" s="1289"/>
      <c r="O1972" s="1289"/>
      <c r="P1972" s="1289"/>
      <c r="Q1972" s="1289"/>
      <c r="R1972" s="1289"/>
      <c r="S1972" s="1289"/>
      <c r="T1972" s="1289"/>
      <c r="U1972" s="1289"/>
      <c r="V1972" s="1289"/>
      <c r="W1972" s="1289"/>
      <c r="X1972" s="1289"/>
      <c r="Y1972" s="1289"/>
      <c r="Z1972" s="1289"/>
      <c r="AA1972" s="152"/>
      <c r="AB1972" s="1291" t="s">
        <v>378</v>
      </c>
      <c r="AC1972" s="1291"/>
      <c r="AD1972" s="1291"/>
      <c r="AE1972" s="1292"/>
      <c r="AF1972" s="1292"/>
    </row>
    <row r="1973" spans="1:32" ht="13.9" customHeight="1">
      <c r="A1973" s="150"/>
      <c r="B1973" s="1243"/>
      <c r="C1973" s="1243"/>
      <c r="D1973" s="1243"/>
      <c r="E1973" s="1243"/>
      <c r="G1973" s="1293" t="s">
        <v>379</v>
      </c>
      <c r="H1973" s="1293"/>
      <c r="I1973" s="1293"/>
      <c r="J1973" s="1293"/>
      <c r="K1973" s="1293"/>
      <c r="L1973" s="1293"/>
      <c r="M1973" s="1293"/>
      <c r="N1973" s="1293"/>
      <c r="O1973" s="1293"/>
      <c r="P1973" s="1293"/>
      <c r="Q1973" s="1293"/>
      <c r="R1973" s="1293"/>
      <c r="S1973" s="1293"/>
      <c r="T1973" s="1293"/>
      <c r="U1973" s="1293"/>
      <c r="V1973" s="1293"/>
      <c r="W1973" s="1293"/>
      <c r="X1973" s="1293"/>
      <c r="Y1973" s="1293"/>
      <c r="Z1973" s="1293"/>
      <c r="AA1973" s="152"/>
      <c r="AB1973" s="1291"/>
      <c r="AC1973" s="1291"/>
      <c r="AD1973" s="1291"/>
      <c r="AE1973" s="1292"/>
      <c r="AF1973" s="1292"/>
    </row>
    <row r="1974" spans="1:32" ht="0.75" customHeight="1">
      <c r="A1974" s="150"/>
      <c r="G1974" s="1293"/>
      <c r="H1974" s="1293"/>
      <c r="I1974" s="1293"/>
      <c r="J1974" s="1293"/>
      <c r="K1974" s="1293"/>
      <c r="L1974" s="1293"/>
      <c r="M1974" s="1293"/>
      <c r="N1974" s="1293"/>
      <c r="O1974" s="1293"/>
      <c r="P1974" s="1293"/>
      <c r="Q1974" s="1293"/>
      <c r="R1974" s="1293"/>
      <c r="S1974" s="1293"/>
      <c r="T1974" s="1293"/>
      <c r="U1974" s="1293"/>
      <c r="V1974" s="1293"/>
      <c r="W1974" s="1293"/>
      <c r="X1974" s="1293"/>
      <c r="Y1974" s="1293"/>
      <c r="Z1974" s="1293"/>
      <c r="AA1974" s="152"/>
      <c r="AB1974" s="1291"/>
      <c r="AC1974" s="1291"/>
      <c r="AD1974" s="1291"/>
      <c r="AE1974" s="1292"/>
      <c r="AF1974" s="1292"/>
    </row>
    <row r="1975" spans="1:32" ht="0.75" customHeight="1">
      <c r="A1975" s="153"/>
      <c r="B1975" s="154"/>
      <c r="C1975" s="154"/>
      <c r="D1975" s="154"/>
      <c r="E1975" s="154"/>
      <c r="F1975" s="154"/>
      <c r="G1975" s="154"/>
      <c r="H1975" s="154"/>
      <c r="I1975" s="154"/>
      <c r="J1975" s="154"/>
      <c r="K1975" s="154"/>
      <c r="L1975" s="154"/>
      <c r="M1975" s="154"/>
      <c r="N1975" s="154"/>
      <c r="O1975" s="154"/>
      <c r="P1975" s="154"/>
      <c r="Q1975" s="154"/>
      <c r="R1975" s="154"/>
      <c r="S1975" s="154"/>
      <c r="T1975" s="154"/>
      <c r="U1975" s="154"/>
      <c r="V1975" s="154"/>
      <c r="W1975" s="154"/>
      <c r="X1975" s="154"/>
      <c r="Y1975" s="154"/>
      <c r="Z1975" s="154"/>
      <c r="AA1975" s="154"/>
      <c r="AB1975" s="154"/>
      <c r="AC1975" s="154"/>
      <c r="AD1975" s="154"/>
      <c r="AE1975" s="1292"/>
      <c r="AF1975" s="1292"/>
    </row>
    <row r="1976" spans="1:32" ht="15.95" customHeight="1">
      <c r="A1976" s="1280" t="s">
        <v>323</v>
      </c>
      <c r="B1976" s="1280"/>
      <c r="C1976" s="1280"/>
      <c r="D1976" s="1280"/>
      <c r="E1976" s="1280"/>
      <c r="F1976" s="1280"/>
      <c r="G1976" s="1280"/>
      <c r="H1976" s="1280"/>
      <c r="I1976" s="1280"/>
      <c r="J1976" s="1280"/>
      <c r="K1976" s="1280"/>
      <c r="L1976" s="1280"/>
      <c r="M1976" s="1280"/>
      <c r="N1976" s="1280"/>
      <c r="O1976" s="1280"/>
      <c r="P1976" s="1280"/>
      <c r="Q1976" s="1280"/>
      <c r="R1976" s="1280"/>
      <c r="S1976" s="1280"/>
      <c r="T1976" s="1280"/>
      <c r="U1976" s="1280"/>
      <c r="V1976" s="1280"/>
      <c r="W1976" s="1280"/>
      <c r="X1976" s="1280"/>
      <c r="Y1976" s="1280"/>
      <c r="Z1976" s="1280"/>
      <c r="AA1976" s="1280"/>
      <c r="AB1976" s="1280"/>
      <c r="AC1976" s="1280"/>
      <c r="AD1976" s="1280"/>
      <c r="AE1976" s="1280"/>
      <c r="AF1976" s="1280"/>
    </row>
    <row r="1977" spans="1:32" ht="0.75" customHeight="1">
      <c r="A1977" s="146"/>
      <c r="B1977" s="147"/>
      <c r="C1977" s="147"/>
      <c r="D1977" s="147"/>
      <c r="E1977" s="147"/>
      <c r="F1977" s="147"/>
      <c r="G1977" s="147"/>
      <c r="H1977" s="147"/>
      <c r="I1977" s="147"/>
      <c r="J1977" s="147"/>
      <c r="K1977" s="147"/>
      <c r="L1977" s="147"/>
      <c r="M1977" s="147"/>
      <c r="N1977" s="147"/>
      <c r="O1977" s="147"/>
      <c r="P1977" s="147"/>
      <c r="Q1977" s="147"/>
      <c r="R1977" s="147"/>
      <c r="S1977" s="147"/>
      <c r="T1977" s="147"/>
      <c r="U1977" s="147"/>
      <c r="V1977" s="147"/>
      <c r="W1977" s="147"/>
      <c r="X1977" s="147"/>
      <c r="Y1977" s="147"/>
      <c r="Z1977" s="147"/>
      <c r="AA1977" s="147"/>
      <c r="AB1977" s="147"/>
      <c r="AC1977" s="147"/>
      <c r="AD1977" s="147"/>
      <c r="AE1977" s="147"/>
      <c r="AF1977" s="148"/>
    </row>
    <row r="1978" spans="1:32" ht="37.15" customHeight="1">
      <c r="A1978" s="1281" t="s">
        <v>380</v>
      </c>
      <c r="B1978" s="1281"/>
      <c r="C1978" s="1281"/>
      <c r="D1978" s="1281"/>
      <c r="E1978" s="1281"/>
      <c r="F1978" s="1281"/>
      <c r="G1978" s="1281"/>
      <c r="H1978" s="1281"/>
      <c r="I1978" s="1281"/>
      <c r="J1978" s="1281"/>
      <c r="K1978" s="1281"/>
      <c r="L1978" s="1281"/>
      <c r="M1978" s="1281"/>
      <c r="N1978" s="1281"/>
      <c r="O1978" s="1281"/>
      <c r="P1978" s="1281"/>
      <c r="Q1978" s="1281"/>
      <c r="R1978" s="1281"/>
      <c r="S1978" s="1281"/>
      <c r="T1978" s="1281"/>
      <c r="U1978" s="1281"/>
      <c r="V1978" s="1281"/>
      <c r="W1978" s="1281"/>
      <c r="X1978" s="1281"/>
      <c r="Y1978" s="1282" t="s">
        <v>381</v>
      </c>
      <c r="Z1978" s="1282"/>
      <c r="AA1978" s="1282"/>
      <c r="AB1978" s="1282"/>
      <c r="AC1978" s="1282"/>
      <c r="AD1978" s="1282"/>
      <c r="AE1978" s="1282"/>
      <c r="AF1978" s="1282"/>
    </row>
    <row r="1979" spans="1:32" ht="5.0999999999999996" customHeight="1">
      <c r="A1979" s="155"/>
      <c r="B1979" s="156"/>
      <c r="C1979" s="156"/>
      <c r="D1979" s="156"/>
      <c r="E1979" s="156"/>
      <c r="F1979" s="156"/>
      <c r="G1979" s="156"/>
      <c r="H1979" s="156"/>
      <c r="I1979" s="156"/>
      <c r="J1979" s="156"/>
      <c r="K1979" s="156"/>
      <c r="L1979" s="156"/>
      <c r="M1979" s="156"/>
      <c r="N1979" s="156"/>
      <c r="O1979" s="156"/>
      <c r="P1979" s="156"/>
      <c r="Q1979" s="156"/>
      <c r="R1979" s="156"/>
      <c r="S1979" s="156"/>
      <c r="T1979" s="156"/>
      <c r="U1979" s="156"/>
      <c r="V1979" s="156"/>
      <c r="W1979" s="156"/>
      <c r="X1979" s="156"/>
      <c r="Y1979" s="156"/>
      <c r="Z1979" s="156"/>
      <c r="AA1979" s="156"/>
      <c r="AB1979" s="156"/>
      <c r="AC1979" s="156"/>
      <c r="AD1979" s="156"/>
      <c r="AE1979" s="156"/>
      <c r="AF1979" s="157"/>
    </row>
    <row r="1980" spans="1:32" ht="0.75" customHeight="1">
      <c r="A1980" s="1283" t="s">
        <v>382</v>
      </c>
      <c r="B1980" s="1283"/>
      <c r="C1980" s="1283"/>
      <c r="D1980" s="1283"/>
      <c r="E1980" s="1284"/>
      <c r="F1980" s="1284"/>
      <c r="G1980" s="1284"/>
      <c r="H1980" s="1284"/>
      <c r="I1980" s="1285" t="s">
        <v>333</v>
      </c>
      <c r="J1980" s="1285"/>
      <c r="K1980" s="1285"/>
      <c r="L1980" s="1285"/>
      <c r="M1980" s="1285"/>
      <c r="N1980" s="1285"/>
      <c r="O1980" s="1285"/>
      <c r="P1980" s="1285"/>
      <c r="Q1980" s="1285"/>
      <c r="R1980" s="1285"/>
      <c r="S1980" s="1285"/>
      <c r="T1980" s="1285"/>
      <c r="U1980" s="1285"/>
      <c r="V1980" s="1285"/>
      <c r="W1980" s="1285"/>
      <c r="X1980" s="1285"/>
      <c r="Y1980" s="1275" t="s">
        <v>383</v>
      </c>
      <c r="Z1980" s="1275"/>
      <c r="AA1980" s="1275"/>
      <c r="AB1980" s="1275"/>
      <c r="AC1980" s="1275"/>
      <c r="AD1980" s="1286" t="s">
        <v>435</v>
      </c>
      <c r="AE1980" s="1286"/>
      <c r="AF1980" s="1286"/>
    </row>
    <row r="1981" spans="1:32" ht="17.45" customHeight="1">
      <c r="A1981" s="1283"/>
      <c r="B1981" s="1283"/>
      <c r="C1981" s="1283"/>
      <c r="D1981" s="1283"/>
      <c r="E1981" s="1287" t="s">
        <v>385</v>
      </c>
      <c r="F1981" s="1287"/>
      <c r="G1981" s="1287"/>
      <c r="H1981" s="1288" t="s">
        <v>386</v>
      </c>
      <c r="I1981" s="1285"/>
      <c r="J1981" s="1285"/>
      <c r="K1981" s="1285"/>
      <c r="L1981" s="1285"/>
      <c r="M1981" s="1285"/>
      <c r="N1981" s="1285"/>
      <c r="O1981" s="1285"/>
      <c r="P1981" s="1285"/>
      <c r="Q1981" s="1285"/>
      <c r="R1981" s="1285"/>
      <c r="S1981" s="1285"/>
      <c r="T1981" s="1285"/>
      <c r="U1981" s="1285"/>
      <c r="V1981" s="1285"/>
      <c r="W1981" s="1285"/>
      <c r="X1981" s="1285"/>
      <c r="Y1981" s="1275"/>
      <c r="Z1981" s="1275"/>
      <c r="AA1981" s="1275"/>
      <c r="AB1981" s="1275"/>
      <c r="AC1981" s="1275"/>
      <c r="AD1981" s="1286"/>
      <c r="AE1981" s="1286"/>
      <c r="AF1981" s="1286"/>
    </row>
    <row r="1982" spans="1:32" ht="0.75" customHeight="1">
      <c r="A1982" s="1274" t="s">
        <v>331</v>
      </c>
      <c r="B1982" s="1274"/>
      <c r="C1982" s="1274"/>
      <c r="D1982" s="1274"/>
      <c r="E1982" s="1287"/>
      <c r="F1982" s="1287"/>
      <c r="G1982" s="1287"/>
      <c r="H1982" s="1288"/>
      <c r="I1982" s="1285"/>
      <c r="J1982" s="1285"/>
      <c r="K1982" s="1285"/>
      <c r="L1982" s="1285"/>
      <c r="M1982" s="1285"/>
      <c r="N1982" s="1285"/>
      <c r="O1982" s="1285"/>
      <c r="P1982" s="1285"/>
      <c r="Q1982" s="1285"/>
      <c r="R1982" s="1285"/>
      <c r="S1982" s="1285"/>
      <c r="T1982" s="1285"/>
      <c r="U1982" s="1285"/>
      <c r="V1982" s="1285"/>
      <c r="W1982" s="1285"/>
      <c r="X1982" s="1285"/>
      <c r="Y1982" s="1275" t="s">
        <v>387</v>
      </c>
      <c r="Z1982" s="1275"/>
      <c r="AA1982" s="1275"/>
      <c r="AB1982" s="1275"/>
      <c r="AC1982" s="1275"/>
      <c r="AD1982" s="1276">
        <v>1038.46</v>
      </c>
      <c r="AE1982" s="1276"/>
      <c r="AF1982" s="1276"/>
    </row>
    <row r="1983" spans="1:32" ht="18.2" customHeight="1">
      <c r="A1983" s="1274"/>
      <c r="B1983" s="1274"/>
      <c r="C1983" s="1274"/>
      <c r="D1983" s="1274"/>
      <c r="E1983" s="1277"/>
      <c r="F1983" s="1277"/>
      <c r="G1983" s="1277"/>
      <c r="H1983" s="1288"/>
      <c r="I1983" s="1285"/>
      <c r="J1983" s="1285"/>
      <c r="K1983" s="1285"/>
      <c r="L1983" s="1285"/>
      <c r="M1983" s="1285"/>
      <c r="N1983" s="1285"/>
      <c r="O1983" s="1285"/>
      <c r="P1983" s="1285"/>
      <c r="Q1983" s="1285"/>
      <c r="R1983" s="1285"/>
      <c r="S1983" s="1285"/>
      <c r="T1983" s="1285"/>
      <c r="U1983" s="1285"/>
      <c r="V1983" s="1285"/>
      <c r="W1983" s="1285"/>
      <c r="X1983" s="1285"/>
      <c r="Y1983" s="1275"/>
      <c r="Z1983" s="1275"/>
      <c r="AA1983" s="1275"/>
      <c r="AB1983" s="1275"/>
      <c r="AC1983" s="1275"/>
      <c r="AD1983" s="1276"/>
      <c r="AE1983" s="1276"/>
      <c r="AF1983" s="1276"/>
    </row>
    <row r="1984" spans="1:32" ht="0.75" customHeight="1">
      <c r="A1984" s="1278"/>
      <c r="B1984" s="1278"/>
      <c r="C1984" s="1278"/>
      <c r="D1984" s="1278"/>
      <c r="E1984" s="1278"/>
      <c r="F1984" s="1278"/>
      <c r="G1984" s="1278"/>
      <c r="H1984" s="1288"/>
      <c r="I1984" s="1279"/>
      <c r="J1984" s="1279"/>
      <c r="K1984" s="1279"/>
      <c r="L1984" s="1279"/>
      <c r="M1984" s="1279"/>
      <c r="N1984" s="1279"/>
      <c r="O1984" s="1279"/>
      <c r="P1984" s="1279"/>
      <c r="Q1984" s="1279"/>
      <c r="R1984" s="1279"/>
      <c r="S1984" s="1279"/>
      <c r="T1984" s="1279"/>
      <c r="U1984" s="1279"/>
      <c r="V1984" s="1279"/>
      <c r="W1984" s="1279"/>
      <c r="X1984" s="1279"/>
      <c r="Y1984" s="1279"/>
      <c r="Z1984" s="1279"/>
      <c r="AA1984" s="1279"/>
      <c r="AB1984" s="1279"/>
      <c r="AC1984" s="1279"/>
      <c r="AD1984" s="1279"/>
      <c r="AE1984" s="1279"/>
      <c r="AF1984" s="1279"/>
    </row>
    <row r="1985" spans="1:32" ht="26.1" customHeight="1">
      <c r="A1985" s="1271" t="s">
        <v>432</v>
      </c>
      <c r="B1985" s="1271"/>
      <c r="C1985" s="1271"/>
      <c r="D1985" s="1271"/>
      <c r="E1985" s="1271"/>
      <c r="F1985" s="1271"/>
      <c r="G1985" s="1271"/>
      <c r="H1985" s="1271"/>
      <c r="I1985" s="1271"/>
      <c r="J1985" s="1271"/>
      <c r="K1985" s="1271"/>
      <c r="L1985" s="1271"/>
      <c r="M1985" s="1271"/>
      <c r="N1985" s="1271"/>
      <c r="O1985" s="1271"/>
      <c r="P1985" s="1271"/>
      <c r="Q1985" s="1271"/>
      <c r="R1985" s="1271"/>
      <c r="S1985" s="1271"/>
      <c r="T1985" s="1271"/>
      <c r="U1985" s="1271"/>
      <c r="V1985" s="1271"/>
      <c r="W1985" s="1271"/>
      <c r="X1985" s="1271"/>
      <c r="Y1985" s="1271"/>
      <c r="Z1985" s="1271"/>
      <c r="AA1985" s="1271"/>
      <c r="AB1985" s="1271"/>
      <c r="AC1985" s="1271"/>
      <c r="AD1985" s="1271"/>
      <c r="AE1985" s="1271"/>
      <c r="AF1985" s="1272"/>
    </row>
    <row r="1986" spans="1:32" ht="0.75" customHeight="1">
      <c r="A1986" s="1273" t="s">
        <v>389</v>
      </c>
      <c r="B1986" s="1273"/>
      <c r="C1986" s="1273"/>
      <c r="D1986" s="1273"/>
      <c r="E1986" s="1273"/>
      <c r="F1986" s="1273"/>
      <c r="G1986" s="1273"/>
      <c r="H1986" s="1273"/>
      <c r="I1986" s="1273"/>
      <c r="J1986" s="1273"/>
      <c r="K1986" s="1273"/>
      <c r="L1986" s="1273"/>
      <c r="M1986" s="1273"/>
      <c r="N1986" s="1273"/>
      <c r="O1986" s="1273"/>
      <c r="P1986" s="1273"/>
      <c r="Q1986" s="1273"/>
      <c r="R1986" s="1273"/>
      <c r="S1986" s="1273"/>
      <c r="T1986" s="1273"/>
      <c r="U1986" s="1273"/>
      <c r="V1986" s="1273"/>
      <c r="W1986" s="1273"/>
      <c r="X1986" s="1273"/>
      <c r="Y1986" s="1273"/>
      <c r="Z1986" s="1273"/>
      <c r="AA1986" s="1273"/>
      <c r="AB1986" s="1273"/>
      <c r="AC1986" s="1273"/>
      <c r="AD1986" s="1273"/>
      <c r="AE1986" s="1273"/>
      <c r="AF1986" s="1272"/>
    </row>
    <row r="1987" spans="1:32" ht="10.15" customHeight="1">
      <c r="A1987" s="1273"/>
      <c r="B1987" s="1273"/>
      <c r="C1987" s="1273"/>
      <c r="D1987" s="1273"/>
      <c r="E1987" s="1273"/>
      <c r="F1987" s="1273"/>
      <c r="G1987" s="1273"/>
      <c r="H1987" s="1273"/>
      <c r="I1987" s="1273"/>
      <c r="J1987" s="1273"/>
      <c r="K1987" s="1273"/>
      <c r="L1987" s="1273"/>
      <c r="M1987" s="1273"/>
      <c r="N1987" s="1273"/>
      <c r="O1987" s="1273"/>
      <c r="P1987" s="1273"/>
      <c r="Q1987" s="1273"/>
      <c r="R1987" s="1273"/>
      <c r="S1987" s="1273"/>
      <c r="T1987" s="1273"/>
      <c r="U1987" s="1273"/>
      <c r="V1987" s="1273"/>
      <c r="W1987" s="1273"/>
      <c r="X1987" s="1273"/>
      <c r="Y1987" s="1273"/>
      <c r="Z1987" s="1273"/>
      <c r="AA1987" s="1273"/>
      <c r="AB1987" s="1273"/>
      <c r="AC1987" s="1273"/>
      <c r="AD1987" s="1273"/>
      <c r="AE1987" s="1273"/>
      <c r="AF1987" s="1272"/>
    </row>
    <row r="1988" spans="1:32" ht="16.7" customHeight="1">
      <c r="A1988" s="1255" t="s">
        <v>390</v>
      </c>
      <c r="B1988" s="1255"/>
      <c r="C1988" s="1255"/>
      <c r="D1988" s="1255"/>
      <c r="E1988" s="1255"/>
      <c r="F1988" s="1255"/>
      <c r="G1988" s="1255"/>
      <c r="H1988" s="1255"/>
      <c r="I1988" s="1255"/>
      <c r="J1988" s="1255"/>
      <c r="K1988" s="1255"/>
      <c r="L1988" s="1255"/>
      <c r="M1988" s="1256" t="s">
        <v>391</v>
      </c>
      <c r="N1988" s="1256" t="s">
        <v>392</v>
      </c>
      <c r="O1988" s="1256"/>
      <c r="P1988" s="1256"/>
      <c r="Q1988" s="1256"/>
      <c r="R1988" s="1256"/>
      <c r="S1988" s="1256"/>
      <c r="T1988" s="1256" t="s">
        <v>393</v>
      </c>
      <c r="U1988" s="1256"/>
      <c r="V1988" s="1256"/>
      <c r="W1988" s="1256"/>
      <c r="X1988" s="1256"/>
      <c r="Y1988" s="1256"/>
      <c r="Z1988" s="1256"/>
      <c r="AA1988" s="1256"/>
      <c r="AB1988" s="1256"/>
      <c r="AC1988" s="1245" t="s">
        <v>394</v>
      </c>
      <c r="AD1988" s="1245"/>
      <c r="AE1988" s="1245"/>
      <c r="AF1988" s="1245"/>
    </row>
    <row r="1989" spans="1:32" ht="17.45" customHeight="1">
      <c r="A1989" s="1255"/>
      <c r="B1989" s="1255"/>
      <c r="C1989" s="1255"/>
      <c r="D1989" s="1255"/>
      <c r="E1989" s="1255"/>
      <c r="F1989" s="1255"/>
      <c r="G1989" s="1255"/>
      <c r="H1989" s="1255"/>
      <c r="I1989" s="1255"/>
      <c r="J1989" s="1255"/>
      <c r="K1989" s="1255"/>
      <c r="L1989" s="1255"/>
      <c r="M1989" s="1256"/>
      <c r="N1989" s="1256" t="s">
        <v>395</v>
      </c>
      <c r="O1989" s="1256"/>
      <c r="P1989" s="1256" t="s">
        <v>396</v>
      </c>
      <c r="Q1989" s="1256"/>
      <c r="R1989" s="1256"/>
      <c r="S1989" s="1256"/>
      <c r="T1989" s="1256" t="s">
        <v>395</v>
      </c>
      <c r="U1989" s="1256"/>
      <c r="V1989" s="1256"/>
      <c r="W1989" s="1256"/>
      <c r="X1989" s="1256" t="s">
        <v>396</v>
      </c>
      <c r="Y1989" s="1256"/>
      <c r="Z1989" s="1256"/>
      <c r="AA1989" s="1256"/>
      <c r="AB1989" s="1256"/>
      <c r="AC1989" s="1245"/>
      <c r="AD1989" s="1245"/>
      <c r="AE1989" s="1245"/>
      <c r="AF1989" s="1245"/>
    </row>
    <row r="1990" spans="1:32" ht="22.5" customHeight="1">
      <c r="A1990" s="146"/>
      <c r="B1990" s="147"/>
      <c r="C1990" s="163" t="s">
        <v>617</v>
      </c>
      <c r="D1990" s="1314" t="s">
        <v>618</v>
      </c>
      <c r="E1990" s="1314"/>
      <c r="F1990" s="1314"/>
      <c r="G1990" s="1314"/>
      <c r="H1990" s="1314"/>
      <c r="I1990" s="1314"/>
      <c r="J1990" s="1314"/>
      <c r="K1990" s="1314"/>
      <c r="L1990" s="1314"/>
      <c r="M1990" s="164">
        <v>1</v>
      </c>
      <c r="N1990" s="1327">
        <v>1</v>
      </c>
      <c r="O1990" s="1327"/>
      <c r="P1990" s="1327">
        <v>0</v>
      </c>
      <c r="Q1990" s="1327"/>
      <c r="R1990" s="1327"/>
      <c r="S1990" s="1327"/>
      <c r="T1990" s="1317">
        <v>330.83429999999998</v>
      </c>
      <c r="U1990" s="1317"/>
      <c r="V1990" s="1317"/>
      <c r="W1990" s="1317"/>
      <c r="X1990" s="1317">
        <v>112.4255</v>
      </c>
      <c r="Y1990" s="1317"/>
      <c r="Z1990" s="1317"/>
      <c r="AA1990" s="1317"/>
      <c r="AB1990" s="1317"/>
      <c r="AC1990" s="1318">
        <v>330.83429999999998</v>
      </c>
      <c r="AD1990" s="1318"/>
      <c r="AE1990" s="1318"/>
      <c r="AF1990" s="1318"/>
    </row>
    <row r="1991" spans="1:32" ht="23.25" customHeight="1">
      <c r="A1991" s="153"/>
      <c r="B1991" s="154"/>
      <c r="C1991" s="167" t="s">
        <v>619</v>
      </c>
      <c r="D1991" s="1304" t="s">
        <v>620</v>
      </c>
      <c r="E1991" s="1304"/>
      <c r="F1991" s="1304"/>
      <c r="G1991" s="1304"/>
      <c r="H1991" s="1304"/>
      <c r="I1991" s="1304"/>
      <c r="J1991" s="1304"/>
      <c r="K1991" s="1304"/>
      <c r="L1991" s="1304"/>
      <c r="M1991" s="168">
        <v>2</v>
      </c>
      <c r="N1991" s="1326">
        <v>1</v>
      </c>
      <c r="O1991" s="1326"/>
      <c r="P1991" s="1326">
        <v>0</v>
      </c>
      <c r="Q1991" s="1326"/>
      <c r="R1991" s="1326"/>
      <c r="S1991" s="1326"/>
      <c r="T1991" s="1307">
        <v>166.98220000000001</v>
      </c>
      <c r="U1991" s="1307"/>
      <c r="V1991" s="1307"/>
      <c r="W1991" s="1307"/>
      <c r="X1991" s="1307">
        <v>108.3261</v>
      </c>
      <c r="Y1991" s="1307"/>
      <c r="Z1991" s="1307"/>
      <c r="AA1991" s="1307"/>
      <c r="AB1991" s="1307"/>
      <c r="AC1991" s="1308">
        <v>333.96440000000001</v>
      </c>
      <c r="AD1991" s="1308"/>
      <c r="AE1991" s="1308"/>
      <c r="AF1991" s="1308"/>
    </row>
    <row r="1992" spans="1:32" ht="16.7" customHeight="1">
      <c r="A1992" s="1246"/>
      <c r="B1992" s="1246"/>
      <c r="C1992" s="1246"/>
      <c r="D1992" s="1246"/>
      <c r="E1992" s="1246"/>
      <c r="F1992" s="1246"/>
      <c r="G1992" s="1246"/>
      <c r="H1992" s="1246"/>
      <c r="I1992" s="1246"/>
      <c r="J1992" s="1246"/>
      <c r="K1992" s="1246"/>
      <c r="L1992" s="1246"/>
      <c r="M1992" s="1247" t="s">
        <v>397</v>
      </c>
      <c r="N1992" s="1247"/>
      <c r="O1992" s="1247"/>
      <c r="P1992" s="1247"/>
      <c r="Q1992" s="1247"/>
      <c r="R1992" s="1247"/>
      <c r="S1992" s="1247"/>
      <c r="T1992" s="1247"/>
      <c r="U1992" s="1247"/>
      <c r="V1992" s="1247"/>
      <c r="W1992" s="1247"/>
      <c r="X1992" s="1248"/>
      <c r="Y1992" s="1248"/>
      <c r="Z1992" s="1249">
        <v>664.79870000000005</v>
      </c>
      <c r="AA1992" s="1249"/>
      <c r="AB1992" s="1249"/>
      <c r="AC1992" s="1249"/>
      <c r="AD1992" s="1249"/>
      <c r="AE1992" s="1249"/>
      <c r="AF1992" s="1249"/>
    </row>
    <row r="1993" spans="1:32" ht="17.45" customHeight="1">
      <c r="A1993" s="1255" t="s">
        <v>398</v>
      </c>
      <c r="B1993" s="1255"/>
      <c r="C1993" s="1255"/>
      <c r="D1993" s="1255"/>
      <c r="E1993" s="1255"/>
      <c r="F1993" s="1255"/>
      <c r="G1993" s="1255"/>
      <c r="H1993" s="1255"/>
      <c r="I1993" s="1255"/>
      <c r="J1993" s="1255"/>
      <c r="K1993" s="1255"/>
      <c r="L1993" s="1255"/>
      <c r="M1993" s="1255"/>
      <c r="N1993" s="1255"/>
      <c r="O1993" s="1256" t="s">
        <v>399</v>
      </c>
      <c r="P1993" s="1256"/>
      <c r="Q1993" s="1256"/>
      <c r="R1993" s="1256"/>
      <c r="S1993" s="1256" t="s">
        <v>391</v>
      </c>
      <c r="T1993" s="1256"/>
      <c r="U1993" s="1256"/>
      <c r="V1993" s="1256"/>
      <c r="W1993" s="1256" t="s">
        <v>400</v>
      </c>
      <c r="X1993" s="1256"/>
      <c r="Y1993" s="1256"/>
      <c r="Z1993" s="1256"/>
      <c r="AA1993" s="1256"/>
      <c r="AB1993" s="1256"/>
      <c r="AC1993" s="1245" t="s">
        <v>394</v>
      </c>
      <c r="AD1993" s="1245"/>
      <c r="AE1993" s="1245"/>
      <c r="AF1993" s="1245"/>
    </row>
    <row r="1994" spans="1:32" ht="22.5" customHeight="1">
      <c r="A1994" s="146"/>
      <c r="B1994" s="147"/>
      <c r="C1994" s="170" t="s">
        <v>462</v>
      </c>
      <c r="D1994" s="1263" t="s">
        <v>463</v>
      </c>
      <c r="E1994" s="1263"/>
      <c r="F1994" s="1263"/>
      <c r="G1994" s="1263"/>
      <c r="H1994" s="1263"/>
      <c r="I1994" s="1263"/>
      <c r="J1994" s="1263"/>
      <c r="K1994" s="1263"/>
      <c r="L1994" s="1263"/>
      <c r="M1994" s="1263"/>
      <c r="N1994" s="1263"/>
      <c r="O1994" s="1264">
        <v>0</v>
      </c>
      <c r="P1994" s="1264"/>
      <c r="Q1994" s="1264"/>
      <c r="R1994" s="1264"/>
      <c r="S1994" s="1264">
        <v>2</v>
      </c>
      <c r="T1994" s="1264"/>
      <c r="U1994" s="1264"/>
      <c r="V1994" s="1264"/>
      <c r="W1994" s="1265">
        <v>22.268799999999999</v>
      </c>
      <c r="X1994" s="1265"/>
      <c r="Y1994" s="1265"/>
      <c r="Z1994" s="1265"/>
      <c r="AA1994" s="1265"/>
      <c r="AB1994" s="1265"/>
      <c r="AC1994" s="1266">
        <v>44.537599999999998</v>
      </c>
      <c r="AD1994" s="1266"/>
      <c r="AE1994" s="1266"/>
      <c r="AF1994" s="1266"/>
    </row>
    <row r="1995" spans="1:32" ht="17.45" customHeight="1">
      <c r="A1995" s="150"/>
      <c r="M1995" s="1240" t="s">
        <v>401</v>
      </c>
      <c r="N1995" s="1240"/>
      <c r="O1995" s="1240"/>
      <c r="P1995" s="1240"/>
      <c r="Q1995" s="1240"/>
      <c r="R1995" s="1240"/>
      <c r="S1995" s="1240"/>
      <c r="T1995" s="1240"/>
      <c r="U1995" s="1240"/>
      <c r="V1995" s="1240"/>
      <c r="W1995" s="1240"/>
      <c r="Z1995" s="1262">
        <v>44.537599999999998</v>
      </c>
      <c r="AA1995" s="1262"/>
      <c r="AB1995" s="1262"/>
      <c r="AC1995" s="1262"/>
      <c r="AD1995" s="1262"/>
      <c r="AE1995" s="1262"/>
      <c r="AF1995" s="1262"/>
    </row>
    <row r="1996" spans="1:32" ht="17.45" customHeight="1">
      <c r="A1996" s="150"/>
      <c r="M1996" s="1240" t="s">
        <v>402</v>
      </c>
      <c r="N1996" s="1240"/>
      <c r="O1996" s="1240"/>
      <c r="P1996" s="1240"/>
      <c r="Q1996" s="1240"/>
      <c r="R1996" s="1240"/>
      <c r="S1996" s="1240"/>
      <c r="T1996" s="1240"/>
      <c r="U1996" s="1240"/>
      <c r="V1996" s="1240"/>
      <c r="W1996" s="1240"/>
      <c r="Z1996" s="1262">
        <v>709.33630000000005</v>
      </c>
      <c r="AA1996" s="1262"/>
      <c r="AB1996" s="1262"/>
      <c r="AC1996" s="1262"/>
      <c r="AD1996" s="1262"/>
      <c r="AE1996" s="1262"/>
      <c r="AF1996" s="1262"/>
    </row>
    <row r="1997" spans="1:32" ht="16.7" customHeight="1">
      <c r="A1997" s="150"/>
      <c r="M1997" s="1240" t="s">
        <v>403</v>
      </c>
      <c r="N1997" s="1240"/>
      <c r="O1997" s="1240"/>
      <c r="P1997" s="1240"/>
      <c r="Q1997" s="1240"/>
      <c r="R1997" s="1240"/>
      <c r="S1997" s="1240"/>
      <c r="T1997" s="1240"/>
      <c r="U1997" s="1240"/>
      <c r="V1997" s="1240"/>
      <c r="W1997" s="1240"/>
      <c r="Z1997" s="1262">
        <v>0.68310000000000004</v>
      </c>
      <c r="AA1997" s="1262"/>
      <c r="AB1997" s="1262"/>
      <c r="AC1997" s="1262"/>
      <c r="AD1997" s="1262"/>
      <c r="AE1997" s="1262"/>
      <c r="AF1997" s="1262"/>
    </row>
    <row r="1998" spans="1:32" ht="17.45" customHeight="1">
      <c r="A1998" s="150"/>
      <c r="M1998" s="1240" t="s">
        <v>404</v>
      </c>
      <c r="N1998" s="1240"/>
      <c r="O1998" s="1240"/>
      <c r="P1998" s="1240"/>
      <c r="Q1998" s="1240"/>
      <c r="R1998" s="1240"/>
      <c r="S1998" s="1240"/>
      <c r="T1998" s="1240"/>
      <c r="U1998" s="1240"/>
      <c r="V1998" s="1240"/>
      <c r="W1998" s="1240"/>
      <c r="Z1998" s="1262">
        <v>1.8500000000000001E-3</v>
      </c>
      <c r="AA1998" s="1262"/>
      <c r="AB1998" s="1262"/>
      <c r="AC1998" s="1262"/>
      <c r="AD1998" s="1262"/>
      <c r="AE1998" s="1262"/>
      <c r="AF1998" s="1262"/>
    </row>
    <row r="1999" spans="1:32" ht="17.45" customHeight="1">
      <c r="A1999" s="153"/>
      <c r="B1999" s="154"/>
      <c r="C1999" s="154"/>
      <c r="D1999" s="154"/>
      <c r="E1999" s="154"/>
      <c r="F1999" s="154"/>
      <c r="G1999" s="154"/>
      <c r="H1999" s="154"/>
      <c r="I1999" s="154"/>
      <c r="J1999" s="154"/>
      <c r="K1999" s="154"/>
      <c r="L1999" s="154"/>
      <c r="M1999" s="1260" t="s">
        <v>405</v>
      </c>
      <c r="N1999" s="1260"/>
      <c r="O1999" s="1260"/>
      <c r="P1999" s="1260"/>
      <c r="Q1999" s="1260"/>
      <c r="R1999" s="1260"/>
      <c r="S1999" s="1260"/>
      <c r="T1999" s="1260"/>
      <c r="U1999" s="1260"/>
      <c r="V1999" s="1260"/>
      <c r="W1999" s="1260"/>
      <c r="X1999" s="154"/>
      <c r="Y1999" s="154"/>
      <c r="Z1999" s="1261">
        <v>0</v>
      </c>
      <c r="AA1999" s="1261"/>
      <c r="AB1999" s="1261"/>
      <c r="AC1999" s="1261"/>
      <c r="AD1999" s="1261"/>
      <c r="AE1999" s="1261"/>
      <c r="AF1999" s="1261"/>
    </row>
    <row r="2000" spans="1:32" ht="16.7" customHeight="1">
      <c r="A2000" s="1257" t="s">
        <v>406</v>
      </c>
      <c r="B2000" s="1257"/>
      <c r="C2000" s="1257"/>
      <c r="D2000" s="1257"/>
      <c r="E2000" s="1257"/>
      <c r="F2000" s="1257"/>
      <c r="G2000" s="1257"/>
      <c r="H2000" s="1257"/>
      <c r="I2000" s="1257"/>
      <c r="J2000" s="1257"/>
      <c r="K2000" s="1257"/>
      <c r="L2000" s="1257"/>
      <c r="M2000" s="1257"/>
      <c r="N2000" s="1257"/>
      <c r="O2000" s="1258" t="s">
        <v>391</v>
      </c>
      <c r="P2000" s="1258"/>
      <c r="Q2000" s="1258"/>
      <c r="R2000" s="1258"/>
      <c r="S2000" s="1258" t="s">
        <v>407</v>
      </c>
      <c r="T2000" s="1258"/>
      <c r="U2000" s="1258"/>
      <c r="V2000" s="1258"/>
      <c r="W2000" s="1258" t="s">
        <v>408</v>
      </c>
      <c r="X2000" s="1258"/>
      <c r="Y2000" s="1258"/>
      <c r="Z2000" s="1258"/>
      <c r="AA2000" s="1258"/>
      <c r="AB2000" s="1258"/>
      <c r="AC2000" s="1259" t="s">
        <v>409</v>
      </c>
      <c r="AD2000" s="1259"/>
      <c r="AE2000" s="1259"/>
      <c r="AF2000" s="1259"/>
    </row>
    <row r="2001" spans="1:32" ht="23.25" customHeight="1">
      <c r="A2001" s="155"/>
      <c r="B2001" s="156"/>
      <c r="C2001" s="160" t="s">
        <v>621</v>
      </c>
      <c r="D2001" s="1268" t="s">
        <v>622</v>
      </c>
      <c r="E2001" s="1268"/>
      <c r="F2001" s="1268"/>
      <c r="G2001" s="1268"/>
      <c r="H2001" s="1268"/>
      <c r="I2001" s="1268"/>
      <c r="J2001" s="1268"/>
      <c r="K2001" s="1268"/>
      <c r="L2001" s="1268"/>
      <c r="M2001" s="1268"/>
      <c r="N2001" s="1268"/>
      <c r="O2001" s="1319">
        <v>1.2999999999999999E-3</v>
      </c>
      <c r="P2001" s="1319"/>
      <c r="Q2001" s="1319"/>
      <c r="R2001" s="1319"/>
      <c r="S2001" s="1320" t="s">
        <v>623</v>
      </c>
      <c r="T2001" s="1320"/>
      <c r="U2001" s="1320"/>
      <c r="V2001" s="1320"/>
      <c r="W2001" s="1270">
        <v>0</v>
      </c>
      <c r="X2001" s="1270"/>
      <c r="Y2001" s="1270"/>
      <c r="Z2001" s="1270"/>
      <c r="AA2001" s="1270"/>
      <c r="AB2001" s="1270"/>
      <c r="AC2001" s="1267">
        <v>0</v>
      </c>
      <c r="AD2001" s="1267"/>
      <c r="AE2001" s="1267"/>
      <c r="AF2001" s="1267"/>
    </row>
    <row r="2002" spans="1:32" ht="16.7" customHeight="1">
      <c r="A2002" s="1246"/>
      <c r="B2002" s="1246"/>
      <c r="C2002" s="1246"/>
      <c r="D2002" s="1246"/>
      <c r="E2002" s="1246"/>
      <c r="F2002" s="1246"/>
      <c r="G2002" s="1246"/>
      <c r="H2002" s="1246"/>
      <c r="I2002" s="1246"/>
      <c r="J2002" s="1246"/>
      <c r="K2002" s="1246"/>
      <c r="L2002" s="1246"/>
      <c r="M2002" s="1247" t="s">
        <v>411</v>
      </c>
      <c r="N2002" s="1247"/>
      <c r="O2002" s="1247"/>
      <c r="P2002" s="1247"/>
      <c r="Q2002" s="1247"/>
      <c r="R2002" s="1247"/>
      <c r="S2002" s="1247"/>
      <c r="T2002" s="1247"/>
      <c r="U2002" s="1247"/>
      <c r="V2002" s="1247"/>
      <c r="W2002" s="1247"/>
      <c r="X2002" s="1248"/>
      <c r="Y2002" s="1248"/>
      <c r="Z2002" s="1249">
        <v>0</v>
      </c>
      <c r="AA2002" s="1249"/>
      <c r="AB2002" s="1249"/>
      <c r="AC2002" s="1249"/>
      <c r="AD2002" s="1249"/>
      <c r="AE2002" s="1249"/>
      <c r="AF2002" s="1249"/>
    </row>
    <row r="2003" spans="1:32" ht="17.45" customHeight="1">
      <c r="A2003" s="1257" t="s">
        <v>412</v>
      </c>
      <c r="B2003" s="1257"/>
      <c r="C2003" s="1257"/>
      <c r="D2003" s="1257"/>
      <c r="E2003" s="1257"/>
      <c r="F2003" s="1257"/>
      <c r="G2003" s="1257"/>
      <c r="H2003" s="1257"/>
      <c r="I2003" s="1257"/>
      <c r="J2003" s="1257"/>
      <c r="K2003" s="1257"/>
      <c r="L2003" s="1257"/>
      <c r="M2003" s="1257"/>
      <c r="N2003" s="1257"/>
      <c r="O2003" s="1258" t="s">
        <v>391</v>
      </c>
      <c r="P2003" s="1258"/>
      <c r="Q2003" s="1258"/>
      <c r="R2003" s="1258"/>
      <c r="S2003" s="1258" t="s">
        <v>407</v>
      </c>
      <c r="T2003" s="1258"/>
      <c r="U2003" s="1258"/>
      <c r="V2003" s="1258"/>
      <c r="W2003" s="1258" t="s">
        <v>408</v>
      </c>
      <c r="X2003" s="1258"/>
      <c r="Y2003" s="1258"/>
      <c r="Z2003" s="1258"/>
      <c r="AA2003" s="1258"/>
      <c r="AB2003" s="1258"/>
      <c r="AC2003" s="1259" t="s">
        <v>409</v>
      </c>
      <c r="AD2003" s="1259"/>
      <c r="AE2003" s="1259"/>
      <c r="AF2003" s="1259"/>
    </row>
    <row r="2004" spans="1:32" ht="17.45" customHeight="1">
      <c r="A2004" s="1246"/>
      <c r="B2004" s="1246"/>
      <c r="C2004" s="1246"/>
      <c r="D2004" s="1246"/>
      <c r="E2004" s="1246"/>
      <c r="F2004" s="1246"/>
      <c r="G2004" s="1246"/>
      <c r="H2004" s="1246"/>
      <c r="I2004" s="1246"/>
      <c r="J2004" s="1246"/>
      <c r="K2004" s="1246"/>
      <c r="L2004" s="1246"/>
      <c r="M2004" s="1247" t="s">
        <v>413</v>
      </c>
      <c r="N2004" s="1247"/>
      <c r="O2004" s="1247"/>
      <c r="P2004" s="1247"/>
      <c r="Q2004" s="1247"/>
      <c r="R2004" s="1247"/>
      <c r="S2004" s="1247"/>
      <c r="T2004" s="1247"/>
      <c r="U2004" s="1247"/>
      <c r="V2004" s="1247"/>
      <c r="W2004" s="1247"/>
      <c r="X2004" s="1248"/>
      <c r="Y2004" s="1248"/>
      <c r="Z2004" s="1249">
        <v>0</v>
      </c>
      <c r="AA2004" s="1249"/>
      <c r="AB2004" s="1249"/>
      <c r="AC2004" s="1249"/>
      <c r="AD2004" s="1249"/>
      <c r="AE2004" s="1249"/>
      <c r="AF2004" s="1249"/>
    </row>
    <row r="2005" spans="1:32" ht="16.7" customHeight="1">
      <c r="A2005" s="1257" t="s">
        <v>414</v>
      </c>
      <c r="B2005" s="1257"/>
      <c r="C2005" s="1257"/>
      <c r="D2005" s="1257"/>
      <c r="E2005" s="1257"/>
      <c r="F2005" s="1257"/>
      <c r="G2005" s="1257"/>
      <c r="H2005" s="1257"/>
      <c r="I2005" s="1257"/>
      <c r="J2005" s="1257"/>
      <c r="K2005" s="1257"/>
      <c r="L2005" s="1257"/>
      <c r="M2005" s="1257"/>
      <c r="N2005" s="1257"/>
      <c r="O2005" s="1258" t="s">
        <v>391</v>
      </c>
      <c r="P2005" s="1258"/>
      <c r="Q2005" s="1258"/>
      <c r="R2005" s="1258"/>
      <c r="S2005" s="1258" t="s">
        <v>407</v>
      </c>
      <c r="T2005" s="1258"/>
      <c r="U2005" s="1258"/>
      <c r="V2005" s="1258"/>
      <c r="W2005" s="1258" t="s">
        <v>408</v>
      </c>
      <c r="X2005" s="1258"/>
      <c r="Y2005" s="1258"/>
      <c r="Z2005" s="1258"/>
      <c r="AA2005" s="1258"/>
      <c r="AB2005" s="1258"/>
      <c r="AC2005" s="1259" t="s">
        <v>409</v>
      </c>
      <c r="AD2005" s="1259"/>
      <c r="AE2005" s="1259"/>
      <c r="AF2005" s="1259"/>
    </row>
    <row r="2006" spans="1:32" ht="17.45" customHeight="1">
      <c r="A2006" s="1251"/>
      <c r="B2006" s="1251"/>
      <c r="C2006" s="1251"/>
      <c r="D2006" s="1251"/>
      <c r="E2006" s="1251"/>
      <c r="F2006" s="1251"/>
      <c r="G2006" s="1251"/>
      <c r="H2006" s="1251"/>
      <c r="I2006" s="1251"/>
      <c r="J2006" s="1251"/>
      <c r="K2006" s="1251"/>
      <c r="L2006" s="1251"/>
      <c r="M2006" s="1252" t="s">
        <v>415</v>
      </c>
      <c r="N2006" s="1252"/>
      <c r="O2006" s="1252"/>
      <c r="P2006" s="1252"/>
      <c r="Q2006" s="1252"/>
      <c r="R2006" s="1252"/>
      <c r="S2006" s="1252"/>
      <c r="T2006" s="1252"/>
      <c r="U2006" s="1252"/>
      <c r="V2006" s="1252"/>
      <c r="W2006" s="1252"/>
      <c r="X2006" s="1253"/>
      <c r="Y2006" s="1253"/>
      <c r="Z2006" s="1254">
        <v>0</v>
      </c>
      <c r="AA2006" s="1254"/>
      <c r="AB2006" s="1254"/>
      <c r="AC2006" s="1254"/>
      <c r="AD2006" s="1254"/>
      <c r="AE2006" s="1254"/>
      <c r="AF2006" s="1254"/>
    </row>
    <row r="2007" spans="1:32" ht="16.7" customHeight="1">
      <c r="A2007" s="1255" t="s">
        <v>416</v>
      </c>
      <c r="B2007" s="1255"/>
      <c r="C2007" s="1255"/>
      <c r="D2007" s="1255"/>
      <c r="E2007" s="1255"/>
      <c r="F2007" s="1255"/>
      <c r="G2007" s="1255"/>
      <c r="H2007" s="1255"/>
      <c r="I2007" s="1255"/>
      <c r="J2007" s="1256" t="s">
        <v>391</v>
      </c>
      <c r="K2007" s="1256"/>
      <c r="L2007" s="158" t="s">
        <v>417</v>
      </c>
      <c r="M2007" s="158" t="s">
        <v>418</v>
      </c>
      <c r="N2007" s="1256" t="s">
        <v>419</v>
      </c>
      <c r="O2007" s="1256"/>
      <c r="P2007" s="1256" t="s">
        <v>420</v>
      </c>
      <c r="Q2007" s="1256"/>
      <c r="R2007" s="1256"/>
      <c r="S2007" s="1256"/>
      <c r="T2007" s="1256" t="s">
        <v>421</v>
      </c>
      <c r="U2007" s="1256"/>
      <c r="V2007" s="1256"/>
      <c r="W2007" s="1256"/>
      <c r="X2007" s="1256" t="s">
        <v>422</v>
      </c>
      <c r="Y2007" s="1256"/>
      <c r="Z2007" s="1256"/>
      <c r="AA2007" s="1256"/>
      <c r="AB2007" s="1256"/>
      <c r="AC2007" s="1245" t="s">
        <v>409</v>
      </c>
      <c r="AD2007" s="1245"/>
      <c r="AE2007" s="1245"/>
      <c r="AF2007" s="1245"/>
    </row>
    <row r="2008" spans="1:32" ht="17.45" customHeight="1">
      <c r="A2008" s="1246"/>
      <c r="B2008" s="1246"/>
      <c r="C2008" s="1246"/>
      <c r="D2008" s="1246"/>
      <c r="E2008" s="1246"/>
      <c r="F2008" s="1246"/>
      <c r="G2008" s="1246"/>
      <c r="H2008" s="1246"/>
      <c r="I2008" s="1246"/>
      <c r="J2008" s="1246"/>
      <c r="K2008" s="1246"/>
      <c r="L2008" s="1246"/>
      <c r="M2008" s="1247" t="s">
        <v>423</v>
      </c>
      <c r="N2008" s="1247"/>
      <c r="O2008" s="1247"/>
      <c r="P2008" s="1247"/>
      <c r="Q2008" s="1247"/>
      <c r="R2008" s="1247"/>
      <c r="S2008" s="1247"/>
      <c r="T2008" s="1247"/>
      <c r="U2008" s="1247"/>
      <c r="V2008" s="1247"/>
      <c r="W2008" s="1247"/>
      <c r="X2008" s="1248"/>
      <c r="Y2008" s="1248"/>
      <c r="Z2008" s="1249">
        <v>0</v>
      </c>
      <c r="AA2008" s="1249"/>
      <c r="AB2008" s="1249"/>
      <c r="AC2008" s="1249"/>
      <c r="AD2008" s="1249"/>
      <c r="AE2008" s="1249"/>
      <c r="AF2008" s="1249"/>
    </row>
    <row r="2009" spans="1:32" ht="5.85" customHeight="1">
      <c r="A2009" s="1250"/>
      <c r="B2009" s="1250"/>
      <c r="C2009" s="1250"/>
      <c r="D2009" s="1250"/>
      <c r="E2009" s="1250"/>
      <c r="F2009" s="1250"/>
      <c r="G2009" s="1250"/>
      <c r="H2009" s="1250"/>
      <c r="I2009" s="1250"/>
      <c r="J2009" s="1250"/>
      <c r="K2009" s="1250"/>
      <c r="L2009" s="1250"/>
      <c r="M2009" s="1250"/>
      <c r="N2009" s="1250"/>
      <c r="O2009" s="1250"/>
      <c r="P2009" s="1250"/>
      <c r="Q2009" s="1250"/>
      <c r="R2009" s="1250"/>
      <c r="S2009" s="1250"/>
      <c r="T2009" s="1250"/>
      <c r="U2009" s="1250"/>
      <c r="V2009" s="1250"/>
      <c r="W2009" s="1250"/>
      <c r="X2009" s="1250"/>
      <c r="Y2009" s="1250"/>
      <c r="Z2009" s="1250"/>
      <c r="AA2009" s="1250"/>
      <c r="AB2009" s="1250"/>
      <c r="AC2009" s="1250"/>
      <c r="AD2009" s="1250"/>
      <c r="AE2009" s="1250"/>
      <c r="AF2009" s="1250"/>
    </row>
    <row r="2010" spans="1:32" ht="16.7" customHeight="1">
      <c r="A2010" s="1239"/>
      <c r="B2010" s="1239"/>
      <c r="C2010" s="1239"/>
      <c r="D2010" s="1239"/>
      <c r="E2010" s="1239"/>
      <c r="F2010" s="1239"/>
      <c r="G2010" s="1239"/>
      <c r="H2010" s="1239"/>
      <c r="I2010" s="1239"/>
      <c r="J2010" s="1239"/>
      <c r="K2010" s="1239"/>
      <c r="L2010" s="1239"/>
      <c r="M2010" s="1240" t="s">
        <v>424</v>
      </c>
      <c r="N2010" s="1240"/>
      <c r="O2010" s="1240"/>
      <c r="P2010" s="1240"/>
      <c r="Q2010" s="1240"/>
      <c r="R2010" s="1240"/>
      <c r="S2010" s="1240"/>
      <c r="T2010" s="1240"/>
      <c r="U2010" s="1240"/>
      <c r="V2010" s="1240"/>
      <c r="W2010" s="1240"/>
      <c r="X2010" s="1243"/>
      <c r="Y2010" s="1243"/>
      <c r="Z2010" s="1241">
        <v>0.69</v>
      </c>
      <c r="AA2010" s="1241"/>
      <c r="AB2010" s="1241"/>
      <c r="AC2010" s="1241"/>
      <c r="AD2010" s="1241"/>
      <c r="AE2010" s="1241"/>
      <c r="AF2010" s="1241"/>
    </row>
    <row r="2011" spans="1:32" ht="0.75" customHeight="1">
      <c r="A2011" s="1239"/>
      <c r="B2011" s="1239"/>
      <c r="C2011" s="1239"/>
      <c r="D2011" s="1239"/>
      <c r="E2011" s="1239"/>
      <c r="F2011" s="1239"/>
      <c r="G2011" s="1239"/>
      <c r="H2011" s="1239"/>
      <c r="I2011" s="1239"/>
      <c r="J2011" s="1239"/>
      <c r="K2011" s="1240" t="s">
        <v>425</v>
      </c>
      <c r="L2011" s="1240"/>
      <c r="M2011" s="1240"/>
      <c r="N2011" s="1240"/>
      <c r="O2011" s="1240"/>
      <c r="P2011" s="1240"/>
      <c r="Q2011" s="159"/>
      <c r="R2011" s="1244">
        <v>0</v>
      </c>
      <c r="S2011" s="1244"/>
      <c r="T2011" s="1244"/>
      <c r="U2011" s="1240"/>
      <c r="V2011" s="1240"/>
      <c r="W2011" s="1240"/>
      <c r="X2011" s="1243"/>
      <c r="Y2011" s="1243"/>
      <c r="Z2011" s="1241"/>
      <c r="AA2011" s="1241"/>
      <c r="AB2011" s="1241"/>
      <c r="AC2011" s="1241"/>
      <c r="AD2011" s="1241"/>
      <c r="AE2011" s="1241"/>
      <c r="AF2011" s="1241"/>
    </row>
    <row r="2012" spans="1:32" ht="16.7" customHeight="1">
      <c r="A2012" s="1239"/>
      <c r="B2012" s="1239"/>
      <c r="C2012" s="1239"/>
      <c r="D2012" s="1239"/>
      <c r="E2012" s="1239"/>
      <c r="F2012" s="1239"/>
      <c r="G2012" s="1239"/>
      <c r="H2012" s="1239"/>
      <c r="I2012" s="1239"/>
      <c r="J2012" s="1239"/>
      <c r="K2012" s="1240"/>
      <c r="L2012" s="1240"/>
      <c r="M2012" s="1240"/>
      <c r="N2012" s="1240"/>
      <c r="O2012" s="1240"/>
      <c r="P2012" s="1240"/>
      <c r="Q2012" s="151"/>
      <c r="R2012" s="1244"/>
      <c r="S2012" s="1244"/>
      <c r="T2012" s="1244"/>
      <c r="U2012" s="151"/>
      <c r="V2012" s="1240" t="s">
        <v>426</v>
      </c>
      <c r="W2012" s="1240"/>
      <c r="X2012" s="1243"/>
      <c r="Y2012" s="1243"/>
      <c r="Z2012" s="1241">
        <v>0</v>
      </c>
      <c r="AA2012" s="1241"/>
      <c r="AB2012" s="1241"/>
      <c r="AC2012" s="1241"/>
      <c r="AD2012" s="1241"/>
      <c r="AE2012" s="1241"/>
      <c r="AF2012" s="1241"/>
    </row>
    <row r="2013" spans="1:32" ht="17.45" customHeight="1">
      <c r="A2013" s="1239"/>
      <c r="B2013" s="1239"/>
      <c r="C2013" s="1239"/>
      <c r="D2013" s="1239"/>
      <c r="E2013" s="1239"/>
      <c r="F2013" s="1239"/>
      <c r="G2013" s="1239"/>
      <c r="H2013" s="1239"/>
      <c r="I2013" s="1239"/>
      <c r="J2013" s="1239"/>
      <c r="K2013" s="1239"/>
      <c r="L2013" s="1239"/>
      <c r="M2013" s="1240" t="s">
        <v>427</v>
      </c>
      <c r="N2013" s="1240"/>
      <c r="O2013" s="1240"/>
      <c r="P2013" s="1240"/>
      <c r="Q2013" s="1240"/>
      <c r="R2013" s="1240"/>
      <c r="S2013" s="1240"/>
      <c r="T2013" s="1240"/>
      <c r="U2013" s="1240"/>
      <c r="V2013" s="1240"/>
      <c r="W2013" s="1240"/>
      <c r="X2013" s="1243"/>
      <c r="Y2013" s="1243"/>
      <c r="Z2013" s="1241">
        <v>0.69</v>
      </c>
      <c r="AA2013" s="1241"/>
      <c r="AB2013" s="1241"/>
      <c r="AC2013" s="1241"/>
      <c r="AD2013" s="1241"/>
      <c r="AE2013" s="1241"/>
      <c r="AF2013" s="1241"/>
    </row>
    <row r="2014" spans="1:32" ht="5.85" customHeight="1">
      <c r="A2014" s="1242"/>
      <c r="B2014" s="1242"/>
      <c r="C2014" s="1242"/>
      <c r="D2014" s="1242"/>
      <c r="E2014" s="1242"/>
      <c r="F2014" s="1242"/>
      <c r="G2014" s="1242"/>
      <c r="H2014" s="1242"/>
      <c r="I2014" s="1242"/>
      <c r="J2014" s="1242"/>
      <c r="K2014" s="1242"/>
      <c r="L2014" s="1242"/>
      <c r="M2014" s="1242"/>
      <c r="N2014" s="1242"/>
      <c r="O2014" s="1242"/>
      <c r="P2014" s="1242"/>
      <c r="Q2014" s="1242"/>
      <c r="R2014" s="1242"/>
      <c r="S2014" s="1242"/>
      <c r="T2014" s="1242"/>
      <c r="U2014" s="1242"/>
      <c r="V2014" s="1242"/>
      <c r="W2014" s="1242"/>
      <c r="X2014" s="1242"/>
      <c r="Y2014" s="1242"/>
      <c r="Z2014" s="1242"/>
      <c r="AA2014" s="1242"/>
      <c r="AB2014" s="1242"/>
      <c r="AC2014" s="1242"/>
      <c r="AD2014" s="1242"/>
      <c r="AE2014" s="1242"/>
      <c r="AF2014" s="1242"/>
    </row>
    <row r="2015" spans="1:32" ht="84.4" customHeight="1">
      <c r="A2015" s="150"/>
      <c r="AF2015" s="152"/>
    </row>
    <row r="2016" spans="1:32" ht="84.4" customHeight="1">
      <c r="A2016" s="153"/>
      <c r="B2016" s="154"/>
      <c r="C2016" s="154"/>
      <c r="D2016" s="154"/>
      <c r="E2016" s="154"/>
      <c r="F2016" s="154"/>
      <c r="G2016" s="154"/>
      <c r="H2016" s="154"/>
      <c r="I2016" s="154"/>
      <c r="J2016" s="154"/>
      <c r="K2016" s="154"/>
      <c r="L2016" s="154"/>
      <c r="M2016" s="154"/>
      <c r="N2016" s="154"/>
      <c r="O2016" s="154"/>
      <c r="P2016" s="154"/>
      <c r="Q2016" s="154"/>
      <c r="R2016" s="154"/>
      <c r="S2016" s="154"/>
      <c r="T2016" s="154"/>
      <c r="U2016" s="154"/>
      <c r="V2016" s="154"/>
      <c r="W2016" s="154"/>
      <c r="X2016" s="154"/>
      <c r="Y2016" s="154"/>
      <c r="Z2016" s="154"/>
      <c r="AA2016" s="154"/>
      <c r="AB2016" s="154"/>
      <c r="AC2016" s="154"/>
      <c r="AD2016" s="154"/>
      <c r="AE2016" s="154"/>
      <c r="AF2016" s="162"/>
    </row>
    <row r="2017" spans="1:32" ht="2.1" customHeight="1">
      <c r="A2017" s="146"/>
      <c r="B2017" s="147"/>
      <c r="C2017" s="147"/>
      <c r="D2017" s="147"/>
      <c r="E2017" s="147"/>
      <c r="F2017" s="147"/>
      <c r="G2017" s="1289" t="s">
        <v>376</v>
      </c>
      <c r="H2017" s="1289"/>
      <c r="I2017" s="1289"/>
      <c r="J2017" s="1289"/>
      <c r="K2017" s="1289"/>
      <c r="L2017" s="1289"/>
      <c r="M2017" s="1289"/>
      <c r="N2017" s="1289"/>
      <c r="O2017" s="1289"/>
      <c r="P2017" s="1289"/>
      <c r="Q2017" s="1289"/>
      <c r="R2017" s="1289"/>
      <c r="S2017" s="1289"/>
      <c r="T2017" s="1289"/>
      <c r="U2017" s="1289"/>
      <c r="V2017" s="1289"/>
      <c r="W2017" s="1289"/>
      <c r="X2017" s="1289"/>
      <c r="Y2017" s="1289"/>
      <c r="Z2017" s="1289"/>
      <c r="AA2017" s="148"/>
      <c r="AB2017" s="1290" t="s">
        <v>624</v>
      </c>
      <c r="AC2017" s="1290"/>
      <c r="AD2017" s="1290"/>
      <c r="AE2017" s="1290"/>
      <c r="AF2017" s="1290"/>
    </row>
    <row r="2018" spans="1:32" ht="14.65" customHeight="1">
      <c r="A2018" s="150"/>
      <c r="B2018" s="1243"/>
      <c r="C2018" s="1243"/>
      <c r="D2018" s="1243"/>
      <c r="E2018" s="1243"/>
      <c r="G2018" s="1289"/>
      <c r="H2018" s="1289"/>
      <c r="I2018" s="1289"/>
      <c r="J2018" s="1289"/>
      <c r="K2018" s="1289"/>
      <c r="L2018" s="1289"/>
      <c r="M2018" s="1289"/>
      <c r="N2018" s="1289"/>
      <c r="O2018" s="1289"/>
      <c r="P2018" s="1289"/>
      <c r="Q2018" s="1289"/>
      <c r="R2018" s="1289"/>
      <c r="S2018" s="1289"/>
      <c r="T2018" s="1289"/>
      <c r="U2018" s="1289"/>
      <c r="V2018" s="1289"/>
      <c r="W2018" s="1289"/>
      <c r="X2018" s="1289"/>
      <c r="Y2018" s="1289"/>
      <c r="Z2018" s="1289"/>
      <c r="AA2018" s="152"/>
      <c r="AB2018" s="1290"/>
      <c r="AC2018" s="1290"/>
      <c r="AD2018" s="1290"/>
      <c r="AE2018" s="1290"/>
      <c r="AF2018" s="1290"/>
    </row>
    <row r="2019" spans="1:32" ht="0.75" customHeight="1">
      <c r="A2019" s="150"/>
      <c r="B2019" s="1243"/>
      <c r="C2019" s="1243"/>
      <c r="D2019" s="1243"/>
      <c r="E2019" s="1243"/>
      <c r="G2019" s="1289"/>
      <c r="H2019" s="1289"/>
      <c r="I2019" s="1289"/>
      <c r="J2019" s="1289"/>
      <c r="K2019" s="1289"/>
      <c r="L2019" s="1289"/>
      <c r="M2019" s="1289"/>
      <c r="N2019" s="1289"/>
      <c r="O2019" s="1289"/>
      <c r="P2019" s="1289"/>
      <c r="Q2019" s="1289"/>
      <c r="R2019" s="1289"/>
      <c r="S2019" s="1289"/>
      <c r="T2019" s="1289"/>
      <c r="U2019" s="1289"/>
      <c r="V2019" s="1289"/>
      <c r="W2019" s="1289"/>
      <c r="X2019" s="1289"/>
      <c r="Y2019" s="1289"/>
      <c r="Z2019" s="1289"/>
      <c r="AA2019" s="152"/>
      <c r="AB2019" s="1290"/>
      <c r="AC2019" s="1290"/>
      <c r="AD2019" s="1290"/>
      <c r="AE2019" s="1290"/>
      <c r="AF2019" s="1290"/>
    </row>
    <row r="2020" spans="1:32" ht="11.65" customHeight="1">
      <c r="A2020" s="150"/>
      <c r="B2020" s="1243"/>
      <c r="C2020" s="1243"/>
      <c r="D2020" s="1243"/>
      <c r="E2020" s="1243"/>
      <c r="G2020" s="1289"/>
      <c r="H2020" s="1289"/>
      <c r="I2020" s="1289"/>
      <c r="J2020" s="1289"/>
      <c r="K2020" s="1289"/>
      <c r="L2020" s="1289"/>
      <c r="M2020" s="1289"/>
      <c r="N2020" s="1289"/>
      <c r="O2020" s="1289"/>
      <c r="P2020" s="1289"/>
      <c r="Q2020" s="1289"/>
      <c r="R2020" s="1289"/>
      <c r="S2020" s="1289"/>
      <c r="T2020" s="1289"/>
      <c r="U2020" s="1289"/>
      <c r="V2020" s="1289"/>
      <c r="W2020" s="1289"/>
      <c r="X2020" s="1289"/>
      <c r="Y2020" s="1289"/>
      <c r="Z2020" s="1289"/>
      <c r="AA2020" s="152"/>
      <c r="AB2020" s="1291" t="s">
        <v>378</v>
      </c>
      <c r="AC2020" s="1291"/>
      <c r="AD2020" s="1291"/>
      <c r="AE2020" s="1324"/>
      <c r="AF2020" s="1324"/>
    </row>
    <row r="2021" spans="1:32" ht="13.9" customHeight="1">
      <c r="A2021" s="150"/>
      <c r="B2021" s="1243"/>
      <c r="C2021" s="1243"/>
      <c r="D2021" s="1243"/>
      <c r="E2021" s="1243"/>
      <c r="G2021" s="1293" t="s">
        <v>379</v>
      </c>
      <c r="H2021" s="1293"/>
      <c r="I2021" s="1293"/>
      <c r="J2021" s="1293"/>
      <c r="K2021" s="1293"/>
      <c r="L2021" s="1293"/>
      <c r="M2021" s="1293"/>
      <c r="N2021" s="1293"/>
      <c r="O2021" s="1293"/>
      <c r="P2021" s="1293"/>
      <c r="Q2021" s="1293"/>
      <c r="R2021" s="1293"/>
      <c r="S2021" s="1293"/>
      <c r="T2021" s="1293"/>
      <c r="U2021" s="1293"/>
      <c r="V2021" s="1293"/>
      <c r="W2021" s="1293"/>
      <c r="X2021" s="1293"/>
      <c r="Y2021" s="1293"/>
      <c r="Z2021" s="1293"/>
      <c r="AA2021" s="152"/>
      <c r="AB2021" s="1291"/>
      <c r="AC2021" s="1291"/>
      <c r="AD2021" s="1291"/>
      <c r="AE2021" s="1324"/>
      <c r="AF2021" s="1324"/>
    </row>
    <row r="2022" spans="1:32" ht="0.75" customHeight="1">
      <c r="A2022" s="150"/>
      <c r="AA2022" s="152"/>
      <c r="AB2022" s="1291"/>
      <c r="AC2022" s="1291"/>
      <c r="AD2022" s="1291"/>
      <c r="AE2022" s="1324"/>
      <c r="AF2022" s="1324"/>
    </row>
    <row r="2023" spans="1:32" ht="0.75" customHeight="1">
      <c r="A2023" s="153"/>
      <c r="B2023" s="154"/>
      <c r="C2023" s="154"/>
      <c r="D2023" s="154"/>
      <c r="E2023" s="154"/>
      <c r="F2023" s="154"/>
      <c r="G2023" s="154"/>
      <c r="H2023" s="154"/>
      <c r="I2023" s="154"/>
      <c r="J2023" s="154"/>
      <c r="K2023" s="154"/>
      <c r="L2023" s="154"/>
      <c r="M2023" s="154"/>
      <c r="N2023" s="154"/>
      <c r="O2023" s="154"/>
      <c r="P2023" s="154"/>
      <c r="Q2023" s="154"/>
      <c r="R2023" s="154"/>
      <c r="S2023" s="154"/>
      <c r="T2023" s="154"/>
      <c r="U2023" s="154"/>
      <c r="V2023" s="154"/>
      <c r="W2023" s="154"/>
      <c r="X2023" s="154"/>
      <c r="Y2023" s="154"/>
      <c r="Z2023" s="154"/>
      <c r="AA2023" s="154"/>
      <c r="AB2023" s="154"/>
      <c r="AC2023" s="154"/>
      <c r="AD2023" s="154"/>
      <c r="AE2023" s="154"/>
      <c r="AF2023" s="162"/>
    </row>
    <row r="2024" spans="1:32" ht="15.95" customHeight="1">
      <c r="A2024" s="1280" t="s">
        <v>323</v>
      </c>
      <c r="B2024" s="1280"/>
      <c r="C2024" s="1280"/>
      <c r="D2024" s="1280"/>
      <c r="E2024" s="1280"/>
      <c r="F2024" s="1280"/>
      <c r="G2024" s="1280"/>
      <c r="H2024" s="1280"/>
      <c r="I2024" s="1280"/>
      <c r="J2024" s="1280"/>
      <c r="K2024" s="1280"/>
      <c r="L2024" s="1280"/>
      <c r="M2024" s="1280"/>
      <c r="N2024" s="1280"/>
      <c r="O2024" s="1280"/>
      <c r="P2024" s="1280"/>
      <c r="Q2024" s="1280"/>
      <c r="R2024" s="1280"/>
      <c r="S2024" s="1280"/>
      <c r="T2024" s="1280"/>
      <c r="U2024" s="1280"/>
      <c r="V2024" s="1280"/>
      <c r="W2024" s="1280"/>
      <c r="X2024" s="1280"/>
      <c r="Y2024" s="1280"/>
      <c r="Z2024" s="1280"/>
      <c r="AA2024" s="1280"/>
      <c r="AB2024" s="1280"/>
      <c r="AC2024" s="1280"/>
      <c r="AD2024" s="1280"/>
      <c r="AE2024" s="1280"/>
      <c r="AF2024" s="1280"/>
    </row>
    <row r="2025" spans="1:32" ht="37.9" customHeight="1">
      <c r="A2025" s="1301" t="s">
        <v>380</v>
      </c>
      <c r="B2025" s="1301"/>
      <c r="C2025" s="1301"/>
      <c r="D2025" s="1301"/>
      <c r="E2025" s="1301"/>
      <c r="F2025" s="1301"/>
      <c r="G2025" s="1301"/>
      <c r="H2025" s="1301"/>
      <c r="I2025" s="1301"/>
      <c r="J2025" s="1301"/>
      <c r="K2025" s="1301"/>
      <c r="L2025" s="1301"/>
      <c r="M2025" s="1301"/>
      <c r="N2025" s="1301"/>
      <c r="O2025" s="1301"/>
      <c r="P2025" s="1301"/>
      <c r="Q2025" s="1301"/>
      <c r="R2025" s="1301"/>
      <c r="S2025" s="1301"/>
      <c r="T2025" s="1301"/>
      <c r="U2025" s="1301"/>
      <c r="V2025" s="1301"/>
      <c r="W2025" s="1301"/>
      <c r="X2025" s="1301"/>
      <c r="Y2025" s="1280" t="s">
        <v>381</v>
      </c>
      <c r="Z2025" s="1280"/>
      <c r="AA2025" s="1280"/>
      <c r="AB2025" s="1280"/>
      <c r="AC2025" s="1280"/>
      <c r="AD2025" s="1280"/>
      <c r="AE2025" s="1280"/>
      <c r="AF2025" s="1280"/>
    </row>
    <row r="2026" spans="1:32" ht="4.3499999999999996" customHeight="1">
      <c r="A2026" s="155"/>
      <c r="B2026" s="156"/>
      <c r="C2026" s="156"/>
      <c r="D2026" s="156"/>
      <c r="E2026" s="156"/>
      <c r="F2026" s="156"/>
      <c r="G2026" s="156"/>
      <c r="H2026" s="156"/>
      <c r="I2026" s="156"/>
      <c r="J2026" s="156"/>
      <c r="K2026" s="156"/>
      <c r="L2026" s="156"/>
      <c r="M2026" s="156"/>
      <c r="N2026" s="156"/>
      <c r="O2026" s="156"/>
      <c r="P2026" s="156"/>
      <c r="Q2026" s="156"/>
      <c r="R2026" s="156"/>
      <c r="S2026" s="156"/>
      <c r="T2026" s="156"/>
      <c r="U2026" s="156"/>
      <c r="V2026" s="156"/>
      <c r="W2026" s="156"/>
      <c r="X2026" s="156"/>
      <c r="Y2026" s="156"/>
      <c r="Z2026" s="156"/>
      <c r="AA2026" s="156"/>
      <c r="AB2026" s="156"/>
      <c r="AC2026" s="156"/>
      <c r="AD2026" s="156"/>
      <c r="AE2026" s="156"/>
      <c r="AF2026" s="157"/>
    </row>
    <row r="2027" spans="1:32" ht="0.75" customHeight="1">
      <c r="A2027" s="1283" t="s">
        <v>382</v>
      </c>
      <c r="B2027" s="1283"/>
      <c r="C2027" s="1283"/>
      <c r="D2027" s="1283"/>
      <c r="E2027" s="1284"/>
      <c r="F2027" s="1284"/>
      <c r="G2027" s="1284"/>
      <c r="H2027" s="1284"/>
      <c r="I2027" s="1285" t="s">
        <v>63</v>
      </c>
      <c r="J2027" s="1285"/>
      <c r="K2027" s="1285"/>
      <c r="L2027" s="1285"/>
      <c r="M2027" s="1285"/>
      <c r="N2027" s="1285"/>
      <c r="O2027" s="1285"/>
      <c r="P2027" s="1285"/>
      <c r="Q2027" s="1285"/>
      <c r="R2027" s="1285"/>
      <c r="S2027" s="1285"/>
      <c r="T2027" s="1285"/>
      <c r="U2027" s="1285"/>
      <c r="V2027" s="1285"/>
      <c r="W2027" s="1285"/>
      <c r="X2027" s="1285"/>
      <c r="Y2027" s="1275" t="s">
        <v>383</v>
      </c>
      <c r="Z2027" s="1275"/>
      <c r="AA2027" s="1275"/>
      <c r="AB2027" s="1275"/>
      <c r="AC2027" s="1275"/>
      <c r="AD2027" s="1286" t="s">
        <v>435</v>
      </c>
      <c r="AE2027" s="1286"/>
      <c r="AF2027" s="1286"/>
    </row>
    <row r="2028" spans="1:32" ht="18.2" customHeight="1">
      <c r="A2028" s="1283"/>
      <c r="B2028" s="1283"/>
      <c r="C2028" s="1283"/>
      <c r="D2028" s="1283"/>
      <c r="E2028" s="1287" t="s">
        <v>385</v>
      </c>
      <c r="F2028" s="1287"/>
      <c r="G2028" s="1287"/>
      <c r="H2028" s="1288" t="s">
        <v>386</v>
      </c>
      <c r="I2028" s="1285"/>
      <c r="J2028" s="1285"/>
      <c r="K2028" s="1285"/>
      <c r="L2028" s="1285"/>
      <c r="M2028" s="1285"/>
      <c r="N2028" s="1285"/>
      <c r="O2028" s="1285"/>
      <c r="P2028" s="1285"/>
      <c r="Q2028" s="1285"/>
      <c r="R2028" s="1285"/>
      <c r="S2028" s="1285"/>
      <c r="T2028" s="1285"/>
      <c r="U2028" s="1285"/>
      <c r="V2028" s="1285"/>
      <c r="W2028" s="1285"/>
      <c r="X2028" s="1285"/>
      <c r="Y2028" s="1275"/>
      <c r="Z2028" s="1275"/>
      <c r="AA2028" s="1275"/>
      <c r="AB2028" s="1275"/>
      <c r="AC2028" s="1275"/>
      <c r="AD2028" s="1286"/>
      <c r="AE2028" s="1286"/>
      <c r="AF2028" s="1286"/>
    </row>
    <row r="2029" spans="1:32" ht="0.75" customHeight="1">
      <c r="A2029" s="1274" t="s">
        <v>75</v>
      </c>
      <c r="B2029" s="1274"/>
      <c r="C2029" s="1274"/>
      <c r="D2029" s="1274"/>
      <c r="E2029" s="1287"/>
      <c r="F2029" s="1287"/>
      <c r="G2029" s="1287"/>
      <c r="H2029" s="1288"/>
      <c r="I2029" s="1285"/>
      <c r="J2029" s="1285"/>
      <c r="K2029" s="1285"/>
      <c r="L2029" s="1285"/>
      <c r="M2029" s="1285"/>
      <c r="N2029" s="1285"/>
      <c r="O2029" s="1285"/>
      <c r="P2029" s="1285"/>
      <c r="Q2029" s="1285"/>
      <c r="R2029" s="1285"/>
      <c r="S2029" s="1285"/>
      <c r="T2029" s="1285"/>
      <c r="U2029" s="1285"/>
      <c r="V2029" s="1285"/>
      <c r="W2029" s="1285"/>
      <c r="X2029" s="1285"/>
      <c r="Y2029" s="1275" t="s">
        <v>387</v>
      </c>
      <c r="Z2029" s="1275"/>
      <c r="AA2029" s="1275"/>
      <c r="AB2029" s="1275"/>
      <c r="AC2029" s="1275"/>
      <c r="AD2029" s="1276">
        <v>2430.2399999999998</v>
      </c>
      <c r="AE2029" s="1276"/>
      <c r="AF2029" s="1276"/>
    </row>
    <row r="2030" spans="1:32" ht="17.45" customHeight="1">
      <c r="A2030" s="1274"/>
      <c r="B2030" s="1274"/>
      <c r="C2030" s="1274"/>
      <c r="D2030" s="1274"/>
      <c r="E2030" s="1277"/>
      <c r="F2030" s="1277"/>
      <c r="G2030" s="1277"/>
      <c r="H2030" s="1288"/>
      <c r="I2030" s="1285"/>
      <c r="J2030" s="1285"/>
      <c r="K2030" s="1285"/>
      <c r="L2030" s="1285"/>
      <c r="M2030" s="1285"/>
      <c r="N2030" s="1285"/>
      <c r="O2030" s="1285"/>
      <c r="P2030" s="1285"/>
      <c r="Q2030" s="1285"/>
      <c r="R2030" s="1285"/>
      <c r="S2030" s="1285"/>
      <c r="T2030" s="1285"/>
      <c r="U2030" s="1285"/>
      <c r="V2030" s="1285"/>
      <c r="W2030" s="1285"/>
      <c r="X2030" s="1285"/>
      <c r="Y2030" s="1275"/>
      <c r="Z2030" s="1275"/>
      <c r="AA2030" s="1275"/>
      <c r="AB2030" s="1275"/>
      <c r="AC2030" s="1275"/>
      <c r="AD2030" s="1276"/>
      <c r="AE2030" s="1276"/>
      <c r="AF2030" s="1276"/>
    </row>
    <row r="2031" spans="1:32" ht="0.75" customHeight="1">
      <c r="A2031" s="1278"/>
      <c r="B2031" s="1278"/>
      <c r="C2031" s="1278"/>
      <c r="D2031" s="1278"/>
      <c r="E2031" s="1278"/>
      <c r="F2031" s="1278"/>
      <c r="G2031" s="1278"/>
      <c r="H2031" s="1288"/>
      <c r="I2031" s="1279"/>
      <c r="J2031" s="1279"/>
      <c r="K2031" s="1279"/>
      <c r="L2031" s="1279"/>
      <c r="M2031" s="1279"/>
      <c r="N2031" s="1279"/>
      <c r="O2031" s="1279"/>
      <c r="P2031" s="1279"/>
      <c r="Q2031" s="1279"/>
      <c r="R2031" s="1279"/>
      <c r="S2031" s="1279"/>
      <c r="T2031" s="1279"/>
      <c r="U2031" s="1279"/>
      <c r="V2031" s="1279"/>
      <c r="W2031" s="1279"/>
      <c r="X2031" s="1279"/>
      <c r="Y2031" s="1279"/>
      <c r="Z2031" s="1279"/>
      <c r="AA2031" s="1279"/>
      <c r="AB2031" s="1279"/>
      <c r="AC2031" s="1279"/>
      <c r="AD2031" s="1279"/>
      <c r="AE2031" s="1279"/>
      <c r="AF2031" s="1279"/>
    </row>
    <row r="2032" spans="1:32" ht="26.85" customHeight="1">
      <c r="A2032" s="1271" t="s">
        <v>432</v>
      </c>
      <c r="B2032" s="1271"/>
      <c r="C2032" s="1271"/>
      <c r="D2032" s="1271"/>
      <c r="E2032" s="1271"/>
      <c r="F2032" s="1271"/>
      <c r="G2032" s="1271"/>
      <c r="H2032" s="1271"/>
      <c r="I2032" s="1271"/>
      <c r="J2032" s="1271"/>
      <c r="K2032" s="1271"/>
      <c r="L2032" s="1271"/>
      <c r="M2032" s="1271"/>
      <c r="N2032" s="1271"/>
      <c r="O2032" s="1271"/>
      <c r="P2032" s="1271"/>
      <c r="Q2032" s="1271"/>
      <c r="R2032" s="1271"/>
      <c r="S2032" s="1271"/>
      <c r="T2032" s="1271"/>
      <c r="U2032" s="1271"/>
      <c r="V2032" s="1271"/>
      <c r="W2032" s="1271"/>
      <c r="X2032" s="1271"/>
      <c r="Y2032" s="1271"/>
      <c r="Z2032" s="1271"/>
      <c r="AA2032" s="1271"/>
      <c r="AB2032" s="1271"/>
      <c r="AC2032" s="1271"/>
      <c r="AD2032" s="1271"/>
      <c r="AE2032" s="1271"/>
      <c r="AF2032" s="1272"/>
    </row>
    <row r="2033" spans="1:32" ht="10.15" customHeight="1">
      <c r="A2033" s="1273" t="s">
        <v>389</v>
      </c>
      <c r="B2033" s="1273"/>
      <c r="C2033" s="1273"/>
      <c r="D2033" s="1273"/>
      <c r="E2033" s="1273"/>
      <c r="F2033" s="1273"/>
      <c r="G2033" s="1273"/>
      <c r="H2033" s="1273"/>
      <c r="I2033" s="1273"/>
      <c r="J2033" s="1273"/>
      <c r="K2033" s="1273"/>
      <c r="L2033" s="1273"/>
      <c r="M2033" s="1273"/>
      <c r="N2033" s="1273"/>
      <c r="O2033" s="1273"/>
      <c r="P2033" s="1273"/>
      <c r="Q2033" s="1273"/>
      <c r="R2033" s="1273"/>
      <c r="S2033" s="1273"/>
      <c r="T2033" s="1273"/>
      <c r="U2033" s="1273"/>
      <c r="V2033" s="1273"/>
      <c r="W2033" s="1273"/>
      <c r="X2033" s="1273"/>
      <c r="Y2033" s="1273"/>
      <c r="Z2033" s="1273"/>
      <c r="AA2033" s="1273"/>
      <c r="AB2033" s="1273"/>
      <c r="AC2033" s="1273"/>
      <c r="AD2033" s="1273"/>
      <c r="AE2033" s="1273"/>
      <c r="AF2033" s="1272"/>
    </row>
    <row r="2034" spans="1:32" ht="17.45" customHeight="1">
      <c r="A2034" s="1255" t="s">
        <v>390</v>
      </c>
      <c r="B2034" s="1255"/>
      <c r="C2034" s="1255"/>
      <c r="D2034" s="1255"/>
      <c r="E2034" s="1255"/>
      <c r="F2034" s="1255"/>
      <c r="G2034" s="1255"/>
      <c r="H2034" s="1255"/>
      <c r="I2034" s="1255"/>
      <c r="J2034" s="1255"/>
      <c r="K2034" s="1255"/>
      <c r="L2034" s="1255"/>
      <c r="M2034" s="1256" t="s">
        <v>391</v>
      </c>
      <c r="N2034" s="1256" t="s">
        <v>392</v>
      </c>
      <c r="O2034" s="1256"/>
      <c r="P2034" s="1256"/>
      <c r="Q2034" s="1256"/>
      <c r="R2034" s="1256"/>
      <c r="S2034" s="1256"/>
      <c r="T2034" s="1256" t="s">
        <v>393</v>
      </c>
      <c r="U2034" s="1256"/>
      <c r="V2034" s="1256"/>
      <c r="W2034" s="1256"/>
      <c r="X2034" s="1256"/>
      <c r="Y2034" s="1256"/>
      <c r="Z2034" s="1256"/>
      <c r="AA2034" s="1256"/>
      <c r="AB2034" s="1256"/>
      <c r="AC2034" s="1245" t="s">
        <v>394</v>
      </c>
      <c r="AD2034" s="1245"/>
      <c r="AE2034" s="1245"/>
      <c r="AF2034" s="1245"/>
    </row>
    <row r="2035" spans="1:32" ht="16.7" customHeight="1">
      <c r="A2035" s="1255"/>
      <c r="B2035" s="1255"/>
      <c r="C2035" s="1255"/>
      <c r="D2035" s="1255"/>
      <c r="E2035" s="1255"/>
      <c r="F2035" s="1255"/>
      <c r="G2035" s="1255"/>
      <c r="H2035" s="1255"/>
      <c r="I2035" s="1255"/>
      <c r="J2035" s="1255"/>
      <c r="K2035" s="1255"/>
      <c r="L2035" s="1255"/>
      <c r="M2035" s="1256"/>
      <c r="N2035" s="1256" t="s">
        <v>395</v>
      </c>
      <c r="O2035" s="1256"/>
      <c r="P2035" s="1256" t="s">
        <v>396</v>
      </c>
      <c r="Q2035" s="1256"/>
      <c r="R2035" s="1256"/>
      <c r="S2035" s="1256"/>
      <c r="T2035" s="1256" t="s">
        <v>395</v>
      </c>
      <c r="U2035" s="1256"/>
      <c r="V2035" s="1256"/>
      <c r="W2035" s="1256"/>
      <c r="X2035" s="1256" t="s">
        <v>396</v>
      </c>
      <c r="Y2035" s="1256"/>
      <c r="Z2035" s="1256"/>
      <c r="AA2035" s="1256"/>
      <c r="AB2035" s="1256"/>
      <c r="AC2035" s="1245"/>
      <c r="AD2035" s="1245"/>
      <c r="AE2035" s="1245"/>
      <c r="AF2035" s="1245"/>
    </row>
    <row r="2036" spans="1:32" ht="23.25" customHeight="1">
      <c r="A2036" s="146"/>
      <c r="B2036" s="147"/>
      <c r="C2036" s="163" t="s">
        <v>625</v>
      </c>
      <c r="D2036" s="1314" t="s">
        <v>626</v>
      </c>
      <c r="E2036" s="1314"/>
      <c r="F2036" s="1314"/>
      <c r="G2036" s="1314"/>
      <c r="H2036" s="1314"/>
      <c r="I2036" s="1314"/>
      <c r="J2036" s="1314"/>
      <c r="K2036" s="1314"/>
      <c r="L2036" s="1314"/>
      <c r="M2036" s="164">
        <v>1</v>
      </c>
      <c r="N2036" s="1327">
        <v>1</v>
      </c>
      <c r="O2036" s="1327"/>
      <c r="P2036" s="1327">
        <v>0</v>
      </c>
      <c r="Q2036" s="1327"/>
      <c r="R2036" s="1327"/>
      <c r="S2036" s="1327"/>
      <c r="T2036" s="1317">
        <v>17.642199999999999</v>
      </c>
      <c r="U2036" s="1317"/>
      <c r="V2036" s="1317"/>
      <c r="W2036" s="1317"/>
      <c r="X2036" s="1317">
        <v>11.2433</v>
      </c>
      <c r="Y2036" s="1317"/>
      <c r="Z2036" s="1317"/>
      <c r="AA2036" s="1317"/>
      <c r="AB2036" s="1317"/>
      <c r="AC2036" s="1318">
        <v>17.642199999999999</v>
      </c>
      <c r="AD2036" s="1318"/>
      <c r="AE2036" s="1318"/>
      <c r="AF2036" s="1318"/>
    </row>
    <row r="2037" spans="1:32" ht="22.5" customHeight="1">
      <c r="A2037" s="153"/>
      <c r="B2037" s="154"/>
      <c r="C2037" s="167" t="s">
        <v>485</v>
      </c>
      <c r="D2037" s="1304" t="s">
        <v>486</v>
      </c>
      <c r="E2037" s="1304"/>
      <c r="F2037" s="1304"/>
      <c r="G2037" s="1304"/>
      <c r="H2037" s="1304"/>
      <c r="I2037" s="1304"/>
      <c r="J2037" s="1304"/>
      <c r="K2037" s="1304"/>
      <c r="L2037" s="1304"/>
      <c r="M2037" s="168">
        <v>1</v>
      </c>
      <c r="N2037" s="1326">
        <v>1</v>
      </c>
      <c r="O2037" s="1326"/>
      <c r="P2037" s="1326">
        <v>0</v>
      </c>
      <c r="Q2037" s="1326"/>
      <c r="R2037" s="1326"/>
      <c r="S2037" s="1326"/>
      <c r="T2037" s="1307">
        <v>174.74809999999999</v>
      </c>
      <c r="U2037" s="1307"/>
      <c r="V2037" s="1307"/>
      <c r="W2037" s="1307"/>
      <c r="X2037" s="1307">
        <v>70.605599999999995</v>
      </c>
      <c r="Y2037" s="1307"/>
      <c r="Z2037" s="1307"/>
      <c r="AA2037" s="1307"/>
      <c r="AB2037" s="1307"/>
      <c r="AC2037" s="1308">
        <v>174.74809999999999</v>
      </c>
      <c r="AD2037" s="1308"/>
      <c r="AE2037" s="1308"/>
      <c r="AF2037" s="1308"/>
    </row>
    <row r="2038" spans="1:32" ht="17.45" customHeight="1">
      <c r="A2038" s="1246"/>
      <c r="B2038" s="1246"/>
      <c r="C2038" s="1246"/>
      <c r="D2038" s="1246"/>
      <c r="E2038" s="1246"/>
      <c r="F2038" s="1246"/>
      <c r="G2038" s="1246"/>
      <c r="H2038" s="1246"/>
      <c r="I2038" s="1246"/>
      <c r="J2038" s="1246"/>
      <c r="K2038" s="1246"/>
      <c r="L2038" s="1246"/>
      <c r="M2038" s="1247" t="s">
        <v>397</v>
      </c>
      <c r="N2038" s="1247"/>
      <c r="O2038" s="1247"/>
      <c r="P2038" s="1247"/>
      <c r="Q2038" s="1247"/>
      <c r="R2038" s="1247"/>
      <c r="S2038" s="1247"/>
      <c r="T2038" s="1247"/>
      <c r="U2038" s="1247"/>
      <c r="V2038" s="1247"/>
      <c r="W2038" s="1247"/>
      <c r="X2038" s="1248"/>
      <c r="Y2038" s="1248"/>
      <c r="Z2038" s="1249">
        <v>192.3903</v>
      </c>
      <c r="AA2038" s="1249"/>
      <c r="AB2038" s="1249"/>
      <c r="AC2038" s="1249"/>
      <c r="AD2038" s="1249"/>
      <c r="AE2038" s="1249"/>
      <c r="AF2038" s="1249"/>
    </row>
    <row r="2039" spans="1:32" ht="17.45" customHeight="1">
      <c r="A2039" s="1255" t="s">
        <v>398</v>
      </c>
      <c r="B2039" s="1255"/>
      <c r="C2039" s="1255"/>
      <c r="D2039" s="1255"/>
      <c r="E2039" s="1255"/>
      <c r="F2039" s="1255"/>
      <c r="G2039" s="1255"/>
      <c r="H2039" s="1255"/>
      <c r="I2039" s="1255"/>
      <c r="J2039" s="1255"/>
      <c r="K2039" s="1255"/>
      <c r="L2039" s="1255"/>
      <c r="M2039" s="1255"/>
      <c r="N2039" s="1255"/>
      <c r="O2039" s="1256" t="s">
        <v>399</v>
      </c>
      <c r="P2039" s="1256"/>
      <c r="Q2039" s="1256"/>
      <c r="R2039" s="1256"/>
      <c r="S2039" s="1256" t="s">
        <v>391</v>
      </c>
      <c r="T2039" s="1256"/>
      <c r="U2039" s="1256"/>
      <c r="V2039" s="1256"/>
      <c r="W2039" s="1256" t="s">
        <v>400</v>
      </c>
      <c r="X2039" s="1256"/>
      <c r="Y2039" s="1256"/>
      <c r="Z2039" s="1256"/>
      <c r="AA2039" s="1256"/>
      <c r="AB2039" s="1256"/>
      <c r="AC2039" s="1245" t="s">
        <v>394</v>
      </c>
      <c r="AD2039" s="1245"/>
      <c r="AE2039" s="1245"/>
      <c r="AF2039" s="1245"/>
    </row>
    <row r="2040" spans="1:32" ht="16.7" customHeight="1">
      <c r="A2040" s="146"/>
      <c r="B2040" s="147"/>
      <c r="C2040" s="147"/>
      <c r="D2040" s="147"/>
      <c r="E2040" s="147"/>
      <c r="F2040" s="147"/>
      <c r="G2040" s="147"/>
      <c r="H2040" s="147"/>
      <c r="I2040" s="147"/>
      <c r="J2040" s="147"/>
      <c r="K2040" s="147"/>
      <c r="L2040" s="147"/>
      <c r="M2040" s="1331" t="s">
        <v>401</v>
      </c>
      <c r="N2040" s="1331"/>
      <c r="O2040" s="1331"/>
      <c r="P2040" s="1331"/>
      <c r="Q2040" s="1331"/>
      <c r="R2040" s="1331"/>
      <c r="S2040" s="1331"/>
      <c r="T2040" s="1331"/>
      <c r="U2040" s="1331"/>
      <c r="V2040" s="1331"/>
      <c r="W2040" s="1331"/>
      <c r="X2040" s="147"/>
      <c r="Y2040" s="147"/>
      <c r="Z2040" s="1266">
        <v>0</v>
      </c>
      <c r="AA2040" s="1266"/>
      <c r="AB2040" s="1266"/>
      <c r="AC2040" s="1266"/>
      <c r="AD2040" s="1266"/>
      <c r="AE2040" s="1266"/>
      <c r="AF2040" s="1266"/>
    </row>
    <row r="2041" spans="1:32" ht="17.45" customHeight="1">
      <c r="A2041" s="150"/>
      <c r="M2041" s="1240" t="s">
        <v>402</v>
      </c>
      <c r="N2041" s="1240"/>
      <c r="O2041" s="1240"/>
      <c r="P2041" s="1240"/>
      <c r="Q2041" s="1240"/>
      <c r="R2041" s="1240"/>
      <c r="S2041" s="1240"/>
      <c r="T2041" s="1240"/>
      <c r="U2041" s="1240"/>
      <c r="V2041" s="1240"/>
      <c r="W2041" s="1240"/>
      <c r="Z2041" s="1262">
        <v>192.3903</v>
      </c>
      <c r="AA2041" s="1262"/>
      <c r="AB2041" s="1262"/>
      <c r="AC2041" s="1262"/>
      <c r="AD2041" s="1262"/>
      <c r="AE2041" s="1262"/>
      <c r="AF2041" s="1262"/>
    </row>
    <row r="2042" spans="1:32" ht="16.7" customHeight="1">
      <c r="A2042" s="150"/>
      <c r="M2042" s="1240" t="s">
        <v>403</v>
      </c>
      <c r="N2042" s="1240"/>
      <c r="O2042" s="1240"/>
      <c r="P2042" s="1240"/>
      <c r="Q2042" s="1240"/>
      <c r="R2042" s="1240"/>
      <c r="S2042" s="1240"/>
      <c r="T2042" s="1240"/>
      <c r="U2042" s="1240"/>
      <c r="V2042" s="1240"/>
      <c r="W2042" s="1240"/>
      <c r="Z2042" s="1262">
        <v>7.9200000000000007E-2</v>
      </c>
      <c r="AA2042" s="1262"/>
      <c r="AB2042" s="1262"/>
      <c r="AC2042" s="1262"/>
      <c r="AD2042" s="1262"/>
      <c r="AE2042" s="1262"/>
      <c r="AF2042" s="1262"/>
    </row>
    <row r="2043" spans="1:32" ht="17.45" customHeight="1">
      <c r="A2043" s="150"/>
      <c r="M2043" s="1240" t="s">
        <v>404</v>
      </c>
      <c r="N2043" s="1240"/>
      <c r="O2043" s="1240"/>
      <c r="P2043" s="1240"/>
      <c r="Q2043" s="1240"/>
      <c r="R2043" s="1240"/>
      <c r="S2043" s="1240"/>
      <c r="T2043" s="1240"/>
      <c r="U2043" s="1240"/>
      <c r="V2043" s="1240"/>
      <c r="W2043" s="1240"/>
      <c r="Z2043" s="1262">
        <v>0</v>
      </c>
      <c r="AA2043" s="1262"/>
      <c r="AB2043" s="1262"/>
      <c r="AC2043" s="1262"/>
      <c r="AD2043" s="1262"/>
      <c r="AE2043" s="1262"/>
      <c r="AF2043" s="1262"/>
    </row>
    <row r="2044" spans="1:32" ht="17.45" customHeight="1">
      <c r="A2044" s="153"/>
      <c r="B2044" s="154"/>
      <c r="C2044" s="154"/>
      <c r="D2044" s="154"/>
      <c r="E2044" s="154"/>
      <c r="F2044" s="154"/>
      <c r="G2044" s="154"/>
      <c r="H2044" s="154"/>
      <c r="I2044" s="154"/>
      <c r="J2044" s="154"/>
      <c r="K2044" s="154"/>
      <c r="L2044" s="154"/>
      <c r="M2044" s="1260" t="s">
        <v>405</v>
      </c>
      <c r="N2044" s="1260"/>
      <c r="O2044" s="1260"/>
      <c r="P2044" s="1260"/>
      <c r="Q2044" s="1260"/>
      <c r="R2044" s="1260"/>
      <c r="S2044" s="1260"/>
      <c r="T2044" s="1260"/>
      <c r="U2044" s="1260"/>
      <c r="V2044" s="1260"/>
      <c r="W2044" s="1260"/>
      <c r="X2044" s="154"/>
      <c r="Y2044" s="154"/>
      <c r="Z2044" s="1261">
        <v>0</v>
      </c>
      <c r="AA2044" s="1261"/>
      <c r="AB2044" s="1261"/>
      <c r="AC2044" s="1261"/>
      <c r="AD2044" s="1261"/>
      <c r="AE2044" s="1261"/>
      <c r="AF2044" s="1261"/>
    </row>
    <row r="2045" spans="1:32" ht="16.7" customHeight="1">
      <c r="A2045" s="1257" t="s">
        <v>406</v>
      </c>
      <c r="B2045" s="1257"/>
      <c r="C2045" s="1257"/>
      <c r="D2045" s="1257"/>
      <c r="E2045" s="1257"/>
      <c r="F2045" s="1257"/>
      <c r="G2045" s="1257"/>
      <c r="H2045" s="1257"/>
      <c r="I2045" s="1257"/>
      <c r="J2045" s="1257"/>
      <c r="K2045" s="1257"/>
      <c r="L2045" s="1257"/>
      <c r="M2045" s="1257"/>
      <c r="N2045" s="1257"/>
      <c r="O2045" s="1258" t="s">
        <v>391</v>
      </c>
      <c r="P2045" s="1258"/>
      <c r="Q2045" s="1258"/>
      <c r="R2045" s="1258"/>
      <c r="S2045" s="1258" t="s">
        <v>407</v>
      </c>
      <c r="T2045" s="1258"/>
      <c r="U2045" s="1258"/>
      <c r="V2045" s="1258"/>
      <c r="W2045" s="1258" t="s">
        <v>408</v>
      </c>
      <c r="X2045" s="1258"/>
      <c r="Y2045" s="1258"/>
      <c r="Z2045" s="1258"/>
      <c r="AA2045" s="1258"/>
      <c r="AB2045" s="1258"/>
      <c r="AC2045" s="1259" t="s">
        <v>409</v>
      </c>
      <c r="AD2045" s="1259"/>
      <c r="AE2045" s="1259"/>
      <c r="AF2045" s="1259"/>
    </row>
    <row r="2046" spans="1:32" ht="17.45" customHeight="1">
      <c r="A2046" s="1246"/>
      <c r="B2046" s="1246"/>
      <c r="C2046" s="1246"/>
      <c r="D2046" s="1246"/>
      <c r="E2046" s="1246"/>
      <c r="F2046" s="1246"/>
      <c r="G2046" s="1246"/>
      <c r="H2046" s="1246"/>
      <c r="I2046" s="1246"/>
      <c r="J2046" s="1246"/>
      <c r="K2046" s="1246"/>
      <c r="L2046" s="1246"/>
      <c r="M2046" s="1247" t="s">
        <v>411</v>
      </c>
      <c r="N2046" s="1247"/>
      <c r="O2046" s="1247"/>
      <c r="P2046" s="1247"/>
      <c r="Q2046" s="1247"/>
      <c r="R2046" s="1247"/>
      <c r="S2046" s="1247"/>
      <c r="T2046" s="1247"/>
      <c r="U2046" s="1247"/>
      <c r="V2046" s="1247"/>
      <c r="W2046" s="1247"/>
      <c r="X2046" s="1248"/>
      <c r="Y2046" s="1248"/>
      <c r="Z2046" s="1249">
        <v>0</v>
      </c>
      <c r="AA2046" s="1249"/>
      <c r="AB2046" s="1249"/>
      <c r="AC2046" s="1249"/>
      <c r="AD2046" s="1249"/>
      <c r="AE2046" s="1249"/>
      <c r="AF2046" s="1249"/>
    </row>
    <row r="2047" spans="1:32" ht="17.45" customHeight="1">
      <c r="A2047" s="1257" t="s">
        <v>412</v>
      </c>
      <c r="B2047" s="1257"/>
      <c r="C2047" s="1257"/>
      <c r="D2047" s="1257"/>
      <c r="E2047" s="1257"/>
      <c r="F2047" s="1257"/>
      <c r="G2047" s="1257"/>
      <c r="H2047" s="1257"/>
      <c r="I2047" s="1257"/>
      <c r="J2047" s="1257"/>
      <c r="K2047" s="1257"/>
      <c r="L2047" s="1257"/>
      <c r="M2047" s="1257"/>
      <c r="N2047" s="1257"/>
      <c r="O2047" s="1258" t="s">
        <v>391</v>
      </c>
      <c r="P2047" s="1258"/>
      <c r="Q2047" s="1258"/>
      <c r="R2047" s="1258"/>
      <c r="S2047" s="1258" t="s">
        <v>407</v>
      </c>
      <c r="T2047" s="1258"/>
      <c r="U2047" s="1258"/>
      <c r="V2047" s="1258"/>
      <c r="W2047" s="1258" t="s">
        <v>408</v>
      </c>
      <c r="X2047" s="1258"/>
      <c r="Y2047" s="1258"/>
      <c r="Z2047" s="1258"/>
      <c r="AA2047" s="1258"/>
      <c r="AB2047" s="1258"/>
      <c r="AC2047" s="1259" t="s">
        <v>409</v>
      </c>
      <c r="AD2047" s="1259"/>
      <c r="AE2047" s="1259"/>
      <c r="AF2047" s="1259"/>
    </row>
    <row r="2048" spans="1:32" ht="16.7" customHeight="1">
      <c r="A2048" s="1246"/>
      <c r="B2048" s="1246"/>
      <c r="C2048" s="1246"/>
      <c r="D2048" s="1246"/>
      <c r="E2048" s="1246"/>
      <c r="F2048" s="1246"/>
      <c r="G2048" s="1246"/>
      <c r="H2048" s="1246"/>
      <c r="I2048" s="1246"/>
      <c r="J2048" s="1246"/>
      <c r="K2048" s="1246"/>
      <c r="L2048" s="1246"/>
      <c r="M2048" s="1247" t="s">
        <v>413</v>
      </c>
      <c r="N2048" s="1247"/>
      <c r="O2048" s="1247"/>
      <c r="P2048" s="1247"/>
      <c r="Q2048" s="1247"/>
      <c r="R2048" s="1247"/>
      <c r="S2048" s="1247"/>
      <c r="T2048" s="1247"/>
      <c r="U2048" s="1247"/>
      <c r="V2048" s="1247"/>
      <c r="W2048" s="1247"/>
      <c r="X2048" s="1248"/>
      <c r="Y2048" s="1248"/>
      <c r="Z2048" s="1249">
        <v>0</v>
      </c>
      <c r="AA2048" s="1249"/>
      <c r="AB2048" s="1249"/>
      <c r="AC2048" s="1249"/>
      <c r="AD2048" s="1249"/>
      <c r="AE2048" s="1249"/>
      <c r="AF2048" s="1249"/>
    </row>
    <row r="2049" spans="1:32" ht="17.45" customHeight="1">
      <c r="A2049" s="1257" t="s">
        <v>414</v>
      </c>
      <c r="B2049" s="1257"/>
      <c r="C2049" s="1257"/>
      <c r="D2049" s="1257"/>
      <c r="E2049" s="1257"/>
      <c r="F2049" s="1257"/>
      <c r="G2049" s="1257"/>
      <c r="H2049" s="1257"/>
      <c r="I2049" s="1257"/>
      <c r="J2049" s="1257"/>
      <c r="K2049" s="1257"/>
      <c r="L2049" s="1257"/>
      <c r="M2049" s="1257"/>
      <c r="N2049" s="1257"/>
      <c r="O2049" s="1258" t="s">
        <v>391</v>
      </c>
      <c r="P2049" s="1258"/>
      <c r="Q2049" s="1258"/>
      <c r="R2049" s="1258"/>
      <c r="S2049" s="1258" t="s">
        <v>407</v>
      </c>
      <c r="T2049" s="1258"/>
      <c r="U2049" s="1258"/>
      <c r="V2049" s="1258"/>
      <c r="W2049" s="1258" t="s">
        <v>408</v>
      </c>
      <c r="X2049" s="1258"/>
      <c r="Y2049" s="1258"/>
      <c r="Z2049" s="1258"/>
      <c r="AA2049" s="1258"/>
      <c r="AB2049" s="1258"/>
      <c r="AC2049" s="1259" t="s">
        <v>409</v>
      </c>
      <c r="AD2049" s="1259"/>
      <c r="AE2049" s="1259"/>
      <c r="AF2049" s="1259"/>
    </row>
    <row r="2050" spans="1:32" ht="16.7" customHeight="1">
      <c r="A2050" s="1251"/>
      <c r="B2050" s="1251"/>
      <c r="C2050" s="1251"/>
      <c r="D2050" s="1251"/>
      <c r="E2050" s="1251"/>
      <c r="F2050" s="1251"/>
      <c r="G2050" s="1251"/>
      <c r="H2050" s="1251"/>
      <c r="I2050" s="1251"/>
      <c r="J2050" s="1251"/>
      <c r="K2050" s="1251"/>
      <c r="L2050" s="1251"/>
      <c r="M2050" s="1252" t="s">
        <v>415</v>
      </c>
      <c r="N2050" s="1252"/>
      <c r="O2050" s="1252"/>
      <c r="P2050" s="1252"/>
      <c r="Q2050" s="1252"/>
      <c r="R2050" s="1252"/>
      <c r="S2050" s="1252"/>
      <c r="T2050" s="1252"/>
      <c r="U2050" s="1252"/>
      <c r="V2050" s="1252"/>
      <c r="W2050" s="1252"/>
      <c r="X2050" s="1253"/>
      <c r="Y2050" s="1253"/>
      <c r="Z2050" s="1254">
        <v>0</v>
      </c>
      <c r="AA2050" s="1254"/>
      <c r="AB2050" s="1254"/>
      <c r="AC2050" s="1254"/>
      <c r="AD2050" s="1254"/>
      <c r="AE2050" s="1254"/>
      <c r="AF2050" s="1254"/>
    </row>
    <row r="2051" spans="1:32" ht="17.45" customHeight="1">
      <c r="A2051" s="1255" t="s">
        <v>416</v>
      </c>
      <c r="B2051" s="1255"/>
      <c r="C2051" s="1255"/>
      <c r="D2051" s="1255"/>
      <c r="E2051" s="1255"/>
      <c r="F2051" s="1255"/>
      <c r="G2051" s="1255"/>
      <c r="H2051" s="1255"/>
      <c r="I2051" s="1255"/>
      <c r="J2051" s="1256" t="s">
        <v>391</v>
      </c>
      <c r="K2051" s="1256"/>
      <c r="L2051" s="158" t="s">
        <v>417</v>
      </c>
      <c r="M2051" s="158" t="s">
        <v>418</v>
      </c>
      <c r="N2051" s="1256" t="s">
        <v>419</v>
      </c>
      <c r="O2051" s="1256"/>
      <c r="P2051" s="1256" t="s">
        <v>420</v>
      </c>
      <c r="Q2051" s="1256"/>
      <c r="R2051" s="1256"/>
      <c r="S2051" s="1256"/>
      <c r="T2051" s="1256" t="s">
        <v>421</v>
      </c>
      <c r="U2051" s="1256"/>
      <c r="V2051" s="1256"/>
      <c r="W2051" s="1256"/>
      <c r="X2051" s="1256" t="s">
        <v>422</v>
      </c>
      <c r="Y2051" s="1256"/>
      <c r="Z2051" s="1256"/>
      <c r="AA2051" s="1256"/>
      <c r="AB2051" s="1256"/>
      <c r="AC2051" s="1245" t="s">
        <v>409</v>
      </c>
      <c r="AD2051" s="1245"/>
      <c r="AE2051" s="1245"/>
      <c r="AF2051" s="1245"/>
    </row>
    <row r="2052" spans="1:32" ht="17.45" customHeight="1">
      <c r="A2052" s="1246"/>
      <c r="B2052" s="1246"/>
      <c r="C2052" s="1246"/>
      <c r="D2052" s="1246"/>
      <c r="E2052" s="1246"/>
      <c r="F2052" s="1246"/>
      <c r="G2052" s="1246"/>
      <c r="H2052" s="1246"/>
      <c r="I2052" s="1246"/>
      <c r="J2052" s="1246"/>
      <c r="K2052" s="1246"/>
      <c r="L2052" s="1246"/>
      <c r="M2052" s="1247" t="s">
        <v>423</v>
      </c>
      <c r="N2052" s="1247"/>
      <c r="O2052" s="1247"/>
      <c r="P2052" s="1247"/>
      <c r="Q2052" s="1247"/>
      <c r="R2052" s="1247"/>
      <c r="S2052" s="1247"/>
      <c r="T2052" s="1247"/>
      <c r="U2052" s="1247"/>
      <c r="V2052" s="1247"/>
      <c r="W2052" s="1247"/>
      <c r="X2052" s="1248"/>
      <c r="Y2052" s="1248"/>
      <c r="Z2052" s="1249">
        <v>0</v>
      </c>
      <c r="AA2052" s="1249"/>
      <c r="AB2052" s="1249"/>
      <c r="AC2052" s="1249"/>
      <c r="AD2052" s="1249"/>
      <c r="AE2052" s="1249"/>
      <c r="AF2052" s="1249"/>
    </row>
    <row r="2053" spans="1:32" ht="5.0999999999999996" customHeight="1">
      <c r="A2053" s="1250"/>
      <c r="B2053" s="1250"/>
      <c r="C2053" s="1250"/>
      <c r="D2053" s="1250"/>
      <c r="E2053" s="1250"/>
      <c r="F2053" s="1250"/>
      <c r="G2053" s="1250"/>
      <c r="H2053" s="1250"/>
      <c r="I2053" s="1250"/>
      <c r="J2053" s="1250"/>
      <c r="K2053" s="1250"/>
      <c r="L2053" s="1250"/>
      <c r="M2053" s="1250"/>
      <c r="N2053" s="1250"/>
      <c r="O2053" s="1250"/>
      <c r="P2053" s="1250"/>
      <c r="Q2053" s="1250"/>
      <c r="R2053" s="1250"/>
      <c r="S2053" s="1250"/>
      <c r="T2053" s="1250"/>
      <c r="U2053" s="1250"/>
      <c r="V2053" s="1250"/>
      <c r="W2053" s="1250"/>
      <c r="X2053" s="1250"/>
      <c r="Y2053" s="1250"/>
      <c r="Z2053" s="1250"/>
      <c r="AA2053" s="1250"/>
      <c r="AB2053" s="1250"/>
      <c r="AC2053" s="1250"/>
      <c r="AD2053" s="1250"/>
      <c r="AE2053" s="1250"/>
      <c r="AF2053" s="1250"/>
    </row>
    <row r="2054" spans="1:32" ht="17.45" customHeight="1">
      <c r="A2054" s="1239"/>
      <c r="B2054" s="1239"/>
      <c r="C2054" s="1239"/>
      <c r="D2054" s="1239"/>
      <c r="E2054" s="1239"/>
      <c r="F2054" s="1239"/>
      <c r="G2054" s="1239"/>
      <c r="H2054" s="1239"/>
      <c r="I2054" s="1239"/>
      <c r="J2054" s="1239"/>
      <c r="K2054" s="1239"/>
      <c r="L2054" s="1239"/>
      <c r="M2054" s="1240" t="s">
        <v>424</v>
      </c>
      <c r="N2054" s="1240"/>
      <c r="O2054" s="1240"/>
      <c r="P2054" s="1240"/>
      <c r="Q2054" s="1240"/>
      <c r="R2054" s="1240"/>
      <c r="S2054" s="1240"/>
      <c r="T2054" s="1240"/>
      <c r="U2054" s="1240"/>
      <c r="V2054" s="1240"/>
      <c r="W2054" s="1240"/>
      <c r="X2054" s="1243"/>
      <c r="Y2054" s="1243"/>
      <c r="Z2054" s="1241">
        <v>0.08</v>
      </c>
      <c r="AA2054" s="1241"/>
      <c r="AB2054" s="1241"/>
      <c r="AC2054" s="1241"/>
      <c r="AD2054" s="1241"/>
      <c r="AE2054" s="1241"/>
      <c r="AF2054" s="1241"/>
    </row>
    <row r="2055" spans="1:32" ht="16.7" customHeight="1">
      <c r="A2055" s="1239"/>
      <c r="B2055" s="1239"/>
      <c r="C2055" s="1239"/>
      <c r="D2055" s="1239"/>
      <c r="E2055" s="1239"/>
      <c r="F2055" s="1239"/>
      <c r="G2055" s="1239"/>
      <c r="H2055" s="1239"/>
      <c r="I2055" s="1239"/>
      <c r="J2055" s="1239"/>
      <c r="K2055" s="1240" t="s">
        <v>425</v>
      </c>
      <c r="L2055" s="1240"/>
      <c r="M2055" s="1240"/>
      <c r="N2055" s="1240"/>
      <c r="O2055" s="1240"/>
      <c r="P2055" s="1240"/>
      <c r="Q2055" s="151"/>
      <c r="R2055" s="1244">
        <v>0</v>
      </c>
      <c r="S2055" s="1244"/>
      <c r="T2055" s="1244"/>
      <c r="U2055" s="151"/>
      <c r="V2055" s="1240" t="s">
        <v>426</v>
      </c>
      <c r="W2055" s="1240"/>
      <c r="X2055" s="1243"/>
      <c r="Y2055" s="1243"/>
      <c r="Z2055" s="1241">
        <v>0</v>
      </c>
      <c r="AA2055" s="1241"/>
      <c r="AB2055" s="1241"/>
      <c r="AC2055" s="1241"/>
      <c r="AD2055" s="1241"/>
      <c r="AE2055" s="1241"/>
      <c r="AF2055" s="1241"/>
    </row>
    <row r="2056" spans="1:32" ht="0.75" customHeight="1">
      <c r="A2056" s="1239"/>
      <c r="B2056" s="1239"/>
      <c r="C2056" s="1239"/>
      <c r="D2056" s="1239"/>
      <c r="E2056" s="1239"/>
      <c r="F2056" s="1239"/>
      <c r="G2056" s="1239"/>
      <c r="H2056" s="1239"/>
      <c r="I2056" s="1239"/>
      <c r="J2056" s="1239"/>
      <c r="K2056" s="1239"/>
      <c r="L2056" s="1239"/>
      <c r="M2056" s="1239"/>
      <c r="N2056" s="1239"/>
      <c r="O2056" s="1239"/>
      <c r="P2056" s="1239"/>
      <c r="Q2056" s="1239"/>
      <c r="R2056" s="1239"/>
      <c r="S2056" s="1239"/>
      <c r="T2056" s="1239"/>
      <c r="U2056" s="1239"/>
      <c r="V2056" s="1240"/>
      <c r="W2056" s="1240"/>
      <c r="X2056" s="1243"/>
      <c r="Y2056" s="1243"/>
      <c r="Z2056" s="1241"/>
      <c r="AA2056" s="1241"/>
      <c r="AB2056" s="1241"/>
      <c r="AC2056" s="1241"/>
      <c r="AD2056" s="1241"/>
      <c r="AE2056" s="1241"/>
      <c r="AF2056" s="1241"/>
    </row>
    <row r="2057" spans="1:32" ht="16.7" customHeight="1">
      <c r="A2057" s="1239"/>
      <c r="B2057" s="1239"/>
      <c r="C2057" s="1239"/>
      <c r="D2057" s="1239"/>
      <c r="E2057" s="1239"/>
      <c r="F2057" s="1239"/>
      <c r="G2057" s="1239"/>
      <c r="H2057" s="1239"/>
      <c r="I2057" s="1239"/>
      <c r="J2057" s="1239"/>
      <c r="K2057" s="1239"/>
      <c r="L2057" s="1239"/>
      <c r="M2057" s="1240" t="s">
        <v>427</v>
      </c>
      <c r="N2057" s="1240"/>
      <c r="O2057" s="1240"/>
      <c r="P2057" s="1240"/>
      <c r="Q2057" s="1240"/>
      <c r="R2057" s="1240"/>
      <c r="S2057" s="1240"/>
      <c r="T2057" s="1240"/>
      <c r="U2057" s="1240"/>
      <c r="V2057" s="1240"/>
      <c r="W2057" s="1240"/>
      <c r="X2057" s="1243"/>
      <c r="Y2057" s="1243"/>
      <c r="Z2057" s="1241">
        <v>0.08</v>
      </c>
      <c r="AA2057" s="1241"/>
      <c r="AB2057" s="1241"/>
      <c r="AC2057" s="1241"/>
      <c r="AD2057" s="1241"/>
      <c r="AE2057" s="1241"/>
      <c r="AF2057" s="1241"/>
    </row>
    <row r="2058" spans="1:32" ht="5.85" customHeight="1">
      <c r="A2058" s="1242"/>
      <c r="B2058" s="1242"/>
      <c r="C2058" s="1242"/>
      <c r="D2058" s="1242"/>
      <c r="E2058" s="1242"/>
      <c r="F2058" s="1242"/>
      <c r="G2058" s="1242"/>
      <c r="H2058" s="1242"/>
      <c r="I2058" s="1242"/>
      <c r="J2058" s="1242"/>
      <c r="K2058" s="1242"/>
      <c r="L2058" s="1242"/>
      <c r="M2058" s="1242"/>
      <c r="N2058" s="1242"/>
      <c r="O2058" s="1242"/>
      <c r="P2058" s="1242"/>
      <c r="Q2058" s="1242"/>
      <c r="R2058" s="1242"/>
      <c r="S2058" s="1242"/>
      <c r="T2058" s="1242"/>
      <c r="U2058" s="1242"/>
      <c r="V2058" s="1242"/>
      <c r="W2058" s="1242"/>
      <c r="X2058" s="1242"/>
      <c r="Y2058" s="1242"/>
      <c r="Z2058" s="1242"/>
      <c r="AA2058" s="1242"/>
      <c r="AB2058" s="1242"/>
      <c r="AC2058" s="1242"/>
      <c r="AD2058" s="1242"/>
      <c r="AE2058" s="1242"/>
      <c r="AF2058" s="1242"/>
    </row>
    <row r="2059" spans="1:32" ht="107.65" customHeight="1">
      <c r="A2059" s="150"/>
      <c r="AF2059" s="152"/>
    </row>
    <row r="2060" spans="1:32" ht="107.65" customHeight="1">
      <c r="A2060" s="153"/>
      <c r="B2060" s="154"/>
      <c r="C2060" s="154"/>
      <c r="D2060" s="154"/>
      <c r="E2060" s="154"/>
      <c r="F2060" s="154"/>
      <c r="G2060" s="154"/>
      <c r="H2060" s="154"/>
      <c r="I2060" s="154"/>
      <c r="J2060" s="154"/>
      <c r="K2060" s="154"/>
      <c r="L2060" s="154"/>
      <c r="M2060" s="154"/>
      <c r="N2060" s="154"/>
      <c r="O2060" s="154"/>
      <c r="P2060" s="154"/>
      <c r="Q2060" s="154"/>
      <c r="R2060" s="154"/>
      <c r="S2060" s="154"/>
      <c r="T2060" s="154"/>
      <c r="U2060" s="154"/>
      <c r="V2060" s="154"/>
      <c r="W2060" s="154"/>
      <c r="X2060" s="154"/>
      <c r="Y2060" s="154"/>
      <c r="Z2060" s="154"/>
      <c r="AA2060" s="154"/>
      <c r="AB2060" s="154"/>
      <c r="AC2060" s="154"/>
      <c r="AD2060" s="154"/>
      <c r="AE2060" s="154"/>
      <c r="AF2060" s="162"/>
    </row>
    <row r="2061" spans="1:32" ht="1.5" customHeight="1">
      <c r="A2061" s="146"/>
      <c r="B2061" s="147"/>
      <c r="C2061" s="147"/>
      <c r="D2061" s="147"/>
      <c r="E2061" s="147"/>
      <c r="F2061" s="147"/>
      <c r="G2061" s="1289" t="s">
        <v>376</v>
      </c>
      <c r="H2061" s="1289"/>
      <c r="I2061" s="1289"/>
      <c r="J2061" s="1289"/>
      <c r="K2061" s="1289"/>
      <c r="L2061" s="1289"/>
      <c r="M2061" s="1289"/>
      <c r="N2061" s="1289"/>
      <c r="O2061" s="1289"/>
      <c r="P2061" s="1289"/>
      <c r="Q2061" s="1289"/>
      <c r="R2061" s="1289"/>
      <c r="S2061" s="1289"/>
      <c r="T2061" s="1289"/>
      <c r="U2061" s="1289"/>
      <c r="V2061" s="1289"/>
      <c r="W2061" s="1289"/>
      <c r="X2061" s="1289"/>
      <c r="Y2061" s="1289"/>
      <c r="Z2061" s="1289"/>
      <c r="AA2061" s="148"/>
      <c r="AB2061" s="1290" t="s">
        <v>627</v>
      </c>
      <c r="AC2061" s="1290"/>
      <c r="AD2061" s="1290"/>
      <c r="AE2061" s="1290"/>
      <c r="AF2061" s="1290"/>
    </row>
    <row r="2062" spans="1:32" ht="15.4" customHeight="1">
      <c r="A2062" s="150"/>
      <c r="B2062" s="1243"/>
      <c r="C2062" s="1243"/>
      <c r="D2062" s="1243"/>
      <c r="E2062" s="1243"/>
      <c r="G2062" s="1289"/>
      <c r="H2062" s="1289"/>
      <c r="I2062" s="1289"/>
      <c r="J2062" s="1289"/>
      <c r="K2062" s="1289"/>
      <c r="L2062" s="1289"/>
      <c r="M2062" s="1289"/>
      <c r="N2062" s="1289"/>
      <c r="O2062" s="1289"/>
      <c r="P2062" s="1289"/>
      <c r="Q2062" s="1289"/>
      <c r="R2062" s="1289"/>
      <c r="S2062" s="1289"/>
      <c r="T2062" s="1289"/>
      <c r="U2062" s="1289"/>
      <c r="V2062" s="1289"/>
      <c r="W2062" s="1289"/>
      <c r="X2062" s="1289"/>
      <c r="Y2062" s="1289"/>
      <c r="Z2062" s="1289"/>
      <c r="AA2062" s="152"/>
      <c r="AB2062" s="1290"/>
      <c r="AC2062" s="1290"/>
      <c r="AD2062" s="1290"/>
      <c r="AE2062" s="1290"/>
      <c r="AF2062" s="1290"/>
    </row>
    <row r="2063" spans="1:32" ht="0.75" customHeight="1">
      <c r="A2063" s="150"/>
      <c r="B2063" s="1243"/>
      <c r="C2063" s="1243"/>
      <c r="D2063" s="1243"/>
      <c r="E2063" s="1243"/>
      <c r="G2063" s="1289"/>
      <c r="H2063" s="1289"/>
      <c r="I2063" s="1289"/>
      <c r="J2063" s="1289"/>
      <c r="K2063" s="1289"/>
      <c r="L2063" s="1289"/>
      <c r="M2063" s="1289"/>
      <c r="N2063" s="1289"/>
      <c r="O2063" s="1289"/>
      <c r="P2063" s="1289"/>
      <c r="Q2063" s="1289"/>
      <c r="R2063" s="1289"/>
      <c r="S2063" s="1289"/>
      <c r="T2063" s="1289"/>
      <c r="U2063" s="1289"/>
      <c r="V2063" s="1289"/>
      <c r="W2063" s="1289"/>
      <c r="X2063" s="1289"/>
      <c r="Y2063" s="1289"/>
      <c r="Z2063" s="1289"/>
      <c r="AA2063" s="152"/>
      <c r="AB2063" s="1290"/>
      <c r="AC2063" s="1290"/>
      <c r="AD2063" s="1290"/>
      <c r="AE2063" s="1290"/>
      <c r="AF2063" s="1290"/>
    </row>
    <row r="2064" spans="1:32" ht="10.9" customHeight="1">
      <c r="A2064" s="150"/>
      <c r="B2064" s="1243"/>
      <c r="C2064" s="1243"/>
      <c r="D2064" s="1243"/>
      <c r="E2064" s="1243"/>
      <c r="G2064" s="1289"/>
      <c r="H2064" s="1289"/>
      <c r="I2064" s="1289"/>
      <c r="J2064" s="1289"/>
      <c r="K2064" s="1289"/>
      <c r="L2064" s="1289"/>
      <c r="M2064" s="1289"/>
      <c r="N2064" s="1289"/>
      <c r="O2064" s="1289"/>
      <c r="P2064" s="1289"/>
      <c r="Q2064" s="1289"/>
      <c r="R2064" s="1289"/>
      <c r="S2064" s="1289"/>
      <c r="T2064" s="1289"/>
      <c r="U2064" s="1289"/>
      <c r="V2064" s="1289"/>
      <c r="W2064" s="1289"/>
      <c r="X2064" s="1289"/>
      <c r="Y2064" s="1289"/>
      <c r="Z2064" s="1289"/>
      <c r="AA2064" s="152"/>
      <c r="AB2064" s="1291" t="s">
        <v>378</v>
      </c>
      <c r="AC2064" s="1291"/>
      <c r="AD2064" s="1291"/>
      <c r="AE2064" s="1292"/>
      <c r="AF2064" s="1292"/>
    </row>
    <row r="2065" spans="1:32" ht="13.9" customHeight="1">
      <c r="A2065" s="150"/>
      <c r="B2065" s="1243"/>
      <c r="C2065" s="1243"/>
      <c r="D2065" s="1243"/>
      <c r="E2065" s="1243"/>
      <c r="G2065" s="1293" t="s">
        <v>379</v>
      </c>
      <c r="H2065" s="1293"/>
      <c r="I2065" s="1293"/>
      <c r="J2065" s="1293"/>
      <c r="K2065" s="1293"/>
      <c r="L2065" s="1293"/>
      <c r="M2065" s="1293"/>
      <c r="N2065" s="1293"/>
      <c r="O2065" s="1293"/>
      <c r="P2065" s="1293"/>
      <c r="Q2065" s="1293"/>
      <c r="R2065" s="1293"/>
      <c r="S2065" s="1293"/>
      <c r="T2065" s="1293"/>
      <c r="U2065" s="1293"/>
      <c r="V2065" s="1293"/>
      <c r="W2065" s="1293"/>
      <c r="X2065" s="1293"/>
      <c r="Y2065" s="1293"/>
      <c r="Z2065" s="1293"/>
      <c r="AA2065" s="152"/>
      <c r="AB2065" s="1291"/>
      <c r="AC2065" s="1291"/>
      <c r="AD2065" s="1291"/>
      <c r="AE2065" s="1292"/>
      <c r="AF2065" s="1292"/>
    </row>
    <row r="2066" spans="1:32" ht="0.75" customHeight="1">
      <c r="A2066" s="150"/>
      <c r="G2066" s="1293"/>
      <c r="H2066" s="1293"/>
      <c r="I2066" s="1293"/>
      <c r="J2066" s="1293"/>
      <c r="K2066" s="1293"/>
      <c r="L2066" s="1293"/>
      <c r="M2066" s="1293"/>
      <c r="N2066" s="1293"/>
      <c r="O2066" s="1293"/>
      <c r="P2066" s="1293"/>
      <c r="Q2066" s="1293"/>
      <c r="R2066" s="1293"/>
      <c r="S2066" s="1293"/>
      <c r="T2066" s="1293"/>
      <c r="U2066" s="1293"/>
      <c r="V2066" s="1293"/>
      <c r="W2066" s="1293"/>
      <c r="X2066" s="1293"/>
      <c r="Y2066" s="1293"/>
      <c r="Z2066" s="1293"/>
      <c r="AA2066" s="152"/>
      <c r="AB2066" s="1291"/>
      <c r="AC2066" s="1291"/>
      <c r="AD2066" s="1291"/>
      <c r="AE2066" s="1292"/>
      <c r="AF2066" s="1292"/>
    </row>
    <row r="2067" spans="1:32" ht="0.75" customHeight="1">
      <c r="A2067" s="153"/>
      <c r="B2067" s="154"/>
      <c r="C2067" s="154"/>
      <c r="D2067" s="154"/>
      <c r="E2067" s="154"/>
      <c r="F2067" s="154"/>
      <c r="G2067" s="154"/>
      <c r="H2067" s="154"/>
      <c r="I2067" s="154"/>
      <c r="J2067" s="154"/>
      <c r="K2067" s="154"/>
      <c r="L2067" s="154"/>
      <c r="M2067" s="154"/>
      <c r="N2067" s="154"/>
      <c r="O2067" s="154"/>
      <c r="P2067" s="154"/>
      <c r="Q2067" s="154"/>
      <c r="R2067" s="154"/>
      <c r="S2067" s="154"/>
      <c r="T2067" s="154"/>
      <c r="U2067" s="154"/>
      <c r="V2067" s="154"/>
      <c r="W2067" s="154"/>
      <c r="X2067" s="154"/>
      <c r="Y2067" s="154"/>
      <c r="Z2067" s="154"/>
      <c r="AA2067" s="154"/>
      <c r="AB2067" s="154"/>
      <c r="AC2067" s="154"/>
      <c r="AD2067" s="154"/>
      <c r="AE2067" s="1292"/>
      <c r="AF2067" s="1292"/>
    </row>
    <row r="2068" spans="1:32" ht="16.7" customHeight="1">
      <c r="A2068" s="1280" t="s">
        <v>323</v>
      </c>
      <c r="B2068" s="1280"/>
      <c r="C2068" s="1280"/>
      <c r="D2068" s="1280"/>
      <c r="E2068" s="1280"/>
      <c r="F2068" s="1280"/>
      <c r="G2068" s="1280"/>
      <c r="H2068" s="1280"/>
      <c r="I2068" s="1280"/>
      <c r="J2068" s="1280"/>
      <c r="K2068" s="1280"/>
      <c r="L2068" s="1280"/>
      <c r="M2068" s="1280"/>
      <c r="N2068" s="1280"/>
      <c r="O2068" s="1280"/>
      <c r="P2068" s="1280"/>
      <c r="Q2068" s="1280"/>
      <c r="R2068" s="1280"/>
      <c r="S2068" s="1280"/>
      <c r="T2068" s="1280"/>
      <c r="U2068" s="1280"/>
      <c r="V2068" s="1280"/>
      <c r="W2068" s="1280"/>
      <c r="X2068" s="1280"/>
      <c r="Y2068" s="1280"/>
      <c r="Z2068" s="1280"/>
      <c r="AA2068" s="1280"/>
      <c r="AB2068" s="1280"/>
      <c r="AC2068" s="1280"/>
      <c r="AD2068" s="1280"/>
      <c r="AE2068" s="1280"/>
      <c r="AF2068" s="1280"/>
    </row>
    <row r="2069" spans="1:32" ht="37.15" customHeight="1">
      <c r="A2069" s="1301" t="s">
        <v>380</v>
      </c>
      <c r="B2069" s="1301"/>
      <c r="C2069" s="1301"/>
      <c r="D2069" s="1301"/>
      <c r="E2069" s="1301"/>
      <c r="F2069" s="1301"/>
      <c r="G2069" s="1301"/>
      <c r="H2069" s="1301"/>
      <c r="I2069" s="1301"/>
      <c r="J2069" s="1301"/>
      <c r="K2069" s="1301"/>
      <c r="L2069" s="1301"/>
      <c r="M2069" s="1301"/>
      <c r="N2069" s="1301"/>
      <c r="O2069" s="1301"/>
      <c r="P2069" s="1301"/>
      <c r="Q2069" s="1301"/>
      <c r="R2069" s="1301"/>
      <c r="S2069" s="1301"/>
      <c r="T2069" s="1301"/>
      <c r="U2069" s="1301"/>
      <c r="V2069" s="1301"/>
      <c r="W2069" s="1301"/>
      <c r="X2069" s="1301"/>
      <c r="Y2069" s="1280" t="s">
        <v>381</v>
      </c>
      <c r="Z2069" s="1280"/>
      <c r="AA2069" s="1280"/>
      <c r="AB2069" s="1280"/>
      <c r="AC2069" s="1280"/>
      <c r="AD2069" s="1280"/>
      <c r="AE2069" s="1280"/>
      <c r="AF2069" s="1280"/>
    </row>
    <row r="2070" spans="1:32" ht="5.0999999999999996" customHeight="1">
      <c r="A2070" s="155"/>
      <c r="B2070" s="156"/>
      <c r="C2070" s="156"/>
      <c r="D2070" s="156"/>
      <c r="E2070" s="156"/>
      <c r="F2070" s="156"/>
      <c r="G2070" s="156"/>
      <c r="H2070" s="156"/>
      <c r="I2070" s="156"/>
      <c r="J2070" s="156"/>
      <c r="K2070" s="156"/>
      <c r="L2070" s="156"/>
      <c r="M2070" s="156"/>
      <c r="N2070" s="156"/>
      <c r="O2070" s="156"/>
      <c r="P2070" s="156"/>
      <c r="Q2070" s="156"/>
      <c r="R2070" s="156"/>
      <c r="S2070" s="156"/>
      <c r="T2070" s="156"/>
      <c r="U2070" s="156"/>
      <c r="V2070" s="156"/>
      <c r="W2070" s="156"/>
      <c r="X2070" s="156"/>
      <c r="Y2070" s="156"/>
      <c r="Z2070" s="156"/>
      <c r="AA2070" s="156"/>
      <c r="AB2070" s="156"/>
      <c r="AC2070" s="156"/>
      <c r="AD2070" s="156"/>
      <c r="AE2070" s="156"/>
      <c r="AF2070" s="157"/>
    </row>
    <row r="2071" spans="1:32" ht="0.75" customHeight="1">
      <c r="A2071" s="1283" t="s">
        <v>382</v>
      </c>
      <c r="B2071" s="1283"/>
      <c r="C2071" s="1283"/>
      <c r="D2071" s="1283"/>
      <c r="E2071" s="1284"/>
      <c r="F2071" s="1284"/>
      <c r="G2071" s="1284"/>
      <c r="H2071" s="1284"/>
      <c r="I2071" s="1285" t="s">
        <v>336</v>
      </c>
      <c r="J2071" s="1285"/>
      <c r="K2071" s="1285"/>
      <c r="L2071" s="1285"/>
      <c r="M2071" s="1285"/>
      <c r="N2071" s="1285"/>
      <c r="O2071" s="1285"/>
      <c r="P2071" s="1285"/>
      <c r="Q2071" s="1285"/>
      <c r="R2071" s="1285"/>
      <c r="S2071" s="1285"/>
      <c r="T2071" s="1285"/>
      <c r="U2071" s="1285"/>
      <c r="V2071" s="1285"/>
      <c r="W2071" s="1285"/>
      <c r="X2071" s="1285"/>
      <c r="Y2071" s="1275" t="s">
        <v>383</v>
      </c>
      <c r="Z2071" s="1275"/>
      <c r="AA2071" s="1275"/>
      <c r="AB2071" s="1275"/>
      <c r="AC2071" s="1275"/>
      <c r="AD2071" s="1286" t="s">
        <v>623</v>
      </c>
      <c r="AE2071" s="1286"/>
      <c r="AF2071" s="1286"/>
    </row>
    <row r="2072" spans="1:32" ht="17.45" customHeight="1">
      <c r="A2072" s="1283"/>
      <c r="B2072" s="1283"/>
      <c r="C2072" s="1283"/>
      <c r="D2072" s="1283"/>
      <c r="E2072" s="1287" t="s">
        <v>385</v>
      </c>
      <c r="F2072" s="1287"/>
      <c r="G2072" s="1287"/>
      <c r="H2072" s="1288" t="s">
        <v>386</v>
      </c>
      <c r="I2072" s="1285"/>
      <c r="J2072" s="1285"/>
      <c r="K2072" s="1285"/>
      <c r="L2072" s="1285"/>
      <c r="M2072" s="1285"/>
      <c r="N2072" s="1285"/>
      <c r="O2072" s="1285"/>
      <c r="P2072" s="1285"/>
      <c r="Q2072" s="1285"/>
      <c r="R2072" s="1285"/>
      <c r="S2072" s="1285"/>
      <c r="T2072" s="1285"/>
      <c r="U2072" s="1285"/>
      <c r="V2072" s="1285"/>
      <c r="W2072" s="1285"/>
      <c r="X2072" s="1285"/>
      <c r="Y2072" s="1275"/>
      <c r="Z2072" s="1275"/>
      <c r="AA2072" s="1275"/>
      <c r="AB2072" s="1275"/>
      <c r="AC2072" s="1275"/>
      <c r="AD2072" s="1286"/>
      <c r="AE2072" s="1286"/>
      <c r="AF2072" s="1286"/>
    </row>
    <row r="2073" spans="1:32" ht="0.75" customHeight="1">
      <c r="A2073" s="1274" t="s">
        <v>334</v>
      </c>
      <c r="B2073" s="1274"/>
      <c r="C2073" s="1274"/>
      <c r="D2073" s="1274"/>
      <c r="E2073" s="1287"/>
      <c r="F2073" s="1287"/>
      <c r="G2073" s="1287"/>
      <c r="H2073" s="1288"/>
      <c r="I2073" s="1285"/>
      <c r="J2073" s="1285"/>
      <c r="K2073" s="1285"/>
      <c r="L2073" s="1285"/>
      <c r="M2073" s="1285"/>
      <c r="N2073" s="1285"/>
      <c r="O2073" s="1285"/>
      <c r="P2073" s="1285"/>
      <c r="Q2073" s="1285"/>
      <c r="R2073" s="1285"/>
      <c r="S2073" s="1285"/>
      <c r="T2073" s="1285"/>
      <c r="U2073" s="1285"/>
      <c r="V2073" s="1285"/>
      <c r="W2073" s="1285"/>
      <c r="X2073" s="1285"/>
      <c r="Y2073" s="1275" t="s">
        <v>387</v>
      </c>
      <c r="Z2073" s="1275"/>
      <c r="AA2073" s="1275"/>
      <c r="AB2073" s="1275"/>
      <c r="AC2073" s="1275"/>
      <c r="AD2073" s="1276">
        <v>99.6</v>
      </c>
      <c r="AE2073" s="1276"/>
      <c r="AF2073" s="1276"/>
    </row>
    <row r="2074" spans="1:32" ht="18.2" customHeight="1">
      <c r="A2074" s="1274"/>
      <c r="B2074" s="1274"/>
      <c r="C2074" s="1274"/>
      <c r="D2074" s="1274"/>
      <c r="E2074" s="1277"/>
      <c r="F2074" s="1277"/>
      <c r="G2074" s="1277"/>
      <c r="H2074" s="1288"/>
      <c r="I2074" s="1285"/>
      <c r="J2074" s="1285"/>
      <c r="K2074" s="1285"/>
      <c r="L2074" s="1285"/>
      <c r="M2074" s="1285"/>
      <c r="N2074" s="1285"/>
      <c r="O2074" s="1285"/>
      <c r="P2074" s="1285"/>
      <c r="Q2074" s="1285"/>
      <c r="R2074" s="1285"/>
      <c r="S2074" s="1285"/>
      <c r="T2074" s="1285"/>
      <c r="U2074" s="1285"/>
      <c r="V2074" s="1285"/>
      <c r="W2074" s="1285"/>
      <c r="X2074" s="1285"/>
      <c r="Y2074" s="1275"/>
      <c r="Z2074" s="1275"/>
      <c r="AA2074" s="1275"/>
      <c r="AB2074" s="1275"/>
      <c r="AC2074" s="1275"/>
      <c r="AD2074" s="1276"/>
      <c r="AE2074" s="1276"/>
      <c r="AF2074" s="1276"/>
    </row>
    <row r="2075" spans="1:32" ht="0.75" customHeight="1">
      <c r="A2075" s="1278"/>
      <c r="B2075" s="1278"/>
      <c r="C2075" s="1278"/>
      <c r="D2075" s="1278"/>
      <c r="E2075" s="1278"/>
      <c r="F2075" s="1278"/>
      <c r="G2075" s="1278"/>
      <c r="H2075" s="1288"/>
      <c r="I2075" s="1279"/>
      <c r="J2075" s="1279"/>
      <c r="K2075" s="1279"/>
      <c r="L2075" s="1279"/>
      <c r="M2075" s="1279"/>
      <c r="N2075" s="1279"/>
      <c r="O2075" s="1279"/>
      <c r="P2075" s="1279"/>
      <c r="Q2075" s="1279"/>
      <c r="R2075" s="1279"/>
      <c r="S2075" s="1279"/>
      <c r="T2075" s="1279"/>
      <c r="U2075" s="1279"/>
      <c r="V2075" s="1279"/>
      <c r="W2075" s="1279"/>
      <c r="X2075" s="1279"/>
      <c r="Y2075" s="1279"/>
      <c r="Z2075" s="1279"/>
      <c r="AA2075" s="1279"/>
      <c r="AB2075" s="1279"/>
      <c r="AC2075" s="1279"/>
      <c r="AD2075" s="1279"/>
      <c r="AE2075" s="1279"/>
      <c r="AF2075" s="1279"/>
    </row>
    <row r="2076" spans="1:32" ht="26.1" customHeight="1">
      <c r="A2076" s="1271" t="s">
        <v>432</v>
      </c>
      <c r="B2076" s="1271"/>
      <c r="C2076" s="1271"/>
      <c r="D2076" s="1271"/>
      <c r="E2076" s="1271"/>
      <c r="F2076" s="1271"/>
      <c r="G2076" s="1271"/>
      <c r="H2076" s="1271"/>
      <c r="I2076" s="1271"/>
      <c r="J2076" s="1271"/>
      <c r="K2076" s="1271"/>
      <c r="L2076" s="1271"/>
      <c r="M2076" s="1271"/>
      <c r="N2076" s="1271"/>
      <c r="O2076" s="1271"/>
      <c r="P2076" s="1271"/>
      <c r="Q2076" s="1271"/>
      <c r="R2076" s="1271"/>
      <c r="S2076" s="1271"/>
      <c r="T2076" s="1271"/>
      <c r="U2076" s="1271"/>
      <c r="V2076" s="1271"/>
      <c r="W2076" s="1271"/>
      <c r="X2076" s="1271"/>
      <c r="Y2076" s="1271"/>
      <c r="Z2076" s="1271"/>
      <c r="AA2076" s="1271"/>
      <c r="AB2076" s="1271"/>
      <c r="AC2076" s="1271"/>
      <c r="AD2076" s="1271"/>
      <c r="AE2076" s="1271"/>
      <c r="AF2076" s="1272"/>
    </row>
    <row r="2077" spans="1:32" ht="0.75" customHeight="1">
      <c r="A2077" s="1273" t="s">
        <v>389</v>
      </c>
      <c r="B2077" s="1273"/>
      <c r="C2077" s="1273"/>
      <c r="D2077" s="1273"/>
      <c r="E2077" s="1273"/>
      <c r="F2077" s="1273"/>
      <c r="G2077" s="1273"/>
      <c r="H2077" s="1273"/>
      <c r="I2077" s="1273"/>
      <c r="J2077" s="1273"/>
      <c r="K2077" s="1273"/>
      <c r="L2077" s="1273"/>
      <c r="M2077" s="1273"/>
      <c r="N2077" s="1273"/>
      <c r="O2077" s="1273"/>
      <c r="P2077" s="1273"/>
      <c r="Q2077" s="1273"/>
      <c r="R2077" s="1273"/>
      <c r="S2077" s="1273"/>
      <c r="T2077" s="1273"/>
      <c r="U2077" s="1273"/>
      <c r="V2077" s="1273"/>
      <c r="W2077" s="1273"/>
      <c r="X2077" s="1273"/>
      <c r="Y2077" s="1273"/>
      <c r="Z2077" s="1273"/>
      <c r="AA2077" s="1273"/>
      <c r="AB2077" s="1273"/>
      <c r="AC2077" s="1273"/>
      <c r="AD2077" s="1273"/>
      <c r="AE2077" s="1273"/>
      <c r="AF2077" s="1272"/>
    </row>
    <row r="2078" spans="1:32" ht="10.15" customHeight="1">
      <c r="A2078" s="1273"/>
      <c r="B2078" s="1273"/>
      <c r="C2078" s="1273"/>
      <c r="D2078" s="1273"/>
      <c r="E2078" s="1273"/>
      <c r="F2078" s="1273"/>
      <c r="G2078" s="1273"/>
      <c r="H2078" s="1273"/>
      <c r="I2078" s="1273"/>
      <c r="J2078" s="1273"/>
      <c r="K2078" s="1273"/>
      <c r="L2078" s="1273"/>
      <c r="M2078" s="1273"/>
      <c r="N2078" s="1273"/>
      <c r="O2078" s="1273"/>
      <c r="P2078" s="1273"/>
      <c r="Q2078" s="1273"/>
      <c r="R2078" s="1273"/>
      <c r="S2078" s="1273"/>
      <c r="T2078" s="1273"/>
      <c r="U2078" s="1273"/>
      <c r="V2078" s="1273"/>
      <c r="W2078" s="1273"/>
      <c r="X2078" s="1273"/>
      <c r="Y2078" s="1273"/>
      <c r="Z2078" s="1273"/>
      <c r="AA2078" s="1273"/>
      <c r="AB2078" s="1273"/>
      <c r="AC2078" s="1273"/>
      <c r="AD2078" s="1273"/>
      <c r="AE2078" s="1273"/>
      <c r="AF2078" s="1272"/>
    </row>
    <row r="2079" spans="1:32" ht="16.7" customHeight="1">
      <c r="A2079" s="1255" t="s">
        <v>390</v>
      </c>
      <c r="B2079" s="1255"/>
      <c r="C2079" s="1255"/>
      <c r="D2079" s="1255"/>
      <c r="E2079" s="1255"/>
      <c r="F2079" s="1255"/>
      <c r="G2079" s="1255"/>
      <c r="H2079" s="1255"/>
      <c r="I2079" s="1255"/>
      <c r="J2079" s="1255"/>
      <c r="K2079" s="1255"/>
      <c r="L2079" s="1255"/>
      <c r="M2079" s="1256" t="s">
        <v>391</v>
      </c>
      <c r="N2079" s="1256" t="s">
        <v>392</v>
      </c>
      <c r="O2079" s="1256"/>
      <c r="P2079" s="1256"/>
      <c r="Q2079" s="1256"/>
      <c r="R2079" s="1256"/>
      <c r="S2079" s="1256"/>
      <c r="T2079" s="1256" t="s">
        <v>393</v>
      </c>
      <c r="U2079" s="1256"/>
      <c r="V2079" s="1256"/>
      <c r="W2079" s="1256"/>
      <c r="X2079" s="1256"/>
      <c r="Y2079" s="1256"/>
      <c r="Z2079" s="1256"/>
      <c r="AA2079" s="1256"/>
      <c r="AB2079" s="1256"/>
      <c r="AC2079" s="1245" t="s">
        <v>394</v>
      </c>
      <c r="AD2079" s="1245"/>
      <c r="AE2079" s="1245"/>
      <c r="AF2079" s="1245"/>
    </row>
    <row r="2080" spans="1:32" ht="17.45" customHeight="1">
      <c r="A2080" s="1255"/>
      <c r="B2080" s="1255"/>
      <c r="C2080" s="1255"/>
      <c r="D2080" s="1255"/>
      <c r="E2080" s="1255"/>
      <c r="F2080" s="1255"/>
      <c r="G2080" s="1255"/>
      <c r="H2080" s="1255"/>
      <c r="I2080" s="1255"/>
      <c r="J2080" s="1255"/>
      <c r="K2080" s="1255"/>
      <c r="L2080" s="1255"/>
      <c r="M2080" s="1256"/>
      <c r="N2080" s="1256" t="s">
        <v>395</v>
      </c>
      <c r="O2080" s="1256"/>
      <c r="P2080" s="1256" t="s">
        <v>396</v>
      </c>
      <c r="Q2080" s="1256"/>
      <c r="R2080" s="1256"/>
      <c r="S2080" s="1256"/>
      <c r="T2080" s="1256" t="s">
        <v>395</v>
      </c>
      <c r="U2080" s="1256"/>
      <c r="V2080" s="1256"/>
      <c r="W2080" s="1256"/>
      <c r="X2080" s="1256" t="s">
        <v>396</v>
      </c>
      <c r="Y2080" s="1256"/>
      <c r="Z2080" s="1256"/>
      <c r="AA2080" s="1256"/>
      <c r="AB2080" s="1256"/>
      <c r="AC2080" s="1245"/>
      <c r="AD2080" s="1245"/>
      <c r="AE2080" s="1245"/>
      <c r="AF2080" s="1245"/>
    </row>
    <row r="2081" spans="1:32" ht="22.5" customHeight="1">
      <c r="A2081" s="146"/>
      <c r="B2081" s="147"/>
      <c r="C2081" s="163" t="s">
        <v>628</v>
      </c>
      <c r="D2081" s="1314" t="s">
        <v>629</v>
      </c>
      <c r="E2081" s="1314"/>
      <c r="F2081" s="1314"/>
      <c r="G2081" s="1314"/>
      <c r="H2081" s="1314"/>
      <c r="I2081" s="1314"/>
      <c r="J2081" s="1314"/>
      <c r="K2081" s="1314"/>
      <c r="L2081" s="1314"/>
      <c r="M2081" s="164">
        <v>1</v>
      </c>
      <c r="N2081" s="1327">
        <v>1</v>
      </c>
      <c r="O2081" s="1327"/>
      <c r="P2081" s="1327">
        <v>0</v>
      </c>
      <c r="Q2081" s="1327"/>
      <c r="R2081" s="1327"/>
      <c r="S2081" s="1327"/>
      <c r="T2081" s="1317">
        <v>493.1936</v>
      </c>
      <c r="U2081" s="1317"/>
      <c r="V2081" s="1317"/>
      <c r="W2081" s="1317"/>
      <c r="X2081" s="1317">
        <v>213.76519999999999</v>
      </c>
      <c r="Y2081" s="1317"/>
      <c r="Z2081" s="1317"/>
      <c r="AA2081" s="1317"/>
      <c r="AB2081" s="1317"/>
      <c r="AC2081" s="1318">
        <v>493.1936</v>
      </c>
      <c r="AD2081" s="1318"/>
      <c r="AE2081" s="1318"/>
      <c r="AF2081" s="1318"/>
    </row>
    <row r="2082" spans="1:32" ht="23.25" customHeight="1">
      <c r="A2082" s="150"/>
      <c r="C2082" s="165" t="s">
        <v>630</v>
      </c>
      <c r="D2082" s="1309" t="s">
        <v>631</v>
      </c>
      <c r="E2082" s="1309"/>
      <c r="F2082" s="1309"/>
      <c r="G2082" s="1309"/>
      <c r="H2082" s="1309"/>
      <c r="I2082" s="1309"/>
      <c r="J2082" s="1309"/>
      <c r="K2082" s="1309"/>
      <c r="L2082" s="1309"/>
      <c r="M2082" s="166">
        <v>1</v>
      </c>
      <c r="N2082" s="1332">
        <v>0.82</v>
      </c>
      <c r="O2082" s="1332"/>
      <c r="P2082" s="1332">
        <v>0.18</v>
      </c>
      <c r="Q2082" s="1332"/>
      <c r="R2082" s="1332"/>
      <c r="S2082" s="1332"/>
      <c r="T2082" s="1312">
        <v>353.13319999999999</v>
      </c>
      <c r="U2082" s="1312"/>
      <c r="V2082" s="1312"/>
      <c r="W2082" s="1312"/>
      <c r="X2082" s="1312">
        <v>144.6635</v>
      </c>
      <c r="Y2082" s="1312"/>
      <c r="Z2082" s="1312"/>
      <c r="AA2082" s="1312"/>
      <c r="AB2082" s="1312"/>
      <c r="AC2082" s="1313">
        <v>315.6087</v>
      </c>
      <c r="AD2082" s="1313"/>
      <c r="AE2082" s="1313"/>
      <c r="AF2082" s="1313"/>
    </row>
    <row r="2083" spans="1:32" ht="22.5" customHeight="1">
      <c r="A2083" s="153"/>
      <c r="B2083" s="154"/>
      <c r="C2083" s="167" t="s">
        <v>600</v>
      </c>
      <c r="D2083" s="1304" t="s">
        <v>601</v>
      </c>
      <c r="E2083" s="1304"/>
      <c r="F2083" s="1304"/>
      <c r="G2083" s="1304"/>
      <c r="H2083" s="1304"/>
      <c r="I2083" s="1304"/>
      <c r="J2083" s="1304"/>
      <c r="K2083" s="1304"/>
      <c r="L2083" s="1304"/>
      <c r="M2083" s="168">
        <v>1</v>
      </c>
      <c r="N2083" s="1326">
        <v>0.71</v>
      </c>
      <c r="O2083" s="1326"/>
      <c r="P2083" s="1326">
        <v>0.28999999999999998</v>
      </c>
      <c r="Q2083" s="1326"/>
      <c r="R2083" s="1326"/>
      <c r="S2083" s="1326"/>
      <c r="T2083" s="1307">
        <v>327.64510000000001</v>
      </c>
      <c r="U2083" s="1307"/>
      <c r="V2083" s="1307"/>
      <c r="W2083" s="1307"/>
      <c r="X2083" s="1307">
        <v>162.26230000000001</v>
      </c>
      <c r="Y2083" s="1307"/>
      <c r="Z2083" s="1307"/>
      <c r="AA2083" s="1307"/>
      <c r="AB2083" s="1307"/>
      <c r="AC2083" s="1308">
        <v>279.6841</v>
      </c>
      <c r="AD2083" s="1308"/>
      <c r="AE2083" s="1308"/>
      <c r="AF2083" s="1308"/>
    </row>
    <row r="2084" spans="1:32" ht="17.45" customHeight="1">
      <c r="A2084" s="1246"/>
      <c r="B2084" s="1246"/>
      <c r="C2084" s="1246"/>
      <c r="D2084" s="1246"/>
      <c r="E2084" s="1246"/>
      <c r="F2084" s="1246"/>
      <c r="G2084" s="1246"/>
      <c r="H2084" s="1246"/>
      <c r="I2084" s="1246"/>
      <c r="J2084" s="1246"/>
      <c r="K2084" s="1246"/>
      <c r="L2084" s="1246"/>
      <c r="M2084" s="1247" t="s">
        <v>397</v>
      </c>
      <c r="N2084" s="1247"/>
      <c r="O2084" s="1247"/>
      <c r="P2084" s="1247"/>
      <c r="Q2084" s="1247"/>
      <c r="R2084" s="1247"/>
      <c r="S2084" s="1247"/>
      <c r="T2084" s="1247"/>
      <c r="U2084" s="1247"/>
      <c r="V2084" s="1247"/>
      <c r="W2084" s="1247"/>
      <c r="X2084" s="1248"/>
      <c r="Y2084" s="1248"/>
      <c r="Z2084" s="1249">
        <v>1088.4864</v>
      </c>
      <c r="AA2084" s="1249"/>
      <c r="AB2084" s="1249"/>
      <c r="AC2084" s="1249"/>
      <c r="AD2084" s="1249"/>
      <c r="AE2084" s="1249"/>
      <c r="AF2084" s="1249"/>
    </row>
    <row r="2085" spans="1:32" ht="17.45" customHeight="1">
      <c r="A2085" s="1255" t="s">
        <v>398</v>
      </c>
      <c r="B2085" s="1255"/>
      <c r="C2085" s="1255"/>
      <c r="D2085" s="1255"/>
      <c r="E2085" s="1255"/>
      <c r="F2085" s="1255"/>
      <c r="G2085" s="1255"/>
      <c r="H2085" s="1255"/>
      <c r="I2085" s="1255"/>
      <c r="J2085" s="1255"/>
      <c r="K2085" s="1255"/>
      <c r="L2085" s="1255"/>
      <c r="M2085" s="1255"/>
      <c r="N2085" s="1255"/>
      <c r="O2085" s="1256" t="s">
        <v>399</v>
      </c>
      <c r="P2085" s="1256"/>
      <c r="Q2085" s="1256"/>
      <c r="R2085" s="1256"/>
      <c r="S2085" s="1256" t="s">
        <v>391</v>
      </c>
      <c r="T2085" s="1256"/>
      <c r="U2085" s="1256"/>
      <c r="V2085" s="1256"/>
      <c r="W2085" s="1256" t="s">
        <v>400</v>
      </c>
      <c r="X2085" s="1256"/>
      <c r="Y2085" s="1256"/>
      <c r="Z2085" s="1256"/>
      <c r="AA2085" s="1256"/>
      <c r="AB2085" s="1256"/>
      <c r="AC2085" s="1245" t="s">
        <v>394</v>
      </c>
      <c r="AD2085" s="1245"/>
      <c r="AE2085" s="1245"/>
      <c r="AF2085" s="1245"/>
    </row>
    <row r="2086" spans="1:32" ht="22.5" customHeight="1">
      <c r="A2086" s="146"/>
      <c r="B2086" s="147"/>
      <c r="C2086" s="170" t="s">
        <v>462</v>
      </c>
      <c r="D2086" s="1263" t="s">
        <v>463</v>
      </c>
      <c r="E2086" s="1263"/>
      <c r="F2086" s="1263"/>
      <c r="G2086" s="1263"/>
      <c r="H2086" s="1263"/>
      <c r="I2086" s="1263"/>
      <c r="J2086" s="1263"/>
      <c r="K2086" s="1263"/>
      <c r="L2086" s="1263"/>
      <c r="M2086" s="1263"/>
      <c r="N2086" s="1263"/>
      <c r="O2086" s="1264">
        <v>0</v>
      </c>
      <c r="P2086" s="1264"/>
      <c r="Q2086" s="1264"/>
      <c r="R2086" s="1264"/>
      <c r="S2086" s="1264">
        <v>8</v>
      </c>
      <c r="T2086" s="1264"/>
      <c r="U2086" s="1264"/>
      <c r="V2086" s="1264"/>
      <c r="W2086" s="1265">
        <v>22.268799999999999</v>
      </c>
      <c r="X2086" s="1265"/>
      <c r="Y2086" s="1265"/>
      <c r="Z2086" s="1265"/>
      <c r="AA2086" s="1265"/>
      <c r="AB2086" s="1265"/>
      <c r="AC2086" s="1266">
        <v>178.15039999999999</v>
      </c>
      <c r="AD2086" s="1266"/>
      <c r="AE2086" s="1266"/>
      <c r="AF2086" s="1266"/>
    </row>
    <row r="2087" spans="1:32" ht="17.45" customHeight="1">
      <c r="A2087" s="150"/>
      <c r="M2087" s="1240" t="s">
        <v>401</v>
      </c>
      <c r="N2087" s="1240"/>
      <c r="O2087" s="1240"/>
      <c r="P2087" s="1240"/>
      <c r="Q2087" s="1240"/>
      <c r="R2087" s="1240"/>
      <c r="S2087" s="1240"/>
      <c r="T2087" s="1240"/>
      <c r="U2087" s="1240"/>
      <c r="V2087" s="1240"/>
      <c r="W2087" s="1240"/>
      <c r="Z2087" s="1262">
        <v>178.15039999999999</v>
      </c>
      <c r="AA2087" s="1262"/>
      <c r="AB2087" s="1262"/>
      <c r="AC2087" s="1262"/>
      <c r="AD2087" s="1262"/>
      <c r="AE2087" s="1262"/>
      <c r="AF2087" s="1262"/>
    </row>
    <row r="2088" spans="1:32" ht="16.7" customHeight="1">
      <c r="A2088" s="150"/>
      <c r="M2088" s="1240" t="s">
        <v>402</v>
      </c>
      <c r="N2088" s="1240"/>
      <c r="O2088" s="1240"/>
      <c r="P2088" s="1240"/>
      <c r="Q2088" s="1240"/>
      <c r="R2088" s="1240"/>
      <c r="S2088" s="1240"/>
      <c r="T2088" s="1240"/>
      <c r="U2088" s="1240"/>
      <c r="V2088" s="1240"/>
      <c r="W2088" s="1240"/>
      <c r="Z2088" s="1262">
        <v>1266.6368</v>
      </c>
      <c r="AA2088" s="1262"/>
      <c r="AB2088" s="1262"/>
      <c r="AC2088" s="1262"/>
      <c r="AD2088" s="1262"/>
      <c r="AE2088" s="1262"/>
      <c r="AF2088" s="1262"/>
    </row>
    <row r="2089" spans="1:32" ht="17.45" customHeight="1">
      <c r="A2089" s="150"/>
      <c r="M2089" s="1240" t="s">
        <v>403</v>
      </c>
      <c r="N2089" s="1240"/>
      <c r="O2089" s="1240"/>
      <c r="P2089" s="1240"/>
      <c r="Q2089" s="1240"/>
      <c r="R2089" s="1240"/>
      <c r="S2089" s="1240"/>
      <c r="T2089" s="1240"/>
      <c r="U2089" s="1240"/>
      <c r="V2089" s="1240"/>
      <c r="W2089" s="1240"/>
      <c r="Z2089" s="1262">
        <v>12.7172</v>
      </c>
      <c r="AA2089" s="1262"/>
      <c r="AB2089" s="1262"/>
      <c r="AC2089" s="1262"/>
      <c r="AD2089" s="1262"/>
      <c r="AE2089" s="1262"/>
      <c r="AF2089" s="1262"/>
    </row>
    <row r="2090" spans="1:32" ht="17.45" customHeight="1">
      <c r="A2090" s="150"/>
      <c r="M2090" s="1240" t="s">
        <v>404</v>
      </c>
      <c r="N2090" s="1240"/>
      <c r="O2090" s="1240"/>
      <c r="P2090" s="1240"/>
      <c r="Q2090" s="1240"/>
      <c r="R2090" s="1240"/>
      <c r="S2090" s="1240"/>
      <c r="T2090" s="1240"/>
      <c r="U2090" s="1240"/>
      <c r="V2090" s="1240"/>
      <c r="W2090" s="1240"/>
      <c r="Z2090" s="1262">
        <v>3.4590000000000003E-2</v>
      </c>
      <c r="AA2090" s="1262"/>
      <c r="AB2090" s="1262"/>
      <c r="AC2090" s="1262"/>
      <c r="AD2090" s="1262"/>
      <c r="AE2090" s="1262"/>
      <c r="AF2090" s="1262"/>
    </row>
    <row r="2091" spans="1:32" ht="16.7" customHeight="1">
      <c r="A2091" s="153"/>
      <c r="B2091" s="154"/>
      <c r="C2091" s="154"/>
      <c r="D2091" s="154"/>
      <c r="E2091" s="154"/>
      <c r="F2091" s="154"/>
      <c r="G2091" s="154"/>
      <c r="H2091" s="154"/>
      <c r="I2091" s="154"/>
      <c r="J2091" s="154"/>
      <c r="K2091" s="154"/>
      <c r="L2091" s="154"/>
      <c r="M2091" s="1260" t="s">
        <v>405</v>
      </c>
      <c r="N2091" s="1260"/>
      <c r="O2091" s="1260"/>
      <c r="P2091" s="1260"/>
      <c r="Q2091" s="1260"/>
      <c r="R2091" s="1260"/>
      <c r="S2091" s="1260"/>
      <c r="T2091" s="1260"/>
      <c r="U2091" s="1260"/>
      <c r="V2091" s="1260"/>
      <c r="W2091" s="1260"/>
      <c r="X2091" s="154"/>
      <c r="Y2091" s="154"/>
      <c r="Z2091" s="1261">
        <v>0</v>
      </c>
      <c r="AA2091" s="1261"/>
      <c r="AB2091" s="1261"/>
      <c r="AC2091" s="1261"/>
      <c r="AD2091" s="1261"/>
      <c r="AE2091" s="1261"/>
      <c r="AF2091" s="1261"/>
    </row>
    <row r="2092" spans="1:32" ht="17.45" customHeight="1">
      <c r="A2092" s="1257" t="s">
        <v>406</v>
      </c>
      <c r="B2092" s="1257"/>
      <c r="C2092" s="1257"/>
      <c r="D2092" s="1257"/>
      <c r="E2092" s="1257"/>
      <c r="F2092" s="1257"/>
      <c r="G2092" s="1257"/>
      <c r="H2092" s="1257"/>
      <c r="I2092" s="1257"/>
      <c r="J2092" s="1257"/>
      <c r="K2092" s="1257"/>
      <c r="L2092" s="1257"/>
      <c r="M2092" s="1257"/>
      <c r="N2092" s="1257"/>
      <c r="O2092" s="1258" t="s">
        <v>391</v>
      </c>
      <c r="P2092" s="1258"/>
      <c r="Q2092" s="1258"/>
      <c r="R2092" s="1258"/>
      <c r="S2092" s="1258" t="s">
        <v>407</v>
      </c>
      <c r="T2092" s="1258"/>
      <c r="U2092" s="1258"/>
      <c r="V2092" s="1258"/>
      <c r="W2092" s="1258" t="s">
        <v>408</v>
      </c>
      <c r="X2092" s="1258"/>
      <c r="Y2092" s="1258"/>
      <c r="Z2092" s="1258"/>
      <c r="AA2092" s="1258"/>
      <c r="AB2092" s="1258"/>
      <c r="AC2092" s="1259" t="s">
        <v>409</v>
      </c>
      <c r="AD2092" s="1259"/>
      <c r="AE2092" s="1259"/>
      <c r="AF2092" s="1259"/>
    </row>
    <row r="2093" spans="1:32" ht="22.5" customHeight="1">
      <c r="A2093" s="155"/>
      <c r="B2093" s="156"/>
      <c r="C2093" s="160" t="s">
        <v>632</v>
      </c>
      <c r="D2093" s="1268" t="s">
        <v>633</v>
      </c>
      <c r="E2093" s="1268"/>
      <c r="F2093" s="1268"/>
      <c r="G2093" s="1268"/>
      <c r="H2093" s="1268"/>
      <c r="I2093" s="1268"/>
      <c r="J2093" s="1268"/>
      <c r="K2093" s="1268"/>
      <c r="L2093" s="1268"/>
      <c r="M2093" s="1268"/>
      <c r="N2093" s="1268"/>
      <c r="O2093" s="1319">
        <v>1</v>
      </c>
      <c r="P2093" s="1319"/>
      <c r="Q2093" s="1319"/>
      <c r="R2093" s="1319"/>
      <c r="S2093" s="1320" t="s">
        <v>283</v>
      </c>
      <c r="T2093" s="1320"/>
      <c r="U2093" s="1320"/>
      <c r="V2093" s="1320"/>
      <c r="W2093" s="1270">
        <v>0</v>
      </c>
      <c r="X2093" s="1270"/>
      <c r="Y2093" s="1270"/>
      <c r="Z2093" s="1270"/>
      <c r="AA2093" s="1270"/>
      <c r="AB2093" s="1270"/>
      <c r="AC2093" s="1267">
        <v>0</v>
      </c>
      <c r="AD2093" s="1267"/>
      <c r="AE2093" s="1267"/>
      <c r="AF2093" s="1267"/>
    </row>
    <row r="2094" spans="1:32" ht="17.45" customHeight="1">
      <c r="A2094" s="1246"/>
      <c r="B2094" s="1246"/>
      <c r="C2094" s="1246"/>
      <c r="D2094" s="1246"/>
      <c r="E2094" s="1246"/>
      <c r="F2094" s="1246"/>
      <c r="G2094" s="1246"/>
      <c r="H2094" s="1246"/>
      <c r="I2094" s="1246"/>
      <c r="J2094" s="1246"/>
      <c r="K2094" s="1246"/>
      <c r="L2094" s="1246"/>
      <c r="M2094" s="1247" t="s">
        <v>411</v>
      </c>
      <c r="N2094" s="1247"/>
      <c r="O2094" s="1247"/>
      <c r="P2094" s="1247"/>
      <c r="Q2094" s="1247"/>
      <c r="R2094" s="1247"/>
      <c r="S2094" s="1247"/>
      <c r="T2094" s="1247"/>
      <c r="U2094" s="1247"/>
      <c r="V2094" s="1247"/>
      <c r="W2094" s="1247"/>
      <c r="X2094" s="1248"/>
      <c r="Y2094" s="1248"/>
      <c r="Z2094" s="1249">
        <v>0</v>
      </c>
      <c r="AA2094" s="1249"/>
      <c r="AB2094" s="1249"/>
      <c r="AC2094" s="1249"/>
      <c r="AD2094" s="1249"/>
      <c r="AE2094" s="1249"/>
      <c r="AF2094" s="1249"/>
    </row>
    <row r="2095" spans="1:32" ht="17.45" customHeight="1">
      <c r="A2095" s="1257" t="s">
        <v>412</v>
      </c>
      <c r="B2095" s="1257"/>
      <c r="C2095" s="1257"/>
      <c r="D2095" s="1257"/>
      <c r="E2095" s="1257"/>
      <c r="F2095" s="1257"/>
      <c r="G2095" s="1257"/>
      <c r="H2095" s="1257"/>
      <c r="I2095" s="1257"/>
      <c r="J2095" s="1257"/>
      <c r="K2095" s="1257"/>
      <c r="L2095" s="1257"/>
      <c r="M2095" s="1257"/>
      <c r="N2095" s="1257"/>
      <c r="O2095" s="1258" t="s">
        <v>391</v>
      </c>
      <c r="P2095" s="1258"/>
      <c r="Q2095" s="1258"/>
      <c r="R2095" s="1258"/>
      <c r="S2095" s="1258" t="s">
        <v>407</v>
      </c>
      <c r="T2095" s="1258"/>
      <c r="U2095" s="1258"/>
      <c r="V2095" s="1258"/>
      <c r="W2095" s="1258" t="s">
        <v>408</v>
      </c>
      <c r="X2095" s="1258"/>
      <c r="Y2095" s="1258"/>
      <c r="Z2095" s="1258"/>
      <c r="AA2095" s="1258"/>
      <c r="AB2095" s="1258"/>
      <c r="AC2095" s="1259" t="s">
        <v>409</v>
      </c>
      <c r="AD2095" s="1259"/>
      <c r="AE2095" s="1259"/>
      <c r="AF2095" s="1259"/>
    </row>
    <row r="2096" spans="1:32" ht="16.7" customHeight="1">
      <c r="A2096" s="1246"/>
      <c r="B2096" s="1246"/>
      <c r="C2096" s="1246"/>
      <c r="D2096" s="1246"/>
      <c r="E2096" s="1246"/>
      <c r="F2096" s="1246"/>
      <c r="G2096" s="1246"/>
      <c r="H2096" s="1246"/>
      <c r="I2096" s="1246"/>
      <c r="J2096" s="1246"/>
      <c r="K2096" s="1246"/>
      <c r="L2096" s="1246"/>
      <c r="M2096" s="1247" t="s">
        <v>413</v>
      </c>
      <c r="N2096" s="1247"/>
      <c r="O2096" s="1247"/>
      <c r="P2096" s="1247"/>
      <c r="Q2096" s="1247"/>
      <c r="R2096" s="1247"/>
      <c r="S2096" s="1247"/>
      <c r="T2096" s="1247"/>
      <c r="U2096" s="1247"/>
      <c r="V2096" s="1247"/>
      <c r="W2096" s="1247"/>
      <c r="X2096" s="1248"/>
      <c r="Y2096" s="1248"/>
      <c r="Z2096" s="1249">
        <v>0</v>
      </c>
      <c r="AA2096" s="1249"/>
      <c r="AB2096" s="1249"/>
      <c r="AC2096" s="1249"/>
      <c r="AD2096" s="1249"/>
      <c r="AE2096" s="1249"/>
      <c r="AF2096" s="1249"/>
    </row>
    <row r="2097" spans="1:32" ht="17.45" customHeight="1">
      <c r="A2097" s="1257" t="s">
        <v>414</v>
      </c>
      <c r="B2097" s="1257"/>
      <c r="C2097" s="1257"/>
      <c r="D2097" s="1257"/>
      <c r="E2097" s="1257"/>
      <c r="F2097" s="1257"/>
      <c r="G2097" s="1257"/>
      <c r="H2097" s="1257"/>
      <c r="I2097" s="1257"/>
      <c r="J2097" s="1257"/>
      <c r="K2097" s="1257"/>
      <c r="L2097" s="1257"/>
      <c r="M2097" s="1257"/>
      <c r="N2097" s="1257"/>
      <c r="O2097" s="1258" t="s">
        <v>391</v>
      </c>
      <c r="P2097" s="1258"/>
      <c r="Q2097" s="1258"/>
      <c r="R2097" s="1258"/>
      <c r="S2097" s="1258" t="s">
        <v>407</v>
      </c>
      <c r="T2097" s="1258"/>
      <c r="U2097" s="1258"/>
      <c r="V2097" s="1258"/>
      <c r="W2097" s="1258" t="s">
        <v>408</v>
      </c>
      <c r="X2097" s="1258"/>
      <c r="Y2097" s="1258"/>
      <c r="Z2097" s="1258"/>
      <c r="AA2097" s="1258"/>
      <c r="AB2097" s="1258"/>
      <c r="AC2097" s="1259" t="s">
        <v>409</v>
      </c>
      <c r="AD2097" s="1259"/>
      <c r="AE2097" s="1259"/>
      <c r="AF2097" s="1259"/>
    </row>
    <row r="2098" spans="1:32" ht="22.5" customHeight="1">
      <c r="A2098" s="155"/>
      <c r="B2098" s="156"/>
      <c r="C2098" s="160" t="s">
        <v>634</v>
      </c>
      <c r="D2098" s="1268" t="s">
        <v>635</v>
      </c>
      <c r="E2098" s="1268"/>
      <c r="F2098" s="1268"/>
      <c r="G2098" s="1268"/>
      <c r="H2098" s="1268"/>
      <c r="I2098" s="1268"/>
      <c r="J2098" s="1268"/>
      <c r="K2098" s="1268"/>
      <c r="L2098" s="1268"/>
      <c r="M2098" s="1268"/>
      <c r="N2098" s="1268"/>
      <c r="O2098" s="1319">
        <v>1</v>
      </c>
      <c r="P2098" s="1319"/>
      <c r="Q2098" s="1319"/>
      <c r="R2098" s="1319"/>
      <c r="S2098" s="1320" t="s">
        <v>283</v>
      </c>
      <c r="T2098" s="1320"/>
      <c r="U2098" s="1320"/>
      <c r="V2098" s="1320"/>
      <c r="W2098" s="1270">
        <v>7.96</v>
      </c>
      <c r="X2098" s="1270"/>
      <c r="Y2098" s="1270"/>
      <c r="Z2098" s="1270"/>
      <c r="AA2098" s="1270"/>
      <c r="AB2098" s="1270"/>
      <c r="AC2098" s="1267">
        <v>7.96</v>
      </c>
      <c r="AD2098" s="1267"/>
      <c r="AE2098" s="1267"/>
      <c r="AF2098" s="1267"/>
    </row>
    <row r="2099" spans="1:32" ht="17.45" customHeight="1">
      <c r="A2099" s="1251"/>
      <c r="B2099" s="1251"/>
      <c r="C2099" s="1251"/>
      <c r="D2099" s="1251"/>
      <c r="E2099" s="1251"/>
      <c r="F2099" s="1251"/>
      <c r="G2099" s="1251"/>
      <c r="H2099" s="1251"/>
      <c r="I2099" s="1251"/>
      <c r="J2099" s="1251"/>
      <c r="K2099" s="1251"/>
      <c r="L2099" s="1251"/>
      <c r="M2099" s="1252" t="s">
        <v>415</v>
      </c>
      <c r="N2099" s="1252"/>
      <c r="O2099" s="1252"/>
      <c r="P2099" s="1252"/>
      <c r="Q2099" s="1252"/>
      <c r="R2099" s="1252"/>
      <c r="S2099" s="1252"/>
      <c r="T2099" s="1252"/>
      <c r="U2099" s="1252"/>
      <c r="V2099" s="1252"/>
      <c r="W2099" s="1252"/>
      <c r="X2099" s="1253"/>
      <c r="Y2099" s="1253"/>
      <c r="Z2099" s="1254">
        <v>7.96</v>
      </c>
      <c r="AA2099" s="1254"/>
      <c r="AB2099" s="1254"/>
      <c r="AC2099" s="1254"/>
      <c r="AD2099" s="1254"/>
      <c r="AE2099" s="1254"/>
      <c r="AF2099" s="1254"/>
    </row>
    <row r="2100" spans="1:32" ht="17.45" customHeight="1">
      <c r="A2100" s="1255" t="s">
        <v>416</v>
      </c>
      <c r="B2100" s="1255"/>
      <c r="C2100" s="1255"/>
      <c r="D2100" s="1255"/>
      <c r="E2100" s="1255"/>
      <c r="F2100" s="1255"/>
      <c r="G2100" s="1255"/>
      <c r="H2100" s="1255"/>
      <c r="I2100" s="1255"/>
      <c r="J2100" s="1256" t="s">
        <v>391</v>
      </c>
      <c r="K2100" s="1256"/>
      <c r="L2100" s="158" t="s">
        <v>417</v>
      </c>
      <c r="M2100" s="158" t="s">
        <v>418</v>
      </c>
      <c r="N2100" s="1256" t="s">
        <v>419</v>
      </c>
      <c r="O2100" s="1256"/>
      <c r="P2100" s="1256" t="s">
        <v>420</v>
      </c>
      <c r="Q2100" s="1256"/>
      <c r="R2100" s="1256"/>
      <c r="S2100" s="1256"/>
      <c r="T2100" s="1256" t="s">
        <v>421</v>
      </c>
      <c r="U2100" s="1256"/>
      <c r="V2100" s="1256"/>
      <c r="W2100" s="1256"/>
      <c r="X2100" s="1256" t="s">
        <v>422</v>
      </c>
      <c r="Y2100" s="1256"/>
      <c r="Z2100" s="1256"/>
      <c r="AA2100" s="1256"/>
      <c r="AB2100" s="1256"/>
      <c r="AC2100" s="1245" t="s">
        <v>409</v>
      </c>
      <c r="AD2100" s="1245"/>
      <c r="AE2100" s="1245"/>
      <c r="AF2100" s="1245"/>
    </row>
    <row r="2101" spans="1:32" ht="22.5" customHeight="1">
      <c r="A2101" s="155"/>
      <c r="B2101" s="156"/>
      <c r="C2101" s="160" t="s">
        <v>636</v>
      </c>
      <c r="D2101" s="1328" t="s">
        <v>635</v>
      </c>
      <c r="E2101" s="1328"/>
      <c r="F2101" s="1328"/>
      <c r="G2101" s="1328"/>
      <c r="H2101" s="1328"/>
      <c r="I2101" s="1328"/>
      <c r="J2101" s="1329">
        <v>1</v>
      </c>
      <c r="K2101" s="1329"/>
      <c r="L2101" s="172">
        <v>2.4300000000000002</v>
      </c>
      <c r="M2101" s="172">
        <v>0</v>
      </c>
      <c r="N2101" s="1330">
        <v>137</v>
      </c>
      <c r="O2101" s="1330"/>
      <c r="P2101" s="1330">
        <v>1.24</v>
      </c>
      <c r="Q2101" s="1330"/>
      <c r="R2101" s="1330"/>
      <c r="S2101" s="1330"/>
      <c r="T2101" s="1330">
        <v>0.99</v>
      </c>
      <c r="U2101" s="1330"/>
      <c r="V2101" s="1330"/>
      <c r="W2101" s="1330"/>
      <c r="X2101" s="1330">
        <v>0.82</v>
      </c>
      <c r="Y2101" s="1330"/>
      <c r="Z2101" s="1330"/>
      <c r="AA2101" s="1330"/>
      <c r="AB2101" s="1330"/>
      <c r="AC2101" s="1254">
        <v>115.35</v>
      </c>
      <c r="AD2101" s="1254"/>
      <c r="AE2101" s="1254"/>
      <c r="AF2101" s="1254"/>
    </row>
    <row r="2102" spans="1:32" ht="17.45" customHeight="1">
      <c r="A2102" s="1246"/>
      <c r="B2102" s="1246"/>
      <c r="C2102" s="1246"/>
      <c r="D2102" s="1246"/>
      <c r="E2102" s="1246"/>
      <c r="F2102" s="1246"/>
      <c r="G2102" s="1246"/>
      <c r="H2102" s="1246"/>
      <c r="I2102" s="1246"/>
      <c r="J2102" s="1246"/>
      <c r="K2102" s="1246"/>
      <c r="L2102" s="1246"/>
      <c r="M2102" s="1247" t="s">
        <v>423</v>
      </c>
      <c r="N2102" s="1247"/>
      <c r="O2102" s="1247"/>
      <c r="P2102" s="1247"/>
      <c r="Q2102" s="1247"/>
      <c r="R2102" s="1247"/>
      <c r="S2102" s="1247"/>
      <c r="T2102" s="1247"/>
      <c r="U2102" s="1247"/>
      <c r="V2102" s="1247"/>
      <c r="W2102" s="1247"/>
      <c r="X2102" s="1248"/>
      <c r="Y2102" s="1248"/>
      <c r="Z2102" s="1249">
        <v>115.35</v>
      </c>
      <c r="AA2102" s="1249"/>
      <c r="AB2102" s="1249"/>
      <c r="AC2102" s="1249"/>
      <c r="AD2102" s="1249"/>
      <c r="AE2102" s="1249"/>
      <c r="AF2102" s="1249"/>
    </row>
    <row r="2103" spans="1:32" ht="5.85" customHeight="1">
      <c r="A2103" s="1250"/>
      <c r="B2103" s="1250"/>
      <c r="C2103" s="1250"/>
      <c r="D2103" s="1250"/>
      <c r="E2103" s="1250"/>
      <c r="F2103" s="1250"/>
      <c r="G2103" s="1250"/>
      <c r="H2103" s="1250"/>
      <c r="I2103" s="1250"/>
      <c r="J2103" s="1250"/>
      <c r="K2103" s="1250"/>
      <c r="L2103" s="1250"/>
      <c r="M2103" s="1250"/>
      <c r="N2103" s="1250"/>
      <c r="O2103" s="1250"/>
      <c r="P2103" s="1250"/>
      <c r="Q2103" s="1250"/>
      <c r="R2103" s="1250"/>
      <c r="S2103" s="1250"/>
      <c r="T2103" s="1250"/>
      <c r="U2103" s="1250"/>
      <c r="V2103" s="1250"/>
      <c r="W2103" s="1250"/>
      <c r="X2103" s="1250"/>
      <c r="Y2103" s="1250"/>
      <c r="Z2103" s="1250"/>
      <c r="AA2103" s="1250"/>
      <c r="AB2103" s="1250"/>
      <c r="AC2103" s="1250"/>
      <c r="AD2103" s="1250"/>
      <c r="AE2103" s="1250"/>
      <c r="AF2103" s="1250"/>
    </row>
    <row r="2104" spans="1:32" ht="16.7" customHeight="1">
      <c r="A2104" s="1239"/>
      <c r="B2104" s="1239"/>
      <c r="C2104" s="1239"/>
      <c r="D2104" s="1239"/>
      <c r="E2104" s="1239"/>
      <c r="F2104" s="1239"/>
      <c r="G2104" s="1239"/>
      <c r="H2104" s="1239"/>
      <c r="I2104" s="1239"/>
      <c r="J2104" s="1239"/>
      <c r="K2104" s="1239"/>
      <c r="L2104" s="1239"/>
      <c r="M2104" s="1240" t="s">
        <v>424</v>
      </c>
      <c r="N2104" s="1240"/>
      <c r="O2104" s="1240"/>
      <c r="P2104" s="1240"/>
      <c r="Q2104" s="1240"/>
      <c r="R2104" s="1240"/>
      <c r="S2104" s="1240"/>
      <c r="T2104" s="1240"/>
      <c r="U2104" s="1240"/>
      <c r="V2104" s="1240"/>
      <c r="W2104" s="1240"/>
      <c r="X2104" s="1243"/>
      <c r="Y2104" s="1243"/>
      <c r="Z2104" s="1241">
        <v>136.06</v>
      </c>
      <c r="AA2104" s="1241"/>
      <c r="AB2104" s="1241"/>
      <c r="AC2104" s="1241"/>
      <c r="AD2104" s="1241"/>
      <c r="AE2104" s="1241"/>
      <c r="AF2104" s="1241"/>
    </row>
    <row r="2105" spans="1:32" ht="16.7" customHeight="1">
      <c r="A2105" s="1239"/>
      <c r="B2105" s="1239"/>
      <c r="C2105" s="1239"/>
      <c r="D2105" s="1239"/>
      <c r="E2105" s="1239"/>
      <c r="F2105" s="1239"/>
      <c r="G2105" s="1239"/>
      <c r="H2105" s="1239"/>
      <c r="I2105" s="1239"/>
      <c r="J2105" s="1239"/>
      <c r="K2105" s="1240" t="s">
        <v>425</v>
      </c>
      <c r="L2105" s="1240"/>
      <c r="M2105" s="1240"/>
      <c r="N2105" s="1240"/>
      <c r="O2105" s="1240"/>
      <c r="P2105" s="1240"/>
      <c r="Q2105" s="151"/>
      <c r="R2105" s="1244">
        <v>0</v>
      </c>
      <c r="S2105" s="1244"/>
      <c r="T2105" s="1244"/>
      <c r="U2105" s="151"/>
      <c r="V2105" s="1240" t="s">
        <v>426</v>
      </c>
      <c r="W2105" s="1240"/>
      <c r="X2105" s="1243"/>
      <c r="Y2105" s="1243"/>
      <c r="Z2105" s="1241">
        <v>0</v>
      </c>
      <c r="AA2105" s="1241"/>
      <c r="AB2105" s="1241"/>
      <c r="AC2105" s="1241"/>
      <c r="AD2105" s="1241"/>
      <c r="AE2105" s="1241"/>
      <c r="AF2105" s="1241"/>
    </row>
    <row r="2106" spans="1:32" ht="0.75" customHeight="1">
      <c r="A2106" s="1239"/>
      <c r="B2106" s="1239"/>
      <c r="C2106" s="1239"/>
      <c r="D2106" s="1239"/>
      <c r="E2106" s="1239"/>
      <c r="F2106" s="1239"/>
      <c r="G2106" s="1239"/>
      <c r="H2106" s="1239"/>
      <c r="I2106" s="1239"/>
      <c r="J2106" s="1239"/>
      <c r="K2106" s="1239"/>
      <c r="L2106" s="1239"/>
      <c r="M2106" s="1239"/>
      <c r="N2106" s="1239"/>
      <c r="O2106" s="1239"/>
      <c r="P2106" s="1239"/>
      <c r="Q2106" s="1239"/>
      <c r="R2106" s="1239"/>
      <c r="S2106" s="1239"/>
      <c r="T2106" s="1239"/>
      <c r="U2106" s="1239"/>
      <c r="V2106" s="1240"/>
      <c r="W2106" s="1240"/>
      <c r="X2106" s="1243"/>
      <c r="Y2106" s="1243"/>
      <c r="Z2106" s="1241"/>
      <c r="AA2106" s="1241"/>
      <c r="AB2106" s="1241"/>
      <c r="AC2106" s="1241"/>
      <c r="AD2106" s="1241"/>
      <c r="AE2106" s="1241"/>
      <c r="AF2106" s="1241"/>
    </row>
    <row r="2107" spans="1:32" ht="16.7" customHeight="1">
      <c r="A2107" s="1239"/>
      <c r="B2107" s="1239"/>
      <c r="C2107" s="1239"/>
      <c r="D2107" s="1239"/>
      <c r="E2107" s="1239"/>
      <c r="F2107" s="1239"/>
      <c r="G2107" s="1239"/>
      <c r="H2107" s="1239"/>
      <c r="I2107" s="1239"/>
      <c r="J2107" s="1239"/>
      <c r="K2107" s="1239"/>
      <c r="L2107" s="1239"/>
      <c r="M2107" s="1240" t="s">
        <v>427</v>
      </c>
      <c r="N2107" s="1240"/>
      <c r="O2107" s="1240"/>
      <c r="P2107" s="1240"/>
      <c r="Q2107" s="1240"/>
      <c r="R2107" s="1240"/>
      <c r="S2107" s="1240"/>
      <c r="T2107" s="1240"/>
      <c r="U2107" s="1240"/>
      <c r="V2107" s="1240"/>
      <c r="W2107" s="1240"/>
      <c r="X2107" s="1243"/>
      <c r="Y2107" s="1243"/>
      <c r="Z2107" s="1241">
        <v>136.06</v>
      </c>
      <c r="AA2107" s="1241"/>
      <c r="AB2107" s="1241"/>
      <c r="AC2107" s="1241"/>
      <c r="AD2107" s="1241"/>
      <c r="AE2107" s="1241"/>
      <c r="AF2107" s="1241"/>
    </row>
    <row r="2108" spans="1:32" ht="5.85" customHeight="1">
      <c r="A2108" s="1242"/>
      <c r="B2108" s="1242"/>
      <c r="C2108" s="1242"/>
      <c r="D2108" s="1242"/>
      <c r="E2108" s="1242"/>
      <c r="F2108" s="1242"/>
      <c r="G2108" s="1242"/>
      <c r="H2108" s="1242"/>
      <c r="I2108" s="1242"/>
      <c r="J2108" s="1242"/>
      <c r="K2108" s="1242"/>
      <c r="L2108" s="1242"/>
      <c r="M2108" s="1242"/>
      <c r="N2108" s="1242"/>
      <c r="O2108" s="1242"/>
      <c r="P2108" s="1242"/>
      <c r="Q2108" s="1242"/>
      <c r="R2108" s="1242"/>
      <c r="S2108" s="1242"/>
      <c r="T2108" s="1242"/>
      <c r="U2108" s="1242"/>
      <c r="V2108" s="1242"/>
      <c r="W2108" s="1242"/>
      <c r="X2108" s="1242"/>
      <c r="Y2108" s="1242"/>
      <c r="Z2108" s="1242"/>
      <c r="AA2108" s="1242"/>
      <c r="AB2108" s="1242"/>
      <c r="AC2108" s="1242"/>
      <c r="AD2108" s="1242"/>
      <c r="AE2108" s="1242"/>
      <c r="AF2108" s="1242"/>
    </row>
    <row r="2109" spans="1:32" ht="100.35" customHeight="1">
      <c r="A2109" s="153"/>
      <c r="B2109" s="154"/>
      <c r="C2109" s="154"/>
      <c r="D2109" s="154"/>
      <c r="E2109" s="154"/>
      <c r="F2109" s="154"/>
      <c r="G2109" s="154"/>
      <c r="H2109" s="154"/>
      <c r="I2109" s="154"/>
      <c r="J2109" s="154"/>
      <c r="K2109" s="154"/>
      <c r="L2109" s="154"/>
      <c r="M2109" s="154"/>
      <c r="N2109" s="154"/>
      <c r="O2109" s="154"/>
      <c r="P2109" s="154"/>
      <c r="Q2109" s="154"/>
      <c r="R2109" s="154"/>
      <c r="S2109" s="154"/>
      <c r="T2109" s="154"/>
      <c r="U2109" s="154"/>
      <c r="V2109" s="154"/>
      <c r="W2109" s="154"/>
      <c r="X2109" s="154"/>
      <c r="Y2109" s="154"/>
      <c r="Z2109" s="154"/>
      <c r="AA2109" s="154"/>
      <c r="AB2109" s="154"/>
      <c r="AC2109" s="154"/>
      <c r="AD2109" s="154"/>
      <c r="AE2109" s="154"/>
      <c r="AF2109" s="162"/>
    </row>
    <row r="2110" spans="1:32" ht="2.1" customHeight="1">
      <c r="A2110" s="146"/>
      <c r="B2110" s="147"/>
      <c r="C2110" s="147"/>
      <c r="D2110" s="147"/>
      <c r="E2110" s="147"/>
      <c r="F2110" s="147"/>
      <c r="G2110" s="1289" t="s">
        <v>376</v>
      </c>
      <c r="H2110" s="1289"/>
      <c r="I2110" s="1289"/>
      <c r="J2110" s="1289"/>
      <c r="K2110" s="1289"/>
      <c r="L2110" s="1289"/>
      <c r="M2110" s="1289"/>
      <c r="N2110" s="1289"/>
      <c r="O2110" s="1289"/>
      <c r="P2110" s="1289"/>
      <c r="Q2110" s="1289"/>
      <c r="R2110" s="1289"/>
      <c r="S2110" s="1289"/>
      <c r="T2110" s="1289"/>
      <c r="U2110" s="1289"/>
      <c r="V2110" s="1289"/>
      <c r="W2110" s="1289"/>
      <c r="X2110" s="1289"/>
      <c r="Y2110" s="1289"/>
      <c r="Z2110" s="1289"/>
      <c r="AA2110" s="148"/>
      <c r="AB2110" s="1290" t="s">
        <v>637</v>
      </c>
      <c r="AC2110" s="1290"/>
      <c r="AD2110" s="1290"/>
      <c r="AE2110" s="1290"/>
      <c r="AF2110" s="1290"/>
    </row>
    <row r="2111" spans="1:32" ht="14.65" customHeight="1">
      <c r="A2111" s="150"/>
      <c r="B2111" s="1243"/>
      <c r="C2111" s="1243"/>
      <c r="D2111" s="1243"/>
      <c r="E2111" s="1243"/>
      <c r="G2111" s="1289"/>
      <c r="H2111" s="1289"/>
      <c r="I2111" s="1289"/>
      <c r="J2111" s="1289"/>
      <c r="K2111" s="1289"/>
      <c r="L2111" s="1289"/>
      <c r="M2111" s="1289"/>
      <c r="N2111" s="1289"/>
      <c r="O2111" s="1289"/>
      <c r="P2111" s="1289"/>
      <c r="Q2111" s="1289"/>
      <c r="R2111" s="1289"/>
      <c r="S2111" s="1289"/>
      <c r="T2111" s="1289"/>
      <c r="U2111" s="1289"/>
      <c r="V2111" s="1289"/>
      <c r="W2111" s="1289"/>
      <c r="X2111" s="1289"/>
      <c r="Y2111" s="1289"/>
      <c r="Z2111" s="1289"/>
      <c r="AA2111" s="152"/>
      <c r="AB2111" s="1290"/>
      <c r="AC2111" s="1290"/>
      <c r="AD2111" s="1290"/>
      <c r="AE2111" s="1290"/>
      <c r="AF2111" s="1290"/>
    </row>
    <row r="2112" spans="1:32" ht="0.75" customHeight="1">
      <c r="A2112" s="150"/>
      <c r="B2112" s="1243"/>
      <c r="C2112" s="1243"/>
      <c r="D2112" s="1243"/>
      <c r="E2112" s="1243"/>
      <c r="G2112" s="1289"/>
      <c r="H2112" s="1289"/>
      <c r="I2112" s="1289"/>
      <c r="J2112" s="1289"/>
      <c r="K2112" s="1289"/>
      <c r="L2112" s="1289"/>
      <c r="M2112" s="1289"/>
      <c r="N2112" s="1289"/>
      <c r="O2112" s="1289"/>
      <c r="P2112" s="1289"/>
      <c r="Q2112" s="1289"/>
      <c r="R2112" s="1289"/>
      <c r="S2112" s="1289"/>
      <c r="T2112" s="1289"/>
      <c r="U2112" s="1289"/>
      <c r="V2112" s="1289"/>
      <c r="W2112" s="1289"/>
      <c r="X2112" s="1289"/>
      <c r="Y2112" s="1289"/>
      <c r="Z2112" s="1289"/>
      <c r="AA2112" s="152"/>
      <c r="AB2112" s="1290"/>
      <c r="AC2112" s="1290"/>
      <c r="AD2112" s="1290"/>
      <c r="AE2112" s="1290"/>
      <c r="AF2112" s="1290"/>
    </row>
    <row r="2113" spans="1:32" ht="11.65" customHeight="1">
      <c r="A2113" s="150"/>
      <c r="B2113" s="1243"/>
      <c r="C2113" s="1243"/>
      <c r="D2113" s="1243"/>
      <c r="E2113" s="1243"/>
      <c r="G2113" s="1289"/>
      <c r="H2113" s="1289"/>
      <c r="I2113" s="1289"/>
      <c r="J2113" s="1289"/>
      <c r="K2113" s="1289"/>
      <c r="L2113" s="1289"/>
      <c r="M2113" s="1289"/>
      <c r="N2113" s="1289"/>
      <c r="O2113" s="1289"/>
      <c r="P2113" s="1289"/>
      <c r="Q2113" s="1289"/>
      <c r="R2113" s="1289"/>
      <c r="S2113" s="1289"/>
      <c r="T2113" s="1289"/>
      <c r="U2113" s="1289"/>
      <c r="V2113" s="1289"/>
      <c r="W2113" s="1289"/>
      <c r="X2113" s="1289"/>
      <c r="Y2113" s="1289"/>
      <c r="Z2113" s="1289"/>
      <c r="AA2113" s="152"/>
      <c r="AB2113" s="1291" t="s">
        <v>378</v>
      </c>
      <c r="AC2113" s="1291"/>
      <c r="AD2113" s="1291"/>
      <c r="AE2113" s="1324"/>
      <c r="AF2113" s="1324"/>
    </row>
    <row r="2114" spans="1:32" ht="13.9" customHeight="1">
      <c r="A2114" s="150"/>
      <c r="B2114" s="1243"/>
      <c r="C2114" s="1243"/>
      <c r="D2114" s="1243"/>
      <c r="E2114" s="1243"/>
      <c r="G2114" s="1293" t="s">
        <v>379</v>
      </c>
      <c r="H2114" s="1293"/>
      <c r="I2114" s="1293"/>
      <c r="J2114" s="1293"/>
      <c r="K2114" s="1293"/>
      <c r="L2114" s="1293"/>
      <c r="M2114" s="1293"/>
      <c r="N2114" s="1293"/>
      <c r="O2114" s="1293"/>
      <c r="P2114" s="1293"/>
      <c r="Q2114" s="1293"/>
      <c r="R2114" s="1293"/>
      <c r="S2114" s="1293"/>
      <c r="T2114" s="1293"/>
      <c r="U2114" s="1293"/>
      <c r="V2114" s="1293"/>
      <c r="W2114" s="1293"/>
      <c r="X2114" s="1293"/>
      <c r="Y2114" s="1293"/>
      <c r="Z2114" s="1293"/>
      <c r="AA2114" s="152"/>
      <c r="AB2114" s="1291"/>
      <c r="AC2114" s="1291"/>
      <c r="AD2114" s="1291"/>
      <c r="AE2114" s="1324"/>
      <c r="AF2114" s="1324"/>
    </row>
    <row r="2115" spans="1:32" ht="0.75" customHeight="1">
      <c r="A2115" s="150"/>
      <c r="G2115" s="1293"/>
      <c r="H2115" s="1293"/>
      <c r="I2115" s="1293"/>
      <c r="J2115" s="1293"/>
      <c r="K2115" s="1293"/>
      <c r="L2115" s="1293"/>
      <c r="M2115" s="1293"/>
      <c r="N2115" s="1293"/>
      <c r="O2115" s="1293"/>
      <c r="P2115" s="1293"/>
      <c r="Q2115" s="1293"/>
      <c r="R2115" s="1293"/>
      <c r="S2115" s="1293"/>
      <c r="T2115" s="1293"/>
      <c r="U2115" s="1293"/>
      <c r="V2115" s="1293"/>
      <c r="W2115" s="1293"/>
      <c r="X2115" s="1293"/>
      <c r="Y2115" s="1293"/>
      <c r="Z2115" s="1293"/>
      <c r="AA2115" s="152"/>
      <c r="AB2115" s="1291"/>
      <c r="AC2115" s="1291"/>
      <c r="AD2115" s="1291"/>
      <c r="AE2115" s="1324"/>
      <c r="AF2115" s="1324"/>
    </row>
    <row r="2116" spans="1:32" ht="0.75" customHeight="1">
      <c r="A2116" s="153"/>
      <c r="B2116" s="154"/>
      <c r="C2116" s="154"/>
      <c r="D2116" s="154"/>
      <c r="E2116" s="154"/>
      <c r="F2116" s="154"/>
      <c r="G2116" s="154"/>
      <c r="H2116" s="154"/>
      <c r="I2116" s="154"/>
      <c r="J2116" s="154"/>
      <c r="K2116" s="154"/>
      <c r="L2116" s="154"/>
      <c r="M2116" s="154"/>
      <c r="N2116" s="154"/>
      <c r="O2116" s="154"/>
      <c r="P2116" s="154"/>
      <c r="Q2116" s="154"/>
      <c r="R2116" s="154"/>
      <c r="S2116" s="154"/>
      <c r="T2116" s="154"/>
      <c r="U2116" s="154"/>
      <c r="V2116" s="154"/>
      <c r="W2116" s="154"/>
      <c r="X2116" s="154"/>
      <c r="Y2116" s="154"/>
      <c r="Z2116" s="154"/>
      <c r="AA2116" s="154"/>
      <c r="AB2116" s="154"/>
      <c r="AC2116" s="154"/>
      <c r="AD2116" s="154"/>
      <c r="AE2116" s="154"/>
      <c r="AF2116" s="162"/>
    </row>
    <row r="2117" spans="1:32" ht="15.95" customHeight="1">
      <c r="A2117" s="1280" t="s">
        <v>323</v>
      </c>
      <c r="B2117" s="1280"/>
      <c r="C2117" s="1280"/>
      <c r="D2117" s="1280"/>
      <c r="E2117" s="1280"/>
      <c r="F2117" s="1280"/>
      <c r="G2117" s="1280"/>
      <c r="H2117" s="1280"/>
      <c r="I2117" s="1280"/>
      <c r="J2117" s="1280"/>
      <c r="K2117" s="1280"/>
      <c r="L2117" s="1280"/>
      <c r="M2117" s="1280"/>
      <c r="N2117" s="1280"/>
      <c r="O2117" s="1280"/>
      <c r="P2117" s="1280"/>
      <c r="Q2117" s="1280"/>
      <c r="R2117" s="1280"/>
      <c r="S2117" s="1280"/>
      <c r="T2117" s="1280"/>
      <c r="U2117" s="1280"/>
      <c r="V2117" s="1280"/>
      <c r="W2117" s="1280"/>
      <c r="X2117" s="1280"/>
      <c r="Y2117" s="1280"/>
      <c r="Z2117" s="1280"/>
      <c r="AA2117" s="1280"/>
      <c r="AB2117" s="1280"/>
      <c r="AC2117" s="1280"/>
      <c r="AD2117" s="1280"/>
      <c r="AE2117" s="1280"/>
      <c r="AF2117" s="1280"/>
    </row>
    <row r="2118" spans="1:32" ht="0.75" customHeight="1">
      <c r="A2118" s="146"/>
      <c r="B2118" s="147"/>
      <c r="C2118" s="147"/>
      <c r="D2118" s="147"/>
      <c r="E2118" s="147"/>
      <c r="F2118" s="147"/>
      <c r="G2118" s="147"/>
      <c r="H2118" s="147"/>
      <c r="I2118" s="147"/>
      <c r="J2118" s="147"/>
      <c r="K2118" s="147"/>
      <c r="L2118" s="147"/>
      <c r="M2118" s="147"/>
      <c r="N2118" s="147"/>
      <c r="O2118" s="147"/>
      <c r="P2118" s="147"/>
      <c r="Q2118" s="147"/>
      <c r="R2118" s="147"/>
      <c r="S2118" s="147"/>
      <c r="T2118" s="147"/>
      <c r="U2118" s="147"/>
      <c r="V2118" s="147"/>
      <c r="W2118" s="147"/>
      <c r="X2118" s="147"/>
      <c r="Y2118" s="147"/>
      <c r="Z2118" s="147"/>
      <c r="AA2118" s="147"/>
      <c r="AB2118" s="147"/>
      <c r="AC2118" s="147"/>
      <c r="AD2118" s="147"/>
      <c r="AE2118" s="147"/>
      <c r="AF2118" s="148"/>
    </row>
    <row r="2119" spans="1:32" ht="37.15" customHeight="1">
      <c r="A2119" s="1281" t="s">
        <v>380</v>
      </c>
      <c r="B2119" s="1281"/>
      <c r="C2119" s="1281"/>
      <c r="D2119" s="1281"/>
      <c r="E2119" s="1281"/>
      <c r="F2119" s="1281"/>
      <c r="G2119" s="1281"/>
      <c r="H2119" s="1281"/>
      <c r="I2119" s="1281"/>
      <c r="J2119" s="1281"/>
      <c r="K2119" s="1281"/>
      <c r="L2119" s="1281"/>
      <c r="M2119" s="1281"/>
      <c r="N2119" s="1281"/>
      <c r="O2119" s="1281"/>
      <c r="P2119" s="1281"/>
      <c r="Q2119" s="1281"/>
      <c r="R2119" s="1281"/>
      <c r="S2119" s="1281"/>
      <c r="T2119" s="1281"/>
      <c r="U2119" s="1281"/>
      <c r="V2119" s="1281"/>
      <c r="W2119" s="1281"/>
      <c r="X2119" s="1281"/>
      <c r="Y2119" s="1282" t="s">
        <v>381</v>
      </c>
      <c r="Z2119" s="1282"/>
      <c r="AA2119" s="1282"/>
      <c r="AB2119" s="1282"/>
      <c r="AC2119" s="1282"/>
      <c r="AD2119" s="1282"/>
      <c r="AE2119" s="1282"/>
      <c r="AF2119" s="1282"/>
    </row>
    <row r="2120" spans="1:32" ht="4.3499999999999996" customHeight="1">
      <c r="A2120" s="155"/>
      <c r="B2120" s="156"/>
      <c r="C2120" s="156"/>
      <c r="D2120" s="156"/>
      <c r="E2120" s="156"/>
      <c r="F2120" s="156"/>
      <c r="G2120" s="156"/>
      <c r="H2120" s="156"/>
      <c r="I2120" s="156"/>
      <c r="J2120" s="156"/>
      <c r="K2120" s="156"/>
      <c r="L2120" s="156"/>
      <c r="M2120" s="156"/>
      <c r="N2120" s="156"/>
      <c r="O2120" s="156"/>
      <c r="P2120" s="156"/>
      <c r="Q2120" s="156"/>
      <c r="R2120" s="156"/>
      <c r="S2120" s="156"/>
      <c r="T2120" s="156"/>
      <c r="U2120" s="156"/>
      <c r="V2120" s="156"/>
      <c r="W2120" s="156"/>
      <c r="X2120" s="156"/>
      <c r="Y2120" s="156"/>
      <c r="Z2120" s="156"/>
      <c r="AA2120" s="156"/>
      <c r="AB2120" s="156"/>
      <c r="AC2120" s="156"/>
      <c r="AD2120" s="156"/>
      <c r="AE2120" s="156"/>
      <c r="AF2120" s="157"/>
    </row>
    <row r="2121" spans="1:32" ht="0.75" customHeight="1">
      <c r="A2121" s="1283" t="s">
        <v>382</v>
      </c>
      <c r="B2121" s="1283"/>
      <c r="C2121" s="1283"/>
      <c r="D2121" s="1283"/>
      <c r="E2121" s="1284"/>
      <c r="F2121" s="1284"/>
      <c r="G2121" s="1284"/>
      <c r="H2121" s="1284"/>
      <c r="I2121" s="1285" t="s">
        <v>338</v>
      </c>
      <c r="J2121" s="1285"/>
      <c r="K2121" s="1285"/>
      <c r="L2121" s="1285"/>
      <c r="M2121" s="1285"/>
      <c r="N2121" s="1285"/>
      <c r="O2121" s="1285"/>
      <c r="P2121" s="1285"/>
      <c r="Q2121" s="1285"/>
      <c r="R2121" s="1285"/>
      <c r="S2121" s="1285"/>
      <c r="T2121" s="1285"/>
      <c r="U2121" s="1285"/>
      <c r="V2121" s="1285"/>
      <c r="W2121" s="1285"/>
      <c r="X2121" s="1285"/>
      <c r="Y2121" s="1275" t="s">
        <v>383</v>
      </c>
      <c r="Z2121" s="1275"/>
      <c r="AA2121" s="1275"/>
      <c r="AB2121" s="1275"/>
      <c r="AC2121" s="1275"/>
      <c r="AD2121" s="1286" t="s">
        <v>623</v>
      </c>
      <c r="AE2121" s="1286"/>
      <c r="AF2121" s="1286"/>
    </row>
    <row r="2122" spans="1:32" ht="18.2" customHeight="1">
      <c r="A2122" s="1283"/>
      <c r="B2122" s="1283"/>
      <c r="C2122" s="1283"/>
      <c r="D2122" s="1283"/>
      <c r="E2122" s="1287" t="s">
        <v>385</v>
      </c>
      <c r="F2122" s="1287"/>
      <c r="G2122" s="1287"/>
      <c r="H2122" s="1288" t="s">
        <v>386</v>
      </c>
      <c r="I2122" s="1285"/>
      <c r="J2122" s="1285"/>
      <c r="K2122" s="1285"/>
      <c r="L2122" s="1285"/>
      <c r="M2122" s="1285"/>
      <c r="N2122" s="1285"/>
      <c r="O2122" s="1285"/>
      <c r="P2122" s="1285"/>
      <c r="Q2122" s="1285"/>
      <c r="R2122" s="1285"/>
      <c r="S2122" s="1285"/>
      <c r="T2122" s="1285"/>
      <c r="U2122" s="1285"/>
      <c r="V2122" s="1285"/>
      <c r="W2122" s="1285"/>
      <c r="X2122" s="1285"/>
      <c r="Y2122" s="1275"/>
      <c r="Z2122" s="1275"/>
      <c r="AA2122" s="1275"/>
      <c r="AB2122" s="1275"/>
      <c r="AC2122" s="1275"/>
      <c r="AD2122" s="1286"/>
      <c r="AE2122" s="1286"/>
      <c r="AF2122" s="1286"/>
    </row>
    <row r="2123" spans="1:32" ht="0.75" customHeight="1">
      <c r="A2123" s="1274" t="s">
        <v>337</v>
      </c>
      <c r="B2123" s="1274"/>
      <c r="C2123" s="1274"/>
      <c r="D2123" s="1274"/>
      <c r="E2123" s="1287"/>
      <c r="F2123" s="1287"/>
      <c r="G2123" s="1287"/>
      <c r="H2123" s="1288"/>
      <c r="I2123" s="1285"/>
      <c r="J2123" s="1285"/>
      <c r="K2123" s="1285"/>
      <c r="L2123" s="1285"/>
      <c r="M2123" s="1285"/>
      <c r="N2123" s="1285"/>
      <c r="O2123" s="1285"/>
      <c r="P2123" s="1285"/>
      <c r="Q2123" s="1285"/>
      <c r="R2123" s="1285"/>
      <c r="S2123" s="1285"/>
      <c r="T2123" s="1285"/>
      <c r="U2123" s="1285"/>
      <c r="V2123" s="1285"/>
      <c r="W2123" s="1285"/>
      <c r="X2123" s="1285"/>
      <c r="Y2123" s="1275" t="s">
        <v>387</v>
      </c>
      <c r="Z2123" s="1275"/>
      <c r="AA2123" s="1275"/>
      <c r="AB2123" s="1275"/>
      <c r="AC2123" s="1275"/>
      <c r="AD2123" s="1276">
        <v>1</v>
      </c>
      <c r="AE2123" s="1276"/>
      <c r="AF2123" s="1276"/>
    </row>
    <row r="2124" spans="1:32" ht="18.2" customHeight="1">
      <c r="A2124" s="1274"/>
      <c r="B2124" s="1274"/>
      <c r="C2124" s="1274"/>
      <c r="D2124" s="1274"/>
      <c r="E2124" s="1277"/>
      <c r="F2124" s="1277"/>
      <c r="G2124" s="1277"/>
      <c r="H2124" s="1288"/>
      <c r="I2124" s="1285"/>
      <c r="J2124" s="1285"/>
      <c r="K2124" s="1285"/>
      <c r="L2124" s="1285"/>
      <c r="M2124" s="1285"/>
      <c r="N2124" s="1285"/>
      <c r="O2124" s="1285"/>
      <c r="P2124" s="1285"/>
      <c r="Q2124" s="1285"/>
      <c r="R2124" s="1285"/>
      <c r="S2124" s="1285"/>
      <c r="T2124" s="1285"/>
      <c r="U2124" s="1285"/>
      <c r="V2124" s="1285"/>
      <c r="W2124" s="1285"/>
      <c r="X2124" s="1285"/>
      <c r="Y2124" s="1275"/>
      <c r="Z2124" s="1275"/>
      <c r="AA2124" s="1275"/>
      <c r="AB2124" s="1275"/>
      <c r="AC2124" s="1275"/>
      <c r="AD2124" s="1276"/>
      <c r="AE2124" s="1276"/>
      <c r="AF2124" s="1276"/>
    </row>
    <row r="2125" spans="1:32" ht="26.85" customHeight="1">
      <c r="A2125" s="1322" t="s">
        <v>388</v>
      </c>
      <c r="B2125" s="1322"/>
      <c r="C2125" s="1322"/>
      <c r="D2125" s="1322"/>
      <c r="E2125" s="1322"/>
      <c r="F2125" s="1322"/>
      <c r="G2125" s="1322"/>
      <c r="H2125" s="1322"/>
      <c r="I2125" s="1322"/>
      <c r="J2125" s="1322"/>
      <c r="K2125" s="1322"/>
      <c r="L2125" s="1322"/>
      <c r="M2125" s="1322"/>
      <c r="N2125" s="1322"/>
      <c r="O2125" s="1322"/>
      <c r="P2125" s="1322"/>
      <c r="Q2125" s="1322"/>
      <c r="R2125" s="1322"/>
      <c r="S2125" s="1322"/>
      <c r="T2125" s="1322"/>
      <c r="U2125" s="1322"/>
      <c r="V2125" s="1322"/>
      <c r="W2125" s="1322"/>
      <c r="X2125" s="1322"/>
      <c r="Y2125" s="1322"/>
      <c r="Z2125" s="1322"/>
      <c r="AA2125" s="1322"/>
      <c r="AB2125" s="1322"/>
      <c r="AC2125" s="1322"/>
      <c r="AD2125" s="1322"/>
      <c r="AE2125" s="1322"/>
      <c r="AF2125" s="1323"/>
    </row>
    <row r="2126" spans="1:32" ht="10.15" customHeight="1">
      <c r="A2126" s="1273" t="s">
        <v>389</v>
      </c>
      <c r="B2126" s="1273"/>
      <c r="C2126" s="1273"/>
      <c r="D2126" s="1273"/>
      <c r="E2126" s="1273"/>
      <c r="F2126" s="1273"/>
      <c r="G2126" s="1273"/>
      <c r="H2126" s="1273"/>
      <c r="I2126" s="1273"/>
      <c r="J2126" s="1273"/>
      <c r="K2126" s="1273"/>
      <c r="L2126" s="1273"/>
      <c r="M2126" s="1273"/>
      <c r="N2126" s="1273"/>
      <c r="O2126" s="1273"/>
      <c r="P2126" s="1273"/>
      <c r="Q2126" s="1273"/>
      <c r="R2126" s="1273"/>
      <c r="S2126" s="1273"/>
      <c r="T2126" s="1273"/>
      <c r="U2126" s="1273"/>
      <c r="V2126" s="1273"/>
      <c r="W2126" s="1273"/>
      <c r="X2126" s="1273"/>
      <c r="Y2126" s="1273"/>
      <c r="Z2126" s="1273"/>
      <c r="AA2126" s="1273"/>
      <c r="AB2126" s="1273"/>
      <c r="AC2126" s="1273"/>
      <c r="AD2126" s="1273"/>
      <c r="AE2126" s="1273"/>
      <c r="AF2126" s="1323"/>
    </row>
    <row r="2127" spans="1:32" ht="17.45" customHeight="1">
      <c r="A2127" s="1255" t="s">
        <v>390</v>
      </c>
      <c r="B2127" s="1255"/>
      <c r="C2127" s="1255"/>
      <c r="D2127" s="1255"/>
      <c r="E2127" s="1255"/>
      <c r="F2127" s="1255"/>
      <c r="G2127" s="1255"/>
      <c r="H2127" s="1255"/>
      <c r="I2127" s="1255"/>
      <c r="J2127" s="1255"/>
      <c r="K2127" s="1255"/>
      <c r="L2127" s="1255"/>
      <c r="M2127" s="1256" t="s">
        <v>391</v>
      </c>
      <c r="N2127" s="1256" t="s">
        <v>392</v>
      </c>
      <c r="O2127" s="1256"/>
      <c r="P2127" s="1256"/>
      <c r="Q2127" s="1256"/>
      <c r="R2127" s="1256"/>
      <c r="S2127" s="1256"/>
      <c r="T2127" s="1256" t="s">
        <v>393</v>
      </c>
      <c r="U2127" s="1256"/>
      <c r="V2127" s="1256"/>
      <c r="W2127" s="1256"/>
      <c r="X2127" s="1256"/>
      <c r="Y2127" s="1256"/>
      <c r="Z2127" s="1256"/>
      <c r="AA2127" s="1256"/>
      <c r="AB2127" s="1256"/>
      <c r="AC2127" s="1245" t="s">
        <v>394</v>
      </c>
      <c r="AD2127" s="1245"/>
      <c r="AE2127" s="1245"/>
      <c r="AF2127" s="1245"/>
    </row>
    <row r="2128" spans="1:32" ht="16.7" customHeight="1">
      <c r="A2128" s="1255"/>
      <c r="B2128" s="1255"/>
      <c r="C2128" s="1255"/>
      <c r="D2128" s="1255"/>
      <c r="E2128" s="1255"/>
      <c r="F2128" s="1255"/>
      <c r="G2128" s="1255"/>
      <c r="H2128" s="1255"/>
      <c r="I2128" s="1255"/>
      <c r="J2128" s="1255"/>
      <c r="K2128" s="1255"/>
      <c r="L2128" s="1255"/>
      <c r="M2128" s="1256"/>
      <c r="N2128" s="1256" t="s">
        <v>395</v>
      </c>
      <c r="O2128" s="1256"/>
      <c r="P2128" s="1256" t="s">
        <v>396</v>
      </c>
      <c r="Q2128" s="1256"/>
      <c r="R2128" s="1256"/>
      <c r="S2128" s="1256"/>
      <c r="T2128" s="1256" t="s">
        <v>395</v>
      </c>
      <c r="U2128" s="1256"/>
      <c r="V2128" s="1256"/>
      <c r="W2128" s="1256"/>
      <c r="X2128" s="1256" t="s">
        <v>396</v>
      </c>
      <c r="Y2128" s="1256"/>
      <c r="Z2128" s="1256"/>
      <c r="AA2128" s="1256"/>
      <c r="AB2128" s="1256"/>
      <c r="AC2128" s="1245"/>
      <c r="AD2128" s="1245"/>
      <c r="AE2128" s="1245"/>
      <c r="AF2128" s="1245"/>
    </row>
    <row r="2129" spans="1:32" ht="17.45" customHeight="1">
      <c r="A2129" s="1246"/>
      <c r="B2129" s="1246"/>
      <c r="C2129" s="1246"/>
      <c r="D2129" s="1246"/>
      <c r="E2129" s="1246"/>
      <c r="F2129" s="1246"/>
      <c r="G2129" s="1246"/>
      <c r="H2129" s="1246"/>
      <c r="I2129" s="1246"/>
      <c r="J2129" s="1246"/>
      <c r="K2129" s="1246"/>
      <c r="L2129" s="1246"/>
      <c r="M2129" s="1247" t="s">
        <v>397</v>
      </c>
      <c r="N2129" s="1247"/>
      <c r="O2129" s="1247"/>
      <c r="P2129" s="1247"/>
      <c r="Q2129" s="1247"/>
      <c r="R2129" s="1247"/>
      <c r="S2129" s="1247"/>
      <c r="T2129" s="1247"/>
      <c r="U2129" s="1247"/>
      <c r="V2129" s="1247"/>
      <c r="W2129" s="1247"/>
      <c r="X2129" s="1248"/>
      <c r="Y2129" s="1248"/>
      <c r="Z2129" s="1249">
        <v>0</v>
      </c>
      <c r="AA2129" s="1249"/>
      <c r="AB2129" s="1249"/>
      <c r="AC2129" s="1249"/>
      <c r="AD2129" s="1249"/>
      <c r="AE2129" s="1249"/>
      <c r="AF2129" s="1249"/>
    </row>
    <row r="2130" spans="1:32" ht="17.45" customHeight="1">
      <c r="A2130" s="1255" t="s">
        <v>398</v>
      </c>
      <c r="B2130" s="1255"/>
      <c r="C2130" s="1255"/>
      <c r="D2130" s="1255"/>
      <c r="E2130" s="1255"/>
      <c r="F2130" s="1255"/>
      <c r="G2130" s="1255"/>
      <c r="H2130" s="1255"/>
      <c r="I2130" s="1255"/>
      <c r="J2130" s="1255"/>
      <c r="K2130" s="1255"/>
      <c r="L2130" s="1255"/>
      <c r="M2130" s="1255"/>
      <c r="N2130" s="1255"/>
      <c r="O2130" s="1256" t="s">
        <v>399</v>
      </c>
      <c r="P2130" s="1256"/>
      <c r="Q2130" s="1256"/>
      <c r="R2130" s="1256"/>
      <c r="S2130" s="1256" t="s">
        <v>391</v>
      </c>
      <c r="T2130" s="1256"/>
      <c r="U2130" s="1256"/>
      <c r="V2130" s="1256"/>
      <c r="W2130" s="1256" t="s">
        <v>400</v>
      </c>
      <c r="X2130" s="1256"/>
      <c r="Y2130" s="1256"/>
      <c r="Z2130" s="1256"/>
      <c r="AA2130" s="1256"/>
      <c r="AB2130" s="1256"/>
      <c r="AC2130" s="1245" t="s">
        <v>394</v>
      </c>
      <c r="AD2130" s="1245"/>
      <c r="AE2130" s="1245"/>
      <c r="AF2130" s="1245"/>
    </row>
    <row r="2131" spans="1:32" ht="16.7" customHeight="1">
      <c r="A2131" s="146"/>
      <c r="B2131" s="147"/>
      <c r="C2131" s="147"/>
      <c r="D2131" s="147"/>
      <c r="E2131" s="147"/>
      <c r="F2131" s="147"/>
      <c r="G2131" s="147"/>
      <c r="H2131" s="147"/>
      <c r="I2131" s="147"/>
      <c r="J2131" s="147"/>
      <c r="K2131" s="147"/>
      <c r="L2131" s="147"/>
      <c r="M2131" s="1331" t="s">
        <v>401</v>
      </c>
      <c r="N2131" s="1331"/>
      <c r="O2131" s="1331"/>
      <c r="P2131" s="1331"/>
      <c r="Q2131" s="1331"/>
      <c r="R2131" s="1331"/>
      <c r="S2131" s="1331"/>
      <c r="T2131" s="1331"/>
      <c r="U2131" s="1331"/>
      <c r="V2131" s="1331"/>
      <c r="W2131" s="1331"/>
      <c r="X2131" s="147"/>
      <c r="Y2131" s="147"/>
      <c r="Z2131" s="1266">
        <v>0</v>
      </c>
      <c r="AA2131" s="1266"/>
      <c r="AB2131" s="1266"/>
      <c r="AC2131" s="1266"/>
      <c r="AD2131" s="1266"/>
      <c r="AE2131" s="1266"/>
      <c r="AF2131" s="1266"/>
    </row>
    <row r="2132" spans="1:32" ht="17.45" customHeight="1">
      <c r="A2132" s="150"/>
      <c r="M2132" s="1240" t="s">
        <v>402</v>
      </c>
      <c r="N2132" s="1240"/>
      <c r="O2132" s="1240"/>
      <c r="P2132" s="1240"/>
      <c r="Q2132" s="1240"/>
      <c r="R2132" s="1240"/>
      <c r="S2132" s="1240"/>
      <c r="T2132" s="1240"/>
      <c r="U2132" s="1240"/>
      <c r="V2132" s="1240"/>
      <c r="W2132" s="1240"/>
      <c r="Z2132" s="1262">
        <v>0</v>
      </c>
      <c r="AA2132" s="1262"/>
      <c r="AB2132" s="1262"/>
      <c r="AC2132" s="1262"/>
      <c r="AD2132" s="1262"/>
      <c r="AE2132" s="1262"/>
      <c r="AF2132" s="1262"/>
    </row>
    <row r="2133" spans="1:32" ht="17.45" customHeight="1">
      <c r="A2133" s="150"/>
      <c r="M2133" s="1240" t="s">
        <v>403</v>
      </c>
      <c r="N2133" s="1240"/>
      <c r="O2133" s="1240"/>
      <c r="P2133" s="1240"/>
      <c r="Q2133" s="1240"/>
      <c r="R2133" s="1240"/>
      <c r="S2133" s="1240"/>
      <c r="T2133" s="1240"/>
      <c r="U2133" s="1240"/>
      <c r="V2133" s="1240"/>
      <c r="W2133" s="1240"/>
      <c r="Z2133" s="1262">
        <v>0</v>
      </c>
      <c r="AA2133" s="1262"/>
      <c r="AB2133" s="1262"/>
      <c r="AC2133" s="1262"/>
      <c r="AD2133" s="1262"/>
      <c r="AE2133" s="1262"/>
      <c r="AF2133" s="1262"/>
    </row>
    <row r="2134" spans="1:32" ht="16.7" customHeight="1">
      <c r="A2134" s="150"/>
      <c r="M2134" s="1240" t="s">
        <v>404</v>
      </c>
      <c r="N2134" s="1240"/>
      <c r="O2134" s="1240"/>
      <c r="P2134" s="1240"/>
      <c r="Q2134" s="1240"/>
      <c r="R2134" s="1240"/>
      <c r="S2134" s="1240"/>
      <c r="T2134" s="1240"/>
      <c r="U2134" s="1240"/>
      <c r="V2134" s="1240"/>
      <c r="W2134" s="1240"/>
      <c r="Z2134" s="1262">
        <v>0</v>
      </c>
      <c r="AA2134" s="1262"/>
      <c r="AB2134" s="1262"/>
      <c r="AC2134" s="1262"/>
      <c r="AD2134" s="1262"/>
      <c r="AE2134" s="1262"/>
      <c r="AF2134" s="1262"/>
    </row>
    <row r="2135" spans="1:32" ht="17.45" customHeight="1">
      <c r="A2135" s="153"/>
      <c r="B2135" s="154"/>
      <c r="C2135" s="154"/>
      <c r="D2135" s="154"/>
      <c r="E2135" s="154"/>
      <c r="F2135" s="154"/>
      <c r="G2135" s="154"/>
      <c r="H2135" s="154"/>
      <c r="I2135" s="154"/>
      <c r="J2135" s="154"/>
      <c r="K2135" s="154"/>
      <c r="L2135" s="154"/>
      <c r="M2135" s="1260" t="s">
        <v>405</v>
      </c>
      <c r="N2135" s="1260"/>
      <c r="O2135" s="1260"/>
      <c r="P2135" s="1260"/>
      <c r="Q2135" s="1260"/>
      <c r="R2135" s="1260"/>
      <c r="S2135" s="1260"/>
      <c r="T2135" s="1260"/>
      <c r="U2135" s="1260"/>
      <c r="V2135" s="1260"/>
      <c r="W2135" s="1260"/>
      <c r="X2135" s="154"/>
      <c r="Y2135" s="154"/>
      <c r="Z2135" s="1261">
        <v>0</v>
      </c>
      <c r="AA2135" s="1261"/>
      <c r="AB2135" s="1261"/>
      <c r="AC2135" s="1261"/>
      <c r="AD2135" s="1261"/>
      <c r="AE2135" s="1261"/>
      <c r="AF2135" s="1261"/>
    </row>
    <row r="2136" spans="1:32" ht="16.7" customHeight="1">
      <c r="A2136" s="1257" t="s">
        <v>406</v>
      </c>
      <c r="B2136" s="1257"/>
      <c r="C2136" s="1257"/>
      <c r="D2136" s="1257"/>
      <c r="E2136" s="1257"/>
      <c r="F2136" s="1257"/>
      <c r="G2136" s="1257"/>
      <c r="H2136" s="1257"/>
      <c r="I2136" s="1257"/>
      <c r="J2136" s="1257"/>
      <c r="K2136" s="1257"/>
      <c r="L2136" s="1257"/>
      <c r="M2136" s="1257"/>
      <c r="N2136" s="1257"/>
      <c r="O2136" s="1258" t="s">
        <v>391</v>
      </c>
      <c r="P2136" s="1258"/>
      <c r="Q2136" s="1258"/>
      <c r="R2136" s="1258"/>
      <c r="S2136" s="1258" t="s">
        <v>407</v>
      </c>
      <c r="T2136" s="1258"/>
      <c r="U2136" s="1258"/>
      <c r="V2136" s="1258"/>
      <c r="W2136" s="1258" t="s">
        <v>408</v>
      </c>
      <c r="X2136" s="1258"/>
      <c r="Y2136" s="1258"/>
      <c r="Z2136" s="1258"/>
      <c r="AA2136" s="1258"/>
      <c r="AB2136" s="1258"/>
      <c r="AC2136" s="1259" t="s">
        <v>409</v>
      </c>
      <c r="AD2136" s="1259"/>
      <c r="AE2136" s="1259"/>
      <c r="AF2136" s="1259"/>
    </row>
    <row r="2137" spans="1:32" ht="23.25" customHeight="1">
      <c r="A2137" s="155"/>
      <c r="B2137" s="156"/>
      <c r="C2137" s="160" t="s">
        <v>638</v>
      </c>
      <c r="D2137" s="1268" t="s">
        <v>338</v>
      </c>
      <c r="E2137" s="1268"/>
      <c r="F2137" s="1268"/>
      <c r="G2137" s="1268"/>
      <c r="H2137" s="1268"/>
      <c r="I2137" s="1268"/>
      <c r="J2137" s="1268"/>
      <c r="K2137" s="1268"/>
      <c r="L2137" s="1268"/>
      <c r="M2137" s="1268"/>
      <c r="N2137" s="1268"/>
      <c r="O2137" s="1319">
        <v>1</v>
      </c>
      <c r="P2137" s="1319"/>
      <c r="Q2137" s="1319"/>
      <c r="R2137" s="1319"/>
      <c r="S2137" s="1320" t="s">
        <v>623</v>
      </c>
      <c r="T2137" s="1320"/>
      <c r="U2137" s="1320"/>
      <c r="V2137" s="1320"/>
      <c r="W2137" s="1270">
        <v>493.57</v>
      </c>
      <c r="X2137" s="1270"/>
      <c r="Y2137" s="1270"/>
      <c r="Z2137" s="1270"/>
      <c r="AA2137" s="1270"/>
      <c r="AB2137" s="1270"/>
      <c r="AC2137" s="1267">
        <v>493.57</v>
      </c>
      <c r="AD2137" s="1267"/>
      <c r="AE2137" s="1267"/>
      <c r="AF2137" s="1267"/>
    </row>
    <row r="2138" spans="1:32" ht="16.7" customHeight="1">
      <c r="A2138" s="1246"/>
      <c r="B2138" s="1246"/>
      <c r="C2138" s="1246"/>
      <c r="D2138" s="1246"/>
      <c r="E2138" s="1246"/>
      <c r="F2138" s="1246"/>
      <c r="G2138" s="1246"/>
      <c r="H2138" s="1246"/>
      <c r="I2138" s="1246"/>
      <c r="J2138" s="1246"/>
      <c r="K2138" s="1246"/>
      <c r="L2138" s="1246"/>
      <c r="M2138" s="1247" t="s">
        <v>411</v>
      </c>
      <c r="N2138" s="1247"/>
      <c r="O2138" s="1247"/>
      <c r="P2138" s="1247"/>
      <c r="Q2138" s="1247"/>
      <c r="R2138" s="1247"/>
      <c r="S2138" s="1247"/>
      <c r="T2138" s="1247"/>
      <c r="U2138" s="1247"/>
      <c r="V2138" s="1247"/>
      <c r="W2138" s="1247"/>
      <c r="X2138" s="1248"/>
      <c r="Y2138" s="1248"/>
      <c r="Z2138" s="1249">
        <v>493.57</v>
      </c>
      <c r="AA2138" s="1249"/>
      <c r="AB2138" s="1249"/>
      <c r="AC2138" s="1249"/>
      <c r="AD2138" s="1249"/>
      <c r="AE2138" s="1249"/>
      <c r="AF2138" s="1249"/>
    </row>
    <row r="2139" spans="1:32" ht="17.45" customHeight="1">
      <c r="A2139" s="1257" t="s">
        <v>412</v>
      </c>
      <c r="B2139" s="1257"/>
      <c r="C2139" s="1257"/>
      <c r="D2139" s="1257"/>
      <c r="E2139" s="1257"/>
      <c r="F2139" s="1257"/>
      <c r="G2139" s="1257"/>
      <c r="H2139" s="1257"/>
      <c r="I2139" s="1257"/>
      <c r="J2139" s="1257"/>
      <c r="K2139" s="1257"/>
      <c r="L2139" s="1257"/>
      <c r="M2139" s="1257"/>
      <c r="N2139" s="1257"/>
      <c r="O2139" s="1258" t="s">
        <v>391</v>
      </c>
      <c r="P2139" s="1258"/>
      <c r="Q2139" s="1258"/>
      <c r="R2139" s="1258"/>
      <c r="S2139" s="1258" t="s">
        <v>407</v>
      </c>
      <c r="T2139" s="1258"/>
      <c r="U2139" s="1258"/>
      <c r="V2139" s="1258"/>
      <c r="W2139" s="1258" t="s">
        <v>408</v>
      </c>
      <c r="X2139" s="1258"/>
      <c r="Y2139" s="1258"/>
      <c r="Z2139" s="1258"/>
      <c r="AA2139" s="1258"/>
      <c r="AB2139" s="1258"/>
      <c r="AC2139" s="1259" t="s">
        <v>409</v>
      </c>
      <c r="AD2139" s="1259"/>
      <c r="AE2139" s="1259"/>
      <c r="AF2139" s="1259"/>
    </row>
    <row r="2140" spans="1:32" ht="17.45" customHeight="1">
      <c r="A2140" s="1246"/>
      <c r="B2140" s="1246"/>
      <c r="C2140" s="1246"/>
      <c r="D2140" s="1246"/>
      <c r="E2140" s="1246"/>
      <c r="F2140" s="1246"/>
      <c r="G2140" s="1246"/>
      <c r="H2140" s="1246"/>
      <c r="I2140" s="1246"/>
      <c r="J2140" s="1246"/>
      <c r="K2140" s="1246"/>
      <c r="L2140" s="1246"/>
      <c r="M2140" s="1247" t="s">
        <v>413</v>
      </c>
      <c r="N2140" s="1247"/>
      <c r="O2140" s="1247"/>
      <c r="P2140" s="1247"/>
      <c r="Q2140" s="1247"/>
      <c r="R2140" s="1247"/>
      <c r="S2140" s="1247"/>
      <c r="T2140" s="1247"/>
      <c r="U2140" s="1247"/>
      <c r="V2140" s="1247"/>
      <c r="W2140" s="1247"/>
      <c r="X2140" s="1248"/>
      <c r="Y2140" s="1248"/>
      <c r="Z2140" s="1249">
        <v>0</v>
      </c>
      <c r="AA2140" s="1249"/>
      <c r="AB2140" s="1249"/>
      <c r="AC2140" s="1249"/>
      <c r="AD2140" s="1249"/>
      <c r="AE2140" s="1249"/>
      <c r="AF2140" s="1249"/>
    </row>
    <row r="2141" spans="1:32" ht="16.7" customHeight="1">
      <c r="A2141" s="1257" t="s">
        <v>414</v>
      </c>
      <c r="B2141" s="1257"/>
      <c r="C2141" s="1257"/>
      <c r="D2141" s="1257"/>
      <c r="E2141" s="1257"/>
      <c r="F2141" s="1257"/>
      <c r="G2141" s="1257"/>
      <c r="H2141" s="1257"/>
      <c r="I2141" s="1257"/>
      <c r="J2141" s="1257"/>
      <c r="K2141" s="1257"/>
      <c r="L2141" s="1257"/>
      <c r="M2141" s="1257"/>
      <c r="N2141" s="1257"/>
      <c r="O2141" s="1258" t="s">
        <v>391</v>
      </c>
      <c r="P2141" s="1258"/>
      <c r="Q2141" s="1258"/>
      <c r="R2141" s="1258"/>
      <c r="S2141" s="1258" t="s">
        <v>407</v>
      </c>
      <c r="T2141" s="1258"/>
      <c r="U2141" s="1258"/>
      <c r="V2141" s="1258"/>
      <c r="W2141" s="1258" t="s">
        <v>408</v>
      </c>
      <c r="X2141" s="1258"/>
      <c r="Y2141" s="1258"/>
      <c r="Z2141" s="1258"/>
      <c r="AA2141" s="1258"/>
      <c r="AB2141" s="1258"/>
      <c r="AC2141" s="1259" t="s">
        <v>409</v>
      </c>
      <c r="AD2141" s="1259"/>
      <c r="AE2141" s="1259"/>
      <c r="AF2141" s="1259"/>
    </row>
    <row r="2142" spans="1:32" ht="17.45" customHeight="1">
      <c r="A2142" s="1251"/>
      <c r="B2142" s="1251"/>
      <c r="C2142" s="1251"/>
      <c r="D2142" s="1251"/>
      <c r="E2142" s="1251"/>
      <c r="F2142" s="1251"/>
      <c r="G2142" s="1251"/>
      <c r="H2142" s="1251"/>
      <c r="I2142" s="1251"/>
      <c r="J2142" s="1251"/>
      <c r="K2142" s="1251"/>
      <c r="L2142" s="1251"/>
      <c r="M2142" s="1252" t="s">
        <v>415</v>
      </c>
      <c r="N2142" s="1252"/>
      <c r="O2142" s="1252"/>
      <c r="P2142" s="1252"/>
      <c r="Q2142" s="1252"/>
      <c r="R2142" s="1252"/>
      <c r="S2142" s="1252"/>
      <c r="T2142" s="1252"/>
      <c r="U2142" s="1252"/>
      <c r="V2142" s="1252"/>
      <c r="W2142" s="1252"/>
      <c r="X2142" s="1253"/>
      <c r="Y2142" s="1253"/>
      <c r="Z2142" s="1254">
        <v>0</v>
      </c>
      <c r="AA2142" s="1254"/>
      <c r="AB2142" s="1254"/>
      <c r="AC2142" s="1254"/>
      <c r="AD2142" s="1254"/>
      <c r="AE2142" s="1254"/>
      <c r="AF2142" s="1254"/>
    </row>
    <row r="2143" spans="1:32" ht="17.45" customHeight="1">
      <c r="A2143" s="1255" t="s">
        <v>416</v>
      </c>
      <c r="B2143" s="1255"/>
      <c r="C2143" s="1255"/>
      <c r="D2143" s="1255"/>
      <c r="E2143" s="1255"/>
      <c r="F2143" s="1255"/>
      <c r="G2143" s="1255"/>
      <c r="H2143" s="1255"/>
      <c r="I2143" s="1255"/>
      <c r="J2143" s="1256" t="s">
        <v>391</v>
      </c>
      <c r="K2143" s="1256"/>
      <c r="L2143" s="158" t="s">
        <v>417</v>
      </c>
      <c r="M2143" s="158" t="s">
        <v>418</v>
      </c>
      <c r="N2143" s="1256" t="s">
        <v>419</v>
      </c>
      <c r="O2143" s="1256"/>
      <c r="P2143" s="1256" t="s">
        <v>420</v>
      </c>
      <c r="Q2143" s="1256"/>
      <c r="R2143" s="1256"/>
      <c r="S2143" s="1256"/>
      <c r="T2143" s="1256" t="s">
        <v>421</v>
      </c>
      <c r="U2143" s="1256"/>
      <c r="V2143" s="1256"/>
      <c r="W2143" s="1256"/>
      <c r="X2143" s="1256" t="s">
        <v>422</v>
      </c>
      <c r="Y2143" s="1256"/>
      <c r="Z2143" s="1256"/>
      <c r="AA2143" s="1256"/>
      <c r="AB2143" s="1256"/>
      <c r="AC2143" s="1245" t="s">
        <v>409</v>
      </c>
      <c r="AD2143" s="1245"/>
      <c r="AE2143" s="1245"/>
      <c r="AF2143" s="1245"/>
    </row>
    <row r="2144" spans="1:32" ht="16.7" customHeight="1">
      <c r="A2144" s="1246"/>
      <c r="B2144" s="1246"/>
      <c r="C2144" s="1246"/>
      <c r="D2144" s="1246"/>
      <c r="E2144" s="1246"/>
      <c r="F2144" s="1246"/>
      <c r="G2144" s="1246"/>
      <c r="H2144" s="1246"/>
      <c r="I2144" s="1246"/>
      <c r="J2144" s="1246"/>
      <c r="K2144" s="1246"/>
      <c r="L2144" s="1246"/>
      <c r="M2144" s="1247" t="s">
        <v>423</v>
      </c>
      <c r="N2144" s="1247"/>
      <c r="O2144" s="1247"/>
      <c r="P2144" s="1247"/>
      <c r="Q2144" s="1247"/>
      <c r="R2144" s="1247"/>
      <c r="S2144" s="1247"/>
      <c r="T2144" s="1247"/>
      <c r="U2144" s="1247"/>
      <c r="V2144" s="1247"/>
      <c r="W2144" s="1247"/>
      <c r="X2144" s="1248"/>
      <c r="Y2144" s="1248"/>
      <c r="Z2144" s="1249">
        <v>0</v>
      </c>
      <c r="AA2144" s="1249"/>
      <c r="AB2144" s="1249"/>
      <c r="AC2144" s="1249"/>
      <c r="AD2144" s="1249"/>
      <c r="AE2144" s="1249"/>
      <c r="AF2144" s="1249"/>
    </row>
    <row r="2145" spans="1:32" ht="5.85" customHeight="1">
      <c r="A2145" s="1250"/>
      <c r="B2145" s="1250"/>
      <c r="C2145" s="1250"/>
      <c r="D2145" s="1250"/>
      <c r="E2145" s="1250"/>
      <c r="F2145" s="1250"/>
      <c r="G2145" s="1250"/>
      <c r="H2145" s="1250"/>
      <c r="I2145" s="1250"/>
      <c r="J2145" s="1250"/>
      <c r="K2145" s="1250"/>
      <c r="L2145" s="1250"/>
      <c r="M2145" s="1250"/>
      <c r="N2145" s="1250"/>
      <c r="O2145" s="1250"/>
      <c r="P2145" s="1250"/>
      <c r="Q2145" s="1250"/>
      <c r="R2145" s="1250"/>
      <c r="S2145" s="1250"/>
      <c r="T2145" s="1250"/>
      <c r="U2145" s="1250"/>
      <c r="V2145" s="1250"/>
      <c r="W2145" s="1250"/>
      <c r="X2145" s="1250"/>
      <c r="Y2145" s="1250"/>
      <c r="Z2145" s="1250"/>
      <c r="AA2145" s="1250"/>
      <c r="AB2145" s="1250"/>
      <c r="AC2145" s="1250"/>
      <c r="AD2145" s="1250"/>
      <c r="AE2145" s="1250"/>
      <c r="AF2145" s="1250"/>
    </row>
    <row r="2146" spans="1:32" ht="16.7" customHeight="1">
      <c r="A2146" s="1239"/>
      <c r="B2146" s="1239"/>
      <c r="C2146" s="1239"/>
      <c r="D2146" s="1239"/>
      <c r="E2146" s="1239"/>
      <c r="F2146" s="1239"/>
      <c r="G2146" s="1239"/>
      <c r="H2146" s="1239"/>
      <c r="I2146" s="1239"/>
      <c r="J2146" s="1239"/>
      <c r="K2146" s="1239"/>
      <c r="L2146" s="1239"/>
      <c r="M2146" s="1240" t="s">
        <v>424</v>
      </c>
      <c r="N2146" s="1240"/>
      <c r="O2146" s="1240"/>
      <c r="P2146" s="1240"/>
      <c r="Q2146" s="1240"/>
      <c r="R2146" s="1240"/>
      <c r="S2146" s="1240"/>
      <c r="T2146" s="1240"/>
      <c r="U2146" s="1240"/>
      <c r="V2146" s="1240"/>
      <c r="W2146" s="1240"/>
      <c r="X2146" s="1243"/>
      <c r="Y2146" s="1243"/>
      <c r="Z2146" s="1241">
        <v>493.57</v>
      </c>
      <c r="AA2146" s="1241"/>
      <c r="AB2146" s="1241"/>
      <c r="AC2146" s="1241"/>
      <c r="AD2146" s="1241"/>
      <c r="AE2146" s="1241"/>
      <c r="AF2146" s="1241"/>
    </row>
    <row r="2147" spans="1:32" ht="0.75" customHeight="1">
      <c r="A2147" s="1239"/>
      <c r="B2147" s="1239"/>
      <c r="C2147" s="1239"/>
      <c r="D2147" s="1239"/>
      <c r="E2147" s="1239"/>
      <c r="F2147" s="1239"/>
      <c r="G2147" s="1239"/>
      <c r="H2147" s="1239"/>
      <c r="I2147" s="1239"/>
      <c r="J2147" s="1239"/>
      <c r="K2147" s="1240" t="s">
        <v>425</v>
      </c>
      <c r="L2147" s="1240"/>
      <c r="M2147" s="1240"/>
      <c r="N2147" s="1240"/>
      <c r="O2147" s="1240"/>
      <c r="P2147" s="1240"/>
      <c r="Q2147" s="159"/>
      <c r="R2147" s="1244">
        <v>0</v>
      </c>
      <c r="S2147" s="1244"/>
      <c r="T2147" s="1244"/>
      <c r="U2147" s="1240"/>
      <c r="V2147" s="1240"/>
      <c r="W2147" s="1240"/>
      <c r="X2147" s="1243"/>
      <c r="Y2147" s="1243"/>
      <c r="Z2147" s="1241"/>
      <c r="AA2147" s="1241"/>
      <c r="AB2147" s="1241"/>
      <c r="AC2147" s="1241"/>
      <c r="AD2147" s="1241"/>
      <c r="AE2147" s="1241"/>
      <c r="AF2147" s="1241"/>
    </row>
    <row r="2148" spans="1:32" ht="16.7" customHeight="1">
      <c r="A2148" s="1239"/>
      <c r="B2148" s="1239"/>
      <c r="C2148" s="1239"/>
      <c r="D2148" s="1239"/>
      <c r="E2148" s="1239"/>
      <c r="F2148" s="1239"/>
      <c r="G2148" s="1239"/>
      <c r="H2148" s="1239"/>
      <c r="I2148" s="1239"/>
      <c r="J2148" s="1239"/>
      <c r="K2148" s="1240"/>
      <c r="L2148" s="1240"/>
      <c r="M2148" s="1240"/>
      <c r="N2148" s="1240"/>
      <c r="O2148" s="1240"/>
      <c r="P2148" s="1240"/>
      <c r="Q2148" s="151"/>
      <c r="R2148" s="1244"/>
      <c r="S2148" s="1244"/>
      <c r="T2148" s="1244"/>
      <c r="U2148" s="151"/>
      <c r="V2148" s="1240" t="s">
        <v>426</v>
      </c>
      <c r="W2148" s="1240"/>
      <c r="X2148" s="1243"/>
      <c r="Y2148" s="1243"/>
      <c r="Z2148" s="1241">
        <v>0</v>
      </c>
      <c r="AA2148" s="1241"/>
      <c r="AB2148" s="1241"/>
      <c r="AC2148" s="1241"/>
      <c r="AD2148" s="1241"/>
      <c r="AE2148" s="1241"/>
      <c r="AF2148" s="1241"/>
    </row>
    <row r="2149" spans="1:32" ht="17.45" customHeight="1">
      <c r="A2149" s="1239"/>
      <c r="B2149" s="1239"/>
      <c r="C2149" s="1239"/>
      <c r="D2149" s="1239"/>
      <c r="E2149" s="1239"/>
      <c r="F2149" s="1239"/>
      <c r="G2149" s="1239"/>
      <c r="H2149" s="1239"/>
      <c r="I2149" s="1239"/>
      <c r="J2149" s="1239"/>
      <c r="K2149" s="1239"/>
      <c r="L2149" s="1239"/>
      <c r="M2149" s="1240" t="s">
        <v>427</v>
      </c>
      <c r="N2149" s="1240"/>
      <c r="O2149" s="1240"/>
      <c r="P2149" s="1240"/>
      <c r="Q2149" s="1240"/>
      <c r="R2149" s="1240"/>
      <c r="S2149" s="1240"/>
      <c r="T2149" s="1240"/>
      <c r="U2149" s="1240"/>
      <c r="V2149" s="1240"/>
      <c r="W2149" s="1240"/>
      <c r="X2149" s="1243"/>
      <c r="Y2149" s="1243"/>
      <c r="Z2149" s="1241">
        <v>493.57</v>
      </c>
      <c r="AA2149" s="1241"/>
      <c r="AB2149" s="1241"/>
      <c r="AC2149" s="1241"/>
      <c r="AD2149" s="1241"/>
      <c r="AE2149" s="1241"/>
      <c r="AF2149" s="1241"/>
    </row>
    <row r="2150" spans="1:32" ht="5.85" customHeight="1">
      <c r="A2150" s="1242"/>
      <c r="B2150" s="1242"/>
      <c r="C2150" s="1242"/>
      <c r="D2150" s="1242"/>
      <c r="E2150" s="1242"/>
      <c r="F2150" s="1242"/>
      <c r="G2150" s="1242"/>
      <c r="H2150" s="1242"/>
      <c r="I2150" s="1242"/>
      <c r="J2150" s="1242"/>
      <c r="K2150" s="1242"/>
      <c r="L2150" s="1242"/>
      <c r="M2150" s="1242"/>
      <c r="N2150" s="1242"/>
      <c r="O2150" s="1242"/>
      <c r="P2150" s="1242"/>
      <c r="Q2150" s="1242"/>
      <c r="R2150" s="1242"/>
      <c r="S2150" s="1242"/>
      <c r="T2150" s="1242"/>
      <c r="U2150" s="1242"/>
      <c r="V2150" s="1242"/>
      <c r="W2150" s="1242"/>
      <c r="X2150" s="1242"/>
      <c r="Y2150" s="1242"/>
      <c r="Z2150" s="1242"/>
      <c r="AA2150" s="1242"/>
      <c r="AB2150" s="1242"/>
      <c r="AC2150" s="1242"/>
      <c r="AD2150" s="1242"/>
      <c r="AE2150" s="1242"/>
      <c r="AF2150" s="1242"/>
    </row>
    <row r="2151" spans="1:32" ht="119.25" customHeight="1">
      <c r="A2151" s="150"/>
      <c r="AF2151" s="152"/>
    </row>
    <row r="2152" spans="1:32" ht="118.5" customHeight="1">
      <c r="A2152" s="153"/>
      <c r="B2152" s="154"/>
      <c r="C2152" s="154"/>
      <c r="D2152" s="154"/>
      <c r="E2152" s="154"/>
      <c r="F2152" s="154"/>
      <c r="G2152" s="154"/>
      <c r="H2152" s="154"/>
      <c r="I2152" s="154"/>
      <c r="J2152" s="154"/>
      <c r="K2152" s="154"/>
      <c r="L2152" s="154"/>
      <c r="M2152" s="154"/>
      <c r="N2152" s="154"/>
      <c r="O2152" s="154"/>
      <c r="P2152" s="154"/>
      <c r="Q2152" s="154"/>
      <c r="R2152" s="154"/>
      <c r="S2152" s="154"/>
      <c r="T2152" s="154"/>
      <c r="U2152" s="154"/>
      <c r="V2152" s="154"/>
      <c r="W2152" s="154"/>
      <c r="X2152" s="154"/>
      <c r="Y2152" s="154"/>
      <c r="Z2152" s="154"/>
      <c r="AA2152" s="154"/>
      <c r="AB2152" s="154"/>
      <c r="AC2152" s="154"/>
      <c r="AD2152" s="154"/>
      <c r="AE2152" s="154"/>
      <c r="AF2152" s="162"/>
    </row>
    <row r="2153" spans="1:32" ht="1.5" customHeight="1">
      <c r="A2153" s="146"/>
      <c r="B2153" s="147"/>
      <c r="C2153" s="147"/>
      <c r="D2153" s="147"/>
      <c r="E2153" s="147"/>
      <c r="F2153" s="147"/>
      <c r="G2153" s="1289" t="s">
        <v>376</v>
      </c>
      <c r="H2153" s="1289"/>
      <c r="I2153" s="1289"/>
      <c r="J2153" s="1289"/>
      <c r="K2153" s="1289"/>
      <c r="L2153" s="1289"/>
      <c r="M2153" s="1289"/>
      <c r="N2153" s="1289"/>
      <c r="O2153" s="1289"/>
      <c r="P2153" s="1289"/>
      <c r="Q2153" s="1289"/>
      <c r="R2153" s="1289"/>
      <c r="S2153" s="1289"/>
      <c r="T2153" s="1289"/>
      <c r="U2153" s="1289"/>
      <c r="V2153" s="1289"/>
      <c r="W2153" s="1289"/>
      <c r="X2153" s="1289"/>
      <c r="Y2153" s="1289"/>
      <c r="Z2153" s="1289"/>
      <c r="AA2153" s="148"/>
      <c r="AB2153" s="1290" t="s">
        <v>639</v>
      </c>
      <c r="AC2153" s="1290"/>
      <c r="AD2153" s="1290"/>
      <c r="AE2153" s="1290"/>
      <c r="AF2153" s="1290"/>
    </row>
    <row r="2154" spans="1:32" ht="15.4" customHeight="1">
      <c r="A2154" s="150"/>
      <c r="B2154" s="1243"/>
      <c r="C2154" s="1243"/>
      <c r="D2154" s="1243"/>
      <c r="E2154" s="1243"/>
      <c r="G2154" s="1289"/>
      <c r="H2154" s="1289"/>
      <c r="I2154" s="1289"/>
      <c r="J2154" s="1289"/>
      <c r="K2154" s="1289"/>
      <c r="L2154" s="1289"/>
      <c r="M2154" s="1289"/>
      <c r="N2154" s="1289"/>
      <c r="O2154" s="1289"/>
      <c r="P2154" s="1289"/>
      <c r="Q2154" s="1289"/>
      <c r="R2154" s="1289"/>
      <c r="S2154" s="1289"/>
      <c r="T2154" s="1289"/>
      <c r="U2154" s="1289"/>
      <c r="V2154" s="1289"/>
      <c r="W2154" s="1289"/>
      <c r="X2154" s="1289"/>
      <c r="Y2154" s="1289"/>
      <c r="Z2154" s="1289"/>
      <c r="AA2154" s="152"/>
      <c r="AB2154" s="1290"/>
      <c r="AC2154" s="1290"/>
      <c r="AD2154" s="1290"/>
      <c r="AE2154" s="1290"/>
      <c r="AF2154" s="1290"/>
    </row>
    <row r="2155" spans="1:32" ht="0.75" customHeight="1">
      <c r="A2155" s="150"/>
      <c r="B2155" s="1243"/>
      <c r="C2155" s="1243"/>
      <c r="D2155" s="1243"/>
      <c r="E2155" s="1243"/>
      <c r="G2155" s="1289"/>
      <c r="H2155" s="1289"/>
      <c r="I2155" s="1289"/>
      <c r="J2155" s="1289"/>
      <c r="K2155" s="1289"/>
      <c r="L2155" s="1289"/>
      <c r="M2155" s="1289"/>
      <c r="N2155" s="1289"/>
      <c r="O2155" s="1289"/>
      <c r="P2155" s="1289"/>
      <c r="Q2155" s="1289"/>
      <c r="R2155" s="1289"/>
      <c r="S2155" s="1289"/>
      <c r="T2155" s="1289"/>
      <c r="U2155" s="1289"/>
      <c r="V2155" s="1289"/>
      <c r="W2155" s="1289"/>
      <c r="X2155" s="1289"/>
      <c r="Y2155" s="1289"/>
      <c r="Z2155" s="1289"/>
      <c r="AA2155" s="152"/>
      <c r="AB2155" s="1290"/>
      <c r="AC2155" s="1290"/>
      <c r="AD2155" s="1290"/>
      <c r="AE2155" s="1290"/>
      <c r="AF2155" s="1290"/>
    </row>
    <row r="2156" spans="1:32" ht="10.9" customHeight="1">
      <c r="A2156" s="150"/>
      <c r="B2156" s="1243"/>
      <c r="C2156" s="1243"/>
      <c r="D2156" s="1243"/>
      <c r="E2156" s="1243"/>
      <c r="G2156" s="1289"/>
      <c r="H2156" s="1289"/>
      <c r="I2156" s="1289"/>
      <c r="J2156" s="1289"/>
      <c r="K2156" s="1289"/>
      <c r="L2156" s="1289"/>
      <c r="M2156" s="1289"/>
      <c r="N2156" s="1289"/>
      <c r="O2156" s="1289"/>
      <c r="P2156" s="1289"/>
      <c r="Q2156" s="1289"/>
      <c r="R2156" s="1289"/>
      <c r="S2156" s="1289"/>
      <c r="T2156" s="1289"/>
      <c r="U2156" s="1289"/>
      <c r="V2156" s="1289"/>
      <c r="W2156" s="1289"/>
      <c r="X2156" s="1289"/>
      <c r="Y2156" s="1289"/>
      <c r="Z2156" s="1289"/>
      <c r="AA2156" s="152"/>
      <c r="AB2156" s="1291" t="s">
        <v>378</v>
      </c>
      <c r="AC2156" s="1291"/>
      <c r="AD2156" s="1291"/>
      <c r="AE2156" s="1292"/>
      <c r="AF2156" s="1292"/>
    </row>
    <row r="2157" spans="1:32" ht="13.9" customHeight="1">
      <c r="A2157" s="150"/>
      <c r="B2157" s="1243"/>
      <c r="C2157" s="1243"/>
      <c r="D2157" s="1243"/>
      <c r="E2157" s="1243"/>
      <c r="G2157" s="1293" t="s">
        <v>379</v>
      </c>
      <c r="H2157" s="1293"/>
      <c r="I2157" s="1293"/>
      <c r="J2157" s="1293"/>
      <c r="K2157" s="1293"/>
      <c r="L2157" s="1293"/>
      <c r="M2157" s="1293"/>
      <c r="N2157" s="1293"/>
      <c r="O2157" s="1293"/>
      <c r="P2157" s="1293"/>
      <c r="Q2157" s="1293"/>
      <c r="R2157" s="1293"/>
      <c r="S2157" s="1293"/>
      <c r="T2157" s="1293"/>
      <c r="U2157" s="1293"/>
      <c r="V2157" s="1293"/>
      <c r="W2157" s="1293"/>
      <c r="X2157" s="1293"/>
      <c r="Y2157" s="1293"/>
      <c r="Z2157" s="1293"/>
      <c r="AA2157" s="152"/>
      <c r="AB2157" s="1291"/>
      <c r="AC2157" s="1291"/>
      <c r="AD2157" s="1291"/>
      <c r="AE2157" s="1292"/>
      <c r="AF2157" s="1292"/>
    </row>
    <row r="2158" spans="1:32" ht="0.75" customHeight="1">
      <c r="A2158" s="150"/>
      <c r="G2158" s="1293"/>
      <c r="H2158" s="1293"/>
      <c r="I2158" s="1293"/>
      <c r="J2158" s="1293"/>
      <c r="K2158" s="1293"/>
      <c r="L2158" s="1293"/>
      <c r="M2158" s="1293"/>
      <c r="N2158" s="1293"/>
      <c r="O2158" s="1293"/>
      <c r="P2158" s="1293"/>
      <c r="Q2158" s="1293"/>
      <c r="R2158" s="1293"/>
      <c r="S2158" s="1293"/>
      <c r="T2158" s="1293"/>
      <c r="U2158" s="1293"/>
      <c r="V2158" s="1293"/>
      <c r="W2158" s="1293"/>
      <c r="X2158" s="1293"/>
      <c r="Y2158" s="1293"/>
      <c r="Z2158" s="1293"/>
      <c r="AA2158" s="152"/>
      <c r="AB2158" s="1291"/>
      <c r="AC2158" s="1291"/>
      <c r="AD2158" s="1291"/>
      <c r="AE2158" s="1292"/>
      <c r="AF2158" s="1292"/>
    </row>
    <row r="2159" spans="1:32" ht="0.75" customHeight="1">
      <c r="A2159" s="153"/>
      <c r="B2159" s="154"/>
      <c r="C2159" s="154"/>
      <c r="D2159" s="154"/>
      <c r="E2159" s="154"/>
      <c r="F2159" s="154"/>
      <c r="G2159" s="154"/>
      <c r="H2159" s="154"/>
      <c r="I2159" s="154"/>
      <c r="J2159" s="154"/>
      <c r="K2159" s="154"/>
      <c r="L2159" s="154"/>
      <c r="M2159" s="154"/>
      <c r="N2159" s="154"/>
      <c r="O2159" s="154"/>
      <c r="P2159" s="154"/>
      <c r="Q2159" s="154"/>
      <c r="R2159" s="154"/>
      <c r="S2159" s="154"/>
      <c r="T2159" s="154"/>
      <c r="U2159" s="154"/>
      <c r="V2159" s="154"/>
      <c r="W2159" s="154"/>
      <c r="X2159" s="154"/>
      <c r="Y2159" s="154"/>
      <c r="Z2159" s="154"/>
      <c r="AA2159" s="154"/>
      <c r="AB2159" s="154"/>
      <c r="AC2159" s="154"/>
      <c r="AD2159" s="154"/>
      <c r="AE2159" s="1292"/>
      <c r="AF2159" s="1292"/>
    </row>
    <row r="2160" spans="1:32" ht="16.7" customHeight="1">
      <c r="A2160" s="1280" t="s">
        <v>323</v>
      </c>
      <c r="B2160" s="1280"/>
      <c r="C2160" s="1280"/>
      <c r="D2160" s="1280"/>
      <c r="E2160" s="1280"/>
      <c r="F2160" s="1280"/>
      <c r="G2160" s="1280"/>
      <c r="H2160" s="1280"/>
      <c r="I2160" s="1280"/>
      <c r="J2160" s="1280"/>
      <c r="K2160" s="1280"/>
      <c r="L2160" s="1280"/>
      <c r="M2160" s="1280"/>
      <c r="N2160" s="1280"/>
      <c r="O2160" s="1280"/>
      <c r="P2160" s="1280"/>
      <c r="Q2160" s="1280"/>
      <c r="R2160" s="1280"/>
      <c r="S2160" s="1280"/>
      <c r="T2160" s="1280"/>
      <c r="U2160" s="1280"/>
      <c r="V2160" s="1280"/>
      <c r="W2160" s="1280"/>
      <c r="X2160" s="1280"/>
      <c r="Y2160" s="1280"/>
      <c r="Z2160" s="1280"/>
      <c r="AA2160" s="1280"/>
      <c r="AB2160" s="1280"/>
      <c r="AC2160" s="1280"/>
      <c r="AD2160" s="1280"/>
      <c r="AE2160" s="1280"/>
      <c r="AF2160" s="1280"/>
    </row>
    <row r="2161" spans="1:32" ht="37.15" customHeight="1">
      <c r="A2161" s="1301" t="s">
        <v>380</v>
      </c>
      <c r="B2161" s="1301"/>
      <c r="C2161" s="1301"/>
      <c r="D2161" s="1301"/>
      <c r="E2161" s="1301"/>
      <c r="F2161" s="1301"/>
      <c r="G2161" s="1301"/>
      <c r="H2161" s="1301"/>
      <c r="I2161" s="1301"/>
      <c r="J2161" s="1301"/>
      <c r="K2161" s="1301"/>
      <c r="L2161" s="1301"/>
      <c r="M2161" s="1301"/>
      <c r="N2161" s="1301"/>
      <c r="O2161" s="1301"/>
      <c r="P2161" s="1301"/>
      <c r="Q2161" s="1301"/>
      <c r="R2161" s="1301"/>
      <c r="S2161" s="1301"/>
      <c r="T2161" s="1301"/>
      <c r="U2161" s="1301"/>
      <c r="V2161" s="1301"/>
      <c r="W2161" s="1301"/>
      <c r="X2161" s="1301"/>
      <c r="Y2161" s="1280" t="s">
        <v>381</v>
      </c>
      <c r="Z2161" s="1280"/>
      <c r="AA2161" s="1280"/>
      <c r="AB2161" s="1280"/>
      <c r="AC2161" s="1280"/>
      <c r="AD2161" s="1280"/>
      <c r="AE2161" s="1280"/>
      <c r="AF2161" s="1280"/>
    </row>
    <row r="2162" spans="1:32" ht="5.0999999999999996" customHeight="1">
      <c r="A2162" s="155"/>
      <c r="B2162" s="156"/>
      <c r="C2162" s="156"/>
      <c r="D2162" s="156"/>
      <c r="E2162" s="156"/>
      <c r="F2162" s="156"/>
      <c r="G2162" s="156"/>
      <c r="H2162" s="156"/>
      <c r="I2162" s="156"/>
      <c r="J2162" s="156"/>
      <c r="K2162" s="156"/>
      <c r="L2162" s="156"/>
      <c r="M2162" s="156"/>
      <c r="N2162" s="156"/>
      <c r="O2162" s="156"/>
      <c r="P2162" s="156"/>
      <c r="Q2162" s="156"/>
      <c r="R2162" s="156"/>
      <c r="S2162" s="156"/>
      <c r="T2162" s="156"/>
      <c r="U2162" s="156"/>
      <c r="V2162" s="156"/>
      <c r="W2162" s="156"/>
      <c r="X2162" s="156"/>
      <c r="Y2162" s="156"/>
      <c r="Z2162" s="156"/>
      <c r="AA2162" s="156"/>
      <c r="AB2162" s="156"/>
      <c r="AC2162" s="156"/>
      <c r="AD2162" s="156"/>
      <c r="AE2162" s="156"/>
      <c r="AF2162" s="157"/>
    </row>
    <row r="2163" spans="1:32" ht="0.75" customHeight="1">
      <c r="A2163" s="1283" t="s">
        <v>382</v>
      </c>
      <c r="B2163" s="1283"/>
      <c r="C2163" s="1283"/>
      <c r="D2163" s="1283"/>
      <c r="E2163" s="1284"/>
      <c r="F2163" s="1284"/>
      <c r="G2163" s="1284"/>
      <c r="H2163" s="1284"/>
      <c r="I2163" s="1285" t="s">
        <v>339</v>
      </c>
      <c r="J2163" s="1285"/>
      <c r="K2163" s="1285"/>
      <c r="L2163" s="1285"/>
      <c r="M2163" s="1285"/>
      <c r="N2163" s="1285"/>
      <c r="O2163" s="1285"/>
      <c r="P2163" s="1285"/>
      <c r="Q2163" s="1285"/>
      <c r="R2163" s="1285"/>
      <c r="S2163" s="1285"/>
      <c r="T2163" s="1285"/>
      <c r="U2163" s="1285"/>
      <c r="V2163" s="1285"/>
      <c r="W2163" s="1285"/>
      <c r="X2163" s="1285"/>
      <c r="Y2163" s="1275" t="s">
        <v>383</v>
      </c>
      <c r="Z2163" s="1275"/>
      <c r="AA2163" s="1275"/>
      <c r="AB2163" s="1275"/>
      <c r="AC2163" s="1275"/>
      <c r="AD2163" s="1286" t="s">
        <v>435</v>
      </c>
      <c r="AE2163" s="1286"/>
      <c r="AF2163" s="1286"/>
    </row>
    <row r="2164" spans="1:32" ht="18.2" customHeight="1">
      <c r="A2164" s="1283"/>
      <c r="B2164" s="1283"/>
      <c r="C2164" s="1283"/>
      <c r="D2164" s="1283"/>
      <c r="E2164" s="1287" t="s">
        <v>385</v>
      </c>
      <c r="F2164" s="1287"/>
      <c r="G2164" s="1287"/>
      <c r="H2164" s="1288" t="s">
        <v>386</v>
      </c>
      <c r="I2164" s="1285"/>
      <c r="J2164" s="1285"/>
      <c r="K2164" s="1285"/>
      <c r="L2164" s="1285"/>
      <c r="M2164" s="1285"/>
      <c r="N2164" s="1285"/>
      <c r="O2164" s="1285"/>
      <c r="P2164" s="1285"/>
      <c r="Q2164" s="1285"/>
      <c r="R2164" s="1285"/>
      <c r="S2164" s="1285"/>
      <c r="T2164" s="1285"/>
      <c r="U2164" s="1285"/>
      <c r="V2164" s="1285"/>
      <c r="W2164" s="1285"/>
      <c r="X2164" s="1285"/>
      <c r="Y2164" s="1275"/>
      <c r="Z2164" s="1275"/>
      <c r="AA2164" s="1275"/>
      <c r="AB2164" s="1275"/>
      <c r="AC2164" s="1275"/>
      <c r="AD2164" s="1286"/>
      <c r="AE2164" s="1286"/>
      <c r="AF2164" s="1286"/>
    </row>
    <row r="2165" spans="1:32" ht="18.2" customHeight="1">
      <c r="A2165" s="1274" t="s">
        <v>284</v>
      </c>
      <c r="B2165" s="1274"/>
      <c r="C2165" s="1274"/>
      <c r="D2165" s="1274"/>
      <c r="E2165" s="1277"/>
      <c r="F2165" s="1277"/>
      <c r="G2165" s="1277"/>
      <c r="H2165" s="1288"/>
      <c r="I2165" s="1285"/>
      <c r="J2165" s="1285"/>
      <c r="K2165" s="1285"/>
      <c r="L2165" s="1285"/>
      <c r="M2165" s="1285"/>
      <c r="N2165" s="1285"/>
      <c r="O2165" s="1285"/>
      <c r="P2165" s="1285"/>
      <c r="Q2165" s="1285"/>
      <c r="R2165" s="1285"/>
      <c r="S2165" s="1285"/>
      <c r="T2165" s="1285"/>
      <c r="U2165" s="1285"/>
      <c r="V2165" s="1285"/>
      <c r="W2165" s="1285"/>
      <c r="X2165" s="1285"/>
      <c r="Y2165" s="1275" t="s">
        <v>387</v>
      </c>
      <c r="Z2165" s="1275"/>
      <c r="AA2165" s="1275"/>
      <c r="AB2165" s="1275"/>
      <c r="AC2165" s="1275"/>
      <c r="AD2165" s="1276">
        <v>672.8</v>
      </c>
      <c r="AE2165" s="1276"/>
      <c r="AF2165" s="1276"/>
    </row>
    <row r="2166" spans="1:32" ht="0.75" customHeight="1">
      <c r="A2166" s="1278"/>
      <c r="B2166" s="1278"/>
      <c r="C2166" s="1278"/>
      <c r="D2166" s="1278"/>
      <c r="E2166" s="1278"/>
      <c r="F2166" s="1278"/>
      <c r="G2166" s="1278"/>
      <c r="H2166" s="1288"/>
      <c r="I2166" s="1279"/>
      <c r="J2166" s="1279"/>
      <c r="K2166" s="1279"/>
      <c r="L2166" s="1279"/>
      <c r="M2166" s="1279"/>
      <c r="N2166" s="1279"/>
      <c r="O2166" s="1279"/>
      <c r="P2166" s="1279"/>
      <c r="Q2166" s="1279"/>
      <c r="R2166" s="1279"/>
      <c r="S2166" s="1279"/>
      <c r="T2166" s="1279"/>
      <c r="U2166" s="1279"/>
      <c r="V2166" s="1279"/>
      <c r="W2166" s="1279"/>
      <c r="X2166" s="1279"/>
      <c r="Y2166" s="1279"/>
      <c r="Z2166" s="1279"/>
      <c r="AA2166" s="1279"/>
      <c r="AB2166" s="1279"/>
      <c r="AC2166" s="1279"/>
      <c r="AD2166" s="1279"/>
      <c r="AE2166" s="1279"/>
      <c r="AF2166" s="1279"/>
    </row>
    <row r="2167" spans="1:32" ht="26.85" customHeight="1">
      <c r="A2167" s="1271" t="s">
        <v>432</v>
      </c>
      <c r="B2167" s="1271"/>
      <c r="C2167" s="1271"/>
      <c r="D2167" s="1271"/>
      <c r="E2167" s="1271"/>
      <c r="F2167" s="1271"/>
      <c r="G2167" s="1271"/>
      <c r="H2167" s="1271"/>
      <c r="I2167" s="1271"/>
      <c r="J2167" s="1271"/>
      <c r="K2167" s="1271"/>
      <c r="L2167" s="1271"/>
      <c r="M2167" s="1271"/>
      <c r="N2167" s="1271"/>
      <c r="O2167" s="1271"/>
      <c r="P2167" s="1271"/>
      <c r="Q2167" s="1271"/>
      <c r="R2167" s="1271"/>
      <c r="S2167" s="1271"/>
      <c r="T2167" s="1271"/>
      <c r="U2167" s="1271"/>
      <c r="V2167" s="1271"/>
      <c r="W2167" s="1271"/>
      <c r="X2167" s="1271"/>
      <c r="Y2167" s="1271"/>
      <c r="Z2167" s="1271"/>
      <c r="AA2167" s="1271"/>
      <c r="AB2167" s="1271"/>
      <c r="AC2167" s="1271"/>
      <c r="AD2167" s="1271"/>
      <c r="AE2167" s="1271"/>
      <c r="AF2167" s="1272"/>
    </row>
    <row r="2168" spans="1:32" ht="10.15" customHeight="1">
      <c r="A2168" s="1273" t="s">
        <v>389</v>
      </c>
      <c r="B2168" s="1273"/>
      <c r="C2168" s="1273"/>
      <c r="D2168" s="1273"/>
      <c r="E2168" s="1273"/>
      <c r="F2168" s="1273"/>
      <c r="G2168" s="1273"/>
      <c r="H2168" s="1273"/>
      <c r="I2168" s="1273"/>
      <c r="J2168" s="1273"/>
      <c r="K2168" s="1273"/>
      <c r="L2168" s="1273"/>
      <c r="M2168" s="1273"/>
      <c r="N2168" s="1273"/>
      <c r="O2168" s="1273"/>
      <c r="P2168" s="1273"/>
      <c r="Q2168" s="1273"/>
      <c r="R2168" s="1273"/>
      <c r="S2168" s="1273"/>
      <c r="T2168" s="1273"/>
      <c r="U2168" s="1273"/>
      <c r="V2168" s="1273"/>
      <c r="W2168" s="1273"/>
      <c r="X2168" s="1273"/>
      <c r="Y2168" s="1273"/>
      <c r="Z2168" s="1273"/>
      <c r="AA2168" s="1273"/>
      <c r="AB2168" s="1273"/>
      <c r="AC2168" s="1273"/>
      <c r="AD2168" s="1273"/>
      <c r="AE2168" s="1273"/>
      <c r="AF2168" s="1272"/>
    </row>
    <row r="2169" spans="1:32" ht="16.7" customHeight="1">
      <c r="A2169" s="1255" t="s">
        <v>390</v>
      </c>
      <c r="B2169" s="1255"/>
      <c r="C2169" s="1255"/>
      <c r="D2169" s="1255"/>
      <c r="E2169" s="1255"/>
      <c r="F2169" s="1255"/>
      <c r="G2169" s="1255"/>
      <c r="H2169" s="1255"/>
      <c r="I2169" s="1255"/>
      <c r="J2169" s="1255"/>
      <c r="K2169" s="1255"/>
      <c r="L2169" s="1255"/>
      <c r="M2169" s="1256" t="s">
        <v>391</v>
      </c>
      <c r="N2169" s="1256" t="s">
        <v>392</v>
      </c>
      <c r="O2169" s="1256"/>
      <c r="P2169" s="1256"/>
      <c r="Q2169" s="1256"/>
      <c r="R2169" s="1256"/>
      <c r="S2169" s="1256"/>
      <c r="T2169" s="1256" t="s">
        <v>393</v>
      </c>
      <c r="U2169" s="1256"/>
      <c r="V2169" s="1256"/>
      <c r="W2169" s="1256"/>
      <c r="X2169" s="1256"/>
      <c r="Y2169" s="1256"/>
      <c r="Z2169" s="1256"/>
      <c r="AA2169" s="1256"/>
      <c r="AB2169" s="1256"/>
      <c r="AC2169" s="1245" t="s">
        <v>394</v>
      </c>
      <c r="AD2169" s="1245"/>
      <c r="AE2169" s="1245"/>
      <c r="AF2169" s="1245"/>
    </row>
    <row r="2170" spans="1:32" ht="17.45" customHeight="1">
      <c r="A2170" s="1255"/>
      <c r="B2170" s="1255"/>
      <c r="C2170" s="1255"/>
      <c r="D2170" s="1255"/>
      <c r="E2170" s="1255"/>
      <c r="F2170" s="1255"/>
      <c r="G2170" s="1255"/>
      <c r="H2170" s="1255"/>
      <c r="I2170" s="1255"/>
      <c r="J2170" s="1255"/>
      <c r="K2170" s="1255"/>
      <c r="L2170" s="1255"/>
      <c r="M2170" s="1256"/>
      <c r="N2170" s="1256" t="s">
        <v>395</v>
      </c>
      <c r="O2170" s="1256"/>
      <c r="P2170" s="1256" t="s">
        <v>396</v>
      </c>
      <c r="Q2170" s="1256"/>
      <c r="R2170" s="1256"/>
      <c r="S2170" s="1256"/>
      <c r="T2170" s="1256" t="s">
        <v>395</v>
      </c>
      <c r="U2170" s="1256"/>
      <c r="V2170" s="1256"/>
      <c r="W2170" s="1256"/>
      <c r="X2170" s="1256" t="s">
        <v>396</v>
      </c>
      <c r="Y2170" s="1256"/>
      <c r="Z2170" s="1256"/>
      <c r="AA2170" s="1256"/>
      <c r="AB2170" s="1256"/>
      <c r="AC2170" s="1245"/>
      <c r="AD2170" s="1245"/>
      <c r="AE2170" s="1245"/>
      <c r="AF2170" s="1245"/>
    </row>
    <row r="2171" spans="1:32" ht="22.5" customHeight="1">
      <c r="A2171" s="146"/>
      <c r="B2171" s="147"/>
      <c r="C2171" s="163" t="s">
        <v>479</v>
      </c>
      <c r="D2171" s="1314" t="s">
        <v>480</v>
      </c>
      <c r="E2171" s="1314"/>
      <c r="F2171" s="1314"/>
      <c r="G2171" s="1314"/>
      <c r="H2171" s="1314"/>
      <c r="I2171" s="1314"/>
      <c r="J2171" s="1314"/>
      <c r="K2171" s="1314"/>
      <c r="L2171" s="1314"/>
      <c r="M2171" s="164">
        <v>1</v>
      </c>
      <c r="N2171" s="1327">
        <v>0.41</v>
      </c>
      <c r="O2171" s="1327"/>
      <c r="P2171" s="1327">
        <v>0.59</v>
      </c>
      <c r="Q2171" s="1327"/>
      <c r="R2171" s="1327"/>
      <c r="S2171" s="1327"/>
      <c r="T2171" s="1317">
        <v>5.0625999999999998</v>
      </c>
      <c r="U2171" s="1317"/>
      <c r="V2171" s="1317"/>
      <c r="W2171" s="1317"/>
      <c r="X2171" s="1317">
        <v>3.5255000000000001</v>
      </c>
      <c r="Y2171" s="1317"/>
      <c r="Z2171" s="1317"/>
      <c r="AA2171" s="1317"/>
      <c r="AB2171" s="1317"/>
      <c r="AC2171" s="1318">
        <v>4.1557000000000004</v>
      </c>
      <c r="AD2171" s="1318"/>
      <c r="AE2171" s="1318"/>
      <c r="AF2171" s="1318"/>
    </row>
    <row r="2172" spans="1:32" ht="23.25" customHeight="1">
      <c r="A2172" s="150"/>
      <c r="C2172" s="165" t="s">
        <v>481</v>
      </c>
      <c r="D2172" s="1309" t="s">
        <v>482</v>
      </c>
      <c r="E2172" s="1309"/>
      <c r="F2172" s="1309"/>
      <c r="G2172" s="1309"/>
      <c r="H2172" s="1309"/>
      <c r="I2172" s="1309"/>
      <c r="J2172" s="1309"/>
      <c r="K2172" s="1309"/>
      <c r="L2172" s="1309"/>
      <c r="M2172" s="166">
        <v>1</v>
      </c>
      <c r="N2172" s="1332">
        <v>0.43</v>
      </c>
      <c r="O2172" s="1332"/>
      <c r="P2172" s="1332">
        <v>0.56999999999999995</v>
      </c>
      <c r="Q2172" s="1332"/>
      <c r="R2172" s="1332"/>
      <c r="S2172" s="1332"/>
      <c r="T2172" s="1312">
        <v>338.96780000000001</v>
      </c>
      <c r="U2172" s="1312"/>
      <c r="V2172" s="1312"/>
      <c r="W2172" s="1312"/>
      <c r="X2172" s="1312">
        <v>149.00299999999999</v>
      </c>
      <c r="Y2172" s="1312"/>
      <c r="Z2172" s="1312"/>
      <c r="AA2172" s="1312"/>
      <c r="AB2172" s="1312"/>
      <c r="AC2172" s="1313">
        <v>230.68790000000001</v>
      </c>
      <c r="AD2172" s="1313"/>
      <c r="AE2172" s="1313"/>
      <c r="AF2172" s="1313"/>
    </row>
    <row r="2173" spans="1:32" ht="22.5" customHeight="1">
      <c r="A2173" s="150"/>
      <c r="C2173" s="165" t="s">
        <v>483</v>
      </c>
      <c r="D2173" s="1309" t="s">
        <v>484</v>
      </c>
      <c r="E2173" s="1309"/>
      <c r="F2173" s="1309"/>
      <c r="G2173" s="1309"/>
      <c r="H2173" s="1309"/>
      <c r="I2173" s="1309"/>
      <c r="J2173" s="1309"/>
      <c r="K2173" s="1309"/>
      <c r="L2173" s="1309"/>
      <c r="M2173" s="166">
        <v>1</v>
      </c>
      <c r="N2173" s="1332">
        <v>0.61</v>
      </c>
      <c r="O2173" s="1332"/>
      <c r="P2173" s="1332">
        <v>0.39</v>
      </c>
      <c r="Q2173" s="1332"/>
      <c r="R2173" s="1332"/>
      <c r="S2173" s="1332"/>
      <c r="T2173" s="1312">
        <v>353.99419999999998</v>
      </c>
      <c r="U2173" s="1312"/>
      <c r="V2173" s="1312"/>
      <c r="W2173" s="1312"/>
      <c r="X2173" s="1312">
        <v>100.35299999999999</v>
      </c>
      <c r="Y2173" s="1312"/>
      <c r="Z2173" s="1312"/>
      <c r="AA2173" s="1312"/>
      <c r="AB2173" s="1312"/>
      <c r="AC2173" s="1313">
        <v>255.07409999999999</v>
      </c>
      <c r="AD2173" s="1313"/>
      <c r="AE2173" s="1313"/>
      <c r="AF2173" s="1313"/>
    </row>
    <row r="2174" spans="1:32" ht="23.25" customHeight="1">
      <c r="A2174" s="150"/>
      <c r="C2174" s="165" t="s">
        <v>485</v>
      </c>
      <c r="D2174" s="1309" t="s">
        <v>486</v>
      </c>
      <c r="E2174" s="1309"/>
      <c r="F2174" s="1309"/>
      <c r="G2174" s="1309"/>
      <c r="H2174" s="1309"/>
      <c r="I2174" s="1309"/>
      <c r="J2174" s="1309"/>
      <c r="K2174" s="1309"/>
      <c r="L2174" s="1309"/>
      <c r="M2174" s="166">
        <v>1</v>
      </c>
      <c r="N2174" s="1332">
        <v>0.41</v>
      </c>
      <c r="O2174" s="1332"/>
      <c r="P2174" s="1332">
        <v>0.59</v>
      </c>
      <c r="Q2174" s="1332"/>
      <c r="R2174" s="1332"/>
      <c r="S2174" s="1332"/>
      <c r="T2174" s="1312">
        <v>174.74809999999999</v>
      </c>
      <c r="U2174" s="1312"/>
      <c r="V2174" s="1312"/>
      <c r="W2174" s="1312"/>
      <c r="X2174" s="1312">
        <v>70.605599999999995</v>
      </c>
      <c r="Y2174" s="1312"/>
      <c r="Z2174" s="1312"/>
      <c r="AA2174" s="1312"/>
      <c r="AB2174" s="1312"/>
      <c r="AC2174" s="1313">
        <v>113.304</v>
      </c>
      <c r="AD2174" s="1313"/>
      <c r="AE2174" s="1313"/>
      <c r="AF2174" s="1313"/>
    </row>
    <row r="2175" spans="1:32" ht="22.5" customHeight="1">
      <c r="A2175" s="150"/>
      <c r="C2175" s="165" t="s">
        <v>487</v>
      </c>
      <c r="D2175" s="1309" t="s">
        <v>488</v>
      </c>
      <c r="E2175" s="1309"/>
      <c r="F2175" s="1309"/>
      <c r="G2175" s="1309"/>
      <c r="H2175" s="1309"/>
      <c r="I2175" s="1309"/>
      <c r="J2175" s="1309"/>
      <c r="K2175" s="1309"/>
      <c r="L2175" s="1309"/>
      <c r="M2175" s="166">
        <v>1</v>
      </c>
      <c r="N2175" s="1332">
        <v>1</v>
      </c>
      <c r="O2175" s="1332"/>
      <c r="P2175" s="1332">
        <v>0</v>
      </c>
      <c r="Q2175" s="1332"/>
      <c r="R2175" s="1332"/>
      <c r="S2175" s="1332"/>
      <c r="T2175" s="1312">
        <v>242.74209999999999</v>
      </c>
      <c r="U2175" s="1312"/>
      <c r="V2175" s="1312"/>
      <c r="W2175" s="1312"/>
      <c r="X2175" s="1312">
        <v>111.31319999999999</v>
      </c>
      <c r="Y2175" s="1312"/>
      <c r="Z2175" s="1312"/>
      <c r="AA2175" s="1312"/>
      <c r="AB2175" s="1312"/>
      <c r="AC2175" s="1313">
        <v>242.74209999999999</v>
      </c>
      <c r="AD2175" s="1313"/>
      <c r="AE2175" s="1313"/>
      <c r="AF2175" s="1313"/>
    </row>
    <row r="2176" spans="1:32" ht="23.25" customHeight="1">
      <c r="A2176" s="153"/>
      <c r="B2176" s="154"/>
      <c r="C2176" s="167" t="s">
        <v>600</v>
      </c>
      <c r="D2176" s="1304" t="s">
        <v>601</v>
      </c>
      <c r="E2176" s="1304"/>
      <c r="F2176" s="1304"/>
      <c r="G2176" s="1304"/>
      <c r="H2176" s="1304"/>
      <c r="I2176" s="1304"/>
      <c r="J2176" s="1304"/>
      <c r="K2176" s="1304"/>
      <c r="L2176" s="1304"/>
      <c r="M2176" s="168">
        <v>1</v>
      </c>
      <c r="N2176" s="1326">
        <v>0.96</v>
      </c>
      <c r="O2176" s="1326"/>
      <c r="P2176" s="1326">
        <v>0.04</v>
      </c>
      <c r="Q2176" s="1326"/>
      <c r="R2176" s="1326"/>
      <c r="S2176" s="1326"/>
      <c r="T2176" s="1307">
        <v>327.64510000000001</v>
      </c>
      <c r="U2176" s="1307"/>
      <c r="V2176" s="1307"/>
      <c r="W2176" s="1307"/>
      <c r="X2176" s="1307">
        <v>162.26230000000001</v>
      </c>
      <c r="Y2176" s="1307"/>
      <c r="Z2176" s="1307"/>
      <c r="AA2176" s="1307"/>
      <c r="AB2176" s="1307"/>
      <c r="AC2176" s="1308">
        <v>321.02980000000002</v>
      </c>
      <c r="AD2176" s="1308"/>
      <c r="AE2176" s="1308"/>
      <c r="AF2176" s="1308"/>
    </row>
    <row r="2177" spans="1:32" ht="17.45" customHeight="1">
      <c r="A2177" s="1246"/>
      <c r="B2177" s="1246"/>
      <c r="C2177" s="1246"/>
      <c r="D2177" s="1246"/>
      <c r="E2177" s="1246"/>
      <c r="F2177" s="1246"/>
      <c r="G2177" s="1246"/>
      <c r="H2177" s="1246"/>
      <c r="I2177" s="1246"/>
      <c r="J2177" s="1246"/>
      <c r="K2177" s="1246"/>
      <c r="L2177" s="1246"/>
      <c r="M2177" s="1247" t="s">
        <v>397</v>
      </c>
      <c r="N2177" s="1247"/>
      <c r="O2177" s="1247"/>
      <c r="P2177" s="1247"/>
      <c r="Q2177" s="1247"/>
      <c r="R2177" s="1247"/>
      <c r="S2177" s="1247"/>
      <c r="T2177" s="1247"/>
      <c r="U2177" s="1247"/>
      <c r="V2177" s="1247"/>
      <c r="W2177" s="1247"/>
      <c r="X2177" s="1248"/>
      <c r="Y2177" s="1248"/>
      <c r="Z2177" s="1249">
        <v>1166.9936</v>
      </c>
      <c r="AA2177" s="1249"/>
      <c r="AB2177" s="1249"/>
      <c r="AC2177" s="1249"/>
      <c r="AD2177" s="1249"/>
      <c r="AE2177" s="1249"/>
      <c r="AF2177" s="1249"/>
    </row>
    <row r="2178" spans="1:32" ht="16.7" customHeight="1">
      <c r="A2178" s="1255" t="s">
        <v>398</v>
      </c>
      <c r="B2178" s="1255"/>
      <c r="C2178" s="1255"/>
      <c r="D2178" s="1255"/>
      <c r="E2178" s="1255"/>
      <c r="F2178" s="1255"/>
      <c r="G2178" s="1255"/>
      <c r="H2178" s="1255"/>
      <c r="I2178" s="1255"/>
      <c r="J2178" s="1255"/>
      <c r="K2178" s="1255"/>
      <c r="L2178" s="1255"/>
      <c r="M2178" s="1255"/>
      <c r="N2178" s="1255"/>
      <c r="O2178" s="1256" t="s">
        <v>399</v>
      </c>
      <c r="P2178" s="1256"/>
      <c r="Q2178" s="1256"/>
      <c r="R2178" s="1256"/>
      <c r="S2178" s="1256" t="s">
        <v>391</v>
      </c>
      <c r="T2178" s="1256"/>
      <c r="U2178" s="1256"/>
      <c r="V2178" s="1256"/>
      <c r="W2178" s="1256" t="s">
        <v>400</v>
      </c>
      <c r="X2178" s="1256"/>
      <c r="Y2178" s="1256"/>
      <c r="Z2178" s="1256"/>
      <c r="AA2178" s="1256"/>
      <c r="AB2178" s="1256"/>
      <c r="AC2178" s="1245" t="s">
        <v>394</v>
      </c>
      <c r="AD2178" s="1245"/>
      <c r="AE2178" s="1245"/>
      <c r="AF2178" s="1245"/>
    </row>
    <row r="2179" spans="1:32" ht="23.25" customHeight="1">
      <c r="A2179" s="146"/>
      <c r="B2179" s="147"/>
      <c r="C2179" s="170" t="s">
        <v>462</v>
      </c>
      <c r="D2179" s="1263" t="s">
        <v>463</v>
      </c>
      <c r="E2179" s="1263"/>
      <c r="F2179" s="1263"/>
      <c r="G2179" s="1263"/>
      <c r="H2179" s="1263"/>
      <c r="I2179" s="1263"/>
      <c r="J2179" s="1263"/>
      <c r="K2179" s="1263"/>
      <c r="L2179" s="1263"/>
      <c r="M2179" s="1263"/>
      <c r="N2179" s="1263"/>
      <c r="O2179" s="1264">
        <v>0</v>
      </c>
      <c r="P2179" s="1264"/>
      <c r="Q2179" s="1264"/>
      <c r="R2179" s="1264"/>
      <c r="S2179" s="1264">
        <v>1</v>
      </c>
      <c r="T2179" s="1264"/>
      <c r="U2179" s="1264"/>
      <c r="V2179" s="1264"/>
      <c r="W2179" s="1265">
        <v>22.268799999999999</v>
      </c>
      <c r="X2179" s="1265"/>
      <c r="Y2179" s="1265"/>
      <c r="Z2179" s="1265"/>
      <c r="AA2179" s="1265"/>
      <c r="AB2179" s="1265"/>
      <c r="AC2179" s="1266">
        <v>22.268799999999999</v>
      </c>
      <c r="AD2179" s="1266"/>
      <c r="AE2179" s="1266"/>
      <c r="AF2179" s="1266"/>
    </row>
    <row r="2180" spans="1:32" ht="16.7" customHeight="1">
      <c r="A2180" s="150"/>
      <c r="M2180" s="1240" t="s">
        <v>401</v>
      </c>
      <c r="N2180" s="1240"/>
      <c r="O2180" s="1240"/>
      <c r="P2180" s="1240"/>
      <c r="Q2180" s="1240"/>
      <c r="R2180" s="1240"/>
      <c r="S2180" s="1240"/>
      <c r="T2180" s="1240"/>
      <c r="U2180" s="1240"/>
      <c r="V2180" s="1240"/>
      <c r="W2180" s="1240"/>
      <c r="Z2180" s="1262">
        <v>22.268799999999999</v>
      </c>
      <c r="AA2180" s="1262"/>
      <c r="AB2180" s="1262"/>
      <c r="AC2180" s="1262"/>
      <c r="AD2180" s="1262"/>
      <c r="AE2180" s="1262"/>
      <c r="AF2180" s="1262"/>
    </row>
    <row r="2181" spans="1:32" ht="17.45" customHeight="1">
      <c r="A2181" s="150"/>
      <c r="M2181" s="1240" t="s">
        <v>402</v>
      </c>
      <c r="N2181" s="1240"/>
      <c r="O2181" s="1240"/>
      <c r="P2181" s="1240"/>
      <c r="Q2181" s="1240"/>
      <c r="R2181" s="1240"/>
      <c r="S2181" s="1240"/>
      <c r="T2181" s="1240"/>
      <c r="U2181" s="1240"/>
      <c r="V2181" s="1240"/>
      <c r="W2181" s="1240"/>
      <c r="Z2181" s="1262">
        <v>1189.2624000000001</v>
      </c>
      <c r="AA2181" s="1262"/>
      <c r="AB2181" s="1262"/>
      <c r="AC2181" s="1262"/>
      <c r="AD2181" s="1262"/>
      <c r="AE2181" s="1262"/>
      <c r="AF2181" s="1262"/>
    </row>
    <row r="2182" spans="1:32" ht="17.45" customHeight="1">
      <c r="A2182" s="150"/>
      <c r="M2182" s="1240" t="s">
        <v>403</v>
      </c>
      <c r="N2182" s="1240"/>
      <c r="O2182" s="1240"/>
      <c r="P2182" s="1240"/>
      <c r="Q2182" s="1240"/>
      <c r="R2182" s="1240"/>
      <c r="S2182" s="1240"/>
      <c r="T2182" s="1240"/>
      <c r="U2182" s="1240"/>
      <c r="V2182" s="1240"/>
      <c r="W2182" s="1240"/>
      <c r="Z2182" s="1262">
        <v>1.7676000000000001</v>
      </c>
      <c r="AA2182" s="1262"/>
      <c r="AB2182" s="1262"/>
      <c r="AC2182" s="1262"/>
      <c r="AD2182" s="1262"/>
      <c r="AE2182" s="1262"/>
      <c r="AF2182" s="1262"/>
    </row>
    <row r="2183" spans="1:32" ht="16.7" customHeight="1">
      <c r="A2183" s="150"/>
      <c r="M2183" s="1240" t="s">
        <v>404</v>
      </c>
      <c r="N2183" s="1240"/>
      <c r="O2183" s="1240"/>
      <c r="P2183" s="1240"/>
      <c r="Q2183" s="1240"/>
      <c r="R2183" s="1240"/>
      <c r="S2183" s="1240"/>
      <c r="T2183" s="1240"/>
      <c r="U2183" s="1240"/>
      <c r="V2183" s="1240"/>
      <c r="W2183" s="1240"/>
      <c r="Z2183" s="1262">
        <v>2.886E-2</v>
      </c>
      <c r="AA2183" s="1262"/>
      <c r="AB2183" s="1262"/>
      <c r="AC2183" s="1262"/>
      <c r="AD2183" s="1262"/>
      <c r="AE2183" s="1262"/>
      <c r="AF2183" s="1262"/>
    </row>
    <row r="2184" spans="1:32" ht="17.45" customHeight="1">
      <c r="A2184" s="153"/>
      <c r="B2184" s="154"/>
      <c r="C2184" s="154"/>
      <c r="D2184" s="154"/>
      <c r="E2184" s="154"/>
      <c r="F2184" s="154"/>
      <c r="G2184" s="154"/>
      <c r="H2184" s="154"/>
      <c r="I2184" s="154"/>
      <c r="J2184" s="154"/>
      <c r="K2184" s="154"/>
      <c r="L2184" s="154"/>
      <c r="M2184" s="1260" t="s">
        <v>405</v>
      </c>
      <c r="N2184" s="1260"/>
      <c r="O2184" s="1260"/>
      <c r="P2184" s="1260"/>
      <c r="Q2184" s="1260"/>
      <c r="R2184" s="1260"/>
      <c r="S2184" s="1260"/>
      <c r="T2184" s="1260"/>
      <c r="U2184" s="1260"/>
      <c r="V2184" s="1260"/>
      <c r="W2184" s="1260"/>
      <c r="X2184" s="154"/>
      <c r="Y2184" s="154"/>
      <c r="Z2184" s="1261">
        <v>0</v>
      </c>
      <c r="AA2184" s="1261"/>
      <c r="AB2184" s="1261"/>
      <c r="AC2184" s="1261"/>
      <c r="AD2184" s="1261"/>
      <c r="AE2184" s="1261"/>
      <c r="AF2184" s="1261"/>
    </row>
    <row r="2185" spans="1:32" ht="16.7" customHeight="1">
      <c r="A2185" s="1257" t="s">
        <v>406</v>
      </c>
      <c r="B2185" s="1257"/>
      <c r="C2185" s="1257"/>
      <c r="D2185" s="1257"/>
      <c r="E2185" s="1257"/>
      <c r="F2185" s="1257"/>
      <c r="G2185" s="1257"/>
      <c r="H2185" s="1257"/>
      <c r="I2185" s="1257"/>
      <c r="J2185" s="1257"/>
      <c r="K2185" s="1257"/>
      <c r="L2185" s="1257"/>
      <c r="M2185" s="1257"/>
      <c r="N2185" s="1257"/>
      <c r="O2185" s="1258" t="s">
        <v>391</v>
      </c>
      <c r="P2185" s="1258"/>
      <c r="Q2185" s="1258"/>
      <c r="R2185" s="1258"/>
      <c r="S2185" s="1258" t="s">
        <v>407</v>
      </c>
      <c r="T2185" s="1258"/>
      <c r="U2185" s="1258"/>
      <c r="V2185" s="1258"/>
      <c r="W2185" s="1258" t="s">
        <v>408</v>
      </c>
      <c r="X2185" s="1258"/>
      <c r="Y2185" s="1258"/>
      <c r="Z2185" s="1258"/>
      <c r="AA2185" s="1258"/>
      <c r="AB2185" s="1258"/>
      <c r="AC2185" s="1259" t="s">
        <v>409</v>
      </c>
      <c r="AD2185" s="1259"/>
      <c r="AE2185" s="1259"/>
      <c r="AF2185" s="1259"/>
    </row>
    <row r="2186" spans="1:32" ht="17.45" customHeight="1">
      <c r="A2186" s="1246"/>
      <c r="B2186" s="1246"/>
      <c r="C2186" s="1246"/>
      <c r="D2186" s="1246"/>
      <c r="E2186" s="1246"/>
      <c r="F2186" s="1246"/>
      <c r="G2186" s="1246"/>
      <c r="H2186" s="1246"/>
      <c r="I2186" s="1246"/>
      <c r="J2186" s="1246"/>
      <c r="K2186" s="1246"/>
      <c r="L2186" s="1246"/>
      <c r="M2186" s="1247" t="s">
        <v>411</v>
      </c>
      <c r="N2186" s="1247"/>
      <c r="O2186" s="1247"/>
      <c r="P2186" s="1247"/>
      <c r="Q2186" s="1247"/>
      <c r="R2186" s="1247"/>
      <c r="S2186" s="1247"/>
      <c r="T2186" s="1247"/>
      <c r="U2186" s="1247"/>
      <c r="V2186" s="1247"/>
      <c r="W2186" s="1247"/>
      <c r="X2186" s="1248"/>
      <c r="Y2186" s="1248"/>
      <c r="Z2186" s="1249">
        <v>0</v>
      </c>
      <c r="AA2186" s="1249"/>
      <c r="AB2186" s="1249"/>
      <c r="AC2186" s="1249"/>
      <c r="AD2186" s="1249"/>
      <c r="AE2186" s="1249"/>
      <c r="AF2186" s="1249"/>
    </row>
    <row r="2187" spans="1:32" ht="17.45" customHeight="1">
      <c r="A2187" s="1257" t="s">
        <v>412</v>
      </c>
      <c r="B2187" s="1257"/>
      <c r="C2187" s="1257"/>
      <c r="D2187" s="1257"/>
      <c r="E2187" s="1257"/>
      <c r="F2187" s="1257"/>
      <c r="G2187" s="1257"/>
      <c r="H2187" s="1257"/>
      <c r="I2187" s="1257"/>
      <c r="J2187" s="1257"/>
      <c r="K2187" s="1257"/>
      <c r="L2187" s="1257"/>
      <c r="M2187" s="1257"/>
      <c r="N2187" s="1257"/>
      <c r="O2187" s="1258" t="s">
        <v>391</v>
      </c>
      <c r="P2187" s="1258"/>
      <c r="Q2187" s="1258"/>
      <c r="R2187" s="1258"/>
      <c r="S2187" s="1258" t="s">
        <v>407</v>
      </c>
      <c r="T2187" s="1258"/>
      <c r="U2187" s="1258"/>
      <c r="V2187" s="1258"/>
      <c r="W2187" s="1258" t="s">
        <v>408</v>
      </c>
      <c r="X2187" s="1258"/>
      <c r="Y2187" s="1258"/>
      <c r="Z2187" s="1258"/>
      <c r="AA2187" s="1258"/>
      <c r="AB2187" s="1258"/>
      <c r="AC2187" s="1259" t="s">
        <v>409</v>
      </c>
      <c r="AD2187" s="1259"/>
      <c r="AE2187" s="1259"/>
      <c r="AF2187" s="1259"/>
    </row>
    <row r="2188" spans="1:32" ht="16.7" customHeight="1">
      <c r="A2188" s="1246"/>
      <c r="B2188" s="1246"/>
      <c r="C2188" s="1246"/>
      <c r="D2188" s="1246"/>
      <c r="E2188" s="1246"/>
      <c r="F2188" s="1246"/>
      <c r="G2188" s="1246"/>
      <c r="H2188" s="1246"/>
      <c r="I2188" s="1246"/>
      <c r="J2188" s="1246"/>
      <c r="K2188" s="1246"/>
      <c r="L2188" s="1246"/>
      <c r="M2188" s="1247" t="s">
        <v>413</v>
      </c>
      <c r="N2188" s="1247"/>
      <c r="O2188" s="1247"/>
      <c r="P2188" s="1247"/>
      <c r="Q2188" s="1247"/>
      <c r="R2188" s="1247"/>
      <c r="S2188" s="1247"/>
      <c r="T2188" s="1247"/>
      <c r="U2188" s="1247"/>
      <c r="V2188" s="1247"/>
      <c r="W2188" s="1247"/>
      <c r="X2188" s="1248"/>
      <c r="Y2188" s="1248"/>
      <c r="Z2188" s="1249">
        <v>0</v>
      </c>
      <c r="AA2188" s="1249"/>
      <c r="AB2188" s="1249"/>
      <c r="AC2188" s="1249"/>
      <c r="AD2188" s="1249"/>
      <c r="AE2188" s="1249"/>
      <c r="AF2188" s="1249"/>
    </row>
    <row r="2189" spans="1:32" ht="17.45" customHeight="1">
      <c r="A2189" s="1257" t="s">
        <v>414</v>
      </c>
      <c r="B2189" s="1257"/>
      <c r="C2189" s="1257"/>
      <c r="D2189" s="1257"/>
      <c r="E2189" s="1257"/>
      <c r="F2189" s="1257"/>
      <c r="G2189" s="1257"/>
      <c r="H2189" s="1257"/>
      <c r="I2189" s="1257"/>
      <c r="J2189" s="1257"/>
      <c r="K2189" s="1257"/>
      <c r="L2189" s="1257"/>
      <c r="M2189" s="1257"/>
      <c r="N2189" s="1257"/>
      <c r="O2189" s="1258" t="s">
        <v>391</v>
      </c>
      <c r="P2189" s="1258"/>
      <c r="Q2189" s="1258"/>
      <c r="R2189" s="1258"/>
      <c r="S2189" s="1258" t="s">
        <v>407</v>
      </c>
      <c r="T2189" s="1258"/>
      <c r="U2189" s="1258"/>
      <c r="V2189" s="1258"/>
      <c r="W2189" s="1258" t="s">
        <v>408</v>
      </c>
      <c r="X2189" s="1258"/>
      <c r="Y2189" s="1258"/>
      <c r="Z2189" s="1258"/>
      <c r="AA2189" s="1258"/>
      <c r="AB2189" s="1258"/>
      <c r="AC2189" s="1259" t="s">
        <v>409</v>
      </c>
      <c r="AD2189" s="1259"/>
      <c r="AE2189" s="1259"/>
      <c r="AF2189" s="1259"/>
    </row>
    <row r="2190" spans="1:32" ht="17.45" customHeight="1">
      <c r="A2190" s="1251"/>
      <c r="B2190" s="1251"/>
      <c r="C2190" s="1251"/>
      <c r="D2190" s="1251"/>
      <c r="E2190" s="1251"/>
      <c r="F2190" s="1251"/>
      <c r="G2190" s="1251"/>
      <c r="H2190" s="1251"/>
      <c r="I2190" s="1251"/>
      <c r="J2190" s="1251"/>
      <c r="K2190" s="1251"/>
      <c r="L2190" s="1251"/>
      <c r="M2190" s="1252" t="s">
        <v>415</v>
      </c>
      <c r="N2190" s="1252"/>
      <c r="O2190" s="1252"/>
      <c r="P2190" s="1252"/>
      <c r="Q2190" s="1252"/>
      <c r="R2190" s="1252"/>
      <c r="S2190" s="1252"/>
      <c r="T2190" s="1252"/>
      <c r="U2190" s="1252"/>
      <c r="V2190" s="1252"/>
      <c r="W2190" s="1252"/>
      <c r="X2190" s="1253"/>
      <c r="Y2190" s="1253"/>
      <c r="Z2190" s="1254">
        <v>0</v>
      </c>
      <c r="AA2190" s="1254"/>
      <c r="AB2190" s="1254"/>
      <c r="AC2190" s="1254"/>
      <c r="AD2190" s="1254"/>
      <c r="AE2190" s="1254"/>
      <c r="AF2190" s="1254"/>
    </row>
    <row r="2191" spans="1:32" ht="16.7" customHeight="1">
      <c r="A2191" s="1255" t="s">
        <v>416</v>
      </c>
      <c r="B2191" s="1255"/>
      <c r="C2191" s="1255"/>
      <c r="D2191" s="1255"/>
      <c r="E2191" s="1255"/>
      <c r="F2191" s="1255"/>
      <c r="G2191" s="1255"/>
      <c r="H2191" s="1255"/>
      <c r="I2191" s="1255"/>
      <c r="J2191" s="1256" t="s">
        <v>391</v>
      </c>
      <c r="K2191" s="1256"/>
      <c r="L2191" s="158" t="s">
        <v>417</v>
      </c>
      <c r="M2191" s="158" t="s">
        <v>418</v>
      </c>
      <c r="N2191" s="1256" t="s">
        <v>419</v>
      </c>
      <c r="O2191" s="1256"/>
      <c r="P2191" s="1256" t="s">
        <v>420</v>
      </c>
      <c r="Q2191" s="1256"/>
      <c r="R2191" s="1256"/>
      <c r="S2191" s="1256"/>
      <c r="T2191" s="1256" t="s">
        <v>421</v>
      </c>
      <c r="U2191" s="1256"/>
      <c r="V2191" s="1256"/>
      <c r="W2191" s="1256"/>
      <c r="X2191" s="1256" t="s">
        <v>422</v>
      </c>
      <c r="Y2191" s="1256"/>
      <c r="Z2191" s="1256"/>
      <c r="AA2191" s="1256"/>
      <c r="AB2191" s="1256"/>
      <c r="AC2191" s="1245" t="s">
        <v>409</v>
      </c>
      <c r="AD2191" s="1245"/>
      <c r="AE2191" s="1245"/>
      <c r="AF2191" s="1245"/>
    </row>
    <row r="2192" spans="1:32" ht="17.45" customHeight="1">
      <c r="A2192" s="1246"/>
      <c r="B2192" s="1246"/>
      <c r="C2192" s="1246"/>
      <c r="D2192" s="1246"/>
      <c r="E2192" s="1246"/>
      <c r="F2192" s="1246"/>
      <c r="G2192" s="1246"/>
      <c r="H2192" s="1246"/>
      <c r="I2192" s="1246"/>
      <c r="J2192" s="1246"/>
      <c r="K2192" s="1246"/>
      <c r="L2192" s="1246"/>
      <c r="M2192" s="1247" t="s">
        <v>423</v>
      </c>
      <c r="N2192" s="1247"/>
      <c r="O2192" s="1247"/>
      <c r="P2192" s="1247"/>
      <c r="Q2192" s="1247"/>
      <c r="R2192" s="1247"/>
      <c r="S2192" s="1247"/>
      <c r="T2192" s="1247"/>
      <c r="U2192" s="1247"/>
      <c r="V2192" s="1247"/>
      <c r="W2192" s="1247"/>
      <c r="X2192" s="1248"/>
      <c r="Y2192" s="1248"/>
      <c r="Z2192" s="1249">
        <v>0</v>
      </c>
      <c r="AA2192" s="1249"/>
      <c r="AB2192" s="1249"/>
      <c r="AC2192" s="1249"/>
      <c r="AD2192" s="1249"/>
      <c r="AE2192" s="1249"/>
      <c r="AF2192" s="1249"/>
    </row>
    <row r="2193" spans="1:32" ht="5.85" customHeight="1">
      <c r="A2193" s="1250"/>
      <c r="B2193" s="1250"/>
      <c r="C2193" s="1250"/>
      <c r="D2193" s="1250"/>
      <c r="E2193" s="1250"/>
      <c r="F2193" s="1250"/>
      <c r="G2193" s="1250"/>
      <c r="H2193" s="1250"/>
      <c r="I2193" s="1250"/>
      <c r="J2193" s="1250"/>
      <c r="K2193" s="1250"/>
      <c r="L2193" s="1250"/>
      <c r="M2193" s="1250"/>
      <c r="N2193" s="1250"/>
      <c r="O2193" s="1250"/>
      <c r="P2193" s="1250"/>
      <c r="Q2193" s="1250"/>
      <c r="R2193" s="1250"/>
      <c r="S2193" s="1250"/>
      <c r="T2193" s="1250"/>
      <c r="U2193" s="1250"/>
      <c r="V2193" s="1250"/>
      <c r="W2193" s="1250"/>
      <c r="X2193" s="1250"/>
      <c r="Y2193" s="1250"/>
      <c r="Z2193" s="1250"/>
      <c r="AA2193" s="1250"/>
      <c r="AB2193" s="1250"/>
      <c r="AC2193" s="1250"/>
      <c r="AD2193" s="1250"/>
      <c r="AE2193" s="1250"/>
      <c r="AF2193" s="1250"/>
    </row>
    <row r="2194" spans="1:32" ht="16.7" customHeight="1">
      <c r="A2194" s="1239"/>
      <c r="B2194" s="1239"/>
      <c r="C2194" s="1239"/>
      <c r="D2194" s="1239"/>
      <c r="E2194" s="1239"/>
      <c r="F2194" s="1239"/>
      <c r="G2194" s="1239"/>
      <c r="H2194" s="1239"/>
      <c r="I2194" s="1239"/>
      <c r="J2194" s="1239"/>
      <c r="K2194" s="1239"/>
      <c r="L2194" s="1239"/>
      <c r="M2194" s="1240" t="s">
        <v>424</v>
      </c>
      <c r="N2194" s="1240"/>
      <c r="O2194" s="1240"/>
      <c r="P2194" s="1240"/>
      <c r="Q2194" s="1240"/>
      <c r="R2194" s="1240"/>
      <c r="S2194" s="1240"/>
      <c r="T2194" s="1240"/>
      <c r="U2194" s="1240"/>
      <c r="V2194" s="1240"/>
      <c r="W2194" s="1240"/>
      <c r="X2194" s="1243"/>
      <c r="Y2194" s="1243"/>
      <c r="Z2194" s="1241">
        <v>1.8</v>
      </c>
      <c r="AA2194" s="1241"/>
      <c r="AB2194" s="1241"/>
      <c r="AC2194" s="1241"/>
      <c r="AD2194" s="1241"/>
      <c r="AE2194" s="1241"/>
      <c r="AF2194" s="1241"/>
    </row>
    <row r="2195" spans="1:32" ht="16.7" customHeight="1">
      <c r="A2195" s="1239"/>
      <c r="B2195" s="1239"/>
      <c r="C2195" s="1239"/>
      <c r="D2195" s="1239"/>
      <c r="E2195" s="1239"/>
      <c r="F2195" s="1239"/>
      <c r="G2195" s="1239"/>
      <c r="H2195" s="1239"/>
      <c r="I2195" s="1239"/>
      <c r="J2195" s="1239"/>
      <c r="K2195" s="1240" t="s">
        <v>425</v>
      </c>
      <c r="L2195" s="1240"/>
      <c r="M2195" s="1240"/>
      <c r="N2195" s="1240"/>
      <c r="O2195" s="1240"/>
      <c r="P2195" s="1240"/>
      <c r="Q2195" s="151"/>
      <c r="R2195" s="1244">
        <v>0</v>
      </c>
      <c r="S2195" s="1244"/>
      <c r="T2195" s="1244"/>
      <c r="U2195" s="151"/>
      <c r="V2195" s="1240" t="s">
        <v>426</v>
      </c>
      <c r="W2195" s="1240"/>
      <c r="X2195" s="1243"/>
      <c r="Y2195" s="1243"/>
      <c r="Z2195" s="1241">
        <v>0</v>
      </c>
      <c r="AA2195" s="1241"/>
      <c r="AB2195" s="1241"/>
      <c r="AC2195" s="1241"/>
      <c r="AD2195" s="1241"/>
      <c r="AE2195" s="1241"/>
      <c r="AF2195" s="1241"/>
    </row>
    <row r="2196" spans="1:32" ht="0.75" customHeight="1">
      <c r="A2196" s="1239"/>
      <c r="B2196" s="1239"/>
      <c r="C2196" s="1239"/>
      <c r="D2196" s="1239"/>
      <c r="E2196" s="1239"/>
      <c r="F2196" s="1239"/>
      <c r="G2196" s="1239"/>
      <c r="H2196" s="1239"/>
      <c r="I2196" s="1239"/>
      <c r="J2196" s="1239"/>
      <c r="K2196" s="1239"/>
      <c r="L2196" s="1239"/>
      <c r="M2196" s="1239"/>
      <c r="N2196" s="1239"/>
      <c r="O2196" s="1239"/>
      <c r="P2196" s="1239"/>
      <c r="Q2196" s="1239"/>
      <c r="R2196" s="1239"/>
      <c r="S2196" s="1239"/>
      <c r="T2196" s="1239"/>
      <c r="U2196" s="1239"/>
      <c r="V2196" s="1240"/>
      <c r="W2196" s="1240"/>
      <c r="X2196" s="1243"/>
      <c r="Y2196" s="1243"/>
      <c r="Z2196" s="1241"/>
      <c r="AA2196" s="1241"/>
      <c r="AB2196" s="1241"/>
      <c r="AC2196" s="1241"/>
      <c r="AD2196" s="1241"/>
      <c r="AE2196" s="1241"/>
      <c r="AF2196" s="1241"/>
    </row>
    <row r="2197" spans="1:32" ht="16.7" customHeight="1">
      <c r="A2197" s="1239"/>
      <c r="B2197" s="1239"/>
      <c r="C2197" s="1239"/>
      <c r="D2197" s="1239"/>
      <c r="E2197" s="1239"/>
      <c r="F2197" s="1239"/>
      <c r="G2197" s="1239"/>
      <c r="H2197" s="1239"/>
      <c r="I2197" s="1239"/>
      <c r="J2197" s="1239"/>
      <c r="K2197" s="1239"/>
      <c r="L2197" s="1239"/>
      <c r="M2197" s="1240" t="s">
        <v>427</v>
      </c>
      <c r="N2197" s="1240"/>
      <c r="O2197" s="1240"/>
      <c r="P2197" s="1240"/>
      <c r="Q2197" s="1240"/>
      <c r="R2197" s="1240"/>
      <c r="S2197" s="1240"/>
      <c r="T2197" s="1240"/>
      <c r="U2197" s="1240"/>
      <c r="V2197" s="1240"/>
      <c r="W2197" s="1240"/>
      <c r="X2197" s="1243"/>
      <c r="Y2197" s="1243"/>
      <c r="Z2197" s="1241">
        <v>1.8</v>
      </c>
      <c r="AA2197" s="1241"/>
      <c r="AB2197" s="1241"/>
      <c r="AC2197" s="1241"/>
      <c r="AD2197" s="1241"/>
      <c r="AE2197" s="1241"/>
      <c r="AF2197" s="1241"/>
    </row>
    <row r="2198" spans="1:32" ht="5.85" customHeight="1">
      <c r="A2198" s="1242"/>
      <c r="B2198" s="1242"/>
      <c r="C2198" s="1242"/>
      <c r="D2198" s="1242"/>
      <c r="E2198" s="1242"/>
      <c r="F2198" s="1242"/>
      <c r="G2198" s="1242"/>
      <c r="H2198" s="1242"/>
      <c r="I2198" s="1242"/>
      <c r="J2198" s="1242"/>
      <c r="K2198" s="1242"/>
      <c r="L2198" s="1242"/>
      <c r="M2198" s="1242"/>
      <c r="N2198" s="1242"/>
      <c r="O2198" s="1242"/>
      <c r="P2198" s="1242"/>
      <c r="Q2198" s="1242"/>
      <c r="R2198" s="1242"/>
      <c r="S2198" s="1242"/>
      <c r="T2198" s="1242"/>
      <c r="U2198" s="1242"/>
      <c r="V2198" s="1242"/>
      <c r="W2198" s="1242"/>
      <c r="X2198" s="1242"/>
      <c r="Y2198" s="1242"/>
      <c r="Z2198" s="1242"/>
      <c r="AA2198" s="1242"/>
      <c r="AB2198" s="1242"/>
      <c r="AC2198" s="1242"/>
      <c r="AD2198" s="1242"/>
      <c r="AE2198" s="1242"/>
      <c r="AF2198" s="1242"/>
    </row>
    <row r="2199" spans="1:32" ht="101.1" customHeight="1">
      <c r="A2199" s="153"/>
      <c r="B2199" s="154"/>
      <c r="C2199" s="154"/>
      <c r="D2199" s="154"/>
      <c r="E2199" s="154"/>
      <c r="F2199" s="154"/>
      <c r="G2199" s="154"/>
      <c r="H2199" s="154"/>
      <c r="I2199" s="154"/>
      <c r="J2199" s="154"/>
      <c r="K2199" s="154"/>
      <c r="L2199" s="154"/>
      <c r="M2199" s="154"/>
      <c r="N2199" s="154"/>
      <c r="O2199" s="154"/>
      <c r="P2199" s="154"/>
      <c r="Q2199" s="154"/>
      <c r="R2199" s="154"/>
      <c r="S2199" s="154"/>
      <c r="T2199" s="154"/>
      <c r="U2199" s="154"/>
      <c r="V2199" s="154"/>
      <c r="W2199" s="154"/>
      <c r="X2199" s="154"/>
      <c r="Y2199" s="154"/>
      <c r="Z2199" s="154"/>
      <c r="AA2199" s="154"/>
      <c r="AB2199" s="154"/>
      <c r="AC2199" s="154"/>
      <c r="AD2199" s="154"/>
      <c r="AE2199" s="154"/>
      <c r="AF2199" s="162"/>
    </row>
    <row r="2200" spans="1:32" ht="1.5" customHeight="1">
      <c r="A2200" s="146"/>
      <c r="B2200" s="147"/>
      <c r="C2200" s="147"/>
      <c r="D2200" s="147"/>
      <c r="E2200" s="147"/>
      <c r="F2200" s="147"/>
      <c r="G2200" s="1289" t="s">
        <v>376</v>
      </c>
      <c r="H2200" s="1289"/>
      <c r="I2200" s="1289"/>
      <c r="J2200" s="1289"/>
      <c r="K2200" s="1289"/>
      <c r="L2200" s="1289"/>
      <c r="M2200" s="1289"/>
      <c r="N2200" s="1289"/>
      <c r="O2200" s="1289"/>
      <c r="P2200" s="1289"/>
      <c r="Q2200" s="1289"/>
      <c r="R2200" s="1289"/>
      <c r="S2200" s="1289"/>
      <c r="T2200" s="1289"/>
      <c r="U2200" s="1289"/>
      <c r="V2200" s="1289"/>
      <c r="W2200" s="1289"/>
      <c r="X2200" s="1289"/>
      <c r="Y2200" s="1289"/>
      <c r="Z2200" s="1289"/>
      <c r="AA2200" s="148"/>
      <c r="AB2200" s="1290" t="s">
        <v>640</v>
      </c>
      <c r="AC2200" s="1290"/>
      <c r="AD2200" s="1290"/>
      <c r="AE2200" s="1290"/>
      <c r="AF2200" s="1290"/>
    </row>
    <row r="2201" spans="1:32" ht="14.65" customHeight="1">
      <c r="A2201" s="150"/>
      <c r="B2201" s="1243"/>
      <c r="C2201" s="1243"/>
      <c r="D2201" s="1243"/>
      <c r="E2201" s="1243"/>
      <c r="G2201" s="1289"/>
      <c r="H2201" s="1289"/>
      <c r="I2201" s="1289"/>
      <c r="J2201" s="1289"/>
      <c r="K2201" s="1289"/>
      <c r="L2201" s="1289"/>
      <c r="M2201" s="1289"/>
      <c r="N2201" s="1289"/>
      <c r="O2201" s="1289"/>
      <c r="P2201" s="1289"/>
      <c r="Q2201" s="1289"/>
      <c r="R2201" s="1289"/>
      <c r="S2201" s="1289"/>
      <c r="T2201" s="1289"/>
      <c r="U2201" s="1289"/>
      <c r="V2201" s="1289"/>
      <c r="W2201" s="1289"/>
      <c r="X2201" s="1289"/>
      <c r="Y2201" s="1289"/>
      <c r="Z2201" s="1289"/>
      <c r="AA2201" s="152"/>
      <c r="AB2201" s="1290"/>
      <c r="AC2201" s="1290"/>
      <c r="AD2201" s="1290"/>
      <c r="AE2201" s="1290"/>
      <c r="AF2201" s="1290"/>
    </row>
    <row r="2202" spans="1:32" ht="0.75" customHeight="1">
      <c r="A2202" s="150"/>
      <c r="B2202" s="1243"/>
      <c r="C2202" s="1243"/>
      <c r="D2202" s="1243"/>
      <c r="E2202" s="1243"/>
      <c r="G2202" s="1289"/>
      <c r="H2202" s="1289"/>
      <c r="I2202" s="1289"/>
      <c r="J2202" s="1289"/>
      <c r="K2202" s="1289"/>
      <c r="L2202" s="1289"/>
      <c r="M2202" s="1289"/>
      <c r="N2202" s="1289"/>
      <c r="O2202" s="1289"/>
      <c r="P2202" s="1289"/>
      <c r="Q2202" s="1289"/>
      <c r="R2202" s="1289"/>
      <c r="S2202" s="1289"/>
      <c r="T2202" s="1289"/>
      <c r="U2202" s="1289"/>
      <c r="V2202" s="1289"/>
      <c r="W2202" s="1289"/>
      <c r="X2202" s="1289"/>
      <c r="Y2202" s="1289"/>
      <c r="Z2202" s="1289"/>
      <c r="AA2202" s="152"/>
      <c r="AB2202" s="1290"/>
      <c r="AC2202" s="1290"/>
      <c r="AD2202" s="1290"/>
      <c r="AE2202" s="1290"/>
      <c r="AF2202" s="1290"/>
    </row>
    <row r="2203" spans="1:32" ht="11.65" customHeight="1">
      <c r="A2203" s="150"/>
      <c r="B2203" s="1243"/>
      <c r="C2203" s="1243"/>
      <c r="D2203" s="1243"/>
      <c r="E2203" s="1243"/>
      <c r="G2203" s="1289"/>
      <c r="H2203" s="1289"/>
      <c r="I2203" s="1289"/>
      <c r="J2203" s="1289"/>
      <c r="K2203" s="1289"/>
      <c r="L2203" s="1289"/>
      <c r="M2203" s="1289"/>
      <c r="N2203" s="1289"/>
      <c r="O2203" s="1289"/>
      <c r="P2203" s="1289"/>
      <c r="Q2203" s="1289"/>
      <c r="R2203" s="1289"/>
      <c r="S2203" s="1289"/>
      <c r="T2203" s="1289"/>
      <c r="U2203" s="1289"/>
      <c r="V2203" s="1289"/>
      <c r="W2203" s="1289"/>
      <c r="X2203" s="1289"/>
      <c r="Y2203" s="1289"/>
      <c r="Z2203" s="1289"/>
      <c r="AA2203" s="152"/>
      <c r="AB2203" s="1291" t="s">
        <v>378</v>
      </c>
      <c r="AC2203" s="1291"/>
      <c r="AD2203" s="1291"/>
      <c r="AE2203" s="1324"/>
      <c r="AF2203" s="1324"/>
    </row>
    <row r="2204" spans="1:32" ht="13.9" customHeight="1">
      <c r="A2204" s="150"/>
      <c r="B2204" s="1243"/>
      <c r="C2204" s="1243"/>
      <c r="D2204" s="1243"/>
      <c r="E2204" s="1243"/>
      <c r="G2204" s="1293" t="s">
        <v>379</v>
      </c>
      <c r="H2204" s="1293"/>
      <c r="I2204" s="1293"/>
      <c r="J2204" s="1293"/>
      <c r="K2204" s="1293"/>
      <c r="L2204" s="1293"/>
      <c r="M2204" s="1293"/>
      <c r="N2204" s="1293"/>
      <c r="O2204" s="1293"/>
      <c r="P2204" s="1293"/>
      <c r="Q2204" s="1293"/>
      <c r="R2204" s="1293"/>
      <c r="S2204" s="1293"/>
      <c r="T2204" s="1293"/>
      <c r="U2204" s="1293"/>
      <c r="V2204" s="1293"/>
      <c r="W2204" s="1293"/>
      <c r="X2204" s="1293"/>
      <c r="Y2204" s="1293"/>
      <c r="Z2204" s="1293"/>
      <c r="AA2204" s="152"/>
      <c r="AB2204" s="1291"/>
      <c r="AC2204" s="1291"/>
      <c r="AD2204" s="1291"/>
      <c r="AE2204" s="1324"/>
      <c r="AF2204" s="1324"/>
    </row>
    <row r="2205" spans="1:32" ht="0.75" customHeight="1">
      <c r="A2205" s="150"/>
      <c r="G2205" s="1293"/>
      <c r="H2205" s="1293"/>
      <c r="I2205" s="1293"/>
      <c r="J2205" s="1293"/>
      <c r="K2205" s="1293"/>
      <c r="L2205" s="1293"/>
      <c r="M2205" s="1293"/>
      <c r="N2205" s="1293"/>
      <c r="O2205" s="1293"/>
      <c r="P2205" s="1293"/>
      <c r="Q2205" s="1293"/>
      <c r="R2205" s="1293"/>
      <c r="S2205" s="1293"/>
      <c r="T2205" s="1293"/>
      <c r="U2205" s="1293"/>
      <c r="V2205" s="1293"/>
      <c r="W2205" s="1293"/>
      <c r="X2205" s="1293"/>
      <c r="Y2205" s="1293"/>
      <c r="Z2205" s="1293"/>
      <c r="AA2205" s="152"/>
      <c r="AB2205" s="1291"/>
      <c r="AC2205" s="1291"/>
      <c r="AD2205" s="1291"/>
      <c r="AE2205" s="1324"/>
      <c r="AF2205" s="1324"/>
    </row>
    <row r="2206" spans="1:32" ht="0.75" customHeight="1">
      <c r="A2206" s="153"/>
      <c r="B2206" s="154"/>
      <c r="C2206" s="154"/>
      <c r="D2206" s="154"/>
      <c r="E2206" s="154"/>
      <c r="F2206" s="154"/>
      <c r="G2206" s="154"/>
      <c r="H2206" s="154"/>
      <c r="I2206" s="154"/>
      <c r="J2206" s="154"/>
      <c r="K2206" s="154"/>
      <c r="L2206" s="154"/>
      <c r="M2206" s="154"/>
      <c r="N2206" s="154"/>
      <c r="O2206" s="154"/>
      <c r="P2206" s="154"/>
      <c r="Q2206" s="154"/>
      <c r="R2206" s="154"/>
      <c r="S2206" s="154"/>
      <c r="T2206" s="154"/>
      <c r="U2206" s="154"/>
      <c r="V2206" s="154"/>
      <c r="W2206" s="154"/>
      <c r="X2206" s="154"/>
      <c r="Y2206" s="154"/>
      <c r="Z2206" s="154"/>
      <c r="AA2206" s="154"/>
      <c r="AB2206" s="154"/>
      <c r="AC2206" s="154"/>
      <c r="AD2206" s="154"/>
      <c r="AE2206" s="154"/>
      <c r="AF2206" s="162"/>
    </row>
    <row r="2207" spans="1:32" ht="15.95" customHeight="1">
      <c r="A2207" s="1280" t="s">
        <v>323</v>
      </c>
      <c r="B2207" s="1280"/>
      <c r="C2207" s="1280"/>
      <c r="D2207" s="1280"/>
      <c r="E2207" s="1280"/>
      <c r="F2207" s="1280"/>
      <c r="G2207" s="1280"/>
      <c r="H2207" s="1280"/>
      <c r="I2207" s="1280"/>
      <c r="J2207" s="1280"/>
      <c r="K2207" s="1280"/>
      <c r="L2207" s="1280"/>
      <c r="M2207" s="1280"/>
      <c r="N2207" s="1280"/>
      <c r="O2207" s="1280"/>
      <c r="P2207" s="1280"/>
      <c r="Q2207" s="1280"/>
      <c r="R2207" s="1280"/>
      <c r="S2207" s="1280"/>
      <c r="T2207" s="1280"/>
      <c r="U2207" s="1280"/>
      <c r="V2207" s="1280"/>
      <c r="W2207" s="1280"/>
      <c r="X2207" s="1280"/>
      <c r="Y2207" s="1280"/>
      <c r="Z2207" s="1280"/>
      <c r="AA2207" s="1280"/>
      <c r="AB2207" s="1280"/>
      <c r="AC2207" s="1280"/>
      <c r="AD2207" s="1280"/>
      <c r="AE2207" s="1280"/>
      <c r="AF2207" s="1280"/>
    </row>
    <row r="2208" spans="1:32" ht="0.75" customHeight="1">
      <c r="A2208" s="146"/>
      <c r="B2208" s="147"/>
      <c r="C2208" s="147"/>
      <c r="D2208" s="147"/>
      <c r="E2208" s="147"/>
      <c r="F2208" s="147"/>
      <c r="G2208" s="147"/>
      <c r="H2208" s="147"/>
      <c r="I2208" s="147"/>
      <c r="J2208" s="147"/>
      <c r="K2208" s="147"/>
      <c r="L2208" s="147"/>
      <c r="M2208" s="147"/>
      <c r="N2208" s="147"/>
      <c r="O2208" s="147"/>
      <c r="P2208" s="147"/>
      <c r="Q2208" s="147"/>
      <c r="R2208" s="147"/>
      <c r="S2208" s="147"/>
      <c r="T2208" s="147"/>
      <c r="U2208" s="147"/>
      <c r="V2208" s="147"/>
      <c r="W2208" s="147"/>
      <c r="X2208" s="147"/>
      <c r="Y2208" s="147"/>
      <c r="Z2208" s="147"/>
      <c r="AA2208" s="147"/>
      <c r="AB2208" s="147"/>
      <c r="AC2208" s="147"/>
      <c r="AD2208" s="147"/>
      <c r="AE2208" s="147"/>
      <c r="AF2208" s="148"/>
    </row>
    <row r="2209" spans="1:32" ht="37.15" customHeight="1">
      <c r="A2209" s="1281" t="s">
        <v>380</v>
      </c>
      <c r="B2209" s="1281"/>
      <c r="C2209" s="1281"/>
      <c r="D2209" s="1281"/>
      <c r="E2209" s="1281"/>
      <c r="F2209" s="1281"/>
      <c r="G2209" s="1281"/>
      <c r="H2209" s="1281"/>
      <c r="I2209" s="1281"/>
      <c r="J2209" s="1281"/>
      <c r="K2209" s="1281"/>
      <c r="L2209" s="1281"/>
      <c r="M2209" s="1281"/>
      <c r="N2209" s="1281"/>
      <c r="O2209" s="1281"/>
      <c r="P2209" s="1281"/>
      <c r="Q2209" s="1281"/>
      <c r="R2209" s="1281"/>
      <c r="S2209" s="1281"/>
      <c r="T2209" s="1281"/>
      <c r="U2209" s="1281"/>
      <c r="V2209" s="1281"/>
      <c r="W2209" s="1281"/>
      <c r="X2209" s="1281"/>
      <c r="Y2209" s="1282" t="s">
        <v>381</v>
      </c>
      <c r="Z2209" s="1282"/>
      <c r="AA2209" s="1282"/>
      <c r="AB2209" s="1282"/>
      <c r="AC2209" s="1282"/>
      <c r="AD2209" s="1282"/>
      <c r="AE2209" s="1282"/>
      <c r="AF2209" s="1282"/>
    </row>
    <row r="2210" spans="1:32" ht="5.0999999999999996" customHeight="1">
      <c r="A2210" s="155"/>
      <c r="B2210" s="156"/>
      <c r="C2210" s="156"/>
      <c r="D2210" s="156"/>
      <c r="E2210" s="156"/>
      <c r="F2210" s="156"/>
      <c r="G2210" s="156"/>
      <c r="H2210" s="156"/>
      <c r="I2210" s="156"/>
      <c r="J2210" s="156"/>
      <c r="K2210" s="156"/>
      <c r="L2210" s="156"/>
      <c r="M2210" s="156"/>
      <c r="N2210" s="156"/>
      <c r="O2210" s="156"/>
      <c r="P2210" s="156"/>
      <c r="Q2210" s="156"/>
      <c r="R2210" s="156"/>
      <c r="S2210" s="156"/>
      <c r="T2210" s="156"/>
      <c r="U2210" s="156"/>
      <c r="V2210" s="156"/>
      <c r="W2210" s="156"/>
      <c r="X2210" s="156"/>
      <c r="Y2210" s="156"/>
      <c r="Z2210" s="156"/>
      <c r="AA2210" s="156"/>
      <c r="AB2210" s="156"/>
      <c r="AC2210" s="156"/>
      <c r="AD2210" s="156"/>
      <c r="AE2210" s="156"/>
      <c r="AF2210" s="157"/>
    </row>
    <row r="2211" spans="1:32" ht="18.2" customHeight="1">
      <c r="A2211" s="1278" t="s">
        <v>382</v>
      </c>
      <c r="B2211" s="1278"/>
      <c r="C2211" s="1278"/>
      <c r="D2211" s="1278"/>
      <c r="E2211" s="1278" t="s">
        <v>385</v>
      </c>
      <c r="F2211" s="1278"/>
      <c r="G2211" s="1278"/>
      <c r="H2211" s="1321" t="s">
        <v>386</v>
      </c>
      <c r="I2211" s="1285" t="s">
        <v>288</v>
      </c>
      <c r="J2211" s="1285"/>
      <c r="K2211" s="1285"/>
      <c r="L2211" s="1285"/>
      <c r="M2211" s="1285"/>
      <c r="N2211" s="1285"/>
      <c r="O2211" s="1285"/>
      <c r="P2211" s="1285"/>
      <c r="Q2211" s="1285"/>
      <c r="R2211" s="1285"/>
      <c r="S2211" s="1285"/>
      <c r="T2211" s="1285"/>
      <c r="U2211" s="1285"/>
      <c r="V2211" s="1285"/>
      <c r="W2211" s="1285"/>
      <c r="X2211" s="1285"/>
      <c r="Y2211" s="1275" t="s">
        <v>383</v>
      </c>
      <c r="Z2211" s="1275"/>
      <c r="AA2211" s="1275"/>
      <c r="AB2211" s="1275"/>
      <c r="AC2211" s="1275"/>
      <c r="AD2211" s="1286" t="s">
        <v>641</v>
      </c>
      <c r="AE2211" s="1286"/>
      <c r="AF2211" s="1286"/>
    </row>
    <row r="2212" spans="1:32" ht="0.75" customHeight="1">
      <c r="A2212" s="1274" t="s">
        <v>287</v>
      </c>
      <c r="B2212" s="1274"/>
      <c r="C2212" s="1274"/>
      <c r="D2212" s="1274"/>
      <c r="E2212" s="1278"/>
      <c r="F2212" s="1278"/>
      <c r="G2212" s="1278"/>
      <c r="H2212" s="1321"/>
      <c r="I2212" s="1285"/>
      <c r="J2212" s="1285"/>
      <c r="K2212" s="1285"/>
      <c r="L2212" s="1285"/>
      <c r="M2212" s="1285"/>
      <c r="N2212" s="1285"/>
      <c r="O2212" s="1285"/>
      <c r="P2212" s="1285"/>
      <c r="Q2212" s="1285"/>
      <c r="R2212" s="1285"/>
      <c r="S2212" s="1285"/>
      <c r="T2212" s="1285"/>
      <c r="U2212" s="1285"/>
      <c r="V2212" s="1285"/>
      <c r="W2212" s="1285"/>
      <c r="X2212" s="1285"/>
      <c r="Y2212" s="1275" t="s">
        <v>387</v>
      </c>
      <c r="Z2212" s="1275"/>
      <c r="AA2212" s="1275"/>
      <c r="AB2212" s="1275"/>
      <c r="AC2212" s="1275"/>
      <c r="AD2212" s="1276">
        <v>1</v>
      </c>
      <c r="AE2212" s="1276"/>
      <c r="AF2212" s="1276"/>
    </row>
    <row r="2213" spans="1:32" ht="18.2" customHeight="1">
      <c r="A2213" s="1274"/>
      <c r="B2213" s="1274"/>
      <c r="C2213" s="1274"/>
      <c r="D2213" s="1274"/>
      <c r="E2213" s="1277"/>
      <c r="F2213" s="1277"/>
      <c r="G2213" s="1277"/>
      <c r="H2213" s="1321"/>
      <c r="I2213" s="1285"/>
      <c r="J2213" s="1285"/>
      <c r="K2213" s="1285"/>
      <c r="L2213" s="1285"/>
      <c r="M2213" s="1285"/>
      <c r="N2213" s="1285"/>
      <c r="O2213" s="1285"/>
      <c r="P2213" s="1285"/>
      <c r="Q2213" s="1285"/>
      <c r="R2213" s="1285"/>
      <c r="S2213" s="1285"/>
      <c r="T2213" s="1285"/>
      <c r="U2213" s="1285"/>
      <c r="V2213" s="1285"/>
      <c r="W2213" s="1285"/>
      <c r="X2213" s="1285"/>
      <c r="Y2213" s="1275"/>
      <c r="Z2213" s="1275"/>
      <c r="AA2213" s="1275"/>
      <c r="AB2213" s="1275"/>
      <c r="AC2213" s="1275"/>
      <c r="AD2213" s="1276"/>
      <c r="AE2213" s="1276"/>
      <c r="AF2213" s="1276"/>
    </row>
    <row r="2214" spans="1:32" ht="36" customHeight="1">
      <c r="A2214" s="1322" t="s">
        <v>642</v>
      </c>
      <c r="B2214" s="1322"/>
      <c r="C2214" s="1322"/>
      <c r="D2214" s="1322"/>
      <c r="E2214" s="1322"/>
      <c r="F2214" s="1322"/>
      <c r="G2214" s="1322"/>
      <c r="H2214" s="1322"/>
      <c r="I2214" s="1322"/>
      <c r="J2214" s="1322"/>
      <c r="K2214" s="1322"/>
      <c r="L2214" s="1322"/>
      <c r="M2214" s="1322"/>
      <c r="N2214" s="1322"/>
      <c r="O2214" s="1322"/>
      <c r="P2214" s="1322"/>
      <c r="Q2214" s="1322"/>
      <c r="R2214" s="1322"/>
      <c r="S2214" s="1322"/>
      <c r="T2214" s="1322"/>
      <c r="U2214" s="1322"/>
      <c r="V2214" s="1322"/>
      <c r="W2214" s="1322"/>
      <c r="X2214" s="1322"/>
      <c r="Y2214" s="1322"/>
      <c r="Z2214" s="1322"/>
      <c r="AA2214" s="1322"/>
      <c r="AB2214" s="1322"/>
      <c r="AC2214" s="1322"/>
      <c r="AD2214" s="1322"/>
      <c r="AE2214" s="1322"/>
      <c r="AF2214" s="1323"/>
    </row>
    <row r="2215" spans="1:32" ht="10.15" customHeight="1">
      <c r="A2215" s="1273" t="s">
        <v>389</v>
      </c>
      <c r="B2215" s="1273"/>
      <c r="C2215" s="1273"/>
      <c r="D2215" s="1273"/>
      <c r="E2215" s="1273"/>
      <c r="F2215" s="1273"/>
      <c r="G2215" s="1273"/>
      <c r="H2215" s="1273"/>
      <c r="I2215" s="1273"/>
      <c r="J2215" s="1273"/>
      <c r="K2215" s="1273"/>
      <c r="L2215" s="1273"/>
      <c r="M2215" s="1273"/>
      <c r="N2215" s="1273"/>
      <c r="O2215" s="1273"/>
      <c r="P2215" s="1273"/>
      <c r="Q2215" s="1273"/>
      <c r="R2215" s="1273"/>
      <c r="S2215" s="1273"/>
      <c r="T2215" s="1273"/>
      <c r="U2215" s="1273"/>
      <c r="V2215" s="1273"/>
      <c r="W2215" s="1273"/>
      <c r="X2215" s="1273"/>
      <c r="Y2215" s="1273"/>
      <c r="Z2215" s="1273"/>
      <c r="AA2215" s="1273"/>
      <c r="AB2215" s="1273"/>
      <c r="AC2215" s="1273"/>
      <c r="AD2215" s="1273"/>
      <c r="AE2215" s="1273"/>
      <c r="AF2215" s="1323"/>
    </row>
    <row r="2216" spans="1:32" ht="17.45" customHeight="1">
      <c r="A2216" s="1255" t="s">
        <v>390</v>
      </c>
      <c r="B2216" s="1255"/>
      <c r="C2216" s="1255"/>
      <c r="D2216" s="1255"/>
      <c r="E2216" s="1255"/>
      <c r="F2216" s="1255"/>
      <c r="G2216" s="1255"/>
      <c r="H2216" s="1255"/>
      <c r="I2216" s="1255"/>
      <c r="J2216" s="1255"/>
      <c r="K2216" s="1255"/>
      <c r="L2216" s="1255"/>
      <c r="M2216" s="1256" t="s">
        <v>391</v>
      </c>
      <c r="N2216" s="1256" t="s">
        <v>392</v>
      </c>
      <c r="O2216" s="1256"/>
      <c r="P2216" s="1256"/>
      <c r="Q2216" s="1256"/>
      <c r="R2216" s="1256"/>
      <c r="S2216" s="1256"/>
      <c r="T2216" s="1256" t="s">
        <v>393</v>
      </c>
      <c r="U2216" s="1256"/>
      <c r="V2216" s="1256"/>
      <c r="W2216" s="1256"/>
      <c r="X2216" s="1256"/>
      <c r="Y2216" s="1256"/>
      <c r="Z2216" s="1256"/>
      <c r="AA2216" s="1256"/>
      <c r="AB2216" s="1256"/>
      <c r="AC2216" s="1245" t="s">
        <v>394</v>
      </c>
      <c r="AD2216" s="1245"/>
      <c r="AE2216" s="1245"/>
      <c r="AF2216" s="1245"/>
    </row>
    <row r="2217" spans="1:32" ht="17.45" customHeight="1">
      <c r="A2217" s="1255"/>
      <c r="B2217" s="1255"/>
      <c r="C2217" s="1255"/>
      <c r="D2217" s="1255"/>
      <c r="E2217" s="1255"/>
      <c r="F2217" s="1255"/>
      <c r="G2217" s="1255"/>
      <c r="H2217" s="1255"/>
      <c r="I2217" s="1255"/>
      <c r="J2217" s="1255"/>
      <c r="K2217" s="1255"/>
      <c r="L2217" s="1255"/>
      <c r="M2217" s="1256"/>
      <c r="N2217" s="1256" t="s">
        <v>395</v>
      </c>
      <c r="O2217" s="1256"/>
      <c r="P2217" s="1256" t="s">
        <v>396</v>
      </c>
      <c r="Q2217" s="1256"/>
      <c r="R2217" s="1256"/>
      <c r="S2217" s="1256"/>
      <c r="T2217" s="1256" t="s">
        <v>395</v>
      </c>
      <c r="U2217" s="1256"/>
      <c r="V2217" s="1256"/>
      <c r="W2217" s="1256"/>
      <c r="X2217" s="1256" t="s">
        <v>396</v>
      </c>
      <c r="Y2217" s="1256"/>
      <c r="Z2217" s="1256"/>
      <c r="AA2217" s="1256"/>
      <c r="AB2217" s="1256"/>
      <c r="AC2217" s="1245"/>
      <c r="AD2217" s="1245"/>
      <c r="AE2217" s="1245"/>
      <c r="AF2217" s="1245"/>
    </row>
    <row r="2218" spans="1:32" ht="22.5" customHeight="1">
      <c r="A2218" s="155"/>
      <c r="B2218" s="156"/>
      <c r="C2218" s="169" t="s">
        <v>643</v>
      </c>
      <c r="D2218" s="1268" t="s">
        <v>644</v>
      </c>
      <c r="E2218" s="1268"/>
      <c r="F2218" s="1268"/>
      <c r="G2218" s="1268"/>
      <c r="H2218" s="1268"/>
      <c r="I2218" s="1268"/>
      <c r="J2218" s="1268"/>
      <c r="K2218" s="1268"/>
      <c r="L2218" s="1268"/>
      <c r="M2218" s="161">
        <v>0.13400000000000001</v>
      </c>
      <c r="N2218" s="1269">
        <v>0.02</v>
      </c>
      <c r="O2218" s="1269"/>
      <c r="P2218" s="1269">
        <v>0.98</v>
      </c>
      <c r="Q2218" s="1269"/>
      <c r="R2218" s="1269"/>
      <c r="S2218" s="1269"/>
      <c r="T2218" s="1270">
        <v>286.15780000000001</v>
      </c>
      <c r="U2218" s="1270"/>
      <c r="V2218" s="1270"/>
      <c r="W2218" s="1270"/>
      <c r="X2218" s="1270">
        <v>128.36429999999999</v>
      </c>
      <c r="Y2218" s="1270"/>
      <c r="Z2218" s="1270"/>
      <c r="AA2218" s="1270"/>
      <c r="AB2218" s="1270"/>
      <c r="AC2218" s="1267">
        <v>17.623699999999999</v>
      </c>
      <c r="AD2218" s="1267"/>
      <c r="AE2218" s="1267"/>
      <c r="AF2218" s="1267"/>
    </row>
    <row r="2219" spans="1:32" ht="17.45" customHeight="1">
      <c r="A2219" s="1246"/>
      <c r="B2219" s="1246"/>
      <c r="C2219" s="1246"/>
      <c r="D2219" s="1246"/>
      <c r="E2219" s="1246"/>
      <c r="F2219" s="1246"/>
      <c r="G2219" s="1246"/>
      <c r="H2219" s="1246"/>
      <c r="I2219" s="1246"/>
      <c r="J2219" s="1246"/>
      <c r="K2219" s="1246"/>
      <c r="L2219" s="1246"/>
      <c r="M2219" s="1247" t="s">
        <v>397</v>
      </c>
      <c r="N2219" s="1247"/>
      <c r="O2219" s="1247"/>
      <c r="P2219" s="1247"/>
      <c r="Q2219" s="1247"/>
      <c r="R2219" s="1247"/>
      <c r="S2219" s="1247"/>
      <c r="T2219" s="1247"/>
      <c r="U2219" s="1247"/>
      <c r="V2219" s="1247"/>
      <c r="W2219" s="1247"/>
      <c r="X2219" s="1248"/>
      <c r="Y2219" s="1248"/>
      <c r="Z2219" s="1249">
        <v>17.623699999999999</v>
      </c>
      <c r="AA2219" s="1249"/>
      <c r="AB2219" s="1249"/>
      <c r="AC2219" s="1249"/>
      <c r="AD2219" s="1249"/>
      <c r="AE2219" s="1249"/>
      <c r="AF2219" s="1249"/>
    </row>
    <row r="2220" spans="1:32" ht="16.7" customHeight="1">
      <c r="A2220" s="1255" t="s">
        <v>398</v>
      </c>
      <c r="B2220" s="1255"/>
      <c r="C2220" s="1255"/>
      <c r="D2220" s="1255"/>
      <c r="E2220" s="1255"/>
      <c r="F2220" s="1255"/>
      <c r="G2220" s="1255"/>
      <c r="H2220" s="1255"/>
      <c r="I2220" s="1255"/>
      <c r="J2220" s="1255"/>
      <c r="K2220" s="1255"/>
      <c r="L2220" s="1255"/>
      <c r="M2220" s="1255"/>
      <c r="N2220" s="1255"/>
      <c r="O2220" s="1256" t="s">
        <v>399</v>
      </c>
      <c r="P2220" s="1256"/>
      <c r="Q2220" s="1256"/>
      <c r="R2220" s="1256"/>
      <c r="S2220" s="1256" t="s">
        <v>391</v>
      </c>
      <c r="T2220" s="1256"/>
      <c r="U2220" s="1256"/>
      <c r="V2220" s="1256"/>
      <c r="W2220" s="1256" t="s">
        <v>400</v>
      </c>
      <c r="X2220" s="1256"/>
      <c r="Y2220" s="1256"/>
      <c r="Z2220" s="1256"/>
      <c r="AA2220" s="1256"/>
      <c r="AB2220" s="1256"/>
      <c r="AC2220" s="1245" t="s">
        <v>394</v>
      </c>
      <c r="AD2220" s="1245"/>
      <c r="AE2220" s="1245"/>
      <c r="AF2220" s="1245"/>
    </row>
    <row r="2221" spans="1:32" ht="23.25" customHeight="1">
      <c r="A2221" s="146"/>
      <c r="B2221" s="147"/>
      <c r="C2221" s="170" t="s">
        <v>645</v>
      </c>
      <c r="D2221" s="1263" t="s">
        <v>646</v>
      </c>
      <c r="E2221" s="1263"/>
      <c r="F2221" s="1263"/>
      <c r="G2221" s="1263"/>
      <c r="H2221" s="1263"/>
      <c r="I2221" s="1263"/>
      <c r="J2221" s="1263"/>
      <c r="K2221" s="1263"/>
      <c r="L2221" s="1263"/>
      <c r="M2221" s="1263"/>
      <c r="N2221" s="1263"/>
      <c r="O2221" s="1264">
        <v>0</v>
      </c>
      <c r="P2221" s="1264"/>
      <c r="Q2221" s="1264"/>
      <c r="R2221" s="1264"/>
      <c r="S2221" s="1264">
        <v>0.40210000000000001</v>
      </c>
      <c r="T2221" s="1264"/>
      <c r="U2221" s="1264"/>
      <c r="V2221" s="1264"/>
      <c r="W2221" s="1265">
        <v>27.6053</v>
      </c>
      <c r="X2221" s="1265"/>
      <c r="Y2221" s="1265"/>
      <c r="Z2221" s="1265"/>
      <c r="AA2221" s="1265"/>
      <c r="AB2221" s="1265"/>
      <c r="AC2221" s="1266">
        <v>11.100099999999999</v>
      </c>
      <c r="AD2221" s="1266"/>
      <c r="AE2221" s="1266"/>
      <c r="AF2221" s="1266"/>
    </row>
    <row r="2222" spans="1:32" ht="22.5" customHeight="1">
      <c r="A2222" s="150"/>
      <c r="C2222" s="173" t="s">
        <v>462</v>
      </c>
      <c r="D2222" s="1297" t="s">
        <v>463</v>
      </c>
      <c r="E2222" s="1297"/>
      <c r="F2222" s="1297"/>
      <c r="G2222" s="1297"/>
      <c r="H2222" s="1297"/>
      <c r="I2222" s="1297"/>
      <c r="J2222" s="1297"/>
      <c r="K2222" s="1297"/>
      <c r="L2222" s="1297"/>
      <c r="M2222" s="1297"/>
      <c r="N2222" s="1297"/>
      <c r="O2222" s="1325">
        <v>0</v>
      </c>
      <c r="P2222" s="1325"/>
      <c r="Q2222" s="1325"/>
      <c r="R2222" s="1325"/>
      <c r="S2222" s="1325">
        <v>0.40210000000000001</v>
      </c>
      <c r="T2222" s="1325"/>
      <c r="U2222" s="1325"/>
      <c r="V2222" s="1325"/>
      <c r="W2222" s="1299">
        <v>22.268799999999999</v>
      </c>
      <c r="X2222" s="1299"/>
      <c r="Y2222" s="1299"/>
      <c r="Z2222" s="1299"/>
      <c r="AA2222" s="1299"/>
      <c r="AB2222" s="1299"/>
      <c r="AC2222" s="1262">
        <v>8.9542999999999999</v>
      </c>
      <c r="AD2222" s="1262"/>
      <c r="AE2222" s="1262"/>
      <c r="AF2222" s="1262"/>
    </row>
    <row r="2223" spans="1:32" ht="17.45" customHeight="1">
      <c r="A2223" s="150"/>
      <c r="M2223" s="1240" t="s">
        <v>401</v>
      </c>
      <c r="N2223" s="1240"/>
      <c r="O2223" s="1240"/>
      <c r="P2223" s="1240"/>
      <c r="Q2223" s="1240"/>
      <c r="R2223" s="1240"/>
      <c r="S2223" s="1240"/>
      <c r="T2223" s="1240"/>
      <c r="U2223" s="1240"/>
      <c r="V2223" s="1240"/>
      <c r="W2223" s="1240"/>
      <c r="Z2223" s="1262">
        <v>20.054400000000001</v>
      </c>
      <c r="AA2223" s="1262"/>
      <c r="AB2223" s="1262"/>
      <c r="AC2223" s="1262"/>
      <c r="AD2223" s="1262"/>
      <c r="AE2223" s="1262"/>
      <c r="AF2223" s="1262"/>
    </row>
    <row r="2224" spans="1:32" ht="16.7" customHeight="1">
      <c r="A2224" s="150"/>
      <c r="M2224" s="1240" t="s">
        <v>402</v>
      </c>
      <c r="N2224" s="1240"/>
      <c r="O2224" s="1240"/>
      <c r="P2224" s="1240"/>
      <c r="Q2224" s="1240"/>
      <c r="R2224" s="1240"/>
      <c r="S2224" s="1240"/>
      <c r="T2224" s="1240"/>
      <c r="U2224" s="1240"/>
      <c r="V2224" s="1240"/>
      <c r="W2224" s="1240"/>
      <c r="Z2224" s="1262">
        <v>37.678100000000001</v>
      </c>
      <c r="AA2224" s="1262"/>
      <c r="AB2224" s="1262"/>
      <c r="AC2224" s="1262"/>
      <c r="AD2224" s="1262"/>
      <c r="AE2224" s="1262"/>
      <c r="AF2224" s="1262"/>
    </row>
    <row r="2225" spans="1:32" ht="17.45" customHeight="1">
      <c r="A2225" s="150"/>
      <c r="M2225" s="1240" t="s">
        <v>403</v>
      </c>
      <c r="N2225" s="1240"/>
      <c r="O2225" s="1240"/>
      <c r="P2225" s="1240"/>
      <c r="Q2225" s="1240"/>
      <c r="R2225" s="1240"/>
      <c r="S2225" s="1240"/>
      <c r="T2225" s="1240"/>
      <c r="U2225" s="1240"/>
      <c r="V2225" s="1240"/>
      <c r="W2225" s="1240"/>
      <c r="Z2225" s="1262">
        <v>37.678100000000001</v>
      </c>
      <c r="AA2225" s="1262"/>
      <c r="AB2225" s="1262"/>
      <c r="AC2225" s="1262"/>
      <c r="AD2225" s="1262"/>
      <c r="AE2225" s="1262"/>
      <c r="AF2225" s="1262"/>
    </row>
    <row r="2226" spans="1:32" ht="17.45" customHeight="1">
      <c r="A2226" s="150"/>
      <c r="M2226" s="1240" t="s">
        <v>404</v>
      </c>
      <c r="N2226" s="1240"/>
      <c r="O2226" s="1240"/>
      <c r="P2226" s="1240"/>
      <c r="Q2226" s="1240"/>
      <c r="R2226" s="1240"/>
      <c r="S2226" s="1240"/>
      <c r="T2226" s="1240"/>
      <c r="U2226" s="1240"/>
      <c r="V2226" s="1240"/>
      <c r="W2226" s="1240"/>
      <c r="Z2226" s="1262">
        <v>0</v>
      </c>
      <c r="AA2226" s="1262"/>
      <c r="AB2226" s="1262"/>
      <c r="AC2226" s="1262"/>
      <c r="AD2226" s="1262"/>
      <c r="AE2226" s="1262"/>
      <c r="AF2226" s="1262"/>
    </row>
    <row r="2227" spans="1:32" ht="16.7" customHeight="1">
      <c r="A2227" s="153"/>
      <c r="B2227" s="154"/>
      <c r="C2227" s="154"/>
      <c r="D2227" s="154"/>
      <c r="E2227" s="154"/>
      <c r="F2227" s="154"/>
      <c r="G2227" s="154"/>
      <c r="H2227" s="154"/>
      <c r="I2227" s="154"/>
      <c r="J2227" s="154"/>
      <c r="K2227" s="154"/>
      <c r="L2227" s="154"/>
      <c r="M2227" s="1260" t="s">
        <v>405</v>
      </c>
      <c r="N2227" s="1260"/>
      <c r="O2227" s="1260"/>
      <c r="P2227" s="1260"/>
      <c r="Q2227" s="1260"/>
      <c r="R2227" s="1260"/>
      <c r="S2227" s="1260"/>
      <c r="T2227" s="1260"/>
      <c r="U2227" s="1260"/>
      <c r="V2227" s="1260"/>
      <c r="W2227" s="1260"/>
      <c r="X2227" s="154"/>
      <c r="Y2227" s="154"/>
      <c r="Z2227" s="1261">
        <v>0</v>
      </c>
      <c r="AA2227" s="1261"/>
      <c r="AB2227" s="1261"/>
      <c r="AC2227" s="1261"/>
      <c r="AD2227" s="1261"/>
      <c r="AE2227" s="1261"/>
      <c r="AF2227" s="1261"/>
    </row>
    <row r="2228" spans="1:32" ht="17.45" customHeight="1">
      <c r="A2228" s="1257" t="s">
        <v>406</v>
      </c>
      <c r="B2228" s="1257"/>
      <c r="C2228" s="1257"/>
      <c r="D2228" s="1257"/>
      <c r="E2228" s="1257"/>
      <c r="F2228" s="1257"/>
      <c r="G2228" s="1257"/>
      <c r="H2228" s="1257"/>
      <c r="I2228" s="1257"/>
      <c r="J2228" s="1257"/>
      <c r="K2228" s="1257"/>
      <c r="L2228" s="1257"/>
      <c r="M2228" s="1257"/>
      <c r="N2228" s="1257"/>
      <c r="O2228" s="1258" t="s">
        <v>391</v>
      </c>
      <c r="P2228" s="1258"/>
      <c r="Q2228" s="1258"/>
      <c r="R2228" s="1258"/>
      <c r="S2228" s="1258" t="s">
        <v>407</v>
      </c>
      <c r="T2228" s="1258"/>
      <c r="U2228" s="1258"/>
      <c r="V2228" s="1258"/>
      <c r="W2228" s="1258" t="s">
        <v>408</v>
      </c>
      <c r="X2228" s="1258"/>
      <c r="Y2228" s="1258"/>
      <c r="Z2228" s="1258"/>
      <c r="AA2228" s="1258"/>
      <c r="AB2228" s="1258"/>
      <c r="AC2228" s="1259" t="s">
        <v>409</v>
      </c>
      <c r="AD2228" s="1259"/>
      <c r="AE2228" s="1259"/>
      <c r="AF2228" s="1259"/>
    </row>
    <row r="2229" spans="1:32" ht="22.5" customHeight="1">
      <c r="A2229" s="146"/>
      <c r="B2229" s="147"/>
      <c r="C2229" s="170" t="s">
        <v>647</v>
      </c>
      <c r="D2229" s="1314" t="s">
        <v>648</v>
      </c>
      <c r="E2229" s="1314"/>
      <c r="F2229" s="1314"/>
      <c r="G2229" s="1314"/>
      <c r="H2229" s="1314"/>
      <c r="I2229" s="1314"/>
      <c r="J2229" s="1314"/>
      <c r="K2229" s="1314"/>
      <c r="L2229" s="1314"/>
      <c r="M2229" s="1314"/>
      <c r="N2229" s="1314"/>
      <c r="O2229" s="1315">
        <v>5.7000000000000002E-2</v>
      </c>
      <c r="P2229" s="1315"/>
      <c r="Q2229" s="1315"/>
      <c r="R2229" s="1315"/>
      <c r="S2229" s="1316" t="s">
        <v>446</v>
      </c>
      <c r="T2229" s="1316"/>
      <c r="U2229" s="1316"/>
      <c r="V2229" s="1316"/>
      <c r="W2229" s="1317">
        <v>110.6602</v>
      </c>
      <c r="X2229" s="1317"/>
      <c r="Y2229" s="1317"/>
      <c r="Z2229" s="1317"/>
      <c r="AA2229" s="1317"/>
      <c r="AB2229" s="1317"/>
      <c r="AC2229" s="1318">
        <v>6.3075999999999999</v>
      </c>
      <c r="AD2229" s="1318"/>
      <c r="AE2229" s="1318"/>
      <c r="AF2229" s="1318"/>
    </row>
    <row r="2230" spans="1:32" ht="23.25" customHeight="1">
      <c r="A2230" s="153"/>
      <c r="B2230" s="154"/>
      <c r="C2230" s="175" t="s">
        <v>649</v>
      </c>
      <c r="D2230" s="1304" t="s">
        <v>650</v>
      </c>
      <c r="E2230" s="1304"/>
      <c r="F2230" s="1304"/>
      <c r="G2230" s="1304"/>
      <c r="H2230" s="1304"/>
      <c r="I2230" s="1304"/>
      <c r="J2230" s="1304"/>
      <c r="K2230" s="1304"/>
      <c r="L2230" s="1304"/>
      <c r="M2230" s="1304"/>
      <c r="N2230" s="1304"/>
      <c r="O2230" s="1305">
        <v>3.3000000000000002E-2</v>
      </c>
      <c r="P2230" s="1305"/>
      <c r="Q2230" s="1305"/>
      <c r="R2230" s="1305"/>
      <c r="S2230" s="1306" t="s">
        <v>651</v>
      </c>
      <c r="T2230" s="1306"/>
      <c r="U2230" s="1306"/>
      <c r="V2230" s="1306"/>
      <c r="W2230" s="1307">
        <v>1010.85</v>
      </c>
      <c r="X2230" s="1307"/>
      <c r="Y2230" s="1307"/>
      <c r="Z2230" s="1307"/>
      <c r="AA2230" s="1307"/>
      <c r="AB2230" s="1307"/>
      <c r="AC2230" s="1308">
        <v>33.3581</v>
      </c>
      <c r="AD2230" s="1308"/>
      <c r="AE2230" s="1308"/>
      <c r="AF2230" s="1308"/>
    </row>
    <row r="2231" spans="1:32" ht="17.45" customHeight="1">
      <c r="A2231" s="1246"/>
      <c r="B2231" s="1246"/>
      <c r="C2231" s="1246"/>
      <c r="D2231" s="1246"/>
      <c r="E2231" s="1246"/>
      <c r="F2231" s="1246"/>
      <c r="G2231" s="1246"/>
      <c r="H2231" s="1246"/>
      <c r="I2231" s="1246"/>
      <c r="J2231" s="1246"/>
      <c r="K2231" s="1246"/>
      <c r="L2231" s="1246"/>
      <c r="M2231" s="1247" t="s">
        <v>411</v>
      </c>
      <c r="N2231" s="1247"/>
      <c r="O2231" s="1247"/>
      <c r="P2231" s="1247"/>
      <c r="Q2231" s="1247"/>
      <c r="R2231" s="1247"/>
      <c r="S2231" s="1247"/>
      <c r="T2231" s="1247"/>
      <c r="U2231" s="1247"/>
      <c r="V2231" s="1247"/>
      <c r="W2231" s="1247"/>
      <c r="X2231" s="1248"/>
      <c r="Y2231" s="1248"/>
      <c r="Z2231" s="1249">
        <v>39.665700000000001</v>
      </c>
      <c r="AA2231" s="1249"/>
      <c r="AB2231" s="1249"/>
      <c r="AC2231" s="1249"/>
      <c r="AD2231" s="1249"/>
      <c r="AE2231" s="1249"/>
      <c r="AF2231" s="1249"/>
    </row>
    <row r="2232" spans="1:32" ht="16.7" customHeight="1">
      <c r="A2232" s="1257" t="s">
        <v>412</v>
      </c>
      <c r="B2232" s="1257"/>
      <c r="C2232" s="1257"/>
      <c r="D2232" s="1257"/>
      <c r="E2232" s="1257"/>
      <c r="F2232" s="1257"/>
      <c r="G2232" s="1257"/>
      <c r="H2232" s="1257"/>
      <c r="I2232" s="1257"/>
      <c r="J2232" s="1257"/>
      <c r="K2232" s="1257"/>
      <c r="L2232" s="1257"/>
      <c r="M2232" s="1257"/>
      <c r="N2232" s="1257"/>
      <c r="O2232" s="1258" t="s">
        <v>391</v>
      </c>
      <c r="P2232" s="1258"/>
      <c r="Q2232" s="1258"/>
      <c r="R2232" s="1258"/>
      <c r="S2232" s="1258" t="s">
        <v>407</v>
      </c>
      <c r="T2232" s="1258"/>
      <c r="U2232" s="1258"/>
      <c r="V2232" s="1258"/>
      <c r="W2232" s="1258" t="s">
        <v>408</v>
      </c>
      <c r="X2232" s="1258"/>
      <c r="Y2232" s="1258"/>
      <c r="Z2232" s="1258"/>
      <c r="AA2232" s="1258"/>
      <c r="AB2232" s="1258"/>
      <c r="AC2232" s="1259" t="s">
        <v>409</v>
      </c>
      <c r="AD2232" s="1259"/>
      <c r="AE2232" s="1259"/>
      <c r="AF2232" s="1259"/>
    </row>
    <row r="2233" spans="1:32" ht="23.25" customHeight="1">
      <c r="A2233" s="155"/>
      <c r="B2233" s="156"/>
      <c r="C2233" s="169" t="s">
        <v>534</v>
      </c>
      <c r="D2233" s="1268" t="s">
        <v>535</v>
      </c>
      <c r="E2233" s="1268"/>
      <c r="F2233" s="1268"/>
      <c r="G2233" s="1268"/>
      <c r="H2233" s="1268"/>
      <c r="I2233" s="1268"/>
      <c r="J2233" s="1268"/>
      <c r="K2233" s="1268"/>
      <c r="L2233" s="1268"/>
      <c r="M2233" s="1268"/>
      <c r="N2233" s="1268"/>
      <c r="O2233" s="1319">
        <v>2.0400000000000001E-2</v>
      </c>
      <c r="P2233" s="1319"/>
      <c r="Q2233" s="1319"/>
      <c r="R2233" s="1319"/>
      <c r="S2233" s="1320" t="s">
        <v>446</v>
      </c>
      <c r="T2233" s="1320"/>
      <c r="U2233" s="1320"/>
      <c r="V2233" s="1320"/>
      <c r="W2233" s="1270">
        <v>499.39229999999998</v>
      </c>
      <c r="X2233" s="1270"/>
      <c r="Y2233" s="1270"/>
      <c r="Z2233" s="1270"/>
      <c r="AA2233" s="1270"/>
      <c r="AB2233" s="1270"/>
      <c r="AC2233" s="1267">
        <v>10.1876</v>
      </c>
      <c r="AD2233" s="1267"/>
      <c r="AE2233" s="1267"/>
      <c r="AF2233" s="1267"/>
    </row>
    <row r="2234" spans="1:32" ht="16.7" customHeight="1">
      <c r="A2234" s="1246"/>
      <c r="B2234" s="1246"/>
      <c r="C2234" s="1246"/>
      <c r="D2234" s="1246"/>
      <c r="E2234" s="1246"/>
      <c r="F2234" s="1246"/>
      <c r="G2234" s="1246"/>
      <c r="H2234" s="1246"/>
      <c r="I2234" s="1246"/>
      <c r="J2234" s="1246"/>
      <c r="K2234" s="1246"/>
      <c r="L2234" s="1246"/>
      <c r="M2234" s="1247" t="s">
        <v>413</v>
      </c>
      <c r="N2234" s="1247"/>
      <c r="O2234" s="1247"/>
      <c r="P2234" s="1247"/>
      <c r="Q2234" s="1247"/>
      <c r="R2234" s="1247"/>
      <c r="S2234" s="1247"/>
      <c r="T2234" s="1247"/>
      <c r="U2234" s="1247"/>
      <c r="V2234" s="1247"/>
      <c r="W2234" s="1247"/>
      <c r="X2234" s="1248"/>
      <c r="Y2234" s="1248"/>
      <c r="Z2234" s="1249">
        <v>10.1876</v>
      </c>
      <c r="AA2234" s="1249"/>
      <c r="AB2234" s="1249"/>
      <c r="AC2234" s="1249"/>
      <c r="AD2234" s="1249"/>
      <c r="AE2234" s="1249"/>
      <c r="AF2234" s="1249"/>
    </row>
    <row r="2235" spans="1:32" ht="17.45" customHeight="1">
      <c r="A2235" s="1257" t="s">
        <v>414</v>
      </c>
      <c r="B2235" s="1257"/>
      <c r="C2235" s="1257"/>
      <c r="D2235" s="1257"/>
      <c r="E2235" s="1257"/>
      <c r="F2235" s="1257"/>
      <c r="G2235" s="1257"/>
      <c r="H2235" s="1257"/>
      <c r="I2235" s="1257"/>
      <c r="J2235" s="1257"/>
      <c r="K2235" s="1257"/>
      <c r="L2235" s="1257"/>
      <c r="M2235" s="1257"/>
      <c r="N2235" s="1257"/>
      <c r="O2235" s="1258" t="s">
        <v>391</v>
      </c>
      <c r="P2235" s="1258"/>
      <c r="Q2235" s="1258"/>
      <c r="R2235" s="1258"/>
      <c r="S2235" s="1258" t="s">
        <v>407</v>
      </c>
      <c r="T2235" s="1258"/>
      <c r="U2235" s="1258"/>
      <c r="V2235" s="1258"/>
      <c r="W2235" s="1258" t="s">
        <v>408</v>
      </c>
      <c r="X2235" s="1258"/>
      <c r="Y2235" s="1258"/>
      <c r="Z2235" s="1258"/>
      <c r="AA2235" s="1258"/>
      <c r="AB2235" s="1258"/>
      <c r="AC2235" s="1259" t="s">
        <v>409</v>
      </c>
      <c r="AD2235" s="1259"/>
      <c r="AE2235" s="1259"/>
      <c r="AF2235" s="1259"/>
    </row>
    <row r="2236" spans="1:32" ht="22.5" customHeight="1">
      <c r="A2236" s="155"/>
      <c r="B2236" s="156"/>
      <c r="C2236" s="160" t="s">
        <v>652</v>
      </c>
      <c r="D2236" s="1268" t="s">
        <v>653</v>
      </c>
      <c r="E2236" s="1268"/>
      <c r="F2236" s="1268"/>
      <c r="G2236" s="1268"/>
      <c r="H2236" s="1268"/>
      <c r="I2236" s="1268"/>
      <c r="J2236" s="1268"/>
      <c r="K2236" s="1268"/>
      <c r="L2236" s="1268"/>
      <c r="M2236" s="1268"/>
      <c r="N2236" s="1268"/>
      <c r="O2236" s="1319">
        <v>8.5500000000000007E-2</v>
      </c>
      <c r="P2236" s="1319"/>
      <c r="Q2236" s="1319"/>
      <c r="R2236" s="1319"/>
      <c r="S2236" s="1320" t="s">
        <v>283</v>
      </c>
      <c r="T2236" s="1320"/>
      <c r="U2236" s="1320"/>
      <c r="V2236" s="1320"/>
      <c r="W2236" s="1270">
        <v>1.8</v>
      </c>
      <c r="X2236" s="1270"/>
      <c r="Y2236" s="1270"/>
      <c r="Z2236" s="1270"/>
      <c r="AA2236" s="1270"/>
      <c r="AB2236" s="1270"/>
      <c r="AC2236" s="1267">
        <v>0.15390000000000001</v>
      </c>
      <c r="AD2236" s="1267"/>
      <c r="AE2236" s="1267"/>
      <c r="AF2236" s="1267"/>
    </row>
    <row r="2237" spans="1:32" ht="17.45" customHeight="1">
      <c r="A2237" s="1251"/>
      <c r="B2237" s="1251"/>
      <c r="C2237" s="1251"/>
      <c r="D2237" s="1251"/>
      <c r="E2237" s="1251"/>
      <c r="F2237" s="1251"/>
      <c r="G2237" s="1251"/>
      <c r="H2237" s="1251"/>
      <c r="I2237" s="1251"/>
      <c r="J2237" s="1251"/>
      <c r="K2237" s="1251"/>
      <c r="L2237" s="1251"/>
      <c r="M2237" s="1252" t="s">
        <v>415</v>
      </c>
      <c r="N2237" s="1252"/>
      <c r="O2237" s="1252"/>
      <c r="P2237" s="1252"/>
      <c r="Q2237" s="1252"/>
      <c r="R2237" s="1252"/>
      <c r="S2237" s="1252"/>
      <c r="T2237" s="1252"/>
      <c r="U2237" s="1252"/>
      <c r="V2237" s="1252"/>
      <c r="W2237" s="1252"/>
      <c r="X2237" s="1253"/>
      <c r="Y2237" s="1253"/>
      <c r="Z2237" s="1254">
        <v>0.15390000000000001</v>
      </c>
      <c r="AA2237" s="1254"/>
      <c r="AB2237" s="1254"/>
      <c r="AC2237" s="1254"/>
      <c r="AD2237" s="1254"/>
      <c r="AE2237" s="1254"/>
      <c r="AF2237" s="1254"/>
    </row>
    <row r="2238" spans="1:32" ht="17.45" customHeight="1">
      <c r="A2238" s="1255" t="s">
        <v>416</v>
      </c>
      <c r="B2238" s="1255"/>
      <c r="C2238" s="1255"/>
      <c r="D2238" s="1255"/>
      <c r="E2238" s="1255"/>
      <c r="F2238" s="1255"/>
      <c r="G2238" s="1255"/>
      <c r="H2238" s="1255"/>
      <c r="I2238" s="1255"/>
      <c r="J2238" s="1256" t="s">
        <v>391</v>
      </c>
      <c r="K2238" s="1256"/>
      <c r="L2238" s="158" t="s">
        <v>417</v>
      </c>
      <c r="M2238" s="158" t="s">
        <v>418</v>
      </c>
      <c r="N2238" s="1256" t="s">
        <v>419</v>
      </c>
      <c r="O2238" s="1256"/>
      <c r="P2238" s="1256" t="s">
        <v>420</v>
      </c>
      <c r="Q2238" s="1256"/>
      <c r="R2238" s="1256"/>
      <c r="S2238" s="1256"/>
      <c r="T2238" s="1256" t="s">
        <v>421</v>
      </c>
      <c r="U2238" s="1256"/>
      <c r="V2238" s="1256"/>
      <c r="W2238" s="1256"/>
      <c r="X2238" s="1256" t="s">
        <v>422</v>
      </c>
      <c r="Y2238" s="1256"/>
      <c r="Z2238" s="1256"/>
      <c r="AA2238" s="1256"/>
      <c r="AB2238" s="1256"/>
      <c r="AC2238" s="1245" t="s">
        <v>409</v>
      </c>
      <c r="AD2238" s="1245"/>
      <c r="AE2238" s="1245"/>
      <c r="AF2238" s="1245"/>
    </row>
    <row r="2239" spans="1:32" ht="22.5" customHeight="1">
      <c r="A2239" s="155"/>
      <c r="B2239" s="156"/>
      <c r="C2239" s="160" t="s">
        <v>654</v>
      </c>
      <c r="D2239" s="1328" t="s">
        <v>653</v>
      </c>
      <c r="E2239" s="1328"/>
      <c r="F2239" s="1328"/>
      <c r="G2239" s="1328"/>
      <c r="H2239" s="1328"/>
      <c r="I2239" s="1328"/>
      <c r="J2239" s="1329">
        <v>8.5500000000000007E-2</v>
      </c>
      <c r="K2239" s="1329"/>
      <c r="L2239" s="172">
        <v>0</v>
      </c>
      <c r="M2239" s="172">
        <v>0</v>
      </c>
      <c r="N2239" s="1330">
        <v>0</v>
      </c>
      <c r="O2239" s="1330"/>
      <c r="P2239" s="1330">
        <v>1.24</v>
      </c>
      <c r="Q2239" s="1330"/>
      <c r="R2239" s="1330"/>
      <c r="S2239" s="1330"/>
      <c r="T2239" s="1330">
        <v>0.99</v>
      </c>
      <c r="U2239" s="1330"/>
      <c r="V2239" s="1330"/>
      <c r="W2239" s="1330"/>
      <c r="X2239" s="1330">
        <v>0.82</v>
      </c>
      <c r="Y2239" s="1330"/>
      <c r="Z2239" s="1330"/>
      <c r="AA2239" s="1330"/>
      <c r="AB2239" s="1330"/>
      <c r="AC2239" s="1254">
        <v>0</v>
      </c>
      <c r="AD2239" s="1254"/>
      <c r="AE2239" s="1254"/>
      <c r="AF2239" s="1254"/>
    </row>
    <row r="2240" spans="1:32" ht="17.45" customHeight="1">
      <c r="A2240" s="1246"/>
      <c r="B2240" s="1246"/>
      <c r="C2240" s="1246"/>
      <c r="D2240" s="1246"/>
      <c r="E2240" s="1246"/>
      <c r="F2240" s="1246"/>
      <c r="G2240" s="1246"/>
      <c r="H2240" s="1246"/>
      <c r="I2240" s="1246"/>
      <c r="J2240" s="1246"/>
      <c r="K2240" s="1246"/>
      <c r="L2240" s="1246"/>
      <c r="M2240" s="1247" t="s">
        <v>423</v>
      </c>
      <c r="N2240" s="1247"/>
      <c r="O2240" s="1247"/>
      <c r="P2240" s="1247"/>
      <c r="Q2240" s="1247"/>
      <c r="R2240" s="1247"/>
      <c r="S2240" s="1247"/>
      <c r="T2240" s="1247"/>
      <c r="U2240" s="1247"/>
      <c r="V2240" s="1247"/>
      <c r="W2240" s="1247"/>
      <c r="X2240" s="1248"/>
      <c r="Y2240" s="1248"/>
      <c r="Z2240" s="1249">
        <v>0</v>
      </c>
      <c r="AA2240" s="1249"/>
      <c r="AB2240" s="1249"/>
      <c r="AC2240" s="1249"/>
      <c r="AD2240" s="1249"/>
      <c r="AE2240" s="1249"/>
      <c r="AF2240" s="1249"/>
    </row>
    <row r="2241" spans="1:32" ht="5.85" customHeight="1">
      <c r="A2241" s="1250"/>
      <c r="B2241" s="1250"/>
      <c r="C2241" s="1250"/>
      <c r="D2241" s="1250"/>
      <c r="E2241" s="1250"/>
      <c r="F2241" s="1250"/>
      <c r="G2241" s="1250"/>
      <c r="H2241" s="1250"/>
      <c r="I2241" s="1250"/>
      <c r="J2241" s="1250"/>
      <c r="K2241" s="1250"/>
      <c r="L2241" s="1250"/>
      <c r="M2241" s="1250"/>
      <c r="N2241" s="1250"/>
      <c r="O2241" s="1250"/>
      <c r="P2241" s="1250"/>
      <c r="Q2241" s="1250"/>
      <c r="R2241" s="1250"/>
      <c r="S2241" s="1250"/>
      <c r="T2241" s="1250"/>
      <c r="U2241" s="1250"/>
      <c r="V2241" s="1250"/>
      <c r="W2241" s="1250"/>
      <c r="X2241" s="1250"/>
      <c r="Y2241" s="1250"/>
      <c r="Z2241" s="1250"/>
      <c r="AA2241" s="1250"/>
      <c r="AB2241" s="1250"/>
      <c r="AC2241" s="1250"/>
      <c r="AD2241" s="1250"/>
      <c r="AE2241" s="1250"/>
      <c r="AF2241" s="1250"/>
    </row>
    <row r="2242" spans="1:32" ht="16.7" customHeight="1">
      <c r="A2242" s="1239"/>
      <c r="B2242" s="1239"/>
      <c r="C2242" s="1239"/>
      <c r="D2242" s="1239"/>
      <c r="E2242" s="1239"/>
      <c r="F2242" s="1239"/>
      <c r="G2242" s="1239"/>
      <c r="H2242" s="1239"/>
      <c r="I2242" s="1239"/>
      <c r="J2242" s="1239"/>
      <c r="K2242" s="1239"/>
      <c r="L2242" s="1239"/>
      <c r="M2242" s="1240" t="s">
        <v>424</v>
      </c>
      <c r="N2242" s="1240"/>
      <c r="O2242" s="1240"/>
      <c r="P2242" s="1240"/>
      <c r="Q2242" s="1240"/>
      <c r="R2242" s="1240"/>
      <c r="S2242" s="1240"/>
      <c r="T2242" s="1240"/>
      <c r="U2242" s="1240"/>
      <c r="V2242" s="1240"/>
      <c r="W2242" s="1240"/>
      <c r="X2242" s="1243"/>
      <c r="Y2242" s="1243"/>
      <c r="Z2242" s="1241">
        <v>87.69</v>
      </c>
      <c r="AA2242" s="1241"/>
      <c r="AB2242" s="1241"/>
      <c r="AC2242" s="1241"/>
      <c r="AD2242" s="1241"/>
      <c r="AE2242" s="1241"/>
      <c r="AF2242" s="1241"/>
    </row>
    <row r="2243" spans="1:32" ht="17.45" customHeight="1">
      <c r="A2243" s="1239"/>
      <c r="B2243" s="1239"/>
      <c r="C2243" s="1239"/>
      <c r="D2243" s="1239"/>
      <c r="E2243" s="1239"/>
      <c r="F2243" s="1239"/>
      <c r="G2243" s="1239"/>
      <c r="H2243" s="1239"/>
      <c r="I2243" s="1239"/>
      <c r="J2243" s="1239"/>
      <c r="K2243" s="1240" t="s">
        <v>425</v>
      </c>
      <c r="L2243" s="1240"/>
      <c r="M2243" s="1240"/>
      <c r="N2243" s="1240"/>
      <c r="O2243" s="1240"/>
      <c r="P2243" s="1240"/>
      <c r="Q2243" s="151"/>
      <c r="R2243" s="1244">
        <v>0</v>
      </c>
      <c r="S2243" s="1244"/>
      <c r="T2243" s="1244"/>
      <c r="U2243" s="151"/>
      <c r="V2243" s="1240" t="s">
        <v>426</v>
      </c>
      <c r="W2243" s="1240"/>
      <c r="X2243" s="1243"/>
      <c r="Y2243" s="1243"/>
      <c r="Z2243" s="1241">
        <v>0</v>
      </c>
      <c r="AA2243" s="1241"/>
      <c r="AB2243" s="1241"/>
      <c r="AC2243" s="1241"/>
      <c r="AD2243" s="1241"/>
      <c r="AE2243" s="1241"/>
      <c r="AF2243" s="1241"/>
    </row>
    <row r="2244" spans="1:32" ht="17.45" customHeight="1">
      <c r="A2244" s="1239"/>
      <c r="B2244" s="1239"/>
      <c r="C2244" s="1239"/>
      <c r="D2244" s="1239"/>
      <c r="E2244" s="1239"/>
      <c r="F2244" s="1239"/>
      <c r="G2244" s="1239"/>
      <c r="H2244" s="1239"/>
      <c r="I2244" s="1239"/>
      <c r="J2244" s="1239"/>
      <c r="K2244" s="1239"/>
      <c r="L2244" s="1239"/>
      <c r="M2244" s="1240" t="s">
        <v>427</v>
      </c>
      <c r="N2244" s="1240"/>
      <c r="O2244" s="1240"/>
      <c r="P2244" s="1240"/>
      <c r="Q2244" s="1240"/>
      <c r="R2244" s="1240"/>
      <c r="S2244" s="1240"/>
      <c r="T2244" s="1240"/>
      <c r="U2244" s="1240"/>
      <c r="V2244" s="1240"/>
      <c r="W2244" s="1240"/>
      <c r="X2244" s="1243"/>
      <c r="Y2244" s="1243"/>
      <c r="Z2244" s="1241">
        <v>87.69</v>
      </c>
      <c r="AA2244" s="1241"/>
      <c r="AB2244" s="1241"/>
      <c r="AC2244" s="1241"/>
      <c r="AD2244" s="1241"/>
      <c r="AE2244" s="1241"/>
      <c r="AF2244" s="1241"/>
    </row>
    <row r="2245" spans="1:32" ht="5.0999999999999996" customHeight="1">
      <c r="A2245" s="1242"/>
      <c r="B2245" s="1242"/>
      <c r="C2245" s="1242"/>
      <c r="D2245" s="1242"/>
      <c r="E2245" s="1242"/>
      <c r="F2245" s="1242"/>
      <c r="G2245" s="1242"/>
      <c r="H2245" s="1242"/>
      <c r="I2245" s="1242"/>
      <c r="J2245" s="1242"/>
      <c r="K2245" s="1242"/>
      <c r="L2245" s="1242"/>
      <c r="M2245" s="1242"/>
      <c r="N2245" s="1242"/>
      <c r="O2245" s="1242"/>
      <c r="P2245" s="1242"/>
      <c r="Q2245" s="1242"/>
      <c r="R2245" s="1242"/>
      <c r="S2245" s="1242"/>
      <c r="T2245" s="1242"/>
      <c r="U2245" s="1242"/>
      <c r="V2245" s="1242"/>
      <c r="W2245" s="1242"/>
      <c r="X2245" s="1242"/>
      <c r="Y2245" s="1242"/>
      <c r="Z2245" s="1242"/>
      <c r="AA2245" s="1242"/>
      <c r="AB2245" s="1242"/>
      <c r="AC2245" s="1242"/>
      <c r="AD2245" s="1242"/>
      <c r="AE2245" s="1242"/>
      <c r="AF2245" s="1242"/>
    </row>
    <row r="2246" spans="1:32" ht="77.849999999999994" customHeight="1">
      <c r="A2246" s="153"/>
      <c r="B2246" s="154"/>
      <c r="C2246" s="154"/>
      <c r="D2246" s="154"/>
      <c r="E2246" s="154"/>
      <c r="F2246" s="154"/>
      <c r="G2246" s="154"/>
      <c r="H2246" s="154"/>
      <c r="I2246" s="154"/>
      <c r="J2246" s="154"/>
      <c r="K2246" s="154"/>
      <c r="L2246" s="154"/>
      <c r="M2246" s="154"/>
      <c r="N2246" s="154"/>
      <c r="O2246" s="154"/>
      <c r="P2246" s="154"/>
      <c r="Q2246" s="154"/>
      <c r="R2246" s="154"/>
      <c r="S2246" s="154"/>
      <c r="T2246" s="154"/>
      <c r="U2246" s="154"/>
      <c r="V2246" s="154"/>
      <c r="W2246" s="154"/>
      <c r="X2246" s="154"/>
      <c r="Y2246" s="154"/>
      <c r="Z2246" s="154"/>
      <c r="AA2246" s="154"/>
      <c r="AB2246" s="154"/>
      <c r="AC2246" s="154"/>
      <c r="AD2246" s="154"/>
      <c r="AE2246" s="154"/>
      <c r="AF2246" s="162"/>
    </row>
    <row r="2247" spans="1:32" ht="1.5" customHeight="1">
      <c r="A2247" s="146"/>
      <c r="B2247" s="147"/>
      <c r="C2247" s="147"/>
      <c r="D2247" s="147"/>
      <c r="E2247" s="147"/>
      <c r="F2247" s="147"/>
      <c r="G2247" s="1289" t="s">
        <v>376</v>
      </c>
      <c r="H2247" s="1289"/>
      <c r="I2247" s="1289"/>
      <c r="J2247" s="1289"/>
      <c r="K2247" s="1289"/>
      <c r="L2247" s="1289"/>
      <c r="M2247" s="1289"/>
      <c r="N2247" s="1289"/>
      <c r="O2247" s="1289"/>
      <c r="P2247" s="1289"/>
      <c r="Q2247" s="1289"/>
      <c r="R2247" s="1289"/>
      <c r="S2247" s="1289"/>
      <c r="T2247" s="1289"/>
      <c r="U2247" s="1289"/>
      <c r="V2247" s="1289"/>
      <c r="W2247" s="1289"/>
      <c r="X2247" s="1289"/>
      <c r="Y2247" s="1289"/>
      <c r="Z2247" s="1289"/>
      <c r="AA2247" s="148"/>
      <c r="AB2247" s="1290" t="s">
        <v>655</v>
      </c>
      <c r="AC2247" s="1290"/>
      <c r="AD2247" s="1290"/>
      <c r="AE2247" s="1290"/>
      <c r="AF2247" s="1290"/>
    </row>
    <row r="2248" spans="1:32" ht="15.4" customHeight="1">
      <c r="A2248" s="150"/>
      <c r="B2248" s="1243"/>
      <c r="C2248" s="1243"/>
      <c r="D2248" s="1243"/>
      <c r="E2248" s="1243"/>
      <c r="G2248" s="1289"/>
      <c r="H2248" s="1289"/>
      <c r="I2248" s="1289"/>
      <c r="J2248" s="1289"/>
      <c r="K2248" s="1289"/>
      <c r="L2248" s="1289"/>
      <c r="M2248" s="1289"/>
      <c r="N2248" s="1289"/>
      <c r="O2248" s="1289"/>
      <c r="P2248" s="1289"/>
      <c r="Q2248" s="1289"/>
      <c r="R2248" s="1289"/>
      <c r="S2248" s="1289"/>
      <c r="T2248" s="1289"/>
      <c r="U2248" s="1289"/>
      <c r="V2248" s="1289"/>
      <c r="W2248" s="1289"/>
      <c r="X2248" s="1289"/>
      <c r="Y2248" s="1289"/>
      <c r="Z2248" s="1289"/>
      <c r="AA2248" s="152"/>
      <c r="AB2248" s="1290"/>
      <c r="AC2248" s="1290"/>
      <c r="AD2248" s="1290"/>
      <c r="AE2248" s="1290"/>
      <c r="AF2248" s="1290"/>
    </row>
    <row r="2249" spans="1:32" ht="0.75" customHeight="1">
      <c r="A2249" s="150"/>
      <c r="B2249" s="1243"/>
      <c r="C2249" s="1243"/>
      <c r="D2249" s="1243"/>
      <c r="E2249" s="1243"/>
      <c r="G2249" s="1289"/>
      <c r="H2249" s="1289"/>
      <c r="I2249" s="1289"/>
      <c r="J2249" s="1289"/>
      <c r="K2249" s="1289"/>
      <c r="L2249" s="1289"/>
      <c r="M2249" s="1289"/>
      <c r="N2249" s="1289"/>
      <c r="O2249" s="1289"/>
      <c r="P2249" s="1289"/>
      <c r="Q2249" s="1289"/>
      <c r="R2249" s="1289"/>
      <c r="S2249" s="1289"/>
      <c r="T2249" s="1289"/>
      <c r="U2249" s="1289"/>
      <c r="V2249" s="1289"/>
      <c r="W2249" s="1289"/>
      <c r="X2249" s="1289"/>
      <c r="Y2249" s="1289"/>
      <c r="Z2249" s="1289"/>
      <c r="AA2249" s="152"/>
      <c r="AB2249" s="1290"/>
      <c r="AC2249" s="1290"/>
      <c r="AD2249" s="1290"/>
      <c r="AE2249" s="1290"/>
      <c r="AF2249" s="1290"/>
    </row>
    <row r="2250" spans="1:32" ht="10.9" customHeight="1">
      <c r="A2250" s="150"/>
      <c r="B2250" s="1243"/>
      <c r="C2250" s="1243"/>
      <c r="D2250" s="1243"/>
      <c r="E2250" s="1243"/>
      <c r="G2250" s="1289"/>
      <c r="H2250" s="1289"/>
      <c r="I2250" s="1289"/>
      <c r="J2250" s="1289"/>
      <c r="K2250" s="1289"/>
      <c r="L2250" s="1289"/>
      <c r="M2250" s="1289"/>
      <c r="N2250" s="1289"/>
      <c r="O2250" s="1289"/>
      <c r="P2250" s="1289"/>
      <c r="Q2250" s="1289"/>
      <c r="R2250" s="1289"/>
      <c r="S2250" s="1289"/>
      <c r="T2250" s="1289"/>
      <c r="U2250" s="1289"/>
      <c r="V2250" s="1289"/>
      <c r="W2250" s="1289"/>
      <c r="X2250" s="1289"/>
      <c r="Y2250" s="1289"/>
      <c r="Z2250" s="1289"/>
      <c r="AA2250" s="152"/>
      <c r="AB2250" s="1303" t="s">
        <v>378</v>
      </c>
      <c r="AC2250" s="1303"/>
      <c r="AD2250" s="1303"/>
      <c r="AE2250" s="1292"/>
      <c r="AF2250" s="1292"/>
    </row>
    <row r="2251" spans="1:32" ht="13.9" customHeight="1">
      <c r="A2251" s="150"/>
      <c r="B2251" s="1243"/>
      <c r="C2251" s="1243"/>
      <c r="D2251" s="1243"/>
      <c r="E2251" s="1243"/>
      <c r="G2251" s="1293" t="s">
        <v>379</v>
      </c>
      <c r="H2251" s="1293"/>
      <c r="I2251" s="1293"/>
      <c r="J2251" s="1293"/>
      <c r="K2251" s="1293"/>
      <c r="L2251" s="1293"/>
      <c r="M2251" s="1293"/>
      <c r="N2251" s="1293"/>
      <c r="O2251" s="1293"/>
      <c r="P2251" s="1293"/>
      <c r="Q2251" s="1293"/>
      <c r="R2251" s="1293"/>
      <c r="S2251" s="1293"/>
      <c r="T2251" s="1293"/>
      <c r="U2251" s="1293"/>
      <c r="V2251" s="1293"/>
      <c r="W2251" s="1293"/>
      <c r="X2251" s="1293"/>
      <c r="Y2251" s="1293"/>
      <c r="Z2251" s="1293"/>
      <c r="AA2251" s="152"/>
      <c r="AB2251" s="1303"/>
      <c r="AC2251" s="1303"/>
      <c r="AD2251" s="1303"/>
      <c r="AE2251" s="1292"/>
      <c r="AF2251" s="1292"/>
    </row>
    <row r="2252" spans="1:32" ht="0.75" customHeight="1">
      <c r="A2252" s="150"/>
      <c r="G2252" s="1293"/>
      <c r="H2252" s="1293"/>
      <c r="I2252" s="1293"/>
      <c r="J2252" s="1293"/>
      <c r="K2252" s="1293"/>
      <c r="L2252" s="1293"/>
      <c r="M2252" s="1293"/>
      <c r="N2252" s="1293"/>
      <c r="O2252" s="1293"/>
      <c r="P2252" s="1293"/>
      <c r="Q2252" s="1293"/>
      <c r="R2252" s="1293"/>
      <c r="S2252" s="1293"/>
      <c r="T2252" s="1293"/>
      <c r="U2252" s="1293"/>
      <c r="V2252" s="1293"/>
      <c r="W2252" s="1293"/>
      <c r="X2252" s="1293"/>
      <c r="Y2252" s="1293"/>
      <c r="Z2252" s="1293"/>
      <c r="AA2252" s="152"/>
      <c r="AB2252" s="1303"/>
      <c r="AC2252" s="1303"/>
      <c r="AD2252" s="1303"/>
      <c r="AE2252" s="1292"/>
      <c r="AF2252" s="1292"/>
    </row>
    <row r="2253" spans="1:32" ht="0.75" customHeight="1">
      <c r="A2253" s="153"/>
      <c r="B2253" s="154"/>
      <c r="C2253" s="154"/>
      <c r="D2253" s="154"/>
      <c r="E2253" s="154"/>
      <c r="F2253" s="154"/>
      <c r="G2253" s="154"/>
      <c r="H2253" s="154"/>
      <c r="I2253" s="154"/>
      <c r="J2253" s="154"/>
      <c r="K2253" s="154"/>
      <c r="L2253" s="154"/>
      <c r="M2253" s="154"/>
      <c r="N2253" s="154"/>
      <c r="O2253" s="154"/>
      <c r="P2253" s="154"/>
      <c r="Q2253" s="154"/>
      <c r="R2253" s="154"/>
      <c r="S2253" s="154"/>
      <c r="T2253" s="154"/>
      <c r="U2253" s="154"/>
      <c r="V2253" s="154"/>
      <c r="W2253" s="154"/>
      <c r="X2253" s="154"/>
      <c r="Y2253" s="154"/>
      <c r="Z2253" s="154"/>
      <c r="AA2253" s="162"/>
      <c r="AB2253" s="1303"/>
      <c r="AC2253" s="1303"/>
      <c r="AD2253" s="1303"/>
      <c r="AE2253" s="1292"/>
      <c r="AF2253" s="1292"/>
    </row>
    <row r="2254" spans="1:32" ht="16.7" customHeight="1">
      <c r="A2254" s="1280" t="s">
        <v>323</v>
      </c>
      <c r="B2254" s="1280"/>
      <c r="C2254" s="1280"/>
      <c r="D2254" s="1280"/>
      <c r="E2254" s="1280"/>
      <c r="F2254" s="1280"/>
      <c r="G2254" s="1280"/>
      <c r="H2254" s="1280"/>
      <c r="I2254" s="1280"/>
      <c r="J2254" s="1280"/>
      <c r="K2254" s="1280"/>
      <c r="L2254" s="1280"/>
      <c r="M2254" s="1280"/>
      <c r="N2254" s="1280"/>
      <c r="O2254" s="1280"/>
      <c r="P2254" s="1280"/>
      <c r="Q2254" s="1280"/>
      <c r="R2254" s="1280"/>
      <c r="S2254" s="1280"/>
      <c r="T2254" s="1280"/>
      <c r="U2254" s="1280"/>
      <c r="V2254" s="1280"/>
      <c r="W2254" s="1280"/>
      <c r="X2254" s="1280"/>
      <c r="Y2254" s="1280"/>
      <c r="Z2254" s="1280"/>
      <c r="AA2254" s="1280"/>
      <c r="AB2254" s="1280"/>
      <c r="AC2254" s="1280"/>
      <c r="AD2254" s="1280"/>
      <c r="AE2254" s="1280"/>
      <c r="AF2254" s="1280"/>
    </row>
    <row r="2255" spans="1:32" ht="37.15" customHeight="1">
      <c r="A2255" s="1301" t="s">
        <v>380</v>
      </c>
      <c r="B2255" s="1301"/>
      <c r="C2255" s="1301"/>
      <c r="D2255" s="1301"/>
      <c r="E2255" s="1301"/>
      <c r="F2255" s="1301"/>
      <c r="G2255" s="1301"/>
      <c r="H2255" s="1301"/>
      <c r="I2255" s="1301"/>
      <c r="J2255" s="1301"/>
      <c r="K2255" s="1301"/>
      <c r="L2255" s="1301"/>
      <c r="M2255" s="1301"/>
      <c r="N2255" s="1301"/>
      <c r="O2255" s="1301"/>
      <c r="P2255" s="1301"/>
      <c r="Q2255" s="1301"/>
      <c r="R2255" s="1301"/>
      <c r="S2255" s="1301"/>
      <c r="T2255" s="1301"/>
      <c r="U2255" s="1301"/>
      <c r="V2255" s="1301"/>
      <c r="W2255" s="1301"/>
      <c r="X2255" s="1301"/>
      <c r="Y2255" s="1280" t="s">
        <v>381</v>
      </c>
      <c r="Z2255" s="1280"/>
      <c r="AA2255" s="1280"/>
      <c r="AB2255" s="1280"/>
      <c r="AC2255" s="1280"/>
      <c r="AD2255" s="1280"/>
      <c r="AE2255" s="1280"/>
      <c r="AF2255" s="1280"/>
    </row>
    <row r="2256" spans="1:32" ht="5.0999999999999996" customHeight="1">
      <c r="A2256" s="155"/>
      <c r="B2256" s="156"/>
      <c r="C2256" s="156"/>
      <c r="D2256" s="156"/>
      <c r="E2256" s="156"/>
      <c r="F2256" s="156"/>
      <c r="G2256" s="156"/>
      <c r="H2256" s="156"/>
      <c r="I2256" s="156"/>
      <c r="J2256" s="156"/>
      <c r="K2256" s="156"/>
      <c r="L2256" s="156"/>
      <c r="M2256" s="156"/>
      <c r="N2256" s="156"/>
      <c r="O2256" s="156"/>
      <c r="P2256" s="156"/>
      <c r="Q2256" s="156"/>
      <c r="R2256" s="156"/>
      <c r="S2256" s="156"/>
      <c r="T2256" s="156"/>
      <c r="U2256" s="156"/>
      <c r="V2256" s="156"/>
      <c r="W2256" s="156"/>
      <c r="X2256" s="156"/>
      <c r="Y2256" s="156"/>
      <c r="Z2256" s="156"/>
      <c r="AA2256" s="156"/>
      <c r="AB2256" s="156"/>
      <c r="AC2256" s="156"/>
      <c r="AD2256" s="156"/>
      <c r="AE2256" s="156"/>
      <c r="AF2256" s="157"/>
    </row>
    <row r="2257" spans="1:32" ht="0.75" customHeight="1">
      <c r="A2257" s="1283" t="s">
        <v>382</v>
      </c>
      <c r="B2257" s="1283"/>
      <c r="C2257" s="1283"/>
      <c r="D2257" s="1283"/>
      <c r="E2257" s="1284"/>
      <c r="F2257" s="1284"/>
      <c r="G2257" s="1284"/>
      <c r="H2257" s="1284"/>
      <c r="I2257" s="1285" t="s">
        <v>340</v>
      </c>
      <c r="J2257" s="1285"/>
      <c r="K2257" s="1285"/>
      <c r="L2257" s="1285"/>
      <c r="M2257" s="1285"/>
      <c r="N2257" s="1285"/>
      <c r="O2257" s="1285"/>
      <c r="P2257" s="1285"/>
      <c r="Q2257" s="1285"/>
      <c r="R2257" s="1285"/>
      <c r="S2257" s="1285"/>
      <c r="T2257" s="1285"/>
      <c r="U2257" s="1285"/>
      <c r="V2257" s="1285"/>
      <c r="W2257" s="1285"/>
      <c r="X2257" s="1285"/>
      <c r="Y2257" s="1275" t="s">
        <v>383</v>
      </c>
      <c r="Z2257" s="1275"/>
      <c r="AA2257" s="1275"/>
      <c r="AB2257" s="1275"/>
      <c r="AC2257" s="1275"/>
      <c r="AD2257" s="1286" t="s">
        <v>623</v>
      </c>
      <c r="AE2257" s="1286"/>
      <c r="AF2257" s="1286"/>
    </row>
    <row r="2258" spans="1:32" ht="18.2" customHeight="1">
      <c r="A2258" s="1283"/>
      <c r="B2258" s="1283"/>
      <c r="C2258" s="1283"/>
      <c r="D2258" s="1283"/>
      <c r="E2258" s="1287" t="s">
        <v>385</v>
      </c>
      <c r="F2258" s="1287"/>
      <c r="G2258" s="1287"/>
      <c r="H2258" s="1288" t="s">
        <v>386</v>
      </c>
      <c r="I2258" s="1285"/>
      <c r="J2258" s="1285"/>
      <c r="K2258" s="1285"/>
      <c r="L2258" s="1285"/>
      <c r="M2258" s="1285"/>
      <c r="N2258" s="1285"/>
      <c r="O2258" s="1285"/>
      <c r="P2258" s="1285"/>
      <c r="Q2258" s="1285"/>
      <c r="R2258" s="1285"/>
      <c r="S2258" s="1285"/>
      <c r="T2258" s="1285"/>
      <c r="U2258" s="1285"/>
      <c r="V2258" s="1285"/>
      <c r="W2258" s="1285"/>
      <c r="X2258" s="1285"/>
      <c r="Y2258" s="1275"/>
      <c r="Z2258" s="1275"/>
      <c r="AA2258" s="1275"/>
      <c r="AB2258" s="1275"/>
      <c r="AC2258" s="1275"/>
      <c r="AD2258" s="1286"/>
      <c r="AE2258" s="1286"/>
      <c r="AF2258" s="1286"/>
    </row>
    <row r="2259" spans="1:32" ht="18.2" customHeight="1">
      <c r="A2259" s="1274" t="s">
        <v>24</v>
      </c>
      <c r="B2259" s="1274"/>
      <c r="C2259" s="1274"/>
      <c r="D2259" s="1274"/>
      <c r="E2259" s="1277"/>
      <c r="F2259" s="1277"/>
      <c r="G2259" s="1277"/>
      <c r="H2259" s="1288"/>
      <c r="I2259" s="1285"/>
      <c r="J2259" s="1285"/>
      <c r="K2259" s="1285"/>
      <c r="L2259" s="1285"/>
      <c r="M2259" s="1285"/>
      <c r="N2259" s="1285"/>
      <c r="O2259" s="1285"/>
      <c r="P2259" s="1285"/>
      <c r="Q2259" s="1285"/>
      <c r="R2259" s="1285"/>
      <c r="S2259" s="1285"/>
      <c r="T2259" s="1285"/>
      <c r="U2259" s="1285"/>
      <c r="V2259" s="1285"/>
      <c r="W2259" s="1285"/>
      <c r="X2259" s="1285"/>
      <c r="Y2259" s="1275" t="s">
        <v>387</v>
      </c>
      <c r="Z2259" s="1275"/>
      <c r="AA2259" s="1275"/>
      <c r="AB2259" s="1275"/>
      <c r="AC2259" s="1275"/>
      <c r="AD2259" s="1276">
        <v>1</v>
      </c>
      <c r="AE2259" s="1276"/>
      <c r="AF2259" s="1276"/>
    </row>
    <row r="2260" spans="1:32" ht="0.75" customHeight="1">
      <c r="A2260" s="1278"/>
      <c r="B2260" s="1278"/>
      <c r="C2260" s="1278"/>
      <c r="D2260" s="1278"/>
      <c r="E2260" s="1278"/>
      <c r="F2260" s="1278"/>
      <c r="G2260" s="1278"/>
      <c r="H2260" s="1288"/>
      <c r="I2260" s="1279"/>
      <c r="J2260" s="1279"/>
      <c r="K2260" s="1279"/>
      <c r="L2260" s="1279"/>
      <c r="M2260" s="1279"/>
      <c r="N2260" s="1279"/>
      <c r="O2260" s="1279"/>
      <c r="P2260" s="1279"/>
      <c r="Q2260" s="1279"/>
      <c r="R2260" s="1279"/>
      <c r="S2260" s="1279"/>
      <c r="T2260" s="1279"/>
      <c r="U2260" s="1279"/>
      <c r="V2260" s="1279"/>
      <c r="W2260" s="1279"/>
      <c r="X2260" s="1279"/>
      <c r="Y2260" s="1279"/>
      <c r="Z2260" s="1279"/>
      <c r="AA2260" s="1279"/>
      <c r="AB2260" s="1279"/>
      <c r="AC2260" s="1279"/>
      <c r="AD2260" s="1279"/>
      <c r="AE2260" s="1279"/>
      <c r="AF2260" s="1279"/>
    </row>
    <row r="2261" spans="1:32" ht="26.85" customHeight="1">
      <c r="A2261" s="1271" t="s">
        <v>388</v>
      </c>
      <c r="B2261" s="1271"/>
      <c r="C2261" s="1271"/>
      <c r="D2261" s="1271"/>
      <c r="E2261" s="1271"/>
      <c r="F2261" s="1271"/>
      <c r="G2261" s="1271"/>
      <c r="H2261" s="1271"/>
      <c r="I2261" s="1271"/>
      <c r="J2261" s="1271"/>
      <c r="K2261" s="1271"/>
      <c r="L2261" s="1271"/>
      <c r="M2261" s="1271"/>
      <c r="N2261" s="1271"/>
      <c r="O2261" s="1271"/>
      <c r="P2261" s="1271"/>
      <c r="Q2261" s="1271"/>
      <c r="R2261" s="1271"/>
      <c r="S2261" s="1271"/>
      <c r="T2261" s="1271"/>
      <c r="U2261" s="1271"/>
      <c r="V2261" s="1271"/>
      <c r="W2261" s="1271"/>
      <c r="X2261" s="1271"/>
      <c r="Y2261" s="1271"/>
      <c r="Z2261" s="1271"/>
      <c r="AA2261" s="1271"/>
      <c r="AB2261" s="1271"/>
      <c r="AC2261" s="1271"/>
      <c r="AD2261" s="1271"/>
      <c r="AE2261" s="1271"/>
      <c r="AF2261" s="1272"/>
    </row>
    <row r="2262" spans="1:32" ht="10.15" customHeight="1">
      <c r="A2262" s="1273" t="s">
        <v>389</v>
      </c>
      <c r="B2262" s="1273"/>
      <c r="C2262" s="1273"/>
      <c r="D2262" s="1273"/>
      <c r="E2262" s="1273"/>
      <c r="F2262" s="1273"/>
      <c r="G2262" s="1273"/>
      <c r="H2262" s="1273"/>
      <c r="I2262" s="1273"/>
      <c r="J2262" s="1273"/>
      <c r="K2262" s="1273"/>
      <c r="L2262" s="1273"/>
      <c r="M2262" s="1273"/>
      <c r="N2262" s="1273"/>
      <c r="O2262" s="1273"/>
      <c r="P2262" s="1273"/>
      <c r="Q2262" s="1273"/>
      <c r="R2262" s="1273"/>
      <c r="S2262" s="1273"/>
      <c r="T2262" s="1273"/>
      <c r="U2262" s="1273"/>
      <c r="V2262" s="1273"/>
      <c r="W2262" s="1273"/>
      <c r="X2262" s="1273"/>
      <c r="Y2262" s="1273"/>
      <c r="Z2262" s="1273"/>
      <c r="AA2262" s="1273"/>
      <c r="AB2262" s="1273"/>
      <c r="AC2262" s="1273"/>
      <c r="AD2262" s="1273"/>
      <c r="AE2262" s="1273"/>
      <c r="AF2262" s="1272"/>
    </row>
    <row r="2263" spans="1:32" ht="16.7" customHeight="1">
      <c r="A2263" s="1255" t="s">
        <v>390</v>
      </c>
      <c r="B2263" s="1255"/>
      <c r="C2263" s="1255"/>
      <c r="D2263" s="1255"/>
      <c r="E2263" s="1255"/>
      <c r="F2263" s="1255"/>
      <c r="G2263" s="1255"/>
      <c r="H2263" s="1255"/>
      <c r="I2263" s="1255"/>
      <c r="J2263" s="1255"/>
      <c r="K2263" s="1255"/>
      <c r="L2263" s="1255"/>
      <c r="M2263" s="1256" t="s">
        <v>391</v>
      </c>
      <c r="N2263" s="1256" t="s">
        <v>392</v>
      </c>
      <c r="O2263" s="1256"/>
      <c r="P2263" s="1256"/>
      <c r="Q2263" s="1256"/>
      <c r="R2263" s="1256"/>
      <c r="S2263" s="1256"/>
      <c r="T2263" s="1256" t="s">
        <v>393</v>
      </c>
      <c r="U2263" s="1256"/>
      <c r="V2263" s="1256"/>
      <c r="W2263" s="1256"/>
      <c r="X2263" s="1256"/>
      <c r="Y2263" s="1256"/>
      <c r="Z2263" s="1256"/>
      <c r="AA2263" s="1256"/>
      <c r="AB2263" s="1256"/>
      <c r="AC2263" s="1245" t="s">
        <v>394</v>
      </c>
      <c r="AD2263" s="1245"/>
      <c r="AE2263" s="1245"/>
      <c r="AF2263" s="1245"/>
    </row>
    <row r="2264" spans="1:32" ht="17.45" customHeight="1">
      <c r="A2264" s="1255"/>
      <c r="B2264" s="1255"/>
      <c r="C2264" s="1255"/>
      <c r="D2264" s="1255"/>
      <c r="E2264" s="1255"/>
      <c r="F2264" s="1255"/>
      <c r="G2264" s="1255"/>
      <c r="H2264" s="1255"/>
      <c r="I2264" s="1255"/>
      <c r="J2264" s="1255"/>
      <c r="K2264" s="1255"/>
      <c r="L2264" s="1255"/>
      <c r="M2264" s="1256"/>
      <c r="N2264" s="1256" t="s">
        <v>395</v>
      </c>
      <c r="O2264" s="1256"/>
      <c r="P2264" s="1256" t="s">
        <v>396</v>
      </c>
      <c r="Q2264" s="1256"/>
      <c r="R2264" s="1256"/>
      <c r="S2264" s="1256"/>
      <c r="T2264" s="1256" t="s">
        <v>395</v>
      </c>
      <c r="U2264" s="1256"/>
      <c r="V2264" s="1256"/>
      <c r="W2264" s="1256"/>
      <c r="X2264" s="1256" t="s">
        <v>396</v>
      </c>
      <c r="Y2264" s="1256"/>
      <c r="Z2264" s="1256"/>
      <c r="AA2264" s="1256"/>
      <c r="AB2264" s="1256"/>
      <c r="AC2264" s="1245"/>
      <c r="AD2264" s="1245"/>
      <c r="AE2264" s="1245"/>
      <c r="AF2264" s="1245"/>
    </row>
    <row r="2265" spans="1:32" ht="17.45" customHeight="1">
      <c r="A2265" s="1246"/>
      <c r="B2265" s="1246"/>
      <c r="C2265" s="1246"/>
      <c r="D2265" s="1246"/>
      <c r="E2265" s="1246"/>
      <c r="F2265" s="1246"/>
      <c r="G2265" s="1246"/>
      <c r="H2265" s="1246"/>
      <c r="I2265" s="1246"/>
      <c r="J2265" s="1246"/>
      <c r="K2265" s="1246"/>
      <c r="L2265" s="1246"/>
      <c r="M2265" s="1247" t="s">
        <v>397</v>
      </c>
      <c r="N2265" s="1247"/>
      <c r="O2265" s="1247"/>
      <c r="P2265" s="1247"/>
      <c r="Q2265" s="1247"/>
      <c r="R2265" s="1247"/>
      <c r="S2265" s="1247"/>
      <c r="T2265" s="1247"/>
      <c r="U2265" s="1247"/>
      <c r="V2265" s="1247"/>
      <c r="W2265" s="1247"/>
      <c r="X2265" s="1248"/>
      <c r="Y2265" s="1248"/>
      <c r="Z2265" s="1249">
        <v>0</v>
      </c>
      <c r="AA2265" s="1249"/>
      <c r="AB2265" s="1249"/>
      <c r="AC2265" s="1249"/>
      <c r="AD2265" s="1249"/>
      <c r="AE2265" s="1249"/>
      <c r="AF2265" s="1249"/>
    </row>
    <row r="2266" spans="1:32" ht="16.7" customHeight="1">
      <c r="A2266" s="1255" t="s">
        <v>398</v>
      </c>
      <c r="B2266" s="1255"/>
      <c r="C2266" s="1255"/>
      <c r="D2266" s="1255"/>
      <c r="E2266" s="1255"/>
      <c r="F2266" s="1255"/>
      <c r="G2266" s="1255"/>
      <c r="H2266" s="1255"/>
      <c r="I2266" s="1255"/>
      <c r="J2266" s="1255"/>
      <c r="K2266" s="1255"/>
      <c r="L2266" s="1255"/>
      <c r="M2266" s="1255"/>
      <c r="N2266" s="1255"/>
      <c r="O2266" s="1256" t="s">
        <v>399</v>
      </c>
      <c r="P2266" s="1256"/>
      <c r="Q2266" s="1256"/>
      <c r="R2266" s="1256"/>
      <c r="S2266" s="1256" t="s">
        <v>391</v>
      </c>
      <c r="T2266" s="1256"/>
      <c r="U2266" s="1256"/>
      <c r="V2266" s="1256"/>
      <c r="W2266" s="1256" t="s">
        <v>400</v>
      </c>
      <c r="X2266" s="1256"/>
      <c r="Y2266" s="1256"/>
      <c r="Z2266" s="1256"/>
      <c r="AA2266" s="1256"/>
      <c r="AB2266" s="1256"/>
      <c r="AC2266" s="1245" t="s">
        <v>394</v>
      </c>
      <c r="AD2266" s="1245"/>
      <c r="AE2266" s="1245"/>
      <c r="AF2266" s="1245"/>
    </row>
    <row r="2267" spans="1:32" ht="17.45" customHeight="1">
      <c r="A2267" s="146"/>
      <c r="B2267" s="147"/>
      <c r="C2267" s="147"/>
      <c r="D2267" s="147"/>
      <c r="E2267" s="147"/>
      <c r="F2267" s="147"/>
      <c r="G2267" s="147"/>
      <c r="H2267" s="147"/>
      <c r="I2267" s="147"/>
      <c r="J2267" s="147"/>
      <c r="K2267" s="147"/>
      <c r="L2267" s="147"/>
      <c r="M2267" s="1331" t="s">
        <v>401</v>
      </c>
      <c r="N2267" s="1331"/>
      <c r="O2267" s="1331"/>
      <c r="P2267" s="1331"/>
      <c r="Q2267" s="1331"/>
      <c r="R2267" s="1331"/>
      <c r="S2267" s="1331"/>
      <c r="T2267" s="1331"/>
      <c r="U2267" s="1331"/>
      <c r="V2267" s="1331"/>
      <c r="W2267" s="1331"/>
      <c r="X2267" s="147"/>
      <c r="Y2267" s="147"/>
      <c r="Z2267" s="1266">
        <v>0</v>
      </c>
      <c r="AA2267" s="1266"/>
      <c r="AB2267" s="1266"/>
      <c r="AC2267" s="1266"/>
      <c r="AD2267" s="1266"/>
      <c r="AE2267" s="1266"/>
      <c r="AF2267" s="1266"/>
    </row>
    <row r="2268" spans="1:32" ht="17.45" customHeight="1">
      <c r="A2268" s="150"/>
      <c r="M2268" s="1240" t="s">
        <v>402</v>
      </c>
      <c r="N2268" s="1240"/>
      <c r="O2268" s="1240"/>
      <c r="P2268" s="1240"/>
      <c r="Q2268" s="1240"/>
      <c r="R2268" s="1240"/>
      <c r="S2268" s="1240"/>
      <c r="T2268" s="1240"/>
      <c r="U2268" s="1240"/>
      <c r="V2268" s="1240"/>
      <c r="W2268" s="1240"/>
      <c r="Z2268" s="1262">
        <v>0</v>
      </c>
      <c r="AA2268" s="1262"/>
      <c r="AB2268" s="1262"/>
      <c r="AC2268" s="1262"/>
      <c r="AD2268" s="1262"/>
      <c r="AE2268" s="1262"/>
      <c r="AF2268" s="1262"/>
    </row>
    <row r="2269" spans="1:32" ht="16.7" customHeight="1">
      <c r="A2269" s="150"/>
      <c r="M2269" s="1240" t="s">
        <v>403</v>
      </c>
      <c r="N2269" s="1240"/>
      <c r="O2269" s="1240"/>
      <c r="P2269" s="1240"/>
      <c r="Q2269" s="1240"/>
      <c r="R2269" s="1240"/>
      <c r="S2269" s="1240"/>
      <c r="T2269" s="1240"/>
      <c r="U2269" s="1240"/>
      <c r="V2269" s="1240"/>
      <c r="W2269" s="1240"/>
      <c r="Z2269" s="1262">
        <v>0</v>
      </c>
      <c r="AA2269" s="1262"/>
      <c r="AB2269" s="1262"/>
      <c r="AC2269" s="1262"/>
      <c r="AD2269" s="1262"/>
      <c r="AE2269" s="1262"/>
      <c r="AF2269" s="1262"/>
    </row>
    <row r="2270" spans="1:32" ht="17.45" customHeight="1">
      <c r="A2270" s="150"/>
      <c r="M2270" s="1240" t="s">
        <v>404</v>
      </c>
      <c r="N2270" s="1240"/>
      <c r="O2270" s="1240"/>
      <c r="P2270" s="1240"/>
      <c r="Q2270" s="1240"/>
      <c r="R2270" s="1240"/>
      <c r="S2270" s="1240"/>
      <c r="T2270" s="1240"/>
      <c r="U2270" s="1240"/>
      <c r="V2270" s="1240"/>
      <c r="W2270" s="1240"/>
      <c r="Z2270" s="1262">
        <v>0</v>
      </c>
      <c r="AA2270" s="1262"/>
      <c r="AB2270" s="1262"/>
      <c r="AC2270" s="1262"/>
      <c r="AD2270" s="1262"/>
      <c r="AE2270" s="1262"/>
      <c r="AF2270" s="1262"/>
    </row>
    <row r="2271" spans="1:32" ht="16.7" customHeight="1">
      <c r="A2271" s="153"/>
      <c r="B2271" s="154"/>
      <c r="C2271" s="154"/>
      <c r="D2271" s="154"/>
      <c r="E2271" s="154"/>
      <c r="F2271" s="154"/>
      <c r="G2271" s="154"/>
      <c r="H2271" s="154"/>
      <c r="I2271" s="154"/>
      <c r="J2271" s="154"/>
      <c r="K2271" s="154"/>
      <c r="L2271" s="154"/>
      <c r="M2271" s="1260" t="s">
        <v>405</v>
      </c>
      <c r="N2271" s="1260"/>
      <c r="O2271" s="1260"/>
      <c r="P2271" s="1260"/>
      <c r="Q2271" s="1260"/>
      <c r="R2271" s="1260"/>
      <c r="S2271" s="1260"/>
      <c r="T2271" s="1260"/>
      <c r="U2271" s="1260"/>
      <c r="V2271" s="1260"/>
      <c r="W2271" s="1260"/>
      <c r="X2271" s="154"/>
      <c r="Y2271" s="154"/>
      <c r="Z2271" s="1261">
        <v>0</v>
      </c>
      <c r="AA2271" s="1261"/>
      <c r="AB2271" s="1261"/>
      <c r="AC2271" s="1261"/>
      <c r="AD2271" s="1261"/>
      <c r="AE2271" s="1261"/>
      <c r="AF2271" s="1261"/>
    </row>
    <row r="2272" spans="1:32" ht="17.45" customHeight="1">
      <c r="A2272" s="1257" t="s">
        <v>406</v>
      </c>
      <c r="B2272" s="1257"/>
      <c r="C2272" s="1257"/>
      <c r="D2272" s="1257"/>
      <c r="E2272" s="1257"/>
      <c r="F2272" s="1257"/>
      <c r="G2272" s="1257"/>
      <c r="H2272" s="1257"/>
      <c r="I2272" s="1257"/>
      <c r="J2272" s="1257"/>
      <c r="K2272" s="1257"/>
      <c r="L2272" s="1257"/>
      <c r="M2272" s="1257"/>
      <c r="N2272" s="1257"/>
      <c r="O2272" s="1258" t="s">
        <v>391</v>
      </c>
      <c r="P2272" s="1258"/>
      <c r="Q2272" s="1258"/>
      <c r="R2272" s="1258"/>
      <c r="S2272" s="1258" t="s">
        <v>407</v>
      </c>
      <c r="T2272" s="1258"/>
      <c r="U2272" s="1258"/>
      <c r="V2272" s="1258"/>
      <c r="W2272" s="1258" t="s">
        <v>408</v>
      </c>
      <c r="X2272" s="1258"/>
      <c r="Y2272" s="1258"/>
      <c r="Z2272" s="1258"/>
      <c r="AA2272" s="1258"/>
      <c r="AB2272" s="1258"/>
      <c r="AC2272" s="1259" t="s">
        <v>409</v>
      </c>
      <c r="AD2272" s="1259"/>
      <c r="AE2272" s="1259"/>
      <c r="AF2272" s="1259"/>
    </row>
    <row r="2273" spans="1:32" ht="23.25" customHeight="1">
      <c r="A2273" s="155"/>
      <c r="B2273" s="156"/>
      <c r="C2273" s="160" t="s">
        <v>656</v>
      </c>
      <c r="D2273" s="1268" t="s">
        <v>340</v>
      </c>
      <c r="E2273" s="1268"/>
      <c r="F2273" s="1268"/>
      <c r="G2273" s="1268"/>
      <c r="H2273" s="1268"/>
      <c r="I2273" s="1268"/>
      <c r="J2273" s="1268"/>
      <c r="K2273" s="1268"/>
      <c r="L2273" s="1268"/>
      <c r="M2273" s="1268"/>
      <c r="N2273" s="1268"/>
      <c r="O2273" s="1319">
        <v>1</v>
      </c>
      <c r="P2273" s="1319"/>
      <c r="Q2273" s="1319"/>
      <c r="R2273" s="1319"/>
      <c r="S2273" s="1320" t="s">
        <v>623</v>
      </c>
      <c r="T2273" s="1320"/>
      <c r="U2273" s="1320"/>
      <c r="V2273" s="1320"/>
      <c r="W2273" s="1270">
        <v>2731.69</v>
      </c>
      <c r="X2273" s="1270"/>
      <c r="Y2273" s="1270"/>
      <c r="Z2273" s="1270"/>
      <c r="AA2273" s="1270"/>
      <c r="AB2273" s="1270"/>
      <c r="AC2273" s="1267">
        <v>2731.69</v>
      </c>
      <c r="AD2273" s="1267"/>
      <c r="AE2273" s="1267"/>
      <c r="AF2273" s="1267"/>
    </row>
    <row r="2274" spans="1:32" ht="16.7" customHeight="1">
      <c r="A2274" s="1246"/>
      <c r="B2274" s="1246"/>
      <c r="C2274" s="1246"/>
      <c r="D2274" s="1246"/>
      <c r="E2274" s="1246"/>
      <c r="F2274" s="1246"/>
      <c r="G2274" s="1246"/>
      <c r="H2274" s="1246"/>
      <c r="I2274" s="1246"/>
      <c r="J2274" s="1246"/>
      <c r="K2274" s="1246"/>
      <c r="L2274" s="1246"/>
      <c r="M2274" s="1247" t="s">
        <v>411</v>
      </c>
      <c r="N2274" s="1247"/>
      <c r="O2274" s="1247"/>
      <c r="P2274" s="1247"/>
      <c r="Q2274" s="1247"/>
      <c r="R2274" s="1247"/>
      <c r="S2274" s="1247"/>
      <c r="T2274" s="1247"/>
      <c r="U2274" s="1247"/>
      <c r="V2274" s="1247"/>
      <c r="W2274" s="1247"/>
      <c r="X2274" s="1248"/>
      <c r="Y2274" s="1248"/>
      <c r="Z2274" s="1249">
        <v>2731.69</v>
      </c>
      <c r="AA2274" s="1249"/>
      <c r="AB2274" s="1249"/>
      <c r="AC2274" s="1249"/>
      <c r="AD2274" s="1249"/>
      <c r="AE2274" s="1249"/>
      <c r="AF2274" s="1249"/>
    </row>
    <row r="2275" spans="1:32" ht="17.45" customHeight="1">
      <c r="A2275" s="1257" t="s">
        <v>412</v>
      </c>
      <c r="B2275" s="1257"/>
      <c r="C2275" s="1257"/>
      <c r="D2275" s="1257"/>
      <c r="E2275" s="1257"/>
      <c r="F2275" s="1257"/>
      <c r="G2275" s="1257"/>
      <c r="H2275" s="1257"/>
      <c r="I2275" s="1257"/>
      <c r="J2275" s="1257"/>
      <c r="K2275" s="1257"/>
      <c r="L2275" s="1257"/>
      <c r="M2275" s="1257"/>
      <c r="N2275" s="1257"/>
      <c r="O2275" s="1258" t="s">
        <v>391</v>
      </c>
      <c r="P2275" s="1258"/>
      <c r="Q2275" s="1258"/>
      <c r="R2275" s="1258"/>
      <c r="S2275" s="1258" t="s">
        <v>407</v>
      </c>
      <c r="T2275" s="1258"/>
      <c r="U2275" s="1258"/>
      <c r="V2275" s="1258"/>
      <c r="W2275" s="1258" t="s">
        <v>408</v>
      </c>
      <c r="X2275" s="1258"/>
      <c r="Y2275" s="1258"/>
      <c r="Z2275" s="1258"/>
      <c r="AA2275" s="1258"/>
      <c r="AB2275" s="1258"/>
      <c r="AC2275" s="1259" t="s">
        <v>409</v>
      </c>
      <c r="AD2275" s="1259"/>
      <c r="AE2275" s="1259"/>
      <c r="AF2275" s="1259"/>
    </row>
    <row r="2276" spans="1:32" ht="16.7" customHeight="1">
      <c r="A2276" s="1246"/>
      <c r="B2276" s="1246"/>
      <c r="C2276" s="1246"/>
      <c r="D2276" s="1246"/>
      <c r="E2276" s="1246"/>
      <c r="F2276" s="1246"/>
      <c r="G2276" s="1246"/>
      <c r="H2276" s="1246"/>
      <c r="I2276" s="1246"/>
      <c r="J2276" s="1246"/>
      <c r="K2276" s="1246"/>
      <c r="L2276" s="1246"/>
      <c r="M2276" s="1247" t="s">
        <v>413</v>
      </c>
      <c r="N2276" s="1247"/>
      <c r="O2276" s="1247"/>
      <c r="P2276" s="1247"/>
      <c r="Q2276" s="1247"/>
      <c r="R2276" s="1247"/>
      <c r="S2276" s="1247"/>
      <c r="T2276" s="1247"/>
      <c r="U2276" s="1247"/>
      <c r="V2276" s="1247"/>
      <c r="W2276" s="1247"/>
      <c r="X2276" s="1248"/>
      <c r="Y2276" s="1248"/>
      <c r="Z2276" s="1249">
        <v>0</v>
      </c>
      <c r="AA2276" s="1249"/>
      <c r="AB2276" s="1249"/>
      <c r="AC2276" s="1249"/>
      <c r="AD2276" s="1249"/>
      <c r="AE2276" s="1249"/>
      <c r="AF2276" s="1249"/>
    </row>
    <row r="2277" spans="1:32" ht="17.45" customHeight="1">
      <c r="A2277" s="1257" t="s">
        <v>414</v>
      </c>
      <c r="B2277" s="1257"/>
      <c r="C2277" s="1257"/>
      <c r="D2277" s="1257"/>
      <c r="E2277" s="1257"/>
      <c r="F2277" s="1257"/>
      <c r="G2277" s="1257"/>
      <c r="H2277" s="1257"/>
      <c r="I2277" s="1257"/>
      <c r="J2277" s="1257"/>
      <c r="K2277" s="1257"/>
      <c r="L2277" s="1257"/>
      <c r="M2277" s="1257"/>
      <c r="N2277" s="1257"/>
      <c r="O2277" s="1258" t="s">
        <v>391</v>
      </c>
      <c r="P2277" s="1258"/>
      <c r="Q2277" s="1258"/>
      <c r="R2277" s="1258"/>
      <c r="S2277" s="1258" t="s">
        <v>407</v>
      </c>
      <c r="T2277" s="1258"/>
      <c r="U2277" s="1258"/>
      <c r="V2277" s="1258"/>
      <c r="W2277" s="1258" t="s">
        <v>408</v>
      </c>
      <c r="X2277" s="1258"/>
      <c r="Y2277" s="1258"/>
      <c r="Z2277" s="1258"/>
      <c r="AA2277" s="1258"/>
      <c r="AB2277" s="1258"/>
      <c r="AC2277" s="1259" t="s">
        <v>409</v>
      </c>
      <c r="AD2277" s="1259"/>
      <c r="AE2277" s="1259"/>
      <c r="AF2277" s="1259"/>
    </row>
    <row r="2278" spans="1:32" ht="17.45" customHeight="1">
      <c r="A2278" s="1251"/>
      <c r="B2278" s="1251"/>
      <c r="C2278" s="1251"/>
      <c r="D2278" s="1251"/>
      <c r="E2278" s="1251"/>
      <c r="F2278" s="1251"/>
      <c r="G2278" s="1251"/>
      <c r="H2278" s="1251"/>
      <c r="I2278" s="1251"/>
      <c r="J2278" s="1251"/>
      <c r="K2278" s="1251"/>
      <c r="L2278" s="1251"/>
      <c r="M2278" s="1252" t="s">
        <v>415</v>
      </c>
      <c r="N2278" s="1252"/>
      <c r="O2278" s="1252"/>
      <c r="P2278" s="1252"/>
      <c r="Q2278" s="1252"/>
      <c r="R2278" s="1252"/>
      <c r="S2278" s="1252"/>
      <c r="T2278" s="1252"/>
      <c r="U2278" s="1252"/>
      <c r="V2278" s="1252"/>
      <c r="W2278" s="1252"/>
      <c r="X2278" s="1253"/>
      <c r="Y2278" s="1253"/>
      <c r="Z2278" s="1254">
        <v>0</v>
      </c>
      <c r="AA2278" s="1254"/>
      <c r="AB2278" s="1254"/>
      <c r="AC2278" s="1254"/>
      <c r="AD2278" s="1254"/>
      <c r="AE2278" s="1254"/>
      <c r="AF2278" s="1254"/>
    </row>
    <row r="2279" spans="1:32" ht="16.7" customHeight="1">
      <c r="A2279" s="1255" t="s">
        <v>416</v>
      </c>
      <c r="B2279" s="1255"/>
      <c r="C2279" s="1255"/>
      <c r="D2279" s="1255"/>
      <c r="E2279" s="1255"/>
      <c r="F2279" s="1255"/>
      <c r="G2279" s="1255"/>
      <c r="H2279" s="1255"/>
      <c r="I2279" s="1255"/>
      <c r="J2279" s="1256" t="s">
        <v>391</v>
      </c>
      <c r="K2279" s="1256"/>
      <c r="L2279" s="158" t="s">
        <v>417</v>
      </c>
      <c r="M2279" s="158" t="s">
        <v>418</v>
      </c>
      <c r="N2279" s="1256" t="s">
        <v>419</v>
      </c>
      <c r="O2279" s="1256"/>
      <c r="P2279" s="1256" t="s">
        <v>420</v>
      </c>
      <c r="Q2279" s="1256"/>
      <c r="R2279" s="1256"/>
      <c r="S2279" s="1256"/>
      <c r="T2279" s="1256" t="s">
        <v>421</v>
      </c>
      <c r="U2279" s="1256"/>
      <c r="V2279" s="1256"/>
      <c r="W2279" s="1256"/>
      <c r="X2279" s="1256" t="s">
        <v>422</v>
      </c>
      <c r="Y2279" s="1256"/>
      <c r="Z2279" s="1256"/>
      <c r="AA2279" s="1256"/>
      <c r="AB2279" s="1256"/>
      <c r="AC2279" s="1245" t="s">
        <v>409</v>
      </c>
      <c r="AD2279" s="1245"/>
      <c r="AE2279" s="1245"/>
      <c r="AF2279" s="1245"/>
    </row>
    <row r="2280" spans="1:32" ht="17.45" customHeight="1">
      <c r="A2280" s="1246"/>
      <c r="B2280" s="1246"/>
      <c r="C2280" s="1246"/>
      <c r="D2280" s="1246"/>
      <c r="E2280" s="1246"/>
      <c r="F2280" s="1246"/>
      <c r="G2280" s="1246"/>
      <c r="H2280" s="1246"/>
      <c r="I2280" s="1246"/>
      <c r="J2280" s="1246"/>
      <c r="K2280" s="1246"/>
      <c r="L2280" s="1246"/>
      <c r="M2280" s="1247" t="s">
        <v>423</v>
      </c>
      <c r="N2280" s="1247"/>
      <c r="O2280" s="1247"/>
      <c r="P2280" s="1247"/>
      <c r="Q2280" s="1247"/>
      <c r="R2280" s="1247"/>
      <c r="S2280" s="1247"/>
      <c r="T2280" s="1247"/>
      <c r="U2280" s="1247"/>
      <c r="V2280" s="1247"/>
      <c r="W2280" s="1247"/>
      <c r="X2280" s="1248"/>
      <c r="Y2280" s="1248"/>
      <c r="Z2280" s="1249">
        <v>0</v>
      </c>
      <c r="AA2280" s="1249"/>
      <c r="AB2280" s="1249"/>
      <c r="AC2280" s="1249"/>
      <c r="AD2280" s="1249"/>
      <c r="AE2280" s="1249"/>
      <c r="AF2280" s="1249"/>
    </row>
    <row r="2281" spans="1:32" ht="5.85" customHeight="1">
      <c r="A2281" s="1250"/>
      <c r="B2281" s="1250"/>
      <c r="C2281" s="1250"/>
      <c r="D2281" s="1250"/>
      <c r="E2281" s="1250"/>
      <c r="F2281" s="1250"/>
      <c r="G2281" s="1250"/>
      <c r="H2281" s="1250"/>
      <c r="I2281" s="1250"/>
      <c r="J2281" s="1250"/>
      <c r="K2281" s="1250"/>
      <c r="L2281" s="1250"/>
      <c r="M2281" s="1250"/>
      <c r="N2281" s="1250"/>
      <c r="O2281" s="1250"/>
      <c r="P2281" s="1250"/>
      <c r="Q2281" s="1250"/>
      <c r="R2281" s="1250"/>
      <c r="S2281" s="1250"/>
      <c r="T2281" s="1250"/>
      <c r="U2281" s="1250"/>
      <c r="V2281" s="1250"/>
      <c r="W2281" s="1250"/>
      <c r="X2281" s="1250"/>
      <c r="Y2281" s="1250"/>
      <c r="Z2281" s="1250"/>
      <c r="AA2281" s="1250"/>
      <c r="AB2281" s="1250"/>
      <c r="AC2281" s="1250"/>
      <c r="AD2281" s="1250"/>
      <c r="AE2281" s="1250"/>
      <c r="AF2281" s="1250"/>
    </row>
    <row r="2282" spans="1:32" ht="16.7" customHeight="1">
      <c r="A2282" s="1239"/>
      <c r="B2282" s="1239"/>
      <c r="C2282" s="1239"/>
      <c r="D2282" s="1239"/>
      <c r="E2282" s="1239"/>
      <c r="F2282" s="1239"/>
      <c r="G2282" s="1239"/>
      <c r="H2282" s="1239"/>
      <c r="I2282" s="1239"/>
      <c r="J2282" s="1239"/>
      <c r="K2282" s="1239"/>
      <c r="L2282" s="1239"/>
      <c r="M2282" s="1240" t="s">
        <v>424</v>
      </c>
      <c r="N2282" s="1240"/>
      <c r="O2282" s="1240"/>
      <c r="P2282" s="1240"/>
      <c r="Q2282" s="1240"/>
      <c r="R2282" s="1240"/>
      <c r="S2282" s="1240"/>
      <c r="T2282" s="1240"/>
      <c r="U2282" s="1240"/>
      <c r="V2282" s="1240"/>
      <c r="W2282" s="1240"/>
      <c r="X2282" s="1243"/>
      <c r="Y2282" s="1243"/>
      <c r="Z2282" s="1241">
        <v>2731.69</v>
      </c>
      <c r="AA2282" s="1241"/>
      <c r="AB2282" s="1241"/>
      <c r="AC2282" s="1241"/>
      <c r="AD2282" s="1241"/>
      <c r="AE2282" s="1241"/>
      <c r="AF2282" s="1241"/>
    </row>
    <row r="2283" spans="1:32" ht="17.45" customHeight="1">
      <c r="A2283" s="1239"/>
      <c r="B2283" s="1239"/>
      <c r="C2283" s="1239"/>
      <c r="D2283" s="1239"/>
      <c r="E2283" s="1239"/>
      <c r="F2283" s="1239"/>
      <c r="G2283" s="1239"/>
      <c r="H2283" s="1239"/>
      <c r="I2283" s="1239"/>
      <c r="J2283" s="1239"/>
      <c r="K2283" s="1240" t="s">
        <v>425</v>
      </c>
      <c r="L2283" s="1240"/>
      <c r="M2283" s="1240"/>
      <c r="N2283" s="1240"/>
      <c r="O2283" s="1240"/>
      <c r="P2283" s="1240"/>
      <c r="Q2283" s="151"/>
      <c r="R2283" s="1244">
        <v>0</v>
      </c>
      <c r="S2283" s="1244"/>
      <c r="T2283" s="1244"/>
      <c r="U2283" s="151"/>
      <c r="V2283" s="1240" t="s">
        <v>426</v>
      </c>
      <c r="W2283" s="1240"/>
      <c r="X2283" s="1243"/>
      <c r="Y2283" s="1243"/>
      <c r="Z2283" s="1241">
        <v>0</v>
      </c>
      <c r="AA2283" s="1241"/>
      <c r="AB2283" s="1241"/>
      <c r="AC2283" s="1241"/>
      <c r="AD2283" s="1241"/>
      <c r="AE2283" s="1241"/>
      <c r="AF2283" s="1241"/>
    </row>
    <row r="2284" spans="1:32" ht="17.45" customHeight="1">
      <c r="A2284" s="1239"/>
      <c r="B2284" s="1239"/>
      <c r="C2284" s="1239"/>
      <c r="D2284" s="1239"/>
      <c r="E2284" s="1239"/>
      <c r="F2284" s="1239"/>
      <c r="G2284" s="1239"/>
      <c r="H2284" s="1239"/>
      <c r="I2284" s="1239"/>
      <c r="J2284" s="1239"/>
      <c r="K2284" s="1239"/>
      <c r="L2284" s="1239"/>
      <c r="M2284" s="1240" t="s">
        <v>427</v>
      </c>
      <c r="N2284" s="1240"/>
      <c r="O2284" s="1240"/>
      <c r="P2284" s="1240"/>
      <c r="Q2284" s="1240"/>
      <c r="R2284" s="1240"/>
      <c r="S2284" s="1240"/>
      <c r="T2284" s="1240"/>
      <c r="U2284" s="1240"/>
      <c r="V2284" s="1240"/>
      <c r="W2284" s="1240"/>
      <c r="X2284" s="1243"/>
      <c r="Y2284" s="1243"/>
      <c r="Z2284" s="1241">
        <v>2731.69</v>
      </c>
      <c r="AA2284" s="1241"/>
      <c r="AB2284" s="1241"/>
      <c r="AC2284" s="1241"/>
      <c r="AD2284" s="1241"/>
      <c r="AE2284" s="1241"/>
      <c r="AF2284" s="1241"/>
    </row>
    <row r="2285" spans="1:32" ht="5.0999999999999996" customHeight="1">
      <c r="A2285" s="1242"/>
      <c r="B2285" s="1242"/>
      <c r="C2285" s="1242"/>
      <c r="D2285" s="1242"/>
      <c r="E2285" s="1242"/>
      <c r="F2285" s="1242"/>
      <c r="G2285" s="1242"/>
      <c r="H2285" s="1242"/>
      <c r="I2285" s="1242"/>
      <c r="J2285" s="1242"/>
      <c r="K2285" s="1242"/>
      <c r="L2285" s="1242"/>
      <c r="M2285" s="1242"/>
      <c r="N2285" s="1242"/>
      <c r="O2285" s="1242"/>
      <c r="P2285" s="1242"/>
      <c r="Q2285" s="1242"/>
      <c r="R2285" s="1242"/>
      <c r="S2285" s="1242"/>
      <c r="T2285" s="1242"/>
      <c r="U2285" s="1242"/>
      <c r="V2285" s="1242"/>
      <c r="W2285" s="1242"/>
      <c r="X2285" s="1242"/>
      <c r="Y2285" s="1242"/>
      <c r="Z2285" s="1242"/>
      <c r="AA2285" s="1242"/>
      <c r="AB2285" s="1242"/>
      <c r="AC2285" s="1242"/>
      <c r="AD2285" s="1242"/>
      <c r="AE2285" s="1242"/>
      <c r="AF2285" s="1242"/>
    </row>
    <row r="2286" spans="1:32" ht="119.25" customHeight="1">
      <c r="A2286" s="150"/>
      <c r="AF2286" s="152"/>
    </row>
    <row r="2287" spans="1:32" ht="119.25" customHeight="1">
      <c r="A2287" s="153"/>
      <c r="B2287" s="154"/>
      <c r="C2287" s="154"/>
      <c r="D2287" s="154"/>
      <c r="E2287" s="154"/>
      <c r="F2287" s="154"/>
      <c r="G2287" s="154"/>
      <c r="H2287" s="154"/>
      <c r="I2287" s="154"/>
      <c r="J2287" s="154"/>
      <c r="K2287" s="154"/>
      <c r="L2287" s="154"/>
      <c r="M2287" s="154"/>
      <c r="N2287" s="154"/>
      <c r="O2287" s="154"/>
      <c r="P2287" s="154"/>
      <c r="Q2287" s="154"/>
      <c r="R2287" s="154"/>
      <c r="S2287" s="154"/>
      <c r="T2287" s="154"/>
      <c r="U2287" s="154"/>
      <c r="V2287" s="154"/>
      <c r="W2287" s="154"/>
      <c r="X2287" s="154"/>
      <c r="Y2287" s="154"/>
      <c r="Z2287" s="154"/>
      <c r="AA2287" s="154"/>
      <c r="AB2287" s="154"/>
      <c r="AC2287" s="154"/>
      <c r="AD2287" s="154"/>
      <c r="AE2287" s="154"/>
      <c r="AF2287" s="162"/>
    </row>
    <row r="2288" spans="1:32" ht="1.5" customHeight="1">
      <c r="A2288" s="146"/>
      <c r="B2288" s="147"/>
      <c r="C2288" s="147"/>
      <c r="D2288" s="147"/>
      <c r="E2288" s="147"/>
      <c r="F2288" s="147"/>
      <c r="G2288" s="1289" t="s">
        <v>376</v>
      </c>
      <c r="H2288" s="1289"/>
      <c r="I2288" s="1289"/>
      <c r="J2288" s="1289"/>
      <c r="K2288" s="1289"/>
      <c r="L2288" s="1289"/>
      <c r="M2288" s="1289"/>
      <c r="N2288" s="1289"/>
      <c r="O2288" s="1289"/>
      <c r="P2288" s="1289"/>
      <c r="Q2288" s="1289"/>
      <c r="R2288" s="1289"/>
      <c r="S2288" s="1289"/>
      <c r="T2288" s="1289"/>
      <c r="U2288" s="1289"/>
      <c r="V2288" s="1289"/>
      <c r="W2288" s="1289"/>
      <c r="X2288" s="1289"/>
      <c r="Y2288" s="1289"/>
      <c r="Z2288" s="1289"/>
      <c r="AA2288" s="148"/>
      <c r="AB2288" s="1290" t="s">
        <v>657</v>
      </c>
      <c r="AC2288" s="1290"/>
      <c r="AD2288" s="1290"/>
      <c r="AE2288" s="1290"/>
      <c r="AF2288" s="1290"/>
    </row>
    <row r="2289" spans="1:32" ht="14.65" customHeight="1">
      <c r="A2289" s="150"/>
      <c r="B2289" s="1243"/>
      <c r="C2289" s="1243"/>
      <c r="D2289" s="1243"/>
      <c r="E2289" s="1243"/>
      <c r="G2289" s="1289"/>
      <c r="H2289" s="1289"/>
      <c r="I2289" s="1289"/>
      <c r="J2289" s="1289"/>
      <c r="K2289" s="1289"/>
      <c r="L2289" s="1289"/>
      <c r="M2289" s="1289"/>
      <c r="N2289" s="1289"/>
      <c r="O2289" s="1289"/>
      <c r="P2289" s="1289"/>
      <c r="Q2289" s="1289"/>
      <c r="R2289" s="1289"/>
      <c r="S2289" s="1289"/>
      <c r="T2289" s="1289"/>
      <c r="U2289" s="1289"/>
      <c r="V2289" s="1289"/>
      <c r="W2289" s="1289"/>
      <c r="X2289" s="1289"/>
      <c r="Y2289" s="1289"/>
      <c r="Z2289" s="1289"/>
      <c r="AA2289" s="152"/>
      <c r="AB2289" s="1290"/>
      <c r="AC2289" s="1290"/>
      <c r="AD2289" s="1290"/>
      <c r="AE2289" s="1290"/>
      <c r="AF2289" s="1290"/>
    </row>
    <row r="2290" spans="1:32" ht="0.75" customHeight="1">
      <c r="A2290" s="150"/>
      <c r="B2290" s="1243"/>
      <c r="C2290" s="1243"/>
      <c r="D2290" s="1243"/>
      <c r="E2290" s="1243"/>
      <c r="G2290" s="1289"/>
      <c r="H2290" s="1289"/>
      <c r="I2290" s="1289"/>
      <c r="J2290" s="1289"/>
      <c r="K2290" s="1289"/>
      <c r="L2290" s="1289"/>
      <c r="M2290" s="1289"/>
      <c r="N2290" s="1289"/>
      <c r="O2290" s="1289"/>
      <c r="P2290" s="1289"/>
      <c r="Q2290" s="1289"/>
      <c r="R2290" s="1289"/>
      <c r="S2290" s="1289"/>
      <c r="T2290" s="1289"/>
      <c r="U2290" s="1289"/>
      <c r="V2290" s="1289"/>
      <c r="W2290" s="1289"/>
      <c r="X2290" s="1289"/>
      <c r="Y2290" s="1289"/>
      <c r="Z2290" s="1289"/>
      <c r="AA2290" s="152"/>
      <c r="AB2290" s="1290"/>
      <c r="AC2290" s="1290"/>
      <c r="AD2290" s="1290"/>
      <c r="AE2290" s="1290"/>
      <c r="AF2290" s="1290"/>
    </row>
    <row r="2291" spans="1:32" ht="11.65" customHeight="1">
      <c r="A2291" s="150"/>
      <c r="B2291" s="1243"/>
      <c r="C2291" s="1243"/>
      <c r="D2291" s="1243"/>
      <c r="E2291" s="1243"/>
      <c r="G2291" s="1289"/>
      <c r="H2291" s="1289"/>
      <c r="I2291" s="1289"/>
      <c r="J2291" s="1289"/>
      <c r="K2291" s="1289"/>
      <c r="L2291" s="1289"/>
      <c r="M2291" s="1289"/>
      <c r="N2291" s="1289"/>
      <c r="O2291" s="1289"/>
      <c r="P2291" s="1289"/>
      <c r="Q2291" s="1289"/>
      <c r="R2291" s="1289"/>
      <c r="S2291" s="1289"/>
      <c r="T2291" s="1289"/>
      <c r="U2291" s="1289"/>
      <c r="V2291" s="1289"/>
      <c r="W2291" s="1289"/>
      <c r="X2291" s="1289"/>
      <c r="Y2291" s="1289"/>
      <c r="Z2291" s="1289"/>
      <c r="AA2291" s="152"/>
      <c r="AB2291" s="1291" t="s">
        <v>378</v>
      </c>
      <c r="AC2291" s="1291"/>
      <c r="AD2291" s="1291"/>
      <c r="AE2291" s="1292"/>
      <c r="AF2291" s="1292"/>
    </row>
    <row r="2292" spans="1:32" ht="13.9" customHeight="1">
      <c r="A2292" s="150"/>
      <c r="B2292" s="1243"/>
      <c r="C2292" s="1243"/>
      <c r="D2292" s="1243"/>
      <c r="E2292" s="1243"/>
      <c r="G2292" s="1293" t="s">
        <v>379</v>
      </c>
      <c r="H2292" s="1293"/>
      <c r="I2292" s="1293"/>
      <c r="J2292" s="1293"/>
      <c r="K2292" s="1293"/>
      <c r="L2292" s="1293"/>
      <c r="M2292" s="1293"/>
      <c r="N2292" s="1293"/>
      <c r="O2292" s="1293"/>
      <c r="P2292" s="1293"/>
      <c r="Q2292" s="1293"/>
      <c r="R2292" s="1293"/>
      <c r="S2292" s="1293"/>
      <c r="T2292" s="1293"/>
      <c r="U2292" s="1293"/>
      <c r="V2292" s="1293"/>
      <c r="W2292" s="1293"/>
      <c r="X2292" s="1293"/>
      <c r="Y2292" s="1293"/>
      <c r="Z2292" s="1293"/>
      <c r="AA2292" s="152"/>
      <c r="AB2292" s="1291"/>
      <c r="AC2292" s="1291"/>
      <c r="AD2292" s="1291"/>
      <c r="AE2292" s="1292"/>
      <c r="AF2292" s="1292"/>
    </row>
    <row r="2293" spans="1:32" ht="0.75" customHeight="1">
      <c r="A2293" s="150"/>
      <c r="G2293" s="1293"/>
      <c r="H2293" s="1293"/>
      <c r="I2293" s="1293"/>
      <c r="J2293" s="1293"/>
      <c r="K2293" s="1293"/>
      <c r="L2293" s="1293"/>
      <c r="M2293" s="1293"/>
      <c r="N2293" s="1293"/>
      <c r="O2293" s="1293"/>
      <c r="P2293" s="1293"/>
      <c r="Q2293" s="1293"/>
      <c r="R2293" s="1293"/>
      <c r="S2293" s="1293"/>
      <c r="T2293" s="1293"/>
      <c r="U2293" s="1293"/>
      <c r="V2293" s="1293"/>
      <c r="W2293" s="1293"/>
      <c r="X2293" s="1293"/>
      <c r="Y2293" s="1293"/>
      <c r="Z2293" s="1293"/>
      <c r="AA2293" s="152"/>
      <c r="AB2293" s="1291"/>
      <c r="AC2293" s="1291"/>
      <c r="AD2293" s="1291"/>
      <c r="AE2293" s="1292"/>
      <c r="AF2293" s="1292"/>
    </row>
    <row r="2294" spans="1:32" ht="0.75" customHeight="1">
      <c r="A2294" s="153"/>
      <c r="B2294" s="154"/>
      <c r="C2294" s="154"/>
      <c r="D2294" s="154"/>
      <c r="E2294" s="154"/>
      <c r="F2294" s="154"/>
      <c r="G2294" s="154"/>
      <c r="H2294" s="154"/>
      <c r="I2294" s="154"/>
      <c r="J2294" s="154"/>
      <c r="K2294" s="154"/>
      <c r="L2294" s="154"/>
      <c r="M2294" s="154"/>
      <c r="N2294" s="154"/>
      <c r="O2294" s="154"/>
      <c r="P2294" s="154"/>
      <c r="Q2294" s="154"/>
      <c r="R2294" s="154"/>
      <c r="S2294" s="154"/>
      <c r="T2294" s="154"/>
      <c r="U2294" s="154"/>
      <c r="V2294" s="154"/>
      <c r="W2294" s="154"/>
      <c r="X2294" s="154"/>
      <c r="Y2294" s="154"/>
      <c r="Z2294" s="154"/>
      <c r="AA2294" s="154"/>
      <c r="AB2294" s="154"/>
      <c r="AC2294" s="154"/>
      <c r="AD2294" s="154"/>
      <c r="AE2294" s="1292"/>
      <c r="AF2294" s="1292"/>
    </row>
    <row r="2295" spans="1:32" ht="15.95" customHeight="1">
      <c r="A2295" s="1280" t="s">
        <v>323</v>
      </c>
      <c r="B2295" s="1280"/>
      <c r="C2295" s="1280"/>
      <c r="D2295" s="1280"/>
      <c r="E2295" s="1280"/>
      <c r="F2295" s="1280"/>
      <c r="G2295" s="1280"/>
      <c r="H2295" s="1280"/>
      <c r="I2295" s="1280"/>
      <c r="J2295" s="1280"/>
      <c r="K2295" s="1280"/>
      <c r="L2295" s="1280"/>
      <c r="M2295" s="1280"/>
      <c r="N2295" s="1280"/>
      <c r="O2295" s="1280"/>
      <c r="P2295" s="1280"/>
      <c r="Q2295" s="1280"/>
      <c r="R2295" s="1280"/>
      <c r="S2295" s="1280"/>
      <c r="T2295" s="1280"/>
      <c r="U2295" s="1280"/>
      <c r="V2295" s="1280"/>
      <c r="W2295" s="1280"/>
      <c r="X2295" s="1280"/>
      <c r="Y2295" s="1280"/>
      <c r="Z2295" s="1280"/>
      <c r="AA2295" s="1280"/>
      <c r="AB2295" s="1280"/>
      <c r="AC2295" s="1280"/>
      <c r="AD2295" s="1280"/>
      <c r="AE2295" s="1280"/>
      <c r="AF2295" s="1280"/>
    </row>
    <row r="2296" spans="1:32" ht="0.75" customHeight="1">
      <c r="A2296" s="146"/>
      <c r="B2296" s="147"/>
      <c r="C2296" s="147"/>
      <c r="D2296" s="147"/>
      <c r="E2296" s="147"/>
      <c r="F2296" s="147"/>
      <c r="G2296" s="147"/>
      <c r="H2296" s="147"/>
      <c r="I2296" s="147"/>
      <c r="J2296" s="147"/>
      <c r="K2296" s="147"/>
      <c r="L2296" s="147"/>
      <c r="M2296" s="147"/>
      <c r="N2296" s="147"/>
      <c r="O2296" s="147"/>
      <c r="P2296" s="147"/>
      <c r="Q2296" s="147"/>
      <c r="R2296" s="147"/>
      <c r="S2296" s="147"/>
      <c r="T2296" s="147"/>
      <c r="U2296" s="147"/>
      <c r="V2296" s="147"/>
      <c r="W2296" s="147"/>
      <c r="X2296" s="147"/>
      <c r="Y2296" s="147"/>
      <c r="Z2296" s="147"/>
      <c r="AA2296" s="147"/>
      <c r="AB2296" s="147"/>
      <c r="AC2296" s="147"/>
      <c r="AD2296" s="147"/>
      <c r="AE2296" s="147"/>
      <c r="AF2296" s="148"/>
    </row>
    <row r="2297" spans="1:32" ht="37.15" customHeight="1">
      <c r="A2297" s="1281" t="s">
        <v>380</v>
      </c>
      <c r="B2297" s="1281"/>
      <c r="C2297" s="1281"/>
      <c r="D2297" s="1281"/>
      <c r="E2297" s="1281"/>
      <c r="F2297" s="1281"/>
      <c r="G2297" s="1281"/>
      <c r="H2297" s="1281"/>
      <c r="I2297" s="1281"/>
      <c r="J2297" s="1281"/>
      <c r="K2297" s="1281"/>
      <c r="L2297" s="1281"/>
      <c r="M2297" s="1281"/>
      <c r="N2297" s="1281"/>
      <c r="O2297" s="1281"/>
      <c r="P2297" s="1281"/>
      <c r="Q2297" s="1281"/>
      <c r="R2297" s="1281"/>
      <c r="S2297" s="1281"/>
      <c r="T2297" s="1281"/>
      <c r="U2297" s="1281"/>
      <c r="V2297" s="1281"/>
      <c r="W2297" s="1281"/>
      <c r="X2297" s="1281"/>
      <c r="Y2297" s="1282" t="s">
        <v>381</v>
      </c>
      <c r="Z2297" s="1282"/>
      <c r="AA2297" s="1282"/>
      <c r="AB2297" s="1282"/>
      <c r="AC2297" s="1282"/>
      <c r="AD2297" s="1282"/>
      <c r="AE2297" s="1282"/>
      <c r="AF2297" s="1282"/>
    </row>
    <row r="2298" spans="1:32" ht="5.0999999999999996" customHeight="1">
      <c r="A2298" s="155"/>
      <c r="B2298" s="156"/>
      <c r="C2298" s="156"/>
      <c r="D2298" s="156"/>
      <c r="E2298" s="156"/>
      <c r="F2298" s="156"/>
      <c r="G2298" s="156"/>
      <c r="H2298" s="156"/>
      <c r="I2298" s="156"/>
      <c r="J2298" s="156"/>
      <c r="K2298" s="156"/>
      <c r="L2298" s="156"/>
      <c r="M2298" s="156"/>
      <c r="N2298" s="156"/>
      <c r="O2298" s="156"/>
      <c r="P2298" s="156"/>
      <c r="Q2298" s="156"/>
      <c r="R2298" s="156"/>
      <c r="S2298" s="156"/>
      <c r="T2298" s="156"/>
      <c r="U2298" s="156"/>
      <c r="V2298" s="156"/>
      <c r="W2298" s="156"/>
      <c r="X2298" s="156"/>
      <c r="Y2298" s="156"/>
      <c r="Z2298" s="156"/>
      <c r="AA2298" s="156"/>
      <c r="AB2298" s="156"/>
      <c r="AC2298" s="156"/>
      <c r="AD2298" s="156"/>
      <c r="AE2298" s="156"/>
      <c r="AF2298" s="157"/>
    </row>
    <row r="2299" spans="1:32" ht="18.2" customHeight="1">
      <c r="A2299" s="1278" t="s">
        <v>382</v>
      </c>
      <c r="B2299" s="1278"/>
      <c r="C2299" s="1278"/>
      <c r="D2299" s="1278"/>
      <c r="E2299" s="1278" t="s">
        <v>385</v>
      </c>
      <c r="F2299" s="1278"/>
      <c r="G2299" s="1278"/>
      <c r="H2299" s="1321" t="s">
        <v>386</v>
      </c>
      <c r="I2299" s="1285" t="s">
        <v>341</v>
      </c>
      <c r="J2299" s="1285"/>
      <c r="K2299" s="1285"/>
      <c r="L2299" s="1285"/>
      <c r="M2299" s="1285"/>
      <c r="N2299" s="1285"/>
      <c r="O2299" s="1285"/>
      <c r="P2299" s="1285"/>
      <c r="Q2299" s="1285"/>
      <c r="R2299" s="1285"/>
      <c r="S2299" s="1285"/>
      <c r="T2299" s="1285"/>
      <c r="U2299" s="1285"/>
      <c r="V2299" s="1285"/>
      <c r="W2299" s="1285"/>
      <c r="X2299" s="1285"/>
      <c r="Y2299" s="1275" t="s">
        <v>383</v>
      </c>
      <c r="Z2299" s="1275"/>
      <c r="AA2299" s="1275"/>
      <c r="AB2299" s="1275"/>
      <c r="AC2299" s="1275"/>
      <c r="AD2299" s="1286" t="s">
        <v>623</v>
      </c>
      <c r="AE2299" s="1286"/>
      <c r="AF2299" s="1286"/>
    </row>
    <row r="2300" spans="1:32" ht="0.75" customHeight="1">
      <c r="A2300" s="1274" t="s">
        <v>295</v>
      </c>
      <c r="B2300" s="1274"/>
      <c r="C2300" s="1274"/>
      <c r="D2300" s="1274"/>
      <c r="E2300" s="1278"/>
      <c r="F2300" s="1278"/>
      <c r="G2300" s="1278"/>
      <c r="H2300" s="1321"/>
      <c r="I2300" s="1285"/>
      <c r="J2300" s="1285"/>
      <c r="K2300" s="1285"/>
      <c r="L2300" s="1285"/>
      <c r="M2300" s="1285"/>
      <c r="N2300" s="1285"/>
      <c r="O2300" s="1285"/>
      <c r="P2300" s="1285"/>
      <c r="Q2300" s="1285"/>
      <c r="R2300" s="1285"/>
      <c r="S2300" s="1285"/>
      <c r="T2300" s="1285"/>
      <c r="U2300" s="1285"/>
      <c r="V2300" s="1285"/>
      <c r="W2300" s="1285"/>
      <c r="X2300" s="1285"/>
      <c r="Y2300" s="1275" t="s">
        <v>387</v>
      </c>
      <c r="Z2300" s="1275"/>
      <c r="AA2300" s="1275"/>
      <c r="AB2300" s="1275"/>
      <c r="AC2300" s="1275"/>
      <c r="AD2300" s="1276">
        <v>1</v>
      </c>
      <c r="AE2300" s="1276"/>
      <c r="AF2300" s="1276"/>
    </row>
    <row r="2301" spans="1:32" ht="18.2" customHeight="1">
      <c r="A2301" s="1274"/>
      <c r="B2301" s="1274"/>
      <c r="C2301" s="1274"/>
      <c r="D2301" s="1274"/>
      <c r="E2301" s="1277"/>
      <c r="F2301" s="1277"/>
      <c r="G2301" s="1277"/>
      <c r="H2301" s="1321"/>
      <c r="I2301" s="1285"/>
      <c r="J2301" s="1285"/>
      <c r="K2301" s="1285"/>
      <c r="L2301" s="1285"/>
      <c r="M2301" s="1285"/>
      <c r="N2301" s="1285"/>
      <c r="O2301" s="1285"/>
      <c r="P2301" s="1285"/>
      <c r="Q2301" s="1285"/>
      <c r="R2301" s="1285"/>
      <c r="S2301" s="1285"/>
      <c r="T2301" s="1285"/>
      <c r="U2301" s="1285"/>
      <c r="V2301" s="1285"/>
      <c r="W2301" s="1285"/>
      <c r="X2301" s="1285"/>
      <c r="Y2301" s="1275"/>
      <c r="Z2301" s="1275"/>
      <c r="AA2301" s="1275"/>
      <c r="AB2301" s="1275"/>
      <c r="AC2301" s="1275"/>
      <c r="AD2301" s="1276"/>
      <c r="AE2301" s="1276"/>
      <c r="AF2301" s="1276"/>
    </row>
    <row r="2302" spans="1:32" ht="0.75" customHeight="1">
      <c r="A2302" s="1278"/>
      <c r="B2302" s="1278"/>
      <c r="C2302" s="1278"/>
      <c r="D2302" s="1278"/>
      <c r="E2302" s="1278"/>
      <c r="F2302" s="1278"/>
      <c r="G2302" s="1278"/>
      <c r="H2302" s="1321"/>
      <c r="I2302" s="1279"/>
      <c r="J2302" s="1279"/>
      <c r="K2302" s="1279"/>
      <c r="L2302" s="1279"/>
      <c r="M2302" s="1279"/>
      <c r="N2302" s="1279"/>
      <c r="O2302" s="1279"/>
      <c r="P2302" s="1279"/>
      <c r="Q2302" s="1279"/>
      <c r="R2302" s="1279"/>
      <c r="S2302" s="1279"/>
      <c r="T2302" s="1279"/>
      <c r="U2302" s="1279"/>
      <c r="V2302" s="1279"/>
      <c r="W2302" s="1279"/>
      <c r="X2302" s="1279"/>
      <c r="Y2302" s="1279"/>
      <c r="Z2302" s="1279"/>
      <c r="AA2302" s="1279"/>
      <c r="AB2302" s="1279"/>
      <c r="AC2302" s="1279"/>
      <c r="AD2302" s="1279"/>
      <c r="AE2302" s="1279"/>
      <c r="AF2302" s="1279"/>
    </row>
    <row r="2303" spans="1:32" ht="26.1" customHeight="1">
      <c r="A2303" s="1271" t="s">
        <v>388</v>
      </c>
      <c r="B2303" s="1271"/>
      <c r="C2303" s="1271"/>
      <c r="D2303" s="1271"/>
      <c r="E2303" s="1271"/>
      <c r="F2303" s="1271"/>
      <c r="G2303" s="1271"/>
      <c r="H2303" s="1271"/>
      <c r="I2303" s="1271"/>
      <c r="J2303" s="1271"/>
      <c r="K2303" s="1271"/>
      <c r="L2303" s="1271"/>
      <c r="M2303" s="1271"/>
      <c r="N2303" s="1271"/>
      <c r="O2303" s="1271"/>
      <c r="P2303" s="1271"/>
      <c r="Q2303" s="1271"/>
      <c r="R2303" s="1271"/>
      <c r="S2303" s="1271"/>
      <c r="T2303" s="1271"/>
      <c r="U2303" s="1271"/>
      <c r="V2303" s="1271"/>
      <c r="W2303" s="1271"/>
      <c r="X2303" s="1271"/>
      <c r="Y2303" s="1271"/>
      <c r="Z2303" s="1271"/>
      <c r="AA2303" s="1271"/>
      <c r="AB2303" s="1271"/>
      <c r="AC2303" s="1271"/>
      <c r="AD2303" s="1271"/>
      <c r="AE2303" s="1271"/>
      <c r="AF2303" s="1272"/>
    </row>
    <row r="2304" spans="1:32" ht="0.75" customHeight="1">
      <c r="A2304" s="1273" t="s">
        <v>389</v>
      </c>
      <c r="B2304" s="1273"/>
      <c r="C2304" s="1273"/>
      <c r="D2304" s="1273"/>
      <c r="E2304" s="1273"/>
      <c r="F2304" s="1273"/>
      <c r="G2304" s="1273"/>
      <c r="H2304" s="1273"/>
      <c r="I2304" s="1273"/>
      <c r="J2304" s="1273"/>
      <c r="K2304" s="1273"/>
      <c r="L2304" s="1273"/>
      <c r="M2304" s="1273"/>
      <c r="N2304" s="1273"/>
      <c r="O2304" s="1273"/>
      <c r="P2304" s="1273"/>
      <c r="Q2304" s="1273"/>
      <c r="R2304" s="1273"/>
      <c r="S2304" s="1273"/>
      <c r="T2304" s="1273"/>
      <c r="U2304" s="1273"/>
      <c r="V2304" s="1273"/>
      <c r="W2304" s="1273"/>
      <c r="X2304" s="1273"/>
      <c r="Y2304" s="1273"/>
      <c r="Z2304" s="1273"/>
      <c r="AA2304" s="1273"/>
      <c r="AB2304" s="1273"/>
      <c r="AC2304" s="1273"/>
      <c r="AD2304" s="1273"/>
      <c r="AE2304" s="1273"/>
      <c r="AF2304" s="1272"/>
    </row>
    <row r="2305" spans="1:32" ht="9.4" customHeight="1">
      <c r="A2305" s="1273"/>
      <c r="B2305" s="1273"/>
      <c r="C2305" s="1273"/>
      <c r="D2305" s="1273"/>
      <c r="E2305" s="1273"/>
      <c r="F2305" s="1273"/>
      <c r="G2305" s="1273"/>
      <c r="H2305" s="1273"/>
      <c r="I2305" s="1273"/>
      <c r="J2305" s="1273"/>
      <c r="K2305" s="1273"/>
      <c r="L2305" s="1273"/>
      <c r="M2305" s="1273"/>
      <c r="N2305" s="1273"/>
      <c r="O2305" s="1273"/>
      <c r="P2305" s="1273"/>
      <c r="Q2305" s="1273"/>
      <c r="R2305" s="1273"/>
      <c r="S2305" s="1273"/>
      <c r="T2305" s="1273"/>
      <c r="U2305" s="1273"/>
      <c r="V2305" s="1273"/>
      <c r="W2305" s="1273"/>
      <c r="X2305" s="1273"/>
      <c r="Y2305" s="1273"/>
      <c r="Z2305" s="1273"/>
      <c r="AA2305" s="1273"/>
      <c r="AB2305" s="1273"/>
      <c r="AC2305" s="1273"/>
      <c r="AD2305" s="1273"/>
      <c r="AE2305" s="1273"/>
      <c r="AF2305" s="1272"/>
    </row>
    <row r="2306" spans="1:32" ht="17.45" customHeight="1">
      <c r="A2306" s="1255" t="s">
        <v>390</v>
      </c>
      <c r="B2306" s="1255"/>
      <c r="C2306" s="1255"/>
      <c r="D2306" s="1255"/>
      <c r="E2306" s="1255"/>
      <c r="F2306" s="1255"/>
      <c r="G2306" s="1255"/>
      <c r="H2306" s="1255"/>
      <c r="I2306" s="1255"/>
      <c r="J2306" s="1255"/>
      <c r="K2306" s="1255"/>
      <c r="L2306" s="1255"/>
      <c r="M2306" s="1256" t="s">
        <v>391</v>
      </c>
      <c r="N2306" s="1256" t="s">
        <v>392</v>
      </c>
      <c r="O2306" s="1256"/>
      <c r="P2306" s="1256"/>
      <c r="Q2306" s="1256"/>
      <c r="R2306" s="1256"/>
      <c r="S2306" s="1256"/>
      <c r="T2306" s="1256" t="s">
        <v>393</v>
      </c>
      <c r="U2306" s="1256"/>
      <c r="V2306" s="1256"/>
      <c r="W2306" s="1256"/>
      <c r="X2306" s="1256"/>
      <c r="Y2306" s="1256"/>
      <c r="Z2306" s="1256"/>
      <c r="AA2306" s="1256"/>
      <c r="AB2306" s="1256"/>
      <c r="AC2306" s="1245" t="s">
        <v>394</v>
      </c>
      <c r="AD2306" s="1245"/>
      <c r="AE2306" s="1245"/>
      <c r="AF2306" s="1245"/>
    </row>
    <row r="2307" spans="1:32" ht="17.45" customHeight="1">
      <c r="A2307" s="1255"/>
      <c r="B2307" s="1255"/>
      <c r="C2307" s="1255"/>
      <c r="D2307" s="1255"/>
      <c r="E2307" s="1255"/>
      <c r="F2307" s="1255"/>
      <c r="G2307" s="1255"/>
      <c r="H2307" s="1255"/>
      <c r="I2307" s="1255"/>
      <c r="J2307" s="1255"/>
      <c r="K2307" s="1255"/>
      <c r="L2307" s="1255"/>
      <c r="M2307" s="1256"/>
      <c r="N2307" s="1256" t="s">
        <v>395</v>
      </c>
      <c r="O2307" s="1256"/>
      <c r="P2307" s="1256" t="s">
        <v>396</v>
      </c>
      <c r="Q2307" s="1256"/>
      <c r="R2307" s="1256"/>
      <c r="S2307" s="1256"/>
      <c r="T2307" s="1256" t="s">
        <v>395</v>
      </c>
      <c r="U2307" s="1256"/>
      <c r="V2307" s="1256"/>
      <c r="W2307" s="1256"/>
      <c r="X2307" s="1256" t="s">
        <v>396</v>
      </c>
      <c r="Y2307" s="1256"/>
      <c r="Z2307" s="1256"/>
      <c r="AA2307" s="1256"/>
      <c r="AB2307" s="1256"/>
      <c r="AC2307" s="1245"/>
      <c r="AD2307" s="1245"/>
      <c r="AE2307" s="1245"/>
      <c r="AF2307" s="1245"/>
    </row>
    <row r="2308" spans="1:32" ht="16.7" customHeight="1">
      <c r="A2308" s="1246"/>
      <c r="B2308" s="1246"/>
      <c r="C2308" s="1246"/>
      <c r="D2308" s="1246"/>
      <c r="E2308" s="1246"/>
      <c r="F2308" s="1246"/>
      <c r="G2308" s="1246"/>
      <c r="H2308" s="1246"/>
      <c r="I2308" s="1246"/>
      <c r="J2308" s="1246"/>
      <c r="K2308" s="1246"/>
      <c r="L2308" s="1246"/>
      <c r="M2308" s="1247" t="s">
        <v>397</v>
      </c>
      <c r="N2308" s="1247"/>
      <c r="O2308" s="1247"/>
      <c r="P2308" s="1247"/>
      <c r="Q2308" s="1247"/>
      <c r="R2308" s="1247"/>
      <c r="S2308" s="1247"/>
      <c r="T2308" s="1247"/>
      <c r="U2308" s="1247"/>
      <c r="V2308" s="1247"/>
      <c r="W2308" s="1247"/>
      <c r="X2308" s="1248"/>
      <c r="Y2308" s="1248"/>
      <c r="Z2308" s="1249">
        <v>0</v>
      </c>
      <c r="AA2308" s="1249"/>
      <c r="AB2308" s="1249"/>
      <c r="AC2308" s="1249"/>
      <c r="AD2308" s="1249"/>
      <c r="AE2308" s="1249"/>
      <c r="AF2308" s="1249"/>
    </row>
    <row r="2309" spans="1:32" ht="17.45" customHeight="1">
      <c r="A2309" s="1255" t="s">
        <v>398</v>
      </c>
      <c r="B2309" s="1255"/>
      <c r="C2309" s="1255"/>
      <c r="D2309" s="1255"/>
      <c r="E2309" s="1255"/>
      <c r="F2309" s="1255"/>
      <c r="G2309" s="1255"/>
      <c r="H2309" s="1255"/>
      <c r="I2309" s="1255"/>
      <c r="J2309" s="1255"/>
      <c r="K2309" s="1255"/>
      <c r="L2309" s="1255"/>
      <c r="M2309" s="1255"/>
      <c r="N2309" s="1255"/>
      <c r="O2309" s="1256" t="s">
        <v>399</v>
      </c>
      <c r="P2309" s="1256"/>
      <c r="Q2309" s="1256"/>
      <c r="R2309" s="1256"/>
      <c r="S2309" s="1256" t="s">
        <v>391</v>
      </c>
      <c r="T2309" s="1256"/>
      <c r="U2309" s="1256"/>
      <c r="V2309" s="1256"/>
      <c r="W2309" s="1256" t="s">
        <v>400</v>
      </c>
      <c r="X2309" s="1256"/>
      <c r="Y2309" s="1256"/>
      <c r="Z2309" s="1256"/>
      <c r="AA2309" s="1256"/>
      <c r="AB2309" s="1256"/>
      <c r="AC2309" s="1245" t="s">
        <v>394</v>
      </c>
      <c r="AD2309" s="1245"/>
      <c r="AE2309" s="1245"/>
      <c r="AF2309" s="1245"/>
    </row>
    <row r="2310" spans="1:32" ht="16.7" customHeight="1">
      <c r="A2310" s="146"/>
      <c r="B2310" s="147"/>
      <c r="C2310" s="147"/>
      <c r="D2310" s="147"/>
      <c r="E2310" s="147"/>
      <c r="F2310" s="147"/>
      <c r="G2310" s="147"/>
      <c r="H2310" s="147"/>
      <c r="I2310" s="147"/>
      <c r="J2310" s="147"/>
      <c r="K2310" s="147"/>
      <c r="L2310" s="147"/>
      <c r="M2310" s="1331" t="s">
        <v>401</v>
      </c>
      <c r="N2310" s="1331"/>
      <c r="O2310" s="1331"/>
      <c r="P2310" s="1331"/>
      <c r="Q2310" s="1331"/>
      <c r="R2310" s="1331"/>
      <c r="S2310" s="1331"/>
      <c r="T2310" s="1331"/>
      <c r="U2310" s="1331"/>
      <c r="V2310" s="1331"/>
      <c r="W2310" s="1331"/>
      <c r="X2310" s="147"/>
      <c r="Y2310" s="147"/>
      <c r="Z2310" s="1266">
        <v>0</v>
      </c>
      <c r="AA2310" s="1266"/>
      <c r="AB2310" s="1266"/>
      <c r="AC2310" s="1266"/>
      <c r="AD2310" s="1266"/>
      <c r="AE2310" s="1266"/>
      <c r="AF2310" s="1266"/>
    </row>
    <row r="2311" spans="1:32" ht="17.45" customHeight="1">
      <c r="A2311" s="150"/>
      <c r="M2311" s="1240" t="s">
        <v>402</v>
      </c>
      <c r="N2311" s="1240"/>
      <c r="O2311" s="1240"/>
      <c r="P2311" s="1240"/>
      <c r="Q2311" s="1240"/>
      <c r="R2311" s="1240"/>
      <c r="S2311" s="1240"/>
      <c r="T2311" s="1240"/>
      <c r="U2311" s="1240"/>
      <c r="V2311" s="1240"/>
      <c r="W2311" s="1240"/>
      <c r="Z2311" s="1262">
        <v>0</v>
      </c>
      <c r="AA2311" s="1262"/>
      <c r="AB2311" s="1262"/>
      <c r="AC2311" s="1262"/>
      <c r="AD2311" s="1262"/>
      <c r="AE2311" s="1262"/>
      <c r="AF2311" s="1262"/>
    </row>
    <row r="2312" spans="1:32" ht="17.45" customHeight="1">
      <c r="A2312" s="150"/>
      <c r="M2312" s="1240" t="s">
        <v>403</v>
      </c>
      <c r="N2312" s="1240"/>
      <c r="O2312" s="1240"/>
      <c r="P2312" s="1240"/>
      <c r="Q2312" s="1240"/>
      <c r="R2312" s="1240"/>
      <c r="S2312" s="1240"/>
      <c r="T2312" s="1240"/>
      <c r="U2312" s="1240"/>
      <c r="V2312" s="1240"/>
      <c r="W2312" s="1240"/>
      <c r="Z2312" s="1262">
        <v>0</v>
      </c>
      <c r="AA2312" s="1262"/>
      <c r="AB2312" s="1262"/>
      <c r="AC2312" s="1262"/>
      <c r="AD2312" s="1262"/>
      <c r="AE2312" s="1262"/>
      <c r="AF2312" s="1262"/>
    </row>
    <row r="2313" spans="1:32" ht="16.7" customHeight="1">
      <c r="A2313" s="150"/>
      <c r="M2313" s="1240" t="s">
        <v>404</v>
      </c>
      <c r="N2313" s="1240"/>
      <c r="O2313" s="1240"/>
      <c r="P2313" s="1240"/>
      <c r="Q2313" s="1240"/>
      <c r="R2313" s="1240"/>
      <c r="S2313" s="1240"/>
      <c r="T2313" s="1240"/>
      <c r="U2313" s="1240"/>
      <c r="V2313" s="1240"/>
      <c r="W2313" s="1240"/>
      <c r="Z2313" s="1262">
        <v>0</v>
      </c>
      <c r="AA2313" s="1262"/>
      <c r="AB2313" s="1262"/>
      <c r="AC2313" s="1262"/>
      <c r="AD2313" s="1262"/>
      <c r="AE2313" s="1262"/>
      <c r="AF2313" s="1262"/>
    </row>
    <row r="2314" spans="1:32" ht="17.45" customHeight="1">
      <c r="A2314" s="153"/>
      <c r="B2314" s="154"/>
      <c r="C2314" s="154"/>
      <c r="D2314" s="154"/>
      <c r="E2314" s="154"/>
      <c r="F2314" s="154"/>
      <c r="G2314" s="154"/>
      <c r="H2314" s="154"/>
      <c r="I2314" s="154"/>
      <c r="J2314" s="154"/>
      <c r="K2314" s="154"/>
      <c r="L2314" s="154"/>
      <c r="M2314" s="1260" t="s">
        <v>405</v>
      </c>
      <c r="N2314" s="1260"/>
      <c r="O2314" s="1260"/>
      <c r="P2314" s="1260"/>
      <c r="Q2314" s="1260"/>
      <c r="R2314" s="1260"/>
      <c r="S2314" s="1260"/>
      <c r="T2314" s="1260"/>
      <c r="U2314" s="1260"/>
      <c r="V2314" s="1260"/>
      <c r="W2314" s="1260"/>
      <c r="X2314" s="154"/>
      <c r="Y2314" s="154"/>
      <c r="Z2314" s="1261">
        <v>0</v>
      </c>
      <c r="AA2314" s="1261"/>
      <c r="AB2314" s="1261"/>
      <c r="AC2314" s="1261"/>
      <c r="AD2314" s="1261"/>
      <c r="AE2314" s="1261"/>
      <c r="AF2314" s="1261"/>
    </row>
    <row r="2315" spans="1:32" ht="17.45" customHeight="1">
      <c r="A2315" s="1257" t="s">
        <v>406</v>
      </c>
      <c r="B2315" s="1257"/>
      <c r="C2315" s="1257"/>
      <c r="D2315" s="1257"/>
      <c r="E2315" s="1257"/>
      <c r="F2315" s="1257"/>
      <c r="G2315" s="1257"/>
      <c r="H2315" s="1257"/>
      <c r="I2315" s="1257"/>
      <c r="J2315" s="1257"/>
      <c r="K2315" s="1257"/>
      <c r="L2315" s="1257"/>
      <c r="M2315" s="1257"/>
      <c r="N2315" s="1257"/>
      <c r="O2315" s="1258" t="s">
        <v>391</v>
      </c>
      <c r="P2315" s="1258"/>
      <c r="Q2315" s="1258"/>
      <c r="R2315" s="1258"/>
      <c r="S2315" s="1258" t="s">
        <v>407</v>
      </c>
      <c r="T2315" s="1258"/>
      <c r="U2315" s="1258"/>
      <c r="V2315" s="1258"/>
      <c r="W2315" s="1258" t="s">
        <v>408</v>
      </c>
      <c r="X2315" s="1258"/>
      <c r="Y2315" s="1258"/>
      <c r="Z2315" s="1258"/>
      <c r="AA2315" s="1258"/>
      <c r="AB2315" s="1258"/>
      <c r="AC2315" s="1259" t="s">
        <v>409</v>
      </c>
      <c r="AD2315" s="1259"/>
      <c r="AE2315" s="1259"/>
      <c r="AF2315" s="1259"/>
    </row>
    <row r="2316" spans="1:32" ht="22.5" customHeight="1">
      <c r="A2316" s="155"/>
      <c r="B2316" s="156"/>
      <c r="C2316" s="160" t="s">
        <v>658</v>
      </c>
      <c r="D2316" s="1268" t="s">
        <v>341</v>
      </c>
      <c r="E2316" s="1268"/>
      <c r="F2316" s="1268"/>
      <c r="G2316" s="1268"/>
      <c r="H2316" s="1268"/>
      <c r="I2316" s="1268"/>
      <c r="J2316" s="1268"/>
      <c r="K2316" s="1268"/>
      <c r="L2316" s="1268"/>
      <c r="M2316" s="1268"/>
      <c r="N2316" s="1268"/>
      <c r="O2316" s="1319">
        <v>1</v>
      </c>
      <c r="P2316" s="1319"/>
      <c r="Q2316" s="1319"/>
      <c r="R2316" s="1319"/>
      <c r="S2316" s="1320" t="s">
        <v>623</v>
      </c>
      <c r="T2316" s="1320"/>
      <c r="U2316" s="1320"/>
      <c r="V2316" s="1320"/>
      <c r="W2316" s="1270">
        <v>530.24</v>
      </c>
      <c r="X2316" s="1270"/>
      <c r="Y2316" s="1270"/>
      <c r="Z2316" s="1270"/>
      <c r="AA2316" s="1270"/>
      <c r="AB2316" s="1270"/>
      <c r="AC2316" s="1267">
        <v>530.24</v>
      </c>
      <c r="AD2316" s="1267"/>
      <c r="AE2316" s="1267"/>
      <c r="AF2316" s="1267"/>
    </row>
    <row r="2317" spans="1:32" ht="17.45" customHeight="1">
      <c r="A2317" s="1246"/>
      <c r="B2317" s="1246"/>
      <c r="C2317" s="1246"/>
      <c r="D2317" s="1246"/>
      <c r="E2317" s="1246"/>
      <c r="F2317" s="1246"/>
      <c r="G2317" s="1246"/>
      <c r="H2317" s="1246"/>
      <c r="I2317" s="1246"/>
      <c r="J2317" s="1246"/>
      <c r="K2317" s="1246"/>
      <c r="L2317" s="1246"/>
      <c r="M2317" s="1247" t="s">
        <v>411</v>
      </c>
      <c r="N2317" s="1247"/>
      <c r="O2317" s="1247"/>
      <c r="P2317" s="1247"/>
      <c r="Q2317" s="1247"/>
      <c r="R2317" s="1247"/>
      <c r="S2317" s="1247"/>
      <c r="T2317" s="1247"/>
      <c r="U2317" s="1247"/>
      <c r="V2317" s="1247"/>
      <c r="W2317" s="1247"/>
      <c r="X2317" s="1248"/>
      <c r="Y2317" s="1248"/>
      <c r="Z2317" s="1249">
        <v>530.24</v>
      </c>
      <c r="AA2317" s="1249"/>
      <c r="AB2317" s="1249"/>
      <c r="AC2317" s="1249"/>
      <c r="AD2317" s="1249"/>
      <c r="AE2317" s="1249"/>
      <c r="AF2317" s="1249"/>
    </row>
    <row r="2318" spans="1:32" ht="16.7" customHeight="1">
      <c r="A2318" s="1257" t="s">
        <v>412</v>
      </c>
      <c r="B2318" s="1257"/>
      <c r="C2318" s="1257"/>
      <c r="D2318" s="1257"/>
      <c r="E2318" s="1257"/>
      <c r="F2318" s="1257"/>
      <c r="G2318" s="1257"/>
      <c r="H2318" s="1257"/>
      <c r="I2318" s="1257"/>
      <c r="J2318" s="1257"/>
      <c r="K2318" s="1257"/>
      <c r="L2318" s="1257"/>
      <c r="M2318" s="1257"/>
      <c r="N2318" s="1257"/>
      <c r="O2318" s="1258" t="s">
        <v>391</v>
      </c>
      <c r="P2318" s="1258"/>
      <c r="Q2318" s="1258"/>
      <c r="R2318" s="1258"/>
      <c r="S2318" s="1258" t="s">
        <v>407</v>
      </c>
      <c r="T2318" s="1258"/>
      <c r="U2318" s="1258"/>
      <c r="V2318" s="1258"/>
      <c r="W2318" s="1258" t="s">
        <v>408</v>
      </c>
      <c r="X2318" s="1258"/>
      <c r="Y2318" s="1258"/>
      <c r="Z2318" s="1258"/>
      <c r="AA2318" s="1258"/>
      <c r="AB2318" s="1258"/>
      <c r="AC2318" s="1259" t="s">
        <v>409</v>
      </c>
      <c r="AD2318" s="1259"/>
      <c r="AE2318" s="1259"/>
      <c r="AF2318" s="1259"/>
    </row>
    <row r="2319" spans="1:32" ht="17.45" customHeight="1">
      <c r="A2319" s="1246"/>
      <c r="B2319" s="1246"/>
      <c r="C2319" s="1246"/>
      <c r="D2319" s="1246"/>
      <c r="E2319" s="1246"/>
      <c r="F2319" s="1246"/>
      <c r="G2319" s="1246"/>
      <c r="H2319" s="1246"/>
      <c r="I2319" s="1246"/>
      <c r="J2319" s="1246"/>
      <c r="K2319" s="1246"/>
      <c r="L2319" s="1246"/>
      <c r="M2319" s="1247" t="s">
        <v>413</v>
      </c>
      <c r="N2319" s="1247"/>
      <c r="O2319" s="1247"/>
      <c r="P2319" s="1247"/>
      <c r="Q2319" s="1247"/>
      <c r="R2319" s="1247"/>
      <c r="S2319" s="1247"/>
      <c r="T2319" s="1247"/>
      <c r="U2319" s="1247"/>
      <c r="V2319" s="1247"/>
      <c r="W2319" s="1247"/>
      <c r="X2319" s="1248"/>
      <c r="Y2319" s="1248"/>
      <c r="Z2319" s="1249">
        <v>0</v>
      </c>
      <c r="AA2319" s="1249"/>
      <c r="AB2319" s="1249"/>
      <c r="AC2319" s="1249"/>
      <c r="AD2319" s="1249"/>
      <c r="AE2319" s="1249"/>
      <c r="AF2319" s="1249"/>
    </row>
    <row r="2320" spans="1:32" ht="17.45" customHeight="1">
      <c r="A2320" s="1257" t="s">
        <v>414</v>
      </c>
      <c r="B2320" s="1257"/>
      <c r="C2320" s="1257"/>
      <c r="D2320" s="1257"/>
      <c r="E2320" s="1257"/>
      <c r="F2320" s="1257"/>
      <c r="G2320" s="1257"/>
      <c r="H2320" s="1257"/>
      <c r="I2320" s="1257"/>
      <c r="J2320" s="1257"/>
      <c r="K2320" s="1257"/>
      <c r="L2320" s="1257"/>
      <c r="M2320" s="1257"/>
      <c r="N2320" s="1257"/>
      <c r="O2320" s="1258" t="s">
        <v>391</v>
      </c>
      <c r="P2320" s="1258"/>
      <c r="Q2320" s="1258"/>
      <c r="R2320" s="1258"/>
      <c r="S2320" s="1258" t="s">
        <v>407</v>
      </c>
      <c r="T2320" s="1258"/>
      <c r="U2320" s="1258"/>
      <c r="V2320" s="1258"/>
      <c r="W2320" s="1258" t="s">
        <v>408</v>
      </c>
      <c r="X2320" s="1258"/>
      <c r="Y2320" s="1258"/>
      <c r="Z2320" s="1258"/>
      <c r="AA2320" s="1258"/>
      <c r="AB2320" s="1258"/>
      <c r="AC2320" s="1259" t="s">
        <v>409</v>
      </c>
      <c r="AD2320" s="1259"/>
      <c r="AE2320" s="1259"/>
      <c r="AF2320" s="1259"/>
    </row>
    <row r="2321" spans="1:32" ht="16.7" customHeight="1">
      <c r="A2321" s="1251"/>
      <c r="B2321" s="1251"/>
      <c r="C2321" s="1251"/>
      <c r="D2321" s="1251"/>
      <c r="E2321" s="1251"/>
      <c r="F2321" s="1251"/>
      <c r="G2321" s="1251"/>
      <c r="H2321" s="1251"/>
      <c r="I2321" s="1251"/>
      <c r="J2321" s="1251"/>
      <c r="K2321" s="1251"/>
      <c r="L2321" s="1251"/>
      <c r="M2321" s="1252" t="s">
        <v>415</v>
      </c>
      <c r="N2321" s="1252"/>
      <c r="O2321" s="1252"/>
      <c r="P2321" s="1252"/>
      <c r="Q2321" s="1252"/>
      <c r="R2321" s="1252"/>
      <c r="S2321" s="1252"/>
      <c r="T2321" s="1252"/>
      <c r="U2321" s="1252"/>
      <c r="V2321" s="1252"/>
      <c r="W2321" s="1252"/>
      <c r="X2321" s="1253"/>
      <c r="Y2321" s="1253"/>
      <c r="Z2321" s="1254">
        <v>0</v>
      </c>
      <c r="AA2321" s="1254"/>
      <c r="AB2321" s="1254"/>
      <c r="AC2321" s="1254"/>
      <c r="AD2321" s="1254"/>
      <c r="AE2321" s="1254"/>
      <c r="AF2321" s="1254"/>
    </row>
    <row r="2322" spans="1:32" ht="17.45" customHeight="1">
      <c r="A2322" s="1255" t="s">
        <v>416</v>
      </c>
      <c r="B2322" s="1255"/>
      <c r="C2322" s="1255"/>
      <c r="D2322" s="1255"/>
      <c r="E2322" s="1255"/>
      <c r="F2322" s="1255"/>
      <c r="G2322" s="1255"/>
      <c r="H2322" s="1255"/>
      <c r="I2322" s="1255"/>
      <c r="J2322" s="1256" t="s">
        <v>391</v>
      </c>
      <c r="K2322" s="1256"/>
      <c r="L2322" s="158" t="s">
        <v>417</v>
      </c>
      <c r="M2322" s="158" t="s">
        <v>418</v>
      </c>
      <c r="N2322" s="1256" t="s">
        <v>419</v>
      </c>
      <c r="O2322" s="1256"/>
      <c r="P2322" s="1256" t="s">
        <v>420</v>
      </c>
      <c r="Q2322" s="1256"/>
      <c r="R2322" s="1256"/>
      <c r="S2322" s="1256"/>
      <c r="T2322" s="1256" t="s">
        <v>421</v>
      </c>
      <c r="U2322" s="1256"/>
      <c r="V2322" s="1256"/>
      <c r="W2322" s="1256"/>
      <c r="X2322" s="1256" t="s">
        <v>422</v>
      </c>
      <c r="Y2322" s="1256"/>
      <c r="Z2322" s="1256"/>
      <c r="AA2322" s="1256"/>
      <c r="AB2322" s="1256"/>
      <c r="AC2322" s="1245" t="s">
        <v>409</v>
      </c>
      <c r="AD2322" s="1245"/>
      <c r="AE2322" s="1245"/>
      <c r="AF2322" s="1245"/>
    </row>
    <row r="2323" spans="1:32" ht="16.7" customHeight="1">
      <c r="A2323" s="1246"/>
      <c r="B2323" s="1246"/>
      <c r="C2323" s="1246"/>
      <c r="D2323" s="1246"/>
      <c r="E2323" s="1246"/>
      <c r="F2323" s="1246"/>
      <c r="G2323" s="1246"/>
      <c r="H2323" s="1246"/>
      <c r="I2323" s="1246"/>
      <c r="J2323" s="1246"/>
      <c r="K2323" s="1246"/>
      <c r="L2323" s="1246"/>
      <c r="M2323" s="1247" t="s">
        <v>423</v>
      </c>
      <c r="N2323" s="1247"/>
      <c r="O2323" s="1247"/>
      <c r="P2323" s="1247"/>
      <c r="Q2323" s="1247"/>
      <c r="R2323" s="1247"/>
      <c r="S2323" s="1247"/>
      <c r="T2323" s="1247"/>
      <c r="U2323" s="1247"/>
      <c r="V2323" s="1247"/>
      <c r="W2323" s="1247"/>
      <c r="X2323" s="1248"/>
      <c r="Y2323" s="1248"/>
      <c r="Z2323" s="1249">
        <v>0</v>
      </c>
      <c r="AA2323" s="1249"/>
      <c r="AB2323" s="1249"/>
      <c r="AC2323" s="1249"/>
      <c r="AD2323" s="1249"/>
      <c r="AE2323" s="1249"/>
      <c r="AF2323" s="1249"/>
    </row>
    <row r="2324" spans="1:32" ht="5.85" customHeight="1">
      <c r="A2324" s="1250"/>
      <c r="B2324" s="1250"/>
      <c r="C2324" s="1250"/>
      <c r="D2324" s="1250"/>
      <c r="E2324" s="1250"/>
      <c r="F2324" s="1250"/>
      <c r="G2324" s="1250"/>
      <c r="H2324" s="1250"/>
      <c r="I2324" s="1250"/>
      <c r="J2324" s="1250"/>
      <c r="K2324" s="1250"/>
      <c r="L2324" s="1250"/>
      <c r="M2324" s="1250"/>
      <c r="N2324" s="1250"/>
      <c r="O2324" s="1250"/>
      <c r="P2324" s="1250"/>
      <c r="Q2324" s="1250"/>
      <c r="R2324" s="1250"/>
      <c r="S2324" s="1250"/>
      <c r="T2324" s="1250"/>
      <c r="U2324" s="1250"/>
      <c r="V2324" s="1250"/>
      <c r="W2324" s="1250"/>
      <c r="X2324" s="1250"/>
      <c r="Y2324" s="1250"/>
      <c r="Z2324" s="1250"/>
      <c r="AA2324" s="1250"/>
      <c r="AB2324" s="1250"/>
      <c r="AC2324" s="1250"/>
      <c r="AD2324" s="1250"/>
      <c r="AE2324" s="1250"/>
      <c r="AF2324" s="1250"/>
    </row>
    <row r="2325" spans="1:32" ht="17.45" customHeight="1">
      <c r="A2325" s="1239"/>
      <c r="B2325" s="1239"/>
      <c r="C2325" s="1239"/>
      <c r="D2325" s="1239"/>
      <c r="E2325" s="1239"/>
      <c r="F2325" s="1239"/>
      <c r="G2325" s="1239"/>
      <c r="H2325" s="1239"/>
      <c r="I2325" s="1239"/>
      <c r="J2325" s="1239"/>
      <c r="K2325" s="1239"/>
      <c r="L2325" s="1239"/>
      <c r="M2325" s="1240" t="s">
        <v>424</v>
      </c>
      <c r="N2325" s="1240"/>
      <c r="O2325" s="1240"/>
      <c r="P2325" s="1240"/>
      <c r="Q2325" s="1240"/>
      <c r="R2325" s="1240"/>
      <c r="S2325" s="1240"/>
      <c r="T2325" s="1240"/>
      <c r="U2325" s="1240"/>
      <c r="V2325" s="1240"/>
      <c r="W2325" s="1240"/>
      <c r="X2325" s="1243"/>
      <c r="Y2325" s="1243"/>
      <c r="Z2325" s="1241">
        <v>530.24</v>
      </c>
      <c r="AA2325" s="1241"/>
      <c r="AB2325" s="1241"/>
      <c r="AC2325" s="1241"/>
      <c r="AD2325" s="1241"/>
      <c r="AE2325" s="1241"/>
      <c r="AF2325" s="1241"/>
    </row>
    <row r="2326" spans="1:32" ht="16.7" customHeight="1">
      <c r="A2326" s="1239"/>
      <c r="B2326" s="1239"/>
      <c r="C2326" s="1239"/>
      <c r="D2326" s="1239"/>
      <c r="E2326" s="1239"/>
      <c r="F2326" s="1239"/>
      <c r="G2326" s="1239"/>
      <c r="H2326" s="1239"/>
      <c r="I2326" s="1239"/>
      <c r="J2326" s="1239"/>
      <c r="K2326" s="1240" t="s">
        <v>425</v>
      </c>
      <c r="L2326" s="1240"/>
      <c r="M2326" s="1240"/>
      <c r="N2326" s="1240"/>
      <c r="O2326" s="1240"/>
      <c r="P2326" s="1240"/>
      <c r="Q2326" s="151"/>
      <c r="R2326" s="1244">
        <v>0</v>
      </c>
      <c r="S2326" s="1244"/>
      <c r="T2326" s="1244"/>
      <c r="U2326" s="151"/>
      <c r="V2326" s="1240" t="s">
        <v>426</v>
      </c>
      <c r="W2326" s="1240"/>
      <c r="X2326" s="1243"/>
      <c r="Y2326" s="1243"/>
      <c r="Z2326" s="1241">
        <v>0</v>
      </c>
      <c r="AA2326" s="1241"/>
      <c r="AB2326" s="1241"/>
      <c r="AC2326" s="1241"/>
      <c r="AD2326" s="1241"/>
      <c r="AE2326" s="1241"/>
      <c r="AF2326" s="1241"/>
    </row>
    <row r="2327" spans="1:32" ht="0.75" customHeight="1">
      <c r="A2327" s="1239"/>
      <c r="B2327" s="1239"/>
      <c r="C2327" s="1239"/>
      <c r="D2327" s="1239"/>
      <c r="E2327" s="1239"/>
      <c r="F2327" s="1239"/>
      <c r="G2327" s="1239"/>
      <c r="H2327" s="1239"/>
      <c r="I2327" s="1239"/>
      <c r="J2327" s="1239"/>
      <c r="K2327" s="1239"/>
      <c r="L2327" s="1239"/>
      <c r="M2327" s="1239"/>
      <c r="N2327" s="1239"/>
      <c r="O2327" s="1239"/>
      <c r="P2327" s="1239"/>
      <c r="Q2327" s="1239"/>
      <c r="R2327" s="1239"/>
      <c r="S2327" s="1239"/>
      <c r="T2327" s="1239"/>
      <c r="U2327" s="1239"/>
      <c r="V2327" s="1240"/>
      <c r="W2327" s="1240"/>
      <c r="X2327" s="1243"/>
      <c r="Y2327" s="1243"/>
      <c r="Z2327" s="1241"/>
      <c r="AA2327" s="1241"/>
      <c r="AB2327" s="1241"/>
      <c r="AC2327" s="1241"/>
      <c r="AD2327" s="1241"/>
      <c r="AE2327" s="1241"/>
      <c r="AF2327" s="1241"/>
    </row>
    <row r="2328" spans="1:32" ht="16.7" customHeight="1">
      <c r="A2328" s="1239"/>
      <c r="B2328" s="1239"/>
      <c r="C2328" s="1239"/>
      <c r="D2328" s="1239"/>
      <c r="E2328" s="1239"/>
      <c r="F2328" s="1239"/>
      <c r="G2328" s="1239"/>
      <c r="H2328" s="1239"/>
      <c r="I2328" s="1239"/>
      <c r="J2328" s="1239"/>
      <c r="K2328" s="1239"/>
      <c r="L2328" s="1239"/>
      <c r="M2328" s="1240" t="s">
        <v>427</v>
      </c>
      <c r="N2328" s="1240"/>
      <c r="O2328" s="1240"/>
      <c r="P2328" s="1240"/>
      <c r="Q2328" s="1240"/>
      <c r="R2328" s="1240"/>
      <c r="S2328" s="1240"/>
      <c r="T2328" s="1240"/>
      <c r="U2328" s="1240"/>
      <c r="V2328" s="1240"/>
      <c r="W2328" s="1240"/>
      <c r="X2328" s="1243"/>
      <c r="Y2328" s="1243"/>
      <c r="Z2328" s="1241">
        <v>530.24</v>
      </c>
      <c r="AA2328" s="1241"/>
      <c r="AB2328" s="1241"/>
      <c r="AC2328" s="1241"/>
      <c r="AD2328" s="1241"/>
      <c r="AE2328" s="1241"/>
      <c r="AF2328" s="1241"/>
    </row>
    <row r="2329" spans="1:32" ht="5.85" customHeight="1">
      <c r="A2329" s="1242"/>
      <c r="B2329" s="1242"/>
      <c r="C2329" s="1242"/>
      <c r="D2329" s="1242"/>
      <c r="E2329" s="1242"/>
      <c r="F2329" s="1242"/>
      <c r="G2329" s="1242"/>
      <c r="H2329" s="1242"/>
      <c r="I2329" s="1242"/>
      <c r="J2329" s="1242"/>
      <c r="K2329" s="1242"/>
      <c r="L2329" s="1242"/>
      <c r="M2329" s="1242"/>
      <c r="N2329" s="1242"/>
      <c r="O2329" s="1242"/>
      <c r="P2329" s="1242"/>
      <c r="Q2329" s="1242"/>
      <c r="R2329" s="1242"/>
      <c r="S2329" s="1242"/>
      <c r="T2329" s="1242"/>
      <c r="U2329" s="1242"/>
      <c r="V2329" s="1242"/>
      <c r="W2329" s="1242"/>
      <c r="X2329" s="1242"/>
      <c r="Y2329" s="1242"/>
      <c r="Z2329" s="1242"/>
      <c r="AA2329" s="1242"/>
      <c r="AB2329" s="1242"/>
      <c r="AC2329" s="1242"/>
      <c r="AD2329" s="1242"/>
      <c r="AE2329" s="1242"/>
      <c r="AF2329" s="1242"/>
    </row>
    <row r="2330" spans="1:32" ht="119.25" customHeight="1">
      <c r="A2330" s="150"/>
      <c r="AF2330" s="152"/>
    </row>
    <row r="2331" spans="1:32" ht="118.5" customHeight="1">
      <c r="A2331" s="153"/>
      <c r="B2331" s="154"/>
      <c r="C2331" s="154"/>
      <c r="D2331" s="154"/>
      <c r="E2331" s="154"/>
      <c r="F2331" s="154"/>
      <c r="G2331" s="154"/>
      <c r="H2331" s="154"/>
      <c r="I2331" s="154"/>
      <c r="J2331" s="154"/>
      <c r="K2331" s="154"/>
      <c r="L2331" s="154"/>
      <c r="M2331" s="154"/>
      <c r="N2331" s="154"/>
      <c r="O2331" s="154"/>
      <c r="P2331" s="154"/>
      <c r="Q2331" s="154"/>
      <c r="R2331" s="154"/>
      <c r="S2331" s="154"/>
      <c r="T2331" s="154"/>
      <c r="U2331" s="154"/>
      <c r="V2331" s="154"/>
      <c r="W2331" s="154"/>
      <c r="X2331" s="154"/>
      <c r="Y2331" s="154"/>
      <c r="Z2331" s="154"/>
      <c r="AA2331" s="154"/>
      <c r="AB2331" s="154"/>
      <c r="AC2331" s="154"/>
      <c r="AD2331" s="154"/>
      <c r="AE2331" s="154"/>
      <c r="AF2331" s="162"/>
    </row>
    <row r="2332" spans="1:32" ht="2.1" customHeight="1">
      <c r="A2332" s="146"/>
      <c r="B2332" s="147"/>
      <c r="C2332" s="147"/>
      <c r="D2332" s="147"/>
      <c r="E2332" s="147"/>
      <c r="F2332" s="147"/>
      <c r="G2332" s="1289" t="s">
        <v>376</v>
      </c>
      <c r="H2332" s="1289"/>
      <c r="I2332" s="1289"/>
      <c r="J2332" s="1289"/>
      <c r="K2332" s="1289"/>
      <c r="L2332" s="1289"/>
      <c r="M2332" s="1289"/>
      <c r="N2332" s="1289"/>
      <c r="O2332" s="1289"/>
      <c r="P2332" s="1289"/>
      <c r="Q2332" s="1289"/>
      <c r="R2332" s="1289"/>
      <c r="S2332" s="1289"/>
      <c r="T2332" s="1289"/>
      <c r="U2332" s="1289"/>
      <c r="V2332" s="1289"/>
      <c r="W2332" s="1289"/>
      <c r="X2332" s="1289"/>
      <c r="Y2332" s="1289"/>
      <c r="Z2332" s="1289"/>
      <c r="AA2332" s="148"/>
      <c r="AB2332" s="1290" t="s">
        <v>659</v>
      </c>
      <c r="AC2332" s="1290"/>
      <c r="AD2332" s="1290"/>
      <c r="AE2332" s="1290"/>
      <c r="AF2332" s="1290"/>
    </row>
    <row r="2333" spans="1:32" ht="14.65" customHeight="1">
      <c r="A2333" s="150"/>
      <c r="B2333" s="1243"/>
      <c r="C2333" s="1243"/>
      <c r="D2333" s="1243"/>
      <c r="E2333" s="1243"/>
      <c r="G2333" s="1289"/>
      <c r="H2333" s="1289"/>
      <c r="I2333" s="1289"/>
      <c r="J2333" s="1289"/>
      <c r="K2333" s="1289"/>
      <c r="L2333" s="1289"/>
      <c r="M2333" s="1289"/>
      <c r="N2333" s="1289"/>
      <c r="O2333" s="1289"/>
      <c r="P2333" s="1289"/>
      <c r="Q2333" s="1289"/>
      <c r="R2333" s="1289"/>
      <c r="S2333" s="1289"/>
      <c r="T2333" s="1289"/>
      <c r="U2333" s="1289"/>
      <c r="V2333" s="1289"/>
      <c r="W2333" s="1289"/>
      <c r="X2333" s="1289"/>
      <c r="Y2333" s="1289"/>
      <c r="Z2333" s="1289"/>
      <c r="AA2333" s="152"/>
      <c r="AB2333" s="1290"/>
      <c r="AC2333" s="1290"/>
      <c r="AD2333" s="1290"/>
      <c r="AE2333" s="1290"/>
      <c r="AF2333" s="1290"/>
    </row>
    <row r="2334" spans="1:32" ht="0.75" customHeight="1">
      <c r="A2334" s="150"/>
      <c r="B2334" s="1243"/>
      <c r="C2334" s="1243"/>
      <c r="D2334" s="1243"/>
      <c r="E2334" s="1243"/>
      <c r="G2334" s="1289"/>
      <c r="H2334" s="1289"/>
      <c r="I2334" s="1289"/>
      <c r="J2334" s="1289"/>
      <c r="K2334" s="1289"/>
      <c r="L2334" s="1289"/>
      <c r="M2334" s="1289"/>
      <c r="N2334" s="1289"/>
      <c r="O2334" s="1289"/>
      <c r="P2334" s="1289"/>
      <c r="Q2334" s="1289"/>
      <c r="R2334" s="1289"/>
      <c r="S2334" s="1289"/>
      <c r="T2334" s="1289"/>
      <c r="U2334" s="1289"/>
      <c r="V2334" s="1289"/>
      <c r="W2334" s="1289"/>
      <c r="X2334" s="1289"/>
      <c r="Y2334" s="1289"/>
      <c r="Z2334" s="1289"/>
      <c r="AA2334" s="152"/>
      <c r="AB2334" s="1290"/>
      <c r="AC2334" s="1290"/>
      <c r="AD2334" s="1290"/>
      <c r="AE2334" s="1290"/>
      <c r="AF2334" s="1290"/>
    </row>
    <row r="2335" spans="1:32" ht="11.65" customHeight="1">
      <c r="A2335" s="150"/>
      <c r="B2335" s="1243"/>
      <c r="C2335" s="1243"/>
      <c r="D2335" s="1243"/>
      <c r="E2335" s="1243"/>
      <c r="G2335" s="1289"/>
      <c r="H2335" s="1289"/>
      <c r="I2335" s="1289"/>
      <c r="J2335" s="1289"/>
      <c r="K2335" s="1289"/>
      <c r="L2335" s="1289"/>
      <c r="M2335" s="1289"/>
      <c r="N2335" s="1289"/>
      <c r="O2335" s="1289"/>
      <c r="P2335" s="1289"/>
      <c r="Q2335" s="1289"/>
      <c r="R2335" s="1289"/>
      <c r="S2335" s="1289"/>
      <c r="T2335" s="1289"/>
      <c r="U2335" s="1289"/>
      <c r="V2335" s="1289"/>
      <c r="W2335" s="1289"/>
      <c r="X2335" s="1289"/>
      <c r="Y2335" s="1289"/>
      <c r="Z2335" s="1289"/>
      <c r="AA2335" s="152"/>
      <c r="AB2335" s="1303" t="s">
        <v>378</v>
      </c>
      <c r="AC2335" s="1303"/>
      <c r="AD2335" s="1303"/>
      <c r="AE2335" s="1292"/>
      <c r="AF2335" s="1292"/>
    </row>
    <row r="2336" spans="1:32" ht="13.15" customHeight="1">
      <c r="A2336" s="150"/>
      <c r="B2336" s="1243"/>
      <c r="C2336" s="1243"/>
      <c r="D2336" s="1243"/>
      <c r="E2336" s="1243"/>
      <c r="G2336" s="1293" t="s">
        <v>379</v>
      </c>
      <c r="H2336" s="1293"/>
      <c r="I2336" s="1293"/>
      <c r="J2336" s="1293"/>
      <c r="K2336" s="1293"/>
      <c r="L2336" s="1293"/>
      <c r="M2336" s="1293"/>
      <c r="N2336" s="1293"/>
      <c r="O2336" s="1293"/>
      <c r="P2336" s="1293"/>
      <c r="Q2336" s="1293"/>
      <c r="R2336" s="1293"/>
      <c r="S2336" s="1293"/>
      <c r="T2336" s="1293"/>
      <c r="U2336" s="1293"/>
      <c r="V2336" s="1293"/>
      <c r="W2336" s="1293"/>
      <c r="X2336" s="1293"/>
      <c r="Y2336" s="1293"/>
      <c r="Z2336" s="1293"/>
      <c r="AA2336" s="152"/>
      <c r="AB2336" s="1303"/>
      <c r="AC2336" s="1303"/>
      <c r="AD2336" s="1303"/>
      <c r="AE2336" s="1292"/>
      <c r="AF2336" s="1292"/>
    </row>
    <row r="2337" spans="1:32" ht="0.75" customHeight="1">
      <c r="A2337" s="150"/>
      <c r="G2337" s="1293"/>
      <c r="H2337" s="1293"/>
      <c r="I2337" s="1293"/>
      <c r="J2337" s="1293"/>
      <c r="K2337" s="1293"/>
      <c r="L2337" s="1293"/>
      <c r="M2337" s="1293"/>
      <c r="N2337" s="1293"/>
      <c r="O2337" s="1293"/>
      <c r="P2337" s="1293"/>
      <c r="Q2337" s="1293"/>
      <c r="R2337" s="1293"/>
      <c r="S2337" s="1293"/>
      <c r="T2337" s="1293"/>
      <c r="U2337" s="1293"/>
      <c r="V2337" s="1293"/>
      <c r="W2337" s="1293"/>
      <c r="X2337" s="1293"/>
      <c r="Y2337" s="1293"/>
      <c r="Z2337" s="1293"/>
      <c r="AA2337" s="152"/>
      <c r="AB2337" s="1303"/>
      <c r="AC2337" s="1303"/>
      <c r="AD2337" s="1303"/>
      <c r="AE2337" s="1292"/>
      <c r="AF2337" s="1292"/>
    </row>
    <row r="2338" spans="1:32" ht="0.75" customHeight="1">
      <c r="A2338" s="153"/>
      <c r="B2338" s="154"/>
      <c r="C2338" s="154"/>
      <c r="D2338" s="154"/>
      <c r="E2338" s="154"/>
      <c r="F2338" s="154"/>
      <c r="G2338" s="154"/>
      <c r="H2338" s="154"/>
      <c r="I2338" s="154"/>
      <c r="J2338" s="154"/>
      <c r="K2338" s="154"/>
      <c r="L2338" s="154"/>
      <c r="M2338" s="154"/>
      <c r="N2338" s="154"/>
      <c r="O2338" s="154"/>
      <c r="P2338" s="154"/>
      <c r="Q2338" s="154"/>
      <c r="R2338" s="154"/>
      <c r="S2338" s="154"/>
      <c r="T2338" s="154"/>
      <c r="U2338" s="154"/>
      <c r="V2338" s="154"/>
      <c r="W2338" s="154"/>
      <c r="X2338" s="154"/>
      <c r="Y2338" s="154"/>
      <c r="Z2338" s="154"/>
      <c r="AA2338" s="162"/>
      <c r="AB2338" s="1303"/>
      <c r="AC2338" s="1303"/>
      <c r="AD2338" s="1303"/>
      <c r="AE2338" s="1292"/>
      <c r="AF2338" s="1292"/>
    </row>
    <row r="2339" spans="1:32" ht="16.7" customHeight="1">
      <c r="A2339" s="1280" t="s">
        <v>323</v>
      </c>
      <c r="B2339" s="1280"/>
      <c r="C2339" s="1280"/>
      <c r="D2339" s="1280"/>
      <c r="E2339" s="1280"/>
      <c r="F2339" s="1280"/>
      <c r="G2339" s="1280"/>
      <c r="H2339" s="1280"/>
      <c r="I2339" s="1280"/>
      <c r="J2339" s="1280"/>
      <c r="K2339" s="1280"/>
      <c r="L2339" s="1280"/>
      <c r="M2339" s="1280"/>
      <c r="N2339" s="1280"/>
      <c r="O2339" s="1280"/>
      <c r="P2339" s="1280"/>
      <c r="Q2339" s="1280"/>
      <c r="R2339" s="1280"/>
      <c r="S2339" s="1280"/>
      <c r="T2339" s="1280"/>
      <c r="U2339" s="1280"/>
      <c r="V2339" s="1280"/>
      <c r="W2339" s="1280"/>
      <c r="X2339" s="1280"/>
      <c r="Y2339" s="1280"/>
      <c r="Z2339" s="1280"/>
      <c r="AA2339" s="1280"/>
      <c r="AB2339" s="1280"/>
      <c r="AC2339" s="1280"/>
      <c r="AD2339" s="1280"/>
      <c r="AE2339" s="1280"/>
      <c r="AF2339" s="1280"/>
    </row>
    <row r="2340" spans="1:32" ht="37.15" customHeight="1">
      <c r="A2340" s="1301" t="s">
        <v>380</v>
      </c>
      <c r="B2340" s="1301"/>
      <c r="C2340" s="1301"/>
      <c r="D2340" s="1301"/>
      <c r="E2340" s="1301"/>
      <c r="F2340" s="1301"/>
      <c r="G2340" s="1301"/>
      <c r="H2340" s="1301"/>
      <c r="I2340" s="1301"/>
      <c r="J2340" s="1301"/>
      <c r="K2340" s="1301"/>
      <c r="L2340" s="1301"/>
      <c r="M2340" s="1301"/>
      <c r="N2340" s="1301"/>
      <c r="O2340" s="1301"/>
      <c r="P2340" s="1301"/>
      <c r="Q2340" s="1301"/>
      <c r="R2340" s="1301"/>
      <c r="S2340" s="1301"/>
      <c r="T2340" s="1301"/>
      <c r="U2340" s="1301"/>
      <c r="V2340" s="1301"/>
      <c r="W2340" s="1301"/>
      <c r="X2340" s="1301"/>
      <c r="Y2340" s="1280" t="s">
        <v>381</v>
      </c>
      <c r="Z2340" s="1280"/>
      <c r="AA2340" s="1280"/>
      <c r="AB2340" s="1280"/>
      <c r="AC2340" s="1280"/>
      <c r="AD2340" s="1280"/>
      <c r="AE2340" s="1280"/>
      <c r="AF2340" s="1280"/>
    </row>
    <row r="2341" spans="1:32" ht="5.0999999999999996" customHeight="1">
      <c r="A2341" s="155"/>
      <c r="B2341" s="156"/>
      <c r="C2341" s="156"/>
      <c r="D2341" s="156"/>
      <c r="E2341" s="156"/>
      <c r="F2341" s="156"/>
      <c r="G2341" s="156"/>
      <c r="H2341" s="156"/>
      <c r="I2341" s="156"/>
      <c r="J2341" s="156"/>
      <c r="K2341" s="156"/>
      <c r="L2341" s="156"/>
      <c r="M2341" s="156"/>
      <c r="N2341" s="156"/>
      <c r="O2341" s="156"/>
      <c r="P2341" s="156"/>
      <c r="Q2341" s="156"/>
      <c r="R2341" s="156"/>
      <c r="S2341" s="156"/>
      <c r="T2341" s="156"/>
      <c r="U2341" s="156"/>
      <c r="V2341" s="156"/>
      <c r="W2341" s="156"/>
      <c r="X2341" s="156"/>
      <c r="Y2341" s="156"/>
      <c r="Z2341" s="156"/>
      <c r="AA2341" s="156"/>
      <c r="AB2341" s="156"/>
      <c r="AC2341" s="156"/>
      <c r="AD2341" s="156"/>
      <c r="AE2341" s="156"/>
      <c r="AF2341" s="157"/>
    </row>
    <row r="2342" spans="1:32" ht="0.75" customHeight="1">
      <c r="A2342" s="1283" t="s">
        <v>382</v>
      </c>
      <c r="B2342" s="1283"/>
      <c r="C2342" s="1283"/>
      <c r="D2342" s="1283"/>
      <c r="E2342" s="1284"/>
      <c r="F2342" s="1284"/>
      <c r="G2342" s="1284"/>
      <c r="H2342" s="1284"/>
      <c r="I2342" s="1285" t="s">
        <v>84</v>
      </c>
      <c r="J2342" s="1285"/>
      <c r="K2342" s="1285"/>
      <c r="L2342" s="1285"/>
      <c r="M2342" s="1285"/>
      <c r="N2342" s="1285"/>
      <c r="O2342" s="1285"/>
      <c r="P2342" s="1285"/>
      <c r="Q2342" s="1285"/>
      <c r="R2342" s="1285"/>
      <c r="S2342" s="1285"/>
      <c r="T2342" s="1285"/>
      <c r="U2342" s="1285"/>
      <c r="V2342" s="1285"/>
      <c r="W2342" s="1285"/>
      <c r="X2342" s="1285"/>
      <c r="Y2342" s="1275" t="s">
        <v>383</v>
      </c>
      <c r="Z2342" s="1275"/>
      <c r="AA2342" s="1275"/>
      <c r="AB2342" s="1275"/>
      <c r="AC2342" s="1275"/>
      <c r="AD2342" s="1286" t="s">
        <v>435</v>
      </c>
      <c r="AE2342" s="1286"/>
      <c r="AF2342" s="1286"/>
    </row>
    <row r="2343" spans="1:32" ht="18.2" customHeight="1">
      <c r="A2343" s="1283"/>
      <c r="B2343" s="1283"/>
      <c r="C2343" s="1283"/>
      <c r="D2343" s="1283"/>
      <c r="E2343" s="1287" t="s">
        <v>385</v>
      </c>
      <c r="F2343" s="1287"/>
      <c r="G2343" s="1287"/>
      <c r="H2343" s="1288" t="s">
        <v>386</v>
      </c>
      <c r="I2343" s="1285"/>
      <c r="J2343" s="1285"/>
      <c r="K2343" s="1285"/>
      <c r="L2343" s="1285"/>
      <c r="M2343" s="1285"/>
      <c r="N2343" s="1285"/>
      <c r="O2343" s="1285"/>
      <c r="P2343" s="1285"/>
      <c r="Q2343" s="1285"/>
      <c r="R2343" s="1285"/>
      <c r="S2343" s="1285"/>
      <c r="T2343" s="1285"/>
      <c r="U2343" s="1285"/>
      <c r="V2343" s="1285"/>
      <c r="W2343" s="1285"/>
      <c r="X2343" s="1285"/>
      <c r="Y2343" s="1275"/>
      <c r="Z2343" s="1275"/>
      <c r="AA2343" s="1275"/>
      <c r="AB2343" s="1275"/>
      <c r="AC2343" s="1275"/>
      <c r="AD2343" s="1286"/>
      <c r="AE2343" s="1286"/>
      <c r="AF2343" s="1286"/>
    </row>
    <row r="2344" spans="1:32" ht="0.75" customHeight="1">
      <c r="A2344" s="1274" t="s">
        <v>83</v>
      </c>
      <c r="B2344" s="1274"/>
      <c r="C2344" s="1274"/>
      <c r="D2344" s="1274"/>
      <c r="E2344" s="1287"/>
      <c r="F2344" s="1287"/>
      <c r="G2344" s="1287"/>
      <c r="H2344" s="1288"/>
      <c r="I2344" s="1285"/>
      <c r="J2344" s="1285"/>
      <c r="K2344" s="1285"/>
      <c r="L2344" s="1285"/>
      <c r="M2344" s="1285"/>
      <c r="N2344" s="1285"/>
      <c r="O2344" s="1285"/>
      <c r="P2344" s="1285"/>
      <c r="Q2344" s="1285"/>
      <c r="R2344" s="1285"/>
      <c r="S2344" s="1285"/>
      <c r="T2344" s="1285"/>
      <c r="U2344" s="1285"/>
      <c r="V2344" s="1285"/>
      <c r="W2344" s="1285"/>
      <c r="X2344" s="1285"/>
      <c r="Y2344" s="1275" t="s">
        <v>387</v>
      </c>
      <c r="Z2344" s="1275"/>
      <c r="AA2344" s="1275"/>
      <c r="AB2344" s="1275"/>
      <c r="AC2344" s="1275"/>
      <c r="AD2344" s="1276">
        <v>149.4</v>
      </c>
      <c r="AE2344" s="1276"/>
      <c r="AF2344" s="1276"/>
    </row>
    <row r="2345" spans="1:32" ht="17.45" customHeight="1">
      <c r="A2345" s="1274"/>
      <c r="B2345" s="1274"/>
      <c r="C2345" s="1274"/>
      <c r="D2345" s="1274"/>
      <c r="E2345" s="1277"/>
      <c r="F2345" s="1277"/>
      <c r="G2345" s="1277"/>
      <c r="H2345" s="1288"/>
      <c r="I2345" s="1285"/>
      <c r="J2345" s="1285"/>
      <c r="K2345" s="1285"/>
      <c r="L2345" s="1285"/>
      <c r="M2345" s="1285"/>
      <c r="N2345" s="1285"/>
      <c r="O2345" s="1285"/>
      <c r="P2345" s="1285"/>
      <c r="Q2345" s="1285"/>
      <c r="R2345" s="1285"/>
      <c r="S2345" s="1285"/>
      <c r="T2345" s="1285"/>
      <c r="U2345" s="1285"/>
      <c r="V2345" s="1285"/>
      <c r="W2345" s="1285"/>
      <c r="X2345" s="1285"/>
      <c r="Y2345" s="1275"/>
      <c r="Z2345" s="1275"/>
      <c r="AA2345" s="1275"/>
      <c r="AB2345" s="1275"/>
      <c r="AC2345" s="1275"/>
      <c r="AD2345" s="1276"/>
      <c r="AE2345" s="1276"/>
      <c r="AF2345" s="1276"/>
    </row>
    <row r="2346" spans="1:32" ht="0.75" customHeight="1">
      <c r="A2346" s="1278"/>
      <c r="B2346" s="1278"/>
      <c r="C2346" s="1278"/>
      <c r="D2346" s="1278"/>
      <c r="E2346" s="1278"/>
      <c r="F2346" s="1278"/>
      <c r="G2346" s="1278"/>
      <c r="H2346" s="1288"/>
      <c r="I2346" s="1279"/>
      <c r="J2346" s="1279"/>
      <c r="K2346" s="1279"/>
      <c r="L2346" s="1279"/>
      <c r="M2346" s="1279"/>
      <c r="N2346" s="1279"/>
      <c r="O2346" s="1279"/>
      <c r="P2346" s="1279"/>
      <c r="Q2346" s="1279"/>
      <c r="R2346" s="1279"/>
      <c r="S2346" s="1279"/>
      <c r="T2346" s="1279"/>
      <c r="U2346" s="1279"/>
      <c r="V2346" s="1279"/>
      <c r="W2346" s="1279"/>
      <c r="X2346" s="1279"/>
      <c r="Y2346" s="1279"/>
      <c r="Z2346" s="1279"/>
      <c r="AA2346" s="1279"/>
      <c r="AB2346" s="1279"/>
      <c r="AC2346" s="1279"/>
      <c r="AD2346" s="1279"/>
      <c r="AE2346" s="1279"/>
      <c r="AF2346" s="1279"/>
    </row>
    <row r="2347" spans="1:32" ht="26.85" customHeight="1">
      <c r="A2347" s="1271" t="s">
        <v>432</v>
      </c>
      <c r="B2347" s="1271"/>
      <c r="C2347" s="1271"/>
      <c r="D2347" s="1271"/>
      <c r="E2347" s="1271"/>
      <c r="F2347" s="1271"/>
      <c r="G2347" s="1271"/>
      <c r="H2347" s="1271"/>
      <c r="I2347" s="1271"/>
      <c r="J2347" s="1271"/>
      <c r="K2347" s="1271"/>
      <c r="L2347" s="1271"/>
      <c r="M2347" s="1271"/>
      <c r="N2347" s="1271"/>
      <c r="O2347" s="1271"/>
      <c r="P2347" s="1271"/>
      <c r="Q2347" s="1271"/>
      <c r="R2347" s="1271"/>
      <c r="S2347" s="1271"/>
      <c r="T2347" s="1271"/>
      <c r="U2347" s="1271"/>
      <c r="V2347" s="1271"/>
      <c r="W2347" s="1271"/>
      <c r="X2347" s="1271"/>
      <c r="Y2347" s="1271"/>
      <c r="Z2347" s="1271"/>
      <c r="AA2347" s="1271"/>
      <c r="AB2347" s="1271"/>
      <c r="AC2347" s="1271"/>
      <c r="AD2347" s="1271"/>
      <c r="AE2347" s="1271"/>
      <c r="AF2347" s="1272"/>
    </row>
    <row r="2348" spans="1:32" ht="10.15" customHeight="1">
      <c r="A2348" s="1273" t="s">
        <v>389</v>
      </c>
      <c r="B2348" s="1273"/>
      <c r="C2348" s="1273"/>
      <c r="D2348" s="1273"/>
      <c r="E2348" s="1273"/>
      <c r="F2348" s="1273"/>
      <c r="G2348" s="1273"/>
      <c r="H2348" s="1273"/>
      <c r="I2348" s="1273"/>
      <c r="J2348" s="1273"/>
      <c r="K2348" s="1273"/>
      <c r="L2348" s="1273"/>
      <c r="M2348" s="1273"/>
      <c r="N2348" s="1273"/>
      <c r="O2348" s="1273"/>
      <c r="P2348" s="1273"/>
      <c r="Q2348" s="1273"/>
      <c r="R2348" s="1273"/>
      <c r="S2348" s="1273"/>
      <c r="T2348" s="1273"/>
      <c r="U2348" s="1273"/>
      <c r="V2348" s="1273"/>
      <c r="W2348" s="1273"/>
      <c r="X2348" s="1273"/>
      <c r="Y2348" s="1273"/>
      <c r="Z2348" s="1273"/>
      <c r="AA2348" s="1273"/>
      <c r="AB2348" s="1273"/>
      <c r="AC2348" s="1273"/>
      <c r="AD2348" s="1273"/>
      <c r="AE2348" s="1273"/>
      <c r="AF2348" s="1272"/>
    </row>
    <row r="2349" spans="1:32" ht="17.45" customHeight="1">
      <c r="A2349" s="1255" t="s">
        <v>390</v>
      </c>
      <c r="B2349" s="1255"/>
      <c r="C2349" s="1255"/>
      <c r="D2349" s="1255"/>
      <c r="E2349" s="1255"/>
      <c r="F2349" s="1255"/>
      <c r="G2349" s="1255"/>
      <c r="H2349" s="1255"/>
      <c r="I2349" s="1255"/>
      <c r="J2349" s="1255"/>
      <c r="K2349" s="1255"/>
      <c r="L2349" s="1255"/>
      <c r="M2349" s="1256" t="s">
        <v>391</v>
      </c>
      <c r="N2349" s="1256" t="s">
        <v>392</v>
      </c>
      <c r="O2349" s="1256"/>
      <c r="P2349" s="1256"/>
      <c r="Q2349" s="1256"/>
      <c r="R2349" s="1256"/>
      <c r="S2349" s="1256"/>
      <c r="T2349" s="1256" t="s">
        <v>393</v>
      </c>
      <c r="U2349" s="1256"/>
      <c r="V2349" s="1256"/>
      <c r="W2349" s="1256"/>
      <c r="X2349" s="1256"/>
      <c r="Y2349" s="1256"/>
      <c r="Z2349" s="1256"/>
      <c r="AA2349" s="1256"/>
      <c r="AB2349" s="1256"/>
      <c r="AC2349" s="1245" t="s">
        <v>394</v>
      </c>
      <c r="AD2349" s="1245"/>
      <c r="AE2349" s="1245"/>
      <c r="AF2349" s="1245"/>
    </row>
    <row r="2350" spans="1:32" ht="16.7" customHeight="1">
      <c r="A2350" s="1255"/>
      <c r="B2350" s="1255"/>
      <c r="C2350" s="1255"/>
      <c r="D2350" s="1255"/>
      <c r="E2350" s="1255"/>
      <c r="F2350" s="1255"/>
      <c r="G2350" s="1255"/>
      <c r="H2350" s="1255"/>
      <c r="I2350" s="1255"/>
      <c r="J2350" s="1255"/>
      <c r="K2350" s="1255"/>
      <c r="L2350" s="1255"/>
      <c r="M2350" s="1256"/>
      <c r="N2350" s="1256" t="s">
        <v>395</v>
      </c>
      <c r="O2350" s="1256"/>
      <c r="P2350" s="1256" t="s">
        <v>396</v>
      </c>
      <c r="Q2350" s="1256"/>
      <c r="R2350" s="1256"/>
      <c r="S2350" s="1256"/>
      <c r="T2350" s="1256" t="s">
        <v>395</v>
      </c>
      <c r="U2350" s="1256"/>
      <c r="V2350" s="1256"/>
      <c r="W2350" s="1256"/>
      <c r="X2350" s="1256" t="s">
        <v>396</v>
      </c>
      <c r="Y2350" s="1256"/>
      <c r="Z2350" s="1256"/>
      <c r="AA2350" s="1256"/>
      <c r="AB2350" s="1256"/>
      <c r="AC2350" s="1245"/>
      <c r="AD2350" s="1245"/>
      <c r="AE2350" s="1245"/>
      <c r="AF2350" s="1245"/>
    </row>
    <row r="2351" spans="1:32" ht="23.25" customHeight="1">
      <c r="A2351" s="155"/>
      <c r="B2351" s="156"/>
      <c r="C2351" s="169" t="s">
        <v>660</v>
      </c>
      <c r="D2351" s="1268" t="s">
        <v>661</v>
      </c>
      <c r="E2351" s="1268"/>
      <c r="F2351" s="1268"/>
      <c r="G2351" s="1268"/>
      <c r="H2351" s="1268"/>
      <c r="I2351" s="1268"/>
      <c r="J2351" s="1268"/>
      <c r="K2351" s="1268"/>
      <c r="L2351" s="1268"/>
      <c r="M2351" s="161">
        <v>1</v>
      </c>
      <c r="N2351" s="1269">
        <v>1</v>
      </c>
      <c r="O2351" s="1269"/>
      <c r="P2351" s="1269">
        <v>0</v>
      </c>
      <c r="Q2351" s="1269"/>
      <c r="R2351" s="1269"/>
      <c r="S2351" s="1269"/>
      <c r="T2351" s="1270">
        <v>454.46069999999997</v>
      </c>
      <c r="U2351" s="1270"/>
      <c r="V2351" s="1270"/>
      <c r="W2351" s="1270"/>
      <c r="X2351" s="1270">
        <v>189.78960000000001</v>
      </c>
      <c r="Y2351" s="1270"/>
      <c r="Z2351" s="1270"/>
      <c r="AA2351" s="1270"/>
      <c r="AB2351" s="1270"/>
      <c r="AC2351" s="1267">
        <v>454.46069999999997</v>
      </c>
      <c r="AD2351" s="1267"/>
      <c r="AE2351" s="1267"/>
      <c r="AF2351" s="1267"/>
    </row>
    <row r="2352" spans="1:32" ht="16.7" customHeight="1">
      <c r="A2352" s="1246"/>
      <c r="B2352" s="1246"/>
      <c r="C2352" s="1246"/>
      <c r="D2352" s="1246"/>
      <c r="E2352" s="1246"/>
      <c r="F2352" s="1246"/>
      <c r="G2352" s="1246"/>
      <c r="H2352" s="1246"/>
      <c r="I2352" s="1246"/>
      <c r="J2352" s="1246"/>
      <c r="K2352" s="1246"/>
      <c r="L2352" s="1246"/>
      <c r="M2352" s="1247" t="s">
        <v>397</v>
      </c>
      <c r="N2352" s="1247"/>
      <c r="O2352" s="1247"/>
      <c r="P2352" s="1247"/>
      <c r="Q2352" s="1247"/>
      <c r="R2352" s="1247"/>
      <c r="S2352" s="1247"/>
      <c r="T2352" s="1247"/>
      <c r="U2352" s="1247"/>
      <c r="V2352" s="1247"/>
      <c r="W2352" s="1247"/>
      <c r="X2352" s="1248"/>
      <c r="Y2352" s="1248"/>
      <c r="Z2352" s="1249">
        <v>454.46069999999997</v>
      </c>
      <c r="AA2352" s="1249"/>
      <c r="AB2352" s="1249"/>
      <c r="AC2352" s="1249"/>
      <c r="AD2352" s="1249"/>
      <c r="AE2352" s="1249"/>
      <c r="AF2352" s="1249"/>
    </row>
    <row r="2353" spans="1:32" ht="17.45" customHeight="1">
      <c r="A2353" s="1255" t="s">
        <v>398</v>
      </c>
      <c r="B2353" s="1255"/>
      <c r="C2353" s="1255"/>
      <c r="D2353" s="1255"/>
      <c r="E2353" s="1255"/>
      <c r="F2353" s="1255"/>
      <c r="G2353" s="1255"/>
      <c r="H2353" s="1255"/>
      <c r="I2353" s="1255"/>
      <c r="J2353" s="1255"/>
      <c r="K2353" s="1255"/>
      <c r="L2353" s="1255"/>
      <c r="M2353" s="1255"/>
      <c r="N2353" s="1255"/>
      <c r="O2353" s="1256" t="s">
        <v>399</v>
      </c>
      <c r="P2353" s="1256"/>
      <c r="Q2353" s="1256"/>
      <c r="R2353" s="1256"/>
      <c r="S2353" s="1256" t="s">
        <v>391</v>
      </c>
      <c r="T2353" s="1256"/>
      <c r="U2353" s="1256"/>
      <c r="V2353" s="1256"/>
      <c r="W2353" s="1256" t="s">
        <v>400</v>
      </c>
      <c r="X2353" s="1256"/>
      <c r="Y2353" s="1256"/>
      <c r="Z2353" s="1256"/>
      <c r="AA2353" s="1256"/>
      <c r="AB2353" s="1256"/>
      <c r="AC2353" s="1245" t="s">
        <v>394</v>
      </c>
      <c r="AD2353" s="1245"/>
      <c r="AE2353" s="1245"/>
      <c r="AF2353" s="1245"/>
    </row>
    <row r="2354" spans="1:32" ht="22.5" customHeight="1">
      <c r="A2354" s="146"/>
      <c r="B2354" s="147"/>
      <c r="C2354" s="170" t="s">
        <v>462</v>
      </c>
      <c r="D2354" s="1263" t="s">
        <v>463</v>
      </c>
      <c r="E2354" s="1263"/>
      <c r="F2354" s="1263"/>
      <c r="G2354" s="1263"/>
      <c r="H2354" s="1263"/>
      <c r="I2354" s="1263"/>
      <c r="J2354" s="1263"/>
      <c r="K2354" s="1263"/>
      <c r="L2354" s="1263"/>
      <c r="M2354" s="1263"/>
      <c r="N2354" s="1263"/>
      <c r="O2354" s="1264">
        <v>0</v>
      </c>
      <c r="P2354" s="1264"/>
      <c r="Q2354" s="1264"/>
      <c r="R2354" s="1264"/>
      <c r="S2354" s="1264">
        <v>4</v>
      </c>
      <c r="T2354" s="1264"/>
      <c r="U2354" s="1264"/>
      <c r="V2354" s="1264"/>
      <c r="W2354" s="1265">
        <v>22.268799999999999</v>
      </c>
      <c r="X2354" s="1265"/>
      <c r="Y2354" s="1265"/>
      <c r="Z2354" s="1265"/>
      <c r="AA2354" s="1265"/>
      <c r="AB2354" s="1265"/>
      <c r="AC2354" s="1266">
        <v>89.075199999999995</v>
      </c>
      <c r="AD2354" s="1266"/>
      <c r="AE2354" s="1266"/>
      <c r="AF2354" s="1266"/>
    </row>
    <row r="2355" spans="1:32" ht="23.25" customHeight="1">
      <c r="A2355" s="150"/>
      <c r="C2355" s="173" t="s">
        <v>662</v>
      </c>
      <c r="D2355" s="1297" t="s">
        <v>663</v>
      </c>
      <c r="E2355" s="1297"/>
      <c r="F2355" s="1297"/>
      <c r="G2355" s="1297"/>
      <c r="H2355" s="1297"/>
      <c r="I2355" s="1297"/>
      <c r="J2355" s="1297"/>
      <c r="K2355" s="1297"/>
      <c r="L2355" s="1297"/>
      <c r="M2355" s="1297"/>
      <c r="N2355" s="1297"/>
      <c r="O2355" s="1325">
        <v>0</v>
      </c>
      <c r="P2355" s="1325"/>
      <c r="Q2355" s="1325"/>
      <c r="R2355" s="1325"/>
      <c r="S2355" s="1325">
        <v>1</v>
      </c>
      <c r="T2355" s="1325"/>
      <c r="U2355" s="1325"/>
      <c r="V2355" s="1325"/>
      <c r="W2355" s="1299">
        <v>22.451699999999999</v>
      </c>
      <c r="X2355" s="1299"/>
      <c r="Y2355" s="1299"/>
      <c r="Z2355" s="1299"/>
      <c r="AA2355" s="1299"/>
      <c r="AB2355" s="1299"/>
      <c r="AC2355" s="1262">
        <v>22.451699999999999</v>
      </c>
      <c r="AD2355" s="1262"/>
      <c r="AE2355" s="1262"/>
      <c r="AF2355" s="1262"/>
    </row>
    <row r="2356" spans="1:32" ht="17.45" customHeight="1">
      <c r="A2356" s="150"/>
      <c r="M2356" s="1240" t="s">
        <v>401</v>
      </c>
      <c r="N2356" s="1240"/>
      <c r="O2356" s="1240"/>
      <c r="P2356" s="1240"/>
      <c r="Q2356" s="1240"/>
      <c r="R2356" s="1240"/>
      <c r="S2356" s="1240"/>
      <c r="T2356" s="1240"/>
      <c r="U2356" s="1240"/>
      <c r="V2356" s="1240"/>
      <c r="W2356" s="1240"/>
      <c r="Z2356" s="1262">
        <v>111.5269</v>
      </c>
      <c r="AA2356" s="1262"/>
      <c r="AB2356" s="1262"/>
      <c r="AC2356" s="1262"/>
      <c r="AD2356" s="1262"/>
      <c r="AE2356" s="1262"/>
      <c r="AF2356" s="1262"/>
    </row>
    <row r="2357" spans="1:32" ht="16.7" customHeight="1">
      <c r="A2357" s="150"/>
      <c r="M2357" s="1240" t="s">
        <v>402</v>
      </c>
      <c r="N2357" s="1240"/>
      <c r="O2357" s="1240"/>
      <c r="P2357" s="1240"/>
      <c r="Q2357" s="1240"/>
      <c r="R2357" s="1240"/>
      <c r="S2357" s="1240"/>
      <c r="T2357" s="1240"/>
      <c r="U2357" s="1240"/>
      <c r="V2357" s="1240"/>
      <c r="W2357" s="1240"/>
      <c r="Z2357" s="1262">
        <v>565.98760000000004</v>
      </c>
      <c r="AA2357" s="1262"/>
      <c r="AB2357" s="1262"/>
      <c r="AC2357" s="1262"/>
      <c r="AD2357" s="1262"/>
      <c r="AE2357" s="1262"/>
      <c r="AF2357" s="1262"/>
    </row>
    <row r="2358" spans="1:32" ht="17.45" customHeight="1">
      <c r="A2358" s="150"/>
      <c r="M2358" s="1240" t="s">
        <v>403</v>
      </c>
      <c r="N2358" s="1240"/>
      <c r="O2358" s="1240"/>
      <c r="P2358" s="1240"/>
      <c r="Q2358" s="1240"/>
      <c r="R2358" s="1240"/>
      <c r="S2358" s="1240"/>
      <c r="T2358" s="1240"/>
      <c r="U2358" s="1240"/>
      <c r="V2358" s="1240"/>
      <c r="W2358" s="1240"/>
      <c r="Z2358" s="1262">
        <v>3.7884000000000002</v>
      </c>
      <c r="AA2358" s="1262"/>
      <c r="AB2358" s="1262"/>
      <c r="AC2358" s="1262"/>
      <c r="AD2358" s="1262"/>
      <c r="AE2358" s="1262"/>
      <c r="AF2358" s="1262"/>
    </row>
    <row r="2359" spans="1:32" ht="16.7" customHeight="1">
      <c r="A2359" s="150"/>
      <c r="M2359" s="1240" t="s">
        <v>404</v>
      </c>
      <c r="N2359" s="1240"/>
      <c r="O2359" s="1240"/>
      <c r="P2359" s="1240"/>
      <c r="Q2359" s="1240"/>
      <c r="R2359" s="1240"/>
      <c r="S2359" s="1240"/>
      <c r="T2359" s="1240"/>
      <c r="U2359" s="1240"/>
      <c r="V2359" s="1240"/>
      <c r="W2359" s="1240"/>
      <c r="Z2359" s="1262">
        <v>0</v>
      </c>
      <c r="AA2359" s="1262"/>
      <c r="AB2359" s="1262"/>
      <c r="AC2359" s="1262"/>
      <c r="AD2359" s="1262"/>
      <c r="AE2359" s="1262"/>
      <c r="AF2359" s="1262"/>
    </row>
    <row r="2360" spans="1:32" ht="17.45" customHeight="1">
      <c r="A2360" s="153"/>
      <c r="B2360" s="154"/>
      <c r="C2360" s="154"/>
      <c r="D2360" s="154"/>
      <c r="E2360" s="154"/>
      <c r="F2360" s="154"/>
      <c r="G2360" s="154"/>
      <c r="H2360" s="154"/>
      <c r="I2360" s="154"/>
      <c r="J2360" s="154"/>
      <c r="K2360" s="154"/>
      <c r="L2360" s="154"/>
      <c r="M2360" s="1260" t="s">
        <v>405</v>
      </c>
      <c r="N2360" s="1260"/>
      <c r="O2360" s="1260"/>
      <c r="P2360" s="1260"/>
      <c r="Q2360" s="1260"/>
      <c r="R2360" s="1260"/>
      <c r="S2360" s="1260"/>
      <c r="T2360" s="1260"/>
      <c r="U2360" s="1260"/>
      <c r="V2360" s="1260"/>
      <c r="W2360" s="1260"/>
      <c r="X2360" s="154"/>
      <c r="Y2360" s="154"/>
      <c r="Z2360" s="1261">
        <v>0</v>
      </c>
      <c r="AA2360" s="1261"/>
      <c r="AB2360" s="1261"/>
      <c r="AC2360" s="1261"/>
      <c r="AD2360" s="1261"/>
      <c r="AE2360" s="1261"/>
      <c r="AF2360" s="1261"/>
    </row>
    <row r="2361" spans="1:32" ht="17.45" customHeight="1">
      <c r="A2361" s="1257" t="s">
        <v>406</v>
      </c>
      <c r="B2361" s="1257"/>
      <c r="C2361" s="1257"/>
      <c r="D2361" s="1257"/>
      <c r="E2361" s="1257"/>
      <c r="F2361" s="1257"/>
      <c r="G2361" s="1257"/>
      <c r="H2361" s="1257"/>
      <c r="I2361" s="1257"/>
      <c r="J2361" s="1257"/>
      <c r="K2361" s="1257"/>
      <c r="L2361" s="1257"/>
      <c r="M2361" s="1257"/>
      <c r="N2361" s="1257"/>
      <c r="O2361" s="1258" t="s">
        <v>391</v>
      </c>
      <c r="P2361" s="1258"/>
      <c r="Q2361" s="1258"/>
      <c r="R2361" s="1258"/>
      <c r="S2361" s="1258" t="s">
        <v>407</v>
      </c>
      <c r="T2361" s="1258"/>
      <c r="U2361" s="1258"/>
      <c r="V2361" s="1258"/>
      <c r="W2361" s="1258" t="s">
        <v>408</v>
      </c>
      <c r="X2361" s="1258"/>
      <c r="Y2361" s="1258"/>
      <c r="Z2361" s="1258"/>
      <c r="AA2361" s="1258"/>
      <c r="AB2361" s="1258"/>
      <c r="AC2361" s="1259" t="s">
        <v>409</v>
      </c>
      <c r="AD2361" s="1259"/>
      <c r="AE2361" s="1259"/>
      <c r="AF2361" s="1259"/>
    </row>
    <row r="2362" spans="1:32" ht="22.5" customHeight="1">
      <c r="A2362" s="146"/>
      <c r="B2362" s="147"/>
      <c r="C2362" s="170" t="s">
        <v>664</v>
      </c>
      <c r="D2362" s="1314" t="s">
        <v>665</v>
      </c>
      <c r="E2362" s="1314"/>
      <c r="F2362" s="1314"/>
      <c r="G2362" s="1314"/>
      <c r="H2362" s="1314"/>
      <c r="I2362" s="1314"/>
      <c r="J2362" s="1314"/>
      <c r="K2362" s="1314"/>
      <c r="L2362" s="1314"/>
      <c r="M2362" s="1314"/>
      <c r="N2362" s="1314"/>
      <c r="O2362" s="1315">
        <v>0.6</v>
      </c>
      <c r="P2362" s="1315"/>
      <c r="Q2362" s="1315"/>
      <c r="R2362" s="1315"/>
      <c r="S2362" s="1316" t="s">
        <v>666</v>
      </c>
      <c r="T2362" s="1316"/>
      <c r="U2362" s="1316"/>
      <c r="V2362" s="1316"/>
      <c r="W2362" s="1317">
        <v>33.6235</v>
      </c>
      <c r="X2362" s="1317"/>
      <c r="Y2362" s="1317"/>
      <c r="Z2362" s="1317"/>
      <c r="AA2362" s="1317"/>
      <c r="AB2362" s="1317"/>
      <c r="AC2362" s="1318">
        <v>20.174099999999999</v>
      </c>
      <c r="AD2362" s="1318"/>
      <c r="AE2362" s="1318"/>
      <c r="AF2362" s="1318"/>
    </row>
    <row r="2363" spans="1:32" ht="23.25" customHeight="1">
      <c r="A2363" s="150"/>
      <c r="C2363" s="173" t="s">
        <v>667</v>
      </c>
      <c r="D2363" s="1309" t="s">
        <v>668</v>
      </c>
      <c r="E2363" s="1309"/>
      <c r="F2363" s="1309"/>
      <c r="G2363" s="1309"/>
      <c r="H2363" s="1309"/>
      <c r="I2363" s="1309"/>
      <c r="J2363" s="1309"/>
      <c r="K2363" s="1309"/>
      <c r="L2363" s="1309"/>
      <c r="M2363" s="1309"/>
      <c r="N2363" s="1309"/>
      <c r="O2363" s="1310">
        <v>0.03</v>
      </c>
      <c r="P2363" s="1310"/>
      <c r="Q2363" s="1310"/>
      <c r="R2363" s="1310"/>
      <c r="S2363" s="1311" t="s">
        <v>666</v>
      </c>
      <c r="T2363" s="1311"/>
      <c r="U2363" s="1311"/>
      <c r="V2363" s="1311"/>
      <c r="W2363" s="1312">
        <v>16.9114</v>
      </c>
      <c r="X2363" s="1312"/>
      <c r="Y2363" s="1312"/>
      <c r="Z2363" s="1312"/>
      <c r="AA2363" s="1312"/>
      <c r="AB2363" s="1312"/>
      <c r="AC2363" s="1313">
        <v>0.50729999999999997</v>
      </c>
      <c r="AD2363" s="1313"/>
      <c r="AE2363" s="1313"/>
      <c r="AF2363" s="1313"/>
    </row>
    <row r="2364" spans="1:32" ht="22.5" customHeight="1">
      <c r="A2364" s="150"/>
      <c r="C2364" s="173" t="s">
        <v>669</v>
      </c>
      <c r="D2364" s="1309" t="s">
        <v>670</v>
      </c>
      <c r="E2364" s="1309"/>
      <c r="F2364" s="1309"/>
      <c r="G2364" s="1309"/>
      <c r="H2364" s="1309"/>
      <c r="I2364" s="1309"/>
      <c r="J2364" s="1309"/>
      <c r="K2364" s="1309"/>
      <c r="L2364" s="1309"/>
      <c r="M2364" s="1309"/>
      <c r="N2364" s="1309"/>
      <c r="O2364" s="1310">
        <v>0.12</v>
      </c>
      <c r="P2364" s="1310"/>
      <c r="Q2364" s="1310"/>
      <c r="R2364" s="1310"/>
      <c r="S2364" s="1311" t="s">
        <v>533</v>
      </c>
      <c r="T2364" s="1311"/>
      <c r="U2364" s="1311"/>
      <c r="V2364" s="1311"/>
      <c r="W2364" s="1312">
        <v>10.1266</v>
      </c>
      <c r="X2364" s="1312"/>
      <c r="Y2364" s="1312"/>
      <c r="Z2364" s="1312"/>
      <c r="AA2364" s="1312"/>
      <c r="AB2364" s="1312"/>
      <c r="AC2364" s="1313">
        <v>1.2152000000000001</v>
      </c>
      <c r="AD2364" s="1313"/>
      <c r="AE2364" s="1313"/>
      <c r="AF2364" s="1313"/>
    </row>
    <row r="2365" spans="1:32" ht="23.25" customHeight="1">
      <c r="A2365" s="150"/>
      <c r="C2365" s="173" t="s">
        <v>671</v>
      </c>
      <c r="D2365" s="1309" t="s">
        <v>672</v>
      </c>
      <c r="E2365" s="1309"/>
      <c r="F2365" s="1309"/>
      <c r="G2365" s="1309"/>
      <c r="H2365" s="1309"/>
      <c r="I2365" s="1309"/>
      <c r="J2365" s="1309"/>
      <c r="K2365" s="1309"/>
      <c r="L2365" s="1309"/>
      <c r="M2365" s="1309"/>
      <c r="N2365" s="1309"/>
      <c r="O2365" s="1310">
        <v>0.35</v>
      </c>
      <c r="P2365" s="1310"/>
      <c r="Q2365" s="1310"/>
      <c r="R2365" s="1310"/>
      <c r="S2365" s="1311" t="s">
        <v>533</v>
      </c>
      <c r="T2365" s="1311"/>
      <c r="U2365" s="1311"/>
      <c r="V2365" s="1311"/>
      <c r="W2365" s="1312">
        <v>9.1156000000000006</v>
      </c>
      <c r="X2365" s="1312"/>
      <c r="Y2365" s="1312"/>
      <c r="Z2365" s="1312"/>
      <c r="AA2365" s="1312"/>
      <c r="AB2365" s="1312"/>
      <c r="AC2365" s="1313">
        <v>3.1905000000000001</v>
      </c>
      <c r="AD2365" s="1313"/>
      <c r="AE2365" s="1313"/>
      <c r="AF2365" s="1313"/>
    </row>
    <row r="2366" spans="1:32" ht="22.5" customHeight="1">
      <c r="A2366" s="153"/>
      <c r="B2366" s="154"/>
      <c r="C2366" s="175" t="s">
        <v>673</v>
      </c>
      <c r="D2366" s="1304" t="s">
        <v>674</v>
      </c>
      <c r="E2366" s="1304"/>
      <c r="F2366" s="1304"/>
      <c r="G2366" s="1304"/>
      <c r="H2366" s="1304"/>
      <c r="I2366" s="1304"/>
      <c r="J2366" s="1304"/>
      <c r="K2366" s="1304"/>
      <c r="L2366" s="1304"/>
      <c r="M2366" s="1304"/>
      <c r="N2366" s="1304"/>
      <c r="O2366" s="1305">
        <v>9.7000000000000005E-4</v>
      </c>
      <c r="P2366" s="1305"/>
      <c r="Q2366" s="1305"/>
      <c r="R2366" s="1305"/>
      <c r="S2366" s="1306" t="s">
        <v>666</v>
      </c>
      <c r="T2366" s="1306"/>
      <c r="U2366" s="1306"/>
      <c r="V2366" s="1306"/>
      <c r="W2366" s="1307">
        <v>21.626899999999999</v>
      </c>
      <c r="X2366" s="1307"/>
      <c r="Y2366" s="1307"/>
      <c r="Z2366" s="1307"/>
      <c r="AA2366" s="1307"/>
      <c r="AB2366" s="1307"/>
      <c r="AC2366" s="1308">
        <v>2.1000000000000001E-2</v>
      </c>
      <c r="AD2366" s="1308"/>
      <c r="AE2366" s="1308"/>
      <c r="AF2366" s="1308"/>
    </row>
    <row r="2367" spans="1:32" ht="17.45" customHeight="1">
      <c r="A2367" s="1246"/>
      <c r="B2367" s="1246"/>
      <c r="C2367" s="1246"/>
      <c r="D2367" s="1246"/>
      <c r="E2367" s="1246"/>
      <c r="F2367" s="1246"/>
      <c r="G2367" s="1246"/>
      <c r="H2367" s="1246"/>
      <c r="I2367" s="1246"/>
      <c r="J2367" s="1246"/>
      <c r="K2367" s="1246"/>
      <c r="L2367" s="1246"/>
      <c r="M2367" s="1247" t="s">
        <v>411</v>
      </c>
      <c r="N2367" s="1247"/>
      <c r="O2367" s="1247"/>
      <c r="P2367" s="1247"/>
      <c r="Q2367" s="1247"/>
      <c r="R2367" s="1247"/>
      <c r="S2367" s="1247"/>
      <c r="T2367" s="1247"/>
      <c r="U2367" s="1247"/>
      <c r="V2367" s="1247"/>
      <c r="W2367" s="1247"/>
      <c r="X2367" s="1248"/>
      <c r="Y2367" s="1248"/>
      <c r="Z2367" s="1249">
        <v>25.1081</v>
      </c>
      <c r="AA2367" s="1249"/>
      <c r="AB2367" s="1249"/>
      <c r="AC2367" s="1249"/>
      <c r="AD2367" s="1249"/>
      <c r="AE2367" s="1249"/>
      <c r="AF2367" s="1249"/>
    </row>
    <row r="2368" spans="1:32" ht="16.7" customHeight="1">
      <c r="A2368" s="1257" t="s">
        <v>412</v>
      </c>
      <c r="B2368" s="1257"/>
      <c r="C2368" s="1257"/>
      <c r="D2368" s="1257"/>
      <c r="E2368" s="1257"/>
      <c r="F2368" s="1257"/>
      <c r="G2368" s="1257"/>
      <c r="H2368" s="1257"/>
      <c r="I2368" s="1257"/>
      <c r="J2368" s="1257"/>
      <c r="K2368" s="1257"/>
      <c r="L2368" s="1257"/>
      <c r="M2368" s="1257"/>
      <c r="N2368" s="1257"/>
      <c r="O2368" s="1258" t="s">
        <v>391</v>
      </c>
      <c r="P2368" s="1258"/>
      <c r="Q2368" s="1258"/>
      <c r="R2368" s="1258"/>
      <c r="S2368" s="1258" t="s">
        <v>407</v>
      </c>
      <c r="T2368" s="1258"/>
      <c r="U2368" s="1258"/>
      <c r="V2368" s="1258"/>
      <c r="W2368" s="1258" t="s">
        <v>408</v>
      </c>
      <c r="X2368" s="1258"/>
      <c r="Y2368" s="1258"/>
      <c r="Z2368" s="1258"/>
      <c r="AA2368" s="1258"/>
      <c r="AB2368" s="1258"/>
      <c r="AC2368" s="1259" t="s">
        <v>409</v>
      </c>
      <c r="AD2368" s="1259"/>
      <c r="AE2368" s="1259"/>
      <c r="AF2368" s="1259"/>
    </row>
    <row r="2369" spans="1:32" ht="17.45" customHeight="1">
      <c r="A2369" s="1246"/>
      <c r="B2369" s="1246"/>
      <c r="C2369" s="1246"/>
      <c r="D2369" s="1246"/>
      <c r="E2369" s="1246"/>
      <c r="F2369" s="1246"/>
      <c r="G2369" s="1246"/>
      <c r="H2369" s="1246"/>
      <c r="I2369" s="1246"/>
      <c r="J2369" s="1246"/>
      <c r="K2369" s="1246"/>
      <c r="L2369" s="1246"/>
      <c r="M2369" s="1247" t="s">
        <v>413</v>
      </c>
      <c r="N2369" s="1247"/>
      <c r="O2369" s="1247"/>
      <c r="P2369" s="1247"/>
      <c r="Q2369" s="1247"/>
      <c r="R2369" s="1247"/>
      <c r="S2369" s="1247"/>
      <c r="T2369" s="1247"/>
      <c r="U2369" s="1247"/>
      <c r="V2369" s="1247"/>
      <c r="W2369" s="1247"/>
      <c r="X2369" s="1248"/>
      <c r="Y2369" s="1248"/>
      <c r="Z2369" s="1249">
        <v>0</v>
      </c>
      <c r="AA2369" s="1249"/>
      <c r="AB2369" s="1249"/>
      <c r="AC2369" s="1249"/>
      <c r="AD2369" s="1249"/>
      <c r="AE2369" s="1249"/>
      <c r="AF2369" s="1249"/>
    </row>
    <row r="2370" spans="1:32" ht="17.45" customHeight="1">
      <c r="A2370" s="1257" t="s">
        <v>414</v>
      </c>
      <c r="B2370" s="1257"/>
      <c r="C2370" s="1257"/>
      <c r="D2370" s="1257"/>
      <c r="E2370" s="1257"/>
      <c r="F2370" s="1257"/>
      <c r="G2370" s="1257"/>
      <c r="H2370" s="1257"/>
      <c r="I2370" s="1257"/>
      <c r="J2370" s="1257"/>
      <c r="K2370" s="1257"/>
      <c r="L2370" s="1257"/>
      <c r="M2370" s="1257"/>
      <c r="N2370" s="1257"/>
      <c r="O2370" s="1258" t="s">
        <v>391</v>
      </c>
      <c r="P2370" s="1258"/>
      <c r="Q2370" s="1258"/>
      <c r="R2370" s="1258"/>
      <c r="S2370" s="1258" t="s">
        <v>407</v>
      </c>
      <c r="T2370" s="1258"/>
      <c r="U2370" s="1258"/>
      <c r="V2370" s="1258"/>
      <c r="W2370" s="1258" t="s">
        <v>408</v>
      </c>
      <c r="X2370" s="1258"/>
      <c r="Y2370" s="1258"/>
      <c r="Z2370" s="1258"/>
      <c r="AA2370" s="1258"/>
      <c r="AB2370" s="1258"/>
      <c r="AC2370" s="1259" t="s">
        <v>409</v>
      </c>
      <c r="AD2370" s="1259"/>
      <c r="AE2370" s="1259"/>
      <c r="AF2370" s="1259"/>
    </row>
    <row r="2371" spans="1:32" ht="22.5" customHeight="1">
      <c r="A2371" s="146"/>
      <c r="B2371" s="147"/>
      <c r="C2371" s="170" t="s">
        <v>675</v>
      </c>
      <c r="D2371" s="1314" t="s">
        <v>676</v>
      </c>
      <c r="E2371" s="1314"/>
      <c r="F2371" s="1314"/>
      <c r="G2371" s="1314"/>
      <c r="H2371" s="1314"/>
      <c r="I2371" s="1314"/>
      <c r="J2371" s="1314"/>
      <c r="K2371" s="1314"/>
      <c r="L2371" s="1314"/>
      <c r="M2371" s="1314"/>
      <c r="N2371" s="1314"/>
      <c r="O2371" s="1315">
        <v>3.0000000000000001E-5</v>
      </c>
      <c r="P2371" s="1315"/>
      <c r="Q2371" s="1315"/>
      <c r="R2371" s="1315"/>
      <c r="S2371" s="1316" t="s">
        <v>283</v>
      </c>
      <c r="T2371" s="1316"/>
      <c r="U2371" s="1316"/>
      <c r="V2371" s="1316"/>
      <c r="W2371" s="1317">
        <v>33.54</v>
      </c>
      <c r="X2371" s="1317"/>
      <c r="Y2371" s="1317"/>
      <c r="Z2371" s="1317"/>
      <c r="AA2371" s="1317"/>
      <c r="AB2371" s="1317"/>
      <c r="AC2371" s="1318">
        <v>1E-3</v>
      </c>
      <c r="AD2371" s="1318"/>
      <c r="AE2371" s="1318"/>
      <c r="AF2371" s="1318"/>
    </row>
    <row r="2372" spans="1:32" ht="23.25" customHeight="1">
      <c r="A2372" s="150"/>
      <c r="C2372" s="173" t="s">
        <v>677</v>
      </c>
      <c r="D2372" s="1309" t="s">
        <v>678</v>
      </c>
      <c r="E2372" s="1309"/>
      <c r="F2372" s="1309"/>
      <c r="G2372" s="1309"/>
      <c r="H2372" s="1309"/>
      <c r="I2372" s="1309"/>
      <c r="J2372" s="1309"/>
      <c r="K2372" s="1309"/>
      <c r="L2372" s="1309"/>
      <c r="M2372" s="1309"/>
      <c r="N2372" s="1309"/>
      <c r="O2372" s="1310">
        <v>1.2E-4</v>
      </c>
      <c r="P2372" s="1310"/>
      <c r="Q2372" s="1310"/>
      <c r="R2372" s="1310"/>
      <c r="S2372" s="1311" t="s">
        <v>283</v>
      </c>
      <c r="T2372" s="1311"/>
      <c r="U2372" s="1311"/>
      <c r="V2372" s="1311"/>
      <c r="W2372" s="1312">
        <v>33.54</v>
      </c>
      <c r="X2372" s="1312"/>
      <c r="Y2372" s="1312"/>
      <c r="Z2372" s="1312"/>
      <c r="AA2372" s="1312"/>
      <c r="AB2372" s="1312"/>
      <c r="AC2372" s="1313">
        <v>4.0000000000000001E-3</v>
      </c>
      <c r="AD2372" s="1313"/>
      <c r="AE2372" s="1313"/>
      <c r="AF2372" s="1313"/>
    </row>
    <row r="2373" spans="1:32" ht="22.5" customHeight="1">
      <c r="A2373" s="150"/>
      <c r="C2373" s="173" t="s">
        <v>679</v>
      </c>
      <c r="D2373" s="1309" t="s">
        <v>680</v>
      </c>
      <c r="E2373" s="1309"/>
      <c r="F2373" s="1309"/>
      <c r="G2373" s="1309"/>
      <c r="H2373" s="1309"/>
      <c r="I2373" s="1309"/>
      <c r="J2373" s="1309"/>
      <c r="K2373" s="1309"/>
      <c r="L2373" s="1309"/>
      <c r="M2373" s="1309"/>
      <c r="N2373" s="1309"/>
      <c r="O2373" s="1310">
        <v>3.5E-4</v>
      </c>
      <c r="P2373" s="1310"/>
      <c r="Q2373" s="1310"/>
      <c r="R2373" s="1310"/>
      <c r="S2373" s="1311" t="s">
        <v>283</v>
      </c>
      <c r="T2373" s="1311"/>
      <c r="U2373" s="1311"/>
      <c r="V2373" s="1311"/>
      <c r="W2373" s="1312">
        <v>33.54</v>
      </c>
      <c r="X2373" s="1312"/>
      <c r="Y2373" s="1312"/>
      <c r="Z2373" s="1312"/>
      <c r="AA2373" s="1312"/>
      <c r="AB2373" s="1312"/>
      <c r="AC2373" s="1313">
        <v>1.17E-2</v>
      </c>
      <c r="AD2373" s="1313"/>
      <c r="AE2373" s="1313"/>
      <c r="AF2373" s="1313"/>
    </row>
    <row r="2374" spans="1:32" ht="23.25" customHeight="1">
      <c r="A2374" s="153"/>
      <c r="B2374" s="154"/>
      <c r="C2374" s="175" t="s">
        <v>681</v>
      </c>
      <c r="D2374" s="1304" t="s">
        <v>682</v>
      </c>
      <c r="E2374" s="1304"/>
      <c r="F2374" s="1304"/>
      <c r="G2374" s="1304"/>
      <c r="H2374" s="1304"/>
      <c r="I2374" s="1304"/>
      <c r="J2374" s="1304"/>
      <c r="K2374" s="1304"/>
      <c r="L2374" s="1304"/>
      <c r="M2374" s="1304"/>
      <c r="N2374" s="1304"/>
      <c r="O2374" s="1305">
        <v>8.3000000000000001E-4</v>
      </c>
      <c r="P2374" s="1305"/>
      <c r="Q2374" s="1305"/>
      <c r="R2374" s="1305"/>
      <c r="S2374" s="1306" t="s">
        <v>283</v>
      </c>
      <c r="T2374" s="1306"/>
      <c r="U2374" s="1306"/>
      <c r="V2374" s="1306"/>
      <c r="W2374" s="1307">
        <v>33.54</v>
      </c>
      <c r="X2374" s="1307"/>
      <c r="Y2374" s="1307"/>
      <c r="Z2374" s="1307"/>
      <c r="AA2374" s="1307"/>
      <c r="AB2374" s="1307"/>
      <c r="AC2374" s="1308">
        <v>2.7799999999999998E-2</v>
      </c>
      <c r="AD2374" s="1308"/>
      <c r="AE2374" s="1308"/>
      <c r="AF2374" s="1308"/>
    </row>
    <row r="2375" spans="1:32" ht="16.7" customHeight="1">
      <c r="A2375" s="1251"/>
      <c r="B2375" s="1251"/>
      <c r="C2375" s="1251"/>
      <c r="D2375" s="1251"/>
      <c r="E2375" s="1251"/>
      <c r="F2375" s="1251"/>
      <c r="G2375" s="1251"/>
      <c r="H2375" s="1251"/>
      <c r="I2375" s="1251"/>
      <c r="J2375" s="1251"/>
      <c r="K2375" s="1251"/>
      <c r="L2375" s="1251"/>
      <c r="M2375" s="1252" t="s">
        <v>415</v>
      </c>
      <c r="N2375" s="1252"/>
      <c r="O2375" s="1252"/>
      <c r="P2375" s="1252"/>
      <c r="Q2375" s="1252"/>
      <c r="R2375" s="1252"/>
      <c r="S2375" s="1252"/>
      <c r="T2375" s="1252"/>
      <c r="U2375" s="1252"/>
      <c r="V2375" s="1252"/>
      <c r="W2375" s="1252"/>
      <c r="X2375" s="1253"/>
      <c r="Y2375" s="1253"/>
      <c r="Z2375" s="1254">
        <v>4.4499999999999998E-2</v>
      </c>
      <c r="AA2375" s="1254"/>
      <c r="AB2375" s="1254"/>
      <c r="AC2375" s="1254"/>
      <c r="AD2375" s="1254"/>
      <c r="AE2375" s="1254"/>
      <c r="AF2375" s="1254"/>
    </row>
    <row r="2376" spans="1:32" ht="17.45" customHeight="1">
      <c r="A2376" s="1255" t="s">
        <v>416</v>
      </c>
      <c r="B2376" s="1255"/>
      <c r="C2376" s="1255"/>
      <c r="D2376" s="1255"/>
      <c r="E2376" s="1255"/>
      <c r="F2376" s="1255"/>
      <c r="G2376" s="1255"/>
      <c r="H2376" s="1255"/>
      <c r="I2376" s="1255"/>
      <c r="J2376" s="1256" t="s">
        <v>391</v>
      </c>
      <c r="K2376" s="1256"/>
      <c r="L2376" s="158" t="s">
        <v>417</v>
      </c>
      <c r="M2376" s="158" t="s">
        <v>418</v>
      </c>
      <c r="N2376" s="1256" t="s">
        <v>419</v>
      </c>
      <c r="O2376" s="1256"/>
      <c r="P2376" s="1256" t="s">
        <v>420</v>
      </c>
      <c r="Q2376" s="1256"/>
      <c r="R2376" s="1256"/>
      <c r="S2376" s="1256"/>
      <c r="T2376" s="1256" t="s">
        <v>421</v>
      </c>
      <c r="U2376" s="1256"/>
      <c r="V2376" s="1256"/>
      <c r="W2376" s="1256"/>
      <c r="X2376" s="1256" t="s">
        <v>422</v>
      </c>
      <c r="Y2376" s="1256"/>
      <c r="Z2376" s="1256"/>
      <c r="AA2376" s="1256"/>
      <c r="AB2376" s="1256"/>
      <c r="AC2376" s="1245" t="s">
        <v>409</v>
      </c>
      <c r="AD2376" s="1245"/>
      <c r="AE2376" s="1245"/>
      <c r="AF2376" s="1245"/>
    </row>
    <row r="2377" spans="1:32" ht="34.15" customHeight="1">
      <c r="A2377" s="146"/>
      <c r="B2377" s="147"/>
      <c r="C2377" s="170" t="s">
        <v>683</v>
      </c>
      <c r="D2377" s="1263" t="s">
        <v>676</v>
      </c>
      <c r="E2377" s="1263"/>
      <c r="F2377" s="1263"/>
      <c r="G2377" s="1263"/>
      <c r="H2377" s="1263"/>
      <c r="I2377" s="1263"/>
      <c r="J2377" s="1300">
        <v>3.0000000000000001E-5</v>
      </c>
      <c r="K2377" s="1300"/>
      <c r="L2377" s="171">
        <v>0</v>
      </c>
      <c r="M2377" s="171">
        <v>0</v>
      </c>
      <c r="N2377" s="1265">
        <v>0</v>
      </c>
      <c r="O2377" s="1265"/>
      <c r="P2377" s="1265">
        <v>1.1000000000000001</v>
      </c>
      <c r="Q2377" s="1265"/>
      <c r="R2377" s="1265"/>
      <c r="S2377" s="1265"/>
      <c r="T2377" s="1265">
        <v>0.88</v>
      </c>
      <c r="U2377" s="1265"/>
      <c r="V2377" s="1265"/>
      <c r="W2377" s="1265"/>
      <c r="X2377" s="1265">
        <v>0.72</v>
      </c>
      <c r="Y2377" s="1265"/>
      <c r="Z2377" s="1265"/>
      <c r="AA2377" s="1265"/>
      <c r="AB2377" s="1265"/>
      <c r="AC2377" s="1266">
        <v>0</v>
      </c>
      <c r="AD2377" s="1266"/>
      <c r="AE2377" s="1266"/>
      <c r="AF2377" s="1266"/>
    </row>
    <row r="2378" spans="1:32" ht="33.6" customHeight="1">
      <c r="A2378" s="150"/>
      <c r="C2378" s="173" t="s">
        <v>684</v>
      </c>
      <c r="D2378" s="1297" t="s">
        <v>678</v>
      </c>
      <c r="E2378" s="1297"/>
      <c r="F2378" s="1297"/>
      <c r="G2378" s="1297"/>
      <c r="H2378" s="1297"/>
      <c r="I2378" s="1297"/>
      <c r="J2378" s="1298">
        <v>1.2E-4</v>
      </c>
      <c r="K2378" s="1298"/>
      <c r="L2378" s="174">
        <v>0</v>
      </c>
      <c r="M2378" s="174">
        <v>0</v>
      </c>
      <c r="N2378" s="1299">
        <v>0</v>
      </c>
      <c r="O2378" s="1299"/>
      <c r="P2378" s="1299">
        <v>1.1000000000000001</v>
      </c>
      <c r="Q2378" s="1299"/>
      <c r="R2378" s="1299"/>
      <c r="S2378" s="1299"/>
      <c r="T2378" s="1299">
        <v>0.88</v>
      </c>
      <c r="U2378" s="1299"/>
      <c r="V2378" s="1299"/>
      <c r="W2378" s="1299"/>
      <c r="X2378" s="1299">
        <v>0.72</v>
      </c>
      <c r="Y2378" s="1299"/>
      <c r="Z2378" s="1299"/>
      <c r="AA2378" s="1299"/>
      <c r="AB2378" s="1299"/>
      <c r="AC2378" s="1262">
        <v>0</v>
      </c>
      <c r="AD2378" s="1262"/>
      <c r="AE2378" s="1262"/>
      <c r="AF2378" s="1262"/>
    </row>
    <row r="2379" spans="1:32" ht="20.45" customHeight="1">
      <c r="A2379" s="153"/>
      <c r="B2379" s="154"/>
      <c r="C2379" s="154"/>
      <c r="D2379" s="154"/>
      <c r="E2379" s="154"/>
      <c r="F2379" s="154"/>
      <c r="G2379" s="154"/>
      <c r="H2379" s="154"/>
      <c r="I2379" s="154"/>
      <c r="J2379" s="154"/>
      <c r="K2379" s="154"/>
      <c r="L2379" s="154"/>
      <c r="M2379" s="154"/>
      <c r="N2379" s="154"/>
      <c r="O2379" s="154"/>
      <c r="P2379" s="154"/>
      <c r="Q2379" s="154"/>
      <c r="R2379" s="154"/>
      <c r="S2379" s="154"/>
      <c r="T2379" s="154"/>
      <c r="U2379" s="154"/>
      <c r="V2379" s="154"/>
      <c r="W2379" s="154"/>
      <c r="X2379" s="154"/>
      <c r="Y2379" s="154"/>
      <c r="Z2379" s="154"/>
      <c r="AA2379" s="154"/>
      <c r="AB2379" s="154"/>
      <c r="AC2379" s="154"/>
      <c r="AD2379" s="154"/>
      <c r="AE2379" s="154"/>
      <c r="AF2379" s="162"/>
    </row>
    <row r="2380" spans="1:32" ht="1.5" customHeight="1">
      <c r="A2380" s="146"/>
      <c r="B2380" s="147"/>
      <c r="C2380" s="147"/>
      <c r="D2380" s="147"/>
      <c r="E2380" s="147"/>
      <c r="F2380" s="147"/>
      <c r="G2380" s="1289" t="s">
        <v>376</v>
      </c>
      <c r="H2380" s="1289"/>
      <c r="I2380" s="1289"/>
      <c r="J2380" s="1289"/>
      <c r="K2380" s="1289"/>
      <c r="L2380" s="1289"/>
      <c r="M2380" s="1289"/>
      <c r="N2380" s="1289"/>
      <c r="O2380" s="1289"/>
      <c r="P2380" s="1289"/>
      <c r="Q2380" s="1289"/>
      <c r="R2380" s="1289"/>
      <c r="S2380" s="1289"/>
      <c r="T2380" s="1289"/>
      <c r="U2380" s="1289"/>
      <c r="V2380" s="1289"/>
      <c r="W2380" s="1289"/>
      <c r="X2380" s="1289"/>
      <c r="Y2380" s="1289"/>
      <c r="Z2380" s="1289"/>
      <c r="AA2380" s="148"/>
      <c r="AB2380" s="1290" t="s">
        <v>685</v>
      </c>
      <c r="AC2380" s="1290"/>
      <c r="AD2380" s="1290"/>
      <c r="AE2380" s="1290"/>
      <c r="AF2380" s="1290"/>
    </row>
    <row r="2381" spans="1:32" ht="15.4" customHeight="1">
      <c r="A2381" s="150"/>
      <c r="B2381" s="1243"/>
      <c r="C2381" s="1243"/>
      <c r="D2381" s="1243"/>
      <c r="E2381" s="1243"/>
      <c r="G2381" s="1289"/>
      <c r="H2381" s="1289"/>
      <c r="I2381" s="1289"/>
      <c r="J2381" s="1289"/>
      <c r="K2381" s="1289"/>
      <c r="L2381" s="1289"/>
      <c r="M2381" s="1289"/>
      <c r="N2381" s="1289"/>
      <c r="O2381" s="1289"/>
      <c r="P2381" s="1289"/>
      <c r="Q2381" s="1289"/>
      <c r="R2381" s="1289"/>
      <c r="S2381" s="1289"/>
      <c r="T2381" s="1289"/>
      <c r="U2381" s="1289"/>
      <c r="V2381" s="1289"/>
      <c r="W2381" s="1289"/>
      <c r="X2381" s="1289"/>
      <c r="Y2381" s="1289"/>
      <c r="Z2381" s="1289"/>
      <c r="AA2381" s="152"/>
      <c r="AB2381" s="1290"/>
      <c r="AC2381" s="1290"/>
      <c r="AD2381" s="1290"/>
      <c r="AE2381" s="1290"/>
      <c r="AF2381" s="1290"/>
    </row>
    <row r="2382" spans="1:32" ht="11.65" customHeight="1">
      <c r="A2382" s="150"/>
      <c r="B2382" s="1243"/>
      <c r="C2382" s="1243"/>
      <c r="D2382" s="1243"/>
      <c r="E2382" s="1243"/>
      <c r="G2382" s="1289"/>
      <c r="H2382" s="1289"/>
      <c r="I2382" s="1289"/>
      <c r="J2382" s="1289"/>
      <c r="K2382" s="1289"/>
      <c r="L2382" s="1289"/>
      <c r="M2382" s="1289"/>
      <c r="N2382" s="1289"/>
      <c r="O2382" s="1289"/>
      <c r="P2382" s="1289"/>
      <c r="Q2382" s="1289"/>
      <c r="R2382" s="1289"/>
      <c r="S2382" s="1289"/>
      <c r="T2382" s="1289"/>
      <c r="U2382" s="1289"/>
      <c r="V2382" s="1289"/>
      <c r="W2382" s="1289"/>
      <c r="X2382" s="1289"/>
      <c r="Y2382" s="1289"/>
      <c r="Z2382" s="1289"/>
      <c r="AA2382" s="152"/>
      <c r="AB2382" s="1291" t="s">
        <v>378</v>
      </c>
      <c r="AC2382" s="1291"/>
      <c r="AD2382" s="1291"/>
      <c r="AE2382" s="1292"/>
      <c r="AF2382" s="1292"/>
    </row>
    <row r="2383" spans="1:32" ht="13.9" customHeight="1">
      <c r="A2383" s="150"/>
      <c r="B2383" s="1243"/>
      <c r="C2383" s="1243"/>
      <c r="D2383" s="1243"/>
      <c r="E2383" s="1243"/>
      <c r="G2383" s="1293" t="s">
        <v>379</v>
      </c>
      <c r="H2383" s="1293"/>
      <c r="I2383" s="1293"/>
      <c r="J2383" s="1293"/>
      <c r="K2383" s="1293"/>
      <c r="L2383" s="1293"/>
      <c r="M2383" s="1293"/>
      <c r="N2383" s="1293"/>
      <c r="O2383" s="1293"/>
      <c r="P2383" s="1293"/>
      <c r="Q2383" s="1293"/>
      <c r="R2383" s="1293"/>
      <c r="S2383" s="1293"/>
      <c r="T2383" s="1293"/>
      <c r="U2383" s="1293"/>
      <c r="V2383" s="1293"/>
      <c r="W2383" s="1293"/>
      <c r="X2383" s="1293"/>
      <c r="Y2383" s="1293"/>
      <c r="Z2383" s="1293"/>
      <c r="AA2383" s="152"/>
      <c r="AB2383" s="1291"/>
      <c r="AC2383" s="1291"/>
      <c r="AD2383" s="1291"/>
      <c r="AE2383" s="1292"/>
      <c r="AF2383" s="1292"/>
    </row>
    <row r="2384" spans="1:32" ht="0.75" customHeight="1">
      <c r="A2384" s="150"/>
      <c r="G2384" s="1293"/>
      <c r="H2384" s="1293"/>
      <c r="I2384" s="1293"/>
      <c r="J2384" s="1293"/>
      <c r="K2384" s="1293"/>
      <c r="L2384" s="1293"/>
      <c r="M2384" s="1293"/>
      <c r="N2384" s="1293"/>
      <c r="O2384" s="1293"/>
      <c r="P2384" s="1293"/>
      <c r="Q2384" s="1293"/>
      <c r="R2384" s="1293"/>
      <c r="S2384" s="1293"/>
      <c r="T2384" s="1293"/>
      <c r="U2384" s="1293"/>
      <c r="V2384" s="1293"/>
      <c r="W2384" s="1293"/>
      <c r="X2384" s="1293"/>
      <c r="Y2384" s="1293"/>
      <c r="Z2384" s="1293"/>
      <c r="AA2384" s="152"/>
      <c r="AB2384" s="1291"/>
      <c r="AC2384" s="1291"/>
      <c r="AD2384" s="1291"/>
      <c r="AE2384" s="1292"/>
      <c r="AF2384" s="1292"/>
    </row>
    <row r="2385" spans="1:32" ht="0.75" customHeight="1">
      <c r="A2385" s="153"/>
      <c r="B2385" s="154"/>
      <c r="C2385" s="154"/>
      <c r="D2385" s="154"/>
      <c r="E2385" s="154"/>
      <c r="F2385" s="154"/>
      <c r="G2385" s="154"/>
      <c r="H2385" s="154"/>
      <c r="I2385" s="154"/>
      <c r="J2385" s="154"/>
      <c r="K2385" s="154"/>
      <c r="L2385" s="154"/>
      <c r="M2385" s="154"/>
      <c r="N2385" s="154"/>
      <c r="O2385" s="154"/>
      <c r="P2385" s="154"/>
      <c r="Q2385" s="154"/>
      <c r="R2385" s="154"/>
      <c r="S2385" s="154"/>
      <c r="T2385" s="154"/>
      <c r="U2385" s="154"/>
      <c r="V2385" s="154"/>
      <c r="W2385" s="154"/>
      <c r="X2385" s="154"/>
      <c r="Y2385" s="154"/>
      <c r="Z2385" s="154"/>
      <c r="AA2385" s="154"/>
      <c r="AB2385" s="154"/>
      <c r="AC2385" s="154"/>
      <c r="AD2385" s="154"/>
      <c r="AE2385" s="1292"/>
      <c r="AF2385" s="1292"/>
    </row>
    <row r="2386" spans="1:32" ht="15.95" customHeight="1">
      <c r="A2386" s="1280" t="s">
        <v>323</v>
      </c>
      <c r="B2386" s="1280"/>
      <c r="C2386" s="1280"/>
      <c r="D2386" s="1280"/>
      <c r="E2386" s="1280"/>
      <c r="F2386" s="1280"/>
      <c r="G2386" s="1280"/>
      <c r="H2386" s="1280"/>
      <c r="I2386" s="1280"/>
      <c r="J2386" s="1280"/>
      <c r="K2386" s="1280"/>
      <c r="L2386" s="1280"/>
      <c r="M2386" s="1280"/>
      <c r="N2386" s="1280"/>
      <c r="O2386" s="1280"/>
      <c r="P2386" s="1280"/>
      <c r="Q2386" s="1280"/>
      <c r="R2386" s="1280"/>
      <c r="S2386" s="1280"/>
      <c r="T2386" s="1280"/>
      <c r="U2386" s="1280"/>
      <c r="V2386" s="1280"/>
      <c r="W2386" s="1280"/>
      <c r="X2386" s="1280"/>
      <c r="Y2386" s="1280"/>
      <c r="Z2386" s="1280"/>
      <c r="AA2386" s="1280"/>
      <c r="AB2386" s="1280"/>
      <c r="AC2386" s="1280"/>
      <c r="AD2386" s="1280"/>
      <c r="AE2386" s="1280"/>
      <c r="AF2386" s="1280"/>
    </row>
    <row r="2387" spans="1:32" ht="0.75" customHeight="1">
      <c r="A2387" s="146"/>
      <c r="B2387" s="147"/>
      <c r="C2387" s="147"/>
      <c r="D2387" s="147"/>
      <c r="E2387" s="147"/>
      <c r="F2387" s="147"/>
      <c r="G2387" s="147"/>
      <c r="H2387" s="147"/>
      <c r="I2387" s="147"/>
      <c r="J2387" s="147"/>
      <c r="K2387" s="147"/>
      <c r="L2387" s="147"/>
      <c r="M2387" s="147"/>
      <c r="N2387" s="147"/>
      <c r="O2387" s="147"/>
      <c r="P2387" s="147"/>
      <c r="Q2387" s="147"/>
      <c r="R2387" s="147"/>
      <c r="S2387" s="147"/>
      <c r="T2387" s="147"/>
      <c r="U2387" s="147"/>
      <c r="V2387" s="147"/>
      <c r="W2387" s="147"/>
      <c r="X2387" s="147"/>
      <c r="Y2387" s="147"/>
      <c r="Z2387" s="147"/>
      <c r="AA2387" s="147"/>
      <c r="AB2387" s="147"/>
      <c r="AC2387" s="147"/>
      <c r="AD2387" s="147"/>
      <c r="AE2387" s="147"/>
      <c r="AF2387" s="148"/>
    </row>
    <row r="2388" spans="1:32" ht="37.15" customHeight="1">
      <c r="A2388" s="1281" t="s">
        <v>380</v>
      </c>
      <c r="B2388" s="1281"/>
      <c r="C2388" s="1281"/>
      <c r="D2388" s="1281"/>
      <c r="E2388" s="1281"/>
      <c r="F2388" s="1281"/>
      <c r="G2388" s="1281"/>
      <c r="H2388" s="1281"/>
      <c r="I2388" s="1281"/>
      <c r="J2388" s="1281"/>
      <c r="K2388" s="1281"/>
      <c r="L2388" s="1281"/>
      <c r="M2388" s="1281"/>
      <c r="N2388" s="1281"/>
      <c r="O2388" s="1281"/>
      <c r="P2388" s="1281"/>
      <c r="Q2388" s="1281"/>
      <c r="R2388" s="1281"/>
      <c r="S2388" s="1281"/>
      <c r="T2388" s="1281"/>
      <c r="U2388" s="1281"/>
      <c r="V2388" s="1281"/>
      <c r="W2388" s="1281"/>
      <c r="X2388" s="1281"/>
      <c r="Y2388" s="1282" t="s">
        <v>381</v>
      </c>
      <c r="Z2388" s="1282"/>
      <c r="AA2388" s="1282"/>
      <c r="AB2388" s="1282"/>
      <c r="AC2388" s="1282"/>
      <c r="AD2388" s="1282"/>
      <c r="AE2388" s="1282"/>
      <c r="AF2388" s="1282"/>
    </row>
    <row r="2389" spans="1:32" ht="5.0999999999999996" customHeight="1">
      <c r="A2389" s="146"/>
      <c r="B2389" s="147"/>
      <c r="C2389" s="147"/>
      <c r="D2389" s="147"/>
      <c r="E2389" s="147"/>
      <c r="F2389" s="147"/>
      <c r="G2389" s="147"/>
      <c r="H2389" s="147"/>
      <c r="I2389" s="147"/>
      <c r="J2389" s="156"/>
      <c r="K2389" s="156"/>
      <c r="L2389" s="156"/>
      <c r="M2389" s="156"/>
      <c r="N2389" s="156"/>
      <c r="O2389" s="156"/>
      <c r="P2389" s="156"/>
      <c r="Q2389" s="156"/>
      <c r="R2389" s="156"/>
      <c r="S2389" s="156"/>
      <c r="T2389" s="156"/>
      <c r="U2389" s="156"/>
      <c r="V2389" s="156"/>
      <c r="W2389" s="156"/>
      <c r="X2389" s="156"/>
      <c r="Y2389" s="156"/>
      <c r="Z2389" s="156"/>
      <c r="AA2389" s="156"/>
      <c r="AB2389" s="156"/>
      <c r="AC2389" s="156"/>
      <c r="AD2389" s="156"/>
      <c r="AE2389" s="156"/>
      <c r="AF2389" s="157"/>
    </row>
    <row r="2390" spans="1:32" ht="16.7" customHeight="1">
      <c r="A2390" s="1302" t="s">
        <v>416</v>
      </c>
      <c r="B2390" s="1302"/>
      <c r="C2390" s="1302"/>
      <c r="D2390" s="1302"/>
      <c r="E2390" s="1302"/>
      <c r="F2390" s="1302"/>
      <c r="G2390" s="1302"/>
      <c r="H2390" s="1302"/>
      <c r="I2390" s="1302"/>
      <c r="J2390" s="1256" t="s">
        <v>391</v>
      </c>
      <c r="K2390" s="1256"/>
      <c r="L2390" s="158" t="s">
        <v>417</v>
      </c>
      <c r="M2390" s="158" t="s">
        <v>418</v>
      </c>
      <c r="N2390" s="1256" t="s">
        <v>419</v>
      </c>
      <c r="O2390" s="1256"/>
      <c r="P2390" s="1256" t="s">
        <v>420</v>
      </c>
      <c r="Q2390" s="1256"/>
      <c r="R2390" s="1256"/>
      <c r="S2390" s="1256"/>
      <c r="T2390" s="1256" t="s">
        <v>421</v>
      </c>
      <c r="U2390" s="1256"/>
      <c r="V2390" s="1256"/>
      <c r="W2390" s="1256"/>
      <c r="X2390" s="1256" t="s">
        <v>422</v>
      </c>
      <c r="Y2390" s="1256"/>
      <c r="Z2390" s="1256"/>
      <c r="AA2390" s="1256"/>
      <c r="AB2390" s="1256"/>
      <c r="AC2390" s="1245" t="s">
        <v>409</v>
      </c>
      <c r="AD2390" s="1245"/>
      <c r="AE2390" s="1245"/>
      <c r="AF2390" s="1245"/>
    </row>
    <row r="2391" spans="1:32" ht="34.15" customHeight="1">
      <c r="A2391" s="146"/>
      <c r="B2391" s="147"/>
      <c r="C2391" s="170" t="s">
        <v>686</v>
      </c>
      <c r="D2391" s="1263" t="s">
        <v>680</v>
      </c>
      <c r="E2391" s="1263"/>
      <c r="F2391" s="1263"/>
      <c r="G2391" s="1263"/>
      <c r="H2391" s="1263"/>
      <c r="I2391" s="1263"/>
      <c r="J2391" s="1300">
        <v>3.5E-4</v>
      </c>
      <c r="K2391" s="1300"/>
      <c r="L2391" s="171">
        <v>0</v>
      </c>
      <c r="M2391" s="171">
        <v>0</v>
      </c>
      <c r="N2391" s="1265">
        <v>0</v>
      </c>
      <c r="O2391" s="1265"/>
      <c r="P2391" s="1265">
        <v>1.1000000000000001</v>
      </c>
      <c r="Q2391" s="1265"/>
      <c r="R2391" s="1265"/>
      <c r="S2391" s="1265"/>
      <c r="T2391" s="1265">
        <v>0.88</v>
      </c>
      <c r="U2391" s="1265"/>
      <c r="V2391" s="1265"/>
      <c r="W2391" s="1265"/>
      <c r="X2391" s="1265">
        <v>0.72</v>
      </c>
      <c r="Y2391" s="1265"/>
      <c r="Z2391" s="1265"/>
      <c r="AA2391" s="1265"/>
      <c r="AB2391" s="1265"/>
      <c r="AC2391" s="1266">
        <v>0</v>
      </c>
      <c r="AD2391" s="1266"/>
      <c r="AE2391" s="1266"/>
      <c r="AF2391" s="1266"/>
    </row>
    <row r="2392" spans="1:32" ht="49.15" customHeight="1">
      <c r="A2392" s="153"/>
      <c r="B2392" s="154"/>
      <c r="C2392" s="175" t="s">
        <v>687</v>
      </c>
      <c r="D2392" s="1294" t="s">
        <v>682</v>
      </c>
      <c r="E2392" s="1294"/>
      <c r="F2392" s="1294"/>
      <c r="G2392" s="1294"/>
      <c r="H2392" s="1294"/>
      <c r="I2392" s="1294"/>
      <c r="J2392" s="1295">
        <v>8.3000000000000001E-4</v>
      </c>
      <c r="K2392" s="1295"/>
      <c r="L2392" s="176">
        <v>0</v>
      </c>
      <c r="M2392" s="176">
        <v>0</v>
      </c>
      <c r="N2392" s="1296">
        <v>0</v>
      </c>
      <c r="O2392" s="1296"/>
      <c r="P2392" s="1296">
        <v>1.1000000000000001</v>
      </c>
      <c r="Q2392" s="1296"/>
      <c r="R2392" s="1296"/>
      <c r="S2392" s="1296"/>
      <c r="T2392" s="1296">
        <v>0.88</v>
      </c>
      <c r="U2392" s="1296"/>
      <c r="V2392" s="1296"/>
      <c r="W2392" s="1296"/>
      <c r="X2392" s="1296">
        <v>0.72</v>
      </c>
      <c r="Y2392" s="1296"/>
      <c r="Z2392" s="1296"/>
      <c r="AA2392" s="1296"/>
      <c r="AB2392" s="1296"/>
      <c r="AC2392" s="1261">
        <v>0</v>
      </c>
      <c r="AD2392" s="1261"/>
      <c r="AE2392" s="1261"/>
      <c r="AF2392" s="1261"/>
    </row>
    <row r="2393" spans="1:32" ht="17.45" customHeight="1">
      <c r="A2393" s="1246"/>
      <c r="B2393" s="1246"/>
      <c r="C2393" s="1246"/>
      <c r="D2393" s="1246"/>
      <c r="E2393" s="1246"/>
      <c r="F2393" s="1246"/>
      <c r="G2393" s="1246"/>
      <c r="H2393" s="1246"/>
      <c r="I2393" s="1246"/>
      <c r="J2393" s="1246"/>
      <c r="K2393" s="1246"/>
      <c r="L2393" s="1246"/>
      <c r="M2393" s="1247" t="s">
        <v>423</v>
      </c>
      <c r="N2393" s="1247"/>
      <c r="O2393" s="1247"/>
      <c r="P2393" s="1247"/>
      <c r="Q2393" s="1247"/>
      <c r="R2393" s="1247"/>
      <c r="S2393" s="1247"/>
      <c r="T2393" s="1247"/>
      <c r="U2393" s="1247"/>
      <c r="V2393" s="1247"/>
      <c r="W2393" s="1247"/>
      <c r="X2393" s="1248"/>
      <c r="Y2393" s="1248"/>
      <c r="Z2393" s="1249">
        <v>0</v>
      </c>
      <c r="AA2393" s="1249"/>
      <c r="AB2393" s="1249"/>
      <c r="AC2393" s="1249"/>
      <c r="AD2393" s="1249"/>
      <c r="AE2393" s="1249"/>
      <c r="AF2393" s="1249"/>
    </row>
    <row r="2394" spans="1:32" ht="5.85" customHeight="1">
      <c r="A2394" s="1250"/>
      <c r="B2394" s="1250"/>
      <c r="C2394" s="1250"/>
      <c r="D2394" s="1250"/>
      <c r="E2394" s="1250"/>
      <c r="F2394" s="1250"/>
      <c r="G2394" s="1250"/>
      <c r="H2394" s="1250"/>
      <c r="I2394" s="1250"/>
      <c r="J2394" s="1250"/>
      <c r="K2394" s="1250"/>
      <c r="L2394" s="1250"/>
      <c r="M2394" s="1250"/>
      <c r="N2394" s="1250"/>
      <c r="O2394" s="1250"/>
      <c r="P2394" s="1250"/>
      <c r="Q2394" s="1250"/>
      <c r="R2394" s="1250"/>
      <c r="S2394" s="1250"/>
      <c r="T2394" s="1250"/>
      <c r="U2394" s="1250"/>
      <c r="V2394" s="1250"/>
      <c r="W2394" s="1250"/>
      <c r="X2394" s="1250"/>
      <c r="Y2394" s="1250"/>
      <c r="Z2394" s="1250"/>
      <c r="AA2394" s="1250"/>
      <c r="AB2394" s="1250"/>
      <c r="AC2394" s="1250"/>
      <c r="AD2394" s="1250"/>
      <c r="AE2394" s="1250"/>
      <c r="AF2394" s="1250"/>
    </row>
    <row r="2395" spans="1:32" ht="16.7" customHeight="1">
      <c r="A2395" s="1239"/>
      <c r="B2395" s="1239"/>
      <c r="C2395" s="1239"/>
      <c r="D2395" s="1239"/>
      <c r="E2395" s="1239"/>
      <c r="F2395" s="1239"/>
      <c r="G2395" s="1239"/>
      <c r="H2395" s="1239"/>
      <c r="I2395" s="1239"/>
      <c r="J2395" s="1239"/>
      <c r="K2395" s="1239"/>
      <c r="L2395" s="1239"/>
      <c r="M2395" s="1240" t="s">
        <v>424</v>
      </c>
      <c r="N2395" s="1240"/>
      <c r="O2395" s="1240"/>
      <c r="P2395" s="1240"/>
      <c r="Q2395" s="1240"/>
      <c r="R2395" s="1240"/>
      <c r="S2395" s="1240"/>
      <c r="T2395" s="1240"/>
      <c r="U2395" s="1240"/>
      <c r="V2395" s="1240"/>
      <c r="W2395" s="1240"/>
      <c r="X2395" s="1243"/>
      <c r="Y2395" s="1243"/>
      <c r="Z2395" s="1241">
        <v>28.94</v>
      </c>
      <c r="AA2395" s="1241"/>
      <c r="AB2395" s="1241"/>
      <c r="AC2395" s="1241"/>
      <c r="AD2395" s="1241"/>
      <c r="AE2395" s="1241"/>
      <c r="AF2395" s="1241"/>
    </row>
    <row r="2396" spans="1:32" ht="17.45" customHeight="1">
      <c r="A2396" s="1239"/>
      <c r="B2396" s="1239"/>
      <c r="C2396" s="1239"/>
      <c r="D2396" s="1239"/>
      <c r="E2396" s="1239"/>
      <c r="F2396" s="1239"/>
      <c r="G2396" s="1239"/>
      <c r="H2396" s="1239"/>
      <c r="I2396" s="1239"/>
      <c r="J2396" s="1239"/>
      <c r="K2396" s="1240" t="s">
        <v>425</v>
      </c>
      <c r="L2396" s="1240"/>
      <c r="M2396" s="1240"/>
      <c r="N2396" s="1240"/>
      <c r="O2396" s="1240"/>
      <c r="P2396" s="1240"/>
      <c r="Q2396" s="151"/>
      <c r="R2396" s="1244">
        <v>0</v>
      </c>
      <c r="S2396" s="1244"/>
      <c r="T2396" s="1244"/>
      <c r="U2396" s="151"/>
      <c r="V2396" s="1240" t="s">
        <v>426</v>
      </c>
      <c r="W2396" s="1240"/>
      <c r="X2396" s="1243"/>
      <c r="Y2396" s="1243"/>
      <c r="Z2396" s="1241">
        <v>0</v>
      </c>
      <c r="AA2396" s="1241"/>
      <c r="AB2396" s="1241"/>
      <c r="AC2396" s="1241"/>
      <c r="AD2396" s="1241"/>
      <c r="AE2396" s="1241"/>
      <c r="AF2396" s="1241"/>
    </row>
    <row r="2397" spans="1:32" ht="17.45" customHeight="1">
      <c r="A2397" s="1239"/>
      <c r="B2397" s="1239"/>
      <c r="C2397" s="1239"/>
      <c r="D2397" s="1239"/>
      <c r="E2397" s="1239"/>
      <c r="F2397" s="1239"/>
      <c r="G2397" s="1239"/>
      <c r="H2397" s="1239"/>
      <c r="I2397" s="1239"/>
      <c r="J2397" s="1239"/>
      <c r="K2397" s="1239"/>
      <c r="L2397" s="1239"/>
      <c r="M2397" s="1240" t="s">
        <v>427</v>
      </c>
      <c r="N2397" s="1240"/>
      <c r="O2397" s="1240"/>
      <c r="P2397" s="1240"/>
      <c r="Q2397" s="1240"/>
      <c r="R2397" s="1240"/>
      <c r="S2397" s="1240"/>
      <c r="T2397" s="1240"/>
      <c r="U2397" s="1240"/>
      <c r="V2397" s="1240"/>
      <c r="W2397" s="1240"/>
      <c r="X2397" s="1243"/>
      <c r="Y2397" s="1243"/>
      <c r="Z2397" s="1241">
        <v>28.94</v>
      </c>
      <c r="AA2397" s="1241"/>
      <c r="AB2397" s="1241"/>
      <c r="AC2397" s="1241"/>
      <c r="AD2397" s="1241"/>
      <c r="AE2397" s="1241"/>
      <c r="AF2397" s="1241"/>
    </row>
    <row r="2398" spans="1:32" ht="5.85" customHeight="1">
      <c r="A2398" s="1242"/>
      <c r="B2398" s="1242"/>
      <c r="C2398" s="1242"/>
      <c r="D2398" s="1242"/>
      <c r="E2398" s="1242"/>
      <c r="F2398" s="1242"/>
      <c r="G2398" s="1242"/>
      <c r="H2398" s="1242"/>
      <c r="I2398" s="1242"/>
      <c r="J2398" s="1242"/>
      <c r="K2398" s="1242"/>
      <c r="L2398" s="1242"/>
      <c r="M2398" s="1242"/>
      <c r="N2398" s="1242"/>
      <c r="O2398" s="1242"/>
      <c r="P2398" s="1242"/>
      <c r="Q2398" s="1242"/>
      <c r="R2398" s="1242"/>
      <c r="S2398" s="1242"/>
      <c r="T2398" s="1242"/>
      <c r="U2398" s="1242"/>
      <c r="V2398" s="1242"/>
      <c r="W2398" s="1242"/>
      <c r="X2398" s="1242"/>
      <c r="Y2398" s="1242"/>
      <c r="Z2398" s="1242"/>
      <c r="AA2398" s="1242"/>
      <c r="AB2398" s="1242"/>
      <c r="AC2398" s="1242"/>
      <c r="AD2398" s="1242"/>
      <c r="AE2398" s="1242"/>
      <c r="AF2398" s="1242"/>
    </row>
    <row r="2399" spans="1:32" ht="145.35" customHeight="1">
      <c r="A2399" s="150"/>
      <c r="AF2399" s="152"/>
    </row>
    <row r="2400" spans="1:32" ht="145.35" customHeight="1">
      <c r="A2400" s="150"/>
      <c r="AF2400" s="152"/>
    </row>
    <row r="2401" spans="1:32" ht="127.9" customHeight="1">
      <c r="A2401" s="150"/>
      <c r="AF2401" s="152"/>
    </row>
    <row r="2402" spans="1:32" ht="127.9" customHeight="1">
      <c r="A2402" s="153"/>
      <c r="B2402" s="154"/>
      <c r="C2402" s="154"/>
      <c r="D2402" s="154"/>
      <c r="E2402" s="154"/>
      <c r="F2402" s="154"/>
      <c r="G2402" s="154"/>
      <c r="H2402" s="154"/>
      <c r="I2402" s="154"/>
      <c r="J2402" s="154"/>
      <c r="K2402" s="154"/>
      <c r="L2402" s="154"/>
      <c r="M2402" s="154"/>
      <c r="N2402" s="154"/>
      <c r="O2402" s="154"/>
      <c r="P2402" s="154"/>
      <c r="Q2402" s="154"/>
      <c r="R2402" s="154"/>
      <c r="S2402" s="154"/>
      <c r="T2402" s="154"/>
      <c r="U2402" s="154"/>
      <c r="V2402" s="154"/>
      <c r="W2402" s="154"/>
      <c r="X2402" s="154"/>
      <c r="Y2402" s="154"/>
      <c r="Z2402" s="154"/>
      <c r="AA2402" s="154"/>
      <c r="AB2402" s="154"/>
      <c r="AC2402" s="154"/>
      <c r="AD2402" s="154"/>
      <c r="AE2402" s="154"/>
      <c r="AF2402" s="162"/>
    </row>
    <row r="2403" spans="1:32" ht="2.1" customHeight="1">
      <c r="A2403" s="146"/>
      <c r="B2403" s="147"/>
      <c r="C2403" s="147"/>
      <c r="D2403" s="147"/>
      <c r="E2403" s="147"/>
      <c r="F2403" s="147"/>
      <c r="G2403" s="1289" t="s">
        <v>376</v>
      </c>
      <c r="H2403" s="1289"/>
      <c r="I2403" s="1289"/>
      <c r="J2403" s="1289"/>
      <c r="K2403" s="1289"/>
      <c r="L2403" s="1289"/>
      <c r="M2403" s="1289"/>
      <c r="N2403" s="1289"/>
      <c r="O2403" s="1289"/>
      <c r="P2403" s="1289"/>
      <c r="Q2403" s="1289"/>
      <c r="R2403" s="1289"/>
      <c r="S2403" s="1289"/>
      <c r="T2403" s="1289"/>
      <c r="U2403" s="1289"/>
      <c r="V2403" s="1289"/>
      <c r="W2403" s="1289"/>
      <c r="X2403" s="1289"/>
      <c r="Y2403" s="1289"/>
      <c r="Z2403" s="1289"/>
      <c r="AA2403" s="148"/>
      <c r="AB2403" s="1290" t="s">
        <v>688</v>
      </c>
      <c r="AC2403" s="1290"/>
      <c r="AD2403" s="1290"/>
      <c r="AE2403" s="1290"/>
      <c r="AF2403" s="1290"/>
    </row>
    <row r="2404" spans="1:32" ht="14.65" customHeight="1">
      <c r="A2404" s="150"/>
      <c r="B2404" s="1243"/>
      <c r="C2404" s="1243"/>
      <c r="D2404" s="1243"/>
      <c r="E2404" s="1243"/>
      <c r="G2404" s="1289"/>
      <c r="H2404" s="1289"/>
      <c r="I2404" s="1289"/>
      <c r="J2404" s="1289"/>
      <c r="K2404" s="1289"/>
      <c r="L2404" s="1289"/>
      <c r="M2404" s="1289"/>
      <c r="N2404" s="1289"/>
      <c r="O2404" s="1289"/>
      <c r="P2404" s="1289"/>
      <c r="Q2404" s="1289"/>
      <c r="R2404" s="1289"/>
      <c r="S2404" s="1289"/>
      <c r="T2404" s="1289"/>
      <c r="U2404" s="1289"/>
      <c r="V2404" s="1289"/>
      <c r="W2404" s="1289"/>
      <c r="X2404" s="1289"/>
      <c r="Y2404" s="1289"/>
      <c r="Z2404" s="1289"/>
      <c r="AA2404" s="152"/>
      <c r="AB2404" s="1290"/>
      <c r="AC2404" s="1290"/>
      <c r="AD2404" s="1290"/>
      <c r="AE2404" s="1290"/>
      <c r="AF2404" s="1290"/>
    </row>
    <row r="2405" spans="1:32" ht="0.75" customHeight="1">
      <c r="A2405" s="150"/>
      <c r="B2405" s="1243"/>
      <c r="C2405" s="1243"/>
      <c r="D2405" s="1243"/>
      <c r="E2405" s="1243"/>
      <c r="G2405" s="1289"/>
      <c r="H2405" s="1289"/>
      <c r="I2405" s="1289"/>
      <c r="J2405" s="1289"/>
      <c r="K2405" s="1289"/>
      <c r="L2405" s="1289"/>
      <c r="M2405" s="1289"/>
      <c r="N2405" s="1289"/>
      <c r="O2405" s="1289"/>
      <c r="P2405" s="1289"/>
      <c r="Q2405" s="1289"/>
      <c r="R2405" s="1289"/>
      <c r="S2405" s="1289"/>
      <c r="T2405" s="1289"/>
      <c r="U2405" s="1289"/>
      <c r="V2405" s="1289"/>
      <c r="W2405" s="1289"/>
      <c r="X2405" s="1289"/>
      <c r="Y2405" s="1289"/>
      <c r="Z2405" s="1289"/>
      <c r="AA2405" s="152"/>
      <c r="AB2405" s="1290"/>
      <c r="AC2405" s="1290"/>
      <c r="AD2405" s="1290"/>
      <c r="AE2405" s="1290"/>
      <c r="AF2405" s="1290"/>
    </row>
    <row r="2406" spans="1:32" ht="11.65" customHeight="1">
      <c r="A2406" s="150"/>
      <c r="B2406" s="1243"/>
      <c r="C2406" s="1243"/>
      <c r="D2406" s="1243"/>
      <c r="E2406" s="1243"/>
      <c r="G2406" s="1289"/>
      <c r="H2406" s="1289"/>
      <c r="I2406" s="1289"/>
      <c r="J2406" s="1289"/>
      <c r="K2406" s="1289"/>
      <c r="L2406" s="1289"/>
      <c r="M2406" s="1289"/>
      <c r="N2406" s="1289"/>
      <c r="O2406" s="1289"/>
      <c r="P2406" s="1289"/>
      <c r="Q2406" s="1289"/>
      <c r="R2406" s="1289"/>
      <c r="S2406" s="1289"/>
      <c r="T2406" s="1289"/>
      <c r="U2406" s="1289"/>
      <c r="V2406" s="1289"/>
      <c r="W2406" s="1289"/>
      <c r="X2406" s="1289"/>
      <c r="Y2406" s="1289"/>
      <c r="Z2406" s="1289"/>
      <c r="AA2406" s="152"/>
      <c r="AB2406" s="1291" t="s">
        <v>378</v>
      </c>
      <c r="AC2406" s="1291"/>
      <c r="AD2406" s="1291"/>
      <c r="AE2406" s="1324"/>
      <c r="AF2406" s="1324"/>
    </row>
    <row r="2407" spans="1:32" ht="13.9" customHeight="1">
      <c r="A2407" s="150"/>
      <c r="B2407" s="1243"/>
      <c r="C2407" s="1243"/>
      <c r="D2407" s="1243"/>
      <c r="E2407" s="1243"/>
      <c r="G2407" s="1293" t="s">
        <v>379</v>
      </c>
      <c r="H2407" s="1293"/>
      <c r="I2407" s="1293"/>
      <c r="J2407" s="1293"/>
      <c r="K2407" s="1293"/>
      <c r="L2407" s="1293"/>
      <c r="M2407" s="1293"/>
      <c r="N2407" s="1293"/>
      <c r="O2407" s="1293"/>
      <c r="P2407" s="1293"/>
      <c r="Q2407" s="1293"/>
      <c r="R2407" s="1293"/>
      <c r="S2407" s="1293"/>
      <c r="T2407" s="1293"/>
      <c r="U2407" s="1293"/>
      <c r="V2407" s="1293"/>
      <c r="W2407" s="1293"/>
      <c r="X2407" s="1293"/>
      <c r="Y2407" s="1293"/>
      <c r="Z2407" s="1293"/>
      <c r="AA2407" s="152"/>
      <c r="AB2407" s="1291"/>
      <c r="AC2407" s="1291"/>
      <c r="AD2407" s="1291"/>
      <c r="AE2407" s="1324"/>
      <c r="AF2407" s="1324"/>
    </row>
    <row r="2408" spans="1:32" ht="0.75" customHeight="1">
      <c r="A2408" s="150"/>
      <c r="AA2408" s="152"/>
      <c r="AB2408" s="1291"/>
      <c r="AC2408" s="1291"/>
      <c r="AD2408" s="1291"/>
      <c r="AE2408" s="1324"/>
      <c r="AF2408" s="1324"/>
    </row>
    <row r="2409" spans="1:32" ht="0.75" customHeight="1">
      <c r="A2409" s="153"/>
      <c r="B2409" s="154"/>
      <c r="C2409" s="154"/>
      <c r="D2409" s="154"/>
      <c r="E2409" s="154"/>
      <c r="F2409" s="154"/>
      <c r="G2409" s="154"/>
      <c r="H2409" s="154"/>
      <c r="I2409" s="154"/>
      <c r="J2409" s="154"/>
      <c r="K2409" s="154"/>
      <c r="L2409" s="154"/>
      <c r="M2409" s="154"/>
      <c r="N2409" s="154"/>
      <c r="O2409" s="154"/>
      <c r="P2409" s="154"/>
      <c r="Q2409" s="154"/>
      <c r="R2409" s="154"/>
      <c r="S2409" s="154"/>
      <c r="T2409" s="154"/>
      <c r="U2409" s="154"/>
      <c r="V2409" s="154"/>
      <c r="W2409" s="154"/>
      <c r="X2409" s="154"/>
      <c r="Y2409" s="154"/>
      <c r="Z2409" s="154"/>
      <c r="AA2409" s="154"/>
      <c r="AB2409" s="154"/>
      <c r="AC2409" s="154"/>
      <c r="AD2409" s="154"/>
      <c r="AE2409" s="154"/>
      <c r="AF2409" s="162"/>
    </row>
    <row r="2410" spans="1:32" ht="15.95" customHeight="1">
      <c r="A2410" s="1280" t="s">
        <v>323</v>
      </c>
      <c r="B2410" s="1280"/>
      <c r="C2410" s="1280"/>
      <c r="D2410" s="1280"/>
      <c r="E2410" s="1280"/>
      <c r="F2410" s="1280"/>
      <c r="G2410" s="1280"/>
      <c r="H2410" s="1280"/>
      <c r="I2410" s="1280"/>
      <c r="J2410" s="1280"/>
      <c r="K2410" s="1280"/>
      <c r="L2410" s="1280"/>
      <c r="M2410" s="1280"/>
      <c r="N2410" s="1280"/>
      <c r="O2410" s="1280"/>
      <c r="P2410" s="1280"/>
      <c r="Q2410" s="1280"/>
      <c r="R2410" s="1280"/>
      <c r="S2410" s="1280"/>
      <c r="T2410" s="1280"/>
      <c r="U2410" s="1280"/>
      <c r="V2410" s="1280"/>
      <c r="W2410" s="1280"/>
      <c r="X2410" s="1280"/>
      <c r="Y2410" s="1280"/>
      <c r="Z2410" s="1280"/>
      <c r="AA2410" s="1280"/>
      <c r="AB2410" s="1280"/>
      <c r="AC2410" s="1280"/>
      <c r="AD2410" s="1280"/>
      <c r="AE2410" s="1280"/>
      <c r="AF2410" s="1280"/>
    </row>
    <row r="2411" spans="1:32" ht="37.9" customHeight="1">
      <c r="A2411" s="1301" t="s">
        <v>380</v>
      </c>
      <c r="B2411" s="1301"/>
      <c r="C2411" s="1301"/>
      <c r="D2411" s="1301"/>
      <c r="E2411" s="1301"/>
      <c r="F2411" s="1301"/>
      <c r="G2411" s="1301"/>
      <c r="H2411" s="1301"/>
      <c r="I2411" s="1301"/>
      <c r="J2411" s="1301"/>
      <c r="K2411" s="1301"/>
      <c r="L2411" s="1301"/>
      <c r="M2411" s="1301"/>
      <c r="N2411" s="1301"/>
      <c r="O2411" s="1301"/>
      <c r="P2411" s="1301"/>
      <c r="Q2411" s="1301"/>
      <c r="R2411" s="1301"/>
      <c r="S2411" s="1301"/>
      <c r="T2411" s="1301"/>
      <c r="U2411" s="1301"/>
      <c r="V2411" s="1301"/>
      <c r="W2411" s="1301"/>
      <c r="X2411" s="1301"/>
      <c r="Y2411" s="1280" t="s">
        <v>381</v>
      </c>
      <c r="Z2411" s="1280"/>
      <c r="AA2411" s="1280"/>
      <c r="AB2411" s="1280"/>
      <c r="AC2411" s="1280"/>
      <c r="AD2411" s="1280"/>
      <c r="AE2411" s="1280"/>
      <c r="AF2411" s="1280"/>
    </row>
    <row r="2412" spans="1:32" ht="4.3499999999999996" customHeight="1">
      <c r="A2412" s="155"/>
      <c r="B2412" s="156"/>
      <c r="C2412" s="156"/>
      <c r="D2412" s="156"/>
      <c r="E2412" s="156"/>
      <c r="F2412" s="156"/>
      <c r="G2412" s="156"/>
      <c r="H2412" s="156"/>
      <c r="I2412" s="156"/>
      <c r="J2412" s="156"/>
      <c r="K2412" s="156"/>
      <c r="L2412" s="156"/>
      <c r="M2412" s="156"/>
      <c r="N2412" s="156"/>
      <c r="O2412" s="156"/>
      <c r="P2412" s="156"/>
      <c r="Q2412" s="156"/>
      <c r="R2412" s="156"/>
      <c r="S2412" s="156"/>
      <c r="T2412" s="156"/>
      <c r="U2412" s="156"/>
      <c r="V2412" s="156"/>
      <c r="W2412" s="156"/>
      <c r="X2412" s="156"/>
      <c r="Y2412" s="156"/>
      <c r="Z2412" s="156"/>
      <c r="AA2412" s="156"/>
      <c r="AB2412" s="156"/>
      <c r="AC2412" s="156"/>
      <c r="AD2412" s="156"/>
      <c r="AE2412" s="156"/>
      <c r="AF2412" s="157"/>
    </row>
    <row r="2413" spans="1:32" ht="0.75" customHeight="1">
      <c r="A2413" s="1283" t="s">
        <v>382</v>
      </c>
      <c r="B2413" s="1283"/>
      <c r="C2413" s="1283"/>
      <c r="D2413" s="1283"/>
      <c r="E2413" s="1284"/>
      <c r="F2413" s="1284"/>
      <c r="G2413" s="1284"/>
      <c r="H2413" s="1284"/>
      <c r="I2413" s="1285" t="s">
        <v>65</v>
      </c>
      <c r="J2413" s="1285"/>
      <c r="K2413" s="1285"/>
      <c r="L2413" s="1285"/>
      <c r="M2413" s="1285"/>
      <c r="N2413" s="1285"/>
      <c r="O2413" s="1285"/>
      <c r="P2413" s="1285"/>
      <c r="Q2413" s="1285"/>
      <c r="R2413" s="1285"/>
      <c r="S2413" s="1285"/>
      <c r="T2413" s="1285"/>
      <c r="U2413" s="1285"/>
      <c r="V2413" s="1285"/>
      <c r="W2413" s="1285"/>
      <c r="X2413" s="1285"/>
      <c r="Y2413" s="1275" t="s">
        <v>383</v>
      </c>
      <c r="Z2413" s="1275"/>
      <c r="AA2413" s="1275"/>
      <c r="AB2413" s="1275"/>
      <c r="AC2413" s="1275"/>
      <c r="AD2413" s="1286" t="s">
        <v>435</v>
      </c>
      <c r="AE2413" s="1286"/>
      <c r="AF2413" s="1286"/>
    </row>
    <row r="2414" spans="1:32" ht="18.2" customHeight="1">
      <c r="A2414" s="1283"/>
      <c r="B2414" s="1283"/>
      <c r="C2414" s="1283"/>
      <c r="D2414" s="1283"/>
      <c r="E2414" s="1287" t="s">
        <v>385</v>
      </c>
      <c r="F2414" s="1287"/>
      <c r="G2414" s="1287"/>
      <c r="H2414" s="1288" t="s">
        <v>386</v>
      </c>
      <c r="I2414" s="1285"/>
      <c r="J2414" s="1285"/>
      <c r="K2414" s="1285"/>
      <c r="L2414" s="1285"/>
      <c r="M2414" s="1285"/>
      <c r="N2414" s="1285"/>
      <c r="O2414" s="1285"/>
      <c r="P2414" s="1285"/>
      <c r="Q2414" s="1285"/>
      <c r="R2414" s="1285"/>
      <c r="S2414" s="1285"/>
      <c r="T2414" s="1285"/>
      <c r="U2414" s="1285"/>
      <c r="V2414" s="1285"/>
      <c r="W2414" s="1285"/>
      <c r="X2414" s="1285"/>
      <c r="Y2414" s="1275"/>
      <c r="Z2414" s="1275"/>
      <c r="AA2414" s="1275"/>
      <c r="AB2414" s="1275"/>
      <c r="AC2414" s="1275"/>
      <c r="AD2414" s="1286"/>
      <c r="AE2414" s="1286"/>
      <c r="AF2414" s="1286"/>
    </row>
    <row r="2415" spans="1:32" ht="0.75" customHeight="1">
      <c r="A2415" s="1274" t="s">
        <v>85</v>
      </c>
      <c r="B2415" s="1274"/>
      <c r="C2415" s="1274"/>
      <c r="D2415" s="1274"/>
      <c r="E2415" s="1287"/>
      <c r="F2415" s="1287"/>
      <c r="G2415" s="1287"/>
      <c r="H2415" s="1288"/>
      <c r="I2415" s="1285"/>
      <c r="J2415" s="1285"/>
      <c r="K2415" s="1285"/>
      <c r="L2415" s="1285"/>
      <c r="M2415" s="1285"/>
      <c r="N2415" s="1285"/>
      <c r="O2415" s="1285"/>
      <c r="P2415" s="1285"/>
      <c r="Q2415" s="1285"/>
      <c r="R2415" s="1285"/>
      <c r="S2415" s="1285"/>
      <c r="T2415" s="1285"/>
      <c r="U2415" s="1285"/>
      <c r="V2415" s="1285"/>
      <c r="W2415" s="1285"/>
      <c r="X2415" s="1285"/>
      <c r="Y2415" s="1275" t="s">
        <v>387</v>
      </c>
      <c r="Z2415" s="1275"/>
      <c r="AA2415" s="1275"/>
      <c r="AB2415" s="1275"/>
      <c r="AC2415" s="1275"/>
      <c r="AD2415" s="1276">
        <v>30.18</v>
      </c>
      <c r="AE2415" s="1276"/>
      <c r="AF2415" s="1276"/>
    </row>
    <row r="2416" spans="1:32" ht="17.45" customHeight="1">
      <c r="A2416" s="1274"/>
      <c r="B2416" s="1274"/>
      <c r="C2416" s="1274"/>
      <c r="D2416" s="1274"/>
      <c r="E2416" s="1277"/>
      <c r="F2416" s="1277"/>
      <c r="G2416" s="1277"/>
      <c r="H2416" s="1288"/>
      <c r="I2416" s="1285"/>
      <c r="J2416" s="1285"/>
      <c r="K2416" s="1285"/>
      <c r="L2416" s="1285"/>
      <c r="M2416" s="1285"/>
      <c r="N2416" s="1285"/>
      <c r="O2416" s="1285"/>
      <c r="P2416" s="1285"/>
      <c r="Q2416" s="1285"/>
      <c r="R2416" s="1285"/>
      <c r="S2416" s="1285"/>
      <c r="T2416" s="1285"/>
      <c r="U2416" s="1285"/>
      <c r="V2416" s="1285"/>
      <c r="W2416" s="1285"/>
      <c r="X2416" s="1285"/>
      <c r="Y2416" s="1275"/>
      <c r="Z2416" s="1275"/>
      <c r="AA2416" s="1275"/>
      <c r="AB2416" s="1275"/>
      <c r="AC2416" s="1275"/>
      <c r="AD2416" s="1276"/>
      <c r="AE2416" s="1276"/>
      <c r="AF2416" s="1276"/>
    </row>
    <row r="2417" spans="1:32" ht="0.75" customHeight="1">
      <c r="A2417" s="1278"/>
      <c r="B2417" s="1278"/>
      <c r="C2417" s="1278"/>
      <c r="D2417" s="1278"/>
      <c r="E2417" s="1278"/>
      <c r="F2417" s="1278"/>
      <c r="G2417" s="1278"/>
      <c r="H2417" s="1288"/>
      <c r="I2417" s="1279"/>
      <c r="J2417" s="1279"/>
      <c r="K2417" s="1279"/>
      <c r="L2417" s="1279"/>
      <c r="M2417" s="1279"/>
      <c r="N2417" s="1279"/>
      <c r="O2417" s="1279"/>
      <c r="P2417" s="1279"/>
      <c r="Q2417" s="1279"/>
      <c r="R2417" s="1279"/>
      <c r="S2417" s="1279"/>
      <c r="T2417" s="1279"/>
      <c r="U2417" s="1279"/>
      <c r="V2417" s="1279"/>
      <c r="W2417" s="1279"/>
      <c r="X2417" s="1279"/>
      <c r="Y2417" s="1279"/>
      <c r="Z2417" s="1279"/>
      <c r="AA2417" s="1279"/>
      <c r="AB2417" s="1279"/>
      <c r="AC2417" s="1279"/>
      <c r="AD2417" s="1279"/>
      <c r="AE2417" s="1279"/>
      <c r="AF2417" s="1279"/>
    </row>
    <row r="2418" spans="1:32" ht="26.85" customHeight="1">
      <c r="A2418" s="1271" t="s">
        <v>432</v>
      </c>
      <c r="B2418" s="1271"/>
      <c r="C2418" s="1271"/>
      <c r="D2418" s="1271"/>
      <c r="E2418" s="1271"/>
      <c r="F2418" s="1271"/>
      <c r="G2418" s="1271"/>
      <c r="H2418" s="1271"/>
      <c r="I2418" s="1271"/>
      <c r="J2418" s="1271"/>
      <c r="K2418" s="1271"/>
      <c r="L2418" s="1271"/>
      <c r="M2418" s="1271"/>
      <c r="N2418" s="1271"/>
      <c r="O2418" s="1271"/>
      <c r="P2418" s="1271"/>
      <c r="Q2418" s="1271"/>
      <c r="R2418" s="1271"/>
      <c r="S2418" s="1271"/>
      <c r="T2418" s="1271"/>
      <c r="U2418" s="1271"/>
      <c r="V2418" s="1271"/>
      <c r="W2418" s="1271"/>
      <c r="X2418" s="1271"/>
      <c r="Y2418" s="1271"/>
      <c r="Z2418" s="1271"/>
      <c r="AA2418" s="1271"/>
      <c r="AB2418" s="1271"/>
      <c r="AC2418" s="1271"/>
      <c r="AD2418" s="1271"/>
      <c r="AE2418" s="1271"/>
      <c r="AF2418" s="1272"/>
    </row>
    <row r="2419" spans="1:32" ht="10.15" customHeight="1">
      <c r="A2419" s="1273" t="s">
        <v>389</v>
      </c>
      <c r="B2419" s="1273"/>
      <c r="C2419" s="1273"/>
      <c r="D2419" s="1273"/>
      <c r="E2419" s="1273"/>
      <c r="F2419" s="1273"/>
      <c r="G2419" s="1273"/>
      <c r="H2419" s="1273"/>
      <c r="I2419" s="1273"/>
      <c r="J2419" s="1273"/>
      <c r="K2419" s="1273"/>
      <c r="L2419" s="1273"/>
      <c r="M2419" s="1273"/>
      <c r="N2419" s="1273"/>
      <c r="O2419" s="1273"/>
      <c r="P2419" s="1273"/>
      <c r="Q2419" s="1273"/>
      <c r="R2419" s="1273"/>
      <c r="S2419" s="1273"/>
      <c r="T2419" s="1273"/>
      <c r="U2419" s="1273"/>
      <c r="V2419" s="1273"/>
      <c r="W2419" s="1273"/>
      <c r="X2419" s="1273"/>
      <c r="Y2419" s="1273"/>
      <c r="Z2419" s="1273"/>
      <c r="AA2419" s="1273"/>
      <c r="AB2419" s="1273"/>
      <c r="AC2419" s="1273"/>
      <c r="AD2419" s="1273"/>
      <c r="AE2419" s="1273"/>
      <c r="AF2419" s="1272"/>
    </row>
    <row r="2420" spans="1:32" ht="17.45" customHeight="1">
      <c r="A2420" s="1255" t="s">
        <v>390</v>
      </c>
      <c r="B2420" s="1255"/>
      <c r="C2420" s="1255"/>
      <c r="D2420" s="1255"/>
      <c r="E2420" s="1255"/>
      <c r="F2420" s="1255"/>
      <c r="G2420" s="1255"/>
      <c r="H2420" s="1255"/>
      <c r="I2420" s="1255"/>
      <c r="J2420" s="1255"/>
      <c r="K2420" s="1255"/>
      <c r="L2420" s="1255"/>
      <c r="M2420" s="1256" t="s">
        <v>391</v>
      </c>
      <c r="N2420" s="1256" t="s">
        <v>392</v>
      </c>
      <c r="O2420" s="1256"/>
      <c r="P2420" s="1256"/>
      <c r="Q2420" s="1256"/>
      <c r="R2420" s="1256"/>
      <c r="S2420" s="1256"/>
      <c r="T2420" s="1256" t="s">
        <v>393</v>
      </c>
      <c r="U2420" s="1256"/>
      <c r="V2420" s="1256"/>
      <c r="W2420" s="1256"/>
      <c r="X2420" s="1256"/>
      <c r="Y2420" s="1256"/>
      <c r="Z2420" s="1256"/>
      <c r="AA2420" s="1256"/>
      <c r="AB2420" s="1256"/>
      <c r="AC2420" s="1245" t="s">
        <v>394</v>
      </c>
      <c r="AD2420" s="1245"/>
      <c r="AE2420" s="1245"/>
      <c r="AF2420" s="1245"/>
    </row>
    <row r="2421" spans="1:32" ht="16.7" customHeight="1">
      <c r="A2421" s="1255"/>
      <c r="B2421" s="1255"/>
      <c r="C2421" s="1255"/>
      <c r="D2421" s="1255"/>
      <c r="E2421" s="1255"/>
      <c r="F2421" s="1255"/>
      <c r="G2421" s="1255"/>
      <c r="H2421" s="1255"/>
      <c r="I2421" s="1255"/>
      <c r="J2421" s="1255"/>
      <c r="K2421" s="1255"/>
      <c r="L2421" s="1255"/>
      <c r="M2421" s="1256"/>
      <c r="N2421" s="1256" t="s">
        <v>395</v>
      </c>
      <c r="O2421" s="1256"/>
      <c r="P2421" s="1256" t="s">
        <v>396</v>
      </c>
      <c r="Q2421" s="1256"/>
      <c r="R2421" s="1256"/>
      <c r="S2421" s="1256"/>
      <c r="T2421" s="1256" t="s">
        <v>395</v>
      </c>
      <c r="U2421" s="1256"/>
      <c r="V2421" s="1256"/>
      <c r="W2421" s="1256"/>
      <c r="X2421" s="1256" t="s">
        <v>396</v>
      </c>
      <c r="Y2421" s="1256"/>
      <c r="Z2421" s="1256"/>
      <c r="AA2421" s="1256"/>
      <c r="AB2421" s="1256"/>
      <c r="AC2421" s="1245"/>
      <c r="AD2421" s="1245"/>
      <c r="AE2421" s="1245"/>
      <c r="AF2421" s="1245"/>
    </row>
    <row r="2422" spans="1:32" ht="23.25" customHeight="1">
      <c r="A2422" s="155"/>
      <c r="B2422" s="156"/>
      <c r="C2422" s="169" t="s">
        <v>660</v>
      </c>
      <c r="D2422" s="1268" t="s">
        <v>661</v>
      </c>
      <c r="E2422" s="1268"/>
      <c r="F2422" s="1268"/>
      <c r="G2422" s="1268"/>
      <c r="H2422" s="1268"/>
      <c r="I2422" s="1268"/>
      <c r="J2422" s="1268"/>
      <c r="K2422" s="1268"/>
      <c r="L2422" s="1268"/>
      <c r="M2422" s="161">
        <v>1</v>
      </c>
      <c r="N2422" s="1269">
        <v>1</v>
      </c>
      <c r="O2422" s="1269"/>
      <c r="P2422" s="1269">
        <v>0</v>
      </c>
      <c r="Q2422" s="1269"/>
      <c r="R2422" s="1269"/>
      <c r="S2422" s="1269"/>
      <c r="T2422" s="1270">
        <v>454.46069999999997</v>
      </c>
      <c r="U2422" s="1270"/>
      <c r="V2422" s="1270"/>
      <c r="W2422" s="1270"/>
      <c r="X2422" s="1270">
        <v>189.78960000000001</v>
      </c>
      <c r="Y2422" s="1270"/>
      <c r="Z2422" s="1270"/>
      <c r="AA2422" s="1270"/>
      <c r="AB2422" s="1270"/>
      <c r="AC2422" s="1267">
        <v>454.46069999999997</v>
      </c>
      <c r="AD2422" s="1267"/>
      <c r="AE2422" s="1267"/>
      <c r="AF2422" s="1267"/>
    </row>
    <row r="2423" spans="1:32" ht="16.7" customHeight="1">
      <c r="A2423" s="1246"/>
      <c r="B2423" s="1246"/>
      <c r="C2423" s="1246"/>
      <c r="D2423" s="1246"/>
      <c r="E2423" s="1246"/>
      <c r="F2423" s="1246"/>
      <c r="G2423" s="1246"/>
      <c r="H2423" s="1246"/>
      <c r="I2423" s="1246"/>
      <c r="J2423" s="1246"/>
      <c r="K2423" s="1246"/>
      <c r="L2423" s="1246"/>
      <c r="M2423" s="1247" t="s">
        <v>397</v>
      </c>
      <c r="N2423" s="1247"/>
      <c r="O2423" s="1247"/>
      <c r="P2423" s="1247"/>
      <c r="Q2423" s="1247"/>
      <c r="R2423" s="1247"/>
      <c r="S2423" s="1247"/>
      <c r="T2423" s="1247"/>
      <c r="U2423" s="1247"/>
      <c r="V2423" s="1247"/>
      <c r="W2423" s="1247"/>
      <c r="X2423" s="1248"/>
      <c r="Y2423" s="1248"/>
      <c r="Z2423" s="1249">
        <v>454.46069999999997</v>
      </c>
      <c r="AA2423" s="1249"/>
      <c r="AB2423" s="1249"/>
      <c r="AC2423" s="1249"/>
      <c r="AD2423" s="1249"/>
      <c r="AE2423" s="1249"/>
      <c r="AF2423" s="1249"/>
    </row>
    <row r="2424" spans="1:32" ht="17.45" customHeight="1">
      <c r="A2424" s="1255" t="s">
        <v>398</v>
      </c>
      <c r="B2424" s="1255"/>
      <c r="C2424" s="1255"/>
      <c r="D2424" s="1255"/>
      <c r="E2424" s="1255"/>
      <c r="F2424" s="1255"/>
      <c r="G2424" s="1255"/>
      <c r="H2424" s="1255"/>
      <c r="I2424" s="1255"/>
      <c r="J2424" s="1255"/>
      <c r="K2424" s="1255"/>
      <c r="L2424" s="1255"/>
      <c r="M2424" s="1255"/>
      <c r="N2424" s="1255"/>
      <c r="O2424" s="1256" t="s">
        <v>399</v>
      </c>
      <c r="P2424" s="1256"/>
      <c r="Q2424" s="1256"/>
      <c r="R2424" s="1256"/>
      <c r="S2424" s="1256" t="s">
        <v>391</v>
      </c>
      <c r="T2424" s="1256"/>
      <c r="U2424" s="1256"/>
      <c r="V2424" s="1256"/>
      <c r="W2424" s="1256" t="s">
        <v>400</v>
      </c>
      <c r="X2424" s="1256"/>
      <c r="Y2424" s="1256"/>
      <c r="Z2424" s="1256"/>
      <c r="AA2424" s="1256"/>
      <c r="AB2424" s="1256"/>
      <c r="AC2424" s="1245" t="s">
        <v>394</v>
      </c>
      <c r="AD2424" s="1245"/>
      <c r="AE2424" s="1245"/>
      <c r="AF2424" s="1245"/>
    </row>
    <row r="2425" spans="1:32" ht="22.5" customHeight="1">
      <c r="A2425" s="146"/>
      <c r="B2425" s="147"/>
      <c r="C2425" s="170" t="s">
        <v>462</v>
      </c>
      <c r="D2425" s="1263" t="s">
        <v>463</v>
      </c>
      <c r="E2425" s="1263"/>
      <c r="F2425" s="1263"/>
      <c r="G2425" s="1263"/>
      <c r="H2425" s="1263"/>
      <c r="I2425" s="1263"/>
      <c r="J2425" s="1263"/>
      <c r="K2425" s="1263"/>
      <c r="L2425" s="1263"/>
      <c r="M2425" s="1263"/>
      <c r="N2425" s="1263"/>
      <c r="O2425" s="1264">
        <v>0</v>
      </c>
      <c r="P2425" s="1264"/>
      <c r="Q2425" s="1264"/>
      <c r="R2425" s="1264"/>
      <c r="S2425" s="1264">
        <v>4</v>
      </c>
      <c r="T2425" s="1264"/>
      <c r="U2425" s="1264"/>
      <c r="V2425" s="1264"/>
      <c r="W2425" s="1265">
        <v>22.268799999999999</v>
      </c>
      <c r="X2425" s="1265"/>
      <c r="Y2425" s="1265"/>
      <c r="Z2425" s="1265"/>
      <c r="AA2425" s="1265"/>
      <c r="AB2425" s="1265"/>
      <c r="AC2425" s="1266">
        <v>89.075199999999995</v>
      </c>
      <c r="AD2425" s="1266"/>
      <c r="AE2425" s="1266"/>
      <c r="AF2425" s="1266"/>
    </row>
    <row r="2426" spans="1:32" ht="23.25" customHeight="1">
      <c r="A2426" s="150"/>
      <c r="C2426" s="173" t="s">
        <v>662</v>
      </c>
      <c r="D2426" s="1297" t="s">
        <v>663</v>
      </c>
      <c r="E2426" s="1297"/>
      <c r="F2426" s="1297"/>
      <c r="G2426" s="1297"/>
      <c r="H2426" s="1297"/>
      <c r="I2426" s="1297"/>
      <c r="J2426" s="1297"/>
      <c r="K2426" s="1297"/>
      <c r="L2426" s="1297"/>
      <c r="M2426" s="1297"/>
      <c r="N2426" s="1297"/>
      <c r="O2426" s="1325">
        <v>0</v>
      </c>
      <c r="P2426" s="1325"/>
      <c r="Q2426" s="1325"/>
      <c r="R2426" s="1325"/>
      <c r="S2426" s="1325">
        <v>1</v>
      </c>
      <c r="T2426" s="1325"/>
      <c r="U2426" s="1325"/>
      <c r="V2426" s="1325"/>
      <c r="W2426" s="1299">
        <v>22.451699999999999</v>
      </c>
      <c r="X2426" s="1299"/>
      <c r="Y2426" s="1299"/>
      <c r="Z2426" s="1299"/>
      <c r="AA2426" s="1299"/>
      <c r="AB2426" s="1299"/>
      <c r="AC2426" s="1262">
        <v>22.451699999999999</v>
      </c>
      <c r="AD2426" s="1262"/>
      <c r="AE2426" s="1262"/>
      <c r="AF2426" s="1262"/>
    </row>
    <row r="2427" spans="1:32" ht="17.45" customHeight="1">
      <c r="A2427" s="150"/>
      <c r="M2427" s="1240" t="s">
        <v>401</v>
      </c>
      <c r="N2427" s="1240"/>
      <c r="O2427" s="1240"/>
      <c r="P2427" s="1240"/>
      <c r="Q2427" s="1240"/>
      <c r="R2427" s="1240"/>
      <c r="S2427" s="1240"/>
      <c r="T2427" s="1240"/>
      <c r="U2427" s="1240"/>
      <c r="V2427" s="1240"/>
      <c r="W2427" s="1240"/>
      <c r="Z2427" s="1262">
        <v>111.5269</v>
      </c>
      <c r="AA2427" s="1262"/>
      <c r="AB2427" s="1262"/>
      <c r="AC2427" s="1262"/>
      <c r="AD2427" s="1262"/>
      <c r="AE2427" s="1262"/>
      <c r="AF2427" s="1262"/>
    </row>
    <row r="2428" spans="1:32" ht="16.7" customHeight="1">
      <c r="A2428" s="150"/>
      <c r="M2428" s="1240" t="s">
        <v>402</v>
      </c>
      <c r="N2428" s="1240"/>
      <c r="O2428" s="1240"/>
      <c r="P2428" s="1240"/>
      <c r="Q2428" s="1240"/>
      <c r="R2428" s="1240"/>
      <c r="S2428" s="1240"/>
      <c r="T2428" s="1240"/>
      <c r="U2428" s="1240"/>
      <c r="V2428" s="1240"/>
      <c r="W2428" s="1240"/>
      <c r="Z2428" s="1262">
        <v>565.98760000000004</v>
      </c>
      <c r="AA2428" s="1262"/>
      <c r="AB2428" s="1262"/>
      <c r="AC2428" s="1262"/>
      <c r="AD2428" s="1262"/>
      <c r="AE2428" s="1262"/>
      <c r="AF2428" s="1262"/>
    </row>
    <row r="2429" spans="1:32" ht="17.45" customHeight="1">
      <c r="A2429" s="150"/>
      <c r="M2429" s="1240" t="s">
        <v>403</v>
      </c>
      <c r="N2429" s="1240"/>
      <c r="O2429" s="1240"/>
      <c r="P2429" s="1240"/>
      <c r="Q2429" s="1240"/>
      <c r="R2429" s="1240"/>
      <c r="S2429" s="1240"/>
      <c r="T2429" s="1240"/>
      <c r="U2429" s="1240"/>
      <c r="V2429" s="1240"/>
      <c r="W2429" s="1240"/>
      <c r="Z2429" s="1262">
        <v>18.753699999999998</v>
      </c>
      <c r="AA2429" s="1262"/>
      <c r="AB2429" s="1262"/>
      <c r="AC2429" s="1262"/>
      <c r="AD2429" s="1262"/>
      <c r="AE2429" s="1262"/>
      <c r="AF2429" s="1262"/>
    </row>
    <row r="2430" spans="1:32" ht="16.7" customHeight="1">
      <c r="A2430" s="150"/>
      <c r="M2430" s="1240" t="s">
        <v>404</v>
      </c>
      <c r="N2430" s="1240"/>
      <c r="O2430" s="1240"/>
      <c r="P2430" s="1240"/>
      <c r="Q2430" s="1240"/>
      <c r="R2430" s="1240"/>
      <c r="S2430" s="1240"/>
      <c r="T2430" s="1240"/>
      <c r="U2430" s="1240"/>
      <c r="V2430" s="1240"/>
      <c r="W2430" s="1240"/>
      <c r="Z2430" s="1262">
        <v>0</v>
      </c>
      <c r="AA2430" s="1262"/>
      <c r="AB2430" s="1262"/>
      <c r="AC2430" s="1262"/>
      <c r="AD2430" s="1262"/>
      <c r="AE2430" s="1262"/>
      <c r="AF2430" s="1262"/>
    </row>
    <row r="2431" spans="1:32" ht="17.45" customHeight="1">
      <c r="A2431" s="153"/>
      <c r="B2431" s="154"/>
      <c r="C2431" s="154"/>
      <c r="D2431" s="154"/>
      <c r="E2431" s="154"/>
      <c r="F2431" s="154"/>
      <c r="G2431" s="154"/>
      <c r="H2431" s="154"/>
      <c r="I2431" s="154"/>
      <c r="J2431" s="154"/>
      <c r="K2431" s="154"/>
      <c r="L2431" s="154"/>
      <c r="M2431" s="1260" t="s">
        <v>405</v>
      </c>
      <c r="N2431" s="1260"/>
      <c r="O2431" s="1260"/>
      <c r="P2431" s="1260"/>
      <c r="Q2431" s="1260"/>
      <c r="R2431" s="1260"/>
      <c r="S2431" s="1260"/>
      <c r="T2431" s="1260"/>
      <c r="U2431" s="1260"/>
      <c r="V2431" s="1260"/>
      <c r="W2431" s="1260"/>
      <c r="X2431" s="154"/>
      <c r="Y2431" s="154"/>
      <c r="Z2431" s="1261">
        <v>0</v>
      </c>
      <c r="AA2431" s="1261"/>
      <c r="AB2431" s="1261"/>
      <c r="AC2431" s="1261"/>
      <c r="AD2431" s="1261"/>
      <c r="AE2431" s="1261"/>
      <c r="AF2431" s="1261"/>
    </row>
    <row r="2432" spans="1:32" ht="17.45" customHeight="1">
      <c r="A2432" s="1257" t="s">
        <v>406</v>
      </c>
      <c r="B2432" s="1257"/>
      <c r="C2432" s="1257"/>
      <c r="D2432" s="1257"/>
      <c r="E2432" s="1257"/>
      <c r="F2432" s="1257"/>
      <c r="G2432" s="1257"/>
      <c r="H2432" s="1257"/>
      <c r="I2432" s="1257"/>
      <c r="J2432" s="1257"/>
      <c r="K2432" s="1257"/>
      <c r="L2432" s="1257"/>
      <c r="M2432" s="1257"/>
      <c r="N2432" s="1257"/>
      <c r="O2432" s="1258" t="s">
        <v>391</v>
      </c>
      <c r="P2432" s="1258"/>
      <c r="Q2432" s="1258"/>
      <c r="R2432" s="1258"/>
      <c r="S2432" s="1258" t="s">
        <v>407</v>
      </c>
      <c r="T2432" s="1258"/>
      <c r="U2432" s="1258"/>
      <c r="V2432" s="1258"/>
      <c r="W2432" s="1258" t="s">
        <v>408</v>
      </c>
      <c r="X2432" s="1258"/>
      <c r="Y2432" s="1258"/>
      <c r="Z2432" s="1258"/>
      <c r="AA2432" s="1258"/>
      <c r="AB2432" s="1258"/>
      <c r="AC2432" s="1259" t="s">
        <v>409</v>
      </c>
      <c r="AD2432" s="1259"/>
      <c r="AE2432" s="1259"/>
      <c r="AF2432" s="1259"/>
    </row>
    <row r="2433" spans="1:32" ht="22.5" customHeight="1">
      <c r="A2433" s="146"/>
      <c r="B2433" s="147"/>
      <c r="C2433" s="170" t="s">
        <v>664</v>
      </c>
      <c r="D2433" s="1314" t="s">
        <v>665</v>
      </c>
      <c r="E2433" s="1314"/>
      <c r="F2433" s="1314"/>
      <c r="G2433" s="1314"/>
      <c r="H2433" s="1314"/>
      <c r="I2433" s="1314"/>
      <c r="J2433" s="1314"/>
      <c r="K2433" s="1314"/>
      <c r="L2433" s="1314"/>
      <c r="M2433" s="1314"/>
      <c r="N2433" s="1314"/>
      <c r="O2433" s="1315">
        <v>0.6</v>
      </c>
      <c r="P2433" s="1315"/>
      <c r="Q2433" s="1315"/>
      <c r="R2433" s="1315"/>
      <c r="S2433" s="1316" t="s">
        <v>666</v>
      </c>
      <c r="T2433" s="1316"/>
      <c r="U2433" s="1316"/>
      <c r="V2433" s="1316"/>
      <c r="W2433" s="1317">
        <v>33.6235</v>
      </c>
      <c r="X2433" s="1317"/>
      <c r="Y2433" s="1317"/>
      <c r="Z2433" s="1317"/>
      <c r="AA2433" s="1317"/>
      <c r="AB2433" s="1317"/>
      <c r="AC2433" s="1318">
        <v>20.174099999999999</v>
      </c>
      <c r="AD2433" s="1318"/>
      <c r="AE2433" s="1318"/>
      <c r="AF2433" s="1318"/>
    </row>
    <row r="2434" spans="1:32" ht="23.25" customHeight="1">
      <c r="A2434" s="150"/>
      <c r="C2434" s="173" t="s">
        <v>667</v>
      </c>
      <c r="D2434" s="1309" t="s">
        <v>668</v>
      </c>
      <c r="E2434" s="1309"/>
      <c r="F2434" s="1309"/>
      <c r="G2434" s="1309"/>
      <c r="H2434" s="1309"/>
      <c r="I2434" s="1309"/>
      <c r="J2434" s="1309"/>
      <c r="K2434" s="1309"/>
      <c r="L2434" s="1309"/>
      <c r="M2434" s="1309"/>
      <c r="N2434" s="1309"/>
      <c r="O2434" s="1310">
        <v>0.03</v>
      </c>
      <c r="P2434" s="1310"/>
      <c r="Q2434" s="1310"/>
      <c r="R2434" s="1310"/>
      <c r="S2434" s="1311" t="s">
        <v>666</v>
      </c>
      <c r="T2434" s="1311"/>
      <c r="U2434" s="1311"/>
      <c r="V2434" s="1311"/>
      <c r="W2434" s="1312">
        <v>16.9114</v>
      </c>
      <c r="X2434" s="1312"/>
      <c r="Y2434" s="1312"/>
      <c r="Z2434" s="1312"/>
      <c r="AA2434" s="1312"/>
      <c r="AB2434" s="1312"/>
      <c r="AC2434" s="1313">
        <v>0.50729999999999997</v>
      </c>
      <c r="AD2434" s="1313"/>
      <c r="AE2434" s="1313"/>
      <c r="AF2434" s="1313"/>
    </row>
    <row r="2435" spans="1:32" ht="22.5" customHeight="1">
      <c r="A2435" s="150"/>
      <c r="C2435" s="173" t="s">
        <v>669</v>
      </c>
      <c r="D2435" s="1309" t="s">
        <v>670</v>
      </c>
      <c r="E2435" s="1309"/>
      <c r="F2435" s="1309"/>
      <c r="G2435" s="1309"/>
      <c r="H2435" s="1309"/>
      <c r="I2435" s="1309"/>
      <c r="J2435" s="1309"/>
      <c r="K2435" s="1309"/>
      <c r="L2435" s="1309"/>
      <c r="M2435" s="1309"/>
      <c r="N2435" s="1309"/>
      <c r="O2435" s="1310">
        <v>0.12</v>
      </c>
      <c r="P2435" s="1310"/>
      <c r="Q2435" s="1310"/>
      <c r="R2435" s="1310"/>
      <c r="S2435" s="1311" t="s">
        <v>533</v>
      </c>
      <c r="T2435" s="1311"/>
      <c r="U2435" s="1311"/>
      <c r="V2435" s="1311"/>
      <c r="W2435" s="1312">
        <v>10.1266</v>
      </c>
      <c r="X2435" s="1312"/>
      <c r="Y2435" s="1312"/>
      <c r="Z2435" s="1312"/>
      <c r="AA2435" s="1312"/>
      <c r="AB2435" s="1312"/>
      <c r="AC2435" s="1313">
        <v>1.2152000000000001</v>
      </c>
      <c r="AD2435" s="1313"/>
      <c r="AE2435" s="1313"/>
      <c r="AF2435" s="1313"/>
    </row>
    <row r="2436" spans="1:32" ht="23.25" customHeight="1">
      <c r="A2436" s="150"/>
      <c r="C2436" s="173" t="s">
        <v>671</v>
      </c>
      <c r="D2436" s="1309" t="s">
        <v>672</v>
      </c>
      <c r="E2436" s="1309"/>
      <c r="F2436" s="1309"/>
      <c r="G2436" s="1309"/>
      <c r="H2436" s="1309"/>
      <c r="I2436" s="1309"/>
      <c r="J2436" s="1309"/>
      <c r="K2436" s="1309"/>
      <c r="L2436" s="1309"/>
      <c r="M2436" s="1309"/>
      <c r="N2436" s="1309"/>
      <c r="O2436" s="1310">
        <v>0.35</v>
      </c>
      <c r="P2436" s="1310"/>
      <c r="Q2436" s="1310"/>
      <c r="R2436" s="1310"/>
      <c r="S2436" s="1311" t="s">
        <v>533</v>
      </c>
      <c r="T2436" s="1311"/>
      <c r="U2436" s="1311"/>
      <c r="V2436" s="1311"/>
      <c r="W2436" s="1312">
        <v>9.1156000000000006</v>
      </c>
      <c r="X2436" s="1312"/>
      <c r="Y2436" s="1312"/>
      <c r="Z2436" s="1312"/>
      <c r="AA2436" s="1312"/>
      <c r="AB2436" s="1312"/>
      <c r="AC2436" s="1313">
        <v>3.1905000000000001</v>
      </c>
      <c r="AD2436" s="1313"/>
      <c r="AE2436" s="1313"/>
      <c r="AF2436" s="1313"/>
    </row>
    <row r="2437" spans="1:32" ht="22.5" customHeight="1">
      <c r="A2437" s="153"/>
      <c r="B2437" s="154"/>
      <c r="C2437" s="175" t="s">
        <v>673</v>
      </c>
      <c r="D2437" s="1304" t="s">
        <v>674</v>
      </c>
      <c r="E2437" s="1304"/>
      <c r="F2437" s="1304"/>
      <c r="G2437" s="1304"/>
      <c r="H2437" s="1304"/>
      <c r="I2437" s="1304"/>
      <c r="J2437" s="1304"/>
      <c r="K2437" s="1304"/>
      <c r="L2437" s="1304"/>
      <c r="M2437" s="1304"/>
      <c r="N2437" s="1304"/>
      <c r="O2437" s="1305">
        <v>9.7000000000000005E-4</v>
      </c>
      <c r="P2437" s="1305"/>
      <c r="Q2437" s="1305"/>
      <c r="R2437" s="1305"/>
      <c r="S2437" s="1306" t="s">
        <v>666</v>
      </c>
      <c r="T2437" s="1306"/>
      <c r="U2437" s="1306"/>
      <c r="V2437" s="1306"/>
      <c r="W2437" s="1307">
        <v>21.626899999999999</v>
      </c>
      <c r="X2437" s="1307"/>
      <c r="Y2437" s="1307"/>
      <c r="Z2437" s="1307"/>
      <c r="AA2437" s="1307"/>
      <c r="AB2437" s="1307"/>
      <c r="AC2437" s="1308">
        <v>2.1000000000000001E-2</v>
      </c>
      <c r="AD2437" s="1308"/>
      <c r="AE2437" s="1308"/>
      <c r="AF2437" s="1308"/>
    </row>
    <row r="2438" spans="1:32" ht="17.45" customHeight="1">
      <c r="A2438" s="1246"/>
      <c r="B2438" s="1246"/>
      <c r="C2438" s="1246"/>
      <c r="D2438" s="1246"/>
      <c r="E2438" s="1246"/>
      <c r="F2438" s="1246"/>
      <c r="G2438" s="1246"/>
      <c r="H2438" s="1246"/>
      <c r="I2438" s="1246"/>
      <c r="J2438" s="1246"/>
      <c r="K2438" s="1246"/>
      <c r="L2438" s="1246"/>
      <c r="M2438" s="1247" t="s">
        <v>411</v>
      </c>
      <c r="N2438" s="1247"/>
      <c r="O2438" s="1247"/>
      <c r="P2438" s="1247"/>
      <c r="Q2438" s="1247"/>
      <c r="R2438" s="1247"/>
      <c r="S2438" s="1247"/>
      <c r="T2438" s="1247"/>
      <c r="U2438" s="1247"/>
      <c r="V2438" s="1247"/>
      <c r="W2438" s="1247"/>
      <c r="X2438" s="1248"/>
      <c r="Y2438" s="1248"/>
      <c r="Z2438" s="1249">
        <v>25.1081</v>
      </c>
      <c r="AA2438" s="1249"/>
      <c r="AB2438" s="1249"/>
      <c r="AC2438" s="1249"/>
      <c r="AD2438" s="1249"/>
      <c r="AE2438" s="1249"/>
      <c r="AF2438" s="1249"/>
    </row>
    <row r="2439" spans="1:32" ht="16.7" customHeight="1">
      <c r="A2439" s="1257" t="s">
        <v>412</v>
      </c>
      <c r="B2439" s="1257"/>
      <c r="C2439" s="1257"/>
      <c r="D2439" s="1257"/>
      <c r="E2439" s="1257"/>
      <c r="F2439" s="1257"/>
      <c r="G2439" s="1257"/>
      <c r="H2439" s="1257"/>
      <c r="I2439" s="1257"/>
      <c r="J2439" s="1257"/>
      <c r="K2439" s="1257"/>
      <c r="L2439" s="1257"/>
      <c r="M2439" s="1257"/>
      <c r="N2439" s="1257"/>
      <c r="O2439" s="1258" t="s">
        <v>391</v>
      </c>
      <c r="P2439" s="1258"/>
      <c r="Q2439" s="1258"/>
      <c r="R2439" s="1258"/>
      <c r="S2439" s="1258" t="s">
        <v>407</v>
      </c>
      <c r="T2439" s="1258"/>
      <c r="U2439" s="1258"/>
      <c r="V2439" s="1258"/>
      <c r="W2439" s="1258" t="s">
        <v>408</v>
      </c>
      <c r="X2439" s="1258"/>
      <c r="Y2439" s="1258"/>
      <c r="Z2439" s="1258"/>
      <c r="AA2439" s="1258"/>
      <c r="AB2439" s="1258"/>
      <c r="AC2439" s="1259" t="s">
        <v>409</v>
      </c>
      <c r="AD2439" s="1259"/>
      <c r="AE2439" s="1259"/>
      <c r="AF2439" s="1259"/>
    </row>
    <row r="2440" spans="1:32" ht="17.45" customHeight="1">
      <c r="A2440" s="1246"/>
      <c r="B2440" s="1246"/>
      <c r="C2440" s="1246"/>
      <c r="D2440" s="1246"/>
      <c r="E2440" s="1246"/>
      <c r="F2440" s="1246"/>
      <c r="G2440" s="1246"/>
      <c r="H2440" s="1246"/>
      <c r="I2440" s="1246"/>
      <c r="J2440" s="1246"/>
      <c r="K2440" s="1246"/>
      <c r="L2440" s="1246"/>
      <c r="M2440" s="1247" t="s">
        <v>413</v>
      </c>
      <c r="N2440" s="1247"/>
      <c r="O2440" s="1247"/>
      <c r="P2440" s="1247"/>
      <c r="Q2440" s="1247"/>
      <c r="R2440" s="1247"/>
      <c r="S2440" s="1247"/>
      <c r="T2440" s="1247"/>
      <c r="U2440" s="1247"/>
      <c r="V2440" s="1247"/>
      <c r="W2440" s="1247"/>
      <c r="X2440" s="1248"/>
      <c r="Y2440" s="1248"/>
      <c r="Z2440" s="1249">
        <v>0</v>
      </c>
      <c r="AA2440" s="1249"/>
      <c r="AB2440" s="1249"/>
      <c r="AC2440" s="1249"/>
      <c r="AD2440" s="1249"/>
      <c r="AE2440" s="1249"/>
      <c r="AF2440" s="1249"/>
    </row>
    <row r="2441" spans="1:32" ht="17.45" customHeight="1">
      <c r="A2441" s="1257" t="s">
        <v>414</v>
      </c>
      <c r="B2441" s="1257"/>
      <c r="C2441" s="1257"/>
      <c r="D2441" s="1257"/>
      <c r="E2441" s="1257"/>
      <c r="F2441" s="1257"/>
      <c r="G2441" s="1257"/>
      <c r="H2441" s="1257"/>
      <c r="I2441" s="1257"/>
      <c r="J2441" s="1257"/>
      <c r="K2441" s="1257"/>
      <c r="L2441" s="1257"/>
      <c r="M2441" s="1257"/>
      <c r="N2441" s="1257"/>
      <c r="O2441" s="1258" t="s">
        <v>391</v>
      </c>
      <c r="P2441" s="1258"/>
      <c r="Q2441" s="1258"/>
      <c r="R2441" s="1258"/>
      <c r="S2441" s="1258" t="s">
        <v>407</v>
      </c>
      <c r="T2441" s="1258"/>
      <c r="U2441" s="1258"/>
      <c r="V2441" s="1258"/>
      <c r="W2441" s="1258" t="s">
        <v>408</v>
      </c>
      <c r="X2441" s="1258"/>
      <c r="Y2441" s="1258"/>
      <c r="Z2441" s="1258"/>
      <c r="AA2441" s="1258"/>
      <c r="AB2441" s="1258"/>
      <c r="AC2441" s="1259" t="s">
        <v>409</v>
      </c>
      <c r="AD2441" s="1259"/>
      <c r="AE2441" s="1259"/>
      <c r="AF2441" s="1259"/>
    </row>
    <row r="2442" spans="1:32" ht="22.5" customHeight="1">
      <c r="A2442" s="146"/>
      <c r="B2442" s="147"/>
      <c r="C2442" s="170" t="s">
        <v>675</v>
      </c>
      <c r="D2442" s="1314" t="s">
        <v>676</v>
      </c>
      <c r="E2442" s="1314"/>
      <c r="F2442" s="1314"/>
      <c r="G2442" s="1314"/>
      <c r="H2442" s="1314"/>
      <c r="I2442" s="1314"/>
      <c r="J2442" s="1314"/>
      <c r="K2442" s="1314"/>
      <c r="L2442" s="1314"/>
      <c r="M2442" s="1314"/>
      <c r="N2442" s="1314"/>
      <c r="O2442" s="1315">
        <v>3.0000000000000001E-5</v>
      </c>
      <c r="P2442" s="1315"/>
      <c r="Q2442" s="1315"/>
      <c r="R2442" s="1315"/>
      <c r="S2442" s="1316" t="s">
        <v>283</v>
      </c>
      <c r="T2442" s="1316"/>
      <c r="U2442" s="1316"/>
      <c r="V2442" s="1316"/>
      <c r="W2442" s="1317">
        <v>33.54</v>
      </c>
      <c r="X2442" s="1317"/>
      <c r="Y2442" s="1317"/>
      <c r="Z2442" s="1317"/>
      <c r="AA2442" s="1317"/>
      <c r="AB2442" s="1317"/>
      <c r="AC2442" s="1318">
        <v>1E-3</v>
      </c>
      <c r="AD2442" s="1318"/>
      <c r="AE2442" s="1318"/>
      <c r="AF2442" s="1318"/>
    </row>
    <row r="2443" spans="1:32" ht="23.25" customHeight="1">
      <c r="A2443" s="150"/>
      <c r="C2443" s="173" t="s">
        <v>677</v>
      </c>
      <c r="D2443" s="1309" t="s">
        <v>678</v>
      </c>
      <c r="E2443" s="1309"/>
      <c r="F2443" s="1309"/>
      <c r="G2443" s="1309"/>
      <c r="H2443" s="1309"/>
      <c r="I2443" s="1309"/>
      <c r="J2443" s="1309"/>
      <c r="K2443" s="1309"/>
      <c r="L2443" s="1309"/>
      <c r="M2443" s="1309"/>
      <c r="N2443" s="1309"/>
      <c r="O2443" s="1310">
        <v>1.2E-4</v>
      </c>
      <c r="P2443" s="1310"/>
      <c r="Q2443" s="1310"/>
      <c r="R2443" s="1310"/>
      <c r="S2443" s="1311" t="s">
        <v>283</v>
      </c>
      <c r="T2443" s="1311"/>
      <c r="U2443" s="1311"/>
      <c r="V2443" s="1311"/>
      <c r="W2443" s="1312">
        <v>33.54</v>
      </c>
      <c r="X2443" s="1312"/>
      <c r="Y2443" s="1312"/>
      <c r="Z2443" s="1312"/>
      <c r="AA2443" s="1312"/>
      <c r="AB2443" s="1312"/>
      <c r="AC2443" s="1313">
        <v>4.0000000000000001E-3</v>
      </c>
      <c r="AD2443" s="1313"/>
      <c r="AE2443" s="1313"/>
      <c r="AF2443" s="1313"/>
    </row>
    <row r="2444" spans="1:32" ht="22.5" customHeight="1">
      <c r="A2444" s="150"/>
      <c r="C2444" s="173" t="s">
        <v>679</v>
      </c>
      <c r="D2444" s="1309" t="s">
        <v>680</v>
      </c>
      <c r="E2444" s="1309"/>
      <c r="F2444" s="1309"/>
      <c r="G2444" s="1309"/>
      <c r="H2444" s="1309"/>
      <c r="I2444" s="1309"/>
      <c r="J2444" s="1309"/>
      <c r="K2444" s="1309"/>
      <c r="L2444" s="1309"/>
      <c r="M2444" s="1309"/>
      <c r="N2444" s="1309"/>
      <c r="O2444" s="1310">
        <v>3.5E-4</v>
      </c>
      <c r="P2444" s="1310"/>
      <c r="Q2444" s="1310"/>
      <c r="R2444" s="1310"/>
      <c r="S2444" s="1311" t="s">
        <v>283</v>
      </c>
      <c r="T2444" s="1311"/>
      <c r="U2444" s="1311"/>
      <c r="V2444" s="1311"/>
      <c r="W2444" s="1312">
        <v>33.54</v>
      </c>
      <c r="X2444" s="1312"/>
      <c r="Y2444" s="1312"/>
      <c r="Z2444" s="1312"/>
      <c r="AA2444" s="1312"/>
      <c r="AB2444" s="1312"/>
      <c r="AC2444" s="1313">
        <v>1.17E-2</v>
      </c>
      <c r="AD2444" s="1313"/>
      <c r="AE2444" s="1313"/>
      <c r="AF2444" s="1313"/>
    </row>
    <row r="2445" spans="1:32" ht="23.25" customHeight="1">
      <c r="A2445" s="153"/>
      <c r="B2445" s="154"/>
      <c r="C2445" s="175" t="s">
        <v>681</v>
      </c>
      <c r="D2445" s="1304" t="s">
        <v>682</v>
      </c>
      <c r="E2445" s="1304"/>
      <c r="F2445" s="1304"/>
      <c r="G2445" s="1304"/>
      <c r="H2445" s="1304"/>
      <c r="I2445" s="1304"/>
      <c r="J2445" s="1304"/>
      <c r="K2445" s="1304"/>
      <c r="L2445" s="1304"/>
      <c r="M2445" s="1304"/>
      <c r="N2445" s="1304"/>
      <c r="O2445" s="1305">
        <v>8.3000000000000001E-4</v>
      </c>
      <c r="P2445" s="1305"/>
      <c r="Q2445" s="1305"/>
      <c r="R2445" s="1305"/>
      <c r="S2445" s="1306" t="s">
        <v>283</v>
      </c>
      <c r="T2445" s="1306"/>
      <c r="U2445" s="1306"/>
      <c r="V2445" s="1306"/>
      <c r="W2445" s="1307">
        <v>33.54</v>
      </c>
      <c r="X2445" s="1307"/>
      <c r="Y2445" s="1307"/>
      <c r="Z2445" s="1307"/>
      <c r="AA2445" s="1307"/>
      <c r="AB2445" s="1307"/>
      <c r="AC2445" s="1308">
        <v>2.7799999999999998E-2</v>
      </c>
      <c r="AD2445" s="1308"/>
      <c r="AE2445" s="1308"/>
      <c r="AF2445" s="1308"/>
    </row>
    <row r="2446" spans="1:32" ht="16.7" customHeight="1">
      <c r="A2446" s="1251"/>
      <c r="B2446" s="1251"/>
      <c r="C2446" s="1251"/>
      <c r="D2446" s="1251"/>
      <c r="E2446" s="1251"/>
      <c r="F2446" s="1251"/>
      <c r="G2446" s="1251"/>
      <c r="H2446" s="1251"/>
      <c r="I2446" s="1251"/>
      <c r="J2446" s="1251"/>
      <c r="K2446" s="1251"/>
      <c r="L2446" s="1251"/>
      <c r="M2446" s="1252" t="s">
        <v>415</v>
      </c>
      <c r="N2446" s="1252"/>
      <c r="O2446" s="1252"/>
      <c r="P2446" s="1252"/>
      <c r="Q2446" s="1252"/>
      <c r="R2446" s="1252"/>
      <c r="S2446" s="1252"/>
      <c r="T2446" s="1252"/>
      <c r="U2446" s="1252"/>
      <c r="V2446" s="1252"/>
      <c r="W2446" s="1252"/>
      <c r="X2446" s="1253"/>
      <c r="Y2446" s="1253"/>
      <c r="Z2446" s="1254">
        <v>4.4499999999999998E-2</v>
      </c>
      <c r="AA2446" s="1254"/>
      <c r="AB2446" s="1254"/>
      <c r="AC2446" s="1254"/>
      <c r="AD2446" s="1254"/>
      <c r="AE2446" s="1254"/>
      <c r="AF2446" s="1254"/>
    </row>
    <row r="2447" spans="1:32" ht="17.45" customHeight="1">
      <c r="A2447" s="1255" t="s">
        <v>416</v>
      </c>
      <c r="B2447" s="1255"/>
      <c r="C2447" s="1255"/>
      <c r="D2447" s="1255"/>
      <c r="E2447" s="1255"/>
      <c r="F2447" s="1255"/>
      <c r="G2447" s="1255"/>
      <c r="H2447" s="1255"/>
      <c r="I2447" s="1255"/>
      <c r="J2447" s="1256" t="s">
        <v>391</v>
      </c>
      <c r="K2447" s="1256"/>
      <c r="L2447" s="158" t="s">
        <v>417</v>
      </c>
      <c r="M2447" s="158" t="s">
        <v>418</v>
      </c>
      <c r="N2447" s="1256" t="s">
        <v>419</v>
      </c>
      <c r="O2447" s="1256"/>
      <c r="P2447" s="1256" t="s">
        <v>420</v>
      </c>
      <c r="Q2447" s="1256"/>
      <c r="R2447" s="1256"/>
      <c r="S2447" s="1256"/>
      <c r="T2447" s="1256" t="s">
        <v>421</v>
      </c>
      <c r="U2447" s="1256"/>
      <c r="V2447" s="1256"/>
      <c r="W2447" s="1256"/>
      <c r="X2447" s="1256" t="s">
        <v>422</v>
      </c>
      <c r="Y2447" s="1256"/>
      <c r="Z2447" s="1256"/>
      <c r="AA2447" s="1256"/>
      <c r="AB2447" s="1256"/>
      <c r="AC2447" s="1245" t="s">
        <v>409</v>
      </c>
      <c r="AD2447" s="1245"/>
      <c r="AE2447" s="1245"/>
      <c r="AF2447" s="1245"/>
    </row>
    <row r="2448" spans="1:32" ht="34.9" customHeight="1">
      <c r="A2448" s="146"/>
      <c r="B2448" s="147"/>
      <c r="C2448" s="170" t="s">
        <v>683</v>
      </c>
      <c r="D2448" s="1263" t="s">
        <v>676</v>
      </c>
      <c r="E2448" s="1263"/>
      <c r="F2448" s="1263"/>
      <c r="G2448" s="1263"/>
      <c r="H2448" s="1263"/>
      <c r="I2448" s="1263"/>
      <c r="J2448" s="1300">
        <v>3.0000000000000001E-5</v>
      </c>
      <c r="K2448" s="1300"/>
      <c r="L2448" s="171">
        <v>0</v>
      </c>
      <c r="M2448" s="171">
        <v>0</v>
      </c>
      <c r="N2448" s="1265">
        <v>0</v>
      </c>
      <c r="O2448" s="1265"/>
      <c r="P2448" s="1265">
        <v>1.1000000000000001</v>
      </c>
      <c r="Q2448" s="1265"/>
      <c r="R2448" s="1265"/>
      <c r="S2448" s="1265"/>
      <c r="T2448" s="1265">
        <v>0.88</v>
      </c>
      <c r="U2448" s="1265"/>
      <c r="V2448" s="1265"/>
      <c r="W2448" s="1265"/>
      <c r="X2448" s="1265">
        <v>0.72</v>
      </c>
      <c r="Y2448" s="1265"/>
      <c r="Z2448" s="1265"/>
      <c r="AA2448" s="1265"/>
      <c r="AB2448" s="1265"/>
      <c r="AC2448" s="1266">
        <v>0</v>
      </c>
      <c r="AD2448" s="1266"/>
      <c r="AE2448" s="1266"/>
      <c r="AF2448" s="1266"/>
    </row>
    <row r="2449" spans="1:32" ht="31.9" customHeight="1">
      <c r="A2449" s="150"/>
      <c r="C2449" s="173" t="s">
        <v>684</v>
      </c>
      <c r="D2449" s="1297" t="s">
        <v>678</v>
      </c>
      <c r="E2449" s="1297"/>
      <c r="F2449" s="1297"/>
      <c r="G2449" s="1297"/>
      <c r="H2449" s="1297"/>
      <c r="I2449" s="1297"/>
      <c r="J2449" s="1298">
        <v>1.2E-4</v>
      </c>
      <c r="K2449" s="1298"/>
      <c r="L2449" s="174">
        <v>0</v>
      </c>
      <c r="M2449" s="174">
        <v>0</v>
      </c>
      <c r="N2449" s="1299">
        <v>0</v>
      </c>
      <c r="O2449" s="1299"/>
      <c r="P2449" s="1299">
        <v>1.1000000000000001</v>
      </c>
      <c r="Q2449" s="1299"/>
      <c r="R2449" s="1299"/>
      <c r="S2449" s="1299"/>
      <c r="T2449" s="1299">
        <v>0.88</v>
      </c>
      <c r="U2449" s="1299"/>
      <c r="V2449" s="1299"/>
      <c r="W2449" s="1299"/>
      <c r="X2449" s="1299">
        <v>0.72</v>
      </c>
      <c r="Y2449" s="1299"/>
      <c r="Z2449" s="1299"/>
      <c r="AA2449" s="1299"/>
      <c r="AB2449" s="1299"/>
      <c r="AC2449" s="1262">
        <v>0</v>
      </c>
      <c r="AD2449" s="1262"/>
      <c r="AE2449" s="1262"/>
      <c r="AF2449" s="1262"/>
    </row>
    <row r="2450" spans="1:32" ht="20.45" customHeight="1">
      <c r="A2450" s="153"/>
      <c r="B2450" s="154"/>
      <c r="C2450" s="154"/>
      <c r="D2450" s="154"/>
      <c r="E2450" s="154"/>
      <c r="F2450" s="154"/>
      <c r="G2450" s="154"/>
      <c r="H2450" s="154"/>
      <c r="I2450" s="154"/>
      <c r="J2450" s="154"/>
      <c r="K2450" s="154"/>
      <c r="L2450" s="154"/>
      <c r="M2450" s="154"/>
      <c r="N2450" s="154"/>
      <c r="O2450" s="154"/>
      <c r="P2450" s="154"/>
      <c r="Q2450" s="154"/>
      <c r="R2450" s="154"/>
      <c r="S2450" s="154"/>
      <c r="T2450" s="154"/>
      <c r="U2450" s="154"/>
      <c r="V2450" s="154"/>
      <c r="W2450" s="154"/>
      <c r="X2450" s="154"/>
      <c r="Y2450" s="154"/>
      <c r="Z2450" s="154"/>
      <c r="AA2450" s="154"/>
      <c r="AB2450" s="154"/>
      <c r="AC2450" s="154"/>
      <c r="AD2450" s="154"/>
      <c r="AE2450" s="154"/>
      <c r="AF2450" s="162"/>
    </row>
    <row r="2451" spans="1:32" ht="1.5" customHeight="1">
      <c r="A2451" s="146"/>
      <c r="B2451" s="147"/>
      <c r="C2451" s="147"/>
      <c r="D2451" s="147"/>
      <c r="E2451" s="147"/>
      <c r="F2451" s="147"/>
      <c r="G2451" s="1289" t="s">
        <v>376</v>
      </c>
      <c r="H2451" s="1289"/>
      <c r="I2451" s="1289"/>
      <c r="J2451" s="1289"/>
      <c r="K2451" s="1289"/>
      <c r="L2451" s="1289"/>
      <c r="M2451" s="1289"/>
      <c r="N2451" s="1289"/>
      <c r="O2451" s="1289"/>
      <c r="P2451" s="1289"/>
      <c r="Q2451" s="1289"/>
      <c r="R2451" s="1289"/>
      <c r="S2451" s="1289"/>
      <c r="T2451" s="1289"/>
      <c r="U2451" s="1289"/>
      <c r="V2451" s="1289"/>
      <c r="W2451" s="1289"/>
      <c r="X2451" s="1289"/>
      <c r="Y2451" s="1289"/>
      <c r="Z2451" s="1289"/>
      <c r="AA2451" s="148"/>
      <c r="AB2451" s="1290" t="s">
        <v>689</v>
      </c>
      <c r="AC2451" s="1290"/>
      <c r="AD2451" s="1290"/>
      <c r="AE2451" s="1290"/>
      <c r="AF2451" s="1290"/>
    </row>
    <row r="2452" spans="1:32" ht="15.4" customHeight="1">
      <c r="A2452" s="150"/>
      <c r="B2452" s="1243"/>
      <c r="C2452" s="1243"/>
      <c r="D2452" s="1243"/>
      <c r="E2452" s="1243"/>
      <c r="G2452" s="1289"/>
      <c r="H2452" s="1289"/>
      <c r="I2452" s="1289"/>
      <c r="J2452" s="1289"/>
      <c r="K2452" s="1289"/>
      <c r="L2452" s="1289"/>
      <c r="M2452" s="1289"/>
      <c r="N2452" s="1289"/>
      <c r="O2452" s="1289"/>
      <c r="P2452" s="1289"/>
      <c r="Q2452" s="1289"/>
      <c r="R2452" s="1289"/>
      <c r="S2452" s="1289"/>
      <c r="T2452" s="1289"/>
      <c r="U2452" s="1289"/>
      <c r="V2452" s="1289"/>
      <c r="W2452" s="1289"/>
      <c r="X2452" s="1289"/>
      <c r="Y2452" s="1289"/>
      <c r="Z2452" s="1289"/>
      <c r="AA2452" s="152"/>
      <c r="AB2452" s="1290"/>
      <c r="AC2452" s="1290"/>
      <c r="AD2452" s="1290"/>
      <c r="AE2452" s="1290"/>
      <c r="AF2452" s="1290"/>
    </row>
    <row r="2453" spans="1:32" ht="11.65" customHeight="1">
      <c r="A2453" s="150"/>
      <c r="B2453" s="1243"/>
      <c r="C2453" s="1243"/>
      <c r="D2453" s="1243"/>
      <c r="E2453" s="1243"/>
      <c r="G2453" s="1289"/>
      <c r="H2453" s="1289"/>
      <c r="I2453" s="1289"/>
      <c r="J2453" s="1289"/>
      <c r="K2453" s="1289"/>
      <c r="L2453" s="1289"/>
      <c r="M2453" s="1289"/>
      <c r="N2453" s="1289"/>
      <c r="O2453" s="1289"/>
      <c r="P2453" s="1289"/>
      <c r="Q2453" s="1289"/>
      <c r="R2453" s="1289"/>
      <c r="S2453" s="1289"/>
      <c r="T2453" s="1289"/>
      <c r="U2453" s="1289"/>
      <c r="V2453" s="1289"/>
      <c r="W2453" s="1289"/>
      <c r="X2453" s="1289"/>
      <c r="Y2453" s="1289"/>
      <c r="Z2453" s="1289"/>
      <c r="AA2453" s="152"/>
      <c r="AB2453" s="1291" t="s">
        <v>378</v>
      </c>
      <c r="AC2453" s="1291"/>
      <c r="AD2453" s="1291"/>
      <c r="AE2453" s="1292"/>
      <c r="AF2453" s="1292"/>
    </row>
    <row r="2454" spans="1:32" ht="13.9" customHeight="1">
      <c r="A2454" s="150"/>
      <c r="B2454" s="1243"/>
      <c r="C2454" s="1243"/>
      <c r="D2454" s="1243"/>
      <c r="E2454" s="1243"/>
      <c r="G2454" s="1293" t="s">
        <v>379</v>
      </c>
      <c r="H2454" s="1293"/>
      <c r="I2454" s="1293"/>
      <c r="J2454" s="1293"/>
      <c r="K2454" s="1293"/>
      <c r="L2454" s="1293"/>
      <c r="M2454" s="1293"/>
      <c r="N2454" s="1293"/>
      <c r="O2454" s="1293"/>
      <c r="P2454" s="1293"/>
      <c r="Q2454" s="1293"/>
      <c r="R2454" s="1293"/>
      <c r="S2454" s="1293"/>
      <c r="T2454" s="1293"/>
      <c r="U2454" s="1293"/>
      <c r="V2454" s="1293"/>
      <c r="W2454" s="1293"/>
      <c r="X2454" s="1293"/>
      <c r="Y2454" s="1293"/>
      <c r="Z2454" s="1293"/>
      <c r="AA2454" s="152"/>
      <c r="AB2454" s="1291"/>
      <c r="AC2454" s="1291"/>
      <c r="AD2454" s="1291"/>
      <c r="AE2454" s="1292"/>
      <c r="AF2454" s="1292"/>
    </row>
    <row r="2455" spans="1:32" ht="0.75" customHeight="1">
      <c r="A2455" s="150"/>
      <c r="G2455" s="1293"/>
      <c r="H2455" s="1293"/>
      <c r="I2455" s="1293"/>
      <c r="J2455" s="1293"/>
      <c r="K2455" s="1293"/>
      <c r="L2455" s="1293"/>
      <c r="M2455" s="1293"/>
      <c r="N2455" s="1293"/>
      <c r="O2455" s="1293"/>
      <c r="P2455" s="1293"/>
      <c r="Q2455" s="1293"/>
      <c r="R2455" s="1293"/>
      <c r="S2455" s="1293"/>
      <c r="T2455" s="1293"/>
      <c r="U2455" s="1293"/>
      <c r="V2455" s="1293"/>
      <c r="W2455" s="1293"/>
      <c r="X2455" s="1293"/>
      <c r="Y2455" s="1293"/>
      <c r="Z2455" s="1293"/>
      <c r="AA2455" s="152"/>
      <c r="AB2455" s="1291"/>
      <c r="AC2455" s="1291"/>
      <c r="AD2455" s="1291"/>
      <c r="AE2455" s="1292"/>
      <c r="AF2455" s="1292"/>
    </row>
    <row r="2456" spans="1:32" ht="0.75" customHeight="1">
      <c r="A2456" s="153"/>
      <c r="B2456" s="154"/>
      <c r="C2456" s="154"/>
      <c r="D2456" s="154"/>
      <c r="E2456" s="154"/>
      <c r="F2456" s="154"/>
      <c r="G2456" s="154"/>
      <c r="H2456" s="154"/>
      <c r="I2456" s="154"/>
      <c r="J2456" s="154"/>
      <c r="K2456" s="154"/>
      <c r="L2456" s="154"/>
      <c r="M2456" s="154"/>
      <c r="N2456" s="154"/>
      <c r="O2456" s="154"/>
      <c r="P2456" s="154"/>
      <c r="Q2456" s="154"/>
      <c r="R2456" s="154"/>
      <c r="S2456" s="154"/>
      <c r="T2456" s="154"/>
      <c r="U2456" s="154"/>
      <c r="V2456" s="154"/>
      <c r="W2456" s="154"/>
      <c r="X2456" s="154"/>
      <c r="Y2456" s="154"/>
      <c r="Z2456" s="154"/>
      <c r="AA2456" s="154"/>
      <c r="AB2456" s="154"/>
      <c r="AC2456" s="154"/>
      <c r="AD2456" s="154"/>
      <c r="AE2456" s="1292"/>
      <c r="AF2456" s="1292"/>
    </row>
    <row r="2457" spans="1:32" ht="16.7" customHeight="1">
      <c r="A2457" s="1280" t="s">
        <v>323</v>
      </c>
      <c r="B2457" s="1280"/>
      <c r="C2457" s="1280"/>
      <c r="D2457" s="1280"/>
      <c r="E2457" s="1280"/>
      <c r="F2457" s="1280"/>
      <c r="G2457" s="1280"/>
      <c r="H2457" s="1280"/>
      <c r="I2457" s="1280"/>
      <c r="J2457" s="1280"/>
      <c r="K2457" s="1280"/>
      <c r="L2457" s="1280"/>
      <c r="M2457" s="1280"/>
      <c r="N2457" s="1280"/>
      <c r="O2457" s="1280"/>
      <c r="P2457" s="1280"/>
      <c r="Q2457" s="1280"/>
      <c r="R2457" s="1280"/>
      <c r="S2457" s="1280"/>
      <c r="T2457" s="1280"/>
      <c r="U2457" s="1280"/>
      <c r="V2457" s="1280"/>
      <c r="W2457" s="1280"/>
      <c r="X2457" s="1280"/>
      <c r="Y2457" s="1280"/>
      <c r="Z2457" s="1280"/>
      <c r="AA2457" s="1280"/>
      <c r="AB2457" s="1280"/>
      <c r="AC2457" s="1280"/>
      <c r="AD2457" s="1280"/>
      <c r="AE2457" s="1280"/>
      <c r="AF2457" s="1280"/>
    </row>
    <row r="2458" spans="1:32" ht="37.15" customHeight="1">
      <c r="A2458" s="1301" t="s">
        <v>380</v>
      </c>
      <c r="B2458" s="1301"/>
      <c r="C2458" s="1301"/>
      <c r="D2458" s="1301"/>
      <c r="E2458" s="1301"/>
      <c r="F2458" s="1301"/>
      <c r="G2458" s="1301"/>
      <c r="H2458" s="1301"/>
      <c r="I2458" s="1301"/>
      <c r="J2458" s="1301"/>
      <c r="K2458" s="1301"/>
      <c r="L2458" s="1301"/>
      <c r="M2458" s="1301"/>
      <c r="N2458" s="1301"/>
      <c r="O2458" s="1301"/>
      <c r="P2458" s="1301"/>
      <c r="Q2458" s="1301"/>
      <c r="R2458" s="1301"/>
      <c r="S2458" s="1301"/>
      <c r="T2458" s="1301"/>
      <c r="U2458" s="1301"/>
      <c r="V2458" s="1301"/>
      <c r="W2458" s="1301"/>
      <c r="X2458" s="1301"/>
      <c r="Y2458" s="1280" t="s">
        <v>381</v>
      </c>
      <c r="Z2458" s="1280"/>
      <c r="AA2458" s="1280"/>
      <c r="AB2458" s="1280"/>
      <c r="AC2458" s="1280"/>
      <c r="AD2458" s="1280"/>
      <c r="AE2458" s="1280"/>
      <c r="AF2458" s="1280"/>
    </row>
    <row r="2459" spans="1:32" ht="5.0999999999999996" customHeight="1">
      <c r="A2459" s="146"/>
      <c r="B2459" s="147"/>
      <c r="C2459" s="147"/>
      <c r="D2459" s="147"/>
      <c r="E2459" s="147"/>
      <c r="F2459" s="147"/>
      <c r="G2459" s="147"/>
      <c r="H2459" s="147"/>
      <c r="I2459" s="147"/>
      <c r="J2459" s="156"/>
      <c r="K2459" s="156"/>
      <c r="L2459" s="156"/>
      <c r="M2459" s="156"/>
      <c r="N2459" s="156"/>
      <c r="O2459" s="156"/>
      <c r="P2459" s="156"/>
      <c r="Q2459" s="156"/>
      <c r="R2459" s="156"/>
      <c r="S2459" s="156"/>
      <c r="T2459" s="156"/>
      <c r="U2459" s="156"/>
      <c r="V2459" s="156"/>
      <c r="W2459" s="156"/>
      <c r="X2459" s="156"/>
      <c r="Y2459" s="156"/>
      <c r="Z2459" s="156"/>
      <c r="AA2459" s="156"/>
      <c r="AB2459" s="156"/>
      <c r="AC2459" s="156"/>
      <c r="AD2459" s="156"/>
      <c r="AE2459" s="156"/>
      <c r="AF2459" s="157"/>
    </row>
    <row r="2460" spans="1:32" ht="16.7" customHeight="1">
      <c r="A2460" s="1302" t="s">
        <v>416</v>
      </c>
      <c r="B2460" s="1302"/>
      <c r="C2460" s="1302"/>
      <c r="D2460" s="1302"/>
      <c r="E2460" s="1302"/>
      <c r="F2460" s="1302"/>
      <c r="G2460" s="1302"/>
      <c r="H2460" s="1302"/>
      <c r="I2460" s="1302"/>
      <c r="J2460" s="1256" t="s">
        <v>391</v>
      </c>
      <c r="K2460" s="1256"/>
      <c r="L2460" s="158" t="s">
        <v>417</v>
      </c>
      <c r="M2460" s="158" t="s">
        <v>418</v>
      </c>
      <c r="N2460" s="1256" t="s">
        <v>419</v>
      </c>
      <c r="O2460" s="1256"/>
      <c r="P2460" s="1256" t="s">
        <v>420</v>
      </c>
      <c r="Q2460" s="1256"/>
      <c r="R2460" s="1256"/>
      <c r="S2460" s="1256"/>
      <c r="T2460" s="1256" t="s">
        <v>421</v>
      </c>
      <c r="U2460" s="1256"/>
      <c r="V2460" s="1256"/>
      <c r="W2460" s="1256"/>
      <c r="X2460" s="1256" t="s">
        <v>422</v>
      </c>
      <c r="Y2460" s="1256"/>
      <c r="Z2460" s="1256"/>
      <c r="AA2460" s="1256"/>
      <c r="AB2460" s="1256"/>
      <c r="AC2460" s="1245" t="s">
        <v>409</v>
      </c>
      <c r="AD2460" s="1245"/>
      <c r="AE2460" s="1245"/>
      <c r="AF2460" s="1245"/>
    </row>
    <row r="2461" spans="1:32" ht="31.15" customHeight="1">
      <c r="A2461" s="146"/>
      <c r="B2461" s="147"/>
      <c r="C2461" s="170" t="s">
        <v>686</v>
      </c>
      <c r="D2461" s="1263" t="s">
        <v>680</v>
      </c>
      <c r="E2461" s="1263"/>
      <c r="F2461" s="1263"/>
      <c r="G2461" s="1263"/>
      <c r="H2461" s="1263"/>
      <c r="I2461" s="1263"/>
      <c r="J2461" s="1300">
        <v>3.5E-4</v>
      </c>
      <c r="K2461" s="1300"/>
      <c r="L2461" s="171">
        <v>0</v>
      </c>
      <c r="M2461" s="171">
        <v>0</v>
      </c>
      <c r="N2461" s="1265">
        <v>0</v>
      </c>
      <c r="O2461" s="1265"/>
      <c r="P2461" s="1265">
        <v>1.1000000000000001</v>
      </c>
      <c r="Q2461" s="1265"/>
      <c r="R2461" s="1265"/>
      <c r="S2461" s="1265"/>
      <c r="T2461" s="1265">
        <v>0.88</v>
      </c>
      <c r="U2461" s="1265"/>
      <c r="V2461" s="1265"/>
      <c r="W2461" s="1265"/>
      <c r="X2461" s="1265">
        <v>0.72</v>
      </c>
      <c r="Y2461" s="1265"/>
      <c r="Z2461" s="1265"/>
      <c r="AA2461" s="1265"/>
      <c r="AB2461" s="1265"/>
      <c r="AC2461" s="1266">
        <v>0</v>
      </c>
      <c r="AD2461" s="1266"/>
      <c r="AE2461" s="1266"/>
      <c r="AF2461" s="1266"/>
    </row>
    <row r="2462" spans="1:32" ht="40.15" customHeight="1">
      <c r="A2462" s="153"/>
      <c r="B2462" s="154"/>
      <c r="C2462" s="175" t="s">
        <v>687</v>
      </c>
      <c r="D2462" s="1294" t="s">
        <v>682</v>
      </c>
      <c r="E2462" s="1294"/>
      <c r="F2462" s="1294"/>
      <c r="G2462" s="1294"/>
      <c r="H2462" s="1294"/>
      <c r="I2462" s="1294"/>
      <c r="J2462" s="1295">
        <v>8.3000000000000001E-4</v>
      </c>
      <c r="K2462" s="1295"/>
      <c r="L2462" s="176">
        <v>0</v>
      </c>
      <c r="M2462" s="176">
        <v>0</v>
      </c>
      <c r="N2462" s="1296">
        <v>0</v>
      </c>
      <c r="O2462" s="1296"/>
      <c r="P2462" s="1296">
        <v>1.1000000000000001</v>
      </c>
      <c r="Q2462" s="1296"/>
      <c r="R2462" s="1296"/>
      <c r="S2462" s="1296"/>
      <c r="T2462" s="1296">
        <v>0.88</v>
      </c>
      <c r="U2462" s="1296"/>
      <c r="V2462" s="1296"/>
      <c r="W2462" s="1296"/>
      <c r="X2462" s="1296">
        <v>0.72</v>
      </c>
      <c r="Y2462" s="1296"/>
      <c r="Z2462" s="1296"/>
      <c r="AA2462" s="1296"/>
      <c r="AB2462" s="1296"/>
      <c r="AC2462" s="1261">
        <v>0</v>
      </c>
      <c r="AD2462" s="1261"/>
      <c r="AE2462" s="1261"/>
      <c r="AF2462" s="1261"/>
    </row>
    <row r="2463" spans="1:32" ht="17.45" customHeight="1">
      <c r="A2463" s="1246"/>
      <c r="B2463" s="1246"/>
      <c r="C2463" s="1246"/>
      <c r="D2463" s="1246"/>
      <c r="E2463" s="1246"/>
      <c r="F2463" s="1246"/>
      <c r="G2463" s="1246"/>
      <c r="H2463" s="1246"/>
      <c r="I2463" s="1246"/>
      <c r="J2463" s="1246"/>
      <c r="K2463" s="1246"/>
      <c r="L2463" s="1246"/>
      <c r="M2463" s="1247" t="s">
        <v>423</v>
      </c>
      <c r="N2463" s="1247"/>
      <c r="O2463" s="1247"/>
      <c r="P2463" s="1247"/>
      <c r="Q2463" s="1247"/>
      <c r="R2463" s="1247"/>
      <c r="S2463" s="1247"/>
      <c r="T2463" s="1247"/>
      <c r="U2463" s="1247"/>
      <c r="V2463" s="1247"/>
      <c r="W2463" s="1247"/>
      <c r="X2463" s="1248"/>
      <c r="Y2463" s="1248"/>
      <c r="Z2463" s="1249">
        <v>0</v>
      </c>
      <c r="AA2463" s="1249"/>
      <c r="AB2463" s="1249"/>
      <c r="AC2463" s="1249"/>
      <c r="AD2463" s="1249"/>
      <c r="AE2463" s="1249"/>
      <c r="AF2463" s="1249"/>
    </row>
    <row r="2464" spans="1:32" ht="5.85" customHeight="1">
      <c r="A2464" s="1250"/>
      <c r="B2464" s="1250"/>
      <c r="C2464" s="1250"/>
      <c r="D2464" s="1250"/>
      <c r="E2464" s="1250"/>
      <c r="F2464" s="1250"/>
      <c r="G2464" s="1250"/>
      <c r="H2464" s="1250"/>
      <c r="I2464" s="1250"/>
      <c r="J2464" s="1250"/>
      <c r="K2464" s="1250"/>
      <c r="L2464" s="1250"/>
      <c r="M2464" s="1250"/>
      <c r="N2464" s="1250"/>
      <c r="O2464" s="1250"/>
      <c r="P2464" s="1250"/>
      <c r="Q2464" s="1250"/>
      <c r="R2464" s="1250"/>
      <c r="S2464" s="1250"/>
      <c r="T2464" s="1250"/>
      <c r="U2464" s="1250"/>
      <c r="V2464" s="1250"/>
      <c r="W2464" s="1250"/>
      <c r="X2464" s="1250"/>
      <c r="Y2464" s="1250"/>
      <c r="Z2464" s="1250"/>
      <c r="AA2464" s="1250"/>
      <c r="AB2464" s="1250"/>
      <c r="AC2464" s="1250"/>
      <c r="AD2464" s="1250"/>
      <c r="AE2464" s="1250"/>
      <c r="AF2464" s="1250"/>
    </row>
    <row r="2465" spans="1:32" ht="16.7" customHeight="1">
      <c r="A2465" s="1239"/>
      <c r="B2465" s="1239"/>
      <c r="C2465" s="1239"/>
      <c r="D2465" s="1239"/>
      <c r="E2465" s="1239"/>
      <c r="F2465" s="1239"/>
      <c r="G2465" s="1239"/>
      <c r="H2465" s="1239"/>
      <c r="I2465" s="1239"/>
      <c r="J2465" s="1239"/>
      <c r="K2465" s="1239"/>
      <c r="L2465" s="1239"/>
      <c r="M2465" s="1240" t="s">
        <v>424</v>
      </c>
      <c r="N2465" s="1240"/>
      <c r="O2465" s="1240"/>
      <c r="P2465" s="1240"/>
      <c r="Q2465" s="1240"/>
      <c r="R2465" s="1240"/>
      <c r="S2465" s="1240"/>
      <c r="T2465" s="1240"/>
      <c r="U2465" s="1240"/>
      <c r="V2465" s="1240"/>
      <c r="W2465" s="1240"/>
      <c r="X2465" s="1243"/>
      <c r="Y2465" s="1243"/>
      <c r="Z2465" s="1241">
        <v>43.91</v>
      </c>
      <c r="AA2465" s="1241"/>
      <c r="AB2465" s="1241"/>
      <c r="AC2465" s="1241"/>
      <c r="AD2465" s="1241"/>
      <c r="AE2465" s="1241"/>
      <c r="AF2465" s="1241"/>
    </row>
    <row r="2466" spans="1:32" ht="0.75" customHeight="1">
      <c r="A2466" s="1239"/>
      <c r="B2466" s="1239"/>
      <c r="C2466" s="1239"/>
      <c r="D2466" s="1239"/>
      <c r="E2466" s="1239"/>
      <c r="F2466" s="1239"/>
      <c r="G2466" s="1239"/>
      <c r="H2466" s="1239"/>
      <c r="I2466" s="1239"/>
      <c r="J2466" s="1239"/>
      <c r="K2466" s="1240" t="s">
        <v>425</v>
      </c>
      <c r="L2466" s="1240"/>
      <c r="M2466" s="1240"/>
      <c r="N2466" s="1240"/>
      <c r="O2466" s="1240"/>
      <c r="P2466" s="1240"/>
      <c r="Q2466" s="159"/>
      <c r="R2466" s="1244">
        <v>0</v>
      </c>
      <c r="S2466" s="1244"/>
      <c r="T2466" s="1244"/>
      <c r="U2466" s="1240"/>
      <c r="V2466" s="1240"/>
      <c r="W2466" s="1240"/>
      <c r="X2466" s="1243"/>
      <c r="Y2466" s="1243"/>
      <c r="Z2466" s="1241"/>
      <c r="AA2466" s="1241"/>
      <c r="AB2466" s="1241"/>
      <c r="AC2466" s="1241"/>
      <c r="AD2466" s="1241"/>
      <c r="AE2466" s="1241"/>
      <c r="AF2466" s="1241"/>
    </row>
    <row r="2467" spans="1:32" ht="16.7" customHeight="1">
      <c r="A2467" s="1239"/>
      <c r="B2467" s="1239"/>
      <c r="C2467" s="1239"/>
      <c r="D2467" s="1239"/>
      <c r="E2467" s="1239"/>
      <c r="F2467" s="1239"/>
      <c r="G2467" s="1239"/>
      <c r="H2467" s="1239"/>
      <c r="I2467" s="1239"/>
      <c r="J2467" s="1239"/>
      <c r="K2467" s="1240"/>
      <c r="L2467" s="1240"/>
      <c r="M2467" s="1240"/>
      <c r="N2467" s="1240"/>
      <c r="O2467" s="1240"/>
      <c r="P2467" s="1240"/>
      <c r="Q2467" s="151"/>
      <c r="R2467" s="1244"/>
      <c r="S2467" s="1244"/>
      <c r="T2467" s="1244"/>
      <c r="U2467" s="151"/>
      <c r="V2467" s="1240" t="s">
        <v>426</v>
      </c>
      <c r="W2467" s="1240"/>
      <c r="X2467" s="1243"/>
      <c r="Y2467" s="1243"/>
      <c r="Z2467" s="1241">
        <v>0</v>
      </c>
      <c r="AA2467" s="1241"/>
      <c r="AB2467" s="1241"/>
      <c r="AC2467" s="1241"/>
      <c r="AD2467" s="1241"/>
      <c r="AE2467" s="1241"/>
      <c r="AF2467" s="1241"/>
    </row>
    <row r="2468" spans="1:32" ht="17.45" customHeight="1">
      <c r="A2468" s="1239"/>
      <c r="B2468" s="1239"/>
      <c r="C2468" s="1239"/>
      <c r="D2468" s="1239"/>
      <c r="E2468" s="1239"/>
      <c r="F2468" s="1239"/>
      <c r="G2468" s="1239"/>
      <c r="H2468" s="1239"/>
      <c r="I2468" s="1239"/>
      <c r="J2468" s="1239"/>
      <c r="K2468" s="1239"/>
      <c r="L2468" s="1239"/>
      <c r="M2468" s="1240" t="s">
        <v>427</v>
      </c>
      <c r="N2468" s="1240"/>
      <c r="O2468" s="1240"/>
      <c r="P2468" s="1240"/>
      <c r="Q2468" s="1240"/>
      <c r="R2468" s="1240"/>
      <c r="S2468" s="1240"/>
      <c r="T2468" s="1240"/>
      <c r="U2468" s="1240"/>
      <c r="V2468" s="1240"/>
      <c r="W2468" s="1240"/>
      <c r="X2468" s="1243"/>
      <c r="Y2468" s="1243"/>
      <c r="Z2468" s="1241">
        <v>43.91</v>
      </c>
      <c r="AA2468" s="1241"/>
      <c r="AB2468" s="1241"/>
      <c r="AC2468" s="1241"/>
      <c r="AD2468" s="1241"/>
      <c r="AE2468" s="1241"/>
      <c r="AF2468" s="1241"/>
    </row>
    <row r="2469" spans="1:32" ht="5.85" customHeight="1">
      <c r="A2469" s="1242"/>
      <c r="B2469" s="1242"/>
      <c r="C2469" s="1242"/>
      <c r="D2469" s="1242"/>
      <c r="E2469" s="1242"/>
      <c r="F2469" s="1242"/>
      <c r="G2469" s="1242"/>
      <c r="H2469" s="1242"/>
      <c r="I2469" s="1242"/>
      <c r="J2469" s="1242"/>
      <c r="K2469" s="1242"/>
      <c r="L2469" s="1242"/>
      <c r="M2469" s="1242"/>
      <c r="N2469" s="1242"/>
      <c r="O2469" s="1242"/>
      <c r="P2469" s="1242"/>
      <c r="Q2469" s="1242"/>
      <c r="R2469" s="1242"/>
      <c r="S2469" s="1242"/>
      <c r="T2469" s="1242"/>
      <c r="U2469" s="1242"/>
      <c r="V2469" s="1242"/>
      <c r="W2469" s="1242"/>
      <c r="X2469" s="1242"/>
      <c r="Y2469" s="1242"/>
      <c r="Z2469" s="1242"/>
      <c r="AA2469" s="1242"/>
      <c r="AB2469" s="1242"/>
      <c r="AC2469" s="1242"/>
      <c r="AD2469" s="1242"/>
      <c r="AE2469" s="1242"/>
      <c r="AF2469" s="1242"/>
    </row>
    <row r="2470" spans="1:32" ht="145.35" customHeight="1">
      <c r="A2470" s="150"/>
      <c r="AF2470" s="152"/>
    </row>
    <row r="2471" spans="1:32" ht="145.35" customHeight="1">
      <c r="A2471" s="150"/>
      <c r="AF2471" s="152"/>
    </row>
    <row r="2472" spans="1:32" ht="127.9" customHeight="1">
      <c r="A2472" s="150"/>
      <c r="AF2472" s="152"/>
    </row>
    <row r="2473" spans="1:32" ht="127.9" customHeight="1">
      <c r="A2473" s="153"/>
      <c r="B2473" s="154"/>
      <c r="C2473" s="154"/>
      <c r="D2473" s="154"/>
      <c r="E2473" s="154"/>
      <c r="F2473" s="154"/>
      <c r="G2473" s="154"/>
      <c r="H2473" s="154"/>
      <c r="I2473" s="154"/>
      <c r="J2473" s="154"/>
      <c r="K2473" s="154"/>
      <c r="L2473" s="154"/>
      <c r="M2473" s="154"/>
      <c r="N2473" s="154"/>
      <c r="O2473" s="154"/>
      <c r="P2473" s="154"/>
      <c r="Q2473" s="154"/>
      <c r="R2473" s="154"/>
      <c r="S2473" s="154"/>
      <c r="T2473" s="154"/>
      <c r="U2473" s="154"/>
      <c r="V2473" s="154"/>
      <c r="W2473" s="154"/>
      <c r="X2473" s="154"/>
      <c r="Y2473" s="154"/>
      <c r="Z2473" s="154"/>
      <c r="AA2473" s="154"/>
      <c r="AB2473" s="154"/>
      <c r="AC2473" s="154"/>
      <c r="AD2473" s="154"/>
      <c r="AE2473" s="154"/>
      <c r="AF2473" s="162"/>
    </row>
    <row r="2474" spans="1:32" ht="2.1" customHeight="1">
      <c r="A2474" s="146"/>
      <c r="B2474" s="147"/>
      <c r="C2474" s="147"/>
      <c r="D2474" s="147"/>
      <c r="E2474" s="147"/>
      <c r="F2474" s="147"/>
      <c r="G2474" s="1289" t="s">
        <v>376</v>
      </c>
      <c r="H2474" s="1289"/>
      <c r="I2474" s="1289"/>
      <c r="J2474" s="1289"/>
      <c r="K2474" s="1289"/>
      <c r="L2474" s="1289"/>
      <c r="M2474" s="1289"/>
      <c r="N2474" s="1289"/>
      <c r="O2474" s="1289"/>
      <c r="P2474" s="1289"/>
      <c r="Q2474" s="1289"/>
      <c r="R2474" s="1289"/>
      <c r="S2474" s="1289"/>
      <c r="T2474" s="1289"/>
      <c r="U2474" s="1289"/>
      <c r="V2474" s="1289"/>
      <c r="W2474" s="1289"/>
      <c r="X2474" s="1289"/>
      <c r="Y2474" s="1289"/>
      <c r="Z2474" s="1289"/>
      <c r="AA2474" s="148"/>
      <c r="AB2474" s="1290" t="s">
        <v>690</v>
      </c>
      <c r="AC2474" s="1290"/>
      <c r="AD2474" s="1290"/>
      <c r="AE2474" s="1290"/>
      <c r="AF2474" s="1290"/>
    </row>
    <row r="2475" spans="1:32" ht="14.65" customHeight="1">
      <c r="A2475" s="150"/>
      <c r="B2475" s="1243"/>
      <c r="C2475" s="1243"/>
      <c r="D2475" s="1243"/>
      <c r="E2475" s="1243"/>
      <c r="G2475" s="1289"/>
      <c r="H2475" s="1289"/>
      <c r="I2475" s="1289"/>
      <c r="J2475" s="1289"/>
      <c r="K2475" s="1289"/>
      <c r="L2475" s="1289"/>
      <c r="M2475" s="1289"/>
      <c r="N2475" s="1289"/>
      <c r="O2475" s="1289"/>
      <c r="P2475" s="1289"/>
      <c r="Q2475" s="1289"/>
      <c r="R2475" s="1289"/>
      <c r="S2475" s="1289"/>
      <c r="T2475" s="1289"/>
      <c r="U2475" s="1289"/>
      <c r="V2475" s="1289"/>
      <c r="W2475" s="1289"/>
      <c r="X2475" s="1289"/>
      <c r="Y2475" s="1289"/>
      <c r="Z2475" s="1289"/>
      <c r="AA2475" s="152"/>
      <c r="AB2475" s="1290"/>
      <c r="AC2475" s="1290"/>
      <c r="AD2475" s="1290"/>
      <c r="AE2475" s="1290"/>
      <c r="AF2475" s="1290"/>
    </row>
    <row r="2476" spans="1:32" ht="0.75" customHeight="1">
      <c r="A2476" s="150"/>
      <c r="B2476" s="1243"/>
      <c r="C2476" s="1243"/>
      <c r="D2476" s="1243"/>
      <c r="E2476" s="1243"/>
      <c r="G2476" s="1289"/>
      <c r="H2476" s="1289"/>
      <c r="I2476" s="1289"/>
      <c r="J2476" s="1289"/>
      <c r="K2476" s="1289"/>
      <c r="L2476" s="1289"/>
      <c r="M2476" s="1289"/>
      <c r="N2476" s="1289"/>
      <c r="O2476" s="1289"/>
      <c r="P2476" s="1289"/>
      <c r="Q2476" s="1289"/>
      <c r="R2476" s="1289"/>
      <c r="S2476" s="1289"/>
      <c r="T2476" s="1289"/>
      <c r="U2476" s="1289"/>
      <c r="V2476" s="1289"/>
      <c r="W2476" s="1289"/>
      <c r="X2476" s="1289"/>
      <c r="Y2476" s="1289"/>
      <c r="Z2476" s="1289"/>
      <c r="AA2476" s="152"/>
      <c r="AB2476" s="1290"/>
      <c r="AC2476" s="1290"/>
      <c r="AD2476" s="1290"/>
      <c r="AE2476" s="1290"/>
      <c r="AF2476" s="1290"/>
    </row>
    <row r="2477" spans="1:32" ht="11.65" customHeight="1">
      <c r="A2477" s="150"/>
      <c r="B2477" s="1243"/>
      <c r="C2477" s="1243"/>
      <c r="D2477" s="1243"/>
      <c r="E2477" s="1243"/>
      <c r="G2477" s="1289"/>
      <c r="H2477" s="1289"/>
      <c r="I2477" s="1289"/>
      <c r="J2477" s="1289"/>
      <c r="K2477" s="1289"/>
      <c r="L2477" s="1289"/>
      <c r="M2477" s="1289"/>
      <c r="N2477" s="1289"/>
      <c r="O2477" s="1289"/>
      <c r="P2477" s="1289"/>
      <c r="Q2477" s="1289"/>
      <c r="R2477" s="1289"/>
      <c r="S2477" s="1289"/>
      <c r="T2477" s="1289"/>
      <c r="U2477" s="1289"/>
      <c r="V2477" s="1289"/>
      <c r="W2477" s="1289"/>
      <c r="X2477" s="1289"/>
      <c r="Y2477" s="1289"/>
      <c r="Z2477" s="1289"/>
      <c r="AA2477" s="152"/>
      <c r="AB2477" s="1291" t="s">
        <v>378</v>
      </c>
      <c r="AC2477" s="1291"/>
      <c r="AD2477" s="1291"/>
      <c r="AE2477" s="1324"/>
      <c r="AF2477" s="1324"/>
    </row>
    <row r="2478" spans="1:32" ht="13.9" customHeight="1">
      <c r="A2478" s="150"/>
      <c r="B2478" s="1243"/>
      <c r="C2478" s="1243"/>
      <c r="D2478" s="1243"/>
      <c r="E2478" s="1243"/>
      <c r="G2478" s="1293" t="s">
        <v>379</v>
      </c>
      <c r="H2478" s="1293"/>
      <c r="I2478" s="1293"/>
      <c r="J2478" s="1293"/>
      <c r="K2478" s="1293"/>
      <c r="L2478" s="1293"/>
      <c r="M2478" s="1293"/>
      <c r="N2478" s="1293"/>
      <c r="O2478" s="1293"/>
      <c r="P2478" s="1293"/>
      <c r="Q2478" s="1293"/>
      <c r="R2478" s="1293"/>
      <c r="S2478" s="1293"/>
      <c r="T2478" s="1293"/>
      <c r="U2478" s="1293"/>
      <c r="V2478" s="1293"/>
      <c r="W2478" s="1293"/>
      <c r="X2478" s="1293"/>
      <c r="Y2478" s="1293"/>
      <c r="Z2478" s="1293"/>
      <c r="AA2478" s="152"/>
      <c r="AB2478" s="1291"/>
      <c r="AC2478" s="1291"/>
      <c r="AD2478" s="1291"/>
      <c r="AE2478" s="1324"/>
      <c r="AF2478" s="1324"/>
    </row>
    <row r="2479" spans="1:32" ht="0.75" customHeight="1">
      <c r="A2479" s="150"/>
      <c r="AA2479" s="152"/>
      <c r="AB2479" s="1291"/>
      <c r="AC2479" s="1291"/>
      <c r="AD2479" s="1291"/>
      <c r="AE2479" s="1324"/>
      <c r="AF2479" s="1324"/>
    </row>
    <row r="2480" spans="1:32" ht="0.75" customHeight="1">
      <c r="A2480" s="153"/>
      <c r="B2480" s="154"/>
      <c r="C2480" s="154"/>
      <c r="D2480" s="154"/>
      <c r="E2480" s="154"/>
      <c r="F2480" s="154"/>
      <c r="G2480" s="154"/>
      <c r="H2480" s="154"/>
      <c r="I2480" s="154"/>
      <c r="J2480" s="154"/>
      <c r="K2480" s="154"/>
      <c r="L2480" s="154"/>
      <c r="M2480" s="154"/>
      <c r="N2480" s="154"/>
      <c r="O2480" s="154"/>
      <c r="P2480" s="154"/>
      <c r="Q2480" s="154"/>
      <c r="R2480" s="154"/>
      <c r="S2480" s="154"/>
      <c r="T2480" s="154"/>
      <c r="U2480" s="154"/>
      <c r="V2480" s="154"/>
      <c r="W2480" s="154"/>
      <c r="X2480" s="154"/>
      <c r="Y2480" s="154"/>
      <c r="Z2480" s="154"/>
      <c r="AA2480" s="154"/>
      <c r="AB2480" s="154"/>
      <c r="AC2480" s="154"/>
      <c r="AD2480" s="154"/>
      <c r="AE2480" s="154"/>
      <c r="AF2480" s="162"/>
    </row>
    <row r="2481" spans="1:32" ht="15.95" customHeight="1">
      <c r="A2481" s="1280" t="s">
        <v>323</v>
      </c>
      <c r="B2481" s="1280"/>
      <c r="C2481" s="1280"/>
      <c r="D2481" s="1280"/>
      <c r="E2481" s="1280"/>
      <c r="F2481" s="1280"/>
      <c r="G2481" s="1280"/>
      <c r="H2481" s="1280"/>
      <c r="I2481" s="1280"/>
      <c r="J2481" s="1280"/>
      <c r="K2481" s="1280"/>
      <c r="L2481" s="1280"/>
      <c r="M2481" s="1280"/>
      <c r="N2481" s="1280"/>
      <c r="O2481" s="1280"/>
      <c r="P2481" s="1280"/>
      <c r="Q2481" s="1280"/>
      <c r="R2481" s="1280"/>
      <c r="S2481" s="1280"/>
      <c r="T2481" s="1280"/>
      <c r="U2481" s="1280"/>
      <c r="V2481" s="1280"/>
      <c r="W2481" s="1280"/>
      <c r="X2481" s="1280"/>
      <c r="Y2481" s="1280"/>
      <c r="Z2481" s="1280"/>
      <c r="AA2481" s="1280"/>
      <c r="AB2481" s="1280"/>
      <c r="AC2481" s="1280"/>
      <c r="AD2481" s="1280"/>
      <c r="AE2481" s="1280"/>
      <c r="AF2481" s="1280"/>
    </row>
    <row r="2482" spans="1:32" ht="37.9" customHeight="1">
      <c r="A2482" s="1301" t="s">
        <v>380</v>
      </c>
      <c r="B2482" s="1301"/>
      <c r="C2482" s="1301"/>
      <c r="D2482" s="1301"/>
      <c r="E2482" s="1301"/>
      <c r="F2482" s="1301"/>
      <c r="G2482" s="1301"/>
      <c r="H2482" s="1301"/>
      <c r="I2482" s="1301"/>
      <c r="J2482" s="1301"/>
      <c r="K2482" s="1301"/>
      <c r="L2482" s="1301"/>
      <c r="M2482" s="1301"/>
      <c r="N2482" s="1301"/>
      <c r="O2482" s="1301"/>
      <c r="P2482" s="1301"/>
      <c r="Q2482" s="1301"/>
      <c r="R2482" s="1301"/>
      <c r="S2482" s="1301"/>
      <c r="T2482" s="1301"/>
      <c r="U2482" s="1301"/>
      <c r="V2482" s="1301"/>
      <c r="W2482" s="1301"/>
      <c r="X2482" s="1301"/>
      <c r="Y2482" s="1280" t="s">
        <v>381</v>
      </c>
      <c r="Z2482" s="1280"/>
      <c r="AA2482" s="1280"/>
      <c r="AB2482" s="1280"/>
      <c r="AC2482" s="1280"/>
      <c r="AD2482" s="1280"/>
      <c r="AE2482" s="1280"/>
      <c r="AF2482" s="1280"/>
    </row>
    <row r="2483" spans="1:32" ht="4.3499999999999996" customHeight="1">
      <c r="A2483" s="155"/>
      <c r="B2483" s="156"/>
      <c r="C2483" s="156"/>
      <c r="D2483" s="156"/>
      <c r="E2483" s="156"/>
      <c r="F2483" s="156"/>
      <c r="G2483" s="156"/>
      <c r="H2483" s="156"/>
      <c r="I2483" s="156"/>
      <c r="J2483" s="156"/>
      <c r="K2483" s="156"/>
      <c r="L2483" s="156"/>
      <c r="M2483" s="156"/>
      <c r="N2483" s="156"/>
      <c r="O2483" s="156"/>
      <c r="P2483" s="156"/>
      <c r="Q2483" s="156"/>
      <c r="R2483" s="156"/>
      <c r="S2483" s="156"/>
      <c r="T2483" s="156"/>
      <c r="U2483" s="156"/>
      <c r="V2483" s="156"/>
      <c r="W2483" s="156"/>
      <c r="X2483" s="156"/>
      <c r="Y2483" s="156"/>
      <c r="Z2483" s="156"/>
      <c r="AA2483" s="156"/>
      <c r="AB2483" s="156"/>
      <c r="AC2483" s="156"/>
      <c r="AD2483" s="156"/>
      <c r="AE2483" s="156"/>
      <c r="AF2483" s="157"/>
    </row>
    <row r="2484" spans="1:32" ht="0.75" customHeight="1">
      <c r="A2484" s="1283" t="s">
        <v>382</v>
      </c>
      <c r="B2484" s="1283"/>
      <c r="C2484" s="1283"/>
      <c r="D2484" s="1283"/>
      <c r="E2484" s="1284"/>
      <c r="F2484" s="1284"/>
      <c r="G2484" s="1284"/>
      <c r="H2484" s="1284"/>
      <c r="I2484" s="1285" t="s">
        <v>67</v>
      </c>
      <c r="J2484" s="1285"/>
      <c r="K2484" s="1285"/>
      <c r="L2484" s="1285"/>
      <c r="M2484" s="1285"/>
      <c r="N2484" s="1285"/>
      <c r="O2484" s="1285"/>
      <c r="P2484" s="1285"/>
      <c r="Q2484" s="1285"/>
      <c r="R2484" s="1285"/>
      <c r="S2484" s="1285"/>
      <c r="T2484" s="1285"/>
      <c r="U2484" s="1285"/>
      <c r="V2484" s="1285"/>
      <c r="W2484" s="1285"/>
      <c r="X2484" s="1285"/>
      <c r="Y2484" s="1275" t="s">
        <v>383</v>
      </c>
      <c r="Z2484" s="1275"/>
      <c r="AA2484" s="1275"/>
      <c r="AB2484" s="1275"/>
      <c r="AC2484" s="1275"/>
      <c r="AD2484" s="1286" t="s">
        <v>384</v>
      </c>
      <c r="AE2484" s="1286"/>
      <c r="AF2484" s="1286"/>
    </row>
    <row r="2485" spans="1:32" ht="18.2" customHeight="1">
      <c r="A2485" s="1283"/>
      <c r="B2485" s="1283"/>
      <c r="C2485" s="1283"/>
      <c r="D2485" s="1283"/>
      <c r="E2485" s="1287" t="s">
        <v>385</v>
      </c>
      <c r="F2485" s="1287"/>
      <c r="G2485" s="1287"/>
      <c r="H2485" s="1288" t="s">
        <v>386</v>
      </c>
      <c r="I2485" s="1285"/>
      <c r="J2485" s="1285"/>
      <c r="K2485" s="1285"/>
      <c r="L2485" s="1285"/>
      <c r="M2485" s="1285"/>
      <c r="N2485" s="1285"/>
      <c r="O2485" s="1285"/>
      <c r="P2485" s="1285"/>
      <c r="Q2485" s="1285"/>
      <c r="R2485" s="1285"/>
      <c r="S2485" s="1285"/>
      <c r="T2485" s="1285"/>
      <c r="U2485" s="1285"/>
      <c r="V2485" s="1285"/>
      <c r="W2485" s="1285"/>
      <c r="X2485" s="1285"/>
      <c r="Y2485" s="1275"/>
      <c r="Z2485" s="1275"/>
      <c r="AA2485" s="1275"/>
      <c r="AB2485" s="1275"/>
      <c r="AC2485" s="1275"/>
      <c r="AD2485" s="1286"/>
      <c r="AE2485" s="1286"/>
      <c r="AF2485" s="1286"/>
    </row>
    <row r="2486" spans="1:32" ht="0.75" customHeight="1">
      <c r="A2486" s="1274" t="s">
        <v>87</v>
      </c>
      <c r="B2486" s="1274"/>
      <c r="C2486" s="1274"/>
      <c r="D2486" s="1274"/>
      <c r="E2486" s="1287"/>
      <c r="F2486" s="1287"/>
      <c r="G2486" s="1287"/>
      <c r="H2486" s="1288"/>
      <c r="I2486" s="1285"/>
      <c r="J2486" s="1285"/>
      <c r="K2486" s="1285"/>
      <c r="L2486" s="1285"/>
      <c r="M2486" s="1285"/>
      <c r="N2486" s="1285"/>
      <c r="O2486" s="1285"/>
      <c r="P2486" s="1285"/>
      <c r="Q2486" s="1285"/>
      <c r="R2486" s="1285"/>
      <c r="S2486" s="1285"/>
      <c r="T2486" s="1285"/>
      <c r="U2486" s="1285"/>
      <c r="V2486" s="1285"/>
      <c r="W2486" s="1285"/>
      <c r="X2486" s="1285"/>
      <c r="Y2486" s="1275" t="s">
        <v>387</v>
      </c>
      <c r="Z2486" s="1275"/>
      <c r="AA2486" s="1275"/>
      <c r="AB2486" s="1275"/>
      <c r="AC2486" s="1275"/>
      <c r="AD2486" s="1276">
        <v>36</v>
      </c>
      <c r="AE2486" s="1276"/>
      <c r="AF2486" s="1276"/>
    </row>
    <row r="2487" spans="1:32" ht="18.2" customHeight="1">
      <c r="A2487" s="1274"/>
      <c r="B2487" s="1274"/>
      <c r="C2487" s="1274"/>
      <c r="D2487" s="1274"/>
      <c r="E2487" s="1277"/>
      <c r="F2487" s="1277"/>
      <c r="G2487" s="1277"/>
      <c r="H2487" s="1288"/>
      <c r="I2487" s="1285"/>
      <c r="J2487" s="1285"/>
      <c r="K2487" s="1285"/>
      <c r="L2487" s="1285"/>
      <c r="M2487" s="1285"/>
      <c r="N2487" s="1285"/>
      <c r="O2487" s="1285"/>
      <c r="P2487" s="1285"/>
      <c r="Q2487" s="1285"/>
      <c r="R2487" s="1285"/>
      <c r="S2487" s="1285"/>
      <c r="T2487" s="1285"/>
      <c r="U2487" s="1285"/>
      <c r="V2487" s="1285"/>
      <c r="W2487" s="1285"/>
      <c r="X2487" s="1285"/>
      <c r="Y2487" s="1275"/>
      <c r="Z2487" s="1275"/>
      <c r="AA2487" s="1275"/>
      <c r="AB2487" s="1275"/>
      <c r="AC2487" s="1275"/>
      <c r="AD2487" s="1276"/>
      <c r="AE2487" s="1276"/>
      <c r="AF2487" s="1276"/>
    </row>
    <row r="2488" spans="1:32" ht="26.85" customHeight="1">
      <c r="A2488" s="1322" t="s">
        <v>432</v>
      </c>
      <c r="B2488" s="1322"/>
      <c r="C2488" s="1322"/>
      <c r="D2488" s="1322"/>
      <c r="E2488" s="1322"/>
      <c r="F2488" s="1322"/>
      <c r="G2488" s="1322"/>
      <c r="H2488" s="1322"/>
      <c r="I2488" s="1322"/>
      <c r="J2488" s="1322"/>
      <c r="K2488" s="1322"/>
      <c r="L2488" s="1322"/>
      <c r="M2488" s="1322"/>
      <c r="N2488" s="1322"/>
      <c r="O2488" s="1322"/>
      <c r="P2488" s="1322"/>
      <c r="Q2488" s="1322"/>
      <c r="R2488" s="1322"/>
      <c r="S2488" s="1322"/>
      <c r="T2488" s="1322"/>
      <c r="U2488" s="1322"/>
      <c r="V2488" s="1322"/>
      <c r="W2488" s="1322"/>
      <c r="X2488" s="1322"/>
      <c r="Y2488" s="1322"/>
      <c r="Z2488" s="1322"/>
      <c r="AA2488" s="1322"/>
      <c r="AB2488" s="1322"/>
      <c r="AC2488" s="1322"/>
      <c r="AD2488" s="1322"/>
      <c r="AE2488" s="1322"/>
      <c r="AF2488" s="1323"/>
    </row>
    <row r="2489" spans="1:32" ht="10.15" customHeight="1">
      <c r="A2489" s="1273" t="s">
        <v>389</v>
      </c>
      <c r="B2489" s="1273"/>
      <c r="C2489" s="1273"/>
      <c r="D2489" s="1273"/>
      <c r="E2489" s="1273"/>
      <c r="F2489" s="1273"/>
      <c r="G2489" s="1273"/>
      <c r="H2489" s="1273"/>
      <c r="I2489" s="1273"/>
      <c r="J2489" s="1273"/>
      <c r="K2489" s="1273"/>
      <c r="L2489" s="1273"/>
      <c r="M2489" s="1273"/>
      <c r="N2489" s="1273"/>
      <c r="O2489" s="1273"/>
      <c r="P2489" s="1273"/>
      <c r="Q2489" s="1273"/>
      <c r="R2489" s="1273"/>
      <c r="S2489" s="1273"/>
      <c r="T2489" s="1273"/>
      <c r="U2489" s="1273"/>
      <c r="V2489" s="1273"/>
      <c r="W2489" s="1273"/>
      <c r="X2489" s="1273"/>
      <c r="Y2489" s="1273"/>
      <c r="Z2489" s="1273"/>
      <c r="AA2489" s="1273"/>
      <c r="AB2489" s="1273"/>
      <c r="AC2489" s="1273"/>
      <c r="AD2489" s="1273"/>
      <c r="AE2489" s="1273"/>
      <c r="AF2489" s="1323"/>
    </row>
    <row r="2490" spans="1:32" ht="17.45" customHeight="1">
      <c r="A2490" s="1255" t="s">
        <v>390</v>
      </c>
      <c r="B2490" s="1255"/>
      <c r="C2490" s="1255"/>
      <c r="D2490" s="1255"/>
      <c r="E2490" s="1255"/>
      <c r="F2490" s="1255"/>
      <c r="G2490" s="1255"/>
      <c r="H2490" s="1255"/>
      <c r="I2490" s="1255"/>
      <c r="J2490" s="1255"/>
      <c r="K2490" s="1255"/>
      <c r="L2490" s="1255"/>
      <c r="M2490" s="1256" t="s">
        <v>391</v>
      </c>
      <c r="N2490" s="1256" t="s">
        <v>392</v>
      </c>
      <c r="O2490" s="1256"/>
      <c r="P2490" s="1256"/>
      <c r="Q2490" s="1256"/>
      <c r="R2490" s="1256"/>
      <c r="S2490" s="1256"/>
      <c r="T2490" s="1256" t="s">
        <v>393</v>
      </c>
      <c r="U2490" s="1256"/>
      <c r="V2490" s="1256"/>
      <c r="W2490" s="1256"/>
      <c r="X2490" s="1256"/>
      <c r="Y2490" s="1256"/>
      <c r="Z2490" s="1256"/>
      <c r="AA2490" s="1256"/>
      <c r="AB2490" s="1256"/>
      <c r="AC2490" s="1245" t="s">
        <v>394</v>
      </c>
      <c r="AD2490" s="1245"/>
      <c r="AE2490" s="1245"/>
      <c r="AF2490" s="1245"/>
    </row>
    <row r="2491" spans="1:32" ht="16.7" customHeight="1">
      <c r="A2491" s="1255"/>
      <c r="B2491" s="1255"/>
      <c r="C2491" s="1255"/>
      <c r="D2491" s="1255"/>
      <c r="E2491" s="1255"/>
      <c r="F2491" s="1255"/>
      <c r="G2491" s="1255"/>
      <c r="H2491" s="1255"/>
      <c r="I2491" s="1255"/>
      <c r="J2491" s="1255"/>
      <c r="K2491" s="1255"/>
      <c r="L2491" s="1255"/>
      <c r="M2491" s="1256"/>
      <c r="N2491" s="1256" t="s">
        <v>395</v>
      </c>
      <c r="O2491" s="1256"/>
      <c r="P2491" s="1256" t="s">
        <v>396</v>
      </c>
      <c r="Q2491" s="1256"/>
      <c r="R2491" s="1256"/>
      <c r="S2491" s="1256"/>
      <c r="T2491" s="1256" t="s">
        <v>395</v>
      </c>
      <c r="U2491" s="1256"/>
      <c r="V2491" s="1256"/>
      <c r="W2491" s="1256"/>
      <c r="X2491" s="1256" t="s">
        <v>396</v>
      </c>
      <c r="Y2491" s="1256"/>
      <c r="Z2491" s="1256"/>
      <c r="AA2491" s="1256"/>
      <c r="AB2491" s="1256"/>
      <c r="AC2491" s="1245"/>
      <c r="AD2491" s="1245"/>
      <c r="AE2491" s="1245"/>
      <c r="AF2491" s="1245"/>
    </row>
    <row r="2492" spans="1:32" ht="23.25" customHeight="1">
      <c r="A2492" s="146"/>
      <c r="B2492" s="147"/>
      <c r="C2492" s="163" t="s">
        <v>691</v>
      </c>
      <c r="D2492" s="1314" t="s">
        <v>692</v>
      </c>
      <c r="E2492" s="1314"/>
      <c r="F2492" s="1314"/>
      <c r="G2492" s="1314"/>
      <c r="H2492" s="1314"/>
      <c r="I2492" s="1314"/>
      <c r="J2492" s="1314"/>
      <c r="K2492" s="1314"/>
      <c r="L2492" s="1314"/>
      <c r="M2492" s="164">
        <v>1</v>
      </c>
      <c r="N2492" s="1327">
        <v>1</v>
      </c>
      <c r="O2492" s="1327"/>
      <c r="P2492" s="1327">
        <v>0</v>
      </c>
      <c r="Q2492" s="1327"/>
      <c r="R2492" s="1327"/>
      <c r="S2492" s="1327"/>
      <c r="T2492" s="1317">
        <v>2.1928000000000001</v>
      </c>
      <c r="U2492" s="1317"/>
      <c r="V2492" s="1317"/>
      <c r="W2492" s="1317"/>
      <c r="X2492" s="1317">
        <v>1.1749000000000001</v>
      </c>
      <c r="Y2492" s="1317"/>
      <c r="Z2492" s="1317"/>
      <c r="AA2492" s="1317"/>
      <c r="AB2492" s="1317"/>
      <c r="AC2492" s="1318">
        <v>2.1928000000000001</v>
      </c>
      <c r="AD2492" s="1318"/>
      <c r="AE2492" s="1318"/>
      <c r="AF2492" s="1318"/>
    </row>
    <row r="2493" spans="1:32" ht="22.5" customHeight="1">
      <c r="A2493" s="150"/>
      <c r="C2493" s="165" t="s">
        <v>693</v>
      </c>
      <c r="D2493" s="1309" t="s">
        <v>694</v>
      </c>
      <c r="E2493" s="1309"/>
      <c r="F2493" s="1309"/>
      <c r="G2493" s="1309"/>
      <c r="H2493" s="1309"/>
      <c r="I2493" s="1309"/>
      <c r="J2493" s="1309"/>
      <c r="K2493" s="1309"/>
      <c r="L2493" s="1309"/>
      <c r="M2493" s="166">
        <v>1</v>
      </c>
      <c r="N2493" s="1332">
        <v>1</v>
      </c>
      <c r="O2493" s="1332"/>
      <c r="P2493" s="1332">
        <v>0</v>
      </c>
      <c r="Q2493" s="1332"/>
      <c r="R2493" s="1332"/>
      <c r="S2493" s="1332"/>
      <c r="T2493" s="1312">
        <v>174.39490000000001</v>
      </c>
      <c r="U2493" s="1312"/>
      <c r="V2493" s="1312"/>
      <c r="W2493" s="1312"/>
      <c r="X2493" s="1312">
        <v>72.1922</v>
      </c>
      <c r="Y2493" s="1312"/>
      <c r="Z2493" s="1312"/>
      <c r="AA2493" s="1312"/>
      <c r="AB2493" s="1312"/>
      <c r="AC2493" s="1313">
        <v>174.39490000000001</v>
      </c>
      <c r="AD2493" s="1313"/>
      <c r="AE2493" s="1313"/>
      <c r="AF2493" s="1313"/>
    </row>
    <row r="2494" spans="1:32" ht="23.25" customHeight="1">
      <c r="A2494" s="153"/>
      <c r="B2494" s="154"/>
      <c r="C2494" s="167" t="s">
        <v>695</v>
      </c>
      <c r="D2494" s="1304" t="s">
        <v>696</v>
      </c>
      <c r="E2494" s="1304"/>
      <c r="F2494" s="1304"/>
      <c r="G2494" s="1304"/>
      <c r="H2494" s="1304"/>
      <c r="I2494" s="1304"/>
      <c r="J2494" s="1304"/>
      <c r="K2494" s="1304"/>
      <c r="L2494" s="1304"/>
      <c r="M2494" s="168">
        <v>1</v>
      </c>
      <c r="N2494" s="1326">
        <v>1</v>
      </c>
      <c r="O2494" s="1326"/>
      <c r="P2494" s="1326">
        <v>0</v>
      </c>
      <c r="Q2494" s="1326"/>
      <c r="R2494" s="1326"/>
      <c r="S2494" s="1326"/>
      <c r="T2494" s="1307">
        <v>11.2203</v>
      </c>
      <c r="U2494" s="1307"/>
      <c r="V2494" s="1307"/>
      <c r="W2494" s="1307"/>
      <c r="X2494" s="1307">
        <v>0.81789999999999996</v>
      </c>
      <c r="Y2494" s="1307"/>
      <c r="Z2494" s="1307"/>
      <c r="AA2494" s="1307"/>
      <c r="AB2494" s="1307"/>
      <c r="AC2494" s="1308">
        <v>11.2203</v>
      </c>
      <c r="AD2494" s="1308"/>
      <c r="AE2494" s="1308"/>
      <c r="AF2494" s="1308"/>
    </row>
    <row r="2495" spans="1:32" ht="16.7" customHeight="1">
      <c r="A2495" s="1246"/>
      <c r="B2495" s="1246"/>
      <c r="C2495" s="1246"/>
      <c r="D2495" s="1246"/>
      <c r="E2495" s="1246"/>
      <c r="F2495" s="1246"/>
      <c r="G2495" s="1246"/>
      <c r="H2495" s="1246"/>
      <c r="I2495" s="1246"/>
      <c r="J2495" s="1246"/>
      <c r="K2495" s="1246"/>
      <c r="L2495" s="1246"/>
      <c r="M2495" s="1247" t="s">
        <v>397</v>
      </c>
      <c r="N2495" s="1247"/>
      <c r="O2495" s="1247"/>
      <c r="P2495" s="1247"/>
      <c r="Q2495" s="1247"/>
      <c r="R2495" s="1247"/>
      <c r="S2495" s="1247"/>
      <c r="T2495" s="1247"/>
      <c r="U2495" s="1247"/>
      <c r="V2495" s="1247"/>
      <c r="W2495" s="1247"/>
      <c r="X2495" s="1248"/>
      <c r="Y2495" s="1248"/>
      <c r="Z2495" s="1249">
        <v>187.80799999999999</v>
      </c>
      <c r="AA2495" s="1249"/>
      <c r="AB2495" s="1249"/>
      <c r="AC2495" s="1249"/>
      <c r="AD2495" s="1249"/>
      <c r="AE2495" s="1249"/>
      <c r="AF2495" s="1249"/>
    </row>
    <row r="2496" spans="1:32" ht="17.45" customHeight="1">
      <c r="A2496" s="1255" t="s">
        <v>398</v>
      </c>
      <c r="B2496" s="1255"/>
      <c r="C2496" s="1255"/>
      <c r="D2496" s="1255"/>
      <c r="E2496" s="1255"/>
      <c r="F2496" s="1255"/>
      <c r="G2496" s="1255"/>
      <c r="H2496" s="1255"/>
      <c r="I2496" s="1255"/>
      <c r="J2496" s="1255"/>
      <c r="K2496" s="1255"/>
      <c r="L2496" s="1255"/>
      <c r="M2496" s="1255"/>
      <c r="N2496" s="1255"/>
      <c r="O2496" s="1256" t="s">
        <v>399</v>
      </c>
      <c r="P2496" s="1256"/>
      <c r="Q2496" s="1256"/>
      <c r="R2496" s="1256"/>
      <c r="S2496" s="1256" t="s">
        <v>391</v>
      </c>
      <c r="T2496" s="1256"/>
      <c r="U2496" s="1256"/>
      <c r="V2496" s="1256"/>
      <c r="W2496" s="1256" t="s">
        <v>400</v>
      </c>
      <c r="X2496" s="1256"/>
      <c r="Y2496" s="1256"/>
      <c r="Z2496" s="1256"/>
      <c r="AA2496" s="1256"/>
      <c r="AB2496" s="1256"/>
      <c r="AC2496" s="1245" t="s">
        <v>394</v>
      </c>
      <c r="AD2496" s="1245"/>
      <c r="AE2496" s="1245"/>
      <c r="AF2496" s="1245"/>
    </row>
    <row r="2497" spans="1:32" ht="23.25" customHeight="1">
      <c r="A2497" s="146"/>
      <c r="B2497" s="147"/>
      <c r="C2497" s="170" t="s">
        <v>462</v>
      </c>
      <c r="D2497" s="1263" t="s">
        <v>463</v>
      </c>
      <c r="E2497" s="1263"/>
      <c r="F2497" s="1263"/>
      <c r="G2497" s="1263"/>
      <c r="H2497" s="1263"/>
      <c r="I2497" s="1263"/>
      <c r="J2497" s="1263"/>
      <c r="K2497" s="1263"/>
      <c r="L2497" s="1263"/>
      <c r="M2497" s="1263"/>
      <c r="N2497" s="1263"/>
      <c r="O2497" s="1264">
        <v>0</v>
      </c>
      <c r="P2497" s="1264"/>
      <c r="Q2497" s="1264"/>
      <c r="R2497" s="1264"/>
      <c r="S2497" s="1264">
        <v>5</v>
      </c>
      <c r="T2497" s="1264"/>
      <c r="U2497" s="1264"/>
      <c r="V2497" s="1264"/>
      <c r="W2497" s="1265">
        <v>22.268799999999999</v>
      </c>
      <c r="X2497" s="1265"/>
      <c r="Y2497" s="1265"/>
      <c r="Z2497" s="1265"/>
      <c r="AA2497" s="1265"/>
      <c r="AB2497" s="1265"/>
      <c r="AC2497" s="1266">
        <v>111.34399999999999</v>
      </c>
      <c r="AD2497" s="1266"/>
      <c r="AE2497" s="1266"/>
      <c r="AF2497" s="1266"/>
    </row>
    <row r="2498" spans="1:32" ht="22.5" customHeight="1">
      <c r="A2498" s="150"/>
      <c r="C2498" s="173" t="s">
        <v>507</v>
      </c>
      <c r="D2498" s="1297" t="s">
        <v>508</v>
      </c>
      <c r="E2498" s="1297"/>
      <c r="F2498" s="1297"/>
      <c r="G2498" s="1297"/>
      <c r="H2498" s="1297"/>
      <c r="I2498" s="1297"/>
      <c r="J2498" s="1297"/>
      <c r="K2498" s="1297"/>
      <c r="L2498" s="1297"/>
      <c r="M2498" s="1297"/>
      <c r="N2498" s="1297"/>
      <c r="O2498" s="1325">
        <v>0</v>
      </c>
      <c r="P2498" s="1325"/>
      <c r="Q2498" s="1325"/>
      <c r="R2498" s="1325"/>
      <c r="S2498" s="1325">
        <v>1</v>
      </c>
      <c r="T2498" s="1325"/>
      <c r="U2498" s="1325"/>
      <c r="V2498" s="1325"/>
      <c r="W2498" s="1299">
        <v>32.884700000000002</v>
      </c>
      <c r="X2498" s="1299"/>
      <c r="Y2498" s="1299"/>
      <c r="Z2498" s="1299"/>
      <c r="AA2498" s="1299"/>
      <c r="AB2498" s="1299"/>
      <c r="AC2498" s="1262">
        <v>32.884700000000002</v>
      </c>
      <c r="AD2498" s="1262"/>
      <c r="AE2498" s="1262"/>
      <c r="AF2498" s="1262"/>
    </row>
    <row r="2499" spans="1:32" ht="17.45" customHeight="1">
      <c r="A2499" s="150"/>
      <c r="M2499" s="1240" t="s">
        <v>401</v>
      </c>
      <c r="N2499" s="1240"/>
      <c r="O2499" s="1240"/>
      <c r="P2499" s="1240"/>
      <c r="Q2499" s="1240"/>
      <c r="R2499" s="1240"/>
      <c r="S2499" s="1240"/>
      <c r="T2499" s="1240"/>
      <c r="U2499" s="1240"/>
      <c r="V2499" s="1240"/>
      <c r="W2499" s="1240"/>
      <c r="Z2499" s="1262">
        <v>144.2287</v>
      </c>
      <c r="AA2499" s="1262"/>
      <c r="AB2499" s="1262"/>
      <c r="AC2499" s="1262"/>
      <c r="AD2499" s="1262"/>
      <c r="AE2499" s="1262"/>
      <c r="AF2499" s="1262"/>
    </row>
    <row r="2500" spans="1:32" ht="16.7" customHeight="1">
      <c r="A2500" s="150"/>
      <c r="M2500" s="1240" t="s">
        <v>402</v>
      </c>
      <c r="N2500" s="1240"/>
      <c r="O2500" s="1240"/>
      <c r="P2500" s="1240"/>
      <c r="Q2500" s="1240"/>
      <c r="R2500" s="1240"/>
      <c r="S2500" s="1240"/>
      <c r="T2500" s="1240"/>
      <c r="U2500" s="1240"/>
      <c r="V2500" s="1240"/>
      <c r="W2500" s="1240"/>
      <c r="Z2500" s="1262">
        <v>332.0367</v>
      </c>
      <c r="AA2500" s="1262"/>
      <c r="AB2500" s="1262"/>
      <c r="AC2500" s="1262"/>
      <c r="AD2500" s="1262"/>
      <c r="AE2500" s="1262"/>
      <c r="AF2500" s="1262"/>
    </row>
    <row r="2501" spans="1:32" ht="17.45" customHeight="1">
      <c r="A2501" s="150"/>
      <c r="M2501" s="1240" t="s">
        <v>403</v>
      </c>
      <c r="N2501" s="1240"/>
      <c r="O2501" s="1240"/>
      <c r="P2501" s="1240"/>
      <c r="Q2501" s="1240"/>
      <c r="R2501" s="1240"/>
      <c r="S2501" s="1240"/>
      <c r="T2501" s="1240"/>
      <c r="U2501" s="1240"/>
      <c r="V2501" s="1240"/>
      <c r="W2501" s="1240"/>
      <c r="Z2501" s="1262">
        <v>9.2232000000000003</v>
      </c>
      <c r="AA2501" s="1262"/>
      <c r="AB2501" s="1262"/>
      <c r="AC2501" s="1262"/>
      <c r="AD2501" s="1262"/>
      <c r="AE2501" s="1262"/>
      <c r="AF2501" s="1262"/>
    </row>
    <row r="2502" spans="1:32" ht="17.45" customHeight="1">
      <c r="A2502" s="150"/>
      <c r="M2502" s="1240" t="s">
        <v>404</v>
      </c>
      <c r="N2502" s="1240"/>
      <c r="O2502" s="1240"/>
      <c r="P2502" s="1240"/>
      <c r="Q2502" s="1240"/>
      <c r="R2502" s="1240"/>
      <c r="S2502" s="1240"/>
      <c r="T2502" s="1240"/>
      <c r="U2502" s="1240"/>
      <c r="V2502" s="1240"/>
      <c r="W2502" s="1240"/>
      <c r="Z2502" s="1262">
        <v>0</v>
      </c>
      <c r="AA2502" s="1262"/>
      <c r="AB2502" s="1262"/>
      <c r="AC2502" s="1262"/>
      <c r="AD2502" s="1262"/>
      <c r="AE2502" s="1262"/>
      <c r="AF2502" s="1262"/>
    </row>
    <row r="2503" spans="1:32" ht="16.7" customHeight="1">
      <c r="A2503" s="153"/>
      <c r="B2503" s="154"/>
      <c r="C2503" s="154"/>
      <c r="D2503" s="154"/>
      <c r="E2503" s="154"/>
      <c r="F2503" s="154"/>
      <c r="G2503" s="154"/>
      <c r="H2503" s="154"/>
      <c r="I2503" s="154"/>
      <c r="J2503" s="154"/>
      <c r="K2503" s="154"/>
      <c r="L2503" s="154"/>
      <c r="M2503" s="1260" t="s">
        <v>405</v>
      </c>
      <c r="N2503" s="1260"/>
      <c r="O2503" s="1260"/>
      <c r="P2503" s="1260"/>
      <c r="Q2503" s="1260"/>
      <c r="R2503" s="1260"/>
      <c r="S2503" s="1260"/>
      <c r="T2503" s="1260"/>
      <c r="U2503" s="1260"/>
      <c r="V2503" s="1260"/>
      <c r="W2503" s="1260"/>
      <c r="X2503" s="154"/>
      <c r="Y2503" s="154"/>
      <c r="Z2503" s="1261">
        <v>0</v>
      </c>
      <c r="AA2503" s="1261"/>
      <c r="AB2503" s="1261"/>
      <c r="AC2503" s="1261"/>
      <c r="AD2503" s="1261"/>
      <c r="AE2503" s="1261"/>
      <c r="AF2503" s="1261"/>
    </row>
    <row r="2504" spans="1:32" ht="17.45" customHeight="1">
      <c r="A2504" s="1257" t="s">
        <v>406</v>
      </c>
      <c r="B2504" s="1257"/>
      <c r="C2504" s="1257"/>
      <c r="D2504" s="1257"/>
      <c r="E2504" s="1257"/>
      <c r="F2504" s="1257"/>
      <c r="G2504" s="1257"/>
      <c r="H2504" s="1257"/>
      <c r="I2504" s="1257"/>
      <c r="J2504" s="1257"/>
      <c r="K2504" s="1257"/>
      <c r="L2504" s="1257"/>
      <c r="M2504" s="1257"/>
      <c r="N2504" s="1257"/>
      <c r="O2504" s="1258" t="s">
        <v>391</v>
      </c>
      <c r="P2504" s="1258"/>
      <c r="Q2504" s="1258"/>
      <c r="R2504" s="1258"/>
      <c r="S2504" s="1258" t="s">
        <v>407</v>
      </c>
      <c r="T2504" s="1258"/>
      <c r="U2504" s="1258"/>
      <c r="V2504" s="1258"/>
      <c r="W2504" s="1258" t="s">
        <v>408</v>
      </c>
      <c r="X2504" s="1258"/>
      <c r="Y2504" s="1258"/>
      <c r="Z2504" s="1258"/>
      <c r="AA2504" s="1258"/>
      <c r="AB2504" s="1258"/>
      <c r="AC2504" s="1259" t="s">
        <v>409</v>
      </c>
      <c r="AD2504" s="1259"/>
      <c r="AE2504" s="1259"/>
      <c r="AF2504" s="1259"/>
    </row>
    <row r="2505" spans="1:32" ht="22.5" customHeight="1">
      <c r="A2505" s="146"/>
      <c r="B2505" s="147"/>
      <c r="C2505" s="170" t="s">
        <v>697</v>
      </c>
      <c r="D2505" s="1314" t="s">
        <v>698</v>
      </c>
      <c r="E2505" s="1314"/>
      <c r="F2505" s="1314"/>
      <c r="G2505" s="1314"/>
      <c r="H2505" s="1314"/>
      <c r="I2505" s="1314"/>
      <c r="J2505" s="1314"/>
      <c r="K2505" s="1314"/>
      <c r="L2505" s="1314"/>
      <c r="M2505" s="1314"/>
      <c r="N2505" s="1314"/>
      <c r="O2505" s="1315">
        <v>3.4099999999999998E-3</v>
      </c>
      <c r="P2505" s="1315"/>
      <c r="Q2505" s="1315"/>
      <c r="R2505" s="1315"/>
      <c r="S2505" s="1316" t="s">
        <v>384</v>
      </c>
      <c r="T2505" s="1316"/>
      <c r="U2505" s="1316"/>
      <c r="V2505" s="1316"/>
      <c r="W2505" s="1317">
        <v>21.419599999999999</v>
      </c>
      <c r="X2505" s="1317"/>
      <c r="Y2505" s="1317"/>
      <c r="Z2505" s="1317"/>
      <c r="AA2505" s="1317"/>
      <c r="AB2505" s="1317"/>
      <c r="AC2505" s="1318">
        <v>7.2999999999999995E-2</v>
      </c>
      <c r="AD2505" s="1318"/>
      <c r="AE2505" s="1318"/>
      <c r="AF2505" s="1318"/>
    </row>
    <row r="2506" spans="1:32" ht="23.25" customHeight="1">
      <c r="A2506" s="150"/>
      <c r="C2506" s="173" t="s">
        <v>699</v>
      </c>
      <c r="D2506" s="1309" t="s">
        <v>700</v>
      </c>
      <c r="E2506" s="1309"/>
      <c r="F2506" s="1309"/>
      <c r="G2506" s="1309"/>
      <c r="H2506" s="1309"/>
      <c r="I2506" s="1309"/>
      <c r="J2506" s="1309"/>
      <c r="K2506" s="1309"/>
      <c r="L2506" s="1309"/>
      <c r="M2506" s="1309"/>
      <c r="N2506" s="1309"/>
      <c r="O2506" s="1310">
        <v>0.10292</v>
      </c>
      <c r="P2506" s="1310"/>
      <c r="Q2506" s="1310"/>
      <c r="R2506" s="1310"/>
      <c r="S2506" s="1311" t="s">
        <v>533</v>
      </c>
      <c r="T2506" s="1311"/>
      <c r="U2506" s="1311"/>
      <c r="V2506" s="1311"/>
      <c r="W2506" s="1312">
        <v>28.250299999999999</v>
      </c>
      <c r="X2506" s="1312"/>
      <c r="Y2506" s="1312"/>
      <c r="Z2506" s="1312"/>
      <c r="AA2506" s="1312"/>
      <c r="AB2506" s="1312"/>
      <c r="AC2506" s="1313">
        <v>2.9075000000000002</v>
      </c>
      <c r="AD2506" s="1313"/>
      <c r="AE2506" s="1313"/>
      <c r="AF2506" s="1313"/>
    </row>
    <row r="2507" spans="1:32" ht="22.5" customHeight="1">
      <c r="A2507" s="153"/>
      <c r="B2507" s="154"/>
      <c r="C2507" s="175" t="s">
        <v>701</v>
      </c>
      <c r="D2507" s="1304" t="s">
        <v>702</v>
      </c>
      <c r="E2507" s="1304"/>
      <c r="F2507" s="1304"/>
      <c r="G2507" s="1304"/>
      <c r="H2507" s="1304"/>
      <c r="I2507" s="1304"/>
      <c r="J2507" s="1304"/>
      <c r="K2507" s="1304"/>
      <c r="L2507" s="1304"/>
      <c r="M2507" s="1304"/>
      <c r="N2507" s="1304"/>
      <c r="O2507" s="1305">
        <v>1</v>
      </c>
      <c r="P2507" s="1305"/>
      <c r="Q2507" s="1305"/>
      <c r="R2507" s="1305"/>
      <c r="S2507" s="1306" t="s">
        <v>384</v>
      </c>
      <c r="T2507" s="1306"/>
      <c r="U2507" s="1306"/>
      <c r="V2507" s="1306"/>
      <c r="W2507" s="1307">
        <v>39.934199999999997</v>
      </c>
      <c r="X2507" s="1307"/>
      <c r="Y2507" s="1307"/>
      <c r="Z2507" s="1307"/>
      <c r="AA2507" s="1307"/>
      <c r="AB2507" s="1307"/>
      <c r="AC2507" s="1308">
        <v>39.934199999999997</v>
      </c>
      <c r="AD2507" s="1308"/>
      <c r="AE2507" s="1308"/>
      <c r="AF2507" s="1308"/>
    </row>
    <row r="2508" spans="1:32" ht="17.45" customHeight="1">
      <c r="A2508" s="1246"/>
      <c r="B2508" s="1246"/>
      <c r="C2508" s="1246"/>
      <c r="D2508" s="1246"/>
      <c r="E2508" s="1246"/>
      <c r="F2508" s="1246"/>
      <c r="G2508" s="1246"/>
      <c r="H2508" s="1246"/>
      <c r="I2508" s="1246"/>
      <c r="J2508" s="1246"/>
      <c r="K2508" s="1246"/>
      <c r="L2508" s="1246"/>
      <c r="M2508" s="1247" t="s">
        <v>411</v>
      </c>
      <c r="N2508" s="1247"/>
      <c r="O2508" s="1247"/>
      <c r="P2508" s="1247"/>
      <c r="Q2508" s="1247"/>
      <c r="R2508" s="1247"/>
      <c r="S2508" s="1247"/>
      <c r="T2508" s="1247"/>
      <c r="U2508" s="1247"/>
      <c r="V2508" s="1247"/>
      <c r="W2508" s="1247"/>
      <c r="X2508" s="1248"/>
      <c r="Y2508" s="1248"/>
      <c r="Z2508" s="1249">
        <v>42.914700000000003</v>
      </c>
      <c r="AA2508" s="1249"/>
      <c r="AB2508" s="1249"/>
      <c r="AC2508" s="1249"/>
      <c r="AD2508" s="1249"/>
      <c r="AE2508" s="1249"/>
      <c r="AF2508" s="1249"/>
    </row>
    <row r="2509" spans="1:32" ht="17.45" customHeight="1">
      <c r="A2509" s="1257" t="s">
        <v>412</v>
      </c>
      <c r="B2509" s="1257"/>
      <c r="C2509" s="1257"/>
      <c r="D2509" s="1257"/>
      <c r="E2509" s="1257"/>
      <c r="F2509" s="1257"/>
      <c r="G2509" s="1257"/>
      <c r="H2509" s="1257"/>
      <c r="I2509" s="1257"/>
      <c r="J2509" s="1257"/>
      <c r="K2509" s="1257"/>
      <c r="L2509" s="1257"/>
      <c r="M2509" s="1257"/>
      <c r="N2509" s="1257"/>
      <c r="O2509" s="1258" t="s">
        <v>391</v>
      </c>
      <c r="P2509" s="1258"/>
      <c r="Q2509" s="1258"/>
      <c r="R2509" s="1258"/>
      <c r="S2509" s="1258" t="s">
        <v>407</v>
      </c>
      <c r="T2509" s="1258"/>
      <c r="U2509" s="1258"/>
      <c r="V2509" s="1258"/>
      <c r="W2509" s="1258" t="s">
        <v>408</v>
      </c>
      <c r="X2509" s="1258"/>
      <c r="Y2509" s="1258"/>
      <c r="Z2509" s="1258"/>
      <c r="AA2509" s="1258"/>
      <c r="AB2509" s="1258"/>
      <c r="AC2509" s="1259" t="s">
        <v>409</v>
      </c>
      <c r="AD2509" s="1259"/>
      <c r="AE2509" s="1259"/>
      <c r="AF2509" s="1259"/>
    </row>
    <row r="2510" spans="1:32" ht="16.7" customHeight="1">
      <c r="A2510" s="1246"/>
      <c r="B2510" s="1246"/>
      <c r="C2510" s="1246"/>
      <c r="D2510" s="1246"/>
      <c r="E2510" s="1246"/>
      <c r="F2510" s="1246"/>
      <c r="G2510" s="1246"/>
      <c r="H2510" s="1246"/>
      <c r="I2510" s="1246"/>
      <c r="J2510" s="1246"/>
      <c r="K2510" s="1246"/>
      <c r="L2510" s="1246"/>
      <c r="M2510" s="1247" t="s">
        <v>413</v>
      </c>
      <c r="N2510" s="1247"/>
      <c r="O2510" s="1247"/>
      <c r="P2510" s="1247"/>
      <c r="Q2510" s="1247"/>
      <c r="R2510" s="1247"/>
      <c r="S2510" s="1247"/>
      <c r="T2510" s="1247"/>
      <c r="U2510" s="1247"/>
      <c r="V2510" s="1247"/>
      <c r="W2510" s="1247"/>
      <c r="X2510" s="1248"/>
      <c r="Y2510" s="1248"/>
      <c r="Z2510" s="1249">
        <v>0</v>
      </c>
      <c r="AA2510" s="1249"/>
      <c r="AB2510" s="1249"/>
      <c r="AC2510" s="1249"/>
      <c r="AD2510" s="1249"/>
      <c r="AE2510" s="1249"/>
      <c r="AF2510" s="1249"/>
    </row>
    <row r="2511" spans="1:32" ht="17.45" customHeight="1">
      <c r="A2511" s="1257" t="s">
        <v>414</v>
      </c>
      <c r="B2511" s="1257"/>
      <c r="C2511" s="1257"/>
      <c r="D2511" s="1257"/>
      <c r="E2511" s="1257"/>
      <c r="F2511" s="1257"/>
      <c r="G2511" s="1257"/>
      <c r="H2511" s="1257"/>
      <c r="I2511" s="1257"/>
      <c r="J2511" s="1257"/>
      <c r="K2511" s="1257"/>
      <c r="L2511" s="1257"/>
      <c r="M2511" s="1257"/>
      <c r="N2511" s="1257"/>
      <c r="O2511" s="1258" t="s">
        <v>391</v>
      </c>
      <c r="P2511" s="1258"/>
      <c r="Q2511" s="1258"/>
      <c r="R2511" s="1258"/>
      <c r="S2511" s="1258" t="s">
        <v>407</v>
      </c>
      <c r="T2511" s="1258"/>
      <c r="U2511" s="1258"/>
      <c r="V2511" s="1258"/>
      <c r="W2511" s="1258" t="s">
        <v>408</v>
      </c>
      <c r="X2511" s="1258"/>
      <c r="Y2511" s="1258"/>
      <c r="Z2511" s="1258"/>
      <c r="AA2511" s="1258"/>
      <c r="AB2511" s="1258"/>
      <c r="AC2511" s="1259" t="s">
        <v>409</v>
      </c>
      <c r="AD2511" s="1259"/>
      <c r="AE2511" s="1259"/>
      <c r="AF2511" s="1259"/>
    </row>
    <row r="2512" spans="1:32" ht="22.5" customHeight="1">
      <c r="A2512" s="146"/>
      <c r="B2512" s="147"/>
      <c r="C2512" s="170" t="s">
        <v>703</v>
      </c>
      <c r="D2512" s="1314" t="s">
        <v>704</v>
      </c>
      <c r="E2512" s="1314"/>
      <c r="F2512" s="1314"/>
      <c r="G2512" s="1314"/>
      <c r="H2512" s="1314"/>
      <c r="I2512" s="1314"/>
      <c r="J2512" s="1314"/>
      <c r="K2512" s="1314"/>
      <c r="L2512" s="1314"/>
      <c r="M2512" s="1314"/>
      <c r="N2512" s="1314"/>
      <c r="O2512" s="1315">
        <v>1E-4</v>
      </c>
      <c r="P2512" s="1315"/>
      <c r="Q2512" s="1315"/>
      <c r="R2512" s="1315"/>
      <c r="S2512" s="1316" t="s">
        <v>283</v>
      </c>
      <c r="T2512" s="1316"/>
      <c r="U2512" s="1316"/>
      <c r="V2512" s="1316"/>
      <c r="W2512" s="1317">
        <v>33.54</v>
      </c>
      <c r="X2512" s="1317"/>
      <c r="Y2512" s="1317"/>
      <c r="Z2512" s="1317"/>
      <c r="AA2512" s="1317"/>
      <c r="AB2512" s="1317"/>
      <c r="AC2512" s="1318">
        <v>3.3999999999999998E-3</v>
      </c>
      <c r="AD2512" s="1318"/>
      <c r="AE2512" s="1318"/>
      <c r="AF2512" s="1318"/>
    </row>
    <row r="2513" spans="1:32" ht="23.25" customHeight="1">
      <c r="A2513" s="153"/>
      <c r="B2513" s="154"/>
      <c r="C2513" s="175" t="s">
        <v>705</v>
      </c>
      <c r="D2513" s="1304" t="s">
        <v>706</v>
      </c>
      <c r="E2513" s="1304"/>
      <c r="F2513" s="1304"/>
      <c r="G2513" s="1304"/>
      <c r="H2513" s="1304"/>
      <c r="I2513" s="1304"/>
      <c r="J2513" s="1304"/>
      <c r="K2513" s="1304"/>
      <c r="L2513" s="1304"/>
      <c r="M2513" s="1304"/>
      <c r="N2513" s="1304"/>
      <c r="O2513" s="1305">
        <v>2.3000000000000001E-4</v>
      </c>
      <c r="P2513" s="1305"/>
      <c r="Q2513" s="1305"/>
      <c r="R2513" s="1305"/>
      <c r="S2513" s="1306" t="s">
        <v>283</v>
      </c>
      <c r="T2513" s="1306"/>
      <c r="U2513" s="1306"/>
      <c r="V2513" s="1306"/>
      <c r="W2513" s="1307">
        <v>33.54</v>
      </c>
      <c r="X2513" s="1307"/>
      <c r="Y2513" s="1307"/>
      <c r="Z2513" s="1307"/>
      <c r="AA2513" s="1307"/>
      <c r="AB2513" s="1307"/>
      <c r="AC2513" s="1308">
        <v>7.7000000000000002E-3</v>
      </c>
      <c r="AD2513" s="1308"/>
      <c r="AE2513" s="1308"/>
      <c r="AF2513" s="1308"/>
    </row>
    <row r="2514" spans="1:32" ht="16.7" customHeight="1">
      <c r="A2514" s="1251"/>
      <c r="B2514" s="1251"/>
      <c r="C2514" s="1251"/>
      <c r="D2514" s="1251"/>
      <c r="E2514" s="1251"/>
      <c r="F2514" s="1251"/>
      <c r="G2514" s="1251"/>
      <c r="H2514" s="1251"/>
      <c r="I2514" s="1251"/>
      <c r="J2514" s="1251"/>
      <c r="K2514" s="1251"/>
      <c r="L2514" s="1251"/>
      <c r="M2514" s="1252" t="s">
        <v>415</v>
      </c>
      <c r="N2514" s="1252"/>
      <c r="O2514" s="1252"/>
      <c r="P2514" s="1252"/>
      <c r="Q2514" s="1252"/>
      <c r="R2514" s="1252"/>
      <c r="S2514" s="1252"/>
      <c r="T2514" s="1252"/>
      <c r="U2514" s="1252"/>
      <c r="V2514" s="1252"/>
      <c r="W2514" s="1252"/>
      <c r="X2514" s="1253"/>
      <c r="Y2514" s="1253"/>
      <c r="Z2514" s="1254">
        <v>1.11E-2</v>
      </c>
      <c r="AA2514" s="1254"/>
      <c r="AB2514" s="1254"/>
      <c r="AC2514" s="1254"/>
      <c r="AD2514" s="1254"/>
      <c r="AE2514" s="1254"/>
      <c r="AF2514" s="1254"/>
    </row>
    <row r="2515" spans="1:32" ht="17.45" customHeight="1">
      <c r="A2515" s="1255" t="s">
        <v>416</v>
      </c>
      <c r="B2515" s="1255"/>
      <c r="C2515" s="1255"/>
      <c r="D2515" s="1255"/>
      <c r="E2515" s="1255"/>
      <c r="F2515" s="1255"/>
      <c r="G2515" s="1255"/>
      <c r="H2515" s="1255"/>
      <c r="I2515" s="1255"/>
      <c r="J2515" s="1256" t="s">
        <v>391</v>
      </c>
      <c r="K2515" s="1256"/>
      <c r="L2515" s="158" t="s">
        <v>417</v>
      </c>
      <c r="M2515" s="158" t="s">
        <v>418</v>
      </c>
      <c r="N2515" s="1256" t="s">
        <v>419</v>
      </c>
      <c r="O2515" s="1256"/>
      <c r="P2515" s="1256" t="s">
        <v>420</v>
      </c>
      <c r="Q2515" s="1256"/>
      <c r="R2515" s="1256"/>
      <c r="S2515" s="1256"/>
      <c r="T2515" s="1256" t="s">
        <v>421</v>
      </c>
      <c r="U2515" s="1256"/>
      <c r="V2515" s="1256"/>
      <c r="W2515" s="1256"/>
      <c r="X2515" s="1256" t="s">
        <v>422</v>
      </c>
      <c r="Y2515" s="1256"/>
      <c r="Z2515" s="1256"/>
      <c r="AA2515" s="1256"/>
      <c r="AB2515" s="1256"/>
      <c r="AC2515" s="1245" t="s">
        <v>409</v>
      </c>
      <c r="AD2515" s="1245"/>
      <c r="AE2515" s="1245"/>
      <c r="AF2515" s="1245"/>
    </row>
    <row r="2516" spans="1:32" ht="34.15" customHeight="1">
      <c r="A2516" s="146"/>
      <c r="B2516" s="147"/>
      <c r="C2516" s="170" t="s">
        <v>707</v>
      </c>
      <c r="D2516" s="1263" t="s">
        <v>704</v>
      </c>
      <c r="E2516" s="1263"/>
      <c r="F2516" s="1263"/>
      <c r="G2516" s="1263"/>
      <c r="H2516" s="1263"/>
      <c r="I2516" s="1263"/>
      <c r="J2516" s="1300">
        <v>1E-4</v>
      </c>
      <c r="K2516" s="1300"/>
      <c r="L2516" s="171">
        <v>0</v>
      </c>
      <c r="M2516" s="171">
        <v>0</v>
      </c>
      <c r="N2516" s="1265">
        <v>0</v>
      </c>
      <c r="O2516" s="1265"/>
      <c r="P2516" s="1265">
        <v>1.1000000000000001</v>
      </c>
      <c r="Q2516" s="1265"/>
      <c r="R2516" s="1265"/>
      <c r="S2516" s="1265"/>
      <c r="T2516" s="1265">
        <v>0.88</v>
      </c>
      <c r="U2516" s="1265"/>
      <c r="V2516" s="1265"/>
      <c r="W2516" s="1265"/>
      <c r="X2516" s="1265">
        <v>0.72</v>
      </c>
      <c r="Y2516" s="1265"/>
      <c r="Z2516" s="1265"/>
      <c r="AA2516" s="1265"/>
      <c r="AB2516" s="1265"/>
      <c r="AC2516" s="1266">
        <v>0</v>
      </c>
      <c r="AD2516" s="1266"/>
      <c r="AE2516" s="1266"/>
      <c r="AF2516" s="1266"/>
    </row>
    <row r="2517" spans="1:32" ht="88.7" customHeight="1">
      <c r="A2517" s="153"/>
      <c r="B2517" s="154"/>
      <c r="C2517" s="154"/>
      <c r="D2517" s="154"/>
      <c r="E2517" s="154"/>
      <c r="F2517" s="154"/>
      <c r="G2517" s="154"/>
      <c r="H2517" s="154"/>
      <c r="I2517" s="154"/>
      <c r="J2517" s="154"/>
      <c r="K2517" s="154"/>
      <c r="L2517" s="154"/>
      <c r="M2517" s="154"/>
      <c r="N2517" s="154"/>
      <c r="O2517" s="154"/>
      <c r="P2517" s="154"/>
      <c r="Q2517" s="154"/>
      <c r="R2517" s="154"/>
      <c r="S2517" s="154"/>
      <c r="T2517" s="154"/>
      <c r="U2517" s="154"/>
      <c r="V2517" s="154"/>
      <c r="W2517" s="154"/>
      <c r="X2517" s="154"/>
      <c r="Y2517" s="154"/>
      <c r="Z2517" s="154"/>
      <c r="AA2517" s="154"/>
      <c r="AB2517" s="154"/>
      <c r="AC2517" s="154"/>
      <c r="AD2517" s="154"/>
      <c r="AE2517" s="154"/>
      <c r="AF2517" s="162"/>
    </row>
    <row r="2518" spans="1:32" ht="1.5" customHeight="1">
      <c r="A2518" s="146"/>
      <c r="B2518" s="147"/>
      <c r="C2518" s="147"/>
      <c r="D2518" s="147"/>
      <c r="E2518" s="147"/>
      <c r="F2518" s="147"/>
      <c r="G2518" s="1289" t="s">
        <v>376</v>
      </c>
      <c r="H2518" s="1289"/>
      <c r="I2518" s="1289"/>
      <c r="J2518" s="1289"/>
      <c r="K2518" s="1289"/>
      <c r="L2518" s="1289"/>
      <c r="M2518" s="1289"/>
      <c r="N2518" s="1289"/>
      <c r="O2518" s="1289"/>
      <c r="P2518" s="1289"/>
      <c r="Q2518" s="1289"/>
      <c r="R2518" s="1289"/>
      <c r="S2518" s="1289"/>
      <c r="T2518" s="1289"/>
      <c r="U2518" s="1289"/>
      <c r="V2518" s="1289"/>
      <c r="W2518" s="1289"/>
      <c r="X2518" s="1289"/>
      <c r="Y2518" s="1289"/>
      <c r="Z2518" s="1289"/>
      <c r="AA2518" s="148"/>
      <c r="AB2518" s="1290" t="s">
        <v>708</v>
      </c>
      <c r="AC2518" s="1290"/>
      <c r="AD2518" s="1290"/>
      <c r="AE2518" s="1290"/>
      <c r="AF2518" s="1290"/>
    </row>
    <row r="2519" spans="1:32" ht="15.4" customHeight="1">
      <c r="A2519" s="150"/>
      <c r="B2519" s="1243"/>
      <c r="C2519" s="1243"/>
      <c r="D2519" s="1243"/>
      <c r="E2519" s="1243"/>
      <c r="G2519" s="1289"/>
      <c r="H2519" s="1289"/>
      <c r="I2519" s="1289"/>
      <c r="J2519" s="1289"/>
      <c r="K2519" s="1289"/>
      <c r="L2519" s="1289"/>
      <c r="M2519" s="1289"/>
      <c r="N2519" s="1289"/>
      <c r="O2519" s="1289"/>
      <c r="P2519" s="1289"/>
      <c r="Q2519" s="1289"/>
      <c r="R2519" s="1289"/>
      <c r="S2519" s="1289"/>
      <c r="T2519" s="1289"/>
      <c r="U2519" s="1289"/>
      <c r="V2519" s="1289"/>
      <c r="W2519" s="1289"/>
      <c r="X2519" s="1289"/>
      <c r="Y2519" s="1289"/>
      <c r="Z2519" s="1289"/>
      <c r="AA2519" s="152"/>
      <c r="AB2519" s="1290"/>
      <c r="AC2519" s="1290"/>
      <c r="AD2519" s="1290"/>
      <c r="AE2519" s="1290"/>
      <c r="AF2519" s="1290"/>
    </row>
    <row r="2520" spans="1:32" ht="0.75" customHeight="1">
      <c r="A2520" s="150"/>
      <c r="B2520" s="1243"/>
      <c r="C2520" s="1243"/>
      <c r="D2520" s="1243"/>
      <c r="E2520" s="1243"/>
      <c r="G2520" s="1289"/>
      <c r="H2520" s="1289"/>
      <c r="I2520" s="1289"/>
      <c r="J2520" s="1289"/>
      <c r="K2520" s="1289"/>
      <c r="L2520" s="1289"/>
      <c r="M2520" s="1289"/>
      <c r="N2520" s="1289"/>
      <c r="O2520" s="1289"/>
      <c r="P2520" s="1289"/>
      <c r="Q2520" s="1289"/>
      <c r="R2520" s="1289"/>
      <c r="S2520" s="1289"/>
      <c r="T2520" s="1289"/>
      <c r="U2520" s="1289"/>
      <c r="V2520" s="1289"/>
      <c r="W2520" s="1289"/>
      <c r="X2520" s="1289"/>
      <c r="Y2520" s="1289"/>
      <c r="Z2520" s="1289"/>
      <c r="AA2520" s="152"/>
      <c r="AB2520" s="1290"/>
      <c r="AC2520" s="1290"/>
      <c r="AD2520" s="1290"/>
      <c r="AE2520" s="1290"/>
      <c r="AF2520" s="1290"/>
    </row>
    <row r="2521" spans="1:32" ht="10.9" customHeight="1">
      <c r="A2521" s="150"/>
      <c r="B2521" s="1243"/>
      <c r="C2521" s="1243"/>
      <c r="D2521" s="1243"/>
      <c r="E2521" s="1243"/>
      <c r="G2521" s="1289"/>
      <c r="H2521" s="1289"/>
      <c r="I2521" s="1289"/>
      <c r="J2521" s="1289"/>
      <c r="K2521" s="1289"/>
      <c r="L2521" s="1289"/>
      <c r="M2521" s="1289"/>
      <c r="N2521" s="1289"/>
      <c r="O2521" s="1289"/>
      <c r="P2521" s="1289"/>
      <c r="Q2521" s="1289"/>
      <c r="R2521" s="1289"/>
      <c r="S2521" s="1289"/>
      <c r="T2521" s="1289"/>
      <c r="U2521" s="1289"/>
      <c r="V2521" s="1289"/>
      <c r="W2521" s="1289"/>
      <c r="X2521" s="1289"/>
      <c r="Y2521" s="1289"/>
      <c r="Z2521" s="1289"/>
      <c r="AA2521" s="152"/>
      <c r="AB2521" s="1291" t="s">
        <v>378</v>
      </c>
      <c r="AC2521" s="1291"/>
      <c r="AD2521" s="1291"/>
      <c r="AE2521" s="1292"/>
      <c r="AF2521" s="1292"/>
    </row>
    <row r="2522" spans="1:32" ht="13.9" customHeight="1">
      <c r="A2522" s="150"/>
      <c r="B2522" s="1243"/>
      <c r="C2522" s="1243"/>
      <c r="D2522" s="1243"/>
      <c r="E2522" s="1243"/>
      <c r="G2522" s="1293" t="s">
        <v>379</v>
      </c>
      <c r="H2522" s="1293"/>
      <c r="I2522" s="1293"/>
      <c r="J2522" s="1293"/>
      <c r="K2522" s="1293"/>
      <c r="L2522" s="1293"/>
      <c r="M2522" s="1293"/>
      <c r="N2522" s="1293"/>
      <c r="O2522" s="1293"/>
      <c r="P2522" s="1293"/>
      <c r="Q2522" s="1293"/>
      <c r="R2522" s="1293"/>
      <c r="S2522" s="1293"/>
      <c r="T2522" s="1293"/>
      <c r="U2522" s="1293"/>
      <c r="V2522" s="1293"/>
      <c r="W2522" s="1293"/>
      <c r="X2522" s="1293"/>
      <c r="Y2522" s="1293"/>
      <c r="Z2522" s="1293"/>
      <c r="AA2522" s="152"/>
      <c r="AB2522" s="1291"/>
      <c r="AC2522" s="1291"/>
      <c r="AD2522" s="1291"/>
      <c r="AE2522" s="1292"/>
      <c r="AF2522" s="1292"/>
    </row>
    <row r="2523" spans="1:32" ht="0.75" customHeight="1">
      <c r="A2523" s="150"/>
      <c r="G2523" s="1293"/>
      <c r="H2523" s="1293"/>
      <c r="I2523" s="1293"/>
      <c r="J2523" s="1293"/>
      <c r="K2523" s="1293"/>
      <c r="L2523" s="1293"/>
      <c r="M2523" s="1293"/>
      <c r="N2523" s="1293"/>
      <c r="O2523" s="1293"/>
      <c r="P2523" s="1293"/>
      <c r="Q2523" s="1293"/>
      <c r="R2523" s="1293"/>
      <c r="S2523" s="1293"/>
      <c r="T2523" s="1293"/>
      <c r="U2523" s="1293"/>
      <c r="V2523" s="1293"/>
      <c r="W2523" s="1293"/>
      <c r="X2523" s="1293"/>
      <c r="Y2523" s="1293"/>
      <c r="Z2523" s="1293"/>
      <c r="AA2523" s="152"/>
      <c r="AB2523" s="1291"/>
      <c r="AC2523" s="1291"/>
      <c r="AD2523" s="1291"/>
      <c r="AE2523" s="1292"/>
      <c r="AF2523" s="1292"/>
    </row>
    <row r="2524" spans="1:32" ht="0.75" customHeight="1">
      <c r="A2524" s="153"/>
      <c r="B2524" s="154"/>
      <c r="C2524" s="154"/>
      <c r="D2524" s="154"/>
      <c r="E2524" s="154"/>
      <c r="F2524" s="154"/>
      <c r="G2524" s="154"/>
      <c r="H2524" s="154"/>
      <c r="I2524" s="154"/>
      <c r="J2524" s="154"/>
      <c r="K2524" s="154"/>
      <c r="L2524" s="154"/>
      <c r="M2524" s="154"/>
      <c r="N2524" s="154"/>
      <c r="O2524" s="154"/>
      <c r="P2524" s="154"/>
      <c r="Q2524" s="154"/>
      <c r="R2524" s="154"/>
      <c r="S2524" s="154"/>
      <c r="T2524" s="154"/>
      <c r="U2524" s="154"/>
      <c r="V2524" s="154"/>
      <c r="W2524" s="154"/>
      <c r="X2524" s="154"/>
      <c r="Y2524" s="154"/>
      <c r="Z2524" s="154"/>
      <c r="AA2524" s="154"/>
      <c r="AB2524" s="154"/>
      <c r="AC2524" s="154"/>
      <c r="AD2524" s="154"/>
      <c r="AE2524" s="1292"/>
      <c r="AF2524" s="1292"/>
    </row>
    <row r="2525" spans="1:32" ht="16.7" customHeight="1">
      <c r="A2525" s="1280" t="s">
        <v>323</v>
      </c>
      <c r="B2525" s="1280"/>
      <c r="C2525" s="1280"/>
      <c r="D2525" s="1280"/>
      <c r="E2525" s="1280"/>
      <c r="F2525" s="1280"/>
      <c r="G2525" s="1280"/>
      <c r="H2525" s="1280"/>
      <c r="I2525" s="1280"/>
      <c r="J2525" s="1280"/>
      <c r="K2525" s="1280"/>
      <c r="L2525" s="1280"/>
      <c r="M2525" s="1280"/>
      <c r="N2525" s="1280"/>
      <c r="O2525" s="1280"/>
      <c r="P2525" s="1280"/>
      <c r="Q2525" s="1280"/>
      <c r="R2525" s="1280"/>
      <c r="S2525" s="1280"/>
      <c r="T2525" s="1280"/>
      <c r="U2525" s="1280"/>
      <c r="V2525" s="1280"/>
      <c r="W2525" s="1280"/>
      <c r="X2525" s="1280"/>
      <c r="Y2525" s="1280"/>
      <c r="Z2525" s="1280"/>
      <c r="AA2525" s="1280"/>
      <c r="AB2525" s="1280"/>
      <c r="AC2525" s="1280"/>
      <c r="AD2525" s="1280"/>
      <c r="AE2525" s="1280"/>
      <c r="AF2525" s="1280"/>
    </row>
    <row r="2526" spans="1:32" ht="37.15" customHeight="1">
      <c r="A2526" s="1301" t="s">
        <v>380</v>
      </c>
      <c r="B2526" s="1301"/>
      <c r="C2526" s="1301"/>
      <c r="D2526" s="1301"/>
      <c r="E2526" s="1301"/>
      <c r="F2526" s="1301"/>
      <c r="G2526" s="1301"/>
      <c r="H2526" s="1301"/>
      <c r="I2526" s="1301"/>
      <c r="J2526" s="1301"/>
      <c r="K2526" s="1301"/>
      <c r="L2526" s="1301"/>
      <c r="M2526" s="1301"/>
      <c r="N2526" s="1301"/>
      <c r="O2526" s="1301"/>
      <c r="P2526" s="1301"/>
      <c r="Q2526" s="1301"/>
      <c r="R2526" s="1301"/>
      <c r="S2526" s="1301"/>
      <c r="T2526" s="1301"/>
      <c r="U2526" s="1301"/>
      <c r="V2526" s="1301"/>
      <c r="W2526" s="1301"/>
      <c r="X2526" s="1301"/>
      <c r="Y2526" s="1280" t="s">
        <v>381</v>
      </c>
      <c r="Z2526" s="1280"/>
      <c r="AA2526" s="1280"/>
      <c r="AB2526" s="1280"/>
      <c r="AC2526" s="1280"/>
      <c r="AD2526" s="1280"/>
      <c r="AE2526" s="1280"/>
      <c r="AF2526" s="1280"/>
    </row>
    <row r="2527" spans="1:32" ht="5.0999999999999996" customHeight="1">
      <c r="A2527" s="146"/>
      <c r="B2527" s="147"/>
      <c r="C2527" s="147"/>
      <c r="D2527" s="147"/>
      <c r="E2527" s="147"/>
      <c r="F2527" s="147"/>
      <c r="G2527" s="147"/>
      <c r="H2527" s="147"/>
      <c r="I2527" s="147"/>
      <c r="J2527" s="156"/>
      <c r="K2527" s="156"/>
      <c r="L2527" s="156"/>
      <c r="M2527" s="156"/>
      <c r="N2527" s="156"/>
      <c r="O2527" s="156"/>
      <c r="P2527" s="156"/>
      <c r="Q2527" s="156"/>
      <c r="R2527" s="156"/>
      <c r="S2527" s="156"/>
      <c r="T2527" s="156"/>
      <c r="U2527" s="156"/>
      <c r="V2527" s="156"/>
      <c r="W2527" s="156"/>
      <c r="X2527" s="156"/>
      <c r="Y2527" s="156"/>
      <c r="Z2527" s="156"/>
      <c r="AA2527" s="156"/>
      <c r="AB2527" s="156"/>
      <c r="AC2527" s="156"/>
      <c r="AD2527" s="156"/>
      <c r="AE2527" s="156"/>
      <c r="AF2527" s="157"/>
    </row>
    <row r="2528" spans="1:32" ht="17.45" customHeight="1">
      <c r="A2528" s="1302" t="s">
        <v>416</v>
      </c>
      <c r="B2528" s="1302"/>
      <c r="C2528" s="1302"/>
      <c r="D2528" s="1302"/>
      <c r="E2528" s="1302"/>
      <c r="F2528" s="1302"/>
      <c r="G2528" s="1302"/>
      <c r="H2528" s="1302"/>
      <c r="I2528" s="1302"/>
      <c r="J2528" s="1256" t="s">
        <v>391</v>
      </c>
      <c r="K2528" s="1256"/>
      <c r="L2528" s="158" t="s">
        <v>417</v>
      </c>
      <c r="M2528" s="158" t="s">
        <v>418</v>
      </c>
      <c r="N2528" s="1256" t="s">
        <v>419</v>
      </c>
      <c r="O2528" s="1256"/>
      <c r="P2528" s="1256" t="s">
        <v>420</v>
      </c>
      <c r="Q2528" s="1256"/>
      <c r="R2528" s="1256"/>
      <c r="S2528" s="1256"/>
      <c r="T2528" s="1256" t="s">
        <v>421</v>
      </c>
      <c r="U2528" s="1256"/>
      <c r="V2528" s="1256"/>
      <c r="W2528" s="1256"/>
      <c r="X2528" s="1256" t="s">
        <v>422</v>
      </c>
      <c r="Y2528" s="1256"/>
      <c r="Z2528" s="1256"/>
      <c r="AA2528" s="1256"/>
      <c r="AB2528" s="1256"/>
      <c r="AC2528" s="1245" t="s">
        <v>409</v>
      </c>
      <c r="AD2528" s="1245"/>
      <c r="AE2528" s="1245"/>
      <c r="AF2528" s="1245"/>
    </row>
    <row r="2529" spans="1:32" ht="44.45" customHeight="1">
      <c r="A2529" s="155"/>
      <c r="B2529" s="156"/>
      <c r="C2529" s="160" t="s">
        <v>709</v>
      </c>
      <c r="D2529" s="1328" t="s">
        <v>706</v>
      </c>
      <c r="E2529" s="1328"/>
      <c r="F2529" s="1328"/>
      <c r="G2529" s="1328"/>
      <c r="H2529" s="1328"/>
      <c r="I2529" s="1328"/>
      <c r="J2529" s="1329">
        <v>2.3000000000000001E-4</v>
      </c>
      <c r="K2529" s="1329"/>
      <c r="L2529" s="172">
        <v>0</v>
      </c>
      <c r="M2529" s="172">
        <v>0</v>
      </c>
      <c r="N2529" s="1330">
        <v>0</v>
      </c>
      <c r="O2529" s="1330"/>
      <c r="P2529" s="1330">
        <v>1.1000000000000001</v>
      </c>
      <c r="Q2529" s="1330"/>
      <c r="R2529" s="1330"/>
      <c r="S2529" s="1330"/>
      <c r="T2529" s="1330">
        <v>0.88</v>
      </c>
      <c r="U2529" s="1330"/>
      <c r="V2529" s="1330"/>
      <c r="W2529" s="1330"/>
      <c r="X2529" s="1330">
        <v>0.72</v>
      </c>
      <c r="Y2529" s="1330"/>
      <c r="Z2529" s="1330"/>
      <c r="AA2529" s="1330"/>
      <c r="AB2529" s="1330"/>
      <c r="AC2529" s="1254">
        <v>0</v>
      </c>
      <c r="AD2529" s="1254"/>
      <c r="AE2529" s="1254"/>
      <c r="AF2529" s="1254"/>
    </row>
    <row r="2530" spans="1:32" ht="17.45" customHeight="1">
      <c r="A2530" s="1246"/>
      <c r="B2530" s="1246"/>
      <c r="C2530" s="1246"/>
      <c r="D2530" s="1246"/>
      <c r="E2530" s="1246"/>
      <c r="F2530" s="1246"/>
      <c r="G2530" s="1246"/>
      <c r="H2530" s="1246"/>
      <c r="I2530" s="1246"/>
      <c r="J2530" s="1246"/>
      <c r="K2530" s="1246"/>
      <c r="L2530" s="1246"/>
      <c r="M2530" s="1247" t="s">
        <v>423</v>
      </c>
      <c r="N2530" s="1247"/>
      <c r="O2530" s="1247"/>
      <c r="P2530" s="1247"/>
      <c r="Q2530" s="1247"/>
      <c r="R2530" s="1247"/>
      <c r="S2530" s="1247"/>
      <c r="T2530" s="1247"/>
      <c r="U2530" s="1247"/>
      <c r="V2530" s="1247"/>
      <c r="W2530" s="1247"/>
      <c r="X2530" s="1248"/>
      <c r="Y2530" s="1248"/>
      <c r="Z2530" s="1249">
        <v>0</v>
      </c>
      <c r="AA2530" s="1249"/>
      <c r="AB2530" s="1249"/>
      <c r="AC2530" s="1249"/>
      <c r="AD2530" s="1249"/>
      <c r="AE2530" s="1249"/>
      <c r="AF2530" s="1249"/>
    </row>
    <row r="2531" spans="1:32" ht="5.85" customHeight="1">
      <c r="A2531" s="1250"/>
      <c r="B2531" s="1250"/>
      <c r="C2531" s="1250"/>
      <c r="D2531" s="1250"/>
      <c r="E2531" s="1250"/>
      <c r="F2531" s="1250"/>
      <c r="G2531" s="1250"/>
      <c r="H2531" s="1250"/>
      <c r="I2531" s="1250"/>
      <c r="J2531" s="1250"/>
      <c r="K2531" s="1250"/>
      <c r="L2531" s="1250"/>
      <c r="M2531" s="1250"/>
      <c r="N2531" s="1250"/>
      <c r="O2531" s="1250"/>
      <c r="P2531" s="1250"/>
      <c r="Q2531" s="1250"/>
      <c r="R2531" s="1250"/>
      <c r="S2531" s="1250"/>
      <c r="T2531" s="1250"/>
      <c r="U2531" s="1250"/>
      <c r="V2531" s="1250"/>
      <c r="W2531" s="1250"/>
      <c r="X2531" s="1250"/>
      <c r="Y2531" s="1250"/>
      <c r="Z2531" s="1250"/>
      <c r="AA2531" s="1250"/>
      <c r="AB2531" s="1250"/>
      <c r="AC2531" s="1250"/>
      <c r="AD2531" s="1250"/>
      <c r="AE2531" s="1250"/>
      <c r="AF2531" s="1250"/>
    </row>
    <row r="2532" spans="1:32" ht="16.7" customHeight="1">
      <c r="A2532" s="1239"/>
      <c r="B2532" s="1239"/>
      <c r="C2532" s="1239"/>
      <c r="D2532" s="1239"/>
      <c r="E2532" s="1239"/>
      <c r="F2532" s="1239"/>
      <c r="G2532" s="1239"/>
      <c r="H2532" s="1239"/>
      <c r="I2532" s="1239"/>
      <c r="J2532" s="1239"/>
      <c r="K2532" s="1239"/>
      <c r="L2532" s="1239"/>
      <c r="M2532" s="1240" t="s">
        <v>424</v>
      </c>
      <c r="N2532" s="1240"/>
      <c r="O2532" s="1240"/>
      <c r="P2532" s="1240"/>
      <c r="Q2532" s="1240"/>
      <c r="R2532" s="1240"/>
      <c r="S2532" s="1240"/>
      <c r="T2532" s="1240"/>
      <c r="U2532" s="1240"/>
      <c r="V2532" s="1240"/>
      <c r="W2532" s="1240"/>
      <c r="X2532" s="1243"/>
      <c r="Y2532" s="1243"/>
      <c r="Z2532" s="1241">
        <v>52.15</v>
      </c>
      <c r="AA2532" s="1241"/>
      <c r="AB2532" s="1241"/>
      <c r="AC2532" s="1241"/>
      <c r="AD2532" s="1241"/>
      <c r="AE2532" s="1241"/>
      <c r="AF2532" s="1241"/>
    </row>
    <row r="2533" spans="1:32" ht="16.7" customHeight="1">
      <c r="A2533" s="1239"/>
      <c r="B2533" s="1239"/>
      <c r="C2533" s="1239"/>
      <c r="D2533" s="1239"/>
      <c r="E2533" s="1239"/>
      <c r="F2533" s="1239"/>
      <c r="G2533" s="1239"/>
      <c r="H2533" s="1239"/>
      <c r="I2533" s="1239"/>
      <c r="J2533" s="1239"/>
      <c r="K2533" s="1240" t="s">
        <v>425</v>
      </c>
      <c r="L2533" s="1240"/>
      <c r="M2533" s="1240"/>
      <c r="N2533" s="1240"/>
      <c r="O2533" s="1240"/>
      <c r="P2533" s="1240"/>
      <c r="Q2533" s="151"/>
      <c r="R2533" s="1244">
        <v>0</v>
      </c>
      <c r="S2533" s="1244"/>
      <c r="T2533" s="1244"/>
      <c r="U2533" s="151"/>
      <c r="V2533" s="1240" t="s">
        <v>426</v>
      </c>
      <c r="W2533" s="1240"/>
      <c r="X2533" s="1243"/>
      <c r="Y2533" s="1243"/>
      <c r="Z2533" s="1241">
        <v>0</v>
      </c>
      <c r="AA2533" s="1241"/>
      <c r="AB2533" s="1241"/>
      <c r="AC2533" s="1241"/>
      <c r="AD2533" s="1241"/>
      <c r="AE2533" s="1241"/>
      <c r="AF2533" s="1241"/>
    </row>
    <row r="2534" spans="1:32" ht="0.75" customHeight="1">
      <c r="A2534" s="1239"/>
      <c r="B2534" s="1239"/>
      <c r="C2534" s="1239"/>
      <c r="D2534" s="1239"/>
      <c r="E2534" s="1239"/>
      <c r="F2534" s="1239"/>
      <c r="G2534" s="1239"/>
      <c r="H2534" s="1239"/>
      <c r="I2534" s="1239"/>
      <c r="J2534" s="1239"/>
      <c r="K2534" s="1239"/>
      <c r="L2534" s="1239"/>
      <c r="M2534" s="1239"/>
      <c r="N2534" s="1239"/>
      <c r="O2534" s="1239"/>
      <c r="P2534" s="1239"/>
      <c r="Q2534" s="1239"/>
      <c r="R2534" s="1239"/>
      <c r="S2534" s="1239"/>
      <c r="T2534" s="1239"/>
      <c r="U2534" s="1239"/>
      <c r="V2534" s="1240"/>
      <c r="W2534" s="1240"/>
      <c r="X2534" s="1243"/>
      <c r="Y2534" s="1243"/>
      <c r="Z2534" s="1241"/>
      <c r="AA2534" s="1241"/>
      <c r="AB2534" s="1241"/>
      <c r="AC2534" s="1241"/>
      <c r="AD2534" s="1241"/>
      <c r="AE2534" s="1241"/>
      <c r="AF2534" s="1241"/>
    </row>
    <row r="2535" spans="1:32" ht="16.7" customHeight="1">
      <c r="A2535" s="1239"/>
      <c r="B2535" s="1239"/>
      <c r="C2535" s="1239"/>
      <c r="D2535" s="1239"/>
      <c r="E2535" s="1239"/>
      <c r="F2535" s="1239"/>
      <c r="G2535" s="1239"/>
      <c r="H2535" s="1239"/>
      <c r="I2535" s="1239"/>
      <c r="J2535" s="1239"/>
      <c r="K2535" s="1239"/>
      <c r="L2535" s="1239"/>
      <c r="M2535" s="1240" t="s">
        <v>427</v>
      </c>
      <c r="N2535" s="1240"/>
      <c r="O2535" s="1240"/>
      <c r="P2535" s="1240"/>
      <c r="Q2535" s="1240"/>
      <c r="R2535" s="1240"/>
      <c r="S2535" s="1240"/>
      <c r="T2535" s="1240"/>
      <c r="U2535" s="1240"/>
      <c r="V2535" s="1240"/>
      <c r="W2535" s="1240"/>
      <c r="X2535" s="1243"/>
      <c r="Y2535" s="1243"/>
      <c r="Z2535" s="1241">
        <v>52.15</v>
      </c>
      <c r="AA2535" s="1241"/>
      <c r="AB2535" s="1241"/>
      <c r="AC2535" s="1241"/>
      <c r="AD2535" s="1241"/>
      <c r="AE2535" s="1241"/>
      <c r="AF2535" s="1241"/>
    </row>
    <row r="2536" spans="1:32" ht="5.85" customHeight="1">
      <c r="A2536" s="1242"/>
      <c r="B2536" s="1242"/>
      <c r="C2536" s="1242"/>
      <c r="D2536" s="1242"/>
      <c r="E2536" s="1242"/>
      <c r="F2536" s="1242"/>
      <c r="G2536" s="1242"/>
      <c r="H2536" s="1242"/>
      <c r="I2536" s="1242"/>
      <c r="J2536" s="1242"/>
      <c r="K2536" s="1242"/>
      <c r="L2536" s="1242"/>
      <c r="M2536" s="1242"/>
      <c r="N2536" s="1242"/>
      <c r="O2536" s="1242"/>
      <c r="P2536" s="1242"/>
      <c r="Q2536" s="1242"/>
      <c r="R2536" s="1242"/>
      <c r="S2536" s="1242"/>
      <c r="T2536" s="1242"/>
      <c r="U2536" s="1242"/>
      <c r="V2536" s="1242"/>
      <c r="W2536" s="1242"/>
      <c r="X2536" s="1242"/>
      <c r="Y2536" s="1242"/>
      <c r="Z2536" s="1242"/>
      <c r="AA2536" s="1242"/>
      <c r="AB2536" s="1242"/>
      <c r="AC2536" s="1242"/>
      <c r="AD2536" s="1242"/>
      <c r="AE2536" s="1242"/>
      <c r="AF2536" s="1242"/>
    </row>
    <row r="2537" spans="1:32" ht="145.35" customHeight="1">
      <c r="A2537" s="150"/>
      <c r="AF2537" s="152"/>
    </row>
    <row r="2538" spans="1:32" ht="145.35" customHeight="1">
      <c r="A2538" s="150"/>
      <c r="AF2538" s="152"/>
    </row>
    <row r="2539" spans="1:32" ht="140.25" customHeight="1">
      <c r="A2539" s="150"/>
      <c r="AF2539" s="152"/>
    </row>
    <row r="2540" spans="1:32" ht="139.69999999999999" customHeight="1">
      <c r="A2540" s="153"/>
      <c r="B2540" s="154"/>
      <c r="C2540" s="154"/>
      <c r="D2540" s="154"/>
      <c r="E2540" s="154"/>
      <c r="F2540" s="154"/>
      <c r="G2540" s="154"/>
      <c r="H2540" s="154"/>
      <c r="I2540" s="154"/>
      <c r="J2540" s="154"/>
      <c r="K2540" s="154"/>
      <c r="L2540" s="154"/>
      <c r="M2540" s="154"/>
      <c r="N2540" s="154"/>
      <c r="O2540" s="154"/>
      <c r="P2540" s="154"/>
      <c r="Q2540" s="154"/>
      <c r="R2540" s="154"/>
      <c r="S2540" s="154"/>
      <c r="T2540" s="154"/>
      <c r="U2540" s="154"/>
      <c r="V2540" s="154"/>
      <c r="W2540" s="154"/>
      <c r="X2540" s="154"/>
      <c r="Y2540" s="154"/>
      <c r="Z2540" s="154"/>
      <c r="AA2540" s="154"/>
      <c r="AB2540" s="154"/>
      <c r="AC2540" s="154"/>
      <c r="AD2540" s="154"/>
      <c r="AE2540" s="154"/>
      <c r="AF2540" s="162"/>
    </row>
    <row r="2541" spans="1:32" ht="1.5" customHeight="1">
      <c r="A2541" s="146"/>
      <c r="B2541" s="147"/>
      <c r="C2541" s="147"/>
      <c r="D2541" s="147"/>
      <c r="E2541" s="147"/>
      <c r="F2541" s="147"/>
      <c r="G2541" s="1289" t="s">
        <v>376</v>
      </c>
      <c r="H2541" s="1289"/>
      <c r="I2541" s="1289"/>
      <c r="J2541" s="1289"/>
      <c r="K2541" s="1289"/>
      <c r="L2541" s="1289"/>
      <c r="M2541" s="1289"/>
      <c r="N2541" s="1289"/>
      <c r="O2541" s="1289"/>
      <c r="P2541" s="1289"/>
      <c r="Q2541" s="1289"/>
      <c r="R2541" s="1289"/>
      <c r="S2541" s="1289"/>
      <c r="T2541" s="1289"/>
      <c r="U2541" s="1289"/>
      <c r="V2541" s="1289"/>
      <c r="W2541" s="1289"/>
      <c r="X2541" s="1289"/>
      <c r="Y2541" s="1289"/>
      <c r="Z2541" s="1289"/>
      <c r="AA2541" s="148"/>
      <c r="AB2541" s="1290" t="s">
        <v>710</v>
      </c>
      <c r="AC2541" s="1290"/>
      <c r="AD2541" s="1290"/>
      <c r="AE2541" s="1290"/>
      <c r="AF2541" s="1290"/>
    </row>
    <row r="2542" spans="1:32" ht="14.65" customHeight="1">
      <c r="A2542" s="150"/>
      <c r="B2542" s="1243"/>
      <c r="C2542" s="1243"/>
      <c r="D2542" s="1243"/>
      <c r="E2542" s="1243"/>
      <c r="G2542" s="1289"/>
      <c r="H2542" s="1289"/>
      <c r="I2542" s="1289"/>
      <c r="J2542" s="1289"/>
      <c r="K2542" s="1289"/>
      <c r="L2542" s="1289"/>
      <c r="M2542" s="1289"/>
      <c r="N2542" s="1289"/>
      <c r="O2542" s="1289"/>
      <c r="P2542" s="1289"/>
      <c r="Q2542" s="1289"/>
      <c r="R2542" s="1289"/>
      <c r="S2542" s="1289"/>
      <c r="T2542" s="1289"/>
      <c r="U2542" s="1289"/>
      <c r="V2542" s="1289"/>
      <c r="W2542" s="1289"/>
      <c r="X2542" s="1289"/>
      <c r="Y2542" s="1289"/>
      <c r="Z2542" s="1289"/>
      <c r="AA2542" s="152"/>
      <c r="AB2542" s="1290"/>
      <c r="AC2542" s="1290"/>
      <c r="AD2542" s="1290"/>
      <c r="AE2542" s="1290"/>
      <c r="AF2542" s="1290"/>
    </row>
    <row r="2543" spans="1:32" ht="0.75" customHeight="1">
      <c r="A2543" s="150"/>
      <c r="B2543" s="1243"/>
      <c r="C2543" s="1243"/>
      <c r="D2543" s="1243"/>
      <c r="E2543" s="1243"/>
      <c r="G2543" s="1289"/>
      <c r="H2543" s="1289"/>
      <c r="I2543" s="1289"/>
      <c r="J2543" s="1289"/>
      <c r="K2543" s="1289"/>
      <c r="L2543" s="1289"/>
      <c r="M2543" s="1289"/>
      <c r="N2543" s="1289"/>
      <c r="O2543" s="1289"/>
      <c r="P2543" s="1289"/>
      <c r="Q2543" s="1289"/>
      <c r="R2543" s="1289"/>
      <c r="S2543" s="1289"/>
      <c r="T2543" s="1289"/>
      <c r="U2543" s="1289"/>
      <c r="V2543" s="1289"/>
      <c r="W2543" s="1289"/>
      <c r="X2543" s="1289"/>
      <c r="Y2543" s="1289"/>
      <c r="Z2543" s="1289"/>
      <c r="AA2543" s="152"/>
      <c r="AB2543" s="1290"/>
      <c r="AC2543" s="1290"/>
      <c r="AD2543" s="1290"/>
      <c r="AE2543" s="1290"/>
      <c r="AF2543" s="1290"/>
    </row>
    <row r="2544" spans="1:32" ht="11.65" customHeight="1">
      <c r="A2544" s="150"/>
      <c r="B2544" s="1243"/>
      <c r="C2544" s="1243"/>
      <c r="D2544" s="1243"/>
      <c r="E2544" s="1243"/>
      <c r="G2544" s="1289"/>
      <c r="H2544" s="1289"/>
      <c r="I2544" s="1289"/>
      <c r="J2544" s="1289"/>
      <c r="K2544" s="1289"/>
      <c r="L2544" s="1289"/>
      <c r="M2544" s="1289"/>
      <c r="N2544" s="1289"/>
      <c r="O2544" s="1289"/>
      <c r="P2544" s="1289"/>
      <c r="Q2544" s="1289"/>
      <c r="R2544" s="1289"/>
      <c r="S2544" s="1289"/>
      <c r="T2544" s="1289"/>
      <c r="U2544" s="1289"/>
      <c r="V2544" s="1289"/>
      <c r="W2544" s="1289"/>
      <c r="X2544" s="1289"/>
      <c r="Y2544" s="1289"/>
      <c r="Z2544" s="1289"/>
      <c r="AA2544" s="152"/>
      <c r="AB2544" s="1291" t="s">
        <v>378</v>
      </c>
      <c r="AC2544" s="1291"/>
      <c r="AD2544" s="1291"/>
      <c r="AE2544" s="1324"/>
      <c r="AF2544" s="1324"/>
    </row>
    <row r="2545" spans="1:32" ht="13.9" customHeight="1">
      <c r="A2545" s="150"/>
      <c r="B2545" s="1243"/>
      <c r="C2545" s="1243"/>
      <c r="D2545" s="1243"/>
      <c r="E2545" s="1243"/>
      <c r="G2545" s="1293" t="s">
        <v>379</v>
      </c>
      <c r="H2545" s="1293"/>
      <c r="I2545" s="1293"/>
      <c r="J2545" s="1293"/>
      <c r="K2545" s="1293"/>
      <c r="L2545" s="1293"/>
      <c r="M2545" s="1293"/>
      <c r="N2545" s="1293"/>
      <c r="O2545" s="1293"/>
      <c r="P2545" s="1293"/>
      <c r="Q2545" s="1293"/>
      <c r="R2545" s="1293"/>
      <c r="S2545" s="1293"/>
      <c r="T2545" s="1293"/>
      <c r="U2545" s="1293"/>
      <c r="V2545" s="1293"/>
      <c r="W2545" s="1293"/>
      <c r="X2545" s="1293"/>
      <c r="Y2545" s="1293"/>
      <c r="Z2545" s="1293"/>
      <c r="AA2545" s="152"/>
      <c r="AB2545" s="1291"/>
      <c r="AC2545" s="1291"/>
      <c r="AD2545" s="1291"/>
      <c r="AE2545" s="1324"/>
      <c r="AF2545" s="1324"/>
    </row>
    <row r="2546" spans="1:32" ht="0.75" customHeight="1">
      <c r="A2546" s="150"/>
      <c r="G2546" s="1293"/>
      <c r="H2546" s="1293"/>
      <c r="I2546" s="1293"/>
      <c r="J2546" s="1293"/>
      <c r="K2546" s="1293"/>
      <c r="L2546" s="1293"/>
      <c r="M2546" s="1293"/>
      <c r="N2546" s="1293"/>
      <c r="O2546" s="1293"/>
      <c r="P2546" s="1293"/>
      <c r="Q2546" s="1293"/>
      <c r="R2546" s="1293"/>
      <c r="S2546" s="1293"/>
      <c r="T2546" s="1293"/>
      <c r="U2546" s="1293"/>
      <c r="V2546" s="1293"/>
      <c r="W2546" s="1293"/>
      <c r="X2546" s="1293"/>
      <c r="Y2546" s="1293"/>
      <c r="Z2546" s="1293"/>
      <c r="AA2546" s="152"/>
      <c r="AB2546" s="1291"/>
      <c r="AC2546" s="1291"/>
      <c r="AD2546" s="1291"/>
      <c r="AE2546" s="1324"/>
      <c r="AF2546" s="1324"/>
    </row>
    <row r="2547" spans="1:32" ht="0.75" customHeight="1">
      <c r="A2547" s="153"/>
      <c r="B2547" s="154"/>
      <c r="C2547" s="154"/>
      <c r="D2547" s="154"/>
      <c r="E2547" s="154"/>
      <c r="F2547" s="154"/>
      <c r="G2547" s="154"/>
      <c r="H2547" s="154"/>
      <c r="I2547" s="154"/>
      <c r="J2547" s="154"/>
      <c r="K2547" s="154"/>
      <c r="L2547" s="154"/>
      <c r="M2547" s="154"/>
      <c r="N2547" s="154"/>
      <c r="O2547" s="154"/>
      <c r="P2547" s="154"/>
      <c r="Q2547" s="154"/>
      <c r="R2547" s="154"/>
      <c r="S2547" s="154"/>
      <c r="T2547" s="154"/>
      <c r="U2547" s="154"/>
      <c r="V2547" s="154"/>
      <c r="W2547" s="154"/>
      <c r="X2547" s="154"/>
      <c r="Y2547" s="154"/>
      <c r="Z2547" s="154"/>
      <c r="AA2547" s="154"/>
      <c r="AB2547" s="154"/>
      <c r="AC2547" s="154"/>
      <c r="AD2547" s="154"/>
      <c r="AE2547" s="154"/>
      <c r="AF2547" s="162"/>
    </row>
    <row r="2548" spans="1:32" ht="15.95" customHeight="1">
      <c r="A2548" s="1280" t="s">
        <v>323</v>
      </c>
      <c r="B2548" s="1280"/>
      <c r="C2548" s="1280"/>
      <c r="D2548" s="1280"/>
      <c r="E2548" s="1280"/>
      <c r="F2548" s="1280"/>
      <c r="G2548" s="1280"/>
      <c r="H2548" s="1280"/>
      <c r="I2548" s="1280"/>
      <c r="J2548" s="1280"/>
      <c r="K2548" s="1280"/>
      <c r="L2548" s="1280"/>
      <c r="M2548" s="1280"/>
      <c r="N2548" s="1280"/>
      <c r="O2548" s="1280"/>
      <c r="P2548" s="1280"/>
      <c r="Q2548" s="1280"/>
      <c r="R2548" s="1280"/>
      <c r="S2548" s="1280"/>
      <c r="T2548" s="1280"/>
      <c r="U2548" s="1280"/>
      <c r="V2548" s="1280"/>
      <c r="W2548" s="1280"/>
      <c r="X2548" s="1280"/>
      <c r="Y2548" s="1280"/>
      <c r="Z2548" s="1280"/>
      <c r="AA2548" s="1280"/>
      <c r="AB2548" s="1280"/>
      <c r="AC2548" s="1280"/>
      <c r="AD2548" s="1280"/>
      <c r="AE2548" s="1280"/>
      <c r="AF2548" s="1280"/>
    </row>
    <row r="2549" spans="1:32" ht="0.75" customHeight="1">
      <c r="A2549" s="146"/>
      <c r="B2549" s="147"/>
      <c r="C2549" s="147"/>
      <c r="D2549" s="147"/>
      <c r="E2549" s="147"/>
      <c r="F2549" s="147"/>
      <c r="G2549" s="147"/>
      <c r="H2549" s="147"/>
      <c r="I2549" s="147"/>
      <c r="J2549" s="147"/>
      <c r="K2549" s="147"/>
      <c r="L2549" s="147"/>
      <c r="M2549" s="147"/>
      <c r="N2549" s="147"/>
      <c r="O2549" s="147"/>
      <c r="P2549" s="147"/>
      <c r="Q2549" s="147"/>
      <c r="R2549" s="147"/>
      <c r="S2549" s="147"/>
      <c r="T2549" s="147"/>
      <c r="U2549" s="147"/>
      <c r="V2549" s="147"/>
      <c r="W2549" s="147"/>
      <c r="X2549" s="147"/>
      <c r="Y2549" s="147"/>
      <c r="Z2549" s="147"/>
      <c r="AA2549" s="147"/>
      <c r="AB2549" s="147"/>
      <c r="AC2549" s="147"/>
      <c r="AD2549" s="147"/>
      <c r="AE2549" s="147"/>
      <c r="AF2549" s="148"/>
    </row>
    <row r="2550" spans="1:32" ht="37.15" customHeight="1">
      <c r="A2550" s="1281" t="s">
        <v>380</v>
      </c>
      <c r="B2550" s="1281"/>
      <c r="C2550" s="1281"/>
      <c r="D2550" s="1281"/>
      <c r="E2550" s="1281"/>
      <c r="F2550" s="1281"/>
      <c r="G2550" s="1281"/>
      <c r="H2550" s="1281"/>
      <c r="I2550" s="1281"/>
      <c r="J2550" s="1281"/>
      <c r="K2550" s="1281"/>
      <c r="L2550" s="1281"/>
      <c r="M2550" s="1281"/>
      <c r="N2550" s="1281"/>
      <c r="O2550" s="1281"/>
      <c r="P2550" s="1281"/>
      <c r="Q2550" s="1281"/>
      <c r="R2550" s="1281"/>
      <c r="S2550" s="1281"/>
      <c r="T2550" s="1281"/>
      <c r="U2550" s="1281"/>
      <c r="V2550" s="1281"/>
      <c r="W2550" s="1281"/>
      <c r="X2550" s="1281"/>
      <c r="Y2550" s="1282" t="s">
        <v>381</v>
      </c>
      <c r="Z2550" s="1282"/>
      <c r="AA2550" s="1282"/>
      <c r="AB2550" s="1282"/>
      <c r="AC2550" s="1282"/>
      <c r="AD2550" s="1282"/>
      <c r="AE2550" s="1282"/>
      <c r="AF2550" s="1282"/>
    </row>
    <row r="2551" spans="1:32" ht="4.3499999999999996" customHeight="1">
      <c r="A2551" s="155"/>
      <c r="B2551" s="156"/>
      <c r="C2551" s="156"/>
      <c r="D2551" s="156"/>
      <c r="E2551" s="156"/>
      <c r="F2551" s="156"/>
      <c r="G2551" s="156"/>
      <c r="H2551" s="156"/>
      <c r="I2551" s="156"/>
      <c r="J2551" s="156"/>
      <c r="K2551" s="156"/>
      <c r="L2551" s="156"/>
      <c r="M2551" s="156"/>
      <c r="N2551" s="156"/>
      <c r="O2551" s="156"/>
      <c r="P2551" s="156"/>
      <c r="Q2551" s="156"/>
      <c r="R2551" s="156"/>
      <c r="S2551" s="156"/>
      <c r="T2551" s="156"/>
      <c r="U2551" s="156"/>
      <c r="V2551" s="156"/>
      <c r="W2551" s="156"/>
      <c r="X2551" s="156"/>
      <c r="Y2551" s="156"/>
      <c r="Z2551" s="156"/>
      <c r="AA2551" s="156"/>
      <c r="AB2551" s="156"/>
      <c r="AC2551" s="156"/>
      <c r="AD2551" s="156"/>
      <c r="AE2551" s="156"/>
      <c r="AF2551" s="157"/>
    </row>
    <row r="2552" spans="1:32" ht="0.75" customHeight="1">
      <c r="A2552" s="1283" t="s">
        <v>382</v>
      </c>
      <c r="B2552" s="1283"/>
      <c r="C2552" s="1283"/>
      <c r="D2552" s="1283"/>
      <c r="E2552" s="1284"/>
      <c r="F2552" s="1284"/>
      <c r="G2552" s="1284"/>
      <c r="H2552" s="1284"/>
      <c r="I2552" s="1285" t="s">
        <v>66</v>
      </c>
      <c r="J2552" s="1285"/>
      <c r="K2552" s="1285"/>
      <c r="L2552" s="1285"/>
      <c r="M2552" s="1285"/>
      <c r="N2552" s="1285"/>
      <c r="O2552" s="1285"/>
      <c r="P2552" s="1285"/>
      <c r="Q2552" s="1285"/>
      <c r="R2552" s="1285"/>
      <c r="S2552" s="1285"/>
      <c r="T2552" s="1285"/>
      <c r="U2552" s="1285"/>
      <c r="V2552" s="1285"/>
      <c r="W2552" s="1285"/>
      <c r="X2552" s="1285"/>
      <c r="Y2552" s="1275" t="s">
        <v>383</v>
      </c>
      <c r="Z2552" s="1275"/>
      <c r="AA2552" s="1275"/>
      <c r="AB2552" s="1275"/>
      <c r="AC2552" s="1275"/>
      <c r="AD2552" s="1286" t="s">
        <v>384</v>
      </c>
      <c r="AE2552" s="1286"/>
      <c r="AF2552" s="1286"/>
    </row>
    <row r="2553" spans="1:32" ht="18.2" customHeight="1">
      <c r="A2553" s="1283"/>
      <c r="B2553" s="1283"/>
      <c r="C2553" s="1283"/>
      <c r="D2553" s="1283"/>
      <c r="E2553" s="1287" t="s">
        <v>385</v>
      </c>
      <c r="F2553" s="1287"/>
      <c r="G2553" s="1287"/>
      <c r="H2553" s="1288" t="s">
        <v>386</v>
      </c>
      <c r="I2553" s="1285"/>
      <c r="J2553" s="1285"/>
      <c r="K2553" s="1285"/>
      <c r="L2553" s="1285"/>
      <c r="M2553" s="1285"/>
      <c r="N2553" s="1285"/>
      <c r="O2553" s="1285"/>
      <c r="P2553" s="1285"/>
      <c r="Q2553" s="1285"/>
      <c r="R2553" s="1285"/>
      <c r="S2553" s="1285"/>
      <c r="T2553" s="1285"/>
      <c r="U2553" s="1285"/>
      <c r="V2553" s="1285"/>
      <c r="W2553" s="1285"/>
      <c r="X2553" s="1285"/>
      <c r="Y2553" s="1275"/>
      <c r="Z2553" s="1275"/>
      <c r="AA2553" s="1275"/>
      <c r="AB2553" s="1275"/>
      <c r="AC2553" s="1275"/>
      <c r="AD2553" s="1286"/>
      <c r="AE2553" s="1286"/>
      <c r="AF2553" s="1286"/>
    </row>
    <row r="2554" spans="1:32" ht="0.75" customHeight="1">
      <c r="A2554" s="1274" t="s">
        <v>86</v>
      </c>
      <c r="B2554" s="1274"/>
      <c r="C2554" s="1274"/>
      <c r="D2554" s="1274"/>
      <c r="E2554" s="1287"/>
      <c r="F2554" s="1287"/>
      <c r="G2554" s="1287"/>
      <c r="H2554" s="1288"/>
      <c r="I2554" s="1285"/>
      <c r="J2554" s="1285"/>
      <c r="K2554" s="1285"/>
      <c r="L2554" s="1285"/>
      <c r="M2554" s="1285"/>
      <c r="N2554" s="1285"/>
      <c r="O2554" s="1285"/>
      <c r="P2554" s="1285"/>
      <c r="Q2554" s="1285"/>
      <c r="R2554" s="1285"/>
      <c r="S2554" s="1285"/>
      <c r="T2554" s="1285"/>
      <c r="U2554" s="1285"/>
      <c r="V2554" s="1285"/>
      <c r="W2554" s="1285"/>
      <c r="X2554" s="1285"/>
      <c r="Y2554" s="1275" t="s">
        <v>387</v>
      </c>
      <c r="Z2554" s="1275"/>
      <c r="AA2554" s="1275"/>
      <c r="AB2554" s="1275"/>
      <c r="AC2554" s="1275"/>
      <c r="AD2554" s="1276">
        <v>36</v>
      </c>
      <c r="AE2554" s="1276"/>
      <c r="AF2554" s="1276"/>
    </row>
    <row r="2555" spans="1:32" ht="18.2" customHeight="1">
      <c r="A2555" s="1274"/>
      <c r="B2555" s="1274"/>
      <c r="C2555" s="1274"/>
      <c r="D2555" s="1274"/>
      <c r="E2555" s="1277"/>
      <c r="F2555" s="1277"/>
      <c r="G2555" s="1277"/>
      <c r="H2555" s="1288"/>
      <c r="I2555" s="1285"/>
      <c r="J2555" s="1285"/>
      <c r="K2555" s="1285"/>
      <c r="L2555" s="1285"/>
      <c r="M2555" s="1285"/>
      <c r="N2555" s="1285"/>
      <c r="O2555" s="1285"/>
      <c r="P2555" s="1285"/>
      <c r="Q2555" s="1285"/>
      <c r="R2555" s="1285"/>
      <c r="S2555" s="1285"/>
      <c r="T2555" s="1285"/>
      <c r="U2555" s="1285"/>
      <c r="V2555" s="1285"/>
      <c r="W2555" s="1285"/>
      <c r="X2555" s="1285"/>
      <c r="Y2555" s="1275"/>
      <c r="Z2555" s="1275"/>
      <c r="AA2555" s="1275"/>
      <c r="AB2555" s="1275"/>
      <c r="AC2555" s="1275"/>
      <c r="AD2555" s="1276"/>
      <c r="AE2555" s="1276"/>
      <c r="AF2555" s="1276"/>
    </row>
    <row r="2556" spans="1:32" ht="26.85" customHeight="1">
      <c r="A2556" s="1322" t="s">
        <v>432</v>
      </c>
      <c r="B2556" s="1322"/>
      <c r="C2556" s="1322"/>
      <c r="D2556" s="1322"/>
      <c r="E2556" s="1322"/>
      <c r="F2556" s="1322"/>
      <c r="G2556" s="1322"/>
      <c r="H2556" s="1322"/>
      <c r="I2556" s="1322"/>
      <c r="J2556" s="1322"/>
      <c r="K2556" s="1322"/>
      <c r="L2556" s="1322"/>
      <c r="M2556" s="1322"/>
      <c r="N2556" s="1322"/>
      <c r="O2556" s="1322"/>
      <c r="P2556" s="1322"/>
      <c r="Q2556" s="1322"/>
      <c r="R2556" s="1322"/>
      <c r="S2556" s="1322"/>
      <c r="T2556" s="1322"/>
      <c r="U2556" s="1322"/>
      <c r="V2556" s="1322"/>
      <c r="W2556" s="1322"/>
      <c r="X2556" s="1322"/>
      <c r="Y2556" s="1322"/>
      <c r="Z2556" s="1322"/>
      <c r="AA2556" s="1322"/>
      <c r="AB2556" s="1322"/>
      <c r="AC2556" s="1322"/>
      <c r="AD2556" s="1322"/>
      <c r="AE2556" s="1322"/>
      <c r="AF2556" s="1323"/>
    </row>
    <row r="2557" spans="1:32" ht="10.15" customHeight="1">
      <c r="A2557" s="1273" t="s">
        <v>389</v>
      </c>
      <c r="B2557" s="1273"/>
      <c r="C2557" s="1273"/>
      <c r="D2557" s="1273"/>
      <c r="E2557" s="1273"/>
      <c r="F2557" s="1273"/>
      <c r="G2557" s="1273"/>
      <c r="H2557" s="1273"/>
      <c r="I2557" s="1273"/>
      <c r="J2557" s="1273"/>
      <c r="K2557" s="1273"/>
      <c r="L2557" s="1273"/>
      <c r="M2557" s="1273"/>
      <c r="N2557" s="1273"/>
      <c r="O2557" s="1273"/>
      <c r="P2557" s="1273"/>
      <c r="Q2557" s="1273"/>
      <c r="R2557" s="1273"/>
      <c r="S2557" s="1273"/>
      <c r="T2557" s="1273"/>
      <c r="U2557" s="1273"/>
      <c r="V2557" s="1273"/>
      <c r="W2557" s="1273"/>
      <c r="X2557" s="1273"/>
      <c r="Y2557" s="1273"/>
      <c r="Z2557" s="1273"/>
      <c r="AA2557" s="1273"/>
      <c r="AB2557" s="1273"/>
      <c r="AC2557" s="1273"/>
      <c r="AD2557" s="1273"/>
      <c r="AE2557" s="1273"/>
      <c r="AF2557" s="1323"/>
    </row>
    <row r="2558" spans="1:32" ht="17.45" customHeight="1">
      <c r="A2558" s="1255" t="s">
        <v>390</v>
      </c>
      <c r="B2558" s="1255"/>
      <c r="C2558" s="1255"/>
      <c r="D2558" s="1255"/>
      <c r="E2558" s="1255"/>
      <c r="F2558" s="1255"/>
      <c r="G2558" s="1255"/>
      <c r="H2558" s="1255"/>
      <c r="I2558" s="1255"/>
      <c r="J2558" s="1255"/>
      <c r="K2558" s="1255"/>
      <c r="L2558" s="1255"/>
      <c r="M2558" s="1256" t="s">
        <v>391</v>
      </c>
      <c r="N2558" s="1256" t="s">
        <v>392</v>
      </c>
      <c r="O2558" s="1256"/>
      <c r="P2558" s="1256"/>
      <c r="Q2558" s="1256"/>
      <c r="R2558" s="1256"/>
      <c r="S2558" s="1256"/>
      <c r="T2558" s="1256" t="s">
        <v>393</v>
      </c>
      <c r="U2558" s="1256"/>
      <c r="V2558" s="1256"/>
      <c r="W2558" s="1256"/>
      <c r="X2558" s="1256"/>
      <c r="Y2558" s="1256"/>
      <c r="Z2558" s="1256"/>
      <c r="AA2558" s="1256"/>
      <c r="AB2558" s="1256"/>
      <c r="AC2558" s="1245" t="s">
        <v>394</v>
      </c>
      <c r="AD2558" s="1245"/>
      <c r="AE2558" s="1245"/>
      <c r="AF2558" s="1245"/>
    </row>
    <row r="2559" spans="1:32" ht="16.7" customHeight="1">
      <c r="A2559" s="1255"/>
      <c r="B2559" s="1255"/>
      <c r="C2559" s="1255"/>
      <c r="D2559" s="1255"/>
      <c r="E2559" s="1255"/>
      <c r="F2559" s="1255"/>
      <c r="G2559" s="1255"/>
      <c r="H2559" s="1255"/>
      <c r="I2559" s="1255"/>
      <c r="J2559" s="1255"/>
      <c r="K2559" s="1255"/>
      <c r="L2559" s="1255"/>
      <c r="M2559" s="1256"/>
      <c r="N2559" s="1256" t="s">
        <v>395</v>
      </c>
      <c r="O2559" s="1256"/>
      <c r="P2559" s="1256" t="s">
        <v>396</v>
      </c>
      <c r="Q2559" s="1256"/>
      <c r="R2559" s="1256"/>
      <c r="S2559" s="1256"/>
      <c r="T2559" s="1256" t="s">
        <v>395</v>
      </c>
      <c r="U2559" s="1256"/>
      <c r="V2559" s="1256"/>
      <c r="W2559" s="1256"/>
      <c r="X2559" s="1256" t="s">
        <v>396</v>
      </c>
      <c r="Y2559" s="1256"/>
      <c r="Z2559" s="1256"/>
      <c r="AA2559" s="1256"/>
      <c r="AB2559" s="1256"/>
      <c r="AC2559" s="1245"/>
      <c r="AD2559" s="1245"/>
      <c r="AE2559" s="1245"/>
      <c r="AF2559" s="1245"/>
    </row>
    <row r="2560" spans="1:32" ht="23.25" customHeight="1">
      <c r="A2560" s="146"/>
      <c r="B2560" s="147"/>
      <c r="C2560" s="163" t="s">
        <v>691</v>
      </c>
      <c r="D2560" s="1314" t="s">
        <v>692</v>
      </c>
      <c r="E2560" s="1314"/>
      <c r="F2560" s="1314"/>
      <c r="G2560" s="1314"/>
      <c r="H2560" s="1314"/>
      <c r="I2560" s="1314"/>
      <c r="J2560" s="1314"/>
      <c r="K2560" s="1314"/>
      <c r="L2560" s="1314"/>
      <c r="M2560" s="164">
        <v>1</v>
      </c>
      <c r="N2560" s="1327">
        <v>1</v>
      </c>
      <c r="O2560" s="1327"/>
      <c r="P2560" s="1327">
        <v>0</v>
      </c>
      <c r="Q2560" s="1327"/>
      <c r="R2560" s="1327"/>
      <c r="S2560" s="1327"/>
      <c r="T2560" s="1317">
        <v>2.1928000000000001</v>
      </c>
      <c r="U2560" s="1317"/>
      <c r="V2560" s="1317"/>
      <c r="W2560" s="1317"/>
      <c r="X2560" s="1317">
        <v>1.1749000000000001</v>
      </c>
      <c r="Y2560" s="1317"/>
      <c r="Z2560" s="1317"/>
      <c r="AA2560" s="1317"/>
      <c r="AB2560" s="1317"/>
      <c r="AC2560" s="1318">
        <v>2.1928000000000001</v>
      </c>
      <c r="AD2560" s="1318"/>
      <c r="AE2560" s="1318"/>
      <c r="AF2560" s="1318"/>
    </row>
    <row r="2561" spans="1:32" ht="22.5" customHeight="1">
      <c r="A2561" s="150"/>
      <c r="C2561" s="165" t="s">
        <v>693</v>
      </c>
      <c r="D2561" s="1309" t="s">
        <v>694</v>
      </c>
      <c r="E2561" s="1309"/>
      <c r="F2561" s="1309"/>
      <c r="G2561" s="1309"/>
      <c r="H2561" s="1309"/>
      <c r="I2561" s="1309"/>
      <c r="J2561" s="1309"/>
      <c r="K2561" s="1309"/>
      <c r="L2561" s="1309"/>
      <c r="M2561" s="166">
        <v>1</v>
      </c>
      <c r="N2561" s="1332">
        <v>1</v>
      </c>
      <c r="O2561" s="1332"/>
      <c r="P2561" s="1332">
        <v>0</v>
      </c>
      <c r="Q2561" s="1332"/>
      <c r="R2561" s="1332"/>
      <c r="S2561" s="1332"/>
      <c r="T2561" s="1312">
        <v>174.39490000000001</v>
      </c>
      <c r="U2561" s="1312"/>
      <c r="V2561" s="1312"/>
      <c r="W2561" s="1312"/>
      <c r="X2561" s="1312">
        <v>72.1922</v>
      </c>
      <c r="Y2561" s="1312"/>
      <c r="Z2561" s="1312"/>
      <c r="AA2561" s="1312"/>
      <c r="AB2561" s="1312"/>
      <c r="AC2561" s="1313">
        <v>174.39490000000001</v>
      </c>
      <c r="AD2561" s="1313"/>
      <c r="AE2561" s="1313"/>
      <c r="AF2561" s="1313"/>
    </row>
    <row r="2562" spans="1:32" ht="23.25" customHeight="1">
      <c r="A2562" s="153"/>
      <c r="B2562" s="154"/>
      <c r="C2562" s="167" t="s">
        <v>695</v>
      </c>
      <c r="D2562" s="1304" t="s">
        <v>696</v>
      </c>
      <c r="E2562" s="1304"/>
      <c r="F2562" s="1304"/>
      <c r="G2562" s="1304"/>
      <c r="H2562" s="1304"/>
      <c r="I2562" s="1304"/>
      <c r="J2562" s="1304"/>
      <c r="K2562" s="1304"/>
      <c r="L2562" s="1304"/>
      <c r="M2562" s="168">
        <v>1</v>
      </c>
      <c r="N2562" s="1326">
        <v>1</v>
      </c>
      <c r="O2562" s="1326"/>
      <c r="P2562" s="1326">
        <v>0</v>
      </c>
      <c r="Q2562" s="1326"/>
      <c r="R2562" s="1326"/>
      <c r="S2562" s="1326"/>
      <c r="T2562" s="1307">
        <v>11.2203</v>
      </c>
      <c r="U2562" s="1307"/>
      <c r="V2562" s="1307"/>
      <c r="W2562" s="1307"/>
      <c r="X2562" s="1307">
        <v>0.81789999999999996</v>
      </c>
      <c r="Y2562" s="1307"/>
      <c r="Z2562" s="1307"/>
      <c r="AA2562" s="1307"/>
      <c r="AB2562" s="1307"/>
      <c r="AC2562" s="1308">
        <v>11.2203</v>
      </c>
      <c r="AD2562" s="1308"/>
      <c r="AE2562" s="1308"/>
      <c r="AF2562" s="1308"/>
    </row>
    <row r="2563" spans="1:32" ht="17.45" customHeight="1">
      <c r="A2563" s="1246"/>
      <c r="B2563" s="1246"/>
      <c r="C2563" s="1246"/>
      <c r="D2563" s="1246"/>
      <c r="E2563" s="1246"/>
      <c r="F2563" s="1246"/>
      <c r="G2563" s="1246"/>
      <c r="H2563" s="1246"/>
      <c r="I2563" s="1246"/>
      <c r="J2563" s="1246"/>
      <c r="K2563" s="1246"/>
      <c r="L2563" s="1246"/>
      <c r="M2563" s="1247" t="s">
        <v>397</v>
      </c>
      <c r="N2563" s="1247"/>
      <c r="O2563" s="1247"/>
      <c r="P2563" s="1247"/>
      <c r="Q2563" s="1247"/>
      <c r="R2563" s="1247"/>
      <c r="S2563" s="1247"/>
      <c r="T2563" s="1247"/>
      <c r="U2563" s="1247"/>
      <c r="V2563" s="1247"/>
      <c r="W2563" s="1247"/>
      <c r="X2563" s="1248"/>
      <c r="Y2563" s="1248"/>
      <c r="Z2563" s="1249">
        <v>187.80799999999999</v>
      </c>
      <c r="AA2563" s="1249"/>
      <c r="AB2563" s="1249"/>
      <c r="AC2563" s="1249"/>
      <c r="AD2563" s="1249"/>
      <c r="AE2563" s="1249"/>
      <c r="AF2563" s="1249"/>
    </row>
    <row r="2564" spans="1:32" ht="16.7" customHeight="1">
      <c r="A2564" s="1255" t="s">
        <v>398</v>
      </c>
      <c r="B2564" s="1255"/>
      <c r="C2564" s="1255"/>
      <c r="D2564" s="1255"/>
      <c r="E2564" s="1255"/>
      <c r="F2564" s="1255"/>
      <c r="G2564" s="1255"/>
      <c r="H2564" s="1255"/>
      <c r="I2564" s="1255"/>
      <c r="J2564" s="1255"/>
      <c r="K2564" s="1255"/>
      <c r="L2564" s="1255"/>
      <c r="M2564" s="1255"/>
      <c r="N2564" s="1255"/>
      <c r="O2564" s="1256" t="s">
        <v>399</v>
      </c>
      <c r="P2564" s="1256"/>
      <c r="Q2564" s="1256"/>
      <c r="R2564" s="1256"/>
      <c r="S2564" s="1256" t="s">
        <v>391</v>
      </c>
      <c r="T2564" s="1256"/>
      <c r="U2564" s="1256"/>
      <c r="V2564" s="1256"/>
      <c r="W2564" s="1256" t="s">
        <v>400</v>
      </c>
      <c r="X2564" s="1256"/>
      <c r="Y2564" s="1256"/>
      <c r="Z2564" s="1256"/>
      <c r="AA2564" s="1256"/>
      <c r="AB2564" s="1256"/>
      <c r="AC2564" s="1245" t="s">
        <v>394</v>
      </c>
      <c r="AD2564" s="1245"/>
      <c r="AE2564" s="1245"/>
      <c r="AF2564" s="1245"/>
    </row>
    <row r="2565" spans="1:32" ht="23.25" customHeight="1">
      <c r="A2565" s="146"/>
      <c r="B2565" s="147"/>
      <c r="C2565" s="170" t="s">
        <v>462</v>
      </c>
      <c r="D2565" s="1263" t="s">
        <v>463</v>
      </c>
      <c r="E2565" s="1263"/>
      <c r="F2565" s="1263"/>
      <c r="G2565" s="1263"/>
      <c r="H2565" s="1263"/>
      <c r="I2565" s="1263"/>
      <c r="J2565" s="1263"/>
      <c r="K2565" s="1263"/>
      <c r="L2565" s="1263"/>
      <c r="M2565" s="1263"/>
      <c r="N2565" s="1263"/>
      <c r="O2565" s="1264">
        <v>0</v>
      </c>
      <c r="P2565" s="1264"/>
      <c r="Q2565" s="1264"/>
      <c r="R2565" s="1264"/>
      <c r="S2565" s="1264">
        <v>5</v>
      </c>
      <c r="T2565" s="1264"/>
      <c r="U2565" s="1264"/>
      <c r="V2565" s="1264"/>
      <c r="W2565" s="1265">
        <v>22.268799999999999</v>
      </c>
      <c r="X2565" s="1265"/>
      <c r="Y2565" s="1265"/>
      <c r="Z2565" s="1265"/>
      <c r="AA2565" s="1265"/>
      <c r="AB2565" s="1265"/>
      <c r="AC2565" s="1266">
        <v>111.34399999999999</v>
      </c>
      <c r="AD2565" s="1266"/>
      <c r="AE2565" s="1266"/>
      <c r="AF2565" s="1266"/>
    </row>
    <row r="2566" spans="1:32" ht="22.5" customHeight="1">
      <c r="A2566" s="150"/>
      <c r="C2566" s="173" t="s">
        <v>507</v>
      </c>
      <c r="D2566" s="1297" t="s">
        <v>508</v>
      </c>
      <c r="E2566" s="1297"/>
      <c r="F2566" s="1297"/>
      <c r="G2566" s="1297"/>
      <c r="H2566" s="1297"/>
      <c r="I2566" s="1297"/>
      <c r="J2566" s="1297"/>
      <c r="K2566" s="1297"/>
      <c r="L2566" s="1297"/>
      <c r="M2566" s="1297"/>
      <c r="N2566" s="1297"/>
      <c r="O2566" s="1325">
        <v>0</v>
      </c>
      <c r="P2566" s="1325"/>
      <c r="Q2566" s="1325"/>
      <c r="R2566" s="1325"/>
      <c r="S2566" s="1325">
        <v>1</v>
      </c>
      <c r="T2566" s="1325"/>
      <c r="U2566" s="1325"/>
      <c r="V2566" s="1325"/>
      <c r="W2566" s="1299">
        <v>32.884700000000002</v>
      </c>
      <c r="X2566" s="1299"/>
      <c r="Y2566" s="1299"/>
      <c r="Z2566" s="1299"/>
      <c r="AA2566" s="1299"/>
      <c r="AB2566" s="1299"/>
      <c r="AC2566" s="1262">
        <v>32.884700000000002</v>
      </c>
      <c r="AD2566" s="1262"/>
      <c r="AE2566" s="1262"/>
      <c r="AF2566" s="1262"/>
    </row>
    <row r="2567" spans="1:32" ht="17.45" customHeight="1">
      <c r="A2567" s="150"/>
      <c r="M2567" s="1240" t="s">
        <v>401</v>
      </c>
      <c r="N2567" s="1240"/>
      <c r="O2567" s="1240"/>
      <c r="P2567" s="1240"/>
      <c r="Q2567" s="1240"/>
      <c r="R2567" s="1240"/>
      <c r="S2567" s="1240"/>
      <c r="T2567" s="1240"/>
      <c r="U2567" s="1240"/>
      <c r="V2567" s="1240"/>
      <c r="W2567" s="1240"/>
      <c r="Z2567" s="1262">
        <v>144.2287</v>
      </c>
      <c r="AA2567" s="1262"/>
      <c r="AB2567" s="1262"/>
      <c r="AC2567" s="1262"/>
      <c r="AD2567" s="1262"/>
      <c r="AE2567" s="1262"/>
      <c r="AF2567" s="1262"/>
    </row>
    <row r="2568" spans="1:32" ht="16.7" customHeight="1">
      <c r="A2568" s="150"/>
      <c r="M2568" s="1240" t="s">
        <v>402</v>
      </c>
      <c r="N2568" s="1240"/>
      <c r="O2568" s="1240"/>
      <c r="P2568" s="1240"/>
      <c r="Q2568" s="1240"/>
      <c r="R2568" s="1240"/>
      <c r="S2568" s="1240"/>
      <c r="T2568" s="1240"/>
      <c r="U2568" s="1240"/>
      <c r="V2568" s="1240"/>
      <c r="W2568" s="1240"/>
      <c r="Z2568" s="1262">
        <v>332.0367</v>
      </c>
      <c r="AA2568" s="1262"/>
      <c r="AB2568" s="1262"/>
      <c r="AC2568" s="1262"/>
      <c r="AD2568" s="1262"/>
      <c r="AE2568" s="1262"/>
      <c r="AF2568" s="1262"/>
    </row>
    <row r="2569" spans="1:32" ht="17.45" customHeight="1">
      <c r="A2569" s="150"/>
      <c r="M2569" s="1240" t="s">
        <v>403</v>
      </c>
      <c r="N2569" s="1240"/>
      <c r="O2569" s="1240"/>
      <c r="P2569" s="1240"/>
      <c r="Q2569" s="1240"/>
      <c r="R2569" s="1240"/>
      <c r="S2569" s="1240"/>
      <c r="T2569" s="1240"/>
      <c r="U2569" s="1240"/>
      <c r="V2569" s="1240"/>
      <c r="W2569" s="1240"/>
      <c r="Z2569" s="1262">
        <v>9.2232000000000003</v>
      </c>
      <c r="AA2569" s="1262"/>
      <c r="AB2569" s="1262"/>
      <c r="AC2569" s="1262"/>
      <c r="AD2569" s="1262"/>
      <c r="AE2569" s="1262"/>
      <c r="AF2569" s="1262"/>
    </row>
    <row r="2570" spans="1:32" ht="17.45" customHeight="1">
      <c r="A2570" s="150"/>
      <c r="M2570" s="1240" t="s">
        <v>404</v>
      </c>
      <c r="N2570" s="1240"/>
      <c r="O2570" s="1240"/>
      <c r="P2570" s="1240"/>
      <c r="Q2570" s="1240"/>
      <c r="R2570" s="1240"/>
      <c r="S2570" s="1240"/>
      <c r="T2570" s="1240"/>
      <c r="U2570" s="1240"/>
      <c r="V2570" s="1240"/>
      <c r="W2570" s="1240"/>
      <c r="Z2570" s="1262">
        <v>0</v>
      </c>
      <c r="AA2570" s="1262"/>
      <c r="AB2570" s="1262"/>
      <c r="AC2570" s="1262"/>
      <c r="AD2570" s="1262"/>
      <c r="AE2570" s="1262"/>
      <c r="AF2570" s="1262"/>
    </row>
    <row r="2571" spans="1:32" ht="16.7" customHeight="1">
      <c r="A2571" s="153"/>
      <c r="B2571" s="154"/>
      <c r="C2571" s="154"/>
      <c r="D2571" s="154"/>
      <c r="E2571" s="154"/>
      <c r="F2571" s="154"/>
      <c r="G2571" s="154"/>
      <c r="H2571" s="154"/>
      <c r="I2571" s="154"/>
      <c r="J2571" s="154"/>
      <c r="K2571" s="154"/>
      <c r="L2571" s="154"/>
      <c r="M2571" s="1260" t="s">
        <v>405</v>
      </c>
      <c r="N2571" s="1260"/>
      <c r="O2571" s="1260"/>
      <c r="P2571" s="1260"/>
      <c r="Q2571" s="1260"/>
      <c r="R2571" s="1260"/>
      <c r="S2571" s="1260"/>
      <c r="T2571" s="1260"/>
      <c r="U2571" s="1260"/>
      <c r="V2571" s="1260"/>
      <c r="W2571" s="1260"/>
      <c r="X2571" s="154"/>
      <c r="Y2571" s="154"/>
      <c r="Z2571" s="1261">
        <v>0</v>
      </c>
      <c r="AA2571" s="1261"/>
      <c r="AB2571" s="1261"/>
      <c r="AC2571" s="1261"/>
      <c r="AD2571" s="1261"/>
      <c r="AE2571" s="1261"/>
      <c r="AF2571" s="1261"/>
    </row>
    <row r="2572" spans="1:32" ht="17.45" customHeight="1">
      <c r="A2572" s="1257" t="s">
        <v>406</v>
      </c>
      <c r="B2572" s="1257"/>
      <c r="C2572" s="1257"/>
      <c r="D2572" s="1257"/>
      <c r="E2572" s="1257"/>
      <c r="F2572" s="1257"/>
      <c r="G2572" s="1257"/>
      <c r="H2572" s="1257"/>
      <c r="I2572" s="1257"/>
      <c r="J2572" s="1257"/>
      <c r="K2572" s="1257"/>
      <c r="L2572" s="1257"/>
      <c r="M2572" s="1257"/>
      <c r="N2572" s="1257"/>
      <c r="O2572" s="1258" t="s">
        <v>391</v>
      </c>
      <c r="P2572" s="1258"/>
      <c r="Q2572" s="1258"/>
      <c r="R2572" s="1258"/>
      <c r="S2572" s="1258" t="s">
        <v>407</v>
      </c>
      <c r="T2572" s="1258"/>
      <c r="U2572" s="1258"/>
      <c r="V2572" s="1258"/>
      <c r="W2572" s="1258" t="s">
        <v>408</v>
      </c>
      <c r="X2572" s="1258"/>
      <c r="Y2572" s="1258"/>
      <c r="Z2572" s="1258"/>
      <c r="AA2572" s="1258"/>
      <c r="AB2572" s="1258"/>
      <c r="AC2572" s="1259" t="s">
        <v>409</v>
      </c>
      <c r="AD2572" s="1259"/>
      <c r="AE2572" s="1259"/>
      <c r="AF2572" s="1259"/>
    </row>
    <row r="2573" spans="1:32" ht="22.5" customHeight="1">
      <c r="A2573" s="146"/>
      <c r="B2573" s="147"/>
      <c r="C2573" s="170" t="s">
        <v>697</v>
      </c>
      <c r="D2573" s="1314" t="s">
        <v>698</v>
      </c>
      <c r="E2573" s="1314"/>
      <c r="F2573" s="1314"/>
      <c r="G2573" s="1314"/>
      <c r="H2573" s="1314"/>
      <c r="I2573" s="1314"/>
      <c r="J2573" s="1314"/>
      <c r="K2573" s="1314"/>
      <c r="L2573" s="1314"/>
      <c r="M2573" s="1314"/>
      <c r="N2573" s="1314"/>
      <c r="O2573" s="1315">
        <v>3.4099999999999998E-3</v>
      </c>
      <c r="P2573" s="1315"/>
      <c r="Q2573" s="1315"/>
      <c r="R2573" s="1315"/>
      <c r="S2573" s="1316" t="s">
        <v>384</v>
      </c>
      <c r="T2573" s="1316"/>
      <c r="U2573" s="1316"/>
      <c r="V2573" s="1316"/>
      <c r="W2573" s="1317">
        <v>21.419599999999999</v>
      </c>
      <c r="X2573" s="1317"/>
      <c r="Y2573" s="1317"/>
      <c r="Z2573" s="1317"/>
      <c r="AA2573" s="1317"/>
      <c r="AB2573" s="1317"/>
      <c r="AC2573" s="1318">
        <v>7.2999999999999995E-2</v>
      </c>
      <c r="AD2573" s="1318"/>
      <c r="AE2573" s="1318"/>
      <c r="AF2573" s="1318"/>
    </row>
    <row r="2574" spans="1:32" ht="23.25" customHeight="1">
      <c r="A2574" s="150"/>
      <c r="C2574" s="173" t="s">
        <v>699</v>
      </c>
      <c r="D2574" s="1309" t="s">
        <v>700</v>
      </c>
      <c r="E2574" s="1309"/>
      <c r="F2574" s="1309"/>
      <c r="G2574" s="1309"/>
      <c r="H2574" s="1309"/>
      <c r="I2574" s="1309"/>
      <c r="J2574" s="1309"/>
      <c r="K2574" s="1309"/>
      <c r="L2574" s="1309"/>
      <c r="M2574" s="1309"/>
      <c r="N2574" s="1309"/>
      <c r="O2574" s="1310">
        <v>0.10292</v>
      </c>
      <c r="P2574" s="1310"/>
      <c r="Q2574" s="1310"/>
      <c r="R2574" s="1310"/>
      <c r="S2574" s="1311" t="s">
        <v>533</v>
      </c>
      <c r="T2574" s="1311"/>
      <c r="U2574" s="1311"/>
      <c r="V2574" s="1311"/>
      <c r="W2574" s="1312">
        <v>28.250299999999999</v>
      </c>
      <c r="X2574" s="1312"/>
      <c r="Y2574" s="1312"/>
      <c r="Z2574" s="1312"/>
      <c r="AA2574" s="1312"/>
      <c r="AB2574" s="1312"/>
      <c r="AC2574" s="1313">
        <v>2.9075000000000002</v>
      </c>
      <c r="AD2574" s="1313"/>
      <c r="AE2574" s="1313"/>
      <c r="AF2574" s="1313"/>
    </row>
    <row r="2575" spans="1:32" ht="22.5" customHeight="1">
      <c r="A2575" s="153"/>
      <c r="B2575" s="154"/>
      <c r="C2575" s="175" t="s">
        <v>711</v>
      </c>
      <c r="D2575" s="1304" t="s">
        <v>712</v>
      </c>
      <c r="E2575" s="1304"/>
      <c r="F2575" s="1304"/>
      <c r="G2575" s="1304"/>
      <c r="H2575" s="1304"/>
      <c r="I2575" s="1304"/>
      <c r="J2575" s="1304"/>
      <c r="K2575" s="1304"/>
      <c r="L2575" s="1304"/>
      <c r="M2575" s="1304"/>
      <c r="N2575" s="1304"/>
      <c r="O2575" s="1305">
        <v>1</v>
      </c>
      <c r="P2575" s="1305"/>
      <c r="Q2575" s="1305"/>
      <c r="R2575" s="1305"/>
      <c r="S2575" s="1306" t="s">
        <v>384</v>
      </c>
      <c r="T2575" s="1306"/>
      <c r="U2575" s="1306"/>
      <c r="V2575" s="1306"/>
      <c r="W2575" s="1307">
        <v>42.171300000000002</v>
      </c>
      <c r="X2575" s="1307"/>
      <c r="Y2575" s="1307"/>
      <c r="Z2575" s="1307"/>
      <c r="AA2575" s="1307"/>
      <c r="AB2575" s="1307"/>
      <c r="AC2575" s="1308">
        <v>42.171300000000002</v>
      </c>
      <c r="AD2575" s="1308"/>
      <c r="AE2575" s="1308"/>
      <c r="AF2575" s="1308"/>
    </row>
    <row r="2576" spans="1:32" ht="17.45" customHeight="1">
      <c r="A2576" s="1246"/>
      <c r="B2576" s="1246"/>
      <c r="C2576" s="1246"/>
      <c r="D2576" s="1246"/>
      <c r="E2576" s="1246"/>
      <c r="F2576" s="1246"/>
      <c r="G2576" s="1246"/>
      <c r="H2576" s="1246"/>
      <c r="I2576" s="1246"/>
      <c r="J2576" s="1246"/>
      <c r="K2576" s="1246"/>
      <c r="L2576" s="1246"/>
      <c r="M2576" s="1247" t="s">
        <v>411</v>
      </c>
      <c r="N2576" s="1247"/>
      <c r="O2576" s="1247"/>
      <c r="P2576" s="1247"/>
      <c r="Q2576" s="1247"/>
      <c r="R2576" s="1247"/>
      <c r="S2576" s="1247"/>
      <c r="T2576" s="1247"/>
      <c r="U2576" s="1247"/>
      <c r="V2576" s="1247"/>
      <c r="W2576" s="1247"/>
      <c r="X2576" s="1248"/>
      <c r="Y2576" s="1248"/>
      <c r="Z2576" s="1249">
        <v>45.151800000000001</v>
      </c>
      <c r="AA2576" s="1249"/>
      <c r="AB2576" s="1249"/>
      <c r="AC2576" s="1249"/>
      <c r="AD2576" s="1249"/>
      <c r="AE2576" s="1249"/>
      <c r="AF2576" s="1249"/>
    </row>
    <row r="2577" spans="1:32" ht="17.45" customHeight="1">
      <c r="A2577" s="1257" t="s">
        <v>412</v>
      </c>
      <c r="B2577" s="1257"/>
      <c r="C2577" s="1257"/>
      <c r="D2577" s="1257"/>
      <c r="E2577" s="1257"/>
      <c r="F2577" s="1257"/>
      <c r="G2577" s="1257"/>
      <c r="H2577" s="1257"/>
      <c r="I2577" s="1257"/>
      <c r="J2577" s="1257"/>
      <c r="K2577" s="1257"/>
      <c r="L2577" s="1257"/>
      <c r="M2577" s="1257"/>
      <c r="N2577" s="1257"/>
      <c r="O2577" s="1258" t="s">
        <v>391</v>
      </c>
      <c r="P2577" s="1258"/>
      <c r="Q2577" s="1258"/>
      <c r="R2577" s="1258"/>
      <c r="S2577" s="1258" t="s">
        <v>407</v>
      </c>
      <c r="T2577" s="1258"/>
      <c r="U2577" s="1258"/>
      <c r="V2577" s="1258"/>
      <c r="W2577" s="1258" t="s">
        <v>408</v>
      </c>
      <c r="X2577" s="1258"/>
      <c r="Y2577" s="1258"/>
      <c r="Z2577" s="1258"/>
      <c r="AA2577" s="1258"/>
      <c r="AB2577" s="1258"/>
      <c r="AC2577" s="1259" t="s">
        <v>409</v>
      </c>
      <c r="AD2577" s="1259"/>
      <c r="AE2577" s="1259"/>
      <c r="AF2577" s="1259"/>
    </row>
    <row r="2578" spans="1:32" ht="16.7" customHeight="1">
      <c r="A2578" s="1246"/>
      <c r="B2578" s="1246"/>
      <c r="C2578" s="1246"/>
      <c r="D2578" s="1246"/>
      <c r="E2578" s="1246"/>
      <c r="F2578" s="1246"/>
      <c r="G2578" s="1246"/>
      <c r="H2578" s="1246"/>
      <c r="I2578" s="1246"/>
      <c r="J2578" s="1246"/>
      <c r="K2578" s="1246"/>
      <c r="L2578" s="1246"/>
      <c r="M2578" s="1247" t="s">
        <v>413</v>
      </c>
      <c r="N2578" s="1247"/>
      <c r="O2578" s="1247"/>
      <c r="P2578" s="1247"/>
      <c r="Q2578" s="1247"/>
      <c r="R2578" s="1247"/>
      <c r="S2578" s="1247"/>
      <c r="T2578" s="1247"/>
      <c r="U2578" s="1247"/>
      <c r="V2578" s="1247"/>
      <c r="W2578" s="1247"/>
      <c r="X2578" s="1248"/>
      <c r="Y2578" s="1248"/>
      <c r="Z2578" s="1249">
        <v>0</v>
      </c>
      <c r="AA2578" s="1249"/>
      <c r="AB2578" s="1249"/>
      <c r="AC2578" s="1249"/>
      <c r="AD2578" s="1249"/>
      <c r="AE2578" s="1249"/>
      <c r="AF2578" s="1249"/>
    </row>
    <row r="2579" spans="1:32" ht="17.45" customHeight="1">
      <c r="A2579" s="1257" t="s">
        <v>414</v>
      </c>
      <c r="B2579" s="1257"/>
      <c r="C2579" s="1257"/>
      <c r="D2579" s="1257"/>
      <c r="E2579" s="1257"/>
      <c r="F2579" s="1257"/>
      <c r="G2579" s="1257"/>
      <c r="H2579" s="1257"/>
      <c r="I2579" s="1257"/>
      <c r="J2579" s="1257"/>
      <c r="K2579" s="1257"/>
      <c r="L2579" s="1257"/>
      <c r="M2579" s="1257"/>
      <c r="N2579" s="1257"/>
      <c r="O2579" s="1258" t="s">
        <v>391</v>
      </c>
      <c r="P2579" s="1258"/>
      <c r="Q2579" s="1258"/>
      <c r="R2579" s="1258"/>
      <c r="S2579" s="1258" t="s">
        <v>407</v>
      </c>
      <c r="T2579" s="1258"/>
      <c r="U2579" s="1258"/>
      <c r="V2579" s="1258"/>
      <c r="W2579" s="1258" t="s">
        <v>408</v>
      </c>
      <c r="X2579" s="1258"/>
      <c r="Y2579" s="1258"/>
      <c r="Z2579" s="1258"/>
      <c r="AA2579" s="1258"/>
      <c r="AB2579" s="1258"/>
      <c r="AC2579" s="1259" t="s">
        <v>409</v>
      </c>
      <c r="AD2579" s="1259"/>
      <c r="AE2579" s="1259"/>
      <c r="AF2579" s="1259"/>
    </row>
    <row r="2580" spans="1:32" ht="22.5" customHeight="1">
      <c r="A2580" s="146"/>
      <c r="B2580" s="147"/>
      <c r="C2580" s="170" t="s">
        <v>703</v>
      </c>
      <c r="D2580" s="1314" t="s">
        <v>704</v>
      </c>
      <c r="E2580" s="1314"/>
      <c r="F2580" s="1314"/>
      <c r="G2580" s="1314"/>
      <c r="H2580" s="1314"/>
      <c r="I2580" s="1314"/>
      <c r="J2580" s="1314"/>
      <c r="K2580" s="1314"/>
      <c r="L2580" s="1314"/>
      <c r="M2580" s="1314"/>
      <c r="N2580" s="1314"/>
      <c r="O2580" s="1315">
        <v>1E-4</v>
      </c>
      <c r="P2580" s="1315"/>
      <c r="Q2580" s="1315"/>
      <c r="R2580" s="1315"/>
      <c r="S2580" s="1316" t="s">
        <v>283</v>
      </c>
      <c r="T2580" s="1316"/>
      <c r="U2580" s="1316"/>
      <c r="V2580" s="1316"/>
      <c r="W2580" s="1317">
        <v>33.54</v>
      </c>
      <c r="X2580" s="1317"/>
      <c r="Y2580" s="1317"/>
      <c r="Z2580" s="1317"/>
      <c r="AA2580" s="1317"/>
      <c r="AB2580" s="1317"/>
      <c r="AC2580" s="1318">
        <v>3.3999999999999998E-3</v>
      </c>
      <c r="AD2580" s="1318"/>
      <c r="AE2580" s="1318"/>
      <c r="AF2580" s="1318"/>
    </row>
    <row r="2581" spans="1:32" ht="23.25" customHeight="1">
      <c r="A2581" s="153"/>
      <c r="B2581" s="154"/>
      <c r="C2581" s="175" t="s">
        <v>713</v>
      </c>
      <c r="D2581" s="1304" t="s">
        <v>714</v>
      </c>
      <c r="E2581" s="1304"/>
      <c r="F2581" s="1304"/>
      <c r="G2581" s="1304"/>
      <c r="H2581" s="1304"/>
      <c r="I2581" s="1304"/>
      <c r="J2581" s="1304"/>
      <c r="K2581" s="1304"/>
      <c r="L2581" s="1304"/>
      <c r="M2581" s="1304"/>
      <c r="N2581" s="1304"/>
      <c r="O2581" s="1305">
        <v>2.3000000000000001E-4</v>
      </c>
      <c r="P2581" s="1305"/>
      <c r="Q2581" s="1305"/>
      <c r="R2581" s="1305"/>
      <c r="S2581" s="1306" t="s">
        <v>283</v>
      </c>
      <c r="T2581" s="1306"/>
      <c r="U2581" s="1306"/>
      <c r="V2581" s="1306"/>
      <c r="W2581" s="1307">
        <v>33.54</v>
      </c>
      <c r="X2581" s="1307"/>
      <c r="Y2581" s="1307"/>
      <c r="Z2581" s="1307"/>
      <c r="AA2581" s="1307"/>
      <c r="AB2581" s="1307"/>
      <c r="AC2581" s="1308">
        <v>7.7000000000000002E-3</v>
      </c>
      <c r="AD2581" s="1308"/>
      <c r="AE2581" s="1308"/>
      <c r="AF2581" s="1308"/>
    </row>
    <row r="2582" spans="1:32" ht="17.45" customHeight="1">
      <c r="A2582" s="1251"/>
      <c r="B2582" s="1251"/>
      <c r="C2582" s="1251"/>
      <c r="D2582" s="1251"/>
      <c r="E2582" s="1251"/>
      <c r="F2582" s="1251"/>
      <c r="G2582" s="1251"/>
      <c r="H2582" s="1251"/>
      <c r="I2582" s="1251"/>
      <c r="J2582" s="1251"/>
      <c r="K2582" s="1251"/>
      <c r="L2582" s="1251"/>
      <c r="M2582" s="1252" t="s">
        <v>415</v>
      </c>
      <c r="N2582" s="1252"/>
      <c r="O2582" s="1252"/>
      <c r="P2582" s="1252"/>
      <c r="Q2582" s="1252"/>
      <c r="R2582" s="1252"/>
      <c r="S2582" s="1252"/>
      <c r="T2582" s="1252"/>
      <c r="U2582" s="1252"/>
      <c r="V2582" s="1252"/>
      <c r="W2582" s="1252"/>
      <c r="X2582" s="1253"/>
      <c r="Y2582" s="1253"/>
      <c r="Z2582" s="1254">
        <v>1.11E-2</v>
      </c>
      <c r="AA2582" s="1254"/>
      <c r="AB2582" s="1254"/>
      <c r="AC2582" s="1254"/>
      <c r="AD2582" s="1254"/>
      <c r="AE2582" s="1254"/>
      <c r="AF2582" s="1254"/>
    </row>
    <row r="2583" spans="1:32" ht="16.7" customHeight="1">
      <c r="A2583" s="1255" t="s">
        <v>416</v>
      </c>
      <c r="B2583" s="1255"/>
      <c r="C2583" s="1255"/>
      <c r="D2583" s="1255"/>
      <c r="E2583" s="1255"/>
      <c r="F2583" s="1255"/>
      <c r="G2583" s="1255"/>
      <c r="H2583" s="1255"/>
      <c r="I2583" s="1255"/>
      <c r="J2583" s="1256" t="s">
        <v>391</v>
      </c>
      <c r="K2583" s="1256"/>
      <c r="L2583" s="158" t="s">
        <v>417</v>
      </c>
      <c r="M2583" s="158" t="s">
        <v>418</v>
      </c>
      <c r="N2583" s="1256" t="s">
        <v>419</v>
      </c>
      <c r="O2583" s="1256"/>
      <c r="P2583" s="1256" t="s">
        <v>420</v>
      </c>
      <c r="Q2583" s="1256"/>
      <c r="R2583" s="1256"/>
      <c r="S2583" s="1256"/>
      <c r="T2583" s="1256" t="s">
        <v>421</v>
      </c>
      <c r="U2583" s="1256"/>
      <c r="V2583" s="1256"/>
      <c r="W2583" s="1256"/>
      <c r="X2583" s="1256" t="s">
        <v>422</v>
      </c>
      <c r="Y2583" s="1256"/>
      <c r="Z2583" s="1256"/>
      <c r="AA2583" s="1256"/>
      <c r="AB2583" s="1256"/>
      <c r="AC2583" s="1245" t="s">
        <v>409</v>
      </c>
      <c r="AD2583" s="1245"/>
      <c r="AE2583" s="1245"/>
      <c r="AF2583" s="1245"/>
    </row>
    <row r="2584" spans="1:32" ht="33" customHeight="1">
      <c r="A2584" s="146"/>
      <c r="B2584" s="147"/>
      <c r="C2584" s="170" t="s">
        <v>707</v>
      </c>
      <c r="D2584" s="1263" t="s">
        <v>704</v>
      </c>
      <c r="E2584" s="1263"/>
      <c r="F2584" s="1263"/>
      <c r="G2584" s="1263"/>
      <c r="H2584" s="1263"/>
      <c r="I2584" s="1263"/>
      <c r="J2584" s="1300">
        <v>1E-4</v>
      </c>
      <c r="K2584" s="1300"/>
      <c r="L2584" s="171">
        <v>0</v>
      </c>
      <c r="M2584" s="171">
        <v>0</v>
      </c>
      <c r="N2584" s="1265">
        <v>0</v>
      </c>
      <c r="O2584" s="1265"/>
      <c r="P2584" s="1265">
        <v>1.1000000000000001</v>
      </c>
      <c r="Q2584" s="1265"/>
      <c r="R2584" s="1265"/>
      <c r="S2584" s="1265"/>
      <c r="T2584" s="1265">
        <v>0.88</v>
      </c>
      <c r="U2584" s="1265"/>
      <c r="V2584" s="1265"/>
      <c r="W2584" s="1265"/>
      <c r="X2584" s="1265">
        <v>0.72</v>
      </c>
      <c r="Y2584" s="1265"/>
      <c r="Z2584" s="1265"/>
      <c r="AA2584" s="1265"/>
      <c r="AB2584" s="1265"/>
      <c r="AC2584" s="1266">
        <v>0</v>
      </c>
      <c r="AD2584" s="1266"/>
      <c r="AE2584" s="1266"/>
      <c r="AF2584" s="1266"/>
    </row>
    <row r="2585" spans="1:32" ht="88.7" customHeight="1">
      <c r="A2585" s="153"/>
      <c r="B2585" s="154"/>
      <c r="C2585" s="154"/>
      <c r="D2585" s="154"/>
      <c r="E2585" s="154"/>
      <c r="F2585" s="154"/>
      <c r="G2585" s="154"/>
      <c r="H2585" s="154"/>
      <c r="I2585" s="154"/>
      <c r="J2585" s="154"/>
      <c r="K2585" s="154"/>
      <c r="L2585" s="154"/>
      <c r="M2585" s="154"/>
      <c r="N2585" s="154"/>
      <c r="O2585" s="154"/>
      <c r="P2585" s="154"/>
      <c r="Q2585" s="154"/>
      <c r="R2585" s="154"/>
      <c r="S2585" s="154"/>
      <c r="T2585" s="154"/>
      <c r="U2585" s="154"/>
      <c r="V2585" s="154"/>
      <c r="W2585" s="154"/>
      <c r="X2585" s="154"/>
      <c r="Y2585" s="154"/>
      <c r="Z2585" s="154"/>
      <c r="AA2585" s="154"/>
      <c r="AB2585" s="154"/>
      <c r="AC2585" s="154"/>
      <c r="AD2585" s="154"/>
      <c r="AE2585" s="154"/>
      <c r="AF2585" s="162"/>
    </row>
    <row r="2586" spans="1:32" ht="1.5" customHeight="1">
      <c r="A2586" s="146"/>
      <c r="B2586" s="147"/>
      <c r="C2586" s="147"/>
      <c r="D2586" s="147"/>
      <c r="E2586" s="147"/>
      <c r="F2586" s="147"/>
      <c r="G2586" s="1289" t="s">
        <v>376</v>
      </c>
      <c r="H2586" s="1289"/>
      <c r="I2586" s="1289"/>
      <c r="J2586" s="1289"/>
      <c r="K2586" s="1289"/>
      <c r="L2586" s="1289"/>
      <c r="M2586" s="1289"/>
      <c r="N2586" s="1289"/>
      <c r="O2586" s="1289"/>
      <c r="P2586" s="1289"/>
      <c r="Q2586" s="1289"/>
      <c r="R2586" s="1289"/>
      <c r="S2586" s="1289"/>
      <c r="T2586" s="1289"/>
      <c r="U2586" s="1289"/>
      <c r="V2586" s="1289"/>
      <c r="W2586" s="1289"/>
      <c r="X2586" s="1289"/>
      <c r="Y2586" s="1289"/>
      <c r="Z2586" s="1289"/>
      <c r="AA2586" s="148"/>
      <c r="AB2586" s="1290" t="s">
        <v>715</v>
      </c>
      <c r="AC2586" s="1290"/>
      <c r="AD2586" s="1290"/>
      <c r="AE2586" s="1290"/>
      <c r="AF2586" s="1290"/>
    </row>
    <row r="2587" spans="1:32" ht="15.4" customHeight="1">
      <c r="A2587" s="150"/>
      <c r="B2587" s="1243"/>
      <c r="C2587" s="1243"/>
      <c r="D2587" s="1243"/>
      <c r="E2587" s="1243"/>
      <c r="G2587" s="1289"/>
      <c r="H2587" s="1289"/>
      <c r="I2587" s="1289"/>
      <c r="J2587" s="1289"/>
      <c r="K2587" s="1289"/>
      <c r="L2587" s="1289"/>
      <c r="M2587" s="1289"/>
      <c r="N2587" s="1289"/>
      <c r="O2587" s="1289"/>
      <c r="P2587" s="1289"/>
      <c r="Q2587" s="1289"/>
      <c r="R2587" s="1289"/>
      <c r="S2587" s="1289"/>
      <c r="T2587" s="1289"/>
      <c r="U2587" s="1289"/>
      <c r="V2587" s="1289"/>
      <c r="W2587" s="1289"/>
      <c r="X2587" s="1289"/>
      <c r="Y2587" s="1289"/>
      <c r="Z2587" s="1289"/>
      <c r="AA2587" s="152"/>
      <c r="AB2587" s="1290"/>
      <c r="AC2587" s="1290"/>
      <c r="AD2587" s="1290"/>
      <c r="AE2587" s="1290"/>
      <c r="AF2587" s="1290"/>
    </row>
    <row r="2588" spans="1:32" ht="0.75" customHeight="1">
      <c r="A2588" s="150"/>
      <c r="B2588" s="1243"/>
      <c r="C2588" s="1243"/>
      <c r="D2588" s="1243"/>
      <c r="E2588" s="1243"/>
      <c r="G2588" s="1289"/>
      <c r="H2588" s="1289"/>
      <c r="I2588" s="1289"/>
      <c r="J2588" s="1289"/>
      <c r="K2588" s="1289"/>
      <c r="L2588" s="1289"/>
      <c r="M2588" s="1289"/>
      <c r="N2588" s="1289"/>
      <c r="O2588" s="1289"/>
      <c r="P2588" s="1289"/>
      <c r="Q2588" s="1289"/>
      <c r="R2588" s="1289"/>
      <c r="S2588" s="1289"/>
      <c r="T2588" s="1289"/>
      <c r="U2588" s="1289"/>
      <c r="V2588" s="1289"/>
      <c r="W2588" s="1289"/>
      <c r="X2588" s="1289"/>
      <c r="Y2588" s="1289"/>
      <c r="Z2588" s="1289"/>
      <c r="AA2588" s="152"/>
      <c r="AB2588" s="1290"/>
      <c r="AC2588" s="1290"/>
      <c r="AD2588" s="1290"/>
      <c r="AE2588" s="1290"/>
      <c r="AF2588" s="1290"/>
    </row>
    <row r="2589" spans="1:32" ht="10.9" customHeight="1">
      <c r="A2589" s="150"/>
      <c r="B2589" s="1243"/>
      <c r="C2589" s="1243"/>
      <c r="D2589" s="1243"/>
      <c r="E2589" s="1243"/>
      <c r="G2589" s="1289"/>
      <c r="H2589" s="1289"/>
      <c r="I2589" s="1289"/>
      <c r="J2589" s="1289"/>
      <c r="K2589" s="1289"/>
      <c r="L2589" s="1289"/>
      <c r="M2589" s="1289"/>
      <c r="N2589" s="1289"/>
      <c r="O2589" s="1289"/>
      <c r="P2589" s="1289"/>
      <c r="Q2589" s="1289"/>
      <c r="R2589" s="1289"/>
      <c r="S2589" s="1289"/>
      <c r="T2589" s="1289"/>
      <c r="U2589" s="1289"/>
      <c r="V2589" s="1289"/>
      <c r="W2589" s="1289"/>
      <c r="X2589" s="1289"/>
      <c r="Y2589" s="1289"/>
      <c r="Z2589" s="1289"/>
      <c r="AA2589" s="152"/>
      <c r="AB2589" s="1303" t="s">
        <v>378</v>
      </c>
      <c r="AC2589" s="1303"/>
      <c r="AD2589" s="1303"/>
      <c r="AE2589" s="1292"/>
      <c r="AF2589" s="1292"/>
    </row>
    <row r="2590" spans="1:32" ht="13.9" customHeight="1">
      <c r="A2590" s="150"/>
      <c r="B2590" s="1243"/>
      <c r="C2590" s="1243"/>
      <c r="D2590" s="1243"/>
      <c r="E2590" s="1243"/>
      <c r="G2590" s="1293" t="s">
        <v>379</v>
      </c>
      <c r="H2590" s="1293"/>
      <c r="I2590" s="1293"/>
      <c r="J2590" s="1293"/>
      <c r="K2590" s="1293"/>
      <c r="L2590" s="1293"/>
      <c r="M2590" s="1293"/>
      <c r="N2590" s="1293"/>
      <c r="O2590" s="1293"/>
      <c r="P2590" s="1293"/>
      <c r="Q2590" s="1293"/>
      <c r="R2590" s="1293"/>
      <c r="S2590" s="1293"/>
      <c r="T2590" s="1293"/>
      <c r="U2590" s="1293"/>
      <c r="V2590" s="1293"/>
      <c r="W2590" s="1293"/>
      <c r="X2590" s="1293"/>
      <c r="Y2590" s="1293"/>
      <c r="Z2590" s="1293"/>
      <c r="AA2590" s="152"/>
      <c r="AB2590" s="1303"/>
      <c r="AC2590" s="1303"/>
      <c r="AD2590" s="1303"/>
      <c r="AE2590" s="1292"/>
      <c r="AF2590" s="1292"/>
    </row>
    <row r="2591" spans="1:32" ht="0.75" customHeight="1">
      <c r="A2591" s="150"/>
      <c r="G2591" s="1293"/>
      <c r="H2591" s="1293"/>
      <c r="I2591" s="1293"/>
      <c r="J2591" s="1293"/>
      <c r="K2591" s="1293"/>
      <c r="L2591" s="1293"/>
      <c r="M2591" s="1293"/>
      <c r="N2591" s="1293"/>
      <c r="O2591" s="1293"/>
      <c r="P2591" s="1293"/>
      <c r="Q2591" s="1293"/>
      <c r="R2591" s="1293"/>
      <c r="S2591" s="1293"/>
      <c r="T2591" s="1293"/>
      <c r="U2591" s="1293"/>
      <c r="V2591" s="1293"/>
      <c r="W2591" s="1293"/>
      <c r="X2591" s="1293"/>
      <c r="Y2591" s="1293"/>
      <c r="Z2591" s="1293"/>
      <c r="AA2591" s="152"/>
      <c r="AB2591" s="1303"/>
      <c r="AC2591" s="1303"/>
      <c r="AD2591" s="1303"/>
      <c r="AE2591" s="1292"/>
      <c r="AF2591" s="1292"/>
    </row>
    <row r="2592" spans="1:32" ht="0.75" customHeight="1">
      <c r="A2592" s="153"/>
      <c r="B2592" s="154"/>
      <c r="C2592" s="154"/>
      <c r="D2592" s="154"/>
      <c r="E2592" s="154"/>
      <c r="F2592" s="154"/>
      <c r="G2592" s="154"/>
      <c r="H2592" s="154"/>
      <c r="I2592" s="154"/>
      <c r="J2592" s="154"/>
      <c r="K2592" s="154"/>
      <c r="L2592" s="154"/>
      <c r="M2592" s="154"/>
      <c r="N2592" s="154"/>
      <c r="O2592" s="154"/>
      <c r="P2592" s="154"/>
      <c r="Q2592" s="154"/>
      <c r="R2592" s="154"/>
      <c r="S2592" s="154"/>
      <c r="T2592" s="154"/>
      <c r="U2592" s="154"/>
      <c r="V2592" s="154"/>
      <c r="W2592" s="154"/>
      <c r="X2592" s="154"/>
      <c r="Y2592" s="154"/>
      <c r="Z2592" s="154"/>
      <c r="AA2592" s="162"/>
      <c r="AB2592" s="1303"/>
      <c r="AC2592" s="1303"/>
      <c r="AD2592" s="1303"/>
      <c r="AE2592" s="1292"/>
      <c r="AF2592" s="1292"/>
    </row>
    <row r="2593" spans="1:32" ht="16.7" customHeight="1">
      <c r="A2593" s="1280" t="s">
        <v>323</v>
      </c>
      <c r="B2593" s="1280"/>
      <c r="C2593" s="1280"/>
      <c r="D2593" s="1280"/>
      <c r="E2593" s="1280"/>
      <c r="F2593" s="1280"/>
      <c r="G2593" s="1280"/>
      <c r="H2593" s="1280"/>
      <c r="I2593" s="1280"/>
      <c r="J2593" s="1280"/>
      <c r="K2593" s="1280"/>
      <c r="L2593" s="1280"/>
      <c r="M2593" s="1280"/>
      <c r="N2593" s="1280"/>
      <c r="O2593" s="1280"/>
      <c r="P2593" s="1280"/>
      <c r="Q2593" s="1280"/>
      <c r="R2593" s="1280"/>
      <c r="S2593" s="1280"/>
      <c r="T2593" s="1280"/>
      <c r="U2593" s="1280"/>
      <c r="V2593" s="1280"/>
      <c r="W2593" s="1280"/>
      <c r="X2593" s="1280"/>
      <c r="Y2593" s="1280"/>
      <c r="Z2593" s="1280"/>
      <c r="AA2593" s="1280"/>
      <c r="AB2593" s="1280"/>
      <c r="AC2593" s="1280"/>
      <c r="AD2593" s="1280"/>
      <c r="AE2593" s="1280"/>
      <c r="AF2593" s="1280"/>
    </row>
    <row r="2594" spans="1:32" ht="37.15" customHeight="1">
      <c r="A2594" s="1301" t="s">
        <v>380</v>
      </c>
      <c r="B2594" s="1301"/>
      <c r="C2594" s="1301"/>
      <c r="D2594" s="1301"/>
      <c r="E2594" s="1301"/>
      <c r="F2594" s="1301"/>
      <c r="G2594" s="1301"/>
      <c r="H2594" s="1301"/>
      <c r="I2594" s="1301"/>
      <c r="J2594" s="1301"/>
      <c r="K2594" s="1301"/>
      <c r="L2594" s="1301"/>
      <c r="M2594" s="1301"/>
      <c r="N2594" s="1301"/>
      <c r="O2594" s="1301"/>
      <c r="P2594" s="1301"/>
      <c r="Q2594" s="1301"/>
      <c r="R2594" s="1301"/>
      <c r="S2594" s="1301"/>
      <c r="T2594" s="1301"/>
      <c r="U2594" s="1301"/>
      <c r="V2594" s="1301"/>
      <c r="W2594" s="1301"/>
      <c r="X2594" s="1301"/>
      <c r="Y2594" s="1280" t="s">
        <v>381</v>
      </c>
      <c r="Z2594" s="1280"/>
      <c r="AA2594" s="1280"/>
      <c r="AB2594" s="1280"/>
      <c r="AC2594" s="1280"/>
      <c r="AD2594" s="1280"/>
      <c r="AE2594" s="1280"/>
      <c r="AF2594" s="1280"/>
    </row>
    <row r="2595" spans="1:32" ht="5.0999999999999996" customHeight="1">
      <c r="A2595" s="146"/>
      <c r="B2595" s="147"/>
      <c r="C2595" s="147"/>
      <c r="D2595" s="147"/>
      <c r="E2595" s="147"/>
      <c r="F2595" s="147"/>
      <c r="G2595" s="147"/>
      <c r="H2595" s="147"/>
      <c r="I2595" s="147"/>
      <c r="J2595" s="156"/>
      <c r="K2595" s="156"/>
      <c r="L2595" s="156"/>
      <c r="M2595" s="156"/>
      <c r="N2595" s="156"/>
      <c r="O2595" s="156"/>
      <c r="P2595" s="156"/>
      <c r="Q2595" s="156"/>
      <c r="R2595" s="156"/>
      <c r="S2595" s="156"/>
      <c r="T2595" s="156"/>
      <c r="U2595" s="156"/>
      <c r="V2595" s="156"/>
      <c r="W2595" s="156"/>
      <c r="X2595" s="156"/>
      <c r="Y2595" s="156"/>
      <c r="Z2595" s="156"/>
      <c r="AA2595" s="156"/>
      <c r="AB2595" s="156"/>
      <c r="AC2595" s="156"/>
      <c r="AD2595" s="156"/>
      <c r="AE2595" s="156"/>
      <c r="AF2595" s="157"/>
    </row>
    <row r="2596" spans="1:32" ht="17.45" customHeight="1">
      <c r="A2596" s="1302" t="s">
        <v>416</v>
      </c>
      <c r="B2596" s="1302"/>
      <c r="C2596" s="1302"/>
      <c r="D2596" s="1302"/>
      <c r="E2596" s="1302"/>
      <c r="F2596" s="1302"/>
      <c r="G2596" s="1302"/>
      <c r="H2596" s="1302"/>
      <c r="I2596" s="1302"/>
      <c r="J2596" s="1256" t="s">
        <v>391</v>
      </c>
      <c r="K2596" s="1256"/>
      <c r="L2596" s="158" t="s">
        <v>417</v>
      </c>
      <c r="M2596" s="158" t="s">
        <v>418</v>
      </c>
      <c r="N2596" s="1256" t="s">
        <v>419</v>
      </c>
      <c r="O2596" s="1256"/>
      <c r="P2596" s="1256" t="s">
        <v>420</v>
      </c>
      <c r="Q2596" s="1256"/>
      <c r="R2596" s="1256"/>
      <c r="S2596" s="1256"/>
      <c r="T2596" s="1256" t="s">
        <v>421</v>
      </c>
      <c r="U2596" s="1256"/>
      <c r="V2596" s="1256"/>
      <c r="W2596" s="1256"/>
      <c r="X2596" s="1256" t="s">
        <v>422</v>
      </c>
      <c r="Y2596" s="1256"/>
      <c r="Z2596" s="1256"/>
      <c r="AA2596" s="1256"/>
      <c r="AB2596" s="1256"/>
      <c r="AC2596" s="1245" t="s">
        <v>409</v>
      </c>
      <c r="AD2596" s="1245"/>
      <c r="AE2596" s="1245"/>
      <c r="AF2596" s="1245"/>
    </row>
    <row r="2597" spans="1:32" ht="43.15" customHeight="1">
      <c r="A2597" s="155"/>
      <c r="B2597" s="156"/>
      <c r="C2597" s="160" t="s">
        <v>716</v>
      </c>
      <c r="D2597" s="1328" t="s">
        <v>714</v>
      </c>
      <c r="E2597" s="1328"/>
      <c r="F2597" s="1328"/>
      <c r="G2597" s="1328"/>
      <c r="H2597" s="1328"/>
      <c r="I2597" s="1328"/>
      <c r="J2597" s="1329">
        <v>2.3000000000000001E-4</v>
      </c>
      <c r="K2597" s="1329"/>
      <c r="L2597" s="172">
        <v>0</v>
      </c>
      <c r="M2597" s="172">
        <v>0</v>
      </c>
      <c r="N2597" s="1330">
        <v>0</v>
      </c>
      <c r="O2597" s="1330"/>
      <c r="P2597" s="1330">
        <v>1.1000000000000001</v>
      </c>
      <c r="Q2597" s="1330"/>
      <c r="R2597" s="1330"/>
      <c r="S2597" s="1330"/>
      <c r="T2597" s="1330">
        <v>0.88</v>
      </c>
      <c r="U2597" s="1330"/>
      <c r="V2597" s="1330"/>
      <c r="W2597" s="1330"/>
      <c r="X2597" s="1330">
        <v>0.72</v>
      </c>
      <c r="Y2597" s="1330"/>
      <c r="Z2597" s="1330"/>
      <c r="AA2597" s="1330"/>
      <c r="AB2597" s="1330"/>
      <c r="AC2597" s="1254">
        <v>0</v>
      </c>
      <c r="AD2597" s="1254"/>
      <c r="AE2597" s="1254"/>
      <c r="AF2597" s="1254"/>
    </row>
    <row r="2598" spans="1:32" ht="17.45" customHeight="1">
      <c r="A2598" s="1246"/>
      <c r="B2598" s="1246"/>
      <c r="C2598" s="1246"/>
      <c r="D2598" s="1246"/>
      <c r="E2598" s="1246"/>
      <c r="F2598" s="1246"/>
      <c r="G2598" s="1246"/>
      <c r="H2598" s="1246"/>
      <c r="I2598" s="1246"/>
      <c r="J2598" s="1246"/>
      <c r="K2598" s="1246"/>
      <c r="L2598" s="1246"/>
      <c r="M2598" s="1247" t="s">
        <v>423</v>
      </c>
      <c r="N2598" s="1247"/>
      <c r="O2598" s="1247"/>
      <c r="P2598" s="1247"/>
      <c r="Q2598" s="1247"/>
      <c r="R2598" s="1247"/>
      <c r="S2598" s="1247"/>
      <c r="T2598" s="1247"/>
      <c r="U2598" s="1247"/>
      <c r="V2598" s="1247"/>
      <c r="W2598" s="1247"/>
      <c r="X2598" s="1248"/>
      <c r="Y2598" s="1248"/>
      <c r="Z2598" s="1249">
        <v>0</v>
      </c>
      <c r="AA2598" s="1249"/>
      <c r="AB2598" s="1249"/>
      <c r="AC2598" s="1249"/>
      <c r="AD2598" s="1249"/>
      <c r="AE2598" s="1249"/>
      <c r="AF2598" s="1249"/>
    </row>
    <row r="2599" spans="1:32" ht="5.85" customHeight="1">
      <c r="A2599" s="1250"/>
      <c r="B2599" s="1250"/>
      <c r="C2599" s="1250"/>
      <c r="D2599" s="1250"/>
      <c r="E2599" s="1250"/>
      <c r="F2599" s="1250"/>
      <c r="G2599" s="1250"/>
      <c r="H2599" s="1250"/>
      <c r="I2599" s="1250"/>
      <c r="J2599" s="1250"/>
      <c r="K2599" s="1250"/>
      <c r="L2599" s="1250"/>
      <c r="M2599" s="1250"/>
      <c r="N2599" s="1250"/>
      <c r="O2599" s="1250"/>
      <c r="P2599" s="1250"/>
      <c r="Q2599" s="1250"/>
      <c r="R2599" s="1250"/>
      <c r="S2599" s="1250"/>
      <c r="T2599" s="1250"/>
      <c r="U2599" s="1250"/>
      <c r="V2599" s="1250"/>
      <c r="W2599" s="1250"/>
      <c r="X2599" s="1250"/>
      <c r="Y2599" s="1250"/>
      <c r="Z2599" s="1250"/>
      <c r="AA2599" s="1250"/>
      <c r="AB2599" s="1250"/>
      <c r="AC2599" s="1250"/>
      <c r="AD2599" s="1250"/>
      <c r="AE2599" s="1250"/>
      <c r="AF2599" s="1250"/>
    </row>
    <row r="2600" spans="1:32" ht="16.7" customHeight="1">
      <c r="A2600" s="1239"/>
      <c r="B2600" s="1239"/>
      <c r="C2600" s="1239"/>
      <c r="D2600" s="1239"/>
      <c r="E2600" s="1239"/>
      <c r="F2600" s="1239"/>
      <c r="G2600" s="1239"/>
      <c r="H2600" s="1239"/>
      <c r="I2600" s="1239"/>
      <c r="J2600" s="1239"/>
      <c r="K2600" s="1239"/>
      <c r="L2600" s="1239"/>
      <c r="M2600" s="1240" t="s">
        <v>424</v>
      </c>
      <c r="N2600" s="1240"/>
      <c r="O2600" s="1240"/>
      <c r="P2600" s="1240"/>
      <c r="Q2600" s="1240"/>
      <c r="R2600" s="1240"/>
      <c r="S2600" s="1240"/>
      <c r="T2600" s="1240"/>
      <c r="U2600" s="1240"/>
      <c r="V2600" s="1240"/>
      <c r="W2600" s="1240"/>
      <c r="X2600" s="1243"/>
      <c r="Y2600" s="1243"/>
      <c r="Z2600" s="1241">
        <v>54.39</v>
      </c>
      <c r="AA2600" s="1241"/>
      <c r="AB2600" s="1241"/>
      <c r="AC2600" s="1241"/>
      <c r="AD2600" s="1241"/>
      <c r="AE2600" s="1241"/>
      <c r="AF2600" s="1241"/>
    </row>
    <row r="2601" spans="1:32" ht="16.7" customHeight="1">
      <c r="A2601" s="1239"/>
      <c r="B2601" s="1239"/>
      <c r="C2601" s="1239"/>
      <c r="D2601" s="1239"/>
      <c r="E2601" s="1239"/>
      <c r="F2601" s="1239"/>
      <c r="G2601" s="1239"/>
      <c r="H2601" s="1239"/>
      <c r="I2601" s="1239"/>
      <c r="J2601" s="1239"/>
      <c r="K2601" s="1240" t="s">
        <v>425</v>
      </c>
      <c r="L2601" s="1240"/>
      <c r="M2601" s="1240"/>
      <c r="N2601" s="1240"/>
      <c r="O2601" s="1240"/>
      <c r="P2601" s="1240"/>
      <c r="Q2601" s="151"/>
      <c r="R2601" s="1244">
        <v>0</v>
      </c>
      <c r="S2601" s="1244"/>
      <c r="T2601" s="1244"/>
      <c r="U2601" s="151"/>
      <c r="V2601" s="1240" t="s">
        <v>426</v>
      </c>
      <c r="W2601" s="1240"/>
      <c r="X2601" s="1243"/>
      <c r="Y2601" s="1243"/>
      <c r="Z2601" s="1241">
        <v>0</v>
      </c>
      <c r="AA2601" s="1241"/>
      <c r="AB2601" s="1241"/>
      <c r="AC2601" s="1241"/>
      <c r="AD2601" s="1241"/>
      <c r="AE2601" s="1241"/>
      <c r="AF2601" s="1241"/>
    </row>
    <row r="2602" spans="1:32" ht="0.75" customHeight="1">
      <c r="A2602" s="1239"/>
      <c r="B2602" s="1239"/>
      <c r="C2602" s="1239"/>
      <c r="D2602" s="1239"/>
      <c r="E2602" s="1239"/>
      <c r="F2602" s="1239"/>
      <c r="G2602" s="1239"/>
      <c r="H2602" s="1239"/>
      <c r="I2602" s="1239"/>
      <c r="J2602" s="1239"/>
      <c r="K2602" s="1239"/>
      <c r="L2602" s="1239"/>
      <c r="M2602" s="1239"/>
      <c r="N2602" s="1239"/>
      <c r="O2602" s="1239"/>
      <c r="P2602" s="1239"/>
      <c r="Q2602" s="1239"/>
      <c r="R2602" s="1239"/>
      <c r="S2602" s="1239"/>
      <c r="T2602" s="1239"/>
      <c r="U2602" s="1239"/>
      <c r="V2602" s="1240"/>
      <c r="W2602" s="1240"/>
      <c r="X2602" s="1243"/>
      <c r="Y2602" s="1243"/>
      <c r="Z2602" s="1241"/>
      <c r="AA2602" s="1241"/>
      <c r="AB2602" s="1241"/>
      <c r="AC2602" s="1241"/>
      <c r="AD2602" s="1241"/>
      <c r="AE2602" s="1241"/>
      <c r="AF2602" s="1241"/>
    </row>
    <row r="2603" spans="1:32" ht="16.7" customHeight="1">
      <c r="A2603" s="1239"/>
      <c r="B2603" s="1239"/>
      <c r="C2603" s="1239"/>
      <c r="D2603" s="1239"/>
      <c r="E2603" s="1239"/>
      <c r="F2603" s="1239"/>
      <c r="G2603" s="1239"/>
      <c r="H2603" s="1239"/>
      <c r="I2603" s="1239"/>
      <c r="J2603" s="1239"/>
      <c r="K2603" s="1239"/>
      <c r="L2603" s="1239"/>
      <c r="M2603" s="1240" t="s">
        <v>427</v>
      </c>
      <c r="N2603" s="1240"/>
      <c r="O2603" s="1240"/>
      <c r="P2603" s="1240"/>
      <c r="Q2603" s="1240"/>
      <c r="R2603" s="1240"/>
      <c r="S2603" s="1240"/>
      <c r="T2603" s="1240"/>
      <c r="U2603" s="1240"/>
      <c r="V2603" s="1240"/>
      <c r="W2603" s="1240"/>
      <c r="X2603" s="1243"/>
      <c r="Y2603" s="1243"/>
      <c r="Z2603" s="1241">
        <v>54.39</v>
      </c>
      <c r="AA2603" s="1241"/>
      <c r="AB2603" s="1241"/>
      <c r="AC2603" s="1241"/>
      <c r="AD2603" s="1241"/>
      <c r="AE2603" s="1241"/>
      <c r="AF2603" s="1241"/>
    </row>
    <row r="2604" spans="1:32" ht="5.85" customHeight="1">
      <c r="A2604" s="1242"/>
      <c r="B2604" s="1242"/>
      <c r="C2604" s="1242"/>
      <c r="D2604" s="1242"/>
      <c r="E2604" s="1242"/>
      <c r="F2604" s="1242"/>
      <c r="G2604" s="1242"/>
      <c r="H2604" s="1242"/>
      <c r="I2604" s="1242"/>
      <c r="J2604" s="1242"/>
      <c r="K2604" s="1242"/>
      <c r="L2604" s="1242"/>
      <c r="M2604" s="1242"/>
      <c r="N2604" s="1242"/>
      <c r="O2604" s="1242"/>
      <c r="P2604" s="1242"/>
      <c r="Q2604" s="1242"/>
      <c r="R2604" s="1242"/>
      <c r="S2604" s="1242"/>
      <c r="T2604" s="1242"/>
      <c r="U2604" s="1242"/>
      <c r="V2604" s="1242"/>
      <c r="W2604" s="1242"/>
      <c r="X2604" s="1242"/>
      <c r="Y2604" s="1242"/>
      <c r="Z2604" s="1242"/>
      <c r="AA2604" s="1242"/>
      <c r="AB2604" s="1242"/>
      <c r="AC2604" s="1242"/>
      <c r="AD2604" s="1242"/>
      <c r="AE2604" s="1242"/>
      <c r="AF2604" s="1242"/>
    </row>
    <row r="2605" spans="1:32" ht="145.35" customHeight="1">
      <c r="A2605" s="150"/>
      <c r="AF2605" s="152"/>
    </row>
    <row r="2606" spans="1:32" ht="145.35" customHeight="1">
      <c r="A2606" s="150"/>
      <c r="AF2606" s="152"/>
    </row>
    <row r="2607" spans="1:32" ht="140.25" customHeight="1">
      <c r="A2607" s="150"/>
      <c r="AF2607" s="152"/>
    </row>
    <row r="2608" spans="1:32" ht="139.69999999999999" customHeight="1">
      <c r="A2608" s="153"/>
      <c r="B2608" s="154"/>
      <c r="C2608" s="154"/>
      <c r="D2608" s="154"/>
      <c r="E2608" s="154"/>
      <c r="F2608" s="154"/>
      <c r="G2608" s="154"/>
      <c r="H2608" s="154"/>
      <c r="I2608" s="154"/>
      <c r="J2608" s="154"/>
      <c r="K2608" s="154"/>
      <c r="L2608" s="154"/>
      <c r="M2608" s="154"/>
      <c r="N2608" s="154"/>
      <c r="O2608" s="154"/>
      <c r="P2608" s="154"/>
      <c r="Q2608" s="154"/>
      <c r="R2608" s="154"/>
      <c r="S2608" s="154"/>
      <c r="T2608" s="154"/>
      <c r="U2608" s="154"/>
      <c r="V2608" s="154"/>
      <c r="W2608" s="154"/>
      <c r="X2608" s="154"/>
      <c r="Y2608" s="154"/>
      <c r="Z2608" s="154"/>
      <c r="AA2608" s="154"/>
      <c r="AB2608" s="154"/>
      <c r="AC2608" s="154"/>
      <c r="AD2608" s="154"/>
      <c r="AE2608" s="154"/>
      <c r="AF2608" s="162"/>
    </row>
    <row r="2609" spans="1:32" ht="1.5" customHeight="1">
      <c r="A2609" s="146"/>
      <c r="B2609" s="147"/>
      <c r="C2609" s="147"/>
      <c r="D2609" s="147"/>
      <c r="E2609" s="147"/>
      <c r="F2609" s="147"/>
      <c r="G2609" s="1289" t="s">
        <v>376</v>
      </c>
      <c r="H2609" s="1289"/>
      <c r="I2609" s="1289"/>
      <c r="J2609" s="1289"/>
      <c r="K2609" s="1289"/>
      <c r="L2609" s="1289"/>
      <c r="M2609" s="1289"/>
      <c r="N2609" s="1289"/>
      <c r="O2609" s="1289"/>
      <c r="P2609" s="1289"/>
      <c r="Q2609" s="1289"/>
      <c r="R2609" s="1289"/>
      <c r="S2609" s="1289"/>
      <c r="T2609" s="1289"/>
      <c r="U2609" s="1289"/>
      <c r="V2609" s="1289"/>
      <c r="W2609" s="1289"/>
      <c r="X2609" s="1289"/>
      <c r="Y2609" s="1289"/>
      <c r="Z2609" s="1289"/>
      <c r="AA2609" s="148"/>
      <c r="AB2609" s="1290" t="s">
        <v>717</v>
      </c>
      <c r="AC2609" s="1290"/>
      <c r="AD2609" s="1290"/>
      <c r="AE2609" s="1290"/>
      <c r="AF2609" s="1290"/>
    </row>
    <row r="2610" spans="1:32" ht="14.65" customHeight="1">
      <c r="A2610" s="150"/>
      <c r="B2610" s="1243"/>
      <c r="C2610" s="1243"/>
      <c r="D2610" s="1243"/>
      <c r="E2610" s="1243"/>
      <c r="G2610" s="1289"/>
      <c r="H2610" s="1289"/>
      <c r="I2610" s="1289"/>
      <c r="J2610" s="1289"/>
      <c r="K2610" s="1289"/>
      <c r="L2610" s="1289"/>
      <c r="M2610" s="1289"/>
      <c r="N2610" s="1289"/>
      <c r="O2610" s="1289"/>
      <c r="P2610" s="1289"/>
      <c r="Q2610" s="1289"/>
      <c r="R2610" s="1289"/>
      <c r="S2610" s="1289"/>
      <c r="T2610" s="1289"/>
      <c r="U2610" s="1289"/>
      <c r="V2610" s="1289"/>
      <c r="W2610" s="1289"/>
      <c r="X2610" s="1289"/>
      <c r="Y2610" s="1289"/>
      <c r="Z2610" s="1289"/>
      <c r="AA2610" s="152"/>
      <c r="AB2610" s="1290"/>
      <c r="AC2610" s="1290"/>
      <c r="AD2610" s="1290"/>
      <c r="AE2610" s="1290"/>
      <c r="AF2610" s="1290"/>
    </row>
    <row r="2611" spans="1:32" ht="0.75" customHeight="1">
      <c r="A2611" s="150"/>
      <c r="B2611" s="1243"/>
      <c r="C2611" s="1243"/>
      <c r="D2611" s="1243"/>
      <c r="E2611" s="1243"/>
      <c r="G2611" s="1289"/>
      <c r="H2611" s="1289"/>
      <c r="I2611" s="1289"/>
      <c r="J2611" s="1289"/>
      <c r="K2611" s="1289"/>
      <c r="L2611" s="1289"/>
      <c r="M2611" s="1289"/>
      <c r="N2611" s="1289"/>
      <c r="O2611" s="1289"/>
      <c r="P2611" s="1289"/>
      <c r="Q2611" s="1289"/>
      <c r="R2611" s="1289"/>
      <c r="S2611" s="1289"/>
      <c r="T2611" s="1289"/>
      <c r="U2611" s="1289"/>
      <c r="V2611" s="1289"/>
      <c r="W2611" s="1289"/>
      <c r="X2611" s="1289"/>
      <c r="Y2611" s="1289"/>
      <c r="Z2611" s="1289"/>
      <c r="AA2611" s="152"/>
      <c r="AB2611" s="1290"/>
      <c r="AC2611" s="1290"/>
      <c r="AD2611" s="1290"/>
      <c r="AE2611" s="1290"/>
      <c r="AF2611" s="1290"/>
    </row>
    <row r="2612" spans="1:32" ht="11.65" customHeight="1">
      <c r="A2612" s="150"/>
      <c r="B2612" s="1243"/>
      <c r="C2612" s="1243"/>
      <c r="D2612" s="1243"/>
      <c r="E2612" s="1243"/>
      <c r="G2612" s="1289"/>
      <c r="H2612" s="1289"/>
      <c r="I2612" s="1289"/>
      <c r="J2612" s="1289"/>
      <c r="K2612" s="1289"/>
      <c r="L2612" s="1289"/>
      <c r="M2612" s="1289"/>
      <c r="N2612" s="1289"/>
      <c r="O2612" s="1289"/>
      <c r="P2612" s="1289"/>
      <c r="Q2612" s="1289"/>
      <c r="R2612" s="1289"/>
      <c r="S2612" s="1289"/>
      <c r="T2612" s="1289"/>
      <c r="U2612" s="1289"/>
      <c r="V2612" s="1289"/>
      <c r="W2612" s="1289"/>
      <c r="X2612" s="1289"/>
      <c r="Y2612" s="1289"/>
      <c r="Z2612" s="1289"/>
      <c r="AA2612" s="152"/>
      <c r="AB2612" s="1291" t="s">
        <v>378</v>
      </c>
      <c r="AC2612" s="1291"/>
      <c r="AD2612" s="1291"/>
      <c r="AE2612" s="1324"/>
      <c r="AF2612" s="1324"/>
    </row>
    <row r="2613" spans="1:32" ht="13.9" customHeight="1">
      <c r="A2613" s="150"/>
      <c r="B2613" s="1243"/>
      <c r="C2613" s="1243"/>
      <c r="D2613" s="1243"/>
      <c r="E2613" s="1243"/>
      <c r="G2613" s="1293" t="s">
        <v>379</v>
      </c>
      <c r="H2613" s="1293"/>
      <c r="I2613" s="1293"/>
      <c r="J2613" s="1293"/>
      <c r="K2613" s="1293"/>
      <c r="L2613" s="1293"/>
      <c r="M2613" s="1293"/>
      <c r="N2613" s="1293"/>
      <c r="O2613" s="1293"/>
      <c r="P2613" s="1293"/>
      <c r="Q2613" s="1293"/>
      <c r="R2613" s="1293"/>
      <c r="S2613" s="1293"/>
      <c r="T2613" s="1293"/>
      <c r="U2613" s="1293"/>
      <c r="V2613" s="1293"/>
      <c r="W2613" s="1293"/>
      <c r="X2613" s="1293"/>
      <c r="Y2613" s="1293"/>
      <c r="Z2613" s="1293"/>
      <c r="AA2613" s="152"/>
      <c r="AB2613" s="1291"/>
      <c r="AC2613" s="1291"/>
      <c r="AD2613" s="1291"/>
      <c r="AE2613" s="1324"/>
      <c r="AF2613" s="1324"/>
    </row>
    <row r="2614" spans="1:32" ht="0.75" customHeight="1">
      <c r="A2614" s="150"/>
      <c r="G2614" s="1293"/>
      <c r="H2614" s="1293"/>
      <c r="I2614" s="1293"/>
      <c r="J2614" s="1293"/>
      <c r="K2614" s="1293"/>
      <c r="L2614" s="1293"/>
      <c r="M2614" s="1293"/>
      <c r="N2614" s="1293"/>
      <c r="O2614" s="1293"/>
      <c r="P2614" s="1293"/>
      <c r="Q2614" s="1293"/>
      <c r="R2614" s="1293"/>
      <c r="S2614" s="1293"/>
      <c r="T2614" s="1293"/>
      <c r="U2614" s="1293"/>
      <c r="V2614" s="1293"/>
      <c r="W2614" s="1293"/>
      <c r="X2614" s="1293"/>
      <c r="Y2614" s="1293"/>
      <c r="Z2614" s="1293"/>
      <c r="AA2614" s="152"/>
      <c r="AB2614" s="1291"/>
      <c r="AC2614" s="1291"/>
      <c r="AD2614" s="1291"/>
      <c r="AE2614" s="1324"/>
      <c r="AF2614" s="1324"/>
    </row>
    <row r="2615" spans="1:32" ht="0.75" customHeight="1">
      <c r="A2615" s="153"/>
      <c r="B2615" s="154"/>
      <c r="C2615" s="154"/>
      <c r="D2615" s="154"/>
      <c r="E2615" s="154"/>
      <c r="F2615" s="154"/>
      <c r="G2615" s="154"/>
      <c r="H2615" s="154"/>
      <c r="I2615" s="154"/>
      <c r="J2615" s="154"/>
      <c r="K2615" s="154"/>
      <c r="L2615" s="154"/>
      <c r="M2615" s="154"/>
      <c r="N2615" s="154"/>
      <c r="O2615" s="154"/>
      <c r="P2615" s="154"/>
      <c r="Q2615" s="154"/>
      <c r="R2615" s="154"/>
      <c r="S2615" s="154"/>
      <c r="T2615" s="154"/>
      <c r="U2615" s="154"/>
      <c r="V2615" s="154"/>
      <c r="W2615" s="154"/>
      <c r="X2615" s="154"/>
      <c r="Y2615" s="154"/>
      <c r="Z2615" s="154"/>
      <c r="AA2615" s="154"/>
      <c r="AB2615" s="154"/>
      <c r="AC2615" s="154"/>
      <c r="AD2615" s="154"/>
      <c r="AE2615" s="154"/>
      <c r="AF2615" s="162"/>
    </row>
    <row r="2616" spans="1:32" ht="15.95" customHeight="1">
      <c r="A2616" s="1280" t="s">
        <v>323</v>
      </c>
      <c r="B2616" s="1280"/>
      <c r="C2616" s="1280"/>
      <c r="D2616" s="1280"/>
      <c r="E2616" s="1280"/>
      <c r="F2616" s="1280"/>
      <c r="G2616" s="1280"/>
      <c r="H2616" s="1280"/>
      <c r="I2616" s="1280"/>
      <c r="J2616" s="1280"/>
      <c r="K2616" s="1280"/>
      <c r="L2616" s="1280"/>
      <c r="M2616" s="1280"/>
      <c r="N2616" s="1280"/>
      <c r="O2616" s="1280"/>
      <c r="P2616" s="1280"/>
      <c r="Q2616" s="1280"/>
      <c r="R2616" s="1280"/>
      <c r="S2616" s="1280"/>
      <c r="T2616" s="1280"/>
      <c r="U2616" s="1280"/>
      <c r="V2616" s="1280"/>
      <c r="W2616" s="1280"/>
      <c r="X2616" s="1280"/>
      <c r="Y2616" s="1280"/>
      <c r="Z2616" s="1280"/>
      <c r="AA2616" s="1280"/>
      <c r="AB2616" s="1280"/>
      <c r="AC2616" s="1280"/>
      <c r="AD2616" s="1280"/>
      <c r="AE2616" s="1280"/>
      <c r="AF2616" s="1280"/>
    </row>
    <row r="2617" spans="1:32" ht="0.75" customHeight="1">
      <c r="A2617" s="146"/>
      <c r="B2617" s="147"/>
      <c r="C2617" s="147"/>
      <c r="D2617" s="147"/>
      <c r="E2617" s="147"/>
      <c r="F2617" s="147"/>
      <c r="G2617" s="147"/>
      <c r="H2617" s="147"/>
      <c r="I2617" s="147"/>
      <c r="J2617" s="147"/>
      <c r="K2617" s="147"/>
      <c r="L2617" s="147"/>
      <c r="M2617" s="147"/>
      <c r="N2617" s="147"/>
      <c r="O2617" s="147"/>
      <c r="P2617" s="147"/>
      <c r="Q2617" s="147"/>
      <c r="R2617" s="147"/>
      <c r="S2617" s="147"/>
      <c r="T2617" s="147"/>
      <c r="U2617" s="147"/>
      <c r="V2617" s="147"/>
      <c r="W2617" s="147"/>
      <c r="X2617" s="147"/>
      <c r="Y2617" s="147"/>
      <c r="Z2617" s="147"/>
      <c r="AA2617" s="147"/>
      <c r="AB2617" s="147"/>
      <c r="AC2617" s="147"/>
      <c r="AD2617" s="147"/>
      <c r="AE2617" s="147"/>
      <c r="AF2617" s="148"/>
    </row>
    <row r="2618" spans="1:32" ht="37.15" customHeight="1">
      <c r="A2618" s="1281" t="s">
        <v>380</v>
      </c>
      <c r="B2618" s="1281"/>
      <c r="C2618" s="1281"/>
      <c r="D2618" s="1281"/>
      <c r="E2618" s="1281"/>
      <c r="F2618" s="1281"/>
      <c r="G2618" s="1281"/>
      <c r="H2618" s="1281"/>
      <c r="I2618" s="1281"/>
      <c r="J2618" s="1281"/>
      <c r="K2618" s="1281"/>
      <c r="L2618" s="1281"/>
      <c r="M2618" s="1281"/>
      <c r="N2618" s="1281"/>
      <c r="O2618" s="1281"/>
      <c r="P2618" s="1281"/>
      <c r="Q2618" s="1281"/>
      <c r="R2618" s="1281"/>
      <c r="S2618" s="1281"/>
      <c r="T2618" s="1281"/>
      <c r="U2618" s="1281"/>
      <c r="V2618" s="1281"/>
      <c r="W2618" s="1281"/>
      <c r="X2618" s="1281"/>
      <c r="Y2618" s="1282" t="s">
        <v>381</v>
      </c>
      <c r="Z2618" s="1282"/>
      <c r="AA2618" s="1282"/>
      <c r="AB2618" s="1282"/>
      <c r="AC2618" s="1282"/>
      <c r="AD2618" s="1282"/>
      <c r="AE2618" s="1282"/>
      <c r="AF2618" s="1282"/>
    </row>
    <row r="2619" spans="1:32" ht="5.0999999999999996" customHeight="1">
      <c r="A2619" s="155"/>
      <c r="B2619" s="156"/>
      <c r="C2619" s="156"/>
      <c r="D2619" s="156"/>
      <c r="E2619" s="156"/>
      <c r="F2619" s="156"/>
      <c r="G2619" s="156"/>
      <c r="H2619" s="156"/>
      <c r="I2619" s="156"/>
      <c r="J2619" s="156"/>
      <c r="K2619" s="156"/>
      <c r="L2619" s="156"/>
      <c r="M2619" s="156"/>
      <c r="N2619" s="156"/>
      <c r="O2619" s="156"/>
      <c r="P2619" s="156"/>
      <c r="Q2619" s="156"/>
      <c r="R2619" s="156"/>
      <c r="S2619" s="156"/>
      <c r="T2619" s="156"/>
      <c r="U2619" s="156"/>
      <c r="V2619" s="156"/>
      <c r="W2619" s="156"/>
      <c r="X2619" s="156"/>
      <c r="Y2619" s="156"/>
      <c r="Z2619" s="156"/>
      <c r="AA2619" s="156"/>
      <c r="AB2619" s="156"/>
      <c r="AC2619" s="156"/>
      <c r="AD2619" s="156"/>
      <c r="AE2619" s="156"/>
      <c r="AF2619" s="157"/>
    </row>
    <row r="2620" spans="1:32" ht="18.2" customHeight="1">
      <c r="A2620" s="1278" t="s">
        <v>382</v>
      </c>
      <c r="B2620" s="1278"/>
      <c r="C2620" s="1278"/>
      <c r="D2620" s="1278"/>
      <c r="E2620" s="1278" t="s">
        <v>385</v>
      </c>
      <c r="F2620" s="1278"/>
      <c r="G2620" s="1278"/>
      <c r="H2620" s="1321" t="s">
        <v>386</v>
      </c>
      <c r="I2620" s="1285" t="s">
        <v>298</v>
      </c>
      <c r="J2620" s="1285"/>
      <c r="K2620" s="1285"/>
      <c r="L2620" s="1285"/>
      <c r="M2620" s="1285"/>
      <c r="N2620" s="1285"/>
      <c r="O2620" s="1285"/>
      <c r="P2620" s="1285"/>
      <c r="Q2620" s="1285"/>
      <c r="R2620" s="1285"/>
      <c r="S2620" s="1285"/>
      <c r="T2620" s="1285"/>
      <c r="U2620" s="1285"/>
      <c r="V2620" s="1285"/>
      <c r="W2620" s="1285"/>
      <c r="X2620" s="1285"/>
      <c r="Y2620" s="1275" t="s">
        <v>383</v>
      </c>
      <c r="Z2620" s="1275"/>
      <c r="AA2620" s="1275"/>
      <c r="AB2620" s="1275"/>
      <c r="AC2620" s="1275"/>
      <c r="AD2620" s="1286" t="s">
        <v>384</v>
      </c>
      <c r="AE2620" s="1286"/>
      <c r="AF2620" s="1286"/>
    </row>
    <row r="2621" spans="1:32" ht="0.75" customHeight="1">
      <c r="A2621" s="1274" t="s">
        <v>296</v>
      </c>
      <c r="B2621" s="1274"/>
      <c r="C2621" s="1274"/>
      <c r="D2621" s="1274"/>
      <c r="E2621" s="1278"/>
      <c r="F2621" s="1278"/>
      <c r="G2621" s="1278"/>
      <c r="H2621" s="1321"/>
      <c r="I2621" s="1285"/>
      <c r="J2621" s="1285"/>
      <c r="K2621" s="1285"/>
      <c r="L2621" s="1285"/>
      <c r="M2621" s="1285"/>
      <c r="N2621" s="1285"/>
      <c r="O2621" s="1285"/>
      <c r="P2621" s="1285"/>
      <c r="Q2621" s="1285"/>
      <c r="R2621" s="1285"/>
      <c r="S2621" s="1285"/>
      <c r="T2621" s="1285"/>
      <c r="U2621" s="1285"/>
      <c r="V2621" s="1285"/>
      <c r="W2621" s="1285"/>
      <c r="X2621" s="1285"/>
      <c r="Y2621" s="1275" t="s">
        <v>387</v>
      </c>
      <c r="Z2621" s="1275"/>
      <c r="AA2621" s="1275"/>
      <c r="AB2621" s="1275"/>
      <c r="AC2621" s="1275"/>
      <c r="AD2621" s="1276">
        <v>3</v>
      </c>
      <c r="AE2621" s="1276"/>
      <c r="AF2621" s="1276"/>
    </row>
    <row r="2622" spans="1:32" ht="18.2" customHeight="1">
      <c r="A2622" s="1274"/>
      <c r="B2622" s="1274"/>
      <c r="C2622" s="1274"/>
      <c r="D2622" s="1274"/>
      <c r="E2622" s="1277"/>
      <c r="F2622" s="1277"/>
      <c r="G2622" s="1277"/>
      <c r="H2622" s="1321"/>
      <c r="I2622" s="1285"/>
      <c r="J2622" s="1285"/>
      <c r="K2622" s="1285"/>
      <c r="L2622" s="1285"/>
      <c r="M2622" s="1285"/>
      <c r="N2622" s="1285"/>
      <c r="O2622" s="1285"/>
      <c r="P2622" s="1285"/>
      <c r="Q2622" s="1285"/>
      <c r="R2622" s="1285"/>
      <c r="S2622" s="1285"/>
      <c r="T2622" s="1285"/>
      <c r="U2622" s="1285"/>
      <c r="V2622" s="1285"/>
      <c r="W2622" s="1285"/>
      <c r="X2622" s="1285"/>
      <c r="Y2622" s="1275"/>
      <c r="Z2622" s="1275"/>
      <c r="AA2622" s="1275"/>
      <c r="AB2622" s="1275"/>
      <c r="AC2622" s="1275"/>
      <c r="AD2622" s="1276"/>
      <c r="AE2622" s="1276"/>
      <c r="AF2622" s="1276"/>
    </row>
    <row r="2623" spans="1:32" ht="0.75" customHeight="1">
      <c r="A2623" s="1278"/>
      <c r="B2623" s="1278"/>
      <c r="C2623" s="1278"/>
      <c r="D2623" s="1278"/>
      <c r="E2623" s="1278"/>
      <c r="F2623" s="1278"/>
      <c r="G2623" s="1278"/>
      <c r="H2623" s="1321"/>
      <c r="I2623" s="1279"/>
      <c r="J2623" s="1279"/>
      <c r="K2623" s="1279"/>
      <c r="L2623" s="1279"/>
      <c r="M2623" s="1279"/>
      <c r="N2623" s="1279"/>
      <c r="O2623" s="1279"/>
      <c r="P2623" s="1279"/>
      <c r="Q2623" s="1279"/>
      <c r="R2623" s="1279"/>
      <c r="S2623" s="1279"/>
      <c r="T2623" s="1279"/>
      <c r="U2623" s="1279"/>
      <c r="V2623" s="1279"/>
      <c r="W2623" s="1279"/>
      <c r="X2623" s="1279"/>
      <c r="Y2623" s="1279"/>
      <c r="Z2623" s="1279"/>
      <c r="AA2623" s="1279"/>
      <c r="AB2623" s="1279"/>
      <c r="AC2623" s="1279"/>
      <c r="AD2623" s="1279"/>
      <c r="AE2623" s="1279"/>
      <c r="AF2623" s="1279"/>
    </row>
    <row r="2624" spans="1:32" ht="26.1" customHeight="1">
      <c r="A2624" s="1271" t="s">
        <v>432</v>
      </c>
      <c r="B2624" s="1271"/>
      <c r="C2624" s="1271"/>
      <c r="D2624" s="1271"/>
      <c r="E2624" s="1271"/>
      <c r="F2624" s="1271"/>
      <c r="G2624" s="1271"/>
      <c r="H2624" s="1271"/>
      <c r="I2624" s="1271"/>
      <c r="J2624" s="1271"/>
      <c r="K2624" s="1271"/>
      <c r="L2624" s="1271"/>
      <c r="M2624" s="1271"/>
      <c r="N2624" s="1271"/>
      <c r="O2624" s="1271"/>
      <c r="P2624" s="1271"/>
      <c r="Q2624" s="1271"/>
      <c r="R2624" s="1271"/>
      <c r="S2624" s="1271"/>
      <c r="T2624" s="1271"/>
      <c r="U2624" s="1271"/>
      <c r="V2624" s="1271"/>
      <c r="W2624" s="1271"/>
      <c r="X2624" s="1271"/>
      <c r="Y2624" s="1271"/>
      <c r="Z2624" s="1271"/>
      <c r="AA2624" s="1271"/>
      <c r="AB2624" s="1271"/>
      <c r="AC2624" s="1271"/>
      <c r="AD2624" s="1271"/>
      <c r="AE2624" s="1271"/>
      <c r="AF2624" s="1272"/>
    </row>
    <row r="2625" spans="1:32" ht="0.75" customHeight="1">
      <c r="A2625" s="1273" t="s">
        <v>389</v>
      </c>
      <c r="B2625" s="1273"/>
      <c r="C2625" s="1273"/>
      <c r="D2625" s="1273"/>
      <c r="E2625" s="1273"/>
      <c r="F2625" s="1273"/>
      <c r="G2625" s="1273"/>
      <c r="H2625" s="1273"/>
      <c r="I2625" s="1273"/>
      <c r="J2625" s="1273"/>
      <c r="K2625" s="1273"/>
      <c r="L2625" s="1273"/>
      <c r="M2625" s="1273"/>
      <c r="N2625" s="1273"/>
      <c r="O2625" s="1273"/>
      <c r="P2625" s="1273"/>
      <c r="Q2625" s="1273"/>
      <c r="R2625" s="1273"/>
      <c r="S2625" s="1273"/>
      <c r="T2625" s="1273"/>
      <c r="U2625" s="1273"/>
      <c r="V2625" s="1273"/>
      <c r="W2625" s="1273"/>
      <c r="X2625" s="1273"/>
      <c r="Y2625" s="1273"/>
      <c r="Z2625" s="1273"/>
      <c r="AA2625" s="1273"/>
      <c r="AB2625" s="1273"/>
      <c r="AC2625" s="1273"/>
      <c r="AD2625" s="1273"/>
      <c r="AE2625" s="1273"/>
      <c r="AF2625" s="1272"/>
    </row>
    <row r="2626" spans="1:32" ht="9.4" customHeight="1">
      <c r="A2626" s="1273"/>
      <c r="B2626" s="1273"/>
      <c r="C2626" s="1273"/>
      <c r="D2626" s="1273"/>
      <c r="E2626" s="1273"/>
      <c r="F2626" s="1273"/>
      <c r="G2626" s="1273"/>
      <c r="H2626" s="1273"/>
      <c r="I2626" s="1273"/>
      <c r="J2626" s="1273"/>
      <c r="K2626" s="1273"/>
      <c r="L2626" s="1273"/>
      <c r="M2626" s="1273"/>
      <c r="N2626" s="1273"/>
      <c r="O2626" s="1273"/>
      <c r="P2626" s="1273"/>
      <c r="Q2626" s="1273"/>
      <c r="R2626" s="1273"/>
      <c r="S2626" s="1273"/>
      <c r="T2626" s="1273"/>
      <c r="U2626" s="1273"/>
      <c r="V2626" s="1273"/>
      <c r="W2626" s="1273"/>
      <c r="X2626" s="1273"/>
      <c r="Y2626" s="1273"/>
      <c r="Z2626" s="1273"/>
      <c r="AA2626" s="1273"/>
      <c r="AB2626" s="1273"/>
      <c r="AC2626" s="1273"/>
      <c r="AD2626" s="1273"/>
      <c r="AE2626" s="1273"/>
      <c r="AF2626" s="1272"/>
    </row>
    <row r="2627" spans="1:32" ht="17.45" customHeight="1">
      <c r="A2627" s="1255" t="s">
        <v>390</v>
      </c>
      <c r="B2627" s="1255"/>
      <c r="C2627" s="1255"/>
      <c r="D2627" s="1255"/>
      <c r="E2627" s="1255"/>
      <c r="F2627" s="1255"/>
      <c r="G2627" s="1255"/>
      <c r="H2627" s="1255"/>
      <c r="I2627" s="1255"/>
      <c r="J2627" s="1255"/>
      <c r="K2627" s="1255"/>
      <c r="L2627" s="1255"/>
      <c r="M2627" s="1256" t="s">
        <v>391</v>
      </c>
      <c r="N2627" s="1256" t="s">
        <v>392</v>
      </c>
      <c r="O2627" s="1256"/>
      <c r="P2627" s="1256"/>
      <c r="Q2627" s="1256"/>
      <c r="R2627" s="1256"/>
      <c r="S2627" s="1256"/>
      <c r="T2627" s="1256" t="s">
        <v>393</v>
      </c>
      <c r="U2627" s="1256"/>
      <c r="V2627" s="1256"/>
      <c r="W2627" s="1256"/>
      <c r="X2627" s="1256"/>
      <c r="Y2627" s="1256"/>
      <c r="Z2627" s="1256"/>
      <c r="AA2627" s="1256"/>
      <c r="AB2627" s="1256"/>
      <c r="AC2627" s="1245" t="s">
        <v>394</v>
      </c>
      <c r="AD2627" s="1245"/>
      <c r="AE2627" s="1245"/>
      <c r="AF2627" s="1245"/>
    </row>
    <row r="2628" spans="1:32" ht="17.45" customHeight="1">
      <c r="A2628" s="1255"/>
      <c r="B2628" s="1255"/>
      <c r="C2628" s="1255"/>
      <c r="D2628" s="1255"/>
      <c r="E2628" s="1255"/>
      <c r="F2628" s="1255"/>
      <c r="G2628" s="1255"/>
      <c r="H2628" s="1255"/>
      <c r="I2628" s="1255"/>
      <c r="J2628" s="1255"/>
      <c r="K2628" s="1255"/>
      <c r="L2628" s="1255"/>
      <c r="M2628" s="1256"/>
      <c r="N2628" s="1256" t="s">
        <v>395</v>
      </c>
      <c r="O2628" s="1256"/>
      <c r="P2628" s="1256" t="s">
        <v>396</v>
      </c>
      <c r="Q2628" s="1256"/>
      <c r="R2628" s="1256"/>
      <c r="S2628" s="1256"/>
      <c r="T2628" s="1256" t="s">
        <v>395</v>
      </c>
      <c r="U2628" s="1256"/>
      <c r="V2628" s="1256"/>
      <c r="W2628" s="1256"/>
      <c r="X2628" s="1256" t="s">
        <v>396</v>
      </c>
      <c r="Y2628" s="1256"/>
      <c r="Z2628" s="1256"/>
      <c r="AA2628" s="1256"/>
      <c r="AB2628" s="1256"/>
      <c r="AC2628" s="1245"/>
      <c r="AD2628" s="1245"/>
      <c r="AE2628" s="1245"/>
      <c r="AF2628" s="1245"/>
    </row>
    <row r="2629" spans="1:32" ht="22.5" customHeight="1">
      <c r="A2629" s="155"/>
      <c r="B2629" s="156"/>
      <c r="C2629" s="169" t="s">
        <v>693</v>
      </c>
      <c r="D2629" s="1268" t="s">
        <v>694</v>
      </c>
      <c r="E2629" s="1268"/>
      <c r="F2629" s="1268"/>
      <c r="G2629" s="1268"/>
      <c r="H2629" s="1268"/>
      <c r="I2629" s="1268"/>
      <c r="J2629" s="1268"/>
      <c r="K2629" s="1268"/>
      <c r="L2629" s="1268"/>
      <c r="M2629" s="161">
        <v>1</v>
      </c>
      <c r="N2629" s="1269">
        <v>0.3</v>
      </c>
      <c r="O2629" s="1269"/>
      <c r="P2629" s="1269">
        <v>0.7</v>
      </c>
      <c r="Q2629" s="1269"/>
      <c r="R2629" s="1269"/>
      <c r="S2629" s="1269"/>
      <c r="T2629" s="1270">
        <v>174.39490000000001</v>
      </c>
      <c r="U2629" s="1270"/>
      <c r="V2629" s="1270"/>
      <c r="W2629" s="1270"/>
      <c r="X2629" s="1270">
        <v>72.1922</v>
      </c>
      <c r="Y2629" s="1270"/>
      <c r="Z2629" s="1270"/>
      <c r="AA2629" s="1270"/>
      <c r="AB2629" s="1270"/>
      <c r="AC2629" s="1267">
        <v>102.85299999999999</v>
      </c>
      <c r="AD2629" s="1267"/>
      <c r="AE2629" s="1267"/>
      <c r="AF2629" s="1267"/>
    </row>
    <row r="2630" spans="1:32" ht="17.45" customHeight="1">
      <c r="A2630" s="1246"/>
      <c r="B2630" s="1246"/>
      <c r="C2630" s="1246"/>
      <c r="D2630" s="1246"/>
      <c r="E2630" s="1246"/>
      <c r="F2630" s="1246"/>
      <c r="G2630" s="1246"/>
      <c r="H2630" s="1246"/>
      <c r="I2630" s="1246"/>
      <c r="J2630" s="1246"/>
      <c r="K2630" s="1246"/>
      <c r="L2630" s="1246"/>
      <c r="M2630" s="1247" t="s">
        <v>397</v>
      </c>
      <c r="N2630" s="1247"/>
      <c r="O2630" s="1247"/>
      <c r="P2630" s="1247"/>
      <c r="Q2630" s="1247"/>
      <c r="R2630" s="1247"/>
      <c r="S2630" s="1247"/>
      <c r="T2630" s="1247"/>
      <c r="U2630" s="1247"/>
      <c r="V2630" s="1247"/>
      <c r="W2630" s="1247"/>
      <c r="X2630" s="1248"/>
      <c r="Y2630" s="1248"/>
      <c r="Z2630" s="1249">
        <v>102.85299999999999</v>
      </c>
      <c r="AA2630" s="1249"/>
      <c r="AB2630" s="1249"/>
      <c r="AC2630" s="1249"/>
      <c r="AD2630" s="1249"/>
      <c r="AE2630" s="1249"/>
      <c r="AF2630" s="1249"/>
    </row>
    <row r="2631" spans="1:32" ht="16.7" customHeight="1">
      <c r="A2631" s="1255" t="s">
        <v>398</v>
      </c>
      <c r="B2631" s="1255"/>
      <c r="C2631" s="1255"/>
      <c r="D2631" s="1255"/>
      <c r="E2631" s="1255"/>
      <c r="F2631" s="1255"/>
      <c r="G2631" s="1255"/>
      <c r="H2631" s="1255"/>
      <c r="I2631" s="1255"/>
      <c r="J2631" s="1255"/>
      <c r="K2631" s="1255"/>
      <c r="L2631" s="1255"/>
      <c r="M2631" s="1255"/>
      <c r="N2631" s="1255"/>
      <c r="O2631" s="1256" t="s">
        <v>399</v>
      </c>
      <c r="P2631" s="1256"/>
      <c r="Q2631" s="1256"/>
      <c r="R2631" s="1256"/>
      <c r="S2631" s="1256" t="s">
        <v>391</v>
      </c>
      <c r="T2631" s="1256"/>
      <c r="U2631" s="1256"/>
      <c r="V2631" s="1256"/>
      <c r="W2631" s="1256" t="s">
        <v>400</v>
      </c>
      <c r="X2631" s="1256"/>
      <c r="Y2631" s="1256"/>
      <c r="Z2631" s="1256"/>
      <c r="AA2631" s="1256"/>
      <c r="AB2631" s="1256"/>
      <c r="AC2631" s="1245" t="s">
        <v>394</v>
      </c>
      <c r="AD2631" s="1245"/>
      <c r="AE2631" s="1245"/>
      <c r="AF2631" s="1245"/>
    </row>
    <row r="2632" spans="1:32" ht="23.25" customHeight="1">
      <c r="A2632" s="146"/>
      <c r="B2632" s="147"/>
      <c r="C2632" s="170" t="s">
        <v>462</v>
      </c>
      <c r="D2632" s="1263" t="s">
        <v>463</v>
      </c>
      <c r="E2632" s="1263"/>
      <c r="F2632" s="1263"/>
      <c r="G2632" s="1263"/>
      <c r="H2632" s="1263"/>
      <c r="I2632" s="1263"/>
      <c r="J2632" s="1263"/>
      <c r="K2632" s="1263"/>
      <c r="L2632" s="1263"/>
      <c r="M2632" s="1263"/>
      <c r="N2632" s="1263"/>
      <c r="O2632" s="1264">
        <v>0</v>
      </c>
      <c r="P2632" s="1264"/>
      <c r="Q2632" s="1264"/>
      <c r="R2632" s="1264"/>
      <c r="S2632" s="1264">
        <v>2</v>
      </c>
      <c r="T2632" s="1264"/>
      <c r="U2632" s="1264"/>
      <c r="V2632" s="1264"/>
      <c r="W2632" s="1265">
        <v>22.268799999999999</v>
      </c>
      <c r="X2632" s="1265"/>
      <c r="Y2632" s="1265"/>
      <c r="Z2632" s="1265"/>
      <c r="AA2632" s="1265"/>
      <c r="AB2632" s="1265"/>
      <c r="AC2632" s="1266">
        <v>44.537599999999998</v>
      </c>
      <c r="AD2632" s="1266"/>
      <c r="AE2632" s="1266"/>
      <c r="AF2632" s="1266"/>
    </row>
    <row r="2633" spans="1:32" ht="22.5" customHeight="1">
      <c r="A2633" s="150"/>
      <c r="C2633" s="173" t="s">
        <v>507</v>
      </c>
      <c r="D2633" s="1297" t="s">
        <v>508</v>
      </c>
      <c r="E2633" s="1297"/>
      <c r="F2633" s="1297"/>
      <c r="G2633" s="1297"/>
      <c r="H2633" s="1297"/>
      <c r="I2633" s="1297"/>
      <c r="J2633" s="1297"/>
      <c r="K2633" s="1297"/>
      <c r="L2633" s="1297"/>
      <c r="M2633" s="1297"/>
      <c r="N2633" s="1297"/>
      <c r="O2633" s="1325">
        <v>0</v>
      </c>
      <c r="P2633" s="1325"/>
      <c r="Q2633" s="1325"/>
      <c r="R2633" s="1325"/>
      <c r="S2633" s="1325">
        <v>1</v>
      </c>
      <c r="T2633" s="1325"/>
      <c r="U2633" s="1325"/>
      <c r="V2633" s="1325"/>
      <c r="W2633" s="1299">
        <v>32.884700000000002</v>
      </c>
      <c r="X2633" s="1299"/>
      <c r="Y2633" s="1299"/>
      <c r="Z2633" s="1299"/>
      <c r="AA2633" s="1299"/>
      <c r="AB2633" s="1299"/>
      <c r="AC2633" s="1262">
        <v>32.884700000000002</v>
      </c>
      <c r="AD2633" s="1262"/>
      <c r="AE2633" s="1262"/>
      <c r="AF2633" s="1262"/>
    </row>
    <row r="2634" spans="1:32" ht="17.45" customHeight="1">
      <c r="A2634" s="150"/>
      <c r="M2634" s="1240" t="s">
        <v>401</v>
      </c>
      <c r="N2634" s="1240"/>
      <c r="O2634" s="1240"/>
      <c r="P2634" s="1240"/>
      <c r="Q2634" s="1240"/>
      <c r="R2634" s="1240"/>
      <c r="S2634" s="1240"/>
      <c r="T2634" s="1240"/>
      <c r="U2634" s="1240"/>
      <c r="V2634" s="1240"/>
      <c r="W2634" s="1240"/>
      <c r="Z2634" s="1262">
        <v>77.422300000000007</v>
      </c>
      <c r="AA2634" s="1262"/>
      <c r="AB2634" s="1262"/>
      <c r="AC2634" s="1262"/>
      <c r="AD2634" s="1262"/>
      <c r="AE2634" s="1262"/>
      <c r="AF2634" s="1262"/>
    </row>
    <row r="2635" spans="1:32" ht="17.45" customHeight="1">
      <c r="A2635" s="150"/>
      <c r="M2635" s="1240" t="s">
        <v>402</v>
      </c>
      <c r="N2635" s="1240"/>
      <c r="O2635" s="1240"/>
      <c r="P2635" s="1240"/>
      <c r="Q2635" s="1240"/>
      <c r="R2635" s="1240"/>
      <c r="S2635" s="1240"/>
      <c r="T2635" s="1240"/>
      <c r="U2635" s="1240"/>
      <c r="V2635" s="1240"/>
      <c r="W2635" s="1240"/>
      <c r="Z2635" s="1262">
        <v>180.27529999999999</v>
      </c>
      <c r="AA2635" s="1262"/>
      <c r="AB2635" s="1262"/>
      <c r="AC2635" s="1262"/>
      <c r="AD2635" s="1262"/>
      <c r="AE2635" s="1262"/>
      <c r="AF2635" s="1262"/>
    </row>
    <row r="2636" spans="1:32" ht="16.7" customHeight="1">
      <c r="A2636" s="150"/>
      <c r="M2636" s="1240" t="s">
        <v>403</v>
      </c>
      <c r="N2636" s="1240"/>
      <c r="O2636" s="1240"/>
      <c r="P2636" s="1240"/>
      <c r="Q2636" s="1240"/>
      <c r="R2636" s="1240"/>
      <c r="S2636" s="1240"/>
      <c r="T2636" s="1240"/>
      <c r="U2636" s="1240"/>
      <c r="V2636" s="1240"/>
      <c r="W2636" s="1240"/>
      <c r="Z2636" s="1262">
        <v>60.091799999999999</v>
      </c>
      <c r="AA2636" s="1262"/>
      <c r="AB2636" s="1262"/>
      <c r="AC2636" s="1262"/>
      <c r="AD2636" s="1262"/>
      <c r="AE2636" s="1262"/>
      <c r="AF2636" s="1262"/>
    </row>
    <row r="2637" spans="1:32" ht="17.45" customHeight="1">
      <c r="A2637" s="150"/>
      <c r="M2637" s="1240" t="s">
        <v>404</v>
      </c>
      <c r="N2637" s="1240"/>
      <c r="O2637" s="1240"/>
      <c r="P2637" s="1240"/>
      <c r="Q2637" s="1240"/>
      <c r="R2637" s="1240"/>
      <c r="S2637" s="1240"/>
      <c r="T2637" s="1240"/>
      <c r="U2637" s="1240"/>
      <c r="V2637" s="1240"/>
      <c r="W2637" s="1240"/>
      <c r="Z2637" s="1262">
        <v>0</v>
      </c>
      <c r="AA2637" s="1262"/>
      <c r="AB2637" s="1262"/>
      <c r="AC2637" s="1262"/>
      <c r="AD2637" s="1262"/>
      <c r="AE2637" s="1262"/>
      <c r="AF2637" s="1262"/>
    </row>
    <row r="2638" spans="1:32" ht="16.7" customHeight="1">
      <c r="A2638" s="153"/>
      <c r="B2638" s="154"/>
      <c r="C2638" s="154"/>
      <c r="D2638" s="154"/>
      <c r="E2638" s="154"/>
      <c r="F2638" s="154"/>
      <c r="G2638" s="154"/>
      <c r="H2638" s="154"/>
      <c r="I2638" s="154"/>
      <c r="J2638" s="154"/>
      <c r="K2638" s="154"/>
      <c r="L2638" s="154"/>
      <c r="M2638" s="1260" t="s">
        <v>405</v>
      </c>
      <c r="N2638" s="1260"/>
      <c r="O2638" s="1260"/>
      <c r="P2638" s="1260"/>
      <c r="Q2638" s="1260"/>
      <c r="R2638" s="1260"/>
      <c r="S2638" s="1260"/>
      <c r="T2638" s="1260"/>
      <c r="U2638" s="1260"/>
      <c r="V2638" s="1260"/>
      <c r="W2638" s="1260"/>
      <c r="X2638" s="154"/>
      <c r="Y2638" s="154"/>
      <c r="Z2638" s="1261">
        <v>0</v>
      </c>
      <c r="AA2638" s="1261"/>
      <c r="AB2638" s="1261"/>
      <c r="AC2638" s="1261"/>
      <c r="AD2638" s="1261"/>
      <c r="AE2638" s="1261"/>
      <c r="AF2638" s="1261"/>
    </row>
    <row r="2639" spans="1:32" ht="17.45" customHeight="1">
      <c r="A2639" s="1257" t="s">
        <v>406</v>
      </c>
      <c r="B2639" s="1257"/>
      <c r="C2639" s="1257"/>
      <c r="D2639" s="1257"/>
      <c r="E2639" s="1257"/>
      <c r="F2639" s="1257"/>
      <c r="G2639" s="1257"/>
      <c r="H2639" s="1257"/>
      <c r="I2639" s="1257"/>
      <c r="J2639" s="1257"/>
      <c r="K2639" s="1257"/>
      <c r="L2639" s="1257"/>
      <c r="M2639" s="1257"/>
      <c r="N2639" s="1257"/>
      <c r="O2639" s="1258" t="s">
        <v>391</v>
      </c>
      <c r="P2639" s="1258"/>
      <c r="Q2639" s="1258"/>
      <c r="R2639" s="1258"/>
      <c r="S2639" s="1258" t="s">
        <v>407</v>
      </c>
      <c r="T2639" s="1258"/>
      <c r="U2639" s="1258"/>
      <c r="V2639" s="1258"/>
      <c r="W2639" s="1258" t="s">
        <v>408</v>
      </c>
      <c r="X2639" s="1258"/>
      <c r="Y2639" s="1258"/>
      <c r="Z2639" s="1258"/>
      <c r="AA2639" s="1258"/>
      <c r="AB2639" s="1258"/>
      <c r="AC2639" s="1259" t="s">
        <v>409</v>
      </c>
      <c r="AD2639" s="1259"/>
      <c r="AE2639" s="1259"/>
      <c r="AF2639" s="1259"/>
    </row>
    <row r="2640" spans="1:32" ht="17.45" customHeight="1">
      <c r="A2640" s="1246"/>
      <c r="B2640" s="1246"/>
      <c r="C2640" s="1246"/>
      <c r="D2640" s="1246"/>
      <c r="E2640" s="1246"/>
      <c r="F2640" s="1246"/>
      <c r="G2640" s="1246"/>
      <c r="H2640" s="1246"/>
      <c r="I2640" s="1246"/>
      <c r="J2640" s="1246"/>
      <c r="K2640" s="1246"/>
      <c r="L2640" s="1246"/>
      <c r="M2640" s="1247" t="s">
        <v>411</v>
      </c>
      <c r="N2640" s="1247"/>
      <c r="O2640" s="1247"/>
      <c r="P2640" s="1247"/>
      <c r="Q2640" s="1247"/>
      <c r="R2640" s="1247"/>
      <c r="S2640" s="1247"/>
      <c r="T2640" s="1247"/>
      <c r="U2640" s="1247"/>
      <c r="V2640" s="1247"/>
      <c r="W2640" s="1247"/>
      <c r="X2640" s="1248"/>
      <c r="Y2640" s="1248"/>
      <c r="Z2640" s="1249">
        <v>0</v>
      </c>
      <c r="AA2640" s="1249"/>
      <c r="AB2640" s="1249"/>
      <c r="AC2640" s="1249"/>
      <c r="AD2640" s="1249"/>
      <c r="AE2640" s="1249"/>
      <c r="AF2640" s="1249"/>
    </row>
    <row r="2641" spans="1:32" ht="16.7" customHeight="1">
      <c r="A2641" s="1257" t="s">
        <v>412</v>
      </c>
      <c r="B2641" s="1257"/>
      <c r="C2641" s="1257"/>
      <c r="D2641" s="1257"/>
      <c r="E2641" s="1257"/>
      <c r="F2641" s="1257"/>
      <c r="G2641" s="1257"/>
      <c r="H2641" s="1257"/>
      <c r="I2641" s="1257"/>
      <c r="J2641" s="1257"/>
      <c r="K2641" s="1257"/>
      <c r="L2641" s="1257"/>
      <c r="M2641" s="1257"/>
      <c r="N2641" s="1257"/>
      <c r="O2641" s="1258" t="s">
        <v>391</v>
      </c>
      <c r="P2641" s="1258"/>
      <c r="Q2641" s="1258"/>
      <c r="R2641" s="1258"/>
      <c r="S2641" s="1258" t="s">
        <v>407</v>
      </c>
      <c r="T2641" s="1258"/>
      <c r="U2641" s="1258"/>
      <c r="V2641" s="1258"/>
      <c r="W2641" s="1258" t="s">
        <v>408</v>
      </c>
      <c r="X2641" s="1258"/>
      <c r="Y2641" s="1258"/>
      <c r="Z2641" s="1258"/>
      <c r="AA2641" s="1258"/>
      <c r="AB2641" s="1258"/>
      <c r="AC2641" s="1259" t="s">
        <v>409</v>
      </c>
      <c r="AD2641" s="1259"/>
      <c r="AE2641" s="1259"/>
      <c r="AF2641" s="1259"/>
    </row>
    <row r="2642" spans="1:32" ht="23.25" customHeight="1">
      <c r="A2642" s="155"/>
      <c r="B2642" s="156"/>
      <c r="C2642" s="169" t="s">
        <v>718</v>
      </c>
      <c r="D2642" s="1268" t="s">
        <v>719</v>
      </c>
      <c r="E2642" s="1268"/>
      <c r="F2642" s="1268"/>
      <c r="G2642" s="1268"/>
      <c r="H2642" s="1268"/>
      <c r="I2642" s="1268"/>
      <c r="J2642" s="1268"/>
      <c r="K2642" s="1268"/>
      <c r="L2642" s="1268"/>
      <c r="M2642" s="1268"/>
      <c r="N2642" s="1268"/>
      <c r="O2642" s="1319">
        <v>1</v>
      </c>
      <c r="P2642" s="1319"/>
      <c r="Q2642" s="1319"/>
      <c r="R2642" s="1319"/>
      <c r="S2642" s="1320" t="s">
        <v>435</v>
      </c>
      <c r="T2642" s="1320"/>
      <c r="U2642" s="1320"/>
      <c r="V2642" s="1320"/>
      <c r="W2642" s="1270">
        <v>637.53570000000002</v>
      </c>
      <c r="X2642" s="1270"/>
      <c r="Y2642" s="1270"/>
      <c r="Z2642" s="1270"/>
      <c r="AA2642" s="1270"/>
      <c r="AB2642" s="1270"/>
      <c r="AC2642" s="1267">
        <v>637.54</v>
      </c>
      <c r="AD2642" s="1267"/>
      <c r="AE2642" s="1267"/>
      <c r="AF2642" s="1267"/>
    </row>
    <row r="2643" spans="1:32" ht="16.7" customHeight="1">
      <c r="A2643" s="1246"/>
      <c r="B2643" s="1246"/>
      <c r="C2643" s="1246"/>
      <c r="D2643" s="1246"/>
      <c r="E2643" s="1246"/>
      <c r="F2643" s="1246"/>
      <c r="G2643" s="1246"/>
      <c r="H2643" s="1246"/>
      <c r="I2643" s="1246"/>
      <c r="J2643" s="1246"/>
      <c r="K2643" s="1246"/>
      <c r="L2643" s="1246"/>
      <c r="M2643" s="1247" t="s">
        <v>413</v>
      </c>
      <c r="N2643" s="1247"/>
      <c r="O2643" s="1247"/>
      <c r="P2643" s="1247"/>
      <c r="Q2643" s="1247"/>
      <c r="R2643" s="1247"/>
      <c r="S2643" s="1247"/>
      <c r="T2643" s="1247"/>
      <c r="U2643" s="1247"/>
      <c r="V2643" s="1247"/>
      <c r="W2643" s="1247"/>
      <c r="X2643" s="1248"/>
      <c r="Y2643" s="1248"/>
      <c r="Z2643" s="1249">
        <v>637.54</v>
      </c>
      <c r="AA2643" s="1249"/>
      <c r="AB2643" s="1249"/>
      <c r="AC2643" s="1249"/>
      <c r="AD2643" s="1249"/>
      <c r="AE2643" s="1249"/>
      <c r="AF2643" s="1249"/>
    </row>
    <row r="2644" spans="1:32" ht="17.45" customHeight="1">
      <c r="A2644" s="1257" t="s">
        <v>414</v>
      </c>
      <c r="B2644" s="1257"/>
      <c r="C2644" s="1257"/>
      <c r="D2644" s="1257"/>
      <c r="E2644" s="1257"/>
      <c r="F2644" s="1257"/>
      <c r="G2644" s="1257"/>
      <c r="H2644" s="1257"/>
      <c r="I2644" s="1257"/>
      <c r="J2644" s="1257"/>
      <c r="K2644" s="1257"/>
      <c r="L2644" s="1257"/>
      <c r="M2644" s="1257"/>
      <c r="N2644" s="1257"/>
      <c r="O2644" s="1258" t="s">
        <v>391</v>
      </c>
      <c r="P2644" s="1258"/>
      <c r="Q2644" s="1258"/>
      <c r="R2644" s="1258"/>
      <c r="S2644" s="1258" t="s">
        <v>407</v>
      </c>
      <c r="T2644" s="1258"/>
      <c r="U2644" s="1258"/>
      <c r="V2644" s="1258"/>
      <c r="W2644" s="1258" t="s">
        <v>408</v>
      </c>
      <c r="X2644" s="1258"/>
      <c r="Y2644" s="1258"/>
      <c r="Z2644" s="1258"/>
      <c r="AA2644" s="1258"/>
      <c r="AB2644" s="1258"/>
      <c r="AC2644" s="1259" t="s">
        <v>409</v>
      </c>
      <c r="AD2644" s="1259"/>
      <c r="AE2644" s="1259"/>
      <c r="AF2644" s="1259"/>
    </row>
    <row r="2645" spans="1:32" ht="17.45" customHeight="1">
      <c r="A2645" s="1251"/>
      <c r="B2645" s="1251"/>
      <c r="C2645" s="1251"/>
      <c r="D2645" s="1251"/>
      <c r="E2645" s="1251"/>
      <c r="F2645" s="1251"/>
      <c r="G2645" s="1251"/>
      <c r="H2645" s="1251"/>
      <c r="I2645" s="1251"/>
      <c r="J2645" s="1251"/>
      <c r="K2645" s="1251"/>
      <c r="L2645" s="1251"/>
      <c r="M2645" s="1252" t="s">
        <v>415</v>
      </c>
      <c r="N2645" s="1252"/>
      <c r="O2645" s="1252"/>
      <c r="P2645" s="1252"/>
      <c r="Q2645" s="1252"/>
      <c r="R2645" s="1252"/>
      <c r="S2645" s="1252"/>
      <c r="T2645" s="1252"/>
      <c r="U2645" s="1252"/>
      <c r="V2645" s="1252"/>
      <c r="W2645" s="1252"/>
      <c r="X2645" s="1253"/>
      <c r="Y2645" s="1253"/>
      <c r="Z2645" s="1254">
        <v>0</v>
      </c>
      <c r="AA2645" s="1254"/>
      <c r="AB2645" s="1254"/>
      <c r="AC2645" s="1254"/>
      <c r="AD2645" s="1254"/>
      <c r="AE2645" s="1254"/>
      <c r="AF2645" s="1254"/>
    </row>
    <row r="2646" spans="1:32" ht="16.7" customHeight="1">
      <c r="A2646" s="1255" t="s">
        <v>416</v>
      </c>
      <c r="B2646" s="1255"/>
      <c r="C2646" s="1255"/>
      <c r="D2646" s="1255"/>
      <c r="E2646" s="1255"/>
      <c r="F2646" s="1255"/>
      <c r="G2646" s="1255"/>
      <c r="H2646" s="1255"/>
      <c r="I2646" s="1255"/>
      <c r="J2646" s="1256" t="s">
        <v>391</v>
      </c>
      <c r="K2646" s="1256"/>
      <c r="L2646" s="158" t="s">
        <v>417</v>
      </c>
      <c r="M2646" s="158" t="s">
        <v>418</v>
      </c>
      <c r="N2646" s="1256" t="s">
        <v>419</v>
      </c>
      <c r="O2646" s="1256"/>
      <c r="P2646" s="1256" t="s">
        <v>420</v>
      </c>
      <c r="Q2646" s="1256"/>
      <c r="R2646" s="1256"/>
      <c r="S2646" s="1256"/>
      <c r="T2646" s="1256" t="s">
        <v>421</v>
      </c>
      <c r="U2646" s="1256"/>
      <c r="V2646" s="1256"/>
      <c r="W2646" s="1256"/>
      <c r="X2646" s="1256" t="s">
        <v>422</v>
      </c>
      <c r="Y2646" s="1256"/>
      <c r="Z2646" s="1256"/>
      <c r="AA2646" s="1256"/>
      <c r="AB2646" s="1256"/>
      <c r="AC2646" s="1245" t="s">
        <v>409</v>
      </c>
      <c r="AD2646" s="1245"/>
      <c r="AE2646" s="1245"/>
      <c r="AF2646" s="1245"/>
    </row>
    <row r="2647" spans="1:32" ht="17.45" customHeight="1">
      <c r="A2647" s="1246"/>
      <c r="B2647" s="1246"/>
      <c r="C2647" s="1246"/>
      <c r="D2647" s="1246"/>
      <c r="E2647" s="1246"/>
      <c r="F2647" s="1246"/>
      <c r="G2647" s="1246"/>
      <c r="H2647" s="1246"/>
      <c r="I2647" s="1246"/>
      <c r="J2647" s="1246"/>
      <c r="K2647" s="1246"/>
      <c r="L2647" s="1246"/>
      <c r="M2647" s="1247" t="s">
        <v>423</v>
      </c>
      <c r="N2647" s="1247"/>
      <c r="O2647" s="1247"/>
      <c r="P2647" s="1247"/>
      <c r="Q2647" s="1247"/>
      <c r="R2647" s="1247"/>
      <c r="S2647" s="1247"/>
      <c r="T2647" s="1247"/>
      <c r="U2647" s="1247"/>
      <c r="V2647" s="1247"/>
      <c r="W2647" s="1247"/>
      <c r="X2647" s="1248"/>
      <c r="Y2647" s="1248"/>
      <c r="Z2647" s="1249">
        <v>0</v>
      </c>
      <c r="AA2647" s="1249"/>
      <c r="AB2647" s="1249"/>
      <c r="AC2647" s="1249"/>
      <c r="AD2647" s="1249"/>
      <c r="AE2647" s="1249"/>
      <c r="AF2647" s="1249"/>
    </row>
    <row r="2648" spans="1:32" ht="5.85" customHeight="1">
      <c r="A2648" s="1250"/>
      <c r="B2648" s="1250"/>
      <c r="C2648" s="1250"/>
      <c r="D2648" s="1250"/>
      <c r="E2648" s="1250"/>
      <c r="F2648" s="1250"/>
      <c r="G2648" s="1250"/>
      <c r="H2648" s="1250"/>
      <c r="I2648" s="1250"/>
      <c r="J2648" s="1250"/>
      <c r="K2648" s="1250"/>
      <c r="L2648" s="1250"/>
      <c r="M2648" s="1250"/>
      <c r="N2648" s="1250"/>
      <c r="O2648" s="1250"/>
      <c r="P2648" s="1250"/>
      <c r="Q2648" s="1250"/>
      <c r="R2648" s="1250"/>
      <c r="S2648" s="1250"/>
      <c r="T2648" s="1250"/>
      <c r="U2648" s="1250"/>
      <c r="V2648" s="1250"/>
      <c r="W2648" s="1250"/>
      <c r="X2648" s="1250"/>
      <c r="Y2648" s="1250"/>
      <c r="Z2648" s="1250"/>
      <c r="AA2648" s="1250"/>
      <c r="AB2648" s="1250"/>
      <c r="AC2648" s="1250"/>
      <c r="AD2648" s="1250"/>
      <c r="AE2648" s="1250"/>
      <c r="AF2648" s="1250"/>
    </row>
    <row r="2649" spans="1:32" ht="16.7" customHeight="1">
      <c r="A2649" s="1239"/>
      <c r="B2649" s="1239"/>
      <c r="C2649" s="1239"/>
      <c r="D2649" s="1239"/>
      <c r="E2649" s="1239"/>
      <c r="F2649" s="1239"/>
      <c r="G2649" s="1239"/>
      <c r="H2649" s="1239"/>
      <c r="I2649" s="1239"/>
      <c r="J2649" s="1239"/>
      <c r="K2649" s="1239"/>
      <c r="L2649" s="1239"/>
      <c r="M2649" s="1240" t="s">
        <v>424</v>
      </c>
      <c r="N2649" s="1240"/>
      <c r="O2649" s="1240"/>
      <c r="P2649" s="1240"/>
      <c r="Q2649" s="1240"/>
      <c r="R2649" s="1240"/>
      <c r="S2649" s="1240"/>
      <c r="T2649" s="1240"/>
      <c r="U2649" s="1240"/>
      <c r="V2649" s="1240"/>
      <c r="W2649" s="1240"/>
      <c r="X2649" s="1243"/>
      <c r="Y2649" s="1243"/>
      <c r="Z2649" s="1241">
        <v>697.63</v>
      </c>
      <c r="AA2649" s="1241"/>
      <c r="AB2649" s="1241"/>
      <c r="AC2649" s="1241"/>
      <c r="AD2649" s="1241"/>
      <c r="AE2649" s="1241"/>
      <c r="AF2649" s="1241"/>
    </row>
    <row r="2650" spans="1:32" ht="17.45" customHeight="1">
      <c r="A2650" s="1239"/>
      <c r="B2650" s="1239"/>
      <c r="C2650" s="1239"/>
      <c r="D2650" s="1239"/>
      <c r="E2650" s="1239"/>
      <c r="F2650" s="1239"/>
      <c r="G2650" s="1239"/>
      <c r="H2650" s="1239"/>
      <c r="I2650" s="1239"/>
      <c r="J2650" s="1239"/>
      <c r="K2650" s="1240" t="s">
        <v>425</v>
      </c>
      <c r="L2650" s="1240"/>
      <c r="M2650" s="1240"/>
      <c r="N2650" s="1240"/>
      <c r="O2650" s="1240"/>
      <c r="P2650" s="1240"/>
      <c r="Q2650" s="151"/>
      <c r="R2650" s="1244">
        <v>0</v>
      </c>
      <c r="S2650" s="1244"/>
      <c r="T2650" s="1244"/>
      <c r="U2650" s="151"/>
      <c r="V2650" s="1240" t="s">
        <v>426</v>
      </c>
      <c r="W2650" s="1240"/>
      <c r="X2650" s="1243"/>
      <c r="Y2650" s="1243"/>
      <c r="Z2650" s="1241">
        <v>0</v>
      </c>
      <c r="AA2650" s="1241"/>
      <c r="AB2650" s="1241"/>
      <c r="AC2650" s="1241"/>
      <c r="AD2650" s="1241"/>
      <c r="AE2650" s="1241"/>
      <c r="AF2650" s="1241"/>
    </row>
    <row r="2651" spans="1:32" ht="17.45" customHeight="1">
      <c r="A2651" s="1239"/>
      <c r="B2651" s="1239"/>
      <c r="C2651" s="1239"/>
      <c r="D2651" s="1239"/>
      <c r="E2651" s="1239"/>
      <c r="F2651" s="1239"/>
      <c r="G2651" s="1239"/>
      <c r="H2651" s="1239"/>
      <c r="I2651" s="1239"/>
      <c r="J2651" s="1239"/>
      <c r="K2651" s="1239"/>
      <c r="L2651" s="1239"/>
      <c r="M2651" s="1240" t="s">
        <v>427</v>
      </c>
      <c r="N2651" s="1240"/>
      <c r="O2651" s="1240"/>
      <c r="P2651" s="1240"/>
      <c r="Q2651" s="1240"/>
      <c r="R2651" s="1240"/>
      <c r="S2651" s="1240"/>
      <c r="T2651" s="1240"/>
      <c r="U2651" s="1240"/>
      <c r="V2651" s="1240"/>
      <c r="W2651" s="1240"/>
      <c r="X2651" s="1243"/>
      <c r="Y2651" s="1243"/>
      <c r="Z2651" s="1241">
        <v>697.63</v>
      </c>
      <c r="AA2651" s="1241"/>
      <c r="AB2651" s="1241"/>
      <c r="AC2651" s="1241"/>
      <c r="AD2651" s="1241"/>
      <c r="AE2651" s="1241"/>
      <c r="AF2651" s="1241"/>
    </row>
    <row r="2652" spans="1:32" ht="5.0999999999999996" customHeight="1">
      <c r="A2652" s="1242"/>
      <c r="B2652" s="1242"/>
      <c r="C2652" s="1242"/>
      <c r="D2652" s="1242"/>
      <c r="E2652" s="1242"/>
      <c r="F2652" s="1242"/>
      <c r="G2652" s="1242"/>
      <c r="H2652" s="1242"/>
      <c r="I2652" s="1242"/>
      <c r="J2652" s="1242"/>
      <c r="K2652" s="1242"/>
      <c r="L2652" s="1242"/>
      <c r="M2652" s="1242"/>
      <c r="N2652" s="1242"/>
      <c r="O2652" s="1242"/>
      <c r="P2652" s="1242"/>
      <c r="Q2652" s="1242"/>
      <c r="R2652" s="1242"/>
      <c r="S2652" s="1242"/>
      <c r="T2652" s="1242"/>
      <c r="U2652" s="1242"/>
      <c r="V2652" s="1242"/>
      <c r="W2652" s="1242"/>
      <c r="X2652" s="1242"/>
      <c r="Y2652" s="1242"/>
      <c r="Z2652" s="1242"/>
      <c r="AA2652" s="1242"/>
      <c r="AB2652" s="1242"/>
      <c r="AC2652" s="1242"/>
      <c r="AD2652" s="1242"/>
      <c r="AE2652" s="1242"/>
      <c r="AF2652" s="1242"/>
    </row>
    <row r="2653" spans="1:32" ht="85.15" customHeight="1">
      <c r="A2653" s="150"/>
      <c r="AF2653" s="152"/>
    </row>
    <row r="2654" spans="1:32" ht="84.4" customHeight="1">
      <c r="A2654" s="153"/>
      <c r="B2654" s="154"/>
      <c r="C2654" s="154"/>
      <c r="D2654" s="154"/>
      <c r="E2654" s="154"/>
      <c r="F2654" s="154"/>
      <c r="G2654" s="154"/>
      <c r="H2654" s="154"/>
      <c r="I2654" s="154"/>
      <c r="J2654" s="154"/>
      <c r="K2654" s="154"/>
      <c r="L2654" s="154"/>
      <c r="M2654" s="154"/>
      <c r="N2654" s="154"/>
      <c r="O2654" s="154"/>
      <c r="P2654" s="154"/>
      <c r="Q2654" s="154"/>
      <c r="R2654" s="154"/>
      <c r="S2654" s="154"/>
      <c r="T2654" s="154"/>
      <c r="U2654" s="154"/>
      <c r="V2654" s="154"/>
      <c r="W2654" s="154"/>
      <c r="X2654" s="154"/>
      <c r="Y2654" s="154"/>
      <c r="Z2654" s="154"/>
      <c r="AA2654" s="154"/>
      <c r="AB2654" s="154"/>
      <c r="AC2654" s="154"/>
      <c r="AD2654" s="154"/>
      <c r="AE2654" s="154"/>
      <c r="AF2654" s="162"/>
    </row>
    <row r="2655" spans="1:32" ht="2.1" customHeight="1">
      <c r="A2655" s="146"/>
      <c r="B2655" s="147"/>
      <c r="C2655" s="147"/>
      <c r="D2655" s="147"/>
      <c r="E2655" s="147"/>
      <c r="F2655" s="147"/>
      <c r="G2655" s="1289" t="s">
        <v>376</v>
      </c>
      <c r="H2655" s="1289"/>
      <c r="I2655" s="1289"/>
      <c r="J2655" s="1289"/>
      <c r="K2655" s="1289"/>
      <c r="L2655" s="1289"/>
      <c r="M2655" s="1289"/>
      <c r="N2655" s="1289"/>
      <c r="O2655" s="1289"/>
      <c r="P2655" s="1289"/>
      <c r="Q2655" s="1289"/>
      <c r="R2655" s="1289"/>
      <c r="S2655" s="1289"/>
      <c r="T2655" s="1289"/>
      <c r="U2655" s="1289"/>
      <c r="V2655" s="1289"/>
      <c r="W2655" s="1289"/>
      <c r="X2655" s="1289"/>
      <c r="Y2655" s="1289"/>
      <c r="Z2655" s="1289"/>
      <c r="AA2655" s="148"/>
      <c r="AB2655" s="1290" t="s">
        <v>720</v>
      </c>
      <c r="AC2655" s="1290"/>
      <c r="AD2655" s="1290"/>
      <c r="AE2655" s="1290"/>
      <c r="AF2655" s="1290"/>
    </row>
    <row r="2656" spans="1:32" ht="14.65" customHeight="1">
      <c r="A2656" s="150"/>
      <c r="B2656" s="1243"/>
      <c r="C2656" s="1243"/>
      <c r="D2656" s="1243"/>
      <c r="E2656" s="1243"/>
      <c r="G2656" s="1289"/>
      <c r="H2656" s="1289"/>
      <c r="I2656" s="1289"/>
      <c r="J2656" s="1289"/>
      <c r="K2656" s="1289"/>
      <c r="L2656" s="1289"/>
      <c r="M2656" s="1289"/>
      <c r="N2656" s="1289"/>
      <c r="O2656" s="1289"/>
      <c r="P2656" s="1289"/>
      <c r="Q2656" s="1289"/>
      <c r="R2656" s="1289"/>
      <c r="S2656" s="1289"/>
      <c r="T2656" s="1289"/>
      <c r="U2656" s="1289"/>
      <c r="V2656" s="1289"/>
      <c r="W2656" s="1289"/>
      <c r="X2656" s="1289"/>
      <c r="Y2656" s="1289"/>
      <c r="Z2656" s="1289"/>
      <c r="AA2656" s="152"/>
      <c r="AB2656" s="1290"/>
      <c r="AC2656" s="1290"/>
      <c r="AD2656" s="1290"/>
      <c r="AE2656" s="1290"/>
      <c r="AF2656" s="1290"/>
    </row>
    <row r="2657" spans="1:32" ht="0.75" customHeight="1">
      <c r="A2657" s="150"/>
      <c r="B2657" s="1243"/>
      <c r="C2657" s="1243"/>
      <c r="D2657" s="1243"/>
      <c r="E2657" s="1243"/>
      <c r="G2657" s="1289"/>
      <c r="H2657" s="1289"/>
      <c r="I2657" s="1289"/>
      <c r="J2657" s="1289"/>
      <c r="K2657" s="1289"/>
      <c r="L2657" s="1289"/>
      <c r="M2657" s="1289"/>
      <c r="N2657" s="1289"/>
      <c r="O2657" s="1289"/>
      <c r="P2657" s="1289"/>
      <c r="Q2657" s="1289"/>
      <c r="R2657" s="1289"/>
      <c r="S2657" s="1289"/>
      <c r="T2657" s="1289"/>
      <c r="U2657" s="1289"/>
      <c r="V2657" s="1289"/>
      <c r="W2657" s="1289"/>
      <c r="X2657" s="1289"/>
      <c r="Y2657" s="1289"/>
      <c r="Z2657" s="1289"/>
      <c r="AA2657" s="152"/>
      <c r="AB2657" s="1290"/>
      <c r="AC2657" s="1290"/>
      <c r="AD2657" s="1290"/>
      <c r="AE2657" s="1290"/>
      <c r="AF2657" s="1290"/>
    </row>
    <row r="2658" spans="1:32" ht="11.65" customHeight="1">
      <c r="A2658" s="150"/>
      <c r="B2658" s="1243"/>
      <c r="C2658" s="1243"/>
      <c r="D2658" s="1243"/>
      <c r="E2658" s="1243"/>
      <c r="G2658" s="1289"/>
      <c r="H2658" s="1289"/>
      <c r="I2658" s="1289"/>
      <c r="J2658" s="1289"/>
      <c r="K2658" s="1289"/>
      <c r="L2658" s="1289"/>
      <c r="M2658" s="1289"/>
      <c r="N2658" s="1289"/>
      <c r="O2658" s="1289"/>
      <c r="P2658" s="1289"/>
      <c r="Q2658" s="1289"/>
      <c r="R2658" s="1289"/>
      <c r="S2658" s="1289"/>
      <c r="T2658" s="1289"/>
      <c r="U2658" s="1289"/>
      <c r="V2658" s="1289"/>
      <c r="W2658" s="1289"/>
      <c r="X2658" s="1289"/>
      <c r="Y2658" s="1289"/>
      <c r="Z2658" s="1289"/>
      <c r="AA2658" s="152"/>
      <c r="AB2658" s="1303" t="s">
        <v>378</v>
      </c>
      <c r="AC2658" s="1303"/>
      <c r="AD2658" s="1303"/>
      <c r="AE2658" s="1292"/>
      <c r="AF2658" s="1292"/>
    </row>
    <row r="2659" spans="1:32" ht="13.15" customHeight="1">
      <c r="A2659" s="150"/>
      <c r="B2659" s="1243"/>
      <c r="C2659" s="1243"/>
      <c r="D2659" s="1243"/>
      <c r="E2659" s="1243"/>
      <c r="G2659" s="1293" t="s">
        <v>379</v>
      </c>
      <c r="H2659" s="1293"/>
      <c r="I2659" s="1293"/>
      <c r="J2659" s="1293"/>
      <c r="K2659" s="1293"/>
      <c r="L2659" s="1293"/>
      <c r="M2659" s="1293"/>
      <c r="N2659" s="1293"/>
      <c r="O2659" s="1293"/>
      <c r="P2659" s="1293"/>
      <c r="Q2659" s="1293"/>
      <c r="R2659" s="1293"/>
      <c r="S2659" s="1293"/>
      <c r="T2659" s="1293"/>
      <c r="U2659" s="1293"/>
      <c r="V2659" s="1293"/>
      <c r="W2659" s="1293"/>
      <c r="X2659" s="1293"/>
      <c r="Y2659" s="1293"/>
      <c r="Z2659" s="1293"/>
      <c r="AA2659" s="152"/>
      <c r="AB2659" s="1303"/>
      <c r="AC2659" s="1303"/>
      <c r="AD2659" s="1303"/>
      <c r="AE2659" s="1292"/>
      <c r="AF2659" s="1292"/>
    </row>
    <row r="2660" spans="1:32" ht="0.75" customHeight="1">
      <c r="A2660" s="150"/>
      <c r="G2660" s="1293"/>
      <c r="H2660" s="1293"/>
      <c r="I2660" s="1293"/>
      <c r="J2660" s="1293"/>
      <c r="K2660" s="1293"/>
      <c r="L2660" s="1293"/>
      <c r="M2660" s="1293"/>
      <c r="N2660" s="1293"/>
      <c r="O2660" s="1293"/>
      <c r="P2660" s="1293"/>
      <c r="Q2660" s="1293"/>
      <c r="R2660" s="1293"/>
      <c r="S2660" s="1293"/>
      <c r="T2660" s="1293"/>
      <c r="U2660" s="1293"/>
      <c r="V2660" s="1293"/>
      <c r="W2660" s="1293"/>
      <c r="X2660" s="1293"/>
      <c r="Y2660" s="1293"/>
      <c r="Z2660" s="1293"/>
      <c r="AA2660" s="152"/>
      <c r="AB2660" s="1303"/>
      <c r="AC2660" s="1303"/>
      <c r="AD2660" s="1303"/>
      <c r="AE2660" s="1292"/>
      <c r="AF2660" s="1292"/>
    </row>
    <row r="2661" spans="1:32" ht="0.75" customHeight="1">
      <c r="A2661" s="153"/>
      <c r="B2661" s="154"/>
      <c r="C2661" s="154"/>
      <c r="D2661" s="154"/>
      <c r="E2661" s="154"/>
      <c r="F2661" s="154"/>
      <c r="G2661" s="154"/>
      <c r="H2661" s="154"/>
      <c r="I2661" s="154"/>
      <c r="J2661" s="154"/>
      <c r="K2661" s="154"/>
      <c r="L2661" s="154"/>
      <c r="M2661" s="154"/>
      <c r="N2661" s="154"/>
      <c r="O2661" s="154"/>
      <c r="P2661" s="154"/>
      <c r="Q2661" s="154"/>
      <c r="R2661" s="154"/>
      <c r="S2661" s="154"/>
      <c r="T2661" s="154"/>
      <c r="U2661" s="154"/>
      <c r="V2661" s="154"/>
      <c r="W2661" s="154"/>
      <c r="X2661" s="154"/>
      <c r="Y2661" s="154"/>
      <c r="Z2661" s="154"/>
      <c r="AA2661" s="162"/>
      <c r="AB2661" s="1303"/>
      <c r="AC2661" s="1303"/>
      <c r="AD2661" s="1303"/>
      <c r="AE2661" s="1292"/>
      <c r="AF2661" s="1292"/>
    </row>
    <row r="2662" spans="1:32" ht="16.7" customHeight="1">
      <c r="A2662" s="1280" t="s">
        <v>323</v>
      </c>
      <c r="B2662" s="1280"/>
      <c r="C2662" s="1280"/>
      <c r="D2662" s="1280"/>
      <c r="E2662" s="1280"/>
      <c r="F2662" s="1280"/>
      <c r="G2662" s="1280"/>
      <c r="H2662" s="1280"/>
      <c r="I2662" s="1280"/>
      <c r="J2662" s="1280"/>
      <c r="K2662" s="1280"/>
      <c r="L2662" s="1280"/>
      <c r="M2662" s="1280"/>
      <c r="N2662" s="1280"/>
      <c r="O2662" s="1280"/>
      <c r="P2662" s="1280"/>
      <c r="Q2662" s="1280"/>
      <c r="R2662" s="1280"/>
      <c r="S2662" s="1280"/>
      <c r="T2662" s="1280"/>
      <c r="U2662" s="1280"/>
      <c r="V2662" s="1280"/>
      <c r="W2662" s="1280"/>
      <c r="X2662" s="1280"/>
      <c r="Y2662" s="1280"/>
      <c r="Z2662" s="1280"/>
      <c r="AA2662" s="1280"/>
      <c r="AB2662" s="1280"/>
      <c r="AC2662" s="1280"/>
      <c r="AD2662" s="1280"/>
      <c r="AE2662" s="1280"/>
      <c r="AF2662" s="1280"/>
    </row>
    <row r="2663" spans="1:32" ht="37.15" customHeight="1">
      <c r="A2663" s="1301" t="s">
        <v>380</v>
      </c>
      <c r="B2663" s="1301"/>
      <c r="C2663" s="1301"/>
      <c r="D2663" s="1301"/>
      <c r="E2663" s="1301"/>
      <c r="F2663" s="1301"/>
      <c r="G2663" s="1301"/>
      <c r="H2663" s="1301"/>
      <c r="I2663" s="1301"/>
      <c r="J2663" s="1301"/>
      <c r="K2663" s="1301"/>
      <c r="L2663" s="1301"/>
      <c r="M2663" s="1301"/>
      <c r="N2663" s="1301"/>
      <c r="O2663" s="1301"/>
      <c r="P2663" s="1301"/>
      <c r="Q2663" s="1301"/>
      <c r="R2663" s="1301"/>
      <c r="S2663" s="1301"/>
      <c r="T2663" s="1301"/>
      <c r="U2663" s="1301"/>
      <c r="V2663" s="1301"/>
      <c r="W2663" s="1301"/>
      <c r="X2663" s="1301"/>
      <c r="Y2663" s="1280" t="s">
        <v>381</v>
      </c>
      <c r="Z2663" s="1280"/>
      <c r="AA2663" s="1280"/>
      <c r="AB2663" s="1280"/>
      <c r="AC2663" s="1280"/>
      <c r="AD2663" s="1280"/>
      <c r="AE2663" s="1280"/>
      <c r="AF2663" s="1280"/>
    </row>
    <row r="2664" spans="1:32" ht="5.0999999999999996" customHeight="1">
      <c r="A2664" s="155"/>
      <c r="B2664" s="156"/>
      <c r="C2664" s="156"/>
      <c r="D2664" s="156"/>
      <c r="E2664" s="156"/>
      <c r="F2664" s="156"/>
      <c r="G2664" s="156"/>
      <c r="H2664" s="156"/>
      <c r="I2664" s="156"/>
      <c r="J2664" s="156"/>
      <c r="K2664" s="156"/>
      <c r="L2664" s="156"/>
      <c r="M2664" s="156"/>
      <c r="N2664" s="156"/>
      <c r="O2664" s="156"/>
      <c r="P2664" s="156"/>
      <c r="Q2664" s="156"/>
      <c r="R2664" s="156"/>
      <c r="S2664" s="156"/>
      <c r="T2664" s="156"/>
      <c r="U2664" s="156"/>
      <c r="V2664" s="156"/>
      <c r="W2664" s="156"/>
      <c r="X2664" s="156"/>
      <c r="Y2664" s="156"/>
      <c r="Z2664" s="156"/>
      <c r="AA2664" s="156"/>
      <c r="AB2664" s="156"/>
      <c r="AC2664" s="156"/>
      <c r="AD2664" s="156"/>
      <c r="AE2664" s="156"/>
      <c r="AF2664" s="157"/>
    </row>
    <row r="2665" spans="1:32" ht="0.75" customHeight="1">
      <c r="A2665" s="1283" t="s">
        <v>382</v>
      </c>
      <c r="B2665" s="1283"/>
      <c r="C2665" s="1283"/>
      <c r="D2665" s="1283"/>
      <c r="E2665" s="1284"/>
      <c r="F2665" s="1284"/>
      <c r="G2665" s="1284"/>
      <c r="H2665" s="1284"/>
      <c r="I2665" s="1285" t="s">
        <v>344</v>
      </c>
      <c r="J2665" s="1285"/>
      <c r="K2665" s="1285"/>
      <c r="L2665" s="1285"/>
      <c r="M2665" s="1285"/>
      <c r="N2665" s="1285"/>
      <c r="O2665" s="1285"/>
      <c r="P2665" s="1285"/>
      <c r="Q2665" s="1285"/>
      <c r="R2665" s="1285"/>
      <c r="S2665" s="1285"/>
      <c r="T2665" s="1285"/>
      <c r="U2665" s="1285"/>
      <c r="V2665" s="1285"/>
      <c r="W2665" s="1285"/>
      <c r="X2665" s="1285"/>
      <c r="Y2665" s="1275" t="s">
        <v>383</v>
      </c>
      <c r="Z2665" s="1275"/>
      <c r="AA2665" s="1275"/>
      <c r="AB2665" s="1275"/>
      <c r="AC2665" s="1275"/>
      <c r="AD2665" s="1286" t="s">
        <v>384</v>
      </c>
      <c r="AE2665" s="1286"/>
      <c r="AF2665" s="1286"/>
    </row>
    <row r="2666" spans="1:32" ht="18.2" customHeight="1">
      <c r="A2666" s="1283"/>
      <c r="B2666" s="1283"/>
      <c r="C2666" s="1283"/>
      <c r="D2666" s="1283"/>
      <c r="E2666" s="1287" t="s">
        <v>385</v>
      </c>
      <c r="F2666" s="1287"/>
      <c r="G2666" s="1287"/>
      <c r="H2666" s="1288" t="s">
        <v>386</v>
      </c>
      <c r="I2666" s="1285"/>
      <c r="J2666" s="1285"/>
      <c r="K2666" s="1285"/>
      <c r="L2666" s="1285"/>
      <c r="M2666" s="1285"/>
      <c r="N2666" s="1285"/>
      <c r="O2666" s="1285"/>
      <c r="P2666" s="1285"/>
      <c r="Q2666" s="1285"/>
      <c r="R2666" s="1285"/>
      <c r="S2666" s="1285"/>
      <c r="T2666" s="1285"/>
      <c r="U2666" s="1285"/>
      <c r="V2666" s="1285"/>
      <c r="W2666" s="1285"/>
      <c r="X2666" s="1285"/>
      <c r="Y2666" s="1275"/>
      <c r="Z2666" s="1275"/>
      <c r="AA2666" s="1275"/>
      <c r="AB2666" s="1275"/>
      <c r="AC2666" s="1275"/>
      <c r="AD2666" s="1286"/>
      <c r="AE2666" s="1286"/>
      <c r="AF2666" s="1286"/>
    </row>
    <row r="2667" spans="1:32" ht="18.2" customHeight="1">
      <c r="A2667" s="1274" t="s">
        <v>342</v>
      </c>
      <c r="B2667" s="1274"/>
      <c r="C2667" s="1274"/>
      <c r="D2667" s="1274"/>
      <c r="E2667" s="1277"/>
      <c r="F2667" s="1277"/>
      <c r="G2667" s="1277"/>
      <c r="H2667" s="1288"/>
      <c r="I2667" s="1285"/>
      <c r="J2667" s="1285"/>
      <c r="K2667" s="1285"/>
      <c r="L2667" s="1285"/>
      <c r="M2667" s="1285"/>
      <c r="N2667" s="1285"/>
      <c r="O2667" s="1285"/>
      <c r="P2667" s="1285"/>
      <c r="Q2667" s="1285"/>
      <c r="R2667" s="1285"/>
      <c r="S2667" s="1285"/>
      <c r="T2667" s="1285"/>
      <c r="U2667" s="1285"/>
      <c r="V2667" s="1285"/>
      <c r="W2667" s="1285"/>
      <c r="X2667" s="1285"/>
      <c r="Y2667" s="1275" t="s">
        <v>387</v>
      </c>
      <c r="Z2667" s="1275"/>
      <c r="AA2667" s="1275"/>
      <c r="AB2667" s="1275"/>
      <c r="AC2667" s="1275"/>
      <c r="AD2667" s="1276">
        <v>3</v>
      </c>
      <c r="AE2667" s="1276"/>
      <c r="AF2667" s="1276"/>
    </row>
    <row r="2668" spans="1:32" ht="0.75" customHeight="1">
      <c r="A2668" s="1278"/>
      <c r="B2668" s="1278"/>
      <c r="C2668" s="1278"/>
      <c r="D2668" s="1278"/>
      <c r="E2668" s="1278"/>
      <c r="F2668" s="1278"/>
      <c r="G2668" s="1278"/>
      <c r="H2668" s="1288"/>
      <c r="I2668" s="1279"/>
      <c r="J2668" s="1279"/>
      <c r="K2668" s="1279"/>
      <c r="L2668" s="1279"/>
      <c r="M2668" s="1279"/>
      <c r="N2668" s="1279"/>
      <c r="O2668" s="1279"/>
      <c r="P2668" s="1279"/>
      <c r="Q2668" s="1279"/>
      <c r="R2668" s="1279"/>
      <c r="S2668" s="1279"/>
      <c r="T2668" s="1279"/>
      <c r="U2668" s="1279"/>
      <c r="V2668" s="1279"/>
      <c r="W2668" s="1279"/>
      <c r="X2668" s="1279"/>
      <c r="Y2668" s="1279"/>
      <c r="Z2668" s="1279"/>
      <c r="AA2668" s="1279"/>
      <c r="AB2668" s="1279"/>
      <c r="AC2668" s="1279"/>
      <c r="AD2668" s="1279"/>
      <c r="AE2668" s="1279"/>
      <c r="AF2668" s="1279"/>
    </row>
    <row r="2669" spans="1:32" ht="26.85" customHeight="1">
      <c r="A2669" s="1271" t="s">
        <v>432</v>
      </c>
      <c r="B2669" s="1271"/>
      <c r="C2669" s="1271"/>
      <c r="D2669" s="1271"/>
      <c r="E2669" s="1271"/>
      <c r="F2669" s="1271"/>
      <c r="G2669" s="1271"/>
      <c r="H2669" s="1271"/>
      <c r="I2669" s="1271"/>
      <c r="J2669" s="1271"/>
      <c r="K2669" s="1271"/>
      <c r="L2669" s="1271"/>
      <c r="M2669" s="1271"/>
      <c r="N2669" s="1271"/>
      <c r="O2669" s="1271"/>
      <c r="P2669" s="1271"/>
      <c r="Q2669" s="1271"/>
      <c r="R2669" s="1271"/>
      <c r="S2669" s="1271"/>
      <c r="T2669" s="1271"/>
      <c r="U2669" s="1271"/>
      <c r="V2669" s="1271"/>
      <c r="W2669" s="1271"/>
      <c r="X2669" s="1271"/>
      <c r="Y2669" s="1271"/>
      <c r="Z2669" s="1271"/>
      <c r="AA2669" s="1271"/>
      <c r="AB2669" s="1271"/>
      <c r="AC2669" s="1271"/>
      <c r="AD2669" s="1271"/>
      <c r="AE2669" s="1271"/>
      <c r="AF2669" s="1272"/>
    </row>
    <row r="2670" spans="1:32" ht="10.15" customHeight="1">
      <c r="A2670" s="1273" t="s">
        <v>389</v>
      </c>
      <c r="B2670" s="1273"/>
      <c r="C2670" s="1273"/>
      <c r="D2670" s="1273"/>
      <c r="E2670" s="1273"/>
      <c r="F2670" s="1273"/>
      <c r="G2670" s="1273"/>
      <c r="H2670" s="1273"/>
      <c r="I2670" s="1273"/>
      <c r="J2670" s="1273"/>
      <c r="K2670" s="1273"/>
      <c r="L2670" s="1273"/>
      <c r="M2670" s="1273"/>
      <c r="N2670" s="1273"/>
      <c r="O2670" s="1273"/>
      <c r="P2670" s="1273"/>
      <c r="Q2670" s="1273"/>
      <c r="R2670" s="1273"/>
      <c r="S2670" s="1273"/>
      <c r="T2670" s="1273"/>
      <c r="U2670" s="1273"/>
      <c r="V2670" s="1273"/>
      <c r="W2670" s="1273"/>
      <c r="X2670" s="1273"/>
      <c r="Y2670" s="1273"/>
      <c r="Z2670" s="1273"/>
      <c r="AA2670" s="1273"/>
      <c r="AB2670" s="1273"/>
      <c r="AC2670" s="1273"/>
      <c r="AD2670" s="1273"/>
      <c r="AE2670" s="1273"/>
      <c r="AF2670" s="1272"/>
    </row>
    <row r="2671" spans="1:32" ht="16.7" customHeight="1">
      <c r="A2671" s="1255" t="s">
        <v>390</v>
      </c>
      <c r="B2671" s="1255"/>
      <c r="C2671" s="1255"/>
      <c r="D2671" s="1255"/>
      <c r="E2671" s="1255"/>
      <c r="F2671" s="1255"/>
      <c r="G2671" s="1255"/>
      <c r="H2671" s="1255"/>
      <c r="I2671" s="1255"/>
      <c r="J2671" s="1255"/>
      <c r="K2671" s="1255"/>
      <c r="L2671" s="1255"/>
      <c r="M2671" s="1256" t="s">
        <v>391</v>
      </c>
      <c r="N2671" s="1256" t="s">
        <v>392</v>
      </c>
      <c r="O2671" s="1256"/>
      <c r="P2671" s="1256"/>
      <c r="Q2671" s="1256"/>
      <c r="R2671" s="1256"/>
      <c r="S2671" s="1256"/>
      <c r="T2671" s="1256" t="s">
        <v>393</v>
      </c>
      <c r="U2671" s="1256"/>
      <c r="V2671" s="1256"/>
      <c r="W2671" s="1256"/>
      <c r="X2671" s="1256"/>
      <c r="Y2671" s="1256"/>
      <c r="Z2671" s="1256"/>
      <c r="AA2671" s="1256"/>
      <c r="AB2671" s="1256"/>
      <c r="AC2671" s="1245" t="s">
        <v>394</v>
      </c>
      <c r="AD2671" s="1245"/>
      <c r="AE2671" s="1245"/>
      <c r="AF2671" s="1245"/>
    </row>
    <row r="2672" spans="1:32" ht="17.45" customHeight="1">
      <c r="A2672" s="1255"/>
      <c r="B2672" s="1255"/>
      <c r="C2672" s="1255"/>
      <c r="D2672" s="1255"/>
      <c r="E2672" s="1255"/>
      <c r="F2672" s="1255"/>
      <c r="G2672" s="1255"/>
      <c r="H2672" s="1255"/>
      <c r="I2672" s="1255"/>
      <c r="J2672" s="1255"/>
      <c r="K2672" s="1255"/>
      <c r="L2672" s="1255"/>
      <c r="M2672" s="1256"/>
      <c r="N2672" s="1256" t="s">
        <v>395</v>
      </c>
      <c r="O2672" s="1256"/>
      <c r="P2672" s="1256" t="s">
        <v>396</v>
      </c>
      <c r="Q2672" s="1256"/>
      <c r="R2672" s="1256"/>
      <c r="S2672" s="1256"/>
      <c r="T2672" s="1256" t="s">
        <v>395</v>
      </c>
      <c r="U2672" s="1256"/>
      <c r="V2672" s="1256"/>
      <c r="W2672" s="1256"/>
      <c r="X2672" s="1256" t="s">
        <v>396</v>
      </c>
      <c r="Y2672" s="1256"/>
      <c r="Z2672" s="1256"/>
      <c r="AA2672" s="1256"/>
      <c r="AB2672" s="1256"/>
      <c r="AC2672" s="1245"/>
      <c r="AD2672" s="1245"/>
      <c r="AE2672" s="1245"/>
      <c r="AF2672" s="1245"/>
    </row>
    <row r="2673" spans="1:32" ht="23.25" customHeight="1">
      <c r="A2673" s="155"/>
      <c r="B2673" s="156"/>
      <c r="C2673" s="169" t="s">
        <v>693</v>
      </c>
      <c r="D2673" s="1268" t="s">
        <v>694</v>
      </c>
      <c r="E2673" s="1268"/>
      <c r="F2673" s="1268"/>
      <c r="G2673" s="1268"/>
      <c r="H2673" s="1268"/>
      <c r="I2673" s="1268"/>
      <c r="J2673" s="1268"/>
      <c r="K2673" s="1268"/>
      <c r="L2673" s="1268"/>
      <c r="M2673" s="161">
        <v>1</v>
      </c>
      <c r="N2673" s="1269">
        <v>0.3</v>
      </c>
      <c r="O2673" s="1269"/>
      <c r="P2673" s="1269">
        <v>0.7</v>
      </c>
      <c r="Q2673" s="1269"/>
      <c r="R2673" s="1269"/>
      <c r="S2673" s="1269"/>
      <c r="T2673" s="1270">
        <v>174.39490000000001</v>
      </c>
      <c r="U2673" s="1270"/>
      <c r="V2673" s="1270"/>
      <c r="W2673" s="1270"/>
      <c r="X2673" s="1270">
        <v>72.1922</v>
      </c>
      <c r="Y2673" s="1270"/>
      <c r="Z2673" s="1270"/>
      <c r="AA2673" s="1270"/>
      <c r="AB2673" s="1270"/>
      <c r="AC2673" s="1267">
        <v>102.85299999999999</v>
      </c>
      <c r="AD2673" s="1267"/>
      <c r="AE2673" s="1267"/>
      <c r="AF2673" s="1267"/>
    </row>
    <row r="2674" spans="1:32" ht="16.7" customHeight="1">
      <c r="A2674" s="1246"/>
      <c r="B2674" s="1246"/>
      <c r="C2674" s="1246"/>
      <c r="D2674" s="1246"/>
      <c r="E2674" s="1246"/>
      <c r="F2674" s="1246"/>
      <c r="G2674" s="1246"/>
      <c r="H2674" s="1246"/>
      <c r="I2674" s="1246"/>
      <c r="J2674" s="1246"/>
      <c r="K2674" s="1246"/>
      <c r="L2674" s="1246"/>
      <c r="M2674" s="1247" t="s">
        <v>397</v>
      </c>
      <c r="N2674" s="1247"/>
      <c r="O2674" s="1247"/>
      <c r="P2674" s="1247"/>
      <c r="Q2674" s="1247"/>
      <c r="R2674" s="1247"/>
      <c r="S2674" s="1247"/>
      <c r="T2674" s="1247"/>
      <c r="U2674" s="1247"/>
      <c r="V2674" s="1247"/>
      <c r="W2674" s="1247"/>
      <c r="X2674" s="1248"/>
      <c r="Y2674" s="1248"/>
      <c r="Z2674" s="1249">
        <v>102.85299999999999</v>
      </c>
      <c r="AA2674" s="1249"/>
      <c r="AB2674" s="1249"/>
      <c r="AC2674" s="1249"/>
      <c r="AD2674" s="1249"/>
      <c r="AE2674" s="1249"/>
      <c r="AF2674" s="1249"/>
    </row>
    <row r="2675" spans="1:32" ht="17.45" customHeight="1">
      <c r="A2675" s="1255" t="s">
        <v>398</v>
      </c>
      <c r="B2675" s="1255"/>
      <c r="C2675" s="1255"/>
      <c r="D2675" s="1255"/>
      <c r="E2675" s="1255"/>
      <c r="F2675" s="1255"/>
      <c r="G2675" s="1255"/>
      <c r="H2675" s="1255"/>
      <c r="I2675" s="1255"/>
      <c r="J2675" s="1255"/>
      <c r="K2675" s="1255"/>
      <c r="L2675" s="1255"/>
      <c r="M2675" s="1255"/>
      <c r="N2675" s="1255"/>
      <c r="O2675" s="1256" t="s">
        <v>399</v>
      </c>
      <c r="P2675" s="1256"/>
      <c r="Q2675" s="1256"/>
      <c r="R2675" s="1256"/>
      <c r="S2675" s="1256" t="s">
        <v>391</v>
      </c>
      <c r="T2675" s="1256"/>
      <c r="U2675" s="1256"/>
      <c r="V2675" s="1256"/>
      <c r="W2675" s="1256" t="s">
        <v>400</v>
      </c>
      <c r="X2675" s="1256"/>
      <c r="Y2675" s="1256"/>
      <c r="Z2675" s="1256"/>
      <c r="AA2675" s="1256"/>
      <c r="AB2675" s="1256"/>
      <c r="AC2675" s="1245" t="s">
        <v>394</v>
      </c>
      <c r="AD2675" s="1245"/>
      <c r="AE2675" s="1245"/>
      <c r="AF2675" s="1245"/>
    </row>
    <row r="2676" spans="1:32" ht="22.5" customHeight="1">
      <c r="A2676" s="146"/>
      <c r="B2676" s="147"/>
      <c r="C2676" s="170" t="s">
        <v>462</v>
      </c>
      <c r="D2676" s="1263" t="s">
        <v>463</v>
      </c>
      <c r="E2676" s="1263"/>
      <c r="F2676" s="1263"/>
      <c r="G2676" s="1263"/>
      <c r="H2676" s="1263"/>
      <c r="I2676" s="1263"/>
      <c r="J2676" s="1263"/>
      <c r="K2676" s="1263"/>
      <c r="L2676" s="1263"/>
      <c r="M2676" s="1263"/>
      <c r="N2676" s="1263"/>
      <c r="O2676" s="1264">
        <v>0</v>
      </c>
      <c r="P2676" s="1264"/>
      <c r="Q2676" s="1264"/>
      <c r="R2676" s="1264"/>
      <c r="S2676" s="1264">
        <v>2</v>
      </c>
      <c r="T2676" s="1264"/>
      <c r="U2676" s="1264"/>
      <c r="V2676" s="1264"/>
      <c r="W2676" s="1265">
        <v>22.268799999999999</v>
      </c>
      <c r="X2676" s="1265"/>
      <c r="Y2676" s="1265"/>
      <c r="Z2676" s="1265"/>
      <c r="AA2676" s="1265"/>
      <c r="AB2676" s="1265"/>
      <c r="AC2676" s="1266">
        <v>44.537599999999998</v>
      </c>
      <c r="AD2676" s="1266"/>
      <c r="AE2676" s="1266"/>
      <c r="AF2676" s="1266"/>
    </row>
    <row r="2677" spans="1:32" ht="23.25" customHeight="1">
      <c r="A2677" s="150"/>
      <c r="C2677" s="173" t="s">
        <v>507</v>
      </c>
      <c r="D2677" s="1297" t="s">
        <v>508</v>
      </c>
      <c r="E2677" s="1297"/>
      <c r="F2677" s="1297"/>
      <c r="G2677" s="1297"/>
      <c r="H2677" s="1297"/>
      <c r="I2677" s="1297"/>
      <c r="J2677" s="1297"/>
      <c r="K2677" s="1297"/>
      <c r="L2677" s="1297"/>
      <c r="M2677" s="1297"/>
      <c r="N2677" s="1297"/>
      <c r="O2677" s="1325">
        <v>0</v>
      </c>
      <c r="P2677" s="1325"/>
      <c r="Q2677" s="1325"/>
      <c r="R2677" s="1325"/>
      <c r="S2677" s="1325">
        <v>1</v>
      </c>
      <c r="T2677" s="1325"/>
      <c r="U2677" s="1325"/>
      <c r="V2677" s="1325"/>
      <c r="W2677" s="1299">
        <v>32.884700000000002</v>
      </c>
      <c r="X2677" s="1299"/>
      <c r="Y2677" s="1299"/>
      <c r="Z2677" s="1299"/>
      <c r="AA2677" s="1299"/>
      <c r="AB2677" s="1299"/>
      <c r="AC2677" s="1262">
        <v>32.884700000000002</v>
      </c>
      <c r="AD2677" s="1262"/>
      <c r="AE2677" s="1262"/>
      <c r="AF2677" s="1262"/>
    </row>
    <row r="2678" spans="1:32" ht="16.7" customHeight="1">
      <c r="A2678" s="150"/>
      <c r="M2678" s="1240" t="s">
        <v>401</v>
      </c>
      <c r="N2678" s="1240"/>
      <c r="O2678" s="1240"/>
      <c r="P2678" s="1240"/>
      <c r="Q2678" s="1240"/>
      <c r="R2678" s="1240"/>
      <c r="S2678" s="1240"/>
      <c r="T2678" s="1240"/>
      <c r="U2678" s="1240"/>
      <c r="V2678" s="1240"/>
      <c r="W2678" s="1240"/>
      <c r="Z2678" s="1262">
        <v>77.422300000000007</v>
      </c>
      <c r="AA2678" s="1262"/>
      <c r="AB2678" s="1262"/>
      <c r="AC2678" s="1262"/>
      <c r="AD2678" s="1262"/>
      <c r="AE2678" s="1262"/>
      <c r="AF2678" s="1262"/>
    </row>
    <row r="2679" spans="1:32" ht="17.45" customHeight="1">
      <c r="A2679" s="150"/>
      <c r="M2679" s="1240" t="s">
        <v>402</v>
      </c>
      <c r="N2679" s="1240"/>
      <c r="O2679" s="1240"/>
      <c r="P2679" s="1240"/>
      <c r="Q2679" s="1240"/>
      <c r="R2679" s="1240"/>
      <c r="S2679" s="1240"/>
      <c r="T2679" s="1240"/>
      <c r="U2679" s="1240"/>
      <c r="V2679" s="1240"/>
      <c r="W2679" s="1240"/>
      <c r="Z2679" s="1262">
        <v>180.27529999999999</v>
      </c>
      <c r="AA2679" s="1262"/>
      <c r="AB2679" s="1262"/>
      <c r="AC2679" s="1262"/>
      <c r="AD2679" s="1262"/>
      <c r="AE2679" s="1262"/>
      <c r="AF2679" s="1262"/>
    </row>
    <row r="2680" spans="1:32" ht="17.45" customHeight="1">
      <c r="A2680" s="150"/>
      <c r="M2680" s="1240" t="s">
        <v>403</v>
      </c>
      <c r="N2680" s="1240"/>
      <c r="O2680" s="1240"/>
      <c r="P2680" s="1240"/>
      <c r="Q2680" s="1240"/>
      <c r="R2680" s="1240"/>
      <c r="S2680" s="1240"/>
      <c r="T2680" s="1240"/>
      <c r="U2680" s="1240"/>
      <c r="V2680" s="1240"/>
      <c r="W2680" s="1240"/>
      <c r="Z2680" s="1262">
        <v>60.091799999999999</v>
      </c>
      <c r="AA2680" s="1262"/>
      <c r="AB2680" s="1262"/>
      <c r="AC2680" s="1262"/>
      <c r="AD2680" s="1262"/>
      <c r="AE2680" s="1262"/>
      <c r="AF2680" s="1262"/>
    </row>
    <row r="2681" spans="1:32" ht="16.7" customHeight="1">
      <c r="A2681" s="150"/>
      <c r="M2681" s="1240" t="s">
        <v>404</v>
      </c>
      <c r="N2681" s="1240"/>
      <c r="O2681" s="1240"/>
      <c r="P2681" s="1240"/>
      <c r="Q2681" s="1240"/>
      <c r="R2681" s="1240"/>
      <c r="S2681" s="1240"/>
      <c r="T2681" s="1240"/>
      <c r="U2681" s="1240"/>
      <c r="V2681" s="1240"/>
      <c r="W2681" s="1240"/>
      <c r="Z2681" s="1262">
        <v>0</v>
      </c>
      <c r="AA2681" s="1262"/>
      <c r="AB2681" s="1262"/>
      <c r="AC2681" s="1262"/>
      <c r="AD2681" s="1262"/>
      <c r="AE2681" s="1262"/>
      <c r="AF2681" s="1262"/>
    </row>
    <row r="2682" spans="1:32" ht="17.45" customHeight="1">
      <c r="A2682" s="153"/>
      <c r="B2682" s="154"/>
      <c r="C2682" s="154"/>
      <c r="D2682" s="154"/>
      <c r="E2682" s="154"/>
      <c r="F2682" s="154"/>
      <c r="G2682" s="154"/>
      <c r="H2682" s="154"/>
      <c r="I2682" s="154"/>
      <c r="J2682" s="154"/>
      <c r="K2682" s="154"/>
      <c r="L2682" s="154"/>
      <c r="M2682" s="1260" t="s">
        <v>405</v>
      </c>
      <c r="N2682" s="1260"/>
      <c r="O2682" s="1260"/>
      <c r="P2682" s="1260"/>
      <c r="Q2682" s="1260"/>
      <c r="R2682" s="1260"/>
      <c r="S2682" s="1260"/>
      <c r="T2682" s="1260"/>
      <c r="U2682" s="1260"/>
      <c r="V2682" s="1260"/>
      <c r="W2682" s="1260"/>
      <c r="X2682" s="154"/>
      <c r="Y2682" s="154"/>
      <c r="Z2682" s="1261">
        <v>0</v>
      </c>
      <c r="AA2682" s="1261"/>
      <c r="AB2682" s="1261"/>
      <c r="AC2682" s="1261"/>
      <c r="AD2682" s="1261"/>
      <c r="AE2682" s="1261"/>
      <c r="AF2682" s="1261"/>
    </row>
    <row r="2683" spans="1:32" ht="17.45" customHeight="1">
      <c r="A2683" s="1257" t="s">
        <v>406</v>
      </c>
      <c r="B2683" s="1257"/>
      <c r="C2683" s="1257"/>
      <c r="D2683" s="1257"/>
      <c r="E2683" s="1257"/>
      <c r="F2683" s="1257"/>
      <c r="G2683" s="1257"/>
      <c r="H2683" s="1257"/>
      <c r="I2683" s="1257"/>
      <c r="J2683" s="1257"/>
      <c r="K2683" s="1257"/>
      <c r="L2683" s="1257"/>
      <c r="M2683" s="1257"/>
      <c r="N2683" s="1257"/>
      <c r="O2683" s="1258" t="s">
        <v>391</v>
      </c>
      <c r="P2683" s="1258"/>
      <c r="Q2683" s="1258"/>
      <c r="R2683" s="1258"/>
      <c r="S2683" s="1258" t="s">
        <v>407</v>
      </c>
      <c r="T2683" s="1258"/>
      <c r="U2683" s="1258"/>
      <c r="V2683" s="1258"/>
      <c r="W2683" s="1258" t="s">
        <v>408</v>
      </c>
      <c r="X2683" s="1258"/>
      <c r="Y2683" s="1258"/>
      <c r="Z2683" s="1258"/>
      <c r="AA2683" s="1258"/>
      <c r="AB2683" s="1258"/>
      <c r="AC2683" s="1259" t="s">
        <v>409</v>
      </c>
      <c r="AD2683" s="1259"/>
      <c r="AE2683" s="1259"/>
      <c r="AF2683" s="1259"/>
    </row>
    <row r="2684" spans="1:32" ht="16.7" customHeight="1">
      <c r="A2684" s="1246"/>
      <c r="B2684" s="1246"/>
      <c r="C2684" s="1246"/>
      <c r="D2684" s="1246"/>
      <c r="E2684" s="1246"/>
      <c r="F2684" s="1246"/>
      <c r="G2684" s="1246"/>
      <c r="H2684" s="1246"/>
      <c r="I2684" s="1246"/>
      <c r="J2684" s="1246"/>
      <c r="K2684" s="1246"/>
      <c r="L2684" s="1246"/>
      <c r="M2684" s="1247" t="s">
        <v>411</v>
      </c>
      <c r="N2684" s="1247"/>
      <c r="O2684" s="1247"/>
      <c r="P2684" s="1247"/>
      <c r="Q2684" s="1247"/>
      <c r="R2684" s="1247"/>
      <c r="S2684" s="1247"/>
      <c r="T2684" s="1247"/>
      <c r="U2684" s="1247"/>
      <c r="V2684" s="1247"/>
      <c r="W2684" s="1247"/>
      <c r="X2684" s="1248"/>
      <c r="Y2684" s="1248"/>
      <c r="Z2684" s="1249">
        <v>0</v>
      </c>
      <c r="AA2684" s="1249"/>
      <c r="AB2684" s="1249"/>
      <c r="AC2684" s="1249"/>
      <c r="AD2684" s="1249"/>
      <c r="AE2684" s="1249"/>
      <c r="AF2684" s="1249"/>
    </row>
    <row r="2685" spans="1:32" ht="17.45" customHeight="1">
      <c r="A2685" s="1257" t="s">
        <v>412</v>
      </c>
      <c r="B2685" s="1257"/>
      <c r="C2685" s="1257"/>
      <c r="D2685" s="1257"/>
      <c r="E2685" s="1257"/>
      <c r="F2685" s="1257"/>
      <c r="G2685" s="1257"/>
      <c r="H2685" s="1257"/>
      <c r="I2685" s="1257"/>
      <c r="J2685" s="1257"/>
      <c r="K2685" s="1257"/>
      <c r="L2685" s="1257"/>
      <c r="M2685" s="1257"/>
      <c r="N2685" s="1257"/>
      <c r="O2685" s="1258" t="s">
        <v>391</v>
      </c>
      <c r="P2685" s="1258"/>
      <c r="Q2685" s="1258"/>
      <c r="R2685" s="1258"/>
      <c r="S2685" s="1258" t="s">
        <v>407</v>
      </c>
      <c r="T2685" s="1258"/>
      <c r="U2685" s="1258"/>
      <c r="V2685" s="1258"/>
      <c r="W2685" s="1258" t="s">
        <v>408</v>
      </c>
      <c r="X2685" s="1258"/>
      <c r="Y2685" s="1258"/>
      <c r="Z2685" s="1258"/>
      <c r="AA2685" s="1258"/>
      <c r="AB2685" s="1258"/>
      <c r="AC2685" s="1259" t="s">
        <v>409</v>
      </c>
      <c r="AD2685" s="1259"/>
      <c r="AE2685" s="1259"/>
      <c r="AF2685" s="1259"/>
    </row>
    <row r="2686" spans="1:32" ht="22.5" customHeight="1">
      <c r="A2686" s="155"/>
      <c r="B2686" s="156"/>
      <c r="C2686" s="169" t="s">
        <v>718</v>
      </c>
      <c r="D2686" s="1268" t="s">
        <v>719</v>
      </c>
      <c r="E2686" s="1268"/>
      <c r="F2686" s="1268"/>
      <c r="G2686" s="1268"/>
      <c r="H2686" s="1268"/>
      <c r="I2686" s="1268"/>
      <c r="J2686" s="1268"/>
      <c r="K2686" s="1268"/>
      <c r="L2686" s="1268"/>
      <c r="M2686" s="1268"/>
      <c r="N2686" s="1268"/>
      <c r="O2686" s="1319">
        <v>1</v>
      </c>
      <c r="P2686" s="1319"/>
      <c r="Q2686" s="1319"/>
      <c r="R2686" s="1319"/>
      <c r="S2686" s="1320" t="s">
        <v>435</v>
      </c>
      <c r="T2686" s="1320"/>
      <c r="U2686" s="1320"/>
      <c r="V2686" s="1320"/>
      <c r="W2686" s="1270">
        <v>637.53570000000002</v>
      </c>
      <c r="X2686" s="1270"/>
      <c r="Y2686" s="1270"/>
      <c r="Z2686" s="1270"/>
      <c r="AA2686" s="1270"/>
      <c r="AB2686" s="1270"/>
      <c r="AC2686" s="1267">
        <v>637.54</v>
      </c>
      <c r="AD2686" s="1267"/>
      <c r="AE2686" s="1267"/>
      <c r="AF2686" s="1267"/>
    </row>
    <row r="2687" spans="1:32" ht="17.45" customHeight="1">
      <c r="A2687" s="1246"/>
      <c r="B2687" s="1246"/>
      <c r="C2687" s="1246"/>
      <c r="D2687" s="1246"/>
      <c r="E2687" s="1246"/>
      <c r="F2687" s="1246"/>
      <c r="G2687" s="1246"/>
      <c r="H2687" s="1246"/>
      <c r="I2687" s="1246"/>
      <c r="J2687" s="1246"/>
      <c r="K2687" s="1246"/>
      <c r="L2687" s="1246"/>
      <c r="M2687" s="1247" t="s">
        <v>413</v>
      </c>
      <c r="N2687" s="1247"/>
      <c r="O2687" s="1247"/>
      <c r="P2687" s="1247"/>
      <c r="Q2687" s="1247"/>
      <c r="R2687" s="1247"/>
      <c r="S2687" s="1247"/>
      <c r="T2687" s="1247"/>
      <c r="U2687" s="1247"/>
      <c r="V2687" s="1247"/>
      <c r="W2687" s="1247"/>
      <c r="X2687" s="1248"/>
      <c r="Y2687" s="1248"/>
      <c r="Z2687" s="1249">
        <v>637.54</v>
      </c>
      <c r="AA2687" s="1249"/>
      <c r="AB2687" s="1249"/>
      <c r="AC2687" s="1249"/>
      <c r="AD2687" s="1249"/>
      <c r="AE2687" s="1249"/>
      <c r="AF2687" s="1249"/>
    </row>
    <row r="2688" spans="1:32" ht="17.45" customHeight="1">
      <c r="A2688" s="1257" t="s">
        <v>414</v>
      </c>
      <c r="B2688" s="1257"/>
      <c r="C2688" s="1257"/>
      <c r="D2688" s="1257"/>
      <c r="E2688" s="1257"/>
      <c r="F2688" s="1257"/>
      <c r="G2688" s="1257"/>
      <c r="H2688" s="1257"/>
      <c r="I2688" s="1257"/>
      <c r="J2688" s="1257"/>
      <c r="K2688" s="1257"/>
      <c r="L2688" s="1257"/>
      <c r="M2688" s="1257"/>
      <c r="N2688" s="1257"/>
      <c r="O2688" s="1258" t="s">
        <v>391</v>
      </c>
      <c r="P2688" s="1258"/>
      <c r="Q2688" s="1258"/>
      <c r="R2688" s="1258"/>
      <c r="S2688" s="1258" t="s">
        <v>407</v>
      </c>
      <c r="T2688" s="1258"/>
      <c r="U2688" s="1258"/>
      <c r="V2688" s="1258"/>
      <c r="W2688" s="1258" t="s">
        <v>408</v>
      </c>
      <c r="X2688" s="1258"/>
      <c r="Y2688" s="1258"/>
      <c r="Z2688" s="1258"/>
      <c r="AA2688" s="1258"/>
      <c r="AB2688" s="1258"/>
      <c r="AC2688" s="1259" t="s">
        <v>409</v>
      </c>
      <c r="AD2688" s="1259"/>
      <c r="AE2688" s="1259"/>
      <c r="AF2688" s="1259"/>
    </row>
    <row r="2689" spans="1:32" ht="16.7" customHeight="1">
      <c r="A2689" s="1251"/>
      <c r="B2689" s="1251"/>
      <c r="C2689" s="1251"/>
      <c r="D2689" s="1251"/>
      <c r="E2689" s="1251"/>
      <c r="F2689" s="1251"/>
      <c r="G2689" s="1251"/>
      <c r="H2689" s="1251"/>
      <c r="I2689" s="1251"/>
      <c r="J2689" s="1251"/>
      <c r="K2689" s="1251"/>
      <c r="L2689" s="1251"/>
      <c r="M2689" s="1252" t="s">
        <v>415</v>
      </c>
      <c r="N2689" s="1252"/>
      <c r="O2689" s="1252"/>
      <c r="P2689" s="1252"/>
      <c r="Q2689" s="1252"/>
      <c r="R2689" s="1252"/>
      <c r="S2689" s="1252"/>
      <c r="T2689" s="1252"/>
      <c r="U2689" s="1252"/>
      <c r="V2689" s="1252"/>
      <c r="W2689" s="1252"/>
      <c r="X2689" s="1253"/>
      <c r="Y2689" s="1253"/>
      <c r="Z2689" s="1254">
        <v>0</v>
      </c>
      <c r="AA2689" s="1254"/>
      <c r="AB2689" s="1254"/>
      <c r="AC2689" s="1254"/>
      <c r="AD2689" s="1254"/>
      <c r="AE2689" s="1254"/>
      <c r="AF2689" s="1254"/>
    </row>
    <row r="2690" spans="1:32" ht="17.45" customHeight="1">
      <c r="A2690" s="1255" t="s">
        <v>416</v>
      </c>
      <c r="B2690" s="1255"/>
      <c r="C2690" s="1255"/>
      <c r="D2690" s="1255"/>
      <c r="E2690" s="1255"/>
      <c r="F2690" s="1255"/>
      <c r="G2690" s="1255"/>
      <c r="H2690" s="1255"/>
      <c r="I2690" s="1255"/>
      <c r="J2690" s="1256" t="s">
        <v>391</v>
      </c>
      <c r="K2690" s="1256"/>
      <c r="L2690" s="158" t="s">
        <v>417</v>
      </c>
      <c r="M2690" s="158" t="s">
        <v>418</v>
      </c>
      <c r="N2690" s="1256" t="s">
        <v>419</v>
      </c>
      <c r="O2690" s="1256"/>
      <c r="P2690" s="1256" t="s">
        <v>420</v>
      </c>
      <c r="Q2690" s="1256"/>
      <c r="R2690" s="1256"/>
      <c r="S2690" s="1256"/>
      <c r="T2690" s="1256" t="s">
        <v>421</v>
      </c>
      <c r="U2690" s="1256"/>
      <c r="V2690" s="1256"/>
      <c r="W2690" s="1256"/>
      <c r="X2690" s="1256" t="s">
        <v>422</v>
      </c>
      <c r="Y2690" s="1256"/>
      <c r="Z2690" s="1256"/>
      <c r="AA2690" s="1256"/>
      <c r="AB2690" s="1256"/>
      <c r="AC2690" s="1245" t="s">
        <v>409</v>
      </c>
      <c r="AD2690" s="1245"/>
      <c r="AE2690" s="1245"/>
      <c r="AF2690" s="1245"/>
    </row>
    <row r="2691" spans="1:32" ht="16.7" customHeight="1">
      <c r="A2691" s="1246"/>
      <c r="B2691" s="1246"/>
      <c r="C2691" s="1246"/>
      <c r="D2691" s="1246"/>
      <c r="E2691" s="1246"/>
      <c r="F2691" s="1246"/>
      <c r="G2691" s="1246"/>
      <c r="H2691" s="1246"/>
      <c r="I2691" s="1246"/>
      <c r="J2691" s="1246"/>
      <c r="K2691" s="1246"/>
      <c r="L2691" s="1246"/>
      <c r="M2691" s="1247" t="s">
        <v>423</v>
      </c>
      <c r="N2691" s="1247"/>
      <c r="O2691" s="1247"/>
      <c r="P2691" s="1247"/>
      <c r="Q2691" s="1247"/>
      <c r="R2691" s="1247"/>
      <c r="S2691" s="1247"/>
      <c r="T2691" s="1247"/>
      <c r="U2691" s="1247"/>
      <c r="V2691" s="1247"/>
      <c r="W2691" s="1247"/>
      <c r="X2691" s="1248"/>
      <c r="Y2691" s="1248"/>
      <c r="Z2691" s="1249">
        <v>0</v>
      </c>
      <c r="AA2691" s="1249"/>
      <c r="AB2691" s="1249"/>
      <c r="AC2691" s="1249"/>
      <c r="AD2691" s="1249"/>
      <c r="AE2691" s="1249"/>
      <c r="AF2691" s="1249"/>
    </row>
    <row r="2692" spans="1:32" ht="5.85" customHeight="1">
      <c r="A2692" s="1250"/>
      <c r="B2692" s="1250"/>
      <c r="C2692" s="1250"/>
      <c r="D2692" s="1250"/>
      <c r="E2692" s="1250"/>
      <c r="F2692" s="1250"/>
      <c r="G2692" s="1250"/>
      <c r="H2692" s="1250"/>
      <c r="I2692" s="1250"/>
      <c r="J2692" s="1250"/>
      <c r="K2692" s="1250"/>
      <c r="L2692" s="1250"/>
      <c r="M2692" s="1250"/>
      <c r="N2692" s="1250"/>
      <c r="O2692" s="1250"/>
      <c r="P2692" s="1250"/>
      <c r="Q2692" s="1250"/>
      <c r="R2692" s="1250"/>
      <c r="S2692" s="1250"/>
      <c r="T2692" s="1250"/>
      <c r="U2692" s="1250"/>
      <c r="V2692" s="1250"/>
      <c r="W2692" s="1250"/>
      <c r="X2692" s="1250"/>
      <c r="Y2692" s="1250"/>
      <c r="Z2692" s="1250"/>
      <c r="AA2692" s="1250"/>
      <c r="AB2692" s="1250"/>
      <c r="AC2692" s="1250"/>
      <c r="AD2692" s="1250"/>
      <c r="AE2692" s="1250"/>
      <c r="AF2692" s="1250"/>
    </row>
    <row r="2693" spans="1:32" ht="17.45" customHeight="1">
      <c r="A2693" s="1239"/>
      <c r="B2693" s="1239"/>
      <c r="C2693" s="1239"/>
      <c r="D2693" s="1239"/>
      <c r="E2693" s="1239"/>
      <c r="F2693" s="1239"/>
      <c r="G2693" s="1239"/>
      <c r="H2693" s="1239"/>
      <c r="I2693" s="1239"/>
      <c r="J2693" s="1239"/>
      <c r="K2693" s="1239"/>
      <c r="L2693" s="1239"/>
      <c r="M2693" s="1240" t="s">
        <v>424</v>
      </c>
      <c r="N2693" s="1240"/>
      <c r="O2693" s="1240"/>
      <c r="P2693" s="1240"/>
      <c r="Q2693" s="1240"/>
      <c r="R2693" s="1240"/>
      <c r="S2693" s="1240"/>
      <c r="T2693" s="1240"/>
      <c r="U2693" s="1240"/>
      <c r="V2693" s="1240"/>
      <c r="W2693" s="1240"/>
      <c r="X2693" s="1243"/>
      <c r="Y2693" s="1243"/>
      <c r="Z2693" s="1241">
        <v>697.63</v>
      </c>
      <c r="AA2693" s="1241"/>
      <c r="AB2693" s="1241"/>
      <c r="AC2693" s="1241"/>
      <c r="AD2693" s="1241"/>
      <c r="AE2693" s="1241"/>
      <c r="AF2693" s="1241"/>
    </row>
    <row r="2694" spans="1:32" ht="16.7" customHeight="1">
      <c r="A2694" s="1239"/>
      <c r="B2694" s="1239"/>
      <c r="C2694" s="1239"/>
      <c r="D2694" s="1239"/>
      <c r="E2694" s="1239"/>
      <c r="F2694" s="1239"/>
      <c r="G2694" s="1239"/>
      <c r="H2694" s="1239"/>
      <c r="I2694" s="1239"/>
      <c r="J2694" s="1239"/>
      <c r="K2694" s="1240" t="s">
        <v>425</v>
      </c>
      <c r="L2694" s="1240"/>
      <c r="M2694" s="1240"/>
      <c r="N2694" s="1240"/>
      <c r="O2694" s="1240"/>
      <c r="P2694" s="1240"/>
      <c r="Q2694" s="151"/>
      <c r="R2694" s="1244">
        <v>0</v>
      </c>
      <c r="S2694" s="1244"/>
      <c r="T2694" s="1244"/>
      <c r="U2694" s="151"/>
      <c r="V2694" s="1240" t="s">
        <v>426</v>
      </c>
      <c r="W2694" s="1240"/>
      <c r="X2694" s="1243"/>
      <c r="Y2694" s="1243"/>
      <c r="Z2694" s="1241">
        <v>0</v>
      </c>
      <c r="AA2694" s="1241"/>
      <c r="AB2694" s="1241"/>
      <c r="AC2694" s="1241"/>
      <c r="AD2694" s="1241"/>
      <c r="AE2694" s="1241"/>
      <c r="AF2694" s="1241"/>
    </row>
    <row r="2695" spans="1:32" ht="0.75" customHeight="1">
      <c r="A2695" s="1239"/>
      <c r="B2695" s="1239"/>
      <c r="C2695" s="1239"/>
      <c r="D2695" s="1239"/>
      <c r="E2695" s="1239"/>
      <c r="F2695" s="1239"/>
      <c r="G2695" s="1239"/>
      <c r="H2695" s="1239"/>
      <c r="I2695" s="1239"/>
      <c r="J2695" s="1239"/>
      <c r="K2695" s="1239"/>
      <c r="L2695" s="1239"/>
      <c r="M2695" s="1239"/>
      <c r="N2695" s="1239"/>
      <c r="O2695" s="1239"/>
      <c r="P2695" s="1239"/>
      <c r="Q2695" s="1239"/>
      <c r="R2695" s="1239"/>
      <c r="S2695" s="1239"/>
      <c r="T2695" s="1239"/>
      <c r="U2695" s="1239"/>
      <c r="V2695" s="1240"/>
      <c r="W2695" s="1240"/>
      <c r="X2695" s="1243"/>
      <c r="Y2695" s="1243"/>
      <c r="Z2695" s="1241"/>
      <c r="AA2695" s="1241"/>
      <c r="AB2695" s="1241"/>
      <c r="AC2695" s="1241"/>
      <c r="AD2695" s="1241"/>
      <c r="AE2695" s="1241"/>
      <c r="AF2695" s="1241"/>
    </row>
    <row r="2696" spans="1:32" ht="16.7" customHeight="1">
      <c r="A2696" s="1239"/>
      <c r="B2696" s="1239"/>
      <c r="C2696" s="1239"/>
      <c r="D2696" s="1239"/>
      <c r="E2696" s="1239"/>
      <c r="F2696" s="1239"/>
      <c r="G2696" s="1239"/>
      <c r="H2696" s="1239"/>
      <c r="I2696" s="1239"/>
      <c r="J2696" s="1239"/>
      <c r="K2696" s="1239"/>
      <c r="L2696" s="1239"/>
      <c r="M2696" s="1240" t="s">
        <v>427</v>
      </c>
      <c r="N2696" s="1240"/>
      <c r="O2696" s="1240"/>
      <c r="P2696" s="1240"/>
      <c r="Q2696" s="1240"/>
      <c r="R2696" s="1240"/>
      <c r="S2696" s="1240"/>
      <c r="T2696" s="1240"/>
      <c r="U2696" s="1240"/>
      <c r="V2696" s="1240"/>
      <c r="W2696" s="1240"/>
      <c r="X2696" s="1243"/>
      <c r="Y2696" s="1243"/>
      <c r="Z2696" s="1241">
        <v>697.63</v>
      </c>
      <c r="AA2696" s="1241"/>
      <c r="AB2696" s="1241"/>
      <c r="AC2696" s="1241"/>
      <c r="AD2696" s="1241"/>
      <c r="AE2696" s="1241"/>
      <c r="AF2696" s="1241"/>
    </row>
    <row r="2697" spans="1:32" ht="5.85" customHeight="1">
      <c r="A2697" s="1242"/>
      <c r="B2697" s="1242"/>
      <c r="C2697" s="1242"/>
      <c r="D2697" s="1242"/>
      <c r="E2697" s="1242"/>
      <c r="F2697" s="1242"/>
      <c r="G2697" s="1242"/>
      <c r="H2697" s="1242"/>
      <c r="I2697" s="1242"/>
      <c r="J2697" s="1242"/>
      <c r="K2697" s="1242"/>
      <c r="L2697" s="1242"/>
      <c r="M2697" s="1242"/>
      <c r="N2697" s="1242"/>
      <c r="O2697" s="1242"/>
      <c r="P2697" s="1242"/>
      <c r="Q2697" s="1242"/>
      <c r="R2697" s="1242"/>
      <c r="S2697" s="1242"/>
      <c r="T2697" s="1242"/>
      <c r="U2697" s="1242"/>
      <c r="V2697" s="1242"/>
      <c r="W2697" s="1242"/>
      <c r="X2697" s="1242"/>
      <c r="Y2697" s="1242"/>
      <c r="Z2697" s="1242"/>
      <c r="AA2697" s="1242"/>
      <c r="AB2697" s="1242"/>
      <c r="AC2697" s="1242"/>
      <c r="AD2697" s="1242"/>
      <c r="AE2697" s="1242"/>
      <c r="AF2697" s="1242"/>
    </row>
    <row r="2698" spans="1:32" ht="85.15" customHeight="1">
      <c r="A2698" s="150"/>
      <c r="AF2698" s="152"/>
    </row>
    <row r="2699" spans="1:32" ht="84.4" customHeight="1">
      <c r="A2699" s="153"/>
      <c r="B2699" s="154"/>
      <c r="C2699" s="154"/>
      <c r="D2699" s="154"/>
      <c r="E2699" s="154"/>
      <c r="F2699" s="154"/>
      <c r="G2699" s="154"/>
      <c r="H2699" s="154"/>
      <c r="I2699" s="154"/>
      <c r="J2699" s="154"/>
      <c r="K2699" s="154"/>
      <c r="L2699" s="154"/>
      <c r="M2699" s="154"/>
      <c r="N2699" s="154"/>
      <c r="O2699" s="154"/>
      <c r="P2699" s="154"/>
      <c r="Q2699" s="154"/>
      <c r="R2699" s="154"/>
      <c r="S2699" s="154"/>
      <c r="T2699" s="154"/>
      <c r="U2699" s="154"/>
      <c r="V2699" s="154"/>
      <c r="W2699" s="154"/>
      <c r="X2699" s="154"/>
      <c r="Y2699" s="154"/>
      <c r="Z2699" s="154"/>
      <c r="AA2699" s="154"/>
      <c r="AB2699" s="154"/>
      <c r="AC2699" s="154"/>
      <c r="AD2699" s="154"/>
      <c r="AE2699" s="154"/>
      <c r="AF2699" s="162"/>
    </row>
    <row r="2700" spans="1:32" ht="1.5" customHeight="1">
      <c r="A2700" s="146"/>
      <c r="B2700" s="147"/>
      <c r="C2700" s="147"/>
      <c r="D2700" s="147"/>
      <c r="E2700" s="147"/>
      <c r="F2700" s="147"/>
      <c r="G2700" s="1289" t="s">
        <v>376</v>
      </c>
      <c r="H2700" s="1289"/>
      <c r="I2700" s="1289"/>
      <c r="J2700" s="1289"/>
      <c r="K2700" s="1289"/>
      <c r="L2700" s="1289"/>
      <c r="M2700" s="1289"/>
      <c r="N2700" s="1289"/>
      <c r="O2700" s="1289"/>
      <c r="P2700" s="1289"/>
      <c r="Q2700" s="1289"/>
      <c r="R2700" s="1289"/>
      <c r="S2700" s="1289"/>
      <c r="T2700" s="1289"/>
      <c r="U2700" s="1289"/>
      <c r="V2700" s="1289"/>
      <c r="W2700" s="1289"/>
      <c r="X2700" s="1289"/>
      <c r="Y2700" s="1289"/>
      <c r="Z2700" s="1289"/>
      <c r="AA2700" s="148"/>
      <c r="AB2700" s="1290" t="s">
        <v>721</v>
      </c>
      <c r="AC2700" s="1290"/>
      <c r="AD2700" s="1290"/>
      <c r="AE2700" s="1290"/>
      <c r="AF2700" s="1290"/>
    </row>
    <row r="2701" spans="1:32" ht="15.4" customHeight="1">
      <c r="A2701" s="150"/>
      <c r="B2701" s="1243"/>
      <c r="C2701" s="1243"/>
      <c r="D2701" s="1243"/>
      <c r="E2701" s="1243"/>
      <c r="G2701" s="1289"/>
      <c r="H2701" s="1289"/>
      <c r="I2701" s="1289"/>
      <c r="J2701" s="1289"/>
      <c r="K2701" s="1289"/>
      <c r="L2701" s="1289"/>
      <c r="M2701" s="1289"/>
      <c r="N2701" s="1289"/>
      <c r="O2701" s="1289"/>
      <c r="P2701" s="1289"/>
      <c r="Q2701" s="1289"/>
      <c r="R2701" s="1289"/>
      <c r="S2701" s="1289"/>
      <c r="T2701" s="1289"/>
      <c r="U2701" s="1289"/>
      <c r="V2701" s="1289"/>
      <c r="W2701" s="1289"/>
      <c r="X2701" s="1289"/>
      <c r="Y2701" s="1289"/>
      <c r="Z2701" s="1289"/>
      <c r="AA2701" s="152"/>
      <c r="AB2701" s="1290"/>
      <c r="AC2701" s="1290"/>
      <c r="AD2701" s="1290"/>
      <c r="AE2701" s="1290"/>
      <c r="AF2701" s="1290"/>
    </row>
    <row r="2702" spans="1:32" ht="11.65" customHeight="1">
      <c r="A2702" s="150"/>
      <c r="B2702" s="1243"/>
      <c r="C2702" s="1243"/>
      <c r="D2702" s="1243"/>
      <c r="E2702" s="1243"/>
      <c r="G2702" s="1289"/>
      <c r="H2702" s="1289"/>
      <c r="I2702" s="1289"/>
      <c r="J2702" s="1289"/>
      <c r="K2702" s="1289"/>
      <c r="L2702" s="1289"/>
      <c r="M2702" s="1289"/>
      <c r="N2702" s="1289"/>
      <c r="O2702" s="1289"/>
      <c r="P2702" s="1289"/>
      <c r="Q2702" s="1289"/>
      <c r="R2702" s="1289"/>
      <c r="S2702" s="1289"/>
      <c r="T2702" s="1289"/>
      <c r="U2702" s="1289"/>
      <c r="V2702" s="1289"/>
      <c r="W2702" s="1289"/>
      <c r="X2702" s="1289"/>
      <c r="Y2702" s="1289"/>
      <c r="Z2702" s="1289"/>
      <c r="AA2702" s="152"/>
      <c r="AB2702" s="1291" t="s">
        <v>378</v>
      </c>
      <c r="AC2702" s="1291"/>
      <c r="AD2702" s="1291"/>
      <c r="AE2702" s="1292"/>
      <c r="AF2702" s="1292"/>
    </row>
    <row r="2703" spans="1:32" ht="13.9" customHeight="1">
      <c r="A2703" s="150"/>
      <c r="B2703" s="1243"/>
      <c r="C2703" s="1243"/>
      <c r="D2703" s="1243"/>
      <c r="E2703" s="1243"/>
      <c r="G2703" s="1293" t="s">
        <v>379</v>
      </c>
      <c r="H2703" s="1293"/>
      <c r="I2703" s="1293"/>
      <c r="J2703" s="1293"/>
      <c r="K2703" s="1293"/>
      <c r="L2703" s="1293"/>
      <c r="M2703" s="1293"/>
      <c r="N2703" s="1293"/>
      <c r="O2703" s="1293"/>
      <c r="P2703" s="1293"/>
      <c r="Q2703" s="1293"/>
      <c r="R2703" s="1293"/>
      <c r="S2703" s="1293"/>
      <c r="T2703" s="1293"/>
      <c r="U2703" s="1293"/>
      <c r="V2703" s="1293"/>
      <c r="W2703" s="1293"/>
      <c r="X2703" s="1293"/>
      <c r="Y2703" s="1293"/>
      <c r="Z2703" s="1293"/>
      <c r="AA2703" s="152"/>
      <c r="AB2703" s="1291"/>
      <c r="AC2703" s="1291"/>
      <c r="AD2703" s="1291"/>
      <c r="AE2703" s="1292"/>
      <c r="AF2703" s="1292"/>
    </row>
    <row r="2704" spans="1:32" ht="0.75" customHeight="1">
      <c r="A2704" s="150"/>
      <c r="G2704" s="1293"/>
      <c r="H2704" s="1293"/>
      <c r="I2704" s="1293"/>
      <c r="J2704" s="1293"/>
      <c r="K2704" s="1293"/>
      <c r="L2704" s="1293"/>
      <c r="M2704" s="1293"/>
      <c r="N2704" s="1293"/>
      <c r="O2704" s="1293"/>
      <c r="P2704" s="1293"/>
      <c r="Q2704" s="1293"/>
      <c r="R2704" s="1293"/>
      <c r="S2704" s="1293"/>
      <c r="T2704" s="1293"/>
      <c r="U2704" s="1293"/>
      <c r="V2704" s="1293"/>
      <c r="W2704" s="1293"/>
      <c r="X2704" s="1293"/>
      <c r="Y2704" s="1293"/>
      <c r="Z2704" s="1293"/>
      <c r="AA2704" s="152"/>
      <c r="AB2704" s="1291"/>
      <c r="AC2704" s="1291"/>
      <c r="AD2704" s="1291"/>
      <c r="AE2704" s="1292"/>
      <c r="AF2704" s="1292"/>
    </row>
    <row r="2705" spans="1:32" ht="0.75" customHeight="1">
      <c r="A2705" s="153"/>
      <c r="B2705" s="154"/>
      <c r="C2705" s="154"/>
      <c r="D2705" s="154"/>
      <c r="E2705" s="154"/>
      <c r="F2705" s="154"/>
      <c r="G2705" s="154"/>
      <c r="H2705" s="154"/>
      <c r="I2705" s="154"/>
      <c r="J2705" s="154"/>
      <c r="K2705" s="154"/>
      <c r="L2705" s="154"/>
      <c r="M2705" s="154"/>
      <c r="N2705" s="154"/>
      <c r="O2705" s="154"/>
      <c r="P2705" s="154"/>
      <c r="Q2705" s="154"/>
      <c r="R2705" s="154"/>
      <c r="S2705" s="154"/>
      <c r="T2705" s="154"/>
      <c r="U2705" s="154"/>
      <c r="V2705" s="154"/>
      <c r="W2705" s="154"/>
      <c r="X2705" s="154"/>
      <c r="Y2705" s="154"/>
      <c r="Z2705" s="154"/>
      <c r="AA2705" s="154"/>
      <c r="AB2705" s="154"/>
      <c r="AC2705" s="154"/>
      <c r="AD2705" s="154"/>
      <c r="AE2705" s="1292"/>
      <c r="AF2705" s="1292"/>
    </row>
    <row r="2706" spans="1:32" ht="15.95" customHeight="1">
      <c r="A2706" s="1280" t="s">
        <v>323</v>
      </c>
      <c r="B2706" s="1280"/>
      <c r="C2706" s="1280"/>
      <c r="D2706" s="1280"/>
      <c r="E2706" s="1280"/>
      <c r="F2706" s="1280"/>
      <c r="G2706" s="1280"/>
      <c r="H2706" s="1280"/>
      <c r="I2706" s="1280"/>
      <c r="J2706" s="1280"/>
      <c r="K2706" s="1280"/>
      <c r="L2706" s="1280"/>
      <c r="M2706" s="1280"/>
      <c r="N2706" s="1280"/>
      <c r="O2706" s="1280"/>
      <c r="P2706" s="1280"/>
      <c r="Q2706" s="1280"/>
      <c r="R2706" s="1280"/>
      <c r="S2706" s="1280"/>
      <c r="T2706" s="1280"/>
      <c r="U2706" s="1280"/>
      <c r="V2706" s="1280"/>
      <c r="W2706" s="1280"/>
      <c r="X2706" s="1280"/>
      <c r="Y2706" s="1280"/>
      <c r="Z2706" s="1280"/>
      <c r="AA2706" s="1280"/>
      <c r="AB2706" s="1280"/>
      <c r="AC2706" s="1280"/>
      <c r="AD2706" s="1280"/>
      <c r="AE2706" s="1280"/>
      <c r="AF2706" s="1280"/>
    </row>
    <row r="2707" spans="1:32" ht="0.75" customHeight="1">
      <c r="A2707" s="146"/>
      <c r="B2707" s="147"/>
      <c r="C2707" s="147"/>
      <c r="D2707" s="147"/>
      <c r="E2707" s="147"/>
      <c r="F2707" s="147"/>
      <c r="G2707" s="147"/>
      <c r="H2707" s="147"/>
      <c r="I2707" s="147"/>
      <c r="J2707" s="147"/>
      <c r="K2707" s="147"/>
      <c r="L2707" s="147"/>
      <c r="M2707" s="147"/>
      <c r="N2707" s="147"/>
      <c r="O2707" s="147"/>
      <c r="P2707" s="147"/>
      <c r="Q2707" s="147"/>
      <c r="R2707" s="147"/>
      <c r="S2707" s="147"/>
      <c r="T2707" s="147"/>
      <c r="U2707" s="147"/>
      <c r="V2707" s="147"/>
      <c r="W2707" s="147"/>
      <c r="X2707" s="147"/>
      <c r="Y2707" s="147"/>
      <c r="Z2707" s="147"/>
      <c r="AA2707" s="147"/>
      <c r="AB2707" s="147"/>
      <c r="AC2707" s="147"/>
      <c r="AD2707" s="147"/>
      <c r="AE2707" s="147"/>
      <c r="AF2707" s="148"/>
    </row>
    <row r="2708" spans="1:32" ht="37.15" customHeight="1">
      <c r="A2708" s="1281" t="s">
        <v>380</v>
      </c>
      <c r="B2708" s="1281"/>
      <c r="C2708" s="1281"/>
      <c r="D2708" s="1281"/>
      <c r="E2708" s="1281"/>
      <c r="F2708" s="1281"/>
      <c r="G2708" s="1281"/>
      <c r="H2708" s="1281"/>
      <c r="I2708" s="1281"/>
      <c r="J2708" s="1281"/>
      <c r="K2708" s="1281"/>
      <c r="L2708" s="1281"/>
      <c r="M2708" s="1281"/>
      <c r="N2708" s="1281"/>
      <c r="O2708" s="1281"/>
      <c r="P2708" s="1281"/>
      <c r="Q2708" s="1281"/>
      <c r="R2708" s="1281"/>
      <c r="S2708" s="1281"/>
      <c r="T2708" s="1281"/>
      <c r="U2708" s="1281"/>
      <c r="V2708" s="1281"/>
      <c r="W2708" s="1281"/>
      <c r="X2708" s="1281"/>
      <c r="Y2708" s="1282" t="s">
        <v>381</v>
      </c>
      <c r="Z2708" s="1282"/>
      <c r="AA2708" s="1282"/>
      <c r="AB2708" s="1282"/>
      <c r="AC2708" s="1282"/>
      <c r="AD2708" s="1282"/>
      <c r="AE2708" s="1282"/>
      <c r="AF2708" s="1282"/>
    </row>
    <row r="2709" spans="1:32" ht="5.0999999999999996" customHeight="1">
      <c r="A2709" s="155"/>
      <c r="B2709" s="156"/>
      <c r="C2709" s="156"/>
      <c r="D2709" s="156"/>
      <c r="E2709" s="156"/>
      <c r="F2709" s="156"/>
      <c r="G2709" s="156"/>
      <c r="H2709" s="156"/>
      <c r="I2709" s="156"/>
      <c r="J2709" s="156"/>
      <c r="K2709" s="156"/>
      <c r="L2709" s="156"/>
      <c r="M2709" s="156"/>
      <c r="N2709" s="156"/>
      <c r="O2709" s="156"/>
      <c r="P2709" s="156"/>
      <c r="Q2709" s="156"/>
      <c r="R2709" s="156"/>
      <c r="S2709" s="156"/>
      <c r="T2709" s="156"/>
      <c r="U2709" s="156"/>
      <c r="V2709" s="156"/>
      <c r="W2709" s="156"/>
      <c r="X2709" s="156"/>
      <c r="Y2709" s="156"/>
      <c r="Z2709" s="156"/>
      <c r="AA2709" s="156"/>
      <c r="AB2709" s="156"/>
      <c r="AC2709" s="156"/>
      <c r="AD2709" s="156"/>
      <c r="AE2709" s="156"/>
      <c r="AF2709" s="157"/>
    </row>
    <row r="2710" spans="1:32" ht="18.2" customHeight="1">
      <c r="A2710" s="1278" t="s">
        <v>382</v>
      </c>
      <c r="B2710" s="1278"/>
      <c r="C2710" s="1278"/>
      <c r="D2710" s="1278"/>
      <c r="E2710" s="1278" t="s">
        <v>385</v>
      </c>
      <c r="F2710" s="1278"/>
      <c r="G2710" s="1278"/>
      <c r="H2710" s="1321" t="s">
        <v>386</v>
      </c>
      <c r="I2710" s="1285" t="s">
        <v>301</v>
      </c>
      <c r="J2710" s="1285"/>
      <c r="K2710" s="1285"/>
      <c r="L2710" s="1285"/>
      <c r="M2710" s="1285"/>
      <c r="N2710" s="1285"/>
      <c r="O2710" s="1285"/>
      <c r="P2710" s="1285"/>
      <c r="Q2710" s="1285"/>
      <c r="R2710" s="1285"/>
      <c r="S2710" s="1285"/>
      <c r="T2710" s="1285"/>
      <c r="U2710" s="1285"/>
      <c r="V2710" s="1285"/>
      <c r="W2710" s="1285"/>
      <c r="X2710" s="1285"/>
      <c r="Y2710" s="1275" t="s">
        <v>383</v>
      </c>
      <c r="Z2710" s="1275"/>
      <c r="AA2710" s="1275"/>
      <c r="AB2710" s="1275"/>
      <c r="AC2710" s="1275"/>
      <c r="AD2710" s="1286" t="s">
        <v>384</v>
      </c>
      <c r="AE2710" s="1286"/>
      <c r="AF2710" s="1286"/>
    </row>
    <row r="2711" spans="1:32" ht="0.75" customHeight="1">
      <c r="A2711" s="1274" t="s">
        <v>299</v>
      </c>
      <c r="B2711" s="1274"/>
      <c r="C2711" s="1274"/>
      <c r="D2711" s="1274"/>
      <c r="E2711" s="1278"/>
      <c r="F2711" s="1278"/>
      <c r="G2711" s="1278"/>
      <c r="H2711" s="1321"/>
      <c r="I2711" s="1285"/>
      <c r="J2711" s="1285"/>
      <c r="K2711" s="1285"/>
      <c r="L2711" s="1285"/>
      <c r="M2711" s="1285"/>
      <c r="N2711" s="1285"/>
      <c r="O2711" s="1285"/>
      <c r="P2711" s="1285"/>
      <c r="Q2711" s="1285"/>
      <c r="R2711" s="1285"/>
      <c r="S2711" s="1285"/>
      <c r="T2711" s="1285"/>
      <c r="U2711" s="1285"/>
      <c r="V2711" s="1285"/>
      <c r="W2711" s="1285"/>
      <c r="X2711" s="1285"/>
      <c r="Y2711" s="1275" t="s">
        <v>387</v>
      </c>
      <c r="Z2711" s="1275"/>
      <c r="AA2711" s="1275"/>
      <c r="AB2711" s="1275"/>
      <c r="AC2711" s="1275"/>
      <c r="AD2711" s="1276">
        <v>3</v>
      </c>
      <c r="AE2711" s="1276"/>
      <c r="AF2711" s="1276"/>
    </row>
    <row r="2712" spans="1:32" ht="18.2" customHeight="1">
      <c r="A2712" s="1274"/>
      <c r="B2712" s="1274"/>
      <c r="C2712" s="1274"/>
      <c r="D2712" s="1274"/>
      <c r="E2712" s="1277"/>
      <c r="F2712" s="1277"/>
      <c r="G2712" s="1277"/>
      <c r="H2712" s="1321"/>
      <c r="I2712" s="1285"/>
      <c r="J2712" s="1285"/>
      <c r="K2712" s="1285"/>
      <c r="L2712" s="1285"/>
      <c r="M2712" s="1285"/>
      <c r="N2712" s="1285"/>
      <c r="O2712" s="1285"/>
      <c r="P2712" s="1285"/>
      <c r="Q2712" s="1285"/>
      <c r="R2712" s="1285"/>
      <c r="S2712" s="1285"/>
      <c r="T2712" s="1285"/>
      <c r="U2712" s="1285"/>
      <c r="V2712" s="1285"/>
      <c r="W2712" s="1285"/>
      <c r="X2712" s="1285"/>
      <c r="Y2712" s="1275"/>
      <c r="Z2712" s="1275"/>
      <c r="AA2712" s="1275"/>
      <c r="AB2712" s="1275"/>
      <c r="AC2712" s="1275"/>
      <c r="AD2712" s="1276"/>
      <c r="AE2712" s="1276"/>
      <c r="AF2712" s="1276"/>
    </row>
    <row r="2713" spans="1:32" ht="0.75" customHeight="1">
      <c r="A2713" s="1278"/>
      <c r="B2713" s="1278"/>
      <c r="C2713" s="1278"/>
      <c r="D2713" s="1278"/>
      <c r="E2713" s="1278"/>
      <c r="F2713" s="1278"/>
      <c r="G2713" s="1278"/>
      <c r="H2713" s="1321"/>
      <c r="I2713" s="1279"/>
      <c r="J2713" s="1279"/>
      <c r="K2713" s="1279"/>
      <c r="L2713" s="1279"/>
      <c r="M2713" s="1279"/>
      <c r="N2713" s="1279"/>
      <c r="O2713" s="1279"/>
      <c r="P2713" s="1279"/>
      <c r="Q2713" s="1279"/>
      <c r="R2713" s="1279"/>
      <c r="S2713" s="1279"/>
      <c r="T2713" s="1279"/>
      <c r="U2713" s="1279"/>
      <c r="V2713" s="1279"/>
      <c r="W2713" s="1279"/>
      <c r="X2713" s="1279"/>
      <c r="Y2713" s="1279"/>
      <c r="Z2713" s="1279"/>
      <c r="AA2713" s="1279"/>
      <c r="AB2713" s="1279"/>
      <c r="AC2713" s="1279"/>
      <c r="AD2713" s="1279"/>
      <c r="AE2713" s="1279"/>
      <c r="AF2713" s="1279"/>
    </row>
    <row r="2714" spans="1:32" ht="26.1" customHeight="1">
      <c r="A2714" s="1271" t="s">
        <v>432</v>
      </c>
      <c r="B2714" s="1271"/>
      <c r="C2714" s="1271"/>
      <c r="D2714" s="1271"/>
      <c r="E2714" s="1271"/>
      <c r="F2714" s="1271"/>
      <c r="G2714" s="1271"/>
      <c r="H2714" s="1271"/>
      <c r="I2714" s="1271"/>
      <c r="J2714" s="1271"/>
      <c r="K2714" s="1271"/>
      <c r="L2714" s="1271"/>
      <c r="M2714" s="1271"/>
      <c r="N2714" s="1271"/>
      <c r="O2714" s="1271"/>
      <c r="P2714" s="1271"/>
      <c r="Q2714" s="1271"/>
      <c r="R2714" s="1271"/>
      <c r="S2714" s="1271"/>
      <c r="T2714" s="1271"/>
      <c r="U2714" s="1271"/>
      <c r="V2714" s="1271"/>
      <c r="W2714" s="1271"/>
      <c r="X2714" s="1271"/>
      <c r="Y2714" s="1271"/>
      <c r="Z2714" s="1271"/>
      <c r="AA2714" s="1271"/>
      <c r="AB2714" s="1271"/>
      <c r="AC2714" s="1271"/>
      <c r="AD2714" s="1271"/>
      <c r="AE2714" s="1271"/>
      <c r="AF2714" s="1272"/>
    </row>
    <row r="2715" spans="1:32" ht="0.75" customHeight="1">
      <c r="A2715" s="1273" t="s">
        <v>389</v>
      </c>
      <c r="B2715" s="1273"/>
      <c r="C2715" s="1273"/>
      <c r="D2715" s="1273"/>
      <c r="E2715" s="1273"/>
      <c r="F2715" s="1273"/>
      <c r="G2715" s="1273"/>
      <c r="H2715" s="1273"/>
      <c r="I2715" s="1273"/>
      <c r="J2715" s="1273"/>
      <c r="K2715" s="1273"/>
      <c r="L2715" s="1273"/>
      <c r="M2715" s="1273"/>
      <c r="N2715" s="1273"/>
      <c r="O2715" s="1273"/>
      <c r="P2715" s="1273"/>
      <c r="Q2715" s="1273"/>
      <c r="R2715" s="1273"/>
      <c r="S2715" s="1273"/>
      <c r="T2715" s="1273"/>
      <c r="U2715" s="1273"/>
      <c r="V2715" s="1273"/>
      <c r="W2715" s="1273"/>
      <c r="X2715" s="1273"/>
      <c r="Y2715" s="1273"/>
      <c r="Z2715" s="1273"/>
      <c r="AA2715" s="1273"/>
      <c r="AB2715" s="1273"/>
      <c r="AC2715" s="1273"/>
      <c r="AD2715" s="1273"/>
      <c r="AE2715" s="1273"/>
      <c r="AF2715" s="1272"/>
    </row>
    <row r="2716" spans="1:32" ht="9.4" customHeight="1">
      <c r="A2716" s="1273"/>
      <c r="B2716" s="1273"/>
      <c r="C2716" s="1273"/>
      <c r="D2716" s="1273"/>
      <c r="E2716" s="1273"/>
      <c r="F2716" s="1273"/>
      <c r="G2716" s="1273"/>
      <c r="H2716" s="1273"/>
      <c r="I2716" s="1273"/>
      <c r="J2716" s="1273"/>
      <c r="K2716" s="1273"/>
      <c r="L2716" s="1273"/>
      <c r="M2716" s="1273"/>
      <c r="N2716" s="1273"/>
      <c r="O2716" s="1273"/>
      <c r="P2716" s="1273"/>
      <c r="Q2716" s="1273"/>
      <c r="R2716" s="1273"/>
      <c r="S2716" s="1273"/>
      <c r="T2716" s="1273"/>
      <c r="U2716" s="1273"/>
      <c r="V2716" s="1273"/>
      <c r="W2716" s="1273"/>
      <c r="X2716" s="1273"/>
      <c r="Y2716" s="1273"/>
      <c r="Z2716" s="1273"/>
      <c r="AA2716" s="1273"/>
      <c r="AB2716" s="1273"/>
      <c r="AC2716" s="1273"/>
      <c r="AD2716" s="1273"/>
      <c r="AE2716" s="1273"/>
      <c r="AF2716" s="1272"/>
    </row>
    <row r="2717" spans="1:32" ht="17.45" customHeight="1">
      <c r="A2717" s="1255" t="s">
        <v>390</v>
      </c>
      <c r="B2717" s="1255"/>
      <c r="C2717" s="1255"/>
      <c r="D2717" s="1255"/>
      <c r="E2717" s="1255"/>
      <c r="F2717" s="1255"/>
      <c r="G2717" s="1255"/>
      <c r="H2717" s="1255"/>
      <c r="I2717" s="1255"/>
      <c r="J2717" s="1255"/>
      <c r="K2717" s="1255"/>
      <c r="L2717" s="1255"/>
      <c r="M2717" s="1256" t="s">
        <v>391</v>
      </c>
      <c r="N2717" s="1256" t="s">
        <v>392</v>
      </c>
      <c r="O2717" s="1256"/>
      <c r="P2717" s="1256"/>
      <c r="Q2717" s="1256"/>
      <c r="R2717" s="1256"/>
      <c r="S2717" s="1256"/>
      <c r="T2717" s="1256" t="s">
        <v>393</v>
      </c>
      <c r="U2717" s="1256"/>
      <c r="V2717" s="1256"/>
      <c r="W2717" s="1256"/>
      <c r="X2717" s="1256"/>
      <c r="Y2717" s="1256"/>
      <c r="Z2717" s="1256"/>
      <c r="AA2717" s="1256"/>
      <c r="AB2717" s="1256"/>
      <c r="AC2717" s="1245" t="s">
        <v>394</v>
      </c>
      <c r="AD2717" s="1245"/>
      <c r="AE2717" s="1245"/>
      <c r="AF2717" s="1245"/>
    </row>
    <row r="2718" spans="1:32" ht="17.45" customHeight="1">
      <c r="A2718" s="1255"/>
      <c r="B2718" s="1255"/>
      <c r="C2718" s="1255"/>
      <c r="D2718" s="1255"/>
      <c r="E2718" s="1255"/>
      <c r="F2718" s="1255"/>
      <c r="G2718" s="1255"/>
      <c r="H2718" s="1255"/>
      <c r="I2718" s="1255"/>
      <c r="J2718" s="1255"/>
      <c r="K2718" s="1255"/>
      <c r="L2718" s="1255"/>
      <c r="M2718" s="1256"/>
      <c r="N2718" s="1256" t="s">
        <v>395</v>
      </c>
      <c r="O2718" s="1256"/>
      <c r="P2718" s="1256" t="s">
        <v>396</v>
      </c>
      <c r="Q2718" s="1256"/>
      <c r="R2718" s="1256"/>
      <c r="S2718" s="1256"/>
      <c r="T2718" s="1256" t="s">
        <v>395</v>
      </c>
      <c r="U2718" s="1256"/>
      <c r="V2718" s="1256"/>
      <c r="W2718" s="1256"/>
      <c r="X2718" s="1256" t="s">
        <v>396</v>
      </c>
      <c r="Y2718" s="1256"/>
      <c r="Z2718" s="1256"/>
      <c r="AA2718" s="1256"/>
      <c r="AB2718" s="1256"/>
      <c r="AC2718" s="1245"/>
      <c r="AD2718" s="1245"/>
      <c r="AE2718" s="1245"/>
      <c r="AF2718" s="1245"/>
    </row>
    <row r="2719" spans="1:32" ht="22.5" customHeight="1">
      <c r="A2719" s="155"/>
      <c r="B2719" s="156"/>
      <c r="C2719" s="169" t="s">
        <v>693</v>
      </c>
      <c r="D2719" s="1268" t="s">
        <v>694</v>
      </c>
      <c r="E2719" s="1268"/>
      <c r="F2719" s="1268"/>
      <c r="G2719" s="1268"/>
      <c r="H2719" s="1268"/>
      <c r="I2719" s="1268"/>
      <c r="J2719" s="1268"/>
      <c r="K2719" s="1268"/>
      <c r="L2719" s="1268"/>
      <c r="M2719" s="161">
        <v>1</v>
      </c>
      <c r="N2719" s="1269">
        <v>0.3</v>
      </c>
      <c r="O2719" s="1269"/>
      <c r="P2719" s="1269">
        <v>0.7</v>
      </c>
      <c r="Q2719" s="1269"/>
      <c r="R2719" s="1269"/>
      <c r="S2719" s="1269"/>
      <c r="T2719" s="1270">
        <v>174.39490000000001</v>
      </c>
      <c r="U2719" s="1270"/>
      <c r="V2719" s="1270"/>
      <c r="W2719" s="1270"/>
      <c r="X2719" s="1270">
        <v>72.1922</v>
      </c>
      <c r="Y2719" s="1270"/>
      <c r="Z2719" s="1270"/>
      <c r="AA2719" s="1270"/>
      <c r="AB2719" s="1270"/>
      <c r="AC2719" s="1267">
        <v>102.85299999999999</v>
      </c>
      <c r="AD2719" s="1267"/>
      <c r="AE2719" s="1267"/>
      <c r="AF2719" s="1267"/>
    </row>
    <row r="2720" spans="1:32" ht="17.45" customHeight="1">
      <c r="A2720" s="1246"/>
      <c r="B2720" s="1246"/>
      <c r="C2720" s="1246"/>
      <c r="D2720" s="1246"/>
      <c r="E2720" s="1246"/>
      <c r="F2720" s="1246"/>
      <c r="G2720" s="1246"/>
      <c r="H2720" s="1246"/>
      <c r="I2720" s="1246"/>
      <c r="J2720" s="1246"/>
      <c r="K2720" s="1246"/>
      <c r="L2720" s="1246"/>
      <c r="M2720" s="1247" t="s">
        <v>397</v>
      </c>
      <c r="N2720" s="1247"/>
      <c r="O2720" s="1247"/>
      <c r="P2720" s="1247"/>
      <c r="Q2720" s="1247"/>
      <c r="R2720" s="1247"/>
      <c r="S2720" s="1247"/>
      <c r="T2720" s="1247"/>
      <c r="U2720" s="1247"/>
      <c r="V2720" s="1247"/>
      <c r="W2720" s="1247"/>
      <c r="X2720" s="1248"/>
      <c r="Y2720" s="1248"/>
      <c r="Z2720" s="1249">
        <v>102.85299999999999</v>
      </c>
      <c r="AA2720" s="1249"/>
      <c r="AB2720" s="1249"/>
      <c r="AC2720" s="1249"/>
      <c r="AD2720" s="1249"/>
      <c r="AE2720" s="1249"/>
      <c r="AF2720" s="1249"/>
    </row>
    <row r="2721" spans="1:32" ht="16.7" customHeight="1">
      <c r="A2721" s="1255" t="s">
        <v>398</v>
      </c>
      <c r="B2721" s="1255"/>
      <c r="C2721" s="1255"/>
      <c r="D2721" s="1255"/>
      <c r="E2721" s="1255"/>
      <c r="F2721" s="1255"/>
      <c r="G2721" s="1255"/>
      <c r="H2721" s="1255"/>
      <c r="I2721" s="1255"/>
      <c r="J2721" s="1255"/>
      <c r="K2721" s="1255"/>
      <c r="L2721" s="1255"/>
      <c r="M2721" s="1255"/>
      <c r="N2721" s="1255"/>
      <c r="O2721" s="1256" t="s">
        <v>399</v>
      </c>
      <c r="P2721" s="1256"/>
      <c r="Q2721" s="1256"/>
      <c r="R2721" s="1256"/>
      <c r="S2721" s="1256" t="s">
        <v>391</v>
      </c>
      <c r="T2721" s="1256"/>
      <c r="U2721" s="1256"/>
      <c r="V2721" s="1256"/>
      <c r="W2721" s="1256" t="s">
        <v>400</v>
      </c>
      <c r="X2721" s="1256"/>
      <c r="Y2721" s="1256"/>
      <c r="Z2721" s="1256"/>
      <c r="AA2721" s="1256"/>
      <c r="AB2721" s="1256"/>
      <c r="AC2721" s="1245" t="s">
        <v>394</v>
      </c>
      <c r="AD2721" s="1245"/>
      <c r="AE2721" s="1245"/>
      <c r="AF2721" s="1245"/>
    </row>
    <row r="2722" spans="1:32" ht="23.25" customHeight="1">
      <c r="A2722" s="146"/>
      <c r="B2722" s="147"/>
      <c r="C2722" s="170" t="s">
        <v>462</v>
      </c>
      <c r="D2722" s="1263" t="s">
        <v>463</v>
      </c>
      <c r="E2722" s="1263"/>
      <c r="F2722" s="1263"/>
      <c r="G2722" s="1263"/>
      <c r="H2722" s="1263"/>
      <c r="I2722" s="1263"/>
      <c r="J2722" s="1263"/>
      <c r="K2722" s="1263"/>
      <c r="L2722" s="1263"/>
      <c r="M2722" s="1263"/>
      <c r="N2722" s="1263"/>
      <c r="O2722" s="1264">
        <v>0</v>
      </c>
      <c r="P2722" s="1264"/>
      <c r="Q2722" s="1264"/>
      <c r="R2722" s="1264"/>
      <c r="S2722" s="1264">
        <v>2</v>
      </c>
      <c r="T2722" s="1264"/>
      <c r="U2722" s="1264"/>
      <c r="V2722" s="1264"/>
      <c r="W2722" s="1265">
        <v>22.268799999999999</v>
      </c>
      <c r="X2722" s="1265"/>
      <c r="Y2722" s="1265"/>
      <c r="Z2722" s="1265"/>
      <c r="AA2722" s="1265"/>
      <c r="AB2722" s="1265"/>
      <c r="AC2722" s="1266">
        <v>44.537599999999998</v>
      </c>
      <c r="AD2722" s="1266"/>
      <c r="AE2722" s="1266"/>
      <c r="AF2722" s="1266"/>
    </row>
    <row r="2723" spans="1:32" ht="22.5" customHeight="1">
      <c r="A2723" s="150"/>
      <c r="C2723" s="173" t="s">
        <v>507</v>
      </c>
      <c r="D2723" s="1297" t="s">
        <v>508</v>
      </c>
      <c r="E2723" s="1297"/>
      <c r="F2723" s="1297"/>
      <c r="G2723" s="1297"/>
      <c r="H2723" s="1297"/>
      <c r="I2723" s="1297"/>
      <c r="J2723" s="1297"/>
      <c r="K2723" s="1297"/>
      <c r="L2723" s="1297"/>
      <c r="M2723" s="1297"/>
      <c r="N2723" s="1297"/>
      <c r="O2723" s="1325">
        <v>0</v>
      </c>
      <c r="P2723" s="1325"/>
      <c r="Q2723" s="1325"/>
      <c r="R2723" s="1325"/>
      <c r="S2723" s="1325">
        <v>1</v>
      </c>
      <c r="T2723" s="1325"/>
      <c r="U2723" s="1325"/>
      <c r="V2723" s="1325"/>
      <c r="W2723" s="1299">
        <v>32.884700000000002</v>
      </c>
      <c r="X2723" s="1299"/>
      <c r="Y2723" s="1299"/>
      <c r="Z2723" s="1299"/>
      <c r="AA2723" s="1299"/>
      <c r="AB2723" s="1299"/>
      <c r="AC2723" s="1262">
        <v>32.884700000000002</v>
      </c>
      <c r="AD2723" s="1262"/>
      <c r="AE2723" s="1262"/>
      <c r="AF2723" s="1262"/>
    </row>
    <row r="2724" spans="1:32" ht="17.45" customHeight="1">
      <c r="A2724" s="150"/>
      <c r="M2724" s="1240" t="s">
        <v>401</v>
      </c>
      <c r="N2724" s="1240"/>
      <c r="O2724" s="1240"/>
      <c r="P2724" s="1240"/>
      <c r="Q2724" s="1240"/>
      <c r="R2724" s="1240"/>
      <c r="S2724" s="1240"/>
      <c r="T2724" s="1240"/>
      <c r="U2724" s="1240"/>
      <c r="V2724" s="1240"/>
      <c r="W2724" s="1240"/>
      <c r="Z2724" s="1262">
        <v>77.422300000000007</v>
      </c>
      <c r="AA2724" s="1262"/>
      <c r="AB2724" s="1262"/>
      <c r="AC2724" s="1262"/>
      <c r="AD2724" s="1262"/>
      <c r="AE2724" s="1262"/>
      <c r="AF2724" s="1262"/>
    </row>
    <row r="2725" spans="1:32" ht="17.45" customHeight="1">
      <c r="A2725" s="150"/>
      <c r="M2725" s="1240" t="s">
        <v>402</v>
      </c>
      <c r="N2725" s="1240"/>
      <c r="O2725" s="1240"/>
      <c r="P2725" s="1240"/>
      <c r="Q2725" s="1240"/>
      <c r="R2725" s="1240"/>
      <c r="S2725" s="1240"/>
      <c r="T2725" s="1240"/>
      <c r="U2725" s="1240"/>
      <c r="V2725" s="1240"/>
      <c r="W2725" s="1240"/>
      <c r="Z2725" s="1262">
        <v>180.27529999999999</v>
      </c>
      <c r="AA2725" s="1262"/>
      <c r="AB2725" s="1262"/>
      <c r="AC2725" s="1262"/>
      <c r="AD2725" s="1262"/>
      <c r="AE2725" s="1262"/>
      <c r="AF2725" s="1262"/>
    </row>
    <row r="2726" spans="1:32" ht="16.7" customHeight="1">
      <c r="A2726" s="150"/>
      <c r="M2726" s="1240" t="s">
        <v>403</v>
      </c>
      <c r="N2726" s="1240"/>
      <c r="O2726" s="1240"/>
      <c r="P2726" s="1240"/>
      <c r="Q2726" s="1240"/>
      <c r="R2726" s="1240"/>
      <c r="S2726" s="1240"/>
      <c r="T2726" s="1240"/>
      <c r="U2726" s="1240"/>
      <c r="V2726" s="1240"/>
      <c r="W2726" s="1240"/>
      <c r="Z2726" s="1262">
        <v>60.091799999999999</v>
      </c>
      <c r="AA2726" s="1262"/>
      <c r="AB2726" s="1262"/>
      <c r="AC2726" s="1262"/>
      <c r="AD2726" s="1262"/>
      <c r="AE2726" s="1262"/>
      <c r="AF2726" s="1262"/>
    </row>
    <row r="2727" spans="1:32" ht="17.45" customHeight="1">
      <c r="A2727" s="150"/>
      <c r="M2727" s="1240" t="s">
        <v>404</v>
      </c>
      <c r="N2727" s="1240"/>
      <c r="O2727" s="1240"/>
      <c r="P2727" s="1240"/>
      <c r="Q2727" s="1240"/>
      <c r="R2727" s="1240"/>
      <c r="S2727" s="1240"/>
      <c r="T2727" s="1240"/>
      <c r="U2727" s="1240"/>
      <c r="V2727" s="1240"/>
      <c r="W2727" s="1240"/>
      <c r="Z2727" s="1262">
        <v>0</v>
      </c>
      <c r="AA2727" s="1262"/>
      <c r="AB2727" s="1262"/>
      <c r="AC2727" s="1262"/>
      <c r="AD2727" s="1262"/>
      <c r="AE2727" s="1262"/>
      <c r="AF2727" s="1262"/>
    </row>
    <row r="2728" spans="1:32" ht="17.45" customHeight="1">
      <c r="A2728" s="153"/>
      <c r="B2728" s="154"/>
      <c r="C2728" s="154"/>
      <c r="D2728" s="154"/>
      <c r="E2728" s="154"/>
      <c r="F2728" s="154"/>
      <c r="G2728" s="154"/>
      <c r="H2728" s="154"/>
      <c r="I2728" s="154"/>
      <c r="J2728" s="154"/>
      <c r="K2728" s="154"/>
      <c r="L2728" s="154"/>
      <c r="M2728" s="1260" t="s">
        <v>405</v>
      </c>
      <c r="N2728" s="1260"/>
      <c r="O2728" s="1260"/>
      <c r="P2728" s="1260"/>
      <c r="Q2728" s="1260"/>
      <c r="R2728" s="1260"/>
      <c r="S2728" s="1260"/>
      <c r="T2728" s="1260"/>
      <c r="U2728" s="1260"/>
      <c r="V2728" s="1260"/>
      <c r="W2728" s="1260"/>
      <c r="X2728" s="154"/>
      <c r="Y2728" s="154"/>
      <c r="Z2728" s="1261">
        <v>0</v>
      </c>
      <c r="AA2728" s="1261"/>
      <c r="AB2728" s="1261"/>
      <c r="AC2728" s="1261"/>
      <c r="AD2728" s="1261"/>
      <c r="AE2728" s="1261"/>
      <c r="AF2728" s="1261"/>
    </row>
    <row r="2729" spans="1:32" ht="16.7" customHeight="1">
      <c r="A2729" s="1257" t="s">
        <v>406</v>
      </c>
      <c r="B2729" s="1257"/>
      <c r="C2729" s="1257"/>
      <c r="D2729" s="1257"/>
      <c r="E2729" s="1257"/>
      <c r="F2729" s="1257"/>
      <c r="G2729" s="1257"/>
      <c r="H2729" s="1257"/>
      <c r="I2729" s="1257"/>
      <c r="J2729" s="1257"/>
      <c r="K2729" s="1257"/>
      <c r="L2729" s="1257"/>
      <c r="M2729" s="1257"/>
      <c r="N2729" s="1257"/>
      <c r="O2729" s="1258" t="s">
        <v>391</v>
      </c>
      <c r="P2729" s="1258"/>
      <c r="Q2729" s="1258"/>
      <c r="R2729" s="1258"/>
      <c r="S2729" s="1258" t="s">
        <v>407</v>
      </c>
      <c r="T2729" s="1258"/>
      <c r="U2729" s="1258"/>
      <c r="V2729" s="1258"/>
      <c r="W2729" s="1258" t="s">
        <v>408</v>
      </c>
      <c r="X2729" s="1258"/>
      <c r="Y2729" s="1258"/>
      <c r="Z2729" s="1258"/>
      <c r="AA2729" s="1258"/>
      <c r="AB2729" s="1258"/>
      <c r="AC2729" s="1259" t="s">
        <v>409</v>
      </c>
      <c r="AD2729" s="1259"/>
      <c r="AE2729" s="1259"/>
      <c r="AF2729" s="1259"/>
    </row>
    <row r="2730" spans="1:32" ht="17.45" customHeight="1">
      <c r="A2730" s="1246"/>
      <c r="B2730" s="1246"/>
      <c r="C2730" s="1246"/>
      <c r="D2730" s="1246"/>
      <c r="E2730" s="1246"/>
      <c r="F2730" s="1246"/>
      <c r="G2730" s="1246"/>
      <c r="H2730" s="1246"/>
      <c r="I2730" s="1246"/>
      <c r="J2730" s="1246"/>
      <c r="K2730" s="1246"/>
      <c r="L2730" s="1246"/>
      <c r="M2730" s="1247" t="s">
        <v>411</v>
      </c>
      <c r="N2730" s="1247"/>
      <c r="O2730" s="1247"/>
      <c r="P2730" s="1247"/>
      <c r="Q2730" s="1247"/>
      <c r="R2730" s="1247"/>
      <c r="S2730" s="1247"/>
      <c r="T2730" s="1247"/>
      <c r="U2730" s="1247"/>
      <c r="V2730" s="1247"/>
      <c r="W2730" s="1247"/>
      <c r="X2730" s="1248"/>
      <c r="Y2730" s="1248"/>
      <c r="Z2730" s="1249">
        <v>0</v>
      </c>
      <c r="AA2730" s="1249"/>
      <c r="AB2730" s="1249"/>
      <c r="AC2730" s="1249"/>
      <c r="AD2730" s="1249"/>
      <c r="AE2730" s="1249"/>
      <c r="AF2730" s="1249"/>
    </row>
    <row r="2731" spans="1:32" ht="16.7" customHeight="1">
      <c r="A2731" s="1257" t="s">
        <v>412</v>
      </c>
      <c r="B2731" s="1257"/>
      <c r="C2731" s="1257"/>
      <c r="D2731" s="1257"/>
      <c r="E2731" s="1257"/>
      <c r="F2731" s="1257"/>
      <c r="G2731" s="1257"/>
      <c r="H2731" s="1257"/>
      <c r="I2731" s="1257"/>
      <c r="J2731" s="1257"/>
      <c r="K2731" s="1257"/>
      <c r="L2731" s="1257"/>
      <c r="M2731" s="1257"/>
      <c r="N2731" s="1257"/>
      <c r="O2731" s="1258" t="s">
        <v>391</v>
      </c>
      <c r="P2731" s="1258"/>
      <c r="Q2731" s="1258"/>
      <c r="R2731" s="1258"/>
      <c r="S2731" s="1258" t="s">
        <v>407</v>
      </c>
      <c r="T2731" s="1258"/>
      <c r="U2731" s="1258"/>
      <c r="V2731" s="1258"/>
      <c r="W2731" s="1258" t="s">
        <v>408</v>
      </c>
      <c r="X2731" s="1258"/>
      <c r="Y2731" s="1258"/>
      <c r="Z2731" s="1258"/>
      <c r="AA2731" s="1258"/>
      <c r="AB2731" s="1258"/>
      <c r="AC2731" s="1259" t="s">
        <v>409</v>
      </c>
      <c r="AD2731" s="1259"/>
      <c r="AE2731" s="1259"/>
      <c r="AF2731" s="1259"/>
    </row>
    <row r="2732" spans="1:32" ht="23.25" customHeight="1">
      <c r="A2732" s="155"/>
      <c r="B2732" s="156"/>
      <c r="C2732" s="169" t="s">
        <v>718</v>
      </c>
      <c r="D2732" s="1268" t="s">
        <v>719</v>
      </c>
      <c r="E2732" s="1268"/>
      <c r="F2732" s="1268"/>
      <c r="G2732" s="1268"/>
      <c r="H2732" s="1268"/>
      <c r="I2732" s="1268"/>
      <c r="J2732" s="1268"/>
      <c r="K2732" s="1268"/>
      <c r="L2732" s="1268"/>
      <c r="M2732" s="1268"/>
      <c r="N2732" s="1268"/>
      <c r="O2732" s="1319">
        <v>0.59997</v>
      </c>
      <c r="P2732" s="1319"/>
      <c r="Q2732" s="1319"/>
      <c r="R2732" s="1319"/>
      <c r="S2732" s="1320" t="s">
        <v>435</v>
      </c>
      <c r="T2732" s="1320"/>
      <c r="U2732" s="1320"/>
      <c r="V2732" s="1320"/>
      <c r="W2732" s="1270">
        <v>637.53570000000002</v>
      </c>
      <c r="X2732" s="1270"/>
      <c r="Y2732" s="1270"/>
      <c r="Z2732" s="1270"/>
      <c r="AA2732" s="1270"/>
      <c r="AB2732" s="1270"/>
      <c r="AC2732" s="1267">
        <v>382.50490000000002</v>
      </c>
      <c r="AD2732" s="1267"/>
      <c r="AE2732" s="1267"/>
      <c r="AF2732" s="1267"/>
    </row>
    <row r="2733" spans="1:32" ht="16.7" customHeight="1">
      <c r="A2733" s="1246"/>
      <c r="B2733" s="1246"/>
      <c r="C2733" s="1246"/>
      <c r="D2733" s="1246"/>
      <c r="E2733" s="1246"/>
      <c r="F2733" s="1246"/>
      <c r="G2733" s="1246"/>
      <c r="H2733" s="1246"/>
      <c r="I2733" s="1246"/>
      <c r="J2733" s="1246"/>
      <c r="K2733" s="1246"/>
      <c r="L2733" s="1246"/>
      <c r="M2733" s="1247" t="s">
        <v>413</v>
      </c>
      <c r="N2733" s="1247"/>
      <c r="O2733" s="1247"/>
      <c r="P2733" s="1247"/>
      <c r="Q2733" s="1247"/>
      <c r="R2733" s="1247"/>
      <c r="S2733" s="1247"/>
      <c r="T2733" s="1247"/>
      <c r="U2733" s="1247"/>
      <c r="V2733" s="1247"/>
      <c r="W2733" s="1247"/>
      <c r="X2733" s="1248"/>
      <c r="Y2733" s="1248"/>
      <c r="Z2733" s="1249">
        <v>382.50490000000002</v>
      </c>
      <c r="AA2733" s="1249"/>
      <c r="AB2733" s="1249"/>
      <c r="AC2733" s="1249"/>
      <c r="AD2733" s="1249"/>
      <c r="AE2733" s="1249"/>
      <c r="AF2733" s="1249"/>
    </row>
    <row r="2734" spans="1:32" ht="17.45" customHeight="1">
      <c r="A2734" s="1257" t="s">
        <v>414</v>
      </c>
      <c r="B2734" s="1257"/>
      <c r="C2734" s="1257"/>
      <c r="D2734" s="1257"/>
      <c r="E2734" s="1257"/>
      <c r="F2734" s="1257"/>
      <c r="G2734" s="1257"/>
      <c r="H2734" s="1257"/>
      <c r="I2734" s="1257"/>
      <c r="J2734" s="1257"/>
      <c r="K2734" s="1257"/>
      <c r="L2734" s="1257"/>
      <c r="M2734" s="1257"/>
      <c r="N2734" s="1257"/>
      <c r="O2734" s="1258" t="s">
        <v>391</v>
      </c>
      <c r="P2734" s="1258"/>
      <c r="Q2734" s="1258"/>
      <c r="R2734" s="1258"/>
      <c r="S2734" s="1258" t="s">
        <v>407</v>
      </c>
      <c r="T2734" s="1258"/>
      <c r="U2734" s="1258"/>
      <c r="V2734" s="1258"/>
      <c r="W2734" s="1258" t="s">
        <v>408</v>
      </c>
      <c r="X2734" s="1258"/>
      <c r="Y2734" s="1258"/>
      <c r="Z2734" s="1258"/>
      <c r="AA2734" s="1258"/>
      <c r="AB2734" s="1258"/>
      <c r="AC2734" s="1259" t="s">
        <v>409</v>
      </c>
      <c r="AD2734" s="1259"/>
      <c r="AE2734" s="1259"/>
      <c r="AF2734" s="1259"/>
    </row>
    <row r="2735" spans="1:32" ht="17.45" customHeight="1">
      <c r="A2735" s="1251"/>
      <c r="B2735" s="1251"/>
      <c r="C2735" s="1251"/>
      <c r="D2735" s="1251"/>
      <c r="E2735" s="1251"/>
      <c r="F2735" s="1251"/>
      <c r="G2735" s="1251"/>
      <c r="H2735" s="1251"/>
      <c r="I2735" s="1251"/>
      <c r="J2735" s="1251"/>
      <c r="K2735" s="1251"/>
      <c r="L2735" s="1251"/>
      <c r="M2735" s="1252" t="s">
        <v>415</v>
      </c>
      <c r="N2735" s="1252"/>
      <c r="O2735" s="1252"/>
      <c r="P2735" s="1252"/>
      <c r="Q2735" s="1252"/>
      <c r="R2735" s="1252"/>
      <c r="S2735" s="1252"/>
      <c r="T2735" s="1252"/>
      <c r="U2735" s="1252"/>
      <c r="V2735" s="1252"/>
      <c r="W2735" s="1252"/>
      <c r="X2735" s="1253"/>
      <c r="Y2735" s="1253"/>
      <c r="Z2735" s="1254">
        <v>0</v>
      </c>
      <c r="AA2735" s="1254"/>
      <c r="AB2735" s="1254"/>
      <c r="AC2735" s="1254"/>
      <c r="AD2735" s="1254"/>
      <c r="AE2735" s="1254"/>
      <c r="AF2735" s="1254"/>
    </row>
    <row r="2736" spans="1:32" ht="16.7" customHeight="1">
      <c r="A2736" s="1255" t="s">
        <v>416</v>
      </c>
      <c r="B2736" s="1255"/>
      <c r="C2736" s="1255"/>
      <c r="D2736" s="1255"/>
      <c r="E2736" s="1255"/>
      <c r="F2736" s="1255"/>
      <c r="G2736" s="1255"/>
      <c r="H2736" s="1255"/>
      <c r="I2736" s="1255"/>
      <c r="J2736" s="1256" t="s">
        <v>391</v>
      </c>
      <c r="K2736" s="1256"/>
      <c r="L2736" s="158" t="s">
        <v>417</v>
      </c>
      <c r="M2736" s="158" t="s">
        <v>418</v>
      </c>
      <c r="N2736" s="1256" t="s">
        <v>419</v>
      </c>
      <c r="O2736" s="1256"/>
      <c r="P2736" s="1256" t="s">
        <v>420</v>
      </c>
      <c r="Q2736" s="1256"/>
      <c r="R2736" s="1256"/>
      <c r="S2736" s="1256"/>
      <c r="T2736" s="1256" t="s">
        <v>421</v>
      </c>
      <c r="U2736" s="1256"/>
      <c r="V2736" s="1256"/>
      <c r="W2736" s="1256"/>
      <c r="X2736" s="1256" t="s">
        <v>422</v>
      </c>
      <c r="Y2736" s="1256"/>
      <c r="Z2736" s="1256"/>
      <c r="AA2736" s="1256"/>
      <c r="AB2736" s="1256"/>
      <c r="AC2736" s="1245" t="s">
        <v>409</v>
      </c>
      <c r="AD2736" s="1245"/>
      <c r="AE2736" s="1245"/>
      <c r="AF2736" s="1245"/>
    </row>
    <row r="2737" spans="1:32" ht="17.45" customHeight="1">
      <c r="A2737" s="1246"/>
      <c r="B2737" s="1246"/>
      <c r="C2737" s="1246"/>
      <c r="D2737" s="1246"/>
      <c r="E2737" s="1246"/>
      <c r="F2737" s="1246"/>
      <c r="G2737" s="1246"/>
      <c r="H2737" s="1246"/>
      <c r="I2737" s="1246"/>
      <c r="J2737" s="1246"/>
      <c r="K2737" s="1246"/>
      <c r="L2737" s="1246"/>
      <c r="M2737" s="1247" t="s">
        <v>423</v>
      </c>
      <c r="N2737" s="1247"/>
      <c r="O2737" s="1247"/>
      <c r="P2737" s="1247"/>
      <c r="Q2737" s="1247"/>
      <c r="R2737" s="1247"/>
      <c r="S2737" s="1247"/>
      <c r="T2737" s="1247"/>
      <c r="U2737" s="1247"/>
      <c r="V2737" s="1247"/>
      <c r="W2737" s="1247"/>
      <c r="X2737" s="1248"/>
      <c r="Y2737" s="1248"/>
      <c r="Z2737" s="1249">
        <v>0</v>
      </c>
      <c r="AA2737" s="1249"/>
      <c r="AB2737" s="1249"/>
      <c r="AC2737" s="1249"/>
      <c r="AD2737" s="1249"/>
      <c r="AE2737" s="1249"/>
      <c r="AF2737" s="1249"/>
    </row>
    <row r="2738" spans="1:32" ht="5.85" customHeight="1">
      <c r="A2738" s="1250"/>
      <c r="B2738" s="1250"/>
      <c r="C2738" s="1250"/>
      <c r="D2738" s="1250"/>
      <c r="E2738" s="1250"/>
      <c r="F2738" s="1250"/>
      <c r="G2738" s="1250"/>
      <c r="H2738" s="1250"/>
      <c r="I2738" s="1250"/>
      <c r="J2738" s="1250"/>
      <c r="K2738" s="1250"/>
      <c r="L2738" s="1250"/>
      <c r="M2738" s="1250"/>
      <c r="N2738" s="1250"/>
      <c r="O2738" s="1250"/>
      <c r="P2738" s="1250"/>
      <c r="Q2738" s="1250"/>
      <c r="R2738" s="1250"/>
      <c r="S2738" s="1250"/>
      <c r="T2738" s="1250"/>
      <c r="U2738" s="1250"/>
      <c r="V2738" s="1250"/>
      <c r="W2738" s="1250"/>
      <c r="X2738" s="1250"/>
      <c r="Y2738" s="1250"/>
      <c r="Z2738" s="1250"/>
      <c r="AA2738" s="1250"/>
      <c r="AB2738" s="1250"/>
      <c r="AC2738" s="1250"/>
      <c r="AD2738" s="1250"/>
      <c r="AE2738" s="1250"/>
      <c r="AF2738" s="1250"/>
    </row>
    <row r="2739" spans="1:32" ht="16.7" customHeight="1">
      <c r="A2739" s="1239"/>
      <c r="B2739" s="1239"/>
      <c r="C2739" s="1239"/>
      <c r="D2739" s="1239"/>
      <c r="E2739" s="1239"/>
      <c r="F2739" s="1239"/>
      <c r="G2739" s="1239"/>
      <c r="H2739" s="1239"/>
      <c r="I2739" s="1239"/>
      <c r="J2739" s="1239"/>
      <c r="K2739" s="1239"/>
      <c r="L2739" s="1239"/>
      <c r="M2739" s="1240" t="s">
        <v>424</v>
      </c>
      <c r="N2739" s="1240"/>
      <c r="O2739" s="1240"/>
      <c r="P2739" s="1240"/>
      <c r="Q2739" s="1240"/>
      <c r="R2739" s="1240"/>
      <c r="S2739" s="1240"/>
      <c r="T2739" s="1240"/>
      <c r="U2739" s="1240"/>
      <c r="V2739" s="1240"/>
      <c r="W2739" s="1240"/>
      <c r="X2739" s="1243"/>
      <c r="Y2739" s="1243"/>
      <c r="Z2739" s="1241">
        <v>442.6</v>
      </c>
      <c r="AA2739" s="1241"/>
      <c r="AB2739" s="1241"/>
      <c r="AC2739" s="1241"/>
      <c r="AD2739" s="1241"/>
      <c r="AE2739" s="1241"/>
      <c r="AF2739" s="1241"/>
    </row>
    <row r="2740" spans="1:32" ht="17.45" customHeight="1">
      <c r="A2740" s="1239"/>
      <c r="B2740" s="1239"/>
      <c r="C2740" s="1239"/>
      <c r="D2740" s="1239"/>
      <c r="E2740" s="1239"/>
      <c r="F2740" s="1239"/>
      <c r="G2740" s="1239"/>
      <c r="H2740" s="1239"/>
      <c r="I2740" s="1239"/>
      <c r="J2740" s="1239"/>
      <c r="K2740" s="1240" t="s">
        <v>425</v>
      </c>
      <c r="L2740" s="1240"/>
      <c r="M2740" s="1240"/>
      <c r="N2740" s="1240"/>
      <c r="O2740" s="1240"/>
      <c r="P2740" s="1240"/>
      <c r="Q2740" s="151"/>
      <c r="R2740" s="1244">
        <v>0</v>
      </c>
      <c r="S2740" s="1244"/>
      <c r="T2740" s="1244"/>
      <c r="U2740" s="151"/>
      <c r="V2740" s="1240" t="s">
        <v>426</v>
      </c>
      <c r="W2740" s="1240"/>
      <c r="X2740" s="1243"/>
      <c r="Y2740" s="1243"/>
      <c r="Z2740" s="1241">
        <v>0</v>
      </c>
      <c r="AA2740" s="1241"/>
      <c r="AB2740" s="1241"/>
      <c r="AC2740" s="1241"/>
      <c r="AD2740" s="1241"/>
      <c r="AE2740" s="1241"/>
      <c r="AF2740" s="1241"/>
    </row>
    <row r="2741" spans="1:32" ht="17.45" customHeight="1">
      <c r="A2741" s="1239"/>
      <c r="B2741" s="1239"/>
      <c r="C2741" s="1239"/>
      <c r="D2741" s="1239"/>
      <c r="E2741" s="1239"/>
      <c r="F2741" s="1239"/>
      <c r="G2741" s="1239"/>
      <c r="H2741" s="1239"/>
      <c r="I2741" s="1239"/>
      <c r="J2741" s="1239"/>
      <c r="K2741" s="1239"/>
      <c r="L2741" s="1239"/>
      <c r="M2741" s="1240" t="s">
        <v>427</v>
      </c>
      <c r="N2741" s="1240"/>
      <c r="O2741" s="1240"/>
      <c r="P2741" s="1240"/>
      <c r="Q2741" s="1240"/>
      <c r="R2741" s="1240"/>
      <c r="S2741" s="1240"/>
      <c r="T2741" s="1240"/>
      <c r="U2741" s="1240"/>
      <c r="V2741" s="1240"/>
      <c r="W2741" s="1240"/>
      <c r="X2741" s="1243"/>
      <c r="Y2741" s="1243"/>
      <c r="Z2741" s="1241">
        <v>442.6</v>
      </c>
      <c r="AA2741" s="1241"/>
      <c r="AB2741" s="1241"/>
      <c r="AC2741" s="1241"/>
      <c r="AD2741" s="1241"/>
      <c r="AE2741" s="1241"/>
      <c r="AF2741" s="1241"/>
    </row>
    <row r="2742" spans="1:32" ht="5.85" customHeight="1">
      <c r="A2742" s="1242"/>
      <c r="B2742" s="1242"/>
      <c r="C2742" s="1242"/>
      <c r="D2742" s="1242"/>
      <c r="E2742" s="1242"/>
      <c r="F2742" s="1242"/>
      <c r="G2742" s="1242"/>
      <c r="H2742" s="1242"/>
      <c r="I2742" s="1242"/>
      <c r="J2742" s="1242"/>
      <c r="K2742" s="1242"/>
      <c r="L2742" s="1242"/>
      <c r="M2742" s="1242"/>
      <c r="N2742" s="1242"/>
      <c r="O2742" s="1242"/>
      <c r="P2742" s="1242"/>
      <c r="Q2742" s="1242"/>
      <c r="R2742" s="1242"/>
      <c r="S2742" s="1242"/>
      <c r="T2742" s="1242"/>
      <c r="U2742" s="1242"/>
      <c r="V2742" s="1242"/>
      <c r="W2742" s="1242"/>
      <c r="X2742" s="1242"/>
      <c r="Y2742" s="1242"/>
      <c r="Z2742" s="1242"/>
      <c r="AA2742" s="1242"/>
      <c r="AB2742" s="1242"/>
      <c r="AC2742" s="1242"/>
      <c r="AD2742" s="1242"/>
      <c r="AE2742" s="1242"/>
      <c r="AF2742" s="1242"/>
    </row>
    <row r="2743" spans="1:32" ht="84.4" customHeight="1">
      <c r="A2743" s="150"/>
      <c r="AF2743" s="152"/>
    </row>
    <row r="2744" spans="1:32" ht="84.4" customHeight="1">
      <c r="A2744" s="153"/>
      <c r="B2744" s="154"/>
      <c r="C2744" s="154"/>
      <c r="D2744" s="154"/>
      <c r="E2744" s="154"/>
      <c r="F2744" s="154"/>
      <c r="G2744" s="154"/>
      <c r="H2744" s="154"/>
      <c r="I2744" s="154"/>
      <c r="J2744" s="154"/>
      <c r="K2744" s="154"/>
      <c r="L2744" s="154"/>
      <c r="M2744" s="154"/>
      <c r="N2744" s="154"/>
      <c r="O2744" s="154"/>
      <c r="P2744" s="154"/>
      <c r="Q2744" s="154"/>
      <c r="R2744" s="154"/>
      <c r="S2744" s="154"/>
      <c r="T2744" s="154"/>
      <c r="U2744" s="154"/>
      <c r="V2744" s="154"/>
      <c r="W2744" s="154"/>
      <c r="X2744" s="154"/>
      <c r="Y2744" s="154"/>
      <c r="Z2744" s="154"/>
      <c r="AA2744" s="154"/>
      <c r="AB2744" s="154"/>
      <c r="AC2744" s="154"/>
      <c r="AD2744" s="154"/>
      <c r="AE2744" s="154"/>
      <c r="AF2744" s="162"/>
    </row>
    <row r="2745" spans="1:32" ht="2.1" customHeight="1">
      <c r="A2745" s="146"/>
      <c r="B2745" s="147"/>
      <c r="C2745" s="147"/>
      <c r="D2745" s="147"/>
      <c r="E2745" s="147"/>
      <c r="F2745" s="147"/>
      <c r="G2745" s="1289" t="s">
        <v>376</v>
      </c>
      <c r="H2745" s="1289"/>
      <c r="I2745" s="1289"/>
      <c r="J2745" s="1289"/>
      <c r="K2745" s="1289"/>
      <c r="L2745" s="1289"/>
      <c r="M2745" s="1289"/>
      <c r="N2745" s="1289"/>
      <c r="O2745" s="1289"/>
      <c r="P2745" s="1289"/>
      <c r="Q2745" s="1289"/>
      <c r="R2745" s="1289"/>
      <c r="S2745" s="1289"/>
      <c r="T2745" s="1289"/>
      <c r="U2745" s="1289"/>
      <c r="V2745" s="1289"/>
      <c r="W2745" s="1289"/>
      <c r="X2745" s="1289"/>
      <c r="Y2745" s="1289"/>
      <c r="Z2745" s="1289"/>
      <c r="AA2745" s="148"/>
      <c r="AB2745" s="1290" t="s">
        <v>722</v>
      </c>
      <c r="AC2745" s="1290"/>
      <c r="AD2745" s="1290"/>
      <c r="AE2745" s="1290"/>
      <c r="AF2745" s="1290"/>
    </row>
    <row r="2746" spans="1:32" ht="14.65" customHeight="1">
      <c r="A2746" s="150"/>
      <c r="B2746" s="1243"/>
      <c r="C2746" s="1243"/>
      <c r="D2746" s="1243"/>
      <c r="E2746" s="1243"/>
      <c r="G2746" s="1289"/>
      <c r="H2746" s="1289"/>
      <c r="I2746" s="1289"/>
      <c r="J2746" s="1289"/>
      <c r="K2746" s="1289"/>
      <c r="L2746" s="1289"/>
      <c r="M2746" s="1289"/>
      <c r="N2746" s="1289"/>
      <c r="O2746" s="1289"/>
      <c r="P2746" s="1289"/>
      <c r="Q2746" s="1289"/>
      <c r="R2746" s="1289"/>
      <c r="S2746" s="1289"/>
      <c r="T2746" s="1289"/>
      <c r="U2746" s="1289"/>
      <c r="V2746" s="1289"/>
      <c r="W2746" s="1289"/>
      <c r="X2746" s="1289"/>
      <c r="Y2746" s="1289"/>
      <c r="Z2746" s="1289"/>
      <c r="AA2746" s="152"/>
      <c r="AB2746" s="1290"/>
      <c r="AC2746" s="1290"/>
      <c r="AD2746" s="1290"/>
      <c r="AE2746" s="1290"/>
      <c r="AF2746" s="1290"/>
    </row>
    <row r="2747" spans="1:32" ht="0.75" customHeight="1">
      <c r="A2747" s="150"/>
      <c r="B2747" s="1243"/>
      <c r="C2747" s="1243"/>
      <c r="D2747" s="1243"/>
      <c r="E2747" s="1243"/>
      <c r="G2747" s="1289"/>
      <c r="H2747" s="1289"/>
      <c r="I2747" s="1289"/>
      <c r="J2747" s="1289"/>
      <c r="K2747" s="1289"/>
      <c r="L2747" s="1289"/>
      <c r="M2747" s="1289"/>
      <c r="N2747" s="1289"/>
      <c r="O2747" s="1289"/>
      <c r="P2747" s="1289"/>
      <c r="Q2747" s="1289"/>
      <c r="R2747" s="1289"/>
      <c r="S2747" s="1289"/>
      <c r="T2747" s="1289"/>
      <c r="U2747" s="1289"/>
      <c r="V2747" s="1289"/>
      <c r="W2747" s="1289"/>
      <c r="X2747" s="1289"/>
      <c r="Y2747" s="1289"/>
      <c r="Z2747" s="1289"/>
      <c r="AA2747" s="152"/>
      <c r="AB2747" s="1290"/>
      <c r="AC2747" s="1290"/>
      <c r="AD2747" s="1290"/>
      <c r="AE2747" s="1290"/>
      <c r="AF2747" s="1290"/>
    </row>
    <row r="2748" spans="1:32" ht="11.65" customHeight="1">
      <c r="A2748" s="150"/>
      <c r="B2748" s="1243"/>
      <c r="C2748" s="1243"/>
      <c r="D2748" s="1243"/>
      <c r="E2748" s="1243"/>
      <c r="G2748" s="1289"/>
      <c r="H2748" s="1289"/>
      <c r="I2748" s="1289"/>
      <c r="J2748" s="1289"/>
      <c r="K2748" s="1289"/>
      <c r="L2748" s="1289"/>
      <c r="M2748" s="1289"/>
      <c r="N2748" s="1289"/>
      <c r="O2748" s="1289"/>
      <c r="P2748" s="1289"/>
      <c r="Q2748" s="1289"/>
      <c r="R2748" s="1289"/>
      <c r="S2748" s="1289"/>
      <c r="T2748" s="1289"/>
      <c r="U2748" s="1289"/>
      <c r="V2748" s="1289"/>
      <c r="W2748" s="1289"/>
      <c r="X2748" s="1289"/>
      <c r="Y2748" s="1289"/>
      <c r="Z2748" s="1289"/>
      <c r="AA2748" s="152"/>
      <c r="AB2748" s="1291" t="s">
        <v>378</v>
      </c>
      <c r="AC2748" s="1291"/>
      <c r="AD2748" s="1291"/>
      <c r="AE2748" s="1324"/>
      <c r="AF2748" s="1324"/>
    </row>
    <row r="2749" spans="1:32" ht="13.9" customHeight="1">
      <c r="A2749" s="150"/>
      <c r="B2749" s="1243"/>
      <c r="C2749" s="1243"/>
      <c r="D2749" s="1243"/>
      <c r="E2749" s="1243"/>
      <c r="G2749" s="1293" t="s">
        <v>379</v>
      </c>
      <c r="H2749" s="1293"/>
      <c r="I2749" s="1293"/>
      <c r="J2749" s="1293"/>
      <c r="K2749" s="1293"/>
      <c r="L2749" s="1293"/>
      <c r="M2749" s="1293"/>
      <c r="N2749" s="1293"/>
      <c r="O2749" s="1293"/>
      <c r="P2749" s="1293"/>
      <c r="Q2749" s="1293"/>
      <c r="R2749" s="1293"/>
      <c r="S2749" s="1293"/>
      <c r="T2749" s="1293"/>
      <c r="U2749" s="1293"/>
      <c r="V2749" s="1293"/>
      <c r="W2749" s="1293"/>
      <c r="X2749" s="1293"/>
      <c r="Y2749" s="1293"/>
      <c r="Z2749" s="1293"/>
      <c r="AA2749" s="152"/>
      <c r="AB2749" s="1291"/>
      <c r="AC2749" s="1291"/>
      <c r="AD2749" s="1291"/>
      <c r="AE2749" s="1324"/>
      <c r="AF2749" s="1324"/>
    </row>
    <row r="2750" spans="1:32" ht="0.75" customHeight="1">
      <c r="A2750" s="150"/>
      <c r="AA2750" s="152"/>
      <c r="AB2750" s="1291"/>
      <c r="AC2750" s="1291"/>
      <c r="AD2750" s="1291"/>
      <c r="AE2750" s="1324"/>
      <c r="AF2750" s="1324"/>
    </row>
    <row r="2751" spans="1:32" ht="0.75" customHeight="1">
      <c r="A2751" s="153"/>
      <c r="B2751" s="154"/>
      <c r="C2751" s="154"/>
      <c r="D2751" s="154"/>
      <c r="E2751" s="154"/>
      <c r="F2751" s="154"/>
      <c r="G2751" s="154"/>
      <c r="H2751" s="154"/>
      <c r="I2751" s="154"/>
      <c r="J2751" s="154"/>
      <c r="K2751" s="154"/>
      <c r="L2751" s="154"/>
      <c r="M2751" s="154"/>
      <c r="N2751" s="154"/>
      <c r="O2751" s="154"/>
      <c r="P2751" s="154"/>
      <c r="Q2751" s="154"/>
      <c r="R2751" s="154"/>
      <c r="S2751" s="154"/>
      <c r="T2751" s="154"/>
      <c r="U2751" s="154"/>
      <c r="V2751" s="154"/>
      <c r="W2751" s="154"/>
      <c r="X2751" s="154"/>
      <c r="Y2751" s="154"/>
      <c r="Z2751" s="154"/>
      <c r="AA2751" s="154"/>
      <c r="AB2751" s="154"/>
      <c r="AC2751" s="154"/>
      <c r="AD2751" s="154"/>
      <c r="AE2751" s="154"/>
      <c r="AF2751" s="162"/>
    </row>
    <row r="2752" spans="1:32" ht="15.95" customHeight="1">
      <c r="A2752" s="1280" t="s">
        <v>323</v>
      </c>
      <c r="B2752" s="1280"/>
      <c r="C2752" s="1280"/>
      <c r="D2752" s="1280"/>
      <c r="E2752" s="1280"/>
      <c r="F2752" s="1280"/>
      <c r="G2752" s="1280"/>
      <c r="H2752" s="1280"/>
      <c r="I2752" s="1280"/>
      <c r="J2752" s="1280"/>
      <c r="K2752" s="1280"/>
      <c r="L2752" s="1280"/>
      <c r="M2752" s="1280"/>
      <c r="N2752" s="1280"/>
      <c r="O2752" s="1280"/>
      <c r="P2752" s="1280"/>
      <c r="Q2752" s="1280"/>
      <c r="R2752" s="1280"/>
      <c r="S2752" s="1280"/>
      <c r="T2752" s="1280"/>
      <c r="U2752" s="1280"/>
      <c r="V2752" s="1280"/>
      <c r="W2752" s="1280"/>
      <c r="X2752" s="1280"/>
      <c r="Y2752" s="1280"/>
      <c r="Z2752" s="1280"/>
      <c r="AA2752" s="1280"/>
      <c r="AB2752" s="1280"/>
      <c r="AC2752" s="1280"/>
      <c r="AD2752" s="1280"/>
      <c r="AE2752" s="1280"/>
      <c r="AF2752" s="1280"/>
    </row>
    <row r="2753" spans="1:32" ht="37.9" customHeight="1">
      <c r="A2753" s="1301" t="s">
        <v>380</v>
      </c>
      <c r="B2753" s="1301"/>
      <c r="C2753" s="1301"/>
      <c r="D2753" s="1301"/>
      <c r="E2753" s="1301"/>
      <c r="F2753" s="1301"/>
      <c r="G2753" s="1301"/>
      <c r="H2753" s="1301"/>
      <c r="I2753" s="1301"/>
      <c r="J2753" s="1301"/>
      <c r="K2753" s="1301"/>
      <c r="L2753" s="1301"/>
      <c r="M2753" s="1301"/>
      <c r="N2753" s="1301"/>
      <c r="O2753" s="1301"/>
      <c r="P2753" s="1301"/>
      <c r="Q2753" s="1301"/>
      <c r="R2753" s="1301"/>
      <c r="S2753" s="1301"/>
      <c r="T2753" s="1301"/>
      <c r="U2753" s="1301"/>
      <c r="V2753" s="1301"/>
      <c r="W2753" s="1301"/>
      <c r="X2753" s="1301"/>
      <c r="Y2753" s="1280" t="s">
        <v>381</v>
      </c>
      <c r="Z2753" s="1280"/>
      <c r="AA2753" s="1280"/>
      <c r="AB2753" s="1280"/>
      <c r="AC2753" s="1280"/>
      <c r="AD2753" s="1280"/>
      <c r="AE2753" s="1280"/>
      <c r="AF2753" s="1280"/>
    </row>
    <row r="2754" spans="1:32" ht="4.3499999999999996" customHeight="1">
      <c r="A2754" s="155"/>
      <c r="B2754" s="156"/>
      <c r="C2754" s="156"/>
      <c r="D2754" s="156"/>
      <c r="E2754" s="156"/>
      <c r="F2754" s="156"/>
      <c r="G2754" s="156"/>
      <c r="H2754" s="156"/>
      <c r="I2754" s="156"/>
      <c r="J2754" s="156"/>
      <c r="K2754" s="156"/>
      <c r="L2754" s="156"/>
      <c r="M2754" s="156"/>
      <c r="N2754" s="156"/>
      <c r="O2754" s="156"/>
      <c r="P2754" s="156"/>
      <c r="Q2754" s="156"/>
      <c r="R2754" s="156"/>
      <c r="S2754" s="156"/>
      <c r="T2754" s="156"/>
      <c r="U2754" s="156"/>
      <c r="V2754" s="156"/>
      <c r="W2754" s="156"/>
      <c r="X2754" s="156"/>
      <c r="Y2754" s="156"/>
      <c r="Z2754" s="156"/>
      <c r="AA2754" s="156"/>
      <c r="AB2754" s="156"/>
      <c r="AC2754" s="156"/>
      <c r="AD2754" s="156"/>
      <c r="AE2754" s="156"/>
      <c r="AF2754" s="157"/>
    </row>
    <row r="2755" spans="1:32" ht="0.75" customHeight="1">
      <c r="A2755" s="1283" t="s">
        <v>382</v>
      </c>
      <c r="B2755" s="1283"/>
      <c r="C2755" s="1283"/>
      <c r="D2755" s="1283"/>
      <c r="E2755" s="1284"/>
      <c r="F2755" s="1284"/>
      <c r="G2755" s="1284"/>
      <c r="H2755" s="1284"/>
      <c r="I2755" s="1285" t="s">
        <v>346</v>
      </c>
      <c r="J2755" s="1285"/>
      <c r="K2755" s="1285"/>
      <c r="L2755" s="1285"/>
      <c r="M2755" s="1285"/>
      <c r="N2755" s="1285"/>
      <c r="O2755" s="1285"/>
      <c r="P2755" s="1285"/>
      <c r="Q2755" s="1285"/>
      <c r="R2755" s="1285"/>
      <c r="S2755" s="1285"/>
      <c r="T2755" s="1285"/>
      <c r="U2755" s="1285"/>
      <c r="V2755" s="1285"/>
      <c r="W2755" s="1285"/>
      <c r="X2755" s="1285"/>
      <c r="Y2755" s="1275" t="s">
        <v>383</v>
      </c>
      <c r="Z2755" s="1275"/>
      <c r="AA2755" s="1275"/>
      <c r="AB2755" s="1275"/>
      <c r="AC2755" s="1275"/>
      <c r="AD2755" s="1286" t="s">
        <v>435</v>
      </c>
      <c r="AE2755" s="1286"/>
      <c r="AF2755" s="1286"/>
    </row>
    <row r="2756" spans="1:32" ht="18.2" customHeight="1">
      <c r="A2756" s="1283"/>
      <c r="B2756" s="1283"/>
      <c r="C2756" s="1283"/>
      <c r="D2756" s="1283"/>
      <c r="E2756" s="1287" t="s">
        <v>385</v>
      </c>
      <c r="F2756" s="1287"/>
      <c r="G2756" s="1287"/>
      <c r="H2756" s="1288" t="s">
        <v>386</v>
      </c>
      <c r="I2756" s="1285"/>
      <c r="J2756" s="1285"/>
      <c r="K2756" s="1285"/>
      <c r="L2756" s="1285"/>
      <c r="M2756" s="1285"/>
      <c r="N2756" s="1285"/>
      <c r="O2756" s="1285"/>
      <c r="P2756" s="1285"/>
      <c r="Q2756" s="1285"/>
      <c r="R2756" s="1285"/>
      <c r="S2756" s="1285"/>
      <c r="T2756" s="1285"/>
      <c r="U2756" s="1285"/>
      <c r="V2756" s="1285"/>
      <c r="W2756" s="1285"/>
      <c r="X2756" s="1285"/>
      <c r="Y2756" s="1275"/>
      <c r="Z2756" s="1275"/>
      <c r="AA2756" s="1275"/>
      <c r="AB2756" s="1275"/>
      <c r="AC2756" s="1275"/>
      <c r="AD2756" s="1286"/>
      <c r="AE2756" s="1286"/>
      <c r="AF2756" s="1286"/>
    </row>
    <row r="2757" spans="1:32" ht="0.75" customHeight="1">
      <c r="A2757" s="1274" t="s">
        <v>345</v>
      </c>
      <c r="B2757" s="1274"/>
      <c r="C2757" s="1274"/>
      <c r="D2757" s="1274"/>
      <c r="E2757" s="1287"/>
      <c r="F2757" s="1287"/>
      <c r="G2757" s="1287"/>
      <c r="H2757" s="1288"/>
      <c r="I2757" s="1285"/>
      <c r="J2757" s="1285"/>
      <c r="K2757" s="1285"/>
      <c r="L2757" s="1285"/>
      <c r="M2757" s="1285"/>
      <c r="N2757" s="1285"/>
      <c r="O2757" s="1285"/>
      <c r="P2757" s="1285"/>
      <c r="Q2757" s="1285"/>
      <c r="R2757" s="1285"/>
      <c r="S2757" s="1285"/>
      <c r="T2757" s="1285"/>
      <c r="U2757" s="1285"/>
      <c r="V2757" s="1285"/>
      <c r="W2757" s="1285"/>
      <c r="X2757" s="1285"/>
      <c r="Y2757" s="1275" t="s">
        <v>387</v>
      </c>
      <c r="Z2757" s="1275"/>
      <c r="AA2757" s="1275"/>
      <c r="AB2757" s="1275"/>
      <c r="AC2757" s="1275"/>
      <c r="AD2757" s="1276">
        <v>3</v>
      </c>
      <c r="AE2757" s="1276"/>
      <c r="AF2757" s="1276"/>
    </row>
    <row r="2758" spans="1:32" ht="17.45" customHeight="1">
      <c r="A2758" s="1274"/>
      <c r="B2758" s="1274"/>
      <c r="C2758" s="1274"/>
      <c r="D2758" s="1274"/>
      <c r="E2758" s="1277"/>
      <c r="F2758" s="1277"/>
      <c r="G2758" s="1277"/>
      <c r="H2758" s="1288"/>
      <c r="I2758" s="1285"/>
      <c r="J2758" s="1285"/>
      <c r="K2758" s="1285"/>
      <c r="L2758" s="1285"/>
      <c r="M2758" s="1285"/>
      <c r="N2758" s="1285"/>
      <c r="O2758" s="1285"/>
      <c r="P2758" s="1285"/>
      <c r="Q2758" s="1285"/>
      <c r="R2758" s="1285"/>
      <c r="S2758" s="1285"/>
      <c r="T2758" s="1285"/>
      <c r="U2758" s="1285"/>
      <c r="V2758" s="1285"/>
      <c r="W2758" s="1285"/>
      <c r="X2758" s="1285"/>
      <c r="Y2758" s="1275"/>
      <c r="Z2758" s="1275"/>
      <c r="AA2758" s="1275"/>
      <c r="AB2758" s="1275"/>
      <c r="AC2758" s="1275"/>
      <c r="AD2758" s="1276"/>
      <c r="AE2758" s="1276"/>
      <c r="AF2758" s="1276"/>
    </row>
    <row r="2759" spans="1:32" ht="0.75" customHeight="1">
      <c r="A2759" s="1278"/>
      <c r="B2759" s="1278"/>
      <c r="C2759" s="1278"/>
      <c r="D2759" s="1278"/>
      <c r="E2759" s="1278"/>
      <c r="F2759" s="1278"/>
      <c r="G2759" s="1278"/>
      <c r="H2759" s="1288"/>
      <c r="I2759" s="1279"/>
      <c r="J2759" s="1279"/>
      <c r="K2759" s="1279"/>
      <c r="L2759" s="1279"/>
      <c r="M2759" s="1279"/>
      <c r="N2759" s="1279"/>
      <c r="O2759" s="1279"/>
      <c r="P2759" s="1279"/>
      <c r="Q2759" s="1279"/>
      <c r="R2759" s="1279"/>
      <c r="S2759" s="1279"/>
      <c r="T2759" s="1279"/>
      <c r="U2759" s="1279"/>
      <c r="V2759" s="1279"/>
      <c r="W2759" s="1279"/>
      <c r="X2759" s="1279"/>
      <c r="Y2759" s="1279"/>
      <c r="Z2759" s="1279"/>
      <c r="AA2759" s="1279"/>
      <c r="AB2759" s="1279"/>
      <c r="AC2759" s="1279"/>
      <c r="AD2759" s="1279"/>
      <c r="AE2759" s="1279"/>
      <c r="AF2759" s="1279"/>
    </row>
    <row r="2760" spans="1:32" ht="26.85" customHeight="1">
      <c r="A2760" s="1271" t="s">
        <v>723</v>
      </c>
      <c r="B2760" s="1271"/>
      <c r="C2760" s="1271"/>
      <c r="D2760" s="1271"/>
      <c r="E2760" s="1271"/>
      <c r="F2760" s="1271"/>
      <c r="G2760" s="1271"/>
      <c r="H2760" s="1271"/>
      <c r="I2760" s="1271"/>
      <c r="J2760" s="1271"/>
      <c r="K2760" s="1271"/>
      <c r="L2760" s="1271"/>
      <c r="M2760" s="1271"/>
      <c r="N2760" s="1271"/>
      <c r="O2760" s="1271"/>
      <c r="P2760" s="1271"/>
      <c r="Q2760" s="1271"/>
      <c r="R2760" s="1271"/>
      <c r="S2760" s="1271"/>
      <c r="T2760" s="1271"/>
      <c r="U2760" s="1271"/>
      <c r="V2760" s="1271"/>
      <c r="W2760" s="1271"/>
      <c r="X2760" s="1271"/>
      <c r="Y2760" s="1271"/>
      <c r="Z2760" s="1271"/>
      <c r="AA2760" s="1271"/>
      <c r="AB2760" s="1271"/>
      <c r="AC2760" s="1271"/>
      <c r="AD2760" s="1271"/>
      <c r="AE2760" s="1271"/>
      <c r="AF2760" s="1272"/>
    </row>
    <row r="2761" spans="1:32" ht="10.15" customHeight="1">
      <c r="A2761" s="1273" t="s">
        <v>389</v>
      </c>
      <c r="B2761" s="1273"/>
      <c r="C2761" s="1273"/>
      <c r="D2761" s="1273"/>
      <c r="E2761" s="1273"/>
      <c r="F2761" s="1273"/>
      <c r="G2761" s="1273"/>
      <c r="H2761" s="1273"/>
      <c r="I2761" s="1273"/>
      <c r="J2761" s="1273"/>
      <c r="K2761" s="1273"/>
      <c r="L2761" s="1273"/>
      <c r="M2761" s="1273"/>
      <c r="N2761" s="1273"/>
      <c r="O2761" s="1273"/>
      <c r="P2761" s="1273"/>
      <c r="Q2761" s="1273"/>
      <c r="R2761" s="1273"/>
      <c r="S2761" s="1273"/>
      <c r="T2761" s="1273"/>
      <c r="U2761" s="1273"/>
      <c r="V2761" s="1273"/>
      <c r="W2761" s="1273"/>
      <c r="X2761" s="1273"/>
      <c r="Y2761" s="1273"/>
      <c r="Z2761" s="1273"/>
      <c r="AA2761" s="1273"/>
      <c r="AB2761" s="1273"/>
      <c r="AC2761" s="1273"/>
      <c r="AD2761" s="1273"/>
      <c r="AE2761" s="1273"/>
      <c r="AF2761" s="1272"/>
    </row>
    <row r="2762" spans="1:32" ht="17.45" customHeight="1">
      <c r="A2762" s="1255" t="s">
        <v>390</v>
      </c>
      <c r="B2762" s="1255"/>
      <c r="C2762" s="1255"/>
      <c r="D2762" s="1255"/>
      <c r="E2762" s="1255"/>
      <c r="F2762" s="1255"/>
      <c r="G2762" s="1255"/>
      <c r="H2762" s="1255"/>
      <c r="I2762" s="1255"/>
      <c r="J2762" s="1255"/>
      <c r="K2762" s="1255"/>
      <c r="L2762" s="1255"/>
      <c r="M2762" s="1256" t="s">
        <v>391</v>
      </c>
      <c r="N2762" s="1256" t="s">
        <v>392</v>
      </c>
      <c r="O2762" s="1256"/>
      <c r="P2762" s="1256"/>
      <c r="Q2762" s="1256"/>
      <c r="R2762" s="1256"/>
      <c r="S2762" s="1256"/>
      <c r="T2762" s="1256" t="s">
        <v>393</v>
      </c>
      <c r="U2762" s="1256"/>
      <c r="V2762" s="1256"/>
      <c r="W2762" s="1256"/>
      <c r="X2762" s="1256"/>
      <c r="Y2762" s="1256"/>
      <c r="Z2762" s="1256"/>
      <c r="AA2762" s="1256"/>
      <c r="AB2762" s="1256"/>
      <c r="AC2762" s="1245" t="s">
        <v>394</v>
      </c>
      <c r="AD2762" s="1245"/>
      <c r="AE2762" s="1245"/>
      <c r="AF2762" s="1245"/>
    </row>
    <row r="2763" spans="1:32" ht="16.7" customHeight="1">
      <c r="A2763" s="1255"/>
      <c r="B2763" s="1255"/>
      <c r="C2763" s="1255"/>
      <c r="D2763" s="1255"/>
      <c r="E2763" s="1255"/>
      <c r="F2763" s="1255"/>
      <c r="G2763" s="1255"/>
      <c r="H2763" s="1255"/>
      <c r="I2763" s="1255"/>
      <c r="J2763" s="1255"/>
      <c r="K2763" s="1255"/>
      <c r="L2763" s="1255"/>
      <c r="M2763" s="1256"/>
      <c r="N2763" s="1256" t="s">
        <v>395</v>
      </c>
      <c r="O2763" s="1256"/>
      <c r="P2763" s="1256" t="s">
        <v>396</v>
      </c>
      <c r="Q2763" s="1256"/>
      <c r="R2763" s="1256"/>
      <c r="S2763" s="1256"/>
      <c r="T2763" s="1256" t="s">
        <v>395</v>
      </c>
      <c r="U2763" s="1256"/>
      <c r="V2763" s="1256"/>
      <c r="W2763" s="1256"/>
      <c r="X2763" s="1256" t="s">
        <v>396</v>
      </c>
      <c r="Y2763" s="1256"/>
      <c r="Z2763" s="1256"/>
      <c r="AA2763" s="1256"/>
      <c r="AB2763" s="1256"/>
      <c r="AC2763" s="1245"/>
      <c r="AD2763" s="1245"/>
      <c r="AE2763" s="1245"/>
      <c r="AF2763" s="1245"/>
    </row>
    <row r="2764" spans="1:32" ht="23.25" customHeight="1">
      <c r="A2764" s="155"/>
      <c r="B2764" s="156"/>
      <c r="C2764" s="169" t="s">
        <v>693</v>
      </c>
      <c r="D2764" s="1268" t="s">
        <v>694</v>
      </c>
      <c r="E2764" s="1268"/>
      <c r="F2764" s="1268"/>
      <c r="G2764" s="1268"/>
      <c r="H2764" s="1268"/>
      <c r="I2764" s="1268"/>
      <c r="J2764" s="1268"/>
      <c r="K2764" s="1268"/>
      <c r="L2764" s="1268"/>
      <c r="M2764" s="161">
        <v>1</v>
      </c>
      <c r="N2764" s="1269">
        <v>0.3</v>
      </c>
      <c r="O2764" s="1269"/>
      <c r="P2764" s="1269">
        <v>0.7</v>
      </c>
      <c r="Q2764" s="1269"/>
      <c r="R2764" s="1269"/>
      <c r="S2764" s="1269"/>
      <c r="T2764" s="1270">
        <v>174.39490000000001</v>
      </c>
      <c r="U2764" s="1270"/>
      <c r="V2764" s="1270"/>
      <c r="W2764" s="1270"/>
      <c r="X2764" s="1270">
        <v>72.1922</v>
      </c>
      <c r="Y2764" s="1270"/>
      <c r="Z2764" s="1270"/>
      <c r="AA2764" s="1270"/>
      <c r="AB2764" s="1270"/>
      <c r="AC2764" s="1267">
        <v>102.85299999999999</v>
      </c>
      <c r="AD2764" s="1267"/>
      <c r="AE2764" s="1267"/>
      <c r="AF2764" s="1267"/>
    </row>
    <row r="2765" spans="1:32" ht="16.7" customHeight="1">
      <c r="A2765" s="1246"/>
      <c r="B2765" s="1246"/>
      <c r="C2765" s="1246"/>
      <c r="D2765" s="1246"/>
      <c r="E2765" s="1246"/>
      <c r="F2765" s="1246"/>
      <c r="G2765" s="1246"/>
      <c r="H2765" s="1246"/>
      <c r="I2765" s="1246"/>
      <c r="J2765" s="1246"/>
      <c r="K2765" s="1246"/>
      <c r="L2765" s="1246"/>
      <c r="M2765" s="1247" t="s">
        <v>397</v>
      </c>
      <c r="N2765" s="1247"/>
      <c r="O2765" s="1247"/>
      <c r="P2765" s="1247"/>
      <c r="Q2765" s="1247"/>
      <c r="R2765" s="1247"/>
      <c r="S2765" s="1247"/>
      <c r="T2765" s="1247"/>
      <c r="U2765" s="1247"/>
      <c r="V2765" s="1247"/>
      <c r="W2765" s="1247"/>
      <c r="X2765" s="1248"/>
      <c r="Y2765" s="1248"/>
      <c r="Z2765" s="1249">
        <v>102.85299999999999</v>
      </c>
      <c r="AA2765" s="1249"/>
      <c r="AB2765" s="1249"/>
      <c r="AC2765" s="1249"/>
      <c r="AD2765" s="1249"/>
      <c r="AE2765" s="1249"/>
      <c r="AF2765" s="1249"/>
    </row>
    <row r="2766" spans="1:32" ht="17.45" customHeight="1">
      <c r="A2766" s="1255" t="s">
        <v>398</v>
      </c>
      <c r="B2766" s="1255"/>
      <c r="C2766" s="1255"/>
      <c r="D2766" s="1255"/>
      <c r="E2766" s="1255"/>
      <c r="F2766" s="1255"/>
      <c r="G2766" s="1255"/>
      <c r="H2766" s="1255"/>
      <c r="I2766" s="1255"/>
      <c r="J2766" s="1255"/>
      <c r="K2766" s="1255"/>
      <c r="L2766" s="1255"/>
      <c r="M2766" s="1255"/>
      <c r="N2766" s="1255"/>
      <c r="O2766" s="1256" t="s">
        <v>399</v>
      </c>
      <c r="P2766" s="1256"/>
      <c r="Q2766" s="1256"/>
      <c r="R2766" s="1256"/>
      <c r="S2766" s="1256" t="s">
        <v>391</v>
      </c>
      <c r="T2766" s="1256"/>
      <c r="U2766" s="1256"/>
      <c r="V2766" s="1256"/>
      <c r="W2766" s="1256" t="s">
        <v>400</v>
      </c>
      <c r="X2766" s="1256"/>
      <c r="Y2766" s="1256"/>
      <c r="Z2766" s="1256"/>
      <c r="AA2766" s="1256"/>
      <c r="AB2766" s="1256"/>
      <c r="AC2766" s="1245" t="s">
        <v>394</v>
      </c>
      <c r="AD2766" s="1245"/>
      <c r="AE2766" s="1245"/>
      <c r="AF2766" s="1245"/>
    </row>
    <row r="2767" spans="1:32" ht="22.5" customHeight="1">
      <c r="A2767" s="146"/>
      <c r="B2767" s="147"/>
      <c r="C2767" s="170" t="s">
        <v>462</v>
      </c>
      <c r="D2767" s="1263" t="s">
        <v>463</v>
      </c>
      <c r="E2767" s="1263"/>
      <c r="F2767" s="1263"/>
      <c r="G2767" s="1263"/>
      <c r="H2767" s="1263"/>
      <c r="I2767" s="1263"/>
      <c r="J2767" s="1263"/>
      <c r="K2767" s="1263"/>
      <c r="L2767" s="1263"/>
      <c r="M2767" s="1263"/>
      <c r="N2767" s="1263"/>
      <c r="O2767" s="1264">
        <v>0</v>
      </c>
      <c r="P2767" s="1264"/>
      <c r="Q2767" s="1264"/>
      <c r="R2767" s="1264"/>
      <c r="S2767" s="1264">
        <v>2</v>
      </c>
      <c r="T2767" s="1264"/>
      <c r="U2767" s="1264"/>
      <c r="V2767" s="1264"/>
      <c r="W2767" s="1265">
        <v>22.268799999999999</v>
      </c>
      <c r="X2767" s="1265"/>
      <c r="Y2767" s="1265"/>
      <c r="Z2767" s="1265"/>
      <c r="AA2767" s="1265"/>
      <c r="AB2767" s="1265"/>
      <c r="AC2767" s="1266">
        <v>44.537599999999998</v>
      </c>
      <c r="AD2767" s="1266"/>
      <c r="AE2767" s="1266"/>
      <c r="AF2767" s="1266"/>
    </row>
    <row r="2768" spans="1:32" ht="23.25" customHeight="1">
      <c r="A2768" s="150"/>
      <c r="C2768" s="173" t="s">
        <v>507</v>
      </c>
      <c r="D2768" s="1297" t="s">
        <v>508</v>
      </c>
      <c r="E2768" s="1297"/>
      <c r="F2768" s="1297"/>
      <c r="G2768" s="1297"/>
      <c r="H2768" s="1297"/>
      <c r="I2768" s="1297"/>
      <c r="J2768" s="1297"/>
      <c r="K2768" s="1297"/>
      <c r="L2768" s="1297"/>
      <c r="M2768" s="1297"/>
      <c r="N2768" s="1297"/>
      <c r="O2768" s="1325">
        <v>0</v>
      </c>
      <c r="P2768" s="1325"/>
      <c r="Q2768" s="1325"/>
      <c r="R2768" s="1325"/>
      <c r="S2768" s="1325">
        <v>1</v>
      </c>
      <c r="T2768" s="1325"/>
      <c r="U2768" s="1325"/>
      <c r="V2768" s="1325"/>
      <c r="W2768" s="1299">
        <v>32.884700000000002</v>
      </c>
      <c r="X2768" s="1299"/>
      <c r="Y2768" s="1299"/>
      <c r="Z2768" s="1299"/>
      <c r="AA2768" s="1299"/>
      <c r="AB2768" s="1299"/>
      <c r="AC2768" s="1262">
        <v>32.884700000000002</v>
      </c>
      <c r="AD2768" s="1262"/>
      <c r="AE2768" s="1262"/>
      <c r="AF2768" s="1262"/>
    </row>
    <row r="2769" spans="1:32" ht="17.45" customHeight="1">
      <c r="A2769" s="150"/>
      <c r="M2769" s="1240" t="s">
        <v>401</v>
      </c>
      <c r="N2769" s="1240"/>
      <c r="O2769" s="1240"/>
      <c r="P2769" s="1240"/>
      <c r="Q2769" s="1240"/>
      <c r="R2769" s="1240"/>
      <c r="S2769" s="1240"/>
      <c r="T2769" s="1240"/>
      <c r="U2769" s="1240"/>
      <c r="V2769" s="1240"/>
      <c r="W2769" s="1240"/>
      <c r="Z2769" s="1262">
        <v>77.422300000000007</v>
      </c>
      <c r="AA2769" s="1262"/>
      <c r="AB2769" s="1262"/>
      <c r="AC2769" s="1262"/>
      <c r="AD2769" s="1262"/>
      <c r="AE2769" s="1262"/>
      <c r="AF2769" s="1262"/>
    </row>
    <row r="2770" spans="1:32" ht="16.7" customHeight="1">
      <c r="A2770" s="150"/>
      <c r="M2770" s="1240" t="s">
        <v>402</v>
      </c>
      <c r="N2770" s="1240"/>
      <c r="O2770" s="1240"/>
      <c r="P2770" s="1240"/>
      <c r="Q2770" s="1240"/>
      <c r="R2770" s="1240"/>
      <c r="S2770" s="1240"/>
      <c r="T2770" s="1240"/>
      <c r="U2770" s="1240"/>
      <c r="V2770" s="1240"/>
      <c r="W2770" s="1240"/>
      <c r="Z2770" s="1262">
        <v>180.27529999999999</v>
      </c>
      <c r="AA2770" s="1262"/>
      <c r="AB2770" s="1262"/>
      <c r="AC2770" s="1262"/>
      <c r="AD2770" s="1262"/>
      <c r="AE2770" s="1262"/>
      <c r="AF2770" s="1262"/>
    </row>
    <row r="2771" spans="1:32" ht="17.45" customHeight="1">
      <c r="A2771" s="150"/>
      <c r="M2771" s="1240" t="s">
        <v>403</v>
      </c>
      <c r="N2771" s="1240"/>
      <c r="O2771" s="1240"/>
      <c r="P2771" s="1240"/>
      <c r="Q2771" s="1240"/>
      <c r="R2771" s="1240"/>
      <c r="S2771" s="1240"/>
      <c r="T2771" s="1240"/>
      <c r="U2771" s="1240"/>
      <c r="V2771" s="1240"/>
      <c r="W2771" s="1240"/>
      <c r="Z2771" s="1262">
        <v>60.091799999999999</v>
      </c>
      <c r="AA2771" s="1262"/>
      <c r="AB2771" s="1262"/>
      <c r="AC2771" s="1262"/>
      <c r="AD2771" s="1262"/>
      <c r="AE2771" s="1262"/>
      <c r="AF2771" s="1262"/>
    </row>
    <row r="2772" spans="1:32" ht="16.7" customHeight="1">
      <c r="A2772" s="150"/>
      <c r="M2772" s="1240" t="s">
        <v>404</v>
      </c>
      <c r="N2772" s="1240"/>
      <c r="O2772" s="1240"/>
      <c r="P2772" s="1240"/>
      <c r="Q2772" s="1240"/>
      <c r="R2772" s="1240"/>
      <c r="S2772" s="1240"/>
      <c r="T2772" s="1240"/>
      <c r="U2772" s="1240"/>
      <c r="V2772" s="1240"/>
      <c r="W2772" s="1240"/>
      <c r="Z2772" s="1262">
        <v>0</v>
      </c>
      <c r="AA2772" s="1262"/>
      <c r="AB2772" s="1262"/>
      <c r="AC2772" s="1262"/>
      <c r="AD2772" s="1262"/>
      <c r="AE2772" s="1262"/>
      <c r="AF2772" s="1262"/>
    </row>
    <row r="2773" spans="1:32" ht="17.45" customHeight="1">
      <c r="A2773" s="153"/>
      <c r="B2773" s="154"/>
      <c r="C2773" s="154"/>
      <c r="D2773" s="154"/>
      <c r="E2773" s="154"/>
      <c r="F2773" s="154"/>
      <c r="G2773" s="154"/>
      <c r="H2773" s="154"/>
      <c r="I2773" s="154"/>
      <c r="J2773" s="154"/>
      <c r="K2773" s="154"/>
      <c r="L2773" s="154"/>
      <c r="M2773" s="1260" t="s">
        <v>405</v>
      </c>
      <c r="N2773" s="1260"/>
      <c r="O2773" s="1260"/>
      <c r="P2773" s="1260"/>
      <c r="Q2773" s="1260"/>
      <c r="R2773" s="1260"/>
      <c r="S2773" s="1260"/>
      <c r="T2773" s="1260"/>
      <c r="U2773" s="1260"/>
      <c r="V2773" s="1260"/>
      <c r="W2773" s="1260"/>
      <c r="X2773" s="154"/>
      <c r="Y2773" s="154"/>
      <c r="Z2773" s="1261">
        <v>0</v>
      </c>
      <c r="AA2773" s="1261"/>
      <c r="AB2773" s="1261"/>
      <c r="AC2773" s="1261"/>
      <c r="AD2773" s="1261"/>
      <c r="AE2773" s="1261"/>
      <c r="AF2773" s="1261"/>
    </row>
    <row r="2774" spans="1:32" ht="17.45" customHeight="1">
      <c r="A2774" s="1257" t="s">
        <v>406</v>
      </c>
      <c r="B2774" s="1257"/>
      <c r="C2774" s="1257"/>
      <c r="D2774" s="1257"/>
      <c r="E2774" s="1257"/>
      <c r="F2774" s="1257"/>
      <c r="G2774" s="1257"/>
      <c r="H2774" s="1257"/>
      <c r="I2774" s="1257"/>
      <c r="J2774" s="1257"/>
      <c r="K2774" s="1257"/>
      <c r="L2774" s="1257"/>
      <c r="M2774" s="1257"/>
      <c r="N2774" s="1257"/>
      <c r="O2774" s="1258" t="s">
        <v>391</v>
      </c>
      <c r="P2774" s="1258"/>
      <c r="Q2774" s="1258"/>
      <c r="R2774" s="1258"/>
      <c r="S2774" s="1258" t="s">
        <v>407</v>
      </c>
      <c r="T2774" s="1258"/>
      <c r="U2774" s="1258"/>
      <c r="V2774" s="1258"/>
      <c r="W2774" s="1258" t="s">
        <v>408</v>
      </c>
      <c r="X2774" s="1258"/>
      <c r="Y2774" s="1258"/>
      <c r="Z2774" s="1258"/>
      <c r="AA2774" s="1258"/>
      <c r="AB2774" s="1258"/>
      <c r="AC2774" s="1259" t="s">
        <v>409</v>
      </c>
      <c r="AD2774" s="1259"/>
      <c r="AE2774" s="1259"/>
      <c r="AF2774" s="1259"/>
    </row>
    <row r="2775" spans="1:32" ht="16.7" customHeight="1">
      <c r="A2775" s="1246"/>
      <c r="B2775" s="1246"/>
      <c r="C2775" s="1246"/>
      <c r="D2775" s="1246"/>
      <c r="E2775" s="1246"/>
      <c r="F2775" s="1246"/>
      <c r="G2775" s="1246"/>
      <c r="H2775" s="1246"/>
      <c r="I2775" s="1246"/>
      <c r="J2775" s="1246"/>
      <c r="K2775" s="1246"/>
      <c r="L2775" s="1246"/>
      <c r="M2775" s="1247" t="s">
        <v>411</v>
      </c>
      <c r="N2775" s="1247"/>
      <c r="O2775" s="1247"/>
      <c r="P2775" s="1247"/>
      <c r="Q2775" s="1247"/>
      <c r="R2775" s="1247"/>
      <c r="S2775" s="1247"/>
      <c r="T2775" s="1247"/>
      <c r="U2775" s="1247"/>
      <c r="V2775" s="1247"/>
      <c r="W2775" s="1247"/>
      <c r="X2775" s="1248"/>
      <c r="Y2775" s="1248"/>
      <c r="Z2775" s="1249">
        <v>0</v>
      </c>
      <c r="AA2775" s="1249"/>
      <c r="AB2775" s="1249"/>
      <c r="AC2775" s="1249"/>
      <c r="AD2775" s="1249"/>
      <c r="AE2775" s="1249"/>
      <c r="AF2775" s="1249"/>
    </row>
    <row r="2776" spans="1:32" ht="17.45" customHeight="1">
      <c r="A2776" s="1257" t="s">
        <v>412</v>
      </c>
      <c r="B2776" s="1257"/>
      <c r="C2776" s="1257"/>
      <c r="D2776" s="1257"/>
      <c r="E2776" s="1257"/>
      <c r="F2776" s="1257"/>
      <c r="G2776" s="1257"/>
      <c r="H2776" s="1257"/>
      <c r="I2776" s="1257"/>
      <c r="J2776" s="1257"/>
      <c r="K2776" s="1257"/>
      <c r="L2776" s="1257"/>
      <c r="M2776" s="1257"/>
      <c r="N2776" s="1257"/>
      <c r="O2776" s="1258" t="s">
        <v>391</v>
      </c>
      <c r="P2776" s="1258"/>
      <c r="Q2776" s="1258"/>
      <c r="R2776" s="1258"/>
      <c r="S2776" s="1258" t="s">
        <v>407</v>
      </c>
      <c r="T2776" s="1258"/>
      <c r="U2776" s="1258"/>
      <c r="V2776" s="1258"/>
      <c r="W2776" s="1258" t="s">
        <v>408</v>
      </c>
      <c r="X2776" s="1258"/>
      <c r="Y2776" s="1258"/>
      <c r="Z2776" s="1258"/>
      <c r="AA2776" s="1258"/>
      <c r="AB2776" s="1258"/>
      <c r="AC2776" s="1259" t="s">
        <v>409</v>
      </c>
      <c r="AD2776" s="1259"/>
      <c r="AE2776" s="1259"/>
      <c r="AF2776" s="1259"/>
    </row>
    <row r="2777" spans="1:32" ht="22.5" customHeight="1">
      <c r="A2777" s="155"/>
      <c r="B2777" s="156"/>
      <c r="C2777" s="169" t="s">
        <v>724</v>
      </c>
      <c r="D2777" s="1268" t="s">
        <v>725</v>
      </c>
      <c r="E2777" s="1268"/>
      <c r="F2777" s="1268"/>
      <c r="G2777" s="1268"/>
      <c r="H2777" s="1268"/>
      <c r="I2777" s="1268"/>
      <c r="J2777" s="1268"/>
      <c r="K2777" s="1268"/>
      <c r="L2777" s="1268"/>
      <c r="M2777" s="1268"/>
      <c r="N2777" s="1268"/>
      <c r="O2777" s="1319">
        <v>1</v>
      </c>
      <c r="P2777" s="1319"/>
      <c r="Q2777" s="1319"/>
      <c r="R2777" s="1319"/>
      <c r="S2777" s="1320" t="s">
        <v>435</v>
      </c>
      <c r="T2777" s="1320"/>
      <c r="U2777" s="1320"/>
      <c r="V2777" s="1320"/>
      <c r="W2777" s="1270">
        <v>420.51530000000002</v>
      </c>
      <c r="X2777" s="1270"/>
      <c r="Y2777" s="1270"/>
      <c r="Z2777" s="1270"/>
      <c r="AA2777" s="1270"/>
      <c r="AB2777" s="1270"/>
      <c r="AC2777" s="1267">
        <v>420.52</v>
      </c>
      <c r="AD2777" s="1267"/>
      <c r="AE2777" s="1267"/>
      <c r="AF2777" s="1267"/>
    </row>
    <row r="2778" spans="1:32" ht="17.45" customHeight="1">
      <c r="A2778" s="1246"/>
      <c r="B2778" s="1246"/>
      <c r="C2778" s="1246"/>
      <c r="D2778" s="1246"/>
      <c r="E2778" s="1246"/>
      <c r="F2778" s="1246"/>
      <c r="G2778" s="1246"/>
      <c r="H2778" s="1246"/>
      <c r="I2778" s="1246"/>
      <c r="J2778" s="1246"/>
      <c r="K2778" s="1246"/>
      <c r="L2778" s="1246"/>
      <c r="M2778" s="1247" t="s">
        <v>413</v>
      </c>
      <c r="N2778" s="1247"/>
      <c r="O2778" s="1247"/>
      <c r="P2778" s="1247"/>
      <c r="Q2778" s="1247"/>
      <c r="R2778" s="1247"/>
      <c r="S2778" s="1247"/>
      <c r="T2778" s="1247"/>
      <c r="U2778" s="1247"/>
      <c r="V2778" s="1247"/>
      <c r="W2778" s="1247"/>
      <c r="X2778" s="1248"/>
      <c r="Y2778" s="1248"/>
      <c r="Z2778" s="1249">
        <v>420.52</v>
      </c>
      <c r="AA2778" s="1249"/>
      <c r="AB2778" s="1249"/>
      <c r="AC2778" s="1249"/>
      <c r="AD2778" s="1249"/>
      <c r="AE2778" s="1249"/>
      <c r="AF2778" s="1249"/>
    </row>
    <row r="2779" spans="1:32" ht="17.45" customHeight="1">
      <c r="A2779" s="1257" t="s">
        <v>414</v>
      </c>
      <c r="B2779" s="1257"/>
      <c r="C2779" s="1257"/>
      <c r="D2779" s="1257"/>
      <c r="E2779" s="1257"/>
      <c r="F2779" s="1257"/>
      <c r="G2779" s="1257"/>
      <c r="H2779" s="1257"/>
      <c r="I2779" s="1257"/>
      <c r="J2779" s="1257"/>
      <c r="K2779" s="1257"/>
      <c r="L2779" s="1257"/>
      <c r="M2779" s="1257"/>
      <c r="N2779" s="1257"/>
      <c r="O2779" s="1258" t="s">
        <v>391</v>
      </c>
      <c r="P2779" s="1258"/>
      <c r="Q2779" s="1258"/>
      <c r="R2779" s="1258"/>
      <c r="S2779" s="1258" t="s">
        <v>407</v>
      </c>
      <c r="T2779" s="1258"/>
      <c r="U2779" s="1258"/>
      <c r="V2779" s="1258"/>
      <c r="W2779" s="1258" t="s">
        <v>408</v>
      </c>
      <c r="X2779" s="1258"/>
      <c r="Y2779" s="1258"/>
      <c r="Z2779" s="1258"/>
      <c r="AA2779" s="1258"/>
      <c r="AB2779" s="1258"/>
      <c r="AC2779" s="1259" t="s">
        <v>409</v>
      </c>
      <c r="AD2779" s="1259"/>
      <c r="AE2779" s="1259"/>
      <c r="AF2779" s="1259"/>
    </row>
    <row r="2780" spans="1:32" ht="16.7" customHeight="1">
      <c r="A2780" s="1251"/>
      <c r="B2780" s="1251"/>
      <c r="C2780" s="1251"/>
      <c r="D2780" s="1251"/>
      <c r="E2780" s="1251"/>
      <c r="F2780" s="1251"/>
      <c r="G2780" s="1251"/>
      <c r="H2780" s="1251"/>
      <c r="I2780" s="1251"/>
      <c r="J2780" s="1251"/>
      <c r="K2780" s="1251"/>
      <c r="L2780" s="1251"/>
      <c r="M2780" s="1252" t="s">
        <v>415</v>
      </c>
      <c r="N2780" s="1252"/>
      <c r="O2780" s="1252"/>
      <c r="P2780" s="1252"/>
      <c r="Q2780" s="1252"/>
      <c r="R2780" s="1252"/>
      <c r="S2780" s="1252"/>
      <c r="T2780" s="1252"/>
      <c r="U2780" s="1252"/>
      <c r="V2780" s="1252"/>
      <c r="W2780" s="1252"/>
      <c r="X2780" s="1253"/>
      <c r="Y2780" s="1253"/>
      <c r="Z2780" s="1254">
        <v>0</v>
      </c>
      <c r="AA2780" s="1254"/>
      <c r="AB2780" s="1254"/>
      <c r="AC2780" s="1254"/>
      <c r="AD2780" s="1254"/>
      <c r="AE2780" s="1254"/>
      <c r="AF2780" s="1254"/>
    </row>
    <row r="2781" spans="1:32" ht="17.45" customHeight="1">
      <c r="A2781" s="1255" t="s">
        <v>416</v>
      </c>
      <c r="B2781" s="1255"/>
      <c r="C2781" s="1255"/>
      <c r="D2781" s="1255"/>
      <c r="E2781" s="1255"/>
      <c r="F2781" s="1255"/>
      <c r="G2781" s="1255"/>
      <c r="H2781" s="1255"/>
      <c r="I2781" s="1255"/>
      <c r="J2781" s="1256" t="s">
        <v>391</v>
      </c>
      <c r="K2781" s="1256"/>
      <c r="L2781" s="158" t="s">
        <v>417</v>
      </c>
      <c r="M2781" s="158" t="s">
        <v>418</v>
      </c>
      <c r="N2781" s="1256" t="s">
        <v>419</v>
      </c>
      <c r="O2781" s="1256"/>
      <c r="P2781" s="1256" t="s">
        <v>420</v>
      </c>
      <c r="Q2781" s="1256"/>
      <c r="R2781" s="1256"/>
      <c r="S2781" s="1256"/>
      <c r="T2781" s="1256" t="s">
        <v>421</v>
      </c>
      <c r="U2781" s="1256"/>
      <c r="V2781" s="1256"/>
      <c r="W2781" s="1256"/>
      <c r="X2781" s="1256" t="s">
        <v>422</v>
      </c>
      <c r="Y2781" s="1256"/>
      <c r="Z2781" s="1256"/>
      <c r="AA2781" s="1256"/>
      <c r="AB2781" s="1256"/>
      <c r="AC2781" s="1245" t="s">
        <v>409</v>
      </c>
      <c r="AD2781" s="1245"/>
      <c r="AE2781" s="1245"/>
      <c r="AF2781" s="1245"/>
    </row>
    <row r="2782" spans="1:32" ht="17.45" customHeight="1">
      <c r="A2782" s="1246"/>
      <c r="B2782" s="1246"/>
      <c r="C2782" s="1246"/>
      <c r="D2782" s="1246"/>
      <c r="E2782" s="1246"/>
      <c r="F2782" s="1246"/>
      <c r="G2782" s="1246"/>
      <c r="H2782" s="1246"/>
      <c r="I2782" s="1246"/>
      <c r="J2782" s="1246"/>
      <c r="K2782" s="1246"/>
      <c r="L2782" s="1246"/>
      <c r="M2782" s="1247" t="s">
        <v>423</v>
      </c>
      <c r="N2782" s="1247"/>
      <c r="O2782" s="1247"/>
      <c r="P2782" s="1247"/>
      <c r="Q2782" s="1247"/>
      <c r="R2782" s="1247"/>
      <c r="S2782" s="1247"/>
      <c r="T2782" s="1247"/>
      <c r="U2782" s="1247"/>
      <c r="V2782" s="1247"/>
      <c r="W2782" s="1247"/>
      <c r="X2782" s="1248"/>
      <c r="Y2782" s="1248"/>
      <c r="Z2782" s="1249">
        <v>0</v>
      </c>
      <c r="AA2782" s="1249"/>
      <c r="AB2782" s="1249"/>
      <c r="AC2782" s="1249"/>
      <c r="AD2782" s="1249"/>
      <c r="AE2782" s="1249"/>
      <c r="AF2782" s="1249"/>
    </row>
    <row r="2783" spans="1:32" ht="5.0999999999999996" customHeight="1">
      <c r="A2783" s="1250"/>
      <c r="B2783" s="1250"/>
      <c r="C2783" s="1250"/>
      <c r="D2783" s="1250"/>
      <c r="E2783" s="1250"/>
      <c r="F2783" s="1250"/>
      <c r="G2783" s="1250"/>
      <c r="H2783" s="1250"/>
      <c r="I2783" s="1250"/>
      <c r="J2783" s="1250"/>
      <c r="K2783" s="1250"/>
      <c r="L2783" s="1250"/>
      <c r="M2783" s="1250"/>
      <c r="N2783" s="1250"/>
      <c r="O2783" s="1250"/>
      <c r="P2783" s="1250"/>
      <c r="Q2783" s="1250"/>
      <c r="R2783" s="1250"/>
      <c r="S2783" s="1250"/>
      <c r="T2783" s="1250"/>
      <c r="U2783" s="1250"/>
      <c r="V2783" s="1250"/>
      <c r="W2783" s="1250"/>
      <c r="X2783" s="1250"/>
      <c r="Y2783" s="1250"/>
      <c r="Z2783" s="1250"/>
      <c r="AA2783" s="1250"/>
      <c r="AB2783" s="1250"/>
      <c r="AC2783" s="1250"/>
      <c r="AD2783" s="1250"/>
      <c r="AE2783" s="1250"/>
      <c r="AF2783" s="1250"/>
    </row>
    <row r="2784" spans="1:32" ht="17.45" customHeight="1">
      <c r="A2784" s="1239"/>
      <c r="B2784" s="1239"/>
      <c r="C2784" s="1239"/>
      <c r="D2784" s="1239"/>
      <c r="E2784" s="1239"/>
      <c r="F2784" s="1239"/>
      <c r="G2784" s="1239"/>
      <c r="H2784" s="1239"/>
      <c r="I2784" s="1239"/>
      <c r="J2784" s="1239"/>
      <c r="K2784" s="1239"/>
      <c r="L2784" s="1239"/>
      <c r="M2784" s="1240" t="s">
        <v>424</v>
      </c>
      <c r="N2784" s="1240"/>
      <c r="O2784" s="1240"/>
      <c r="P2784" s="1240"/>
      <c r="Q2784" s="1240"/>
      <c r="R2784" s="1240"/>
      <c r="S2784" s="1240"/>
      <c r="T2784" s="1240"/>
      <c r="U2784" s="1240"/>
      <c r="V2784" s="1240"/>
      <c r="W2784" s="1240"/>
      <c r="X2784" s="1243"/>
      <c r="Y2784" s="1243"/>
      <c r="Z2784" s="1241">
        <v>480.61</v>
      </c>
      <c r="AA2784" s="1241"/>
      <c r="AB2784" s="1241"/>
      <c r="AC2784" s="1241"/>
      <c r="AD2784" s="1241"/>
      <c r="AE2784" s="1241"/>
      <c r="AF2784" s="1241"/>
    </row>
    <row r="2785" spans="1:32" ht="16.7" customHeight="1">
      <c r="A2785" s="1239"/>
      <c r="B2785" s="1239"/>
      <c r="C2785" s="1239"/>
      <c r="D2785" s="1239"/>
      <c r="E2785" s="1239"/>
      <c r="F2785" s="1239"/>
      <c r="G2785" s="1239"/>
      <c r="H2785" s="1239"/>
      <c r="I2785" s="1239"/>
      <c r="J2785" s="1239"/>
      <c r="K2785" s="1240" t="s">
        <v>425</v>
      </c>
      <c r="L2785" s="1240"/>
      <c r="M2785" s="1240"/>
      <c r="N2785" s="1240"/>
      <c r="O2785" s="1240"/>
      <c r="P2785" s="1240"/>
      <c r="Q2785" s="151"/>
      <c r="R2785" s="1244">
        <v>0</v>
      </c>
      <c r="S2785" s="1244"/>
      <c r="T2785" s="1244"/>
      <c r="U2785" s="151"/>
      <c r="V2785" s="1240" t="s">
        <v>426</v>
      </c>
      <c r="W2785" s="1240"/>
      <c r="X2785" s="1243"/>
      <c r="Y2785" s="1243"/>
      <c r="Z2785" s="1241">
        <v>0</v>
      </c>
      <c r="AA2785" s="1241"/>
      <c r="AB2785" s="1241"/>
      <c r="AC2785" s="1241"/>
      <c r="AD2785" s="1241"/>
      <c r="AE2785" s="1241"/>
      <c r="AF2785" s="1241"/>
    </row>
    <row r="2786" spans="1:32" ht="0.75" customHeight="1">
      <c r="A2786" s="1239"/>
      <c r="B2786" s="1239"/>
      <c r="C2786" s="1239"/>
      <c r="D2786" s="1239"/>
      <c r="E2786" s="1239"/>
      <c r="F2786" s="1239"/>
      <c r="G2786" s="1239"/>
      <c r="H2786" s="1239"/>
      <c r="I2786" s="1239"/>
      <c r="J2786" s="1239"/>
      <c r="K2786" s="1239"/>
      <c r="L2786" s="1239"/>
      <c r="M2786" s="1239"/>
      <c r="N2786" s="1239"/>
      <c r="O2786" s="1239"/>
      <c r="P2786" s="1239"/>
      <c r="Q2786" s="1239"/>
      <c r="R2786" s="1239"/>
      <c r="S2786" s="1239"/>
      <c r="T2786" s="1239"/>
      <c r="U2786" s="1239"/>
      <c r="V2786" s="1240"/>
      <c r="W2786" s="1240"/>
      <c r="X2786" s="1243"/>
      <c r="Y2786" s="1243"/>
      <c r="Z2786" s="1241"/>
      <c r="AA2786" s="1241"/>
      <c r="AB2786" s="1241"/>
      <c r="AC2786" s="1241"/>
      <c r="AD2786" s="1241"/>
      <c r="AE2786" s="1241"/>
      <c r="AF2786" s="1241"/>
    </row>
    <row r="2787" spans="1:32" ht="16.7" customHeight="1">
      <c r="A2787" s="1239"/>
      <c r="B2787" s="1239"/>
      <c r="C2787" s="1239"/>
      <c r="D2787" s="1239"/>
      <c r="E2787" s="1239"/>
      <c r="F2787" s="1239"/>
      <c r="G2787" s="1239"/>
      <c r="H2787" s="1239"/>
      <c r="I2787" s="1239"/>
      <c r="J2787" s="1239"/>
      <c r="K2787" s="1239"/>
      <c r="L2787" s="1239"/>
      <c r="M2787" s="1240" t="s">
        <v>427</v>
      </c>
      <c r="N2787" s="1240"/>
      <c r="O2787" s="1240"/>
      <c r="P2787" s="1240"/>
      <c r="Q2787" s="1240"/>
      <c r="R2787" s="1240"/>
      <c r="S2787" s="1240"/>
      <c r="T2787" s="1240"/>
      <c r="U2787" s="1240"/>
      <c r="V2787" s="1240"/>
      <c r="W2787" s="1240"/>
      <c r="X2787" s="1243"/>
      <c r="Y2787" s="1243"/>
      <c r="Z2787" s="1241">
        <v>480.61</v>
      </c>
      <c r="AA2787" s="1241"/>
      <c r="AB2787" s="1241"/>
      <c r="AC2787" s="1241"/>
      <c r="AD2787" s="1241"/>
      <c r="AE2787" s="1241"/>
      <c r="AF2787" s="1241"/>
    </row>
    <row r="2788" spans="1:32" ht="5.85" customHeight="1">
      <c r="A2788" s="1242"/>
      <c r="B2788" s="1242"/>
      <c r="C2788" s="1242"/>
      <c r="D2788" s="1242"/>
      <c r="E2788" s="1242"/>
      <c r="F2788" s="1242"/>
      <c r="G2788" s="1242"/>
      <c r="H2788" s="1242"/>
      <c r="I2788" s="1242"/>
      <c r="J2788" s="1242"/>
      <c r="K2788" s="1242"/>
      <c r="L2788" s="1242"/>
      <c r="M2788" s="1242"/>
      <c r="N2788" s="1242"/>
      <c r="O2788" s="1242"/>
      <c r="P2788" s="1242"/>
      <c r="Q2788" s="1242"/>
      <c r="R2788" s="1242"/>
      <c r="S2788" s="1242"/>
      <c r="T2788" s="1242"/>
      <c r="U2788" s="1242"/>
      <c r="V2788" s="1242"/>
      <c r="W2788" s="1242"/>
      <c r="X2788" s="1242"/>
      <c r="Y2788" s="1242"/>
      <c r="Z2788" s="1242"/>
      <c r="AA2788" s="1242"/>
      <c r="AB2788" s="1242"/>
      <c r="AC2788" s="1242"/>
      <c r="AD2788" s="1242"/>
      <c r="AE2788" s="1242"/>
      <c r="AF2788" s="1242"/>
    </row>
    <row r="2789" spans="1:32" ht="85.15" customHeight="1">
      <c r="A2789" s="150"/>
      <c r="AF2789" s="152"/>
    </row>
    <row r="2790" spans="1:32" ht="84.4" customHeight="1">
      <c r="A2790" s="153"/>
      <c r="B2790" s="154"/>
      <c r="C2790" s="154"/>
      <c r="D2790" s="154"/>
      <c r="E2790" s="154"/>
      <c r="F2790" s="154"/>
      <c r="G2790" s="154"/>
      <c r="H2790" s="154"/>
      <c r="I2790" s="154"/>
      <c r="J2790" s="154"/>
      <c r="K2790" s="154"/>
      <c r="L2790" s="154"/>
      <c r="M2790" s="154"/>
      <c r="N2790" s="154"/>
      <c r="O2790" s="154"/>
      <c r="P2790" s="154"/>
      <c r="Q2790" s="154"/>
      <c r="R2790" s="154"/>
      <c r="S2790" s="154"/>
      <c r="T2790" s="154"/>
      <c r="U2790" s="154"/>
      <c r="V2790" s="154"/>
      <c r="W2790" s="154"/>
      <c r="X2790" s="154"/>
      <c r="Y2790" s="154"/>
      <c r="Z2790" s="154"/>
      <c r="AA2790" s="154"/>
      <c r="AB2790" s="154"/>
      <c r="AC2790" s="154"/>
      <c r="AD2790" s="154"/>
      <c r="AE2790" s="154"/>
      <c r="AF2790" s="162"/>
    </row>
    <row r="2791" spans="1:32" ht="1.5" customHeight="1">
      <c r="A2791" s="146"/>
      <c r="B2791" s="147"/>
      <c r="C2791" s="147"/>
      <c r="D2791" s="147"/>
      <c r="E2791" s="147"/>
      <c r="F2791" s="147"/>
      <c r="G2791" s="1289" t="s">
        <v>376</v>
      </c>
      <c r="H2791" s="1289"/>
      <c r="I2791" s="1289"/>
      <c r="J2791" s="1289"/>
      <c r="K2791" s="1289"/>
      <c r="L2791" s="1289"/>
      <c r="M2791" s="1289"/>
      <c r="N2791" s="1289"/>
      <c r="O2791" s="1289"/>
      <c r="P2791" s="1289"/>
      <c r="Q2791" s="1289"/>
      <c r="R2791" s="1289"/>
      <c r="S2791" s="1289"/>
      <c r="T2791" s="1289"/>
      <c r="U2791" s="1289"/>
      <c r="V2791" s="1289"/>
      <c r="W2791" s="1289"/>
      <c r="X2791" s="1289"/>
      <c r="Y2791" s="1289"/>
      <c r="Z2791" s="1289"/>
      <c r="AA2791" s="148"/>
      <c r="AB2791" s="1290" t="s">
        <v>726</v>
      </c>
      <c r="AC2791" s="1290"/>
      <c r="AD2791" s="1290"/>
      <c r="AE2791" s="1290"/>
      <c r="AF2791" s="1290"/>
    </row>
    <row r="2792" spans="1:32" ht="15.4" customHeight="1">
      <c r="A2792" s="150"/>
      <c r="B2792" s="1243"/>
      <c r="C2792" s="1243"/>
      <c r="D2792" s="1243"/>
      <c r="E2792" s="1243"/>
      <c r="G2792" s="1289"/>
      <c r="H2792" s="1289"/>
      <c r="I2792" s="1289"/>
      <c r="J2792" s="1289"/>
      <c r="K2792" s="1289"/>
      <c r="L2792" s="1289"/>
      <c r="M2792" s="1289"/>
      <c r="N2792" s="1289"/>
      <c r="O2792" s="1289"/>
      <c r="P2792" s="1289"/>
      <c r="Q2792" s="1289"/>
      <c r="R2792" s="1289"/>
      <c r="S2792" s="1289"/>
      <c r="T2792" s="1289"/>
      <c r="U2792" s="1289"/>
      <c r="V2792" s="1289"/>
      <c r="W2792" s="1289"/>
      <c r="X2792" s="1289"/>
      <c r="Y2792" s="1289"/>
      <c r="Z2792" s="1289"/>
      <c r="AA2792" s="152"/>
      <c r="AB2792" s="1290"/>
      <c r="AC2792" s="1290"/>
      <c r="AD2792" s="1290"/>
      <c r="AE2792" s="1290"/>
      <c r="AF2792" s="1290"/>
    </row>
    <row r="2793" spans="1:32" ht="11.65" customHeight="1">
      <c r="A2793" s="150"/>
      <c r="B2793" s="1243"/>
      <c r="C2793" s="1243"/>
      <c r="D2793" s="1243"/>
      <c r="E2793" s="1243"/>
      <c r="G2793" s="1289"/>
      <c r="H2793" s="1289"/>
      <c r="I2793" s="1289"/>
      <c r="J2793" s="1289"/>
      <c r="K2793" s="1289"/>
      <c r="L2793" s="1289"/>
      <c r="M2793" s="1289"/>
      <c r="N2793" s="1289"/>
      <c r="O2793" s="1289"/>
      <c r="P2793" s="1289"/>
      <c r="Q2793" s="1289"/>
      <c r="R2793" s="1289"/>
      <c r="S2793" s="1289"/>
      <c r="T2793" s="1289"/>
      <c r="U2793" s="1289"/>
      <c r="V2793" s="1289"/>
      <c r="W2793" s="1289"/>
      <c r="X2793" s="1289"/>
      <c r="Y2793" s="1289"/>
      <c r="Z2793" s="1289"/>
      <c r="AA2793" s="152"/>
      <c r="AB2793" s="1291" t="s">
        <v>378</v>
      </c>
      <c r="AC2793" s="1291"/>
      <c r="AD2793" s="1291"/>
      <c r="AE2793" s="1292"/>
      <c r="AF2793" s="1292"/>
    </row>
    <row r="2794" spans="1:32" ht="13.9" customHeight="1">
      <c r="A2794" s="150"/>
      <c r="B2794" s="1243"/>
      <c r="C2794" s="1243"/>
      <c r="D2794" s="1243"/>
      <c r="E2794" s="1243"/>
      <c r="G2794" s="1293" t="s">
        <v>379</v>
      </c>
      <c r="H2794" s="1293"/>
      <c r="I2794" s="1293"/>
      <c r="J2794" s="1293"/>
      <c r="K2794" s="1293"/>
      <c r="L2794" s="1293"/>
      <c r="M2794" s="1293"/>
      <c r="N2794" s="1293"/>
      <c r="O2794" s="1293"/>
      <c r="P2794" s="1293"/>
      <c r="Q2794" s="1293"/>
      <c r="R2794" s="1293"/>
      <c r="S2794" s="1293"/>
      <c r="T2794" s="1293"/>
      <c r="U2794" s="1293"/>
      <c r="V2794" s="1293"/>
      <c r="W2794" s="1293"/>
      <c r="X2794" s="1293"/>
      <c r="Y2794" s="1293"/>
      <c r="Z2794" s="1293"/>
      <c r="AA2794" s="152"/>
      <c r="AB2794" s="1291"/>
      <c r="AC2794" s="1291"/>
      <c r="AD2794" s="1291"/>
      <c r="AE2794" s="1292"/>
      <c r="AF2794" s="1292"/>
    </row>
    <row r="2795" spans="1:32" ht="0.75" customHeight="1">
      <c r="A2795" s="150"/>
      <c r="G2795" s="1293"/>
      <c r="H2795" s="1293"/>
      <c r="I2795" s="1293"/>
      <c r="J2795" s="1293"/>
      <c r="K2795" s="1293"/>
      <c r="L2795" s="1293"/>
      <c r="M2795" s="1293"/>
      <c r="N2795" s="1293"/>
      <c r="O2795" s="1293"/>
      <c r="P2795" s="1293"/>
      <c r="Q2795" s="1293"/>
      <c r="R2795" s="1293"/>
      <c r="S2795" s="1293"/>
      <c r="T2795" s="1293"/>
      <c r="U2795" s="1293"/>
      <c r="V2795" s="1293"/>
      <c r="W2795" s="1293"/>
      <c r="X2795" s="1293"/>
      <c r="Y2795" s="1293"/>
      <c r="Z2795" s="1293"/>
      <c r="AA2795" s="152"/>
      <c r="AB2795" s="1291"/>
      <c r="AC2795" s="1291"/>
      <c r="AD2795" s="1291"/>
      <c r="AE2795" s="1292"/>
      <c r="AF2795" s="1292"/>
    </row>
    <row r="2796" spans="1:32" ht="0.75" customHeight="1">
      <c r="A2796" s="153"/>
      <c r="B2796" s="154"/>
      <c r="C2796" s="154"/>
      <c r="D2796" s="154"/>
      <c r="E2796" s="154"/>
      <c r="F2796" s="154"/>
      <c r="G2796" s="154"/>
      <c r="H2796" s="154"/>
      <c r="I2796" s="154"/>
      <c r="J2796" s="154"/>
      <c r="K2796" s="154"/>
      <c r="L2796" s="154"/>
      <c r="M2796" s="154"/>
      <c r="N2796" s="154"/>
      <c r="O2796" s="154"/>
      <c r="P2796" s="154"/>
      <c r="Q2796" s="154"/>
      <c r="R2796" s="154"/>
      <c r="S2796" s="154"/>
      <c r="T2796" s="154"/>
      <c r="U2796" s="154"/>
      <c r="V2796" s="154"/>
      <c r="W2796" s="154"/>
      <c r="X2796" s="154"/>
      <c r="Y2796" s="154"/>
      <c r="Z2796" s="154"/>
      <c r="AA2796" s="154"/>
      <c r="AB2796" s="154"/>
      <c r="AC2796" s="154"/>
      <c r="AD2796" s="154"/>
      <c r="AE2796" s="1292"/>
      <c r="AF2796" s="1292"/>
    </row>
    <row r="2797" spans="1:32" ht="16.7" customHeight="1">
      <c r="A2797" s="1280" t="s">
        <v>323</v>
      </c>
      <c r="B2797" s="1280"/>
      <c r="C2797" s="1280"/>
      <c r="D2797" s="1280"/>
      <c r="E2797" s="1280"/>
      <c r="F2797" s="1280"/>
      <c r="G2797" s="1280"/>
      <c r="H2797" s="1280"/>
      <c r="I2797" s="1280"/>
      <c r="J2797" s="1280"/>
      <c r="K2797" s="1280"/>
      <c r="L2797" s="1280"/>
      <c r="M2797" s="1280"/>
      <c r="N2797" s="1280"/>
      <c r="O2797" s="1280"/>
      <c r="P2797" s="1280"/>
      <c r="Q2797" s="1280"/>
      <c r="R2797" s="1280"/>
      <c r="S2797" s="1280"/>
      <c r="T2797" s="1280"/>
      <c r="U2797" s="1280"/>
      <c r="V2797" s="1280"/>
      <c r="W2797" s="1280"/>
      <c r="X2797" s="1280"/>
      <c r="Y2797" s="1280"/>
      <c r="Z2797" s="1280"/>
      <c r="AA2797" s="1280"/>
      <c r="AB2797" s="1280"/>
      <c r="AC2797" s="1280"/>
      <c r="AD2797" s="1280"/>
      <c r="AE2797" s="1280"/>
      <c r="AF2797" s="1280"/>
    </row>
    <row r="2798" spans="1:32" ht="37.15" customHeight="1">
      <c r="A2798" s="1301" t="s">
        <v>380</v>
      </c>
      <c r="B2798" s="1301"/>
      <c r="C2798" s="1301"/>
      <c r="D2798" s="1301"/>
      <c r="E2798" s="1301"/>
      <c r="F2798" s="1301"/>
      <c r="G2798" s="1301"/>
      <c r="H2798" s="1301"/>
      <c r="I2798" s="1301"/>
      <c r="J2798" s="1301"/>
      <c r="K2798" s="1301"/>
      <c r="L2798" s="1301"/>
      <c r="M2798" s="1301"/>
      <c r="N2798" s="1301"/>
      <c r="O2798" s="1301"/>
      <c r="P2798" s="1301"/>
      <c r="Q2798" s="1301"/>
      <c r="R2798" s="1301"/>
      <c r="S2798" s="1301"/>
      <c r="T2798" s="1301"/>
      <c r="U2798" s="1301"/>
      <c r="V2798" s="1301"/>
      <c r="W2798" s="1301"/>
      <c r="X2798" s="1301"/>
      <c r="Y2798" s="1280" t="s">
        <v>381</v>
      </c>
      <c r="Z2798" s="1280"/>
      <c r="AA2798" s="1280"/>
      <c r="AB2798" s="1280"/>
      <c r="AC2798" s="1280"/>
      <c r="AD2798" s="1280"/>
      <c r="AE2798" s="1280"/>
      <c r="AF2798" s="1280"/>
    </row>
    <row r="2799" spans="1:32" ht="5.0999999999999996" customHeight="1">
      <c r="A2799" s="155"/>
      <c r="B2799" s="156"/>
      <c r="C2799" s="156"/>
      <c r="D2799" s="156"/>
      <c r="E2799" s="156"/>
      <c r="F2799" s="156"/>
      <c r="G2799" s="156"/>
      <c r="H2799" s="156"/>
      <c r="I2799" s="156"/>
      <c r="J2799" s="156"/>
      <c r="K2799" s="156"/>
      <c r="L2799" s="156"/>
      <c r="M2799" s="156"/>
      <c r="N2799" s="156"/>
      <c r="O2799" s="156"/>
      <c r="P2799" s="156"/>
      <c r="Q2799" s="156"/>
      <c r="R2799" s="156"/>
      <c r="S2799" s="156"/>
      <c r="T2799" s="156"/>
      <c r="U2799" s="156"/>
      <c r="V2799" s="156"/>
      <c r="W2799" s="156"/>
      <c r="X2799" s="156"/>
      <c r="Y2799" s="156"/>
      <c r="Z2799" s="156"/>
      <c r="AA2799" s="156"/>
      <c r="AB2799" s="156"/>
      <c r="AC2799" s="156"/>
      <c r="AD2799" s="156"/>
      <c r="AE2799" s="156"/>
      <c r="AF2799" s="157"/>
    </row>
    <row r="2800" spans="1:32" ht="0.75" customHeight="1">
      <c r="A2800" s="1283" t="s">
        <v>382</v>
      </c>
      <c r="B2800" s="1283"/>
      <c r="C2800" s="1283"/>
      <c r="D2800" s="1283"/>
      <c r="E2800" s="1284"/>
      <c r="F2800" s="1284"/>
      <c r="G2800" s="1284"/>
      <c r="H2800" s="1284"/>
      <c r="I2800" s="1285" t="s">
        <v>304</v>
      </c>
      <c r="J2800" s="1285"/>
      <c r="K2800" s="1285"/>
      <c r="L2800" s="1285"/>
      <c r="M2800" s="1285"/>
      <c r="N2800" s="1285"/>
      <c r="O2800" s="1285"/>
      <c r="P2800" s="1285"/>
      <c r="Q2800" s="1285"/>
      <c r="R2800" s="1285"/>
      <c r="S2800" s="1285"/>
      <c r="T2800" s="1285"/>
      <c r="U2800" s="1285"/>
      <c r="V2800" s="1285"/>
      <c r="W2800" s="1285"/>
      <c r="X2800" s="1285"/>
      <c r="Y2800" s="1275" t="s">
        <v>383</v>
      </c>
      <c r="Z2800" s="1275"/>
      <c r="AA2800" s="1275"/>
      <c r="AB2800" s="1275"/>
      <c r="AC2800" s="1275"/>
      <c r="AD2800" s="1286" t="s">
        <v>384</v>
      </c>
      <c r="AE2800" s="1286"/>
      <c r="AF2800" s="1286"/>
    </row>
    <row r="2801" spans="1:32" ht="17.45" customHeight="1">
      <c r="A2801" s="1283"/>
      <c r="B2801" s="1283"/>
      <c r="C2801" s="1283"/>
      <c r="D2801" s="1283"/>
      <c r="E2801" s="1287" t="s">
        <v>385</v>
      </c>
      <c r="F2801" s="1287"/>
      <c r="G2801" s="1287"/>
      <c r="H2801" s="1288" t="s">
        <v>386</v>
      </c>
      <c r="I2801" s="1285"/>
      <c r="J2801" s="1285"/>
      <c r="K2801" s="1285"/>
      <c r="L2801" s="1285"/>
      <c r="M2801" s="1285"/>
      <c r="N2801" s="1285"/>
      <c r="O2801" s="1285"/>
      <c r="P2801" s="1285"/>
      <c r="Q2801" s="1285"/>
      <c r="R2801" s="1285"/>
      <c r="S2801" s="1285"/>
      <c r="T2801" s="1285"/>
      <c r="U2801" s="1285"/>
      <c r="V2801" s="1285"/>
      <c r="W2801" s="1285"/>
      <c r="X2801" s="1285"/>
      <c r="Y2801" s="1275"/>
      <c r="Z2801" s="1275"/>
      <c r="AA2801" s="1275"/>
      <c r="AB2801" s="1275"/>
      <c r="AC2801" s="1275"/>
      <c r="AD2801" s="1286"/>
      <c r="AE2801" s="1286"/>
      <c r="AF2801" s="1286"/>
    </row>
    <row r="2802" spans="1:32" ht="0.75" customHeight="1">
      <c r="A2802" s="1274" t="s">
        <v>302</v>
      </c>
      <c r="B2802" s="1274"/>
      <c r="C2802" s="1274"/>
      <c r="D2802" s="1274"/>
      <c r="E2802" s="1287"/>
      <c r="F2802" s="1287"/>
      <c r="G2802" s="1287"/>
      <c r="H2802" s="1288"/>
      <c r="I2802" s="1285"/>
      <c r="J2802" s="1285"/>
      <c r="K2802" s="1285"/>
      <c r="L2802" s="1285"/>
      <c r="M2802" s="1285"/>
      <c r="N2802" s="1285"/>
      <c r="O2802" s="1285"/>
      <c r="P2802" s="1285"/>
      <c r="Q2802" s="1285"/>
      <c r="R2802" s="1285"/>
      <c r="S2802" s="1285"/>
      <c r="T2802" s="1285"/>
      <c r="U2802" s="1285"/>
      <c r="V2802" s="1285"/>
      <c r="W2802" s="1285"/>
      <c r="X2802" s="1285"/>
      <c r="Y2802" s="1275" t="s">
        <v>387</v>
      </c>
      <c r="Z2802" s="1275"/>
      <c r="AA2802" s="1275"/>
      <c r="AB2802" s="1275"/>
      <c r="AC2802" s="1275"/>
      <c r="AD2802" s="1276">
        <v>3</v>
      </c>
      <c r="AE2802" s="1276"/>
      <c r="AF2802" s="1276"/>
    </row>
    <row r="2803" spans="1:32" ht="18.2" customHeight="1">
      <c r="A2803" s="1274"/>
      <c r="B2803" s="1274"/>
      <c r="C2803" s="1274"/>
      <c r="D2803" s="1274"/>
      <c r="E2803" s="1277"/>
      <c r="F2803" s="1277"/>
      <c r="G2803" s="1277"/>
      <c r="H2803" s="1288"/>
      <c r="I2803" s="1285"/>
      <c r="J2803" s="1285"/>
      <c r="K2803" s="1285"/>
      <c r="L2803" s="1285"/>
      <c r="M2803" s="1285"/>
      <c r="N2803" s="1285"/>
      <c r="O2803" s="1285"/>
      <c r="P2803" s="1285"/>
      <c r="Q2803" s="1285"/>
      <c r="R2803" s="1285"/>
      <c r="S2803" s="1285"/>
      <c r="T2803" s="1285"/>
      <c r="U2803" s="1285"/>
      <c r="V2803" s="1285"/>
      <c r="W2803" s="1285"/>
      <c r="X2803" s="1285"/>
      <c r="Y2803" s="1275"/>
      <c r="Z2803" s="1275"/>
      <c r="AA2803" s="1275"/>
      <c r="AB2803" s="1275"/>
      <c r="AC2803" s="1275"/>
      <c r="AD2803" s="1276"/>
      <c r="AE2803" s="1276"/>
      <c r="AF2803" s="1276"/>
    </row>
    <row r="2804" spans="1:32" ht="0.75" customHeight="1">
      <c r="A2804" s="1278"/>
      <c r="B2804" s="1278"/>
      <c r="C2804" s="1278"/>
      <c r="D2804" s="1278"/>
      <c r="E2804" s="1278"/>
      <c r="F2804" s="1278"/>
      <c r="G2804" s="1278"/>
      <c r="H2804" s="1288"/>
      <c r="I2804" s="1279"/>
      <c r="J2804" s="1279"/>
      <c r="K2804" s="1279"/>
      <c r="L2804" s="1279"/>
      <c r="M2804" s="1279"/>
      <c r="N2804" s="1279"/>
      <c r="O2804" s="1279"/>
      <c r="P2804" s="1279"/>
      <c r="Q2804" s="1279"/>
      <c r="R2804" s="1279"/>
      <c r="S2804" s="1279"/>
      <c r="T2804" s="1279"/>
      <c r="U2804" s="1279"/>
      <c r="V2804" s="1279"/>
      <c r="W2804" s="1279"/>
      <c r="X2804" s="1279"/>
      <c r="Y2804" s="1279"/>
      <c r="Z2804" s="1279"/>
      <c r="AA2804" s="1279"/>
      <c r="AB2804" s="1279"/>
      <c r="AC2804" s="1279"/>
      <c r="AD2804" s="1279"/>
      <c r="AE2804" s="1279"/>
      <c r="AF2804" s="1279"/>
    </row>
    <row r="2805" spans="1:32" ht="26.1" customHeight="1">
      <c r="A2805" s="1271" t="s">
        <v>432</v>
      </c>
      <c r="B2805" s="1271"/>
      <c r="C2805" s="1271"/>
      <c r="D2805" s="1271"/>
      <c r="E2805" s="1271"/>
      <c r="F2805" s="1271"/>
      <c r="G2805" s="1271"/>
      <c r="H2805" s="1271"/>
      <c r="I2805" s="1271"/>
      <c r="J2805" s="1271"/>
      <c r="K2805" s="1271"/>
      <c r="L2805" s="1271"/>
      <c r="M2805" s="1271"/>
      <c r="N2805" s="1271"/>
      <c r="O2805" s="1271"/>
      <c r="P2805" s="1271"/>
      <c r="Q2805" s="1271"/>
      <c r="R2805" s="1271"/>
      <c r="S2805" s="1271"/>
      <c r="T2805" s="1271"/>
      <c r="U2805" s="1271"/>
      <c r="V2805" s="1271"/>
      <c r="W2805" s="1271"/>
      <c r="X2805" s="1271"/>
      <c r="Y2805" s="1271"/>
      <c r="Z2805" s="1271"/>
      <c r="AA2805" s="1271"/>
      <c r="AB2805" s="1271"/>
      <c r="AC2805" s="1271"/>
      <c r="AD2805" s="1271"/>
      <c r="AE2805" s="1271"/>
      <c r="AF2805" s="1272"/>
    </row>
    <row r="2806" spans="1:32" ht="0.75" customHeight="1">
      <c r="A2806" s="1273" t="s">
        <v>389</v>
      </c>
      <c r="B2806" s="1273"/>
      <c r="C2806" s="1273"/>
      <c r="D2806" s="1273"/>
      <c r="E2806" s="1273"/>
      <c r="F2806" s="1273"/>
      <c r="G2806" s="1273"/>
      <c r="H2806" s="1273"/>
      <c r="I2806" s="1273"/>
      <c r="J2806" s="1273"/>
      <c r="K2806" s="1273"/>
      <c r="L2806" s="1273"/>
      <c r="M2806" s="1273"/>
      <c r="N2806" s="1273"/>
      <c r="O2806" s="1273"/>
      <c r="P2806" s="1273"/>
      <c r="Q2806" s="1273"/>
      <c r="R2806" s="1273"/>
      <c r="S2806" s="1273"/>
      <c r="T2806" s="1273"/>
      <c r="U2806" s="1273"/>
      <c r="V2806" s="1273"/>
      <c r="W2806" s="1273"/>
      <c r="X2806" s="1273"/>
      <c r="Y2806" s="1273"/>
      <c r="Z2806" s="1273"/>
      <c r="AA2806" s="1273"/>
      <c r="AB2806" s="1273"/>
      <c r="AC2806" s="1273"/>
      <c r="AD2806" s="1273"/>
      <c r="AE2806" s="1273"/>
      <c r="AF2806" s="1272"/>
    </row>
    <row r="2807" spans="1:32" ht="10.15" customHeight="1">
      <c r="A2807" s="1273"/>
      <c r="B2807" s="1273"/>
      <c r="C2807" s="1273"/>
      <c r="D2807" s="1273"/>
      <c r="E2807" s="1273"/>
      <c r="F2807" s="1273"/>
      <c r="G2807" s="1273"/>
      <c r="H2807" s="1273"/>
      <c r="I2807" s="1273"/>
      <c r="J2807" s="1273"/>
      <c r="K2807" s="1273"/>
      <c r="L2807" s="1273"/>
      <c r="M2807" s="1273"/>
      <c r="N2807" s="1273"/>
      <c r="O2807" s="1273"/>
      <c r="P2807" s="1273"/>
      <c r="Q2807" s="1273"/>
      <c r="R2807" s="1273"/>
      <c r="S2807" s="1273"/>
      <c r="T2807" s="1273"/>
      <c r="U2807" s="1273"/>
      <c r="V2807" s="1273"/>
      <c r="W2807" s="1273"/>
      <c r="X2807" s="1273"/>
      <c r="Y2807" s="1273"/>
      <c r="Z2807" s="1273"/>
      <c r="AA2807" s="1273"/>
      <c r="AB2807" s="1273"/>
      <c r="AC2807" s="1273"/>
      <c r="AD2807" s="1273"/>
      <c r="AE2807" s="1273"/>
      <c r="AF2807" s="1272"/>
    </row>
    <row r="2808" spans="1:32" ht="16.7" customHeight="1">
      <c r="A2808" s="1255" t="s">
        <v>390</v>
      </c>
      <c r="B2808" s="1255"/>
      <c r="C2808" s="1255"/>
      <c r="D2808" s="1255"/>
      <c r="E2808" s="1255"/>
      <c r="F2808" s="1255"/>
      <c r="G2808" s="1255"/>
      <c r="H2808" s="1255"/>
      <c r="I2808" s="1255"/>
      <c r="J2808" s="1255"/>
      <c r="K2808" s="1255"/>
      <c r="L2808" s="1255"/>
      <c r="M2808" s="1256" t="s">
        <v>391</v>
      </c>
      <c r="N2808" s="1256" t="s">
        <v>392</v>
      </c>
      <c r="O2808" s="1256"/>
      <c r="P2808" s="1256"/>
      <c r="Q2808" s="1256"/>
      <c r="R2808" s="1256"/>
      <c r="S2808" s="1256"/>
      <c r="T2808" s="1256" t="s">
        <v>393</v>
      </c>
      <c r="U2808" s="1256"/>
      <c r="V2808" s="1256"/>
      <c r="W2808" s="1256"/>
      <c r="X2808" s="1256"/>
      <c r="Y2808" s="1256"/>
      <c r="Z2808" s="1256"/>
      <c r="AA2808" s="1256"/>
      <c r="AB2808" s="1256"/>
      <c r="AC2808" s="1245" t="s">
        <v>394</v>
      </c>
      <c r="AD2808" s="1245"/>
      <c r="AE2808" s="1245"/>
      <c r="AF2808" s="1245"/>
    </row>
    <row r="2809" spans="1:32" ht="17.45" customHeight="1">
      <c r="A2809" s="1255"/>
      <c r="B2809" s="1255"/>
      <c r="C2809" s="1255"/>
      <c r="D2809" s="1255"/>
      <c r="E2809" s="1255"/>
      <c r="F2809" s="1255"/>
      <c r="G2809" s="1255"/>
      <c r="H2809" s="1255"/>
      <c r="I2809" s="1255"/>
      <c r="J2809" s="1255"/>
      <c r="K2809" s="1255"/>
      <c r="L2809" s="1255"/>
      <c r="M2809" s="1256"/>
      <c r="N2809" s="1256" t="s">
        <v>395</v>
      </c>
      <c r="O2809" s="1256"/>
      <c r="P2809" s="1256" t="s">
        <v>396</v>
      </c>
      <c r="Q2809" s="1256"/>
      <c r="R2809" s="1256"/>
      <c r="S2809" s="1256"/>
      <c r="T2809" s="1256" t="s">
        <v>395</v>
      </c>
      <c r="U2809" s="1256"/>
      <c r="V2809" s="1256"/>
      <c r="W2809" s="1256"/>
      <c r="X2809" s="1256" t="s">
        <v>396</v>
      </c>
      <c r="Y2809" s="1256"/>
      <c r="Z2809" s="1256"/>
      <c r="AA2809" s="1256"/>
      <c r="AB2809" s="1256"/>
      <c r="AC2809" s="1245"/>
      <c r="AD2809" s="1245"/>
      <c r="AE2809" s="1245"/>
      <c r="AF2809" s="1245"/>
    </row>
    <row r="2810" spans="1:32" ht="22.5" customHeight="1">
      <c r="A2810" s="155"/>
      <c r="B2810" s="156"/>
      <c r="C2810" s="169" t="s">
        <v>693</v>
      </c>
      <c r="D2810" s="1268" t="s">
        <v>694</v>
      </c>
      <c r="E2810" s="1268"/>
      <c r="F2810" s="1268"/>
      <c r="G2810" s="1268"/>
      <c r="H2810" s="1268"/>
      <c r="I2810" s="1268"/>
      <c r="J2810" s="1268"/>
      <c r="K2810" s="1268"/>
      <c r="L2810" s="1268"/>
      <c r="M2810" s="161">
        <v>1</v>
      </c>
      <c r="N2810" s="1269">
        <v>0.3</v>
      </c>
      <c r="O2810" s="1269"/>
      <c r="P2810" s="1269">
        <v>0.7</v>
      </c>
      <c r="Q2810" s="1269"/>
      <c r="R2810" s="1269"/>
      <c r="S2810" s="1269"/>
      <c r="T2810" s="1270">
        <v>174.39490000000001</v>
      </c>
      <c r="U2810" s="1270"/>
      <c r="V2810" s="1270"/>
      <c r="W2810" s="1270"/>
      <c r="X2810" s="1270">
        <v>72.1922</v>
      </c>
      <c r="Y2810" s="1270"/>
      <c r="Z2810" s="1270"/>
      <c r="AA2810" s="1270"/>
      <c r="AB2810" s="1270"/>
      <c r="AC2810" s="1267">
        <v>102.85299999999999</v>
      </c>
      <c r="AD2810" s="1267"/>
      <c r="AE2810" s="1267"/>
      <c r="AF2810" s="1267"/>
    </row>
    <row r="2811" spans="1:32" ht="17.45" customHeight="1">
      <c r="A2811" s="1246"/>
      <c r="B2811" s="1246"/>
      <c r="C2811" s="1246"/>
      <c r="D2811" s="1246"/>
      <c r="E2811" s="1246"/>
      <c r="F2811" s="1246"/>
      <c r="G2811" s="1246"/>
      <c r="H2811" s="1246"/>
      <c r="I2811" s="1246"/>
      <c r="J2811" s="1246"/>
      <c r="K2811" s="1246"/>
      <c r="L2811" s="1246"/>
      <c r="M2811" s="1247" t="s">
        <v>397</v>
      </c>
      <c r="N2811" s="1247"/>
      <c r="O2811" s="1247"/>
      <c r="P2811" s="1247"/>
      <c r="Q2811" s="1247"/>
      <c r="R2811" s="1247"/>
      <c r="S2811" s="1247"/>
      <c r="T2811" s="1247"/>
      <c r="U2811" s="1247"/>
      <c r="V2811" s="1247"/>
      <c r="W2811" s="1247"/>
      <c r="X2811" s="1248"/>
      <c r="Y2811" s="1248"/>
      <c r="Z2811" s="1249">
        <v>102.85299999999999</v>
      </c>
      <c r="AA2811" s="1249"/>
      <c r="AB2811" s="1249"/>
      <c r="AC2811" s="1249"/>
      <c r="AD2811" s="1249"/>
      <c r="AE2811" s="1249"/>
      <c r="AF2811" s="1249"/>
    </row>
    <row r="2812" spans="1:32" ht="17.45" customHeight="1">
      <c r="A2812" s="1255" t="s">
        <v>398</v>
      </c>
      <c r="B2812" s="1255"/>
      <c r="C2812" s="1255"/>
      <c r="D2812" s="1255"/>
      <c r="E2812" s="1255"/>
      <c r="F2812" s="1255"/>
      <c r="G2812" s="1255"/>
      <c r="H2812" s="1255"/>
      <c r="I2812" s="1255"/>
      <c r="J2812" s="1255"/>
      <c r="K2812" s="1255"/>
      <c r="L2812" s="1255"/>
      <c r="M2812" s="1255"/>
      <c r="N2812" s="1255"/>
      <c r="O2812" s="1256" t="s">
        <v>399</v>
      </c>
      <c r="P2812" s="1256"/>
      <c r="Q2812" s="1256"/>
      <c r="R2812" s="1256"/>
      <c r="S2812" s="1256" t="s">
        <v>391</v>
      </c>
      <c r="T2812" s="1256"/>
      <c r="U2812" s="1256"/>
      <c r="V2812" s="1256"/>
      <c r="W2812" s="1256" t="s">
        <v>400</v>
      </c>
      <c r="X2812" s="1256"/>
      <c r="Y2812" s="1256"/>
      <c r="Z2812" s="1256"/>
      <c r="AA2812" s="1256"/>
      <c r="AB2812" s="1256"/>
      <c r="AC2812" s="1245" t="s">
        <v>394</v>
      </c>
      <c r="AD2812" s="1245"/>
      <c r="AE2812" s="1245"/>
      <c r="AF2812" s="1245"/>
    </row>
    <row r="2813" spans="1:32" ht="22.5" customHeight="1">
      <c r="A2813" s="146"/>
      <c r="B2813" s="147"/>
      <c r="C2813" s="170" t="s">
        <v>462</v>
      </c>
      <c r="D2813" s="1263" t="s">
        <v>463</v>
      </c>
      <c r="E2813" s="1263"/>
      <c r="F2813" s="1263"/>
      <c r="G2813" s="1263"/>
      <c r="H2813" s="1263"/>
      <c r="I2813" s="1263"/>
      <c r="J2813" s="1263"/>
      <c r="K2813" s="1263"/>
      <c r="L2813" s="1263"/>
      <c r="M2813" s="1263"/>
      <c r="N2813" s="1263"/>
      <c r="O2813" s="1264">
        <v>0</v>
      </c>
      <c r="P2813" s="1264"/>
      <c r="Q2813" s="1264"/>
      <c r="R2813" s="1264"/>
      <c r="S2813" s="1264">
        <v>2</v>
      </c>
      <c r="T2813" s="1264"/>
      <c r="U2813" s="1264"/>
      <c r="V2813" s="1264"/>
      <c r="W2813" s="1265">
        <v>22.268799999999999</v>
      </c>
      <c r="X2813" s="1265"/>
      <c r="Y2813" s="1265"/>
      <c r="Z2813" s="1265"/>
      <c r="AA2813" s="1265"/>
      <c r="AB2813" s="1265"/>
      <c r="AC2813" s="1266">
        <v>44.537599999999998</v>
      </c>
      <c r="AD2813" s="1266"/>
      <c r="AE2813" s="1266"/>
      <c r="AF2813" s="1266"/>
    </row>
    <row r="2814" spans="1:32" ht="23.25" customHeight="1">
      <c r="A2814" s="150"/>
      <c r="C2814" s="173" t="s">
        <v>507</v>
      </c>
      <c r="D2814" s="1297" t="s">
        <v>508</v>
      </c>
      <c r="E2814" s="1297"/>
      <c r="F2814" s="1297"/>
      <c r="G2814" s="1297"/>
      <c r="H2814" s="1297"/>
      <c r="I2814" s="1297"/>
      <c r="J2814" s="1297"/>
      <c r="K2814" s="1297"/>
      <c r="L2814" s="1297"/>
      <c r="M2814" s="1297"/>
      <c r="N2814" s="1297"/>
      <c r="O2814" s="1325">
        <v>0</v>
      </c>
      <c r="P2814" s="1325"/>
      <c r="Q2814" s="1325"/>
      <c r="R2814" s="1325"/>
      <c r="S2814" s="1325">
        <v>1</v>
      </c>
      <c r="T2814" s="1325"/>
      <c r="U2814" s="1325"/>
      <c r="V2814" s="1325"/>
      <c r="W2814" s="1299">
        <v>32.884700000000002</v>
      </c>
      <c r="X2814" s="1299"/>
      <c r="Y2814" s="1299"/>
      <c r="Z2814" s="1299"/>
      <c r="AA2814" s="1299"/>
      <c r="AB2814" s="1299"/>
      <c r="AC2814" s="1262">
        <v>32.884700000000002</v>
      </c>
      <c r="AD2814" s="1262"/>
      <c r="AE2814" s="1262"/>
      <c r="AF2814" s="1262"/>
    </row>
    <row r="2815" spans="1:32" ht="16.7" customHeight="1">
      <c r="A2815" s="150"/>
      <c r="M2815" s="1240" t="s">
        <v>401</v>
      </c>
      <c r="N2815" s="1240"/>
      <c r="O2815" s="1240"/>
      <c r="P2815" s="1240"/>
      <c r="Q2815" s="1240"/>
      <c r="R2815" s="1240"/>
      <c r="S2815" s="1240"/>
      <c r="T2815" s="1240"/>
      <c r="U2815" s="1240"/>
      <c r="V2815" s="1240"/>
      <c r="W2815" s="1240"/>
      <c r="Z2815" s="1262">
        <v>77.422300000000007</v>
      </c>
      <c r="AA2815" s="1262"/>
      <c r="AB2815" s="1262"/>
      <c r="AC2815" s="1262"/>
      <c r="AD2815" s="1262"/>
      <c r="AE2815" s="1262"/>
      <c r="AF2815" s="1262"/>
    </row>
    <row r="2816" spans="1:32" ht="17.45" customHeight="1">
      <c r="A2816" s="150"/>
      <c r="M2816" s="1240" t="s">
        <v>402</v>
      </c>
      <c r="N2816" s="1240"/>
      <c r="O2816" s="1240"/>
      <c r="P2816" s="1240"/>
      <c r="Q2816" s="1240"/>
      <c r="R2816" s="1240"/>
      <c r="S2816" s="1240"/>
      <c r="T2816" s="1240"/>
      <c r="U2816" s="1240"/>
      <c r="V2816" s="1240"/>
      <c r="W2816" s="1240"/>
      <c r="Z2816" s="1262">
        <v>180.27529999999999</v>
      </c>
      <c r="AA2816" s="1262"/>
      <c r="AB2816" s="1262"/>
      <c r="AC2816" s="1262"/>
      <c r="AD2816" s="1262"/>
      <c r="AE2816" s="1262"/>
      <c r="AF2816" s="1262"/>
    </row>
    <row r="2817" spans="1:32" ht="16.7" customHeight="1">
      <c r="A2817" s="150"/>
      <c r="M2817" s="1240" t="s">
        <v>403</v>
      </c>
      <c r="N2817" s="1240"/>
      <c r="O2817" s="1240"/>
      <c r="P2817" s="1240"/>
      <c r="Q2817" s="1240"/>
      <c r="R2817" s="1240"/>
      <c r="S2817" s="1240"/>
      <c r="T2817" s="1240"/>
      <c r="U2817" s="1240"/>
      <c r="V2817" s="1240"/>
      <c r="W2817" s="1240"/>
      <c r="Z2817" s="1262">
        <v>60.091799999999999</v>
      </c>
      <c r="AA2817" s="1262"/>
      <c r="AB2817" s="1262"/>
      <c r="AC2817" s="1262"/>
      <c r="AD2817" s="1262"/>
      <c r="AE2817" s="1262"/>
      <c r="AF2817" s="1262"/>
    </row>
    <row r="2818" spans="1:32" ht="17.45" customHeight="1">
      <c r="A2818" s="150"/>
      <c r="M2818" s="1240" t="s">
        <v>404</v>
      </c>
      <c r="N2818" s="1240"/>
      <c r="O2818" s="1240"/>
      <c r="P2818" s="1240"/>
      <c r="Q2818" s="1240"/>
      <c r="R2818" s="1240"/>
      <c r="S2818" s="1240"/>
      <c r="T2818" s="1240"/>
      <c r="U2818" s="1240"/>
      <c r="V2818" s="1240"/>
      <c r="W2818" s="1240"/>
      <c r="Z2818" s="1262">
        <v>0</v>
      </c>
      <c r="AA2818" s="1262"/>
      <c r="AB2818" s="1262"/>
      <c r="AC2818" s="1262"/>
      <c r="AD2818" s="1262"/>
      <c r="AE2818" s="1262"/>
      <c r="AF2818" s="1262"/>
    </row>
    <row r="2819" spans="1:32" ht="17.45" customHeight="1">
      <c r="A2819" s="153"/>
      <c r="B2819" s="154"/>
      <c r="C2819" s="154"/>
      <c r="D2819" s="154"/>
      <c r="E2819" s="154"/>
      <c r="F2819" s="154"/>
      <c r="G2819" s="154"/>
      <c r="H2819" s="154"/>
      <c r="I2819" s="154"/>
      <c r="J2819" s="154"/>
      <c r="K2819" s="154"/>
      <c r="L2819" s="154"/>
      <c r="M2819" s="1260" t="s">
        <v>405</v>
      </c>
      <c r="N2819" s="1260"/>
      <c r="O2819" s="1260"/>
      <c r="P2819" s="1260"/>
      <c r="Q2819" s="1260"/>
      <c r="R2819" s="1260"/>
      <c r="S2819" s="1260"/>
      <c r="T2819" s="1260"/>
      <c r="U2819" s="1260"/>
      <c r="V2819" s="1260"/>
      <c r="W2819" s="1260"/>
      <c r="X2819" s="154"/>
      <c r="Y2819" s="154"/>
      <c r="Z2819" s="1261">
        <v>0</v>
      </c>
      <c r="AA2819" s="1261"/>
      <c r="AB2819" s="1261"/>
      <c r="AC2819" s="1261"/>
      <c r="AD2819" s="1261"/>
      <c r="AE2819" s="1261"/>
      <c r="AF2819" s="1261"/>
    </row>
    <row r="2820" spans="1:32" ht="16.7" customHeight="1">
      <c r="A2820" s="1257" t="s">
        <v>406</v>
      </c>
      <c r="B2820" s="1257"/>
      <c r="C2820" s="1257"/>
      <c r="D2820" s="1257"/>
      <c r="E2820" s="1257"/>
      <c r="F2820" s="1257"/>
      <c r="G2820" s="1257"/>
      <c r="H2820" s="1257"/>
      <c r="I2820" s="1257"/>
      <c r="J2820" s="1257"/>
      <c r="K2820" s="1257"/>
      <c r="L2820" s="1257"/>
      <c r="M2820" s="1257"/>
      <c r="N2820" s="1257"/>
      <c r="O2820" s="1258" t="s">
        <v>391</v>
      </c>
      <c r="P2820" s="1258"/>
      <c r="Q2820" s="1258"/>
      <c r="R2820" s="1258"/>
      <c r="S2820" s="1258" t="s">
        <v>407</v>
      </c>
      <c r="T2820" s="1258"/>
      <c r="U2820" s="1258"/>
      <c r="V2820" s="1258"/>
      <c r="W2820" s="1258" t="s">
        <v>408</v>
      </c>
      <c r="X2820" s="1258"/>
      <c r="Y2820" s="1258"/>
      <c r="Z2820" s="1258"/>
      <c r="AA2820" s="1258"/>
      <c r="AB2820" s="1258"/>
      <c r="AC2820" s="1259" t="s">
        <v>409</v>
      </c>
      <c r="AD2820" s="1259"/>
      <c r="AE2820" s="1259"/>
      <c r="AF2820" s="1259"/>
    </row>
    <row r="2821" spans="1:32" ht="17.45" customHeight="1">
      <c r="A2821" s="1246"/>
      <c r="B2821" s="1246"/>
      <c r="C2821" s="1246"/>
      <c r="D2821" s="1246"/>
      <c r="E2821" s="1246"/>
      <c r="F2821" s="1246"/>
      <c r="G2821" s="1246"/>
      <c r="H2821" s="1246"/>
      <c r="I2821" s="1246"/>
      <c r="J2821" s="1246"/>
      <c r="K2821" s="1246"/>
      <c r="L2821" s="1246"/>
      <c r="M2821" s="1247" t="s">
        <v>411</v>
      </c>
      <c r="N2821" s="1247"/>
      <c r="O2821" s="1247"/>
      <c r="P2821" s="1247"/>
      <c r="Q2821" s="1247"/>
      <c r="R2821" s="1247"/>
      <c r="S2821" s="1247"/>
      <c r="T2821" s="1247"/>
      <c r="U2821" s="1247"/>
      <c r="V2821" s="1247"/>
      <c r="W2821" s="1247"/>
      <c r="X2821" s="1248"/>
      <c r="Y2821" s="1248"/>
      <c r="Z2821" s="1249">
        <v>0</v>
      </c>
      <c r="AA2821" s="1249"/>
      <c r="AB2821" s="1249"/>
      <c r="AC2821" s="1249"/>
      <c r="AD2821" s="1249"/>
      <c r="AE2821" s="1249"/>
      <c r="AF2821" s="1249"/>
    </row>
    <row r="2822" spans="1:32" ht="16.7" customHeight="1">
      <c r="A2822" s="1257" t="s">
        <v>412</v>
      </c>
      <c r="B2822" s="1257"/>
      <c r="C2822" s="1257"/>
      <c r="D2822" s="1257"/>
      <c r="E2822" s="1257"/>
      <c r="F2822" s="1257"/>
      <c r="G2822" s="1257"/>
      <c r="H2822" s="1257"/>
      <c r="I2822" s="1257"/>
      <c r="J2822" s="1257"/>
      <c r="K2822" s="1257"/>
      <c r="L2822" s="1257"/>
      <c r="M2822" s="1257"/>
      <c r="N2822" s="1257"/>
      <c r="O2822" s="1258" t="s">
        <v>391</v>
      </c>
      <c r="P2822" s="1258"/>
      <c r="Q2822" s="1258"/>
      <c r="R2822" s="1258"/>
      <c r="S2822" s="1258" t="s">
        <v>407</v>
      </c>
      <c r="T2822" s="1258"/>
      <c r="U2822" s="1258"/>
      <c r="V2822" s="1258"/>
      <c r="W2822" s="1258" t="s">
        <v>408</v>
      </c>
      <c r="X2822" s="1258"/>
      <c r="Y2822" s="1258"/>
      <c r="Z2822" s="1258"/>
      <c r="AA2822" s="1258"/>
      <c r="AB2822" s="1258"/>
      <c r="AC2822" s="1259" t="s">
        <v>409</v>
      </c>
      <c r="AD2822" s="1259"/>
      <c r="AE2822" s="1259"/>
      <c r="AF2822" s="1259"/>
    </row>
    <row r="2823" spans="1:32" ht="23.25" customHeight="1">
      <c r="A2823" s="155"/>
      <c r="B2823" s="156"/>
      <c r="C2823" s="169" t="s">
        <v>718</v>
      </c>
      <c r="D2823" s="1268" t="s">
        <v>719</v>
      </c>
      <c r="E2823" s="1268"/>
      <c r="F2823" s="1268"/>
      <c r="G2823" s="1268"/>
      <c r="H2823" s="1268"/>
      <c r="I2823" s="1268"/>
      <c r="J2823" s="1268"/>
      <c r="K2823" s="1268"/>
      <c r="L2823" s="1268"/>
      <c r="M2823" s="1268"/>
      <c r="N2823" s="1268"/>
      <c r="O2823" s="1319">
        <v>1</v>
      </c>
      <c r="P2823" s="1319"/>
      <c r="Q2823" s="1319"/>
      <c r="R2823" s="1319"/>
      <c r="S2823" s="1320" t="s">
        <v>435</v>
      </c>
      <c r="T2823" s="1320"/>
      <c r="U2823" s="1320"/>
      <c r="V2823" s="1320"/>
      <c r="W2823" s="1270">
        <v>637.53570000000002</v>
      </c>
      <c r="X2823" s="1270"/>
      <c r="Y2823" s="1270"/>
      <c r="Z2823" s="1270"/>
      <c r="AA2823" s="1270"/>
      <c r="AB2823" s="1270"/>
      <c r="AC2823" s="1267">
        <v>637.54</v>
      </c>
      <c r="AD2823" s="1267"/>
      <c r="AE2823" s="1267"/>
      <c r="AF2823" s="1267"/>
    </row>
    <row r="2824" spans="1:32" ht="17.45" customHeight="1">
      <c r="A2824" s="1246"/>
      <c r="B2824" s="1246"/>
      <c r="C2824" s="1246"/>
      <c r="D2824" s="1246"/>
      <c r="E2824" s="1246"/>
      <c r="F2824" s="1246"/>
      <c r="G2824" s="1246"/>
      <c r="H2824" s="1246"/>
      <c r="I2824" s="1246"/>
      <c r="J2824" s="1246"/>
      <c r="K2824" s="1246"/>
      <c r="L2824" s="1246"/>
      <c r="M2824" s="1247" t="s">
        <v>413</v>
      </c>
      <c r="N2824" s="1247"/>
      <c r="O2824" s="1247"/>
      <c r="P2824" s="1247"/>
      <c r="Q2824" s="1247"/>
      <c r="R2824" s="1247"/>
      <c r="S2824" s="1247"/>
      <c r="T2824" s="1247"/>
      <c r="U2824" s="1247"/>
      <c r="V2824" s="1247"/>
      <c r="W2824" s="1247"/>
      <c r="X2824" s="1248"/>
      <c r="Y2824" s="1248"/>
      <c r="Z2824" s="1249">
        <v>637.54</v>
      </c>
      <c r="AA2824" s="1249"/>
      <c r="AB2824" s="1249"/>
      <c r="AC2824" s="1249"/>
      <c r="AD2824" s="1249"/>
      <c r="AE2824" s="1249"/>
      <c r="AF2824" s="1249"/>
    </row>
    <row r="2825" spans="1:32" ht="16.7" customHeight="1">
      <c r="A2825" s="1257" t="s">
        <v>414</v>
      </c>
      <c r="B2825" s="1257"/>
      <c r="C2825" s="1257"/>
      <c r="D2825" s="1257"/>
      <c r="E2825" s="1257"/>
      <c r="F2825" s="1257"/>
      <c r="G2825" s="1257"/>
      <c r="H2825" s="1257"/>
      <c r="I2825" s="1257"/>
      <c r="J2825" s="1257"/>
      <c r="K2825" s="1257"/>
      <c r="L2825" s="1257"/>
      <c r="M2825" s="1257"/>
      <c r="N2825" s="1257"/>
      <c r="O2825" s="1258" t="s">
        <v>391</v>
      </c>
      <c r="P2825" s="1258"/>
      <c r="Q2825" s="1258"/>
      <c r="R2825" s="1258"/>
      <c r="S2825" s="1258" t="s">
        <v>407</v>
      </c>
      <c r="T2825" s="1258"/>
      <c r="U2825" s="1258"/>
      <c r="V2825" s="1258"/>
      <c r="W2825" s="1258" t="s">
        <v>408</v>
      </c>
      <c r="X2825" s="1258"/>
      <c r="Y2825" s="1258"/>
      <c r="Z2825" s="1258"/>
      <c r="AA2825" s="1258"/>
      <c r="AB2825" s="1258"/>
      <c r="AC2825" s="1259" t="s">
        <v>409</v>
      </c>
      <c r="AD2825" s="1259"/>
      <c r="AE2825" s="1259"/>
      <c r="AF2825" s="1259"/>
    </row>
    <row r="2826" spans="1:32" ht="17.45" customHeight="1">
      <c r="A2826" s="1251"/>
      <c r="B2826" s="1251"/>
      <c r="C2826" s="1251"/>
      <c r="D2826" s="1251"/>
      <c r="E2826" s="1251"/>
      <c r="F2826" s="1251"/>
      <c r="G2826" s="1251"/>
      <c r="H2826" s="1251"/>
      <c r="I2826" s="1251"/>
      <c r="J2826" s="1251"/>
      <c r="K2826" s="1251"/>
      <c r="L2826" s="1251"/>
      <c r="M2826" s="1252" t="s">
        <v>415</v>
      </c>
      <c r="N2826" s="1252"/>
      <c r="O2826" s="1252"/>
      <c r="P2826" s="1252"/>
      <c r="Q2826" s="1252"/>
      <c r="R2826" s="1252"/>
      <c r="S2826" s="1252"/>
      <c r="T2826" s="1252"/>
      <c r="U2826" s="1252"/>
      <c r="V2826" s="1252"/>
      <c r="W2826" s="1252"/>
      <c r="X2826" s="1253"/>
      <c r="Y2826" s="1253"/>
      <c r="Z2826" s="1254">
        <v>0</v>
      </c>
      <c r="AA2826" s="1254"/>
      <c r="AB2826" s="1254"/>
      <c r="AC2826" s="1254"/>
      <c r="AD2826" s="1254"/>
      <c r="AE2826" s="1254"/>
      <c r="AF2826" s="1254"/>
    </row>
    <row r="2827" spans="1:32" ht="16.7" customHeight="1">
      <c r="A2827" s="1255" t="s">
        <v>416</v>
      </c>
      <c r="B2827" s="1255"/>
      <c r="C2827" s="1255"/>
      <c r="D2827" s="1255"/>
      <c r="E2827" s="1255"/>
      <c r="F2827" s="1255"/>
      <c r="G2827" s="1255"/>
      <c r="H2827" s="1255"/>
      <c r="I2827" s="1255"/>
      <c r="J2827" s="1256" t="s">
        <v>391</v>
      </c>
      <c r="K2827" s="1256"/>
      <c r="L2827" s="158" t="s">
        <v>417</v>
      </c>
      <c r="M2827" s="158" t="s">
        <v>418</v>
      </c>
      <c r="N2827" s="1256" t="s">
        <v>419</v>
      </c>
      <c r="O2827" s="1256"/>
      <c r="P2827" s="1256" t="s">
        <v>420</v>
      </c>
      <c r="Q2827" s="1256"/>
      <c r="R2827" s="1256"/>
      <c r="S2827" s="1256"/>
      <c r="T2827" s="1256" t="s">
        <v>421</v>
      </c>
      <c r="U2827" s="1256"/>
      <c r="V2827" s="1256"/>
      <c r="W2827" s="1256"/>
      <c r="X2827" s="1256" t="s">
        <v>422</v>
      </c>
      <c r="Y2827" s="1256"/>
      <c r="Z2827" s="1256"/>
      <c r="AA2827" s="1256"/>
      <c r="AB2827" s="1256"/>
      <c r="AC2827" s="1245" t="s">
        <v>409</v>
      </c>
      <c r="AD2827" s="1245"/>
      <c r="AE2827" s="1245"/>
      <c r="AF2827" s="1245"/>
    </row>
    <row r="2828" spans="1:32" ht="17.45" customHeight="1">
      <c r="A2828" s="1246"/>
      <c r="B2828" s="1246"/>
      <c r="C2828" s="1246"/>
      <c r="D2828" s="1246"/>
      <c r="E2828" s="1246"/>
      <c r="F2828" s="1246"/>
      <c r="G2828" s="1246"/>
      <c r="H2828" s="1246"/>
      <c r="I2828" s="1246"/>
      <c r="J2828" s="1246"/>
      <c r="K2828" s="1246"/>
      <c r="L2828" s="1246"/>
      <c r="M2828" s="1247" t="s">
        <v>423</v>
      </c>
      <c r="N2828" s="1247"/>
      <c r="O2828" s="1247"/>
      <c r="P2828" s="1247"/>
      <c r="Q2828" s="1247"/>
      <c r="R2828" s="1247"/>
      <c r="S2828" s="1247"/>
      <c r="T2828" s="1247"/>
      <c r="U2828" s="1247"/>
      <c r="V2828" s="1247"/>
      <c r="W2828" s="1247"/>
      <c r="X2828" s="1248"/>
      <c r="Y2828" s="1248"/>
      <c r="Z2828" s="1249">
        <v>0</v>
      </c>
      <c r="AA2828" s="1249"/>
      <c r="AB2828" s="1249"/>
      <c r="AC2828" s="1249"/>
      <c r="AD2828" s="1249"/>
      <c r="AE2828" s="1249"/>
      <c r="AF2828" s="1249"/>
    </row>
    <row r="2829" spans="1:32" ht="5.85" customHeight="1">
      <c r="A2829" s="1250"/>
      <c r="B2829" s="1250"/>
      <c r="C2829" s="1250"/>
      <c r="D2829" s="1250"/>
      <c r="E2829" s="1250"/>
      <c r="F2829" s="1250"/>
      <c r="G2829" s="1250"/>
      <c r="H2829" s="1250"/>
      <c r="I2829" s="1250"/>
      <c r="J2829" s="1250"/>
      <c r="K2829" s="1250"/>
      <c r="L2829" s="1250"/>
      <c r="M2829" s="1250"/>
      <c r="N2829" s="1250"/>
      <c r="O2829" s="1250"/>
      <c r="P2829" s="1250"/>
      <c r="Q2829" s="1250"/>
      <c r="R2829" s="1250"/>
      <c r="S2829" s="1250"/>
      <c r="T2829" s="1250"/>
      <c r="U2829" s="1250"/>
      <c r="V2829" s="1250"/>
      <c r="W2829" s="1250"/>
      <c r="X2829" s="1250"/>
      <c r="Y2829" s="1250"/>
      <c r="Z2829" s="1250"/>
      <c r="AA2829" s="1250"/>
      <c r="AB2829" s="1250"/>
      <c r="AC2829" s="1250"/>
      <c r="AD2829" s="1250"/>
      <c r="AE2829" s="1250"/>
      <c r="AF2829" s="1250"/>
    </row>
    <row r="2830" spans="1:32" ht="16.7" customHeight="1">
      <c r="A2830" s="1239"/>
      <c r="B2830" s="1239"/>
      <c r="C2830" s="1239"/>
      <c r="D2830" s="1239"/>
      <c r="E2830" s="1239"/>
      <c r="F2830" s="1239"/>
      <c r="G2830" s="1239"/>
      <c r="H2830" s="1239"/>
      <c r="I2830" s="1239"/>
      <c r="J2830" s="1239"/>
      <c r="K2830" s="1239"/>
      <c r="L2830" s="1239"/>
      <c r="M2830" s="1240" t="s">
        <v>424</v>
      </c>
      <c r="N2830" s="1240"/>
      <c r="O2830" s="1240"/>
      <c r="P2830" s="1240"/>
      <c r="Q2830" s="1240"/>
      <c r="R2830" s="1240"/>
      <c r="S2830" s="1240"/>
      <c r="T2830" s="1240"/>
      <c r="U2830" s="1240"/>
      <c r="V2830" s="1240"/>
      <c r="W2830" s="1240"/>
      <c r="X2830" s="1243"/>
      <c r="Y2830" s="1243"/>
      <c r="Z2830" s="1241">
        <v>697.63</v>
      </c>
      <c r="AA2830" s="1241"/>
      <c r="AB2830" s="1241"/>
      <c r="AC2830" s="1241"/>
      <c r="AD2830" s="1241"/>
      <c r="AE2830" s="1241"/>
      <c r="AF2830" s="1241"/>
    </row>
    <row r="2831" spans="1:32" ht="0.75" customHeight="1">
      <c r="A2831" s="1239"/>
      <c r="B2831" s="1239"/>
      <c r="C2831" s="1239"/>
      <c r="D2831" s="1239"/>
      <c r="E2831" s="1239"/>
      <c r="F2831" s="1239"/>
      <c r="G2831" s="1239"/>
      <c r="H2831" s="1239"/>
      <c r="I2831" s="1239"/>
      <c r="J2831" s="1239"/>
      <c r="K2831" s="1240" t="s">
        <v>425</v>
      </c>
      <c r="L2831" s="1240"/>
      <c r="M2831" s="1240"/>
      <c r="N2831" s="1240"/>
      <c r="O2831" s="1240"/>
      <c r="P2831" s="1240"/>
      <c r="Q2831" s="159"/>
      <c r="R2831" s="1244">
        <v>0</v>
      </c>
      <c r="S2831" s="1244"/>
      <c r="T2831" s="1244"/>
      <c r="U2831" s="1240"/>
      <c r="V2831" s="1240"/>
      <c r="W2831" s="1240"/>
      <c r="X2831" s="1243"/>
      <c r="Y2831" s="1243"/>
      <c r="Z2831" s="1241"/>
      <c r="AA2831" s="1241"/>
      <c r="AB2831" s="1241"/>
      <c r="AC2831" s="1241"/>
      <c r="AD2831" s="1241"/>
      <c r="AE2831" s="1241"/>
      <c r="AF2831" s="1241"/>
    </row>
    <row r="2832" spans="1:32" ht="16.7" customHeight="1">
      <c r="A2832" s="1239"/>
      <c r="B2832" s="1239"/>
      <c r="C2832" s="1239"/>
      <c r="D2832" s="1239"/>
      <c r="E2832" s="1239"/>
      <c r="F2832" s="1239"/>
      <c r="G2832" s="1239"/>
      <c r="H2832" s="1239"/>
      <c r="I2832" s="1239"/>
      <c r="J2832" s="1239"/>
      <c r="K2832" s="1240"/>
      <c r="L2832" s="1240"/>
      <c r="M2832" s="1240"/>
      <c r="N2832" s="1240"/>
      <c r="O2832" s="1240"/>
      <c r="P2832" s="1240"/>
      <c r="Q2832" s="151"/>
      <c r="R2832" s="1244"/>
      <c r="S2832" s="1244"/>
      <c r="T2832" s="1244"/>
      <c r="U2832" s="151"/>
      <c r="V2832" s="1240" t="s">
        <v>426</v>
      </c>
      <c r="W2832" s="1240"/>
      <c r="X2832" s="1243"/>
      <c r="Y2832" s="1243"/>
      <c r="Z2832" s="1241">
        <v>0</v>
      </c>
      <c r="AA2832" s="1241"/>
      <c r="AB2832" s="1241"/>
      <c r="AC2832" s="1241"/>
      <c r="AD2832" s="1241"/>
      <c r="AE2832" s="1241"/>
      <c r="AF2832" s="1241"/>
    </row>
    <row r="2833" spans="1:32" ht="17.45" customHeight="1">
      <c r="A2833" s="1239"/>
      <c r="B2833" s="1239"/>
      <c r="C2833" s="1239"/>
      <c r="D2833" s="1239"/>
      <c r="E2833" s="1239"/>
      <c r="F2833" s="1239"/>
      <c r="G2833" s="1239"/>
      <c r="H2833" s="1239"/>
      <c r="I2833" s="1239"/>
      <c r="J2833" s="1239"/>
      <c r="K2833" s="1239"/>
      <c r="L2833" s="1239"/>
      <c r="M2833" s="1240" t="s">
        <v>427</v>
      </c>
      <c r="N2833" s="1240"/>
      <c r="O2833" s="1240"/>
      <c r="P2833" s="1240"/>
      <c r="Q2833" s="1240"/>
      <c r="R2833" s="1240"/>
      <c r="S2833" s="1240"/>
      <c r="T2833" s="1240"/>
      <c r="U2833" s="1240"/>
      <c r="V2833" s="1240"/>
      <c r="W2833" s="1240"/>
      <c r="X2833" s="1243"/>
      <c r="Y2833" s="1243"/>
      <c r="Z2833" s="1241">
        <v>697.63</v>
      </c>
      <c r="AA2833" s="1241"/>
      <c r="AB2833" s="1241"/>
      <c r="AC2833" s="1241"/>
      <c r="AD2833" s="1241"/>
      <c r="AE2833" s="1241"/>
      <c r="AF2833" s="1241"/>
    </row>
    <row r="2834" spans="1:32" ht="5.85" customHeight="1">
      <c r="A2834" s="1242"/>
      <c r="B2834" s="1242"/>
      <c r="C2834" s="1242"/>
      <c r="D2834" s="1242"/>
      <c r="E2834" s="1242"/>
      <c r="F2834" s="1242"/>
      <c r="G2834" s="1242"/>
      <c r="H2834" s="1242"/>
      <c r="I2834" s="1242"/>
      <c r="J2834" s="1242"/>
      <c r="K2834" s="1242"/>
      <c r="L2834" s="1242"/>
      <c r="M2834" s="1242"/>
      <c r="N2834" s="1242"/>
      <c r="O2834" s="1242"/>
      <c r="P2834" s="1242"/>
      <c r="Q2834" s="1242"/>
      <c r="R2834" s="1242"/>
      <c r="S2834" s="1242"/>
      <c r="T2834" s="1242"/>
      <c r="U2834" s="1242"/>
      <c r="V2834" s="1242"/>
      <c r="W2834" s="1242"/>
      <c r="X2834" s="1242"/>
      <c r="Y2834" s="1242"/>
      <c r="Z2834" s="1242"/>
      <c r="AA2834" s="1242"/>
      <c r="AB2834" s="1242"/>
      <c r="AC2834" s="1242"/>
      <c r="AD2834" s="1242"/>
      <c r="AE2834" s="1242"/>
      <c r="AF2834" s="1242"/>
    </row>
    <row r="2835" spans="1:32" ht="84.4" customHeight="1">
      <c r="A2835" s="150"/>
      <c r="AF2835" s="152"/>
    </row>
    <row r="2836" spans="1:32" ht="84.4" customHeight="1">
      <c r="A2836" s="153"/>
      <c r="B2836" s="154"/>
      <c r="C2836" s="154"/>
      <c r="D2836" s="154"/>
      <c r="E2836" s="154"/>
      <c r="F2836" s="154"/>
      <c r="G2836" s="154"/>
      <c r="H2836" s="154"/>
      <c r="I2836" s="154"/>
      <c r="J2836" s="154"/>
      <c r="K2836" s="154"/>
      <c r="L2836" s="154"/>
      <c r="M2836" s="154"/>
      <c r="N2836" s="154"/>
      <c r="O2836" s="154"/>
      <c r="P2836" s="154"/>
      <c r="Q2836" s="154"/>
      <c r="R2836" s="154"/>
      <c r="S2836" s="154"/>
      <c r="T2836" s="154"/>
      <c r="U2836" s="154"/>
      <c r="V2836" s="154"/>
      <c r="W2836" s="154"/>
      <c r="X2836" s="154"/>
      <c r="Y2836" s="154"/>
      <c r="Z2836" s="154"/>
      <c r="AA2836" s="154"/>
      <c r="AB2836" s="154"/>
      <c r="AC2836" s="154"/>
      <c r="AD2836" s="154"/>
      <c r="AE2836" s="154"/>
      <c r="AF2836" s="162"/>
    </row>
    <row r="2837" spans="1:32" ht="2.1" customHeight="1">
      <c r="A2837" s="146"/>
      <c r="B2837" s="147"/>
      <c r="C2837" s="147"/>
      <c r="D2837" s="147"/>
      <c r="E2837" s="147"/>
      <c r="F2837" s="147"/>
      <c r="G2837" s="1289" t="s">
        <v>376</v>
      </c>
      <c r="H2837" s="1289"/>
      <c r="I2837" s="1289"/>
      <c r="J2837" s="1289"/>
      <c r="K2837" s="1289"/>
      <c r="L2837" s="1289"/>
      <c r="M2837" s="1289"/>
      <c r="N2837" s="1289"/>
      <c r="O2837" s="1289"/>
      <c r="P2837" s="1289"/>
      <c r="Q2837" s="1289"/>
      <c r="R2837" s="1289"/>
      <c r="S2837" s="1289"/>
      <c r="T2837" s="1289"/>
      <c r="U2837" s="1289"/>
      <c r="V2837" s="1289"/>
      <c r="W2837" s="1289"/>
      <c r="X2837" s="1289"/>
      <c r="Y2837" s="1289"/>
      <c r="Z2837" s="1289"/>
      <c r="AA2837" s="148"/>
      <c r="AB2837" s="1290" t="s">
        <v>727</v>
      </c>
      <c r="AC2837" s="1290"/>
      <c r="AD2837" s="1290"/>
      <c r="AE2837" s="1290"/>
      <c r="AF2837" s="1290"/>
    </row>
    <row r="2838" spans="1:32" ht="14.65" customHeight="1">
      <c r="A2838" s="150"/>
      <c r="B2838" s="1243"/>
      <c r="C2838" s="1243"/>
      <c r="D2838" s="1243"/>
      <c r="E2838" s="1243"/>
      <c r="G2838" s="1289"/>
      <c r="H2838" s="1289"/>
      <c r="I2838" s="1289"/>
      <c r="J2838" s="1289"/>
      <c r="K2838" s="1289"/>
      <c r="L2838" s="1289"/>
      <c r="M2838" s="1289"/>
      <c r="N2838" s="1289"/>
      <c r="O2838" s="1289"/>
      <c r="P2838" s="1289"/>
      <c r="Q2838" s="1289"/>
      <c r="R2838" s="1289"/>
      <c r="S2838" s="1289"/>
      <c r="T2838" s="1289"/>
      <c r="U2838" s="1289"/>
      <c r="V2838" s="1289"/>
      <c r="W2838" s="1289"/>
      <c r="X2838" s="1289"/>
      <c r="Y2838" s="1289"/>
      <c r="Z2838" s="1289"/>
      <c r="AA2838" s="152"/>
      <c r="AB2838" s="1290"/>
      <c r="AC2838" s="1290"/>
      <c r="AD2838" s="1290"/>
      <c r="AE2838" s="1290"/>
      <c r="AF2838" s="1290"/>
    </row>
    <row r="2839" spans="1:32" ht="0.75" customHeight="1">
      <c r="A2839" s="150"/>
      <c r="B2839" s="1243"/>
      <c r="C2839" s="1243"/>
      <c r="D2839" s="1243"/>
      <c r="E2839" s="1243"/>
      <c r="G2839" s="1289"/>
      <c r="H2839" s="1289"/>
      <c r="I2839" s="1289"/>
      <c r="J2839" s="1289"/>
      <c r="K2839" s="1289"/>
      <c r="L2839" s="1289"/>
      <c r="M2839" s="1289"/>
      <c r="N2839" s="1289"/>
      <c r="O2839" s="1289"/>
      <c r="P2839" s="1289"/>
      <c r="Q2839" s="1289"/>
      <c r="R2839" s="1289"/>
      <c r="S2839" s="1289"/>
      <c r="T2839" s="1289"/>
      <c r="U2839" s="1289"/>
      <c r="V2839" s="1289"/>
      <c r="W2839" s="1289"/>
      <c r="X2839" s="1289"/>
      <c r="Y2839" s="1289"/>
      <c r="Z2839" s="1289"/>
      <c r="AA2839" s="152"/>
      <c r="AB2839" s="1290"/>
      <c r="AC2839" s="1290"/>
      <c r="AD2839" s="1290"/>
      <c r="AE2839" s="1290"/>
      <c r="AF2839" s="1290"/>
    </row>
    <row r="2840" spans="1:32" ht="11.65" customHeight="1">
      <c r="A2840" s="150"/>
      <c r="B2840" s="1243"/>
      <c r="C2840" s="1243"/>
      <c r="D2840" s="1243"/>
      <c r="E2840" s="1243"/>
      <c r="G2840" s="1289"/>
      <c r="H2840" s="1289"/>
      <c r="I2840" s="1289"/>
      <c r="J2840" s="1289"/>
      <c r="K2840" s="1289"/>
      <c r="L2840" s="1289"/>
      <c r="M2840" s="1289"/>
      <c r="N2840" s="1289"/>
      <c r="O2840" s="1289"/>
      <c r="P2840" s="1289"/>
      <c r="Q2840" s="1289"/>
      <c r="R2840" s="1289"/>
      <c r="S2840" s="1289"/>
      <c r="T2840" s="1289"/>
      <c r="U2840" s="1289"/>
      <c r="V2840" s="1289"/>
      <c r="W2840" s="1289"/>
      <c r="X2840" s="1289"/>
      <c r="Y2840" s="1289"/>
      <c r="Z2840" s="1289"/>
      <c r="AA2840" s="152"/>
      <c r="AB2840" s="1291" t="s">
        <v>378</v>
      </c>
      <c r="AC2840" s="1291"/>
      <c r="AD2840" s="1291"/>
      <c r="AE2840" s="1324"/>
      <c r="AF2840" s="1324"/>
    </row>
    <row r="2841" spans="1:32" ht="13.9" customHeight="1">
      <c r="A2841" s="150"/>
      <c r="B2841" s="1243"/>
      <c r="C2841" s="1243"/>
      <c r="D2841" s="1243"/>
      <c r="E2841" s="1243"/>
      <c r="G2841" s="1293" t="s">
        <v>379</v>
      </c>
      <c r="H2841" s="1293"/>
      <c r="I2841" s="1293"/>
      <c r="J2841" s="1293"/>
      <c r="K2841" s="1293"/>
      <c r="L2841" s="1293"/>
      <c r="M2841" s="1293"/>
      <c r="N2841" s="1293"/>
      <c r="O2841" s="1293"/>
      <c r="P2841" s="1293"/>
      <c r="Q2841" s="1293"/>
      <c r="R2841" s="1293"/>
      <c r="S2841" s="1293"/>
      <c r="T2841" s="1293"/>
      <c r="U2841" s="1293"/>
      <c r="V2841" s="1293"/>
      <c r="W2841" s="1293"/>
      <c r="X2841" s="1293"/>
      <c r="Y2841" s="1293"/>
      <c r="Z2841" s="1293"/>
      <c r="AA2841" s="152"/>
      <c r="AB2841" s="1291"/>
      <c r="AC2841" s="1291"/>
      <c r="AD2841" s="1291"/>
      <c r="AE2841" s="1324"/>
      <c r="AF2841" s="1324"/>
    </row>
    <row r="2842" spans="1:32" ht="0.75" customHeight="1">
      <c r="A2842" s="150"/>
      <c r="AA2842" s="152"/>
      <c r="AB2842" s="1291"/>
      <c r="AC2842" s="1291"/>
      <c r="AD2842" s="1291"/>
      <c r="AE2842" s="1324"/>
      <c r="AF2842" s="1324"/>
    </row>
    <row r="2843" spans="1:32" ht="0.75" customHeight="1">
      <c r="A2843" s="153"/>
      <c r="B2843" s="154"/>
      <c r="C2843" s="154"/>
      <c r="D2843" s="154"/>
      <c r="E2843" s="154"/>
      <c r="F2843" s="154"/>
      <c r="G2843" s="154"/>
      <c r="H2843" s="154"/>
      <c r="I2843" s="154"/>
      <c r="J2843" s="154"/>
      <c r="K2843" s="154"/>
      <c r="L2843" s="154"/>
      <c r="M2843" s="154"/>
      <c r="N2843" s="154"/>
      <c r="O2843" s="154"/>
      <c r="P2843" s="154"/>
      <c r="Q2843" s="154"/>
      <c r="R2843" s="154"/>
      <c r="S2843" s="154"/>
      <c r="T2843" s="154"/>
      <c r="U2843" s="154"/>
      <c r="V2843" s="154"/>
      <c r="W2843" s="154"/>
      <c r="X2843" s="154"/>
      <c r="Y2843" s="154"/>
      <c r="Z2843" s="154"/>
      <c r="AA2843" s="154"/>
      <c r="AB2843" s="154"/>
      <c r="AC2843" s="154"/>
      <c r="AD2843" s="154"/>
      <c r="AE2843" s="154"/>
      <c r="AF2843" s="162"/>
    </row>
    <row r="2844" spans="1:32" ht="15.95" customHeight="1">
      <c r="A2844" s="1280" t="s">
        <v>323</v>
      </c>
      <c r="B2844" s="1280"/>
      <c r="C2844" s="1280"/>
      <c r="D2844" s="1280"/>
      <c r="E2844" s="1280"/>
      <c r="F2844" s="1280"/>
      <c r="G2844" s="1280"/>
      <c r="H2844" s="1280"/>
      <c r="I2844" s="1280"/>
      <c r="J2844" s="1280"/>
      <c r="K2844" s="1280"/>
      <c r="L2844" s="1280"/>
      <c r="M2844" s="1280"/>
      <c r="N2844" s="1280"/>
      <c r="O2844" s="1280"/>
      <c r="P2844" s="1280"/>
      <c r="Q2844" s="1280"/>
      <c r="R2844" s="1280"/>
      <c r="S2844" s="1280"/>
      <c r="T2844" s="1280"/>
      <c r="U2844" s="1280"/>
      <c r="V2844" s="1280"/>
      <c r="W2844" s="1280"/>
      <c r="X2844" s="1280"/>
      <c r="Y2844" s="1280"/>
      <c r="Z2844" s="1280"/>
      <c r="AA2844" s="1280"/>
      <c r="AB2844" s="1280"/>
      <c r="AC2844" s="1280"/>
      <c r="AD2844" s="1280"/>
      <c r="AE2844" s="1280"/>
      <c r="AF2844" s="1280"/>
    </row>
    <row r="2845" spans="1:32" ht="37.9" customHeight="1">
      <c r="A2845" s="1301" t="s">
        <v>380</v>
      </c>
      <c r="B2845" s="1301"/>
      <c r="C2845" s="1301"/>
      <c r="D2845" s="1301"/>
      <c r="E2845" s="1301"/>
      <c r="F2845" s="1301"/>
      <c r="G2845" s="1301"/>
      <c r="H2845" s="1301"/>
      <c r="I2845" s="1301"/>
      <c r="J2845" s="1301"/>
      <c r="K2845" s="1301"/>
      <c r="L2845" s="1301"/>
      <c r="M2845" s="1301"/>
      <c r="N2845" s="1301"/>
      <c r="O2845" s="1301"/>
      <c r="P2845" s="1301"/>
      <c r="Q2845" s="1301"/>
      <c r="R2845" s="1301"/>
      <c r="S2845" s="1301"/>
      <c r="T2845" s="1301"/>
      <c r="U2845" s="1301"/>
      <c r="V2845" s="1301"/>
      <c r="W2845" s="1301"/>
      <c r="X2845" s="1301"/>
      <c r="Y2845" s="1280" t="s">
        <v>381</v>
      </c>
      <c r="Z2845" s="1280"/>
      <c r="AA2845" s="1280"/>
      <c r="AB2845" s="1280"/>
      <c r="AC2845" s="1280"/>
      <c r="AD2845" s="1280"/>
      <c r="AE2845" s="1280"/>
      <c r="AF2845" s="1280"/>
    </row>
    <row r="2846" spans="1:32" ht="4.3499999999999996" customHeight="1">
      <c r="A2846" s="155"/>
      <c r="B2846" s="156"/>
      <c r="C2846" s="156"/>
      <c r="D2846" s="156"/>
      <c r="E2846" s="156"/>
      <c r="F2846" s="156"/>
      <c r="G2846" s="156"/>
      <c r="H2846" s="156"/>
      <c r="I2846" s="156"/>
      <c r="J2846" s="156"/>
      <c r="K2846" s="156"/>
      <c r="L2846" s="156"/>
      <c r="M2846" s="156"/>
      <c r="N2846" s="156"/>
      <c r="O2846" s="156"/>
      <c r="P2846" s="156"/>
      <c r="Q2846" s="156"/>
      <c r="R2846" s="156"/>
      <c r="S2846" s="156"/>
      <c r="T2846" s="156"/>
      <c r="U2846" s="156"/>
      <c r="V2846" s="156"/>
      <c r="W2846" s="156"/>
      <c r="X2846" s="156"/>
      <c r="Y2846" s="156"/>
      <c r="Z2846" s="156"/>
      <c r="AA2846" s="156"/>
      <c r="AB2846" s="156"/>
      <c r="AC2846" s="156"/>
      <c r="AD2846" s="156"/>
      <c r="AE2846" s="156"/>
      <c r="AF2846" s="157"/>
    </row>
    <row r="2847" spans="1:32" ht="0.75" customHeight="1">
      <c r="A2847" s="1283" t="s">
        <v>382</v>
      </c>
      <c r="B2847" s="1283"/>
      <c r="C2847" s="1283"/>
      <c r="D2847" s="1283"/>
      <c r="E2847" s="1284"/>
      <c r="F2847" s="1284"/>
      <c r="G2847" s="1284"/>
      <c r="H2847" s="1284"/>
      <c r="I2847" s="1285" t="s">
        <v>80</v>
      </c>
      <c r="J2847" s="1285"/>
      <c r="K2847" s="1285"/>
      <c r="L2847" s="1285"/>
      <c r="M2847" s="1285"/>
      <c r="N2847" s="1285"/>
      <c r="O2847" s="1285"/>
      <c r="P2847" s="1285"/>
      <c r="Q2847" s="1285"/>
      <c r="R2847" s="1285"/>
      <c r="S2847" s="1285"/>
      <c r="T2847" s="1285"/>
      <c r="U2847" s="1285"/>
      <c r="V2847" s="1285"/>
      <c r="W2847" s="1285"/>
      <c r="X2847" s="1285"/>
      <c r="Y2847" s="1275" t="s">
        <v>383</v>
      </c>
      <c r="Z2847" s="1275"/>
      <c r="AA2847" s="1275"/>
      <c r="AB2847" s="1275"/>
      <c r="AC2847" s="1275"/>
      <c r="AD2847" s="1286" t="s">
        <v>435</v>
      </c>
      <c r="AE2847" s="1286"/>
      <c r="AF2847" s="1286"/>
    </row>
    <row r="2848" spans="1:32" ht="18.2" customHeight="1">
      <c r="A2848" s="1283"/>
      <c r="B2848" s="1283"/>
      <c r="C2848" s="1283"/>
      <c r="D2848" s="1283"/>
      <c r="E2848" s="1287" t="s">
        <v>385</v>
      </c>
      <c r="F2848" s="1287"/>
      <c r="G2848" s="1287"/>
      <c r="H2848" s="1288" t="s">
        <v>386</v>
      </c>
      <c r="I2848" s="1285"/>
      <c r="J2848" s="1285"/>
      <c r="K2848" s="1285"/>
      <c r="L2848" s="1285"/>
      <c r="M2848" s="1285"/>
      <c r="N2848" s="1285"/>
      <c r="O2848" s="1285"/>
      <c r="P2848" s="1285"/>
      <c r="Q2848" s="1285"/>
      <c r="R2848" s="1285"/>
      <c r="S2848" s="1285"/>
      <c r="T2848" s="1285"/>
      <c r="U2848" s="1285"/>
      <c r="V2848" s="1285"/>
      <c r="W2848" s="1285"/>
      <c r="X2848" s="1285"/>
      <c r="Y2848" s="1275"/>
      <c r="Z2848" s="1275"/>
      <c r="AA2848" s="1275"/>
      <c r="AB2848" s="1275"/>
      <c r="AC2848" s="1275"/>
      <c r="AD2848" s="1286"/>
      <c r="AE2848" s="1286"/>
      <c r="AF2848" s="1286"/>
    </row>
    <row r="2849" spans="1:32" ht="0.75" customHeight="1">
      <c r="A2849" s="1274" t="s">
        <v>79</v>
      </c>
      <c r="B2849" s="1274"/>
      <c r="C2849" s="1274"/>
      <c r="D2849" s="1274"/>
      <c r="E2849" s="1287"/>
      <c r="F2849" s="1287"/>
      <c r="G2849" s="1287"/>
      <c r="H2849" s="1288"/>
      <c r="I2849" s="1285"/>
      <c r="J2849" s="1285"/>
      <c r="K2849" s="1285"/>
      <c r="L2849" s="1285"/>
      <c r="M2849" s="1285"/>
      <c r="N2849" s="1285"/>
      <c r="O2849" s="1285"/>
      <c r="P2849" s="1285"/>
      <c r="Q2849" s="1285"/>
      <c r="R2849" s="1285"/>
      <c r="S2849" s="1285"/>
      <c r="T2849" s="1285"/>
      <c r="U2849" s="1285"/>
      <c r="V2849" s="1285"/>
      <c r="W2849" s="1285"/>
      <c r="X2849" s="1285"/>
      <c r="Y2849" s="1275" t="s">
        <v>387</v>
      </c>
      <c r="Z2849" s="1275"/>
      <c r="AA2849" s="1275"/>
      <c r="AB2849" s="1275"/>
      <c r="AC2849" s="1275"/>
      <c r="AD2849" s="1276">
        <v>3</v>
      </c>
      <c r="AE2849" s="1276"/>
      <c r="AF2849" s="1276"/>
    </row>
    <row r="2850" spans="1:32" ht="18.2" customHeight="1">
      <c r="A2850" s="1274"/>
      <c r="B2850" s="1274"/>
      <c r="C2850" s="1274"/>
      <c r="D2850" s="1274"/>
      <c r="E2850" s="1277"/>
      <c r="F2850" s="1277"/>
      <c r="G2850" s="1277"/>
      <c r="H2850" s="1288"/>
      <c r="I2850" s="1285"/>
      <c r="J2850" s="1285"/>
      <c r="K2850" s="1285"/>
      <c r="L2850" s="1285"/>
      <c r="M2850" s="1285"/>
      <c r="N2850" s="1285"/>
      <c r="O2850" s="1285"/>
      <c r="P2850" s="1285"/>
      <c r="Q2850" s="1285"/>
      <c r="R2850" s="1285"/>
      <c r="S2850" s="1285"/>
      <c r="T2850" s="1285"/>
      <c r="U2850" s="1285"/>
      <c r="V2850" s="1285"/>
      <c r="W2850" s="1285"/>
      <c r="X2850" s="1285"/>
      <c r="Y2850" s="1275"/>
      <c r="Z2850" s="1275"/>
      <c r="AA2850" s="1275"/>
      <c r="AB2850" s="1275"/>
      <c r="AC2850" s="1275"/>
      <c r="AD2850" s="1276"/>
      <c r="AE2850" s="1276"/>
      <c r="AF2850" s="1276"/>
    </row>
    <row r="2851" spans="1:32" ht="26.85" customHeight="1">
      <c r="A2851" s="1322" t="s">
        <v>432</v>
      </c>
      <c r="B2851" s="1322"/>
      <c r="C2851" s="1322"/>
      <c r="D2851" s="1322"/>
      <c r="E2851" s="1322"/>
      <c r="F2851" s="1322"/>
      <c r="G2851" s="1322"/>
      <c r="H2851" s="1322"/>
      <c r="I2851" s="1322"/>
      <c r="J2851" s="1322"/>
      <c r="K2851" s="1322"/>
      <c r="L2851" s="1322"/>
      <c r="M2851" s="1322"/>
      <c r="N2851" s="1322"/>
      <c r="O2851" s="1322"/>
      <c r="P2851" s="1322"/>
      <c r="Q2851" s="1322"/>
      <c r="R2851" s="1322"/>
      <c r="S2851" s="1322"/>
      <c r="T2851" s="1322"/>
      <c r="U2851" s="1322"/>
      <c r="V2851" s="1322"/>
      <c r="W2851" s="1322"/>
      <c r="X2851" s="1322"/>
      <c r="Y2851" s="1322"/>
      <c r="Z2851" s="1322"/>
      <c r="AA2851" s="1322"/>
      <c r="AB2851" s="1322"/>
      <c r="AC2851" s="1322"/>
      <c r="AD2851" s="1322"/>
      <c r="AE2851" s="1322"/>
      <c r="AF2851" s="1323"/>
    </row>
    <row r="2852" spans="1:32" ht="10.15" customHeight="1">
      <c r="A2852" s="1273" t="s">
        <v>389</v>
      </c>
      <c r="B2852" s="1273"/>
      <c r="C2852" s="1273"/>
      <c r="D2852" s="1273"/>
      <c r="E2852" s="1273"/>
      <c r="F2852" s="1273"/>
      <c r="G2852" s="1273"/>
      <c r="H2852" s="1273"/>
      <c r="I2852" s="1273"/>
      <c r="J2852" s="1273"/>
      <c r="K2852" s="1273"/>
      <c r="L2852" s="1273"/>
      <c r="M2852" s="1273"/>
      <c r="N2852" s="1273"/>
      <c r="O2852" s="1273"/>
      <c r="P2852" s="1273"/>
      <c r="Q2852" s="1273"/>
      <c r="R2852" s="1273"/>
      <c r="S2852" s="1273"/>
      <c r="T2852" s="1273"/>
      <c r="U2852" s="1273"/>
      <c r="V2852" s="1273"/>
      <c r="W2852" s="1273"/>
      <c r="X2852" s="1273"/>
      <c r="Y2852" s="1273"/>
      <c r="Z2852" s="1273"/>
      <c r="AA2852" s="1273"/>
      <c r="AB2852" s="1273"/>
      <c r="AC2852" s="1273"/>
      <c r="AD2852" s="1273"/>
      <c r="AE2852" s="1273"/>
      <c r="AF2852" s="1323"/>
    </row>
    <row r="2853" spans="1:32" ht="17.45" customHeight="1">
      <c r="A2853" s="1255" t="s">
        <v>390</v>
      </c>
      <c r="B2853" s="1255"/>
      <c r="C2853" s="1255"/>
      <c r="D2853" s="1255"/>
      <c r="E2853" s="1255"/>
      <c r="F2853" s="1255"/>
      <c r="G2853" s="1255"/>
      <c r="H2853" s="1255"/>
      <c r="I2853" s="1255"/>
      <c r="J2853" s="1255"/>
      <c r="K2853" s="1255"/>
      <c r="L2853" s="1255"/>
      <c r="M2853" s="1256" t="s">
        <v>391</v>
      </c>
      <c r="N2853" s="1256" t="s">
        <v>392</v>
      </c>
      <c r="O2853" s="1256"/>
      <c r="P2853" s="1256"/>
      <c r="Q2853" s="1256"/>
      <c r="R2853" s="1256"/>
      <c r="S2853" s="1256"/>
      <c r="T2853" s="1256" t="s">
        <v>393</v>
      </c>
      <c r="U2853" s="1256"/>
      <c r="V2853" s="1256"/>
      <c r="W2853" s="1256"/>
      <c r="X2853" s="1256"/>
      <c r="Y2853" s="1256"/>
      <c r="Z2853" s="1256"/>
      <c r="AA2853" s="1256"/>
      <c r="AB2853" s="1256"/>
      <c r="AC2853" s="1245" t="s">
        <v>394</v>
      </c>
      <c r="AD2853" s="1245"/>
      <c r="AE2853" s="1245"/>
      <c r="AF2853" s="1245"/>
    </row>
    <row r="2854" spans="1:32" ht="16.7" customHeight="1">
      <c r="A2854" s="1255"/>
      <c r="B2854" s="1255"/>
      <c r="C2854" s="1255"/>
      <c r="D2854" s="1255"/>
      <c r="E2854" s="1255"/>
      <c r="F2854" s="1255"/>
      <c r="G2854" s="1255"/>
      <c r="H2854" s="1255"/>
      <c r="I2854" s="1255"/>
      <c r="J2854" s="1255"/>
      <c r="K2854" s="1255"/>
      <c r="L2854" s="1255"/>
      <c r="M2854" s="1256"/>
      <c r="N2854" s="1256" t="s">
        <v>395</v>
      </c>
      <c r="O2854" s="1256"/>
      <c r="P2854" s="1256" t="s">
        <v>396</v>
      </c>
      <c r="Q2854" s="1256"/>
      <c r="R2854" s="1256"/>
      <c r="S2854" s="1256"/>
      <c r="T2854" s="1256" t="s">
        <v>395</v>
      </c>
      <c r="U2854" s="1256"/>
      <c r="V2854" s="1256"/>
      <c r="W2854" s="1256"/>
      <c r="X2854" s="1256" t="s">
        <v>396</v>
      </c>
      <c r="Y2854" s="1256"/>
      <c r="Z2854" s="1256"/>
      <c r="AA2854" s="1256"/>
      <c r="AB2854" s="1256"/>
      <c r="AC2854" s="1245"/>
      <c r="AD2854" s="1245"/>
      <c r="AE2854" s="1245"/>
      <c r="AF2854" s="1245"/>
    </row>
    <row r="2855" spans="1:32" ht="23.25" customHeight="1">
      <c r="A2855" s="155"/>
      <c r="B2855" s="156"/>
      <c r="C2855" s="169" t="s">
        <v>693</v>
      </c>
      <c r="D2855" s="1268" t="s">
        <v>694</v>
      </c>
      <c r="E2855" s="1268"/>
      <c r="F2855" s="1268"/>
      <c r="G2855" s="1268"/>
      <c r="H2855" s="1268"/>
      <c r="I2855" s="1268"/>
      <c r="J2855" s="1268"/>
      <c r="K2855" s="1268"/>
      <c r="L2855" s="1268"/>
      <c r="M2855" s="161">
        <v>1</v>
      </c>
      <c r="N2855" s="1269">
        <v>0.3</v>
      </c>
      <c r="O2855" s="1269"/>
      <c r="P2855" s="1269">
        <v>0.7</v>
      </c>
      <c r="Q2855" s="1269"/>
      <c r="R2855" s="1269"/>
      <c r="S2855" s="1269"/>
      <c r="T2855" s="1270">
        <v>174.39490000000001</v>
      </c>
      <c r="U2855" s="1270"/>
      <c r="V2855" s="1270"/>
      <c r="W2855" s="1270"/>
      <c r="X2855" s="1270">
        <v>72.1922</v>
      </c>
      <c r="Y2855" s="1270"/>
      <c r="Z2855" s="1270"/>
      <c r="AA2855" s="1270"/>
      <c r="AB2855" s="1270"/>
      <c r="AC2855" s="1267">
        <v>102.85299999999999</v>
      </c>
      <c r="AD2855" s="1267"/>
      <c r="AE2855" s="1267"/>
      <c r="AF2855" s="1267"/>
    </row>
    <row r="2856" spans="1:32" ht="16.7" customHeight="1">
      <c r="A2856" s="1246"/>
      <c r="B2856" s="1246"/>
      <c r="C2856" s="1246"/>
      <c r="D2856" s="1246"/>
      <c r="E2856" s="1246"/>
      <c r="F2856" s="1246"/>
      <c r="G2856" s="1246"/>
      <c r="H2856" s="1246"/>
      <c r="I2856" s="1246"/>
      <c r="J2856" s="1246"/>
      <c r="K2856" s="1246"/>
      <c r="L2856" s="1246"/>
      <c r="M2856" s="1247" t="s">
        <v>397</v>
      </c>
      <c r="N2856" s="1247"/>
      <c r="O2856" s="1247"/>
      <c r="P2856" s="1247"/>
      <c r="Q2856" s="1247"/>
      <c r="R2856" s="1247"/>
      <c r="S2856" s="1247"/>
      <c r="T2856" s="1247"/>
      <c r="U2856" s="1247"/>
      <c r="V2856" s="1247"/>
      <c r="W2856" s="1247"/>
      <c r="X2856" s="1248"/>
      <c r="Y2856" s="1248"/>
      <c r="Z2856" s="1249">
        <v>102.85299999999999</v>
      </c>
      <c r="AA2856" s="1249"/>
      <c r="AB2856" s="1249"/>
      <c r="AC2856" s="1249"/>
      <c r="AD2856" s="1249"/>
      <c r="AE2856" s="1249"/>
      <c r="AF2856" s="1249"/>
    </row>
    <row r="2857" spans="1:32" ht="17.45" customHeight="1">
      <c r="A2857" s="1255" t="s">
        <v>398</v>
      </c>
      <c r="B2857" s="1255"/>
      <c r="C2857" s="1255"/>
      <c r="D2857" s="1255"/>
      <c r="E2857" s="1255"/>
      <c r="F2857" s="1255"/>
      <c r="G2857" s="1255"/>
      <c r="H2857" s="1255"/>
      <c r="I2857" s="1255"/>
      <c r="J2857" s="1255"/>
      <c r="K2857" s="1255"/>
      <c r="L2857" s="1255"/>
      <c r="M2857" s="1255"/>
      <c r="N2857" s="1255"/>
      <c r="O2857" s="1256" t="s">
        <v>399</v>
      </c>
      <c r="P2857" s="1256"/>
      <c r="Q2857" s="1256"/>
      <c r="R2857" s="1256"/>
      <c r="S2857" s="1256" t="s">
        <v>391</v>
      </c>
      <c r="T2857" s="1256"/>
      <c r="U2857" s="1256"/>
      <c r="V2857" s="1256"/>
      <c r="W2857" s="1256" t="s">
        <v>400</v>
      </c>
      <c r="X2857" s="1256"/>
      <c r="Y2857" s="1256"/>
      <c r="Z2857" s="1256"/>
      <c r="AA2857" s="1256"/>
      <c r="AB2857" s="1256"/>
      <c r="AC2857" s="1245" t="s">
        <v>394</v>
      </c>
      <c r="AD2857" s="1245"/>
      <c r="AE2857" s="1245"/>
      <c r="AF2857" s="1245"/>
    </row>
    <row r="2858" spans="1:32" ht="23.25" customHeight="1">
      <c r="A2858" s="146"/>
      <c r="B2858" s="147"/>
      <c r="C2858" s="170" t="s">
        <v>462</v>
      </c>
      <c r="D2858" s="1263" t="s">
        <v>463</v>
      </c>
      <c r="E2858" s="1263"/>
      <c r="F2858" s="1263"/>
      <c r="G2858" s="1263"/>
      <c r="H2858" s="1263"/>
      <c r="I2858" s="1263"/>
      <c r="J2858" s="1263"/>
      <c r="K2858" s="1263"/>
      <c r="L2858" s="1263"/>
      <c r="M2858" s="1263"/>
      <c r="N2858" s="1263"/>
      <c r="O2858" s="1264">
        <v>0</v>
      </c>
      <c r="P2858" s="1264"/>
      <c r="Q2858" s="1264"/>
      <c r="R2858" s="1264"/>
      <c r="S2858" s="1264">
        <v>2</v>
      </c>
      <c r="T2858" s="1264"/>
      <c r="U2858" s="1264"/>
      <c r="V2858" s="1264"/>
      <c r="W2858" s="1265">
        <v>22.268799999999999</v>
      </c>
      <c r="X2858" s="1265"/>
      <c r="Y2858" s="1265"/>
      <c r="Z2858" s="1265"/>
      <c r="AA2858" s="1265"/>
      <c r="AB2858" s="1265"/>
      <c r="AC2858" s="1266">
        <v>44.537599999999998</v>
      </c>
      <c r="AD2858" s="1266"/>
      <c r="AE2858" s="1266"/>
      <c r="AF2858" s="1266"/>
    </row>
    <row r="2859" spans="1:32" ht="22.5" customHeight="1">
      <c r="A2859" s="150"/>
      <c r="C2859" s="173" t="s">
        <v>507</v>
      </c>
      <c r="D2859" s="1297" t="s">
        <v>508</v>
      </c>
      <c r="E2859" s="1297"/>
      <c r="F2859" s="1297"/>
      <c r="G2859" s="1297"/>
      <c r="H2859" s="1297"/>
      <c r="I2859" s="1297"/>
      <c r="J2859" s="1297"/>
      <c r="K2859" s="1297"/>
      <c r="L2859" s="1297"/>
      <c r="M2859" s="1297"/>
      <c r="N2859" s="1297"/>
      <c r="O2859" s="1325">
        <v>0</v>
      </c>
      <c r="P2859" s="1325"/>
      <c r="Q2859" s="1325"/>
      <c r="R2859" s="1325"/>
      <c r="S2859" s="1325">
        <v>1</v>
      </c>
      <c r="T2859" s="1325"/>
      <c r="U2859" s="1325"/>
      <c r="V2859" s="1325"/>
      <c r="W2859" s="1299">
        <v>32.884700000000002</v>
      </c>
      <c r="X2859" s="1299"/>
      <c r="Y2859" s="1299"/>
      <c r="Z2859" s="1299"/>
      <c r="AA2859" s="1299"/>
      <c r="AB2859" s="1299"/>
      <c r="AC2859" s="1262">
        <v>32.884700000000002</v>
      </c>
      <c r="AD2859" s="1262"/>
      <c r="AE2859" s="1262"/>
      <c r="AF2859" s="1262"/>
    </row>
    <row r="2860" spans="1:32" ht="17.45" customHeight="1">
      <c r="A2860" s="150"/>
      <c r="M2860" s="1240" t="s">
        <v>401</v>
      </c>
      <c r="N2860" s="1240"/>
      <c r="O2860" s="1240"/>
      <c r="P2860" s="1240"/>
      <c r="Q2860" s="1240"/>
      <c r="R2860" s="1240"/>
      <c r="S2860" s="1240"/>
      <c r="T2860" s="1240"/>
      <c r="U2860" s="1240"/>
      <c r="V2860" s="1240"/>
      <c r="W2860" s="1240"/>
      <c r="Z2860" s="1262">
        <v>77.422300000000007</v>
      </c>
      <c r="AA2860" s="1262"/>
      <c r="AB2860" s="1262"/>
      <c r="AC2860" s="1262"/>
      <c r="AD2860" s="1262"/>
      <c r="AE2860" s="1262"/>
      <c r="AF2860" s="1262"/>
    </row>
    <row r="2861" spans="1:32" ht="16.7" customHeight="1">
      <c r="A2861" s="150"/>
      <c r="M2861" s="1240" t="s">
        <v>402</v>
      </c>
      <c r="N2861" s="1240"/>
      <c r="O2861" s="1240"/>
      <c r="P2861" s="1240"/>
      <c r="Q2861" s="1240"/>
      <c r="R2861" s="1240"/>
      <c r="S2861" s="1240"/>
      <c r="T2861" s="1240"/>
      <c r="U2861" s="1240"/>
      <c r="V2861" s="1240"/>
      <c r="W2861" s="1240"/>
      <c r="Z2861" s="1262">
        <v>180.27529999999999</v>
      </c>
      <c r="AA2861" s="1262"/>
      <c r="AB2861" s="1262"/>
      <c r="AC2861" s="1262"/>
      <c r="AD2861" s="1262"/>
      <c r="AE2861" s="1262"/>
      <c r="AF2861" s="1262"/>
    </row>
    <row r="2862" spans="1:32" ht="17.45" customHeight="1">
      <c r="A2862" s="150"/>
      <c r="M2862" s="1240" t="s">
        <v>403</v>
      </c>
      <c r="N2862" s="1240"/>
      <c r="O2862" s="1240"/>
      <c r="P2862" s="1240"/>
      <c r="Q2862" s="1240"/>
      <c r="R2862" s="1240"/>
      <c r="S2862" s="1240"/>
      <c r="T2862" s="1240"/>
      <c r="U2862" s="1240"/>
      <c r="V2862" s="1240"/>
      <c r="W2862" s="1240"/>
      <c r="Z2862" s="1262">
        <v>60.091799999999999</v>
      </c>
      <c r="AA2862" s="1262"/>
      <c r="AB2862" s="1262"/>
      <c r="AC2862" s="1262"/>
      <c r="AD2862" s="1262"/>
      <c r="AE2862" s="1262"/>
      <c r="AF2862" s="1262"/>
    </row>
    <row r="2863" spans="1:32" ht="17.45" customHeight="1">
      <c r="A2863" s="150"/>
      <c r="M2863" s="1240" t="s">
        <v>404</v>
      </c>
      <c r="N2863" s="1240"/>
      <c r="O2863" s="1240"/>
      <c r="P2863" s="1240"/>
      <c r="Q2863" s="1240"/>
      <c r="R2863" s="1240"/>
      <c r="S2863" s="1240"/>
      <c r="T2863" s="1240"/>
      <c r="U2863" s="1240"/>
      <c r="V2863" s="1240"/>
      <c r="W2863" s="1240"/>
      <c r="Z2863" s="1262">
        <v>0</v>
      </c>
      <c r="AA2863" s="1262"/>
      <c r="AB2863" s="1262"/>
      <c r="AC2863" s="1262"/>
      <c r="AD2863" s="1262"/>
      <c r="AE2863" s="1262"/>
      <c r="AF2863" s="1262"/>
    </row>
    <row r="2864" spans="1:32" ht="16.7" customHeight="1">
      <c r="A2864" s="153"/>
      <c r="B2864" s="154"/>
      <c r="C2864" s="154"/>
      <c r="D2864" s="154"/>
      <c r="E2864" s="154"/>
      <c r="F2864" s="154"/>
      <c r="G2864" s="154"/>
      <c r="H2864" s="154"/>
      <c r="I2864" s="154"/>
      <c r="J2864" s="154"/>
      <c r="K2864" s="154"/>
      <c r="L2864" s="154"/>
      <c r="M2864" s="1260" t="s">
        <v>405</v>
      </c>
      <c r="N2864" s="1260"/>
      <c r="O2864" s="1260"/>
      <c r="P2864" s="1260"/>
      <c r="Q2864" s="1260"/>
      <c r="R2864" s="1260"/>
      <c r="S2864" s="1260"/>
      <c r="T2864" s="1260"/>
      <c r="U2864" s="1260"/>
      <c r="V2864" s="1260"/>
      <c r="W2864" s="1260"/>
      <c r="X2864" s="154"/>
      <c r="Y2864" s="154"/>
      <c r="Z2864" s="1261">
        <v>0</v>
      </c>
      <c r="AA2864" s="1261"/>
      <c r="AB2864" s="1261"/>
      <c r="AC2864" s="1261"/>
      <c r="AD2864" s="1261"/>
      <c r="AE2864" s="1261"/>
      <c r="AF2864" s="1261"/>
    </row>
    <row r="2865" spans="1:32" ht="17.45" customHeight="1">
      <c r="A2865" s="1257" t="s">
        <v>406</v>
      </c>
      <c r="B2865" s="1257"/>
      <c r="C2865" s="1257"/>
      <c r="D2865" s="1257"/>
      <c r="E2865" s="1257"/>
      <c r="F2865" s="1257"/>
      <c r="G2865" s="1257"/>
      <c r="H2865" s="1257"/>
      <c r="I2865" s="1257"/>
      <c r="J2865" s="1257"/>
      <c r="K2865" s="1257"/>
      <c r="L2865" s="1257"/>
      <c r="M2865" s="1257"/>
      <c r="N2865" s="1257"/>
      <c r="O2865" s="1258" t="s">
        <v>391</v>
      </c>
      <c r="P2865" s="1258"/>
      <c r="Q2865" s="1258"/>
      <c r="R2865" s="1258"/>
      <c r="S2865" s="1258" t="s">
        <v>407</v>
      </c>
      <c r="T2865" s="1258"/>
      <c r="U2865" s="1258"/>
      <c r="V2865" s="1258"/>
      <c r="W2865" s="1258" t="s">
        <v>408</v>
      </c>
      <c r="X2865" s="1258"/>
      <c r="Y2865" s="1258"/>
      <c r="Z2865" s="1258"/>
      <c r="AA2865" s="1258"/>
      <c r="AB2865" s="1258"/>
      <c r="AC2865" s="1259" t="s">
        <v>409</v>
      </c>
      <c r="AD2865" s="1259"/>
      <c r="AE2865" s="1259"/>
      <c r="AF2865" s="1259"/>
    </row>
    <row r="2866" spans="1:32" ht="16.7" customHeight="1">
      <c r="A2866" s="1246"/>
      <c r="B2866" s="1246"/>
      <c r="C2866" s="1246"/>
      <c r="D2866" s="1246"/>
      <c r="E2866" s="1246"/>
      <c r="F2866" s="1246"/>
      <c r="G2866" s="1246"/>
      <c r="H2866" s="1246"/>
      <c r="I2866" s="1246"/>
      <c r="J2866" s="1246"/>
      <c r="K2866" s="1246"/>
      <c r="L2866" s="1246"/>
      <c r="M2866" s="1247" t="s">
        <v>411</v>
      </c>
      <c r="N2866" s="1247"/>
      <c r="O2866" s="1247"/>
      <c r="P2866" s="1247"/>
      <c r="Q2866" s="1247"/>
      <c r="R2866" s="1247"/>
      <c r="S2866" s="1247"/>
      <c r="T2866" s="1247"/>
      <c r="U2866" s="1247"/>
      <c r="V2866" s="1247"/>
      <c r="W2866" s="1247"/>
      <c r="X2866" s="1248"/>
      <c r="Y2866" s="1248"/>
      <c r="Z2866" s="1249">
        <v>0</v>
      </c>
      <c r="AA2866" s="1249"/>
      <c r="AB2866" s="1249"/>
      <c r="AC2866" s="1249"/>
      <c r="AD2866" s="1249"/>
      <c r="AE2866" s="1249"/>
      <c r="AF2866" s="1249"/>
    </row>
    <row r="2867" spans="1:32" ht="17.45" customHeight="1">
      <c r="A2867" s="1257" t="s">
        <v>412</v>
      </c>
      <c r="B2867" s="1257"/>
      <c r="C2867" s="1257"/>
      <c r="D2867" s="1257"/>
      <c r="E2867" s="1257"/>
      <c r="F2867" s="1257"/>
      <c r="G2867" s="1257"/>
      <c r="H2867" s="1257"/>
      <c r="I2867" s="1257"/>
      <c r="J2867" s="1257"/>
      <c r="K2867" s="1257"/>
      <c r="L2867" s="1257"/>
      <c r="M2867" s="1257"/>
      <c r="N2867" s="1257"/>
      <c r="O2867" s="1258" t="s">
        <v>391</v>
      </c>
      <c r="P2867" s="1258"/>
      <c r="Q2867" s="1258"/>
      <c r="R2867" s="1258"/>
      <c r="S2867" s="1258" t="s">
        <v>407</v>
      </c>
      <c r="T2867" s="1258"/>
      <c r="U2867" s="1258"/>
      <c r="V2867" s="1258"/>
      <c r="W2867" s="1258" t="s">
        <v>408</v>
      </c>
      <c r="X2867" s="1258"/>
      <c r="Y2867" s="1258"/>
      <c r="Z2867" s="1258"/>
      <c r="AA2867" s="1258"/>
      <c r="AB2867" s="1258"/>
      <c r="AC2867" s="1259" t="s">
        <v>409</v>
      </c>
      <c r="AD2867" s="1259"/>
      <c r="AE2867" s="1259"/>
      <c r="AF2867" s="1259"/>
    </row>
    <row r="2868" spans="1:32" ht="23.25" customHeight="1">
      <c r="A2868" s="155"/>
      <c r="B2868" s="156"/>
      <c r="C2868" s="169" t="s">
        <v>728</v>
      </c>
      <c r="D2868" s="1268" t="s">
        <v>729</v>
      </c>
      <c r="E2868" s="1268"/>
      <c r="F2868" s="1268"/>
      <c r="G2868" s="1268"/>
      <c r="H2868" s="1268"/>
      <c r="I2868" s="1268"/>
      <c r="J2868" s="1268"/>
      <c r="K2868" s="1268"/>
      <c r="L2868" s="1268"/>
      <c r="M2868" s="1268"/>
      <c r="N2868" s="1268"/>
      <c r="O2868" s="1319">
        <v>1</v>
      </c>
      <c r="P2868" s="1319"/>
      <c r="Q2868" s="1319"/>
      <c r="R2868" s="1319"/>
      <c r="S2868" s="1320" t="s">
        <v>435</v>
      </c>
      <c r="T2868" s="1320"/>
      <c r="U2868" s="1320"/>
      <c r="V2868" s="1320"/>
      <c r="W2868" s="1270">
        <v>465.22050000000002</v>
      </c>
      <c r="X2868" s="1270"/>
      <c r="Y2868" s="1270"/>
      <c r="Z2868" s="1270"/>
      <c r="AA2868" s="1270"/>
      <c r="AB2868" s="1270"/>
      <c r="AC2868" s="1267">
        <v>465.22</v>
      </c>
      <c r="AD2868" s="1267"/>
      <c r="AE2868" s="1267"/>
      <c r="AF2868" s="1267"/>
    </row>
    <row r="2869" spans="1:32" ht="16.7" customHeight="1">
      <c r="A2869" s="1246"/>
      <c r="B2869" s="1246"/>
      <c r="C2869" s="1246"/>
      <c r="D2869" s="1246"/>
      <c r="E2869" s="1246"/>
      <c r="F2869" s="1246"/>
      <c r="G2869" s="1246"/>
      <c r="H2869" s="1246"/>
      <c r="I2869" s="1246"/>
      <c r="J2869" s="1246"/>
      <c r="K2869" s="1246"/>
      <c r="L2869" s="1246"/>
      <c r="M2869" s="1247" t="s">
        <v>413</v>
      </c>
      <c r="N2869" s="1247"/>
      <c r="O2869" s="1247"/>
      <c r="P2869" s="1247"/>
      <c r="Q2869" s="1247"/>
      <c r="R2869" s="1247"/>
      <c r="S2869" s="1247"/>
      <c r="T2869" s="1247"/>
      <c r="U2869" s="1247"/>
      <c r="V2869" s="1247"/>
      <c r="W2869" s="1247"/>
      <c r="X2869" s="1248"/>
      <c r="Y2869" s="1248"/>
      <c r="Z2869" s="1249">
        <v>465.22</v>
      </c>
      <c r="AA2869" s="1249"/>
      <c r="AB2869" s="1249"/>
      <c r="AC2869" s="1249"/>
      <c r="AD2869" s="1249"/>
      <c r="AE2869" s="1249"/>
      <c r="AF2869" s="1249"/>
    </row>
    <row r="2870" spans="1:32" ht="17.45" customHeight="1">
      <c r="A2870" s="1257" t="s">
        <v>414</v>
      </c>
      <c r="B2870" s="1257"/>
      <c r="C2870" s="1257"/>
      <c r="D2870" s="1257"/>
      <c r="E2870" s="1257"/>
      <c r="F2870" s="1257"/>
      <c r="G2870" s="1257"/>
      <c r="H2870" s="1257"/>
      <c r="I2870" s="1257"/>
      <c r="J2870" s="1257"/>
      <c r="K2870" s="1257"/>
      <c r="L2870" s="1257"/>
      <c r="M2870" s="1257"/>
      <c r="N2870" s="1257"/>
      <c r="O2870" s="1258" t="s">
        <v>391</v>
      </c>
      <c r="P2870" s="1258"/>
      <c r="Q2870" s="1258"/>
      <c r="R2870" s="1258"/>
      <c r="S2870" s="1258" t="s">
        <v>407</v>
      </c>
      <c r="T2870" s="1258"/>
      <c r="U2870" s="1258"/>
      <c r="V2870" s="1258"/>
      <c r="W2870" s="1258" t="s">
        <v>408</v>
      </c>
      <c r="X2870" s="1258"/>
      <c r="Y2870" s="1258"/>
      <c r="Z2870" s="1258"/>
      <c r="AA2870" s="1258"/>
      <c r="AB2870" s="1258"/>
      <c r="AC2870" s="1259" t="s">
        <v>409</v>
      </c>
      <c r="AD2870" s="1259"/>
      <c r="AE2870" s="1259"/>
      <c r="AF2870" s="1259"/>
    </row>
    <row r="2871" spans="1:32" ht="16.7" customHeight="1">
      <c r="A2871" s="1251"/>
      <c r="B2871" s="1251"/>
      <c r="C2871" s="1251"/>
      <c r="D2871" s="1251"/>
      <c r="E2871" s="1251"/>
      <c r="F2871" s="1251"/>
      <c r="G2871" s="1251"/>
      <c r="H2871" s="1251"/>
      <c r="I2871" s="1251"/>
      <c r="J2871" s="1251"/>
      <c r="K2871" s="1251"/>
      <c r="L2871" s="1251"/>
      <c r="M2871" s="1252" t="s">
        <v>415</v>
      </c>
      <c r="N2871" s="1252"/>
      <c r="O2871" s="1252"/>
      <c r="P2871" s="1252"/>
      <c r="Q2871" s="1252"/>
      <c r="R2871" s="1252"/>
      <c r="S2871" s="1252"/>
      <c r="T2871" s="1252"/>
      <c r="U2871" s="1252"/>
      <c r="V2871" s="1252"/>
      <c r="W2871" s="1252"/>
      <c r="X2871" s="1253"/>
      <c r="Y2871" s="1253"/>
      <c r="Z2871" s="1254">
        <v>0</v>
      </c>
      <c r="AA2871" s="1254"/>
      <c r="AB2871" s="1254"/>
      <c r="AC2871" s="1254"/>
      <c r="AD2871" s="1254"/>
      <c r="AE2871" s="1254"/>
      <c r="AF2871" s="1254"/>
    </row>
    <row r="2872" spans="1:32" ht="17.45" customHeight="1">
      <c r="A2872" s="1255" t="s">
        <v>416</v>
      </c>
      <c r="B2872" s="1255"/>
      <c r="C2872" s="1255"/>
      <c r="D2872" s="1255"/>
      <c r="E2872" s="1255"/>
      <c r="F2872" s="1255"/>
      <c r="G2872" s="1255"/>
      <c r="H2872" s="1255"/>
      <c r="I2872" s="1255"/>
      <c r="J2872" s="1256" t="s">
        <v>391</v>
      </c>
      <c r="K2872" s="1256"/>
      <c r="L2872" s="158" t="s">
        <v>417</v>
      </c>
      <c r="M2872" s="158" t="s">
        <v>418</v>
      </c>
      <c r="N2872" s="1256" t="s">
        <v>419</v>
      </c>
      <c r="O2872" s="1256"/>
      <c r="P2872" s="1256" t="s">
        <v>420</v>
      </c>
      <c r="Q2872" s="1256"/>
      <c r="R2872" s="1256"/>
      <c r="S2872" s="1256"/>
      <c r="T2872" s="1256" t="s">
        <v>421</v>
      </c>
      <c r="U2872" s="1256"/>
      <c r="V2872" s="1256"/>
      <c r="W2872" s="1256"/>
      <c r="X2872" s="1256" t="s">
        <v>422</v>
      </c>
      <c r="Y2872" s="1256"/>
      <c r="Z2872" s="1256"/>
      <c r="AA2872" s="1256"/>
      <c r="AB2872" s="1256"/>
      <c r="AC2872" s="1245" t="s">
        <v>409</v>
      </c>
      <c r="AD2872" s="1245"/>
      <c r="AE2872" s="1245"/>
      <c r="AF2872" s="1245"/>
    </row>
    <row r="2873" spans="1:32" ht="17.45" customHeight="1">
      <c r="A2873" s="1246"/>
      <c r="B2873" s="1246"/>
      <c r="C2873" s="1246"/>
      <c r="D2873" s="1246"/>
      <c r="E2873" s="1246"/>
      <c r="F2873" s="1246"/>
      <c r="G2873" s="1246"/>
      <c r="H2873" s="1246"/>
      <c r="I2873" s="1246"/>
      <c r="J2873" s="1246"/>
      <c r="K2873" s="1246"/>
      <c r="L2873" s="1246"/>
      <c r="M2873" s="1247" t="s">
        <v>423</v>
      </c>
      <c r="N2873" s="1247"/>
      <c r="O2873" s="1247"/>
      <c r="P2873" s="1247"/>
      <c r="Q2873" s="1247"/>
      <c r="R2873" s="1247"/>
      <c r="S2873" s="1247"/>
      <c r="T2873" s="1247"/>
      <c r="U2873" s="1247"/>
      <c r="V2873" s="1247"/>
      <c r="W2873" s="1247"/>
      <c r="X2873" s="1248"/>
      <c r="Y2873" s="1248"/>
      <c r="Z2873" s="1249">
        <v>0</v>
      </c>
      <c r="AA2873" s="1249"/>
      <c r="AB2873" s="1249"/>
      <c r="AC2873" s="1249"/>
      <c r="AD2873" s="1249"/>
      <c r="AE2873" s="1249"/>
      <c r="AF2873" s="1249"/>
    </row>
    <row r="2874" spans="1:32" ht="5.85" customHeight="1">
      <c r="A2874" s="1250"/>
      <c r="B2874" s="1250"/>
      <c r="C2874" s="1250"/>
      <c r="D2874" s="1250"/>
      <c r="E2874" s="1250"/>
      <c r="F2874" s="1250"/>
      <c r="G2874" s="1250"/>
      <c r="H2874" s="1250"/>
      <c r="I2874" s="1250"/>
      <c r="J2874" s="1250"/>
      <c r="K2874" s="1250"/>
      <c r="L2874" s="1250"/>
      <c r="M2874" s="1250"/>
      <c r="N2874" s="1250"/>
      <c r="O2874" s="1250"/>
      <c r="P2874" s="1250"/>
      <c r="Q2874" s="1250"/>
      <c r="R2874" s="1250"/>
      <c r="S2874" s="1250"/>
      <c r="T2874" s="1250"/>
      <c r="U2874" s="1250"/>
      <c r="V2874" s="1250"/>
      <c r="W2874" s="1250"/>
      <c r="X2874" s="1250"/>
      <c r="Y2874" s="1250"/>
      <c r="Z2874" s="1250"/>
      <c r="AA2874" s="1250"/>
      <c r="AB2874" s="1250"/>
      <c r="AC2874" s="1250"/>
      <c r="AD2874" s="1250"/>
      <c r="AE2874" s="1250"/>
      <c r="AF2874" s="1250"/>
    </row>
    <row r="2875" spans="1:32" ht="16.7" customHeight="1">
      <c r="A2875" s="1239"/>
      <c r="B2875" s="1239"/>
      <c r="C2875" s="1239"/>
      <c r="D2875" s="1239"/>
      <c r="E2875" s="1239"/>
      <c r="F2875" s="1239"/>
      <c r="G2875" s="1239"/>
      <c r="H2875" s="1239"/>
      <c r="I2875" s="1239"/>
      <c r="J2875" s="1239"/>
      <c r="K2875" s="1239"/>
      <c r="L2875" s="1239"/>
      <c r="M2875" s="1240" t="s">
        <v>424</v>
      </c>
      <c r="N2875" s="1240"/>
      <c r="O2875" s="1240"/>
      <c r="P2875" s="1240"/>
      <c r="Q2875" s="1240"/>
      <c r="R2875" s="1240"/>
      <c r="S2875" s="1240"/>
      <c r="T2875" s="1240"/>
      <c r="U2875" s="1240"/>
      <c r="V2875" s="1240"/>
      <c r="W2875" s="1240"/>
      <c r="X2875" s="1243"/>
      <c r="Y2875" s="1243"/>
      <c r="Z2875" s="1241">
        <v>525.30999999999995</v>
      </c>
      <c r="AA2875" s="1241"/>
      <c r="AB2875" s="1241"/>
      <c r="AC2875" s="1241"/>
      <c r="AD2875" s="1241"/>
      <c r="AE2875" s="1241"/>
      <c r="AF2875" s="1241"/>
    </row>
    <row r="2876" spans="1:32" ht="16.7" customHeight="1">
      <c r="A2876" s="1239"/>
      <c r="B2876" s="1239"/>
      <c r="C2876" s="1239"/>
      <c r="D2876" s="1239"/>
      <c r="E2876" s="1239"/>
      <c r="F2876" s="1239"/>
      <c r="G2876" s="1239"/>
      <c r="H2876" s="1239"/>
      <c r="I2876" s="1239"/>
      <c r="J2876" s="1239"/>
      <c r="K2876" s="1240" t="s">
        <v>425</v>
      </c>
      <c r="L2876" s="1240"/>
      <c r="M2876" s="1240"/>
      <c r="N2876" s="1240"/>
      <c r="O2876" s="1240"/>
      <c r="P2876" s="1240"/>
      <c r="Q2876" s="151"/>
      <c r="R2876" s="1244">
        <v>0</v>
      </c>
      <c r="S2876" s="1244"/>
      <c r="T2876" s="1244"/>
      <c r="U2876" s="151"/>
      <c r="V2876" s="1240" t="s">
        <v>426</v>
      </c>
      <c r="W2876" s="1240"/>
      <c r="X2876" s="1243"/>
      <c r="Y2876" s="1243"/>
      <c r="Z2876" s="1241">
        <v>0</v>
      </c>
      <c r="AA2876" s="1241"/>
      <c r="AB2876" s="1241"/>
      <c r="AC2876" s="1241"/>
      <c r="AD2876" s="1241"/>
      <c r="AE2876" s="1241"/>
      <c r="AF2876" s="1241"/>
    </row>
    <row r="2877" spans="1:32" ht="0.75" customHeight="1">
      <c r="A2877" s="1239"/>
      <c r="B2877" s="1239"/>
      <c r="C2877" s="1239"/>
      <c r="D2877" s="1239"/>
      <c r="E2877" s="1239"/>
      <c r="F2877" s="1239"/>
      <c r="G2877" s="1239"/>
      <c r="H2877" s="1239"/>
      <c r="I2877" s="1239"/>
      <c r="J2877" s="1239"/>
      <c r="K2877" s="1239"/>
      <c r="L2877" s="1239"/>
      <c r="M2877" s="1239"/>
      <c r="N2877" s="1239"/>
      <c r="O2877" s="1239"/>
      <c r="P2877" s="1239"/>
      <c r="Q2877" s="1239"/>
      <c r="R2877" s="1239"/>
      <c r="S2877" s="1239"/>
      <c r="T2877" s="1239"/>
      <c r="U2877" s="1239"/>
      <c r="V2877" s="1240"/>
      <c r="W2877" s="1240"/>
      <c r="X2877" s="1243"/>
      <c r="Y2877" s="1243"/>
      <c r="Z2877" s="1241"/>
      <c r="AA2877" s="1241"/>
      <c r="AB2877" s="1241"/>
      <c r="AC2877" s="1241"/>
      <c r="AD2877" s="1241"/>
      <c r="AE2877" s="1241"/>
      <c r="AF2877" s="1241"/>
    </row>
    <row r="2878" spans="1:32" ht="16.7" customHeight="1">
      <c r="A2878" s="1239"/>
      <c r="B2878" s="1239"/>
      <c r="C2878" s="1239"/>
      <c r="D2878" s="1239"/>
      <c r="E2878" s="1239"/>
      <c r="F2878" s="1239"/>
      <c r="G2878" s="1239"/>
      <c r="H2878" s="1239"/>
      <c r="I2878" s="1239"/>
      <c r="J2878" s="1239"/>
      <c r="K2878" s="1239"/>
      <c r="L2878" s="1239"/>
      <c r="M2878" s="1240" t="s">
        <v>427</v>
      </c>
      <c r="N2878" s="1240"/>
      <c r="O2878" s="1240"/>
      <c r="P2878" s="1240"/>
      <c r="Q2878" s="1240"/>
      <c r="R2878" s="1240"/>
      <c r="S2878" s="1240"/>
      <c r="T2878" s="1240"/>
      <c r="U2878" s="1240"/>
      <c r="V2878" s="1240"/>
      <c r="W2878" s="1240"/>
      <c r="X2878" s="1243"/>
      <c r="Y2878" s="1243"/>
      <c r="Z2878" s="1241">
        <v>525.30999999999995</v>
      </c>
      <c r="AA2878" s="1241"/>
      <c r="AB2878" s="1241"/>
      <c r="AC2878" s="1241"/>
      <c r="AD2878" s="1241"/>
      <c r="AE2878" s="1241"/>
      <c r="AF2878" s="1241"/>
    </row>
    <row r="2879" spans="1:32" ht="5.85" customHeight="1">
      <c r="A2879" s="1242"/>
      <c r="B2879" s="1242"/>
      <c r="C2879" s="1242"/>
      <c r="D2879" s="1242"/>
      <c r="E2879" s="1242"/>
      <c r="F2879" s="1242"/>
      <c r="G2879" s="1242"/>
      <c r="H2879" s="1242"/>
      <c r="I2879" s="1242"/>
      <c r="J2879" s="1242"/>
      <c r="K2879" s="1242"/>
      <c r="L2879" s="1242"/>
      <c r="M2879" s="1242"/>
      <c r="N2879" s="1242"/>
      <c r="O2879" s="1242"/>
      <c r="P2879" s="1242"/>
      <c r="Q2879" s="1242"/>
      <c r="R2879" s="1242"/>
      <c r="S2879" s="1242"/>
      <c r="T2879" s="1242"/>
      <c r="U2879" s="1242"/>
      <c r="V2879" s="1242"/>
      <c r="W2879" s="1242"/>
      <c r="X2879" s="1242"/>
      <c r="Y2879" s="1242"/>
      <c r="Z2879" s="1242"/>
      <c r="AA2879" s="1242"/>
      <c r="AB2879" s="1242"/>
      <c r="AC2879" s="1242"/>
      <c r="AD2879" s="1242"/>
      <c r="AE2879" s="1242"/>
      <c r="AF2879" s="1242"/>
    </row>
    <row r="2880" spans="1:32" ht="85.15" customHeight="1">
      <c r="A2880" s="150"/>
      <c r="AF2880" s="152"/>
    </row>
    <row r="2881" spans="1:32" ht="84.4" customHeight="1">
      <c r="A2881" s="153"/>
      <c r="B2881" s="154"/>
      <c r="C2881" s="154"/>
      <c r="D2881" s="154"/>
      <c r="E2881" s="154"/>
      <c r="F2881" s="154"/>
      <c r="G2881" s="154"/>
      <c r="H2881" s="154"/>
      <c r="I2881" s="154"/>
      <c r="J2881" s="154"/>
      <c r="K2881" s="154"/>
      <c r="L2881" s="154"/>
      <c r="M2881" s="154"/>
      <c r="N2881" s="154"/>
      <c r="O2881" s="154"/>
      <c r="P2881" s="154"/>
      <c r="Q2881" s="154"/>
      <c r="R2881" s="154"/>
      <c r="S2881" s="154"/>
      <c r="T2881" s="154"/>
      <c r="U2881" s="154"/>
      <c r="V2881" s="154"/>
      <c r="W2881" s="154"/>
      <c r="X2881" s="154"/>
      <c r="Y2881" s="154"/>
      <c r="Z2881" s="154"/>
      <c r="AA2881" s="154"/>
      <c r="AB2881" s="154"/>
      <c r="AC2881" s="154"/>
      <c r="AD2881" s="154"/>
      <c r="AE2881" s="154"/>
      <c r="AF2881" s="162"/>
    </row>
    <row r="2882" spans="1:32" ht="1.5" customHeight="1">
      <c r="A2882" s="146"/>
      <c r="B2882" s="147"/>
      <c r="C2882" s="147"/>
      <c r="D2882" s="147"/>
      <c r="E2882" s="147"/>
      <c r="F2882" s="147"/>
      <c r="G2882" s="1289" t="s">
        <v>376</v>
      </c>
      <c r="H2882" s="1289"/>
      <c r="I2882" s="1289"/>
      <c r="J2882" s="1289"/>
      <c r="K2882" s="1289"/>
      <c r="L2882" s="1289"/>
      <c r="M2882" s="1289"/>
      <c r="N2882" s="1289"/>
      <c r="O2882" s="1289"/>
      <c r="P2882" s="1289"/>
      <c r="Q2882" s="1289"/>
      <c r="R2882" s="1289"/>
      <c r="S2882" s="1289"/>
      <c r="T2882" s="1289"/>
      <c r="U2882" s="1289"/>
      <c r="V2882" s="1289"/>
      <c r="W2882" s="1289"/>
      <c r="X2882" s="1289"/>
      <c r="Y2882" s="1289"/>
      <c r="Z2882" s="1289"/>
      <c r="AA2882" s="148"/>
      <c r="AB2882" s="1290" t="s">
        <v>730</v>
      </c>
      <c r="AC2882" s="1290"/>
      <c r="AD2882" s="1290"/>
      <c r="AE2882" s="1290"/>
      <c r="AF2882" s="1290"/>
    </row>
    <row r="2883" spans="1:32" ht="15.4" customHeight="1">
      <c r="A2883" s="150"/>
      <c r="B2883" s="1243"/>
      <c r="C2883" s="1243"/>
      <c r="D2883" s="1243"/>
      <c r="E2883" s="1243"/>
      <c r="G2883" s="1289"/>
      <c r="H2883" s="1289"/>
      <c r="I2883" s="1289"/>
      <c r="J2883" s="1289"/>
      <c r="K2883" s="1289"/>
      <c r="L2883" s="1289"/>
      <c r="M2883" s="1289"/>
      <c r="N2883" s="1289"/>
      <c r="O2883" s="1289"/>
      <c r="P2883" s="1289"/>
      <c r="Q2883" s="1289"/>
      <c r="R2883" s="1289"/>
      <c r="S2883" s="1289"/>
      <c r="T2883" s="1289"/>
      <c r="U2883" s="1289"/>
      <c r="V2883" s="1289"/>
      <c r="W2883" s="1289"/>
      <c r="X2883" s="1289"/>
      <c r="Y2883" s="1289"/>
      <c r="Z2883" s="1289"/>
      <c r="AA2883" s="152"/>
      <c r="AB2883" s="1290"/>
      <c r="AC2883" s="1290"/>
      <c r="AD2883" s="1290"/>
      <c r="AE2883" s="1290"/>
      <c r="AF2883" s="1290"/>
    </row>
    <row r="2884" spans="1:32" ht="0.75" customHeight="1">
      <c r="A2884" s="150"/>
      <c r="B2884" s="1243"/>
      <c r="C2884" s="1243"/>
      <c r="D2884" s="1243"/>
      <c r="E2884" s="1243"/>
      <c r="G2884" s="1289"/>
      <c r="H2884" s="1289"/>
      <c r="I2884" s="1289"/>
      <c r="J2884" s="1289"/>
      <c r="K2884" s="1289"/>
      <c r="L2884" s="1289"/>
      <c r="M2884" s="1289"/>
      <c r="N2884" s="1289"/>
      <c r="O2884" s="1289"/>
      <c r="P2884" s="1289"/>
      <c r="Q2884" s="1289"/>
      <c r="R2884" s="1289"/>
      <c r="S2884" s="1289"/>
      <c r="T2884" s="1289"/>
      <c r="U2884" s="1289"/>
      <c r="V2884" s="1289"/>
      <c r="W2884" s="1289"/>
      <c r="X2884" s="1289"/>
      <c r="Y2884" s="1289"/>
      <c r="Z2884" s="1289"/>
      <c r="AA2884" s="152"/>
      <c r="AB2884" s="1290"/>
      <c r="AC2884" s="1290"/>
      <c r="AD2884" s="1290"/>
      <c r="AE2884" s="1290"/>
      <c r="AF2884" s="1290"/>
    </row>
    <row r="2885" spans="1:32" ht="10.9" customHeight="1">
      <c r="A2885" s="150"/>
      <c r="B2885" s="1243"/>
      <c r="C2885" s="1243"/>
      <c r="D2885" s="1243"/>
      <c r="E2885" s="1243"/>
      <c r="G2885" s="1289"/>
      <c r="H2885" s="1289"/>
      <c r="I2885" s="1289"/>
      <c r="J2885" s="1289"/>
      <c r="K2885" s="1289"/>
      <c r="L2885" s="1289"/>
      <c r="M2885" s="1289"/>
      <c r="N2885" s="1289"/>
      <c r="O2885" s="1289"/>
      <c r="P2885" s="1289"/>
      <c r="Q2885" s="1289"/>
      <c r="R2885" s="1289"/>
      <c r="S2885" s="1289"/>
      <c r="T2885" s="1289"/>
      <c r="U2885" s="1289"/>
      <c r="V2885" s="1289"/>
      <c r="W2885" s="1289"/>
      <c r="X2885" s="1289"/>
      <c r="Y2885" s="1289"/>
      <c r="Z2885" s="1289"/>
      <c r="AA2885" s="152"/>
      <c r="AB2885" s="1291" t="s">
        <v>378</v>
      </c>
      <c r="AC2885" s="1291"/>
      <c r="AD2885" s="1291"/>
      <c r="AE2885" s="1292"/>
      <c r="AF2885" s="1292"/>
    </row>
    <row r="2886" spans="1:32" ht="13.9" customHeight="1">
      <c r="A2886" s="150"/>
      <c r="B2886" s="1243"/>
      <c r="C2886" s="1243"/>
      <c r="D2886" s="1243"/>
      <c r="E2886" s="1243"/>
      <c r="G2886" s="1293" t="s">
        <v>379</v>
      </c>
      <c r="H2886" s="1293"/>
      <c r="I2886" s="1293"/>
      <c r="J2886" s="1293"/>
      <c r="K2886" s="1293"/>
      <c r="L2886" s="1293"/>
      <c r="M2886" s="1293"/>
      <c r="N2886" s="1293"/>
      <c r="O2886" s="1293"/>
      <c r="P2886" s="1293"/>
      <c r="Q2886" s="1293"/>
      <c r="R2886" s="1293"/>
      <c r="S2886" s="1293"/>
      <c r="T2886" s="1293"/>
      <c r="U2886" s="1293"/>
      <c r="V2886" s="1293"/>
      <c r="W2886" s="1293"/>
      <c r="X2886" s="1293"/>
      <c r="Y2886" s="1293"/>
      <c r="Z2886" s="1293"/>
      <c r="AA2886" s="152"/>
      <c r="AB2886" s="1291"/>
      <c r="AC2886" s="1291"/>
      <c r="AD2886" s="1291"/>
      <c r="AE2886" s="1292"/>
      <c r="AF2886" s="1292"/>
    </row>
    <row r="2887" spans="1:32" ht="0.75" customHeight="1">
      <c r="A2887" s="150"/>
      <c r="G2887" s="1293"/>
      <c r="H2887" s="1293"/>
      <c r="I2887" s="1293"/>
      <c r="J2887" s="1293"/>
      <c r="K2887" s="1293"/>
      <c r="L2887" s="1293"/>
      <c r="M2887" s="1293"/>
      <c r="N2887" s="1293"/>
      <c r="O2887" s="1293"/>
      <c r="P2887" s="1293"/>
      <c r="Q2887" s="1293"/>
      <c r="R2887" s="1293"/>
      <c r="S2887" s="1293"/>
      <c r="T2887" s="1293"/>
      <c r="U2887" s="1293"/>
      <c r="V2887" s="1293"/>
      <c r="W2887" s="1293"/>
      <c r="X2887" s="1293"/>
      <c r="Y2887" s="1293"/>
      <c r="Z2887" s="1293"/>
      <c r="AA2887" s="152"/>
      <c r="AB2887" s="1291"/>
      <c r="AC2887" s="1291"/>
      <c r="AD2887" s="1291"/>
      <c r="AE2887" s="1292"/>
      <c r="AF2887" s="1292"/>
    </row>
    <row r="2888" spans="1:32" ht="0.75" customHeight="1">
      <c r="A2888" s="153"/>
      <c r="B2888" s="154"/>
      <c r="C2888" s="154"/>
      <c r="D2888" s="154"/>
      <c r="E2888" s="154"/>
      <c r="F2888" s="154"/>
      <c r="G2888" s="154"/>
      <c r="H2888" s="154"/>
      <c r="I2888" s="154"/>
      <c r="J2888" s="154"/>
      <c r="K2888" s="154"/>
      <c r="L2888" s="154"/>
      <c r="M2888" s="154"/>
      <c r="N2888" s="154"/>
      <c r="O2888" s="154"/>
      <c r="P2888" s="154"/>
      <c r="Q2888" s="154"/>
      <c r="R2888" s="154"/>
      <c r="S2888" s="154"/>
      <c r="T2888" s="154"/>
      <c r="U2888" s="154"/>
      <c r="V2888" s="154"/>
      <c r="W2888" s="154"/>
      <c r="X2888" s="154"/>
      <c r="Y2888" s="154"/>
      <c r="Z2888" s="154"/>
      <c r="AA2888" s="154"/>
      <c r="AB2888" s="154"/>
      <c r="AC2888" s="154"/>
      <c r="AD2888" s="154"/>
      <c r="AE2888" s="1292"/>
      <c r="AF2888" s="1292"/>
    </row>
    <row r="2889" spans="1:32" ht="16.7" customHeight="1">
      <c r="A2889" s="1280" t="s">
        <v>323</v>
      </c>
      <c r="B2889" s="1280"/>
      <c r="C2889" s="1280"/>
      <c r="D2889" s="1280"/>
      <c r="E2889" s="1280"/>
      <c r="F2889" s="1280"/>
      <c r="G2889" s="1280"/>
      <c r="H2889" s="1280"/>
      <c r="I2889" s="1280"/>
      <c r="J2889" s="1280"/>
      <c r="K2889" s="1280"/>
      <c r="L2889" s="1280"/>
      <c r="M2889" s="1280"/>
      <c r="N2889" s="1280"/>
      <c r="O2889" s="1280"/>
      <c r="P2889" s="1280"/>
      <c r="Q2889" s="1280"/>
      <c r="R2889" s="1280"/>
      <c r="S2889" s="1280"/>
      <c r="T2889" s="1280"/>
      <c r="U2889" s="1280"/>
      <c r="V2889" s="1280"/>
      <c r="W2889" s="1280"/>
      <c r="X2889" s="1280"/>
      <c r="Y2889" s="1280"/>
      <c r="Z2889" s="1280"/>
      <c r="AA2889" s="1280"/>
      <c r="AB2889" s="1280"/>
      <c r="AC2889" s="1280"/>
      <c r="AD2889" s="1280"/>
      <c r="AE2889" s="1280"/>
      <c r="AF2889" s="1280"/>
    </row>
    <row r="2890" spans="1:32" ht="37.15" customHeight="1">
      <c r="A2890" s="1301" t="s">
        <v>380</v>
      </c>
      <c r="B2890" s="1301"/>
      <c r="C2890" s="1301"/>
      <c r="D2890" s="1301"/>
      <c r="E2890" s="1301"/>
      <c r="F2890" s="1301"/>
      <c r="G2890" s="1301"/>
      <c r="H2890" s="1301"/>
      <c r="I2890" s="1301"/>
      <c r="J2890" s="1301"/>
      <c r="K2890" s="1301"/>
      <c r="L2890" s="1301"/>
      <c r="M2890" s="1301"/>
      <c r="N2890" s="1301"/>
      <c r="O2890" s="1301"/>
      <c r="P2890" s="1301"/>
      <c r="Q2890" s="1301"/>
      <c r="R2890" s="1301"/>
      <c r="S2890" s="1301"/>
      <c r="T2890" s="1301"/>
      <c r="U2890" s="1301"/>
      <c r="V2890" s="1301"/>
      <c r="W2890" s="1301"/>
      <c r="X2890" s="1301"/>
      <c r="Y2890" s="1280" t="s">
        <v>381</v>
      </c>
      <c r="Z2890" s="1280"/>
      <c r="AA2890" s="1280"/>
      <c r="AB2890" s="1280"/>
      <c r="AC2890" s="1280"/>
      <c r="AD2890" s="1280"/>
      <c r="AE2890" s="1280"/>
      <c r="AF2890" s="1280"/>
    </row>
    <row r="2891" spans="1:32" ht="5.0999999999999996" customHeight="1">
      <c r="A2891" s="155"/>
      <c r="B2891" s="156"/>
      <c r="C2891" s="156"/>
      <c r="D2891" s="156"/>
      <c r="E2891" s="156"/>
      <c r="F2891" s="156"/>
      <c r="G2891" s="156"/>
      <c r="H2891" s="156"/>
      <c r="I2891" s="156"/>
      <c r="J2891" s="156"/>
      <c r="K2891" s="156"/>
      <c r="L2891" s="156"/>
      <c r="M2891" s="156"/>
      <c r="N2891" s="156"/>
      <c r="O2891" s="156"/>
      <c r="P2891" s="156"/>
      <c r="Q2891" s="156"/>
      <c r="R2891" s="156"/>
      <c r="S2891" s="156"/>
      <c r="T2891" s="156"/>
      <c r="U2891" s="156"/>
      <c r="V2891" s="156"/>
      <c r="W2891" s="156"/>
      <c r="X2891" s="156"/>
      <c r="Y2891" s="156"/>
      <c r="Z2891" s="156"/>
      <c r="AA2891" s="156"/>
      <c r="AB2891" s="156"/>
      <c r="AC2891" s="156"/>
      <c r="AD2891" s="156"/>
      <c r="AE2891" s="156"/>
      <c r="AF2891" s="157"/>
    </row>
    <row r="2892" spans="1:32" ht="0.75" customHeight="1">
      <c r="A2892" s="1283" t="s">
        <v>382</v>
      </c>
      <c r="B2892" s="1283"/>
      <c r="C2892" s="1283"/>
      <c r="D2892" s="1283"/>
      <c r="E2892" s="1284"/>
      <c r="F2892" s="1284"/>
      <c r="G2892" s="1284"/>
      <c r="H2892" s="1284"/>
      <c r="I2892" s="1285" t="s">
        <v>349</v>
      </c>
      <c r="J2892" s="1285"/>
      <c r="K2892" s="1285"/>
      <c r="L2892" s="1285"/>
      <c r="M2892" s="1285"/>
      <c r="N2892" s="1285"/>
      <c r="O2892" s="1285"/>
      <c r="P2892" s="1285"/>
      <c r="Q2892" s="1285"/>
      <c r="R2892" s="1285"/>
      <c r="S2892" s="1285"/>
      <c r="T2892" s="1285"/>
      <c r="U2892" s="1285"/>
      <c r="V2892" s="1285"/>
      <c r="W2892" s="1285"/>
      <c r="X2892" s="1285"/>
      <c r="Y2892" s="1275" t="s">
        <v>383</v>
      </c>
      <c r="Z2892" s="1275"/>
      <c r="AA2892" s="1275"/>
      <c r="AB2892" s="1275"/>
      <c r="AC2892" s="1275"/>
      <c r="AD2892" s="1286" t="s">
        <v>435</v>
      </c>
      <c r="AE2892" s="1286"/>
      <c r="AF2892" s="1286"/>
    </row>
    <row r="2893" spans="1:32" ht="17.45" customHeight="1">
      <c r="A2893" s="1283"/>
      <c r="B2893" s="1283"/>
      <c r="C2893" s="1283"/>
      <c r="D2893" s="1283"/>
      <c r="E2893" s="1287" t="s">
        <v>385</v>
      </c>
      <c r="F2893" s="1287"/>
      <c r="G2893" s="1287"/>
      <c r="H2893" s="1288" t="s">
        <v>386</v>
      </c>
      <c r="I2893" s="1285"/>
      <c r="J2893" s="1285"/>
      <c r="K2893" s="1285"/>
      <c r="L2893" s="1285"/>
      <c r="M2893" s="1285"/>
      <c r="N2893" s="1285"/>
      <c r="O2893" s="1285"/>
      <c r="P2893" s="1285"/>
      <c r="Q2893" s="1285"/>
      <c r="R2893" s="1285"/>
      <c r="S2893" s="1285"/>
      <c r="T2893" s="1285"/>
      <c r="U2893" s="1285"/>
      <c r="V2893" s="1285"/>
      <c r="W2893" s="1285"/>
      <c r="X2893" s="1285"/>
      <c r="Y2893" s="1275"/>
      <c r="Z2893" s="1275"/>
      <c r="AA2893" s="1275"/>
      <c r="AB2893" s="1275"/>
      <c r="AC2893" s="1275"/>
      <c r="AD2893" s="1286"/>
      <c r="AE2893" s="1286"/>
      <c r="AF2893" s="1286"/>
    </row>
    <row r="2894" spans="1:32" ht="0.75" customHeight="1">
      <c r="A2894" s="1274" t="s">
        <v>347</v>
      </c>
      <c r="B2894" s="1274"/>
      <c r="C2894" s="1274"/>
      <c r="D2894" s="1274"/>
      <c r="E2894" s="1287"/>
      <c r="F2894" s="1287"/>
      <c r="G2894" s="1287"/>
      <c r="H2894" s="1288"/>
      <c r="I2894" s="1285"/>
      <c r="J2894" s="1285"/>
      <c r="K2894" s="1285"/>
      <c r="L2894" s="1285"/>
      <c r="M2894" s="1285"/>
      <c r="N2894" s="1285"/>
      <c r="O2894" s="1285"/>
      <c r="P2894" s="1285"/>
      <c r="Q2894" s="1285"/>
      <c r="R2894" s="1285"/>
      <c r="S2894" s="1285"/>
      <c r="T2894" s="1285"/>
      <c r="U2894" s="1285"/>
      <c r="V2894" s="1285"/>
      <c r="W2894" s="1285"/>
      <c r="X2894" s="1285"/>
      <c r="Y2894" s="1275" t="s">
        <v>387</v>
      </c>
      <c r="Z2894" s="1275"/>
      <c r="AA2894" s="1275"/>
      <c r="AB2894" s="1275"/>
      <c r="AC2894" s="1275"/>
      <c r="AD2894" s="1276">
        <v>3</v>
      </c>
      <c r="AE2894" s="1276"/>
      <c r="AF2894" s="1276"/>
    </row>
    <row r="2895" spans="1:32" ht="18.2" customHeight="1">
      <c r="A2895" s="1274"/>
      <c r="B2895" s="1274"/>
      <c r="C2895" s="1274"/>
      <c r="D2895" s="1274"/>
      <c r="E2895" s="1277"/>
      <c r="F2895" s="1277"/>
      <c r="G2895" s="1277"/>
      <c r="H2895" s="1288"/>
      <c r="I2895" s="1285"/>
      <c r="J2895" s="1285"/>
      <c r="K2895" s="1285"/>
      <c r="L2895" s="1285"/>
      <c r="M2895" s="1285"/>
      <c r="N2895" s="1285"/>
      <c r="O2895" s="1285"/>
      <c r="P2895" s="1285"/>
      <c r="Q2895" s="1285"/>
      <c r="R2895" s="1285"/>
      <c r="S2895" s="1285"/>
      <c r="T2895" s="1285"/>
      <c r="U2895" s="1285"/>
      <c r="V2895" s="1285"/>
      <c r="W2895" s="1285"/>
      <c r="X2895" s="1285"/>
      <c r="Y2895" s="1275"/>
      <c r="Z2895" s="1275"/>
      <c r="AA2895" s="1275"/>
      <c r="AB2895" s="1275"/>
      <c r="AC2895" s="1275"/>
      <c r="AD2895" s="1276"/>
      <c r="AE2895" s="1276"/>
      <c r="AF2895" s="1276"/>
    </row>
    <row r="2896" spans="1:32" ht="0.75" customHeight="1">
      <c r="A2896" s="1278"/>
      <c r="B2896" s="1278"/>
      <c r="C2896" s="1278"/>
      <c r="D2896" s="1278"/>
      <c r="E2896" s="1278"/>
      <c r="F2896" s="1278"/>
      <c r="G2896" s="1278"/>
      <c r="H2896" s="1288"/>
      <c r="I2896" s="1279"/>
      <c r="J2896" s="1279"/>
      <c r="K2896" s="1279"/>
      <c r="L2896" s="1279"/>
      <c r="M2896" s="1279"/>
      <c r="N2896" s="1279"/>
      <c r="O2896" s="1279"/>
      <c r="P2896" s="1279"/>
      <c r="Q2896" s="1279"/>
      <c r="R2896" s="1279"/>
      <c r="S2896" s="1279"/>
      <c r="T2896" s="1279"/>
      <c r="U2896" s="1279"/>
      <c r="V2896" s="1279"/>
      <c r="W2896" s="1279"/>
      <c r="X2896" s="1279"/>
      <c r="Y2896" s="1279"/>
      <c r="Z2896" s="1279"/>
      <c r="AA2896" s="1279"/>
      <c r="AB2896" s="1279"/>
      <c r="AC2896" s="1279"/>
      <c r="AD2896" s="1279"/>
      <c r="AE2896" s="1279"/>
      <c r="AF2896" s="1279"/>
    </row>
    <row r="2897" spans="1:32" ht="26.1" customHeight="1">
      <c r="A2897" s="1271" t="s">
        <v>432</v>
      </c>
      <c r="B2897" s="1271"/>
      <c r="C2897" s="1271"/>
      <c r="D2897" s="1271"/>
      <c r="E2897" s="1271"/>
      <c r="F2897" s="1271"/>
      <c r="G2897" s="1271"/>
      <c r="H2897" s="1271"/>
      <c r="I2897" s="1271"/>
      <c r="J2897" s="1271"/>
      <c r="K2897" s="1271"/>
      <c r="L2897" s="1271"/>
      <c r="M2897" s="1271"/>
      <c r="N2897" s="1271"/>
      <c r="O2897" s="1271"/>
      <c r="P2897" s="1271"/>
      <c r="Q2897" s="1271"/>
      <c r="R2897" s="1271"/>
      <c r="S2897" s="1271"/>
      <c r="T2897" s="1271"/>
      <c r="U2897" s="1271"/>
      <c r="V2897" s="1271"/>
      <c r="W2897" s="1271"/>
      <c r="X2897" s="1271"/>
      <c r="Y2897" s="1271"/>
      <c r="Z2897" s="1271"/>
      <c r="AA2897" s="1271"/>
      <c r="AB2897" s="1271"/>
      <c r="AC2897" s="1271"/>
      <c r="AD2897" s="1271"/>
      <c r="AE2897" s="1271"/>
      <c r="AF2897" s="1272"/>
    </row>
    <row r="2898" spans="1:32" ht="0.75" customHeight="1">
      <c r="A2898" s="1273" t="s">
        <v>389</v>
      </c>
      <c r="B2898" s="1273"/>
      <c r="C2898" s="1273"/>
      <c r="D2898" s="1273"/>
      <c r="E2898" s="1273"/>
      <c r="F2898" s="1273"/>
      <c r="G2898" s="1273"/>
      <c r="H2898" s="1273"/>
      <c r="I2898" s="1273"/>
      <c r="J2898" s="1273"/>
      <c r="K2898" s="1273"/>
      <c r="L2898" s="1273"/>
      <c r="M2898" s="1273"/>
      <c r="N2898" s="1273"/>
      <c r="O2898" s="1273"/>
      <c r="P2898" s="1273"/>
      <c r="Q2898" s="1273"/>
      <c r="R2898" s="1273"/>
      <c r="S2898" s="1273"/>
      <c r="T2898" s="1273"/>
      <c r="U2898" s="1273"/>
      <c r="V2898" s="1273"/>
      <c r="W2898" s="1273"/>
      <c r="X2898" s="1273"/>
      <c r="Y2898" s="1273"/>
      <c r="Z2898" s="1273"/>
      <c r="AA2898" s="1273"/>
      <c r="AB2898" s="1273"/>
      <c r="AC2898" s="1273"/>
      <c r="AD2898" s="1273"/>
      <c r="AE2898" s="1273"/>
      <c r="AF2898" s="1272"/>
    </row>
    <row r="2899" spans="1:32" ht="10.15" customHeight="1">
      <c r="A2899" s="1273"/>
      <c r="B2899" s="1273"/>
      <c r="C2899" s="1273"/>
      <c r="D2899" s="1273"/>
      <c r="E2899" s="1273"/>
      <c r="F2899" s="1273"/>
      <c r="G2899" s="1273"/>
      <c r="H2899" s="1273"/>
      <c r="I2899" s="1273"/>
      <c r="J2899" s="1273"/>
      <c r="K2899" s="1273"/>
      <c r="L2899" s="1273"/>
      <c r="M2899" s="1273"/>
      <c r="N2899" s="1273"/>
      <c r="O2899" s="1273"/>
      <c r="P2899" s="1273"/>
      <c r="Q2899" s="1273"/>
      <c r="R2899" s="1273"/>
      <c r="S2899" s="1273"/>
      <c r="T2899" s="1273"/>
      <c r="U2899" s="1273"/>
      <c r="V2899" s="1273"/>
      <c r="W2899" s="1273"/>
      <c r="X2899" s="1273"/>
      <c r="Y2899" s="1273"/>
      <c r="Z2899" s="1273"/>
      <c r="AA2899" s="1273"/>
      <c r="AB2899" s="1273"/>
      <c r="AC2899" s="1273"/>
      <c r="AD2899" s="1273"/>
      <c r="AE2899" s="1273"/>
      <c r="AF2899" s="1272"/>
    </row>
    <row r="2900" spans="1:32" ht="16.7" customHeight="1">
      <c r="A2900" s="1255" t="s">
        <v>390</v>
      </c>
      <c r="B2900" s="1255"/>
      <c r="C2900" s="1255"/>
      <c r="D2900" s="1255"/>
      <c r="E2900" s="1255"/>
      <c r="F2900" s="1255"/>
      <c r="G2900" s="1255"/>
      <c r="H2900" s="1255"/>
      <c r="I2900" s="1255"/>
      <c r="J2900" s="1255"/>
      <c r="K2900" s="1255"/>
      <c r="L2900" s="1255"/>
      <c r="M2900" s="1256" t="s">
        <v>391</v>
      </c>
      <c r="N2900" s="1256" t="s">
        <v>392</v>
      </c>
      <c r="O2900" s="1256"/>
      <c r="P2900" s="1256"/>
      <c r="Q2900" s="1256"/>
      <c r="R2900" s="1256"/>
      <c r="S2900" s="1256"/>
      <c r="T2900" s="1256" t="s">
        <v>393</v>
      </c>
      <c r="U2900" s="1256"/>
      <c r="V2900" s="1256"/>
      <c r="W2900" s="1256"/>
      <c r="X2900" s="1256"/>
      <c r="Y2900" s="1256"/>
      <c r="Z2900" s="1256"/>
      <c r="AA2900" s="1256"/>
      <c r="AB2900" s="1256"/>
      <c r="AC2900" s="1245" t="s">
        <v>394</v>
      </c>
      <c r="AD2900" s="1245"/>
      <c r="AE2900" s="1245"/>
      <c r="AF2900" s="1245"/>
    </row>
    <row r="2901" spans="1:32" ht="17.45" customHeight="1">
      <c r="A2901" s="1255"/>
      <c r="B2901" s="1255"/>
      <c r="C2901" s="1255"/>
      <c r="D2901" s="1255"/>
      <c r="E2901" s="1255"/>
      <c r="F2901" s="1255"/>
      <c r="G2901" s="1255"/>
      <c r="H2901" s="1255"/>
      <c r="I2901" s="1255"/>
      <c r="J2901" s="1255"/>
      <c r="K2901" s="1255"/>
      <c r="L2901" s="1255"/>
      <c r="M2901" s="1256"/>
      <c r="N2901" s="1256" t="s">
        <v>395</v>
      </c>
      <c r="O2901" s="1256"/>
      <c r="P2901" s="1256" t="s">
        <v>396</v>
      </c>
      <c r="Q2901" s="1256"/>
      <c r="R2901" s="1256"/>
      <c r="S2901" s="1256"/>
      <c r="T2901" s="1256" t="s">
        <v>395</v>
      </c>
      <c r="U2901" s="1256"/>
      <c r="V2901" s="1256"/>
      <c r="W2901" s="1256"/>
      <c r="X2901" s="1256" t="s">
        <v>396</v>
      </c>
      <c r="Y2901" s="1256"/>
      <c r="Z2901" s="1256"/>
      <c r="AA2901" s="1256"/>
      <c r="AB2901" s="1256"/>
      <c r="AC2901" s="1245"/>
      <c r="AD2901" s="1245"/>
      <c r="AE2901" s="1245"/>
      <c r="AF2901" s="1245"/>
    </row>
    <row r="2902" spans="1:32" ht="22.5" customHeight="1">
      <c r="A2902" s="155"/>
      <c r="B2902" s="156"/>
      <c r="C2902" s="169" t="s">
        <v>693</v>
      </c>
      <c r="D2902" s="1268" t="s">
        <v>694</v>
      </c>
      <c r="E2902" s="1268"/>
      <c r="F2902" s="1268"/>
      <c r="G2902" s="1268"/>
      <c r="H2902" s="1268"/>
      <c r="I2902" s="1268"/>
      <c r="J2902" s="1268"/>
      <c r="K2902" s="1268"/>
      <c r="L2902" s="1268"/>
      <c r="M2902" s="161">
        <v>1</v>
      </c>
      <c r="N2902" s="1269">
        <v>0.3</v>
      </c>
      <c r="O2902" s="1269"/>
      <c r="P2902" s="1269">
        <v>0.7</v>
      </c>
      <c r="Q2902" s="1269"/>
      <c r="R2902" s="1269"/>
      <c r="S2902" s="1269"/>
      <c r="T2902" s="1270">
        <v>174.39490000000001</v>
      </c>
      <c r="U2902" s="1270"/>
      <c r="V2902" s="1270"/>
      <c r="W2902" s="1270"/>
      <c r="X2902" s="1270">
        <v>72.1922</v>
      </c>
      <c r="Y2902" s="1270"/>
      <c r="Z2902" s="1270"/>
      <c r="AA2902" s="1270"/>
      <c r="AB2902" s="1270"/>
      <c r="AC2902" s="1267">
        <v>102.85299999999999</v>
      </c>
      <c r="AD2902" s="1267"/>
      <c r="AE2902" s="1267"/>
      <c r="AF2902" s="1267"/>
    </row>
    <row r="2903" spans="1:32" ht="17.45" customHeight="1">
      <c r="A2903" s="1246"/>
      <c r="B2903" s="1246"/>
      <c r="C2903" s="1246"/>
      <c r="D2903" s="1246"/>
      <c r="E2903" s="1246"/>
      <c r="F2903" s="1246"/>
      <c r="G2903" s="1246"/>
      <c r="H2903" s="1246"/>
      <c r="I2903" s="1246"/>
      <c r="J2903" s="1246"/>
      <c r="K2903" s="1246"/>
      <c r="L2903" s="1246"/>
      <c r="M2903" s="1247" t="s">
        <v>397</v>
      </c>
      <c r="N2903" s="1247"/>
      <c r="O2903" s="1247"/>
      <c r="P2903" s="1247"/>
      <c r="Q2903" s="1247"/>
      <c r="R2903" s="1247"/>
      <c r="S2903" s="1247"/>
      <c r="T2903" s="1247"/>
      <c r="U2903" s="1247"/>
      <c r="V2903" s="1247"/>
      <c r="W2903" s="1247"/>
      <c r="X2903" s="1248"/>
      <c r="Y2903" s="1248"/>
      <c r="Z2903" s="1249">
        <v>102.85299999999999</v>
      </c>
      <c r="AA2903" s="1249"/>
      <c r="AB2903" s="1249"/>
      <c r="AC2903" s="1249"/>
      <c r="AD2903" s="1249"/>
      <c r="AE2903" s="1249"/>
      <c r="AF2903" s="1249"/>
    </row>
    <row r="2904" spans="1:32" ht="17.45" customHeight="1">
      <c r="A2904" s="1255" t="s">
        <v>398</v>
      </c>
      <c r="B2904" s="1255"/>
      <c r="C2904" s="1255"/>
      <c r="D2904" s="1255"/>
      <c r="E2904" s="1255"/>
      <c r="F2904" s="1255"/>
      <c r="G2904" s="1255"/>
      <c r="H2904" s="1255"/>
      <c r="I2904" s="1255"/>
      <c r="J2904" s="1255"/>
      <c r="K2904" s="1255"/>
      <c r="L2904" s="1255"/>
      <c r="M2904" s="1255"/>
      <c r="N2904" s="1255"/>
      <c r="O2904" s="1256" t="s">
        <v>399</v>
      </c>
      <c r="P2904" s="1256"/>
      <c r="Q2904" s="1256"/>
      <c r="R2904" s="1256"/>
      <c r="S2904" s="1256" t="s">
        <v>391</v>
      </c>
      <c r="T2904" s="1256"/>
      <c r="U2904" s="1256"/>
      <c r="V2904" s="1256"/>
      <c r="W2904" s="1256" t="s">
        <v>400</v>
      </c>
      <c r="X2904" s="1256"/>
      <c r="Y2904" s="1256"/>
      <c r="Z2904" s="1256"/>
      <c r="AA2904" s="1256"/>
      <c r="AB2904" s="1256"/>
      <c r="AC2904" s="1245" t="s">
        <v>394</v>
      </c>
      <c r="AD2904" s="1245"/>
      <c r="AE2904" s="1245"/>
      <c r="AF2904" s="1245"/>
    </row>
    <row r="2905" spans="1:32" ht="22.5" customHeight="1">
      <c r="A2905" s="146"/>
      <c r="B2905" s="147"/>
      <c r="C2905" s="170" t="s">
        <v>462</v>
      </c>
      <c r="D2905" s="1263" t="s">
        <v>463</v>
      </c>
      <c r="E2905" s="1263"/>
      <c r="F2905" s="1263"/>
      <c r="G2905" s="1263"/>
      <c r="H2905" s="1263"/>
      <c r="I2905" s="1263"/>
      <c r="J2905" s="1263"/>
      <c r="K2905" s="1263"/>
      <c r="L2905" s="1263"/>
      <c r="M2905" s="1263"/>
      <c r="N2905" s="1263"/>
      <c r="O2905" s="1264">
        <v>0</v>
      </c>
      <c r="P2905" s="1264"/>
      <c r="Q2905" s="1264"/>
      <c r="R2905" s="1264"/>
      <c r="S2905" s="1264">
        <v>2</v>
      </c>
      <c r="T2905" s="1264"/>
      <c r="U2905" s="1264"/>
      <c r="V2905" s="1264"/>
      <c r="W2905" s="1265">
        <v>22.268799999999999</v>
      </c>
      <c r="X2905" s="1265"/>
      <c r="Y2905" s="1265"/>
      <c r="Z2905" s="1265"/>
      <c r="AA2905" s="1265"/>
      <c r="AB2905" s="1265"/>
      <c r="AC2905" s="1266">
        <v>44.537599999999998</v>
      </c>
      <c r="AD2905" s="1266"/>
      <c r="AE2905" s="1266"/>
      <c r="AF2905" s="1266"/>
    </row>
    <row r="2906" spans="1:32" ht="23.25" customHeight="1">
      <c r="A2906" s="150"/>
      <c r="C2906" s="173" t="s">
        <v>507</v>
      </c>
      <c r="D2906" s="1297" t="s">
        <v>508</v>
      </c>
      <c r="E2906" s="1297"/>
      <c r="F2906" s="1297"/>
      <c r="G2906" s="1297"/>
      <c r="H2906" s="1297"/>
      <c r="I2906" s="1297"/>
      <c r="J2906" s="1297"/>
      <c r="K2906" s="1297"/>
      <c r="L2906" s="1297"/>
      <c r="M2906" s="1297"/>
      <c r="N2906" s="1297"/>
      <c r="O2906" s="1325">
        <v>0</v>
      </c>
      <c r="P2906" s="1325"/>
      <c r="Q2906" s="1325"/>
      <c r="R2906" s="1325"/>
      <c r="S2906" s="1325">
        <v>1</v>
      </c>
      <c r="T2906" s="1325"/>
      <c r="U2906" s="1325"/>
      <c r="V2906" s="1325"/>
      <c r="W2906" s="1299">
        <v>32.884700000000002</v>
      </c>
      <c r="X2906" s="1299"/>
      <c r="Y2906" s="1299"/>
      <c r="Z2906" s="1299"/>
      <c r="AA2906" s="1299"/>
      <c r="AB2906" s="1299"/>
      <c r="AC2906" s="1262">
        <v>32.884700000000002</v>
      </c>
      <c r="AD2906" s="1262"/>
      <c r="AE2906" s="1262"/>
      <c r="AF2906" s="1262"/>
    </row>
    <row r="2907" spans="1:32" ht="16.7" customHeight="1">
      <c r="A2907" s="150"/>
      <c r="M2907" s="1240" t="s">
        <v>401</v>
      </c>
      <c r="N2907" s="1240"/>
      <c r="O2907" s="1240"/>
      <c r="P2907" s="1240"/>
      <c r="Q2907" s="1240"/>
      <c r="R2907" s="1240"/>
      <c r="S2907" s="1240"/>
      <c r="T2907" s="1240"/>
      <c r="U2907" s="1240"/>
      <c r="V2907" s="1240"/>
      <c r="W2907" s="1240"/>
      <c r="Z2907" s="1262">
        <v>77.422300000000007</v>
      </c>
      <c r="AA2907" s="1262"/>
      <c r="AB2907" s="1262"/>
      <c r="AC2907" s="1262"/>
      <c r="AD2907" s="1262"/>
      <c r="AE2907" s="1262"/>
      <c r="AF2907" s="1262"/>
    </row>
    <row r="2908" spans="1:32" ht="17.45" customHeight="1">
      <c r="A2908" s="150"/>
      <c r="M2908" s="1240" t="s">
        <v>402</v>
      </c>
      <c r="N2908" s="1240"/>
      <c r="O2908" s="1240"/>
      <c r="P2908" s="1240"/>
      <c r="Q2908" s="1240"/>
      <c r="R2908" s="1240"/>
      <c r="S2908" s="1240"/>
      <c r="T2908" s="1240"/>
      <c r="U2908" s="1240"/>
      <c r="V2908" s="1240"/>
      <c r="W2908" s="1240"/>
      <c r="Z2908" s="1262">
        <v>180.27529999999999</v>
      </c>
      <c r="AA2908" s="1262"/>
      <c r="AB2908" s="1262"/>
      <c r="AC2908" s="1262"/>
      <c r="AD2908" s="1262"/>
      <c r="AE2908" s="1262"/>
      <c r="AF2908" s="1262"/>
    </row>
    <row r="2909" spans="1:32" ht="16.7" customHeight="1">
      <c r="A2909" s="150"/>
      <c r="M2909" s="1240" t="s">
        <v>403</v>
      </c>
      <c r="N2909" s="1240"/>
      <c r="O2909" s="1240"/>
      <c r="P2909" s="1240"/>
      <c r="Q2909" s="1240"/>
      <c r="R2909" s="1240"/>
      <c r="S2909" s="1240"/>
      <c r="T2909" s="1240"/>
      <c r="U2909" s="1240"/>
      <c r="V2909" s="1240"/>
      <c r="W2909" s="1240"/>
      <c r="Z2909" s="1262">
        <v>60.091799999999999</v>
      </c>
      <c r="AA2909" s="1262"/>
      <c r="AB2909" s="1262"/>
      <c r="AC2909" s="1262"/>
      <c r="AD2909" s="1262"/>
      <c r="AE2909" s="1262"/>
      <c r="AF2909" s="1262"/>
    </row>
    <row r="2910" spans="1:32" ht="17.45" customHeight="1">
      <c r="A2910" s="150"/>
      <c r="M2910" s="1240" t="s">
        <v>404</v>
      </c>
      <c r="N2910" s="1240"/>
      <c r="O2910" s="1240"/>
      <c r="P2910" s="1240"/>
      <c r="Q2910" s="1240"/>
      <c r="R2910" s="1240"/>
      <c r="S2910" s="1240"/>
      <c r="T2910" s="1240"/>
      <c r="U2910" s="1240"/>
      <c r="V2910" s="1240"/>
      <c r="W2910" s="1240"/>
      <c r="Z2910" s="1262">
        <v>0</v>
      </c>
      <c r="AA2910" s="1262"/>
      <c r="AB2910" s="1262"/>
      <c r="AC2910" s="1262"/>
      <c r="AD2910" s="1262"/>
      <c r="AE2910" s="1262"/>
      <c r="AF2910" s="1262"/>
    </row>
    <row r="2911" spans="1:32" ht="17.45" customHeight="1">
      <c r="A2911" s="153"/>
      <c r="B2911" s="154"/>
      <c r="C2911" s="154"/>
      <c r="D2911" s="154"/>
      <c r="E2911" s="154"/>
      <c r="F2911" s="154"/>
      <c r="G2911" s="154"/>
      <c r="H2911" s="154"/>
      <c r="I2911" s="154"/>
      <c r="J2911" s="154"/>
      <c r="K2911" s="154"/>
      <c r="L2911" s="154"/>
      <c r="M2911" s="1260" t="s">
        <v>405</v>
      </c>
      <c r="N2911" s="1260"/>
      <c r="O2911" s="1260"/>
      <c r="P2911" s="1260"/>
      <c r="Q2911" s="1260"/>
      <c r="R2911" s="1260"/>
      <c r="S2911" s="1260"/>
      <c r="T2911" s="1260"/>
      <c r="U2911" s="1260"/>
      <c r="V2911" s="1260"/>
      <c r="W2911" s="1260"/>
      <c r="X2911" s="154"/>
      <c r="Y2911" s="154"/>
      <c r="Z2911" s="1261">
        <v>0</v>
      </c>
      <c r="AA2911" s="1261"/>
      <c r="AB2911" s="1261"/>
      <c r="AC2911" s="1261"/>
      <c r="AD2911" s="1261"/>
      <c r="AE2911" s="1261"/>
      <c r="AF2911" s="1261"/>
    </row>
    <row r="2912" spans="1:32" ht="16.7" customHeight="1">
      <c r="A2912" s="1257" t="s">
        <v>406</v>
      </c>
      <c r="B2912" s="1257"/>
      <c r="C2912" s="1257"/>
      <c r="D2912" s="1257"/>
      <c r="E2912" s="1257"/>
      <c r="F2912" s="1257"/>
      <c r="G2912" s="1257"/>
      <c r="H2912" s="1257"/>
      <c r="I2912" s="1257"/>
      <c r="J2912" s="1257"/>
      <c r="K2912" s="1257"/>
      <c r="L2912" s="1257"/>
      <c r="M2912" s="1257"/>
      <c r="N2912" s="1257"/>
      <c r="O2912" s="1258" t="s">
        <v>391</v>
      </c>
      <c r="P2912" s="1258"/>
      <c r="Q2912" s="1258"/>
      <c r="R2912" s="1258"/>
      <c r="S2912" s="1258" t="s">
        <v>407</v>
      </c>
      <c r="T2912" s="1258"/>
      <c r="U2912" s="1258"/>
      <c r="V2912" s="1258"/>
      <c r="W2912" s="1258" t="s">
        <v>408</v>
      </c>
      <c r="X2912" s="1258"/>
      <c r="Y2912" s="1258"/>
      <c r="Z2912" s="1258"/>
      <c r="AA2912" s="1258"/>
      <c r="AB2912" s="1258"/>
      <c r="AC2912" s="1259" t="s">
        <v>409</v>
      </c>
      <c r="AD2912" s="1259"/>
      <c r="AE2912" s="1259"/>
      <c r="AF2912" s="1259"/>
    </row>
    <row r="2913" spans="1:32" ht="17.45" customHeight="1">
      <c r="A2913" s="1246"/>
      <c r="B2913" s="1246"/>
      <c r="C2913" s="1246"/>
      <c r="D2913" s="1246"/>
      <c r="E2913" s="1246"/>
      <c r="F2913" s="1246"/>
      <c r="G2913" s="1246"/>
      <c r="H2913" s="1246"/>
      <c r="I2913" s="1246"/>
      <c r="J2913" s="1246"/>
      <c r="K2913" s="1246"/>
      <c r="L2913" s="1246"/>
      <c r="M2913" s="1247" t="s">
        <v>411</v>
      </c>
      <c r="N2913" s="1247"/>
      <c r="O2913" s="1247"/>
      <c r="P2913" s="1247"/>
      <c r="Q2913" s="1247"/>
      <c r="R2913" s="1247"/>
      <c r="S2913" s="1247"/>
      <c r="T2913" s="1247"/>
      <c r="U2913" s="1247"/>
      <c r="V2913" s="1247"/>
      <c r="W2913" s="1247"/>
      <c r="X2913" s="1248"/>
      <c r="Y2913" s="1248"/>
      <c r="Z2913" s="1249">
        <v>0</v>
      </c>
      <c r="AA2913" s="1249"/>
      <c r="AB2913" s="1249"/>
      <c r="AC2913" s="1249"/>
      <c r="AD2913" s="1249"/>
      <c r="AE2913" s="1249"/>
      <c r="AF2913" s="1249"/>
    </row>
    <row r="2914" spans="1:32" ht="17.45" customHeight="1">
      <c r="A2914" s="1257" t="s">
        <v>412</v>
      </c>
      <c r="B2914" s="1257"/>
      <c r="C2914" s="1257"/>
      <c r="D2914" s="1257"/>
      <c r="E2914" s="1257"/>
      <c r="F2914" s="1257"/>
      <c r="G2914" s="1257"/>
      <c r="H2914" s="1257"/>
      <c r="I2914" s="1257"/>
      <c r="J2914" s="1257"/>
      <c r="K2914" s="1257"/>
      <c r="L2914" s="1257"/>
      <c r="M2914" s="1257"/>
      <c r="N2914" s="1257"/>
      <c r="O2914" s="1258" t="s">
        <v>391</v>
      </c>
      <c r="P2914" s="1258"/>
      <c r="Q2914" s="1258"/>
      <c r="R2914" s="1258"/>
      <c r="S2914" s="1258" t="s">
        <v>407</v>
      </c>
      <c r="T2914" s="1258"/>
      <c r="U2914" s="1258"/>
      <c r="V2914" s="1258"/>
      <c r="W2914" s="1258" t="s">
        <v>408</v>
      </c>
      <c r="X2914" s="1258"/>
      <c r="Y2914" s="1258"/>
      <c r="Z2914" s="1258"/>
      <c r="AA2914" s="1258"/>
      <c r="AB2914" s="1258"/>
      <c r="AC2914" s="1259" t="s">
        <v>409</v>
      </c>
      <c r="AD2914" s="1259"/>
      <c r="AE2914" s="1259"/>
      <c r="AF2914" s="1259"/>
    </row>
    <row r="2915" spans="1:32" ht="22.5" customHeight="1">
      <c r="A2915" s="155"/>
      <c r="B2915" s="156"/>
      <c r="C2915" s="169" t="s">
        <v>731</v>
      </c>
      <c r="D2915" s="1268" t="s">
        <v>732</v>
      </c>
      <c r="E2915" s="1268"/>
      <c r="F2915" s="1268"/>
      <c r="G2915" s="1268"/>
      <c r="H2915" s="1268"/>
      <c r="I2915" s="1268"/>
      <c r="J2915" s="1268"/>
      <c r="K2915" s="1268"/>
      <c r="L2915" s="1268"/>
      <c r="M2915" s="1268"/>
      <c r="N2915" s="1268"/>
      <c r="O2915" s="1319">
        <v>1</v>
      </c>
      <c r="P2915" s="1319"/>
      <c r="Q2915" s="1319"/>
      <c r="R2915" s="1319"/>
      <c r="S2915" s="1320" t="s">
        <v>435</v>
      </c>
      <c r="T2915" s="1320"/>
      <c r="U2915" s="1320"/>
      <c r="V2915" s="1320"/>
      <c r="W2915" s="1270">
        <v>580.7432</v>
      </c>
      <c r="X2915" s="1270"/>
      <c r="Y2915" s="1270"/>
      <c r="Z2915" s="1270"/>
      <c r="AA2915" s="1270"/>
      <c r="AB2915" s="1270"/>
      <c r="AC2915" s="1267">
        <v>580.74</v>
      </c>
      <c r="AD2915" s="1267"/>
      <c r="AE2915" s="1267"/>
      <c r="AF2915" s="1267"/>
    </row>
    <row r="2916" spans="1:32" ht="17.45" customHeight="1">
      <c r="A2916" s="1246"/>
      <c r="B2916" s="1246"/>
      <c r="C2916" s="1246"/>
      <c r="D2916" s="1246"/>
      <c r="E2916" s="1246"/>
      <c r="F2916" s="1246"/>
      <c r="G2916" s="1246"/>
      <c r="H2916" s="1246"/>
      <c r="I2916" s="1246"/>
      <c r="J2916" s="1246"/>
      <c r="K2916" s="1246"/>
      <c r="L2916" s="1246"/>
      <c r="M2916" s="1247" t="s">
        <v>413</v>
      </c>
      <c r="N2916" s="1247"/>
      <c r="O2916" s="1247"/>
      <c r="P2916" s="1247"/>
      <c r="Q2916" s="1247"/>
      <c r="R2916" s="1247"/>
      <c r="S2916" s="1247"/>
      <c r="T2916" s="1247"/>
      <c r="U2916" s="1247"/>
      <c r="V2916" s="1247"/>
      <c r="W2916" s="1247"/>
      <c r="X2916" s="1248"/>
      <c r="Y2916" s="1248"/>
      <c r="Z2916" s="1249">
        <v>580.74</v>
      </c>
      <c r="AA2916" s="1249"/>
      <c r="AB2916" s="1249"/>
      <c r="AC2916" s="1249"/>
      <c r="AD2916" s="1249"/>
      <c r="AE2916" s="1249"/>
      <c r="AF2916" s="1249"/>
    </row>
    <row r="2917" spans="1:32" ht="16.7" customHeight="1">
      <c r="A2917" s="1257" t="s">
        <v>414</v>
      </c>
      <c r="B2917" s="1257"/>
      <c r="C2917" s="1257"/>
      <c r="D2917" s="1257"/>
      <c r="E2917" s="1257"/>
      <c r="F2917" s="1257"/>
      <c r="G2917" s="1257"/>
      <c r="H2917" s="1257"/>
      <c r="I2917" s="1257"/>
      <c r="J2917" s="1257"/>
      <c r="K2917" s="1257"/>
      <c r="L2917" s="1257"/>
      <c r="M2917" s="1257"/>
      <c r="N2917" s="1257"/>
      <c r="O2917" s="1258" t="s">
        <v>391</v>
      </c>
      <c r="P2917" s="1258"/>
      <c r="Q2917" s="1258"/>
      <c r="R2917" s="1258"/>
      <c r="S2917" s="1258" t="s">
        <v>407</v>
      </c>
      <c r="T2917" s="1258"/>
      <c r="U2917" s="1258"/>
      <c r="V2917" s="1258"/>
      <c r="W2917" s="1258" t="s">
        <v>408</v>
      </c>
      <c r="X2917" s="1258"/>
      <c r="Y2917" s="1258"/>
      <c r="Z2917" s="1258"/>
      <c r="AA2917" s="1258"/>
      <c r="AB2917" s="1258"/>
      <c r="AC2917" s="1259" t="s">
        <v>409</v>
      </c>
      <c r="AD2917" s="1259"/>
      <c r="AE2917" s="1259"/>
      <c r="AF2917" s="1259"/>
    </row>
    <row r="2918" spans="1:32" ht="17.45" customHeight="1">
      <c r="A2918" s="1251"/>
      <c r="B2918" s="1251"/>
      <c r="C2918" s="1251"/>
      <c r="D2918" s="1251"/>
      <c r="E2918" s="1251"/>
      <c r="F2918" s="1251"/>
      <c r="G2918" s="1251"/>
      <c r="H2918" s="1251"/>
      <c r="I2918" s="1251"/>
      <c r="J2918" s="1251"/>
      <c r="K2918" s="1251"/>
      <c r="L2918" s="1251"/>
      <c r="M2918" s="1252" t="s">
        <v>415</v>
      </c>
      <c r="N2918" s="1252"/>
      <c r="O2918" s="1252"/>
      <c r="P2918" s="1252"/>
      <c r="Q2918" s="1252"/>
      <c r="R2918" s="1252"/>
      <c r="S2918" s="1252"/>
      <c r="T2918" s="1252"/>
      <c r="U2918" s="1252"/>
      <c r="V2918" s="1252"/>
      <c r="W2918" s="1252"/>
      <c r="X2918" s="1253"/>
      <c r="Y2918" s="1253"/>
      <c r="Z2918" s="1254">
        <v>0</v>
      </c>
      <c r="AA2918" s="1254"/>
      <c r="AB2918" s="1254"/>
      <c r="AC2918" s="1254"/>
      <c r="AD2918" s="1254"/>
      <c r="AE2918" s="1254"/>
      <c r="AF2918" s="1254"/>
    </row>
    <row r="2919" spans="1:32" ht="17.45" customHeight="1">
      <c r="A2919" s="1255" t="s">
        <v>416</v>
      </c>
      <c r="B2919" s="1255"/>
      <c r="C2919" s="1255"/>
      <c r="D2919" s="1255"/>
      <c r="E2919" s="1255"/>
      <c r="F2919" s="1255"/>
      <c r="G2919" s="1255"/>
      <c r="H2919" s="1255"/>
      <c r="I2919" s="1255"/>
      <c r="J2919" s="1256" t="s">
        <v>391</v>
      </c>
      <c r="K2919" s="1256"/>
      <c r="L2919" s="158" t="s">
        <v>417</v>
      </c>
      <c r="M2919" s="158" t="s">
        <v>418</v>
      </c>
      <c r="N2919" s="1256" t="s">
        <v>419</v>
      </c>
      <c r="O2919" s="1256"/>
      <c r="P2919" s="1256" t="s">
        <v>420</v>
      </c>
      <c r="Q2919" s="1256"/>
      <c r="R2919" s="1256"/>
      <c r="S2919" s="1256"/>
      <c r="T2919" s="1256" t="s">
        <v>421</v>
      </c>
      <c r="U2919" s="1256"/>
      <c r="V2919" s="1256"/>
      <c r="W2919" s="1256"/>
      <c r="X2919" s="1256" t="s">
        <v>422</v>
      </c>
      <c r="Y2919" s="1256"/>
      <c r="Z2919" s="1256"/>
      <c r="AA2919" s="1256"/>
      <c r="AB2919" s="1256"/>
      <c r="AC2919" s="1245" t="s">
        <v>409</v>
      </c>
      <c r="AD2919" s="1245"/>
      <c r="AE2919" s="1245"/>
      <c r="AF2919" s="1245"/>
    </row>
    <row r="2920" spans="1:32" ht="16.7" customHeight="1">
      <c r="A2920" s="1246"/>
      <c r="B2920" s="1246"/>
      <c r="C2920" s="1246"/>
      <c r="D2920" s="1246"/>
      <c r="E2920" s="1246"/>
      <c r="F2920" s="1246"/>
      <c r="G2920" s="1246"/>
      <c r="H2920" s="1246"/>
      <c r="I2920" s="1246"/>
      <c r="J2920" s="1246"/>
      <c r="K2920" s="1246"/>
      <c r="L2920" s="1246"/>
      <c r="M2920" s="1247" t="s">
        <v>423</v>
      </c>
      <c r="N2920" s="1247"/>
      <c r="O2920" s="1247"/>
      <c r="P2920" s="1247"/>
      <c r="Q2920" s="1247"/>
      <c r="R2920" s="1247"/>
      <c r="S2920" s="1247"/>
      <c r="T2920" s="1247"/>
      <c r="U2920" s="1247"/>
      <c r="V2920" s="1247"/>
      <c r="W2920" s="1247"/>
      <c r="X2920" s="1248"/>
      <c r="Y2920" s="1248"/>
      <c r="Z2920" s="1249">
        <v>0</v>
      </c>
      <c r="AA2920" s="1249"/>
      <c r="AB2920" s="1249"/>
      <c r="AC2920" s="1249"/>
      <c r="AD2920" s="1249"/>
      <c r="AE2920" s="1249"/>
      <c r="AF2920" s="1249"/>
    </row>
    <row r="2921" spans="1:32" ht="5.85" customHeight="1">
      <c r="A2921" s="1250"/>
      <c r="B2921" s="1250"/>
      <c r="C2921" s="1250"/>
      <c r="D2921" s="1250"/>
      <c r="E2921" s="1250"/>
      <c r="F2921" s="1250"/>
      <c r="G2921" s="1250"/>
      <c r="H2921" s="1250"/>
      <c r="I2921" s="1250"/>
      <c r="J2921" s="1250"/>
      <c r="K2921" s="1250"/>
      <c r="L2921" s="1250"/>
      <c r="M2921" s="1250"/>
      <c r="N2921" s="1250"/>
      <c r="O2921" s="1250"/>
      <c r="P2921" s="1250"/>
      <c r="Q2921" s="1250"/>
      <c r="R2921" s="1250"/>
      <c r="S2921" s="1250"/>
      <c r="T2921" s="1250"/>
      <c r="U2921" s="1250"/>
      <c r="V2921" s="1250"/>
      <c r="W2921" s="1250"/>
      <c r="X2921" s="1250"/>
      <c r="Y2921" s="1250"/>
      <c r="Z2921" s="1250"/>
      <c r="AA2921" s="1250"/>
      <c r="AB2921" s="1250"/>
      <c r="AC2921" s="1250"/>
      <c r="AD2921" s="1250"/>
      <c r="AE2921" s="1250"/>
      <c r="AF2921" s="1250"/>
    </row>
    <row r="2922" spans="1:32" ht="16.7" customHeight="1">
      <c r="A2922" s="1239"/>
      <c r="B2922" s="1239"/>
      <c r="C2922" s="1239"/>
      <c r="D2922" s="1239"/>
      <c r="E2922" s="1239"/>
      <c r="F2922" s="1239"/>
      <c r="G2922" s="1239"/>
      <c r="H2922" s="1239"/>
      <c r="I2922" s="1239"/>
      <c r="J2922" s="1239"/>
      <c r="K2922" s="1239"/>
      <c r="L2922" s="1239"/>
      <c r="M2922" s="1240" t="s">
        <v>424</v>
      </c>
      <c r="N2922" s="1240"/>
      <c r="O2922" s="1240"/>
      <c r="P2922" s="1240"/>
      <c r="Q2922" s="1240"/>
      <c r="R2922" s="1240"/>
      <c r="S2922" s="1240"/>
      <c r="T2922" s="1240"/>
      <c r="U2922" s="1240"/>
      <c r="V2922" s="1240"/>
      <c r="W2922" s="1240"/>
      <c r="X2922" s="1243"/>
      <c r="Y2922" s="1243"/>
      <c r="Z2922" s="1241">
        <v>640.83000000000004</v>
      </c>
      <c r="AA2922" s="1241"/>
      <c r="AB2922" s="1241"/>
      <c r="AC2922" s="1241"/>
      <c r="AD2922" s="1241"/>
      <c r="AE2922" s="1241"/>
      <c r="AF2922" s="1241"/>
    </row>
    <row r="2923" spans="1:32" ht="0.75" customHeight="1">
      <c r="A2923" s="1239"/>
      <c r="B2923" s="1239"/>
      <c r="C2923" s="1239"/>
      <c r="D2923" s="1239"/>
      <c r="E2923" s="1239"/>
      <c r="F2923" s="1239"/>
      <c r="G2923" s="1239"/>
      <c r="H2923" s="1239"/>
      <c r="I2923" s="1239"/>
      <c r="J2923" s="1239"/>
      <c r="K2923" s="1240" t="s">
        <v>425</v>
      </c>
      <c r="L2923" s="1240"/>
      <c r="M2923" s="1240"/>
      <c r="N2923" s="1240"/>
      <c r="O2923" s="1240"/>
      <c r="P2923" s="1240"/>
      <c r="Q2923" s="159"/>
      <c r="R2923" s="1244">
        <v>0</v>
      </c>
      <c r="S2923" s="1244"/>
      <c r="T2923" s="1244"/>
      <c r="U2923" s="1240"/>
      <c r="V2923" s="1240"/>
      <c r="W2923" s="1240"/>
      <c r="X2923" s="1243"/>
      <c r="Y2923" s="1243"/>
      <c r="Z2923" s="1241"/>
      <c r="AA2923" s="1241"/>
      <c r="AB2923" s="1241"/>
      <c r="AC2923" s="1241"/>
      <c r="AD2923" s="1241"/>
      <c r="AE2923" s="1241"/>
      <c r="AF2923" s="1241"/>
    </row>
    <row r="2924" spans="1:32" ht="16.7" customHeight="1">
      <c r="A2924" s="1239"/>
      <c r="B2924" s="1239"/>
      <c r="C2924" s="1239"/>
      <c r="D2924" s="1239"/>
      <c r="E2924" s="1239"/>
      <c r="F2924" s="1239"/>
      <c r="G2924" s="1239"/>
      <c r="H2924" s="1239"/>
      <c r="I2924" s="1239"/>
      <c r="J2924" s="1239"/>
      <c r="K2924" s="1240"/>
      <c r="L2924" s="1240"/>
      <c r="M2924" s="1240"/>
      <c r="N2924" s="1240"/>
      <c r="O2924" s="1240"/>
      <c r="P2924" s="1240"/>
      <c r="Q2924" s="151"/>
      <c r="R2924" s="1244"/>
      <c r="S2924" s="1244"/>
      <c r="T2924" s="1244"/>
      <c r="U2924" s="151"/>
      <c r="V2924" s="1240" t="s">
        <v>426</v>
      </c>
      <c r="W2924" s="1240"/>
      <c r="X2924" s="1243"/>
      <c r="Y2924" s="1243"/>
      <c r="Z2924" s="1241">
        <v>0</v>
      </c>
      <c r="AA2924" s="1241"/>
      <c r="AB2924" s="1241"/>
      <c r="AC2924" s="1241"/>
      <c r="AD2924" s="1241"/>
      <c r="AE2924" s="1241"/>
      <c r="AF2924" s="1241"/>
    </row>
    <row r="2925" spans="1:32" ht="17.45" customHeight="1">
      <c r="A2925" s="1239"/>
      <c r="B2925" s="1239"/>
      <c r="C2925" s="1239"/>
      <c r="D2925" s="1239"/>
      <c r="E2925" s="1239"/>
      <c r="F2925" s="1239"/>
      <c r="G2925" s="1239"/>
      <c r="H2925" s="1239"/>
      <c r="I2925" s="1239"/>
      <c r="J2925" s="1239"/>
      <c r="K2925" s="1239"/>
      <c r="L2925" s="1239"/>
      <c r="M2925" s="1240" t="s">
        <v>427</v>
      </c>
      <c r="N2925" s="1240"/>
      <c r="O2925" s="1240"/>
      <c r="P2925" s="1240"/>
      <c r="Q2925" s="1240"/>
      <c r="R2925" s="1240"/>
      <c r="S2925" s="1240"/>
      <c r="T2925" s="1240"/>
      <c r="U2925" s="1240"/>
      <c r="V2925" s="1240"/>
      <c r="W2925" s="1240"/>
      <c r="X2925" s="1243"/>
      <c r="Y2925" s="1243"/>
      <c r="Z2925" s="1241">
        <v>640.83000000000004</v>
      </c>
      <c r="AA2925" s="1241"/>
      <c r="AB2925" s="1241"/>
      <c r="AC2925" s="1241"/>
      <c r="AD2925" s="1241"/>
      <c r="AE2925" s="1241"/>
      <c r="AF2925" s="1241"/>
    </row>
    <row r="2926" spans="1:32" ht="5.85" customHeight="1">
      <c r="A2926" s="1242"/>
      <c r="B2926" s="1242"/>
      <c r="C2926" s="1242"/>
      <c r="D2926" s="1242"/>
      <c r="E2926" s="1242"/>
      <c r="F2926" s="1242"/>
      <c r="G2926" s="1242"/>
      <c r="H2926" s="1242"/>
      <c r="I2926" s="1242"/>
      <c r="J2926" s="1242"/>
      <c r="K2926" s="1242"/>
      <c r="L2926" s="1242"/>
      <c r="M2926" s="1242"/>
      <c r="N2926" s="1242"/>
      <c r="O2926" s="1242"/>
      <c r="P2926" s="1242"/>
      <c r="Q2926" s="1242"/>
      <c r="R2926" s="1242"/>
      <c r="S2926" s="1242"/>
      <c r="T2926" s="1242"/>
      <c r="U2926" s="1242"/>
      <c r="V2926" s="1242"/>
      <c r="W2926" s="1242"/>
      <c r="X2926" s="1242"/>
      <c r="Y2926" s="1242"/>
      <c r="Z2926" s="1242"/>
      <c r="AA2926" s="1242"/>
      <c r="AB2926" s="1242"/>
      <c r="AC2926" s="1242"/>
      <c r="AD2926" s="1242"/>
      <c r="AE2926" s="1242"/>
      <c r="AF2926" s="1242"/>
    </row>
    <row r="2927" spans="1:32" ht="84.4" customHeight="1">
      <c r="A2927" s="150"/>
      <c r="AF2927" s="152"/>
    </row>
    <row r="2928" spans="1:32" ht="84.4" customHeight="1">
      <c r="A2928" s="153"/>
      <c r="B2928" s="154"/>
      <c r="C2928" s="154"/>
      <c r="D2928" s="154"/>
      <c r="E2928" s="154"/>
      <c r="F2928" s="154"/>
      <c r="G2928" s="154"/>
      <c r="H2928" s="154"/>
      <c r="I2928" s="154"/>
      <c r="J2928" s="154"/>
      <c r="K2928" s="154"/>
      <c r="L2928" s="154"/>
      <c r="M2928" s="154"/>
      <c r="N2928" s="154"/>
      <c r="O2928" s="154"/>
      <c r="P2928" s="154"/>
      <c r="Q2928" s="154"/>
      <c r="R2928" s="154"/>
      <c r="S2928" s="154"/>
      <c r="T2928" s="154"/>
      <c r="U2928" s="154"/>
      <c r="V2928" s="154"/>
      <c r="W2928" s="154"/>
      <c r="X2928" s="154"/>
      <c r="Y2928" s="154"/>
      <c r="Z2928" s="154"/>
      <c r="AA2928" s="154"/>
      <c r="AB2928" s="154"/>
      <c r="AC2928" s="154"/>
      <c r="AD2928" s="154"/>
      <c r="AE2928" s="154"/>
      <c r="AF2928" s="162"/>
    </row>
    <row r="2929" spans="1:32" ht="2.1" customHeight="1">
      <c r="A2929" s="146"/>
      <c r="B2929" s="147"/>
      <c r="C2929" s="147"/>
      <c r="D2929" s="147"/>
      <c r="E2929" s="147"/>
      <c r="F2929" s="147"/>
      <c r="G2929" s="1289" t="s">
        <v>376</v>
      </c>
      <c r="H2929" s="1289"/>
      <c r="I2929" s="1289"/>
      <c r="J2929" s="1289"/>
      <c r="K2929" s="1289"/>
      <c r="L2929" s="1289"/>
      <c r="M2929" s="1289"/>
      <c r="N2929" s="1289"/>
      <c r="O2929" s="1289"/>
      <c r="P2929" s="1289"/>
      <c r="Q2929" s="1289"/>
      <c r="R2929" s="1289"/>
      <c r="S2929" s="1289"/>
      <c r="T2929" s="1289"/>
      <c r="U2929" s="1289"/>
      <c r="V2929" s="1289"/>
      <c r="W2929" s="1289"/>
      <c r="X2929" s="1289"/>
      <c r="Y2929" s="1289"/>
      <c r="Z2929" s="1289"/>
      <c r="AA2929" s="148"/>
      <c r="AB2929" s="1290" t="s">
        <v>733</v>
      </c>
      <c r="AC2929" s="1290"/>
      <c r="AD2929" s="1290"/>
      <c r="AE2929" s="1290"/>
      <c r="AF2929" s="1290"/>
    </row>
    <row r="2930" spans="1:32" ht="14.65" customHeight="1">
      <c r="A2930" s="150"/>
      <c r="B2930" s="1243"/>
      <c r="C2930" s="1243"/>
      <c r="D2930" s="1243"/>
      <c r="E2930" s="1243"/>
      <c r="G2930" s="1289"/>
      <c r="H2930" s="1289"/>
      <c r="I2930" s="1289"/>
      <c r="J2930" s="1289"/>
      <c r="K2930" s="1289"/>
      <c r="L2930" s="1289"/>
      <c r="M2930" s="1289"/>
      <c r="N2930" s="1289"/>
      <c r="O2930" s="1289"/>
      <c r="P2930" s="1289"/>
      <c r="Q2930" s="1289"/>
      <c r="R2930" s="1289"/>
      <c r="S2930" s="1289"/>
      <c r="T2930" s="1289"/>
      <c r="U2930" s="1289"/>
      <c r="V2930" s="1289"/>
      <c r="W2930" s="1289"/>
      <c r="X2930" s="1289"/>
      <c r="Y2930" s="1289"/>
      <c r="Z2930" s="1289"/>
      <c r="AA2930" s="152"/>
      <c r="AB2930" s="1290"/>
      <c r="AC2930" s="1290"/>
      <c r="AD2930" s="1290"/>
      <c r="AE2930" s="1290"/>
      <c r="AF2930" s="1290"/>
    </row>
    <row r="2931" spans="1:32" ht="0.75" customHeight="1">
      <c r="A2931" s="150"/>
      <c r="B2931" s="1243"/>
      <c r="C2931" s="1243"/>
      <c r="D2931" s="1243"/>
      <c r="E2931" s="1243"/>
      <c r="G2931" s="1289"/>
      <c r="H2931" s="1289"/>
      <c r="I2931" s="1289"/>
      <c r="J2931" s="1289"/>
      <c r="K2931" s="1289"/>
      <c r="L2931" s="1289"/>
      <c r="M2931" s="1289"/>
      <c r="N2931" s="1289"/>
      <c r="O2931" s="1289"/>
      <c r="P2931" s="1289"/>
      <c r="Q2931" s="1289"/>
      <c r="R2931" s="1289"/>
      <c r="S2931" s="1289"/>
      <c r="T2931" s="1289"/>
      <c r="U2931" s="1289"/>
      <c r="V2931" s="1289"/>
      <c r="W2931" s="1289"/>
      <c r="X2931" s="1289"/>
      <c r="Y2931" s="1289"/>
      <c r="Z2931" s="1289"/>
      <c r="AA2931" s="152"/>
      <c r="AB2931" s="1290"/>
      <c r="AC2931" s="1290"/>
      <c r="AD2931" s="1290"/>
      <c r="AE2931" s="1290"/>
      <c r="AF2931" s="1290"/>
    </row>
    <row r="2932" spans="1:32" ht="11.65" customHeight="1">
      <c r="A2932" s="150"/>
      <c r="B2932" s="1243"/>
      <c r="C2932" s="1243"/>
      <c r="D2932" s="1243"/>
      <c r="E2932" s="1243"/>
      <c r="G2932" s="1289"/>
      <c r="H2932" s="1289"/>
      <c r="I2932" s="1289"/>
      <c r="J2932" s="1289"/>
      <c r="K2932" s="1289"/>
      <c r="L2932" s="1289"/>
      <c r="M2932" s="1289"/>
      <c r="N2932" s="1289"/>
      <c r="O2932" s="1289"/>
      <c r="P2932" s="1289"/>
      <c r="Q2932" s="1289"/>
      <c r="R2932" s="1289"/>
      <c r="S2932" s="1289"/>
      <c r="T2932" s="1289"/>
      <c r="U2932" s="1289"/>
      <c r="V2932" s="1289"/>
      <c r="W2932" s="1289"/>
      <c r="X2932" s="1289"/>
      <c r="Y2932" s="1289"/>
      <c r="Z2932" s="1289"/>
      <c r="AA2932" s="152"/>
      <c r="AB2932" s="1291" t="s">
        <v>378</v>
      </c>
      <c r="AC2932" s="1291"/>
      <c r="AD2932" s="1291"/>
      <c r="AE2932" s="1324"/>
      <c r="AF2932" s="1324"/>
    </row>
    <row r="2933" spans="1:32" ht="13.9" customHeight="1">
      <c r="A2933" s="150"/>
      <c r="B2933" s="1243"/>
      <c r="C2933" s="1243"/>
      <c r="D2933" s="1243"/>
      <c r="E2933" s="1243"/>
      <c r="G2933" s="1293" t="s">
        <v>379</v>
      </c>
      <c r="H2933" s="1293"/>
      <c r="I2933" s="1293"/>
      <c r="J2933" s="1293"/>
      <c r="K2933" s="1293"/>
      <c r="L2933" s="1293"/>
      <c r="M2933" s="1293"/>
      <c r="N2933" s="1293"/>
      <c r="O2933" s="1293"/>
      <c r="P2933" s="1293"/>
      <c r="Q2933" s="1293"/>
      <c r="R2933" s="1293"/>
      <c r="S2933" s="1293"/>
      <c r="T2933" s="1293"/>
      <c r="U2933" s="1293"/>
      <c r="V2933" s="1293"/>
      <c r="W2933" s="1293"/>
      <c r="X2933" s="1293"/>
      <c r="Y2933" s="1293"/>
      <c r="Z2933" s="1293"/>
      <c r="AA2933" s="152"/>
      <c r="AB2933" s="1291"/>
      <c r="AC2933" s="1291"/>
      <c r="AD2933" s="1291"/>
      <c r="AE2933" s="1324"/>
      <c r="AF2933" s="1324"/>
    </row>
    <row r="2934" spans="1:32" ht="0.75" customHeight="1">
      <c r="A2934" s="150"/>
      <c r="G2934" s="1293"/>
      <c r="H2934" s="1293"/>
      <c r="I2934" s="1293"/>
      <c r="J2934" s="1293"/>
      <c r="K2934" s="1293"/>
      <c r="L2934" s="1293"/>
      <c r="M2934" s="1293"/>
      <c r="N2934" s="1293"/>
      <c r="O2934" s="1293"/>
      <c r="P2934" s="1293"/>
      <c r="Q2934" s="1293"/>
      <c r="R2934" s="1293"/>
      <c r="S2934" s="1293"/>
      <c r="T2934" s="1293"/>
      <c r="U2934" s="1293"/>
      <c r="V2934" s="1293"/>
      <c r="W2934" s="1293"/>
      <c r="X2934" s="1293"/>
      <c r="Y2934" s="1293"/>
      <c r="Z2934" s="1293"/>
      <c r="AA2934" s="152"/>
      <c r="AB2934" s="1291"/>
      <c r="AC2934" s="1291"/>
      <c r="AD2934" s="1291"/>
      <c r="AE2934" s="1324"/>
      <c r="AF2934" s="1324"/>
    </row>
    <row r="2935" spans="1:32" ht="0.75" customHeight="1">
      <c r="A2935" s="153"/>
      <c r="B2935" s="154"/>
      <c r="C2935" s="154"/>
      <c r="D2935" s="154"/>
      <c r="E2935" s="154"/>
      <c r="F2935" s="154"/>
      <c r="G2935" s="154"/>
      <c r="H2935" s="154"/>
      <c r="I2935" s="154"/>
      <c r="J2935" s="154"/>
      <c r="K2935" s="154"/>
      <c r="L2935" s="154"/>
      <c r="M2935" s="154"/>
      <c r="N2935" s="154"/>
      <c r="O2935" s="154"/>
      <c r="P2935" s="154"/>
      <c r="Q2935" s="154"/>
      <c r="R2935" s="154"/>
      <c r="S2935" s="154"/>
      <c r="T2935" s="154"/>
      <c r="U2935" s="154"/>
      <c r="V2935" s="154"/>
      <c r="W2935" s="154"/>
      <c r="X2935" s="154"/>
      <c r="Y2935" s="154"/>
      <c r="Z2935" s="154"/>
      <c r="AA2935" s="154"/>
      <c r="AB2935" s="154"/>
      <c r="AC2935" s="154"/>
      <c r="AD2935" s="154"/>
      <c r="AE2935" s="154"/>
      <c r="AF2935" s="162"/>
    </row>
    <row r="2936" spans="1:32" ht="15.95" customHeight="1">
      <c r="A2936" s="1280" t="s">
        <v>323</v>
      </c>
      <c r="B2936" s="1280"/>
      <c r="C2936" s="1280"/>
      <c r="D2936" s="1280"/>
      <c r="E2936" s="1280"/>
      <c r="F2936" s="1280"/>
      <c r="G2936" s="1280"/>
      <c r="H2936" s="1280"/>
      <c r="I2936" s="1280"/>
      <c r="J2936" s="1280"/>
      <c r="K2936" s="1280"/>
      <c r="L2936" s="1280"/>
      <c r="M2936" s="1280"/>
      <c r="N2936" s="1280"/>
      <c r="O2936" s="1280"/>
      <c r="P2936" s="1280"/>
      <c r="Q2936" s="1280"/>
      <c r="R2936" s="1280"/>
      <c r="S2936" s="1280"/>
      <c r="T2936" s="1280"/>
      <c r="U2936" s="1280"/>
      <c r="V2936" s="1280"/>
      <c r="W2936" s="1280"/>
      <c r="X2936" s="1280"/>
      <c r="Y2936" s="1280"/>
      <c r="Z2936" s="1280"/>
      <c r="AA2936" s="1280"/>
      <c r="AB2936" s="1280"/>
      <c r="AC2936" s="1280"/>
      <c r="AD2936" s="1280"/>
      <c r="AE2936" s="1280"/>
      <c r="AF2936" s="1280"/>
    </row>
    <row r="2937" spans="1:32" ht="0.75" customHeight="1">
      <c r="A2937" s="146"/>
      <c r="B2937" s="147"/>
      <c r="C2937" s="147"/>
      <c r="D2937" s="147"/>
      <c r="E2937" s="147"/>
      <c r="F2937" s="147"/>
      <c r="G2937" s="147"/>
      <c r="H2937" s="147"/>
      <c r="I2937" s="147"/>
      <c r="J2937" s="147"/>
      <c r="K2937" s="147"/>
      <c r="L2937" s="147"/>
      <c r="M2937" s="147"/>
      <c r="N2937" s="147"/>
      <c r="O2937" s="147"/>
      <c r="P2937" s="147"/>
      <c r="Q2937" s="147"/>
      <c r="R2937" s="147"/>
      <c r="S2937" s="147"/>
      <c r="T2937" s="147"/>
      <c r="U2937" s="147"/>
      <c r="V2937" s="147"/>
      <c r="W2937" s="147"/>
      <c r="X2937" s="147"/>
      <c r="Y2937" s="147"/>
      <c r="Z2937" s="147"/>
      <c r="AA2937" s="147"/>
      <c r="AB2937" s="147"/>
      <c r="AC2937" s="147"/>
      <c r="AD2937" s="147"/>
      <c r="AE2937" s="147"/>
      <c r="AF2937" s="148"/>
    </row>
    <row r="2938" spans="1:32" ht="37.15" customHeight="1">
      <c r="A2938" s="1281" t="s">
        <v>380</v>
      </c>
      <c r="B2938" s="1281"/>
      <c r="C2938" s="1281"/>
      <c r="D2938" s="1281"/>
      <c r="E2938" s="1281"/>
      <c r="F2938" s="1281"/>
      <c r="G2938" s="1281"/>
      <c r="H2938" s="1281"/>
      <c r="I2938" s="1281"/>
      <c r="J2938" s="1281"/>
      <c r="K2938" s="1281"/>
      <c r="L2938" s="1281"/>
      <c r="M2938" s="1281"/>
      <c r="N2938" s="1281"/>
      <c r="O2938" s="1281"/>
      <c r="P2938" s="1281"/>
      <c r="Q2938" s="1281"/>
      <c r="R2938" s="1281"/>
      <c r="S2938" s="1281"/>
      <c r="T2938" s="1281"/>
      <c r="U2938" s="1281"/>
      <c r="V2938" s="1281"/>
      <c r="W2938" s="1281"/>
      <c r="X2938" s="1281"/>
      <c r="Y2938" s="1282" t="s">
        <v>381</v>
      </c>
      <c r="Z2938" s="1282"/>
      <c r="AA2938" s="1282"/>
      <c r="AB2938" s="1282"/>
      <c r="AC2938" s="1282"/>
      <c r="AD2938" s="1282"/>
      <c r="AE2938" s="1282"/>
      <c r="AF2938" s="1282"/>
    </row>
    <row r="2939" spans="1:32" ht="4.3499999999999996" customHeight="1">
      <c r="A2939" s="155"/>
      <c r="B2939" s="156"/>
      <c r="C2939" s="156"/>
      <c r="D2939" s="156"/>
      <c r="E2939" s="156"/>
      <c r="F2939" s="156"/>
      <c r="G2939" s="156"/>
      <c r="H2939" s="156"/>
      <c r="I2939" s="156"/>
      <c r="J2939" s="156"/>
      <c r="K2939" s="156"/>
      <c r="L2939" s="156"/>
      <c r="M2939" s="156"/>
      <c r="N2939" s="156"/>
      <c r="O2939" s="156"/>
      <c r="P2939" s="156"/>
      <c r="Q2939" s="156"/>
      <c r="R2939" s="156"/>
      <c r="S2939" s="156"/>
      <c r="T2939" s="156"/>
      <c r="U2939" s="156"/>
      <c r="V2939" s="156"/>
      <c r="W2939" s="156"/>
      <c r="X2939" s="156"/>
      <c r="Y2939" s="156"/>
      <c r="Z2939" s="156"/>
      <c r="AA2939" s="156"/>
      <c r="AB2939" s="156"/>
      <c r="AC2939" s="156"/>
      <c r="AD2939" s="156"/>
      <c r="AE2939" s="156"/>
      <c r="AF2939" s="157"/>
    </row>
    <row r="2940" spans="1:32" ht="0.75" customHeight="1">
      <c r="A2940" s="1283" t="s">
        <v>382</v>
      </c>
      <c r="B2940" s="1283"/>
      <c r="C2940" s="1283"/>
      <c r="D2940" s="1283"/>
      <c r="E2940" s="1284"/>
      <c r="F2940" s="1284"/>
      <c r="G2940" s="1284"/>
      <c r="H2940" s="1284"/>
      <c r="I2940" s="1285" t="s">
        <v>307</v>
      </c>
      <c r="J2940" s="1285"/>
      <c r="K2940" s="1285"/>
      <c r="L2940" s="1285"/>
      <c r="M2940" s="1285"/>
      <c r="N2940" s="1285"/>
      <c r="O2940" s="1285"/>
      <c r="P2940" s="1285"/>
      <c r="Q2940" s="1285"/>
      <c r="R2940" s="1285"/>
      <c r="S2940" s="1285"/>
      <c r="T2940" s="1285"/>
      <c r="U2940" s="1285"/>
      <c r="V2940" s="1285"/>
      <c r="W2940" s="1285"/>
      <c r="X2940" s="1285"/>
      <c r="Y2940" s="1275" t="s">
        <v>383</v>
      </c>
      <c r="Z2940" s="1275"/>
      <c r="AA2940" s="1275"/>
      <c r="AB2940" s="1275"/>
      <c r="AC2940" s="1275"/>
      <c r="AD2940" s="1286" t="s">
        <v>384</v>
      </c>
      <c r="AE2940" s="1286"/>
      <c r="AF2940" s="1286"/>
    </row>
    <row r="2941" spans="1:32" ht="18.2" customHeight="1">
      <c r="A2941" s="1283"/>
      <c r="B2941" s="1283"/>
      <c r="C2941" s="1283"/>
      <c r="D2941" s="1283"/>
      <c r="E2941" s="1287" t="s">
        <v>385</v>
      </c>
      <c r="F2941" s="1287"/>
      <c r="G2941" s="1287"/>
      <c r="H2941" s="1288" t="s">
        <v>386</v>
      </c>
      <c r="I2941" s="1285"/>
      <c r="J2941" s="1285"/>
      <c r="K2941" s="1285"/>
      <c r="L2941" s="1285"/>
      <c r="M2941" s="1285"/>
      <c r="N2941" s="1285"/>
      <c r="O2941" s="1285"/>
      <c r="P2941" s="1285"/>
      <c r="Q2941" s="1285"/>
      <c r="R2941" s="1285"/>
      <c r="S2941" s="1285"/>
      <c r="T2941" s="1285"/>
      <c r="U2941" s="1285"/>
      <c r="V2941" s="1285"/>
      <c r="W2941" s="1285"/>
      <c r="X2941" s="1285"/>
      <c r="Y2941" s="1275"/>
      <c r="Z2941" s="1275"/>
      <c r="AA2941" s="1275"/>
      <c r="AB2941" s="1275"/>
      <c r="AC2941" s="1275"/>
      <c r="AD2941" s="1286"/>
      <c r="AE2941" s="1286"/>
      <c r="AF2941" s="1286"/>
    </row>
    <row r="2942" spans="1:32" ht="0.75" customHeight="1">
      <c r="A2942" s="1274" t="s">
        <v>305</v>
      </c>
      <c r="B2942" s="1274"/>
      <c r="C2942" s="1274"/>
      <c r="D2942" s="1274"/>
      <c r="E2942" s="1287"/>
      <c r="F2942" s="1287"/>
      <c r="G2942" s="1287"/>
      <c r="H2942" s="1288"/>
      <c r="I2942" s="1285"/>
      <c r="J2942" s="1285"/>
      <c r="K2942" s="1285"/>
      <c r="L2942" s="1285"/>
      <c r="M2942" s="1285"/>
      <c r="N2942" s="1285"/>
      <c r="O2942" s="1285"/>
      <c r="P2942" s="1285"/>
      <c r="Q2942" s="1285"/>
      <c r="R2942" s="1285"/>
      <c r="S2942" s="1285"/>
      <c r="T2942" s="1285"/>
      <c r="U2942" s="1285"/>
      <c r="V2942" s="1285"/>
      <c r="W2942" s="1285"/>
      <c r="X2942" s="1285"/>
      <c r="Y2942" s="1275" t="s">
        <v>387</v>
      </c>
      <c r="Z2942" s="1275"/>
      <c r="AA2942" s="1275"/>
      <c r="AB2942" s="1275"/>
      <c r="AC2942" s="1275"/>
      <c r="AD2942" s="1276">
        <v>3</v>
      </c>
      <c r="AE2942" s="1276"/>
      <c r="AF2942" s="1276"/>
    </row>
    <row r="2943" spans="1:32" ht="18.2" customHeight="1">
      <c r="A2943" s="1274"/>
      <c r="B2943" s="1274"/>
      <c r="C2943" s="1274"/>
      <c r="D2943" s="1274"/>
      <c r="E2943" s="1277"/>
      <c r="F2943" s="1277"/>
      <c r="G2943" s="1277"/>
      <c r="H2943" s="1288"/>
      <c r="I2943" s="1285"/>
      <c r="J2943" s="1285"/>
      <c r="K2943" s="1285"/>
      <c r="L2943" s="1285"/>
      <c r="M2943" s="1285"/>
      <c r="N2943" s="1285"/>
      <c r="O2943" s="1285"/>
      <c r="P2943" s="1285"/>
      <c r="Q2943" s="1285"/>
      <c r="R2943" s="1285"/>
      <c r="S2943" s="1285"/>
      <c r="T2943" s="1285"/>
      <c r="U2943" s="1285"/>
      <c r="V2943" s="1285"/>
      <c r="W2943" s="1285"/>
      <c r="X2943" s="1285"/>
      <c r="Y2943" s="1275"/>
      <c r="Z2943" s="1275"/>
      <c r="AA2943" s="1275"/>
      <c r="AB2943" s="1275"/>
      <c r="AC2943" s="1275"/>
      <c r="AD2943" s="1276"/>
      <c r="AE2943" s="1276"/>
      <c r="AF2943" s="1276"/>
    </row>
    <row r="2944" spans="1:32" ht="26.85" customHeight="1">
      <c r="A2944" s="1322" t="s">
        <v>432</v>
      </c>
      <c r="B2944" s="1322"/>
      <c r="C2944" s="1322"/>
      <c r="D2944" s="1322"/>
      <c r="E2944" s="1322"/>
      <c r="F2944" s="1322"/>
      <c r="G2944" s="1322"/>
      <c r="H2944" s="1322"/>
      <c r="I2944" s="1322"/>
      <c r="J2944" s="1322"/>
      <c r="K2944" s="1322"/>
      <c r="L2944" s="1322"/>
      <c r="M2944" s="1322"/>
      <c r="N2944" s="1322"/>
      <c r="O2944" s="1322"/>
      <c r="P2944" s="1322"/>
      <c r="Q2944" s="1322"/>
      <c r="R2944" s="1322"/>
      <c r="S2944" s="1322"/>
      <c r="T2944" s="1322"/>
      <c r="U2944" s="1322"/>
      <c r="V2944" s="1322"/>
      <c r="W2944" s="1322"/>
      <c r="X2944" s="1322"/>
      <c r="Y2944" s="1322"/>
      <c r="Z2944" s="1322"/>
      <c r="AA2944" s="1322"/>
      <c r="AB2944" s="1322"/>
      <c r="AC2944" s="1322"/>
      <c r="AD2944" s="1322"/>
      <c r="AE2944" s="1322"/>
      <c r="AF2944" s="1323"/>
    </row>
    <row r="2945" spans="1:32" ht="10.15" customHeight="1">
      <c r="A2945" s="1273" t="s">
        <v>389</v>
      </c>
      <c r="B2945" s="1273"/>
      <c r="C2945" s="1273"/>
      <c r="D2945" s="1273"/>
      <c r="E2945" s="1273"/>
      <c r="F2945" s="1273"/>
      <c r="G2945" s="1273"/>
      <c r="H2945" s="1273"/>
      <c r="I2945" s="1273"/>
      <c r="J2945" s="1273"/>
      <c r="K2945" s="1273"/>
      <c r="L2945" s="1273"/>
      <c r="M2945" s="1273"/>
      <c r="N2945" s="1273"/>
      <c r="O2945" s="1273"/>
      <c r="P2945" s="1273"/>
      <c r="Q2945" s="1273"/>
      <c r="R2945" s="1273"/>
      <c r="S2945" s="1273"/>
      <c r="T2945" s="1273"/>
      <c r="U2945" s="1273"/>
      <c r="V2945" s="1273"/>
      <c r="W2945" s="1273"/>
      <c r="X2945" s="1273"/>
      <c r="Y2945" s="1273"/>
      <c r="Z2945" s="1273"/>
      <c r="AA2945" s="1273"/>
      <c r="AB2945" s="1273"/>
      <c r="AC2945" s="1273"/>
      <c r="AD2945" s="1273"/>
      <c r="AE2945" s="1273"/>
      <c r="AF2945" s="1323"/>
    </row>
    <row r="2946" spans="1:32" ht="17.45" customHeight="1">
      <c r="A2946" s="1255" t="s">
        <v>390</v>
      </c>
      <c r="B2946" s="1255"/>
      <c r="C2946" s="1255"/>
      <c r="D2946" s="1255"/>
      <c r="E2946" s="1255"/>
      <c r="F2946" s="1255"/>
      <c r="G2946" s="1255"/>
      <c r="H2946" s="1255"/>
      <c r="I2946" s="1255"/>
      <c r="J2946" s="1255"/>
      <c r="K2946" s="1255"/>
      <c r="L2946" s="1255"/>
      <c r="M2946" s="1256" t="s">
        <v>391</v>
      </c>
      <c r="N2946" s="1256" t="s">
        <v>392</v>
      </c>
      <c r="O2946" s="1256"/>
      <c r="P2946" s="1256"/>
      <c r="Q2946" s="1256"/>
      <c r="R2946" s="1256"/>
      <c r="S2946" s="1256"/>
      <c r="T2946" s="1256" t="s">
        <v>393</v>
      </c>
      <c r="U2946" s="1256"/>
      <c r="V2946" s="1256"/>
      <c r="W2946" s="1256"/>
      <c r="X2946" s="1256"/>
      <c r="Y2946" s="1256"/>
      <c r="Z2946" s="1256"/>
      <c r="AA2946" s="1256"/>
      <c r="AB2946" s="1256"/>
      <c r="AC2946" s="1245" t="s">
        <v>394</v>
      </c>
      <c r="AD2946" s="1245"/>
      <c r="AE2946" s="1245"/>
      <c r="AF2946" s="1245"/>
    </row>
    <row r="2947" spans="1:32" ht="16.7" customHeight="1">
      <c r="A2947" s="1255"/>
      <c r="B2947" s="1255"/>
      <c r="C2947" s="1255"/>
      <c r="D2947" s="1255"/>
      <c r="E2947" s="1255"/>
      <c r="F2947" s="1255"/>
      <c r="G2947" s="1255"/>
      <c r="H2947" s="1255"/>
      <c r="I2947" s="1255"/>
      <c r="J2947" s="1255"/>
      <c r="K2947" s="1255"/>
      <c r="L2947" s="1255"/>
      <c r="M2947" s="1256"/>
      <c r="N2947" s="1256" t="s">
        <v>395</v>
      </c>
      <c r="O2947" s="1256"/>
      <c r="P2947" s="1256" t="s">
        <v>396</v>
      </c>
      <c r="Q2947" s="1256"/>
      <c r="R2947" s="1256"/>
      <c r="S2947" s="1256"/>
      <c r="T2947" s="1256" t="s">
        <v>395</v>
      </c>
      <c r="U2947" s="1256"/>
      <c r="V2947" s="1256"/>
      <c r="W2947" s="1256"/>
      <c r="X2947" s="1256" t="s">
        <v>396</v>
      </c>
      <c r="Y2947" s="1256"/>
      <c r="Z2947" s="1256"/>
      <c r="AA2947" s="1256"/>
      <c r="AB2947" s="1256"/>
      <c r="AC2947" s="1245"/>
      <c r="AD2947" s="1245"/>
      <c r="AE2947" s="1245"/>
      <c r="AF2947" s="1245"/>
    </row>
    <row r="2948" spans="1:32" ht="23.25" customHeight="1">
      <c r="A2948" s="155"/>
      <c r="B2948" s="156"/>
      <c r="C2948" s="169" t="s">
        <v>693</v>
      </c>
      <c r="D2948" s="1268" t="s">
        <v>694</v>
      </c>
      <c r="E2948" s="1268"/>
      <c r="F2948" s="1268"/>
      <c r="G2948" s="1268"/>
      <c r="H2948" s="1268"/>
      <c r="I2948" s="1268"/>
      <c r="J2948" s="1268"/>
      <c r="K2948" s="1268"/>
      <c r="L2948" s="1268"/>
      <c r="M2948" s="161">
        <v>1</v>
      </c>
      <c r="N2948" s="1269">
        <v>0.3</v>
      </c>
      <c r="O2948" s="1269"/>
      <c r="P2948" s="1269">
        <v>0.7</v>
      </c>
      <c r="Q2948" s="1269"/>
      <c r="R2948" s="1269"/>
      <c r="S2948" s="1269"/>
      <c r="T2948" s="1270">
        <v>174.39490000000001</v>
      </c>
      <c r="U2948" s="1270"/>
      <c r="V2948" s="1270"/>
      <c r="W2948" s="1270"/>
      <c r="X2948" s="1270">
        <v>72.1922</v>
      </c>
      <c r="Y2948" s="1270"/>
      <c r="Z2948" s="1270"/>
      <c r="AA2948" s="1270"/>
      <c r="AB2948" s="1270"/>
      <c r="AC2948" s="1267">
        <v>102.85299999999999</v>
      </c>
      <c r="AD2948" s="1267"/>
      <c r="AE2948" s="1267"/>
      <c r="AF2948" s="1267"/>
    </row>
    <row r="2949" spans="1:32" ht="17.45" customHeight="1">
      <c r="A2949" s="1246"/>
      <c r="B2949" s="1246"/>
      <c r="C2949" s="1246"/>
      <c r="D2949" s="1246"/>
      <c r="E2949" s="1246"/>
      <c r="F2949" s="1246"/>
      <c r="G2949" s="1246"/>
      <c r="H2949" s="1246"/>
      <c r="I2949" s="1246"/>
      <c r="J2949" s="1246"/>
      <c r="K2949" s="1246"/>
      <c r="L2949" s="1246"/>
      <c r="M2949" s="1247" t="s">
        <v>397</v>
      </c>
      <c r="N2949" s="1247"/>
      <c r="O2949" s="1247"/>
      <c r="P2949" s="1247"/>
      <c r="Q2949" s="1247"/>
      <c r="R2949" s="1247"/>
      <c r="S2949" s="1247"/>
      <c r="T2949" s="1247"/>
      <c r="U2949" s="1247"/>
      <c r="V2949" s="1247"/>
      <c r="W2949" s="1247"/>
      <c r="X2949" s="1248"/>
      <c r="Y2949" s="1248"/>
      <c r="Z2949" s="1249">
        <v>102.85299999999999</v>
      </c>
      <c r="AA2949" s="1249"/>
      <c r="AB2949" s="1249"/>
      <c r="AC2949" s="1249"/>
      <c r="AD2949" s="1249"/>
      <c r="AE2949" s="1249"/>
      <c r="AF2949" s="1249"/>
    </row>
    <row r="2950" spans="1:32" ht="16.7" customHeight="1">
      <c r="A2950" s="1255" t="s">
        <v>398</v>
      </c>
      <c r="B2950" s="1255"/>
      <c r="C2950" s="1255"/>
      <c r="D2950" s="1255"/>
      <c r="E2950" s="1255"/>
      <c r="F2950" s="1255"/>
      <c r="G2950" s="1255"/>
      <c r="H2950" s="1255"/>
      <c r="I2950" s="1255"/>
      <c r="J2950" s="1255"/>
      <c r="K2950" s="1255"/>
      <c r="L2950" s="1255"/>
      <c r="M2950" s="1255"/>
      <c r="N2950" s="1255"/>
      <c r="O2950" s="1256" t="s">
        <v>399</v>
      </c>
      <c r="P2950" s="1256"/>
      <c r="Q2950" s="1256"/>
      <c r="R2950" s="1256"/>
      <c r="S2950" s="1256" t="s">
        <v>391</v>
      </c>
      <c r="T2950" s="1256"/>
      <c r="U2950" s="1256"/>
      <c r="V2950" s="1256"/>
      <c r="W2950" s="1256" t="s">
        <v>400</v>
      </c>
      <c r="X2950" s="1256"/>
      <c r="Y2950" s="1256"/>
      <c r="Z2950" s="1256"/>
      <c r="AA2950" s="1256"/>
      <c r="AB2950" s="1256"/>
      <c r="AC2950" s="1245" t="s">
        <v>394</v>
      </c>
      <c r="AD2950" s="1245"/>
      <c r="AE2950" s="1245"/>
      <c r="AF2950" s="1245"/>
    </row>
    <row r="2951" spans="1:32" ht="23.25" customHeight="1">
      <c r="A2951" s="146"/>
      <c r="B2951" s="147"/>
      <c r="C2951" s="170" t="s">
        <v>462</v>
      </c>
      <c r="D2951" s="1263" t="s">
        <v>463</v>
      </c>
      <c r="E2951" s="1263"/>
      <c r="F2951" s="1263"/>
      <c r="G2951" s="1263"/>
      <c r="H2951" s="1263"/>
      <c r="I2951" s="1263"/>
      <c r="J2951" s="1263"/>
      <c r="K2951" s="1263"/>
      <c r="L2951" s="1263"/>
      <c r="M2951" s="1263"/>
      <c r="N2951" s="1263"/>
      <c r="O2951" s="1264">
        <v>0</v>
      </c>
      <c r="P2951" s="1264"/>
      <c r="Q2951" s="1264"/>
      <c r="R2951" s="1264"/>
      <c r="S2951" s="1264">
        <v>2</v>
      </c>
      <c r="T2951" s="1264"/>
      <c r="U2951" s="1264"/>
      <c r="V2951" s="1264"/>
      <c r="W2951" s="1265">
        <v>22.268799999999999</v>
      </c>
      <c r="X2951" s="1265"/>
      <c r="Y2951" s="1265"/>
      <c r="Z2951" s="1265"/>
      <c r="AA2951" s="1265"/>
      <c r="AB2951" s="1265"/>
      <c r="AC2951" s="1266">
        <v>44.537599999999998</v>
      </c>
      <c r="AD2951" s="1266"/>
      <c r="AE2951" s="1266"/>
      <c r="AF2951" s="1266"/>
    </row>
    <row r="2952" spans="1:32" ht="22.5" customHeight="1">
      <c r="A2952" s="150"/>
      <c r="C2952" s="173" t="s">
        <v>507</v>
      </c>
      <c r="D2952" s="1297" t="s">
        <v>508</v>
      </c>
      <c r="E2952" s="1297"/>
      <c r="F2952" s="1297"/>
      <c r="G2952" s="1297"/>
      <c r="H2952" s="1297"/>
      <c r="I2952" s="1297"/>
      <c r="J2952" s="1297"/>
      <c r="K2952" s="1297"/>
      <c r="L2952" s="1297"/>
      <c r="M2952" s="1297"/>
      <c r="N2952" s="1297"/>
      <c r="O2952" s="1325">
        <v>0</v>
      </c>
      <c r="P2952" s="1325"/>
      <c r="Q2952" s="1325"/>
      <c r="R2952" s="1325"/>
      <c r="S2952" s="1325">
        <v>1</v>
      </c>
      <c r="T2952" s="1325"/>
      <c r="U2952" s="1325"/>
      <c r="V2952" s="1325"/>
      <c r="W2952" s="1299">
        <v>32.884700000000002</v>
      </c>
      <c r="X2952" s="1299"/>
      <c r="Y2952" s="1299"/>
      <c r="Z2952" s="1299"/>
      <c r="AA2952" s="1299"/>
      <c r="AB2952" s="1299"/>
      <c r="AC2952" s="1262">
        <v>32.884700000000002</v>
      </c>
      <c r="AD2952" s="1262"/>
      <c r="AE2952" s="1262"/>
      <c r="AF2952" s="1262"/>
    </row>
    <row r="2953" spans="1:32" ht="17.45" customHeight="1">
      <c r="A2953" s="150"/>
      <c r="M2953" s="1240" t="s">
        <v>401</v>
      </c>
      <c r="N2953" s="1240"/>
      <c r="O2953" s="1240"/>
      <c r="P2953" s="1240"/>
      <c r="Q2953" s="1240"/>
      <c r="R2953" s="1240"/>
      <c r="S2953" s="1240"/>
      <c r="T2953" s="1240"/>
      <c r="U2953" s="1240"/>
      <c r="V2953" s="1240"/>
      <c r="W2953" s="1240"/>
      <c r="Z2953" s="1262">
        <v>77.422300000000007</v>
      </c>
      <c r="AA2953" s="1262"/>
      <c r="AB2953" s="1262"/>
      <c r="AC2953" s="1262"/>
      <c r="AD2953" s="1262"/>
      <c r="AE2953" s="1262"/>
      <c r="AF2953" s="1262"/>
    </row>
    <row r="2954" spans="1:32" ht="16.7" customHeight="1">
      <c r="A2954" s="150"/>
      <c r="M2954" s="1240" t="s">
        <v>402</v>
      </c>
      <c r="N2954" s="1240"/>
      <c r="O2954" s="1240"/>
      <c r="P2954" s="1240"/>
      <c r="Q2954" s="1240"/>
      <c r="R2954" s="1240"/>
      <c r="S2954" s="1240"/>
      <c r="T2954" s="1240"/>
      <c r="U2954" s="1240"/>
      <c r="V2954" s="1240"/>
      <c r="W2954" s="1240"/>
      <c r="Z2954" s="1262">
        <v>180.27529999999999</v>
      </c>
      <c r="AA2954" s="1262"/>
      <c r="AB2954" s="1262"/>
      <c r="AC2954" s="1262"/>
      <c r="AD2954" s="1262"/>
      <c r="AE2954" s="1262"/>
      <c r="AF2954" s="1262"/>
    </row>
    <row r="2955" spans="1:32" ht="17.45" customHeight="1">
      <c r="A2955" s="150"/>
      <c r="M2955" s="1240" t="s">
        <v>403</v>
      </c>
      <c r="N2955" s="1240"/>
      <c r="O2955" s="1240"/>
      <c r="P2955" s="1240"/>
      <c r="Q2955" s="1240"/>
      <c r="R2955" s="1240"/>
      <c r="S2955" s="1240"/>
      <c r="T2955" s="1240"/>
      <c r="U2955" s="1240"/>
      <c r="V2955" s="1240"/>
      <c r="W2955" s="1240"/>
      <c r="Z2955" s="1262">
        <v>60.091799999999999</v>
      </c>
      <c r="AA2955" s="1262"/>
      <c r="AB2955" s="1262"/>
      <c r="AC2955" s="1262"/>
      <c r="AD2955" s="1262"/>
      <c r="AE2955" s="1262"/>
      <c r="AF2955" s="1262"/>
    </row>
    <row r="2956" spans="1:32" ht="17.45" customHeight="1">
      <c r="A2956" s="150"/>
      <c r="M2956" s="1240" t="s">
        <v>404</v>
      </c>
      <c r="N2956" s="1240"/>
      <c r="O2956" s="1240"/>
      <c r="P2956" s="1240"/>
      <c r="Q2956" s="1240"/>
      <c r="R2956" s="1240"/>
      <c r="S2956" s="1240"/>
      <c r="T2956" s="1240"/>
      <c r="U2956" s="1240"/>
      <c r="V2956" s="1240"/>
      <c r="W2956" s="1240"/>
      <c r="Z2956" s="1262">
        <v>0</v>
      </c>
      <c r="AA2956" s="1262"/>
      <c r="AB2956" s="1262"/>
      <c r="AC2956" s="1262"/>
      <c r="AD2956" s="1262"/>
      <c r="AE2956" s="1262"/>
      <c r="AF2956" s="1262"/>
    </row>
    <row r="2957" spans="1:32" ht="16.7" customHeight="1">
      <c r="A2957" s="153"/>
      <c r="B2957" s="154"/>
      <c r="C2957" s="154"/>
      <c r="D2957" s="154"/>
      <c r="E2957" s="154"/>
      <c r="F2957" s="154"/>
      <c r="G2957" s="154"/>
      <c r="H2957" s="154"/>
      <c r="I2957" s="154"/>
      <c r="J2957" s="154"/>
      <c r="K2957" s="154"/>
      <c r="L2957" s="154"/>
      <c r="M2957" s="1260" t="s">
        <v>405</v>
      </c>
      <c r="N2957" s="1260"/>
      <c r="O2957" s="1260"/>
      <c r="P2957" s="1260"/>
      <c r="Q2957" s="1260"/>
      <c r="R2957" s="1260"/>
      <c r="S2957" s="1260"/>
      <c r="T2957" s="1260"/>
      <c r="U2957" s="1260"/>
      <c r="V2957" s="1260"/>
      <c r="W2957" s="1260"/>
      <c r="X2957" s="154"/>
      <c r="Y2957" s="154"/>
      <c r="Z2957" s="1261">
        <v>0</v>
      </c>
      <c r="AA2957" s="1261"/>
      <c r="AB2957" s="1261"/>
      <c r="AC2957" s="1261"/>
      <c r="AD2957" s="1261"/>
      <c r="AE2957" s="1261"/>
      <c r="AF2957" s="1261"/>
    </row>
    <row r="2958" spans="1:32" ht="17.45" customHeight="1">
      <c r="A2958" s="1257" t="s">
        <v>406</v>
      </c>
      <c r="B2958" s="1257"/>
      <c r="C2958" s="1257"/>
      <c r="D2958" s="1257"/>
      <c r="E2958" s="1257"/>
      <c r="F2958" s="1257"/>
      <c r="G2958" s="1257"/>
      <c r="H2958" s="1257"/>
      <c r="I2958" s="1257"/>
      <c r="J2958" s="1257"/>
      <c r="K2958" s="1257"/>
      <c r="L2958" s="1257"/>
      <c r="M2958" s="1257"/>
      <c r="N2958" s="1257"/>
      <c r="O2958" s="1258" t="s">
        <v>391</v>
      </c>
      <c r="P2958" s="1258"/>
      <c r="Q2958" s="1258"/>
      <c r="R2958" s="1258"/>
      <c r="S2958" s="1258" t="s">
        <v>407</v>
      </c>
      <c r="T2958" s="1258"/>
      <c r="U2958" s="1258"/>
      <c r="V2958" s="1258"/>
      <c r="W2958" s="1258" t="s">
        <v>408</v>
      </c>
      <c r="X2958" s="1258"/>
      <c r="Y2958" s="1258"/>
      <c r="Z2958" s="1258"/>
      <c r="AA2958" s="1258"/>
      <c r="AB2958" s="1258"/>
      <c r="AC2958" s="1259" t="s">
        <v>409</v>
      </c>
      <c r="AD2958" s="1259"/>
      <c r="AE2958" s="1259"/>
      <c r="AF2958" s="1259"/>
    </row>
    <row r="2959" spans="1:32" ht="17.45" customHeight="1">
      <c r="A2959" s="1246"/>
      <c r="B2959" s="1246"/>
      <c r="C2959" s="1246"/>
      <c r="D2959" s="1246"/>
      <c r="E2959" s="1246"/>
      <c r="F2959" s="1246"/>
      <c r="G2959" s="1246"/>
      <c r="H2959" s="1246"/>
      <c r="I2959" s="1246"/>
      <c r="J2959" s="1246"/>
      <c r="K2959" s="1246"/>
      <c r="L2959" s="1246"/>
      <c r="M2959" s="1247" t="s">
        <v>411</v>
      </c>
      <c r="N2959" s="1247"/>
      <c r="O2959" s="1247"/>
      <c r="P2959" s="1247"/>
      <c r="Q2959" s="1247"/>
      <c r="R2959" s="1247"/>
      <c r="S2959" s="1247"/>
      <c r="T2959" s="1247"/>
      <c r="U2959" s="1247"/>
      <c r="V2959" s="1247"/>
      <c r="W2959" s="1247"/>
      <c r="X2959" s="1248"/>
      <c r="Y2959" s="1248"/>
      <c r="Z2959" s="1249">
        <v>0</v>
      </c>
      <c r="AA2959" s="1249"/>
      <c r="AB2959" s="1249"/>
      <c r="AC2959" s="1249"/>
      <c r="AD2959" s="1249"/>
      <c r="AE2959" s="1249"/>
      <c r="AF2959" s="1249"/>
    </row>
    <row r="2960" spans="1:32" ht="16.7" customHeight="1">
      <c r="A2960" s="1257" t="s">
        <v>412</v>
      </c>
      <c r="B2960" s="1257"/>
      <c r="C2960" s="1257"/>
      <c r="D2960" s="1257"/>
      <c r="E2960" s="1257"/>
      <c r="F2960" s="1257"/>
      <c r="G2960" s="1257"/>
      <c r="H2960" s="1257"/>
      <c r="I2960" s="1257"/>
      <c r="J2960" s="1257"/>
      <c r="K2960" s="1257"/>
      <c r="L2960" s="1257"/>
      <c r="M2960" s="1257"/>
      <c r="N2960" s="1257"/>
      <c r="O2960" s="1258" t="s">
        <v>391</v>
      </c>
      <c r="P2960" s="1258"/>
      <c r="Q2960" s="1258"/>
      <c r="R2960" s="1258"/>
      <c r="S2960" s="1258" t="s">
        <v>407</v>
      </c>
      <c r="T2960" s="1258"/>
      <c r="U2960" s="1258"/>
      <c r="V2960" s="1258"/>
      <c r="W2960" s="1258" t="s">
        <v>408</v>
      </c>
      <c r="X2960" s="1258"/>
      <c r="Y2960" s="1258"/>
      <c r="Z2960" s="1258"/>
      <c r="AA2960" s="1258"/>
      <c r="AB2960" s="1258"/>
      <c r="AC2960" s="1259" t="s">
        <v>409</v>
      </c>
      <c r="AD2960" s="1259"/>
      <c r="AE2960" s="1259"/>
      <c r="AF2960" s="1259"/>
    </row>
    <row r="2961" spans="1:32" ht="23.25" customHeight="1">
      <c r="A2961" s="155"/>
      <c r="B2961" s="156"/>
      <c r="C2961" s="169" t="s">
        <v>724</v>
      </c>
      <c r="D2961" s="1268" t="s">
        <v>725</v>
      </c>
      <c r="E2961" s="1268"/>
      <c r="F2961" s="1268"/>
      <c r="G2961" s="1268"/>
      <c r="H2961" s="1268"/>
      <c r="I2961" s="1268"/>
      <c r="J2961" s="1268"/>
      <c r="K2961" s="1268"/>
      <c r="L2961" s="1268"/>
      <c r="M2961" s="1268"/>
      <c r="N2961" s="1268"/>
      <c r="O2961" s="1319">
        <v>0.27</v>
      </c>
      <c r="P2961" s="1319"/>
      <c r="Q2961" s="1319"/>
      <c r="R2961" s="1319"/>
      <c r="S2961" s="1320" t="s">
        <v>435</v>
      </c>
      <c r="T2961" s="1320"/>
      <c r="U2961" s="1320"/>
      <c r="V2961" s="1320"/>
      <c r="W2961" s="1270">
        <v>420.51530000000002</v>
      </c>
      <c r="X2961" s="1270"/>
      <c r="Y2961" s="1270"/>
      <c r="Z2961" s="1270"/>
      <c r="AA2961" s="1270"/>
      <c r="AB2961" s="1270"/>
      <c r="AC2961" s="1267">
        <v>113.54040000000001</v>
      </c>
      <c r="AD2961" s="1267"/>
      <c r="AE2961" s="1267"/>
      <c r="AF2961" s="1267"/>
    </row>
    <row r="2962" spans="1:32" ht="16.7" customHeight="1">
      <c r="A2962" s="1246"/>
      <c r="B2962" s="1246"/>
      <c r="C2962" s="1246"/>
      <c r="D2962" s="1246"/>
      <c r="E2962" s="1246"/>
      <c r="F2962" s="1246"/>
      <c r="G2962" s="1246"/>
      <c r="H2962" s="1246"/>
      <c r="I2962" s="1246"/>
      <c r="J2962" s="1246"/>
      <c r="K2962" s="1246"/>
      <c r="L2962" s="1246"/>
      <c r="M2962" s="1247" t="s">
        <v>413</v>
      </c>
      <c r="N2962" s="1247"/>
      <c r="O2962" s="1247"/>
      <c r="P2962" s="1247"/>
      <c r="Q2962" s="1247"/>
      <c r="R2962" s="1247"/>
      <c r="S2962" s="1247"/>
      <c r="T2962" s="1247"/>
      <c r="U2962" s="1247"/>
      <c r="V2962" s="1247"/>
      <c r="W2962" s="1247"/>
      <c r="X2962" s="1248"/>
      <c r="Y2962" s="1248"/>
      <c r="Z2962" s="1249">
        <v>113.54040000000001</v>
      </c>
      <c r="AA2962" s="1249"/>
      <c r="AB2962" s="1249"/>
      <c r="AC2962" s="1249"/>
      <c r="AD2962" s="1249"/>
      <c r="AE2962" s="1249"/>
      <c r="AF2962" s="1249"/>
    </row>
    <row r="2963" spans="1:32" ht="17.45" customHeight="1">
      <c r="A2963" s="1257" t="s">
        <v>414</v>
      </c>
      <c r="B2963" s="1257"/>
      <c r="C2963" s="1257"/>
      <c r="D2963" s="1257"/>
      <c r="E2963" s="1257"/>
      <c r="F2963" s="1257"/>
      <c r="G2963" s="1257"/>
      <c r="H2963" s="1257"/>
      <c r="I2963" s="1257"/>
      <c r="J2963" s="1257"/>
      <c r="K2963" s="1257"/>
      <c r="L2963" s="1257"/>
      <c r="M2963" s="1257"/>
      <c r="N2963" s="1257"/>
      <c r="O2963" s="1258" t="s">
        <v>391</v>
      </c>
      <c r="P2963" s="1258"/>
      <c r="Q2963" s="1258"/>
      <c r="R2963" s="1258"/>
      <c r="S2963" s="1258" t="s">
        <v>407</v>
      </c>
      <c r="T2963" s="1258"/>
      <c r="U2963" s="1258"/>
      <c r="V2963" s="1258"/>
      <c r="W2963" s="1258" t="s">
        <v>408</v>
      </c>
      <c r="X2963" s="1258"/>
      <c r="Y2963" s="1258"/>
      <c r="Z2963" s="1258"/>
      <c r="AA2963" s="1258"/>
      <c r="AB2963" s="1258"/>
      <c r="AC2963" s="1259" t="s">
        <v>409</v>
      </c>
      <c r="AD2963" s="1259"/>
      <c r="AE2963" s="1259"/>
      <c r="AF2963" s="1259"/>
    </row>
    <row r="2964" spans="1:32" ht="16.7" customHeight="1">
      <c r="A2964" s="1251"/>
      <c r="B2964" s="1251"/>
      <c r="C2964" s="1251"/>
      <c r="D2964" s="1251"/>
      <c r="E2964" s="1251"/>
      <c r="F2964" s="1251"/>
      <c r="G2964" s="1251"/>
      <c r="H2964" s="1251"/>
      <c r="I2964" s="1251"/>
      <c r="J2964" s="1251"/>
      <c r="K2964" s="1251"/>
      <c r="L2964" s="1251"/>
      <c r="M2964" s="1252" t="s">
        <v>415</v>
      </c>
      <c r="N2964" s="1252"/>
      <c r="O2964" s="1252"/>
      <c r="P2964" s="1252"/>
      <c r="Q2964" s="1252"/>
      <c r="R2964" s="1252"/>
      <c r="S2964" s="1252"/>
      <c r="T2964" s="1252"/>
      <c r="U2964" s="1252"/>
      <c r="V2964" s="1252"/>
      <c r="W2964" s="1252"/>
      <c r="X2964" s="1253"/>
      <c r="Y2964" s="1253"/>
      <c r="Z2964" s="1254">
        <v>0</v>
      </c>
      <c r="AA2964" s="1254"/>
      <c r="AB2964" s="1254"/>
      <c r="AC2964" s="1254"/>
      <c r="AD2964" s="1254"/>
      <c r="AE2964" s="1254"/>
      <c r="AF2964" s="1254"/>
    </row>
    <row r="2965" spans="1:32" ht="17.45" customHeight="1">
      <c r="A2965" s="1255" t="s">
        <v>416</v>
      </c>
      <c r="B2965" s="1255"/>
      <c r="C2965" s="1255"/>
      <c r="D2965" s="1255"/>
      <c r="E2965" s="1255"/>
      <c r="F2965" s="1255"/>
      <c r="G2965" s="1255"/>
      <c r="H2965" s="1255"/>
      <c r="I2965" s="1255"/>
      <c r="J2965" s="1256" t="s">
        <v>391</v>
      </c>
      <c r="K2965" s="1256"/>
      <c r="L2965" s="158" t="s">
        <v>417</v>
      </c>
      <c r="M2965" s="158" t="s">
        <v>418</v>
      </c>
      <c r="N2965" s="1256" t="s">
        <v>419</v>
      </c>
      <c r="O2965" s="1256"/>
      <c r="P2965" s="1256" t="s">
        <v>420</v>
      </c>
      <c r="Q2965" s="1256"/>
      <c r="R2965" s="1256"/>
      <c r="S2965" s="1256"/>
      <c r="T2965" s="1256" t="s">
        <v>421</v>
      </c>
      <c r="U2965" s="1256"/>
      <c r="V2965" s="1256"/>
      <c r="W2965" s="1256"/>
      <c r="X2965" s="1256" t="s">
        <v>422</v>
      </c>
      <c r="Y2965" s="1256"/>
      <c r="Z2965" s="1256"/>
      <c r="AA2965" s="1256"/>
      <c r="AB2965" s="1256"/>
      <c r="AC2965" s="1245" t="s">
        <v>409</v>
      </c>
      <c r="AD2965" s="1245"/>
      <c r="AE2965" s="1245"/>
      <c r="AF2965" s="1245"/>
    </row>
    <row r="2966" spans="1:32" ht="17.45" customHeight="1">
      <c r="A2966" s="1246"/>
      <c r="B2966" s="1246"/>
      <c r="C2966" s="1246"/>
      <c r="D2966" s="1246"/>
      <c r="E2966" s="1246"/>
      <c r="F2966" s="1246"/>
      <c r="G2966" s="1246"/>
      <c r="H2966" s="1246"/>
      <c r="I2966" s="1246"/>
      <c r="J2966" s="1246"/>
      <c r="K2966" s="1246"/>
      <c r="L2966" s="1246"/>
      <c r="M2966" s="1247" t="s">
        <v>423</v>
      </c>
      <c r="N2966" s="1247"/>
      <c r="O2966" s="1247"/>
      <c r="P2966" s="1247"/>
      <c r="Q2966" s="1247"/>
      <c r="R2966" s="1247"/>
      <c r="S2966" s="1247"/>
      <c r="T2966" s="1247"/>
      <c r="U2966" s="1247"/>
      <c r="V2966" s="1247"/>
      <c r="W2966" s="1247"/>
      <c r="X2966" s="1248"/>
      <c r="Y2966" s="1248"/>
      <c r="Z2966" s="1249">
        <v>0</v>
      </c>
      <c r="AA2966" s="1249"/>
      <c r="AB2966" s="1249"/>
      <c r="AC2966" s="1249"/>
      <c r="AD2966" s="1249"/>
      <c r="AE2966" s="1249"/>
      <c r="AF2966" s="1249"/>
    </row>
    <row r="2967" spans="1:32" ht="5.85" customHeight="1">
      <c r="A2967" s="1250"/>
      <c r="B2967" s="1250"/>
      <c r="C2967" s="1250"/>
      <c r="D2967" s="1250"/>
      <c r="E2967" s="1250"/>
      <c r="F2967" s="1250"/>
      <c r="G2967" s="1250"/>
      <c r="H2967" s="1250"/>
      <c r="I2967" s="1250"/>
      <c r="J2967" s="1250"/>
      <c r="K2967" s="1250"/>
      <c r="L2967" s="1250"/>
      <c r="M2967" s="1250"/>
      <c r="N2967" s="1250"/>
      <c r="O2967" s="1250"/>
      <c r="P2967" s="1250"/>
      <c r="Q2967" s="1250"/>
      <c r="R2967" s="1250"/>
      <c r="S2967" s="1250"/>
      <c r="T2967" s="1250"/>
      <c r="U2967" s="1250"/>
      <c r="V2967" s="1250"/>
      <c r="W2967" s="1250"/>
      <c r="X2967" s="1250"/>
      <c r="Y2967" s="1250"/>
      <c r="Z2967" s="1250"/>
      <c r="AA2967" s="1250"/>
      <c r="AB2967" s="1250"/>
      <c r="AC2967" s="1250"/>
      <c r="AD2967" s="1250"/>
      <c r="AE2967" s="1250"/>
      <c r="AF2967" s="1250"/>
    </row>
    <row r="2968" spans="1:32" ht="16.7" customHeight="1">
      <c r="A2968" s="1239"/>
      <c r="B2968" s="1239"/>
      <c r="C2968" s="1239"/>
      <c r="D2968" s="1239"/>
      <c r="E2968" s="1239"/>
      <c r="F2968" s="1239"/>
      <c r="G2968" s="1239"/>
      <c r="H2968" s="1239"/>
      <c r="I2968" s="1239"/>
      <c r="J2968" s="1239"/>
      <c r="K2968" s="1239"/>
      <c r="L2968" s="1239"/>
      <c r="M2968" s="1240" t="s">
        <v>424</v>
      </c>
      <c r="N2968" s="1240"/>
      <c r="O2968" s="1240"/>
      <c r="P2968" s="1240"/>
      <c r="Q2968" s="1240"/>
      <c r="R2968" s="1240"/>
      <c r="S2968" s="1240"/>
      <c r="T2968" s="1240"/>
      <c r="U2968" s="1240"/>
      <c r="V2968" s="1240"/>
      <c r="W2968" s="1240"/>
      <c r="X2968" s="1243"/>
      <c r="Y2968" s="1243"/>
      <c r="Z2968" s="1241">
        <v>173.63</v>
      </c>
      <c r="AA2968" s="1241"/>
      <c r="AB2968" s="1241"/>
      <c r="AC2968" s="1241"/>
      <c r="AD2968" s="1241"/>
      <c r="AE2968" s="1241"/>
      <c r="AF2968" s="1241"/>
    </row>
    <row r="2969" spans="1:32" ht="16.7" customHeight="1">
      <c r="A2969" s="1239"/>
      <c r="B2969" s="1239"/>
      <c r="C2969" s="1239"/>
      <c r="D2969" s="1239"/>
      <c r="E2969" s="1239"/>
      <c r="F2969" s="1239"/>
      <c r="G2969" s="1239"/>
      <c r="H2969" s="1239"/>
      <c r="I2969" s="1239"/>
      <c r="J2969" s="1239"/>
      <c r="K2969" s="1240" t="s">
        <v>425</v>
      </c>
      <c r="L2969" s="1240"/>
      <c r="M2969" s="1240"/>
      <c r="N2969" s="1240"/>
      <c r="O2969" s="1240"/>
      <c r="P2969" s="1240"/>
      <c r="Q2969" s="151"/>
      <c r="R2969" s="1244">
        <v>0</v>
      </c>
      <c r="S2969" s="1244"/>
      <c r="T2969" s="1244"/>
      <c r="U2969" s="151"/>
      <c r="V2969" s="1240" t="s">
        <v>426</v>
      </c>
      <c r="W2969" s="1240"/>
      <c r="X2969" s="1243"/>
      <c r="Y2969" s="1243"/>
      <c r="Z2969" s="1241">
        <v>0</v>
      </c>
      <c r="AA2969" s="1241"/>
      <c r="AB2969" s="1241"/>
      <c r="AC2969" s="1241"/>
      <c r="AD2969" s="1241"/>
      <c r="AE2969" s="1241"/>
      <c r="AF2969" s="1241"/>
    </row>
    <row r="2970" spans="1:32" ht="0.75" customHeight="1">
      <c r="A2970" s="1239"/>
      <c r="B2970" s="1239"/>
      <c r="C2970" s="1239"/>
      <c r="D2970" s="1239"/>
      <c r="E2970" s="1239"/>
      <c r="F2970" s="1239"/>
      <c r="G2970" s="1239"/>
      <c r="H2970" s="1239"/>
      <c r="I2970" s="1239"/>
      <c r="J2970" s="1239"/>
      <c r="K2970" s="1239"/>
      <c r="L2970" s="1239"/>
      <c r="M2970" s="1239"/>
      <c r="N2970" s="1239"/>
      <c r="O2970" s="1239"/>
      <c r="P2970" s="1239"/>
      <c r="Q2970" s="1239"/>
      <c r="R2970" s="1239"/>
      <c r="S2970" s="1239"/>
      <c r="T2970" s="1239"/>
      <c r="U2970" s="1239"/>
      <c r="V2970" s="1240"/>
      <c r="W2970" s="1240"/>
      <c r="X2970" s="1243"/>
      <c r="Y2970" s="1243"/>
      <c r="Z2970" s="1241"/>
      <c r="AA2970" s="1241"/>
      <c r="AB2970" s="1241"/>
      <c r="AC2970" s="1241"/>
      <c r="AD2970" s="1241"/>
      <c r="AE2970" s="1241"/>
      <c r="AF2970" s="1241"/>
    </row>
    <row r="2971" spans="1:32" ht="16.7" customHeight="1">
      <c r="A2971" s="1239"/>
      <c r="B2971" s="1239"/>
      <c r="C2971" s="1239"/>
      <c r="D2971" s="1239"/>
      <c r="E2971" s="1239"/>
      <c r="F2971" s="1239"/>
      <c r="G2971" s="1239"/>
      <c r="H2971" s="1239"/>
      <c r="I2971" s="1239"/>
      <c r="J2971" s="1239"/>
      <c r="K2971" s="1239"/>
      <c r="L2971" s="1239"/>
      <c r="M2971" s="1240" t="s">
        <v>427</v>
      </c>
      <c r="N2971" s="1240"/>
      <c r="O2971" s="1240"/>
      <c r="P2971" s="1240"/>
      <c r="Q2971" s="1240"/>
      <c r="R2971" s="1240"/>
      <c r="S2971" s="1240"/>
      <c r="T2971" s="1240"/>
      <c r="U2971" s="1240"/>
      <c r="V2971" s="1240"/>
      <c r="W2971" s="1240"/>
      <c r="X2971" s="1243"/>
      <c r="Y2971" s="1243"/>
      <c r="Z2971" s="1241">
        <v>173.63</v>
      </c>
      <c r="AA2971" s="1241"/>
      <c r="AB2971" s="1241"/>
      <c r="AC2971" s="1241"/>
      <c r="AD2971" s="1241"/>
      <c r="AE2971" s="1241"/>
      <c r="AF2971" s="1241"/>
    </row>
    <row r="2972" spans="1:32" ht="5.85" customHeight="1">
      <c r="A2972" s="1242"/>
      <c r="B2972" s="1242"/>
      <c r="C2972" s="1242"/>
      <c r="D2972" s="1242"/>
      <c r="E2972" s="1242"/>
      <c r="F2972" s="1242"/>
      <c r="G2972" s="1242"/>
      <c r="H2972" s="1242"/>
      <c r="I2972" s="1242"/>
      <c r="J2972" s="1242"/>
      <c r="K2972" s="1242"/>
      <c r="L2972" s="1242"/>
      <c r="M2972" s="1242"/>
      <c r="N2972" s="1242"/>
      <c r="O2972" s="1242"/>
      <c r="P2972" s="1242"/>
      <c r="Q2972" s="1242"/>
      <c r="R2972" s="1242"/>
      <c r="S2972" s="1242"/>
      <c r="T2972" s="1242"/>
      <c r="U2972" s="1242"/>
      <c r="V2972" s="1242"/>
      <c r="W2972" s="1242"/>
      <c r="X2972" s="1242"/>
      <c r="Y2972" s="1242"/>
      <c r="Z2972" s="1242"/>
      <c r="AA2972" s="1242"/>
      <c r="AB2972" s="1242"/>
      <c r="AC2972" s="1242"/>
      <c r="AD2972" s="1242"/>
      <c r="AE2972" s="1242"/>
      <c r="AF2972" s="1242"/>
    </row>
    <row r="2973" spans="1:32" ht="85.15" customHeight="1">
      <c r="A2973" s="150"/>
      <c r="AF2973" s="152"/>
    </row>
    <row r="2974" spans="1:32" ht="84.4" customHeight="1">
      <c r="A2974" s="153"/>
      <c r="B2974" s="154"/>
      <c r="C2974" s="154"/>
      <c r="D2974" s="154"/>
      <c r="E2974" s="154"/>
      <c r="F2974" s="154"/>
      <c r="G2974" s="154"/>
      <c r="H2974" s="154"/>
      <c r="I2974" s="154"/>
      <c r="J2974" s="154"/>
      <c r="K2974" s="154"/>
      <c r="L2974" s="154"/>
      <c r="M2974" s="154"/>
      <c r="N2974" s="154"/>
      <c r="O2974" s="154"/>
      <c r="P2974" s="154"/>
      <c r="Q2974" s="154"/>
      <c r="R2974" s="154"/>
      <c r="S2974" s="154"/>
      <c r="T2974" s="154"/>
      <c r="U2974" s="154"/>
      <c r="V2974" s="154"/>
      <c r="W2974" s="154"/>
      <c r="X2974" s="154"/>
      <c r="Y2974" s="154"/>
      <c r="Z2974" s="154"/>
      <c r="AA2974" s="154"/>
      <c r="AB2974" s="154"/>
      <c r="AC2974" s="154"/>
      <c r="AD2974" s="154"/>
      <c r="AE2974" s="154"/>
      <c r="AF2974" s="162"/>
    </row>
    <row r="2975" spans="1:32" ht="1.5" customHeight="1">
      <c r="A2975" s="146"/>
      <c r="B2975" s="147"/>
      <c r="C2975" s="147"/>
      <c r="D2975" s="147"/>
      <c r="E2975" s="147"/>
      <c r="F2975" s="147"/>
      <c r="G2975" s="1289" t="s">
        <v>376</v>
      </c>
      <c r="H2975" s="1289"/>
      <c r="I2975" s="1289"/>
      <c r="J2975" s="1289"/>
      <c r="K2975" s="1289"/>
      <c r="L2975" s="1289"/>
      <c r="M2975" s="1289"/>
      <c r="N2975" s="1289"/>
      <c r="O2975" s="1289"/>
      <c r="P2975" s="1289"/>
      <c r="Q2975" s="1289"/>
      <c r="R2975" s="1289"/>
      <c r="S2975" s="1289"/>
      <c r="T2975" s="1289"/>
      <c r="U2975" s="1289"/>
      <c r="V2975" s="1289"/>
      <c r="W2975" s="1289"/>
      <c r="X2975" s="1289"/>
      <c r="Y2975" s="1289"/>
      <c r="Z2975" s="1289"/>
      <c r="AA2975" s="148"/>
      <c r="AB2975" s="1290" t="s">
        <v>734</v>
      </c>
      <c r="AC2975" s="1290"/>
      <c r="AD2975" s="1290"/>
      <c r="AE2975" s="1290"/>
      <c r="AF2975" s="1290"/>
    </row>
    <row r="2976" spans="1:32" ht="15.4" customHeight="1">
      <c r="A2976" s="150"/>
      <c r="B2976" s="1243"/>
      <c r="C2976" s="1243"/>
      <c r="D2976" s="1243"/>
      <c r="E2976" s="1243"/>
      <c r="G2976" s="1289"/>
      <c r="H2976" s="1289"/>
      <c r="I2976" s="1289"/>
      <c r="J2976" s="1289"/>
      <c r="K2976" s="1289"/>
      <c r="L2976" s="1289"/>
      <c r="M2976" s="1289"/>
      <c r="N2976" s="1289"/>
      <c r="O2976" s="1289"/>
      <c r="P2976" s="1289"/>
      <c r="Q2976" s="1289"/>
      <c r="R2976" s="1289"/>
      <c r="S2976" s="1289"/>
      <c r="T2976" s="1289"/>
      <c r="U2976" s="1289"/>
      <c r="V2976" s="1289"/>
      <c r="W2976" s="1289"/>
      <c r="X2976" s="1289"/>
      <c r="Y2976" s="1289"/>
      <c r="Z2976" s="1289"/>
      <c r="AA2976" s="152"/>
      <c r="AB2976" s="1290"/>
      <c r="AC2976" s="1290"/>
      <c r="AD2976" s="1290"/>
      <c r="AE2976" s="1290"/>
      <c r="AF2976" s="1290"/>
    </row>
    <row r="2977" spans="1:32" ht="0.75" customHeight="1">
      <c r="A2977" s="150"/>
      <c r="B2977" s="1243"/>
      <c r="C2977" s="1243"/>
      <c r="D2977" s="1243"/>
      <c r="E2977" s="1243"/>
      <c r="G2977" s="1289"/>
      <c r="H2977" s="1289"/>
      <c r="I2977" s="1289"/>
      <c r="J2977" s="1289"/>
      <c r="K2977" s="1289"/>
      <c r="L2977" s="1289"/>
      <c r="M2977" s="1289"/>
      <c r="N2977" s="1289"/>
      <c r="O2977" s="1289"/>
      <c r="P2977" s="1289"/>
      <c r="Q2977" s="1289"/>
      <c r="R2977" s="1289"/>
      <c r="S2977" s="1289"/>
      <c r="T2977" s="1289"/>
      <c r="U2977" s="1289"/>
      <c r="V2977" s="1289"/>
      <c r="W2977" s="1289"/>
      <c r="X2977" s="1289"/>
      <c r="Y2977" s="1289"/>
      <c r="Z2977" s="1289"/>
      <c r="AA2977" s="152"/>
      <c r="AB2977" s="1290"/>
      <c r="AC2977" s="1290"/>
      <c r="AD2977" s="1290"/>
      <c r="AE2977" s="1290"/>
      <c r="AF2977" s="1290"/>
    </row>
    <row r="2978" spans="1:32" ht="10.9" customHeight="1">
      <c r="A2978" s="150"/>
      <c r="B2978" s="1243"/>
      <c r="C2978" s="1243"/>
      <c r="D2978" s="1243"/>
      <c r="E2978" s="1243"/>
      <c r="G2978" s="1289"/>
      <c r="H2978" s="1289"/>
      <c r="I2978" s="1289"/>
      <c r="J2978" s="1289"/>
      <c r="K2978" s="1289"/>
      <c r="L2978" s="1289"/>
      <c r="M2978" s="1289"/>
      <c r="N2978" s="1289"/>
      <c r="O2978" s="1289"/>
      <c r="P2978" s="1289"/>
      <c r="Q2978" s="1289"/>
      <c r="R2978" s="1289"/>
      <c r="S2978" s="1289"/>
      <c r="T2978" s="1289"/>
      <c r="U2978" s="1289"/>
      <c r="V2978" s="1289"/>
      <c r="W2978" s="1289"/>
      <c r="X2978" s="1289"/>
      <c r="Y2978" s="1289"/>
      <c r="Z2978" s="1289"/>
      <c r="AA2978" s="152"/>
      <c r="AB2978" s="1291" t="s">
        <v>378</v>
      </c>
      <c r="AC2978" s="1291"/>
      <c r="AD2978" s="1291"/>
      <c r="AE2978" s="1292"/>
      <c r="AF2978" s="1292"/>
    </row>
    <row r="2979" spans="1:32" ht="13.9" customHeight="1">
      <c r="A2979" s="150"/>
      <c r="B2979" s="1243"/>
      <c r="C2979" s="1243"/>
      <c r="D2979" s="1243"/>
      <c r="E2979" s="1243"/>
      <c r="G2979" s="1293" t="s">
        <v>379</v>
      </c>
      <c r="H2979" s="1293"/>
      <c r="I2979" s="1293"/>
      <c r="J2979" s="1293"/>
      <c r="K2979" s="1293"/>
      <c r="L2979" s="1293"/>
      <c r="M2979" s="1293"/>
      <c r="N2979" s="1293"/>
      <c r="O2979" s="1293"/>
      <c r="P2979" s="1293"/>
      <c r="Q2979" s="1293"/>
      <c r="R2979" s="1293"/>
      <c r="S2979" s="1293"/>
      <c r="T2979" s="1293"/>
      <c r="U2979" s="1293"/>
      <c r="V2979" s="1293"/>
      <c r="W2979" s="1293"/>
      <c r="X2979" s="1293"/>
      <c r="Y2979" s="1293"/>
      <c r="Z2979" s="1293"/>
      <c r="AA2979" s="152"/>
      <c r="AB2979" s="1291"/>
      <c r="AC2979" s="1291"/>
      <c r="AD2979" s="1291"/>
      <c r="AE2979" s="1292"/>
      <c r="AF2979" s="1292"/>
    </row>
    <row r="2980" spans="1:32" ht="0.75" customHeight="1">
      <c r="A2980" s="150"/>
      <c r="G2980" s="1293"/>
      <c r="H2980" s="1293"/>
      <c r="I2980" s="1293"/>
      <c r="J2980" s="1293"/>
      <c r="K2980" s="1293"/>
      <c r="L2980" s="1293"/>
      <c r="M2980" s="1293"/>
      <c r="N2980" s="1293"/>
      <c r="O2980" s="1293"/>
      <c r="P2980" s="1293"/>
      <c r="Q2980" s="1293"/>
      <c r="R2980" s="1293"/>
      <c r="S2980" s="1293"/>
      <c r="T2980" s="1293"/>
      <c r="U2980" s="1293"/>
      <c r="V2980" s="1293"/>
      <c r="W2980" s="1293"/>
      <c r="X2980" s="1293"/>
      <c r="Y2980" s="1293"/>
      <c r="Z2980" s="1293"/>
      <c r="AA2980" s="152"/>
      <c r="AB2980" s="1291"/>
      <c r="AC2980" s="1291"/>
      <c r="AD2980" s="1291"/>
      <c r="AE2980" s="1292"/>
      <c r="AF2980" s="1292"/>
    </row>
    <row r="2981" spans="1:32" ht="0.75" customHeight="1">
      <c r="A2981" s="153"/>
      <c r="B2981" s="154"/>
      <c r="C2981" s="154"/>
      <c r="D2981" s="154"/>
      <c r="E2981" s="154"/>
      <c r="F2981" s="154"/>
      <c r="G2981" s="154"/>
      <c r="H2981" s="154"/>
      <c r="I2981" s="154"/>
      <c r="J2981" s="154"/>
      <c r="K2981" s="154"/>
      <c r="L2981" s="154"/>
      <c r="M2981" s="154"/>
      <c r="N2981" s="154"/>
      <c r="O2981" s="154"/>
      <c r="P2981" s="154"/>
      <c r="Q2981" s="154"/>
      <c r="R2981" s="154"/>
      <c r="S2981" s="154"/>
      <c r="T2981" s="154"/>
      <c r="U2981" s="154"/>
      <c r="V2981" s="154"/>
      <c r="W2981" s="154"/>
      <c r="X2981" s="154"/>
      <c r="Y2981" s="154"/>
      <c r="Z2981" s="154"/>
      <c r="AA2981" s="154"/>
      <c r="AB2981" s="154"/>
      <c r="AC2981" s="154"/>
      <c r="AD2981" s="154"/>
      <c r="AE2981" s="1292"/>
      <c r="AF2981" s="1292"/>
    </row>
    <row r="2982" spans="1:32" ht="16.7" customHeight="1">
      <c r="A2982" s="1280" t="s">
        <v>323</v>
      </c>
      <c r="B2982" s="1280"/>
      <c r="C2982" s="1280"/>
      <c r="D2982" s="1280"/>
      <c r="E2982" s="1280"/>
      <c r="F2982" s="1280"/>
      <c r="G2982" s="1280"/>
      <c r="H2982" s="1280"/>
      <c r="I2982" s="1280"/>
      <c r="J2982" s="1280"/>
      <c r="K2982" s="1280"/>
      <c r="L2982" s="1280"/>
      <c r="M2982" s="1280"/>
      <c r="N2982" s="1280"/>
      <c r="O2982" s="1280"/>
      <c r="P2982" s="1280"/>
      <c r="Q2982" s="1280"/>
      <c r="R2982" s="1280"/>
      <c r="S2982" s="1280"/>
      <c r="T2982" s="1280"/>
      <c r="U2982" s="1280"/>
      <c r="V2982" s="1280"/>
      <c r="W2982" s="1280"/>
      <c r="X2982" s="1280"/>
      <c r="Y2982" s="1280"/>
      <c r="Z2982" s="1280"/>
      <c r="AA2982" s="1280"/>
      <c r="AB2982" s="1280"/>
      <c r="AC2982" s="1280"/>
      <c r="AD2982" s="1280"/>
      <c r="AE2982" s="1280"/>
      <c r="AF2982" s="1280"/>
    </row>
    <row r="2983" spans="1:32" ht="37.15" customHeight="1">
      <c r="A2983" s="1301" t="s">
        <v>380</v>
      </c>
      <c r="B2983" s="1301"/>
      <c r="C2983" s="1301"/>
      <c r="D2983" s="1301"/>
      <c r="E2983" s="1301"/>
      <c r="F2983" s="1301"/>
      <c r="G2983" s="1301"/>
      <c r="H2983" s="1301"/>
      <c r="I2983" s="1301"/>
      <c r="J2983" s="1301"/>
      <c r="K2983" s="1301"/>
      <c r="L2983" s="1301"/>
      <c r="M2983" s="1301"/>
      <c r="N2983" s="1301"/>
      <c r="O2983" s="1301"/>
      <c r="P2983" s="1301"/>
      <c r="Q2983" s="1301"/>
      <c r="R2983" s="1301"/>
      <c r="S2983" s="1301"/>
      <c r="T2983" s="1301"/>
      <c r="U2983" s="1301"/>
      <c r="V2983" s="1301"/>
      <c r="W2983" s="1301"/>
      <c r="X2983" s="1301"/>
      <c r="Y2983" s="1280" t="s">
        <v>381</v>
      </c>
      <c r="Z2983" s="1280"/>
      <c r="AA2983" s="1280"/>
      <c r="AB2983" s="1280"/>
      <c r="AC2983" s="1280"/>
      <c r="AD2983" s="1280"/>
      <c r="AE2983" s="1280"/>
      <c r="AF2983" s="1280"/>
    </row>
    <row r="2984" spans="1:32" ht="5.0999999999999996" customHeight="1">
      <c r="A2984" s="155"/>
      <c r="B2984" s="156"/>
      <c r="C2984" s="156"/>
      <c r="D2984" s="156"/>
      <c r="E2984" s="156"/>
      <c r="F2984" s="156"/>
      <c r="G2984" s="156"/>
      <c r="H2984" s="156"/>
      <c r="I2984" s="156"/>
      <c r="J2984" s="156"/>
      <c r="K2984" s="156"/>
      <c r="L2984" s="156"/>
      <c r="M2984" s="156"/>
      <c r="N2984" s="156"/>
      <c r="O2984" s="156"/>
      <c r="P2984" s="156"/>
      <c r="Q2984" s="156"/>
      <c r="R2984" s="156"/>
      <c r="S2984" s="156"/>
      <c r="T2984" s="156"/>
      <c r="U2984" s="156"/>
      <c r="V2984" s="156"/>
      <c r="W2984" s="156"/>
      <c r="X2984" s="156"/>
      <c r="Y2984" s="156"/>
      <c r="Z2984" s="156"/>
      <c r="AA2984" s="156"/>
      <c r="AB2984" s="156"/>
      <c r="AC2984" s="156"/>
      <c r="AD2984" s="156"/>
      <c r="AE2984" s="156"/>
      <c r="AF2984" s="157"/>
    </row>
    <row r="2985" spans="1:32" ht="0.75" customHeight="1">
      <c r="A2985" s="1283" t="s">
        <v>382</v>
      </c>
      <c r="B2985" s="1283"/>
      <c r="C2985" s="1283"/>
      <c r="D2985" s="1283"/>
      <c r="E2985" s="1284"/>
      <c r="F2985" s="1284"/>
      <c r="G2985" s="1284"/>
      <c r="H2985" s="1284"/>
      <c r="I2985" s="1285" t="s">
        <v>352</v>
      </c>
      <c r="J2985" s="1285"/>
      <c r="K2985" s="1285"/>
      <c r="L2985" s="1285"/>
      <c r="M2985" s="1285"/>
      <c r="N2985" s="1285"/>
      <c r="O2985" s="1285"/>
      <c r="P2985" s="1285"/>
      <c r="Q2985" s="1285"/>
      <c r="R2985" s="1285"/>
      <c r="S2985" s="1285"/>
      <c r="T2985" s="1285"/>
      <c r="U2985" s="1285"/>
      <c r="V2985" s="1285"/>
      <c r="W2985" s="1285"/>
      <c r="X2985" s="1285"/>
      <c r="Y2985" s="1275" t="s">
        <v>383</v>
      </c>
      <c r="Z2985" s="1275"/>
      <c r="AA2985" s="1275"/>
      <c r="AB2985" s="1275"/>
      <c r="AC2985" s="1275"/>
      <c r="AD2985" s="1286" t="s">
        <v>384</v>
      </c>
      <c r="AE2985" s="1286"/>
      <c r="AF2985" s="1286"/>
    </row>
    <row r="2986" spans="1:32" ht="18.2" customHeight="1">
      <c r="A2986" s="1283"/>
      <c r="B2986" s="1283"/>
      <c r="C2986" s="1283"/>
      <c r="D2986" s="1283"/>
      <c r="E2986" s="1287" t="s">
        <v>385</v>
      </c>
      <c r="F2986" s="1287"/>
      <c r="G2986" s="1287"/>
      <c r="H2986" s="1288" t="s">
        <v>386</v>
      </c>
      <c r="I2986" s="1285"/>
      <c r="J2986" s="1285"/>
      <c r="K2986" s="1285"/>
      <c r="L2986" s="1285"/>
      <c r="M2986" s="1285"/>
      <c r="N2986" s="1285"/>
      <c r="O2986" s="1285"/>
      <c r="P2986" s="1285"/>
      <c r="Q2986" s="1285"/>
      <c r="R2986" s="1285"/>
      <c r="S2986" s="1285"/>
      <c r="T2986" s="1285"/>
      <c r="U2986" s="1285"/>
      <c r="V2986" s="1285"/>
      <c r="W2986" s="1285"/>
      <c r="X2986" s="1285"/>
      <c r="Y2986" s="1275"/>
      <c r="Z2986" s="1275"/>
      <c r="AA2986" s="1275"/>
      <c r="AB2986" s="1275"/>
      <c r="AC2986" s="1275"/>
      <c r="AD2986" s="1286"/>
      <c r="AE2986" s="1286"/>
      <c r="AF2986" s="1286"/>
    </row>
    <row r="2987" spans="1:32" ht="18.2" customHeight="1">
      <c r="A2987" s="1274" t="s">
        <v>350</v>
      </c>
      <c r="B2987" s="1274"/>
      <c r="C2987" s="1274"/>
      <c r="D2987" s="1274"/>
      <c r="E2987" s="1277"/>
      <c r="F2987" s="1277"/>
      <c r="G2987" s="1277"/>
      <c r="H2987" s="1288"/>
      <c r="I2987" s="1285"/>
      <c r="J2987" s="1285"/>
      <c r="K2987" s="1285"/>
      <c r="L2987" s="1285"/>
      <c r="M2987" s="1285"/>
      <c r="N2987" s="1285"/>
      <c r="O2987" s="1285"/>
      <c r="P2987" s="1285"/>
      <c r="Q2987" s="1285"/>
      <c r="R2987" s="1285"/>
      <c r="S2987" s="1285"/>
      <c r="T2987" s="1285"/>
      <c r="U2987" s="1285"/>
      <c r="V2987" s="1285"/>
      <c r="W2987" s="1285"/>
      <c r="X2987" s="1285"/>
      <c r="Y2987" s="1275" t="s">
        <v>387</v>
      </c>
      <c r="Z2987" s="1275"/>
      <c r="AA2987" s="1275"/>
      <c r="AB2987" s="1275"/>
      <c r="AC2987" s="1275"/>
      <c r="AD2987" s="1276">
        <v>3</v>
      </c>
      <c r="AE2987" s="1276"/>
      <c r="AF2987" s="1276"/>
    </row>
    <row r="2988" spans="1:32" ht="0.75" customHeight="1">
      <c r="A2988" s="1278"/>
      <c r="B2988" s="1278"/>
      <c r="C2988" s="1278"/>
      <c r="D2988" s="1278"/>
      <c r="E2988" s="1278"/>
      <c r="F2988" s="1278"/>
      <c r="G2988" s="1278"/>
      <c r="H2988" s="1288"/>
      <c r="I2988" s="1279"/>
      <c r="J2988" s="1279"/>
      <c r="K2988" s="1279"/>
      <c r="L2988" s="1279"/>
      <c r="M2988" s="1279"/>
      <c r="N2988" s="1279"/>
      <c r="O2988" s="1279"/>
      <c r="P2988" s="1279"/>
      <c r="Q2988" s="1279"/>
      <c r="R2988" s="1279"/>
      <c r="S2988" s="1279"/>
      <c r="T2988" s="1279"/>
      <c r="U2988" s="1279"/>
      <c r="V2988" s="1279"/>
      <c r="W2988" s="1279"/>
      <c r="X2988" s="1279"/>
      <c r="Y2988" s="1279"/>
      <c r="Z2988" s="1279"/>
      <c r="AA2988" s="1279"/>
      <c r="AB2988" s="1279"/>
      <c r="AC2988" s="1279"/>
      <c r="AD2988" s="1279"/>
      <c r="AE2988" s="1279"/>
      <c r="AF2988" s="1279"/>
    </row>
    <row r="2989" spans="1:32" ht="26.85" customHeight="1">
      <c r="A2989" s="1271" t="s">
        <v>432</v>
      </c>
      <c r="B2989" s="1271"/>
      <c r="C2989" s="1271"/>
      <c r="D2989" s="1271"/>
      <c r="E2989" s="1271"/>
      <c r="F2989" s="1271"/>
      <c r="G2989" s="1271"/>
      <c r="H2989" s="1271"/>
      <c r="I2989" s="1271"/>
      <c r="J2989" s="1271"/>
      <c r="K2989" s="1271"/>
      <c r="L2989" s="1271"/>
      <c r="M2989" s="1271"/>
      <c r="N2989" s="1271"/>
      <c r="O2989" s="1271"/>
      <c r="P2989" s="1271"/>
      <c r="Q2989" s="1271"/>
      <c r="R2989" s="1271"/>
      <c r="S2989" s="1271"/>
      <c r="T2989" s="1271"/>
      <c r="U2989" s="1271"/>
      <c r="V2989" s="1271"/>
      <c r="W2989" s="1271"/>
      <c r="X2989" s="1271"/>
      <c r="Y2989" s="1271"/>
      <c r="Z2989" s="1271"/>
      <c r="AA2989" s="1271"/>
      <c r="AB2989" s="1271"/>
      <c r="AC2989" s="1271"/>
      <c r="AD2989" s="1271"/>
      <c r="AE2989" s="1271"/>
      <c r="AF2989" s="1272"/>
    </row>
    <row r="2990" spans="1:32" ht="10.15" customHeight="1">
      <c r="A2990" s="1273" t="s">
        <v>389</v>
      </c>
      <c r="B2990" s="1273"/>
      <c r="C2990" s="1273"/>
      <c r="D2990" s="1273"/>
      <c r="E2990" s="1273"/>
      <c r="F2990" s="1273"/>
      <c r="G2990" s="1273"/>
      <c r="H2990" s="1273"/>
      <c r="I2990" s="1273"/>
      <c r="J2990" s="1273"/>
      <c r="K2990" s="1273"/>
      <c r="L2990" s="1273"/>
      <c r="M2990" s="1273"/>
      <c r="N2990" s="1273"/>
      <c r="O2990" s="1273"/>
      <c r="P2990" s="1273"/>
      <c r="Q2990" s="1273"/>
      <c r="R2990" s="1273"/>
      <c r="S2990" s="1273"/>
      <c r="T2990" s="1273"/>
      <c r="U2990" s="1273"/>
      <c r="V2990" s="1273"/>
      <c r="W2990" s="1273"/>
      <c r="X2990" s="1273"/>
      <c r="Y2990" s="1273"/>
      <c r="Z2990" s="1273"/>
      <c r="AA2990" s="1273"/>
      <c r="AB2990" s="1273"/>
      <c r="AC2990" s="1273"/>
      <c r="AD2990" s="1273"/>
      <c r="AE2990" s="1273"/>
      <c r="AF2990" s="1272"/>
    </row>
    <row r="2991" spans="1:32" ht="16.7" customHeight="1">
      <c r="A2991" s="1255" t="s">
        <v>390</v>
      </c>
      <c r="B2991" s="1255"/>
      <c r="C2991" s="1255"/>
      <c r="D2991" s="1255"/>
      <c r="E2991" s="1255"/>
      <c r="F2991" s="1255"/>
      <c r="G2991" s="1255"/>
      <c r="H2991" s="1255"/>
      <c r="I2991" s="1255"/>
      <c r="J2991" s="1255"/>
      <c r="K2991" s="1255"/>
      <c r="L2991" s="1255"/>
      <c r="M2991" s="1256" t="s">
        <v>391</v>
      </c>
      <c r="N2991" s="1256" t="s">
        <v>392</v>
      </c>
      <c r="O2991" s="1256"/>
      <c r="P2991" s="1256"/>
      <c r="Q2991" s="1256"/>
      <c r="R2991" s="1256"/>
      <c r="S2991" s="1256"/>
      <c r="T2991" s="1256" t="s">
        <v>393</v>
      </c>
      <c r="U2991" s="1256"/>
      <c r="V2991" s="1256"/>
      <c r="W2991" s="1256"/>
      <c r="X2991" s="1256"/>
      <c r="Y2991" s="1256"/>
      <c r="Z2991" s="1256"/>
      <c r="AA2991" s="1256"/>
      <c r="AB2991" s="1256"/>
      <c r="AC2991" s="1245" t="s">
        <v>394</v>
      </c>
      <c r="AD2991" s="1245"/>
      <c r="AE2991" s="1245"/>
      <c r="AF2991" s="1245"/>
    </row>
    <row r="2992" spans="1:32" ht="17.45" customHeight="1">
      <c r="A2992" s="1255"/>
      <c r="B2992" s="1255"/>
      <c r="C2992" s="1255"/>
      <c r="D2992" s="1255"/>
      <c r="E2992" s="1255"/>
      <c r="F2992" s="1255"/>
      <c r="G2992" s="1255"/>
      <c r="H2992" s="1255"/>
      <c r="I2992" s="1255"/>
      <c r="J2992" s="1255"/>
      <c r="K2992" s="1255"/>
      <c r="L2992" s="1255"/>
      <c r="M2992" s="1256"/>
      <c r="N2992" s="1256" t="s">
        <v>395</v>
      </c>
      <c r="O2992" s="1256"/>
      <c r="P2992" s="1256" t="s">
        <v>396</v>
      </c>
      <c r="Q2992" s="1256"/>
      <c r="R2992" s="1256"/>
      <c r="S2992" s="1256"/>
      <c r="T2992" s="1256" t="s">
        <v>395</v>
      </c>
      <c r="U2992" s="1256"/>
      <c r="V2992" s="1256"/>
      <c r="W2992" s="1256"/>
      <c r="X2992" s="1256" t="s">
        <v>396</v>
      </c>
      <c r="Y2992" s="1256"/>
      <c r="Z2992" s="1256"/>
      <c r="AA2992" s="1256"/>
      <c r="AB2992" s="1256"/>
      <c r="AC2992" s="1245"/>
      <c r="AD2992" s="1245"/>
      <c r="AE2992" s="1245"/>
      <c r="AF2992" s="1245"/>
    </row>
    <row r="2993" spans="1:32" ht="22.5" customHeight="1">
      <c r="A2993" s="155"/>
      <c r="B2993" s="156"/>
      <c r="C2993" s="169" t="s">
        <v>693</v>
      </c>
      <c r="D2993" s="1268" t="s">
        <v>694</v>
      </c>
      <c r="E2993" s="1268"/>
      <c r="F2993" s="1268"/>
      <c r="G2993" s="1268"/>
      <c r="H2993" s="1268"/>
      <c r="I2993" s="1268"/>
      <c r="J2993" s="1268"/>
      <c r="K2993" s="1268"/>
      <c r="L2993" s="1268"/>
      <c r="M2993" s="161">
        <v>1</v>
      </c>
      <c r="N2993" s="1269">
        <v>0.3</v>
      </c>
      <c r="O2993" s="1269"/>
      <c r="P2993" s="1269">
        <v>0.7</v>
      </c>
      <c r="Q2993" s="1269"/>
      <c r="R2993" s="1269"/>
      <c r="S2993" s="1269"/>
      <c r="T2993" s="1270">
        <v>174.39490000000001</v>
      </c>
      <c r="U2993" s="1270"/>
      <c r="V2993" s="1270"/>
      <c r="W2993" s="1270"/>
      <c r="X2993" s="1270">
        <v>72.1922</v>
      </c>
      <c r="Y2993" s="1270"/>
      <c r="Z2993" s="1270"/>
      <c r="AA2993" s="1270"/>
      <c r="AB2993" s="1270"/>
      <c r="AC2993" s="1267">
        <v>102.85299999999999</v>
      </c>
      <c r="AD2993" s="1267"/>
      <c r="AE2993" s="1267"/>
      <c r="AF2993" s="1267"/>
    </row>
    <row r="2994" spans="1:32" ht="17.45" customHeight="1">
      <c r="A2994" s="1246"/>
      <c r="B2994" s="1246"/>
      <c r="C2994" s="1246"/>
      <c r="D2994" s="1246"/>
      <c r="E2994" s="1246"/>
      <c r="F2994" s="1246"/>
      <c r="G2994" s="1246"/>
      <c r="H2994" s="1246"/>
      <c r="I2994" s="1246"/>
      <c r="J2994" s="1246"/>
      <c r="K2994" s="1246"/>
      <c r="L2994" s="1246"/>
      <c r="M2994" s="1247" t="s">
        <v>397</v>
      </c>
      <c r="N2994" s="1247"/>
      <c r="O2994" s="1247"/>
      <c r="P2994" s="1247"/>
      <c r="Q2994" s="1247"/>
      <c r="R2994" s="1247"/>
      <c r="S2994" s="1247"/>
      <c r="T2994" s="1247"/>
      <c r="U2994" s="1247"/>
      <c r="V2994" s="1247"/>
      <c r="W2994" s="1247"/>
      <c r="X2994" s="1248"/>
      <c r="Y2994" s="1248"/>
      <c r="Z2994" s="1249">
        <v>102.85299999999999</v>
      </c>
      <c r="AA2994" s="1249"/>
      <c r="AB2994" s="1249"/>
      <c r="AC2994" s="1249"/>
      <c r="AD2994" s="1249"/>
      <c r="AE2994" s="1249"/>
      <c r="AF2994" s="1249"/>
    </row>
    <row r="2995" spans="1:32" ht="17.45" customHeight="1">
      <c r="A2995" s="1255" t="s">
        <v>398</v>
      </c>
      <c r="B2995" s="1255"/>
      <c r="C2995" s="1255"/>
      <c r="D2995" s="1255"/>
      <c r="E2995" s="1255"/>
      <c r="F2995" s="1255"/>
      <c r="G2995" s="1255"/>
      <c r="H2995" s="1255"/>
      <c r="I2995" s="1255"/>
      <c r="J2995" s="1255"/>
      <c r="K2995" s="1255"/>
      <c r="L2995" s="1255"/>
      <c r="M2995" s="1255"/>
      <c r="N2995" s="1255"/>
      <c r="O2995" s="1256" t="s">
        <v>399</v>
      </c>
      <c r="P2995" s="1256"/>
      <c r="Q2995" s="1256"/>
      <c r="R2995" s="1256"/>
      <c r="S2995" s="1256" t="s">
        <v>391</v>
      </c>
      <c r="T2995" s="1256"/>
      <c r="U2995" s="1256"/>
      <c r="V2995" s="1256"/>
      <c r="W2995" s="1256" t="s">
        <v>400</v>
      </c>
      <c r="X2995" s="1256"/>
      <c r="Y2995" s="1256"/>
      <c r="Z2995" s="1256"/>
      <c r="AA2995" s="1256"/>
      <c r="AB2995" s="1256"/>
      <c r="AC2995" s="1245" t="s">
        <v>394</v>
      </c>
      <c r="AD2995" s="1245"/>
      <c r="AE2995" s="1245"/>
      <c r="AF2995" s="1245"/>
    </row>
    <row r="2996" spans="1:32" ht="22.5" customHeight="1">
      <c r="A2996" s="146"/>
      <c r="B2996" s="147"/>
      <c r="C2996" s="170" t="s">
        <v>462</v>
      </c>
      <c r="D2996" s="1263" t="s">
        <v>463</v>
      </c>
      <c r="E2996" s="1263"/>
      <c r="F2996" s="1263"/>
      <c r="G2996" s="1263"/>
      <c r="H2996" s="1263"/>
      <c r="I2996" s="1263"/>
      <c r="J2996" s="1263"/>
      <c r="K2996" s="1263"/>
      <c r="L2996" s="1263"/>
      <c r="M2996" s="1263"/>
      <c r="N2996" s="1263"/>
      <c r="O2996" s="1264">
        <v>0</v>
      </c>
      <c r="P2996" s="1264"/>
      <c r="Q2996" s="1264"/>
      <c r="R2996" s="1264"/>
      <c r="S2996" s="1264">
        <v>2</v>
      </c>
      <c r="T2996" s="1264"/>
      <c r="U2996" s="1264"/>
      <c r="V2996" s="1264"/>
      <c r="W2996" s="1265">
        <v>22.268799999999999</v>
      </c>
      <c r="X2996" s="1265"/>
      <c r="Y2996" s="1265"/>
      <c r="Z2996" s="1265"/>
      <c r="AA2996" s="1265"/>
      <c r="AB2996" s="1265"/>
      <c r="AC2996" s="1266">
        <v>44.537599999999998</v>
      </c>
      <c r="AD2996" s="1266"/>
      <c r="AE2996" s="1266"/>
      <c r="AF2996" s="1266"/>
    </row>
    <row r="2997" spans="1:32" ht="23.25" customHeight="1">
      <c r="A2997" s="150"/>
      <c r="C2997" s="173" t="s">
        <v>507</v>
      </c>
      <c r="D2997" s="1297" t="s">
        <v>508</v>
      </c>
      <c r="E2997" s="1297"/>
      <c r="F2997" s="1297"/>
      <c r="G2997" s="1297"/>
      <c r="H2997" s="1297"/>
      <c r="I2997" s="1297"/>
      <c r="J2997" s="1297"/>
      <c r="K2997" s="1297"/>
      <c r="L2997" s="1297"/>
      <c r="M2997" s="1297"/>
      <c r="N2997" s="1297"/>
      <c r="O2997" s="1325">
        <v>0</v>
      </c>
      <c r="P2997" s="1325"/>
      <c r="Q2997" s="1325"/>
      <c r="R2997" s="1325"/>
      <c r="S2997" s="1325">
        <v>1</v>
      </c>
      <c r="T2997" s="1325"/>
      <c r="U2997" s="1325"/>
      <c r="V2997" s="1325"/>
      <c r="W2997" s="1299">
        <v>32.884700000000002</v>
      </c>
      <c r="X2997" s="1299"/>
      <c r="Y2997" s="1299"/>
      <c r="Z2997" s="1299"/>
      <c r="AA2997" s="1299"/>
      <c r="AB2997" s="1299"/>
      <c r="AC2997" s="1262">
        <v>32.884700000000002</v>
      </c>
      <c r="AD2997" s="1262"/>
      <c r="AE2997" s="1262"/>
      <c r="AF2997" s="1262"/>
    </row>
    <row r="2998" spans="1:32" ht="16.7" customHeight="1">
      <c r="A2998" s="150"/>
      <c r="M2998" s="1240" t="s">
        <v>401</v>
      </c>
      <c r="N2998" s="1240"/>
      <c r="O2998" s="1240"/>
      <c r="P2998" s="1240"/>
      <c r="Q2998" s="1240"/>
      <c r="R2998" s="1240"/>
      <c r="S2998" s="1240"/>
      <c r="T2998" s="1240"/>
      <c r="U2998" s="1240"/>
      <c r="V2998" s="1240"/>
      <c r="W2998" s="1240"/>
      <c r="Z2998" s="1262">
        <v>77.422300000000007</v>
      </c>
      <c r="AA2998" s="1262"/>
      <c r="AB2998" s="1262"/>
      <c r="AC2998" s="1262"/>
      <c r="AD2998" s="1262"/>
      <c r="AE2998" s="1262"/>
      <c r="AF2998" s="1262"/>
    </row>
    <row r="2999" spans="1:32" ht="17.45" customHeight="1">
      <c r="A2999" s="150"/>
      <c r="M2999" s="1240" t="s">
        <v>402</v>
      </c>
      <c r="N2999" s="1240"/>
      <c r="O2999" s="1240"/>
      <c r="P2999" s="1240"/>
      <c r="Q2999" s="1240"/>
      <c r="R2999" s="1240"/>
      <c r="S2999" s="1240"/>
      <c r="T2999" s="1240"/>
      <c r="U2999" s="1240"/>
      <c r="V2999" s="1240"/>
      <c r="W2999" s="1240"/>
      <c r="Z2999" s="1262">
        <v>180.27529999999999</v>
      </c>
      <c r="AA2999" s="1262"/>
      <c r="AB2999" s="1262"/>
      <c r="AC2999" s="1262"/>
      <c r="AD2999" s="1262"/>
      <c r="AE2999" s="1262"/>
      <c r="AF2999" s="1262"/>
    </row>
    <row r="3000" spans="1:32" ht="17.45" customHeight="1">
      <c r="A3000" s="150"/>
      <c r="M3000" s="1240" t="s">
        <v>403</v>
      </c>
      <c r="N3000" s="1240"/>
      <c r="O3000" s="1240"/>
      <c r="P3000" s="1240"/>
      <c r="Q3000" s="1240"/>
      <c r="R3000" s="1240"/>
      <c r="S3000" s="1240"/>
      <c r="T3000" s="1240"/>
      <c r="U3000" s="1240"/>
      <c r="V3000" s="1240"/>
      <c r="W3000" s="1240"/>
      <c r="Z3000" s="1262">
        <v>60.091799999999999</v>
      </c>
      <c r="AA3000" s="1262"/>
      <c r="AB3000" s="1262"/>
      <c r="AC3000" s="1262"/>
      <c r="AD3000" s="1262"/>
      <c r="AE3000" s="1262"/>
      <c r="AF3000" s="1262"/>
    </row>
    <row r="3001" spans="1:32" ht="16.7" customHeight="1">
      <c r="A3001" s="150"/>
      <c r="M3001" s="1240" t="s">
        <v>404</v>
      </c>
      <c r="N3001" s="1240"/>
      <c r="O3001" s="1240"/>
      <c r="P3001" s="1240"/>
      <c r="Q3001" s="1240"/>
      <c r="R3001" s="1240"/>
      <c r="S3001" s="1240"/>
      <c r="T3001" s="1240"/>
      <c r="U3001" s="1240"/>
      <c r="V3001" s="1240"/>
      <c r="W3001" s="1240"/>
      <c r="Z3001" s="1262">
        <v>0</v>
      </c>
      <c r="AA3001" s="1262"/>
      <c r="AB3001" s="1262"/>
      <c r="AC3001" s="1262"/>
      <c r="AD3001" s="1262"/>
      <c r="AE3001" s="1262"/>
      <c r="AF3001" s="1262"/>
    </row>
    <row r="3002" spans="1:32" ht="17.45" customHeight="1">
      <c r="A3002" s="153"/>
      <c r="B3002" s="154"/>
      <c r="C3002" s="154"/>
      <c r="D3002" s="154"/>
      <c r="E3002" s="154"/>
      <c r="F3002" s="154"/>
      <c r="G3002" s="154"/>
      <c r="H3002" s="154"/>
      <c r="I3002" s="154"/>
      <c r="J3002" s="154"/>
      <c r="K3002" s="154"/>
      <c r="L3002" s="154"/>
      <c r="M3002" s="1260" t="s">
        <v>405</v>
      </c>
      <c r="N3002" s="1260"/>
      <c r="O3002" s="1260"/>
      <c r="P3002" s="1260"/>
      <c r="Q3002" s="1260"/>
      <c r="R3002" s="1260"/>
      <c r="S3002" s="1260"/>
      <c r="T3002" s="1260"/>
      <c r="U3002" s="1260"/>
      <c r="V3002" s="1260"/>
      <c r="W3002" s="1260"/>
      <c r="X3002" s="154"/>
      <c r="Y3002" s="154"/>
      <c r="Z3002" s="1261">
        <v>0</v>
      </c>
      <c r="AA3002" s="1261"/>
      <c r="AB3002" s="1261"/>
      <c r="AC3002" s="1261"/>
      <c r="AD3002" s="1261"/>
      <c r="AE3002" s="1261"/>
      <c r="AF3002" s="1261"/>
    </row>
    <row r="3003" spans="1:32" ht="16.7" customHeight="1">
      <c r="A3003" s="1257" t="s">
        <v>406</v>
      </c>
      <c r="B3003" s="1257"/>
      <c r="C3003" s="1257"/>
      <c r="D3003" s="1257"/>
      <c r="E3003" s="1257"/>
      <c r="F3003" s="1257"/>
      <c r="G3003" s="1257"/>
      <c r="H3003" s="1257"/>
      <c r="I3003" s="1257"/>
      <c r="J3003" s="1257"/>
      <c r="K3003" s="1257"/>
      <c r="L3003" s="1257"/>
      <c r="M3003" s="1257"/>
      <c r="N3003" s="1257"/>
      <c r="O3003" s="1258" t="s">
        <v>391</v>
      </c>
      <c r="P3003" s="1258"/>
      <c r="Q3003" s="1258"/>
      <c r="R3003" s="1258"/>
      <c r="S3003" s="1258" t="s">
        <v>407</v>
      </c>
      <c r="T3003" s="1258"/>
      <c r="U3003" s="1258"/>
      <c r="V3003" s="1258"/>
      <c r="W3003" s="1258" t="s">
        <v>408</v>
      </c>
      <c r="X3003" s="1258"/>
      <c r="Y3003" s="1258"/>
      <c r="Z3003" s="1258"/>
      <c r="AA3003" s="1258"/>
      <c r="AB3003" s="1258"/>
      <c r="AC3003" s="1259" t="s">
        <v>409</v>
      </c>
      <c r="AD3003" s="1259"/>
      <c r="AE3003" s="1259"/>
      <c r="AF3003" s="1259"/>
    </row>
    <row r="3004" spans="1:32" ht="17.45" customHeight="1">
      <c r="A3004" s="1246"/>
      <c r="B3004" s="1246"/>
      <c r="C3004" s="1246"/>
      <c r="D3004" s="1246"/>
      <c r="E3004" s="1246"/>
      <c r="F3004" s="1246"/>
      <c r="G3004" s="1246"/>
      <c r="H3004" s="1246"/>
      <c r="I3004" s="1246"/>
      <c r="J3004" s="1246"/>
      <c r="K3004" s="1246"/>
      <c r="L3004" s="1246"/>
      <c r="M3004" s="1247" t="s">
        <v>411</v>
      </c>
      <c r="N3004" s="1247"/>
      <c r="O3004" s="1247"/>
      <c r="P3004" s="1247"/>
      <c r="Q3004" s="1247"/>
      <c r="R3004" s="1247"/>
      <c r="S3004" s="1247"/>
      <c r="T3004" s="1247"/>
      <c r="U3004" s="1247"/>
      <c r="V3004" s="1247"/>
      <c r="W3004" s="1247"/>
      <c r="X3004" s="1248"/>
      <c r="Y3004" s="1248"/>
      <c r="Z3004" s="1249">
        <v>0</v>
      </c>
      <c r="AA3004" s="1249"/>
      <c r="AB3004" s="1249"/>
      <c r="AC3004" s="1249"/>
      <c r="AD3004" s="1249"/>
      <c r="AE3004" s="1249"/>
      <c r="AF3004" s="1249"/>
    </row>
    <row r="3005" spans="1:32" ht="17.45" customHeight="1">
      <c r="A3005" s="1257" t="s">
        <v>412</v>
      </c>
      <c r="B3005" s="1257"/>
      <c r="C3005" s="1257"/>
      <c r="D3005" s="1257"/>
      <c r="E3005" s="1257"/>
      <c r="F3005" s="1257"/>
      <c r="G3005" s="1257"/>
      <c r="H3005" s="1257"/>
      <c r="I3005" s="1257"/>
      <c r="J3005" s="1257"/>
      <c r="K3005" s="1257"/>
      <c r="L3005" s="1257"/>
      <c r="M3005" s="1257"/>
      <c r="N3005" s="1257"/>
      <c r="O3005" s="1258" t="s">
        <v>391</v>
      </c>
      <c r="P3005" s="1258"/>
      <c r="Q3005" s="1258"/>
      <c r="R3005" s="1258"/>
      <c r="S3005" s="1258" t="s">
        <v>407</v>
      </c>
      <c r="T3005" s="1258"/>
      <c r="U3005" s="1258"/>
      <c r="V3005" s="1258"/>
      <c r="W3005" s="1258" t="s">
        <v>408</v>
      </c>
      <c r="X3005" s="1258"/>
      <c r="Y3005" s="1258"/>
      <c r="Z3005" s="1258"/>
      <c r="AA3005" s="1258"/>
      <c r="AB3005" s="1258"/>
      <c r="AC3005" s="1259" t="s">
        <v>409</v>
      </c>
      <c r="AD3005" s="1259"/>
      <c r="AE3005" s="1259"/>
      <c r="AF3005" s="1259"/>
    </row>
    <row r="3006" spans="1:32" ht="22.5" customHeight="1">
      <c r="A3006" s="155"/>
      <c r="B3006" s="156"/>
      <c r="C3006" s="169" t="s">
        <v>735</v>
      </c>
      <c r="D3006" s="1268" t="s">
        <v>736</v>
      </c>
      <c r="E3006" s="1268"/>
      <c r="F3006" s="1268"/>
      <c r="G3006" s="1268"/>
      <c r="H3006" s="1268"/>
      <c r="I3006" s="1268"/>
      <c r="J3006" s="1268"/>
      <c r="K3006" s="1268"/>
      <c r="L3006" s="1268"/>
      <c r="M3006" s="1268"/>
      <c r="N3006" s="1268"/>
      <c r="O3006" s="1319">
        <v>0.6</v>
      </c>
      <c r="P3006" s="1319"/>
      <c r="Q3006" s="1319"/>
      <c r="R3006" s="1319"/>
      <c r="S3006" s="1320" t="s">
        <v>435</v>
      </c>
      <c r="T3006" s="1320"/>
      <c r="U3006" s="1320"/>
      <c r="V3006" s="1320"/>
      <c r="W3006" s="1270">
        <v>426.73140000000001</v>
      </c>
      <c r="X3006" s="1270"/>
      <c r="Y3006" s="1270"/>
      <c r="Z3006" s="1270"/>
      <c r="AA3006" s="1270"/>
      <c r="AB3006" s="1270"/>
      <c r="AC3006" s="1267">
        <v>256.03800000000001</v>
      </c>
      <c r="AD3006" s="1267"/>
      <c r="AE3006" s="1267"/>
      <c r="AF3006" s="1267"/>
    </row>
    <row r="3007" spans="1:32" ht="17.45" customHeight="1">
      <c r="A3007" s="1246"/>
      <c r="B3007" s="1246"/>
      <c r="C3007" s="1246"/>
      <c r="D3007" s="1246"/>
      <c r="E3007" s="1246"/>
      <c r="F3007" s="1246"/>
      <c r="G3007" s="1246"/>
      <c r="H3007" s="1246"/>
      <c r="I3007" s="1246"/>
      <c r="J3007" s="1246"/>
      <c r="K3007" s="1246"/>
      <c r="L3007" s="1246"/>
      <c r="M3007" s="1247" t="s">
        <v>413</v>
      </c>
      <c r="N3007" s="1247"/>
      <c r="O3007" s="1247"/>
      <c r="P3007" s="1247"/>
      <c r="Q3007" s="1247"/>
      <c r="R3007" s="1247"/>
      <c r="S3007" s="1247"/>
      <c r="T3007" s="1247"/>
      <c r="U3007" s="1247"/>
      <c r="V3007" s="1247"/>
      <c r="W3007" s="1247"/>
      <c r="X3007" s="1248"/>
      <c r="Y3007" s="1248"/>
      <c r="Z3007" s="1249">
        <v>256.03800000000001</v>
      </c>
      <c r="AA3007" s="1249"/>
      <c r="AB3007" s="1249"/>
      <c r="AC3007" s="1249"/>
      <c r="AD3007" s="1249"/>
      <c r="AE3007" s="1249"/>
      <c r="AF3007" s="1249"/>
    </row>
    <row r="3008" spans="1:32" ht="16.7" customHeight="1">
      <c r="A3008" s="1257" t="s">
        <v>414</v>
      </c>
      <c r="B3008" s="1257"/>
      <c r="C3008" s="1257"/>
      <c r="D3008" s="1257"/>
      <c r="E3008" s="1257"/>
      <c r="F3008" s="1257"/>
      <c r="G3008" s="1257"/>
      <c r="H3008" s="1257"/>
      <c r="I3008" s="1257"/>
      <c r="J3008" s="1257"/>
      <c r="K3008" s="1257"/>
      <c r="L3008" s="1257"/>
      <c r="M3008" s="1257"/>
      <c r="N3008" s="1257"/>
      <c r="O3008" s="1258" t="s">
        <v>391</v>
      </c>
      <c r="P3008" s="1258"/>
      <c r="Q3008" s="1258"/>
      <c r="R3008" s="1258"/>
      <c r="S3008" s="1258" t="s">
        <v>407</v>
      </c>
      <c r="T3008" s="1258"/>
      <c r="U3008" s="1258"/>
      <c r="V3008" s="1258"/>
      <c r="W3008" s="1258" t="s">
        <v>408</v>
      </c>
      <c r="X3008" s="1258"/>
      <c r="Y3008" s="1258"/>
      <c r="Z3008" s="1258"/>
      <c r="AA3008" s="1258"/>
      <c r="AB3008" s="1258"/>
      <c r="AC3008" s="1259" t="s">
        <v>409</v>
      </c>
      <c r="AD3008" s="1259"/>
      <c r="AE3008" s="1259"/>
      <c r="AF3008" s="1259"/>
    </row>
    <row r="3009" spans="1:32" ht="17.45" customHeight="1">
      <c r="A3009" s="1251"/>
      <c r="B3009" s="1251"/>
      <c r="C3009" s="1251"/>
      <c r="D3009" s="1251"/>
      <c r="E3009" s="1251"/>
      <c r="F3009" s="1251"/>
      <c r="G3009" s="1251"/>
      <c r="H3009" s="1251"/>
      <c r="I3009" s="1251"/>
      <c r="J3009" s="1251"/>
      <c r="K3009" s="1251"/>
      <c r="L3009" s="1251"/>
      <c r="M3009" s="1252" t="s">
        <v>415</v>
      </c>
      <c r="N3009" s="1252"/>
      <c r="O3009" s="1252"/>
      <c r="P3009" s="1252"/>
      <c r="Q3009" s="1252"/>
      <c r="R3009" s="1252"/>
      <c r="S3009" s="1252"/>
      <c r="T3009" s="1252"/>
      <c r="U3009" s="1252"/>
      <c r="V3009" s="1252"/>
      <c r="W3009" s="1252"/>
      <c r="X3009" s="1253"/>
      <c r="Y3009" s="1253"/>
      <c r="Z3009" s="1254">
        <v>0</v>
      </c>
      <c r="AA3009" s="1254"/>
      <c r="AB3009" s="1254"/>
      <c r="AC3009" s="1254"/>
      <c r="AD3009" s="1254"/>
      <c r="AE3009" s="1254"/>
      <c r="AF3009" s="1254"/>
    </row>
    <row r="3010" spans="1:32" ht="17.45" customHeight="1">
      <c r="A3010" s="1255" t="s">
        <v>416</v>
      </c>
      <c r="B3010" s="1255"/>
      <c r="C3010" s="1255"/>
      <c r="D3010" s="1255"/>
      <c r="E3010" s="1255"/>
      <c r="F3010" s="1255"/>
      <c r="G3010" s="1255"/>
      <c r="H3010" s="1255"/>
      <c r="I3010" s="1255"/>
      <c r="J3010" s="1256" t="s">
        <v>391</v>
      </c>
      <c r="K3010" s="1256"/>
      <c r="L3010" s="158" t="s">
        <v>417</v>
      </c>
      <c r="M3010" s="158" t="s">
        <v>418</v>
      </c>
      <c r="N3010" s="1256" t="s">
        <v>419</v>
      </c>
      <c r="O3010" s="1256"/>
      <c r="P3010" s="1256" t="s">
        <v>420</v>
      </c>
      <c r="Q3010" s="1256"/>
      <c r="R3010" s="1256"/>
      <c r="S3010" s="1256"/>
      <c r="T3010" s="1256" t="s">
        <v>421</v>
      </c>
      <c r="U3010" s="1256"/>
      <c r="V3010" s="1256"/>
      <c r="W3010" s="1256"/>
      <c r="X3010" s="1256" t="s">
        <v>422</v>
      </c>
      <c r="Y3010" s="1256"/>
      <c r="Z3010" s="1256"/>
      <c r="AA3010" s="1256"/>
      <c r="AB3010" s="1256"/>
      <c r="AC3010" s="1245" t="s">
        <v>409</v>
      </c>
      <c r="AD3010" s="1245"/>
      <c r="AE3010" s="1245"/>
      <c r="AF3010" s="1245"/>
    </row>
    <row r="3011" spans="1:32" ht="16.7" customHeight="1">
      <c r="A3011" s="1246"/>
      <c r="B3011" s="1246"/>
      <c r="C3011" s="1246"/>
      <c r="D3011" s="1246"/>
      <c r="E3011" s="1246"/>
      <c r="F3011" s="1246"/>
      <c r="G3011" s="1246"/>
      <c r="H3011" s="1246"/>
      <c r="I3011" s="1246"/>
      <c r="J3011" s="1246"/>
      <c r="K3011" s="1246"/>
      <c r="L3011" s="1246"/>
      <c r="M3011" s="1247" t="s">
        <v>423</v>
      </c>
      <c r="N3011" s="1247"/>
      <c r="O3011" s="1247"/>
      <c r="P3011" s="1247"/>
      <c r="Q3011" s="1247"/>
      <c r="R3011" s="1247"/>
      <c r="S3011" s="1247"/>
      <c r="T3011" s="1247"/>
      <c r="U3011" s="1247"/>
      <c r="V3011" s="1247"/>
      <c r="W3011" s="1247"/>
      <c r="X3011" s="1248"/>
      <c r="Y3011" s="1248"/>
      <c r="Z3011" s="1249">
        <v>0</v>
      </c>
      <c r="AA3011" s="1249"/>
      <c r="AB3011" s="1249"/>
      <c r="AC3011" s="1249"/>
      <c r="AD3011" s="1249"/>
      <c r="AE3011" s="1249"/>
      <c r="AF3011" s="1249"/>
    </row>
    <row r="3012" spans="1:32" ht="5.85" customHeight="1">
      <c r="A3012" s="1250"/>
      <c r="B3012" s="1250"/>
      <c r="C3012" s="1250"/>
      <c r="D3012" s="1250"/>
      <c r="E3012" s="1250"/>
      <c r="F3012" s="1250"/>
      <c r="G3012" s="1250"/>
      <c r="H3012" s="1250"/>
      <c r="I3012" s="1250"/>
      <c r="J3012" s="1250"/>
      <c r="K3012" s="1250"/>
      <c r="L3012" s="1250"/>
      <c r="M3012" s="1250"/>
      <c r="N3012" s="1250"/>
      <c r="O3012" s="1250"/>
      <c r="P3012" s="1250"/>
      <c r="Q3012" s="1250"/>
      <c r="R3012" s="1250"/>
      <c r="S3012" s="1250"/>
      <c r="T3012" s="1250"/>
      <c r="U3012" s="1250"/>
      <c r="V3012" s="1250"/>
      <c r="W3012" s="1250"/>
      <c r="X3012" s="1250"/>
      <c r="Y3012" s="1250"/>
      <c r="Z3012" s="1250"/>
      <c r="AA3012" s="1250"/>
      <c r="AB3012" s="1250"/>
      <c r="AC3012" s="1250"/>
      <c r="AD3012" s="1250"/>
      <c r="AE3012" s="1250"/>
      <c r="AF3012" s="1250"/>
    </row>
    <row r="3013" spans="1:32" ht="16.7" customHeight="1">
      <c r="A3013" s="1239"/>
      <c r="B3013" s="1239"/>
      <c r="C3013" s="1239"/>
      <c r="D3013" s="1239"/>
      <c r="E3013" s="1239"/>
      <c r="F3013" s="1239"/>
      <c r="G3013" s="1239"/>
      <c r="H3013" s="1239"/>
      <c r="I3013" s="1239"/>
      <c r="J3013" s="1239"/>
      <c r="K3013" s="1239"/>
      <c r="L3013" s="1239"/>
      <c r="M3013" s="1240" t="s">
        <v>424</v>
      </c>
      <c r="N3013" s="1240"/>
      <c r="O3013" s="1240"/>
      <c r="P3013" s="1240"/>
      <c r="Q3013" s="1240"/>
      <c r="R3013" s="1240"/>
      <c r="S3013" s="1240"/>
      <c r="T3013" s="1240"/>
      <c r="U3013" s="1240"/>
      <c r="V3013" s="1240"/>
      <c r="W3013" s="1240"/>
      <c r="X3013" s="1243"/>
      <c r="Y3013" s="1243"/>
      <c r="Z3013" s="1241">
        <v>316.13</v>
      </c>
      <c r="AA3013" s="1241"/>
      <c r="AB3013" s="1241"/>
      <c r="AC3013" s="1241"/>
      <c r="AD3013" s="1241"/>
      <c r="AE3013" s="1241"/>
      <c r="AF3013" s="1241"/>
    </row>
    <row r="3014" spans="1:32" ht="0.75" customHeight="1">
      <c r="A3014" s="1239"/>
      <c r="B3014" s="1239"/>
      <c r="C3014" s="1239"/>
      <c r="D3014" s="1239"/>
      <c r="E3014" s="1239"/>
      <c r="F3014" s="1239"/>
      <c r="G3014" s="1239"/>
      <c r="H3014" s="1239"/>
      <c r="I3014" s="1239"/>
      <c r="J3014" s="1239"/>
      <c r="K3014" s="1240" t="s">
        <v>425</v>
      </c>
      <c r="L3014" s="1240"/>
      <c r="M3014" s="1240"/>
      <c r="N3014" s="1240"/>
      <c r="O3014" s="1240"/>
      <c r="P3014" s="1240"/>
      <c r="Q3014" s="159"/>
      <c r="R3014" s="1244">
        <v>0</v>
      </c>
      <c r="S3014" s="1244"/>
      <c r="T3014" s="1244"/>
      <c r="U3014" s="1240"/>
      <c r="V3014" s="1240"/>
      <c r="W3014" s="1240"/>
      <c r="X3014" s="1243"/>
      <c r="Y3014" s="1243"/>
      <c r="Z3014" s="1241"/>
      <c r="AA3014" s="1241"/>
      <c r="AB3014" s="1241"/>
      <c r="AC3014" s="1241"/>
      <c r="AD3014" s="1241"/>
      <c r="AE3014" s="1241"/>
      <c r="AF3014" s="1241"/>
    </row>
    <row r="3015" spans="1:32" ht="16.7" customHeight="1">
      <c r="A3015" s="1239"/>
      <c r="B3015" s="1239"/>
      <c r="C3015" s="1239"/>
      <c r="D3015" s="1239"/>
      <c r="E3015" s="1239"/>
      <c r="F3015" s="1239"/>
      <c r="G3015" s="1239"/>
      <c r="H3015" s="1239"/>
      <c r="I3015" s="1239"/>
      <c r="J3015" s="1239"/>
      <c r="K3015" s="1240"/>
      <c r="L3015" s="1240"/>
      <c r="M3015" s="1240"/>
      <c r="N3015" s="1240"/>
      <c r="O3015" s="1240"/>
      <c r="P3015" s="1240"/>
      <c r="Q3015" s="151"/>
      <c r="R3015" s="1244"/>
      <c r="S3015" s="1244"/>
      <c r="T3015" s="1244"/>
      <c r="U3015" s="151"/>
      <c r="V3015" s="1240" t="s">
        <v>426</v>
      </c>
      <c r="W3015" s="1240"/>
      <c r="X3015" s="1243"/>
      <c r="Y3015" s="1243"/>
      <c r="Z3015" s="1241">
        <v>0</v>
      </c>
      <c r="AA3015" s="1241"/>
      <c r="AB3015" s="1241"/>
      <c r="AC3015" s="1241"/>
      <c r="AD3015" s="1241"/>
      <c r="AE3015" s="1241"/>
      <c r="AF3015" s="1241"/>
    </row>
    <row r="3016" spans="1:32" ht="17.45" customHeight="1">
      <c r="A3016" s="1239"/>
      <c r="B3016" s="1239"/>
      <c r="C3016" s="1239"/>
      <c r="D3016" s="1239"/>
      <c r="E3016" s="1239"/>
      <c r="F3016" s="1239"/>
      <c r="G3016" s="1239"/>
      <c r="H3016" s="1239"/>
      <c r="I3016" s="1239"/>
      <c r="J3016" s="1239"/>
      <c r="K3016" s="1239"/>
      <c r="L3016" s="1239"/>
      <c r="M3016" s="1240" t="s">
        <v>427</v>
      </c>
      <c r="N3016" s="1240"/>
      <c r="O3016" s="1240"/>
      <c r="P3016" s="1240"/>
      <c r="Q3016" s="1240"/>
      <c r="R3016" s="1240"/>
      <c r="S3016" s="1240"/>
      <c r="T3016" s="1240"/>
      <c r="U3016" s="1240"/>
      <c r="V3016" s="1240"/>
      <c r="W3016" s="1240"/>
      <c r="X3016" s="1243"/>
      <c r="Y3016" s="1243"/>
      <c r="Z3016" s="1241">
        <v>316.13</v>
      </c>
      <c r="AA3016" s="1241"/>
      <c r="AB3016" s="1241"/>
      <c r="AC3016" s="1241"/>
      <c r="AD3016" s="1241"/>
      <c r="AE3016" s="1241"/>
      <c r="AF3016" s="1241"/>
    </row>
    <row r="3017" spans="1:32" ht="5.85" customHeight="1">
      <c r="A3017" s="1242"/>
      <c r="B3017" s="1242"/>
      <c r="C3017" s="1242"/>
      <c r="D3017" s="1242"/>
      <c r="E3017" s="1242"/>
      <c r="F3017" s="1242"/>
      <c r="G3017" s="1242"/>
      <c r="H3017" s="1242"/>
      <c r="I3017" s="1242"/>
      <c r="J3017" s="1242"/>
      <c r="K3017" s="1242"/>
      <c r="L3017" s="1242"/>
      <c r="M3017" s="1242"/>
      <c r="N3017" s="1242"/>
      <c r="O3017" s="1242"/>
      <c r="P3017" s="1242"/>
      <c r="Q3017" s="1242"/>
      <c r="R3017" s="1242"/>
      <c r="S3017" s="1242"/>
      <c r="T3017" s="1242"/>
      <c r="U3017" s="1242"/>
      <c r="V3017" s="1242"/>
      <c r="W3017" s="1242"/>
      <c r="X3017" s="1242"/>
      <c r="Y3017" s="1242"/>
      <c r="Z3017" s="1242"/>
      <c r="AA3017" s="1242"/>
      <c r="AB3017" s="1242"/>
      <c r="AC3017" s="1242"/>
      <c r="AD3017" s="1242"/>
      <c r="AE3017" s="1242"/>
      <c r="AF3017" s="1242"/>
    </row>
    <row r="3018" spans="1:32" ht="85.15" customHeight="1">
      <c r="A3018" s="150"/>
      <c r="AF3018" s="152"/>
    </row>
    <row r="3019" spans="1:32" ht="84.4" customHeight="1">
      <c r="A3019" s="153"/>
      <c r="B3019" s="154"/>
      <c r="C3019" s="154"/>
      <c r="D3019" s="154"/>
      <c r="E3019" s="154"/>
      <c r="F3019" s="154"/>
      <c r="G3019" s="154"/>
      <c r="H3019" s="154"/>
      <c r="I3019" s="154"/>
      <c r="J3019" s="154"/>
      <c r="K3019" s="154"/>
      <c r="L3019" s="154"/>
      <c r="M3019" s="154"/>
      <c r="N3019" s="154"/>
      <c r="O3019" s="154"/>
      <c r="P3019" s="154"/>
      <c r="Q3019" s="154"/>
      <c r="R3019" s="154"/>
      <c r="S3019" s="154"/>
      <c r="T3019" s="154"/>
      <c r="U3019" s="154"/>
      <c r="V3019" s="154"/>
      <c r="W3019" s="154"/>
      <c r="X3019" s="154"/>
      <c r="Y3019" s="154"/>
      <c r="Z3019" s="154"/>
      <c r="AA3019" s="154"/>
      <c r="AB3019" s="154"/>
      <c r="AC3019" s="154"/>
      <c r="AD3019" s="154"/>
      <c r="AE3019" s="154"/>
      <c r="AF3019" s="162"/>
    </row>
    <row r="3020" spans="1:32" ht="1.5" customHeight="1">
      <c r="A3020" s="146"/>
      <c r="B3020" s="147"/>
      <c r="C3020" s="147"/>
      <c r="D3020" s="147"/>
      <c r="E3020" s="147"/>
      <c r="F3020" s="147"/>
      <c r="G3020" s="1289" t="s">
        <v>376</v>
      </c>
      <c r="H3020" s="1289"/>
      <c r="I3020" s="1289"/>
      <c r="J3020" s="1289"/>
      <c r="K3020" s="1289"/>
      <c r="L3020" s="1289"/>
      <c r="M3020" s="1289"/>
      <c r="N3020" s="1289"/>
      <c r="O3020" s="1289"/>
      <c r="P3020" s="1289"/>
      <c r="Q3020" s="1289"/>
      <c r="R3020" s="1289"/>
      <c r="S3020" s="1289"/>
      <c r="T3020" s="1289"/>
      <c r="U3020" s="1289"/>
      <c r="V3020" s="1289"/>
      <c r="W3020" s="1289"/>
      <c r="X3020" s="1289"/>
      <c r="Y3020" s="1289"/>
      <c r="Z3020" s="1289"/>
      <c r="AA3020" s="148"/>
      <c r="AB3020" s="1290" t="s">
        <v>737</v>
      </c>
      <c r="AC3020" s="1290"/>
      <c r="AD3020" s="1290"/>
      <c r="AE3020" s="1290"/>
      <c r="AF3020" s="1290"/>
    </row>
    <row r="3021" spans="1:32" ht="14.65" customHeight="1">
      <c r="A3021" s="150"/>
      <c r="B3021" s="1243"/>
      <c r="C3021" s="1243"/>
      <c r="D3021" s="1243"/>
      <c r="E3021" s="1243"/>
      <c r="G3021" s="1289"/>
      <c r="H3021" s="1289"/>
      <c r="I3021" s="1289"/>
      <c r="J3021" s="1289"/>
      <c r="K3021" s="1289"/>
      <c r="L3021" s="1289"/>
      <c r="M3021" s="1289"/>
      <c r="N3021" s="1289"/>
      <c r="O3021" s="1289"/>
      <c r="P3021" s="1289"/>
      <c r="Q3021" s="1289"/>
      <c r="R3021" s="1289"/>
      <c r="S3021" s="1289"/>
      <c r="T3021" s="1289"/>
      <c r="U3021" s="1289"/>
      <c r="V3021" s="1289"/>
      <c r="W3021" s="1289"/>
      <c r="X3021" s="1289"/>
      <c r="Y3021" s="1289"/>
      <c r="Z3021" s="1289"/>
      <c r="AA3021" s="152"/>
      <c r="AB3021" s="1290"/>
      <c r="AC3021" s="1290"/>
      <c r="AD3021" s="1290"/>
      <c r="AE3021" s="1290"/>
      <c r="AF3021" s="1290"/>
    </row>
    <row r="3022" spans="1:32" ht="0.75" customHeight="1">
      <c r="A3022" s="150"/>
      <c r="B3022" s="1243"/>
      <c r="C3022" s="1243"/>
      <c r="D3022" s="1243"/>
      <c r="E3022" s="1243"/>
      <c r="G3022" s="1289"/>
      <c r="H3022" s="1289"/>
      <c r="I3022" s="1289"/>
      <c r="J3022" s="1289"/>
      <c r="K3022" s="1289"/>
      <c r="L3022" s="1289"/>
      <c r="M3022" s="1289"/>
      <c r="N3022" s="1289"/>
      <c r="O3022" s="1289"/>
      <c r="P3022" s="1289"/>
      <c r="Q3022" s="1289"/>
      <c r="R3022" s="1289"/>
      <c r="S3022" s="1289"/>
      <c r="T3022" s="1289"/>
      <c r="U3022" s="1289"/>
      <c r="V3022" s="1289"/>
      <c r="W3022" s="1289"/>
      <c r="X3022" s="1289"/>
      <c r="Y3022" s="1289"/>
      <c r="Z3022" s="1289"/>
      <c r="AA3022" s="152"/>
      <c r="AB3022" s="1290"/>
      <c r="AC3022" s="1290"/>
      <c r="AD3022" s="1290"/>
      <c r="AE3022" s="1290"/>
      <c r="AF3022" s="1290"/>
    </row>
    <row r="3023" spans="1:32" ht="11.65" customHeight="1">
      <c r="A3023" s="150"/>
      <c r="B3023" s="1243"/>
      <c r="C3023" s="1243"/>
      <c r="D3023" s="1243"/>
      <c r="E3023" s="1243"/>
      <c r="G3023" s="1289"/>
      <c r="H3023" s="1289"/>
      <c r="I3023" s="1289"/>
      <c r="J3023" s="1289"/>
      <c r="K3023" s="1289"/>
      <c r="L3023" s="1289"/>
      <c r="M3023" s="1289"/>
      <c r="N3023" s="1289"/>
      <c r="O3023" s="1289"/>
      <c r="P3023" s="1289"/>
      <c r="Q3023" s="1289"/>
      <c r="R3023" s="1289"/>
      <c r="S3023" s="1289"/>
      <c r="T3023" s="1289"/>
      <c r="U3023" s="1289"/>
      <c r="V3023" s="1289"/>
      <c r="W3023" s="1289"/>
      <c r="X3023" s="1289"/>
      <c r="Y3023" s="1289"/>
      <c r="Z3023" s="1289"/>
      <c r="AA3023" s="152"/>
      <c r="AB3023" s="1291" t="s">
        <v>378</v>
      </c>
      <c r="AC3023" s="1291"/>
      <c r="AD3023" s="1291"/>
      <c r="AE3023" s="1324"/>
      <c r="AF3023" s="1324"/>
    </row>
    <row r="3024" spans="1:32" ht="13.9" customHeight="1">
      <c r="A3024" s="150"/>
      <c r="B3024" s="1243"/>
      <c r="C3024" s="1243"/>
      <c r="D3024" s="1243"/>
      <c r="E3024" s="1243"/>
      <c r="G3024" s="1293" t="s">
        <v>379</v>
      </c>
      <c r="H3024" s="1293"/>
      <c r="I3024" s="1293"/>
      <c r="J3024" s="1293"/>
      <c r="K3024" s="1293"/>
      <c r="L3024" s="1293"/>
      <c r="M3024" s="1293"/>
      <c r="N3024" s="1293"/>
      <c r="O3024" s="1293"/>
      <c r="P3024" s="1293"/>
      <c r="Q3024" s="1293"/>
      <c r="R3024" s="1293"/>
      <c r="S3024" s="1293"/>
      <c r="T3024" s="1293"/>
      <c r="U3024" s="1293"/>
      <c r="V3024" s="1293"/>
      <c r="W3024" s="1293"/>
      <c r="X3024" s="1293"/>
      <c r="Y3024" s="1293"/>
      <c r="Z3024" s="1293"/>
      <c r="AA3024" s="152"/>
      <c r="AB3024" s="1291"/>
      <c r="AC3024" s="1291"/>
      <c r="AD3024" s="1291"/>
      <c r="AE3024" s="1324"/>
      <c r="AF3024" s="1324"/>
    </row>
    <row r="3025" spans="1:32" ht="0.75" customHeight="1">
      <c r="A3025" s="150"/>
      <c r="G3025" s="1293"/>
      <c r="H3025" s="1293"/>
      <c r="I3025" s="1293"/>
      <c r="J3025" s="1293"/>
      <c r="K3025" s="1293"/>
      <c r="L3025" s="1293"/>
      <c r="M3025" s="1293"/>
      <c r="N3025" s="1293"/>
      <c r="O3025" s="1293"/>
      <c r="P3025" s="1293"/>
      <c r="Q3025" s="1293"/>
      <c r="R3025" s="1293"/>
      <c r="S3025" s="1293"/>
      <c r="T3025" s="1293"/>
      <c r="U3025" s="1293"/>
      <c r="V3025" s="1293"/>
      <c r="W3025" s="1293"/>
      <c r="X3025" s="1293"/>
      <c r="Y3025" s="1293"/>
      <c r="Z3025" s="1293"/>
      <c r="AA3025" s="152"/>
      <c r="AB3025" s="1291"/>
      <c r="AC3025" s="1291"/>
      <c r="AD3025" s="1291"/>
      <c r="AE3025" s="1324"/>
      <c r="AF3025" s="1324"/>
    </row>
    <row r="3026" spans="1:32" ht="0.75" customHeight="1">
      <c r="A3026" s="153"/>
      <c r="B3026" s="154"/>
      <c r="C3026" s="154"/>
      <c r="D3026" s="154"/>
      <c r="E3026" s="154"/>
      <c r="F3026" s="154"/>
      <c r="G3026" s="154"/>
      <c r="H3026" s="154"/>
      <c r="I3026" s="154"/>
      <c r="J3026" s="154"/>
      <c r="K3026" s="154"/>
      <c r="L3026" s="154"/>
      <c r="M3026" s="154"/>
      <c r="N3026" s="154"/>
      <c r="O3026" s="154"/>
      <c r="P3026" s="154"/>
      <c r="Q3026" s="154"/>
      <c r="R3026" s="154"/>
      <c r="S3026" s="154"/>
      <c r="T3026" s="154"/>
      <c r="U3026" s="154"/>
      <c r="V3026" s="154"/>
      <c r="W3026" s="154"/>
      <c r="X3026" s="154"/>
      <c r="Y3026" s="154"/>
      <c r="Z3026" s="154"/>
      <c r="AA3026" s="154"/>
      <c r="AB3026" s="154"/>
      <c r="AC3026" s="154"/>
      <c r="AD3026" s="154"/>
      <c r="AE3026" s="154"/>
      <c r="AF3026" s="162"/>
    </row>
    <row r="3027" spans="1:32" ht="15.95" customHeight="1">
      <c r="A3027" s="1280" t="s">
        <v>323</v>
      </c>
      <c r="B3027" s="1280"/>
      <c r="C3027" s="1280"/>
      <c r="D3027" s="1280"/>
      <c r="E3027" s="1280"/>
      <c r="F3027" s="1280"/>
      <c r="G3027" s="1280"/>
      <c r="H3027" s="1280"/>
      <c r="I3027" s="1280"/>
      <c r="J3027" s="1280"/>
      <c r="K3027" s="1280"/>
      <c r="L3027" s="1280"/>
      <c r="M3027" s="1280"/>
      <c r="N3027" s="1280"/>
      <c r="O3027" s="1280"/>
      <c r="P3027" s="1280"/>
      <c r="Q3027" s="1280"/>
      <c r="R3027" s="1280"/>
      <c r="S3027" s="1280"/>
      <c r="T3027" s="1280"/>
      <c r="U3027" s="1280"/>
      <c r="V3027" s="1280"/>
      <c r="W3027" s="1280"/>
      <c r="X3027" s="1280"/>
      <c r="Y3027" s="1280"/>
      <c r="Z3027" s="1280"/>
      <c r="AA3027" s="1280"/>
      <c r="AB3027" s="1280"/>
      <c r="AC3027" s="1280"/>
      <c r="AD3027" s="1280"/>
      <c r="AE3027" s="1280"/>
      <c r="AF3027" s="1280"/>
    </row>
    <row r="3028" spans="1:32" ht="0.75" customHeight="1">
      <c r="A3028" s="146"/>
      <c r="B3028" s="147"/>
      <c r="C3028" s="147"/>
      <c r="D3028" s="147"/>
      <c r="E3028" s="147"/>
      <c r="F3028" s="147"/>
      <c r="G3028" s="147"/>
      <c r="H3028" s="147"/>
      <c r="I3028" s="147"/>
      <c r="J3028" s="147"/>
      <c r="K3028" s="147"/>
      <c r="L3028" s="147"/>
      <c r="M3028" s="147"/>
      <c r="N3028" s="147"/>
      <c r="O3028" s="147"/>
      <c r="P3028" s="147"/>
      <c r="Q3028" s="147"/>
      <c r="R3028" s="147"/>
      <c r="S3028" s="147"/>
      <c r="T3028" s="147"/>
      <c r="U3028" s="147"/>
      <c r="V3028" s="147"/>
      <c r="W3028" s="147"/>
      <c r="X3028" s="147"/>
      <c r="Y3028" s="147"/>
      <c r="Z3028" s="147"/>
      <c r="AA3028" s="147"/>
      <c r="AB3028" s="147"/>
      <c r="AC3028" s="147"/>
      <c r="AD3028" s="147"/>
      <c r="AE3028" s="147"/>
      <c r="AF3028" s="148"/>
    </row>
    <row r="3029" spans="1:32" ht="37.15" customHeight="1">
      <c r="A3029" s="1281" t="s">
        <v>380</v>
      </c>
      <c r="B3029" s="1281"/>
      <c r="C3029" s="1281"/>
      <c r="D3029" s="1281"/>
      <c r="E3029" s="1281"/>
      <c r="F3029" s="1281"/>
      <c r="G3029" s="1281"/>
      <c r="H3029" s="1281"/>
      <c r="I3029" s="1281"/>
      <c r="J3029" s="1281"/>
      <c r="K3029" s="1281"/>
      <c r="L3029" s="1281"/>
      <c r="M3029" s="1281"/>
      <c r="N3029" s="1281"/>
      <c r="O3029" s="1281"/>
      <c r="P3029" s="1281"/>
      <c r="Q3029" s="1281"/>
      <c r="R3029" s="1281"/>
      <c r="S3029" s="1281"/>
      <c r="T3029" s="1281"/>
      <c r="U3029" s="1281"/>
      <c r="V3029" s="1281"/>
      <c r="W3029" s="1281"/>
      <c r="X3029" s="1281"/>
      <c r="Y3029" s="1282" t="s">
        <v>381</v>
      </c>
      <c r="Z3029" s="1282"/>
      <c r="AA3029" s="1282"/>
      <c r="AB3029" s="1282"/>
      <c r="AC3029" s="1282"/>
      <c r="AD3029" s="1282"/>
      <c r="AE3029" s="1282"/>
      <c r="AF3029" s="1282"/>
    </row>
    <row r="3030" spans="1:32" ht="5.0999999999999996" customHeight="1">
      <c r="A3030" s="155"/>
      <c r="B3030" s="156"/>
      <c r="C3030" s="156"/>
      <c r="D3030" s="156"/>
      <c r="E3030" s="156"/>
      <c r="F3030" s="156"/>
      <c r="G3030" s="156"/>
      <c r="H3030" s="156"/>
      <c r="I3030" s="156"/>
      <c r="J3030" s="156"/>
      <c r="K3030" s="156"/>
      <c r="L3030" s="156"/>
      <c r="M3030" s="156"/>
      <c r="N3030" s="156"/>
      <c r="O3030" s="156"/>
      <c r="P3030" s="156"/>
      <c r="Q3030" s="156"/>
      <c r="R3030" s="156"/>
      <c r="S3030" s="156"/>
      <c r="T3030" s="156"/>
      <c r="U3030" s="156"/>
      <c r="V3030" s="156"/>
      <c r="W3030" s="156"/>
      <c r="X3030" s="156"/>
      <c r="Y3030" s="156"/>
      <c r="Z3030" s="156"/>
      <c r="AA3030" s="156"/>
      <c r="AB3030" s="156"/>
      <c r="AC3030" s="156"/>
      <c r="AD3030" s="156"/>
      <c r="AE3030" s="156"/>
      <c r="AF3030" s="157"/>
    </row>
    <row r="3031" spans="1:32" ht="18.2" customHeight="1">
      <c r="A3031" s="1278" t="s">
        <v>382</v>
      </c>
      <c r="B3031" s="1278"/>
      <c r="C3031" s="1278"/>
      <c r="D3031" s="1278"/>
      <c r="E3031" s="1278" t="s">
        <v>385</v>
      </c>
      <c r="F3031" s="1278"/>
      <c r="G3031" s="1278"/>
      <c r="H3031" s="1321" t="s">
        <v>386</v>
      </c>
      <c r="I3031" s="1285" t="s">
        <v>59</v>
      </c>
      <c r="J3031" s="1285"/>
      <c r="K3031" s="1285"/>
      <c r="L3031" s="1285"/>
      <c r="M3031" s="1285"/>
      <c r="N3031" s="1285"/>
      <c r="O3031" s="1285"/>
      <c r="P3031" s="1285"/>
      <c r="Q3031" s="1285"/>
      <c r="R3031" s="1285"/>
      <c r="S3031" s="1285"/>
      <c r="T3031" s="1285"/>
      <c r="U3031" s="1285"/>
      <c r="V3031" s="1285"/>
      <c r="W3031" s="1285"/>
      <c r="X3031" s="1285"/>
      <c r="Y3031" s="1275" t="s">
        <v>383</v>
      </c>
      <c r="Z3031" s="1275"/>
      <c r="AA3031" s="1275"/>
      <c r="AB3031" s="1275"/>
      <c r="AC3031" s="1275"/>
      <c r="AD3031" s="1286" t="s">
        <v>384</v>
      </c>
      <c r="AE3031" s="1286"/>
      <c r="AF3031" s="1286"/>
    </row>
    <row r="3032" spans="1:32" ht="0.75" customHeight="1">
      <c r="A3032" s="1274" t="s">
        <v>81</v>
      </c>
      <c r="B3032" s="1274"/>
      <c r="C3032" s="1274"/>
      <c r="D3032" s="1274"/>
      <c r="E3032" s="1278"/>
      <c r="F3032" s="1278"/>
      <c r="G3032" s="1278"/>
      <c r="H3032" s="1321"/>
      <c r="I3032" s="1285"/>
      <c r="J3032" s="1285"/>
      <c r="K3032" s="1285"/>
      <c r="L3032" s="1285"/>
      <c r="M3032" s="1285"/>
      <c r="N3032" s="1285"/>
      <c r="O3032" s="1285"/>
      <c r="P3032" s="1285"/>
      <c r="Q3032" s="1285"/>
      <c r="R3032" s="1285"/>
      <c r="S3032" s="1285"/>
      <c r="T3032" s="1285"/>
      <c r="U3032" s="1285"/>
      <c r="V3032" s="1285"/>
      <c r="W3032" s="1285"/>
      <c r="X3032" s="1285"/>
      <c r="Y3032" s="1275" t="s">
        <v>387</v>
      </c>
      <c r="Z3032" s="1275"/>
      <c r="AA3032" s="1275"/>
      <c r="AB3032" s="1275"/>
      <c r="AC3032" s="1275"/>
      <c r="AD3032" s="1276">
        <v>4</v>
      </c>
      <c r="AE3032" s="1276"/>
      <c r="AF3032" s="1276"/>
    </row>
    <row r="3033" spans="1:32" ht="18.2" customHeight="1">
      <c r="A3033" s="1274"/>
      <c r="B3033" s="1274"/>
      <c r="C3033" s="1274"/>
      <c r="D3033" s="1274"/>
      <c r="E3033" s="1277"/>
      <c r="F3033" s="1277"/>
      <c r="G3033" s="1277"/>
      <c r="H3033" s="1321"/>
      <c r="I3033" s="1285"/>
      <c r="J3033" s="1285"/>
      <c r="K3033" s="1285"/>
      <c r="L3033" s="1285"/>
      <c r="M3033" s="1285"/>
      <c r="N3033" s="1285"/>
      <c r="O3033" s="1285"/>
      <c r="P3033" s="1285"/>
      <c r="Q3033" s="1285"/>
      <c r="R3033" s="1285"/>
      <c r="S3033" s="1285"/>
      <c r="T3033" s="1285"/>
      <c r="U3033" s="1285"/>
      <c r="V3033" s="1285"/>
      <c r="W3033" s="1285"/>
      <c r="X3033" s="1285"/>
      <c r="Y3033" s="1275"/>
      <c r="Z3033" s="1275"/>
      <c r="AA3033" s="1275"/>
      <c r="AB3033" s="1275"/>
      <c r="AC3033" s="1275"/>
      <c r="AD3033" s="1276"/>
      <c r="AE3033" s="1276"/>
      <c r="AF3033" s="1276"/>
    </row>
    <row r="3034" spans="1:32" ht="26.85" customHeight="1">
      <c r="A3034" s="1322" t="s">
        <v>432</v>
      </c>
      <c r="B3034" s="1322"/>
      <c r="C3034" s="1322"/>
      <c r="D3034" s="1322"/>
      <c r="E3034" s="1322"/>
      <c r="F3034" s="1322"/>
      <c r="G3034" s="1322"/>
      <c r="H3034" s="1322"/>
      <c r="I3034" s="1322"/>
      <c r="J3034" s="1322"/>
      <c r="K3034" s="1322"/>
      <c r="L3034" s="1322"/>
      <c r="M3034" s="1322"/>
      <c r="N3034" s="1322"/>
      <c r="O3034" s="1322"/>
      <c r="P3034" s="1322"/>
      <c r="Q3034" s="1322"/>
      <c r="R3034" s="1322"/>
      <c r="S3034" s="1322"/>
      <c r="T3034" s="1322"/>
      <c r="U3034" s="1322"/>
      <c r="V3034" s="1322"/>
      <c r="W3034" s="1322"/>
      <c r="X3034" s="1322"/>
      <c r="Y3034" s="1322"/>
      <c r="Z3034" s="1322"/>
      <c r="AA3034" s="1322"/>
      <c r="AB3034" s="1322"/>
      <c r="AC3034" s="1322"/>
      <c r="AD3034" s="1322"/>
      <c r="AE3034" s="1322"/>
      <c r="AF3034" s="1323"/>
    </row>
    <row r="3035" spans="1:32" ht="0.75" customHeight="1">
      <c r="A3035" s="1273" t="s">
        <v>389</v>
      </c>
      <c r="B3035" s="1273"/>
      <c r="C3035" s="1273"/>
      <c r="D3035" s="1273"/>
      <c r="E3035" s="1273"/>
      <c r="F3035" s="1273"/>
      <c r="G3035" s="1273"/>
      <c r="H3035" s="1273"/>
      <c r="I3035" s="1273"/>
      <c r="J3035" s="1273"/>
      <c r="K3035" s="1273"/>
      <c r="L3035" s="1273"/>
      <c r="M3035" s="1273"/>
      <c r="N3035" s="1273"/>
      <c r="O3035" s="1273"/>
      <c r="P3035" s="1273"/>
      <c r="Q3035" s="1273"/>
      <c r="R3035" s="1273"/>
      <c r="S3035" s="1273"/>
      <c r="T3035" s="1273"/>
      <c r="U3035" s="1273"/>
      <c r="V3035" s="1273"/>
      <c r="W3035" s="1273"/>
      <c r="X3035" s="1273"/>
      <c r="Y3035" s="1273"/>
      <c r="Z3035" s="1273"/>
      <c r="AA3035" s="1273"/>
      <c r="AB3035" s="1273"/>
      <c r="AC3035" s="1273"/>
      <c r="AD3035" s="1273"/>
      <c r="AE3035" s="1273"/>
      <c r="AF3035" s="1323"/>
    </row>
    <row r="3036" spans="1:32" ht="9.4" customHeight="1">
      <c r="A3036" s="1273"/>
      <c r="B3036" s="1273"/>
      <c r="C3036" s="1273"/>
      <c r="D3036" s="1273"/>
      <c r="E3036" s="1273"/>
      <c r="F3036" s="1273"/>
      <c r="G3036" s="1273"/>
      <c r="H3036" s="1273"/>
      <c r="I3036" s="1273"/>
      <c r="J3036" s="1273"/>
      <c r="K3036" s="1273"/>
      <c r="L3036" s="1273"/>
      <c r="M3036" s="1273"/>
      <c r="N3036" s="1273"/>
      <c r="O3036" s="1273"/>
      <c r="P3036" s="1273"/>
      <c r="Q3036" s="1273"/>
      <c r="R3036" s="1273"/>
      <c r="S3036" s="1273"/>
      <c r="T3036" s="1273"/>
      <c r="U3036" s="1273"/>
      <c r="V3036" s="1273"/>
      <c r="W3036" s="1273"/>
      <c r="X3036" s="1273"/>
      <c r="Y3036" s="1273"/>
      <c r="Z3036" s="1273"/>
      <c r="AA3036" s="1273"/>
      <c r="AB3036" s="1273"/>
      <c r="AC3036" s="1273"/>
      <c r="AD3036" s="1273"/>
      <c r="AE3036" s="1273"/>
      <c r="AF3036" s="1323"/>
    </row>
    <row r="3037" spans="1:32" ht="17.45" customHeight="1">
      <c r="A3037" s="1255" t="s">
        <v>390</v>
      </c>
      <c r="B3037" s="1255"/>
      <c r="C3037" s="1255"/>
      <c r="D3037" s="1255"/>
      <c r="E3037" s="1255"/>
      <c r="F3037" s="1255"/>
      <c r="G3037" s="1255"/>
      <c r="H3037" s="1255"/>
      <c r="I3037" s="1255"/>
      <c r="J3037" s="1255"/>
      <c r="K3037" s="1255"/>
      <c r="L3037" s="1255"/>
      <c r="M3037" s="1256" t="s">
        <v>391</v>
      </c>
      <c r="N3037" s="1256" t="s">
        <v>392</v>
      </c>
      <c r="O3037" s="1256"/>
      <c r="P3037" s="1256"/>
      <c r="Q3037" s="1256"/>
      <c r="R3037" s="1256"/>
      <c r="S3037" s="1256"/>
      <c r="T3037" s="1256" t="s">
        <v>393</v>
      </c>
      <c r="U3037" s="1256"/>
      <c r="V3037" s="1256"/>
      <c r="W3037" s="1256"/>
      <c r="X3037" s="1256"/>
      <c r="Y3037" s="1256"/>
      <c r="Z3037" s="1256"/>
      <c r="AA3037" s="1256"/>
      <c r="AB3037" s="1256"/>
      <c r="AC3037" s="1245" t="s">
        <v>394</v>
      </c>
      <c r="AD3037" s="1245"/>
      <c r="AE3037" s="1245"/>
      <c r="AF3037" s="1245"/>
    </row>
    <row r="3038" spans="1:32" ht="17.45" customHeight="1">
      <c r="A3038" s="1255"/>
      <c r="B3038" s="1255"/>
      <c r="C3038" s="1255"/>
      <c r="D3038" s="1255"/>
      <c r="E3038" s="1255"/>
      <c r="F3038" s="1255"/>
      <c r="G3038" s="1255"/>
      <c r="H3038" s="1255"/>
      <c r="I3038" s="1255"/>
      <c r="J3038" s="1255"/>
      <c r="K3038" s="1255"/>
      <c r="L3038" s="1255"/>
      <c r="M3038" s="1256"/>
      <c r="N3038" s="1256" t="s">
        <v>395</v>
      </c>
      <c r="O3038" s="1256"/>
      <c r="P3038" s="1256" t="s">
        <v>396</v>
      </c>
      <c r="Q3038" s="1256"/>
      <c r="R3038" s="1256"/>
      <c r="S3038" s="1256"/>
      <c r="T3038" s="1256" t="s">
        <v>395</v>
      </c>
      <c r="U3038" s="1256"/>
      <c r="V3038" s="1256"/>
      <c r="W3038" s="1256"/>
      <c r="X3038" s="1256" t="s">
        <v>396</v>
      </c>
      <c r="Y3038" s="1256"/>
      <c r="Z3038" s="1256"/>
      <c r="AA3038" s="1256"/>
      <c r="AB3038" s="1256"/>
      <c r="AC3038" s="1245"/>
      <c r="AD3038" s="1245"/>
      <c r="AE3038" s="1245"/>
      <c r="AF3038" s="1245"/>
    </row>
    <row r="3039" spans="1:32" ht="22.5" customHeight="1">
      <c r="A3039" s="155"/>
      <c r="B3039" s="156"/>
      <c r="C3039" s="169" t="s">
        <v>693</v>
      </c>
      <c r="D3039" s="1268" t="s">
        <v>694</v>
      </c>
      <c r="E3039" s="1268"/>
      <c r="F3039" s="1268"/>
      <c r="G3039" s="1268"/>
      <c r="H3039" s="1268"/>
      <c r="I3039" s="1268"/>
      <c r="J3039" s="1268"/>
      <c r="K3039" s="1268"/>
      <c r="L3039" s="1268"/>
      <c r="M3039" s="161">
        <v>1</v>
      </c>
      <c r="N3039" s="1269">
        <v>0.3</v>
      </c>
      <c r="O3039" s="1269"/>
      <c r="P3039" s="1269">
        <v>0.7</v>
      </c>
      <c r="Q3039" s="1269"/>
      <c r="R3039" s="1269"/>
      <c r="S3039" s="1269"/>
      <c r="T3039" s="1270">
        <v>174.39490000000001</v>
      </c>
      <c r="U3039" s="1270"/>
      <c r="V3039" s="1270"/>
      <c r="W3039" s="1270"/>
      <c r="X3039" s="1270">
        <v>72.1922</v>
      </c>
      <c r="Y3039" s="1270"/>
      <c r="Z3039" s="1270"/>
      <c r="AA3039" s="1270"/>
      <c r="AB3039" s="1270"/>
      <c r="AC3039" s="1267">
        <v>102.85299999999999</v>
      </c>
      <c r="AD3039" s="1267"/>
      <c r="AE3039" s="1267"/>
      <c r="AF3039" s="1267"/>
    </row>
    <row r="3040" spans="1:32" ht="17.45" customHeight="1">
      <c r="A3040" s="1246"/>
      <c r="B3040" s="1246"/>
      <c r="C3040" s="1246"/>
      <c r="D3040" s="1246"/>
      <c r="E3040" s="1246"/>
      <c r="F3040" s="1246"/>
      <c r="G3040" s="1246"/>
      <c r="H3040" s="1246"/>
      <c r="I3040" s="1246"/>
      <c r="J3040" s="1246"/>
      <c r="K3040" s="1246"/>
      <c r="L3040" s="1246"/>
      <c r="M3040" s="1247" t="s">
        <v>397</v>
      </c>
      <c r="N3040" s="1247"/>
      <c r="O3040" s="1247"/>
      <c r="P3040" s="1247"/>
      <c r="Q3040" s="1247"/>
      <c r="R3040" s="1247"/>
      <c r="S3040" s="1247"/>
      <c r="T3040" s="1247"/>
      <c r="U3040" s="1247"/>
      <c r="V3040" s="1247"/>
      <c r="W3040" s="1247"/>
      <c r="X3040" s="1248"/>
      <c r="Y3040" s="1248"/>
      <c r="Z3040" s="1249">
        <v>102.85299999999999</v>
      </c>
      <c r="AA3040" s="1249"/>
      <c r="AB3040" s="1249"/>
      <c r="AC3040" s="1249"/>
      <c r="AD3040" s="1249"/>
      <c r="AE3040" s="1249"/>
      <c r="AF3040" s="1249"/>
    </row>
    <row r="3041" spans="1:32" ht="16.7" customHeight="1">
      <c r="A3041" s="1255" t="s">
        <v>398</v>
      </c>
      <c r="B3041" s="1255"/>
      <c r="C3041" s="1255"/>
      <c r="D3041" s="1255"/>
      <c r="E3041" s="1255"/>
      <c r="F3041" s="1255"/>
      <c r="G3041" s="1255"/>
      <c r="H3041" s="1255"/>
      <c r="I3041" s="1255"/>
      <c r="J3041" s="1255"/>
      <c r="K3041" s="1255"/>
      <c r="L3041" s="1255"/>
      <c r="M3041" s="1255"/>
      <c r="N3041" s="1255"/>
      <c r="O3041" s="1256" t="s">
        <v>399</v>
      </c>
      <c r="P3041" s="1256"/>
      <c r="Q3041" s="1256"/>
      <c r="R3041" s="1256"/>
      <c r="S3041" s="1256" t="s">
        <v>391</v>
      </c>
      <c r="T3041" s="1256"/>
      <c r="U3041" s="1256"/>
      <c r="V3041" s="1256"/>
      <c r="W3041" s="1256" t="s">
        <v>400</v>
      </c>
      <c r="X3041" s="1256"/>
      <c r="Y3041" s="1256"/>
      <c r="Z3041" s="1256"/>
      <c r="AA3041" s="1256"/>
      <c r="AB3041" s="1256"/>
      <c r="AC3041" s="1245" t="s">
        <v>394</v>
      </c>
      <c r="AD3041" s="1245"/>
      <c r="AE3041" s="1245"/>
      <c r="AF3041" s="1245"/>
    </row>
    <row r="3042" spans="1:32" ht="23.25" customHeight="1">
      <c r="A3042" s="146"/>
      <c r="B3042" s="147"/>
      <c r="C3042" s="170" t="s">
        <v>738</v>
      </c>
      <c r="D3042" s="1263" t="s">
        <v>739</v>
      </c>
      <c r="E3042" s="1263"/>
      <c r="F3042" s="1263"/>
      <c r="G3042" s="1263"/>
      <c r="H3042" s="1263"/>
      <c r="I3042" s="1263"/>
      <c r="J3042" s="1263"/>
      <c r="K3042" s="1263"/>
      <c r="L3042" s="1263"/>
      <c r="M3042" s="1263"/>
      <c r="N3042" s="1263"/>
      <c r="O3042" s="1264">
        <v>0</v>
      </c>
      <c r="P3042" s="1264"/>
      <c r="Q3042" s="1264"/>
      <c r="R3042" s="1264"/>
      <c r="S3042" s="1264">
        <v>1</v>
      </c>
      <c r="T3042" s="1264"/>
      <c r="U3042" s="1264"/>
      <c r="V3042" s="1264"/>
      <c r="W3042" s="1265">
        <v>28.112500000000001</v>
      </c>
      <c r="X3042" s="1265"/>
      <c r="Y3042" s="1265"/>
      <c r="Z3042" s="1265"/>
      <c r="AA3042" s="1265"/>
      <c r="AB3042" s="1265"/>
      <c r="AC3042" s="1266">
        <v>28.112500000000001</v>
      </c>
      <c r="AD3042" s="1266"/>
      <c r="AE3042" s="1266"/>
      <c r="AF3042" s="1266"/>
    </row>
    <row r="3043" spans="1:32" ht="22.5" customHeight="1">
      <c r="A3043" s="150"/>
      <c r="C3043" s="173" t="s">
        <v>740</v>
      </c>
      <c r="D3043" s="1297" t="s">
        <v>741</v>
      </c>
      <c r="E3043" s="1297"/>
      <c r="F3043" s="1297"/>
      <c r="G3043" s="1297"/>
      <c r="H3043" s="1297"/>
      <c r="I3043" s="1297"/>
      <c r="J3043" s="1297"/>
      <c r="K3043" s="1297"/>
      <c r="L3043" s="1297"/>
      <c r="M3043" s="1297"/>
      <c r="N3043" s="1297"/>
      <c r="O3043" s="1325">
        <v>0</v>
      </c>
      <c r="P3043" s="1325"/>
      <c r="Q3043" s="1325"/>
      <c r="R3043" s="1325"/>
      <c r="S3043" s="1325">
        <v>0.5</v>
      </c>
      <c r="T3043" s="1325"/>
      <c r="U3043" s="1325"/>
      <c r="V3043" s="1325"/>
      <c r="W3043" s="1299">
        <v>32.269300000000001</v>
      </c>
      <c r="X3043" s="1299"/>
      <c r="Y3043" s="1299"/>
      <c r="Z3043" s="1299"/>
      <c r="AA3043" s="1299"/>
      <c r="AB3043" s="1299"/>
      <c r="AC3043" s="1262">
        <v>16.134699999999999</v>
      </c>
      <c r="AD3043" s="1262"/>
      <c r="AE3043" s="1262"/>
      <c r="AF3043" s="1262"/>
    </row>
    <row r="3044" spans="1:32" ht="23.25" customHeight="1">
      <c r="A3044" s="150"/>
      <c r="C3044" s="173" t="s">
        <v>462</v>
      </c>
      <c r="D3044" s="1297" t="s">
        <v>463</v>
      </c>
      <c r="E3044" s="1297"/>
      <c r="F3044" s="1297"/>
      <c r="G3044" s="1297"/>
      <c r="H3044" s="1297"/>
      <c r="I3044" s="1297"/>
      <c r="J3044" s="1297"/>
      <c r="K3044" s="1297"/>
      <c r="L3044" s="1297"/>
      <c r="M3044" s="1297"/>
      <c r="N3044" s="1297"/>
      <c r="O3044" s="1325">
        <v>0</v>
      </c>
      <c r="P3044" s="1325"/>
      <c r="Q3044" s="1325"/>
      <c r="R3044" s="1325"/>
      <c r="S3044" s="1325">
        <v>1</v>
      </c>
      <c r="T3044" s="1325"/>
      <c r="U3044" s="1325"/>
      <c r="V3044" s="1325"/>
      <c r="W3044" s="1299">
        <v>22.268799999999999</v>
      </c>
      <c r="X3044" s="1299"/>
      <c r="Y3044" s="1299"/>
      <c r="Z3044" s="1299"/>
      <c r="AA3044" s="1299"/>
      <c r="AB3044" s="1299"/>
      <c r="AC3044" s="1262">
        <v>22.268799999999999</v>
      </c>
      <c r="AD3044" s="1262"/>
      <c r="AE3044" s="1262"/>
      <c r="AF3044" s="1262"/>
    </row>
    <row r="3045" spans="1:32" ht="16.7" customHeight="1">
      <c r="A3045" s="150"/>
      <c r="M3045" s="1240" t="s">
        <v>401</v>
      </c>
      <c r="N3045" s="1240"/>
      <c r="O3045" s="1240"/>
      <c r="P3045" s="1240"/>
      <c r="Q3045" s="1240"/>
      <c r="R3045" s="1240"/>
      <c r="S3045" s="1240"/>
      <c r="T3045" s="1240"/>
      <c r="U3045" s="1240"/>
      <c r="V3045" s="1240"/>
      <c r="W3045" s="1240"/>
      <c r="Z3045" s="1262">
        <v>66.516000000000005</v>
      </c>
      <c r="AA3045" s="1262"/>
      <c r="AB3045" s="1262"/>
      <c r="AC3045" s="1262"/>
      <c r="AD3045" s="1262"/>
      <c r="AE3045" s="1262"/>
      <c r="AF3045" s="1262"/>
    </row>
    <row r="3046" spans="1:32" ht="17.45" customHeight="1">
      <c r="A3046" s="150"/>
      <c r="M3046" s="1240" t="s">
        <v>402</v>
      </c>
      <c r="N3046" s="1240"/>
      <c r="O3046" s="1240"/>
      <c r="P3046" s="1240"/>
      <c r="Q3046" s="1240"/>
      <c r="R3046" s="1240"/>
      <c r="S3046" s="1240"/>
      <c r="T3046" s="1240"/>
      <c r="U3046" s="1240"/>
      <c r="V3046" s="1240"/>
      <c r="W3046" s="1240"/>
      <c r="Z3046" s="1262">
        <v>169.369</v>
      </c>
      <c r="AA3046" s="1262"/>
      <c r="AB3046" s="1262"/>
      <c r="AC3046" s="1262"/>
      <c r="AD3046" s="1262"/>
      <c r="AE3046" s="1262"/>
      <c r="AF3046" s="1262"/>
    </row>
    <row r="3047" spans="1:32" ht="17.45" customHeight="1">
      <c r="A3047" s="150"/>
      <c r="M3047" s="1240" t="s">
        <v>403</v>
      </c>
      <c r="N3047" s="1240"/>
      <c r="O3047" s="1240"/>
      <c r="P3047" s="1240"/>
      <c r="Q3047" s="1240"/>
      <c r="R3047" s="1240"/>
      <c r="S3047" s="1240"/>
      <c r="T3047" s="1240"/>
      <c r="U3047" s="1240"/>
      <c r="V3047" s="1240"/>
      <c r="W3047" s="1240"/>
      <c r="Z3047" s="1262">
        <v>42.342300000000002</v>
      </c>
      <c r="AA3047" s="1262"/>
      <c r="AB3047" s="1262"/>
      <c r="AC3047" s="1262"/>
      <c r="AD3047" s="1262"/>
      <c r="AE3047" s="1262"/>
      <c r="AF3047" s="1262"/>
    </row>
    <row r="3048" spans="1:32" ht="16.7" customHeight="1">
      <c r="A3048" s="150"/>
      <c r="M3048" s="1240" t="s">
        <v>404</v>
      </c>
      <c r="N3048" s="1240"/>
      <c r="O3048" s="1240"/>
      <c r="P3048" s="1240"/>
      <c r="Q3048" s="1240"/>
      <c r="R3048" s="1240"/>
      <c r="S3048" s="1240"/>
      <c r="T3048" s="1240"/>
      <c r="U3048" s="1240"/>
      <c r="V3048" s="1240"/>
      <c r="W3048" s="1240"/>
      <c r="Z3048" s="1262">
        <v>0</v>
      </c>
      <c r="AA3048" s="1262"/>
      <c r="AB3048" s="1262"/>
      <c r="AC3048" s="1262"/>
      <c r="AD3048" s="1262"/>
      <c r="AE3048" s="1262"/>
      <c r="AF3048" s="1262"/>
    </row>
    <row r="3049" spans="1:32" ht="17.45" customHeight="1">
      <c r="A3049" s="153"/>
      <c r="B3049" s="154"/>
      <c r="C3049" s="154"/>
      <c r="D3049" s="154"/>
      <c r="E3049" s="154"/>
      <c r="F3049" s="154"/>
      <c r="G3049" s="154"/>
      <c r="H3049" s="154"/>
      <c r="I3049" s="154"/>
      <c r="J3049" s="154"/>
      <c r="K3049" s="154"/>
      <c r="L3049" s="154"/>
      <c r="M3049" s="1260" t="s">
        <v>405</v>
      </c>
      <c r="N3049" s="1260"/>
      <c r="O3049" s="1260"/>
      <c r="P3049" s="1260"/>
      <c r="Q3049" s="1260"/>
      <c r="R3049" s="1260"/>
      <c r="S3049" s="1260"/>
      <c r="T3049" s="1260"/>
      <c r="U3049" s="1260"/>
      <c r="V3049" s="1260"/>
      <c r="W3049" s="1260"/>
      <c r="X3049" s="154"/>
      <c r="Y3049" s="154"/>
      <c r="Z3049" s="1261">
        <v>0</v>
      </c>
      <c r="AA3049" s="1261"/>
      <c r="AB3049" s="1261"/>
      <c r="AC3049" s="1261"/>
      <c r="AD3049" s="1261"/>
      <c r="AE3049" s="1261"/>
      <c r="AF3049" s="1261"/>
    </row>
    <row r="3050" spans="1:32" ht="16.7" customHeight="1">
      <c r="A3050" s="1257" t="s">
        <v>406</v>
      </c>
      <c r="B3050" s="1257"/>
      <c r="C3050" s="1257"/>
      <c r="D3050" s="1257"/>
      <c r="E3050" s="1257"/>
      <c r="F3050" s="1257"/>
      <c r="G3050" s="1257"/>
      <c r="H3050" s="1257"/>
      <c r="I3050" s="1257"/>
      <c r="J3050" s="1257"/>
      <c r="K3050" s="1257"/>
      <c r="L3050" s="1257"/>
      <c r="M3050" s="1257"/>
      <c r="N3050" s="1257"/>
      <c r="O3050" s="1258" t="s">
        <v>391</v>
      </c>
      <c r="P3050" s="1258"/>
      <c r="Q3050" s="1258"/>
      <c r="R3050" s="1258"/>
      <c r="S3050" s="1258" t="s">
        <v>407</v>
      </c>
      <c r="T3050" s="1258"/>
      <c r="U3050" s="1258"/>
      <c r="V3050" s="1258"/>
      <c r="W3050" s="1258" t="s">
        <v>408</v>
      </c>
      <c r="X3050" s="1258"/>
      <c r="Y3050" s="1258"/>
      <c r="Z3050" s="1258"/>
      <c r="AA3050" s="1258"/>
      <c r="AB3050" s="1258"/>
      <c r="AC3050" s="1259" t="s">
        <v>409</v>
      </c>
      <c r="AD3050" s="1259"/>
      <c r="AE3050" s="1259"/>
      <c r="AF3050" s="1259"/>
    </row>
    <row r="3051" spans="1:32" ht="23.25" customHeight="1">
      <c r="A3051" s="146"/>
      <c r="B3051" s="147"/>
      <c r="C3051" s="170" t="s">
        <v>742</v>
      </c>
      <c r="D3051" s="1314" t="s">
        <v>743</v>
      </c>
      <c r="E3051" s="1314"/>
      <c r="F3051" s="1314"/>
      <c r="G3051" s="1314"/>
      <c r="H3051" s="1314"/>
      <c r="I3051" s="1314"/>
      <c r="J3051" s="1314"/>
      <c r="K3051" s="1314"/>
      <c r="L3051" s="1314"/>
      <c r="M3051" s="1314"/>
      <c r="N3051" s="1314"/>
      <c r="O3051" s="1315">
        <v>0.69699999999999995</v>
      </c>
      <c r="P3051" s="1315"/>
      <c r="Q3051" s="1315"/>
      <c r="R3051" s="1315"/>
      <c r="S3051" s="1316" t="s">
        <v>533</v>
      </c>
      <c r="T3051" s="1316"/>
      <c r="U3051" s="1316"/>
      <c r="V3051" s="1316"/>
      <c r="W3051" s="1317">
        <v>31.281099999999999</v>
      </c>
      <c r="X3051" s="1317"/>
      <c r="Y3051" s="1317"/>
      <c r="Z3051" s="1317"/>
      <c r="AA3051" s="1317"/>
      <c r="AB3051" s="1317"/>
      <c r="AC3051" s="1318">
        <v>21.802900000000001</v>
      </c>
      <c r="AD3051" s="1318"/>
      <c r="AE3051" s="1318"/>
      <c r="AF3051" s="1318"/>
    </row>
    <row r="3052" spans="1:32" ht="22.5" customHeight="1">
      <c r="A3052" s="150"/>
      <c r="C3052" s="173" t="s">
        <v>744</v>
      </c>
      <c r="D3052" s="1309" t="s">
        <v>745</v>
      </c>
      <c r="E3052" s="1309"/>
      <c r="F3052" s="1309"/>
      <c r="G3052" s="1309"/>
      <c r="H3052" s="1309"/>
      <c r="I3052" s="1309"/>
      <c r="J3052" s="1309"/>
      <c r="K3052" s="1309"/>
      <c r="L3052" s="1309"/>
      <c r="M3052" s="1309"/>
      <c r="N3052" s="1309"/>
      <c r="O3052" s="1310">
        <v>3</v>
      </c>
      <c r="P3052" s="1310"/>
      <c r="Q3052" s="1310"/>
      <c r="R3052" s="1310"/>
      <c r="S3052" s="1311" t="s">
        <v>491</v>
      </c>
      <c r="T3052" s="1311"/>
      <c r="U3052" s="1311"/>
      <c r="V3052" s="1311"/>
      <c r="W3052" s="1312">
        <v>17.920000000000002</v>
      </c>
      <c r="X3052" s="1312"/>
      <c r="Y3052" s="1312"/>
      <c r="Z3052" s="1312"/>
      <c r="AA3052" s="1312"/>
      <c r="AB3052" s="1312"/>
      <c r="AC3052" s="1313">
        <v>53.76</v>
      </c>
      <c r="AD3052" s="1313"/>
      <c r="AE3052" s="1313"/>
      <c r="AF3052" s="1313"/>
    </row>
    <row r="3053" spans="1:32" ht="23.25" customHeight="1">
      <c r="A3053" s="153"/>
      <c r="B3053" s="154"/>
      <c r="C3053" s="175" t="s">
        <v>746</v>
      </c>
      <c r="D3053" s="1304" t="s">
        <v>747</v>
      </c>
      <c r="E3053" s="1304"/>
      <c r="F3053" s="1304"/>
      <c r="G3053" s="1304"/>
      <c r="H3053" s="1304"/>
      <c r="I3053" s="1304"/>
      <c r="J3053" s="1304"/>
      <c r="K3053" s="1304"/>
      <c r="L3053" s="1304"/>
      <c r="M3053" s="1304"/>
      <c r="N3053" s="1304"/>
      <c r="O3053" s="1305">
        <v>0.25622</v>
      </c>
      <c r="P3053" s="1305"/>
      <c r="Q3053" s="1305"/>
      <c r="R3053" s="1305"/>
      <c r="S3053" s="1306" t="s">
        <v>666</v>
      </c>
      <c r="T3053" s="1306"/>
      <c r="U3053" s="1306"/>
      <c r="V3053" s="1306"/>
      <c r="W3053" s="1307">
        <v>36.962499999999999</v>
      </c>
      <c r="X3053" s="1307"/>
      <c r="Y3053" s="1307"/>
      <c r="Z3053" s="1307"/>
      <c r="AA3053" s="1307"/>
      <c r="AB3053" s="1307"/>
      <c r="AC3053" s="1308">
        <v>9.4704999999999995</v>
      </c>
      <c r="AD3053" s="1308"/>
      <c r="AE3053" s="1308"/>
      <c r="AF3053" s="1308"/>
    </row>
    <row r="3054" spans="1:32" ht="17.45" customHeight="1">
      <c r="A3054" s="1246"/>
      <c r="B3054" s="1246"/>
      <c r="C3054" s="1246"/>
      <c r="D3054" s="1246"/>
      <c r="E3054" s="1246"/>
      <c r="F3054" s="1246"/>
      <c r="G3054" s="1246"/>
      <c r="H3054" s="1246"/>
      <c r="I3054" s="1246"/>
      <c r="J3054" s="1246"/>
      <c r="K3054" s="1246"/>
      <c r="L3054" s="1246"/>
      <c r="M3054" s="1247" t="s">
        <v>411</v>
      </c>
      <c r="N3054" s="1247"/>
      <c r="O3054" s="1247"/>
      <c r="P3054" s="1247"/>
      <c r="Q3054" s="1247"/>
      <c r="R3054" s="1247"/>
      <c r="S3054" s="1247"/>
      <c r="T3054" s="1247"/>
      <c r="U3054" s="1247"/>
      <c r="V3054" s="1247"/>
      <c r="W3054" s="1247"/>
      <c r="X3054" s="1248"/>
      <c r="Y3054" s="1248"/>
      <c r="Z3054" s="1249">
        <v>85.0334</v>
      </c>
      <c r="AA3054" s="1249"/>
      <c r="AB3054" s="1249"/>
      <c r="AC3054" s="1249"/>
      <c r="AD3054" s="1249"/>
      <c r="AE3054" s="1249"/>
      <c r="AF3054" s="1249"/>
    </row>
    <row r="3055" spans="1:32" ht="16.7" customHeight="1">
      <c r="A3055" s="1257" t="s">
        <v>412</v>
      </c>
      <c r="B3055" s="1257"/>
      <c r="C3055" s="1257"/>
      <c r="D3055" s="1257"/>
      <c r="E3055" s="1257"/>
      <c r="F3055" s="1257"/>
      <c r="G3055" s="1257"/>
      <c r="H3055" s="1257"/>
      <c r="I3055" s="1257"/>
      <c r="J3055" s="1257"/>
      <c r="K3055" s="1257"/>
      <c r="L3055" s="1257"/>
      <c r="M3055" s="1257"/>
      <c r="N3055" s="1257"/>
      <c r="O3055" s="1258" t="s">
        <v>391</v>
      </c>
      <c r="P3055" s="1258"/>
      <c r="Q3055" s="1258"/>
      <c r="R3055" s="1258"/>
      <c r="S3055" s="1258" t="s">
        <v>407</v>
      </c>
      <c r="T3055" s="1258"/>
      <c r="U3055" s="1258"/>
      <c r="V3055" s="1258"/>
      <c r="W3055" s="1258" t="s">
        <v>408</v>
      </c>
      <c r="X3055" s="1258"/>
      <c r="Y3055" s="1258"/>
      <c r="Z3055" s="1258"/>
      <c r="AA3055" s="1258"/>
      <c r="AB3055" s="1258"/>
      <c r="AC3055" s="1259" t="s">
        <v>409</v>
      </c>
      <c r="AD3055" s="1259"/>
      <c r="AE3055" s="1259"/>
      <c r="AF3055" s="1259"/>
    </row>
    <row r="3056" spans="1:32" ht="23.25" customHeight="1">
      <c r="A3056" s="146"/>
      <c r="B3056" s="147"/>
      <c r="C3056" s="163" t="s">
        <v>498</v>
      </c>
      <c r="D3056" s="1314" t="s">
        <v>499</v>
      </c>
      <c r="E3056" s="1314"/>
      <c r="F3056" s="1314"/>
      <c r="G3056" s="1314"/>
      <c r="H3056" s="1314"/>
      <c r="I3056" s="1314"/>
      <c r="J3056" s="1314"/>
      <c r="K3056" s="1314"/>
      <c r="L3056" s="1314"/>
      <c r="M3056" s="1314"/>
      <c r="N3056" s="1314"/>
      <c r="O3056" s="1315">
        <v>3.7499999999999999E-3</v>
      </c>
      <c r="P3056" s="1315"/>
      <c r="Q3056" s="1315"/>
      <c r="R3056" s="1315"/>
      <c r="S3056" s="1316" t="s">
        <v>446</v>
      </c>
      <c r="T3056" s="1316"/>
      <c r="U3056" s="1316"/>
      <c r="V3056" s="1316"/>
      <c r="W3056" s="1317">
        <v>502.1388</v>
      </c>
      <c r="X3056" s="1317"/>
      <c r="Y3056" s="1317"/>
      <c r="Z3056" s="1317"/>
      <c r="AA3056" s="1317"/>
      <c r="AB3056" s="1317"/>
      <c r="AC3056" s="1318">
        <v>1.883</v>
      </c>
      <c r="AD3056" s="1318"/>
      <c r="AE3056" s="1318"/>
      <c r="AF3056" s="1318"/>
    </row>
    <row r="3057" spans="1:32" ht="22.5" customHeight="1">
      <c r="A3057" s="150"/>
      <c r="C3057" s="165" t="s">
        <v>570</v>
      </c>
      <c r="D3057" s="1309" t="s">
        <v>571</v>
      </c>
      <c r="E3057" s="1309"/>
      <c r="F3057" s="1309"/>
      <c r="G3057" s="1309"/>
      <c r="H3057" s="1309"/>
      <c r="I3057" s="1309"/>
      <c r="J3057" s="1309"/>
      <c r="K3057" s="1309"/>
      <c r="L3057" s="1309"/>
      <c r="M3057" s="1309"/>
      <c r="N3057" s="1309"/>
      <c r="O3057" s="1310">
        <v>5.6550000000000003E-2</v>
      </c>
      <c r="P3057" s="1310"/>
      <c r="Q3057" s="1310"/>
      <c r="R3057" s="1310"/>
      <c r="S3057" s="1311" t="s">
        <v>446</v>
      </c>
      <c r="T3057" s="1311"/>
      <c r="U3057" s="1311"/>
      <c r="V3057" s="1311"/>
      <c r="W3057" s="1312">
        <v>45.264899999999997</v>
      </c>
      <c r="X3057" s="1312"/>
      <c r="Y3057" s="1312"/>
      <c r="Z3057" s="1312"/>
      <c r="AA3057" s="1312"/>
      <c r="AB3057" s="1312"/>
      <c r="AC3057" s="1313">
        <v>2.5594999999999999</v>
      </c>
      <c r="AD3057" s="1313"/>
      <c r="AE3057" s="1313"/>
      <c r="AF3057" s="1313"/>
    </row>
    <row r="3058" spans="1:32" ht="23.25" customHeight="1">
      <c r="A3058" s="153"/>
      <c r="B3058" s="154"/>
      <c r="C3058" s="167" t="s">
        <v>76</v>
      </c>
      <c r="D3058" s="1304" t="s">
        <v>77</v>
      </c>
      <c r="E3058" s="1304"/>
      <c r="F3058" s="1304"/>
      <c r="G3058" s="1304"/>
      <c r="H3058" s="1304"/>
      <c r="I3058" s="1304"/>
      <c r="J3058" s="1304"/>
      <c r="K3058" s="1304"/>
      <c r="L3058" s="1304"/>
      <c r="M3058" s="1304"/>
      <c r="N3058" s="1304"/>
      <c r="O3058" s="1305">
        <v>5.28E-2</v>
      </c>
      <c r="P3058" s="1305"/>
      <c r="Q3058" s="1305"/>
      <c r="R3058" s="1305"/>
      <c r="S3058" s="1306" t="s">
        <v>446</v>
      </c>
      <c r="T3058" s="1306"/>
      <c r="U3058" s="1306"/>
      <c r="V3058" s="1306"/>
      <c r="W3058" s="1307">
        <v>18.468900000000001</v>
      </c>
      <c r="X3058" s="1307"/>
      <c r="Y3058" s="1307"/>
      <c r="Z3058" s="1307"/>
      <c r="AA3058" s="1307"/>
      <c r="AB3058" s="1307"/>
      <c r="AC3058" s="1308">
        <v>0.97519999999999996</v>
      </c>
      <c r="AD3058" s="1308"/>
      <c r="AE3058" s="1308"/>
      <c r="AF3058" s="1308"/>
    </row>
    <row r="3059" spans="1:32" ht="16.7" customHeight="1">
      <c r="A3059" s="1246"/>
      <c r="B3059" s="1246"/>
      <c r="C3059" s="1246"/>
      <c r="D3059" s="1246"/>
      <c r="E3059" s="1246"/>
      <c r="F3059" s="1246"/>
      <c r="G3059" s="1246"/>
      <c r="H3059" s="1246"/>
      <c r="I3059" s="1246"/>
      <c r="J3059" s="1246"/>
      <c r="K3059" s="1246"/>
      <c r="L3059" s="1246"/>
      <c r="M3059" s="1247" t="s">
        <v>413</v>
      </c>
      <c r="N3059" s="1247"/>
      <c r="O3059" s="1247"/>
      <c r="P3059" s="1247"/>
      <c r="Q3059" s="1247"/>
      <c r="R3059" s="1247"/>
      <c r="S3059" s="1247"/>
      <c r="T3059" s="1247"/>
      <c r="U3059" s="1247"/>
      <c r="V3059" s="1247"/>
      <c r="W3059" s="1247"/>
      <c r="X3059" s="1248"/>
      <c r="Y3059" s="1248"/>
      <c r="Z3059" s="1249">
        <v>5.4177</v>
      </c>
      <c r="AA3059" s="1249"/>
      <c r="AB3059" s="1249"/>
      <c r="AC3059" s="1249"/>
      <c r="AD3059" s="1249"/>
      <c r="AE3059" s="1249"/>
      <c r="AF3059" s="1249"/>
    </row>
    <row r="3060" spans="1:32" ht="17.45" customHeight="1">
      <c r="A3060" s="1257" t="s">
        <v>414</v>
      </c>
      <c r="B3060" s="1257"/>
      <c r="C3060" s="1257"/>
      <c r="D3060" s="1257"/>
      <c r="E3060" s="1257"/>
      <c r="F3060" s="1257"/>
      <c r="G3060" s="1257"/>
      <c r="H3060" s="1257"/>
      <c r="I3060" s="1257"/>
      <c r="J3060" s="1257"/>
      <c r="K3060" s="1257"/>
      <c r="L3060" s="1257"/>
      <c r="M3060" s="1257"/>
      <c r="N3060" s="1257"/>
      <c r="O3060" s="1258" t="s">
        <v>391</v>
      </c>
      <c r="P3060" s="1258"/>
      <c r="Q3060" s="1258"/>
      <c r="R3060" s="1258"/>
      <c r="S3060" s="1258" t="s">
        <v>407</v>
      </c>
      <c r="T3060" s="1258"/>
      <c r="U3060" s="1258"/>
      <c r="V3060" s="1258"/>
      <c r="W3060" s="1258" t="s">
        <v>408</v>
      </c>
      <c r="X3060" s="1258"/>
      <c r="Y3060" s="1258"/>
      <c r="Z3060" s="1258"/>
      <c r="AA3060" s="1258"/>
      <c r="AB3060" s="1258"/>
      <c r="AC3060" s="1259" t="s">
        <v>409</v>
      </c>
      <c r="AD3060" s="1259"/>
      <c r="AE3060" s="1259"/>
      <c r="AF3060" s="1259"/>
    </row>
    <row r="3061" spans="1:32" ht="22.5" customHeight="1">
      <c r="A3061" s="146"/>
      <c r="B3061" s="147"/>
      <c r="C3061" s="170" t="s">
        <v>748</v>
      </c>
      <c r="D3061" s="1314" t="s">
        <v>749</v>
      </c>
      <c r="E3061" s="1314"/>
      <c r="F3061" s="1314"/>
      <c r="G3061" s="1314"/>
      <c r="H3061" s="1314"/>
      <c r="I3061" s="1314"/>
      <c r="J3061" s="1314"/>
      <c r="K3061" s="1314"/>
      <c r="L3061" s="1314"/>
      <c r="M3061" s="1314"/>
      <c r="N3061" s="1314"/>
      <c r="O3061" s="1315">
        <v>1.9199999999999998E-2</v>
      </c>
      <c r="P3061" s="1315"/>
      <c r="Q3061" s="1315"/>
      <c r="R3061" s="1315"/>
      <c r="S3061" s="1316" t="s">
        <v>283</v>
      </c>
      <c r="T3061" s="1316"/>
      <c r="U3061" s="1316"/>
      <c r="V3061" s="1316"/>
      <c r="W3061" s="1317">
        <v>33.54</v>
      </c>
      <c r="X3061" s="1317"/>
      <c r="Y3061" s="1317"/>
      <c r="Z3061" s="1317"/>
      <c r="AA3061" s="1317"/>
      <c r="AB3061" s="1317"/>
      <c r="AC3061" s="1318">
        <v>0.64400000000000002</v>
      </c>
      <c r="AD3061" s="1318"/>
      <c r="AE3061" s="1318"/>
      <c r="AF3061" s="1318"/>
    </row>
    <row r="3062" spans="1:32" ht="23.25" customHeight="1">
      <c r="A3062" s="150"/>
      <c r="C3062" s="173" t="s">
        <v>750</v>
      </c>
      <c r="D3062" s="1309" t="s">
        <v>751</v>
      </c>
      <c r="E3062" s="1309"/>
      <c r="F3062" s="1309"/>
      <c r="G3062" s="1309"/>
      <c r="H3062" s="1309"/>
      <c r="I3062" s="1309"/>
      <c r="J3062" s="1309"/>
      <c r="K3062" s="1309"/>
      <c r="L3062" s="1309"/>
      <c r="M3062" s="1309"/>
      <c r="N3062" s="1309"/>
      <c r="O3062" s="1310">
        <v>3.5E-4</v>
      </c>
      <c r="P3062" s="1310"/>
      <c r="Q3062" s="1310"/>
      <c r="R3062" s="1310"/>
      <c r="S3062" s="1311" t="s">
        <v>283</v>
      </c>
      <c r="T3062" s="1311"/>
      <c r="U3062" s="1311"/>
      <c r="V3062" s="1311"/>
      <c r="W3062" s="1312">
        <v>33.54</v>
      </c>
      <c r="X3062" s="1312"/>
      <c r="Y3062" s="1312"/>
      <c r="Z3062" s="1312"/>
      <c r="AA3062" s="1312"/>
      <c r="AB3062" s="1312"/>
      <c r="AC3062" s="1313">
        <v>1.17E-2</v>
      </c>
      <c r="AD3062" s="1313"/>
      <c r="AE3062" s="1313"/>
      <c r="AF3062" s="1313"/>
    </row>
    <row r="3063" spans="1:32" ht="31.9" customHeight="1">
      <c r="A3063" s="153"/>
      <c r="B3063" s="154"/>
      <c r="C3063" s="175" t="s">
        <v>752</v>
      </c>
      <c r="D3063" s="1304" t="s">
        <v>753</v>
      </c>
      <c r="E3063" s="1304"/>
      <c r="F3063" s="1304"/>
      <c r="G3063" s="1304"/>
      <c r="H3063" s="1304"/>
      <c r="I3063" s="1304"/>
      <c r="J3063" s="1304"/>
      <c r="K3063" s="1304"/>
      <c r="L3063" s="1304"/>
      <c r="M3063" s="1304"/>
      <c r="N3063" s="1304"/>
      <c r="O3063" s="1305">
        <v>6.9999999999999999E-4</v>
      </c>
      <c r="P3063" s="1305"/>
      <c r="Q3063" s="1305"/>
      <c r="R3063" s="1305"/>
      <c r="S3063" s="1306" t="s">
        <v>283</v>
      </c>
      <c r="T3063" s="1306"/>
      <c r="U3063" s="1306"/>
      <c r="V3063" s="1306"/>
      <c r="W3063" s="1307">
        <v>33.54</v>
      </c>
      <c r="X3063" s="1307"/>
      <c r="Y3063" s="1307"/>
      <c r="Z3063" s="1307"/>
      <c r="AA3063" s="1307"/>
      <c r="AB3063" s="1307"/>
      <c r="AC3063" s="1308">
        <v>2.35E-2</v>
      </c>
      <c r="AD3063" s="1308"/>
      <c r="AE3063" s="1308"/>
      <c r="AF3063" s="1308"/>
    </row>
    <row r="3064" spans="1:32" ht="17.45" customHeight="1">
      <c r="A3064" s="1251"/>
      <c r="B3064" s="1251"/>
      <c r="C3064" s="1251"/>
      <c r="D3064" s="1251"/>
      <c r="E3064" s="1251"/>
      <c r="F3064" s="1251"/>
      <c r="G3064" s="1251"/>
      <c r="H3064" s="1251"/>
      <c r="I3064" s="1251"/>
      <c r="J3064" s="1251"/>
      <c r="K3064" s="1251"/>
      <c r="L3064" s="1251"/>
      <c r="M3064" s="1252" t="s">
        <v>415</v>
      </c>
      <c r="N3064" s="1252"/>
      <c r="O3064" s="1252"/>
      <c r="P3064" s="1252"/>
      <c r="Q3064" s="1252"/>
      <c r="R3064" s="1252"/>
      <c r="S3064" s="1252"/>
      <c r="T3064" s="1252"/>
      <c r="U3064" s="1252"/>
      <c r="V3064" s="1252"/>
      <c r="W3064" s="1252"/>
      <c r="X3064" s="1253"/>
      <c r="Y3064" s="1253"/>
      <c r="Z3064" s="1254">
        <v>0.67920000000000003</v>
      </c>
      <c r="AA3064" s="1254"/>
      <c r="AB3064" s="1254"/>
      <c r="AC3064" s="1254"/>
      <c r="AD3064" s="1254"/>
      <c r="AE3064" s="1254"/>
      <c r="AF3064" s="1254"/>
    </row>
    <row r="3065" spans="1:32" ht="17.45" customHeight="1">
      <c r="A3065" s="1255" t="s">
        <v>416</v>
      </c>
      <c r="B3065" s="1255"/>
      <c r="C3065" s="1255"/>
      <c r="D3065" s="1255"/>
      <c r="E3065" s="1255"/>
      <c r="F3065" s="1255"/>
      <c r="G3065" s="1255"/>
      <c r="H3065" s="1255"/>
      <c r="I3065" s="1255"/>
      <c r="J3065" s="1256" t="s">
        <v>391</v>
      </c>
      <c r="K3065" s="1256"/>
      <c r="L3065" s="158" t="s">
        <v>417</v>
      </c>
      <c r="M3065" s="158" t="s">
        <v>418</v>
      </c>
      <c r="N3065" s="1256" t="s">
        <v>419</v>
      </c>
      <c r="O3065" s="1256"/>
      <c r="P3065" s="1256" t="s">
        <v>420</v>
      </c>
      <c r="Q3065" s="1256"/>
      <c r="R3065" s="1256"/>
      <c r="S3065" s="1256"/>
      <c r="T3065" s="1256" t="s">
        <v>421</v>
      </c>
      <c r="U3065" s="1256"/>
      <c r="V3065" s="1256"/>
      <c r="W3065" s="1256"/>
      <c r="X3065" s="1256" t="s">
        <v>422</v>
      </c>
      <c r="Y3065" s="1256"/>
      <c r="Z3065" s="1256"/>
      <c r="AA3065" s="1256"/>
      <c r="AB3065" s="1256"/>
      <c r="AC3065" s="1245" t="s">
        <v>409</v>
      </c>
      <c r="AD3065" s="1245"/>
      <c r="AE3065" s="1245"/>
      <c r="AF3065" s="1245"/>
    </row>
    <row r="3066" spans="1:32" ht="41.45" customHeight="1">
      <c r="A3066" s="146"/>
      <c r="B3066" s="147"/>
      <c r="C3066" s="170" t="s">
        <v>754</v>
      </c>
      <c r="D3066" s="1263" t="s">
        <v>749</v>
      </c>
      <c r="E3066" s="1263"/>
      <c r="F3066" s="1263"/>
      <c r="G3066" s="1263"/>
      <c r="H3066" s="1263"/>
      <c r="I3066" s="1263"/>
      <c r="J3066" s="1300">
        <v>1.9199999999999998E-2</v>
      </c>
      <c r="K3066" s="1300"/>
      <c r="L3066" s="171">
        <v>0</v>
      </c>
      <c r="M3066" s="171">
        <v>0</v>
      </c>
      <c r="N3066" s="1265">
        <v>0</v>
      </c>
      <c r="O3066" s="1265"/>
      <c r="P3066" s="1265">
        <v>1.1000000000000001</v>
      </c>
      <c r="Q3066" s="1265"/>
      <c r="R3066" s="1265"/>
      <c r="S3066" s="1265"/>
      <c r="T3066" s="1265">
        <v>0.88</v>
      </c>
      <c r="U3066" s="1265"/>
      <c r="V3066" s="1265"/>
      <c r="W3066" s="1265"/>
      <c r="X3066" s="1265">
        <v>0.72</v>
      </c>
      <c r="Y3066" s="1265"/>
      <c r="Z3066" s="1265"/>
      <c r="AA3066" s="1265"/>
      <c r="AB3066" s="1265"/>
      <c r="AC3066" s="1266">
        <v>0</v>
      </c>
      <c r="AD3066" s="1266"/>
      <c r="AE3066" s="1266"/>
      <c r="AF3066" s="1266"/>
    </row>
    <row r="3067" spans="1:32" ht="20.45" customHeight="1">
      <c r="A3067" s="153"/>
      <c r="B3067" s="154"/>
      <c r="C3067" s="154"/>
      <c r="D3067" s="154"/>
      <c r="E3067" s="154"/>
      <c r="F3067" s="154"/>
      <c r="G3067" s="154"/>
      <c r="H3067" s="154"/>
      <c r="I3067" s="154"/>
      <c r="J3067" s="154"/>
      <c r="K3067" s="154"/>
      <c r="L3067" s="154"/>
      <c r="M3067" s="154"/>
      <c r="N3067" s="154"/>
      <c r="O3067" s="154"/>
      <c r="P3067" s="154"/>
      <c r="Q3067" s="154"/>
      <c r="R3067" s="154"/>
      <c r="S3067" s="154"/>
      <c r="T3067" s="154"/>
      <c r="U3067" s="154"/>
      <c r="V3067" s="154"/>
      <c r="W3067" s="154"/>
      <c r="X3067" s="154"/>
      <c r="Y3067" s="154"/>
      <c r="Z3067" s="154"/>
      <c r="AA3067" s="154"/>
      <c r="AB3067" s="154"/>
      <c r="AC3067" s="154"/>
      <c r="AD3067" s="154"/>
      <c r="AE3067" s="154"/>
      <c r="AF3067" s="162"/>
    </row>
    <row r="3068" spans="1:32" ht="1.5" customHeight="1">
      <c r="A3068" s="146"/>
      <c r="B3068" s="147"/>
      <c r="C3068" s="147"/>
      <c r="D3068" s="147"/>
      <c r="E3068" s="147"/>
      <c r="F3068" s="147"/>
      <c r="G3068" s="1289" t="s">
        <v>376</v>
      </c>
      <c r="H3068" s="1289"/>
      <c r="I3068" s="1289"/>
      <c r="J3068" s="1289"/>
      <c r="K3068" s="1289"/>
      <c r="L3068" s="1289"/>
      <c r="M3068" s="1289"/>
      <c r="N3068" s="1289"/>
      <c r="O3068" s="1289"/>
      <c r="P3068" s="1289"/>
      <c r="Q3068" s="1289"/>
      <c r="R3068" s="1289"/>
      <c r="S3068" s="1289"/>
      <c r="T3068" s="1289"/>
      <c r="U3068" s="1289"/>
      <c r="V3068" s="1289"/>
      <c r="W3068" s="1289"/>
      <c r="X3068" s="1289"/>
      <c r="Y3068" s="1289"/>
      <c r="Z3068" s="1289"/>
      <c r="AA3068" s="148"/>
      <c r="AB3068" s="1290" t="s">
        <v>755</v>
      </c>
      <c r="AC3068" s="1290"/>
      <c r="AD3068" s="1290"/>
      <c r="AE3068" s="1290"/>
      <c r="AF3068" s="1290"/>
    </row>
    <row r="3069" spans="1:32" ht="15.4" customHeight="1">
      <c r="A3069" s="150"/>
      <c r="B3069" s="1243"/>
      <c r="C3069" s="1243"/>
      <c r="D3069" s="1243"/>
      <c r="E3069" s="1243"/>
      <c r="G3069" s="1289"/>
      <c r="H3069" s="1289"/>
      <c r="I3069" s="1289"/>
      <c r="J3069" s="1289"/>
      <c r="K3069" s="1289"/>
      <c r="L3069" s="1289"/>
      <c r="M3069" s="1289"/>
      <c r="N3069" s="1289"/>
      <c r="O3069" s="1289"/>
      <c r="P3069" s="1289"/>
      <c r="Q3069" s="1289"/>
      <c r="R3069" s="1289"/>
      <c r="S3069" s="1289"/>
      <c r="T3069" s="1289"/>
      <c r="U3069" s="1289"/>
      <c r="V3069" s="1289"/>
      <c r="W3069" s="1289"/>
      <c r="X3069" s="1289"/>
      <c r="Y3069" s="1289"/>
      <c r="Z3069" s="1289"/>
      <c r="AA3069" s="152"/>
      <c r="AB3069" s="1290"/>
      <c r="AC3069" s="1290"/>
      <c r="AD3069" s="1290"/>
      <c r="AE3069" s="1290"/>
      <c r="AF3069" s="1290"/>
    </row>
    <row r="3070" spans="1:32" ht="0.75" customHeight="1">
      <c r="A3070" s="150"/>
      <c r="B3070" s="1243"/>
      <c r="C3070" s="1243"/>
      <c r="D3070" s="1243"/>
      <c r="E3070" s="1243"/>
      <c r="G3070" s="1289"/>
      <c r="H3070" s="1289"/>
      <c r="I3070" s="1289"/>
      <c r="J3070" s="1289"/>
      <c r="K3070" s="1289"/>
      <c r="L3070" s="1289"/>
      <c r="M3070" s="1289"/>
      <c r="N3070" s="1289"/>
      <c r="O3070" s="1289"/>
      <c r="P3070" s="1289"/>
      <c r="Q3070" s="1289"/>
      <c r="R3070" s="1289"/>
      <c r="S3070" s="1289"/>
      <c r="T3070" s="1289"/>
      <c r="U3070" s="1289"/>
      <c r="V3070" s="1289"/>
      <c r="W3070" s="1289"/>
      <c r="X3070" s="1289"/>
      <c r="Y3070" s="1289"/>
      <c r="Z3070" s="1289"/>
      <c r="AA3070" s="152"/>
      <c r="AB3070" s="1290"/>
      <c r="AC3070" s="1290"/>
      <c r="AD3070" s="1290"/>
      <c r="AE3070" s="1290"/>
      <c r="AF3070" s="1290"/>
    </row>
    <row r="3071" spans="1:32" ht="11.65" customHeight="1">
      <c r="A3071" s="150"/>
      <c r="B3071" s="1243"/>
      <c r="C3071" s="1243"/>
      <c r="D3071" s="1243"/>
      <c r="E3071" s="1243"/>
      <c r="G3071" s="1289"/>
      <c r="H3071" s="1289"/>
      <c r="I3071" s="1289"/>
      <c r="J3071" s="1289"/>
      <c r="K3071" s="1289"/>
      <c r="L3071" s="1289"/>
      <c r="M3071" s="1289"/>
      <c r="N3071" s="1289"/>
      <c r="O3071" s="1289"/>
      <c r="P3071" s="1289"/>
      <c r="Q3071" s="1289"/>
      <c r="R3071" s="1289"/>
      <c r="S3071" s="1289"/>
      <c r="T3071" s="1289"/>
      <c r="U3071" s="1289"/>
      <c r="V3071" s="1289"/>
      <c r="W3071" s="1289"/>
      <c r="X3071" s="1289"/>
      <c r="Y3071" s="1289"/>
      <c r="Z3071" s="1289"/>
      <c r="AA3071" s="152"/>
      <c r="AB3071" s="1303" t="s">
        <v>378</v>
      </c>
      <c r="AC3071" s="1303"/>
      <c r="AD3071" s="1303"/>
      <c r="AE3071" s="1292"/>
      <c r="AF3071" s="1292"/>
    </row>
    <row r="3072" spans="1:32" ht="13.15" customHeight="1">
      <c r="A3072" s="150"/>
      <c r="B3072" s="1243"/>
      <c r="C3072" s="1243"/>
      <c r="D3072" s="1243"/>
      <c r="E3072" s="1243"/>
      <c r="G3072" s="1293" t="s">
        <v>379</v>
      </c>
      <c r="H3072" s="1293"/>
      <c r="I3072" s="1293"/>
      <c r="J3072" s="1293"/>
      <c r="K3072" s="1293"/>
      <c r="L3072" s="1293"/>
      <c r="M3072" s="1293"/>
      <c r="N3072" s="1293"/>
      <c r="O3072" s="1293"/>
      <c r="P3072" s="1293"/>
      <c r="Q3072" s="1293"/>
      <c r="R3072" s="1293"/>
      <c r="S3072" s="1293"/>
      <c r="T3072" s="1293"/>
      <c r="U3072" s="1293"/>
      <c r="V3072" s="1293"/>
      <c r="W3072" s="1293"/>
      <c r="X3072" s="1293"/>
      <c r="Y3072" s="1293"/>
      <c r="Z3072" s="1293"/>
      <c r="AA3072" s="152"/>
      <c r="AB3072" s="1303"/>
      <c r="AC3072" s="1303"/>
      <c r="AD3072" s="1303"/>
      <c r="AE3072" s="1292"/>
      <c r="AF3072" s="1292"/>
    </row>
    <row r="3073" spans="1:32" ht="0.75" customHeight="1">
      <c r="A3073" s="150"/>
      <c r="G3073" s="1293"/>
      <c r="H3073" s="1293"/>
      <c r="I3073" s="1293"/>
      <c r="J3073" s="1293"/>
      <c r="K3073" s="1293"/>
      <c r="L3073" s="1293"/>
      <c r="M3073" s="1293"/>
      <c r="N3073" s="1293"/>
      <c r="O3073" s="1293"/>
      <c r="P3073" s="1293"/>
      <c r="Q3073" s="1293"/>
      <c r="R3073" s="1293"/>
      <c r="S3073" s="1293"/>
      <c r="T3073" s="1293"/>
      <c r="U3073" s="1293"/>
      <c r="V3073" s="1293"/>
      <c r="W3073" s="1293"/>
      <c r="X3073" s="1293"/>
      <c r="Y3073" s="1293"/>
      <c r="Z3073" s="1293"/>
      <c r="AA3073" s="152"/>
      <c r="AB3073" s="1303"/>
      <c r="AC3073" s="1303"/>
      <c r="AD3073" s="1303"/>
      <c r="AE3073" s="1292"/>
      <c r="AF3073" s="1292"/>
    </row>
    <row r="3074" spans="1:32" ht="0.75" customHeight="1">
      <c r="A3074" s="153"/>
      <c r="B3074" s="154"/>
      <c r="C3074" s="154"/>
      <c r="D3074" s="154"/>
      <c r="E3074" s="154"/>
      <c r="F3074" s="154"/>
      <c r="G3074" s="154"/>
      <c r="H3074" s="154"/>
      <c r="I3074" s="154"/>
      <c r="J3074" s="154"/>
      <c r="K3074" s="154"/>
      <c r="L3074" s="154"/>
      <c r="M3074" s="154"/>
      <c r="N3074" s="154"/>
      <c r="O3074" s="154"/>
      <c r="P3074" s="154"/>
      <c r="Q3074" s="154"/>
      <c r="R3074" s="154"/>
      <c r="S3074" s="154"/>
      <c r="T3074" s="154"/>
      <c r="U3074" s="154"/>
      <c r="V3074" s="154"/>
      <c r="W3074" s="154"/>
      <c r="X3074" s="154"/>
      <c r="Y3074" s="154"/>
      <c r="Z3074" s="154"/>
      <c r="AA3074" s="162"/>
      <c r="AB3074" s="1303"/>
      <c r="AC3074" s="1303"/>
      <c r="AD3074" s="1303"/>
      <c r="AE3074" s="1292"/>
      <c r="AF3074" s="1292"/>
    </row>
    <row r="3075" spans="1:32" ht="16.7" customHeight="1">
      <c r="A3075" s="1280" t="s">
        <v>323</v>
      </c>
      <c r="B3075" s="1280"/>
      <c r="C3075" s="1280"/>
      <c r="D3075" s="1280"/>
      <c r="E3075" s="1280"/>
      <c r="F3075" s="1280"/>
      <c r="G3075" s="1280"/>
      <c r="H3075" s="1280"/>
      <c r="I3075" s="1280"/>
      <c r="J3075" s="1280"/>
      <c r="K3075" s="1280"/>
      <c r="L3075" s="1280"/>
      <c r="M3075" s="1280"/>
      <c r="N3075" s="1280"/>
      <c r="O3075" s="1280"/>
      <c r="P3075" s="1280"/>
      <c r="Q3075" s="1280"/>
      <c r="R3075" s="1280"/>
      <c r="S3075" s="1280"/>
      <c r="T3075" s="1280"/>
      <c r="U3075" s="1280"/>
      <c r="V3075" s="1280"/>
      <c r="W3075" s="1280"/>
      <c r="X3075" s="1280"/>
      <c r="Y3075" s="1280"/>
      <c r="Z3075" s="1280"/>
      <c r="AA3075" s="1280"/>
      <c r="AB3075" s="1280"/>
      <c r="AC3075" s="1280"/>
      <c r="AD3075" s="1280"/>
      <c r="AE3075" s="1280"/>
      <c r="AF3075" s="1280"/>
    </row>
    <row r="3076" spans="1:32" ht="37.15" customHeight="1">
      <c r="A3076" s="1301" t="s">
        <v>380</v>
      </c>
      <c r="B3076" s="1301"/>
      <c r="C3076" s="1301"/>
      <c r="D3076" s="1301"/>
      <c r="E3076" s="1301"/>
      <c r="F3076" s="1301"/>
      <c r="G3076" s="1301"/>
      <c r="H3076" s="1301"/>
      <c r="I3076" s="1301"/>
      <c r="J3076" s="1301"/>
      <c r="K3076" s="1301"/>
      <c r="L3076" s="1301"/>
      <c r="M3076" s="1301"/>
      <c r="N3076" s="1301"/>
      <c r="O3076" s="1301"/>
      <c r="P3076" s="1301"/>
      <c r="Q3076" s="1301"/>
      <c r="R3076" s="1301"/>
      <c r="S3076" s="1301"/>
      <c r="T3076" s="1301"/>
      <c r="U3076" s="1301"/>
      <c r="V3076" s="1301"/>
      <c r="W3076" s="1301"/>
      <c r="X3076" s="1301"/>
      <c r="Y3076" s="1280" t="s">
        <v>381</v>
      </c>
      <c r="Z3076" s="1280"/>
      <c r="AA3076" s="1280"/>
      <c r="AB3076" s="1280"/>
      <c r="AC3076" s="1280"/>
      <c r="AD3076" s="1280"/>
      <c r="AE3076" s="1280"/>
      <c r="AF3076" s="1280"/>
    </row>
    <row r="3077" spans="1:32" ht="5.0999999999999996" customHeight="1">
      <c r="A3077" s="146"/>
      <c r="B3077" s="147"/>
      <c r="C3077" s="147"/>
      <c r="D3077" s="147"/>
      <c r="E3077" s="147"/>
      <c r="F3077" s="147"/>
      <c r="G3077" s="147"/>
      <c r="H3077" s="147"/>
      <c r="I3077" s="147"/>
      <c r="J3077" s="156"/>
      <c r="K3077" s="156"/>
      <c r="L3077" s="156"/>
      <c r="M3077" s="156"/>
      <c r="N3077" s="156"/>
      <c r="O3077" s="156"/>
      <c r="P3077" s="156"/>
      <c r="Q3077" s="156"/>
      <c r="R3077" s="156"/>
      <c r="S3077" s="156"/>
      <c r="T3077" s="156"/>
      <c r="U3077" s="156"/>
      <c r="V3077" s="156"/>
      <c r="W3077" s="156"/>
      <c r="X3077" s="156"/>
      <c r="Y3077" s="156"/>
      <c r="Z3077" s="156"/>
      <c r="AA3077" s="156"/>
      <c r="AB3077" s="156"/>
      <c r="AC3077" s="156"/>
      <c r="AD3077" s="156"/>
      <c r="AE3077" s="156"/>
      <c r="AF3077" s="157"/>
    </row>
    <row r="3078" spans="1:32" ht="17.45" customHeight="1">
      <c r="A3078" s="1302" t="s">
        <v>416</v>
      </c>
      <c r="B3078" s="1302"/>
      <c r="C3078" s="1302"/>
      <c r="D3078" s="1302"/>
      <c r="E3078" s="1302"/>
      <c r="F3078" s="1302"/>
      <c r="G3078" s="1302"/>
      <c r="H3078" s="1302"/>
      <c r="I3078" s="1302"/>
      <c r="J3078" s="1256" t="s">
        <v>391</v>
      </c>
      <c r="K3078" s="1256"/>
      <c r="L3078" s="158" t="s">
        <v>417</v>
      </c>
      <c r="M3078" s="158" t="s">
        <v>418</v>
      </c>
      <c r="N3078" s="1256" t="s">
        <v>419</v>
      </c>
      <c r="O3078" s="1256"/>
      <c r="P3078" s="1256" t="s">
        <v>420</v>
      </c>
      <c r="Q3078" s="1256"/>
      <c r="R3078" s="1256"/>
      <c r="S3078" s="1256"/>
      <c r="T3078" s="1256" t="s">
        <v>421</v>
      </c>
      <c r="U3078" s="1256"/>
      <c r="V3078" s="1256"/>
      <c r="W3078" s="1256"/>
      <c r="X3078" s="1256" t="s">
        <v>422</v>
      </c>
      <c r="Y3078" s="1256"/>
      <c r="Z3078" s="1256"/>
      <c r="AA3078" s="1256"/>
      <c r="AB3078" s="1256"/>
      <c r="AC3078" s="1245" t="s">
        <v>409</v>
      </c>
      <c r="AD3078" s="1245"/>
      <c r="AE3078" s="1245"/>
      <c r="AF3078" s="1245"/>
    </row>
    <row r="3079" spans="1:32" ht="28.15" customHeight="1">
      <c r="A3079" s="146"/>
      <c r="B3079" s="147"/>
      <c r="C3079" s="170" t="s">
        <v>756</v>
      </c>
      <c r="D3079" s="1263" t="s">
        <v>751</v>
      </c>
      <c r="E3079" s="1263"/>
      <c r="F3079" s="1263"/>
      <c r="G3079" s="1263"/>
      <c r="H3079" s="1263"/>
      <c r="I3079" s="1263"/>
      <c r="J3079" s="1300">
        <v>3.5E-4</v>
      </c>
      <c r="K3079" s="1300"/>
      <c r="L3079" s="171">
        <v>0</v>
      </c>
      <c r="M3079" s="171">
        <v>0</v>
      </c>
      <c r="N3079" s="1265">
        <v>0</v>
      </c>
      <c r="O3079" s="1265"/>
      <c r="P3079" s="1265">
        <v>1.1000000000000001</v>
      </c>
      <c r="Q3079" s="1265"/>
      <c r="R3079" s="1265"/>
      <c r="S3079" s="1265"/>
      <c r="T3079" s="1265">
        <v>0.88</v>
      </c>
      <c r="U3079" s="1265"/>
      <c r="V3079" s="1265"/>
      <c r="W3079" s="1265"/>
      <c r="X3079" s="1265">
        <v>0.72</v>
      </c>
      <c r="Y3079" s="1265"/>
      <c r="Z3079" s="1265"/>
      <c r="AA3079" s="1265"/>
      <c r="AB3079" s="1265"/>
      <c r="AC3079" s="1266">
        <v>0</v>
      </c>
      <c r="AD3079" s="1266"/>
      <c r="AE3079" s="1266"/>
      <c r="AF3079" s="1266"/>
    </row>
    <row r="3080" spans="1:32" ht="64.150000000000006" customHeight="1">
      <c r="A3080" s="153"/>
      <c r="B3080" s="154"/>
      <c r="C3080" s="175" t="s">
        <v>757</v>
      </c>
      <c r="D3080" s="1294" t="s">
        <v>753</v>
      </c>
      <c r="E3080" s="1294"/>
      <c r="F3080" s="1294"/>
      <c r="G3080" s="1294"/>
      <c r="H3080" s="1294"/>
      <c r="I3080" s="1294"/>
      <c r="J3080" s="1295">
        <v>6.9999999999999999E-4</v>
      </c>
      <c r="K3080" s="1295"/>
      <c r="L3080" s="176">
        <v>0</v>
      </c>
      <c r="M3080" s="176">
        <v>0</v>
      </c>
      <c r="N3080" s="1296">
        <v>0</v>
      </c>
      <c r="O3080" s="1296"/>
      <c r="P3080" s="1296">
        <v>1.1000000000000001</v>
      </c>
      <c r="Q3080" s="1296"/>
      <c r="R3080" s="1296"/>
      <c r="S3080" s="1296"/>
      <c r="T3080" s="1296">
        <v>0.88</v>
      </c>
      <c r="U3080" s="1296"/>
      <c r="V3080" s="1296"/>
      <c r="W3080" s="1296"/>
      <c r="X3080" s="1296">
        <v>0.72</v>
      </c>
      <c r="Y3080" s="1296"/>
      <c r="Z3080" s="1296"/>
      <c r="AA3080" s="1296"/>
      <c r="AB3080" s="1296"/>
      <c r="AC3080" s="1261">
        <v>0</v>
      </c>
      <c r="AD3080" s="1261"/>
      <c r="AE3080" s="1261"/>
      <c r="AF3080" s="1261"/>
    </row>
    <row r="3081" spans="1:32" ht="16.7" customHeight="1">
      <c r="A3081" s="1246"/>
      <c r="B3081" s="1246"/>
      <c r="C3081" s="1246"/>
      <c r="D3081" s="1246"/>
      <c r="E3081" s="1246"/>
      <c r="F3081" s="1246"/>
      <c r="G3081" s="1246"/>
      <c r="H3081" s="1246"/>
      <c r="I3081" s="1246"/>
      <c r="J3081" s="1246"/>
      <c r="K3081" s="1246"/>
      <c r="L3081" s="1246"/>
      <c r="M3081" s="1247" t="s">
        <v>423</v>
      </c>
      <c r="N3081" s="1247"/>
      <c r="O3081" s="1247"/>
      <c r="P3081" s="1247"/>
      <c r="Q3081" s="1247"/>
      <c r="R3081" s="1247"/>
      <c r="S3081" s="1247"/>
      <c r="T3081" s="1247"/>
      <c r="U3081" s="1247"/>
      <c r="V3081" s="1247"/>
      <c r="W3081" s="1247"/>
      <c r="X3081" s="1248"/>
      <c r="Y3081" s="1248"/>
      <c r="Z3081" s="1249">
        <v>0</v>
      </c>
      <c r="AA3081" s="1249"/>
      <c r="AB3081" s="1249"/>
      <c r="AC3081" s="1249"/>
      <c r="AD3081" s="1249"/>
      <c r="AE3081" s="1249"/>
      <c r="AF3081" s="1249"/>
    </row>
    <row r="3082" spans="1:32" ht="5.85" customHeight="1">
      <c r="A3082" s="1250"/>
      <c r="B3082" s="1250"/>
      <c r="C3082" s="1250"/>
      <c r="D3082" s="1250"/>
      <c r="E3082" s="1250"/>
      <c r="F3082" s="1250"/>
      <c r="G3082" s="1250"/>
      <c r="H3082" s="1250"/>
      <c r="I3082" s="1250"/>
      <c r="J3082" s="1250"/>
      <c r="K3082" s="1250"/>
      <c r="L3082" s="1250"/>
      <c r="M3082" s="1250"/>
      <c r="N3082" s="1250"/>
      <c r="O3082" s="1250"/>
      <c r="P3082" s="1250"/>
      <c r="Q3082" s="1250"/>
      <c r="R3082" s="1250"/>
      <c r="S3082" s="1250"/>
      <c r="T3082" s="1250"/>
      <c r="U3082" s="1250"/>
      <c r="V3082" s="1250"/>
      <c r="W3082" s="1250"/>
      <c r="X3082" s="1250"/>
      <c r="Y3082" s="1250"/>
      <c r="Z3082" s="1250"/>
      <c r="AA3082" s="1250"/>
      <c r="AB3082" s="1250"/>
      <c r="AC3082" s="1250"/>
      <c r="AD3082" s="1250"/>
      <c r="AE3082" s="1250"/>
      <c r="AF3082" s="1250"/>
    </row>
    <row r="3083" spans="1:32" ht="16.7" customHeight="1">
      <c r="A3083" s="1239"/>
      <c r="B3083" s="1239"/>
      <c r="C3083" s="1239"/>
      <c r="D3083" s="1239"/>
      <c r="E3083" s="1239"/>
      <c r="F3083" s="1239"/>
      <c r="G3083" s="1239"/>
      <c r="H3083" s="1239"/>
      <c r="I3083" s="1239"/>
      <c r="J3083" s="1239"/>
      <c r="K3083" s="1239"/>
      <c r="L3083" s="1239"/>
      <c r="M3083" s="1240" t="s">
        <v>424</v>
      </c>
      <c r="N3083" s="1240"/>
      <c r="O3083" s="1240"/>
      <c r="P3083" s="1240"/>
      <c r="Q3083" s="1240"/>
      <c r="R3083" s="1240"/>
      <c r="S3083" s="1240"/>
      <c r="T3083" s="1240"/>
      <c r="U3083" s="1240"/>
      <c r="V3083" s="1240"/>
      <c r="W3083" s="1240"/>
      <c r="X3083" s="1243"/>
      <c r="Y3083" s="1243"/>
      <c r="Z3083" s="1241">
        <v>133.47</v>
      </c>
      <c r="AA3083" s="1241"/>
      <c r="AB3083" s="1241"/>
      <c r="AC3083" s="1241"/>
      <c r="AD3083" s="1241"/>
      <c r="AE3083" s="1241"/>
      <c r="AF3083" s="1241"/>
    </row>
    <row r="3084" spans="1:32" ht="0.75" customHeight="1">
      <c r="A3084" s="1239"/>
      <c r="B3084" s="1239"/>
      <c r="C3084" s="1239"/>
      <c r="D3084" s="1239"/>
      <c r="E3084" s="1239"/>
      <c r="F3084" s="1239"/>
      <c r="G3084" s="1239"/>
      <c r="H3084" s="1239"/>
      <c r="I3084" s="1239"/>
      <c r="J3084" s="1239"/>
      <c r="K3084" s="1240" t="s">
        <v>425</v>
      </c>
      <c r="L3084" s="1240"/>
      <c r="M3084" s="1240"/>
      <c r="N3084" s="1240"/>
      <c r="O3084" s="1240"/>
      <c r="P3084" s="1240"/>
      <c r="Q3084" s="159"/>
      <c r="R3084" s="1244">
        <v>0</v>
      </c>
      <c r="S3084" s="1244"/>
      <c r="T3084" s="1244"/>
      <c r="U3084" s="1240"/>
      <c r="V3084" s="1240"/>
      <c r="W3084" s="1240"/>
      <c r="X3084" s="1243"/>
      <c r="Y3084" s="1243"/>
      <c r="Z3084" s="1241"/>
      <c r="AA3084" s="1241"/>
      <c r="AB3084" s="1241"/>
      <c r="AC3084" s="1241"/>
      <c r="AD3084" s="1241"/>
      <c r="AE3084" s="1241"/>
      <c r="AF3084" s="1241"/>
    </row>
    <row r="3085" spans="1:32" ht="16.7" customHeight="1">
      <c r="A3085" s="1239"/>
      <c r="B3085" s="1239"/>
      <c r="C3085" s="1239"/>
      <c r="D3085" s="1239"/>
      <c r="E3085" s="1239"/>
      <c r="F3085" s="1239"/>
      <c r="G3085" s="1239"/>
      <c r="H3085" s="1239"/>
      <c r="I3085" s="1239"/>
      <c r="J3085" s="1239"/>
      <c r="K3085" s="1240"/>
      <c r="L3085" s="1240"/>
      <c r="M3085" s="1240"/>
      <c r="N3085" s="1240"/>
      <c r="O3085" s="1240"/>
      <c r="P3085" s="1240"/>
      <c r="Q3085" s="151"/>
      <c r="R3085" s="1244"/>
      <c r="S3085" s="1244"/>
      <c r="T3085" s="1244"/>
      <c r="U3085" s="151"/>
      <c r="V3085" s="1240" t="s">
        <v>426</v>
      </c>
      <c r="W3085" s="1240"/>
      <c r="X3085" s="1243"/>
      <c r="Y3085" s="1243"/>
      <c r="Z3085" s="1241">
        <v>0</v>
      </c>
      <c r="AA3085" s="1241"/>
      <c r="AB3085" s="1241"/>
      <c r="AC3085" s="1241"/>
      <c r="AD3085" s="1241"/>
      <c r="AE3085" s="1241"/>
      <c r="AF3085" s="1241"/>
    </row>
    <row r="3086" spans="1:32" ht="17.45" customHeight="1">
      <c r="A3086" s="1239"/>
      <c r="B3086" s="1239"/>
      <c r="C3086" s="1239"/>
      <c r="D3086" s="1239"/>
      <c r="E3086" s="1239"/>
      <c r="F3086" s="1239"/>
      <c r="G3086" s="1239"/>
      <c r="H3086" s="1239"/>
      <c r="I3086" s="1239"/>
      <c r="J3086" s="1239"/>
      <c r="K3086" s="1239"/>
      <c r="L3086" s="1239"/>
      <c r="M3086" s="1240" t="s">
        <v>427</v>
      </c>
      <c r="N3086" s="1240"/>
      <c r="O3086" s="1240"/>
      <c r="P3086" s="1240"/>
      <c r="Q3086" s="1240"/>
      <c r="R3086" s="1240"/>
      <c r="S3086" s="1240"/>
      <c r="T3086" s="1240"/>
      <c r="U3086" s="1240"/>
      <c r="V3086" s="1240"/>
      <c r="W3086" s="1240"/>
      <c r="X3086" s="1243"/>
      <c r="Y3086" s="1243"/>
      <c r="Z3086" s="1241">
        <v>133.47</v>
      </c>
      <c r="AA3086" s="1241"/>
      <c r="AB3086" s="1241"/>
      <c r="AC3086" s="1241"/>
      <c r="AD3086" s="1241"/>
      <c r="AE3086" s="1241"/>
      <c r="AF3086" s="1241"/>
    </row>
    <row r="3087" spans="1:32" ht="5.85" customHeight="1">
      <c r="A3087" s="1242"/>
      <c r="B3087" s="1242"/>
      <c r="C3087" s="1242"/>
      <c r="D3087" s="1242"/>
      <c r="E3087" s="1242"/>
      <c r="F3087" s="1242"/>
      <c r="G3087" s="1242"/>
      <c r="H3087" s="1242"/>
      <c r="I3087" s="1242"/>
      <c r="J3087" s="1242"/>
      <c r="K3087" s="1242"/>
      <c r="L3087" s="1242"/>
      <c r="M3087" s="1242"/>
      <c r="N3087" s="1242"/>
      <c r="O3087" s="1242"/>
      <c r="P3087" s="1242"/>
      <c r="Q3087" s="1242"/>
      <c r="R3087" s="1242"/>
      <c r="S3087" s="1242"/>
      <c r="T3087" s="1242"/>
      <c r="U3087" s="1242"/>
      <c r="V3087" s="1242"/>
      <c r="W3087" s="1242"/>
      <c r="X3087" s="1242"/>
      <c r="Y3087" s="1242"/>
      <c r="Z3087" s="1242"/>
      <c r="AA3087" s="1242"/>
      <c r="AB3087" s="1242"/>
      <c r="AC3087" s="1242"/>
      <c r="AD3087" s="1242"/>
      <c r="AE3087" s="1242"/>
      <c r="AF3087" s="1242"/>
    </row>
    <row r="3088" spans="1:32" ht="145.35" customHeight="1">
      <c r="A3088" s="150"/>
      <c r="AF3088" s="152"/>
    </row>
    <row r="3089" spans="1:32" ht="145.35" customHeight="1">
      <c r="A3089" s="150"/>
      <c r="AF3089" s="152"/>
    </row>
    <row r="3090" spans="1:32" ht="128.65" customHeight="1">
      <c r="A3090" s="150"/>
      <c r="AF3090" s="152"/>
    </row>
    <row r="3091" spans="1:32" ht="127.9" customHeight="1">
      <c r="A3091" s="153"/>
      <c r="B3091" s="154"/>
      <c r="C3091" s="154"/>
      <c r="D3091" s="154"/>
      <c r="E3091" s="154"/>
      <c r="F3091" s="154"/>
      <c r="G3091" s="154"/>
      <c r="H3091" s="154"/>
      <c r="I3091" s="154"/>
      <c r="J3091" s="154"/>
      <c r="K3091" s="154"/>
      <c r="L3091" s="154"/>
      <c r="M3091" s="154"/>
      <c r="N3091" s="154"/>
      <c r="O3091" s="154"/>
      <c r="P3091" s="154"/>
      <c r="Q3091" s="154"/>
      <c r="R3091" s="154"/>
      <c r="S3091" s="154"/>
      <c r="T3091" s="154"/>
      <c r="U3091" s="154"/>
      <c r="V3091" s="154"/>
      <c r="W3091" s="154"/>
      <c r="X3091" s="154"/>
      <c r="Y3091" s="154"/>
      <c r="Z3091" s="154"/>
      <c r="AA3091" s="154"/>
      <c r="AB3091" s="154"/>
      <c r="AC3091" s="154"/>
      <c r="AD3091" s="154"/>
      <c r="AE3091" s="154"/>
      <c r="AF3091" s="162"/>
    </row>
    <row r="3092" spans="1:32" ht="1.5" customHeight="1">
      <c r="A3092" s="146"/>
      <c r="B3092" s="147"/>
      <c r="C3092" s="147"/>
      <c r="D3092" s="147"/>
      <c r="E3092" s="147"/>
      <c r="F3092" s="147"/>
      <c r="G3092" s="1289" t="s">
        <v>376</v>
      </c>
      <c r="H3092" s="1289"/>
      <c r="I3092" s="1289"/>
      <c r="J3092" s="1289"/>
      <c r="K3092" s="1289"/>
      <c r="L3092" s="1289"/>
      <c r="M3092" s="1289"/>
      <c r="N3092" s="1289"/>
      <c r="O3092" s="1289"/>
      <c r="P3092" s="1289"/>
      <c r="Q3092" s="1289"/>
      <c r="R3092" s="1289"/>
      <c r="S3092" s="1289"/>
      <c r="T3092" s="1289"/>
      <c r="U3092" s="1289"/>
      <c r="V3092" s="1289"/>
      <c r="W3092" s="1289"/>
      <c r="X3092" s="1289"/>
      <c r="Y3092" s="1289"/>
      <c r="Z3092" s="1289"/>
      <c r="AA3092" s="148"/>
      <c r="AB3092" s="1290" t="s">
        <v>758</v>
      </c>
      <c r="AC3092" s="1290"/>
      <c r="AD3092" s="1290"/>
      <c r="AE3092" s="1290"/>
      <c r="AF3092" s="1290"/>
    </row>
    <row r="3093" spans="1:32" ht="15.4" customHeight="1">
      <c r="A3093" s="150"/>
      <c r="B3093" s="1243"/>
      <c r="C3093" s="1243"/>
      <c r="D3093" s="1243"/>
      <c r="E3093" s="1243"/>
      <c r="G3093" s="1289"/>
      <c r="H3093" s="1289"/>
      <c r="I3093" s="1289"/>
      <c r="J3093" s="1289"/>
      <c r="K3093" s="1289"/>
      <c r="L3093" s="1289"/>
      <c r="M3093" s="1289"/>
      <c r="N3093" s="1289"/>
      <c r="O3093" s="1289"/>
      <c r="P3093" s="1289"/>
      <c r="Q3093" s="1289"/>
      <c r="R3093" s="1289"/>
      <c r="S3093" s="1289"/>
      <c r="T3093" s="1289"/>
      <c r="U3093" s="1289"/>
      <c r="V3093" s="1289"/>
      <c r="W3093" s="1289"/>
      <c r="X3093" s="1289"/>
      <c r="Y3093" s="1289"/>
      <c r="Z3093" s="1289"/>
      <c r="AA3093" s="152"/>
      <c r="AB3093" s="1290"/>
      <c r="AC3093" s="1290"/>
      <c r="AD3093" s="1290"/>
      <c r="AE3093" s="1290"/>
      <c r="AF3093" s="1290"/>
    </row>
    <row r="3094" spans="1:32" ht="11.65" customHeight="1">
      <c r="A3094" s="150"/>
      <c r="B3094" s="1243"/>
      <c r="C3094" s="1243"/>
      <c r="D3094" s="1243"/>
      <c r="E3094" s="1243"/>
      <c r="G3094" s="1289"/>
      <c r="H3094" s="1289"/>
      <c r="I3094" s="1289"/>
      <c r="J3094" s="1289"/>
      <c r="K3094" s="1289"/>
      <c r="L3094" s="1289"/>
      <c r="M3094" s="1289"/>
      <c r="N3094" s="1289"/>
      <c r="O3094" s="1289"/>
      <c r="P3094" s="1289"/>
      <c r="Q3094" s="1289"/>
      <c r="R3094" s="1289"/>
      <c r="S3094" s="1289"/>
      <c r="T3094" s="1289"/>
      <c r="U3094" s="1289"/>
      <c r="V3094" s="1289"/>
      <c r="W3094" s="1289"/>
      <c r="X3094" s="1289"/>
      <c r="Y3094" s="1289"/>
      <c r="Z3094" s="1289"/>
      <c r="AA3094" s="152"/>
      <c r="AB3094" s="1291" t="s">
        <v>378</v>
      </c>
      <c r="AC3094" s="1291"/>
      <c r="AD3094" s="1291"/>
      <c r="AE3094" s="1292"/>
      <c r="AF3094" s="1292"/>
    </row>
    <row r="3095" spans="1:32" ht="13.9" customHeight="1">
      <c r="A3095" s="150"/>
      <c r="B3095" s="1243"/>
      <c r="C3095" s="1243"/>
      <c r="D3095" s="1243"/>
      <c r="E3095" s="1243"/>
      <c r="G3095" s="1293" t="s">
        <v>379</v>
      </c>
      <c r="H3095" s="1293"/>
      <c r="I3095" s="1293"/>
      <c r="J3095" s="1293"/>
      <c r="K3095" s="1293"/>
      <c r="L3095" s="1293"/>
      <c r="M3095" s="1293"/>
      <c r="N3095" s="1293"/>
      <c r="O3095" s="1293"/>
      <c r="P3095" s="1293"/>
      <c r="Q3095" s="1293"/>
      <c r="R3095" s="1293"/>
      <c r="S3095" s="1293"/>
      <c r="T3095" s="1293"/>
      <c r="U3095" s="1293"/>
      <c r="V3095" s="1293"/>
      <c r="W3095" s="1293"/>
      <c r="X3095" s="1293"/>
      <c r="Y3095" s="1293"/>
      <c r="Z3095" s="1293"/>
      <c r="AA3095" s="152"/>
      <c r="AB3095" s="1291"/>
      <c r="AC3095" s="1291"/>
      <c r="AD3095" s="1291"/>
      <c r="AE3095" s="1292"/>
      <c r="AF3095" s="1292"/>
    </row>
    <row r="3096" spans="1:32" ht="0.75" customHeight="1">
      <c r="A3096" s="150"/>
      <c r="G3096" s="1293"/>
      <c r="H3096" s="1293"/>
      <c r="I3096" s="1293"/>
      <c r="J3096" s="1293"/>
      <c r="K3096" s="1293"/>
      <c r="L3096" s="1293"/>
      <c r="M3096" s="1293"/>
      <c r="N3096" s="1293"/>
      <c r="O3096" s="1293"/>
      <c r="P3096" s="1293"/>
      <c r="Q3096" s="1293"/>
      <c r="R3096" s="1293"/>
      <c r="S3096" s="1293"/>
      <c r="T3096" s="1293"/>
      <c r="U3096" s="1293"/>
      <c r="V3096" s="1293"/>
      <c r="W3096" s="1293"/>
      <c r="X3096" s="1293"/>
      <c r="Y3096" s="1293"/>
      <c r="Z3096" s="1293"/>
      <c r="AA3096" s="152"/>
      <c r="AB3096" s="1291"/>
      <c r="AC3096" s="1291"/>
      <c r="AD3096" s="1291"/>
      <c r="AE3096" s="1292"/>
      <c r="AF3096" s="1292"/>
    </row>
    <row r="3097" spans="1:32" ht="0.75" customHeight="1">
      <c r="A3097" s="153"/>
      <c r="B3097" s="154"/>
      <c r="C3097" s="154"/>
      <c r="D3097" s="154"/>
      <c r="E3097" s="154"/>
      <c r="F3097" s="154"/>
      <c r="G3097" s="154"/>
      <c r="H3097" s="154"/>
      <c r="I3097" s="154"/>
      <c r="J3097" s="154"/>
      <c r="K3097" s="154"/>
      <c r="L3097" s="154"/>
      <c r="M3097" s="154"/>
      <c r="N3097" s="154"/>
      <c r="O3097" s="154"/>
      <c r="P3097" s="154"/>
      <c r="Q3097" s="154"/>
      <c r="R3097" s="154"/>
      <c r="S3097" s="154"/>
      <c r="T3097" s="154"/>
      <c r="U3097" s="154"/>
      <c r="V3097" s="154"/>
      <c r="W3097" s="154"/>
      <c r="X3097" s="154"/>
      <c r="Y3097" s="154"/>
      <c r="Z3097" s="154"/>
      <c r="AA3097" s="154"/>
      <c r="AB3097" s="154"/>
      <c r="AC3097" s="154"/>
      <c r="AD3097" s="154"/>
      <c r="AE3097" s="1292"/>
      <c r="AF3097" s="1292"/>
    </row>
    <row r="3098" spans="1:32" ht="15.95" customHeight="1">
      <c r="A3098" s="1280" t="s">
        <v>323</v>
      </c>
      <c r="B3098" s="1280"/>
      <c r="C3098" s="1280"/>
      <c r="D3098" s="1280"/>
      <c r="E3098" s="1280"/>
      <c r="F3098" s="1280"/>
      <c r="G3098" s="1280"/>
      <c r="H3098" s="1280"/>
      <c r="I3098" s="1280"/>
      <c r="J3098" s="1280"/>
      <c r="K3098" s="1280"/>
      <c r="L3098" s="1280"/>
      <c r="M3098" s="1280"/>
      <c r="N3098" s="1280"/>
      <c r="O3098" s="1280"/>
      <c r="P3098" s="1280"/>
      <c r="Q3098" s="1280"/>
      <c r="R3098" s="1280"/>
      <c r="S3098" s="1280"/>
      <c r="T3098" s="1280"/>
      <c r="U3098" s="1280"/>
      <c r="V3098" s="1280"/>
      <c r="W3098" s="1280"/>
      <c r="X3098" s="1280"/>
      <c r="Y3098" s="1280"/>
      <c r="Z3098" s="1280"/>
      <c r="AA3098" s="1280"/>
      <c r="AB3098" s="1280"/>
      <c r="AC3098" s="1280"/>
      <c r="AD3098" s="1280"/>
      <c r="AE3098" s="1280"/>
      <c r="AF3098" s="1280"/>
    </row>
    <row r="3099" spans="1:32" ht="0.75" customHeight="1">
      <c r="A3099" s="146"/>
      <c r="B3099" s="147"/>
      <c r="C3099" s="147"/>
      <c r="D3099" s="147"/>
      <c r="E3099" s="147"/>
      <c r="F3099" s="147"/>
      <c r="G3099" s="147"/>
      <c r="H3099" s="147"/>
      <c r="I3099" s="147"/>
      <c r="J3099" s="147"/>
      <c r="K3099" s="147"/>
      <c r="L3099" s="147"/>
      <c r="M3099" s="147"/>
      <c r="N3099" s="147"/>
      <c r="O3099" s="147"/>
      <c r="P3099" s="147"/>
      <c r="Q3099" s="147"/>
      <c r="R3099" s="147"/>
      <c r="S3099" s="147"/>
      <c r="T3099" s="147"/>
      <c r="U3099" s="147"/>
      <c r="V3099" s="147"/>
      <c r="W3099" s="147"/>
      <c r="X3099" s="147"/>
      <c r="Y3099" s="147"/>
      <c r="Z3099" s="147"/>
      <c r="AA3099" s="147"/>
      <c r="AB3099" s="147"/>
      <c r="AC3099" s="147"/>
      <c r="AD3099" s="147"/>
      <c r="AE3099" s="147"/>
      <c r="AF3099" s="148"/>
    </row>
    <row r="3100" spans="1:32" ht="37.15" customHeight="1">
      <c r="A3100" s="1281" t="s">
        <v>380</v>
      </c>
      <c r="B3100" s="1281"/>
      <c r="C3100" s="1281"/>
      <c r="D3100" s="1281"/>
      <c r="E3100" s="1281"/>
      <c r="F3100" s="1281"/>
      <c r="G3100" s="1281"/>
      <c r="H3100" s="1281"/>
      <c r="I3100" s="1281"/>
      <c r="J3100" s="1281"/>
      <c r="K3100" s="1281"/>
      <c r="L3100" s="1281"/>
      <c r="M3100" s="1281"/>
      <c r="N3100" s="1281"/>
      <c r="O3100" s="1281"/>
      <c r="P3100" s="1281"/>
      <c r="Q3100" s="1281"/>
      <c r="R3100" s="1281"/>
      <c r="S3100" s="1281"/>
      <c r="T3100" s="1281"/>
      <c r="U3100" s="1281"/>
      <c r="V3100" s="1281"/>
      <c r="W3100" s="1281"/>
      <c r="X3100" s="1281"/>
      <c r="Y3100" s="1282" t="s">
        <v>381</v>
      </c>
      <c r="Z3100" s="1282"/>
      <c r="AA3100" s="1282"/>
      <c r="AB3100" s="1282"/>
      <c r="AC3100" s="1282"/>
      <c r="AD3100" s="1282"/>
      <c r="AE3100" s="1282"/>
      <c r="AF3100" s="1282"/>
    </row>
    <row r="3101" spans="1:32" ht="5.0999999999999996" customHeight="1">
      <c r="A3101" s="155"/>
      <c r="B3101" s="156"/>
      <c r="C3101" s="156"/>
      <c r="D3101" s="156"/>
      <c r="E3101" s="156"/>
      <c r="F3101" s="156"/>
      <c r="G3101" s="156"/>
      <c r="H3101" s="156"/>
      <c r="I3101" s="156"/>
      <c r="J3101" s="156"/>
      <c r="K3101" s="156"/>
      <c r="L3101" s="156"/>
      <c r="M3101" s="156"/>
      <c r="N3101" s="156"/>
      <c r="O3101" s="156"/>
      <c r="P3101" s="156"/>
      <c r="Q3101" s="156"/>
      <c r="R3101" s="156"/>
      <c r="S3101" s="156"/>
      <c r="T3101" s="156"/>
      <c r="U3101" s="156"/>
      <c r="V3101" s="156"/>
      <c r="W3101" s="156"/>
      <c r="X3101" s="156"/>
      <c r="Y3101" s="156"/>
      <c r="Z3101" s="156"/>
      <c r="AA3101" s="156"/>
      <c r="AB3101" s="156"/>
      <c r="AC3101" s="156"/>
      <c r="AD3101" s="156"/>
      <c r="AE3101" s="156"/>
      <c r="AF3101" s="157"/>
    </row>
    <row r="3102" spans="1:32" ht="18.2" customHeight="1">
      <c r="A3102" s="1278" t="s">
        <v>382</v>
      </c>
      <c r="B3102" s="1278"/>
      <c r="C3102" s="1278"/>
      <c r="D3102" s="1278"/>
      <c r="E3102" s="1278" t="s">
        <v>385</v>
      </c>
      <c r="F3102" s="1278"/>
      <c r="G3102" s="1278"/>
      <c r="H3102" s="1321" t="s">
        <v>386</v>
      </c>
      <c r="I3102" s="1285" t="s">
        <v>60</v>
      </c>
      <c r="J3102" s="1285"/>
      <c r="K3102" s="1285"/>
      <c r="L3102" s="1285"/>
      <c r="M3102" s="1285"/>
      <c r="N3102" s="1285"/>
      <c r="O3102" s="1285"/>
      <c r="P3102" s="1285"/>
      <c r="Q3102" s="1285"/>
      <c r="R3102" s="1285"/>
      <c r="S3102" s="1285"/>
      <c r="T3102" s="1285"/>
      <c r="U3102" s="1285"/>
      <c r="V3102" s="1285"/>
      <c r="W3102" s="1285"/>
      <c r="X3102" s="1285"/>
      <c r="Y3102" s="1275" t="s">
        <v>383</v>
      </c>
      <c r="Z3102" s="1275"/>
      <c r="AA3102" s="1275"/>
      <c r="AB3102" s="1275"/>
      <c r="AC3102" s="1275"/>
      <c r="AD3102" s="1286" t="s">
        <v>759</v>
      </c>
      <c r="AE3102" s="1286"/>
      <c r="AF3102" s="1286"/>
    </row>
    <row r="3103" spans="1:32" ht="0.75" customHeight="1">
      <c r="A3103" s="1274" t="s">
        <v>89</v>
      </c>
      <c r="B3103" s="1274"/>
      <c r="C3103" s="1274"/>
      <c r="D3103" s="1274"/>
      <c r="E3103" s="1278"/>
      <c r="F3103" s="1278"/>
      <c r="G3103" s="1278"/>
      <c r="H3103" s="1321"/>
      <c r="I3103" s="1285"/>
      <c r="J3103" s="1285"/>
      <c r="K3103" s="1285"/>
      <c r="L3103" s="1285"/>
      <c r="M3103" s="1285"/>
      <c r="N3103" s="1285"/>
      <c r="O3103" s="1285"/>
      <c r="P3103" s="1285"/>
      <c r="Q3103" s="1285"/>
      <c r="R3103" s="1285"/>
      <c r="S3103" s="1285"/>
      <c r="T3103" s="1285"/>
      <c r="U3103" s="1285"/>
      <c r="V3103" s="1285"/>
      <c r="W3103" s="1285"/>
      <c r="X3103" s="1285"/>
      <c r="Y3103" s="1275" t="s">
        <v>387</v>
      </c>
      <c r="Z3103" s="1275"/>
      <c r="AA3103" s="1275"/>
      <c r="AB3103" s="1275"/>
      <c r="AC3103" s="1275"/>
      <c r="AD3103" s="1276">
        <v>1</v>
      </c>
      <c r="AE3103" s="1276"/>
      <c r="AF3103" s="1276"/>
    </row>
    <row r="3104" spans="1:32" ht="18.2" customHeight="1">
      <c r="A3104" s="1274"/>
      <c r="B3104" s="1274"/>
      <c r="C3104" s="1274"/>
      <c r="D3104" s="1274"/>
      <c r="E3104" s="1277"/>
      <c r="F3104" s="1277"/>
      <c r="G3104" s="1277"/>
      <c r="H3104" s="1321"/>
      <c r="I3104" s="1285"/>
      <c r="J3104" s="1285"/>
      <c r="K3104" s="1285"/>
      <c r="L3104" s="1285"/>
      <c r="M3104" s="1285"/>
      <c r="N3104" s="1285"/>
      <c r="O3104" s="1285"/>
      <c r="P3104" s="1285"/>
      <c r="Q3104" s="1285"/>
      <c r="R3104" s="1285"/>
      <c r="S3104" s="1285"/>
      <c r="T3104" s="1285"/>
      <c r="U3104" s="1285"/>
      <c r="V3104" s="1285"/>
      <c r="W3104" s="1285"/>
      <c r="X3104" s="1285"/>
      <c r="Y3104" s="1275"/>
      <c r="Z3104" s="1275"/>
      <c r="AA3104" s="1275"/>
      <c r="AB3104" s="1275"/>
      <c r="AC3104" s="1275"/>
      <c r="AD3104" s="1276"/>
      <c r="AE3104" s="1276"/>
      <c r="AF3104" s="1276"/>
    </row>
    <row r="3105" spans="1:32" ht="0.75" customHeight="1">
      <c r="A3105" s="1278"/>
      <c r="B3105" s="1278"/>
      <c r="C3105" s="1278"/>
      <c r="D3105" s="1278"/>
      <c r="E3105" s="1278"/>
      <c r="F3105" s="1278"/>
      <c r="G3105" s="1278"/>
      <c r="H3105" s="1321"/>
      <c r="I3105" s="1279"/>
      <c r="J3105" s="1279"/>
      <c r="K3105" s="1279"/>
      <c r="L3105" s="1279"/>
      <c r="M3105" s="1279"/>
      <c r="N3105" s="1279"/>
      <c r="O3105" s="1279"/>
      <c r="P3105" s="1279"/>
      <c r="Q3105" s="1279"/>
      <c r="R3105" s="1279"/>
      <c r="S3105" s="1279"/>
      <c r="T3105" s="1279"/>
      <c r="U3105" s="1279"/>
      <c r="V3105" s="1279"/>
      <c r="W3105" s="1279"/>
      <c r="X3105" s="1279"/>
      <c r="Y3105" s="1279"/>
      <c r="Z3105" s="1279"/>
      <c r="AA3105" s="1279"/>
      <c r="AB3105" s="1279"/>
      <c r="AC3105" s="1279"/>
      <c r="AD3105" s="1279"/>
      <c r="AE3105" s="1279"/>
      <c r="AF3105" s="1279"/>
    </row>
    <row r="3106" spans="1:32" ht="26.1" customHeight="1">
      <c r="A3106" s="1271" t="s">
        <v>432</v>
      </c>
      <c r="B3106" s="1271"/>
      <c r="C3106" s="1271"/>
      <c r="D3106" s="1271"/>
      <c r="E3106" s="1271"/>
      <c r="F3106" s="1271"/>
      <c r="G3106" s="1271"/>
      <c r="H3106" s="1271"/>
      <c r="I3106" s="1271"/>
      <c r="J3106" s="1271"/>
      <c r="K3106" s="1271"/>
      <c r="L3106" s="1271"/>
      <c r="M3106" s="1271"/>
      <c r="N3106" s="1271"/>
      <c r="O3106" s="1271"/>
      <c r="P3106" s="1271"/>
      <c r="Q3106" s="1271"/>
      <c r="R3106" s="1271"/>
      <c r="S3106" s="1271"/>
      <c r="T3106" s="1271"/>
      <c r="U3106" s="1271"/>
      <c r="V3106" s="1271"/>
      <c r="W3106" s="1271"/>
      <c r="X3106" s="1271"/>
      <c r="Y3106" s="1271"/>
      <c r="Z3106" s="1271"/>
      <c r="AA3106" s="1271"/>
      <c r="AB3106" s="1271"/>
      <c r="AC3106" s="1271"/>
      <c r="AD3106" s="1271"/>
      <c r="AE3106" s="1271"/>
      <c r="AF3106" s="1272"/>
    </row>
    <row r="3107" spans="1:32" ht="0.75" customHeight="1">
      <c r="A3107" s="1273" t="s">
        <v>389</v>
      </c>
      <c r="B3107" s="1273"/>
      <c r="C3107" s="1273"/>
      <c r="D3107" s="1273"/>
      <c r="E3107" s="1273"/>
      <c r="F3107" s="1273"/>
      <c r="G3107" s="1273"/>
      <c r="H3107" s="1273"/>
      <c r="I3107" s="1273"/>
      <c r="J3107" s="1273"/>
      <c r="K3107" s="1273"/>
      <c r="L3107" s="1273"/>
      <c r="M3107" s="1273"/>
      <c r="N3107" s="1273"/>
      <c r="O3107" s="1273"/>
      <c r="P3107" s="1273"/>
      <c r="Q3107" s="1273"/>
      <c r="R3107" s="1273"/>
      <c r="S3107" s="1273"/>
      <c r="T3107" s="1273"/>
      <c r="U3107" s="1273"/>
      <c r="V3107" s="1273"/>
      <c r="W3107" s="1273"/>
      <c r="X3107" s="1273"/>
      <c r="Y3107" s="1273"/>
      <c r="Z3107" s="1273"/>
      <c r="AA3107" s="1273"/>
      <c r="AB3107" s="1273"/>
      <c r="AC3107" s="1273"/>
      <c r="AD3107" s="1273"/>
      <c r="AE3107" s="1273"/>
      <c r="AF3107" s="1272"/>
    </row>
    <row r="3108" spans="1:32" ht="9.4" customHeight="1">
      <c r="A3108" s="1273"/>
      <c r="B3108" s="1273"/>
      <c r="C3108" s="1273"/>
      <c r="D3108" s="1273"/>
      <c r="E3108" s="1273"/>
      <c r="F3108" s="1273"/>
      <c r="G3108" s="1273"/>
      <c r="H3108" s="1273"/>
      <c r="I3108" s="1273"/>
      <c r="J3108" s="1273"/>
      <c r="K3108" s="1273"/>
      <c r="L3108" s="1273"/>
      <c r="M3108" s="1273"/>
      <c r="N3108" s="1273"/>
      <c r="O3108" s="1273"/>
      <c r="P3108" s="1273"/>
      <c r="Q3108" s="1273"/>
      <c r="R3108" s="1273"/>
      <c r="S3108" s="1273"/>
      <c r="T3108" s="1273"/>
      <c r="U3108" s="1273"/>
      <c r="V3108" s="1273"/>
      <c r="W3108" s="1273"/>
      <c r="X3108" s="1273"/>
      <c r="Y3108" s="1273"/>
      <c r="Z3108" s="1273"/>
      <c r="AA3108" s="1273"/>
      <c r="AB3108" s="1273"/>
      <c r="AC3108" s="1273"/>
      <c r="AD3108" s="1273"/>
      <c r="AE3108" s="1273"/>
      <c r="AF3108" s="1272"/>
    </row>
    <row r="3109" spans="1:32" ht="17.45" customHeight="1">
      <c r="A3109" s="1255" t="s">
        <v>390</v>
      </c>
      <c r="B3109" s="1255"/>
      <c r="C3109" s="1255"/>
      <c r="D3109" s="1255"/>
      <c r="E3109" s="1255"/>
      <c r="F3109" s="1255"/>
      <c r="G3109" s="1255"/>
      <c r="H3109" s="1255"/>
      <c r="I3109" s="1255"/>
      <c r="J3109" s="1255"/>
      <c r="K3109" s="1255"/>
      <c r="L3109" s="1255"/>
      <c r="M3109" s="1256" t="s">
        <v>391</v>
      </c>
      <c r="N3109" s="1256" t="s">
        <v>392</v>
      </c>
      <c r="O3109" s="1256"/>
      <c r="P3109" s="1256"/>
      <c r="Q3109" s="1256"/>
      <c r="R3109" s="1256"/>
      <c r="S3109" s="1256"/>
      <c r="T3109" s="1256" t="s">
        <v>393</v>
      </c>
      <c r="U3109" s="1256"/>
      <c r="V3109" s="1256"/>
      <c r="W3109" s="1256"/>
      <c r="X3109" s="1256"/>
      <c r="Y3109" s="1256"/>
      <c r="Z3109" s="1256"/>
      <c r="AA3109" s="1256"/>
      <c r="AB3109" s="1256"/>
      <c r="AC3109" s="1245" t="s">
        <v>394</v>
      </c>
      <c r="AD3109" s="1245"/>
      <c r="AE3109" s="1245"/>
      <c r="AF3109" s="1245"/>
    </row>
    <row r="3110" spans="1:32" ht="17.45" customHeight="1">
      <c r="A3110" s="1255"/>
      <c r="B3110" s="1255"/>
      <c r="C3110" s="1255"/>
      <c r="D3110" s="1255"/>
      <c r="E3110" s="1255"/>
      <c r="F3110" s="1255"/>
      <c r="G3110" s="1255"/>
      <c r="H3110" s="1255"/>
      <c r="I3110" s="1255"/>
      <c r="J3110" s="1255"/>
      <c r="K3110" s="1255"/>
      <c r="L3110" s="1255"/>
      <c r="M3110" s="1256"/>
      <c r="N3110" s="1256" t="s">
        <v>395</v>
      </c>
      <c r="O3110" s="1256"/>
      <c r="P3110" s="1256" t="s">
        <v>396</v>
      </c>
      <c r="Q3110" s="1256"/>
      <c r="R3110" s="1256"/>
      <c r="S3110" s="1256"/>
      <c r="T3110" s="1256" t="s">
        <v>395</v>
      </c>
      <c r="U3110" s="1256"/>
      <c r="V3110" s="1256"/>
      <c r="W3110" s="1256"/>
      <c r="X3110" s="1256" t="s">
        <v>396</v>
      </c>
      <c r="Y3110" s="1256"/>
      <c r="Z3110" s="1256"/>
      <c r="AA3110" s="1256"/>
      <c r="AB3110" s="1256"/>
      <c r="AC3110" s="1245"/>
      <c r="AD3110" s="1245"/>
      <c r="AE3110" s="1245"/>
      <c r="AF3110" s="1245"/>
    </row>
    <row r="3111" spans="1:32" ht="16.7" customHeight="1">
      <c r="A3111" s="1246"/>
      <c r="B3111" s="1246"/>
      <c r="C3111" s="1246"/>
      <c r="D3111" s="1246"/>
      <c r="E3111" s="1246"/>
      <c r="F3111" s="1246"/>
      <c r="G3111" s="1246"/>
      <c r="H3111" s="1246"/>
      <c r="I3111" s="1246"/>
      <c r="J3111" s="1246"/>
      <c r="K3111" s="1246"/>
      <c r="L3111" s="1246"/>
      <c r="M3111" s="1247" t="s">
        <v>397</v>
      </c>
      <c r="N3111" s="1247"/>
      <c r="O3111" s="1247"/>
      <c r="P3111" s="1247"/>
      <c r="Q3111" s="1247"/>
      <c r="R3111" s="1247"/>
      <c r="S3111" s="1247"/>
      <c r="T3111" s="1247"/>
      <c r="U3111" s="1247"/>
      <c r="V3111" s="1247"/>
      <c r="W3111" s="1247"/>
      <c r="X3111" s="1248"/>
      <c r="Y3111" s="1248"/>
      <c r="Z3111" s="1249">
        <v>0</v>
      </c>
      <c r="AA3111" s="1249"/>
      <c r="AB3111" s="1249"/>
      <c r="AC3111" s="1249"/>
      <c r="AD3111" s="1249"/>
      <c r="AE3111" s="1249"/>
      <c r="AF3111" s="1249"/>
    </row>
    <row r="3112" spans="1:32" ht="17.45" customHeight="1">
      <c r="A3112" s="1255" t="s">
        <v>398</v>
      </c>
      <c r="B3112" s="1255"/>
      <c r="C3112" s="1255"/>
      <c r="D3112" s="1255"/>
      <c r="E3112" s="1255"/>
      <c r="F3112" s="1255"/>
      <c r="G3112" s="1255"/>
      <c r="H3112" s="1255"/>
      <c r="I3112" s="1255"/>
      <c r="J3112" s="1255"/>
      <c r="K3112" s="1255"/>
      <c r="L3112" s="1255"/>
      <c r="M3112" s="1255"/>
      <c r="N3112" s="1255"/>
      <c r="O3112" s="1256" t="s">
        <v>399</v>
      </c>
      <c r="P3112" s="1256"/>
      <c r="Q3112" s="1256"/>
      <c r="R3112" s="1256"/>
      <c r="S3112" s="1256" t="s">
        <v>391</v>
      </c>
      <c r="T3112" s="1256"/>
      <c r="U3112" s="1256"/>
      <c r="V3112" s="1256"/>
      <c r="W3112" s="1256" t="s">
        <v>400</v>
      </c>
      <c r="X3112" s="1256"/>
      <c r="Y3112" s="1256"/>
      <c r="Z3112" s="1256"/>
      <c r="AA3112" s="1256"/>
      <c r="AB3112" s="1256"/>
      <c r="AC3112" s="1245" t="s">
        <v>394</v>
      </c>
      <c r="AD3112" s="1245"/>
      <c r="AE3112" s="1245"/>
      <c r="AF3112" s="1245"/>
    </row>
    <row r="3113" spans="1:32" ht="22.5" customHeight="1">
      <c r="A3113" s="146"/>
      <c r="B3113" s="147"/>
      <c r="C3113" s="170" t="s">
        <v>462</v>
      </c>
      <c r="D3113" s="1263" t="s">
        <v>463</v>
      </c>
      <c r="E3113" s="1263"/>
      <c r="F3113" s="1263"/>
      <c r="G3113" s="1263"/>
      <c r="H3113" s="1263"/>
      <c r="I3113" s="1263"/>
      <c r="J3113" s="1263"/>
      <c r="K3113" s="1263"/>
      <c r="L3113" s="1263"/>
      <c r="M3113" s="1263"/>
      <c r="N3113" s="1263"/>
      <c r="O3113" s="1264">
        <v>0</v>
      </c>
      <c r="P3113" s="1264"/>
      <c r="Q3113" s="1264"/>
      <c r="R3113" s="1264"/>
      <c r="S3113" s="1264">
        <v>1</v>
      </c>
      <c r="T3113" s="1264"/>
      <c r="U3113" s="1264"/>
      <c r="V3113" s="1264"/>
      <c r="W3113" s="1265">
        <v>22.268799999999999</v>
      </c>
      <c r="X3113" s="1265"/>
      <c r="Y3113" s="1265"/>
      <c r="Z3113" s="1265"/>
      <c r="AA3113" s="1265"/>
      <c r="AB3113" s="1265"/>
      <c r="AC3113" s="1266">
        <v>22.268799999999999</v>
      </c>
      <c r="AD3113" s="1266"/>
      <c r="AE3113" s="1266"/>
      <c r="AF3113" s="1266"/>
    </row>
    <row r="3114" spans="1:32" ht="17.45" customHeight="1">
      <c r="A3114" s="150"/>
      <c r="M3114" s="1240" t="s">
        <v>401</v>
      </c>
      <c r="N3114" s="1240"/>
      <c r="O3114" s="1240"/>
      <c r="P3114" s="1240"/>
      <c r="Q3114" s="1240"/>
      <c r="R3114" s="1240"/>
      <c r="S3114" s="1240"/>
      <c r="T3114" s="1240"/>
      <c r="U3114" s="1240"/>
      <c r="V3114" s="1240"/>
      <c r="W3114" s="1240"/>
      <c r="Z3114" s="1262">
        <v>22.268799999999999</v>
      </c>
      <c r="AA3114" s="1262"/>
      <c r="AB3114" s="1262"/>
      <c r="AC3114" s="1262"/>
      <c r="AD3114" s="1262"/>
      <c r="AE3114" s="1262"/>
      <c r="AF3114" s="1262"/>
    </row>
    <row r="3115" spans="1:32" ht="17.45" customHeight="1">
      <c r="A3115" s="150"/>
      <c r="M3115" s="1240" t="s">
        <v>402</v>
      </c>
      <c r="N3115" s="1240"/>
      <c r="O3115" s="1240"/>
      <c r="P3115" s="1240"/>
      <c r="Q3115" s="1240"/>
      <c r="R3115" s="1240"/>
      <c r="S3115" s="1240"/>
      <c r="T3115" s="1240"/>
      <c r="U3115" s="1240"/>
      <c r="V3115" s="1240"/>
      <c r="W3115" s="1240"/>
      <c r="Z3115" s="1262">
        <v>22.268799999999999</v>
      </c>
      <c r="AA3115" s="1262"/>
      <c r="AB3115" s="1262"/>
      <c r="AC3115" s="1262"/>
      <c r="AD3115" s="1262"/>
      <c r="AE3115" s="1262"/>
      <c r="AF3115" s="1262"/>
    </row>
    <row r="3116" spans="1:32" ht="16.7" customHeight="1">
      <c r="A3116" s="150"/>
      <c r="M3116" s="1240" t="s">
        <v>403</v>
      </c>
      <c r="N3116" s="1240"/>
      <c r="O3116" s="1240"/>
      <c r="P3116" s="1240"/>
      <c r="Q3116" s="1240"/>
      <c r="R3116" s="1240"/>
      <c r="S3116" s="1240"/>
      <c r="T3116" s="1240"/>
      <c r="U3116" s="1240"/>
      <c r="V3116" s="1240"/>
      <c r="W3116" s="1240"/>
      <c r="Z3116" s="1262">
        <v>22.268799999999999</v>
      </c>
      <c r="AA3116" s="1262"/>
      <c r="AB3116" s="1262"/>
      <c r="AC3116" s="1262"/>
      <c r="AD3116" s="1262"/>
      <c r="AE3116" s="1262"/>
      <c r="AF3116" s="1262"/>
    </row>
    <row r="3117" spans="1:32" ht="17.45" customHeight="1">
      <c r="A3117" s="150"/>
      <c r="M3117" s="1240" t="s">
        <v>404</v>
      </c>
      <c r="N3117" s="1240"/>
      <c r="O3117" s="1240"/>
      <c r="P3117" s="1240"/>
      <c r="Q3117" s="1240"/>
      <c r="R3117" s="1240"/>
      <c r="S3117" s="1240"/>
      <c r="T3117" s="1240"/>
      <c r="U3117" s="1240"/>
      <c r="V3117" s="1240"/>
      <c r="W3117" s="1240"/>
      <c r="Z3117" s="1262">
        <v>0</v>
      </c>
      <c r="AA3117" s="1262"/>
      <c r="AB3117" s="1262"/>
      <c r="AC3117" s="1262"/>
      <c r="AD3117" s="1262"/>
      <c r="AE3117" s="1262"/>
      <c r="AF3117" s="1262"/>
    </row>
    <row r="3118" spans="1:32" ht="16.7" customHeight="1">
      <c r="A3118" s="153"/>
      <c r="B3118" s="154"/>
      <c r="C3118" s="154"/>
      <c r="D3118" s="154"/>
      <c r="E3118" s="154"/>
      <c r="F3118" s="154"/>
      <c r="G3118" s="154"/>
      <c r="H3118" s="154"/>
      <c r="I3118" s="154"/>
      <c r="J3118" s="154"/>
      <c r="K3118" s="154"/>
      <c r="L3118" s="154"/>
      <c r="M3118" s="1260" t="s">
        <v>405</v>
      </c>
      <c r="N3118" s="1260"/>
      <c r="O3118" s="1260"/>
      <c r="P3118" s="1260"/>
      <c r="Q3118" s="1260"/>
      <c r="R3118" s="1260"/>
      <c r="S3118" s="1260"/>
      <c r="T3118" s="1260"/>
      <c r="U3118" s="1260"/>
      <c r="V3118" s="1260"/>
      <c r="W3118" s="1260"/>
      <c r="X3118" s="154"/>
      <c r="Y3118" s="154"/>
      <c r="Z3118" s="1261">
        <v>0</v>
      </c>
      <c r="AA3118" s="1261"/>
      <c r="AB3118" s="1261"/>
      <c r="AC3118" s="1261"/>
      <c r="AD3118" s="1261"/>
      <c r="AE3118" s="1261"/>
      <c r="AF3118" s="1261"/>
    </row>
    <row r="3119" spans="1:32" ht="17.45" customHeight="1">
      <c r="A3119" s="1257" t="s">
        <v>406</v>
      </c>
      <c r="B3119" s="1257"/>
      <c r="C3119" s="1257"/>
      <c r="D3119" s="1257"/>
      <c r="E3119" s="1257"/>
      <c r="F3119" s="1257"/>
      <c r="G3119" s="1257"/>
      <c r="H3119" s="1257"/>
      <c r="I3119" s="1257"/>
      <c r="J3119" s="1257"/>
      <c r="K3119" s="1257"/>
      <c r="L3119" s="1257"/>
      <c r="M3119" s="1257"/>
      <c r="N3119" s="1257"/>
      <c r="O3119" s="1258" t="s">
        <v>391</v>
      </c>
      <c r="P3119" s="1258"/>
      <c r="Q3119" s="1258"/>
      <c r="R3119" s="1258"/>
      <c r="S3119" s="1258" t="s">
        <v>407</v>
      </c>
      <c r="T3119" s="1258"/>
      <c r="U3119" s="1258"/>
      <c r="V3119" s="1258"/>
      <c r="W3119" s="1258" t="s">
        <v>408</v>
      </c>
      <c r="X3119" s="1258"/>
      <c r="Y3119" s="1258"/>
      <c r="Z3119" s="1258"/>
      <c r="AA3119" s="1258"/>
      <c r="AB3119" s="1258"/>
      <c r="AC3119" s="1259" t="s">
        <v>409</v>
      </c>
      <c r="AD3119" s="1259"/>
      <c r="AE3119" s="1259"/>
      <c r="AF3119" s="1259"/>
    </row>
    <row r="3120" spans="1:32" ht="17.45" customHeight="1">
      <c r="A3120" s="1246"/>
      <c r="B3120" s="1246"/>
      <c r="C3120" s="1246"/>
      <c r="D3120" s="1246"/>
      <c r="E3120" s="1246"/>
      <c r="F3120" s="1246"/>
      <c r="G3120" s="1246"/>
      <c r="H3120" s="1246"/>
      <c r="I3120" s="1246"/>
      <c r="J3120" s="1246"/>
      <c r="K3120" s="1246"/>
      <c r="L3120" s="1246"/>
      <c r="M3120" s="1247" t="s">
        <v>411</v>
      </c>
      <c r="N3120" s="1247"/>
      <c r="O3120" s="1247"/>
      <c r="P3120" s="1247"/>
      <c r="Q3120" s="1247"/>
      <c r="R3120" s="1247"/>
      <c r="S3120" s="1247"/>
      <c r="T3120" s="1247"/>
      <c r="U3120" s="1247"/>
      <c r="V3120" s="1247"/>
      <c r="W3120" s="1247"/>
      <c r="X3120" s="1248"/>
      <c r="Y3120" s="1248"/>
      <c r="Z3120" s="1249">
        <v>0</v>
      </c>
      <c r="AA3120" s="1249"/>
      <c r="AB3120" s="1249"/>
      <c r="AC3120" s="1249"/>
      <c r="AD3120" s="1249"/>
      <c r="AE3120" s="1249"/>
      <c r="AF3120" s="1249"/>
    </row>
    <row r="3121" spans="1:32" ht="16.7" customHeight="1">
      <c r="A3121" s="1257" t="s">
        <v>412</v>
      </c>
      <c r="B3121" s="1257"/>
      <c r="C3121" s="1257"/>
      <c r="D3121" s="1257"/>
      <c r="E3121" s="1257"/>
      <c r="F3121" s="1257"/>
      <c r="G3121" s="1257"/>
      <c r="H3121" s="1257"/>
      <c r="I3121" s="1257"/>
      <c r="J3121" s="1257"/>
      <c r="K3121" s="1257"/>
      <c r="L3121" s="1257"/>
      <c r="M3121" s="1257"/>
      <c r="N3121" s="1257"/>
      <c r="O3121" s="1258" t="s">
        <v>391</v>
      </c>
      <c r="P3121" s="1258"/>
      <c r="Q3121" s="1258"/>
      <c r="R3121" s="1258"/>
      <c r="S3121" s="1258" t="s">
        <v>407</v>
      </c>
      <c r="T3121" s="1258"/>
      <c r="U3121" s="1258"/>
      <c r="V3121" s="1258"/>
      <c r="W3121" s="1258" t="s">
        <v>408</v>
      </c>
      <c r="X3121" s="1258"/>
      <c r="Y3121" s="1258"/>
      <c r="Z3121" s="1258"/>
      <c r="AA3121" s="1258"/>
      <c r="AB3121" s="1258"/>
      <c r="AC3121" s="1259" t="s">
        <v>409</v>
      </c>
      <c r="AD3121" s="1259"/>
      <c r="AE3121" s="1259"/>
      <c r="AF3121" s="1259"/>
    </row>
    <row r="3122" spans="1:32" ht="17.45" customHeight="1">
      <c r="A3122" s="1246"/>
      <c r="B3122" s="1246"/>
      <c r="C3122" s="1246"/>
      <c r="D3122" s="1246"/>
      <c r="E3122" s="1246"/>
      <c r="F3122" s="1246"/>
      <c r="G3122" s="1246"/>
      <c r="H3122" s="1246"/>
      <c r="I3122" s="1246"/>
      <c r="J3122" s="1246"/>
      <c r="K3122" s="1246"/>
      <c r="L3122" s="1246"/>
      <c r="M3122" s="1247" t="s">
        <v>413</v>
      </c>
      <c r="N3122" s="1247"/>
      <c r="O3122" s="1247"/>
      <c r="P3122" s="1247"/>
      <c r="Q3122" s="1247"/>
      <c r="R3122" s="1247"/>
      <c r="S3122" s="1247"/>
      <c r="T3122" s="1247"/>
      <c r="U3122" s="1247"/>
      <c r="V3122" s="1247"/>
      <c r="W3122" s="1247"/>
      <c r="X3122" s="1248"/>
      <c r="Y3122" s="1248"/>
      <c r="Z3122" s="1249">
        <v>0</v>
      </c>
      <c r="AA3122" s="1249"/>
      <c r="AB3122" s="1249"/>
      <c r="AC3122" s="1249"/>
      <c r="AD3122" s="1249"/>
      <c r="AE3122" s="1249"/>
      <c r="AF3122" s="1249"/>
    </row>
    <row r="3123" spans="1:32" ht="17.45" customHeight="1">
      <c r="A3123" s="1257" t="s">
        <v>414</v>
      </c>
      <c r="B3123" s="1257"/>
      <c r="C3123" s="1257"/>
      <c r="D3123" s="1257"/>
      <c r="E3123" s="1257"/>
      <c r="F3123" s="1257"/>
      <c r="G3123" s="1257"/>
      <c r="H3123" s="1257"/>
      <c r="I3123" s="1257"/>
      <c r="J3123" s="1257"/>
      <c r="K3123" s="1257"/>
      <c r="L3123" s="1257"/>
      <c r="M3123" s="1257"/>
      <c r="N3123" s="1257"/>
      <c r="O3123" s="1258" t="s">
        <v>391</v>
      </c>
      <c r="P3123" s="1258"/>
      <c r="Q3123" s="1258"/>
      <c r="R3123" s="1258"/>
      <c r="S3123" s="1258" t="s">
        <v>407</v>
      </c>
      <c r="T3123" s="1258"/>
      <c r="U3123" s="1258"/>
      <c r="V3123" s="1258"/>
      <c r="W3123" s="1258" t="s">
        <v>408</v>
      </c>
      <c r="X3123" s="1258"/>
      <c r="Y3123" s="1258"/>
      <c r="Z3123" s="1258"/>
      <c r="AA3123" s="1258"/>
      <c r="AB3123" s="1258"/>
      <c r="AC3123" s="1259" t="s">
        <v>409</v>
      </c>
      <c r="AD3123" s="1259"/>
      <c r="AE3123" s="1259"/>
      <c r="AF3123" s="1259"/>
    </row>
    <row r="3124" spans="1:32" ht="16.7" customHeight="1">
      <c r="A3124" s="1251"/>
      <c r="B3124" s="1251"/>
      <c r="C3124" s="1251"/>
      <c r="D3124" s="1251"/>
      <c r="E3124" s="1251"/>
      <c r="F3124" s="1251"/>
      <c r="G3124" s="1251"/>
      <c r="H3124" s="1251"/>
      <c r="I3124" s="1251"/>
      <c r="J3124" s="1251"/>
      <c r="K3124" s="1251"/>
      <c r="L3124" s="1251"/>
      <c r="M3124" s="1252" t="s">
        <v>415</v>
      </c>
      <c r="N3124" s="1252"/>
      <c r="O3124" s="1252"/>
      <c r="P3124" s="1252"/>
      <c r="Q3124" s="1252"/>
      <c r="R3124" s="1252"/>
      <c r="S3124" s="1252"/>
      <c r="T3124" s="1252"/>
      <c r="U3124" s="1252"/>
      <c r="V3124" s="1252"/>
      <c r="W3124" s="1252"/>
      <c r="X3124" s="1253"/>
      <c r="Y3124" s="1253"/>
      <c r="Z3124" s="1254">
        <v>0</v>
      </c>
      <c r="AA3124" s="1254"/>
      <c r="AB3124" s="1254"/>
      <c r="AC3124" s="1254"/>
      <c r="AD3124" s="1254"/>
      <c r="AE3124" s="1254"/>
      <c r="AF3124" s="1254"/>
    </row>
    <row r="3125" spans="1:32" ht="17.45" customHeight="1">
      <c r="A3125" s="1255" t="s">
        <v>416</v>
      </c>
      <c r="B3125" s="1255"/>
      <c r="C3125" s="1255"/>
      <c r="D3125" s="1255"/>
      <c r="E3125" s="1255"/>
      <c r="F3125" s="1255"/>
      <c r="G3125" s="1255"/>
      <c r="H3125" s="1255"/>
      <c r="I3125" s="1255"/>
      <c r="J3125" s="1256" t="s">
        <v>391</v>
      </c>
      <c r="K3125" s="1256"/>
      <c r="L3125" s="158" t="s">
        <v>417</v>
      </c>
      <c r="M3125" s="158" t="s">
        <v>418</v>
      </c>
      <c r="N3125" s="1256" t="s">
        <v>419</v>
      </c>
      <c r="O3125" s="1256"/>
      <c r="P3125" s="1256" t="s">
        <v>420</v>
      </c>
      <c r="Q3125" s="1256"/>
      <c r="R3125" s="1256"/>
      <c r="S3125" s="1256"/>
      <c r="T3125" s="1256" t="s">
        <v>421</v>
      </c>
      <c r="U3125" s="1256"/>
      <c r="V3125" s="1256"/>
      <c r="W3125" s="1256"/>
      <c r="X3125" s="1256" t="s">
        <v>422</v>
      </c>
      <c r="Y3125" s="1256"/>
      <c r="Z3125" s="1256"/>
      <c r="AA3125" s="1256"/>
      <c r="AB3125" s="1256"/>
      <c r="AC3125" s="1245" t="s">
        <v>409</v>
      </c>
      <c r="AD3125" s="1245"/>
      <c r="AE3125" s="1245"/>
      <c r="AF3125" s="1245"/>
    </row>
    <row r="3126" spans="1:32" ht="16.7" customHeight="1">
      <c r="A3126" s="1246"/>
      <c r="B3126" s="1246"/>
      <c r="C3126" s="1246"/>
      <c r="D3126" s="1246"/>
      <c r="E3126" s="1246"/>
      <c r="F3126" s="1246"/>
      <c r="G3126" s="1246"/>
      <c r="H3126" s="1246"/>
      <c r="I3126" s="1246"/>
      <c r="J3126" s="1246"/>
      <c r="K3126" s="1246"/>
      <c r="L3126" s="1246"/>
      <c r="M3126" s="1247" t="s">
        <v>423</v>
      </c>
      <c r="N3126" s="1247"/>
      <c r="O3126" s="1247"/>
      <c r="P3126" s="1247"/>
      <c r="Q3126" s="1247"/>
      <c r="R3126" s="1247"/>
      <c r="S3126" s="1247"/>
      <c r="T3126" s="1247"/>
      <c r="U3126" s="1247"/>
      <c r="V3126" s="1247"/>
      <c r="W3126" s="1247"/>
      <c r="X3126" s="1248"/>
      <c r="Y3126" s="1248"/>
      <c r="Z3126" s="1249">
        <v>0</v>
      </c>
      <c r="AA3126" s="1249"/>
      <c r="AB3126" s="1249"/>
      <c r="AC3126" s="1249"/>
      <c r="AD3126" s="1249"/>
      <c r="AE3126" s="1249"/>
      <c r="AF3126" s="1249"/>
    </row>
    <row r="3127" spans="1:32" ht="5.85" customHeight="1">
      <c r="A3127" s="1250"/>
      <c r="B3127" s="1250"/>
      <c r="C3127" s="1250"/>
      <c r="D3127" s="1250"/>
      <c r="E3127" s="1250"/>
      <c r="F3127" s="1250"/>
      <c r="G3127" s="1250"/>
      <c r="H3127" s="1250"/>
      <c r="I3127" s="1250"/>
      <c r="J3127" s="1250"/>
      <c r="K3127" s="1250"/>
      <c r="L3127" s="1250"/>
      <c r="M3127" s="1250"/>
      <c r="N3127" s="1250"/>
      <c r="O3127" s="1250"/>
      <c r="P3127" s="1250"/>
      <c r="Q3127" s="1250"/>
      <c r="R3127" s="1250"/>
      <c r="S3127" s="1250"/>
      <c r="T3127" s="1250"/>
      <c r="U3127" s="1250"/>
      <c r="V3127" s="1250"/>
      <c r="W3127" s="1250"/>
      <c r="X3127" s="1250"/>
      <c r="Y3127" s="1250"/>
      <c r="Z3127" s="1250"/>
      <c r="AA3127" s="1250"/>
      <c r="AB3127" s="1250"/>
      <c r="AC3127" s="1250"/>
      <c r="AD3127" s="1250"/>
      <c r="AE3127" s="1250"/>
      <c r="AF3127" s="1250"/>
    </row>
    <row r="3128" spans="1:32" ht="17.45" customHeight="1">
      <c r="A3128" s="1239"/>
      <c r="B3128" s="1239"/>
      <c r="C3128" s="1239"/>
      <c r="D3128" s="1239"/>
      <c r="E3128" s="1239"/>
      <c r="F3128" s="1239"/>
      <c r="G3128" s="1239"/>
      <c r="H3128" s="1239"/>
      <c r="I3128" s="1239"/>
      <c r="J3128" s="1239"/>
      <c r="K3128" s="1239"/>
      <c r="L3128" s="1239"/>
      <c r="M3128" s="1240" t="s">
        <v>424</v>
      </c>
      <c r="N3128" s="1240"/>
      <c r="O3128" s="1240"/>
      <c r="P3128" s="1240"/>
      <c r="Q3128" s="1240"/>
      <c r="R3128" s="1240"/>
      <c r="S3128" s="1240"/>
      <c r="T3128" s="1240"/>
      <c r="U3128" s="1240"/>
      <c r="V3128" s="1240"/>
      <c r="W3128" s="1240"/>
      <c r="X3128" s="1243"/>
      <c r="Y3128" s="1243"/>
      <c r="Z3128" s="1241">
        <v>22.27</v>
      </c>
      <c r="AA3128" s="1241"/>
      <c r="AB3128" s="1241"/>
      <c r="AC3128" s="1241"/>
      <c r="AD3128" s="1241"/>
      <c r="AE3128" s="1241"/>
      <c r="AF3128" s="1241"/>
    </row>
    <row r="3129" spans="1:32" ht="16.7" customHeight="1">
      <c r="A3129" s="1239"/>
      <c r="B3129" s="1239"/>
      <c r="C3129" s="1239"/>
      <c r="D3129" s="1239"/>
      <c r="E3129" s="1239"/>
      <c r="F3129" s="1239"/>
      <c r="G3129" s="1239"/>
      <c r="H3129" s="1239"/>
      <c r="I3129" s="1239"/>
      <c r="J3129" s="1239"/>
      <c r="K3129" s="1240" t="s">
        <v>425</v>
      </c>
      <c r="L3129" s="1240"/>
      <c r="M3129" s="1240"/>
      <c r="N3129" s="1240"/>
      <c r="O3129" s="1240"/>
      <c r="P3129" s="1240"/>
      <c r="Q3129" s="151"/>
      <c r="R3129" s="1244">
        <v>0</v>
      </c>
      <c r="S3129" s="1244"/>
      <c r="T3129" s="1244"/>
      <c r="U3129" s="151"/>
      <c r="V3129" s="1240" t="s">
        <v>426</v>
      </c>
      <c r="W3129" s="1240"/>
      <c r="X3129" s="1243"/>
      <c r="Y3129" s="1243"/>
      <c r="Z3129" s="1241">
        <v>0</v>
      </c>
      <c r="AA3129" s="1241"/>
      <c r="AB3129" s="1241"/>
      <c r="AC3129" s="1241"/>
      <c r="AD3129" s="1241"/>
      <c r="AE3129" s="1241"/>
      <c r="AF3129" s="1241"/>
    </row>
    <row r="3130" spans="1:32" ht="0.75" customHeight="1">
      <c r="A3130" s="1239"/>
      <c r="B3130" s="1239"/>
      <c r="C3130" s="1239"/>
      <c r="D3130" s="1239"/>
      <c r="E3130" s="1239"/>
      <c r="F3130" s="1239"/>
      <c r="G3130" s="1239"/>
      <c r="H3130" s="1239"/>
      <c r="I3130" s="1239"/>
      <c r="J3130" s="1239"/>
      <c r="K3130" s="1239"/>
      <c r="L3130" s="1239"/>
      <c r="M3130" s="1239"/>
      <c r="N3130" s="1239"/>
      <c r="O3130" s="1239"/>
      <c r="P3130" s="1239"/>
      <c r="Q3130" s="1239"/>
      <c r="R3130" s="1239"/>
      <c r="S3130" s="1239"/>
      <c r="T3130" s="1239"/>
      <c r="U3130" s="1239"/>
      <c r="V3130" s="1240"/>
      <c r="W3130" s="1240"/>
      <c r="X3130" s="1243"/>
      <c r="Y3130" s="1243"/>
      <c r="Z3130" s="1241"/>
      <c r="AA3130" s="1241"/>
      <c r="AB3130" s="1241"/>
      <c r="AC3130" s="1241"/>
      <c r="AD3130" s="1241"/>
      <c r="AE3130" s="1241"/>
      <c r="AF3130" s="1241"/>
    </row>
    <row r="3131" spans="1:32" ht="16.7" customHeight="1">
      <c r="A3131" s="1239"/>
      <c r="B3131" s="1239"/>
      <c r="C3131" s="1239"/>
      <c r="D3131" s="1239"/>
      <c r="E3131" s="1239"/>
      <c r="F3131" s="1239"/>
      <c r="G3131" s="1239"/>
      <c r="H3131" s="1239"/>
      <c r="I3131" s="1239"/>
      <c r="J3131" s="1239"/>
      <c r="K3131" s="1239"/>
      <c r="L3131" s="1239"/>
      <c r="M3131" s="1240" t="s">
        <v>427</v>
      </c>
      <c r="N3131" s="1240"/>
      <c r="O3131" s="1240"/>
      <c r="P3131" s="1240"/>
      <c r="Q3131" s="1240"/>
      <c r="R3131" s="1240"/>
      <c r="S3131" s="1240"/>
      <c r="T3131" s="1240"/>
      <c r="U3131" s="1240"/>
      <c r="V3131" s="1240"/>
      <c r="W3131" s="1240"/>
      <c r="X3131" s="1243"/>
      <c r="Y3131" s="1243"/>
      <c r="Z3131" s="1241">
        <v>22.27</v>
      </c>
      <c r="AA3131" s="1241"/>
      <c r="AB3131" s="1241"/>
      <c r="AC3131" s="1241"/>
      <c r="AD3131" s="1241"/>
      <c r="AE3131" s="1241"/>
      <c r="AF3131" s="1241"/>
    </row>
    <row r="3132" spans="1:32" ht="5.85" customHeight="1">
      <c r="A3132" s="1242"/>
      <c r="B3132" s="1242"/>
      <c r="C3132" s="1242"/>
      <c r="D3132" s="1242"/>
      <c r="E3132" s="1242"/>
      <c r="F3132" s="1242"/>
      <c r="G3132" s="1242"/>
      <c r="H3132" s="1242"/>
      <c r="I3132" s="1242"/>
      <c r="J3132" s="1242"/>
      <c r="K3132" s="1242"/>
      <c r="L3132" s="1242"/>
      <c r="M3132" s="1242"/>
      <c r="N3132" s="1242"/>
      <c r="O3132" s="1242"/>
      <c r="P3132" s="1242"/>
      <c r="Q3132" s="1242"/>
      <c r="R3132" s="1242"/>
      <c r="S3132" s="1242"/>
      <c r="T3132" s="1242"/>
      <c r="U3132" s="1242"/>
      <c r="V3132" s="1242"/>
      <c r="W3132" s="1242"/>
      <c r="X3132" s="1242"/>
      <c r="Y3132" s="1242"/>
      <c r="Z3132" s="1242"/>
      <c r="AA3132" s="1242"/>
      <c r="AB3132" s="1242"/>
      <c r="AC3132" s="1242"/>
      <c r="AD3132" s="1242"/>
      <c r="AE3132" s="1242"/>
      <c r="AF3132" s="1242"/>
    </row>
    <row r="3133" spans="1:32" ht="119.25" customHeight="1">
      <c r="A3133" s="150"/>
      <c r="AF3133" s="152"/>
    </row>
    <row r="3134" spans="1:32" ht="118.5" customHeight="1">
      <c r="A3134" s="153"/>
      <c r="B3134" s="154"/>
      <c r="C3134" s="154"/>
      <c r="D3134" s="154"/>
      <c r="E3134" s="154"/>
      <c r="F3134" s="154"/>
      <c r="G3134" s="154"/>
      <c r="H3134" s="154"/>
      <c r="I3134" s="154"/>
      <c r="J3134" s="154"/>
      <c r="K3134" s="154"/>
      <c r="L3134" s="154"/>
      <c r="M3134" s="154"/>
      <c r="N3134" s="154"/>
      <c r="O3134" s="154"/>
      <c r="P3134" s="154"/>
      <c r="Q3134" s="154"/>
      <c r="R3134" s="154"/>
      <c r="S3134" s="154"/>
      <c r="T3134" s="154"/>
      <c r="U3134" s="154"/>
      <c r="V3134" s="154"/>
      <c r="W3134" s="154"/>
      <c r="X3134" s="154"/>
      <c r="Y3134" s="154"/>
      <c r="Z3134" s="154"/>
      <c r="AA3134" s="154"/>
      <c r="AB3134" s="154"/>
      <c r="AC3134" s="154"/>
      <c r="AD3134" s="154"/>
      <c r="AE3134" s="154"/>
      <c r="AF3134" s="162"/>
    </row>
    <row r="3135" spans="1:32" ht="2.1" customHeight="1">
      <c r="A3135" s="146"/>
      <c r="B3135" s="147"/>
      <c r="C3135" s="147"/>
      <c r="D3135" s="147"/>
      <c r="E3135" s="147"/>
      <c r="F3135" s="147"/>
      <c r="G3135" s="1289" t="s">
        <v>376</v>
      </c>
      <c r="H3135" s="1289"/>
      <c r="I3135" s="1289"/>
      <c r="J3135" s="1289"/>
      <c r="K3135" s="1289"/>
      <c r="L3135" s="1289"/>
      <c r="M3135" s="1289"/>
      <c r="N3135" s="1289"/>
      <c r="O3135" s="1289"/>
      <c r="P3135" s="1289"/>
      <c r="Q3135" s="1289"/>
      <c r="R3135" s="1289"/>
      <c r="S3135" s="1289"/>
      <c r="T3135" s="1289"/>
      <c r="U3135" s="1289"/>
      <c r="V3135" s="1289"/>
      <c r="W3135" s="1289"/>
      <c r="X3135" s="1289"/>
      <c r="Y3135" s="1289"/>
      <c r="Z3135" s="1289"/>
      <c r="AA3135" s="148"/>
      <c r="AB3135" s="1290" t="s">
        <v>760</v>
      </c>
      <c r="AC3135" s="1290"/>
      <c r="AD3135" s="1290"/>
      <c r="AE3135" s="1290"/>
      <c r="AF3135" s="1290"/>
    </row>
    <row r="3136" spans="1:32" ht="14.65" customHeight="1">
      <c r="A3136" s="150"/>
      <c r="B3136" s="1243"/>
      <c r="C3136" s="1243"/>
      <c r="D3136" s="1243"/>
      <c r="E3136" s="1243"/>
      <c r="G3136" s="1289"/>
      <c r="H3136" s="1289"/>
      <c r="I3136" s="1289"/>
      <c r="J3136" s="1289"/>
      <c r="K3136" s="1289"/>
      <c r="L3136" s="1289"/>
      <c r="M3136" s="1289"/>
      <c r="N3136" s="1289"/>
      <c r="O3136" s="1289"/>
      <c r="P3136" s="1289"/>
      <c r="Q3136" s="1289"/>
      <c r="R3136" s="1289"/>
      <c r="S3136" s="1289"/>
      <c r="T3136" s="1289"/>
      <c r="U3136" s="1289"/>
      <c r="V3136" s="1289"/>
      <c r="W3136" s="1289"/>
      <c r="X3136" s="1289"/>
      <c r="Y3136" s="1289"/>
      <c r="Z3136" s="1289"/>
      <c r="AA3136" s="152"/>
      <c r="AB3136" s="1290"/>
      <c r="AC3136" s="1290"/>
      <c r="AD3136" s="1290"/>
      <c r="AE3136" s="1290"/>
      <c r="AF3136" s="1290"/>
    </row>
    <row r="3137" spans="1:32" ht="0.75" customHeight="1">
      <c r="A3137" s="150"/>
      <c r="B3137" s="1243"/>
      <c r="C3137" s="1243"/>
      <c r="D3137" s="1243"/>
      <c r="E3137" s="1243"/>
      <c r="G3137" s="1289"/>
      <c r="H3137" s="1289"/>
      <c r="I3137" s="1289"/>
      <c r="J3137" s="1289"/>
      <c r="K3137" s="1289"/>
      <c r="L3137" s="1289"/>
      <c r="M3137" s="1289"/>
      <c r="N3137" s="1289"/>
      <c r="O3137" s="1289"/>
      <c r="P3137" s="1289"/>
      <c r="Q3137" s="1289"/>
      <c r="R3137" s="1289"/>
      <c r="S3137" s="1289"/>
      <c r="T3137" s="1289"/>
      <c r="U3137" s="1289"/>
      <c r="V3137" s="1289"/>
      <c r="W3137" s="1289"/>
      <c r="X3137" s="1289"/>
      <c r="Y3137" s="1289"/>
      <c r="Z3137" s="1289"/>
      <c r="AA3137" s="152"/>
      <c r="AB3137" s="1290"/>
      <c r="AC3137" s="1290"/>
      <c r="AD3137" s="1290"/>
      <c r="AE3137" s="1290"/>
      <c r="AF3137" s="1290"/>
    </row>
    <row r="3138" spans="1:32" ht="11.65" customHeight="1">
      <c r="A3138" s="150"/>
      <c r="B3138" s="1243"/>
      <c r="C3138" s="1243"/>
      <c r="D3138" s="1243"/>
      <c r="E3138" s="1243"/>
      <c r="G3138" s="1289"/>
      <c r="H3138" s="1289"/>
      <c r="I3138" s="1289"/>
      <c r="J3138" s="1289"/>
      <c r="K3138" s="1289"/>
      <c r="L3138" s="1289"/>
      <c r="M3138" s="1289"/>
      <c r="N3138" s="1289"/>
      <c r="O3138" s="1289"/>
      <c r="P3138" s="1289"/>
      <c r="Q3138" s="1289"/>
      <c r="R3138" s="1289"/>
      <c r="S3138" s="1289"/>
      <c r="T3138" s="1289"/>
      <c r="U3138" s="1289"/>
      <c r="V3138" s="1289"/>
      <c r="W3138" s="1289"/>
      <c r="X3138" s="1289"/>
      <c r="Y3138" s="1289"/>
      <c r="Z3138" s="1289"/>
      <c r="AA3138" s="152"/>
      <c r="AB3138" s="1303" t="s">
        <v>378</v>
      </c>
      <c r="AC3138" s="1303"/>
      <c r="AD3138" s="1303"/>
      <c r="AE3138" s="1292"/>
      <c r="AF3138" s="1292"/>
    </row>
    <row r="3139" spans="1:32" ht="13.9" customHeight="1">
      <c r="A3139" s="150"/>
      <c r="B3139" s="1243"/>
      <c r="C3139" s="1243"/>
      <c r="D3139" s="1243"/>
      <c r="E3139" s="1243"/>
      <c r="G3139" s="1293" t="s">
        <v>379</v>
      </c>
      <c r="H3139" s="1293"/>
      <c r="I3139" s="1293"/>
      <c r="J3139" s="1293"/>
      <c r="K3139" s="1293"/>
      <c r="L3139" s="1293"/>
      <c r="M3139" s="1293"/>
      <c r="N3139" s="1293"/>
      <c r="O3139" s="1293"/>
      <c r="P3139" s="1293"/>
      <c r="Q3139" s="1293"/>
      <c r="R3139" s="1293"/>
      <c r="S3139" s="1293"/>
      <c r="T3139" s="1293"/>
      <c r="U3139" s="1293"/>
      <c r="V3139" s="1293"/>
      <c r="W3139" s="1293"/>
      <c r="X3139" s="1293"/>
      <c r="Y3139" s="1293"/>
      <c r="Z3139" s="1293"/>
      <c r="AA3139" s="152"/>
      <c r="AB3139" s="1303"/>
      <c r="AC3139" s="1303"/>
      <c r="AD3139" s="1303"/>
      <c r="AE3139" s="1292"/>
      <c r="AF3139" s="1292"/>
    </row>
    <row r="3140" spans="1:32" ht="0.75" customHeight="1">
      <c r="A3140" s="153"/>
      <c r="B3140" s="154"/>
      <c r="C3140" s="154"/>
      <c r="D3140" s="154"/>
      <c r="E3140" s="154"/>
      <c r="F3140" s="154"/>
      <c r="G3140" s="154"/>
      <c r="H3140" s="154"/>
      <c r="I3140" s="154"/>
      <c r="J3140" s="154"/>
      <c r="K3140" s="154"/>
      <c r="L3140" s="154"/>
      <c r="M3140" s="154"/>
      <c r="N3140" s="154"/>
      <c r="O3140" s="154"/>
      <c r="P3140" s="154"/>
      <c r="Q3140" s="154"/>
      <c r="R3140" s="154"/>
      <c r="S3140" s="154"/>
      <c r="T3140" s="154"/>
      <c r="U3140" s="154"/>
      <c r="V3140" s="154"/>
      <c r="W3140" s="154"/>
      <c r="X3140" s="154"/>
      <c r="Y3140" s="154"/>
      <c r="Z3140" s="154"/>
      <c r="AA3140" s="162"/>
      <c r="AB3140" s="1303"/>
      <c r="AC3140" s="1303"/>
      <c r="AD3140" s="1303"/>
      <c r="AE3140" s="1292"/>
      <c r="AF3140" s="1292"/>
    </row>
    <row r="3141" spans="1:32" ht="16.7" customHeight="1">
      <c r="A3141" s="1280" t="s">
        <v>323</v>
      </c>
      <c r="B3141" s="1280"/>
      <c r="C3141" s="1280"/>
      <c r="D3141" s="1280"/>
      <c r="E3141" s="1280"/>
      <c r="F3141" s="1280"/>
      <c r="G3141" s="1280"/>
      <c r="H3141" s="1280"/>
      <c r="I3141" s="1280"/>
      <c r="J3141" s="1280"/>
      <c r="K3141" s="1280"/>
      <c r="L3141" s="1280"/>
      <c r="M3141" s="1280"/>
      <c r="N3141" s="1280"/>
      <c r="O3141" s="1280"/>
      <c r="P3141" s="1280"/>
      <c r="Q3141" s="1280"/>
      <c r="R3141" s="1280"/>
      <c r="S3141" s="1280"/>
      <c r="T3141" s="1280"/>
      <c r="U3141" s="1280"/>
      <c r="V3141" s="1280"/>
      <c r="W3141" s="1280"/>
      <c r="X3141" s="1280"/>
      <c r="Y3141" s="1280"/>
      <c r="Z3141" s="1280"/>
      <c r="AA3141" s="1280"/>
      <c r="AB3141" s="1280"/>
      <c r="AC3141" s="1280"/>
      <c r="AD3141" s="1280"/>
      <c r="AE3141" s="1280"/>
      <c r="AF3141" s="1280"/>
    </row>
    <row r="3142" spans="1:32" ht="37.15" customHeight="1">
      <c r="A3142" s="1301" t="s">
        <v>380</v>
      </c>
      <c r="B3142" s="1301"/>
      <c r="C3142" s="1301"/>
      <c r="D3142" s="1301"/>
      <c r="E3142" s="1301"/>
      <c r="F3142" s="1301"/>
      <c r="G3142" s="1301"/>
      <c r="H3142" s="1301"/>
      <c r="I3142" s="1301"/>
      <c r="J3142" s="1301"/>
      <c r="K3142" s="1301"/>
      <c r="L3142" s="1301"/>
      <c r="M3142" s="1301"/>
      <c r="N3142" s="1301"/>
      <c r="O3142" s="1301"/>
      <c r="P3142" s="1301"/>
      <c r="Q3142" s="1301"/>
      <c r="R3142" s="1301"/>
      <c r="S3142" s="1301"/>
      <c r="T3142" s="1301"/>
      <c r="U3142" s="1301"/>
      <c r="V3142" s="1301"/>
      <c r="W3142" s="1301"/>
      <c r="X3142" s="1301"/>
      <c r="Y3142" s="1280" t="s">
        <v>381</v>
      </c>
      <c r="Z3142" s="1280"/>
      <c r="AA3142" s="1280"/>
      <c r="AB3142" s="1280"/>
      <c r="AC3142" s="1280"/>
      <c r="AD3142" s="1280"/>
      <c r="AE3142" s="1280"/>
      <c r="AF3142" s="1280"/>
    </row>
    <row r="3143" spans="1:32" ht="5.0999999999999996" customHeight="1">
      <c r="A3143" s="155"/>
      <c r="B3143" s="156"/>
      <c r="C3143" s="156"/>
      <c r="D3143" s="156"/>
      <c r="E3143" s="156"/>
      <c r="F3143" s="156"/>
      <c r="G3143" s="156"/>
      <c r="H3143" s="156"/>
      <c r="I3143" s="156"/>
      <c r="J3143" s="156"/>
      <c r="K3143" s="156"/>
      <c r="L3143" s="156"/>
      <c r="M3143" s="156"/>
      <c r="N3143" s="156"/>
      <c r="O3143" s="156"/>
      <c r="P3143" s="156"/>
      <c r="Q3143" s="156"/>
      <c r="R3143" s="156"/>
      <c r="S3143" s="156"/>
      <c r="T3143" s="156"/>
      <c r="U3143" s="156"/>
      <c r="V3143" s="156"/>
      <c r="W3143" s="156"/>
      <c r="X3143" s="156"/>
      <c r="Y3143" s="156"/>
      <c r="Z3143" s="156"/>
      <c r="AA3143" s="156"/>
      <c r="AB3143" s="156"/>
      <c r="AC3143" s="156"/>
      <c r="AD3143" s="156"/>
      <c r="AE3143" s="156"/>
      <c r="AF3143" s="157"/>
    </row>
    <row r="3144" spans="1:32" ht="0.75" customHeight="1">
      <c r="A3144" s="1283" t="s">
        <v>382</v>
      </c>
      <c r="B3144" s="1283"/>
      <c r="C3144" s="1283"/>
      <c r="D3144" s="1283"/>
      <c r="E3144" s="1284"/>
      <c r="F3144" s="1284"/>
      <c r="G3144" s="1284"/>
      <c r="H3144" s="1284"/>
      <c r="I3144" s="1285" t="s">
        <v>313</v>
      </c>
      <c r="J3144" s="1285"/>
      <c r="K3144" s="1285"/>
      <c r="L3144" s="1285"/>
      <c r="M3144" s="1285"/>
      <c r="N3144" s="1285"/>
      <c r="O3144" s="1285"/>
      <c r="P3144" s="1285"/>
      <c r="Q3144" s="1285"/>
      <c r="R3144" s="1285"/>
      <c r="S3144" s="1285"/>
      <c r="T3144" s="1285"/>
      <c r="U3144" s="1285"/>
      <c r="V3144" s="1285"/>
      <c r="W3144" s="1285"/>
      <c r="X3144" s="1285"/>
      <c r="Y3144" s="1275" t="s">
        <v>383</v>
      </c>
      <c r="Z3144" s="1275"/>
      <c r="AA3144" s="1275"/>
      <c r="AB3144" s="1275"/>
      <c r="AC3144" s="1275"/>
      <c r="AD3144" s="1286" t="s">
        <v>761</v>
      </c>
      <c r="AE3144" s="1286"/>
      <c r="AF3144" s="1286"/>
    </row>
    <row r="3145" spans="1:32" ht="18.2" customHeight="1">
      <c r="A3145" s="1283"/>
      <c r="B3145" s="1283"/>
      <c r="C3145" s="1283"/>
      <c r="D3145" s="1283"/>
      <c r="E3145" s="1287" t="s">
        <v>385</v>
      </c>
      <c r="F3145" s="1287"/>
      <c r="G3145" s="1287"/>
      <c r="H3145" s="1288" t="s">
        <v>386</v>
      </c>
      <c r="I3145" s="1285"/>
      <c r="J3145" s="1285"/>
      <c r="K3145" s="1285"/>
      <c r="L3145" s="1285"/>
      <c r="M3145" s="1285"/>
      <c r="N3145" s="1285"/>
      <c r="O3145" s="1285"/>
      <c r="P3145" s="1285"/>
      <c r="Q3145" s="1285"/>
      <c r="R3145" s="1285"/>
      <c r="S3145" s="1285"/>
      <c r="T3145" s="1285"/>
      <c r="U3145" s="1285"/>
      <c r="V3145" s="1285"/>
      <c r="W3145" s="1285"/>
      <c r="X3145" s="1285"/>
      <c r="Y3145" s="1275"/>
      <c r="Z3145" s="1275"/>
      <c r="AA3145" s="1275"/>
      <c r="AB3145" s="1275"/>
      <c r="AC3145" s="1275"/>
      <c r="AD3145" s="1286"/>
      <c r="AE3145" s="1286"/>
      <c r="AF3145" s="1286"/>
    </row>
    <row r="3146" spans="1:32" ht="0.75" customHeight="1">
      <c r="A3146" s="1274" t="s">
        <v>311</v>
      </c>
      <c r="B3146" s="1274"/>
      <c r="C3146" s="1274"/>
      <c r="D3146" s="1274"/>
      <c r="E3146" s="1287"/>
      <c r="F3146" s="1287"/>
      <c r="G3146" s="1287"/>
      <c r="H3146" s="1288"/>
      <c r="I3146" s="1285"/>
      <c r="J3146" s="1285"/>
      <c r="K3146" s="1285"/>
      <c r="L3146" s="1285"/>
      <c r="M3146" s="1285"/>
      <c r="N3146" s="1285"/>
      <c r="O3146" s="1285"/>
      <c r="P3146" s="1285"/>
      <c r="Q3146" s="1285"/>
      <c r="R3146" s="1285"/>
      <c r="S3146" s="1285"/>
      <c r="T3146" s="1285"/>
      <c r="U3146" s="1285"/>
      <c r="V3146" s="1285"/>
      <c r="W3146" s="1285"/>
      <c r="X3146" s="1285"/>
      <c r="Y3146" s="1275" t="s">
        <v>387</v>
      </c>
      <c r="Z3146" s="1275"/>
      <c r="AA3146" s="1275"/>
      <c r="AB3146" s="1275"/>
      <c r="AC3146" s="1275"/>
      <c r="AD3146" s="1276">
        <v>1</v>
      </c>
      <c r="AE3146" s="1276"/>
      <c r="AF3146" s="1276"/>
    </row>
    <row r="3147" spans="1:32" ht="17.45" customHeight="1">
      <c r="A3147" s="1274"/>
      <c r="B3147" s="1274"/>
      <c r="C3147" s="1274"/>
      <c r="D3147" s="1274"/>
      <c r="E3147" s="1277"/>
      <c r="F3147" s="1277"/>
      <c r="G3147" s="1277"/>
      <c r="H3147" s="1288"/>
      <c r="I3147" s="1285"/>
      <c r="J3147" s="1285"/>
      <c r="K3147" s="1285"/>
      <c r="L3147" s="1285"/>
      <c r="M3147" s="1285"/>
      <c r="N3147" s="1285"/>
      <c r="O3147" s="1285"/>
      <c r="P3147" s="1285"/>
      <c r="Q3147" s="1285"/>
      <c r="R3147" s="1285"/>
      <c r="S3147" s="1285"/>
      <c r="T3147" s="1285"/>
      <c r="U3147" s="1285"/>
      <c r="V3147" s="1285"/>
      <c r="W3147" s="1285"/>
      <c r="X3147" s="1285"/>
      <c r="Y3147" s="1275"/>
      <c r="Z3147" s="1275"/>
      <c r="AA3147" s="1275"/>
      <c r="AB3147" s="1275"/>
      <c r="AC3147" s="1275"/>
      <c r="AD3147" s="1276"/>
      <c r="AE3147" s="1276"/>
      <c r="AF3147" s="1276"/>
    </row>
    <row r="3148" spans="1:32" ht="0.75" customHeight="1">
      <c r="A3148" s="1278"/>
      <c r="B3148" s="1278"/>
      <c r="C3148" s="1278"/>
      <c r="D3148" s="1278"/>
      <c r="E3148" s="1278"/>
      <c r="F3148" s="1278"/>
      <c r="G3148" s="1278"/>
      <c r="H3148" s="1288"/>
      <c r="I3148" s="1279"/>
      <c r="J3148" s="1279"/>
      <c r="K3148" s="1279"/>
      <c r="L3148" s="1279"/>
      <c r="M3148" s="1279"/>
      <c r="N3148" s="1279"/>
      <c r="O3148" s="1279"/>
      <c r="P3148" s="1279"/>
      <c r="Q3148" s="1279"/>
      <c r="R3148" s="1279"/>
      <c r="S3148" s="1279"/>
      <c r="T3148" s="1279"/>
      <c r="U3148" s="1279"/>
      <c r="V3148" s="1279"/>
      <c r="W3148" s="1279"/>
      <c r="X3148" s="1279"/>
      <c r="Y3148" s="1279"/>
      <c r="Z3148" s="1279"/>
      <c r="AA3148" s="1279"/>
      <c r="AB3148" s="1279"/>
      <c r="AC3148" s="1279"/>
      <c r="AD3148" s="1279"/>
      <c r="AE3148" s="1279"/>
      <c r="AF3148" s="1279"/>
    </row>
    <row r="3149" spans="1:32" ht="26.85" customHeight="1">
      <c r="A3149" s="1271" t="s">
        <v>432</v>
      </c>
      <c r="B3149" s="1271"/>
      <c r="C3149" s="1271"/>
      <c r="D3149" s="1271"/>
      <c r="E3149" s="1271"/>
      <c r="F3149" s="1271"/>
      <c r="G3149" s="1271"/>
      <c r="H3149" s="1271"/>
      <c r="I3149" s="1271"/>
      <c r="J3149" s="1271"/>
      <c r="K3149" s="1271"/>
      <c r="L3149" s="1271"/>
      <c r="M3149" s="1271"/>
      <c r="N3149" s="1271"/>
      <c r="O3149" s="1271"/>
      <c r="P3149" s="1271"/>
      <c r="Q3149" s="1271"/>
      <c r="R3149" s="1271"/>
      <c r="S3149" s="1271"/>
      <c r="T3149" s="1271"/>
      <c r="U3149" s="1271"/>
      <c r="V3149" s="1271"/>
      <c r="W3149" s="1271"/>
      <c r="X3149" s="1271"/>
      <c r="Y3149" s="1271"/>
      <c r="Z3149" s="1271"/>
      <c r="AA3149" s="1271"/>
      <c r="AB3149" s="1271"/>
      <c r="AC3149" s="1271"/>
      <c r="AD3149" s="1271"/>
      <c r="AE3149" s="1271"/>
      <c r="AF3149" s="1272"/>
    </row>
    <row r="3150" spans="1:32" ht="10.15" customHeight="1">
      <c r="A3150" s="1273" t="s">
        <v>389</v>
      </c>
      <c r="B3150" s="1273"/>
      <c r="C3150" s="1273"/>
      <c r="D3150" s="1273"/>
      <c r="E3150" s="1273"/>
      <c r="F3150" s="1273"/>
      <c r="G3150" s="1273"/>
      <c r="H3150" s="1273"/>
      <c r="I3150" s="1273"/>
      <c r="J3150" s="1273"/>
      <c r="K3150" s="1273"/>
      <c r="L3150" s="1273"/>
      <c r="M3150" s="1273"/>
      <c r="N3150" s="1273"/>
      <c r="O3150" s="1273"/>
      <c r="P3150" s="1273"/>
      <c r="Q3150" s="1273"/>
      <c r="R3150" s="1273"/>
      <c r="S3150" s="1273"/>
      <c r="T3150" s="1273"/>
      <c r="U3150" s="1273"/>
      <c r="V3150" s="1273"/>
      <c r="W3150" s="1273"/>
      <c r="X3150" s="1273"/>
      <c r="Y3150" s="1273"/>
      <c r="Z3150" s="1273"/>
      <c r="AA3150" s="1273"/>
      <c r="AB3150" s="1273"/>
      <c r="AC3150" s="1273"/>
      <c r="AD3150" s="1273"/>
      <c r="AE3150" s="1273"/>
      <c r="AF3150" s="1272"/>
    </row>
    <row r="3151" spans="1:32" ht="17.45" customHeight="1">
      <c r="A3151" s="1255" t="s">
        <v>390</v>
      </c>
      <c r="B3151" s="1255"/>
      <c r="C3151" s="1255"/>
      <c r="D3151" s="1255"/>
      <c r="E3151" s="1255"/>
      <c r="F3151" s="1255"/>
      <c r="G3151" s="1255"/>
      <c r="H3151" s="1255"/>
      <c r="I3151" s="1255"/>
      <c r="J3151" s="1255"/>
      <c r="K3151" s="1255"/>
      <c r="L3151" s="1255"/>
      <c r="M3151" s="1256" t="s">
        <v>391</v>
      </c>
      <c r="N3151" s="1256" t="s">
        <v>392</v>
      </c>
      <c r="O3151" s="1256"/>
      <c r="P3151" s="1256"/>
      <c r="Q3151" s="1256"/>
      <c r="R3151" s="1256"/>
      <c r="S3151" s="1256"/>
      <c r="T3151" s="1256" t="s">
        <v>393</v>
      </c>
      <c r="U3151" s="1256"/>
      <c r="V3151" s="1256"/>
      <c r="W3151" s="1256"/>
      <c r="X3151" s="1256"/>
      <c r="Y3151" s="1256"/>
      <c r="Z3151" s="1256"/>
      <c r="AA3151" s="1256"/>
      <c r="AB3151" s="1256"/>
      <c r="AC3151" s="1245" t="s">
        <v>394</v>
      </c>
      <c r="AD3151" s="1245"/>
      <c r="AE3151" s="1245"/>
      <c r="AF3151" s="1245"/>
    </row>
    <row r="3152" spans="1:32" ht="16.7" customHeight="1">
      <c r="A3152" s="1255"/>
      <c r="B3152" s="1255"/>
      <c r="C3152" s="1255"/>
      <c r="D3152" s="1255"/>
      <c r="E3152" s="1255"/>
      <c r="F3152" s="1255"/>
      <c r="G3152" s="1255"/>
      <c r="H3152" s="1255"/>
      <c r="I3152" s="1255"/>
      <c r="J3152" s="1255"/>
      <c r="K3152" s="1255"/>
      <c r="L3152" s="1255"/>
      <c r="M3152" s="1256"/>
      <c r="N3152" s="1256" t="s">
        <v>395</v>
      </c>
      <c r="O3152" s="1256"/>
      <c r="P3152" s="1256" t="s">
        <v>396</v>
      </c>
      <c r="Q3152" s="1256"/>
      <c r="R3152" s="1256"/>
      <c r="S3152" s="1256"/>
      <c r="T3152" s="1256" t="s">
        <v>395</v>
      </c>
      <c r="U3152" s="1256"/>
      <c r="V3152" s="1256"/>
      <c r="W3152" s="1256"/>
      <c r="X3152" s="1256" t="s">
        <v>396</v>
      </c>
      <c r="Y3152" s="1256"/>
      <c r="Z3152" s="1256"/>
      <c r="AA3152" s="1256"/>
      <c r="AB3152" s="1256"/>
      <c r="AC3152" s="1245"/>
      <c r="AD3152" s="1245"/>
      <c r="AE3152" s="1245"/>
      <c r="AF3152" s="1245"/>
    </row>
    <row r="3153" spans="1:32" ht="17.45" customHeight="1">
      <c r="A3153" s="1246"/>
      <c r="B3153" s="1246"/>
      <c r="C3153" s="1246"/>
      <c r="D3153" s="1246"/>
      <c r="E3153" s="1246"/>
      <c r="F3153" s="1246"/>
      <c r="G3153" s="1246"/>
      <c r="H3153" s="1246"/>
      <c r="I3153" s="1246"/>
      <c r="J3153" s="1246"/>
      <c r="K3153" s="1246"/>
      <c r="L3153" s="1246"/>
      <c r="M3153" s="1247" t="s">
        <v>397</v>
      </c>
      <c r="N3153" s="1247"/>
      <c r="O3153" s="1247"/>
      <c r="P3153" s="1247"/>
      <c r="Q3153" s="1247"/>
      <c r="R3153" s="1247"/>
      <c r="S3153" s="1247"/>
      <c r="T3153" s="1247"/>
      <c r="U3153" s="1247"/>
      <c r="V3153" s="1247"/>
      <c r="W3153" s="1247"/>
      <c r="X3153" s="1248"/>
      <c r="Y3153" s="1248"/>
      <c r="Z3153" s="1249">
        <v>0</v>
      </c>
      <c r="AA3153" s="1249"/>
      <c r="AB3153" s="1249"/>
      <c r="AC3153" s="1249"/>
      <c r="AD3153" s="1249"/>
      <c r="AE3153" s="1249"/>
      <c r="AF3153" s="1249"/>
    </row>
    <row r="3154" spans="1:32" ht="16.7" customHeight="1">
      <c r="A3154" s="1255" t="s">
        <v>398</v>
      </c>
      <c r="B3154" s="1255"/>
      <c r="C3154" s="1255"/>
      <c r="D3154" s="1255"/>
      <c r="E3154" s="1255"/>
      <c r="F3154" s="1255"/>
      <c r="G3154" s="1255"/>
      <c r="H3154" s="1255"/>
      <c r="I3154" s="1255"/>
      <c r="J3154" s="1255"/>
      <c r="K3154" s="1255"/>
      <c r="L3154" s="1255"/>
      <c r="M3154" s="1255"/>
      <c r="N3154" s="1255"/>
      <c r="O3154" s="1256" t="s">
        <v>399</v>
      </c>
      <c r="P3154" s="1256"/>
      <c r="Q3154" s="1256"/>
      <c r="R3154" s="1256"/>
      <c r="S3154" s="1256" t="s">
        <v>391</v>
      </c>
      <c r="T3154" s="1256"/>
      <c r="U3154" s="1256"/>
      <c r="V3154" s="1256"/>
      <c r="W3154" s="1256" t="s">
        <v>400</v>
      </c>
      <c r="X3154" s="1256"/>
      <c r="Y3154" s="1256"/>
      <c r="Z3154" s="1256"/>
      <c r="AA3154" s="1256"/>
      <c r="AB3154" s="1256"/>
      <c r="AC3154" s="1245" t="s">
        <v>394</v>
      </c>
      <c r="AD3154" s="1245"/>
      <c r="AE3154" s="1245"/>
      <c r="AF3154" s="1245"/>
    </row>
    <row r="3155" spans="1:32" ht="17.45" customHeight="1">
      <c r="A3155" s="146"/>
      <c r="B3155" s="147"/>
      <c r="C3155" s="147"/>
      <c r="D3155" s="147"/>
      <c r="E3155" s="147"/>
      <c r="F3155" s="147"/>
      <c r="G3155" s="147"/>
      <c r="H3155" s="147"/>
      <c r="I3155" s="147"/>
      <c r="J3155" s="147"/>
      <c r="K3155" s="147"/>
      <c r="L3155" s="147"/>
      <c r="M3155" s="1331" t="s">
        <v>401</v>
      </c>
      <c r="N3155" s="1331"/>
      <c r="O3155" s="1331"/>
      <c r="P3155" s="1331"/>
      <c r="Q3155" s="1331"/>
      <c r="R3155" s="1331"/>
      <c r="S3155" s="1331"/>
      <c r="T3155" s="1331"/>
      <c r="U3155" s="1331"/>
      <c r="V3155" s="1331"/>
      <c r="W3155" s="1331"/>
      <c r="X3155" s="147"/>
      <c r="Y3155" s="147"/>
      <c r="Z3155" s="1266">
        <v>0</v>
      </c>
      <c r="AA3155" s="1266"/>
      <c r="AB3155" s="1266"/>
      <c r="AC3155" s="1266"/>
      <c r="AD3155" s="1266"/>
      <c r="AE3155" s="1266"/>
      <c r="AF3155" s="1266"/>
    </row>
    <row r="3156" spans="1:32" ht="17.45" customHeight="1">
      <c r="A3156" s="150"/>
      <c r="M3156" s="1240" t="s">
        <v>402</v>
      </c>
      <c r="N3156" s="1240"/>
      <c r="O3156" s="1240"/>
      <c r="P3156" s="1240"/>
      <c r="Q3156" s="1240"/>
      <c r="R3156" s="1240"/>
      <c r="S3156" s="1240"/>
      <c r="T3156" s="1240"/>
      <c r="U3156" s="1240"/>
      <c r="V3156" s="1240"/>
      <c r="W3156" s="1240"/>
      <c r="Z3156" s="1262">
        <v>0</v>
      </c>
      <c r="AA3156" s="1262"/>
      <c r="AB3156" s="1262"/>
      <c r="AC3156" s="1262"/>
      <c r="AD3156" s="1262"/>
      <c r="AE3156" s="1262"/>
      <c r="AF3156" s="1262"/>
    </row>
    <row r="3157" spans="1:32" ht="16.7" customHeight="1">
      <c r="A3157" s="150"/>
      <c r="M3157" s="1240" t="s">
        <v>403</v>
      </c>
      <c r="N3157" s="1240"/>
      <c r="O3157" s="1240"/>
      <c r="P3157" s="1240"/>
      <c r="Q3157" s="1240"/>
      <c r="R3157" s="1240"/>
      <c r="S3157" s="1240"/>
      <c r="T3157" s="1240"/>
      <c r="U3157" s="1240"/>
      <c r="V3157" s="1240"/>
      <c r="W3157" s="1240"/>
      <c r="Z3157" s="1262">
        <v>0</v>
      </c>
      <c r="AA3157" s="1262"/>
      <c r="AB3157" s="1262"/>
      <c r="AC3157" s="1262"/>
      <c r="AD3157" s="1262"/>
      <c r="AE3157" s="1262"/>
      <c r="AF3157" s="1262"/>
    </row>
    <row r="3158" spans="1:32" ht="17.45" customHeight="1">
      <c r="A3158" s="150"/>
      <c r="M3158" s="1240" t="s">
        <v>404</v>
      </c>
      <c r="N3158" s="1240"/>
      <c r="O3158" s="1240"/>
      <c r="P3158" s="1240"/>
      <c r="Q3158" s="1240"/>
      <c r="R3158" s="1240"/>
      <c r="S3158" s="1240"/>
      <c r="T3158" s="1240"/>
      <c r="U3158" s="1240"/>
      <c r="V3158" s="1240"/>
      <c r="W3158" s="1240"/>
      <c r="Z3158" s="1262">
        <v>0</v>
      </c>
      <c r="AA3158" s="1262"/>
      <c r="AB3158" s="1262"/>
      <c r="AC3158" s="1262"/>
      <c r="AD3158" s="1262"/>
      <c r="AE3158" s="1262"/>
      <c r="AF3158" s="1262"/>
    </row>
    <row r="3159" spans="1:32" ht="17.45" customHeight="1">
      <c r="A3159" s="153"/>
      <c r="B3159" s="154"/>
      <c r="C3159" s="154"/>
      <c r="D3159" s="154"/>
      <c r="E3159" s="154"/>
      <c r="F3159" s="154"/>
      <c r="G3159" s="154"/>
      <c r="H3159" s="154"/>
      <c r="I3159" s="154"/>
      <c r="J3159" s="154"/>
      <c r="K3159" s="154"/>
      <c r="L3159" s="154"/>
      <c r="M3159" s="1260" t="s">
        <v>405</v>
      </c>
      <c r="N3159" s="1260"/>
      <c r="O3159" s="1260"/>
      <c r="P3159" s="1260"/>
      <c r="Q3159" s="1260"/>
      <c r="R3159" s="1260"/>
      <c r="S3159" s="1260"/>
      <c r="T3159" s="1260"/>
      <c r="U3159" s="1260"/>
      <c r="V3159" s="1260"/>
      <c r="W3159" s="1260"/>
      <c r="X3159" s="154"/>
      <c r="Y3159" s="154"/>
      <c r="Z3159" s="1261">
        <v>0</v>
      </c>
      <c r="AA3159" s="1261"/>
      <c r="AB3159" s="1261"/>
      <c r="AC3159" s="1261"/>
      <c r="AD3159" s="1261"/>
      <c r="AE3159" s="1261"/>
      <c r="AF3159" s="1261"/>
    </row>
    <row r="3160" spans="1:32" ht="16.7" customHeight="1">
      <c r="A3160" s="1257" t="s">
        <v>406</v>
      </c>
      <c r="B3160" s="1257"/>
      <c r="C3160" s="1257"/>
      <c r="D3160" s="1257"/>
      <c r="E3160" s="1257"/>
      <c r="F3160" s="1257"/>
      <c r="G3160" s="1257"/>
      <c r="H3160" s="1257"/>
      <c r="I3160" s="1257"/>
      <c r="J3160" s="1257"/>
      <c r="K3160" s="1257"/>
      <c r="L3160" s="1257"/>
      <c r="M3160" s="1257"/>
      <c r="N3160" s="1257"/>
      <c r="O3160" s="1258" t="s">
        <v>391</v>
      </c>
      <c r="P3160" s="1258"/>
      <c r="Q3160" s="1258"/>
      <c r="R3160" s="1258"/>
      <c r="S3160" s="1258" t="s">
        <v>407</v>
      </c>
      <c r="T3160" s="1258"/>
      <c r="U3160" s="1258"/>
      <c r="V3160" s="1258"/>
      <c r="W3160" s="1258" t="s">
        <v>408</v>
      </c>
      <c r="X3160" s="1258"/>
      <c r="Y3160" s="1258"/>
      <c r="Z3160" s="1258"/>
      <c r="AA3160" s="1258"/>
      <c r="AB3160" s="1258"/>
      <c r="AC3160" s="1259" t="s">
        <v>409</v>
      </c>
      <c r="AD3160" s="1259"/>
      <c r="AE3160" s="1259"/>
      <c r="AF3160" s="1259"/>
    </row>
    <row r="3161" spans="1:32" ht="17.45" customHeight="1">
      <c r="A3161" s="1246"/>
      <c r="B3161" s="1246"/>
      <c r="C3161" s="1246"/>
      <c r="D3161" s="1246"/>
      <c r="E3161" s="1246"/>
      <c r="F3161" s="1246"/>
      <c r="G3161" s="1246"/>
      <c r="H3161" s="1246"/>
      <c r="I3161" s="1246"/>
      <c r="J3161" s="1246"/>
      <c r="K3161" s="1246"/>
      <c r="L3161" s="1246"/>
      <c r="M3161" s="1247" t="s">
        <v>411</v>
      </c>
      <c r="N3161" s="1247"/>
      <c r="O3161" s="1247"/>
      <c r="P3161" s="1247"/>
      <c r="Q3161" s="1247"/>
      <c r="R3161" s="1247"/>
      <c r="S3161" s="1247"/>
      <c r="T3161" s="1247"/>
      <c r="U3161" s="1247"/>
      <c r="V3161" s="1247"/>
      <c r="W3161" s="1247"/>
      <c r="X3161" s="1248"/>
      <c r="Y3161" s="1248"/>
      <c r="Z3161" s="1249">
        <v>0</v>
      </c>
      <c r="AA3161" s="1249"/>
      <c r="AB3161" s="1249"/>
      <c r="AC3161" s="1249"/>
      <c r="AD3161" s="1249"/>
      <c r="AE3161" s="1249"/>
      <c r="AF3161" s="1249"/>
    </row>
    <row r="3162" spans="1:32" ht="16.7" customHeight="1">
      <c r="A3162" s="1257" t="s">
        <v>412</v>
      </c>
      <c r="B3162" s="1257"/>
      <c r="C3162" s="1257"/>
      <c r="D3162" s="1257"/>
      <c r="E3162" s="1257"/>
      <c r="F3162" s="1257"/>
      <c r="G3162" s="1257"/>
      <c r="H3162" s="1257"/>
      <c r="I3162" s="1257"/>
      <c r="J3162" s="1257"/>
      <c r="K3162" s="1257"/>
      <c r="L3162" s="1257"/>
      <c r="M3162" s="1257"/>
      <c r="N3162" s="1257"/>
      <c r="O3162" s="1258" t="s">
        <v>391</v>
      </c>
      <c r="P3162" s="1258"/>
      <c r="Q3162" s="1258"/>
      <c r="R3162" s="1258"/>
      <c r="S3162" s="1258" t="s">
        <v>407</v>
      </c>
      <c r="T3162" s="1258"/>
      <c r="U3162" s="1258"/>
      <c r="V3162" s="1258"/>
      <c r="W3162" s="1258" t="s">
        <v>408</v>
      </c>
      <c r="X3162" s="1258"/>
      <c r="Y3162" s="1258"/>
      <c r="Z3162" s="1258"/>
      <c r="AA3162" s="1258"/>
      <c r="AB3162" s="1258"/>
      <c r="AC3162" s="1259" t="s">
        <v>409</v>
      </c>
      <c r="AD3162" s="1259"/>
      <c r="AE3162" s="1259"/>
      <c r="AF3162" s="1259"/>
    </row>
    <row r="3163" spans="1:32" ht="23.25" customHeight="1">
      <c r="A3163" s="155"/>
      <c r="B3163" s="156"/>
      <c r="C3163" s="169" t="s">
        <v>762</v>
      </c>
      <c r="D3163" s="1268" t="s">
        <v>763</v>
      </c>
      <c r="E3163" s="1268"/>
      <c r="F3163" s="1268"/>
      <c r="G3163" s="1268"/>
      <c r="H3163" s="1268"/>
      <c r="I3163" s="1268"/>
      <c r="J3163" s="1268"/>
      <c r="K3163" s="1268"/>
      <c r="L3163" s="1268"/>
      <c r="M3163" s="1268"/>
      <c r="N3163" s="1268"/>
      <c r="O3163" s="1319">
        <v>6.6699999999999997E-3</v>
      </c>
      <c r="P3163" s="1319"/>
      <c r="Q3163" s="1319"/>
      <c r="R3163" s="1319"/>
      <c r="S3163" s="1320" t="s">
        <v>384</v>
      </c>
      <c r="T3163" s="1320"/>
      <c r="U3163" s="1320"/>
      <c r="V3163" s="1320"/>
      <c r="W3163" s="1270">
        <v>415.3546</v>
      </c>
      <c r="X3163" s="1270"/>
      <c r="Y3163" s="1270"/>
      <c r="Z3163" s="1270"/>
      <c r="AA3163" s="1270"/>
      <c r="AB3163" s="1270"/>
      <c r="AC3163" s="1267">
        <v>2.7704</v>
      </c>
      <c r="AD3163" s="1267"/>
      <c r="AE3163" s="1267"/>
      <c r="AF3163" s="1267"/>
    </row>
    <row r="3164" spans="1:32" ht="17.45" customHeight="1">
      <c r="A3164" s="1246"/>
      <c r="B3164" s="1246"/>
      <c r="C3164" s="1246"/>
      <c r="D3164" s="1246"/>
      <c r="E3164" s="1246"/>
      <c r="F3164" s="1246"/>
      <c r="G3164" s="1246"/>
      <c r="H3164" s="1246"/>
      <c r="I3164" s="1246"/>
      <c r="J3164" s="1246"/>
      <c r="K3164" s="1246"/>
      <c r="L3164" s="1246"/>
      <c r="M3164" s="1247" t="s">
        <v>413</v>
      </c>
      <c r="N3164" s="1247"/>
      <c r="O3164" s="1247"/>
      <c r="P3164" s="1247"/>
      <c r="Q3164" s="1247"/>
      <c r="R3164" s="1247"/>
      <c r="S3164" s="1247"/>
      <c r="T3164" s="1247"/>
      <c r="U3164" s="1247"/>
      <c r="V3164" s="1247"/>
      <c r="W3164" s="1247"/>
      <c r="X3164" s="1248"/>
      <c r="Y3164" s="1248"/>
      <c r="Z3164" s="1249">
        <v>2.7704</v>
      </c>
      <c r="AA3164" s="1249"/>
      <c r="AB3164" s="1249"/>
      <c r="AC3164" s="1249"/>
      <c r="AD3164" s="1249"/>
      <c r="AE3164" s="1249"/>
      <c r="AF3164" s="1249"/>
    </row>
    <row r="3165" spans="1:32" ht="16.7" customHeight="1">
      <c r="A3165" s="1257" t="s">
        <v>414</v>
      </c>
      <c r="B3165" s="1257"/>
      <c r="C3165" s="1257"/>
      <c r="D3165" s="1257"/>
      <c r="E3165" s="1257"/>
      <c r="F3165" s="1257"/>
      <c r="G3165" s="1257"/>
      <c r="H3165" s="1257"/>
      <c r="I3165" s="1257"/>
      <c r="J3165" s="1257"/>
      <c r="K3165" s="1257"/>
      <c r="L3165" s="1257"/>
      <c r="M3165" s="1257"/>
      <c r="N3165" s="1257"/>
      <c r="O3165" s="1258" t="s">
        <v>391</v>
      </c>
      <c r="P3165" s="1258"/>
      <c r="Q3165" s="1258"/>
      <c r="R3165" s="1258"/>
      <c r="S3165" s="1258" t="s">
        <v>407</v>
      </c>
      <c r="T3165" s="1258"/>
      <c r="U3165" s="1258"/>
      <c r="V3165" s="1258"/>
      <c r="W3165" s="1258" t="s">
        <v>408</v>
      </c>
      <c r="X3165" s="1258"/>
      <c r="Y3165" s="1258"/>
      <c r="Z3165" s="1258"/>
      <c r="AA3165" s="1258"/>
      <c r="AB3165" s="1258"/>
      <c r="AC3165" s="1259" t="s">
        <v>409</v>
      </c>
      <c r="AD3165" s="1259"/>
      <c r="AE3165" s="1259"/>
      <c r="AF3165" s="1259"/>
    </row>
    <row r="3166" spans="1:32" ht="23.25" customHeight="1">
      <c r="A3166" s="155"/>
      <c r="B3166" s="156"/>
      <c r="C3166" s="160" t="s">
        <v>764</v>
      </c>
      <c r="D3166" s="1268" t="s">
        <v>765</v>
      </c>
      <c r="E3166" s="1268"/>
      <c r="F3166" s="1268"/>
      <c r="G3166" s="1268"/>
      <c r="H3166" s="1268"/>
      <c r="I3166" s="1268"/>
      <c r="J3166" s="1268"/>
      <c r="K3166" s="1268"/>
      <c r="L3166" s="1268"/>
      <c r="M3166" s="1268"/>
      <c r="N3166" s="1268"/>
      <c r="O3166" s="1319">
        <v>4.5530000000000001E-2</v>
      </c>
      <c r="P3166" s="1319"/>
      <c r="Q3166" s="1319"/>
      <c r="R3166" s="1319"/>
      <c r="S3166" s="1320" t="s">
        <v>283</v>
      </c>
      <c r="T3166" s="1320"/>
      <c r="U3166" s="1320"/>
      <c r="V3166" s="1320"/>
      <c r="W3166" s="1270">
        <v>33.54</v>
      </c>
      <c r="X3166" s="1270"/>
      <c r="Y3166" s="1270"/>
      <c r="Z3166" s="1270"/>
      <c r="AA3166" s="1270"/>
      <c r="AB3166" s="1270"/>
      <c r="AC3166" s="1267">
        <v>1.5270999999999999</v>
      </c>
      <c r="AD3166" s="1267"/>
      <c r="AE3166" s="1267"/>
      <c r="AF3166" s="1267"/>
    </row>
    <row r="3167" spans="1:32" ht="16.7" customHeight="1">
      <c r="A3167" s="1251"/>
      <c r="B3167" s="1251"/>
      <c r="C3167" s="1251"/>
      <c r="D3167" s="1251"/>
      <c r="E3167" s="1251"/>
      <c r="F3167" s="1251"/>
      <c r="G3167" s="1251"/>
      <c r="H3167" s="1251"/>
      <c r="I3167" s="1251"/>
      <c r="J3167" s="1251"/>
      <c r="K3167" s="1251"/>
      <c r="L3167" s="1251"/>
      <c r="M3167" s="1252" t="s">
        <v>415</v>
      </c>
      <c r="N3167" s="1252"/>
      <c r="O3167" s="1252"/>
      <c r="P3167" s="1252"/>
      <c r="Q3167" s="1252"/>
      <c r="R3167" s="1252"/>
      <c r="S3167" s="1252"/>
      <c r="T3167" s="1252"/>
      <c r="U3167" s="1252"/>
      <c r="V3167" s="1252"/>
      <c r="W3167" s="1252"/>
      <c r="X3167" s="1253"/>
      <c r="Y3167" s="1253"/>
      <c r="Z3167" s="1254">
        <v>1.5270999999999999</v>
      </c>
      <c r="AA3167" s="1254"/>
      <c r="AB3167" s="1254"/>
      <c r="AC3167" s="1254"/>
      <c r="AD3167" s="1254"/>
      <c r="AE3167" s="1254"/>
      <c r="AF3167" s="1254"/>
    </row>
    <row r="3168" spans="1:32" ht="17.45" customHeight="1">
      <c r="A3168" s="1255" t="s">
        <v>416</v>
      </c>
      <c r="B3168" s="1255"/>
      <c r="C3168" s="1255"/>
      <c r="D3168" s="1255"/>
      <c r="E3168" s="1255"/>
      <c r="F3168" s="1255"/>
      <c r="G3168" s="1255"/>
      <c r="H3168" s="1255"/>
      <c r="I3168" s="1255"/>
      <c r="J3168" s="1256" t="s">
        <v>391</v>
      </c>
      <c r="K3168" s="1256"/>
      <c r="L3168" s="158" t="s">
        <v>417</v>
      </c>
      <c r="M3168" s="158" t="s">
        <v>418</v>
      </c>
      <c r="N3168" s="1256" t="s">
        <v>419</v>
      </c>
      <c r="O3168" s="1256"/>
      <c r="P3168" s="1256" t="s">
        <v>420</v>
      </c>
      <c r="Q3168" s="1256"/>
      <c r="R3168" s="1256"/>
      <c r="S3168" s="1256"/>
      <c r="T3168" s="1256" t="s">
        <v>421</v>
      </c>
      <c r="U3168" s="1256"/>
      <c r="V3168" s="1256"/>
      <c r="W3168" s="1256"/>
      <c r="X3168" s="1256" t="s">
        <v>422</v>
      </c>
      <c r="Y3168" s="1256"/>
      <c r="Z3168" s="1256"/>
      <c r="AA3168" s="1256"/>
      <c r="AB3168" s="1256"/>
      <c r="AC3168" s="1245" t="s">
        <v>409</v>
      </c>
      <c r="AD3168" s="1245"/>
      <c r="AE3168" s="1245"/>
      <c r="AF3168" s="1245"/>
    </row>
    <row r="3169" spans="1:32" ht="42" customHeight="1">
      <c r="A3169" s="155"/>
      <c r="B3169" s="156"/>
      <c r="C3169" s="160" t="s">
        <v>766</v>
      </c>
      <c r="D3169" s="1328" t="s">
        <v>765</v>
      </c>
      <c r="E3169" s="1328"/>
      <c r="F3169" s="1328"/>
      <c r="G3169" s="1328"/>
      <c r="H3169" s="1328"/>
      <c r="I3169" s="1328"/>
      <c r="J3169" s="1329">
        <v>0.43347000000000002</v>
      </c>
      <c r="K3169" s="1329"/>
      <c r="L3169" s="172">
        <v>0</v>
      </c>
      <c r="M3169" s="172">
        <v>0</v>
      </c>
      <c r="N3169" s="1330">
        <v>0</v>
      </c>
      <c r="O3169" s="1330"/>
      <c r="P3169" s="1330">
        <v>1.1000000000000001</v>
      </c>
      <c r="Q3169" s="1330"/>
      <c r="R3169" s="1330"/>
      <c r="S3169" s="1330"/>
      <c r="T3169" s="1330">
        <v>0.88</v>
      </c>
      <c r="U3169" s="1330"/>
      <c r="V3169" s="1330"/>
      <c r="W3169" s="1330"/>
      <c r="X3169" s="1330">
        <v>0.72</v>
      </c>
      <c r="Y3169" s="1330"/>
      <c r="Z3169" s="1330"/>
      <c r="AA3169" s="1330"/>
      <c r="AB3169" s="1330"/>
      <c r="AC3169" s="1254">
        <v>0</v>
      </c>
      <c r="AD3169" s="1254"/>
      <c r="AE3169" s="1254"/>
      <c r="AF3169" s="1254"/>
    </row>
    <row r="3170" spans="1:32" ht="17.45" customHeight="1">
      <c r="A3170" s="1246"/>
      <c r="B3170" s="1246"/>
      <c r="C3170" s="1246"/>
      <c r="D3170" s="1246"/>
      <c r="E3170" s="1246"/>
      <c r="F3170" s="1246"/>
      <c r="G3170" s="1246"/>
      <c r="H3170" s="1246"/>
      <c r="I3170" s="1246"/>
      <c r="J3170" s="1246"/>
      <c r="K3170" s="1246"/>
      <c r="L3170" s="1246"/>
      <c r="M3170" s="1247" t="s">
        <v>423</v>
      </c>
      <c r="N3170" s="1247"/>
      <c r="O3170" s="1247"/>
      <c r="P3170" s="1247"/>
      <c r="Q3170" s="1247"/>
      <c r="R3170" s="1247"/>
      <c r="S3170" s="1247"/>
      <c r="T3170" s="1247"/>
      <c r="U3170" s="1247"/>
      <c r="V3170" s="1247"/>
      <c r="W3170" s="1247"/>
      <c r="X3170" s="1248"/>
      <c r="Y3170" s="1248"/>
      <c r="Z3170" s="1249">
        <v>0</v>
      </c>
      <c r="AA3170" s="1249"/>
      <c r="AB3170" s="1249"/>
      <c r="AC3170" s="1249"/>
      <c r="AD3170" s="1249"/>
      <c r="AE3170" s="1249"/>
      <c r="AF3170" s="1249"/>
    </row>
    <row r="3171" spans="1:32" ht="5.85" customHeight="1">
      <c r="A3171" s="1250"/>
      <c r="B3171" s="1250"/>
      <c r="C3171" s="1250"/>
      <c r="D3171" s="1250"/>
      <c r="E3171" s="1250"/>
      <c r="F3171" s="1250"/>
      <c r="G3171" s="1250"/>
      <c r="H3171" s="1250"/>
      <c r="I3171" s="1250"/>
      <c r="J3171" s="1250"/>
      <c r="K3171" s="1250"/>
      <c r="L3171" s="1250"/>
      <c r="M3171" s="1250"/>
      <c r="N3171" s="1250"/>
      <c r="O3171" s="1250"/>
      <c r="P3171" s="1250"/>
      <c r="Q3171" s="1250"/>
      <c r="R3171" s="1250"/>
      <c r="S3171" s="1250"/>
      <c r="T3171" s="1250"/>
      <c r="U3171" s="1250"/>
      <c r="V3171" s="1250"/>
      <c r="W3171" s="1250"/>
      <c r="X3171" s="1250"/>
      <c r="Y3171" s="1250"/>
      <c r="Z3171" s="1250"/>
      <c r="AA3171" s="1250"/>
      <c r="AB3171" s="1250"/>
      <c r="AC3171" s="1250"/>
      <c r="AD3171" s="1250"/>
      <c r="AE3171" s="1250"/>
      <c r="AF3171" s="1250"/>
    </row>
    <row r="3172" spans="1:32" ht="16.7" customHeight="1">
      <c r="A3172" s="1239"/>
      <c r="B3172" s="1239"/>
      <c r="C3172" s="1239"/>
      <c r="D3172" s="1239"/>
      <c r="E3172" s="1239"/>
      <c r="F3172" s="1239"/>
      <c r="G3172" s="1239"/>
      <c r="H3172" s="1239"/>
      <c r="I3172" s="1239"/>
      <c r="J3172" s="1239"/>
      <c r="K3172" s="1239"/>
      <c r="L3172" s="1239"/>
      <c r="M3172" s="1240" t="s">
        <v>424</v>
      </c>
      <c r="N3172" s="1240"/>
      <c r="O3172" s="1240"/>
      <c r="P3172" s="1240"/>
      <c r="Q3172" s="1240"/>
      <c r="R3172" s="1240"/>
      <c r="S3172" s="1240"/>
      <c r="T3172" s="1240"/>
      <c r="U3172" s="1240"/>
      <c r="V3172" s="1240"/>
      <c r="W3172" s="1240"/>
      <c r="X3172" s="1243"/>
      <c r="Y3172" s="1243"/>
      <c r="Z3172" s="1241">
        <v>4.3</v>
      </c>
      <c r="AA3172" s="1241"/>
      <c r="AB3172" s="1241"/>
      <c r="AC3172" s="1241"/>
      <c r="AD3172" s="1241"/>
      <c r="AE3172" s="1241"/>
      <c r="AF3172" s="1241"/>
    </row>
    <row r="3173" spans="1:32" ht="17.45" customHeight="1">
      <c r="A3173" s="1239"/>
      <c r="B3173" s="1239"/>
      <c r="C3173" s="1239"/>
      <c r="D3173" s="1239"/>
      <c r="E3173" s="1239"/>
      <c r="F3173" s="1239"/>
      <c r="G3173" s="1239"/>
      <c r="H3173" s="1239"/>
      <c r="I3173" s="1239"/>
      <c r="J3173" s="1239"/>
      <c r="K3173" s="1240" t="s">
        <v>425</v>
      </c>
      <c r="L3173" s="1240"/>
      <c r="M3173" s="1240"/>
      <c r="N3173" s="1240"/>
      <c r="O3173" s="1240"/>
      <c r="P3173" s="1240"/>
      <c r="Q3173" s="151"/>
      <c r="R3173" s="1244">
        <v>0</v>
      </c>
      <c r="S3173" s="1244"/>
      <c r="T3173" s="1244"/>
      <c r="U3173" s="151"/>
      <c r="V3173" s="1240" t="s">
        <v>426</v>
      </c>
      <c r="W3173" s="1240"/>
      <c r="X3173" s="1243"/>
      <c r="Y3173" s="1243"/>
      <c r="Z3173" s="1241">
        <v>0</v>
      </c>
      <c r="AA3173" s="1241"/>
      <c r="AB3173" s="1241"/>
      <c r="AC3173" s="1241"/>
      <c r="AD3173" s="1241"/>
      <c r="AE3173" s="1241"/>
      <c r="AF3173" s="1241"/>
    </row>
    <row r="3174" spans="1:32" ht="17.45" customHeight="1">
      <c r="A3174" s="1239"/>
      <c r="B3174" s="1239"/>
      <c r="C3174" s="1239"/>
      <c r="D3174" s="1239"/>
      <c r="E3174" s="1239"/>
      <c r="F3174" s="1239"/>
      <c r="G3174" s="1239"/>
      <c r="H3174" s="1239"/>
      <c r="I3174" s="1239"/>
      <c r="J3174" s="1239"/>
      <c r="K3174" s="1239"/>
      <c r="L3174" s="1239"/>
      <c r="M3174" s="1240" t="s">
        <v>427</v>
      </c>
      <c r="N3174" s="1240"/>
      <c r="O3174" s="1240"/>
      <c r="P3174" s="1240"/>
      <c r="Q3174" s="1240"/>
      <c r="R3174" s="1240"/>
      <c r="S3174" s="1240"/>
      <c r="T3174" s="1240"/>
      <c r="U3174" s="1240"/>
      <c r="V3174" s="1240"/>
      <c r="W3174" s="1240"/>
      <c r="X3174" s="1243"/>
      <c r="Y3174" s="1243"/>
      <c r="Z3174" s="1241">
        <v>4.3</v>
      </c>
      <c r="AA3174" s="1241"/>
      <c r="AB3174" s="1241"/>
      <c r="AC3174" s="1241"/>
      <c r="AD3174" s="1241"/>
      <c r="AE3174" s="1241"/>
      <c r="AF3174" s="1241"/>
    </row>
    <row r="3175" spans="1:32" ht="5.85" customHeight="1">
      <c r="A3175" s="1242"/>
      <c r="B3175" s="1242"/>
      <c r="C3175" s="1242"/>
      <c r="D3175" s="1242"/>
      <c r="E3175" s="1242"/>
      <c r="F3175" s="1242"/>
      <c r="G3175" s="1242"/>
      <c r="H3175" s="1242"/>
      <c r="I3175" s="1242"/>
      <c r="J3175" s="1242"/>
      <c r="K3175" s="1242"/>
      <c r="L3175" s="1242"/>
      <c r="M3175" s="1242"/>
      <c r="N3175" s="1242"/>
      <c r="O3175" s="1242"/>
      <c r="P3175" s="1242"/>
      <c r="Q3175" s="1242"/>
      <c r="R3175" s="1242"/>
      <c r="S3175" s="1242"/>
      <c r="T3175" s="1242"/>
      <c r="U3175" s="1242"/>
      <c r="V3175" s="1242"/>
      <c r="W3175" s="1242"/>
      <c r="X3175" s="1242"/>
      <c r="Y3175" s="1242"/>
      <c r="Z3175" s="1242"/>
      <c r="AA3175" s="1242"/>
      <c r="AB3175" s="1242"/>
      <c r="AC3175" s="1242"/>
      <c r="AD3175" s="1242"/>
      <c r="AE3175" s="1242"/>
      <c r="AF3175" s="1242"/>
    </row>
    <row r="3176" spans="1:32" ht="96" customHeight="1">
      <c r="A3176" s="150"/>
      <c r="AF3176" s="152"/>
    </row>
    <row r="3177" spans="1:32" ht="96" customHeight="1">
      <c r="A3177" s="153"/>
      <c r="B3177" s="154"/>
      <c r="C3177" s="154"/>
      <c r="D3177" s="154"/>
      <c r="E3177" s="154"/>
      <c r="F3177" s="154"/>
      <c r="G3177" s="154"/>
      <c r="H3177" s="154"/>
      <c r="I3177" s="154"/>
      <c r="J3177" s="154"/>
      <c r="K3177" s="154"/>
      <c r="L3177" s="154"/>
      <c r="M3177" s="154"/>
      <c r="N3177" s="154"/>
      <c r="O3177" s="154"/>
      <c r="P3177" s="154"/>
      <c r="Q3177" s="154"/>
      <c r="R3177" s="154"/>
      <c r="S3177" s="154"/>
      <c r="T3177" s="154"/>
      <c r="U3177" s="154"/>
      <c r="V3177" s="154"/>
      <c r="W3177" s="154"/>
      <c r="X3177" s="154"/>
      <c r="Y3177" s="154"/>
      <c r="Z3177" s="154"/>
      <c r="AA3177" s="154"/>
      <c r="AB3177" s="154"/>
      <c r="AC3177" s="154"/>
      <c r="AD3177" s="154"/>
      <c r="AE3177" s="154"/>
      <c r="AF3177" s="162"/>
    </row>
    <row r="3178" spans="1:32" ht="1.5" customHeight="1">
      <c r="A3178" s="146"/>
      <c r="B3178" s="147"/>
      <c r="C3178" s="147"/>
      <c r="D3178" s="147"/>
      <c r="E3178" s="147"/>
      <c r="F3178" s="147"/>
      <c r="G3178" s="1289" t="s">
        <v>376</v>
      </c>
      <c r="H3178" s="1289"/>
      <c r="I3178" s="1289"/>
      <c r="J3178" s="1289"/>
      <c r="K3178" s="1289"/>
      <c r="L3178" s="1289"/>
      <c r="M3178" s="1289"/>
      <c r="N3178" s="1289"/>
      <c r="O3178" s="1289"/>
      <c r="P3178" s="1289"/>
      <c r="Q3178" s="1289"/>
      <c r="R3178" s="1289"/>
      <c r="S3178" s="1289"/>
      <c r="T3178" s="1289"/>
      <c r="U3178" s="1289"/>
      <c r="V3178" s="1289"/>
      <c r="W3178" s="1289"/>
      <c r="X3178" s="1289"/>
      <c r="Y3178" s="1289"/>
      <c r="Z3178" s="1289"/>
      <c r="AA3178" s="148"/>
      <c r="AB3178" s="1290" t="s">
        <v>767</v>
      </c>
      <c r="AC3178" s="1290"/>
      <c r="AD3178" s="1290"/>
      <c r="AE3178" s="1290"/>
      <c r="AF3178" s="1290"/>
    </row>
    <row r="3179" spans="1:32" ht="15.4" customHeight="1">
      <c r="A3179" s="150"/>
      <c r="B3179" s="1243"/>
      <c r="C3179" s="1243"/>
      <c r="D3179" s="1243"/>
      <c r="E3179" s="1243"/>
      <c r="G3179" s="1289"/>
      <c r="H3179" s="1289"/>
      <c r="I3179" s="1289"/>
      <c r="J3179" s="1289"/>
      <c r="K3179" s="1289"/>
      <c r="L3179" s="1289"/>
      <c r="M3179" s="1289"/>
      <c r="N3179" s="1289"/>
      <c r="O3179" s="1289"/>
      <c r="P3179" s="1289"/>
      <c r="Q3179" s="1289"/>
      <c r="R3179" s="1289"/>
      <c r="S3179" s="1289"/>
      <c r="T3179" s="1289"/>
      <c r="U3179" s="1289"/>
      <c r="V3179" s="1289"/>
      <c r="W3179" s="1289"/>
      <c r="X3179" s="1289"/>
      <c r="Y3179" s="1289"/>
      <c r="Z3179" s="1289"/>
      <c r="AA3179" s="152"/>
      <c r="AB3179" s="1290"/>
      <c r="AC3179" s="1290"/>
      <c r="AD3179" s="1290"/>
      <c r="AE3179" s="1290"/>
      <c r="AF3179" s="1290"/>
    </row>
    <row r="3180" spans="1:32" ht="11.65" customHeight="1">
      <c r="A3180" s="150"/>
      <c r="B3180" s="1243"/>
      <c r="C3180" s="1243"/>
      <c r="D3180" s="1243"/>
      <c r="E3180" s="1243"/>
      <c r="G3180" s="1289"/>
      <c r="H3180" s="1289"/>
      <c r="I3180" s="1289"/>
      <c r="J3180" s="1289"/>
      <c r="K3180" s="1289"/>
      <c r="L3180" s="1289"/>
      <c r="M3180" s="1289"/>
      <c r="N3180" s="1289"/>
      <c r="O3180" s="1289"/>
      <c r="P3180" s="1289"/>
      <c r="Q3180" s="1289"/>
      <c r="R3180" s="1289"/>
      <c r="S3180" s="1289"/>
      <c r="T3180" s="1289"/>
      <c r="U3180" s="1289"/>
      <c r="V3180" s="1289"/>
      <c r="W3180" s="1289"/>
      <c r="X3180" s="1289"/>
      <c r="Y3180" s="1289"/>
      <c r="Z3180" s="1289"/>
      <c r="AA3180" s="152"/>
      <c r="AB3180" s="1291" t="s">
        <v>378</v>
      </c>
      <c r="AC3180" s="1291"/>
      <c r="AD3180" s="1291"/>
      <c r="AE3180" s="1292"/>
      <c r="AF3180" s="1292"/>
    </row>
    <row r="3181" spans="1:32" ht="13.9" customHeight="1">
      <c r="A3181" s="150"/>
      <c r="B3181" s="1243"/>
      <c r="C3181" s="1243"/>
      <c r="D3181" s="1243"/>
      <c r="E3181" s="1243"/>
      <c r="G3181" s="1293" t="s">
        <v>379</v>
      </c>
      <c r="H3181" s="1293"/>
      <c r="I3181" s="1293"/>
      <c r="J3181" s="1293"/>
      <c r="K3181" s="1293"/>
      <c r="L3181" s="1293"/>
      <c r="M3181" s="1293"/>
      <c r="N3181" s="1293"/>
      <c r="O3181" s="1293"/>
      <c r="P3181" s="1293"/>
      <c r="Q3181" s="1293"/>
      <c r="R3181" s="1293"/>
      <c r="S3181" s="1293"/>
      <c r="T3181" s="1293"/>
      <c r="U3181" s="1293"/>
      <c r="V3181" s="1293"/>
      <c r="W3181" s="1293"/>
      <c r="X3181" s="1293"/>
      <c r="Y3181" s="1293"/>
      <c r="Z3181" s="1293"/>
      <c r="AA3181" s="152"/>
      <c r="AB3181" s="1291"/>
      <c r="AC3181" s="1291"/>
      <c r="AD3181" s="1291"/>
      <c r="AE3181" s="1292"/>
      <c r="AF3181" s="1292"/>
    </row>
    <row r="3182" spans="1:32" ht="0.75" customHeight="1">
      <c r="A3182" s="150"/>
      <c r="G3182" s="1293"/>
      <c r="H3182" s="1293"/>
      <c r="I3182" s="1293"/>
      <c r="J3182" s="1293"/>
      <c r="K3182" s="1293"/>
      <c r="L3182" s="1293"/>
      <c r="M3182" s="1293"/>
      <c r="N3182" s="1293"/>
      <c r="O3182" s="1293"/>
      <c r="P3182" s="1293"/>
      <c r="Q3182" s="1293"/>
      <c r="R3182" s="1293"/>
      <c r="S3182" s="1293"/>
      <c r="T3182" s="1293"/>
      <c r="U3182" s="1293"/>
      <c r="V3182" s="1293"/>
      <c r="W3182" s="1293"/>
      <c r="X3182" s="1293"/>
      <c r="Y3182" s="1293"/>
      <c r="Z3182" s="1293"/>
      <c r="AA3182" s="152"/>
      <c r="AB3182" s="1291"/>
      <c r="AC3182" s="1291"/>
      <c r="AD3182" s="1291"/>
      <c r="AE3182" s="1292"/>
      <c r="AF3182" s="1292"/>
    </row>
    <row r="3183" spans="1:32" ht="0.75" customHeight="1">
      <c r="A3183" s="153"/>
      <c r="B3183" s="154"/>
      <c r="C3183" s="154"/>
      <c r="D3183" s="154"/>
      <c r="E3183" s="154"/>
      <c r="F3183" s="154"/>
      <c r="G3183" s="154"/>
      <c r="H3183" s="154"/>
      <c r="I3183" s="154"/>
      <c r="J3183" s="154"/>
      <c r="K3183" s="154"/>
      <c r="L3183" s="154"/>
      <c r="M3183" s="154"/>
      <c r="N3183" s="154"/>
      <c r="O3183" s="154"/>
      <c r="P3183" s="154"/>
      <c r="Q3183" s="154"/>
      <c r="R3183" s="154"/>
      <c r="S3183" s="154"/>
      <c r="T3183" s="154"/>
      <c r="U3183" s="154"/>
      <c r="V3183" s="154"/>
      <c r="W3183" s="154"/>
      <c r="X3183" s="154"/>
      <c r="Y3183" s="154"/>
      <c r="Z3183" s="154"/>
      <c r="AA3183" s="154"/>
      <c r="AB3183" s="154"/>
      <c r="AC3183" s="154"/>
      <c r="AD3183" s="154"/>
      <c r="AE3183" s="1292"/>
      <c r="AF3183" s="1292"/>
    </row>
    <row r="3184" spans="1:32" ht="15.95" customHeight="1">
      <c r="A3184" s="1280" t="s">
        <v>323</v>
      </c>
      <c r="B3184" s="1280"/>
      <c r="C3184" s="1280"/>
      <c r="D3184" s="1280"/>
      <c r="E3184" s="1280"/>
      <c r="F3184" s="1280"/>
      <c r="G3184" s="1280"/>
      <c r="H3184" s="1280"/>
      <c r="I3184" s="1280"/>
      <c r="J3184" s="1280"/>
      <c r="K3184" s="1280"/>
      <c r="L3184" s="1280"/>
      <c r="M3184" s="1280"/>
      <c r="N3184" s="1280"/>
      <c r="O3184" s="1280"/>
      <c r="P3184" s="1280"/>
      <c r="Q3184" s="1280"/>
      <c r="R3184" s="1280"/>
      <c r="S3184" s="1280"/>
      <c r="T3184" s="1280"/>
      <c r="U3184" s="1280"/>
      <c r="V3184" s="1280"/>
      <c r="W3184" s="1280"/>
      <c r="X3184" s="1280"/>
      <c r="Y3184" s="1280"/>
      <c r="Z3184" s="1280"/>
      <c r="AA3184" s="1280"/>
      <c r="AB3184" s="1280"/>
      <c r="AC3184" s="1280"/>
      <c r="AD3184" s="1280"/>
      <c r="AE3184" s="1280"/>
      <c r="AF3184" s="1280"/>
    </row>
    <row r="3185" spans="1:32" ht="0.75" customHeight="1">
      <c r="A3185" s="146"/>
      <c r="B3185" s="147"/>
      <c r="C3185" s="147"/>
      <c r="D3185" s="147"/>
      <c r="E3185" s="147"/>
      <c r="F3185" s="147"/>
      <c r="G3185" s="147"/>
      <c r="H3185" s="147"/>
      <c r="I3185" s="147"/>
      <c r="J3185" s="147"/>
      <c r="K3185" s="147"/>
      <c r="L3185" s="147"/>
      <c r="M3185" s="147"/>
      <c r="N3185" s="147"/>
      <c r="O3185" s="147"/>
      <c r="P3185" s="147"/>
      <c r="Q3185" s="147"/>
      <c r="R3185" s="147"/>
      <c r="S3185" s="147"/>
      <c r="T3185" s="147"/>
      <c r="U3185" s="147"/>
      <c r="V3185" s="147"/>
      <c r="W3185" s="147"/>
      <c r="X3185" s="147"/>
      <c r="Y3185" s="147"/>
      <c r="Z3185" s="147"/>
      <c r="AA3185" s="147"/>
      <c r="AB3185" s="147"/>
      <c r="AC3185" s="147"/>
      <c r="AD3185" s="147"/>
      <c r="AE3185" s="147"/>
      <c r="AF3185" s="148"/>
    </row>
    <row r="3186" spans="1:32" ht="37.15" customHeight="1">
      <c r="A3186" s="1281" t="s">
        <v>380</v>
      </c>
      <c r="B3186" s="1281"/>
      <c r="C3186" s="1281"/>
      <c r="D3186" s="1281"/>
      <c r="E3186" s="1281"/>
      <c r="F3186" s="1281"/>
      <c r="G3186" s="1281"/>
      <c r="H3186" s="1281"/>
      <c r="I3186" s="1281"/>
      <c r="J3186" s="1281"/>
      <c r="K3186" s="1281"/>
      <c r="L3186" s="1281"/>
      <c r="M3186" s="1281"/>
      <c r="N3186" s="1281"/>
      <c r="O3186" s="1281"/>
      <c r="P3186" s="1281"/>
      <c r="Q3186" s="1281"/>
      <c r="R3186" s="1281"/>
      <c r="S3186" s="1281"/>
      <c r="T3186" s="1281"/>
      <c r="U3186" s="1281"/>
      <c r="V3186" s="1281"/>
      <c r="W3186" s="1281"/>
      <c r="X3186" s="1281"/>
      <c r="Y3186" s="1282" t="s">
        <v>381</v>
      </c>
      <c r="Z3186" s="1282"/>
      <c r="AA3186" s="1282"/>
      <c r="AB3186" s="1282"/>
      <c r="AC3186" s="1282"/>
      <c r="AD3186" s="1282"/>
      <c r="AE3186" s="1282"/>
      <c r="AF3186" s="1282"/>
    </row>
    <row r="3187" spans="1:32" ht="5.0999999999999996" customHeight="1">
      <c r="A3187" s="155"/>
      <c r="B3187" s="156"/>
      <c r="C3187" s="156"/>
      <c r="D3187" s="156"/>
      <c r="E3187" s="156"/>
      <c r="F3187" s="156"/>
      <c r="G3187" s="156"/>
      <c r="H3187" s="156"/>
      <c r="I3187" s="156"/>
      <c r="J3187" s="156"/>
      <c r="K3187" s="156"/>
      <c r="L3187" s="156"/>
      <c r="M3187" s="156"/>
      <c r="N3187" s="156"/>
      <c r="O3187" s="156"/>
      <c r="P3187" s="156"/>
      <c r="Q3187" s="156"/>
      <c r="R3187" s="156"/>
      <c r="S3187" s="156"/>
      <c r="T3187" s="156"/>
      <c r="U3187" s="156"/>
      <c r="V3187" s="156"/>
      <c r="W3187" s="156"/>
      <c r="X3187" s="156"/>
      <c r="Y3187" s="156"/>
      <c r="Z3187" s="156"/>
      <c r="AA3187" s="156"/>
      <c r="AB3187" s="156"/>
      <c r="AC3187" s="156"/>
      <c r="AD3187" s="156"/>
      <c r="AE3187" s="156"/>
      <c r="AF3187" s="157"/>
    </row>
    <row r="3188" spans="1:32" ht="0.75" customHeight="1">
      <c r="A3188" s="1283" t="s">
        <v>382</v>
      </c>
      <c r="B3188" s="1283"/>
      <c r="C3188" s="1283"/>
      <c r="D3188" s="1283"/>
      <c r="E3188" s="1284"/>
      <c r="F3188" s="1284"/>
      <c r="G3188" s="1284"/>
      <c r="H3188" s="1284"/>
      <c r="I3188" s="1285" t="s">
        <v>154</v>
      </c>
      <c r="J3188" s="1285"/>
      <c r="K3188" s="1285"/>
      <c r="L3188" s="1285"/>
      <c r="M3188" s="1285"/>
      <c r="N3188" s="1285"/>
      <c r="O3188" s="1285"/>
      <c r="P3188" s="1285"/>
      <c r="Q3188" s="1285"/>
      <c r="R3188" s="1285"/>
      <c r="S3188" s="1285"/>
      <c r="T3188" s="1285"/>
      <c r="U3188" s="1285"/>
      <c r="V3188" s="1285"/>
      <c r="W3188" s="1285"/>
      <c r="X3188" s="1285"/>
      <c r="Y3188" s="1275" t="s">
        <v>383</v>
      </c>
      <c r="Z3188" s="1275"/>
      <c r="AA3188" s="1275"/>
      <c r="AB3188" s="1275"/>
      <c r="AC3188" s="1275"/>
      <c r="AD3188" s="1286" t="s">
        <v>761</v>
      </c>
      <c r="AE3188" s="1286"/>
      <c r="AF3188" s="1286"/>
    </row>
    <row r="3189" spans="1:32" ht="17.45" customHeight="1">
      <c r="A3189" s="1283"/>
      <c r="B3189" s="1283"/>
      <c r="C3189" s="1283"/>
      <c r="D3189" s="1283"/>
      <c r="E3189" s="1287" t="s">
        <v>385</v>
      </c>
      <c r="F3189" s="1287"/>
      <c r="G3189" s="1287"/>
      <c r="H3189" s="1288" t="s">
        <v>386</v>
      </c>
      <c r="I3189" s="1285"/>
      <c r="J3189" s="1285"/>
      <c r="K3189" s="1285"/>
      <c r="L3189" s="1285"/>
      <c r="M3189" s="1285"/>
      <c r="N3189" s="1285"/>
      <c r="O3189" s="1285"/>
      <c r="P3189" s="1285"/>
      <c r="Q3189" s="1285"/>
      <c r="R3189" s="1285"/>
      <c r="S3189" s="1285"/>
      <c r="T3189" s="1285"/>
      <c r="U3189" s="1285"/>
      <c r="V3189" s="1285"/>
      <c r="W3189" s="1285"/>
      <c r="X3189" s="1285"/>
      <c r="Y3189" s="1275"/>
      <c r="Z3189" s="1275"/>
      <c r="AA3189" s="1275"/>
      <c r="AB3189" s="1275"/>
      <c r="AC3189" s="1275"/>
      <c r="AD3189" s="1286"/>
      <c r="AE3189" s="1286"/>
      <c r="AF3189" s="1286"/>
    </row>
    <row r="3190" spans="1:32" ht="0.75" customHeight="1">
      <c r="A3190" s="1274" t="s">
        <v>152</v>
      </c>
      <c r="B3190" s="1274"/>
      <c r="C3190" s="1274"/>
      <c r="D3190" s="1274"/>
      <c r="E3190" s="1287"/>
      <c r="F3190" s="1287"/>
      <c r="G3190" s="1287"/>
      <c r="H3190" s="1288"/>
      <c r="I3190" s="1285"/>
      <c r="J3190" s="1285"/>
      <c r="K3190" s="1285"/>
      <c r="L3190" s="1285"/>
      <c r="M3190" s="1285"/>
      <c r="N3190" s="1285"/>
      <c r="O3190" s="1285"/>
      <c r="P3190" s="1285"/>
      <c r="Q3190" s="1285"/>
      <c r="R3190" s="1285"/>
      <c r="S3190" s="1285"/>
      <c r="T3190" s="1285"/>
      <c r="U3190" s="1285"/>
      <c r="V3190" s="1285"/>
      <c r="W3190" s="1285"/>
      <c r="X3190" s="1285"/>
      <c r="Y3190" s="1275" t="s">
        <v>387</v>
      </c>
      <c r="Z3190" s="1275"/>
      <c r="AA3190" s="1275"/>
      <c r="AB3190" s="1275"/>
      <c r="AC3190" s="1275"/>
      <c r="AD3190" s="1276">
        <v>1</v>
      </c>
      <c r="AE3190" s="1276"/>
      <c r="AF3190" s="1276"/>
    </row>
    <row r="3191" spans="1:32" ht="18.2" customHeight="1">
      <c r="A3191" s="1274"/>
      <c r="B3191" s="1274"/>
      <c r="C3191" s="1274"/>
      <c r="D3191" s="1274"/>
      <c r="E3191" s="1277"/>
      <c r="F3191" s="1277"/>
      <c r="G3191" s="1277"/>
      <c r="H3191" s="1288"/>
      <c r="I3191" s="1285"/>
      <c r="J3191" s="1285"/>
      <c r="K3191" s="1285"/>
      <c r="L3191" s="1285"/>
      <c r="M3191" s="1285"/>
      <c r="N3191" s="1285"/>
      <c r="O3191" s="1285"/>
      <c r="P3191" s="1285"/>
      <c r="Q3191" s="1285"/>
      <c r="R3191" s="1285"/>
      <c r="S3191" s="1285"/>
      <c r="T3191" s="1285"/>
      <c r="U3191" s="1285"/>
      <c r="V3191" s="1285"/>
      <c r="W3191" s="1285"/>
      <c r="X3191" s="1285"/>
      <c r="Y3191" s="1275"/>
      <c r="Z3191" s="1275"/>
      <c r="AA3191" s="1275"/>
      <c r="AB3191" s="1275"/>
      <c r="AC3191" s="1275"/>
      <c r="AD3191" s="1276"/>
      <c r="AE3191" s="1276"/>
      <c r="AF3191" s="1276"/>
    </row>
    <row r="3192" spans="1:32" ht="0.75" customHeight="1">
      <c r="A3192" s="1278"/>
      <c r="B3192" s="1278"/>
      <c r="C3192" s="1278"/>
      <c r="D3192" s="1278"/>
      <c r="E3192" s="1278"/>
      <c r="F3192" s="1278"/>
      <c r="G3192" s="1278"/>
      <c r="H3192" s="1288"/>
      <c r="I3192" s="1279"/>
      <c r="J3192" s="1279"/>
      <c r="K3192" s="1279"/>
      <c r="L3192" s="1279"/>
      <c r="M3192" s="1279"/>
      <c r="N3192" s="1279"/>
      <c r="O3192" s="1279"/>
      <c r="P3192" s="1279"/>
      <c r="Q3192" s="1279"/>
      <c r="R3192" s="1279"/>
      <c r="S3192" s="1279"/>
      <c r="T3192" s="1279"/>
      <c r="U3192" s="1279"/>
      <c r="V3192" s="1279"/>
      <c r="W3192" s="1279"/>
      <c r="X3192" s="1279"/>
      <c r="Y3192" s="1279"/>
      <c r="Z3192" s="1279"/>
      <c r="AA3192" s="1279"/>
      <c r="AB3192" s="1279"/>
      <c r="AC3192" s="1279"/>
      <c r="AD3192" s="1279"/>
      <c r="AE3192" s="1279"/>
      <c r="AF3192" s="1279"/>
    </row>
    <row r="3193" spans="1:32" ht="26.1" customHeight="1">
      <c r="A3193" s="1271" t="s">
        <v>432</v>
      </c>
      <c r="B3193" s="1271"/>
      <c r="C3193" s="1271"/>
      <c r="D3193" s="1271"/>
      <c r="E3193" s="1271"/>
      <c r="F3193" s="1271"/>
      <c r="G3193" s="1271"/>
      <c r="H3193" s="1271"/>
      <c r="I3193" s="1271"/>
      <c r="J3193" s="1271"/>
      <c r="K3193" s="1271"/>
      <c r="L3193" s="1271"/>
      <c r="M3193" s="1271"/>
      <c r="N3193" s="1271"/>
      <c r="O3193" s="1271"/>
      <c r="P3193" s="1271"/>
      <c r="Q3193" s="1271"/>
      <c r="R3193" s="1271"/>
      <c r="S3193" s="1271"/>
      <c r="T3193" s="1271"/>
      <c r="U3193" s="1271"/>
      <c r="V3193" s="1271"/>
      <c r="W3193" s="1271"/>
      <c r="X3193" s="1271"/>
      <c r="Y3193" s="1271"/>
      <c r="Z3193" s="1271"/>
      <c r="AA3193" s="1271"/>
      <c r="AB3193" s="1271"/>
      <c r="AC3193" s="1271"/>
      <c r="AD3193" s="1271"/>
      <c r="AE3193" s="1271"/>
      <c r="AF3193" s="1272"/>
    </row>
    <row r="3194" spans="1:32" ht="0.75" customHeight="1">
      <c r="A3194" s="1273" t="s">
        <v>389</v>
      </c>
      <c r="B3194" s="1273"/>
      <c r="C3194" s="1273"/>
      <c r="D3194" s="1273"/>
      <c r="E3194" s="1273"/>
      <c r="F3194" s="1273"/>
      <c r="G3194" s="1273"/>
      <c r="H3194" s="1273"/>
      <c r="I3194" s="1273"/>
      <c r="J3194" s="1273"/>
      <c r="K3194" s="1273"/>
      <c r="L3194" s="1273"/>
      <c r="M3194" s="1273"/>
      <c r="N3194" s="1273"/>
      <c r="O3194" s="1273"/>
      <c r="P3194" s="1273"/>
      <c r="Q3194" s="1273"/>
      <c r="R3194" s="1273"/>
      <c r="S3194" s="1273"/>
      <c r="T3194" s="1273"/>
      <c r="U3194" s="1273"/>
      <c r="V3194" s="1273"/>
      <c r="W3194" s="1273"/>
      <c r="X3194" s="1273"/>
      <c r="Y3194" s="1273"/>
      <c r="Z3194" s="1273"/>
      <c r="AA3194" s="1273"/>
      <c r="AB3194" s="1273"/>
      <c r="AC3194" s="1273"/>
      <c r="AD3194" s="1273"/>
      <c r="AE3194" s="1273"/>
      <c r="AF3194" s="1272"/>
    </row>
    <row r="3195" spans="1:32" ht="9.4" customHeight="1">
      <c r="A3195" s="1273"/>
      <c r="B3195" s="1273"/>
      <c r="C3195" s="1273"/>
      <c r="D3195" s="1273"/>
      <c r="E3195" s="1273"/>
      <c r="F3195" s="1273"/>
      <c r="G3195" s="1273"/>
      <c r="H3195" s="1273"/>
      <c r="I3195" s="1273"/>
      <c r="J3195" s="1273"/>
      <c r="K3195" s="1273"/>
      <c r="L3195" s="1273"/>
      <c r="M3195" s="1273"/>
      <c r="N3195" s="1273"/>
      <c r="O3195" s="1273"/>
      <c r="P3195" s="1273"/>
      <c r="Q3195" s="1273"/>
      <c r="R3195" s="1273"/>
      <c r="S3195" s="1273"/>
      <c r="T3195" s="1273"/>
      <c r="U3195" s="1273"/>
      <c r="V3195" s="1273"/>
      <c r="W3195" s="1273"/>
      <c r="X3195" s="1273"/>
      <c r="Y3195" s="1273"/>
      <c r="Z3195" s="1273"/>
      <c r="AA3195" s="1273"/>
      <c r="AB3195" s="1273"/>
      <c r="AC3195" s="1273"/>
      <c r="AD3195" s="1273"/>
      <c r="AE3195" s="1273"/>
      <c r="AF3195" s="1272"/>
    </row>
    <row r="3196" spans="1:32" ht="17.45" customHeight="1">
      <c r="A3196" s="1255" t="s">
        <v>390</v>
      </c>
      <c r="B3196" s="1255"/>
      <c r="C3196" s="1255"/>
      <c r="D3196" s="1255"/>
      <c r="E3196" s="1255"/>
      <c r="F3196" s="1255"/>
      <c r="G3196" s="1255"/>
      <c r="H3196" s="1255"/>
      <c r="I3196" s="1255"/>
      <c r="J3196" s="1255"/>
      <c r="K3196" s="1255"/>
      <c r="L3196" s="1255"/>
      <c r="M3196" s="1256" t="s">
        <v>391</v>
      </c>
      <c r="N3196" s="1256" t="s">
        <v>392</v>
      </c>
      <c r="O3196" s="1256"/>
      <c r="P3196" s="1256"/>
      <c r="Q3196" s="1256"/>
      <c r="R3196" s="1256"/>
      <c r="S3196" s="1256"/>
      <c r="T3196" s="1256" t="s">
        <v>393</v>
      </c>
      <c r="U3196" s="1256"/>
      <c r="V3196" s="1256"/>
      <c r="W3196" s="1256"/>
      <c r="X3196" s="1256"/>
      <c r="Y3196" s="1256"/>
      <c r="Z3196" s="1256"/>
      <c r="AA3196" s="1256"/>
      <c r="AB3196" s="1256"/>
      <c r="AC3196" s="1245" t="s">
        <v>394</v>
      </c>
      <c r="AD3196" s="1245"/>
      <c r="AE3196" s="1245"/>
      <c r="AF3196" s="1245"/>
    </row>
    <row r="3197" spans="1:32" ht="17.45" customHeight="1">
      <c r="A3197" s="1255"/>
      <c r="B3197" s="1255"/>
      <c r="C3197" s="1255"/>
      <c r="D3197" s="1255"/>
      <c r="E3197" s="1255"/>
      <c r="F3197" s="1255"/>
      <c r="G3197" s="1255"/>
      <c r="H3197" s="1255"/>
      <c r="I3197" s="1255"/>
      <c r="J3197" s="1255"/>
      <c r="K3197" s="1255"/>
      <c r="L3197" s="1255"/>
      <c r="M3197" s="1256"/>
      <c r="N3197" s="1256" t="s">
        <v>395</v>
      </c>
      <c r="O3197" s="1256"/>
      <c r="P3197" s="1256" t="s">
        <v>396</v>
      </c>
      <c r="Q3197" s="1256"/>
      <c r="R3197" s="1256"/>
      <c r="S3197" s="1256"/>
      <c r="T3197" s="1256" t="s">
        <v>395</v>
      </c>
      <c r="U3197" s="1256"/>
      <c r="V3197" s="1256"/>
      <c r="W3197" s="1256"/>
      <c r="X3197" s="1256" t="s">
        <v>396</v>
      </c>
      <c r="Y3197" s="1256"/>
      <c r="Z3197" s="1256"/>
      <c r="AA3197" s="1256"/>
      <c r="AB3197" s="1256"/>
      <c r="AC3197" s="1245"/>
      <c r="AD3197" s="1245"/>
      <c r="AE3197" s="1245"/>
      <c r="AF3197" s="1245"/>
    </row>
    <row r="3198" spans="1:32" ht="16.7" customHeight="1">
      <c r="A3198" s="1246"/>
      <c r="B3198" s="1246"/>
      <c r="C3198" s="1246"/>
      <c r="D3198" s="1246"/>
      <c r="E3198" s="1246"/>
      <c r="F3198" s="1246"/>
      <c r="G3198" s="1246"/>
      <c r="H3198" s="1246"/>
      <c r="I3198" s="1246"/>
      <c r="J3198" s="1246"/>
      <c r="K3198" s="1246"/>
      <c r="L3198" s="1246"/>
      <c r="M3198" s="1247" t="s">
        <v>397</v>
      </c>
      <c r="N3198" s="1247"/>
      <c r="O3198" s="1247"/>
      <c r="P3198" s="1247"/>
      <c r="Q3198" s="1247"/>
      <c r="R3198" s="1247"/>
      <c r="S3198" s="1247"/>
      <c r="T3198" s="1247"/>
      <c r="U3198" s="1247"/>
      <c r="V3198" s="1247"/>
      <c r="W3198" s="1247"/>
      <c r="X3198" s="1248"/>
      <c r="Y3198" s="1248"/>
      <c r="Z3198" s="1249">
        <v>0</v>
      </c>
      <c r="AA3198" s="1249"/>
      <c r="AB3198" s="1249"/>
      <c r="AC3198" s="1249"/>
      <c r="AD3198" s="1249"/>
      <c r="AE3198" s="1249"/>
      <c r="AF3198" s="1249"/>
    </row>
    <row r="3199" spans="1:32" ht="17.45" customHeight="1">
      <c r="A3199" s="1255" t="s">
        <v>398</v>
      </c>
      <c r="B3199" s="1255"/>
      <c r="C3199" s="1255"/>
      <c r="D3199" s="1255"/>
      <c r="E3199" s="1255"/>
      <c r="F3199" s="1255"/>
      <c r="G3199" s="1255"/>
      <c r="H3199" s="1255"/>
      <c r="I3199" s="1255"/>
      <c r="J3199" s="1255"/>
      <c r="K3199" s="1255"/>
      <c r="L3199" s="1255"/>
      <c r="M3199" s="1255"/>
      <c r="N3199" s="1255"/>
      <c r="O3199" s="1256" t="s">
        <v>399</v>
      </c>
      <c r="P3199" s="1256"/>
      <c r="Q3199" s="1256"/>
      <c r="R3199" s="1256"/>
      <c r="S3199" s="1256" t="s">
        <v>391</v>
      </c>
      <c r="T3199" s="1256"/>
      <c r="U3199" s="1256"/>
      <c r="V3199" s="1256"/>
      <c r="W3199" s="1256" t="s">
        <v>400</v>
      </c>
      <c r="X3199" s="1256"/>
      <c r="Y3199" s="1256"/>
      <c r="Z3199" s="1256"/>
      <c r="AA3199" s="1256"/>
      <c r="AB3199" s="1256"/>
      <c r="AC3199" s="1245" t="s">
        <v>394</v>
      </c>
      <c r="AD3199" s="1245"/>
      <c r="AE3199" s="1245"/>
      <c r="AF3199" s="1245"/>
    </row>
    <row r="3200" spans="1:32" ht="17.45" customHeight="1">
      <c r="A3200" s="146"/>
      <c r="B3200" s="147"/>
      <c r="C3200" s="147"/>
      <c r="D3200" s="147"/>
      <c r="E3200" s="147"/>
      <c r="F3200" s="147"/>
      <c r="G3200" s="147"/>
      <c r="H3200" s="147"/>
      <c r="I3200" s="147"/>
      <c r="J3200" s="147"/>
      <c r="K3200" s="147"/>
      <c r="L3200" s="147"/>
      <c r="M3200" s="1331" t="s">
        <v>401</v>
      </c>
      <c r="N3200" s="1331"/>
      <c r="O3200" s="1331"/>
      <c r="P3200" s="1331"/>
      <c r="Q3200" s="1331"/>
      <c r="R3200" s="1331"/>
      <c r="S3200" s="1331"/>
      <c r="T3200" s="1331"/>
      <c r="U3200" s="1331"/>
      <c r="V3200" s="1331"/>
      <c r="W3200" s="1331"/>
      <c r="X3200" s="147"/>
      <c r="Y3200" s="147"/>
      <c r="Z3200" s="1266">
        <v>0</v>
      </c>
      <c r="AA3200" s="1266"/>
      <c r="AB3200" s="1266"/>
      <c r="AC3200" s="1266"/>
      <c r="AD3200" s="1266"/>
      <c r="AE3200" s="1266"/>
      <c r="AF3200" s="1266"/>
    </row>
    <row r="3201" spans="1:32" ht="16.7" customHeight="1">
      <c r="A3201" s="150"/>
      <c r="M3201" s="1240" t="s">
        <v>402</v>
      </c>
      <c r="N3201" s="1240"/>
      <c r="O3201" s="1240"/>
      <c r="P3201" s="1240"/>
      <c r="Q3201" s="1240"/>
      <c r="R3201" s="1240"/>
      <c r="S3201" s="1240"/>
      <c r="T3201" s="1240"/>
      <c r="U3201" s="1240"/>
      <c r="V3201" s="1240"/>
      <c r="W3201" s="1240"/>
      <c r="Z3201" s="1262">
        <v>0</v>
      </c>
      <c r="AA3201" s="1262"/>
      <c r="AB3201" s="1262"/>
      <c r="AC3201" s="1262"/>
      <c r="AD3201" s="1262"/>
      <c r="AE3201" s="1262"/>
      <c r="AF3201" s="1262"/>
    </row>
    <row r="3202" spans="1:32" ht="17.45" customHeight="1">
      <c r="A3202" s="150"/>
      <c r="M3202" s="1240" t="s">
        <v>403</v>
      </c>
      <c r="N3202" s="1240"/>
      <c r="O3202" s="1240"/>
      <c r="P3202" s="1240"/>
      <c r="Q3202" s="1240"/>
      <c r="R3202" s="1240"/>
      <c r="S3202" s="1240"/>
      <c r="T3202" s="1240"/>
      <c r="U3202" s="1240"/>
      <c r="V3202" s="1240"/>
      <c r="W3202" s="1240"/>
      <c r="Z3202" s="1262">
        <v>0</v>
      </c>
      <c r="AA3202" s="1262"/>
      <c r="AB3202" s="1262"/>
      <c r="AC3202" s="1262"/>
      <c r="AD3202" s="1262"/>
      <c r="AE3202" s="1262"/>
      <c r="AF3202" s="1262"/>
    </row>
    <row r="3203" spans="1:32" ht="16.7" customHeight="1">
      <c r="A3203" s="150"/>
      <c r="M3203" s="1240" t="s">
        <v>404</v>
      </c>
      <c r="N3203" s="1240"/>
      <c r="O3203" s="1240"/>
      <c r="P3203" s="1240"/>
      <c r="Q3203" s="1240"/>
      <c r="R3203" s="1240"/>
      <c r="S3203" s="1240"/>
      <c r="T3203" s="1240"/>
      <c r="U3203" s="1240"/>
      <c r="V3203" s="1240"/>
      <c r="W3203" s="1240"/>
      <c r="Z3203" s="1262">
        <v>0</v>
      </c>
      <c r="AA3203" s="1262"/>
      <c r="AB3203" s="1262"/>
      <c r="AC3203" s="1262"/>
      <c r="AD3203" s="1262"/>
      <c r="AE3203" s="1262"/>
      <c r="AF3203" s="1262"/>
    </row>
    <row r="3204" spans="1:32" ht="17.45" customHeight="1">
      <c r="A3204" s="153"/>
      <c r="B3204" s="154"/>
      <c r="C3204" s="154"/>
      <c r="D3204" s="154"/>
      <c r="E3204" s="154"/>
      <c r="F3204" s="154"/>
      <c r="G3204" s="154"/>
      <c r="H3204" s="154"/>
      <c r="I3204" s="154"/>
      <c r="J3204" s="154"/>
      <c r="K3204" s="154"/>
      <c r="L3204" s="154"/>
      <c r="M3204" s="1260" t="s">
        <v>405</v>
      </c>
      <c r="N3204" s="1260"/>
      <c r="O3204" s="1260"/>
      <c r="P3204" s="1260"/>
      <c r="Q3204" s="1260"/>
      <c r="R3204" s="1260"/>
      <c r="S3204" s="1260"/>
      <c r="T3204" s="1260"/>
      <c r="U3204" s="1260"/>
      <c r="V3204" s="1260"/>
      <c r="W3204" s="1260"/>
      <c r="X3204" s="154"/>
      <c r="Y3204" s="154"/>
      <c r="Z3204" s="1261">
        <v>0</v>
      </c>
      <c r="AA3204" s="1261"/>
      <c r="AB3204" s="1261"/>
      <c r="AC3204" s="1261"/>
      <c r="AD3204" s="1261"/>
      <c r="AE3204" s="1261"/>
      <c r="AF3204" s="1261"/>
    </row>
    <row r="3205" spans="1:32" ht="17.45" customHeight="1">
      <c r="A3205" s="1257" t="s">
        <v>406</v>
      </c>
      <c r="B3205" s="1257"/>
      <c r="C3205" s="1257"/>
      <c r="D3205" s="1257"/>
      <c r="E3205" s="1257"/>
      <c r="F3205" s="1257"/>
      <c r="G3205" s="1257"/>
      <c r="H3205" s="1257"/>
      <c r="I3205" s="1257"/>
      <c r="J3205" s="1257"/>
      <c r="K3205" s="1257"/>
      <c r="L3205" s="1257"/>
      <c r="M3205" s="1257"/>
      <c r="N3205" s="1257"/>
      <c r="O3205" s="1258" t="s">
        <v>391</v>
      </c>
      <c r="P3205" s="1258"/>
      <c r="Q3205" s="1258"/>
      <c r="R3205" s="1258"/>
      <c r="S3205" s="1258" t="s">
        <v>407</v>
      </c>
      <c r="T3205" s="1258"/>
      <c r="U3205" s="1258"/>
      <c r="V3205" s="1258"/>
      <c r="W3205" s="1258" t="s">
        <v>408</v>
      </c>
      <c r="X3205" s="1258"/>
      <c r="Y3205" s="1258"/>
      <c r="Z3205" s="1258"/>
      <c r="AA3205" s="1258"/>
      <c r="AB3205" s="1258"/>
      <c r="AC3205" s="1259" t="s">
        <v>409</v>
      </c>
      <c r="AD3205" s="1259"/>
      <c r="AE3205" s="1259"/>
      <c r="AF3205" s="1259"/>
    </row>
    <row r="3206" spans="1:32" ht="22.5" customHeight="1">
      <c r="A3206" s="155"/>
      <c r="B3206" s="156"/>
      <c r="C3206" s="160" t="s">
        <v>768</v>
      </c>
      <c r="D3206" s="1268" t="s">
        <v>769</v>
      </c>
      <c r="E3206" s="1268"/>
      <c r="F3206" s="1268"/>
      <c r="G3206" s="1268"/>
      <c r="H3206" s="1268"/>
      <c r="I3206" s="1268"/>
      <c r="J3206" s="1268"/>
      <c r="K3206" s="1268"/>
      <c r="L3206" s="1268"/>
      <c r="M3206" s="1268"/>
      <c r="N3206" s="1268"/>
      <c r="O3206" s="1319">
        <v>6.6699999999999997E-3</v>
      </c>
      <c r="P3206" s="1319"/>
      <c r="Q3206" s="1319"/>
      <c r="R3206" s="1319"/>
      <c r="S3206" s="1320" t="s">
        <v>384</v>
      </c>
      <c r="T3206" s="1320"/>
      <c r="U3206" s="1320"/>
      <c r="V3206" s="1320"/>
      <c r="W3206" s="1270">
        <v>95.617099999999994</v>
      </c>
      <c r="X3206" s="1270"/>
      <c r="Y3206" s="1270"/>
      <c r="Z3206" s="1270"/>
      <c r="AA3206" s="1270"/>
      <c r="AB3206" s="1270"/>
      <c r="AC3206" s="1267">
        <v>0.63780000000000003</v>
      </c>
      <c r="AD3206" s="1267"/>
      <c r="AE3206" s="1267"/>
      <c r="AF3206" s="1267"/>
    </row>
    <row r="3207" spans="1:32" ht="17.45" customHeight="1">
      <c r="A3207" s="1246"/>
      <c r="B3207" s="1246"/>
      <c r="C3207" s="1246"/>
      <c r="D3207" s="1246"/>
      <c r="E3207" s="1246"/>
      <c r="F3207" s="1246"/>
      <c r="G3207" s="1246"/>
      <c r="H3207" s="1246"/>
      <c r="I3207" s="1246"/>
      <c r="J3207" s="1246"/>
      <c r="K3207" s="1246"/>
      <c r="L3207" s="1246"/>
      <c r="M3207" s="1247" t="s">
        <v>411</v>
      </c>
      <c r="N3207" s="1247"/>
      <c r="O3207" s="1247"/>
      <c r="P3207" s="1247"/>
      <c r="Q3207" s="1247"/>
      <c r="R3207" s="1247"/>
      <c r="S3207" s="1247"/>
      <c r="T3207" s="1247"/>
      <c r="U3207" s="1247"/>
      <c r="V3207" s="1247"/>
      <c r="W3207" s="1247"/>
      <c r="X3207" s="1248"/>
      <c r="Y3207" s="1248"/>
      <c r="Z3207" s="1249">
        <v>0.63780000000000003</v>
      </c>
      <c r="AA3207" s="1249"/>
      <c r="AB3207" s="1249"/>
      <c r="AC3207" s="1249"/>
      <c r="AD3207" s="1249"/>
      <c r="AE3207" s="1249"/>
      <c r="AF3207" s="1249"/>
    </row>
    <row r="3208" spans="1:32" ht="16.7" customHeight="1">
      <c r="A3208" s="1257" t="s">
        <v>412</v>
      </c>
      <c r="B3208" s="1257"/>
      <c r="C3208" s="1257"/>
      <c r="D3208" s="1257"/>
      <c r="E3208" s="1257"/>
      <c r="F3208" s="1257"/>
      <c r="G3208" s="1257"/>
      <c r="H3208" s="1257"/>
      <c r="I3208" s="1257"/>
      <c r="J3208" s="1257"/>
      <c r="K3208" s="1257"/>
      <c r="L3208" s="1257"/>
      <c r="M3208" s="1257"/>
      <c r="N3208" s="1257"/>
      <c r="O3208" s="1258" t="s">
        <v>391</v>
      </c>
      <c r="P3208" s="1258"/>
      <c r="Q3208" s="1258"/>
      <c r="R3208" s="1258"/>
      <c r="S3208" s="1258" t="s">
        <v>407</v>
      </c>
      <c r="T3208" s="1258"/>
      <c r="U3208" s="1258"/>
      <c r="V3208" s="1258"/>
      <c r="W3208" s="1258" t="s">
        <v>408</v>
      </c>
      <c r="X3208" s="1258"/>
      <c r="Y3208" s="1258"/>
      <c r="Z3208" s="1258"/>
      <c r="AA3208" s="1258"/>
      <c r="AB3208" s="1258"/>
      <c r="AC3208" s="1259" t="s">
        <v>409</v>
      </c>
      <c r="AD3208" s="1259"/>
      <c r="AE3208" s="1259"/>
      <c r="AF3208" s="1259"/>
    </row>
    <row r="3209" spans="1:32" ht="17.45" customHeight="1">
      <c r="A3209" s="1246"/>
      <c r="B3209" s="1246"/>
      <c r="C3209" s="1246"/>
      <c r="D3209" s="1246"/>
      <c r="E3209" s="1246"/>
      <c r="F3209" s="1246"/>
      <c r="G3209" s="1246"/>
      <c r="H3209" s="1246"/>
      <c r="I3209" s="1246"/>
      <c r="J3209" s="1246"/>
      <c r="K3209" s="1246"/>
      <c r="L3209" s="1246"/>
      <c r="M3209" s="1247" t="s">
        <v>413</v>
      </c>
      <c r="N3209" s="1247"/>
      <c r="O3209" s="1247"/>
      <c r="P3209" s="1247"/>
      <c r="Q3209" s="1247"/>
      <c r="R3209" s="1247"/>
      <c r="S3209" s="1247"/>
      <c r="T3209" s="1247"/>
      <c r="U3209" s="1247"/>
      <c r="V3209" s="1247"/>
      <c r="W3209" s="1247"/>
      <c r="X3209" s="1248"/>
      <c r="Y3209" s="1248"/>
      <c r="Z3209" s="1249">
        <v>0</v>
      </c>
      <c r="AA3209" s="1249"/>
      <c r="AB3209" s="1249"/>
      <c r="AC3209" s="1249"/>
      <c r="AD3209" s="1249"/>
      <c r="AE3209" s="1249"/>
      <c r="AF3209" s="1249"/>
    </row>
    <row r="3210" spans="1:32" ht="17.45" customHeight="1">
      <c r="A3210" s="1257" t="s">
        <v>414</v>
      </c>
      <c r="B3210" s="1257"/>
      <c r="C3210" s="1257"/>
      <c r="D3210" s="1257"/>
      <c r="E3210" s="1257"/>
      <c r="F3210" s="1257"/>
      <c r="G3210" s="1257"/>
      <c r="H3210" s="1257"/>
      <c r="I3210" s="1257"/>
      <c r="J3210" s="1257"/>
      <c r="K3210" s="1257"/>
      <c r="L3210" s="1257"/>
      <c r="M3210" s="1257"/>
      <c r="N3210" s="1257"/>
      <c r="O3210" s="1258" t="s">
        <v>391</v>
      </c>
      <c r="P3210" s="1258"/>
      <c r="Q3210" s="1258"/>
      <c r="R3210" s="1258"/>
      <c r="S3210" s="1258" t="s">
        <v>407</v>
      </c>
      <c r="T3210" s="1258"/>
      <c r="U3210" s="1258"/>
      <c r="V3210" s="1258"/>
      <c r="W3210" s="1258" t="s">
        <v>408</v>
      </c>
      <c r="X3210" s="1258"/>
      <c r="Y3210" s="1258"/>
      <c r="Z3210" s="1258"/>
      <c r="AA3210" s="1258"/>
      <c r="AB3210" s="1258"/>
      <c r="AC3210" s="1259" t="s">
        <v>409</v>
      </c>
      <c r="AD3210" s="1259"/>
      <c r="AE3210" s="1259"/>
      <c r="AF3210" s="1259"/>
    </row>
    <row r="3211" spans="1:32" ht="22.5" customHeight="1">
      <c r="A3211" s="155"/>
      <c r="B3211" s="156"/>
      <c r="C3211" s="160" t="s">
        <v>770</v>
      </c>
      <c r="D3211" s="1268" t="s">
        <v>771</v>
      </c>
      <c r="E3211" s="1268"/>
      <c r="F3211" s="1268"/>
      <c r="G3211" s="1268"/>
      <c r="H3211" s="1268"/>
      <c r="I3211" s="1268"/>
      <c r="J3211" s="1268"/>
      <c r="K3211" s="1268"/>
      <c r="L3211" s="1268"/>
      <c r="M3211" s="1268"/>
      <c r="N3211" s="1268"/>
      <c r="O3211" s="1319">
        <v>4.0000000000000001E-3</v>
      </c>
      <c r="P3211" s="1319"/>
      <c r="Q3211" s="1319"/>
      <c r="R3211" s="1319"/>
      <c r="S3211" s="1320" t="s">
        <v>283</v>
      </c>
      <c r="T3211" s="1320"/>
      <c r="U3211" s="1320"/>
      <c r="V3211" s="1320"/>
      <c r="W3211" s="1270">
        <v>33.54</v>
      </c>
      <c r="X3211" s="1270"/>
      <c r="Y3211" s="1270"/>
      <c r="Z3211" s="1270"/>
      <c r="AA3211" s="1270"/>
      <c r="AB3211" s="1270"/>
      <c r="AC3211" s="1267">
        <v>0.13420000000000001</v>
      </c>
      <c r="AD3211" s="1267"/>
      <c r="AE3211" s="1267"/>
      <c r="AF3211" s="1267"/>
    </row>
    <row r="3212" spans="1:32" ht="17.45" customHeight="1">
      <c r="A3212" s="1251"/>
      <c r="B3212" s="1251"/>
      <c r="C3212" s="1251"/>
      <c r="D3212" s="1251"/>
      <c r="E3212" s="1251"/>
      <c r="F3212" s="1251"/>
      <c r="G3212" s="1251"/>
      <c r="H3212" s="1251"/>
      <c r="I3212" s="1251"/>
      <c r="J3212" s="1251"/>
      <c r="K3212" s="1251"/>
      <c r="L3212" s="1251"/>
      <c r="M3212" s="1252" t="s">
        <v>415</v>
      </c>
      <c r="N3212" s="1252"/>
      <c r="O3212" s="1252"/>
      <c r="P3212" s="1252"/>
      <c r="Q3212" s="1252"/>
      <c r="R3212" s="1252"/>
      <c r="S3212" s="1252"/>
      <c r="T3212" s="1252"/>
      <c r="U3212" s="1252"/>
      <c r="V3212" s="1252"/>
      <c r="W3212" s="1252"/>
      <c r="X3212" s="1253"/>
      <c r="Y3212" s="1253"/>
      <c r="Z3212" s="1254">
        <v>0.13420000000000001</v>
      </c>
      <c r="AA3212" s="1254"/>
      <c r="AB3212" s="1254"/>
      <c r="AC3212" s="1254"/>
      <c r="AD3212" s="1254"/>
      <c r="AE3212" s="1254"/>
      <c r="AF3212" s="1254"/>
    </row>
    <row r="3213" spans="1:32" ht="16.7" customHeight="1">
      <c r="A3213" s="1255" t="s">
        <v>416</v>
      </c>
      <c r="B3213" s="1255"/>
      <c r="C3213" s="1255"/>
      <c r="D3213" s="1255"/>
      <c r="E3213" s="1255"/>
      <c r="F3213" s="1255"/>
      <c r="G3213" s="1255"/>
      <c r="H3213" s="1255"/>
      <c r="I3213" s="1255"/>
      <c r="J3213" s="1256" t="s">
        <v>391</v>
      </c>
      <c r="K3213" s="1256"/>
      <c r="L3213" s="158" t="s">
        <v>417</v>
      </c>
      <c r="M3213" s="158" t="s">
        <v>418</v>
      </c>
      <c r="N3213" s="1256" t="s">
        <v>419</v>
      </c>
      <c r="O3213" s="1256"/>
      <c r="P3213" s="1256" t="s">
        <v>420</v>
      </c>
      <c r="Q3213" s="1256"/>
      <c r="R3213" s="1256"/>
      <c r="S3213" s="1256"/>
      <c r="T3213" s="1256" t="s">
        <v>421</v>
      </c>
      <c r="U3213" s="1256"/>
      <c r="V3213" s="1256"/>
      <c r="W3213" s="1256"/>
      <c r="X3213" s="1256" t="s">
        <v>422</v>
      </c>
      <c r="Y3213" s="1256"/>
      <c r="Z3213" s="1256"/>
      <c r="AA3213" s="1256"/>
      <c r="AB3213" s="1256"/>
      <c r="AC3213" s="1245" t="s">
        <v>409</v>
      </c>
      <c r="AD3213" s="1245"/>
      <c r="AE3213" s="1245"/>
      <c r="AF3213" s="1245"/>
    </row>
    <row r="3214" spans="1:32" ht="47.45" customHeight="1">
      <c r="A3214" s="155"/>
      <c r="B3214" s="156"/>
      <c r="C3214" s="160" t="s">
        <v>772</v>
      </c>
      <c r="D3214" s="1328" t="s">
        <v>771</v>
      </c>
      <c r="E3214" s="1328"/>
      <c r="F3214" s="1328"/>
      <c r="G3214" s="1328"/>
      <c r="H3214" s="1328"/>
      <c r="I3214" s="1328"/>
      <c r="J3214" s="1329">
        <v>4.0000000000000001E-3</v>
      </c>
      <c r="K3214" s="1329"/>
      <c r="L3214" s="172">
        <v>0</v>
      </c>
      <c r="M3214" s="172">
        <v>0</v>
      </c>
      <c r="N3214" s="1330">
        <v>0</v>
      </c>
      <c r="O3214" s="1330"/>
      <c r="P3214" s="1330">
        <v>1.1000000000000001</v>
      </c>
      <c r="Q3214" s="1330"/>
      <c r="R3214" s="1330"/>
      <c r="S3214" s="1330"/>
      <c r="T3214" s="1330">
        <v>0.88</v>
      </c>
      <c r="U3214" s="1330"/>
      <c r="V3214" s="1330"/>
      <c r="W3214" s="1330"/>
      <c r="X3214" s="1330">
        <v>0.72</v>
      </c>
      <c r="Y3214" s="1330"/>
      <c r="Z3214" s="1330"/>
      <c r="AA3214" s="1330"/>
      <c r="AB3214" s="1330"/>
      <c r="AC3214" s="1254">
        <v>0</v>
      </c>
      <c r="AD3214" s="1254"/>
      <c r="AE3214" s="1254"/>
      <c r="AF3214" s="1254"/>
    </row>
    <row r="3215" spans="1:32" ht="17.45" customHeight="1">
      <c r="A3215" s="1246"/>
      <c r="B3215" s="1246"/>
      <c r="C3215" s="1246"/>
      <c r="D3215" s="1246"/>
      <c r="E3215" s="1246"/>
      <c r="F3215" s="1246"/>
      <c r="G3215" s="1246"/>
      <c r="H3215" s="1246"/>
      <c r="I3215" s="1246"/>
      <c r="J3215" s="1246"/>
      <c r="K3215" s="1246"/>
      <c r="L3215" s="1246"/>
      <c r="M3215" s="1247" t="s">
        <v>423</v>
      </c>
      <c r="N3215" s="1247"/>
      <c r="O3215" s="1247"/>
      <c r="P3215" s="1247"/>
      <c r="Q3215" s="1247"/>
      <c r="R3215" s="1247"/>
      <c r="S3215" s="1247"/>
      <c r="T3215" s="1247"/>
      <c r="U3215" s="1247"/>
      <c r="V3215" s="1247"/>
      <c r="W3215" s="1247"/>
      <c r="X3215" s="1248"/>
      <c r="Y3215" s="1248"/>
      <c r="Z3215" s="1249">
        <v>0</v>
      </c>
      <c r="AA3215" s="1249"/>
      <c r="AB3215" s="1249"/>
      <c r="AC3215" s="1249"/>
      <c r="AD3215" s="1249"/>
      <c r="AE3215" s="1249"/>
      <c r="AF3215" s="1249"/>
    </row>
    <row r="3216" spans="1:32" ht="5.0999999999999996" customHeight="1">
      <c r="A3216" s="1250"/>
      <c r="B3216" s="1250"/>
      <c r="C3216" s="1250"/>
      <c r="D3216" s="1250"/>
      <c r="E3216" s="1250"/>
      <c r="F3216" s="1250"/>
      <c r="G3216" s="1250"/>
      <c r="H3216" s="1250"/>
      <c r="I3216" s="1250"/>
      <c r="J3216" s="1250"/>
      <c r="K3216" s="1250"/>
      <c r="L3216" s="1250"/>
      <c r="M3216" s="1250"/>
      <c r="N3216" s="1250"/>
      <c r="O3216" s="1250"/>
      <c r="P3216" s="1250"/>
      <c r="Q3216" s="1250"/>
      <c r="R3216" s="1250"/>
      <c r="S3216" s="1250"/>
      <c r="T3216" s="1250"/>
      <c r="U3216" s="1250"/>
      <c r="V3216" s="1250"/>
      <c r="W3216" s="1250"/>
      <c r="X3216" s="1250"/>
      <c r="Y3216" s="1250"/>
      <c r="Z3216" s="1250"/>
      <c r="AA3216" s="1250"/>
      <c r="AB3216" s="1250"/>
      <c r="AC3216" s="1250"/>
      <c r="AD3216" s="1250"/>
      <c r="AE3216" s="1250"/>
      <c r="AF3216" s="1250"/>
    </row>
    <row r="3217" spans="1:32" ht="17.45" customHeight="1">
      <c r="A3217" s="1239"/>
      <c r="B3217" s="1239"/>
      <c r="C3217" s="1239"/>
      <c r="D3217" s="1239"/>
      <c r="E3217" s="1239"/>
      <c r="F3217" s="1239"/>
      <c r="G3217" s="1239"/>
      <c r="H3217" s="1239"/>
      <c r="I3217" s="1239"/>
      <c r="J3217" s="1239"/>
      <c r="K3217" s="1239"/>
      <c r="L3217" s="1239"/>
      <c r="M3217" s="1240" t="s">
        <v>424</v>
      </c>
      <c r="N3217" s="1240"/>
      <c r="O3217" s="1240"/>
      <c r="P3217" s="1240"/>
      <c r="Q3217" s="1240"/>
      <c r="R3217" s="1240"/>
      <c r="S3217" s="1240"/>
      <c r="T3217" s="1240"/>
      <c r="U3217" s="1240"/>
      <c r="V3217" s="1240"/>
      <c r="W3217" s="1240"/>
      <c r="X3217" s="1243"/>
      <c r="Y3217" s="1243"/>
      <c r="Z3217" s="1241">
        <v>0.77</v>
      </c>
      <c r="AA3217" s="1241"/>
      <c r="AB3217" s="1241"/>
      <c r="AC3217" s="1241"/>
      <c r="AD3217" s="1241"/>
      <c r="AE3217" s="1241"/>
      <c r="AF3217" s="1241"/>
    </row>
    <row r="3218" spans="1:32" ht="16.7" customHeight="1">
      <c r="A3218" s="1239"/>
      <c r="B3218" s="1239"/>
      <c r="C3218" s="1239"/>
      <c r="D3218" s="1239"/>
      <c r="E3218" s="1239"/>
      <c r="F3218" s="1239"/>
      <c r="G3218" s="1239"/>
      <c r="H3218" s="1239"/>
      <c r="I3218" s="1239"/>
      <c r="J3218" s="1239"/>
      <c r="K3218" s="1240" t="s">
        <v>425</v>
      </c>
      <c r="L3218" s="1240"/>
      <c r="M3218" s="1240"/>
      <c r="N3218" s="1240"/>
      <c r="O3218" s="1240"/>
      <c r="P3218" s="1240"/>
      <c r="Q3218" s="151"/>
      <c r="R3218" s="1244">
        <v>0</v>
      </c>
      <c r="S3218" s="1244"/>
      <c r="T3218" s="1244"/>
      <c r="U3218" s="151"/>
      <c r="V3218" s="1240" t="s">
        <v>426</v>
      </c>
      <c r="W3218" s="1240"/>
      <c r="X3218" s="1243"/>
      <c r="Y3218" s="1243"/>
      <c r="Z3218" s="1241">
        <v>0</v>
      </c>
      <c r="AA3218" s="1241"/>
      <c r="AB3218" s="1241"/>
      <c r="AC3218" s="1241"/>
      <c r="AD3218" s="1241"/>
      <c r="AE3218" s="1241"/>
      <c r="AF3218" s="1241"/>
    </row>
    <row r="3219" spans="1:32" ht="0.75" customHeight="1">
      <c r="A3219" s="1239"/>
      <c r="B3219" s="1239"/>
      <c r="C3219" s="1239"/>
      <c r="D3219" s="1239"/>
      <c r="E3219" s="1239"/>
      <c r="F3219" s="1239"/>
      <c r="G3219" s="1239"/>
      <c r="H3219" s="1239"/>
      <c r="I3219" s="1239"/>
      <c r="J3219" s="1239"/>
      <c r="K3219" s="1239"/>
      <c r="L3219" s="1239"/>
      <c r="M3219" s="1239"/>
      <c r="N3219" s="1239"/>
      <c r="O3219" s="1239"/>
      <c r="P3219" s="1239"/>
      <c r="Q3219" s="1239"/>
      <c r="R3219" s="1239"/>
      <c r="S3219" s="1239"/>
      <c r="T3219" s="1239"/>
      <c r="U3219" s="1239"/>
      <c r="V3219" s="1240"/>
      <c r="W3219" s="1240"/>
      <c r="X3219" s="1243"/>
      <c r="Y3219" s="1243"/>
      <c r="Z3219" s="1241"/>
      <c r="AA3219" s="1241"/>
      <c r="AB3219" s="1241"/>
      <c r="AC3219" s="1241"/>
      <c r="AD3219" s="1241"/>
      <c r="AE3219" s="1241"/>
      <c r="AF3219" s="1241"/>
    </row>
    <row r="3220" spans="1:32" ht="16.7" customHeight="1">
      <c r="A3220" s="1239"/>
      <c r="B3220" s="1239"/>
      <c r="C3220" s="1239"/>
      <c r="D3220" s="1239"/>
      <c r="E3220" s="1239"/>
      <c r="F3220" s="1239"/>
      <c r="G3220" s="1239"/>
      <c r="H3220" s="1239"/>
      <c r="I3220" s="1239"/>
      <c r="J3220" s="1239"/>
      <c r="K3220" s="1239"/>
      <c r="L3220" s="1239"/>
      <c r="M3220" s="1240" t="s">
        <v>427</v>
      </c>
      <c r="N3220" s="1240"/>
      <c r="O3220" s="1240"/>
      <c r="P3220" s="1240"/>
      <c r="Q3220" s="1240"/>
      <c r="R3220" s="1240"/>
      <c r="S3220" s="1240"/>
      <c r="T3220" s="1240"/>
      <c r="U3220" s="1240"/>
      <c r="V3220" s="1240"/>
      <c r="W3220" s="1240"/>
      <c r="X3220" s="1243"/>
      <c r="Y3220" s="1243"/>
      <c r="Z3220" s="1241">
        <v>0.77</v>
      </c>
      <c r="AA3220" s="1241"/>
      <c r="AB3220" s="1241"/>
      <c r="AC3220" s="1241"/>
      <c r="AD3220" s="1241"/>
      <c r="AE3220" s="1241"/>
      <c r="AF3220" s="1241"/>
    </row>
    <row r="3221" spans="1:32" ht="5.85" customHeight="1">
      <c r="A3221" s="1242"/>
      <c r="B3221" s="1242"/>
      <c r="C3221" s="1242"/>
      <c r="D3221" s="1242"/>
      <c r="E3221" s="1242"/>
      <c r="F3221" s="1242"/>
      <c r="G3221" s="1242"/>
      <c r="H3221" s="1242"/>
      <c r="I3221" s="1242"/>
      <c r="J3221" s="1242"/>
      <c r="K3221" s="1242"/>
      <c r="L3221" s="1242"/>
      <c r="M3221" s="1242"/>
      <c r="N3221" s="1242"/>
      <c r="O3221" s="1242"/>
      <c r="P3221" s="1242"/>
      <c r="Q3221" s="1242"/>
      <c r="R3221" s="1242"/>
      <c r="S3221" s="1242"/>
      <c r="T3221" s="1242"/>
      <c r="U3221" s="1242"/>
      <c r="V3221" s="1242"/>
      <c r="W3221" s="1242"/>
      <c r="X3221" s="1242"/>
      <c r="Y3221" s="1242"/>
      <c r="Z3221" s="1242"/>
      <c r="AA3221" s="1242"/>
      <c r="AB3221" s="1242"/>
      <c r="AC3221" s="1242"/>
      <c r="AD3221" s="1242"/>
      <c r="AE3221" s="1242"/>
      <c r="AF3221" s="1242"/>
    </row>
    <row r="3222" spans="1:32" ht="96" customHeight="1">
      <c r="A3222" s="150"/>
      <c r="AF3222" s="152"/>
    </row>
    <row r="3223" spans="1:32" ht="96" customHeight="1">
      <c r="A3223" s="153"/>
      <c r="B3223" s="154"/>
      <c r="C3223" s="154"/>
      <c r="D3223" s="154"/>
      <c r="E3223" s="154"/>
      <c r="F3223" s="154"/>
      <c r="G3223" s="154"/>
      <c r="H3223" s="154"/>
      <c r="I3223" s="154"/>
      <c r="J3223" s="154"/>
      <c r="K3223" s="154"/>
      <c r="L3223" s="154"/>
      <c r="M3223" s="154"/>
      <c r="N3223" s="154"/>
      <c r="O3223" s="154"/>
      <c r="P3223" s="154"/>
      <c r="Q3223" s="154"/>
      <c r="R3223" s="154"/>
      <c r="S3223" s="154"/>
      <c r="T3223" s="154"/>
      <c r="U3223" s="154"/>
      <c r="V3223" s="154"/>
      <c r="W3223" s="154"/>
      <c r="X3223" s="154"/>
      <c r="Y3223" s="154"/>
      <c r="Z3223" s="154"/>
      <c r="AA3223" s="154"/>
      <c r="AB3223" s="154"/>
      <c r="AC3223" s="154"/>
      <c r="AD3223" s="154"/>
      <c r="AE3223" s="154"/>
      <c r="AF3223" s="162"/>
    </row>
    <row r="3224" spans="1:32" ht="2.1" customHeight="1">
      <c r="A3224" s="146"/>
      <c r="B3224" s="147"/>
      <c r="C3224" s="147"/>
      <c r="D3224" s="147"/>
      <c r="E3224" s="147"/>
      <c r="F3224" s="147"/>
      <c r="G3224" s="1289" t="s">
        <v>376</v>
      </c>
      <c r="H3224" s="1289"/>
      <c r="I3224" s="1289"/>
      <c r="J3224" s="1289"/>
      <c r="K3224" s="1289"/>
      <c r="L3224" s="1289"/>
      <c r="M3224" s="1289"/>
      <c r="N3224" s="1289"/>
      <c r="O3224" s="1289"/>
      <c r="P3224" s="1289"/>
      <c r="Q3224" s="1289"/>
      <c r="R3224" s="1289"/>
      <c r="S3224" s="1289"/>
      <c r="T3224" s="1289"/>
      <c r="U3224" s="1289"/>
      <c r="V3224" s="1289"/>
      <c r="W3224" s="1289"/>
      <c r="X3224" s="1289"/>
      <c r="Y3224" s="1289"/>
      <c r="Z3224" s="1289"/>
      <c r="AA3224" s="148"/>
      <c r="AB3224" s="1290" t="s">
        <v>773</v>
      </c>
      <c r="AC3224" s="1290"/>
      <c r="AD3224" s="1290"/>
      <c r="AE3224" s="1290"/>
      <c r="AF3224" s="1290"/>
    </row>
    <row r="3225" spans="1:32" ht="14.65" customHeight="1">
      <c r="A3225" s="150"/>
      <c r="B3225" s="1243"/>
      <c r="C3225" s="1243"/>
      <c r="D3225" s="1243"/>
      <c r="E3225" s="1243"/>
      <c r="G3225" s="1289"/>
      <c r="H3225" s="1289"/>
      <c r="I3225" s="1289"/>
      <c r="J3225" s="1289"/>
      <c r="K3225" s="1289"/>
      <c r="L3225" s="1289"/>
      <c r="M3225" s="1289"/>
      <c r="N3225" s="1289"/>
      <c r="O3225" s="1289"/>
      <c r="P3225" s="1289"/>
      <c r="Q3225" s="1289"/>
      <c r="R3225" s="1289"/>
      <c r="S3225" s="1289"/>
      <c r="T3225" s="1289"/>
      <c r="U3225" s="1289"/>
      <c r="V3225" s="1289"/>
      <c r="W3225" s="1289"/>
      <c r="X3225" s="1289"/>
      <c r="Y3225" s="1289"/>
      <c r="Z3225" s="1289"/>
      <c r="AA3225" s="152"/>
      <c r="AB3225" s="1290"/>
      <c r="AC3225" s="1290"/>
      <c r="AD3225" s="1290"/>
      <c r="AE3225" s="1290"/>
      <c r="AF3225" s="1290"/>
    </row>
    <row r="3226" spans="1:32" ht="0.75" customHeight="1">
      <c r="A3226" s="150"/>
      <c r="B3226" s="1243"/>
      <c r="C3226" s="1243"/>
      <c r="D3226" s="1243"/>
      <c r="E3226" s="1243"/>
      <c r="G3226" s="1289"/>
      <c r="H3226" s="1289"/>
      <c r="I3226" s="1289"/>
      <c r="J3226" s="1289"/>
      <c r="K3226" s="1289"/>
      <c r="L3226" s="1289"/>
      <c r="M3226" s="1289"/>
      <c r="N3226" s="1289"/>
      <c r="O3226" s="1289"/>
      <c r="P3226" s="1289"/>
      <c r="Q3226" s="1289"/>
      <c r="R3226" s="1289"/>
      <c r="S3226" s="1289"/>
      <c r="T3226" s="1289"/>
      <c r="U3226" s="1289"/>
      <c r="V3226" s="1289"/>
      <c r="W3226" s="1289"/>
      <c r="X3226" s="1289"/>
      <c r="Y3226" s="1289"/>
      <c r="Z3226" s="1289"/>
      <c r="AA3226" s="152"/>
      <c r="AB3226" s="1290"/>
      <c r="AC3226" s="1290"/>
      <c r="AD3226" s="1290"/>
      <c r="AE3226" s="1290"/>
      <c r="AF3226" s="1290"/>
    </row>
    <row r="3227" spans="1:32" ht="11.65" customHeight="1">
      <c r="A3227" s="150"/>
      <c r="B3227" s="1243"/>
      <c r="C3227" s="1243"/>
      <c r="D3227" s="1243"/>
      <c r="E3227" s="1243"/>
      <c r="G3227" s="1289"/>
      <c r="H3227" s="1289"/>
      <c r="I3227" s="1289"/>
      <c r="J3227" s="1289"/>
      <c r="K3227" s="1289"/>
      <c r="L3227" s="1289"/>
      <c r="M3227" s="1289"/>
      <c r="N3227" s="1289"/>
      <c r="O3227" s="1289"/>
      <c r="P3227" s="1289"/>
      <c r="Q3227" s="1289"/>
      <c r="R3227" s="1289"/>
      <c r="S3227" s="1289"/>
      <c r="T3227" s="1289"/>
      <c r="U3227" s="1289"/>
      <c r="V3227" s="1289"/>
      <c r="W3227" s="1289"/>
      <c r="X3227" s="1289"/>
      <c r="Y3227" s="1289"/>
      <c r="Z3227" s="1289"/>
      <c r="AA3227" s="152"/>
      <c r="AB3227" s="1291" t="s">
        <v>378</v>
      </c>
      <c r="AC3227" s="1291"/>
      <c r="AD3227" s="1291"/>
      <c r="AE3227" s="1324"/>
      <c r="AF3227" s="1324"/>
    </row>
    <row r="3228" spans="1:32" ht="13.9" customHeight="1">
      <c r="A3228" s="150"/>
      <c r="B3228" s="1243"/>
      <c r="C3228" s="1243"/>
      <c r="D3228" s="1243"/>
      <c r="E3228" s="1243"/>
      <c r="G3228" s="1293" t="s">
        <v>379</v>
      </c>
      <c r="H3228" s="1293"/>
      <c r="I3228" s="1293"/>
      <c r="J3228" s="1293"/>
      <c r="K3228" s="1293"/>
      <c r="L3228" s="1293"/>
      <c r="M3228" s="1293"/>
      <c r="N3228" s="1293"/>
      <c r="O3228" s="1293"/>
      <c r="P3228" s="1293"/>
      <c r="Q3228" s="1293"/>
      <c r="R3228" s="1293"/>
      <c r="S3228" s="1293"/>
      <c r="T3228" s="1293"/>
      <c r="U3228" s="1293"/>
      <c r="V3228" s="1293"/>
      <c r="W3228" s="1293"/>
      <c r="X3228" s="1293"/>
      <c r="Y3228" s="1293"/>
      <c r="Z3228" s="1293"/>
      <c r="AA3228" s="152"/>
      <c r="AB3228" s="1291"/>
      <c r="AC3228" s="1291"/>
      <c r="AD3228" s="1291"/>
      <c r="AE3228" s="1324"/>
      <c r="AF3228" s="1324"/>
    </row>
    <row r="3229" spans="1:32" ht="0.75" customHeight="1">
      <c r="A3229" s="150"/>
      <c r="AA3229" s="152"/>
      <c r="AB3229" s="1291"/>
      <c r="AC3229" s="1291"/>
      <c r="AD3229" s="1291"/>
      <c r="AE3229" s="1324"/>
      <c r="AF3229" s="1324"/>
    </row>
    <row r="3230" spans="1:32" ht="0.75" customHeight="1">
      <c r="A3230" s="153"/>
      <c r="B3230" s="154"/>
      <c r="C3230" s="154"/>
      <c r="D3230" s="154"/>
      <c r="E3230" s="154"/>
      <c r="F3230" s="154"/>
      <c r="G3230" s="154"/>
      <c r="H3230" s="154"/>
      <c r="I3230" s="154"/>
      <c r="J3230" s="154"/>
      <c r="K3230" s="154"/>
      <c r="L3230" s="154"/>
      <c r="M3230" s="154"/>
      <c r="N3230" s="154"/>
      <c r="O3230" s="154"/>
      <c r="P3230" s="154"/>
      <c r="Q3230" s="154"/>
      <c r="R3230" s="154"/>
      <c r="S3230" s="154"/>
      <c r="T3230" s="154"/>
      <c r="U3230" s="154"/>
      <c r="V3230" s="154"/>
      <c r="W3230" s="154"/>
      <c r="X3230" s="154"/>
      <c r="Y3230" s="154"/>
      <c r="Z3230" s="154"/>
      <c r="AA3230" s="154"/>
      <c r="AB3230" s="154"/>
      <c r="AC3230" s="154"/>
      <c r="AD3230" s="154"/>
      <c r="AE3230" s="154"/>
      <c r="AF3230" s="162"/>
    </row>
    <row r="3231" spans="1:32" ht="15.95" customHeight="1">
      <c r="A3231" s="1280" t="s">
        <v>323</v>
      </c>
      <c r="B3231" s="1280"/>
      <c r="C3231" s="1280"/>
      <c r="D3231" s="1280"/>
      <c r="E3231" s="1280"/>
      <c r="F3231" s="1280"/>
      <c r="G3231" s="1280"/>
      <c r="H3231" s="1280"/>
      <c r="I3231" s="1280"/>
      <c r="J3231" s="1280"/>
      <c r="K3231" s="1280"/>
      <c r="L3231" s="1280"/>
      <c r="M3231" s="1280"/>
      <c r="N3231" s="1280"/>
      <c r="O3231" s="1280"/>
      <c r="P3231" s="1280"/>
      <c r="Q3231" s="1280"/>
      <c r="R3231" s="1280"/>
      <c r="S3231" s="1280"/>
      <c r="T3231" s="1280"/>
      <c r="U3231" s="1280"/>
      <c r="V3231" s="1280"/>
      <c r="W3231" s="1280"/>
      <c r="X3231" s="1280"/>
      <c r="Y3231" s="1280"/>
      <c r="Z3231" s="1280"/>
      <c r="AA3231" s="1280"/>
      <c r="AB3231" s="1280"/>
      <c r="AC3231" s="1280"/>
      <c r="AD3231" s="1280"/>
      <c r="AE3231" s="1280"/>
      <c r="AF3231" s="1280"/>
    </row>
    <row r="3232" spans="1:32" ht="37.9" customHeight="1">
      <c r="A3232" s="1301" t="s">
        <v>380</v>
      </c>
      <c r="B3232" s="1301"/>
      <c r="C3232" s="1301"/>
      <c r="D3232" s="1301"/>
      <c r="E3232" s="1301"/>
      <c r="F3232" s="1301"/>
      <c r="G3232" s="1301"/>
      <c r="H3232" s="1301"/>
      <c r="I3232" s="1301"/>
      <c r="J3232" s="1301"/>
      <c r="K3232" s="1301"/>
      <c r="L3232" s="1301"/>
      <c r="M3232" s="1301"/>
      <c r="N3232" s="1301"/>
      <c r="O3232" s="1301"/>
      <c r="P3232" s="1301"/>
      <c r="Q3232" s="1301"/>
      <c r="R3232" s="1301"/>
      <c r="S3232" s="1301"/>
      <c r="T3232" s="1301"/>
      <c r="U3232" s="1301"/>
      <c r="V3232" s="1301"/>
      <c r="W3232" s="1301"/>
      <c r="X3232" s="1301"/>
      <c r="Y3232" s="1280" t="s">
        <v>381</v>
      </c>
      <c r="Z3232" s="1280"/>
      <c r="AA3232" s="1280"/>
      <c r="AB3232" s="1280"/>
      <c r="AC3232" s="1280"/>
      <c r="AD3232" s="1280"/>
      <c r="AE3232" s="1280"/>
      <c r="AF3232" s="1280"/>
    </row>
    <row r="3233" spans="1:32" ht="4.3499999999999996" customHeight="1">
      <c r="A3233" s="155"/>
      <c r="B3233" s="156"/>
      <c r="C3233" s="156"/>
      <c r="D3233" s="156"/>
      <c r="E3233" s="156"/>
      <c r="F3233" s="156"/>
      <c r="G3233" s="156"/>
      <c r="H3233" s="156"/>
      <c r="I3233" s="156"/>
      <c r="J3233" s="156"/>
      <c r="K3233" s="156"/>
      <c r="L3233" s="156"/>
      <c r="M3233" s="156"/>
      <c r="N3233" s="156"/>
      <c r="O3233" s="156"/>
      <c r="P3233" s="156"/>
      <c r="Q3233" s="156"/>
      <c r="R3233" s="156"/>
      <c r="S3233" s="156"/>
      <c r="T3233" s="156"/>
      <c r="U3233" s="156"/>
      <c r="V3233" s="156"/>
      <c r="W3233" s="156"/>
      <c r="X3233" s="156"/>
      <c r="Y3233" s="156"/>
      <c r="Z3233" s="156"/>
      <c r="AA3233" s="156"/>
      <c r="AB3233" s="156"/>
      <c r="AC3233" s="156"/>
      <c r="AD3233" s="156"/>
      <c r="AE3233" s="156"/>
      <c r="AF3233" s="157"/>
    </row>
    <row r="3234" spans="1:32" ht="0.75" customHeight="1">
      <c r="A3234" s="1283" t="s">
        <v>382</v>
      </c>
      <c r="B3234" s="1283"/>
      <c r="C3234" s="1283"/>
      <c r="D3234" s="1283"/>
      <c r="E3234" s="1284"/>
      <c r="F3234" s="1284"/>
      <c r="G3234" s="1284"/>
      <c r="H3234" s="1284"/>
      <c r="I3234" s="1285" t="s">
        <v>58</v>
      </c>
      <c r="J3234" s="1285"/>
      <c r="K3234" s="1285"/>
      <c r="L3234" s="1285"/>
      <c r="M3234" s="1285"/>
      <c r="N3234" s="1285"/>
      <c r="O3234" s="1285"/>
      <c r="P3234" s="1285"/>
      <c r="Q3234" s="1285"/>
      <c r="R3234" s="1285"/>
      <c r="S3234" s="1285"/>
      <c r="T3234" s="1285"/>
      <c r="U3234" s="1285"/>
      <c r="V3234" s="1285"/>
      <c r="W3234" s="1285"/>
      <c r="X3234" s="1285"/>
      <c r="Y3234" s="1275" t="s">
        <v>383</v>
      </c>
      <c r="Z3234" s="1275"/>
      <c r="AA3234" s="1275"/>
      <c r="AB3234" s="1275"/>
      <c r="AC3234" s="1275"/>
      <c r="AD3234" s="1286" t="s">
        <v>761</v>
      </c>
      <c r="AE3234" s="1286"/>
      <c r="AF3234" s="1286"/>
    </row>
    <row r="3235" spans="1:32" ht="18.2" customHeight="1">
      <c r="A3235" s="1283"/>
      <c r="B3235" s="1283"/>
      <c r="C3235" s="1283"/>
      <c r="D3235" s="1283"/>
      <c r="E3235" s="1287" t="s">
        <v>385</v>
      </c>
      <c r="F3235" s="1287"/>
      <c r="G3235" s="1287"/>
      <c r="H3235" s="1288" t="s">
        <v>386</v>
      </c>
      <c r="I3235" s="1285"/>
      <c r="J3235" s="1285"/>
      <c r="K3235" s="1285"/>
      <c r="L3235" s="1285"/>
      <c r="M3235" s="1285"/>
      <c r="N3235" s="1285"/>
      <c r="O3235" s="1285"/>
      <c r="P3235" s="1285"/>
      <c r="Q3235" s="1285"/>
      <c r="R3235" s="1285"/>
      <c r="S3235" s="1285"/>
      <c r="T3235" s="1285"/>
      <c r="U3235" s="1285"/>
      <c r="V3235" s="1285"/>
      <c r="W3235" s="1285"/>
      <c r="X3235" s="1285"/>
      <c r="Y3235" s="1275"/>
      <c r="Z3235" s="1275"/>
      <c r="AA3235" s="1275"/>
      <c r="AB3235" s="1275"/>
      <c r="AC3235" s="1275"/>
      <c r="AD3235" s="1286"/>
      <c r="AE3235" s="1286"/>
      <c r="AF3235" s="1286"/>
    </row>
    <row r="3236" spans="1:32" ht="0.75" customHeight="1">
      <c r="A3236" s="1274" t="s">
        <v>88</v>
      </c>
      <c r="B3236" s="1274"/>
      <c r="C3236" s="1274"/>
      <c r="D3236" s="1274"/>
      <c r="E3236" s="1287"/>
      <c r="F3236" s="1287"/>
      <c r="G3236" s="1287"/>
      <c r="H3236" s="1288"/>
      <c r="I3236" s="1285"/>
      <c r="J3236" s="1285"/>
      <c r="K3236" s="1285"/>
      <c r="L3236" s="1285"/>
      <c r="M3236" s="1285"/>
      <c r="N3236" s="1285"/>
      <c r="O3236" s="1285"/>
      <c r="P3236" s="1285"/>
      <c r="Q3236" s="1285"/>
      <c r="R3236" s="1285"/>
      <c r="S3236" s="1285"/>
      <c r="T3236" s="1285"/>
      <c r="U3236" s="1285"/>
      <c r="V3236" s="1285"/>
      <c r="W3236" s="1285"/>
      <c r="X3236" s="1285"/>
      <c r="Y3236" s="1275" t="s">
        <v>387</v>
      </c>
      <c r="Z3236" s="1275"/>
      <c r="AA3236" s="1275"/>
      <c r="AB3236" s="1275"/>
      <c r="AC3236" s="1275"/>
      <c r="AD3236" s="1276">
        <v>1</v>
      </c>
      <c r="AE3236" s="1276"/>
      <c r="AF3236" s="1276"/>
    </row>
    <row r="3237" spans="1:32" ht="17.45" customHeight="1">
      <c r="A3237" s="1274"/>
      <c r="B3237" s="1274"/>
      <c r="C3237" s="1274"/>
      <c r="D3237" s="1274"/>
      <c r="E3237" s="1277"/>
      <c r="F3237" s="1277"/>
      <c r="G3237" s="1277"/>
      <c r="H3237" s="1288"/>
      <c r="I3237" s="1285"/>
      <c r="J3237" s="1285"/>
      <c r="K3237" s="1285"/>
      <c r="L3237" s="1285"/>
      <c r="M3237" s="1285"/>
      <c r="N3237" s="1285"/>
      <c r="O3237" s="1285"/>
      <c r="P3237" s="1285"/>
      <c r="Q3237" s="1285"/>
      <c r="R3237" s="1285"/>
      <c r="S3237" s="1285"/>
      <c r="T3237" s="1285"/>
      <c r="U3237" s="1285"/>
      <c r="V3237" s="1285"/>
      <c r="W3237" s="1285"/>
      <c r="X3237" s="1285"/>
      <c r="Y3237" s="1275"/>
      <c r="Z3237" s="1275"/>
      <c r="AA3237" s="1275"/>
      <c r="AB3237" s="1275"/>
      <c r="AC3237" s="1275"/>
      <c r="AD3237" s="1276"/>
      <c r="AE3237" s="1276"/>
      <c r="AF3237" s="1276"/>
    </row>
    <row r="3238" spans="1:32" ht="0.75" customHeight="1">
      <c r="A3238" s="1278"/>
      <c r="B3238" s="1278"/>
      <c r="C3238" s="1278"/>
      <c r="D3238" s="1278"/>
      <c r="E3238" s="1278"/>
      <c r="F3238" s="1278"/>
      <c r="G3238" s="1278"/>
      <c r="H3238" s="1288"/>
      <c r="I3238" s="1279"/>
      <c r="J3238" s="1279"/>
      <c r="K3238" s="1279"/>
      <c r="L3238" s="1279"/>
      <c r="M3238" s="1279"/>
      <c r="N3238" s="1279"/>
      <c r="O3238" s="1279"/>
      <c r="P3238" s="1279"/>
      <c r="Q3238" s="1279"/>
      <c r="R3238" s="1279"/>
      <c r="S3238" s="1279"/>
      <c r="T3238" s="1279"/>
      <c r="U3238" s="1279"/>
      <c r="V3238" s="1279"/>
      <c r="W3238" s="1279"/>
      <c r="X3238" s="1279"/>
      <c r="Y3238" s="1279"/>
      <c r="Z3238" s="1279"/>
      <c r="AA3238" s="1279"/>
      <c r="AB3238" s="1279"/>
      <c r="AC3238" s="1279"/>
      <c r="AD3238" s="1279"/>
      <c r="AE3238" s="1279"/>
      <c r="AF3238" s="1279"/>
    </row>
    <row r="3239" spans="1:32" ht="26.85" customHeight="1">
      <c r="A3239" s="1271" t="s">
        <v>432</v>
      </c>
      <c r="B3239" s="1271"/>
      <c r="C3239" s="1271"/>
      <c r="D3239" s="1271"/>
      <c r="E3239" s="1271"/>
      <c r="F3239" s="1271"/>
      <c r="G3239" s="1271"/>
      <c r="H3239" s="1271"/>
      <c r="I3239" s="1271"/>
      <c r="J3239" s="1271"/>
      <c r="K3239" s="1271"/>
      <c r="L3239" s="1271"/>
      <c r="M3239" s="1271"/>
      <c r="N3239" s="1271"/>
      <c r="O3239" s="1271"/>
      <c r="P3239" s="1271"/>
      <c r="Q3239" s="1271"/>
      <c r="R3239" s="1271"/>
      <c r="S3239" s="1271"/>
      <c r="T3239" s="1271"/>
      <c r="U3239" s="1271"/>
      <c r="V3239" s="1271"/>
      <c r="W3239" s="1271"/>
      <c r="X3239" s="1271"/>
      <c r="Y3239" s="1271"/>
      <c r="Z3239" s="1271"/>
      <c r="AA3239" s="1271"/>
      <c r="AB3239" s="1271"/>
      <c r="AC3239" s="1271"/>
      <c r="AD3239" s="1271"/>
      <c r="AE3239" s="1271"/>
      <c r="AF3239" s="1272"/>
    </row>
    <row r="3240" spans="1:32" ht="10.15" customHeight="1">
      <c r="A3240" s="1273" t="s">
        <v>389</v>
      </c>
      <c r="B3240" s="1273"/>
      <c r="C3240" s="1273"/>
      <c r="D3240" s="1273"/>
      <c r="E3240" s="1273"/>
      <c r="F3240" s="1273"/>
      <c r="G3240" s="1273"/>
      <c r="H3240" s="1273"/>
      <c r="I3240" s="1273"/>
      <c r="J3240" s="1273"/>
      <c r="K3240" s="1273"/>
      <c r="L3240" s="1273"/>
      <c r="M3240" s="1273"/>
      <c r="N3240" s="1273"/>
      <c r="O3240" s="1273"/>
      <c r="P3240" s="1273"/>
      <c r="Q3240" s="1273"/>
      <c r="R3240" s="1273"/>
      <c r="S3240" s="1273"/>
      <c r="T3240" s="1273"/>
      <c r="U3240" s="1273"/>
      <c r="V3240" s="1273"/>
      <c r="W3240" s="1273"/>
      <c r="X3240" s="1273"/>
      <c r="Y3240" s="1273"/>
      <c r="Z3240" s="1273"/>
      <c r="AA3240" s="1273"/>
      <c r="AB3240" s="1273"/>
      <c r="AC3240" s="1273"/>
      <c r="AD3240" s="1273"/>
      <c r="AE3240" s="1273"/>
      <c r="AF3240" s="1272"/>
    </row>
    <row r="3241" spans="1:32" ht="17.45" customHeight="1">
      <c r="A3241" s="1255" t="s">
        <v>390</v>
      </c>
      <c r="B3241" s="1255"/>
      <c r="C3241" s="1255"/>
      <c r="D3241" s="1255"/>
      <c r="E3241" s="1255"/>
      <c r="F3241" s="1255"/>
      <c r="G3241" s="1255"/>
      <c r="H3241" s="1255"/>
      <c r="I3241" s="1255"/>
      <c r="J3241" s="1255"/>
      <c r="K3241" s="1255"/>
      <c r="L3241" s="1255"/>
      <c r="M3241" s="1256" t="s">
        <v>391</v>
      </c>
      <c r="N3241" s="1256" t="s">
        <v>392</v>
      </c>
      <c r="O3241" s="1256"/>
      <c r="P3241" s="1256"/>
      <c r="Q3241" s="1256"/>
      <c r="R3241" s="1256"/>
      <c r="S3241" s="1256"/>
      <c r="T3241" s="1256" t="s">
        <v>393</v>
      </c>
      <c r="U3241" s="1256"/>
      <c r="V3241" s="1256"/>
      <c r="W3241" s="1256"/>
      <c r="X3241" s="1256"/>
      <c r="Y3241" s="1256"/>
      <c r="Z3241" s="1256"/>
      <c r="AA3241" s="1256"/>
      <c r="AB3241" s="1256"/>
      <c r="AC3241" s="1245" t="s">
        <v>394</v>
      </c>
      <c r="AD3241" s="1245"/>
      <c r="AE3241" s="1245"/>
      <c r="AF3241" s="1245"/>
    </row>
    <row r="3242" spans="1:32" ht="16.7" customHeight="1">
      <c r="A3242" s="1255"/>
      <c r="B3242" s="1255"/>
      <c r="C3242" s="1255"/>
      <c r="D3242" s="1255"/>
      <c r="E3242" s="1255"/>
      <c r="F3242" s="1255"/>
      <c r="G3242" s="1255"/>
      <c r="H3242" s="1255"/>
      <c r="I3242" s="1255"/>
      <c r="J3242" s="1255"/>
      <c r="K3242" s="1255"/>
      <c r="L3242" s="1255"/>
      <c r="M3242" s="1256"/>
      <c r="N3242" s="1256" t="s">
        <v>395</v>
      </c>
      <c r="O3242" s="1256"/>
      <c r="P3242" s="1256" t="s">
        <v>396</v>
      </c>
      <c r="Q3242" s="1256"/>
      <c r="R3242" s="1256"/>
      <c r="S3242" s="1256"/>
      <c r="T3242" s="1256" t="s">
        <v>395</v>
      </c>
      <c r="U3242" s="1256"/>
      <c r="V3242" s="1256"/>
      <c r="W3242" s="1256"/>
      <c r="X3242" s="1256" t="s">
        <v>396</v>
      </c>
      <c r="Y3242" s="1256"/>
      <c r="Z3242" s="1256"/>
      <c r="AA3242" s="1256"/>
      <c r="AB3242" s="1256"/>
      <c r="AC3242" s="1245"/>
      <c r="AD3242" s="1245"/>
      <c r="AE3242" s="1245"/>
      <c r="AF3242" s="1245"/>
    </row>
    <row r="3243" spans="1:32" ht="17.45" customHeight="1">
      <c r="A3243" s="1246"/>
      <c r="B3243" s="1246"/>
      <c r="C3243" s="1246"/>
      <c r="D3243" s="1246"/>
      <c r="E3243" s="1246"/>
      <c r="F3243" s="1246"/>
      <c r="G3243" s="1246"/>
      <c r="H3243" s="1246"/>
      <c r="I3243" s="1246"/>
      <c r="J3243" s="1246"/>
      <c r="K3243" s="1246"/>
      <c r="L3243" s="1246"/>
      <c r="M3243" s="1247" t="s">
        <v>397</v>
      </c>
      <c r="N3243" s="1247"/>
      <c r="O3243" s="1247"/>
      <c r="P3243" s="1247"/>
      <c r="Q3243" s="1247"/>
      <c r="R3243" s="1247"/>
      <c r="S3243" s="1247"/>
      <c r="T3243" s="1247"/>
      <c r="U3243" s="1247"/>
      <c r="V3243" s="1247"/>
      <c r="W3243" s="1247"/>
      <c r="X3243" s="1248"/>
      <c r="Y3243" s="1248"/>
      <c r="Z3243" s="1249">
        <v>0</v>
      </c>
      <c r="AA3243" s="1249"/>
      <c r="AB3243" s="1249"/>
      <c r="AC3243" s="1249"/>
      <c r="AD3243" s="1249"/>
      <c r="AE3243" s="1249"/>
      <c r="AF3243" s="1249"/>
    </row>
    <row r="3244" spans="1:32" ht="17.45" customHeight="1">
      <c r="A3244" s="1255" t="s">
        <v>398</v>
      </c>
      <c r="B3244" s="1255"/>
      <c r="C3244" s="1255"/>
      <c r="D3244" s="1255"/>
      <c r="E3244" s="1255"/>
      <c r="F3244" s="1255"/>
      <c r="G3244" s="1255"/>
      <c r="H3244" s="1255"/>
      <c r="I3244" s="1255"/>
      <c r="J3244" s="1255"/>
      <c r="K3244" s="1255"/>
      <c r="L3244" s="1255"/>
      <c r="M3244" s="1255"/>
      <c r="N3244" s="1255"/>
      <c r="O3244" s="1256" t="s">
        <v>399</v>
      </c>
      <c r="P3244" s="1256"/>
      <c r="Q3244" s="1256"/>
      <c r="R3244" s="1256"/>
      <c r="S3244" s="1256" t="s">
        <v>391</v>
      </c>
      <c r="T3244" s="1256"/>
      <c r="U3244" s="1256"/>
      <c r="V3244" s="1256"/>
      <c r="W3244" s="1256" t="s">
        <v>400</v>
      </c>
      <c r="X3244" s="1256"/>
      <c r="Y3244" s="1256"/>
      <c r="Z3244" s="1256"/>
      <c r="AA3244" s="1256"/>
      <c r="AB3244" s="1256"/>
      <c r="AC3244" s="1245" t="s">
        <v>394</v>
      </c>
      <c r="AD3244" s="1245"/>
      <c r="AE3244" s="1245"/>
      <c r="AF3244" s="1245"/>
    </row>
    <row r="3245" spans="1:32" ht="16.7" customHeight="1">
      <c r="A3245" s="146"/>
      <c r="B3245" s="147"/>
      <c r="C3245" s="147"/>
      <c r="D3245" s="147"/>
      <c r="E3245" s="147"/>
      <c r="F3245" s="147"/>
      <c r="G3245" s="147"/>
      <c r="H3245" s="147"/>
      <c r="I3245" s="147"/>
      <c r="J3245" s="147"/>
      <c r="K3245" s="147"/>
      <c r="L3245" s="147"/>
      <c r="M3245" s="1331" t="s">
        <v>401</v>
      </c>
      <c r="N3245" s="1331"/>
      <c r="O3245" s="1331"/>
      <c r="P3245" s="1331"/>
      <c r="Q3245" s="1331"/>
      <c r="R3245" s="1331"/>
      <c r="S3245" s="1331"/>
      <c r="T3245" s="1331"/>
      <c r="U3245" s="1331"/>
      <c r="V3245" s="1331"/>
      <c r="W3245" s="1331"/>
      <c r="X3245" s="147"/>
      <c r="Y3245" s="147"/>
      <c r="Z3245" s="1266">
        <v>0</v>
      </c>
      <c r="AA3245" s="1266"/>
      <c r="AB3245" s="1266"/>
      <c r="AC3245" s="1266"/>
      <c r="AD3245" s="1266"/>
      <c r="AE3245" s="1266"/>
      <c r="AF3245" s="1266"/>
    </row>
    <row r="3246" spans="1:32" ht="17.45" customHeight="1">
      <c r="A3246" s="150"/>
      <c r="M3246" s="1240" t="s">
        <v>402</v>
      </c>
      <c r="N3246" s="1240"/>
      <c r="O3246" s="1240"/>
      <c r="P3246" s="1240"/>
      <c r="Q3246" s="1240"/>
      <c r="R3246" s="1240"/>
      <c r="S3246" s="1240"/>
      <c r="T3246" s="1240"/>
      <c r="U3246" s="1240"/>
      <c r="V3246" s="1240"/>
      <c r="W3246" s="1240"/>
      <c r="Z3246" s="1262">
        <v>0</v>
      </c>
      <c r="AA3246" s="1262"/>
      <c r="AB3246" s="1262"/>
      <c r="AC3246" s="1262"/>
      <c r="AD3246" s="1262"/>
      <c r="AE3246" s="1262"/>
      <c r="AF3246" s="1262"/>
    </row>
    <row r="3247" spans="1:32" ht="16.7" customHeight="1">
      <c r="A3247" s="150"/>
      <c r="M3247" s="1240" t="s">
        <v>403</v>
      </c>
      <c r="N3247" s="1240"/>
      <c r="O3247" s="1240"/>
      <c r="P3247" s="1240"/>
      <c r="Q3247" s="1240"/>
      <c r="R3247" s="1240"/>
      <c r="S3247" s="1240"/>
      <c r="T3247" s="1240"/>
      <c r="U3247" s="1240"/>
      <c r="V3247" s="1240"/>
      <c r="W3247" s="1240"/>
      <c r="Z3247" s="1262">
        <v>0</v>
      </c>
      <c r="AA3247" s="1262"/>
      <c r="AB3247" s="1262"/>
      <c r="AC3247" s="1262"/>
      <c r="AD3247" s="1262"/>
      <c r="AE3247" s="1262"/>
      <c r="AF3247" s="1262"/>
    </row>
    <row r="3248" spans="1:32" ht="17.45" customHeight="1">
      <c r="A3248" s="150"/>
      <c r="M3248" s="1240" t="s">
        <v>404</v>
      </c>
      <c r="N3248" s="1240"/>
      <c r="O3248" s="1240"/>
      <c r="P3248" s="1240"/>
      <c r="Q3248" s="1240"/>
      <c r="R3248" s="1240"/>
      <c r="S3248" s="1240"/>
      <c r="T3248" s="1240"/>
      <c r="U3248" s="1240"/>
      <c r="V3248" s="1240"/>
      <c r="W3248" s="1240"/>
      <c r="Z3248" s="1262">
        <v>0</v>
      </c>
      <c r="AA3248" s="1262"/>
      <c r="AB3248" s="1262"/>
      <c r="AC3248" s="1262"/>
      <c r="AD3248" s="1262"/>
      <c r="AE3248" s="1262"/>
      <c r="AF3248" s="1262"/>
    </row>
    <row r="3249" spans="1:32" ht="17.45" customHeight="1">
      <c r="A3249" s="153"/>
      <c r="B3249" s="154"/>
      <c r="C3249" s="154"/>
      <c r="D3249" s="154"/>
      <c r="E3249" s="154"/>
      <c r="F3249" s="154"/>
      <c r="G3249" s="154"/>
      <c r="H3249" s="154"/>
      <c r="I3249" s="154"/>
      <c r="J3249" s="154"/>
      <c r="K3249" s="154"/>
      <c r="L3249" s="154"/>
      <c r="M3249" s="1260" t="s">
        <v>405</v>
      </c>
      <c r="N3249" s="1260"/>
      <c r="O3249" s="1260"/>
      <c r="P3249" s="1260"/>
      <c r="Q3249" s="1260"/>
      <c r="R3249" s="1260"/>
      <c r="S3249" s="1260"/>
      <c r="T3249" s="1260"/>
      <c r="U3249" s="1260"/>
      <c r="V3249" s="1260"/>
      <c r="W3249" s="1260"/>
      <c r="X3249" s="154"/>
      <c r="Y3249" s="154"/>
      <c r="Z3249" s="1261">
        <v>0</v>
      </c>
      <c r="AA3249" s="1261"/>
      <c r="AB3249" s="1261"/>
      <c r="AC3249" s="1261"/>
      <c r="AD3249" s="1261"/>
      <c r="AE3249" s="1261"/>
      <c r="AF3249" s="1261"/>
    </row>
    <row r="3250" spans="1:32" ht="16.7" customHeight="1">
      <c r="A3250" s="1257" t="s">
        <v>406</v>
      </c>
      <c r="B3250" s="1257"/>
      <c r="C3250" s="1257"/>
      <c r="D3250" s="1257"/>
      <c r="E3250" s="1257"/>
      <c r="F3250" s="1257"/>
      <c r="G3250" s="1257"/>
      <c r="H3250" s="1257"/>
      <c r="I3250" s="1257"/>
      <c r="J3250" s="1257"/>
      <c r="K3250" s="1257"/>
      <c r="L3250" s="1257"/>
      <c r="M3250" s="1257"/>
      <c r="N3250" s="1257"/>
      <c r="O3250" s="1258" t="s">
        <v>391</v>
      </c>
      <c r="P3250" s="1258"/>
      <c r="Q3250" s="1258"/>
      <c r="R3250" s="1258"/>
      <c r="S3250" s="1258" t="s">
        <v>407</v>
      </c>
      <c r="T3250" s="1258"/>
      <c r="U3250" s="1258"/>
      <c r="V3250" s="1258"/>
      <c r="W3250" s="1258" t="s">
        <v>408</v>
      </c>
      <c r="X3250" s="1258"/>
      <c r="Y3250" s="1258"/>
      <c r="Z3250" s="1258"/>
      <c r="AA3250" s="1258"/>
      <c r="AB3250" s="1258"/>
      <c r="AC3250" s="1259" t="s">
        <v>409</v>
      </c>
      <c r="AD3250" s="1259"/>
      <c r="AE3250" s="1259"/>
      <c r="AF3250" s="1259"/>
    </row>
    <row r="3251" spans="1:32" ht="23.25" customHeight="1">
      <c r="A3251" s="155"/>
      <c r="B3251" s="156"/>
      <c r="C3251" s="160" t="s">
        <v>742</v>
      </c>
      <c r="D3251" s="1268" t="s">
        <v>743</v>
      </c>
      <c r="E3251" s="1268"/>
      <c r="F3251" s="1268"/>
      <c r="G3251" s="1268"/>
      <c r="H3251" s="1268"/>
      <c r="I3251" s="1268"/>
      <c r="J3251" s="1268"/>
      <c r="K3251" s="1268"/>
      <c r="L3251" s="1268"/>
      <c r="M3251" s="1268"/>
      <c r="N3251" s="1268"/>
      <c r="O3251" s="1319">
        <v>1.16E-3</v>
      </c>
      <c r="P3251" s="1319"/>
      <c r="Q3251" s="1319"/>
      <c r="R3251" s="1319"/>
      <c r="S3251" s="1320" t="s">
        <v>533</v>
      </c>
      <c r="T3251" s="1320"/>
      <c r="U3251" s="1320"/>
      <c r="V3251" s="1320"/>
      <c r="W3251" s="1270">
        <v>31.281099999999999</v>
      </c>
      <c r="X3251" s="1270"/>
      <c r="Y3251" s="1270"/>
      <c r="Z3251" s="1270"/>
      <c r="AA3251" s="1270"/>
      <c r="AB3251" s="1270"/>
      <c r="AC3251" s="1267">
        <v>3.6299999999999999E-2</v>
      </c>
      <c r="AD3251" s="1267"/>
      <c r="AE3251" s="1267"/>
      <c r="AF3251" s="1267"/>
    </row>
    <row r="3252" spans="1:32" ht="16.7" customHeight="1">
      <c r="A3252" s="1246"/>
      <c r="B3252" s="1246"/>
      <c r="C3252" s="1246"/>
      <c r="D3252" s="1246"/>
      <c r="E3252" s="1246"/>
      <c r="F3252" s="1246"/>
      <c r="G3252" s="1246"/>
      <c r="H3252" s="1246"/>
      <c r="I3252" s="1246"/>
      <c r="J3252" s="1246"/>
      <c r="K3252" s="1246"/>
      <c r="L3252" s="1246"/>
      <c r="M3252" s="1247" t="s">
        <v>411</v>
      </c>
      <c r="N3252" s="1247"/>
      <c r="O3252" s="1247"/>
      <c r="P3252" s="1247"/>
      <c r="Q3252" s="1247"/>
      <c r="R3252" s="1247"/>
      <c r="S3252" s="1247"/>
      <c r="T3252" s="1247"/>
      <c r="U3252" s="1247"/>
      <c r="V3252" s="1247"/>
      <c r="W3252" s="1247"/>
      <c r="X3252" s="1248"/>
      <c r="Y3252" s="1248"/>
      <c r="Z3252" s="1249">
        <v>3.6299999999999999E-2</v>
      </c>
      <c r="AA3252" s="1249"/>
      <c r="AB3252" s="1249"/>
      <c r="AC3252" s="1249"/>
      <c r="AD3252" s="1249"/>
      <c r="AE3252" s="1249"/>
      <c r="AF3252" s="1249"/>
    </row>
    <row r="3253" spans="1:32" ht="17.45" customHeight="1">
      <c r="A3253" s="1257" t="s">
        <v>412</v>
      </c>
      <c r="B3253" s="1257"/>
      <c r="C3253" s="1257"/>
      <c r="D3253" s="1257"/>
      <c r="E3253" s="1257"/>
      <c r="F3253" s="1257"/>
      <c r="G3253" s="1257"/>
      <c r="H3253" s="1257"/>
      <c r="I3253" s="1257"/>
      <c r="J3253" s="1257"/>
      <c r="K3253" s="1257"/>
      <c r="L3253" s="1257"/>
      <c r="M3253" s="1257"/>
      <c r="N3253" s="1257"/>
      <c r="O3253" s="1258" t="s">
        <v>391</v>
      </c>
      <c r="P3253" s="1258"/>
      <c r="Q3253" s="1258"/>
      <c r="R3253" s="1258"/>
      <c r="S3253" s="1258" t="s">
        <v>407</v>
      </c>
      <c r="T3253" s="1258"/>
      <c r="U3253" s="1258"/>
      <c r="V3253" s="1258"/>
      <c r="W3253" s="1258" t="s">
        <v>408</v>
      </c>
      <c r="X3253" s="1258"/>
      <c r="Y3253" s="1258"/>
      <c r="Z3253" s="1258"/>
      <c r="AA3253" s="1258"/>
      <c r="AB3253" s="1258"/>
      <c r="AC3253" s="1259" t="s">
        <v>409</v>
      </c>
      <c r="AD3253" s="1259"/>
      <c r="AE3253" s="1259"/>
      <c r="AF3253" s="1259"/>
    </row>
    <row r="3254" spans="1:32" ht="22.5" customHeight="1">
      <c r="A3254" s="146"/>
      <c r="B3254" s="147"/>
      <c r="C3254" s="163" t="s">
        <v>735</v>
      </c>
      <c r="D3254" s="1314" t="s">
        <v>736</v>
      </c>
      <c r="E3254" s="1314"/>
      <c r="F3254" s="1314"/>
      <c r="G3254" s="1314"/>
      <c r="H3254" s="1314"/>
      <c r="I3254" s="1314"/>
      <c r="J3254" s="1314"/>
      <c r="K3254" s="1314"/>
      <c r="L3254" s="1314"/>
      <c r="M3254" s="1314"/>
      <c r="N3254" s="1314"/>
      <c r="O3254" s="1315">
        <v>1.67E-3</v>
      </c>
      <c r="P3254" s="1315"/>
      <c r="Q3254" s="1315"/>
      <c r="R3254" s="1315"/>
      <c r="S3254" s="1316" t="s">
        <v>435</v>
      </c>
      <c r="T3254" s="1316"/>
      <c r="U3254" s="1316"/>
      <c r="V3254" s="1316"/>
      <c r="W3254" s="1317">
        <v>426.73140000000001</v>
      </c>
      <c r="X3254" s="1317"/>
      <c r="Y3254" s="1317"/>
      <c r="Z3254" s="1317"/>
      <c r="AA3254" s="1317"/>
      <c r="AB3254" s="1317"/>
      <c r="AC3254" s="1318">
        <v>0.71260000000000001</v>
      </c>
      <c r="AD3254" s="1318"/>
      <c r="AE3254" s="1318"/>
      <c r="AF3254" s="1318"/>
    </row>
    <row r="3255" spans="1:32" ht="23.25" customHeight="1">
      <c r="A3255" s="153"/>
      <c r="B3255" s="154"/>
      <c r="C3255" s="167" t="s">
        <v>774</v>
      </c>
      <c r="D3255" s="1304" t="s">
        <v>775</v>
      </c>
      <c r="E3255" s="1304"/>
      <c r="F3255" s="1304"/>
      <c r="G3255" s="1304"/>
      <c r="H3255" s="1304"/>
      <c r="I3255" s="1304"/>
      <c r="J3255" s="1304"/>
      <c r="K3255" s="1304"/>
      <c r="L3255" s="1304"/>
      <c r="M3255" s="1304"/>
      <c r="N3255" s="1304"/>
      <c r="O3255" s="1305">
        <v>1.67E-3</v>
      </c>
      <c r="P3255" s="1305"/>
      <c r="Q3255" s="1305"/>
      <c r="R3255" s="1305"/>
      <c r="S3255" s="1306" t="s">
        <v>384</v>
      </c>
      <c r="T3255" s="1306"/>
      <c r="U3255" s="1306"/>
      <c r="V3255" s="1306"/>
      <c r="W3255" s="1307">
        <v>362.0702</v>
      </c>
      <c r="X3255" s="1307"/>
      <c r="Y3255" s="1307"/>
      <c r="Z3255" s="1307"/>
      <c r="AA3255" s="1307"/>
      <c r="AB3255" s="1307"/>
      <c r="AC3255" s="1308">
        <v>0.60470000000000002</v>
      </c>
      <c r="AD3255" s="1308"/>
      <c r="AE3255" s="1308"/>
      <c r="AF3255" s="1308"/>
    </row>
    <row r="3256" spans="1:32" ht="13.9" customHeight="1">
      <c r="A3256" s="1246"/>
      <c r="B3256" s="1246"/>
      <c r="C3256" s="1246"/>
      <c r="D3256" s="1246"/>
      <c r="E3256" s="1246"/>
      <c r="F3256" s="1246"/>
      <c r="G3256" s="1246"/>
      <c r="H3256" s="1246"/>
      <c r="I3256" s="1246"/>
      <c r="J3256" s="1246"/>
      <c r="K3256" s="1246"/>
      <c r="L3256" s="1246"/>
      <c r="M3256" s="1247" t="s">
        <v>413</v>
      </c>
      <c r="N3256" s="1247"/>
      <c r="O3256" s="1247"/>
      <c r="P3256" s="1247"/>
      <c r="Q3256" s="1247"/>
      <c r="R3256" s="1247"/>
      <c r="S3256" s="1247"/>
      <c r="T3256" s="1247"/>
      <c r="U3256" s="1247"/>
      <c r="V3256" s="1247"/>
      <c r="W3256" s="1247"/>
      <c r="X3256" s="1248"/>
      <c r="Y3256" s="1248"/>
      <c r="Z3256" s="1249">
        <v>1.3172999999999999</v>
      </c>
      <c r="AA3256" s="1249"/>
      <c r="AB3256" s="1249"/>
      <c r="AC3256" s="1249"/>
      <c r="AD3256" s="1249"/>
      <c r="AE3256" s="1249"/>
      <c r="AF3256" s="1249"/>
    </row>
    <row r="3257" spans="1:32" ht="16.7" customHeight="1">
      <c r="A3257" s="1257" t="s">
        <v>414</v>
      </c>
      <c r="B3257" s="1257"/>
      <c r="C3257" s="1257"/>
      <c r="D3257" s="1257"/>
      <c r="E3257" s="1257"/>
      <c r="F3257" s="1257"/>
      <c r="G3257" s="1257"/>
      <c r="H3257" s="1257"/>
      <c r="I3257" s="1257"/>
      <c r="J3257" s="1257"/>
      <c r="K3257" s="1257"/>
      <c r="L3257" s="1257"/>
      <c r="M3257" s="1257"/>
      <c r="N3257" s="1257"/>
      <c r="O3257" s="1258" t="s">
        <v>391</v>
      </c>
      <c r="P3257" s="1258"/>
      <c r="Q3257" s="1258"/>
      <c r="R3257" s="1258"/>
      <c r="S3257" s="1258" t="s">
        <v>407</v>
      </c>
      <c r="T3257" s="1258"/>
      <c r="U3257" s="1258"/>
      <c r="V3257" s="1258"/>
      <c r="W3257" s="1258" t="s">
        <v>408</v>
      </c>
      <c r="X3257" s="1258"/>
      <c r="Y3257" s="1258"/>
      <c r="Z3257" s="1258"/>
      <c r="AA3257" s="1258"/>
      <c r="AB3257" s="1258"/>
      <c r="AC3257" s="1259" t="s">
        <v>409</v>
      </c>
      <c r="AD3257" s="1259"/>
      <c r="AE3257" s="1259"/>
      <c r="AF3257" s="1259"/>
    </row>
    <row r="3258" spans="1:32" ht="28.9" customHeight="1">
      <c r="A3258" s="146"/>
      <c r="B3258" s="147"/>
      <c r="C3258" s="170" t="s">
        <v>752</v>
      </c>
      <c r="D3258" s="1314" t="s">
        <v>753</v>
      </c>
      <c r="E3258" s="1314"/>
      <c r="F3258" s="1314"/>
      <c r="G3258" s="1314"/>
      <c r="H3258" s="1314"/>
      <c r="I3258" s="1314"/>
      <c r="J3258" s="1314"/>
      <c r="K3258" s="1314"/>
      <c r="L3258" s="1314"/>
      <c r="M3258" s="1314"/>
      <c r="N3258" s="1314"/>
      <c r="O3258" s="1315">
        <v>6.9999999999999999E-4</v>
      </c>
      <c r="P3258" s="1315"/>
      <c r="Q3258" s="1315"/>
      <c r="R3258" s="1315"/>
      <c r="S3258" s="1316" t="s">
        <v>283</v>
      </c>
      <c r="T3258" s="1316"/>
      <c r="U3258" s="1316"/>
      <c r="V3258" s="1316"/>
      <c r="W3258" s="1317">
        <v>33.54</v>
      </c>
      <c r="X3258" s="1317"/>
      <c r="Y3258" s="1317"/>
      <c r="Z3258" s="1317"/>
      <c r="AA3258" s="1317"/>
      <c r="AB3258" s="1317"/>
      <c r="AC3258" s="1318">
        <v>2.35E-2</v>
      </c>
      <c r="AD3258" s="1318"/>
      <c r="AE3258" s="1318"/>
      <c r="AF3258" s="1318"/>
    </row>
    <row r="3259" spans="1:32" ht="22.5" customHeight="1">
      <c r="A3259" s="150"/>
      <c r="C3259" s="173" t="s">
        <v>776</v>
      </c>
      <c r="D3259" s="1309" t="s">
        <v>777</v>
      </c>
      <c r="E3259" s="1309"/>
      <c r="F3259" s="1309"/>
      <c r="G3259" s="1309"/>
      <c r="H3259" s="1309"/>
      <c r="I3259" s="1309"/>
      <c r="J3259" s="1309"/>
      <c r="K3259" s="1309"/>
      <c r="L3259" s="1309"/>
      <c r="M3259" s="1309"/>
      <c r="N3259" s="1309"/>
      <c r="O3259" s="1310">
        <v>1.24E-2</v>
      </c>
      <c r="P3259" s="1310"/>
      <c r="Q3259" s="1310"/>
      <c r="R3259" s="1310"/>
      <c r="S3259" s="1311" t="s">
        <v>283</v>
      </c>
      <c r="T3259" s="1311"/>
      <c r="U3259" s="1311"/>
      <c r="V3259" s="1311"/>
      <c r="W3259" s="1312">
        <v>33.54</v>
      </c>
      <c r="X3259" s="1312"/>
      <c r="Y3259" s="1312"/>
      <c r="Z3259" s="1312"/>
      <c r="AA3259" s="1312"/>
      <c r="AB3259" s="1312"/>
      <c r="AC3259" s="1313">
        <v>0.41589999999999999</v>
      </c>
      <c r="AD3259" s="1313"/>
      <c r="AE3259" s="1313"/>
      <c r="AF3259" s="1313"/>
    </row>
    <row r="3260" spans="1:32" ht="23.25" customHeight="1">
      <c r="A3260" s="153"/>
      <c r="B3260" s="154"/>
      <c r="C3260" s="175" t="s">
        <v>778</v>
      </c>
      <c r="D3260" s="1304" t="s">
        <v>779</v>
      </c>
      <c r="E3260" s="1304"/>
      <c r="F3260" s="1304"/>
      <c r="G3260" s="1304"/>
      <c r="H3260" s="1304"/>
      <c r="I3260" s="1304"/>
      <c r="J3260" s="1304"/>
      <c r="K3260" s="1304"/>
      <c r="L3260" s="1304"/>
      <c r="M3260" s="1304"/>
      <c r="N3260" s="1304"/>
      <c r="O3260" s="1305">
        <v>6.7379999999999995E-2</v>
      </c>
      <c r="P3260" s="1305"/>
      <c r="Q3260" s="1305"/>
      <c r="R3260" s="1305"/>
      <c r="S3260" s="1306" t="s">
        <v>283</v>
      </c>
      <c r="T3260" s="1306"/>
      <c r="U3260" s="1306"/>
      <c r="V3260" s="1306"/>
      <c r="W3260" s="1307">
        <v>33.54</v>
      </c>
      <c r="X3260" s="1307"/>
      <c r="Y3260" s="1307"/>
      <c r="Z3260" s="1307"/>
      <c r="AA3260" s="1307"/>
      <c r="AB3260" s="1307"/>
      <c r="AC3260" s="1308">
        <v>2.2599</v>
      </c>
      <c r="AD3260" s="1308"/>
      <c r="AE3260" s="1308"/>
      <c r="AF3260" s="1308"/>
    </row>
    <row r="3261" spans="1:32" ht="11.45" customHeight="1">
      <c r="A3261" s="1251"/>
      <c r="B3261" s="1251"/>
      <c r="C3261" s="1251"/>
      <c r="D3261" s="1251"/>
      <c r="E3261" s="1251"/>
      <c r="F3261" s="1251"/>
      <c r="G3261" s="1251"/>
      <c r="H3261" s="1251"/>
      <c r="I3261" s="1251"/>
      <c r="J3261" s="1251"/>
      <c r="K3261" s="1251"/>
      <c r="L3261" s="1251"/>
      <c r="M3261" s="1252" t="s">
        <v>415</v>
      </c>
      <c r="N3261" s="1252"/>
      <c r="O3261" s="1252"/>
      <c r="P3261" s="1252"/>
      <c r="Q3261" s="1252"/>
      <c r="R3261" s="1252"/>
      <c r="S3261" s="1252"/>
      <c r="T3261" s="1252"/>
      <c r="U3261" s="1252"/>
      <c r="V3261" s="1252"/>
      <c r="W3261" s="1252"/>
      <c r="X3261" s="1253"/>
      <c r="Y3261" s="1253"/>
      <c r="Z3261" s="1254">
        <v>2.6993</v>
      </c>
      <c r="AA3261" s="1254"/>
      <c r="AB3261" s="1254"/>
      <c r="AC3261" s="1254"/>
      <c r="AD3261" s="1254"/>
      <c r="AE3261" s="1254"/>
      <c r="AF3261" s="1254"/>
    </row>
    <row r="3262" spans="1:32" ht="17.45" customHeight="1">
      <c r="A3262" s="1255" t="s">
        <v>416</v>
      </c>
      <c r="B3262" s="1255"/>
      <c r="C3262" s="1255"/>
      <c r="D3262" s="1255"/>
      <c r="E3262" s="1255"/>
      <c r="F3262" s="1255"/>
      <c r="G3262" s="1255"/>
      <c r="H3262" s="1255"/>
      <c r="I3262" s="1255"/>
      <c r="J3262" s="1256" t="s">
        <v>391</v>
      </c>
      <c r="K3262" s="1256"/>
      <c r="L3262" s="158" t="s">
        <v>417</v>
      </c>
      <c r="M3262" s="158" t="s">
        <v>418</v>
      </c>
      <c r="N3262" s="1256" t="s">
        <v>419</v>
      </c>
      <c r="O3262" s="1256"/>
      <c r="P3262" s="1256" t="s">
        <v>420</v>
      </c>
      <c r="Q3262" s="1256"/>
      <c r="R3262" s="1256"/>
      <c r="S3262" s="1256"/>
      <c r="T3262" s="1256" t="s">
        <v>421</v>
      </c>
      <c r="U3262" s="1256"/>
      <c r="V3262" s="1256"/>
      <c r="W3262" s="1256"/>
      <c r="X3262" s="1256" t="s">
        <v>422</v>
      </c>
      <c r="Y3262" s="1256"/>
      <c r="Z3262" s="1256"/>
      <c r="AA3262" s="1256"/>
      <c r="AB3262" s="1256"/>
      <c r="AC3262" s="1245" t="s">
        <v>409</v>
      </c>
      <c r="AD3262" s="1245"/>
      <c r="AE3262" s="1245"/>
      <c r="AF3262" s="1245"/>
    </row>
    <row r="3263" spans="1:32" ht="65.45" customHeight="1">
      <c r="A3263" s="146"/>
      <c r="B3263" s="147"/>
      <c r="C3263" s="170" t="s">
        <v>757</v>
      </c>
      <c r="D3263" s="1263" t="s">
        <v>753</v>
      </c>
      <c r="E3263" s="1263"/>
      <c r="F3263" s="1263"/>
      <c r="G3263" s="1263"/>
      <c r="H3263" s="1263"/>
      <c r="I3263" s="1263"/>
      <c r="J3263" s="1300">
        <v>6.9999999999999999E-4</v>
      </c>
      <c r="K3263" s="1300"/>
      <c r="L3263" s="171">
        <v>0</v>
      </c>
      <c r="M3263" s="171">
        <v>0</v>
      </c>
      <c r="N3263" s="1265">
        <v>0</v>
      </c>
      <c r="O3263" s="1265"/>
      <c r="P3263" s="1265">
        <v>1.1000000000000001</v>
      </c>
      <c r="Q3263" s="1265"/>
      <c r="R3263" s="1265"/>
      <c r="S3263" s="1265"/>
      <c r="T3263" s="1265">
        <v>0.88</v>
      </c>
      <c r="U3263" s="1265"/>
      <c r="V3263" s="1265"/>
      <c r="W3263" s="1265"/>
      <c r="X3263" s="1265">
        <v>0.72</v>
      </c>
      <c r="Y3263" s="1265"/>
      <c r="Z3263" s="1265"/>
      <c r="AA3263" s="1265"/>
      <c r="AB3263" s="1265"/>
      <c r="AC3263" s="1266">
        <v>0</v>
      </c>
      <c r="AD3263" s="1266"/>
      <c r="AE3263" s="1266"/>
      <c r="AF3263" s="1266"/>
    </row>
    <row r="3264" spans="1:32" ht="51.6" customHeight="1">
      <c r="A3264" s="150"/>
      <c r="C3264" s="173" t="s">
        <v>780</v>
      </c>
      <c r="D3264" s="1297" t="s">
        <v>777</v>
      </c>
      <c r="E3264" s="1297"/>
      <c r="F3264" s="1297"/>
      <c r="G3264" s="1297"/>
      <c r="H3264" s="1297"/>
      <c r="I3264" s="1297"/>
      <c r="J3264" s="1298">
        <v>1.24E-2</v>
      </c>
      <c r="K3264" s="1298"/>
      <c r="L3264" s="174">
        <v>0</v>
      </c>
      <c r="M3264" s="174">
        <v>0</v>
      </c>
      <c r="N3264" s="1299">
        <v>0</v>
      </c>
      <c r="O3264" s="1299"/>
      <c r="P3264" s="1299">
        <v>1.1000000000000001</v>
      </c>
      <c r="Q3264" s="1299"/>
      <c r="R3264" s="1299"/>
      <c r="S3264" s="1299"/>
      <c r="T3264" s="1299">
        <v>0.88</v>
      </c>
      <c r="U3264" s="1299"/>
      <c r="V3264" s="1299"/>
      <c r="W3264" s="1299"/>
      <c r="X3264" s="1299">
        <v>0.72</v>
      </c>
      <c r="Y3264" s="1299"/>
      <c r="Z3264" s="1299"/>
      <c r="AA3264" s="1299"/>
      <c r="AB3264" s="1299"/>
      <c r="AC3264" s="1262">
        <v>0</v>
      </c>
      <c r="AD3264" s="1262"/>
      <c r="AE3264" s="1262"/>
      <c r="AF3264" s="1262"/>
    </row>
    <row r="3265" spans="1:32" ht="40.9" customHeight="1">
      <c r="A3265" s="153"/>
      <c r="B3265" s="154"/>
      <c r="C3265" s="175" t="s">
        <v>781</v>
      </c>
      <c r="D3265" s="1294" t="s">
        <v>779</v>
      </c>
      <c r="E3265" s="1294"/>
      <c r="F3265" s="1294"/>
      <c r="G3265" s="1294"/>
      <c r="H3265" s="1294"/>
      <c r="I3265" s="1294"/>
      <c r="J3265" s="1295">
        <v>6.7379999999999995E-2</v>
      </c>
      <c r="K3265" s="1295"/>
      <c r="L3265" s="176">
        <v>0</v>
      </c>
      <c r="M3265" s="176">
        <v>0</v>
      </c>
      <c r="N3265" s="1296">
        <v>0</v>
      </c>
      <c r="O3265" s="1296"/>
      <c r="P3265" s="1296">
        <v>1.1000000000000001</v>
      </c>
      <c r="Q3265" s="1296"/>
      <c r="R3265" s="1296"/>
      <c r="S3265" s="1296"/>
      <c r="T3265" s="1296">
        <v>0.88</v>
      </c>
      <c r="U3265" s="1296"/>
      <c r="V3265" s="1296"/>
      <c r="W3265" s="1296"/>
      <c r="X3265" s="1296">
        <v>0.72</v>
      </c>
      <c r="Y3265" s="1296"/>
      <c r="Z3265" s="1296"/>
      <c r="AA3265" s="1296"/>
      <c r="AB3265" s="1296"/>
      <c r="AC3265" s="1261">
        <v>0</v>
      </c>
      <c r="AD3265" s="1261"/>
      <c r="AE3265" s="1261"/>
      <c r="AF3265" s="1261"/>
    </row>
    <row r="3266" spans="1:32" ht="13.9" customHeight="1">
      <c r="A3266" s="1246"/>
      <c r="B3266" s="1246"/>
      <c r="C3266" s="1246"/>
      <c r="D3266" s="1246"/>
      <c r="E3266" s="1246"/>
      <c r="F3266" s="1246"/>
      <c r="G3266" s="1246"/>
      <c r="H3266" s="1246"/>
      <c r="I3266" s="1246"/>
      <c r="J3266" s="1246"/>
      <c r="K3266" s="1246"/>
      <c r="L3266" s="1246"/>
      <c r="M3266" s="1247" t="s">
        <v>423</v>
      </c>
      <c r="N3266" s="1247"/>
      <c r="O3266" s="1247"/>
      <c r="P3266" s="1247"/>
      <c r="Q3266" s="1247"/>
      <c r="R3266" s="1247"/>
      <c r="S3266" s="1247"/>
      <c r="T3266" s="1247"/>
      <c r="U3266" s="1247"/>
      <c r="V3266" s="1247"/>
      <c r="W3266" s="1247"/>
      <c r="X3266" s="1248"/>
      <c r="Y3266" s="1248"/>
      <c r="Z3266" s="1249">
        <v>0</v>
      </c>
      <c r="AA3266" s="1249"/>
      <c r="AB3266" s="1249"/>
      <c r="AC3266" s="1249"/>
      <c r="AD3266" s="1249"/>
      <c r="AE3266" s="1249"/>
      <c r="AF3266" s="1249"/>
    </row>
    <row r="3267" spans="1:32" ht="5.85" customHeight="1">
      <c r="A3267" s="1250"/>
      <c r="B3267" s="1250"/>
      <c r="C3267" s="1250"/>
      <c r="D3267" s="1250"/>
      <c r="E3267" s="1250"/>
      <c r="F3267" s="1250"/>
      <c r="G3267" s="1250"/>
      <c r="H3267" s="1250"/>
      <c r="I3267" s="1250"/>
      <c r="J3267" s="1250"/>
      <c r="K3267" s="1250"/>
      <c r="L3267" s="1250"/>
      <c r="M3267" s="1250"/>
      <c r="N3267" s="1250"/>
      <c r="O3267" s="1250"/>
      <c r="P3267" s="1250"/>
      <c r="Q3267" s="1250"/>
      <c r="R3267" s="1250"/>
      <c r="S3267" s="1250"/>
      <c r="T3267" s="1250"/>
      <c r="U3267" s="1250"/>
      <c r="V3267" s="1250"/>
      <c r="W3267" s="1250"/>
      <c r="X3267" s="1250"/>
      <c r="Y3267" s="1250"/>
      <c r="Z3267" s="1250"/>
      <c r="AA3267" s="1250"/>
      <c r="AB3267" s="1250"/>
      <c r="AC3267" s="1250"/>
      <c r="AD3267" s="1250"/>
      <c r="AE3267" s="1250"/>
      <c r="AF3267" s="1250"/>
    </row>
    <row r="3268" spans="1:32" ht="16.7" customHeight="1">
      <c r="A3268" s="1239"/>
      <c r="B3268" s="1239"/>
      <c r="C3268" s="1239"/>
      <c r="D3268" s="1239"/>
      <c r="E3268" s="1239"/>
      <c r="F3268" s="1239"/>
      <c r="G3268" s="1239"/>
      <c r="H3268" s="1239"/>
      <c r="I3268" s="1239"/>
      <c r="J3268" s="1239"/>
      <c r="K3268" s="1239"/>
      <c r="L3268" s="1239"/>
      <c r="M3268" s="1240" t="s">
        <v>424</v>
      </c>
      <c r="N3268" s="1240"/>
      <c r="O3268" s="1240"/>
      <c r="P3268" s="1240"/>
      <c r="Q3268" s="1240"/>
      <c r="R3268" s="1240"/>
      <c r="S3268" s="1240"/>
      <c r="T3268" s="1240"/>
      <c r="U3268" s="1240"/>
      <c r="V3268" s="1240"/>
      <c r="W3268" s="1240"/>
      <c r="X3268" s="1243"/>
      <c r="Y3268" s="1243"/>
      <c r="Z3268" s="1241">
        <v>4.05</v>
      </c>
      <c r="AA3268" s="1241"/>
      <c r="AB3268" s="1241"/>
      <c r="AC3268" s="1241"/>
      <c r="AD3268" s="1241"/>
      <c r="AE3268" s="1241"/>
      <c r="AF3268" s="1241"/>
    </row>
    <row r="3269" spans="1:32" ht="0.75" customHeight="1">
      <c r="A3269" s="1239"/>
      <c r="B3269" s="1239"/>
      <c r="C3269" s="1239"/>
      <c r="D3269" s="1239"/>
      <c r="E3269" s="1239"/>
      <c r="F3269" s="1239"/>
      <c r="G3269" s="1239"/>
      <c r="H3269" s="1239"/>
      <c r="I3269" s="1239"/>
      <c r="J3269" s="1239"/>
      <c r="K3269" s="1240" t="s">
        <v>425</v>
      </c>
      <c r="L3269" s="1240"/>
      <c r="M3269" s="1240"/>
      <c r="N3269" s="1240"/>
      <c r="O3269" s="1240"/>
      <c r="P3269" s="1240"/>
      <c r="Q3269" s="159"/>
      <c r="R3269" s="1244">
        <v>0</v>
      </c>
      <c r="S3269" s="1244"/>
      <c r="T3269" s="1244"/>
      <c r="U3269" s="1240"/>
      <c r="V3269" s="1240"/>
      <c r="W3269" s="1240"/>
      <c r="X3269" s="1243"/>
      <c r="Y3269" s="1243"/>
      <c r="Z3269" s="1241"/>
      <c r="AA3269" s="1241"/>
      <c r="AB3269" s="1241"/>
      <c r="AC3269" s="1241"/>
      <c r="AD3269" s="1241"/>
      <c r="AE3269" s="1241"/>
      <c r="AF3269" s="1241"/>
    </row>
    <row r="3270" spans="1:32" ht="16.7" customHeight="1">
      <c r="A3270" s="1239"/>
      <c r="B3270" s="1239"/>
      <c r="C3270" s="1239"/>
      <c r="D3270" s="1239"/>
      <c r="E3270" s="1239"/>
      <c r="F3270" s="1239"/>
      <c r="G3270" s="1239"/>
      <c r="H3270" s="1239"/>
      <c r="I3270" s="1239"/>
      <c r="J3270" s="1239"/>
      <c r="K3270" s="1240"/>
      <c r="L3270" s="1240"/>
      <c r="M3270" s="1240"/>
      <c r="N3270" s="1240"/>
      <c r="O3270" s="1240"/>
      <c r="P3270" s="1240"/>
      <c r="Q3270" s="151"/>
      <c r="R3270" s="1244"/>
      <c r="S3270" s="1244"/>
      <c r="T3270" s="1244"/>
      <c r="U3270" s="151"/>
      <c r="V3270" s="1240" t="s">
        <v>426</v>
      </c>
      <c r="W3270" s="1240"/>
      <c r="X3270" s="1243"/>
      <c r="Y3270" s="1243"/>
      <c r="Z3270" s="1241">
        <v>0</v>
      </c>
      <c r="AA3270" s="1241"/>
      <c r="AB3270" s="1241"/>
      <c r="AC3270" s="1241"/>
      <c r="AD3270" s="1241"/>
      <c r="AE3270" s="1241"/>
      <c r="AF3270" s="1241"/>
    </row>
    <row r="3271" spans="1:32" ht="8.4499999999999993" customHeight="1">
      <c r="A3271" s="1239"/>
      <c r="B3271" s="1239"/>
      <c r="C3271" s="1239"/>
      <c r="D3271" s="1239"/>
      <c r="E3271" s="1239"/>
      <c r="F3271" s="1239"/>
      <c r="G3271" s="1239"/>
      <c r="H3271" s="1239"/>
      <c r="I3271" s="1239"/>
      <c r="J3271" s="1239"/>
      <c r="K3271" s="1239"/>
      <c r="L3271" s="1239"/>
      <c r="M3271" s="1240" t="s">
        <v>427</v>
      </c>
      <c r="N3271" s="1240"/>
      <c r="O3271" s="1240"/>
      <c r="P3271" s="1240"/>
      <c r="Q3271" s="1240"/>
      <c r="R3271" s="1240"/>
      <c r="S3271" s="1240"/>
      <c r="T3271" s="1240"/>
      <c r="U3271" s="1240"/>
      <c r="V3271" s="1240"/>
      <c r="W3271" s="1240"/>
      <c r="X3271" s="1243"/>
      <c r="Y3271" s="1243"/>
      <c r="Z3271" s="1241">
        <v>4.05</v>
      </c>
      <c r="AA3271" s="1241"/>
      <c r="AB3271" s="1241"/>
      <c r="AC3271" s="1241"/>
      <c r="AD3271" s="1241"/>
      <c r="AE3271" s="1241"/>
      <c r="AF3271" s="1241"/>
    </row>
    <row r="3272" spans="1:32" ht="3.6" customHeight="1">
      <c r="A3272" s="1242"/>
      <c r="B3272" s="1242"/>
      <c r="C3272" s="1242"/>
      <c r="D3272" s="1242"/>
      <c r="E3272" s="1242"/>
      <c r="F3272" s="1242"/>
      <c r="G3272" s="1242"/>
      <c r="H3272" s="1242"/>
      <c r="I3272" s="1242"/>
      <c r="J3272" s="1242"/>
      <c r="K3272" s="1242"/>
      <c r="L3272" s="1242"/>
      <c r="M3272" s="1242"/>
      <c r="N3272" s="1242"/>
      <c r="O3272" s="1242"/>
      <c r="P3272" s="1242"/>
      <c r="Q3272" s="1242"/>
      <c r="R3272" s="1242"/>
      <c r="S3272" s="1242"/>
      <c r="T3272" s="1242"/>
      <c r="U3272" s="1242"/>
      <c r="V3272" s="1242"/>
      <c r="W3272" s="1242"/>
      <c r="X3272" s="1242"/>
      <c r="Y3272" s="1242"/>
      <c r="Z3272" s="1242"/>
      <c r="AA3272" s="1242"/>
      <c r="AB3272" s="1242"/>
      <c r="AC3272" s="1242"/>
      <c r="AD3272" s="1242"/>
      <c r="AE3272" s="1242"/>
      <c r="AF3272" s="1242"/>
    </row>
    <row r="3273" spans="1:32" ht="54.4" customHeight="1">
      <c r="A3273" s="153"/>
      <c r="B3273" s="154"/>
      <c r="C3273" s="154"/>
      <c r="D3273" s="154"/>
      <c r="E3273" s="154"/>
      <c r="F3273" s="154"/>
      <c r="G3273" s="154"/>
      <c r="H3273" s="154"/>
      <c r="I3273" s="154"/>
      <c r="J3273" s="154"/>
      <c r="K3273" s="154"/>
      <c r="L3273" s="154"/>
      <c r="M3273" s="154"/>
      <c r="N3273" s="154"/>
      <c r="O3273" s="154"/>
      <c r="P3273" s="154"/>
      <c r="Q3273" s="154"/>
      <c r="R3273" s="154"/>
      <c r="S3273" s="154"/>
      <c r="T3273" s="154"/>
      <c r="U3273" s="154"/>
      <c r="V3273" s="154"/>
      <c r="W3273" s="154"/>
      <c r="X3273" s="154"/>
      <c r="Y3273" s="154"/>
      <c r="Z3273" s="154"/>
      <c r="AA3273" s="154"/>
      <c r="AB3273" s="154"/>
      <c r="AC3273" s="154"/>
      <c r="AD3273" s="154"/>
      <c r="AE3273" s="154"/>
      <c r="AF3273" s="162"/>
    </row>
    <row r="3274" spans="1:32" ht="1.5" customHeight="1">
      <c r="A3274" s="146"/>
      <c r="B3274" s="147"/>
      <c r="C3274" s="147"/>
      <c r="D3274" s="147"/>
      <c r="E3274" s="147"/>
      <c r="F3274" s="147"/>
      <c r="G3274" s="1289" t="s">
        <v>376</v>
      </c>
      <c r="H3274" s="1289"/>
      <c r="I3274" s="1289"/>
      <c r="J3274" s="1289"/>
      <c r="K3274" s="1289"/>
      <c r="L3274" s="1289"/>
      <c r="M3274" s="1289"/>
      <c r="N3274" s="1289"/>
      <c r="O3274" s="1289"/>
      <c r="P3274" s="1289"/>
      <c r="Q3274" s="1289"/>
      <c r="R3274" s="1289"/>
      <c r="S3274" s="1289"/>
      <c r="T3274" s="1289"/>
      <c r="U3274" s="1289"/>
      <c r="V3274" s="1289"/>
      <c r="W3274" s="1289"/>
      <c r="X3274" s="1289"/>
      <c r="Y3274" s="1289"/>
      <c r="Z3274" s="1289"/>
      <c r="AA3274" s="148"/>
      <c r="AB3274" s="1290" t="s">
        <v>782</v>
      </c>
      <c r="AC3274" s="1290"/>
      <c r="AD3274" s="1290"/>
      <c r="AE3274" s="1290"/>
      <c r="AF3274" s="1290"/>
    </row>
    <row r="3275" spans="1:32" ht="15.4" customHeight="1">
      <c r="A3275" s="150"/>
      <c r="B3275" s="1243"/>
      <c r="C3275" s="1243"/>
      <c r="D3275" s="1243"/>
      <c r="E3275" s="1243"/>
      <c r="G3275" s="1289"/>
      <c r="H3275" s="1289"/>
      <c r="I3275" s="1289"/>
      <c r="J3275" s="1289"/>
      <c r="K3275" s="1289"/>
      <c r="L3275" s="1289"/>
      <c r="M3275" s="1289"/>
      <c r="N3275" s="1289"/>
      <c r="O3275" s="1289"/>
      <c r="P3275" s="1289"/>
      <c r="Q3275" s="1289"/>
      <c r="R3275" s="1289"/>
      <c r="S3275" s="1289"/>
      <c r="T3275" s="1289"/>
      <c r="U3275" s="1289"/>
      <c r="V3275" s="1289"/>
      <c r="W3275" s="1289"/>
      <c r="X3275" s="1289"/>
      <c r="Y3275" s="1289"/>
      <c r="Z3275" s="1289"/>
      <c r="AA3275" s="152"/>
      <c r="AB3275" s="1290"/>
      <c r="AC3275" s="1290"/>
      <c r="AD3275" s="1290"/>
      <c r="AE3275" s="1290"/>
      <c r="AF3275" s="1290"/>
    </row>
    <row r="3276" spans="1:32" ht="0.75" customHeight="1">
      <c r="A3276" s="150"/>
      <c r="B3276" s="1243"/>
      <c r="C3276" s="1243"/>
      <c r="D3276" s="1243"/>
      <c r="E3276" s="1243"/>
      <c r="G3276" s="1289"/>
      <c r="H3276" s="1289"/>
      <c r="I3276" s="1289"/>
      <c r="J3276" s="1289"/>
      <c r="K3276" s="1289"/>
      <c r="L3276" s="1289"/>
      <c r="M3276" s="1289"/>
      <c r="N3276" s="1289"/>
      <c r="O3276" s="1289"/>
      <c r="P3276" s="1289"/>
      <c r="Q3276" s="1289"/>
      <c r="R3276" s="1289"/>
      <c r="S3276" s="1289"/>
      <c r="T3276" s="1289"/>
      <c r="U3276" s="1289"/>
      <c r="V3276" s="1289"/>
      <c r="W3276" s="1289"/>
      <c r="X3276" s="1289"/>
      <c r="Y3276" s="1289"/>
      <c r="Z3276" s="1289"/>
      <c r="AA3276" s="152"/>
      <c r="AB3276" s="1290"/>
      <c r="AC3276" s="1290"/>
      <c r="AD3276" s="1290"/>
      <c r="AE3276" s="1290"/>
      <c r="AF3276" s="1290"/>
    </row>
    <row r="3277" spans="1:32" ht="10.9" customHeight="1">
      <c r="A3277" s="150"/>
      <c r="B3277" s="1243"/>
      <c r="C3277" s="1243"/>
      <c r="D3277" s="1243"/>
      <c r="E3277" s="1243"/>
      <c r="G3277" s="1289"/>
      <c r="H3277" s="1289"/>
      <c r="I3277" s="1289"/>
      <c r="J3277" s="1289"/>
      <c r="K3277" s="1289"/>
      <c r="L3277" s="1289"/>
      <c r="M3277" s="1289"/>
      <c r="N3277" s="1289"/>
      <c r="O3277" s="1289"/>
      <c r="P3277" s="1289"/>
      <c r="Q3277" s="1289"/>
      <c r="R3277" s="1289"/>
      <c r="S3277" s="1289"/>
      <c r="T3277" s="1289"/>
      <c r="U3277" s="1289"/>
      <c r="V3277" s="1289"/>
      <c r="W3277" s="1289"/>
      <c r="X3277" s="1289"/>
      <c r="Y3277" s="1289"/>
      <c r="Z3277" s="1289"/>
      <c r="AA3277" s="152"/>
      <c r="AB3277" s="1291" t="s">
        <v>378</v>
      </c>
      <c r="AC3277" s="1291"/>
      <c r="AD3277" s="1291"/>
      <c r="AE3277" s="1292"/>
      <c r="AF3277" s="1292"/>
    </row>
    <row r="3278" spans="1:32" ht="13.9" customHeight="1">
      <c r="A3278" s="150"/>
      <c r="B3278" s="1243"/>
      <c r="C3278" s="1243"/>
      <c r="D3278" s="1243"/>
      <c r="E3278" s="1243"/>
      <c r="G3278" s="1293" t="s">
        <v>379</v>
      </c>
      <c r="H3278" s="1293"/>
      <c r="I3278" s="1293"/>
      <c r="J3278" s="1293"/>
      <c r="K3278" s="1293"/>
      <c r="L3278" s="1293"/>
      <c r="M3278" s="1293"/>
      <c r="N3278" s="1293"/>
      <c r="O3278" s="1293"/>
      <c r="P3278" s="1293"/>
      <c r="Q3278" s="1293"/>
      <c r="R3278" s="1293"/>
      <c r="S3278" s="1293"/>
      <c r="T3278" s="1293"/>
      <c r="U3278" s="1293"/>
      <c r="V3278" s="1293"/>
      <c r="W3278" s="1293"/>
      <c r="X3278" s="1293"/>
      <c r="Y3278" s="1293"/>
      <c r="Z3278" s="1293"/>
      <c r="AA3278" s="152"/>
      <c r="AB3278" s="1291"/>
      <c r="AC3278" s="1291"/>
      <c r="AD3278" s="1291"/>
      <c r="AE3278" s="1292"/>
      <c r="AF3278" s="1292"/>
    </row>
    <row r="3279" spans="1:32" ht="0.75" customHeight="1">
      <c r="A3279" s="150"/>
      <c r="G3279" s="1293"/>
      <c r="H3279" s="1293"/>
      <c r="I3279" s="1293"/>
      <c r="J3279" s="1293"/>
      <c r="K3279" s="1293"/>
      <c r="L3279" s="1293"/>
      <c r="M3279" s="1293"/>
      <c r="N3279" s="1293"/>
      <c r="O3279" s="1293"/>
      <c r="P3279" s="1293"/>
      <c r="Q3279" s="1293"/>
      <c r="R3279" s="1293"/>
      <c r="S3279" s="1293"/>
      <c r="T3279" s="1293"/>
      <c r="U3279" s="1293"/>
      <c r="V3279" s="1293"/>
      <c r="W3279" s="1293"/>
      <c r="X3279" s="1293"/>
      <c r="Y3279" s="1293"/>
      <c r="Z3279" s="1293"/>
      <c r="AA3279" s="152"/>
      <c r="AB3279" s="1291"/>
      <c r="AC3279" s="1291"/>
      <c r="AD3279" s="1291"/>
      <c r="AE3279" s="1292"/>
      <c r="AF3279" s="1292"/>
    </row>
    <row r="3280" spans="1:32" ht="0.75" customHeight="1">
      <c r="A3280" s="153"/>
      <c r="B3280" s="154"/>
      <c r="C3280" s="154"/>
      <c r="D3280" s="154"/>
      <c r="E3280" s="154"/>
      <c r="F3280" s="154"/>
      <c r="G3280" s="154"/>
      <c r="H3280" s="154"/>
      <c r="I3280" s="154"/>
      <c r="J3280" s="154"/>
      <c r="K3280" s="154"/>
      <c r="L3280" s="154"/>
      <c r="M3280" s="154"/>
      <c r="N3280" s="154"/>
      <c r="O3280" s="154"/>
      <c r="P3280" s="154"/>
      <c r="Q3280" s="154"/>
      <c r="R3280" s="154"/>
      <c r="S3280" s="154"/>
      <c r="T3280" s="154"/>
      <c r="U3280" s="154"/>
      <c r="V3280" s="154"/>
      <c r="W3280" s="154"/>
      <c r="X3280" s="154"/>
      <c r="Y3280" s="154"/>
      <c r="Z3280" s="154"/>
      <c r="AA3280" s="154"/>
      <c r="AB3280" s="154"/>
      <c r="AC3280" s="154"/>
      <c r="AD3280" s="154"/>
      <c r="AE3280" s="1292"/>
      <c r="AF3280" s="1292"/>
    </row>
    <row r="3281" spans="1:32" ht="16.7" customHeight="1">
      <c r="A3281" s="1280" t="s">
        <v>323</v>
      </c>
      <c r="B3281" s="1280"/>
      <c r="C3281" s="1280"/>
      <c r="D3281" s="1280"/>
      <c r="E3281" s="1280"/>
      <c r="F3281" s="1280"/>
      <c r="G3281" s="1280"/>
      <c r="H3281" s="1280"/>
      <c r="I3281" s="1280"/>
      <c r="J3281" s="1280"/>
      <c r="K3281" s="1280"/>
      <c r="L3281" s="1280"/>
      <c r="M3281" s="1280"/>
      <c r="N3281" s="1280"/>
      <c r="O3281" s="1280"/>
      <c r="P3281" s="1280"/>
      <c r="Q3281" s="1280"/>
      <c r="R3281" s="1280"/>
      <c r="S3281" s="1280"/>
      <c r="T3281" s="1280"/>
      <c r="U3281" s="1280"/>
      <c r="V3281" s="1280"/>
      <c r="W3281" s="1280"/>
      <c r="X3281" s="1280"/>
      <c r="Y3281" s="1280"/>
      <c r="Z3281" s="1280"/>
      <c r="AA3281" s="1280"/>
      <c r="AB3281" s="1280"/>
      <c r="AC3281" s="1280"/>
      <c r="AD3281" s="1280"/>
      <c r="AE3281" s="1280"/>
      <c r="AF3281" s="1280"/>
    </row>
    <row r="3282" spans="1:32" ht="37.15" customHeight="1">
      <c r="A3282" s="1301" t="s">
        <v>380</v>
      </c>
      <c r="B3282" s="1301"/>
      <c r="C3282" s="1301"/>
      <c r="D3282" s="1301"/>
      <c r="E3282" s="1301"/>
      <c r="F3282" s="1301"/>
      <c r="G3282" s="1301"/>
      <c r="H3282" s="1301"/>
      <c r="I3282" s="1301"/>
      <c r="J3282" s="1301"/>
      <c r="K3282" s="1301"/>
      <c r="L3282" s="1301"/>
      <c r="M3282" s="1301"/>
      <c r="N3282" s="1301"/>
      <c r="O3282" s="1301"/>
      <c r="P3282" s="1301"/>
      <c r="Q3282" s="1301"/>
      <c r="R3282" s="1301"/>
      <c r="S3282" s="1301"/>
      <c r="T3282" s="1301"/>
      <c r="U3282" s="1301"/>
      <c r="V3282" s="1301"/>
      <c r="W3282" s="1301"/>
      <c r="X3282" s="1301"/>
      <c r="Y3282" s="1280" t="s">
        <v>381</v>
      </c>
      <c r="Z3282" s="1280"/>
      <c r="AA3282" s="1280"/>
      <c r="AB3282" s="1280"/>
      <c r="AC3282" s="1280"/>
      <c r="AD3282" s="1280"/>
      <c r="AE3282" s="1280"/>
      <c r="AF3282" s="1280"/>
    </row>
    <row r="3283" spans="1:32" ht="5.0999999999999996" customHeight="1">
      <c r="A3283" s="155"/>
      <c r="B3283" s="156"/>
      <c r="C3283" s="156"/>
      <c r="D3283" s="156"/>
      <c r="E3283" s="156"/>
      <c r="F3283" s="156"/>
      <c r="G3283" s="156"/>
      <c r="H3283" s="156"/>
      <c r="I3283" s="156"/>
      <c r="J3283" s="156"/>
      <c r="K3283" s="156"/>
      <c r="L3283" s="156"/>
      <c r="M3283" s="156"/>
      <c r="N3283" s="156"/>
      <c r="O3283" s="156"/>
      <c r="P3283" s="156"/>
      <c r="Q3283" s="156"/>
      <c r="R3283" s="156"/>
      <c r="S3283" s="156"/>
      <c r="T3283" s="156"/>
      <c r="U3283" s="156"/>
      <c r="V3283" s="156"/>
      <c r="W3283" s="156"/>
      <c r="X3283" s="156"/>
      <c r="Y3283" s="156"/>
      <c r="Z3283" s="156"/>
      <c r="AA3283" s="156"/>
      <c r="AB3283" s="156"/>
      <c r="AC3283" s="156"/>
      <c r="AD3283" s="156"/>
      <c r="AE3283" s="156"/>
      <c r="AF3283" s="157"/>
    </row>
    <row r="3284" spans="1:32" ht="0.75" customHeight="1">
      <c r="A3284" s="1283" t="s">
        <v>382</v>
      </c>
      <c r="B3284" s="1283"/>
      <c r="C3284" s="1283"/>
      <c r="D3284" s="1283"/>
      <c r="E3284" s="1284"/>
      <c r="F3284" s="1284"/>
      <c r="G3284" s="1284"/>
      <c r="H3284" s="1284"/>
      <c r="I3284" s="1285" t="s">
        <v>157</v>
      </c>
      <c r="J3284" s="1285"/>
      <c r="K3284" s="1285"/>
      <c r="L3284" s="1285"/>
      <c r="M3284" s="1285"/>
      <c r="N3284" s="1285"/>
      <c r="O3284" s="1285"/>
      <c r="P3284" s="1285"/>
      <c r="Q3284" s="1285"/>
      <c r="R3284" s="1285"/>
      <c r="S3284" s="1285"/>
      <c r="T3284" s="1285"/>
      <c r="U3284" s="1285"/>
      <c r="V3284" s="1285"/>
      <c r="W3284" s="1285"/>
      <c r="X3284" s="1285"/>
      <c r="Y3284" s="1275" t="s">
        <v>383</v>
      </c>
      <c r="Z3284" s="1275"/>
      <c r="AA3284" s="1275"/>
      <c r="AB3284" s="1275"/>
      <c r="AC3284" s="1275"/>
      <c r="AD3284" s="1286" t="s">
        <v>761</v>
      </c>
      <c r="AE3284" s="1286"/>
      <c r="AF3284" s="1286"/>
    </row>
    <row r="3285" spans="1:32" ht="17.45" customHeight="1">
      <c r="A3285" s="1283"/>
      <c r="B3285" s="1283"/>
      <c r="C3285" s="1283"/>
      <c r="D3285" s="1283"/>
      <c r="E3285" s="1287" t="s">
        <v>385</v>
      </c>
      <c r="F3285" s="1287"/>
      <c r="G3285" s="1287"/>
      <c r="H3285" s="1288" t="s">
        <v>386</v>
      </c>
      <c r="I3285" s="1285"/>
      <c r="J3285" s="1285"/>
      <c r="K3285" s="1285"/>
      <c r="L3285" s="1285"/>
      <c r="M3285" s="1285"/>
      <c r="N3285" s="1285"/>
      <c r="O3285" s="1285"/>
      <c r="P3285" s="1285"/>
      <c r="Q3285" s="1285"/>
      <c r="R3285" s="1285"/>
      <c r="S3285" s="1285"/>
      <c r="T3285" s="1285"/>
      <c r="U3285" s="1285"/>
      <c r="V3285" s="1285"/>
      <c r="W3285" s="1285"/>
      <c r="X3285" s="1285"/>
      <c r="Y3285" s="1275"/>
      <c r="Z3285" s="1275"/>
      <c r="AA3285" s="1275"/>
      <c r="AB3285" s="1275"/>
      <c r="AC3285" s="1275"/>
      <c r="AD3285" s="1286"/>
      <c r="AE3285" s="1286"/>
      <c r="AF3285" s="1286"/>
    </row>
    <row r="3286" spans="1:32" ht="0.75" customHeight="1">
      <c r="A3286" s="1274" t="s">
        <v>155</v>
      </c>
      <c r="B3286" s="1274"/>
      <c r="C3286" s="1274"/>
      <c r="D3286" s="1274"/>
      <c r="E3286" s="1287"/>
      <c r="F3286" s="1287"/>
      <c r="G3286" s="1287"/>
      <c r="H3286" s="1288"/>
      <c r="I3286" s="1285"/>
      <c r="J3286" s="1285"/>
      <c r="K3286" s="1285"/>
      <c r="L3286" s="1285"/>
      <c r="M3286" s="1285"/>
      <c r="N3286" s="1285"/>
      <c r="O3286" s="1285"/>
      <c r="P3286" s="1285"/>
      <c r="Q3286" s="1285"/>
      <c r="R3286" s="1285"/>
      <c r="S3286" s="1285"/>
      <c r="T3286" s="1285"/>
      <c r="U3286" s="1285"/>
      <c r="V3286" s="1285"/>
      <c r="W3286" s="1285"/>
      <c r="X3286" s="1285"/>
      <c r="Y3286" s="1275" t="s">
        <v>387</v>
      </c>
      <c r="Z3286" s="1275"/>
      <c r="AA3286" s="1275"/>
      <c r="AB3286" s="1275"/>
      <c r="AC3286" s="1275"/>
      <c r="AD3286" s="1276">
        <v>1</v>
      </c>
      <c r="AE3286" s="1276"/>
      <c r="AF3286" s="1276"/>
    </row>
    <row r="3287" spans="1:32" ht="18.2" customHeight="1">
      <c r="A3287" s="1274"/>
      <c r="B3287" s="1274"/>
      <c r="C3287" s="1274"/>
      <c r="D3287" s="1274"/>
      <c r="E3287" s="1277"/>
      <c r="F3287" s="1277"/>
      <c r="G3287" s="1277"/>
      <c r="H3287" s="1288"/>
      <c r="I3287" s="1285"/>
      <c r="J3287" s="1285"/>
      <c r="K3287" s="1285"/>
      <c r="L3287" s="1285"/>
      <c r="M3287" s="1285"/>
      <c r="N3287" s="1285"/>
      <c r="O3287" s="1285"/>
      <c r="P3287" s="1285"/>
      <c r="Q3287" s="1285"/>
      <c r="R3287" s="1285"/>
      <c r="S3287" s="1285"/>
      <c r="T3287" s="1285"/>
      <c r="U3287" s="1285"/>
      <c r="V3287" s="1285"/>
      <c r="W3287" s="1285"/>
      <c r="X3287" s="1285"/>
      <c r="Y3287" s="1275"/>
      <c r="Z3287" s="1275"/>
      <c r="AA3287" s="1275"/>
      <c r="AB3287" s="1275"/>
      <c r="AC3287" s="1275"/>
      <c r="AD3287" s="1276"/>
      <c r="AE3287" s="1276"/>
      <c r="AF3287" s="1276"/>
    </row>
    <row r="3288" spans="1:32" ht="0.75" customHeight="1">
      <c r="A3288" s="1278"/>
      <c r="B3288" s="1278"/>
      <c r="C3288" s="1278"/>
      <c r="D3288" s="1278"/>
      <c r="E3288" s="1278"/>
      <c r="F3288" s="1278"/>
      <c r="G3288" s="1278"/>
      <c r="H3288" s="1288"/>
      <c r="I3288" s="1279"/>
      <c r="J3288" s="1279"/>
      <c r="K3288" s="1279"/>
      <c r="L3288" s="1279"/>
      <c r="M3288" s="1279"/>
      <c r="N3288" s="1279"/>
      <c r="O3288" s="1279"/>
      <c r="P3288" s="1279"/>
      <c r="Q3288" s="1279"/>
      <c r="R3288" s="1279"/>
      <c r="S3288" s="1279"/>
      <c r="T3288" s="1279"/>
      <c r="U3288" s="1279"/>
      <c r="V3288" s="1279"/>
      <c r="W3288" s="1279"/>
      <c r="X3288" s="1279"/>
      <c r="Y3288" s="1279"/>
      <c r="Z3288" s="1279"/>
      <c r="AA3288" s="1279"/>
      <c r="AB3288" s="1279"/>
      <c r="AC3288" s="1279"/>
      <c r="AD3288" s="1279"/>
      <c r="AE3288" s="1279"/>
      <c r="AF3288" s="1279"/>
    </row>
    <row r="3289" spans="1:32" ht="26.1" customHeight="1">
      <c r="A3289" s="1271" t="s">
        <v>432</v>
      </c>
      <c r="B3289" s="1271"/>
      <c r="C3289" s="1271"/>
      <c r="D3289" s="1271"/>
      <c r="E3289" s="1271"/>
      <c r="F3289" s="1271"/>
      <c r="G3289" s="1271"/>
      <c r="H3289" s="1271"/>
      <c r="I3289" s="1271"/>
      <c r="J3289" s="1271"/>
      <c r="K3289" s="1271"/>
      <c r="L3289" s="1271"/>
      <c r="M3289" s="1271"/>
      <c r="N3289" s="1271"/>
      <c r="O3289" s="1271"/>
      <c r="P3289" s="1271"/>
      <c r="Q3289" s="1271"/>
      <c r="R3289" s="1271"/>
      <c r="S3289" s="1271"/>
      <c r="T3289" s="1271"/>
      <c r="U3289" s="1271"/>
      <c r="V3289" s="1271"/>
      <c r="W3289" s="1271"/>
      <c r="X3289" s="1271"/>
      <c r="Y3289" s="1271"/>
      <c r="Z3289" s="1271"/>
      <c r="AA3289" s="1271"/>
      <c r="AB3289" s="1271"/>
      <c r="AC3289" s="1271"/>
      <c r="AD3289" s="1271"/>
      <c r="AE3289" s="1271"/>
      <c r="AF3289" s="1272"/>
    </row>
    <row r="3290" spans="1:32" ht="0.75" customHeight="1">
      <c r="A3290" s="1273" t="s">
        <v>389</v>
      </c>
      <c r="B3290" s="1273"/>
      <c r="C3290" s="1273"/>
      <c r="D3290" s="1273"/>
      <c r="E3290" s="1273"/>
      <c r="F3290" s="1273"/>
      <c r="G3290" s="1273"/>
      <c r="H3290" s="1273"/>
      <c r="I3290" s="1273"/>
      <c r="J3290" s="1273"/>
      <c r="K3290" s="1273"/>
      <c r="L3290" s="1273"/>
      <c r="M3290" s="1273"/>
      <c r="N3290" s="1273"/>
      <c r="O3290" s="1273"/>
      <c r="P3290" s="1273"/>
      <c r="Q3290" s="1273"/>
      <c r="R3290" s="1273"/>
      <c r="S3290" s="1273"/>
      <c r="T3290" s="1273"/>
      <c r="U3290" s="1273"/>
      <c r="V3290" s="1273"/>
      <c r="W3290" s="1273"/>
      <c r="X3290" s="1273"/>
      <c r="Y3290" s="1273"/>
      <c r="Z3290" s="1273"/>
      <c r="AA3290" s="1273"/>
      <c r="AB3290" s="1273"/>
      <c r="AC3290" s="1273"/>
      <c r="AD3290" s="1273"/>
      <c r="AE3290" s="1273"/>
      <c r="AF3290" s="1272"/>
    </row>
    <row r="3291" spans="1:32" ht="10.15" customHeight="1">
      <c r="A3291" s="1273"/>
      <c r="B3291" s="1273"/>
      <c r="C3291" s="1273"/>
      <c r="D3291" s="1273"/>
      <c r="E3291" s="1273"/>
      <c r="F3291" s="1273"/>
      <c r="G3291" s="1273"/>
      <c r="H3291" s="1273"/>
      <c r="I3291" s="1273"/>
      <c r="J3291" s="1273"/>
      <c r="K3291" s="1273"/>
      <c r="L3291" s="1273"/>
      <c r="M3291" s="1273"/>
      <c r="N3291" s="1273"/>
      <c r="O3291" s="1273"/>
      <c r="P3291" s="1273"/>
      <c r="Q3291" s="1273"/>
      <c r="R3291" s="1273"/>
      <c r="S3291" s="1273"/>
      <c r="T3291" s="1273"/>
      <c r="U3291" s="1273"/>
      <c r="V3291" s="1273"/>
      <c r="W3291" s="1273"/>
      <c r="X3291" s="1273"/>
      <c r="Y3291" s="1273"/>
      <c r="Z3291" s="1273"/>
      <c r="AA3291" s="1273"/>
      <c r="AB3291" s="1273"/>
      <c r="AC3291" s="1273"/>
      <c r="AD3291" s="1273"/>
      <c r="AE3291" s="1273"/>
      <c r="AF3291" s="1272"/>
    </row>
    <row r="3292" spans="1:32" ht="16.7" customHeight="1">
      <c r="A3292" s="1255" t="s">
        <v>390</v>
      </c>
      <c r="B3292" s="1255"/>
      <c r="C3292" s="1255"/>
      <c r="D3292" s="1255"/>
      <c r="E3292" s="1255"/>
      <c r="F3292" s="1255"/>
      <c r="G3292" s="1255"/>
      <c r="H3292" s="1255"/>
      <c r="I3292" s="1255"/>
      <c r="J3292" s="1255"/>
      <c r="K3292" s="1255"/>
      <c r="L3292" s="1255"/>
      <c r="M3292" s="1256" t="s">
        <v>391</v>
      </c>
      <c r="N3292" s="1256" t="s">
        <v>392</v>
      </c>
      <c r="O3292" s="1256"/>
      <c r="P3292" s="1256"/>
      <c r="Q3292" s="1256"/>
      <c r="R3292" s="1256"/>
      <c r="S3292" s="1256"/>
      <c r="T3292" s="1256" t="s">
        <v>393</v>
      </c>
      <c r="U3292" s="1256"/>
      <c r="V3292" s="1256"/>
      <c r="W3292" s="1256"/>
      <c r="X3292" s="1256"/>
      <c r="Y3292" s="1256"/>
      <c r="Z3292" s="1256"/>
      <c r="AA3292" s="1256"/>
      <c r="AB3292" s="1256"/>
      <c r="AC3292" s="1245" t="s">
        <v>394</v>
      </c>
      <c r="AD3292" s="1245"/>
      <c r="AE3292" s="1245"/>
      <c r="AF3292" s="1245"/>
    </row>
    <row r="3293" spans="1:32" ht="17.45" customHeight="1">
      <c r="A3293" s="1255"/>
      <c r="B3293" s="1255"/>
      <c r="C3293" s="1255"/>
      <c r="D3293" s="1255"/>
      <c r="E3293" s="1255"/>
      <c r="F3293" s="1255"/>
      <c r="G3293" s="1255"/>
      <c r="H3293" s="1255"/>
      <c r="I3293" s="1255"/>
      <c r="J3293" s="1255"/>
      <c r="K3293" s="1255"/>
      <c r="L3293" s="1255"/>
      <c r="M3293" s="1256"/>
      <c r="N3293" s="1256" t="s">
        <v>395</v>
      </c>
      <c r="O3293" s="1256"/>
      <c r="P3293" s="1256" t="s">
        <v>396</v>
      </c>
      <c r="Q3293" s="1256"/>
      <c r="R3293" s="1256"/>
      <c r="S3293" s="1256"/>
      <c r="T3293" s="1256" t="s">
        <v>395</v>
      </c>
      <c r="U3293" s="1256"/>
      <c r="V3293" s="1256"/>
      <c r="W3293" s="1256"/>
      <c r="X3293" s="1256" t="s">
        <v>396</v>
      </c>
      <c r="Y3293" s="1256"/>
      <c r="Z3293" s="1256"/>
      <c r="AA3293" s="1256"/>
      <c r="AB3293" s="1256"/>
      <c r="AC3293" s="1245"/>
      <c r="AD3293" s="1245"/>
      <c r="AE3293" s="1245"/>
      <c r="AF3293" s="1245"/>
    </row>
    <row r="3294" spans="1:32" ht="16.7" customHeight="1">
      <c r="A3294" s="1246"/>
      <c r="B3294" s="1246"/>
      <c r="C3294" s="1246"/>
      <c r="D3294" s="1246"/>
      <c r="E3294" s="1246"/>
      <c r="F3294" s="1246"/>
      <c r="G3294" s="1246"/>
      <c r="H3294" s="1246"/>
      <c r="I3294" s="1246"/>
      <c r="J3294" s="1246"/>
      <c r="K3294" s="1246"/>
      <c r="L3294" s="1246"/>
      <c r="M3294" s="1247" t="s">
        <v>397</v>
      </c>
      <c r="N3294" s="1247"/>
      <c r="O3294" s="1247"/>
      <c r="P3294" s="1247"/>
      <c r="Q3294" s="1247"/>
      <c r="R3294" s="1247"/>
      <c r="S3294" s="1247"/>
      <c r="T3294" s="1247"/>
      <c r="U3294" s="1247"/>
      <c r="V3294" s="1247"/>
      <c r="W3294" s="1247"/>
      <c r="X3294" s="1248"/>
      <c r="Y3294" s="1248"/>
      <c r="Z3294" s="1249">
        <v>0</v>
      </c>
      <c r="AA3294" s="1249"/>
      <c r="AB3294" s="1249"/>
      <c r="AC3294" s="1249"/>
      <c r="AD3294" s="1249"/>
      <c r="AE3294" s="1249"/>
      <c r="AF3294" s="1249"/>
    </row>
    <row r="3295" spans="1:32" ht="17.45" customHeight="1">
      <c r="A3295" s="1255" t="s">
        <v>398</v>
      </c>
      <c r="B3295" s="1255"/>
      <c r="C3295" s="1255"/>
      <c r="D3295" s="1255"/>
      <c r="E3295" s="1255"/>
      <c r="F3295" s="1255"/>
      <c r="G3295" s="1255"/>
      <c r="H3295" s="1255"/>
      <c r="I3295" s="1255"/>
      <c r="J3295" s="1255"/>
      <c r="K3295" s="1255"/>
      <c r="L3295" s="1255"/>
      <c r="M3295" s="1255"/>
      <c r="N3295" s="1255"/>
      <c r="O3295" s="1256" t="s">
        <v>399</v>
      </c>
      <c r="P3295" s="1256"/>
      <c r="Q3295" s="1256"/>
      <c r="R3295" s="1256"/>
      <c r="S3295" s="1256" t="s">
        <v>391</v>
      </c>
      <c r="T3295" s="1256"/>
      <c r="U3295" s="1256"/>
      <c r="V3295" s="1256"/>
      <c r="W3295" s="1256" t="s">
        <v>400</v>
      </c>
      <c r="X3295" s="1256"/>
      <c r="Y3295" s="1256"/>
      <c r="Z3295" s="1256"/>
      <c r="AA3295" s="1256"/>
      <c r="AB3295" s="1256"/>
      <c r="AC3295" s="1245" t="s">
        <v>394</v>
      </c>
      <c r="AD3295" s="1245"/>
      <c r="AE3295" s="1245"/>
      <c r="AF3295" s="1245"/>
    </row>
    <row r="3296" spans="1:32" ht="17.45" customHeight="1">
      <c r="A3296" s="146"/>
      <c r="B3296" s="147"/>
      <c r="C3296" s="147"/>
      <c r="D3296" s="147"/>
      <c r="E3296" s="147"/>
      <c r="F3296" s="147"/>
      <c r="G3296" s="147"/>
      <c r="H3296" s="147"/>
      <c r="I3296" s="147"/>
      <c r="J3296" s="147"/>
      <c r="K3296" s="147"/>
      <c r="L3296" s="147"/>
      <c r="M3296" s="1331" t="s">
        <v>401</v>
      </c>
      <c r="N3296" s="1331"/>
      <c r="O3296" s="1331"/>
      <c r="P3296" s="1331"/>
      <c r="Q3296" s="1331"/>
      <c r="R3296" s="1331"/>
      <c r="S3296" s="1331"/>
      <c r="T3296" s="1331"/>
      <c r="U3296" s="1331"/>
      <c r="V3296" s="1331"/>
      <c r="W3296" s="1331"/>
      <c r="X3296" s="147"/>
      <c r="Y3296" s="147"/>
      <c r="Z3296" s="1266">
        <v>0</v>
      </c>
      <c r="AA3296" s="1266"/>
      <c r="AB3296" s="1266"/>
      <c r="AC3296" s="1266"/>
      <c r="AD3296" s="1266"/>
      <c r="AE3296" s="1266"/>
      <c r="AF3296" s="1266"/>
    </row>
    <row r="3297" spans="1:32" ht="16.7" customHeight="1">
      <c r="A3297" s="150"/>
      <c r="M3297" s="1240" t="s">
        <v>402</v>
      </c>
      <c r="N3297" s="1240"/>
      <c r="O3297" s="1240"/>
      <c r="P3297" s="1240"/>
      <c r="Q3297" s="1240"/>
      <c r="R3297" s="1240"/>
      <c r="S3297" s="1240"/>
      <c r="T3297" s="1240"/>
      <c r="U3297" s="1240"/>
      <c r="V3297" s="1240"/>
      <c r="W3297" s="1240"/>
      <c r="Z3297" s="1262">
        <v>0</v>
      </c>
      <c r="AA3297" s="1262"/>
      <c r="AB3297" s="1262"/>
      <c r="AC3297" s="1262"/>
      <c r="AD3297" s="1262"/>
      <c r="AE3297" s="1262"/>
      <c r="AF3297" s="1262"/>
    </row>
    <row r="3298" spans="1:32" ht="17.45" customHeight="1">
      <c r="A3298" s="150"/>
      <c r="M3298" s="1240" t="s">
        <v>403</v>
      </c>
      <c r="N3298" s="1240"/>
      <c r="O3298" s="1240"/>
      <c r="P3298" s="1240"/>
      <c r="Q3298" s="1240"/>
      <c r="R3298" s="1240"/>
      <c r="S3298" s="1240"/>
      <c r="T3298" s="1240"/>
      <c r="U3298" s="1240"/>
      <c r="V3298" s="1240"/>
      <c r="W3298" s="1240"/>
      <c r="Z3298" s="1262">
        <v>0</v>
      </c>
      <c r="AA3298" s="1262"/>
      <c r="AB3298" s="1262"/>
      <c r="AC3298" s="1262"/>
      <c r="AD3298" s="1262"/>
      <c r="AE3298" s="1262"/>
      <c r="AF3298" s="1262"/>
    </row>
    <row r="3299" spans="1:32" ht="17.45" customHeight="1">
      <c r="A3299" s="150"/>
      <c r="M3299" s="1240" t="s">
        <v>404</v>
      </c>
      <c r="N3299" s="1240"/>
      <c r="O3299" s="1240"/>
      <c r="P3299" s="1240"/>
      <c r="Q3299" s="1240"/>
      <c r="R3299" s="1240"/>
      <c r="S3299" s="1240"/>
      <c r="T3299" s="1240"/>
      <c r="U3299" s="1240"/>
      <c r="V3299" s="1240"/>
      <c r="W3299" s="1240"/>
      <c r="Z3299" s="1262">
        <v>0</v>
      </c>
      <c r="AA3299" s="1262"/>
      <c r="AB3299" s="1262"/>
      <c r="AC3299" s="1262"/>
      <c r="AD3299" s="1262"/>
      <c r="AE3299" s="1262"/>
      <c r="AF3299" s="1262"/>
    </row>
    <row r="3300" spans="1:32" ht="16.7" customHeight="1">
      <c r="A3300" s="153"/>
      <c r="B3300" s="154"/>
      <c r="C3300" s="154"/>
      <c r="D3300" s="154"/>
      <c r="E3300" s="154"/>
      <c r="F3300" s="154"/>
      <c r="G3300" s="154"/>
      <c r="H3300" s="154"/>
      <c r="I3300" s="154"/>
      <c r="J3300" s="154"/>
      <c r="K3300" s="154"/>
      <c r="L3300" s="154"/>
      <c r="M3300" s="1260" t="s">
        <v>405</v>
      </c>
      <c r="N3300" s="1260"/>
      <c r="O3300" s="1260"/>
      <c r="P3300" s="1260"/>
      <c r="Q3300" s="1260"/>
      <c r="R3300" s="1260"/>
      <c r="S3300" s="1260"/>
      <c r="T3300" s="1260"/>
      <c r="U3300" s="1260"/>
      <c r="V3300" s="1260"/>
      <c r="W3300" s="1260"/>
      <c r="X3300" s="154"/>
      <c r="Y3300" s="154"/>
      <c r="Z3300" s="1261">
        <v>0</v>
      </c>
      <c r="AA3300" s="1261"/>
      <c r="AB3300" s="1261"/>
      <c r="AC3300" s="1261"/>
      <c r="AD3300" s="1261"/>
      <c r="AE3300" s="1261"/>
      <c r="AF3300" s="1261"/>
    </row>
    <row r="3301" spans="1:32" ht="17.45" customHeight="1">
      <c r="A3301" s="1257" t="s">
        <v>406</v>
      </c>
      <c r="B3301" s="1257"/>
      <c r="C3301" s="1257"/>
      <c r="D3301" s="1257"/>
      <c r="E3301" s="1257"/>
      <c r="F3301" s="1257"/>
      <c r="G3301" s="1257"/>
      <c r="H3301" s="1257"/>
      <c r="I3301" s="1257"/>
      <c r="J3301" s="1257"/>
      <c r="K3301" s="1257"/>
      <c r="L3301" s="1257"/>
      <c r="M3301" s="1257"/>
      <c r="N3301" s="1257"/>
      <c r="O3301" s="1258" t="s">
        <v>391</v>
      </c>
      <c r="P3301" s="1258"/>
      <c r="Q3301" s="1258"/>
      <c r="R3301" s="1258"/>
      <c r="S3301" s="1258" t="s">
        <v>407</v>
      </c>
      <c r="T3301" s="1258"/>
      <c r="U3301" s="1258"/>
      <c r="V3301" s="1258"/>
      <c r="W3301" s="1258" t="s">
        <v>408</v>
      </c>
      <c r="X3301" s="1258"/>
      <c r="Y3301" s="1258"/>
      <c r="Z3301" s="1258"/>
      <c r="AA3301" s="1258"/>
      <c r="AB3301" s="1258"/>
      <c r="AC3301" s="1259" t="s">
        <v>409</v>
      </c>
      <c r="AD3301" s="1259"/>
      <c r="AE3301" s="1259"/>
      <c r="AF3301" s="1259"/>
    </row>
    <row r="3302" spans="1:32" ht="22.5" customHeight="1">
      <c r="A3302" s="155"/>
      <c r="B3302" s="156"/>
      <c r="C3302" s="160" t="s">
        <v>783</v>
      </c>
      <c r="D3302" s="1268" t="s">
        <v>784</v>
      </c>
      <c r="E3302" s="1268"/>
      <c r="F3302" s="1268"/>
      <c r="G3302" s="1268"/>
      <c r="H3302" s="1268"/>
      <c r="I3302" s="1268"/>
      <c r="J3302" s="1268"/>
      <c r="K3302" s="1268"/>
      <c r="L3302" s="1268"/>
      <c r="M3302" s="1268"/>
      <c r="N3302" s="1268"/>
      <c r="O3302" s="1319">
        <v>5.0000000000000001E-3</v>
      </c>
      <c r="P3302" s="1319"/>
      <c r="Q3302" s="1319"/>
      <c r="R3302" s="1319"/>
      <c r="S3302" s="1320" t="s">
        <v>384</v>
      </c>
      <c r="T3302" s="1320"/>
      <c r="U3302" s="1320"/>
      <c r="V3302" s="1320"/>
      <c r="W3302" s="1270">
        <v>218.76490000000001</v>
      </c>
      <c r="X3302" s="1270"/>
      <c r="Y3302" s="1270"/>
      <c r="Z3302" s="1270"/>
      <c r="AA3302" s="1270"/>
      <c r="AB3302" s="1270"/>
      <c r="AC3302" s="1267">
        <v>1.0938000000000001</v>
      </c>
      <c r="AD3302" s="1267"/>
      <c r="AE3302" s="1267"/>
      <c r="AF3302" s="1267"/>
    </row>
    <row r="3303" spans="1:32" ht="17.45" customHeight="1">
      <c r="A3303" s="1246"/>
      <c r="B3303" s="1246"/>
      <c r="C3303" s="1246"/>
      <c r="D3303" s="1246"/>
      <c r="E3303" s="1246"/>
      <c r="F3303" s="1246"/>
      <c r="G3303" s="1246"/>
      <c r="H3303" s="1246"/>
      <c r="I3303" s="1246"/>
      <c r="J3303" s="1246"/>
      <c r="K3303" s="1246"/>
      <c r="L3303" s="1246"/>
      <c r="M3303" s="1247" t="s">
        <v>411</v>
      </c>
      <c r="N3303" s="1247"/>
      <c r="O3303" s="1247"/>
      <c r="P3303" s="1247"/>
      <c r="Q3303" s="1247"/>
      <c r="R3303" s="1247"/>
      <c r="S3303" s="1247"/>
      <c r="T3303" s="1247"/>
      <c r="U3303" s="1247"/>
      <c r="V3303" s="1247"/>
      <c r="W3303" s="1247"/>
      <c r="X3303" s="1248"/>
      <c r="Y3303" s="1248"/>
      <c r="Z3303" s="1249">
        <v>1.0938000000000001</v>
      </c>
      <c r="AA3303" s="1249"/>
      <c r="AB3303" s="1249"/>
      <c r="AC3303" s="1249"/>
      <c r="AD3303" s="1249"/>
      <c r="AE3303" s="1249"/>
      <c r="AF3303" s="1249"/>
    </row>
    <row r="3304" spans="1:32" ht="17.45" customHeight="1">
      <c r="A3304" s="1257" t="s">
        <v>412</v>
      </c>
      <c r="B3304" s="1257"/>
      <c r="C3304" s="1257"/>
      <c r="D3304" s="1257"/>
      <c r="E3304" s="1257"/>
      <c r="F3304" s="1257"/>
      <c r="G3304" s="1257"/>
      <c r="H3304" s="1257"/>
      <c r="I3304" s="1257"/>
      <c r="J3304" s="1257"/>
      <c r="K3304" s="1257"/>
      <c r="L3304" s="1257"/>
      <c r="M3304" s="1257"/>
      <c r="N3304" s="1257"/>
      <c r="O3304" s="1258" t="s">
        <v>391</v>
      </c>
      <c r="P3304" s="1258"/>
      <c r="Q3304" s="1258"/>
      <c r="R3304" s="1258"/>
      <c r="S3304" s="1258" t="s">
        <v>407</v>
      </c>
      <c r="T3304" s="1258"/>
      <c r="U3304" s="1258"/>
      <c r="V3304" s="1258"/>
      <c r="W3304" s="1258" t="s">
        <v>408</v>
      </c>
      <c r="X3304" s="1258"/>
      <c r="Y3304" s="1258"/>
      <c r="Z3304" s="1258"/>
      <c r="AA3304" s="1258"/>
      <c r="AB3304" s="1258"/>
      <c r="AC3304" s="1259" t="s">
        <v>409</v>
      </c>
      <c r="AD3304" s="1259"/>
      <c r="AE3304" s="1259"/>
      <c r="AF3304" s="1259"/>
    </row>
    <row r="3305" spans="1:32" ht="16.7" customHeight="1">
      <c r="A3305" s="1246"/>
      <c r="B3305" s="1246"/>
      <c r="C3305" s="1246"/>
      <c r="D3305" s="1246"/>
      <c r="E3305" s="1246"/>
      <c r="F3305" s="1246"/>
      <c r="G3305" s="1246"/>
      <c r="H3305" s="1246"/>
      <c r="I3305" s="1246"/>
      <c r="J3305" s="1246"/>
      <c r="K3305" s="1246"/>
      <c r="L3305" s="1246"/>
      <c r="M3305" s="1247" t="s">
        <v>413</v>
      </c>
      <c r="N3305" s="1247"/>
      <c r="O3305" s="1247"/>
      <c r="P3305" s="1247"/>
      <c r="Q3305" s="1247"/>
      <c r="R3305" s="1247"/>
      <c r="S3305" s="1247"/>
      <c r="T3305" s="1247"/>
      <c r="U3305" s="1247"/>
      <c r="V3305" s="1247"/>
      <c r="W3305" s="1247"/>
      <c r="X3305" s="1248"/>
      <c r="Y3305" s="1248"/>
      <c r="Z3305" s="1249">
        <v>0</v>
      </c>
      <c r="AA3305" s="1249"/>
      <c r="AB3305" s="1249"/>
      <c r="AC3305" s="1249"/>
      <c r="AD3305" s="1249"/>
      <c r="AE3305" s="1249"/>
      <c r="AF3305" s="1249"/>
    </row>
    <row r="3306" spans="1:32" ht="17.45" customHeight="1">
      <c r="A3306" s="1257" t="s">
        <v>414</v>
      </c>
      <c r="B3306" s="1257"/>
      <c r="C3306" s="1257"/>
      <c r="D3306" s="1257"/>
      <c r="E3306" s="1257"/>
      <c r="F3306" s="1257"/>
      <c r="G3306" s="1257"/>
      <c r="H3306" s="1257"/>
      <c r="I3306" s="1257"/>
      <c r="J3306" s="1257"/>
      <c r="K3306" s="1257"/>
      <c r="L3306" s="1257"/>
      <c r="M3306" s="1257"/>
      <c r="N3306" s="1257"/>
      <c r="O3306" s="1258" t="s">
        <v>391</v>
      </c>
      <c r="P3306" s="1258"/>
      <c r="Q3306" s="1258"/>
      <c r="R3306" s="1258"/>
      <c r="S3306" s="1258" t="s">
        <v>407</v>
      </c>
      <c r="T3306" s="1258"/>
      <c r="U3306" s="1258"/>
      <c r="V3306" s="1258"/>
      <c r="W3306" s="1258" t="s">
        <v>408</v>
      </c>
      <c r="X3306" s="1258"/>
      <c r="Y3306" s="1258"/>
      <c r="Z3306" s="1258"/>
      <c r="AA3306" s="1258"/>
      <c r="AB3306" s="1258"/>
      <c r="AC3306" s="1259" t="s">
        <v>409</v>
      </c>
      <c r="AD3306" s="1259"/>
      <c r="AE3306" s="1259"/>
      <c r="AF3306" s="1259"/>
    </row>
    <row r="3307" spans="1:32" ht="22.5" customHeight="1">
      <c r="A3307" s="155"/>
      <c r="B3307" s="156"/>
      <c r="C3307" s="160" t="s">
        <v>785</v>
      </c>
      <c r="D3307" s="1268" t="s">
        <v>786</v>
      </c>
      <c r="E3307" s="1268"/>
      <c r="F3307" s="1268"/>
      <c r="G3307" s="1268"/>
      <c r="H3307" s="1268"/>
      <c r="I3307" s="1268"/>
      <c r="J3307" s="1268"/>
      <c r="K3307" s="1268"/>
      <c r="L3307" s="1268"/>
      <c r="M3307" s="1268"/>
      <c r="N3307" s="1268"/>
      <c r="O3307" s="1319">
        <v>4.8000000000000001E-4</v>
      </c>
      <c r="P3307" s="1319"/>
      <c r="Q3307" s="1319"/>
      <c r="R3307" s="1319"/>
      <c r="S3307" s="1320" t="s">
        <v>283</v>
      </c>
      <c r="T3307" s="1320"/>
      <c r="U3307" s="1320"/>
      <c r="V3307" s="1320"/>
      <c r="W3307" s="1270">
        <v>33.54</v>
      </c>
      <c r="X3307" s="1270"/>
      <c r="Y3307" s="1270"/>
      <c r="Z3307" s="1270"/>
      <c r="AA3307" s="1270"/>
      <c r="AB3307" s="1270"/>
      <c r="AC3307" s="1267">
        <v>1.61E-2</v>
      </c>
      <c r="AD3307" s="1267"/>
      <c r="AE3307" s="1267"/>
      <c r="AF3307" s="1267"/>
    </row>
    <row r="3308" spans="1:32" ht="17.45" customHeight="1">
      <c r="A3308" s="1251"/>
      <c r="B3308" s="1251"/>
      <c r="C3308" s="1251"/>
      <c r="D3308" s="1251"/>
      <c r="E3308" s="1251"/>
      <c r="F3308" s="1251"/>
      <c r="G3308" s="1251"/>
      <c r="H3308" s="1251"/>
      <c r="I3308" s="1251"/>
      <c r="J3308" s="1251"/>
      <c r="K3308" s="1251"/>
      <c r="L3308" s="1251"/>
      <c r="M3308" s="1252" t="s">
        <v>415</v>
      </c>
      <c r="N3308" s="1252"/>
      <c r="O3308" s="1252"/>
      <c r="P3308" s="1252"/>
      <c r="Q3308" s="1252"/>
      <c r="R3308" s="1252"/>
      <c r="S3308" s="1252"/>
      <c r="T3308" s="1252"/>
      <c r="U3308" s="1252"/>
      <c r="V3308" s="1252"/>
      <c r="W3308" s="1252"/>
      <c r="X3308" s="1253"/>
      <c r="Y3308" s="1253"/>
      <c r="Z3308" s="1254">
        <v>1.61E-2</v>
      </c>
      <c r="AA3308" s="1254"/>
      <c r="AB3308" s="1254"/>
      <c r="AC3308" s="1254"/>
      <c r="AD3308" s="1254"/>
      <c r="AE3308" s="1254"/>
      <c r="AF3308" s="1254"/>
    </row>
    <row r="3309" spans="1:32" ht="17.45" customHeight="1">
      <c r="A3309" s="1255" t="s">
        <v>416</v>
      </c>
      <c r="B3309" s="1255"/>
      <c r="C3309" s="1255"/>
      <c r="D3309" s="1255"/>
      <c r="E3309" s="1255"/>
      <c r="F3309" s="1255"/>
      <c r="G3309" s="1255"/>
      <c r="H3309" s="1255"/>
      <c r="I3309" s="1255"/>
      <c r="J3309" s="1256" t="s">
        <v>391</v>
      </c>
      <c r="K3309" s="1256"/>
      <c r="L3309" s="158" t="s">
        <v>417</v>
      </c>
      <c r="M3309" s="158" t="s">
        <v>418</v>
      </c>
      <c r="N3309" s="1256" t="s">
        <v>419</v>
      </c>
      <c r="O3309" s="1256"/>
      <c r="P3309" s="1256" t="s">
        <v>420</v>
      </c>
      <c r="Q3309" s="1256"/>
      <c r="R3309" s="1256"/>
      <c r="S3309" s="1256"/>
      <c r="T3309" s="1256" t="s">
        <v>421</v>
      </c>
      <c r="U3309" s="1256"/>
      <c r="V3309" s="1256"/>
      <c r="W3309" s="1256"/>
      <c r="X3309" s="1256" t="s">
        <v>422</v>
      </c>
      <c r="Y3309" s="1256"/>
      <c r="Z3309" s="1256"/>
      <c r="AA3309" s="1256"/>
      <c r="AB3309" s="1256"/>
      <c r="AC3309" s="1245" t="s">
        <v>409</v>
      </c>
      <c r="AD3309" s="1245"/>
      <c r="AE3309" s="1245"/>
      <c r="AF3309" s="1245"/>
    </row>
    <row r="3310" spans="1:32" ht="36" customHeight="1">
      <c r="A3310" s="155"/>
      <c r="B3310" s="156"/>
      <c r="C3310" s="160" t="s">
        <v>787</v>
      </c>
      <c r="D3310" s="1328" t="s">
        <v>786</v>
      </c>
      <c r="E3310" s="1328"/>
      <c r="F3310" s="1328"/>
      <c r="G3310" s="1328"/>
      <c r="H3310" s="1328"/>
      <c r="I3310" s="1328"/>
      <c r="J3310" s="1329">
        <v>4.8000000000000001E-4</v>
      </c>
      <c r="K3310" s="1329"/>
      <c r="L3310" s="172">
        <v>0</v>
      </c>
      <c r="M3310" s="172">
        <v>0</v>
      </c>
      <c r="N3310" s="1330">
        <v>0</v>
      </c>
      <c r="O3310" s="1330"/>
      <c r="P3310" s="1330">
        <v>1.1000000000000001</v>
      </c>
      <c r="Q3310" s="1330"/>
      <c r="R3310" s="1330"/>
      <c r="S3310" s="1330"/>
      <c r="T3310" s="1330">
        <v>0.88</v>
      </c>
      <c r="U3310" s="1330"/>
      <c r="V3310" s="1330"/>
      <c r="W3310" s="1330"/>
      <c r="X3310" s="1330">
        <v>0.72</v>
      </c>
      <c r="Y3310" s="1330"/>
      <c r="Z3310" s="1330"/>
      <c r="AA3310" s="1330"/>
      <c r="AB3310" s="1330"/>
      <c r="AC3310" s="1254">
        <v>0</v>
      </c>
      <c r="AD3310" s="1254"/>
      <c r="AE3310" s="1254"/>
      <c r="AF3310" s="1254"/>
    </row>
    <row r="3311" spans="1:32" ht="17.45" customHeight="1">
      <c r="A3311" s="1246"/>
      <c r="B3311" s="1246"/>
      <c r="C3311" s="1246"/>
      <c r="D3311" s="1246"/>
      <c r="E3311" s="1246"/>
      <c r="F3311" s="1246"/>
      <c r="G3311" s="1246"/>
      <c r="H3311" s="1246"/>
      <c r="I3311" s="1246"/>
      <c r="J3311" s="1246"/>
      <c r="K3311" s="1246"/>
      <c r="L3311" s="1246"/>
      <c r="M3311" s="1247" t="s">
        <v>423</v>
      </c>
      <c r="N3311" s="1247"/>
      <c r="O3311" s="1247"/>
      <c r="P3311" s="1247"/>
      <c r="Q3311" s="1247"/>
      <c r="R3311" s="1247"/>
      <c r="S3311" s="1247"/>
      <c r="T3311" s="1247"/>
      <c r="U3311" s="1247"/>
      <c r="V3311" s="1247"/>
      <c r="W3311" s="1247"/>
      <c r="X3311" s="1248"/>
      <c r="Y3311" s="1248"/>
      <c r="Z3311" s="1249">
        <v>0</v>
      </c>
      <c r="AA3311" s="1249"/>
      <c r="AB3311" s="1249"/>
      <c r="AC3311" s="1249"/>
      <c r="AD3311" s="1249"/>
      <c r="AE3311" s="1249"/>
      <c r="AF3311" s="1249"/>
    </row>
    <row r="3312" spans="1:32" ht="5.85" customHeight="1">
      <c r="A3312" s="1250"/>
      <c r="B3312" s="1250"/>
      <c r="C3312" s="1250"/>
      <c r="D3312" s="1250"/>
      <c r="E3312" s="1250"/>
      <c r="F3312" s="1250"/>
      <c r="G3312" s="1250"/>
      <c r="H3312" s="1250"/>
      <c r="I3312" s="1250"/>
      <c r="J3312" s="1250"/>
      <c r="K3312" s="1250"/>
      <c r="L3312" s="1250"/>
      <c r="M3312" s="1250"/>
      <c r="N3312" s="1250"/>
      <c r="O3312" s="1250"/>
      <c r="P3312" s="1250"/>
      <c r="Q3312" s="1250"/>
      <c r="R3312" s="1250"/>
      <c r="S3312" s="1250"/>
      <c r="T3312" s="1250"/>
      <c r="U3312" s="1250"/>
      <c r="V3312" s="1250"/>
      <c r="W3312" s="1250"/>
      <c r="X3312" s="1250"/>
      <c r="Y3312" s="1250"/>
      <c r="Z3312" s="1250"/>
      <c r="AA3312" s="1250"/>
      <c r="AB3312" s="1250"/>
      <c r="AC3312" s="1250"/>
      <c r="AD3312" s="1250"/>
      <c r="AE3312" s="1250"/>
      <c r="AF3312" s="1250"/>
    </row>
    <row r="3313" spans="1:32" ht="16.7" customHeight="1">
      <c r="A3313" s="1239"/>
      <c r="B3313" s="1239"/>
      <c r="C3313" s="1239"/>
      <c r="D3313" s="1239"/>
      <c r="E3313" s="1239"/>
      <c r="F3313" s="1239"/>
      <c r="G3313" s="1239"/>
      <c r="H3313" s="1239"/>
      <c r="I3313" s="1239"/>
      <c r="J3313" s="1239"/>
      <c r="K3313" s="1239"/>
      <c r="L3313" s="1239"/>
      <c r="M3313" s="1240" t="s">
        <v>424</v>
      </c>
      <c r="N3313" s="1240"/>
      <c r="O3313" s="1240"/>
      <c r="P3313" s="1240"/>
      <c r="Q3313" s="1240"/>
      <c r="R3313" s="1240"/>
      <c r="S3313" s="1240"/>
      <c r="T3313" s="1240"/>
      <c r="U3313" s="1240"/>
      <c r="V3313" s="1240"/>
      <c r="W3313" s="1240"/>
      <c r="X3313" s="1243"/>
      <c r="Y3313" s="1243"/>
      <c r="Z3313" s="1241">
        <v>1.1100000000000001</v>
      </c>
      <c r="AA3313" s="1241"/>
      <c r="AB3313" s="1241"/>
      <c r="AC3313" s="1241"/>
      <c r="AD3313" s="1241"/>
      <c r="AE3313" s="1241"/>
      <c r="AF3313" s="1241"/>
    </row>
    <row r="3314" spans="1:32" ht="16.7" customHeight="1">
      <c r="A3314" s="1239"/>
      <c r="B3314" s="1239"/>
      <c r="C3314" s="1239"/>
      <c r="D3314" s="1239"/>
      <c r="E3314" s="1239"/>
      <c r="F3314" s="1239"/>
      <c r="G3314" s="1239"/>
      <c r="H3314" s="1239"/>
      <c r="I3314" s="1239"/>
      <c r="J3314" s="1239"/>
      <c r="K3314" s="1240" t="s">
        <v>425</v>
      </c>
      <c r="L3314" s="1240"/>
      <c r="M3314" s="1240"/>
      <c r="N3314" s="1240"/>
      <c r="O3314" s="1240"/>
      <c r="P3314" s="1240"/>
      <c r="Q3314" s="151"/>
      <c r="R3314" s="1244">
        <v>0</v>
      </c>
      <c r="S3314" s="1244"/>
      <c r="T3314" s="1244"/>
      <c r="U3314" s="151"/>
      <c r="V3314" s="1240" t="s">
        <v>426</v>
      </c>
      <c r="W3314" s="1240"/>
      <c r="X3314" s="1243"/>
      <c r="Y3314" s="1243"/>
      <c r="Z3314" s="1241">
        <v>0</v>
      </c>
      <c r="AA3314" s="1241"/>
      <c r="AB3314" s="1241"/>
      <c r="AC3314" s="1241"/>
      <c r="AD3314" s="1241"/>
      <c r="AE3314" s="1241"/>
      <c r="AF3314" s="1241"/>
    </row>
    <row r="3315" spans="1:32" ht="0.75" customHeight="1">
      <c r="A3315" s="1239"/>
      <c r="B3315" s="1239"/>
      <c r="C3315" s="1239"/>
      <c r="D3315" s="1239"/>
      <c r="E3315" s="1239"/>
      <c r="F3315" s="1239"/>
      <c r="G3315" s="1239"/>
      <c r="H3315" s="1239"/>
      <c r="I3315" s="1239"/>
      <c r="J3315" s="1239"/>
      <c r="K3315" s="1239"/>
      <c r="L3315" s="1239"/>
      <c r="M3315" s="1239"/>
      <c r="N3315" s="1239"/>
      <c r="O3315" s="1239"/>
      <c r="P3315" s="1239"/>
      <c r="Q3315" s="1239"/>
      <c r="R3315" s="1239"/>
      <c r="S3315" s="1239"/>
      <c r="T3315" s="1239"/>
      <c r="U3315" s="1239"/>
      <c r="V3315" s="1240"/>
      <c r="W3315" s="1240"/>
      <c r="X3315" s="1243"/>
      <c r="Y3315" s="1243"/>
      <c r="Z3315" s="1241"/>
      <c r="AA3315" s="1241"/>
      <c r="AB3315" s="1241"/>
      <c r="AC3315" s="1241"/>
      <c r="AD3315" s="1241"/>
      <c r="AE3315" s="1241"/>
      <c r="AF3315" s="1241"/>
    </row>
    <row r="3316" spans="1:32" ht="16.7" customHeight="1">
      <c r="A3316" s="1239"/>
      <c r="B3316" s="1239"/>
      <c r="C3316" s="1239"/>
      <c r="D3316" s="1239"/>
      <c r="E3316" s="1239"/>
      <c r="F3316" s="1239"/>
      <c r="G3316" s="1239"/>
      <c r="H3316" s="1239"/>
      <c r="I3316" s="1239"/>
      <c r="J3316" s="1239"/>
      <c r="K3316" s="1239"/>
      <c r="L3316" s="1239"/>
      <c r="M3316" s="1240" t="s">
        <v>427</v>
      </c>
      <c r="N3316" s="1240"/>
      <c r="O3316" s="1240"/>
      <c r="P3316" s="1240"/>
      <c r="Q3316" s="1240"/>
      <c r="R3316" s="1240"/>
      <c r="S3316" s="1240"/>
      <c r="T3316" s="1240"/>
      <c r="U3316" s="1240"/>
      <c r="V3316" s="1240"/>
      <c r="W3316" s="1240"/>
      <c r="X3316" s="1243"/>
      <c r="Y3316" s="1243"/>
      <c r="Z3316" s="1241">
        <v>1.1100000000000001</v>
      </c>
      <c r="AA3316" s="1241"/>
      <c r="AB3316" s="1241"/>
      <c r="AC3316" s="1241"/>
      <c r="AD3316" s="1241"/>
      <c r="AE3316" s="1241"/>
      <c r="AF3316" s="1241"/>
    </row>
    <row r="3317" spans="1:32" ht="5.85" customHeight="1">
      <c r="A3317" s="1242"/>
      <c r="B3317" s="1242"/>
      <c r="C3317" s="1242"/>
      <c r="D3317" s="1242"/>
      <c r="E3317" s="1242"/>
      <c r="F3317" s="1242"/>
      <c r="G3317" s="1242"/>
      <c r="H3317" s="1242"/>
      <c r="I3317" s="1242"/>
      <c r="J3317" s="1242"/>
      <c r="K3317" s="1242"/>
      <c r="L3317" s="1242"/>
      <c r="M3317" s="1242"/>
      <c r="N3317" s="1242"/>
      <c r="O3317" s="1242"/>
      <c r="P3317" s="1242"/>
      <c r="Q3317" s="1242"/>
      <c r="R3317" s="1242"/>
      <c r="S3317" s="1242"/>
      <c r="T3317" s="1242"/>
      <c r="U3317" s="1242"/>
      <c r="V3317" s="1242"/>
      <c r="W3317" s="1242"/>
      <c r="X3317" s="1242"/>
      <c r="Y3317" s="1242"/>
      <c r="Z3317" s="1242"/>
      <c r="AA3317" s="1242"/>
      <c r="AB3317" s="1242"/>
      <c r="AC3317" s="1242"/>
      <c r="AD3317" s="1242"/>
      <c r="AE3317" s="1242"/>
      <c r="AF3317" s="1242"/>
    </row>
    <row r="3318" spans="1:32" ht="96" customHeight="1">
      <c r="A3318" s="150"/>
      <c r="AF3318" s="152"/>
    </row>
    <row r="3319" spans="1:32" ht="96" customHeight="1">
      <c r="A3319" s="153"/>
      <c r="B3319" s="154"/>
      <c r="C3319" s="154"/>
      <c r="D3319" s="154"/>
      <c r="E3319" s="154"/>
      <c r="F3319" s="154"/>
      <c r="G3319" s="154"/>
      <c r="H3319" s="154"/>
      <c r="I3319" s="154"/>
      <c r="J3319" s="154"/>
      <c r="K3319" s="154"/>
      <c r="L3319" s="154"/>
      <c r="M3319" s="154"/>
      <c r="N3319" s="154"/>
      <c r="O3319" s="154"/>
      <c r="P3319" s="154"/>
      <c r="Q3319" s="154"/>
      <c r="R3319" s="154"/>
      <c r="S3319" s="154"/>
      <c r="T3319" s="154"/>
      <c r="U3319" s="154"/>
      <c r="V3319" s="154"/>
      <c r="W3319" s="154"/>
      <c r="X3319" s="154"/>
      <c r="Y3319" s="154"/>
      <c r="Z3319" s="154"/>
      <c r="AA3319" s="154"/>
      <c r="AB3319" s="154"/>
      <c r="AC3319" s="154"/>
      <c r="AD3319" s="154"/>
      <c r="AE3319" s="154"/>
      <c r="AF3319" s="162"/>
    </row>
    <row r="3320" spans="1:32" ht="2.1" customHeight="1">
      <c r="A3320" s="146"/>
      <c r="B3320" s="147"/>
      <c r="C3320" s="147"/>
      <c r="D3320" s="147"/>
      <c r="E3320" s="147"/>
      <c r="F3320" s="147"/>
      <c r="G3320" s="1289" t="s">
        <v>376</v>
      </c>
      <c r="H3320" s="1289"/>
      <c r="I3320" s="1289"/>
      <c r="J3320" s="1289"/>
      <c r="K3320" s="1289"/>
      <c r="L3320" s="1289"/>
      <c r="M3320" s="1289"/>
      <c r="N3320" s="1289"/>
      <c r="O3320" s="1289"/>
      <c r="P3320" s="1289"/>
      <c r="Q3320" s="1289"/>
      <c r="R3320" s="1289"/>
      <c r="S3320" s="1289"/>
      <c r="T3320" s="1289"/>
      <c r="U3320" s="1289"/>
      <c r="V3320" s="1289"/>
      <c r="W3320" s="1289"/>
      <c r="X3320" s="1289"/>
      <c r="Y3320" s="1289"/>
      <c r="Z3320" s="1289"/>
      <c r="AA3320" s="148"/>
      <c r="AB3320" s="1290" t="s">
        <v>788</v>
      </c>
      <c r="AC3320" s="1290"/>
      <c r="AD3320" s="1290"/>
      <c r="AE3320" s="1290"/>
      <c r="AF3320" s="1290"/>
    </row>
    <row r="3321" spans="1:32" ht="14.65" customHeight="1">
      <c r="A3321" s="150"/>
      <c r="B3321" s="1243"/>
      <c r="C3321" s="1243"/>
      <c r="D3321" s="1243"/>
      <c r="E3321" s="1243"/>
      <c r="G3321" s="1289"/>
      <c r="H3321" s="1289"/>
      <c r="I3321" s="1289"/>
      <c r="J3321" s="1289"/>
      <c r="K3321" s="1289"/>
      <c r="L3321" s="1289"/>
      <c r="M3321" s="1289"/>
      <c r="N3321" s="1289"/>
      <c r="O3321" s="1289"/>
      <c r="P3321" s="1289"/>
      <c r="Q3321" s="1289"/>
      <c r="R3321" s="1289"/>
      <c r="S3321" s="1289"/>
      <c r="T3321" s="1289"/>
      <c r="U3321" s="1289"/>
      <c r="V3321" s="1289"/>
      <c r="W3321" s="1289"/>
      <c r="X3321" s="1289"/>
      <c r="Y3321" s="1289"/>
      <c r="Z3321" s="1289"/>
      <c r="AA3321" s="152"/>
      <c r="AB3321" s="1290"/>
      <c r="AC3321" s="1290"/>
      <c r="AD3321" s="1290"/>
      <c r="AE3321" s="1290"/>
      <c r="AF3321" s="1290"/>
    </row>
    <row r="3322" spans="1:32" ht="0.75" customHeight="1">
      <c r="A3322" s="150"/>
      <c r="B3322" s="1243"/>
      <c r="C3322" s="1243"/>
      <c r="D3322" s="1243"/>
      <c r="E3322" s="1243"/>
      <c r="G3322" s="1289"/>
      <c r="H3322" s="1289"/>
      <c r="I3322" s="1289"/>
      <c r="J3322" s="1289"/>
      <c r="K3322" s="1289"/>
      <c r="L3322" s="1289"/>
      <c r="M3322" s="1289"/>
      <c r="N3322" s="1289"/>
      <c r="O3322" s="1289"/>
      <c r="P3322" s="1289"/>
      <c r="Q3322" s="1289"/>
      <c r="R3322" s="1289"/>
      <c r="S3322" s="1289"/>
      <c r="T3322" s="1289"/>
      <c r="U3322" s="1289"/>
      <c r="V3322" s="1289"/>
      <c r="W3322" s="1289"/>
      <c r="X3322" s="1289"/>
      <c r="Y3322" s="1289"/>
      <c r="Z3322" s="1289"/>
      <c r="AA3322" s="152"/>
      <c r="AB3322" s="1290"/>
      <c r="AC3322" s="1290"/>
      <c r="AD3322" s="1290"/>
      <c r="AE3322" s="1290"/>
      <c r="AF3322" s="1290"/>
    </row>
    <row r="3323" spans="1:32" ht="11.65" customHeight="1">
      <c r="A3323" s="150"/>
      <c r="B3323" s="1243"/>
      <c r="C3323" s="1243"/>
      <c r="D3323" s="1243"/>
      <c r="E3323" s="1243"/>
      <c r="G3323" s="1289"/>
      <c r="H3323" s="1289"/>
      <c r="I3323" s="1289"/>
      <c r="J3323" s="1289"/>
      <c r="K3323" s="1289"/>
      <c r="L3323" s="1289"/>
      <c r="M3323" s="1289"/>
      <c r="N3323" s="1289"/>
      <c r="O3323" s="1289"/>
      <c r="P3323" s="1289"/>
      <c r="Q3323" s="1289"/>
      <c r="R3323" s="1289"/>
      <c r="S3323" s="1289"/>
      <c r="T3323" s="1289"/>
      <c r="U3323" s="1289"/>
      <c r="V3323" s="1289"/>
      <c r="W3323" s="1289"/>
      <c r="X3323" s="1289"/>
      <c r="Y3323" s="1289"/>
      <c r="Z3323" s="1289"/>
      <c r="AA3323" s="152"/>
      <c r="AB3323" s="1291" t="s">
        <v>378</v>
      </c>
      <c r="AC3323" s="1291"/>
      <c r="AD3323" s="1291"/>
      <c r="AE3323" s="1324"/>
      <c r="AF3323" s="1324"/>
    </row>
    <row r="3324" spans="1:32" ht="13.9" customHeight="1">
      <c r="A3324" s="150"/>
      <c r="B3324" s="1243"/>
      <c r="C3324" s="1243"/>
      <c r="D3324" s="1243"/>
      <c r="E3324" s="1243"/>
      <c r="G3324" s="1293" t="s">
        <v>379</v>
      </c>
      <c r="H3324" s="1293"/>
      <c r="I3324" s="1293"/>
      <c r="J3324" s="1293"/>
      <c r="K3324" s="1293"/>
      <c r="L3324" s="1293"/>
      <c r="M3324" s="1293"/>
      <c r="N3324" s="1293"/>
      <c r="O3324" s="1293"/>
      <c r="P3324" s="1293"/>
      <c r="Q3324" s="1293"/>
      <c r="R3324" s="1293"/>
      <c r="S3324" s="1293"/>
      <c r="T3324" s="1293"/>
      <c r="U3324" s="1293"/>
      <c r="V3324" s="1293"/>
      <c r="W3324" s="1293"/>
      <c r="X3324" s="1293"/>
      <c r="Y3324" s="1293"/>
      <c r="Z3324" s="1293"/>
      <c r="AA3324" s="152"/>
      <c r="AB3324" s="1291"/>
      <c r="AC3324" s="1291"/>
      <c r="AD3324" s="1291"/>
      <c r="AE3324" s="1324"/>
      <c r="AF3324" s="1324"/>
    </row>
    <row r="3325" spans="1:32" ht="0.75" customHeight="1">
      <c r="A3325" s="150"/>
      <c r="AA3325" s="152"/>
      <c r="AB3325" s="1291"/>
      <c r="AC3325" s="1291"/>
      <c r="AD3325" s="1291"/>
      <c r="AE3325" s="1324"/>
      <c r="AF3325" s="1324"/>
    </row>
    <row r="3326" spans="1:32" ht="0.75" customHeight="1">
      <c r="A3326" s="153"/>
      <c r="B3326" s="154"/>
      <c r="C3326" s="154"/>
      <c r="D3326" s="154"/>
      <c r="E3326" s="154"/>
      <c r="F3326" s="154"/>
      <c r="G3326" s="154"/>
      <c r="H3326" s="154"/>
      <c r="I3326" s="154"/>
      <c r="J3326" s="154"/>
      <c r="K3326" s="154"/>
      <c r="L3326" s="154"/>
      <c r="M3326" s="154"/>
      <c r="N3326" s="154"/>
      <c r="O3326" s="154"/>
      <c r="P3326" s="154"/>
      <c r="Q3326" s="154"/>
      <c r="R3326" s="154"/>
      <c r="S3326" s="154"/>
      <c r="T3326" s="154"/>
      <c r="U3326" s="154"/>
      <c r="V3326" s="154"/>
      <c r="W3326" s="154"/>
      <c r="X3326" s="154"/>
      <c r="Y3326" s="154"/>
      <c r="Z3326" s="154"/>
      <c r="AA3326" s="154"/>
      <c r="AB3326" s="154"/>
      <c r="AC3326" s="154"/>
      <c r="AD3326" s="154"/>
      <c r="AE3326" s="154"/>
      <c r="AF3326" s="162"/>
    </row>
    <row r="3327" spans="1:32" ht="15.95" customHeight="1">
      <c r="A3327" s="1280" t="s">
        <v>323</v>
      </c>
      <c r="B3327" s="1280"/>
      <c r="C3327" s="1280"/>
      <c r="D3327" s="1280"/>
      <c r="E3327" s="1280"/>
      <c r="F3327" s="1280"/>
      <c r="G3327" s="1280"/>
      <c r="H3327" s="1280"/>
      <c r="I3327" s="1280"/>
      <c r="J3327" s="1280"/>
      <c r="K3327" s="1280"/>
      <c r="L3327" s="1280"/>
      <c r="M3327" s="1280"/>
      <c r="N3327" s="1280"/>
      <c r="O3327" s="1280"/>
      <c r="P3327" s="1280"/>
      <c r="Q3327" s="1280"/>
      <c r="R3327" s="1280"/>
      <c r="S3327" s="1280"/>
      <c r="T3327" s="1280"/>
      <c r="U3327" s="1280"/>
      <c r="V3327" s="1280"/>
      <c r="W3327" s="1280"/>
      <c r="X3327" s="1280"/>
      <c r="Y3327" s="1280"/>
      <c r="Z3327" s="1280"/>
      <c r="AA3327" s="1280"/>
      <c r="AB3327" s="1280"/>
      <c r="AC3327" s="1280"/>
      <c r="AD3327" s="1280"/>
      <c r="AE3327" s="1280"/>
      <c r="AF3327" s="1280"/>
    </row>
    <row r="3328" spans="1:32" ht="0.75" customHeight="1">
      <c r="A3328" s="146"/>
      <c r="B3328" s="147"/>
      <c r="C3328" s="147"/>
      <c r="D3328" s="147"/>
      <c r="E3328" s="147"/>
      <c r="F3328" s="147"/>
      <c r="G3328" s="147"/>
      <c r="H3328" s="147"/>
      <c r="I3328" s="147"/>
      <c r="J3328" s="147"/>
      <c r="K3328" s="147"/>
      <c r="L3328" s="147"/>
      <c r="M3328" s="147"/>
      <c r="N3328" s="147"/>
      <c r="O3328" s="147"/>
      <c r="P3328" s="147"/>
      <c r="Q3328" s="147"/>
      <c r="R3328" s="147"/>
      <c r="S3328" s="147"/>
      <c r="T3328" s="147"/>
      <c r="U3328" s="147"/>
      <c r="V3328" s="147"/>
      <c r="W3328" s="147"/>
      <c r="X3328" s="147"/>
      <c r="Y3328" s="147"/>
      <c r="Z3328" s="147"/>
      <c r="AA3328" s="147"/>
      <c r="AB3328" s="147"/>
      <c r="AC3328" s="147"/>
      <c r="AD3328" s="147"/>
      <c r="AE3328" s="147"/>
      <c r="AF3328" s="148"/>
    </row>
    <row r="3329" spans="1:32" ht="37.15" customHeight="1">
      <c r="A3329" s="1281" t="s">
        <v>380</v>
      </c>
      <c r="B3329" s="1281"/>
      <c r="C3329" s="1281"/>
      <c r="D3329" s="1281"/>
      <c r="E3329" s="1281"/>
      <c r="F3329" s="1281"/>
      <c r="G3329" s="1281"/>
      <c r="H3329" s="1281"/>
      <c r="I3329" s="1281"/>
      <c r="J3329" s="1281"/>
      <c r="K3329" s="1281"/>
      <c r="L3329" s="1281"/>
      <c r="M3329" s="1281"/>
      <c r="N3329" s="1281"/>
      <c r="O3329" s="1281"/>
      <c r="P3329" s="1281"/>
      <c r="Q3329" s="1281"/>
      <c r="R3329" s="1281"/>
      <c r="S3329" s="1281"/>
      <c r="T3329" s="1281"/>
      <c r="U3329" s="1281"/>
      <c r="V3329" s="1281"/>
      <c r="W3329" s="1281"/>
      <c r="X3329" s="1281"/>
      <c r="Y3329" s="1282" t="s">
        <v>381</v>
      </c>
      <c r="Z3329" s="1282"/>
      <c r="AA3329" s="1282"/>
      <c r="AB3329" s="1282"/>
      <c r="AC3329" s="1282"/>
      <c r="AD3329" s="1282"/>
      <c r="AE3329" s="1282"/>
      <c r="AF3329" s="1282"/>
    </row>
    <row r="3330" spans="1:32" ht="4.3499999999999996" customHeight="1">
      <c r="A3330" s="155"/>
      <c r="B3330" s="156"/>
      <c r="C3330" s="156"/>
      <c r="D3330" s="156"/>
      <c r="E3330" s="156"/>
      <c r="F3330" s="156"/>
      <c r="G3330" s="156"/>
      <c r="H3330" s="156"/>
      <c r="I3330" s="156"/>
      <c r="J3330" s="156"/>
      <c r="K3330" s="156"/>
      <c r="L3330" s="156"/>
      <c r="M3330" s="156"/>
      <c r="N3330" s="156"/>
      <c r="O3330" s="156"/>
      <c r="P3330" s="156"/>
      <c r="Q3330" s="156"/>
      <c r="R3330" s="156"/>
      <c r="S3330" s="156"/>
      <c r="T3330" s="156"/>
      <c r="U3330" s="156"/>
      <c r="V3330" s="156"/>
      <c r="W3330" s="156"/>
      <c r="X3330" s="156"/>
      <c r="Y3330" s="156"/>
      <c r="Z3330" s="156"/>
      <c r="AA3330" s="156"/>
      <c r="AB3330" s="156"/>
      <c r="AC3330" s="156"/>
      <c r="AD3330" s="156"/>
      <c r="AE3330" s="156"/>
      <c r="AF3330" s="157"/>
    </row>
    <row r="3331" spans="1:32" ht="0.75" customHeight="1">
      <c r="A3331" s="1283" t="s">
        <v>382</v>
      </c>
      <c r="B3331" s="1283"/>
      <c r="C3331" s="1283"/>
      <c r="D3331" s="1283"/>
      <c r="E3331" s="1284"/>
      <c r="F3331" s="1284"/>
      <c r="G3331" s="1284"/>
      <c r="H3331" s="1284"/>
      <c r="I3331" s="1285" t="s">
        <v>315</v>
      </c>
      <c r="J3331" s="1285"/>
      <c r="K3331" s="1285"/>
      <c r="L3331" s="1285"/>
      <c r="M3331" s="1285"/>
      <c r="N3331" s="1285"/>
      <c r="O3331" s="1285"/>
      <c r="P3331" s="1285"/>
      <c r="Q3331" s="1285"/>
      <c r="R3331" s="1285"/>
      <c r="S3331" s="1285"/>
      <c r="T3331" s="1285"/>
      <c r="U3331" s="1285"/>
      <c r="V3331" s="1285"/>
      <c r="W3331" s="1285"/>
      <c r="X3331" s="1285"/>
      <c r="Y3331" s="1275" t="s">
        <v>383</v>
      </c>
      <c r="Z3331" s="1275"/>
      <c r="AA3331" s="1275"/>
      <c r="AB3331" s="1275"/>
      <c r="AC3331" s="1275"/>
      <c r="AD3331" s="1286" t="s">
        <v>761</v>
      </c>
      <c r="AE3331" s="1286"/>
      <c r="AF3331" s="1286"/>
    </row>
    <row r="3332" spans="1:32" ht="18.2" customHeight="1">
      <c r="A3332" s="1283"/>
      <c r="B3332" s="1283"/>
      <c r="C3332" s="1283"/>
      <c r="D3332" s="1283"/>
      <c r="E3332" s="1287" t="s">
        <v>385</v>
      </c>
      <c r="F3332" s="1287"/>
      <c r="G3332" s="1287"/>
      <c r="H3332" s="1288" t="s">
        <v>386</v>
      </c>
      <c r="I3332" s="1285"/>
      <c r="J3332" s="1285"/>
      <c r="K3332" s="1285"/>
      <c r="L3332" s="1285"/>
      <c r="M3332" s="1285"/>
      <c r="N3332" s="1285"/>
      <c r="O3332" s="1285"/>
      <c r="P3332" s="1285"/>
      <c r="Q3332" s="1285"/>
      <c r="R3332" s="1285"/>
      <c r="S3332" s="1285"/>
      <c r="T3332" s="1285"/>
      <c r="U3332" s="1285"/>
      <c r="V3332" s="1285"/>
      <c r="W3332" s="1285"/>
      <c r="X3332" s="1285"/>
      <c r="Y3332" s="1275"/>
      <c r="Z3332" s="1275"/>
      <c r="AA3332" s="1275"/>
      <c r="AB3332" s="1275"/>
      <c r="AC3332" s="1275"/>
      <c r="AD3332" s="1286"/>
      <c r="AE3332" s="1286"/>
      <c r="AF3332" s="1286"/>
    </row>
    <row r="3333" spans="1:32" ht="0.75" customHeight="1">
      <c r="A3333" s="1274" t="s">
        <v>27</v>
      </c>
      <c r="B3333" s="1274"/>
      <c r="C3333" s="1274"/>
      <c r="D3333" s="1274"/>
      <c r="E3333" s="1287"/>
      <c r="F3333" s="1287"/>
      <c r="G3333" s="1287"/>
      <c r="H3333" s="1288"/>
      <c r="I3333" s="1285"/>
      <c r="J3333" s="1285"/>
      <c r="K3333" s="1285"/>
      <c r="L3333" s="1285"/>
      <c r="M3333" s="1285"/>
      <c r="N3333" s="1285"/>
      <c r="O3333" s="1285"/>
      <c r="P3333" s="1285"/>
      <c r="Q3333" s="1285"/>
      <c r="R3333" s="1285"/>
      <c r="S3333" s="1285"/>
      <c r="T3333" s="1285"/>
      <c r="U3333" s="1285"/>
      <c r="V3333" s="1285"/>
      <c r="W3333" s="1285"/>
      <c r="X3333" s="1285"/>
      <c r="Y3333" s="1275" t="s">
        <v>387</v>
      </c>
      <c r="Z3333" s="1275"/>
      <c r="AA3333" s="1275"/>
      <c r="AB3333" s="1275"/>
      <c r="AC3333" s="1275"/>
      <c r="AD3333" s="1276">
        <v>1</v>
      </c>
      <c r="AE3333" s="1276"/>
      <c r="AF3333" s="1276"/>
    </row>
    <row r="3334" spans="1:32" ht="21.6" customHeight="1">
      <c r="A3334" s="1274"/>
      <c r="B3334" s="1274"/>
      <c r="C3334" s="1274"/>
      <c r="D3334" s="1274"/>
      <c r="E3334" s="1277"/>
      <c r="F3334" s="1277"/>
      <c r="G3334" s="1277"/>
      <c r="H3334" s="1288"/>
      <c r="I3334" s="1285"/>
      <c r="J3334" s="1285"/>
      <c r="K3334" s="1285"/>
      <c r="L3334" s="1285"/>
      <c r="M3334" s="1285"/>
      <c r="N3334" s="1285"/>
      <c r="O3334" s="1285"/>
      <c r="P3334" s="1285"/>
      <c r="Q3334" s="1285"/>
      <c r="R3334" s="1285"/>
      <c r="S3334" s="1285"/>
      <c r="T3334" s="1285"/>
      <c r="U3334" s="1285"/>
      <c r="V3334" s="1285"/>
      <c r="W3334" s="1285"/>
      <c r="X3334" s="1285"/>
      <c r="Y3334" s="1275"/>
      <c r="Z3334" s="1275"/>
      <c r="AA3334" s="1275"/>
      <c r="AB3334" s="1275"/>
      <c r="AC3334" s="1275"/>
      <c r="AD3334" s="1276"/>
      <c r="AE3334" s="1276"/>
      <c r="AF3334" s="1276"/>
    </row>
    <row r="3335" spans="1:32" ht="26.85" customHeight="1">
      <c r="A3335" s="1322" t="s">
        <v>789</v>
      </c>
      <c r="B3335" s="1322"/>
      <c r="C3335" s="1322"/>
      <c r="D3335" s="1322"/>
      <c r="E3335" s="1322"/>
      <c r="F3335" s="1322"/>
      <c r="G3335" s="1322"/>
      <c r="H3335" s="1322"/>
      <c r="I3335" s="1322"/>
      <c r="J3335" s="1322"/>
      <c r="K3335" s="1322"/>
      <c r="L3335" s="1322"/>
      <c r="M3335" s="1322"/>
      <c r="N3335" s="1322"/>
      <c r="O3335" s="1322"/>
      <c r="P3335" s="1322"/>
      <c r="Q3335" s="1322"/>
      <c r="R3335" s="1322"/>
      <c r="S3335" s="1322"/>
      <c r="T3335" s="1322"/>
      <c r="U3335" s="1322"/>
      <c r="V3335" s="1322"/>
      <c r="W3335" s="1322"/>
      <c r="X3335" s="1322"/>
      <c r="Y3335" s="1322"/>
      <c r="Z3335" s="1322"/>
      <c r="AA3335" s="1322"/>
      <c r="AB3335" s="1322"/>
      <c r="AC3335" s="1322"/>
      <c r="AD3335" s="1322"/>
      <c r="AE3335" s="1322"/>
      <c r="AF3335" s="1323"/>
    </row>
    <row r="3336" spans="1:32" ht="10.15" customHeight="1">
      <c r="A3336" s="1273" t="s">
        <v>389</v>
      </c>
      <c r="B3336" s="1273"/>
      <c r="C3336" s="1273"/>
      <c r="D3336" s="1273"/>
      <c r="E3336" s="1273"/>
      <c r="F3336" s="1273"/>
      <c r="G3336" s="1273"/>
      <c r="H3336" s="1273"/>
      <c r="I3336" s="1273"/>
      <c r="J3336" s="1273"/>
      <c r="K3336" s="1273"/>
      <c r="L3336" s="1273"/>
      <c r="M3336" s="1273"/>
      <c r="N3336" s="1273"/>
      <c r="O3336" s="1273"/>
      <c r="P3336" s="1273"/>
      <c r="Q3336" s="1273"/>
      <c r="R3336" s="1273"/>
      <c r="S3336" s="1273"/>
      <c r="T3336" s="1273"/>
      <c r="U3336" s="1273"/>
      <c r="V3336" s="1273"/>
      <c r="W3336" s="1273"/>
      <c r="X3336" s="1273"/>
      <c r="Y3336" s="1273"/>
      <c r="Z3336" s="1273"/>
      <c r="AA3336" s="1273"/>
      <c r="AB3336" s="1273"/>
      <c r="AC3336" s="1273"/>
      <c r="AD3336" s="1273"/>
      <c r="AE3336" s="1273"/>
      <c r="AF3336" s="1323"/>
    </row>
    <row r="3337" spans="1:32" ht="17.45" customHeight="1">
      <c r="A3337" s="1255" t="s">
        <v>390</v>
      </c>
      <c r="B3337" s="1255"/>
      <c r="C3337" s="1255"/>
      <c r="D3337" s="1255"/>
      <c r="E3337" s="1255"/>
      <c r="F3337" s="1255"/>
      <c r="G3337" s="1255"/>
      <c r="H3337" s="1255"/>
      <c r="I3337" s="1255"/>
      <c r="J3337" s="1255"/>
      <c r="K3337" s="1255"/>
      <c r="L3337" s="1255"/>
      <c r="M3337" s="1256" t="s">
        <v>391</v>
      </c>
      <c r="N3337" s="1256" t="s">
        <v>392</v>
      </c>
      <c r="O3337" s="1256"/>
      <c r="P3337" s="1256"/>
      <c r="Q3337" s="1256"/>
      <c r="R3337" s="1256"/>
      <c r="S3337" s="1256"/>
      <c r="T3337" s="1256" t="s">
        <v>393</v>
      </c>
      <c r="U3337" s="1256"/>
      <c r="V3337" s="1256"/>
      <c r="W3337" s="1256"/>
      <c r="X3337" s="1256"/>
      <c r="Y3337" s="1256"/>
      <c r="Z3337" s="1256"/>
      <c r="AA3337" s="1256"/>
      <c r="AB3337" s="1256"/>
      <c r="AC3337" s="1245" t="s">
        <v>394</v>
      </c>
      <c r="AD3337" s="1245"/>
      <c r="AE3337" s="1245"/>
      <c r="AF3337" s="1245"/>
    </row>
    <row r="3338" spans="1:32" ht="16.7" customHeight="1">
      <c r="A3338" s="1255"/>
      <c r="B3338" s="1255"/>
      <c r="C3338" s="1255"/>
      <c r="D3338" s="1255"/>
      <c r="E3338" s="1255"/>
      <c r="F3338" s="1255"/>
      <c r="G3338" s="1255"/>
      <c r="H3338" s="1255"/>
      <c r="I3338" s="1255"/>
      <c r="J3338" s="1255"/>
      <c r="K3338" s="1255"/>
      <c r="L3338" s="1255"/>
      <c r="M3338" s="1256"/>
      <c r="N3338" s="1256" t="s">
        <v>395</v>
      </c>
      <c r="O3338" s="1256"/>
      <c r="P3338" s="1256" t="s">
        <v>396</v>
      </c>
      <c r="Q3338" s="1256"/>
      <c r="R3338" s="1256"/>
      <c r="S3338" s="1256"/>
      <c r="T3338" s="1256" t="s">
        <v>395</v>
      </c>
      <c r="U3338" s="1256"/>
      <c r="V3338" s="1256"/>
      <c r="W3338" s="1256"/>
      <c r="X3338" s="1256" t="s">
        <v>396</v>
      </c>
      <c r="Y3338" s="1256"/>
      <c r="Z3338" s="1256"/>
      <c r="AA3338" s="1256"/>
      <c r="AB3338" s="1256"/>
      <c r="AC3338" s="1245"/>
      <c r="AD3338" s="1245"/>
      <c r="AE3338" s="1245"/>
      <c r="AF3338" s="1245"/>
    </row>
    <row r="3339" spans="1:32" ht="17.45" customHeight="1">
      <c r="A3339" s="1246"/>
      <c r="B3339" s="1246"/>
      <c r="C3339" s="1246"/>
      <c r="D3339" s="1246"/>
      <c r="E3339" s="1246"/>
      <c r="F3339" s="1246"/>
      <c r="G3339" s="1246"/>
      <c r="H3339" s="1246"/>
      <c r="I3339" s="1246"/>
      <c r="J3339" s="1246"/>
      <c r="K3339" s="1246"/>
      <c r="L3339" s="1246"/>
      <c r="M3339" s="1247" t="s">
        <v>397</v>
      </c>
      <c r="N3339" s="1247"/>
      <c r="O3339" s="1247"/>
      <c r="P3339" s="1247"/>
      <c r="Q3339" s="1247"/>
      <c r="R3339" s="1247"/>
      <c r="S3339" s="1247"/>
      <c r="T3339" s="1247"/>
      <c r="U3339" s="1247"/>
      <c r="V3339" s="1247"/>
      <c r="W3339" s="1247"/>
      <c r="X3339" s="1248"/>
      <c r="Y3339" s="1248"/>
      <c r="Z3339" s="1249">
        <v>0</v>
      </c>
      <c r="AA3339" s="1249"/>
      <c r="AB3339" s="1249"/>
      <c r="AC3339" s="1249"/>
      <c r="AD3339" s="1249"/>
      <c r="AE3339" s="1249"/>
      <c r="AF3339" s="1249"/>
    </row>
    <row r="3340" spans="1:32" ht="17.45" customHeight="1">
      <c r="A3340" s="1255" t="s">
        <v>398</v>
      </c>
      <c r="B3340" s="1255"/>
      <c r="C3340" s="1255"/>
      <c r="D3340" s="1255"/>
      <c r="E3340" s="1255"/>
      <c r="F3340" s="1255"/>
      <c r="G3340" s="1255"/>
      <c r="H3340" s="1255"/>
      <c r="I3340" s="1255"/>
      <c r="J3340" s="1255"/>
      <c r="K3340" s="1255"/>
      <c r="L3340" s="1255"/>
      <c r="M3340" s="1255"/>
      <c r="N3340" s="1255"/>
      <c r="O3340" s="1256" t="s">
        <v>399</v>
      </c>
      <c r="P3340" s="1256"/>
      <c r="Q3340" s="1256"/>
      <c r="R3340" s="1256"/>
      <c r="S3340" s="1256" t="s">
        <v>391</v>
      </c>
      <c r="T3340" s="1256"/>
      <c r="U3340" s="1256"/>
      <c r="V3340" s="1256"/>
      <c r="W3340" s="1256" t="s">
        <v>400</v>
      </c>
      <c r="X3340" s="1256"/>
      <c r="Y3340" s="1256"/>
      <c r="Z3340" s="1256"/>
      <c r="AA3340" s="1256"/>
      <c r="AB3340" s="1256"/>
      <c r="AC3340" s="1245" t="s">
        <v>394</v>
      </c>
      <c r="AD3340" s="1245"/>
      <c r="AE3340" s="1245"/>
      <c r="AF3340" s="1245"/>
    </row>
    <row r="3341" spans="1:32" ht="16.7" customHeight="1">
      <c r="A3341" s="146"/>
      <c r="B3341" s="147"/>
      <c r="C3341" s="147"/>
      <c r="D3341" s="147"/>
      <c r="E3341" s="147"/>
      <c r="F3341" s="147"/>
      <c r="G3341" s="147"/>
      <c r="H3341" s="147"/>
      <c r="I3341" s="147"/>
      <c r="J3341" s="147"/>
      <c r="K3341" s="147"/>
      <c r="L3341" s="147"/>
      <c r="M3341" s="1331" t="s">
        <v>401</v>
      </c>
      <c r="N3341" s="1331"/>
      <c r="O3341" s="1331"/>
      <c r="P3341" s="1331"/>
      <c r="Q3341" s="1331"/>
      <c r="R3341" s="1331"/>
      <c r="S3341" s="1331"/>
      <c r="T3341" s="1331"/>
      <c r="U3341" s="1331"/>
      <c r="V3341" s="1331"/>
      <c r="W3341" s="1331"/>
      <c r="X3341" s="147"/>
      <c r="Y3341" s="147"/>
      <c r="Z3341" s="1266">
        <v>0</v>
      </c>
      <c r="AA3341" s="1266"/>
      <c r="AB3341" s="1266"/>
      <c r="AC3341" s="1266"/>
      <c r="AD3341" s="1266"/>
      <c r="AE3341" s="1266"/>
      <c r="AF3341" s="1266"/>
    </row>
    <row r="3342" spans="1:32" ht="17.45" customHeight="1">
      <c r="A3342" s="150"/>
      <c r="M3342" s="1240" t="s">
        <v>402</v>
      </c>
      <c r="N3342" s="1240"/>
      <c r="O3342" s="1240"/>
      <c r="P3342" s="1240"/>
      <c r="Q3342" s="1240"/>
      <c r="R3342" s="1240"/>
      <c r="S3342" s="1240"/>
      <c r="T3342" s="1240"/>
      <c r="U3342" s="1240"/>
      <c r="V3342" s="1240"/>
      <c r="W3342" s="1240"/>
      <c r="Z3342" s="1262">
        <v>0</v>
      </c>
      <c r="AA3342" s="1262"/>
      <c r="AB3342" s="1262"/>
      <c r="AC3342" s="1262"/>
      <c r="AD3342" s="1262"/>
      <c r="AE3342" s="1262"/>
      <c r="AF3342" s="1262"/>
    </row>
    <row r="3343" spans="1:32" ht="16.7" customHeight="1">
      <c r="A3343" s="150"/>
      <c r="M3343" s="1240" t="s">
        <v>403</v>
      </c>
      <c r="N3343" s="1240"/>
      <c r="O3343" s="1240"/>
      <c r="P3343" s="1240"/>
      <c r="Q3343" s="1240"/>
      <c r="R3343" s="1240"/>
      <c r="S3343" s="1240"/>
      <c r="T3343" s="1240"/>
      <c r="U3343" s="1240"/>
      <c r="V3343" s="1240"/>
      <c r="W3343" s="1240"/>
      <c r="Z3343" s="1262">
        <v>0</v>
      </c>
      <c r="AA3343" s="1262"/>
      <c r="AB3343" s="1262"/>
      <c r="AC3343" s="1262"/>
      <c r="AD3343" s="1262"/>
      <c r="AE3343" s="1262"/>
      <c r="AF3343" s="1262"/>
    </row>
    <row r="3344" spans="1:32" ht="17.45" customHeight="1">
      <c r="A3344" s="150"/>
      <c r="M3344" s="1240" t="s">
        <v>404</v>
      </c>
      <c r="N3344" s="1240"/>
      <c r="O3344" s="1240"/>
      <c r="P3344" s="1240"/>
      <c r="Q3344" s="1240"/>
      <c r="R3344" s="1240"/>
      <c r="S3344" s="1240"/>
      <c r="T3344" s="1240"/>
      <c r="U3344" s="1240"/>
      <c r="V3344" s="1240"/>
      <c r="W3344" s="1240"/>
      <c r="Z3344" s="1262">
        <v>0</v>
      </c>
      <c r="AA3344" s="1262"/>
      <c r="AB3344" s="1262"/>
      <c r="AC3344" s="1262"/>
      <c r="AD3344" s="1262"/>
      <c r="AE3344" s="1262"/>
      <c r="AF3344" s="1262"/>
    </row>
    <row r="3345" spans="1:32" ht="17.45" customHeight="1">
      <c r="A3345" s="153"/>
      <c r="B3345" s="154"/>
      <c r="C3345" s="154"/>
      <c r="D3345" s="154"/>
      <c r="E3345" s="154"/>
      <c r="F3345" s="154"/>
      <c r="G3345" s="154"/>
      <c r="H3345" s="154"/>
      <c r="I3345" s="154"/>
      <c r="J3345" s="154"/>
      <c r="K3345" s="154"/>
      <c r="L3345" s="154"/>
      <c r="M3345" s="1260" t="s">
        <v>405</v>
      </c>
      <c r="N3345" s="1260"/>
      <c r="O3345" s="1260"/>
      <c r="P3345" s="1260"/>
      <c r="Q3345" s="1260"/>
      <c r="R3345" s="1260"/>
      <c r="S3345" s="1260"/>
      <c r="T3345" s="1260"/>
      <c r="U3345" s="1260"/>
      <c r="V3345" s="1260"/>
      <c r="W3345" s="1260"/>
      <c r="X3345" s="154"/>
      <c r="Y3345" s="154"/>
      <c r="Z3345" s="1261">
        <v>0</v>
      </c>
      <c r="AA3345" s="1261"/>
      <c r="AB3345" s="1261"/>
      <c r="AC3345" s="1261"/>
      <c r="AD3345" s="1261"/>
      <c r="AE3345" s="1261"/>
      <c r="AF3345" s="1261"/>
    </row>
    <row r="3346" spans="1:32" ht="16.7" customHeight="1">
      <c r="A3346" s="1257" t="s">
        <v>406</v>
      </c>
      <c r="B3346" s="1257"/>
      <c r="C3346" s="1257"/>
      <c r="D3346" s="1257"/>
      <c r="E3346" s="1257"/>
      <c r="F3346" s="1257"/>
      <c r="G3346" s="1257"/>
      <c r="H3346" s="1257"/>
      <c r="I3346" s="1257"/>
      <c r="J3346" s="1257"/>
      <c r="K3346" s="1257"/>
      <c r="L3346" s="1257"/>
      <c r="M3346" s="1257"/>
      <c r="N3346" s="1257"/>
      <c r="O3346" s="1258" t="s">
        <v>391</v>
      </c>
      <c r="P3346" s="1258"/>
      <c r="Q3346" s="1258"/>
      <c r="R3346" s="1258"/>
      <c r="S3346" s="1258" t="s">
        <v>407</v>
      </c>
      <c r="T3346" s="1258"/>
      <c r="U3346" s="1258"/>
      <c r="V3346" s="1258"/>
      <c r="W3346" s="1258" t="s">
        <v>408</v>
      </c>
      <c r="X3346" s="1258"/>
      <c r="Y3346" s="1258"/>
      <c r="Z3346" s="1258"/>
      <c r="AA3346" s="1258"/>
      <c r="AB3346" s="1258"/>
      <c r="AC3346" s="1259" t="s">
        <v>409</v>
      </c>
      <c r="AD3346" s="1259"/>
      <c r="AE3346" s="1259"/>
      <c r="AF3346" s="1259"/>
    </row>
    <row r="3347" spans="1:32" ht="23.25" customHeight="1">
      <c r="A3347" s="155"/>
      <c r="B3347" s="156"/>
      <c r="C3347" s="160" t="s">
        <v>790</v>
      </c>
      <c r="D3347" s="1268" t="s">
        <v>791</v>
      </c>
      <c r="E3347" s="1268"/>
      <c r="F3347" s="1268"/>
      <c r="G3347" s="1268"/>
      <c r="H3347" s="1268"/>
      <c r="I3347" s="1268"/>
      <c r="J3347" s="1268"/>
      <c r="K3347" s="1268"/>
      <c r="L3347" s="1268"/>
      <c r="M3347" s="1268"/>
      <c r="N3347" s="1268"/>
      <c r="O3347" s="1319">
        <v>1.333E-2</v>
      </c>
      <c r="P3347" s="1319"/>
      <c r="Q3347" s="1319"/>
      <c r="R3347" s="1319"/>
      <c r="S3347" s="1320" t="s">
        <v>384</v>
      </c>
      <c r="T3347" s="1320"/>
      <c r="U3347" s="1320"/>
      <c r="V3347" s="1320"/>
      <c r="W3347" s="1270">
        <v>0.50929999999999997</v>
      </c>
      <c r="X3347" s="1270"/>
      <c r="Y3347" s="1270"/>
      <c r="Z3347" s="1270"/>
      <c r="AA3347" s="1270"/>
      <c r="AB3347" s="1270"/>
      <c r="AC3347" s="1267">
        <v>6.7999999999999996E-3</v>
      </c>
      <c r="AD3347" s="1267"/>
      <c r="AE3347" s="1267"/>
      <c r="AF3347" s="1267"/>
    </row>
    <row r="3348" spans="1:32" ht="16.7" customHeight="1">
      <c r="A3348" s="1246"/>
      <c r="B3348" s="1246"/>
      <c r="C3348" s="1246"/>
      <c r="D3348" s="1246"/>
      <c r="E3348" s="1246"/>
      <c r="F3348" s="1246"/>
      <c r="G3348" s="1246"/>
      <c r="H3348" s="1246"/>
      <c r="I3348" s="1246"/>
      <c r="J3348" s="1246"/>
      <c r="K3348" s="1246"/>
      <c r="L3348" s="1246"/>
      <c r="M3348" s="1247" t="s">
        <v>411</v>
      </c>
      <c r="N3348" s="1247"/>
      <c r="O3348" s="1247"/>
      <c r="P3348" s="1247"/>
      <c r="Q3348" s="1247"/>
      <c r="R3348" s="1247"/>
      <c r="S3348" s="1247"/>
      <c r="T3348" s="1247"/>
      <c r="U3348" s="1247"/>
      <c r="V3348" s="1247"/>
      <c r="W3348" s="1247"/>
      <c r="X3348" s="1248"/>
      <c r="Y3348" s="1248"/>
      <c r="Z3348" s="1249">
        <v>6.7999999999999996E-3</v>
      </c>
      <c r="AA3348" s="1249"/>
      <c r="AB3348" s="1249"/>
      <c r="AC3348" s="1249"/>
      <c r="AD3348" s="1249"/>
      <c r="AE3348" s="1249"/>
      <c r="AF3348" s="1249"/>
    </row>
    <row r="3349" spans="1:32" ht="17.45" customHeight="1">
      <c r="A3349" s="1257" t="s">
        <v>412</v>
      </c>
      <c r="B3349" s="1257"/>
      <c r="C3349" s="1257"/>
      <c r="D3349" s="1257"/>
      <c r="E3349" s="1257"/>
      <c r="F3349" s="1257"/>
      <c r="G3349" s="1257"/>
      <c r="H3349" s="1257"/>
      <c r="I3349" s="1257"/>
      <c r="J3349" s="1257"/>
      <c r="K3349" s="1257"/>
      <c r="L3349" s="1257"/>
      <c r="M3349" s="1257"/>
      <c r="N3349" s="1257"/>
      <c r="O3349" s="1258" t="s">
        <v>391</v>
      </c>
      <c r="P3349" s="1258"/>
      <c r="Q3349" s="1258"/>
      <c r="R3349" s="1258"/>
      <c r="S3349" s="1258" t="s">
        <v>407</v>
      </c>
      <c r="T3349" s="1258"/>
      <c r="U3349" s="1258"/>
      <c r="V3349" s="1258"/>
      <c r="W3349" s="1258" t="s">
        <v>408</v>
      </c>
      <c r="X3349" s="1258"/>
      <c r="Y3349" s="1258"/>
      <c r="Z3349" s="1258"/>
      <c r="AA3349" s="1258"/>
      <c r="AB3349" s="1258"/>
      <c r="AC3349" s="1259" t="s">
        <v>409</v>
      </c>
      <c r="AD3349" s="1259"/>
      <c r="AE3349" s="1259"/>
      <c r="AF3349" s="1259"/>
    </row>
    <row r="3350" spans="1:32" ht="23.25" customHeight="1">
      <c r="A3350" s="146"/>
      <c r="B3350" s="147"/>
      <c r="C3350" s="163" t="s">
        <v>724</v>
      </c>
      <c r="D3350" s="1314" t="s">
        <v>725</v>
      </c>
      <c r="E3350" s="1314"/>
      <c r="F3350" s="1314"/>
      <c r="G3350" s="1314"/>
      <c r="H3350" s="1314"/>
      <c r="I3350" s="1314"/>
      <c r="J3350" s="1314"/>
      <c r="K3350" s="1314"/>
      <c r="L3350" s="1314"/>
      <c r="M3350" s="1314"/>
      <c r="N3350" s="1314"/>
      <c r="O3350" s="1315">
        <v>2.5000000000000001E-3</v>
      </c>
      <c r="P3350" s="1315"/>
      <c r="Q3350" s="1315"/>
      <c r="R3350" s="1315"/>
      <c r="S3350" s="1316" t="s">
        <v>435</v>
      </c>
      <c r="T3350" s="1316"/>
      <c r="U3350" s="1316"/>
      <c r="V3350" s="1316"/>
      <c r="W3350" s="1317">
        <v>420.51530000000002</v>
      </c>
      <c r="X3350" s="1317"/>
      <c r="Y3350" s="1317"/>
      <c r="Z3350" s="1317"/>
      <c r="AA3350" s="1317"/>
      <c r="AB3350" s="1317"/>
      <c r="AC3350" s="1318">
        <v>1.0512999999999999</v>
      </c>
      <c r="AD3350" s="1318"/>
      <c r="AE3350" s="1318"/>
      <c r="AF3350" s="1318"/>
    </row>
    <row r="3351" spans="1:32" ht="22.5" customHeight="1">
      <c r="A3351" s="153"/>
      <c r="B3351" s="154"/>
      <c r="C3351" s="167" t="s">
        <v>792</v>
      </c>
      <c r="D3351" s="1304" t="s">
        <v>793</v>
      </c>
      <c r="E3351" s="1304"/>
      <c r="F3351" s="1304"/>
      <c r="G3351" s="1304"/>
      <c r="H3351" s="1304"/>
      <c r="I3351" s="1304"/>
      <c r="J3351" s="1304"/>
      <c r="K3351" s="1304"/>
      <c r="L3351" s="1304"/>
      <c r="M3351" s="1304"/>
      <c r="N3351" s="1304"/>
      <c r="O3351" s="1305">
        <v>1.67E-3</v>
      </c>
      <c r="P3351" s="1305"/>
      <c r="Q3351" s="1305"/>
      <c r="R3351" s="1305"/>
      <c r="S3351" s="1306" t="s">
        <v>384</v>
      </c>
      <c r="T3351" s="1306"/>
      <c r="U3351" s="1306"/>
      <c r="V3351" s="1306"/>
      <c r="W3351" s="1307">
        <v>227.9965</v>
      </c>
      <c r="X3351" s="1307"/>
      <c r="Y3351" s="1307"/>
      <c r="Z3351" s="1307"/>
      <c r="AA3351" s="1307"/>
      <c r="AB3351" s="1307"/>
      <c r="AC3351" s="1308">
        <v>0.38080000000000003</v>
      </c>
      <c r="AD3351" s="1308"/>
      <c r="AE3351" s="1308"/>
      <c r="AF3351" s="1308"/>
    </row>
    <row r="3352" spans="1:32" ht="17.45" customHeight="1">
      <c r="A3352" s="1246"/>
      <c r="B3352" s="1246"/>
      <c r="C3352" s="1246"/>
      <c r="D3352" s="1246"/>
      <c r="E3352" s="1246"/>
      <c r="F3352" s="1246"/>
      <c r="G3352" s="1246"/>
      <c r="H3352" s="1246"/>
      <c r="I3352" s="1246"/>
      <c r="J3352" s="1246"/>
      <c r="K3352" s="1246"/>
      <c r="L3352" s="1246"/>
      <c r="M3352" s="1247" t="s">
        <v>413</v>
      </c>
      <c r="N3352" s="1247"/>
      <c r="O3352" s="1247"/>
      <c r="P3352" s="1247"/>
      <c r="Q3352" s="1247"/>
      <c r="R3352" s="1247"/>
      <c r="S3352" s="1247"/>
      <c r="T3352" s="1247"/>
      <c r="U3352" s="1247"/>
      <c r="V3352" s="1247"/>
      <c r="W3352" s="1247"/>
      <c r="X3352" s="1248"/>
      <c r="Y3352" s="1248"/>
      <c r="Z3352" s="1249">
        <v>1.4320999999999999</v>
      </c>
      <c r="AA3352" s="1249"/>
      <c r="AB3352" s="1249"/>
      <c r="AC3352" s="1249"/>
      <c r="AD3352" s="1249"/>
      <c r="AE3352" s="1249"/>
      <c r="AF3352" s="1249"/>
    </row>
    <row r="3353" spans="1:32" ht="16.7" customHeight="1">
      <c r="A3353" s="1257" t="s">
        <v>414</v>
      </c>
      <c r="B3353" s="1257"/>
      <c r="C3353" s="1257"/>
      <c r="D3353" s="1257"/>
      <c r="E3353" s="1257"/>
      <c r="F3353" s="1257"/>
      <c r="G3353" s="1257"/>
      <c r="H3353" s="1257"/>
      <c r="I3353" s="1257"/>
      <c r="J3353" s="1257"/>
      <c r="K3353" s="1257"/>
      <c r="L3353" s="1257"/>
      <c r="M3353" s="1257"/>
      <c r="N3353" s="1257"/>
      <c r="O3353" s="1258" t="s">
        <v>391</v>
      </c>
      <c r="P3353" s="1258"/>
      <c r="Q3353" s="1258"/>
      <c r="R3353" s="1258"/>
      <c r="S3353" s="1258" t="s">
        <v>407</v>
      </c>
      <c r="T3353" s="1258"/>
      <c r="U3353" s="1258"/>
      <c r="V3353" s="1258"/>
      <c r="W3353" s="1258" t="s">
        <v>408</v>
      </c>
      <c r="X3353" s="1258"/>
      <c r="Y3353" s="1258"/>
      <c r="Z3353" s="1258"/>
      <c r="AA3353" s="1258"/>
      <c r="AB3353" s="1258"/>
      <c r="AC3353" s="1259" t="s">
        <v>409</v>
      </c>
      <c r="AD3353" s="1259"/>
      <c r="AE3353" s="1259"/>
      <c r="AF3353" s="1259"/>
    </row>
    <row r="3354" spans="1:32" ht="23.25" customHeight="1">
      <c r="A3354" s="146"/>
      <c r="B3354" s="147"/>
      <c r="C3354" s="170" t="s">
        <v>776</v>
      </c>
      <c r="D3354" s="1314" t="s">
        <v>777</v>
      </c>
      <c r="E3354" s="1314"/>
      <c r="F3354" s="1314"/>
      <c r="G3354" s="1314"/>
      <c r="H3354" s="1314"/>
      <c r="I3354" s="1314"/>
      <c r="J3354" s="1314"/>
      <c r="K3354" s="1314"/>
      <c r="L3354" s="1314"/>
      <c r="M3354" s="1314"/>
      <c r="N3354" s="1314"/>
      <c r="O3354" s="1315">
        <v>1.8563E-2</v>
      </c>
      <c r="P3354" s="1315"/>
      <c r="Q3354" s="1315"/>
      <c r="R3354" s="1315"/>
      <c r="S3354" s="1316" t="s">
        <v>283</v>
      </c>
      <c r="T3354" s="1316"/>
      <c r="U3354" s="1316"/>
      <c r="V3354" s="1316"/>
      <c r="W3354" s="1317">
        <v>33.54</v>
      </c>
      <c r="X3354" s="1317"/>
      <c r="Y3354" s="1317"/>
      <c r="Z3354" s="1317"/>
      <c r="AA3354" s="1317"/>
      <c r="AB3354" s="1317"/>
      <c r="AC3354" s="1318">
        <v>0.62260000000000004</v>
      </c>
      <c r="AD3354" s="1318"/>
      <c r="AE3354" s="1318"/>
      <c r="AF3354" s="1318"/>
    </row>
    <row r="3355" spans="1:32" ht="22.5" customHeight="1">
      <c r="A3355" s="150"/>
      <c r="C3355" s="173" t="s">
        <v>794</v>
      </c>
      <c r="D3355" s="1309" t="s">
        <v>795</v>
      </c>
      <c r="E3355" s="1309"/>
      <c r="F3355" s="1309"/>
      <c r="G3355" s="1309"/>
      <c r="H3355" s="1309"/>
      <c r="I3355" s="1309"/>
      <c r="J3355" s="1309"/>
      <c r="K3355" s="1309"/>
      <c r="L3355" s="1309"/>
      <c r="M3355" s="1309"/>
      <c r="N3355" s="1309"/>
      <c r="O3355" s="1310">
        <v>1.4149999999999999E-2</v>
      </c>
      <c r="P3355" s="1310"/>
      <c r="Q3355" s="1310"/>
      <c r="R3355" s="1310"/>
      <c r="S3355" s="1311" t="s">
        <v>283</v>
      </c>
      <c r="T3355" s="1311"/>
      <c r="U3355" s="1311"/>
      <c r="V3355" s="1311"/>
      <c r="W3355" s="1312">
        <v>33.54</v>
      </c>
      <c r="X3355" s="1312"/>
      <c r="Y3355" s="1312"/>
      <c r="Z3355" s="1312"/>
      <c r="AA3355" s="1312"/>
      <c r="AB3355" s="1312"/>
      <c r="AC3355" s="1313">
        <v>0.47460000000000002</v>
      </c>
      <c r="AD3355" s="1313"/>
      <c r="AE3355" s="1313"/>
      <c r="AF3355" s="1313"/>
    </row>
    <row r="3356" spans="1:32" ht="28.15" customHeight="1">
      <c r="A3356" s="153"/>
      <c r="B3356" s="154"/>
      <c r="C3356" s="175" t="s">
        <v>796</v>
      </c>
      <c r="D3356" s="1304" t="s">
        <v>797</v>
      </c>
      <c r="E3356" s="1304"/>
      <c r="F3356" s="1304"/>
      <c r="G3356" s="1304"/>
      <c r="H3356" s="1304"/>
      <c r="I3356" s="1304"/>
      <c r="J3356" s="1304"/>
      <c r="K3356" s="1304"/>
      <c r="L3356" s="1304"/>
      <c r="M3356" s="1304"/>
      <c r="N3356" s="1304"/>
      <c r="O3356" s="1305">
        <v>8.0000000000000007E-5</v>
      </c>
      <c r="P3356" s="1305"/>
      <c r="Q3356" s="1305"/>
      <c r="R3356" s="1305"/>
      <c r="S3356" s="1306" t="s">
        <v>283</v>
      </c>
      <c r="T3356" s="1306"/>
      <c r="U3356" s="1306"/>
      <c r="V3356" s="1306"/>
      <c r="W3356" s="1307">
        <v>33.54</v>
      </c>
      <c r="X3356" s="1307"/>
      <c r="Y3356" s="1307"/>
      <c r="Z3356" s="1307"/>
      <c r="AA3356" s="1307"/>
      <c r="AB3356" s="1307"/>
      <c r="AC3356" s="1308">
        <v>2.7000000000000001E-3</v>
      </c>
      <c r="AD3356" s="1308"/>
      <c r="AE3356" s="1308"/>
      <c r="AF3356" s="1308"/>
    </row>
    <row r="3357" spans="1:32" ht="16.7" customHeight="1">
      <c r="A3357" s="1251"/>
      <c r="B3357" s="1251"/>
      <c r="C3357" s="1251"/>
      <c r="D3357" s="1251"/>
      <c r="E3357" s="1251"/>
      <c r="F3357" s="1251"/>
      <c r="G3357" s="1251"/>
      <c r="H3357" s="1251"/>
      <c r="I3357" s="1251"/>
      <c r="J3357" s="1251"/>
      <c r="K3357" s="1251"/>
      <c r="L3357" s="1251"/>
      <c r="M3357" s="1252" t="s">
        <v>415</v>
      </c>
      <c r="N3357" s="1252"/>
      <c r="O3357" s="1252"/>
      <c r="P3357" s="1252"/>
      <c r="Q3357" s="1252"/>
      <c r="R3357" s="1252"/>
      <c r="S3357" s="1252"/>
      <c r="T3357" s="1252"/>
      <c r="U3357" s="1252"/>
      <c r="V3357" s="1252"/>
      <c r="W3357" s="1252"/>
      <c r="X3357" s="1253"/>
      <c r="Y3357" s="1253"/>
      <c r="Z3357" s="1254">
        <v>1.0999000000000001</v>
      </c>
      <c r="AA3357" s="1254"/>
      <c r="AB3357" s="1254"/>
      <c r="AC3357" s="1254"/>
      <c r="AD3357" s="1254"/>
      <c r="AE3357" s="1254"/>
      <c r="AF3357" s="1254"/>
    </row>
    <row r="3358" spans="1:32" ht="17.45" customHeight="1">
      <c r="A3358" s="1255" t="s">
        <v>416</v>
      </c>
      <c r="B3358" s="1255"/>
      <c r="C3358" s="1255"/>
      <c r="D3358" s="1255"/>
      <c r="E3358" s="1255"/>
      <c r="F3358" s="1255"/>
      <c r="G3358" s="1255"/>
      <c r="H3358" s="1255"/>
      <c r="I3358" s="1255"/>
      <c r="J3358" s="1256" t="s">
        <v>391</v>
      </c>
      <c r="K3358" s="1256"/>
      <c r="L3358" s="158" t="s">
        <v>417</v>
      </c>
      <c r="M3358" s="158" t="s">
        <v>418</v>
      </c>
      <c r="N3358" s="1256" t="s">
        <v>419</v>
      </c>
      <c r="O3358" s="1256"/>
      <c r="P3358" s="1256" t="s">
        <v>420</v>
      </c>
      <c r="Q3358" s="1256"/>
      <c r="R3358" s="1256"/>
      <c r="S3358" s="1256"/>
      <c r="T3358" s="1256" t="s">
        <v>421</v>
      </c>
      <c r="U3358" s="1256"/>
      <c r="V3358" s="1256"/>
      <c r="W3358" s="1256"/>
      <c r="X3358" s="1256" t="s">
        <v>422</v>
      </c>
      <c r="Y3358" s="1256"/>
      <c r="Z3358" s="1256"/>
      <c r="AA3358" s="1256"/>
      <c r="AB3358" s="1256"/>
      <c r="AC3358" s="1245" t="s">
        <v>409</v>
      </c>
      <c r="AD3358" s="1245"/>
      <c r="AE3358" s="1245"/>
      <c r="AF3358" s="1245"/>
    </row>
    <row r="3359" spans="1:32" ht="46.9" customHeight="1">
      <c r="A3359" s="146"/>
      <c r="B3359" s="147"/>
      <c r="C3359" s="170" t="s">
        <v>780</v>
      </c>
      <c r="D3359" s="1263" t="s">
        <v>777</v>
      </c>
      <c r="E3359" s="1263"/>
      <c r="F3359" s="1263"/>
      <c r="G3359" s="1263"/>
      <c r="H3359" s="1263"/>
      <c r="I3359" s="1263"/>
      <c r="J3359" s="1300">
        <v>1.8563E-2</v>
      </c>
      <c r="K3359" s="1300"/>
      <c r="L3359" s="171">
        <v>0</v>
      </c>
      <c r="M3359" s="171">
        <v>0</v>
      </c>
      <c r="N3359" s="1265">
        <v>0</v>
      </c>
      <c r="O3359" s="1265"/>
      <c r="P3359" s="1265">
        <v>1.1000000000000001</v>
      </c>
      <c r="Q3359" s="1265"/>
      <c r="R3359" s="1265"/>
      <c r="S3359" s="1265"/>
      <c r="T3359" s="1265">
        <v>0.88</v>
      </c>
      <c r="U3359" s="1265"/>
      <c r="V3359" s="1265"/>
      <c r="W3359" s="1265"/>
      <c r="X3359" s="1265">
        <v>0.72</v>
      </c>
      <c r="Y3359" s="1265"/>
      <c r="Z3359" s="1265"/>
      <c r="AA3359" s="1265"/>
      <c r="AB3359" s="1265"/>
      <c r="AC3359" s="1266">
        <v>0</v>
      </c>
      <c r="AD3359" s="1266"/>
      <c r="AE3359" s="1266"/>
      <c r="AF3359" s="1266"/>
    </row>
    <row r="3360" spans="1:32" ht="40.15" customHeight="1">
      <c r="A3360" s="150"/>
      <c r="C3360" s="173" t="s">
        <v>798</v>
      </c>
      <c r="D3360" s="1297" t="s">
        <v>795</v>
      </c>
      <c r="E3360" s="1297"/>
      <c r="F3360" s="1297"/>
      <c r="G3360" s="1297"/>
      <c r="H3360" s="1297"/>
      <c r="I3360" s="1297"/>
      <c r="J3360" s="1298">
        <v>1.4149999999999999E-2</v>
      </c>
      <c r="K3360" s="1298"/>
      <c r="L3360" s="174">
        <v>0</v>
      </c>
      <c r="M3360" s="174">
        <v>0</v>
      </c>
      <c r="N3360" s="1299">
        <v>0</v>
      </c>
      <c r="O3360" s="1299"/>
      <c r="P3360" s="1299">
        <v>1.1000000000000001</v>
      </c>
      <c r="Q3360" s="1299"/>
      <c r="R3360" s="1299"/>
      <c r="S3360" s="1299"/>
      <c r="T3360" s="1299">
        <v>0.88</v>
      </c>
      <c r="U3360" s="1299"/>
      <c r="V3360" s="1299"/>
      <c r="W3360" s="1299"/>
      <c r="X3360" s="1299">
        <v>0.72</v>
      </c>
      <c r="Y3360" s="1299"/>
      <c r="Z3360" s="1299"/>
      <c r="AA3360" s="1299"/>
      <c r="AB3360" s="1299"/>
      <c r="AC3360" s="1262">
        <v>0</v>
      </c>
      <c r="AD3360" s="1262"/>
      <c r="AE3360" s="1262"/>
      <c r="AF3360" s="1262"/>
    </row>
    <row r="3361" spans="1:32" ht="70.900000000000006" customHeight="1">
      <c r="A3361" s="153"/>
      <c r="B3361" s="154"/>
      <c r="C3361" s="175" t="s">
        <v>799</v>
      </c>
      <c r="D3361" s="1294" t="s">
        <v>797</v>
      </c>
      <c r="E3361" s="1294"/>
      <c r="F3361" s="1294"/>
      <c r="G3361" s="1294"/>
      <c r="H3361" s="1294"/>
      <c r="I3361" s="1294"/>
      <c r="J3361" s="1295">
        <v>8.0000000000000007E-5</v>
      </c>
      <c r="K3361" s="1295"/>
      <c r="L3361" s="176">
        <v>0</v>
      </c>
      <c r="M3361" s="176">
        <v>0</v>
      </c>
      <c r="N3361" s="1296">
        <v>0</v>
      </c>
      <c r="O3361" s="1296"/>
      <c r="P3361" s="1296">
        <v>1.1000000000000001</v>
      </c>
      <c r="Q3361" s="1296"/>
      <c r="R3361" s="1296"/>
      <c r="S3361" s="1296"/>
      <c r="T3361" s="1296">
        <v>0.88</v>
      </c>
      <c r="U3361" s="1296"/>
      <c r="V3361" s="1296"/>
      <c r="W3361" s="1296"/>
      <c r="X3361" s="1296">
        <v>0.72</v>
      </c>
      <c r="Y3361" s="1296"/>
      <c r="Z3361" s="1296"/>
      <c r="AA3361" s="1296"/>
      <c r="AB3361" s="1296"/>
      <c r="AC3361" s="1261">
        <v>0</v>
      </c>
      <c r="AD3361" s="1261"/>
      <c r="AE3361" s="1261"/>
      <c r="AF3361" s="1261"/>
    </row>
    <row r="3362" spans="1:32" ht="16.7" customHeight="1">
      <c r="A3362" s="1246"/>
      <c r="B3362" s="1246"/>
      <c r="C3362" s="1246"/>
      <c r="D3362" s="1246"/>
      <c r="E3362" s="1246"/>
      <c r="F3362" s="1246"/>
      <c r="G3362" s="1246"/>
      <c r="H3362" s="1246"/>
      <c r="I3362" s="1246"/>
      <c r="J3362" s="1246"/>
      <c r="K3362" s="1246"/>
      <c r="L3362" s="1246"/>
      <c r="M3362" s="1247" t="s">
        <v>423</v>
      </c>
      <c r="N3362" s="1247"/>
      <c r="O3362" s="1247"/>
      <c r="P3362" s="1247"/>
      <c r="Q3362" s="1247"/>
      <c r="R3362" s="1247"/>
      <c r="S3362" s="1247"/>
      <c r="T3362" s="1247"/>
      <c r="U3362" s="1247"/>
      <c r="V3362" s="1247"/>
      <c r="W3362" s="1247"/>
      <c r="X3362" s="1248"/>
      <c r="Y3362" s="1248"/>
      <c r="Z3362" s="1249">
        <v>0</v>
      </c>
      <c r="AA3362" s="1249"/>
      <c r="AB3362" s="1249"/>
      <c r="AC3362" s="1249"/>
      <c r="AD3362" s="1249"/>
      <c r="AE3362" s="1249"/>
      <c r="AF3362" s="1249"/>
    </row>
    <row r="3363" spans="1:32" ht="5.85" customHeight="1">
      <c r="A3363" s="1250"/>
      <c r="B3363" s="1250"/>
      <c r="C3363" s="1250"/>
      <c r="D3363" s="1250"/>
      <c r="E3363" s="1250"/>
      <c r="F3363" s="1250"/>
      <c r="G3363" s="1250"/>
      <c r="H3363" s="1250"/>
      <c r="I3363" s="1250"/>
      <c r="J3363" s="1250"/>
      <c r="K3363" s="1250"/>
      <c r="L3363" s="1250"/>
      <c r="M3363" s="1250"/>
      <c r="N3363" s="1250"/>
      <c r="O3363" s="1250"/>
      <c r="P3363" s="1250"/>
      <c r="Q3363" s="1250"/>
      <c r="R3363" s="1250"/>
      <c r="S3363" s="1250"/>
      <c r="T3363" s="1250"/>
      <c r="U3363" s="1250"/>
      <c r="V3363" s="1250"/>
      <c r="W3363" s="1250"/>
      <c r="X3363" s="1250"/>
      <c r="Y3363" s="1250"/>
      <c r="Z3363" s="1250"/>
      <c r="AA3363" s="1250"/>
      <c r="AB3363" s="1250"/>
      <c r="AC3363" s="1250"/>
      <c r="AD3363" s="1250"/>
      <c r="AE3363" s="1250"/>
      <c r="AF3363" s="1250"/>
    </row>
    <row r="3364" spans="1:32" ht="16.7" customHeight="1">
      <c r="A3364" s="1239"/>
      <c r="B3364" s="1239"/>
      <c r="C3364" s="1239"/>
      <c r="D3364" s="1239"/>
      <c r="E3364" s="1239"/>
      <c r="F3364" s="1239"/>
      <c r="G3364" s="1239"/>
      <c r="H3364" s="1239"/>
      <c r="I3364" s="1239"/>
      <c r="J3364" s="1239"/>
      <c r="K3364" s="1239"/>
      <c r="L3364" s="1239"/>
      <c r="M3364" s="1240" t="s">
        <v>424</v>
      </c>
      <c r="N3364" s="1240"/>
      <c r="O3364" s="1240"/>
      <c r="P3364" s="1240"/>
      <c r="Q3364" s="1240"/>
      <c r="R3364" s="1240"/>
      <c r="S3364" s="1240"/>
      <c r="T3364" s="1240"/>
      <c r="U3364" s="1240"/>
      <c r="V3364" s="1240"/>
      <c r="W3364" s="1240"/>
      <c r="X3364" s="1243"/>
      <c r="Y3364" s="1243"/>
      <c r="Z3364" s="1241">
        <v>2.54</v>
      </c>
      <c r="AA3364" s="1241"/>
      <c r="AB3364" s="1241"/>
      <c r="AC3364" s="1241"/>
      <c r="AD3364" s="1241"/>
      <c r="AE3364" s="1241"/>
      <c r="AF3364" s="1241"/>
    </row>
    <row r="3365" spans="1:32" ht="0.75" customHeight="1">
      <c r="A3365" s="1239"/>
      <c r="B3365" s="1239"/>
      <c r="C3365" s="1239"/>
      <c r="D3365" s="1239"/>
      <c r="E3365" s="1239"/>
      <c r="F3365" s="1239"/>
      <c r="G3365" s="1239"/>
      <c r="H3365" s="1239"/>
      <c r="I3365" s="1239"/>
      <c r="J3365" s="1239"/>
      <c r="K3365" s="1240" t="s">
        <v>425</v>
      </c>
      <c r="L3365" s="1240"/>
      <c r="M3365" s="1240"/>
      <c r="N3365" s="1240"/>
      <c r="O3365" s="1240"/>
      <c r="P3365" s="1240"/>
      <c r="Q3365" s="159"/>
      <c r="R3365" s="1244">
        <v>0</v>
      </c>
      <c r="S3365" s="1244"/>
      <c r="T3365" s="1244"/>
      <c r="U3365" s="1240"/>
      <c r="V3365" s="1240"/>
      <c r="W3365" s="1240"/>
      <c r="X3365" s="1243"/>
      <c r="Y3365" s="1243"/>
      <c r="Z3365" s="1241"/>
      <c r="AA3365" s="1241"/>
      <c r="AB3365" s="1241"/>
      <c r="AC3365" s="1241"/>
      <c r="AD3365" s="1241"/>
      <c r="AE3365" s="1241"/>
      <c r="AF3365" s="1241"/>
    </row>
    <row r="3366" spans="1:32" ht="16.7" customHeight="1">
      <c r="A3366" s="1239"/>
      <c r="B3366" s="1239"/>
      <c r="C3366" s="1239"/>
      <c r="D3366" s="1239"/>
      <c r="E3366" s="1239"/>
      <c r="F3366" s="1239"/>
      <c r="G3366" s="1239"/>
      <c r="H3366" s="1239"/>
      <c r="I3366" s="1239"/>
      <c r="J3366" s="1239"/>
      <c r="K3366" s="1240"/>
      <c r="L3366" s="1240"/>
      <c r="M3366" s="1240"/>
      <c r="N3366" s="1240"/>
      <c r="O3366" s="1240"/>
      <c r="P3366" s="1240"/>
      <c r="Q3366" s="151"/>
      <c r="R3366" s="1244"/>
      <c r="S3366" s="1244"/>
      <c r="T3366" s="1244"/>
      <c r="U3366" s="151"/>
      <c r="V3366" s="1240" t="s">
        <v>426</v>
      </c>
      <c r="W3366" s="1240"/>
      <c r="X3366" s="1243"/>
      <c r="Y3366" s="1243"/>
      <c r="Z3366" s="1241">
        <v>0</v>
      </c>
      <c r="AA3366" s="1241"/>
      <c r="AB3366" s="1241"/>
      <c r="AC3366" s="1241"/>
      <c r="AD3366" s="1241"/>
      <c r="AE3366" s="1241"/>
      <c r="AF3366" s="1241"/>
    </row>
    <row r="3367" spans="1:32" ht="17.45" customHeight="1">
      <c r="A3367" s="1239"/>
      <c r="B3367" s="1239"/>
      <c r="C3367" s="1239"/>
      <c r="D3367" s="1239"/>
      <c r="E3367" s="1239"/>
      <c r="F3367" s="1239"/>
      <c r="G3367" s="1239"/>
      <c r="H3367" s="1239"/>
      <c r="I3367" s="1239"/>
      <c r="J3367" s="1239"/>
      <c r="K3367" s="1239"/>
      <c r="L3367" s="1239"/>
      <c r="M3367" s="1240" t="s">
        <v>427</v>
      </c>
      <c r="N3367" s="1240"/>
      <c r="O3367" s="1240"/>
      <c r="P3367" s="1240"/>
      <c r="Q3367" s="1240"/>
      <c r="R3367" s="1240"/>
      <c r="S3367" s="1240"/>
      <c r="T3367" s="1240"/>
      <c r="U3367" s="1240"/>
      <c r="V3367" s="1240"/>
      <c r="W3367" s="1240"/>
      <c r="X3367" s="1243"/>
      <c r="Y3367" s="1243"/>
      <c r="Z3367" s="1241">
        <v>2.54</v>
      </c>
      <c r="AA3367" s="1241"/>
      <c r="AB3367" s="1241"/>
      <c r="AC3367" s="1241"/>
      <c r="AD3367" s="1241"/>
      <c r="AE3367" s="1241"/>
      <c r="AF3367" s="1241"/>
    </row>
    <row r="3368" spans="1:32" ht="5.85" customHeight="1">
      <c r="A3368" s="1242"/>
      <c r="B3368" s="1242"/>
      <c r="C3368" s="1242"/>
      <c r="D3368" s="1242"/>
      <c r="E3368" s="1242"/>
      <c r="F3368" s="1242"/>
      <c r="G3368" s="1242"/>
      <c r="H3368" s="1242"/>
      <c r="I3368" s="1242"/>
      <c r="J3368" s="1242"/>
      <c r="K3368" s="1242"/>
      <c r="L3368" s="1242"/>
      <c r="M3368" s="1242"/>
      <c r="N3368" s="1242"/>
      <c r="O3368" s="1242"/>
      <c r="P3368" s="1242"/>
      <c r="Q3368" s="1242"/>
      <c r="R3368" s="1242"/>
      <c r="S3368" s="1242"/>
      <c r="T3368" s="1242"/>
      <c r="U3368" s="1242"/>
      <c r="V3368" s="1242"/>
      <c r="W3368" s="1242"/>
      <c r="X3368" s="1242"/>
      <c r="Y3368" s="1242"/>
      <c r="Z3368" s="1242"/>
      <c r="AA3368" s="1242"/>
      <c r="AB3368" s="1242"/>
      <c r="AC3368" s="1242"/>
      <c r="AD3368" s="1242"/>
      <c r="AE3368" s="1242"/>
      <c r="AF3368" s="1242"/>
    </row>
    <row r="3369" spans="1:32" ht="54.4" customHeight="1">
      <c r="A3369" s="153"/>
      <c r="B3369" s="154"/>
      <c r="C3369" s="154"/>
      <c r="D3369" s="154"/>
      <c r="E3369" s="154"/>
      <c r="F3369" s="154"/>
      <c r="G3369" s="154"/>
      <c r="H3369" s="154"/>
      <c r="I3369" s="154"/>
      <c r="J3369" s="154"/>
      <c r="K3369" s="154"/>
      <c r="L3369" s="154"/>
      <c r="M3369" s="154"/>
      <c r="N3369" s="154"/>
      <c r="O3369" s="154"/>
      <c r="P3369" s="154"/>
      <c r="Q3369" s="154"/>
      <c r="R3369" s="154"/>
      <c r="S3369" s="154"/>
      <c r="T3369" s="154"/>
      <c r="U3369" s="154"/>
      <c r="V3369" s="154"/>
      <c r="W3369" s="154"/>
      <c r="X3369" s="154"/>
      <c r="Y3369" s="154"/>
      <c r="Z3369" s="154"/>
      <c r="AA3369" s="154"/>
      <c r="AB3369" s="154"/>
      <c r="AC3369" s="154"/>
      <c r="AD3369" s="154"/>
      <c r="AE3369" s="154"/>
      <c r="AF3369" s="162"/>
    </row>
    <row r="3370" spans="1:32" ht="1.5" customHeight="1">
      <c r="A3370" s="146"/>
      <c r="B3370" s="147"/>
      <c r="C3370" s="147"/>
      <c r="D3370" s="147"/>
      <c r="E3370" s="147"/>
      <c r="F3370" s="147"/>
      <c r="G3370" s="1289" t="s">
        <v>376</v>
      </c>
      <c r="H3370" s="1289"/>
      <c r="I3370" s="1289"/>
      <c r="J3370" s="1289"/>
      <c r="K3370" s="1289"/>
      <c r="L3370" s="1289"/>
      <c r="M3370" s="1289"/>
      <c r="N3370" s="1289"/>
      <c r="O3370" s="1289"/>
      <c r="P3370" s="1289"/>
      <c r="Q3370" s="1289"/>
      <c r="R3370" s="1289"/>
      <c r="S3370" s="1289"/>
      <c r="T3370" s="1289"/>
      <c r="U3370" s="1289"/>
      <c r="V3370" s="1289"/>
      <c r="W3370" s="1289"/>
      <c r="X3370" s="1289"/>
      <c r="Y3370" s="1289"/>
      <c r="Z3370" s="1289"/>
      <c r="AA3370" s="148"/>
      <c r="AB3370" s="1290" t="s">
        <v>800</v>
      </c>
      <c r="AC3370" s="1290"/>
      <c r="AD3370" s="1290"/>
      <c r="AE3370" s="1290"/>
      <c r="AF3370" s="1290"/>
    </row>
    <row r="3371" spans="1:32" ht="15.4" customHeight="1">
      <c r="A3371" s="150"/>
      <c r="B3371" s="1243"/>
      <c r="C3371" s="1243"/>
      <c r="D3371" s="1243"/>
      <c r="E3371" s="1243"/>
      <c r="G3371" s="1289"/>
      <c r="H3371" s="1289"/>
      <c r="I3371" s="1289"/>
      <c r="J3371" s="1289"/>
      <c r="K3371" s="1289"/>
      <c r="L3371" s="1289"/>
      <c r="M3371" s="1289"/>
      <c r="N3371" s="1289"/>
      <c r="O3371" s="1289"/>
      <c r="P3371" s="1289"/>
      <c r="Q3371" s="1289"/>
      <c r="R3371" s="1289"/>
      <c r="S3371" s="1289"/>
      <c r="T3371" s="1289"/>
      <c r="U3371" s="1289"/>
      <c r="V3371" s="1289"/>
      <c r="W3371" s="1289"/>
      <c r="X3371" s="1289"/>
      <c r="Y3371" s="1289"/>
      <c r="Z3371" s="1289"/>
      <c r="AA3371" s="152"/>
      <c r="AB3371" s="1290"/>
      <c r="AC3371" s="1290"/>
      <c r="AD3371" s="1290"/>
      <c r="AE3371" s="1290"/>
      <c r="AF3371" s="1290"/>
    </row>
    <row r="3372" spans="1:32" ht="0.75" customHeight="1">
      <c r="A3372" s="150"/>
      <c r="B3372" s="1243"/>
      <c r="C3372" s="1243"/>
      <c r="D3372" s="1243"/>
      <c r="E3372" s="1243"/>
      <c r="G3372" s="1289"/>
      <c r="H3372" s="1289"/>
      <c r="I3372" s="1289"/>
      <c r="J3372" s="1289"/>
      <c r="K3372" s="1289"/>
      <c r="L3372" s="1289"/>
      <c r="M3372" s="1289"/>
      <c r="N3372" s="1289"/>
      <c r="O3372" s="1289"/>
      <c r="P3372" s="1289"/>
      <c r="Q3372" s="1289"/>
      <c r="R3372" s="1289"/>
      <c r="S3372" s="1289"/>
      <c r="T3372" s="1289"/>
      <c r="U3372" s="1289"/>
      <c r="V3372" s="1289"/>
      <c r="W3372" s="1289"/>
      <c r="X3372" s="1289"/>
      <c r="Y3372" s="1289"/>
      <c r="Z3372" s="1289"/>
      <c r="AA3372" s="152"/>
      <c r="AB3372" s="1290"/>
      <c r="AC3372" s="1290"/>
      <c r="AD3372" s="1290"/>
      <c r="AE3372" s="1290"/>
      <c r="AF3372" s="1290"/>
    </row>
    <row r="3373" spans="1:32" ht="10.9" customHeight="1">
      <c r="A3373" s="150"/>
      <c r="B3373" s="1243"/>
      <c r="C3373" s="1243"/>
      <c r="D3373" s="1243"/>
      <c r="E3373" s="1243"/>
      <c r="G3373" s="1289"/>
      <c r="H3373" s="1289"/>
      <c r="I3373" s="1289"/>
      <c r="J3373" s="1289"/>
      <c r="K3373" s="1289"/>
      <c r="L3373" s="1289"/>
      <c r="M3373" s="1289"/>
      <c r="N3373" s="1289"/>
      <c r="O3373" s="1289"/>
      <c r="P3373" s="1289"/>
      <c r="Q3373" s="1289"/>
      <c r="R3373" s="1289"/>
      <c r="S3373" s="1289"/>
      <c r="T3373" s="1289"/>
      <c r="U3373" s="1289"/>
      <c r="V3373" s="1289"/>
      <c r="W3373" s="1289"/>
      <c r="X3373" s="1289"/>
      <c r="Y3373" s="1289"/>
      <c r="Z3373" s="1289"/>
      <c r="AA3373" s="152"/>
      <c r="AB3373" s="1291" t="s">
        <v>378</v>
      </c>
      <c r="AC3373" s="1291"/>
      <c r="AD3373" s="1291"/>
      <c r="AE3373" s="1292"/>
      <c r="AF3373" s="1292"/>
    </row>
    <row r="3374" spans="1:32" ht="13.9" customHeight="1">
      <c r="A3374" s="150"/>
      <c r="B3374" s="1243"/>
      <c r="C3374" s="1243"/>
      <c r="D3374" s="1243"/>
      <c r="E3374" s="1243"/>
      <c r="G3374" s="1293" t="s">
        <v>379</v>
      </c>
      <c r="H3374" s="1293"/>
      <c r="I3374" s="1293"/>
      <c r="J3374" s="1293"/>
      <c r="K3374" s="1293"/>
      <c r="L3374" s="1293"/>
      <c r="M3374" s="1293"/>
      <c r="N3374" s="1293"/>
      <c r="O3374" s="1293"/>
      <c r="P3374" s="1293"/>
      <c r="Q3374" s="1293"/>
      <c r="R3374" s="1293"/>
      <c r="S3374" s="1293"/>
      <c r="T3374" s="1293"/>
      <c r="U3374" s="1293"/>
      <c r="V3374" s="1293"/>
      <c r="W3374" s="1293"/>
      <c r="X3374" s="1293"/>
      <c r="Y3374" s="1293"/>
      <c r="Z3374" s="1293"/>
      <c r="AA3374" s="152"/>
      <c r="AB3374" s="1291"/>
      <c r="AC3374" s="1291"/>
      <c r="AD3374" s="1291"/>
      <c r="AE3374" s="1292"/>
      <c r="AF3374" s="1292"/>
    </row>
    <row r="3375" spans="1:32" ht="0.75" customHeight="1">
      <c r="A3375" s="150"/>
      <c r="G3375" s="1293"/>
      <c r="H3375" s="1293"/>
      <c r="I3375" s="1293"/>
      <c r="J3375" s="1293"/>
      <c r="K3375" s="1293"/>
      <c r="L3375" s="1293"/>
      <c r="M3375" s="1293"/>
      <c r="N3375" s="1293"/>
      <c r="O3375" s="1293"/>
      <c r="P3375" s="1293"/>
      <c r="Q3375" s="1293"/>
      <c r="R3375" s="1293"/>
      <c r="S3375" s="1293"/>
      <c r="T3375" s="1293"/>
      <c r="U3375" s="1293"/>
      <c r="V3375" s="1293"/>
      <c r="W3375" s="1293"/>
      <c r="X3375" s="1293"/>
      <c r="Y3375" s="1293"/>
      <c r="Z3375" s="1293"/>
      <c r="AA3375" s="152"/>
      <c r="AB3375" s="1291"/>
      <c r="AC3375" s="1291"/>
      <c r="AD3375" s="1291"/>
      <c r="AE3375" s="1292"/>
      <c r="AF3375" s="1292"/>
    </row>
    <row r="3376" spans="1:32" ht="0.75" customHeight="1">
      <c r="A3376" s="153"/>
      <c r="B3376" s="154"/>
      <c r="C3376" s="154"/>
      <c r="D3376" s="154"/>
      <c r="E3376" s="154"/>
      <c r="F3376" s="154"/>
      <c r="G3376" s="154"/>
      <c r="H3376" s="154"/>
      <c r="I3376" s="154"/>
      <c r="J3376" s="154"/>
      <c r="K3376" s="154"/>
      <c r="L3376" s="154"/>
      <c r="M3376" s="154"/>
      <c r="N3376" s="154"/>
      <c r="O3376" s="154"/>
      <c r="P3376" s="154"/>
      <c r="Q3376" s="154"/>
      <c r="R3376" s="154"/>
      <c r="S3376" s="154"/>
      <c r="T3376" s="154"/>
      <c r="U3376" s="154"/>
      <c r="V3376" s="154"/>
      <c r="W3376" s="154"/>
      <c r="X3376" s="154"/>
      <c r="Y3376" s="154"/>
      <c r="Z3376" s="154"/>
      <c r="AA3376" s="154"/>
      <c r="AB3376" s="154"/>
      <c r="AC3376" s="154"/>
      <c r="AD3376" s="154"/>
      <c r="AE3376" s="1292"/>
      <c r="AF3376" s="1292"/>
    </row>
    <row r="3377" spans="1:32" ht="16.7" customHeight="1">
      <c r="A3377" s="1280" t="s">
        <v>323</v>
      </c>
      <c r="B3377" s="1280"/>
      <c r="C3377" s="1280"/>
      <c r="D3377" s="1280"/>
      <c r="E3377" s="1280"/>
      <c r="F3377" s="1280"/>
      <c r="G3377" s="1280"/>
      <c r="H3377" s="1280"/>
      <c r="I3377" s="1280"/>
      <c r="J3377" s="1280"/>
      <c r="K3377" s="1280"/>
      <c r="L3377" s="1280"/>
      <c r="M3377" s="1280"/>
      <c r="N3377" s="1280"/>
      <c r="O3377" s="1280"/>
      <c r="P3377" s="1280"/>
      <c r="Q3377" s="1280"/>
      <c r="R3377" s="1280"/>
      <c r="S3377" s="1280"/>
      <c r="T3377" s="1280"/>
      <c r="U3377" s="1280"/>
      <c r="V3377" s="1280"/>
      <c r="W3377" s="1280"/>
      <c r="X3377" s="1280"/>
      <c r="Y3377" s="1280"/>
      <c r="Z3377" s="1280"/>
      <c r="AA3377" s="1280"/>
      <c r="AB3377" s="1280"/>
      <c r="AC3377" s="1280"/>
      <c r="AD3377" s="1280"/>
      <c r="AE3377" s="1280"/>
      <c r="AF3377" s="1280"/>
    </row>
    <row r="3378" spans="1:32" ht="37.15" customHeight="1">
      <c r="A3378" s="1301" t="s">
        <v>380</v>
      </c>
      <c r="B3378" s="1301"/>
      <c r="C3378" s="1301"/>
      <c r="D3378" s="1301"/>
      <c r="E3378" s="1301"/>
      <c r="F3378" s="1301"/>
      <c r="G3378" s="1301"/>
      <c r="H3378" s="1301"/>
      <c r="I3378" s="1301"/>
      <c r="J3378" s="1301"/>
      <c r="K3378" s="1301"/>
      <c r="L3378" s="1301"/>
      <c r="M3378" s="1301"/>
      <c r="N3378" s="1301"/>
      <c r="O3378" s="1301"/>
      <c r="P3378" s="1301"/>
      <c r="Q3378" s="1301"/>
      <c r="R3378" s="1301"/>
      <c r="S3378" s="1301"/>
      <c r="T3378" s="1301"/>
      <c r="U3378" s="1301"/>
      <c r="V3378" s="1301"/>
      <c r="W3378" s="1301"/>
      <c r="X3378" s="1301"/>
      <c r="Y3378" s="1280" t="s">
        <v>381</v>
      </c>
      <c r="Z3378" s="1280"/>
      <c r="AA3378" s="1280"/>
      <c r="AB3378" s="1280"/>
      <c r="AC3378" s="1280"/>
      <c r="AD3378" s="1280"/>
      <c r="AE3378" s="1280"/>
      <c r="AF3378" s="1280"/>
    </row>
    <row r="3379" spans="1:32" ht="5.0999999999999996" customHeight="1">
      <c r="A3379" s="155"/>
      <c r="B3379" s="156"/>
      <c r="C3379" s="156"/>
      <c r="D3379" s="156"/>
      <c r="E3379" s="156"/>
      <c r="F3379" s="156"/>
      <c r="G3379" s="156"/>
      <c r="H3379" s="156"/>
      <c r="I3379" s="156"/>
      <c r="J3379" s="156"/>
      <c r="K3379" s="156"/>
      <c r="L3379" s="156"/>
      <c r="M3379" s="156"/>
      <c r="N3379" s="156"/>
      <c r="O3379" s="156"/>
      <c r="P3379" s="156"/>
      <c r="Q3379" s="156"/>
      <c r="R3379" s="156"/>
      <c r="S3379" s="156"/>
      <c r="T3379" s="156"/>
      <c r="U3379" s="156"/>
      <c r="V3379" s="156"/>
      <c r="W3379" s="156"/>
      <c r="X3379" s="156"/>
      <c r="Y3379" s="156"/>
      <c r="Z3379" s="156"/>
      <c r="AA3379" s="156"/>
      <c r="AB3379" s="156"/>
      <c r="AC3379" s="156"/>
      <c r="AD3379" s="156"/>
      <c r="AE3379" s="156"/>
      <c r="AF3379" s="157"/>
    </row>
    <row r="3380" spans="1:32" ht="0.75" customHeight="1">
      <c r="A3380" s="1283" t="s">
        <v>382</v>
      </c>
      <c r="B3380" s="1283"/>
      <c r="C3380" s="1283"/>
      <c r="D3380" s="1283"/>
      <c r="E3380" s="1284"/>
      <c r="F3380" s="1284"/>
      <c r="G3380" s="1284"/>
      <c r="H3380" s="1284"/>
      <c r="I3380" s="1285" t="s">
        <v>354</v>
      </c>
      <c r="J3380" s="1285"/>
      <c r="K3380" s="1285"/>
      <c r="L3380" s="1285"/>
      <c r="M3380" s="1285"/>
      <c r="N3380" s="1285"/>
      <c r="O3380" s="1285"/>
      <c r="P3380" s="1285"/>
      <c r="Q3380" s="1285"/>
      <c r="R3380" s="1285"/>
      <c r="S3380" s="1285"/>
      <c r="T3380" s="1285"/>
      <c r="U3380" s="1285"/>
      <c r="V3380" s="1285"/>
      <c r="W3380" s="1285"/>
      <c r="X3380" s="1285"/>
      <c r="Y3380" s="1275" t="s">
        <v>383</v>
      </c>
      <c r="Z3380" s="1275"/>
      <c r="AA3380" s="1275"/>
      <c r="AB3380" s="1275"/>
      <c r="AC3380" s="1275"/>
      <c r="AD3380" s="1286" t="s">
        <v>761</v>
      </c>
      <c r="AE3380" s="1286"/>
      <c r="AF3380" s="1286"/>
    </row>
    <row r="3381" spans="1:32" ht="18.2" customHeight="1">
      <c r="A3381" s="1283"/>
      <c r="B3381" s="1283"/>
      <c r="C3381" s="1283"/>
      <c r="D3381" s="1283"/>
      <c r="E3381" s="1287" t="s">
        <v>385</v>
      </c>
      <c r="F3381" s="1287"/>
      <c r="G3381" s="1287"/>
      <c r="H3381" s="1288" t="s">
        <v>386</v>
      </c>
      <c r="I3381" s="1285"/>
      <c r="J3381" s="1285"/>
      <c r="K3381" s="1285"/>
      <c r="L3381" s="1285"/>
      <c r="M3381" s="1285"/>
      <c r="N3381" s="1285"/>
      <c r="O3381" s="1285"/>
      <c r="P3381" s="1285"/>
      <c r="Q3381" s="1285"/>
      <c r="R3381" s="1285"/>
      <c r="S3381" s="1285"/>
      <c r="T3381" s="1285"/>
      <c r="U3381" s="1285"/>
      <c r="V3381" s="1285"/>
      <c r="W3381" s="1285"/>
      <c r="X3381" s="1285"/>
      <c r="Y3381" s="1275"/>
      <c r="Z3381" s="1275"/>
      <c r="AA3381" s="1275"/>
      <c r="AB3381" s="1275"/>
      <c r="AC3381" s="1275"/>
      <c r="AD3381" s="1286"/>
      <c r="AE3381" s="1286"/>
      <c r="AF3381" s="1286"/>
    </row>
    <row r="3382" spans="1:32" ht="25.15" customHeight="1">
      <c r="A3382" s="1274" t="s">
        <v>353</v>
      </c>
      <c r="B3382" s="1274"/>
      <c r="C3382" s="1274"/>
      <c r="D3382" s="1274"/>
      <c r="E3382" s="1277"/>
      <c r="F3382" s="1277"/>
      <c r="G3382" s="1277"/>
      <c r="H3382" s="1288"/>
      <c r="I3382" s="1285"/>
      <c r="J3382" s="1285"/>
      <c r="K3382" s="1285"/>
      <c r="L3382" s="1285"/>
      <c r="M3382" s="1285"/>
      <c r="N3382" s="1285"/>
      <c r="O3382" s="1285"/>
      <c r="P3382" s="1285"/>
      <c r="Q3382" s="1285"/>
      <c r="R3382" s="1285"/>
      <c r="S3382" s="1285"/>
      <c r="T3382" s="1285"/>
      <c r="U3382" s="1285"/>
      <c r="V3382" s="1285"/>
      <c r="W3382" s="1285"/>
      <c r="X3382" s="1285"/>
      <c r="Y3382" s="1275" t="s">
        <v>387</v>
      </c>
      <c r="Z3382" s="1275"/>
      <c r="AA3382" s="1275"/>
      <c r="AB3382" s="1275"/>
      <c r="AC3382" s="1275"/>
      <c r="AD3382" s="1276">
        <v>1</v>
      </c>
      <c r="AE3382" s="1276"/>
      <c r="AF3382" s="1276"/>
    </row>
    <row r="3383" spans="1:32" ht="0.75" customHeight="1">
      <c r="A3383" s="1278"/>
      <c r="B3383" s="1278"/>
      <c r="C3383" s="1278"/>
      <c r="D3383" s="1278"/>
      <c r="E3383" s="1278"/>
      <c r="F3383" s="1278"/>
      <c r="G3383" s="1278"/>
      <c r="H3383" s="1288"/>
      <c r="I3383" s="1279"/>
      <c r="J3383" s="1279"/>
      <c r="K3383" s="1279"/>
      <c r="L3383" s="1279"/>
      <c r="M3383" s="1279"/>
      <c r="N3383" s="1279"/>
      <c r="O3383" s="1279"/>
      <c r="P3383" s="1279"/>
      <c r="Q3383" s="1279"/>
      <c r="R3383" s="1279"/>
      <c r="S3383" s="1279"/>
      <c r="T3383" s="1279"/>
      <c r="U3383" s="1279"/>
      <c r="V3383" s="1279"/>
      <c r="W3383" s="1279"/>
      <c r="X3383" s="1279"/>
      <c r="Y3383" s="1279"/>
      <c r="Z3383" s="1279"/>
      <c r="AA3383" s="1279"/>
      <c r="AB3383" s="1279"/>
      <c r="AC3383" s="1279"/>
      <c r="AD3383" s="1279"/>
      <c r="AE3383" s="1279"/>
      <c r="AF3383" s="1279"/>
    </row>
    <row r="3384" spans="1:32" ht="26.85" customHeight="1">
      <c r="A3384" s="1271" t="s">
        <v>789</v>
      </c>
      <c r="B3384" s="1271"/>
      <c r="C3384" s="1271"/>
      <c r="D3384" s="1271"/>
      <c r="E3384" s="1271"/>
      <c r="F3384" s="1271"/>
      <c r="G3384" s="1271"/>
      <c r="H3384" s="1271"/>
      <c r="I3384" s="1271"/>
      <c r="J3384" s="1271"/>
      <c r="K3384" s="1271"/>
      <c r="L3384" s="1271"/>
      <c r="M3384" s="1271"/>
      <c r="N3384" s="1271"/>
      <c r="O3384" s="1271"/>
      <c r="P3384" s="1271"/>
      <c r="Q3384" s="1271"/>
      <c r="R3384" s="1271"/>
      <c r="S3384" s="1271"/>
      <c r="T3384" s="1271"/>
      <c r="U3384" s="1271"/>
      <c r="V3384" s="1271"/>
      <c r="W3384" s="1271"/>
      <c r="X3384" s="1271"/>
      <c r="Y3384" s="1271"/>
      <c r="Z3384" s="1271"/>
      <c r="AA3384" s="1271"/>
      <c r="AB3384" s="1271"/>
      <c r="AC3384" s="1271"/>
      <c r="AD3384" s="1271"/>
      <c r="AE3384" s="1271"/>
      <c r="AF3384" s="1272"/>
    </row>
    <row r="3385" spans="1:32" ht="10.15" customHeight="1">
      <c r="A3385" s="1273" t="s">
        <v>389</v>
      </c>
      <c r="B3385" s="1273"/>
      <c r="C3385" s="1273"/>
      <c r="D3385" s="1273"/>
      <c r="E3385" s="1273"/>
      <c r="F3385" s="1273"/>
      <c r="G3385" s="1273"/>
      <c r="H3385" s="1273"/>
      <c r="I3385" s="1273"/>
      <c r="J3385" s="1273"/>
      <c r="K3385" s="1273"/>
      <c r="L3385" s="1273"/>
      <c r="M3385" s="1273"/>
      <c r="N3385" s="1273"/>
      <c r="O3385" s="1273"/>
      <c r="P3385" s="1273"/>
      <c r="Q3385" s="1273"/>
      <c r="R3385" s="1273"/>
      <c r="S3385" s="1273"/>
      <c r="T3385" s="1273"/>
      <c r="U3385" s="1273"/>
      <c r="V3385" s="1273"/>
      <c r="W3385" s="1273"/>
      <c r="X3385" s="1273"/>
      <c r="Y3385" s="1273"/>
      <c r="Z3385" s="1273"/>
      <c r="AA3385" s="1273"/>
      <c r="AB3385" s="1273"/>
      <c r="AC3385" s="1273"/>
      <c r="AD3385" s="1273"/>
      <c r="AE3385" s="1273"/>
      <c r="AF3385" s="1272"/>
    </row>
    <row r="3386" spans="1:32" ht="16.7" customHeight="1">
      <c r="A3386" s="1255" t="s">
        <v>390</v>
      </c>
      <c r="B3386" s="1255"/>
      <c r="C3386" s="1255"/>
      <c r="D3386" s="1255"/>
      <c r="E3386" s="1255"/>
      <c r="F3386" s="1255"/>
      <c r="G3386" s="1255"/>
      <c r="H3386" s="1255"/>
      <c r="I3386" s="1255"/>
      <c r="J3386" s="1255"/>
      <c r="K3386" s="1255"/>
      <c r="L3386" s="1255"/>
      <c r="M3386" s="1256" t="s">
        <v>391</v>
      </c>
      <c r="N3386" s="1256" t="s">
        <v>392</v>
      </c>
      <c r="O3386" s="1256"/>
      <c r="P3386" s="1256"/>
      <c r="Q3386" s="1256"/>
      <c r="R3386" s="1256"/>
      <c r="S3386" s="1256"/>
      <c r="T3386" s="1256" t="s">
        <v>393</v>
      </c>
      <c r="U3386" s="1256"/>
      <c r="V3386" s="1256"/>
      <c r="W3386" s="1256"/>
      <c r="X3386" s="1256"/>
      <c r="Y3386" s="1256"/>
      <c r="Z3386" s="1256"/>
      <c r="AA3386" s="1256"/>
      <c r="AB3386" s="1256"/>
      <c r="AC3386" s="1245" t="s">
        <v>394</v>
      </c>
      <c r="AD3386" s="1245"/>
      <c r="AE3386" s="1245"/>
      <c r="AF3386" s="1245"/>
    </row>
    <row r="3387" spans="1:32" ht="17.45" customHeight="1">
      <c r="A3387" s="1255"/>
      <c r="B3387" s="1255"/>
      <c r="C3387" s="1255"/>
      <c r="D3387" s="1255"/>
      <c r="E3387" s="1255"/>
      <c r="F3387" s="1255"/>
      <c r="G3387" s="1255"/>
      <c r="H3387" s="1255"/>
      <c r="I3387" s="1255"/>
      <c r="J3387" s="1255"/>
      <c r="K3387" s="1255"/>
      <c r="L3387" s="1255"/>
      <c r="M3387" s="1256"/>
      <c r="N3387" s="1256" t="s">
        <v>395</v>
      </c>
      <c r="O3387" s="1256"/>
      <c r="P3387" s="1256" t="s">
        <v>396</v>
      </c>
      <c r="Q3387" s="1256"/>
      <c r="R3387" s="1256"/>
      <c r="S3387" s="1256"/>
      <c r="T3387" s="1256" t="s">
        <v>395</v>
      </c>
      <c r="U3387" s="1256"/>
      <c r="V3387" s="1256"/>
      <c r="W3387" s="1256"/>
      <c r="X3387" s="1256" t="s">
        <v>396</v>
      </c>
      <c r="Y3387" s="1256"/>
      <c r="Z3387" s="1256"/>
      <c r="AA3387" s="1256"/>
      <c r="AB3387" s="1256"/>
      <c r="AC3387" s="1245"/>
      <c r="AD3387" s="1245"/>
      <c r="AE3387" s="1245"/>
      <c r="AF3387" s="1245"/>
    </row>
    <row r="3388" spans="1:32" ht="17.45" customHeight="1">
      <c r="A3388" s="1246"/>
      <c r="B3388" s="1246"/>
      <c r="C3388" s="1246"/>
      <c r="D3388" s="1246"/>
      <c r="E3388" s="1246"/>
      <c r="F3388" s="1246"/>
      <c r="G3388" s="1246"/>
      <c r="H3388" s="1246"/>
      <c r="I3388" s="1246"/>
      <c r="J3388" s="1246"/>
      <c r="K3388" s="1246"/>
      <c r="L3388" s="1246"/>
      <c r="M3388" s="1247" t="s">
        <v>397</v>
      </c>
      <c r="N3388" s="1247"/>
      <c r="O3388" s="1247"/>
      <c r="P3388" s="1247"/>
      <c r="Q3388" s="1247"/>
      <c r="R3388" s="1247"/>
      <c r="S3388" s="1247"/>
      <c r="T3388" s="1247"/>
      <c r="U3388" s="1247"/>
      <c r="V3388" s="1247"/>
      <c r="W3388" s="1247"/>
      <c r="X3388" s="1248"/>
      <c r="Y3388" s="1248"/>
      <c r="Z3388" s="1249">
        <v>0</v>
      </c>
      <c r="AA3388" s="1249"/>
      <c r="AB3388" s="1249"/>
      <c r="AC3388" s="1249"/>
      <c r="AD3388" s="1249"/>
      <c r="AE3388" s="1249"/>
      <c r="AF3388" s="1249"/>
    </row>
    <row r="3389" spans="1:32" ht="16.7" customHeight="1">
      <c r="A3389" s="1255" t="s">
        <v>398</v>
      </c>
      <c r="B3389" s="1255"/>
      <c r="C3389" s="1255"/>
      <c r="D3389" s="1255"/>
      <c r="E3389" s="1255"/>
      <c r="F3389" s="1255"/>
      <c r="G3389" s="1255"/>
      <c r="H3389" s="1255"/>
      <c r="I3389" s="1255"/>
      <c r="J3389" s="1255"/>
      <c r="K3389" s="1255"/>
      <c r="L3389" s="1255"/>
      <c r="M3389" s="1255"/>
      <c r="N3389" s="1255"/>
      <c r="O3389" s="1256" t="s">
        <v>399</v>
      </c>
      <c r="P3389" s="1256"/>
      <c r="Q3389" s="1256"/>
      <c r="R3389" s="1256"/>
      <c r="S3389" s="1256" t="s">
        <v>391</v>
      </c>
      <c r="T3389" s="1256"/>
      <c r="U3389" s="1256"/>
      <c r="V3389" s="1256"/>
      <c r="W3389" s="1256" t="s">
        <v>400</v>
      </c>
      <c r="X3389" s="1256"/>
      <c r="Y3389" s="1256"/>
      <c r="Z3389" s="1256"/>
      <c r="AA3389" s="1256"/>
      <c r="AB3389" s="1256"/>
      <c r="AC3389" s="1245" t="s">
        <v>394</v>
      </c>
      <c r="AD3389" s="1245"/>
      <c r="AE3389" s="1245"/>
      <c r="AF3389" s="1245"/>
    </row>
    <row r="3390" spans="1:32" ht="17.45" customHeight="1">
      <c r="A3390" s="146"/>
      <c r="B3390" s="147"/>
      <c r="C3390" s="147"/>
      <c r="D3390" s="147"/>
      <c r="E3390" s="147"/>
      <c r="F3390" s="147"/>
      <c r="G3390" s="147"/>
      <c r="H3390" s="147"/>
      <c r="I3390" s="147"/>
      <c r="J3390" s="147"/>
      <c r="K3390" s="147"/>
      <c r="L3390" s="147"/>
      <c r="M3390" s="1331" t="s">
        <v>401</v>
      </c>
      <c r="N3390" s="1331"/>
      <c r="O3390" s="1331"/>
      <c r="P3390" s="1331"/>
      <c r="Q3390" s="1331"/>
      <c r="R3390" s="1331"/>
      <c r="S3390" s="1331"/>
      <c r="T3390" s="1331"/>
      <c r="U3390" s="1331"/>
      <c r="V3390" s="1331"/>
      <c r="W3390" s="1331"/>
      <c r="X3390" s="147"/>
      <c r="Y3390" s="147"/>
      <c r="Z3390" s="1266">
        <v>0</v>
      </c>
      <c r="AA3390" s="1266"/>
      <c r="AB3390" s="1266"/>
      <c r="AC3390" s="1266"/>
      <c r="AD3390" s="1266"/>
      <c r="AE3390" s="1266"/>
      <c r="AF3390" s="1266"/>
    </row>
    <row r="3391" spans="1:32" ht="16.7" customHeight="1">
      <c r="A3391" s="150"/>
      <c r="M3391" s="1240" t="s">
        <v>402</v>
      </c>
      <c r="N3391" s="1240"/>
      <c r="O3391" s="1240"/>
      <c r="P3391" s="1240"/>
      <c r="Q3391" s="1240"/>
      <c r="R3391" s="1240"/>
      <c r="S3391" s="1240"/>
      <c r="T3391" s="1240"/>
      <c r="U3391" s="1240"/>
      <c r="V3391" s="1240"/>
      <c r="W3391" s="1240"/>
      <c r="Z3391" s="1262">
        <v>0</v>
      </c>
      <c r="AA3391" s="1262"/>
      <c r="AB3391" s="1262"/>
      <c r="AC3391" s="1262"/>
      <c r="AD3391" s="1262"/>
      <c r="AE3391" s="1262"/>
      <c r="AF3391" s="1262"/>
    </row>
    <row r="3392" spans="1:32" ht="17.45" customHeight="1">
      <c r="A3392" s="150"/>
      <c r="M3392" s="1240" t="s">
        <v>403</v>
      </c>
      <c r="N3392" s="1240"/>
      <c r="O3392" s="1240"/>
      <c r="P3392" s="1240"/>
      <c r="Q3392" s="1240"/>
      <c r="R3392" s="1240"/>
      <c r="S3392" s="1240"/>
      <c r="T3392" s="1240"/>
      <c r="U3392" s="1240"/>
      <c r="V3392" s="1240"/>
      <c r="W3392" s="1240"/>
      <c r="Z3392" s="1262">
        <v>0</v>
      </c>
      <c r="AA3392" s="1262"/>
      <c r="AB3392" s="1262"/>
      <c r="AC3392" s="1262"/>
      <c r="AD3392" s="1262"/>
      <c r="AE3392" s="1262"/>
      <c r="AF3392" s="1262"/>
    </row>
    <row r="3393" spans="1:32" ht="17.45" customHeight="1">
      <c r="A3393" s="150"/>
      <c r="M3393" s="1240" t="s">
        <v>404</v>
      </c>
      <c r="N3393" s="1240"/>
      <c r="O3393" s="1240"/>
      <c r="P3393" s="1240"/>
      <c r="Q3393" s="1240"/>
      <c r="R3393" s="1240"/>
      <c r="S3393" s="1240"/>
      <c r="T3393" s="1240"/>
      <c r="U3393" s="1240"/>
      <c r="V3393" s="1240"/>
      <c r="W3393" s="1240"/>
      <c r="Z3393" s="1262">
        <v>0</v>
      </c>
      <c r="AA3393" s="1262"/>
      <c r="AB3393" s="1262"/>
      <c r="AC3393" s="1262"/>
      <c r="AD3393" s="1262"/>
      <c r="AE3393" s="1262"/>
      <c r="AF3393" s="1262"/>
    </row>
    <row r="3394" spans="1:32" ht="16.7" customHeight="1">
      <c r="A3394" s="153"/>
      <c r="B3394" s="154"/>
      <c r="C3394" s="154"/>
      <c r="D3394" s="154"/>
      <c r="E3394" s="154"/>
      <c r="F3394" s="154"/>
      <c r="G3394" s="154"/>
      <c r="H3394" s="154"/>
      <c r="I3394" s="154"/>
      <c r="J3394" s="154"/>
      <c r="K3394" s="154"/>
      <c r="L3394" s="154"/>
      <c r="M3394" s="1260" t="s">
        <v>405</v>
      </c>
      <c r="N3394" s="1260"/>
      <c r="O3394" s="1260"/>
      <c r="P3394" s="1260"/>
      <c r="Q3394" s="1260"/>
      <c r="R3394" s="1260"/>
      <c r="S3394" s="1260"/>
      <c r="T3394" s="1260"/>
      <c r="U3394" s="1260"/>
      <c r="V3394" s="1260"/>
      <c r="W3394" s="1260"/>
      <c r="X3394" s="154"/>
      <c r="Y3394" s="154"/>
      <c r="Z3394" s="1261">
        <v>0</v>
      </c>
      <c r="AA3394" s="1261"/>
      <c r="AB3394" s="1261"/>
      <c r="AC3394" s="1261"/>
      <c r="AD3394" s="1261"/>
      <c r="AE3394" s="1261"/>
      <c r="AF3394" s="1261"/>
    </row>
    <row r="3395" spans="1:32" ht="17.45" customHeight="1">
      <c r="A3395" s="1257" t="s">
        <v>406</v>
      </c>
      <c r="B3395" s="1257"/>
      <c r="C3395" s="1257"/>
      <c r="D3395" s="1257"/>
      <c r="E3395" s="1257"/>
      <c r="F3395" s="1257"/>
      <c r="G3395" s="1257"/>
      <c r="H3395" s="1257"/>
      <c r="I3395" s="1257"/>
      <c r="J3395" s="1257"/>
      <c r="K3395" s="1257"/>
      <c r="L3395" s="1257"/>
      <c r="M3395" s="1257"/>
      <c r="N3395" s="1257"/>
      <c r="O3395" s="1258" t="s">
        <v>391</v>
      </c>
      <c r="P3395" s="1258"/>
      <c r="Q3395" s="1258"/>
      <c r="R3395" s="1258"/>
      <c r="S3395" s="1258" t="s">
        <v>407</v>
      </c>
      <c r="T3395" s="1258"/>
      <c r="U3395" s="1258"/>
      <c r="V3395" s="1258"/>
      <c r="W3395" s="1258" t="s">
        <v>408</v>
      </c>
      <c r="X3395" s="1258"/>
      <c r="Y3395" s="1258"/>
      <c r="Z3395" s="1258"/>
      <c r="AA3395" s="1258"/>
      <c r="AB3395" s="1258"/>
      <c r="AC3395" s="1259" t="s">
        <v>409</v>
      </c>
      <c r="AD3395" s="1259"/>
      <c r="AE3395" s="1259"/>
      <c r="AF3395" s="1259"/>
    </row>
    <row r="3396" spans="1:32" ht="22.5" customHeight="1">
      <c r="A3396" s="155"/>
      <c r="B3396" s="156"/>
      <c r="C3396" s="160" t="s">
        <v>790</v>
      </c>
      <c r="D3396" s="1268" t="s">
        <v>791</v>
      </c>
      <c r="E3396" s="1268"/>
      <c r="F3396" s="1268"/>
      <c r="G3396" s="1268"/>
      <c r="H3396" s="1268"/>
      <c r="I3396" s="1268"/>
      <c r="J3396" s="1268"/>
      <c r="K3396" s="1268"/>
      <c r="L3396" s="1268"/>
      <c r="M3396" s="1268"/>
      <c r="N3396" s="1268"/>
      <c r="O3396" s="1319">
        <v>1.333E-2</v>
      </c>
      <c r="P3396" s="1319"/>
      <c r="Q3396" s="1319"/>
      <c r="R3396" s="1319"/>
      <c r="S3396" s="1320" t="s">
        <v>384</v>
      </c>
      <c r="T3396" s="1320"/>
      <c r="U3396" s="1320"/>
      <c r="V3396" s="1320"/>
      <c r="W3396" s="1270">
        <v>0.50929999999999997</v>
      </c>
      <c r="X3396" s="1270"/>
      <c r="Y3396" s="1270"/>
      <c r="Z3396" s="1270"/>
      <c r="AA3396" s="1270"/>
      <c r="AB3396" s="1270"/>
      <c r="AC3396" s="1267">
        <v>6.7999999999999996E-3</v>
      </c>
      <c r="AD3396" s="1267"/>
      <c r="AE3396" s="1267"/>
      <c r="AF3396" s="1267"/>
    </row>
    <row r="3397" spans="1:32" ht="17.45" customHeight="1">
      <c r="A3397" s="1246"/>
      <c r="B3397" s="1246"/>
      <c r="C3397" s="1246"/>
      <c r="D3397" s="1246"/>
      <c r="E3397" s="1246"/>
      <c r="F3397" s="1246"/>
      <c r="G3397" s="1246"/>
      <c r="H3397" s="1246"/>
      <c r="I3397" s="1246"/>
      <c r="J3397" s="1246"/>
      <c r="K3397" s="1246"/>
      <c r="L3397" s="1246"/>
      <c r="M3397" s="1247" t="s">
        <v>411</v>
      </c>
      <c r="N3397" s="1247"/>
      <c r="O3397" s="1247"/>
      <c r="P3397" s="1247"/>
      <c r="Q3397" s="1247"/>
      <c r="R3397" s="1247"/>
      <c r="S3397" s="1247"/>
      <c r="T3397" s="1247"/>
      <c r="U3397" s="1247"/>
      <c r="V3397" s="1247"/>
      <c r="W3397" s="1247"/>
      <c r="X3397" s="1248"/>
      <c r="Y3397" s="1248"/>
      <c r="Z3397" s="1249">
        <v>6.7999999999999996E-3</v>
      </c>
      <c r="AA3397" s="1249"/>
      <c r="AB3397" s="1249"/>
      <c r="AC3397" s="1249"/>
      <c r="AD3397" s="1249"/>
      <c r="AE3397" s="1249"/>
      <c r="AF3397" s="1249"/>
    </row>
    <row r="3398" spans="1:32" ht="17.45" customHeight="1">
      <c r="A3398" s="1257" t="s">
        <v>412</v>
      </c>
      <c r="B3398" s="1257"/>
      <c r="C3398" s="1257"/>
      <c r="D3398" s="1257"/>
      <c r="E3398" s="1257"/>
      <c r="F3398" s="1257"/>
      <c r="G3398" s="1257"/>
      <c r="H3398" s="1257"/>
      <c r="I3398" s="1257"/>
      <c r="J3398" s="1257"/>
      <c r="K3398" s="1257"/>
      <c r="L3398" s="1257"/>
      <c r="M3398" s="1257"/>
      <c r="N3398" s="1257"/>
      <c r="O3398" s="1258" t="s">
        <v>391</v>
      </c>
      <c r="P3398" s="1258"/>
      <c r="Q3398" s="1258"/>
      <c r="R3398" s="1258"/>
      <c r="S3398" s="1258" t="s">
        <v>407</v>
      </c>
      <c r="T3398" s="1258"/>
      <c r="U3398" s="1258"/>
      <c r="V3398" s="1258"/>
      <c r="W3398" s="1258" t="s">
        <v>408</v>
      </c>
      <c r="X3398" s="1258"/>
      <c r="Y3398" s="1258"/>
      <c r="Z3398" s="1258"/>
      <c r="AA3398" s="1258"/>
      <c r="AB3398" s="1258"/>
      <c r="AC3398" s="1259" t="s">
        <v>409</v>
      </c>
      <c r="AD3398" s="1259"/>
      <c r="AE3398" s="1259"/>
      <c r="AF3398" s="1259"/>
    </row>
    <row r="3399" spans="1:32" ht="22.5" customHeight="1">
      <c r="A3399" s="146"/>
      <c r="B3399" s="147"/>
      <c r="C3399" s="163" t="s">
        <v>724</v>
      </c>
      <c r="D3399" s="1314" t="s">
        <v>725</v>
      </c>
      <c r="E3399" s="1314"/>
      <c r="F3399" s="1314"/>
      <c r="G3399" s="1314"/>
      <c r="H3399" s="1314"/>
      <c r="I3399" s="1314"/>
      <c r="J3399" s="1314"/>
      <c r="K3399" s="1314"/>
      <c r="L3399" s="1314"/>
      <c r="M3399" s="1314"/>
      <c r="N3399" s="1314"/>
      <c r="O3399" s="1315">
        <v>2E-3</v>
      </c>
      <c r="P3399" s="1315"/>
      <c r="Q3399" s="1315"/>
      <c r="R3399" s="1315"/>
      <c r="S3399" s="1316" t="s">
        <v>435</v>
      </c>
      <c r="T3399" s="1316"/>
      <c r="U3399" s="1316"/>
      <c r="V3399" s="1316"/>
      <c r="W3399" s="1317">
        <v>420.51530000000002</v>
      </c>
      <c r="X3399" s="1317"/>
      <c r="Y3399" s="1317"/>
      <c r="Z3399" s="1317"/>
      <c r="AA3399" s="1317"/>
      <c r="AB3399" s="1317"/>
      <c r="AC3399" s="1318">
        <v>0.84099999999999997</v>
      </c>
      <c r="AD3399" s="1318"/>
      <c r="AE3399" s="1318"/>
      <c r="AF3399" s="1318"/>
    </row>
    <row r="3400" spans="1:32" ht="23.25" customHeight="1">
      <c r="A3400" s="153"/>
      <c r="B3400" s="154"/>
      <c r="C3400" s="167" t="s">
        <v>792</v>
      </c>
      <c r="D3400" s="1304" t="s">
        <v>793</v>
      </c>
      <c r="E3400" s="1304"/>
      <c r="F3400" s="1304"/>
      <c r="G3400" s="1304"/>
      <c r="H3400" s="1304"/>
      <c r="I3400" s="1304"/>
      <c r="J3400" s="1304"/>
      <c r="K3400" s="1304"/>
      <c r="L3400" s="1304"/>
      <c r="M3400" s="1304"/>
      <c r="N3400" s="1304"/>
      <c r="O3400" s="1305">
        <v>1.67E-3</v>
      </c>
      <c r="P3400" s="1305"/>
      <c r="Q3400" s="1305"/>
      <c r="R3400" s="1305"/>
      <c r="S3400" s="1306" t="s">
        <v>384</v>
      </c>
      <c r="T3400" s="1306"/>
      <c r="U3400" s="1306"/>
      <c r="V3400" s="1306"/>
      <c r="W3400" s="1307">
        <v>227.9965</v>
      </c>
      <c r="X3400" s="1307"/>
      <c r="Y3400" s="1307"/>
      <c r="Z3400" s="1307"/>
      <c r="AA3400" s="1307"/>
      <c r="AB3400" s="1307"/>
      <c r="AC3400" s="1308">
        <v>0.38080000000000003</v>
      </c>
      <c r="AD3400" s="1308"/>
      <c r="AE3400" s="1308"/>
      <c r="AF3400" s="1308"/>
    </row>
    <row r="3401" spans="1:32" ht="16.7" customHeight="1">
      <c r="A3401" s="1246"/>
      <c r="B3401" s="1246"/>
      <c r="C3401" s="1246"/>
      <c r="D3401" s="1246"/>
      <c r="E3401" s="1246"/>
      <c r="F3401" s="1246"/>
      <c r="G3401" s="1246"/>
      <c r="H3401" s="1246"/>
      <c r="I3401" s="1246"/>
      <c r="J3401" s="1246"/>
      <c r="K3401" s="1246"/>
      <c r="L3401" s="1246"/>
      <c r="M3401" s="1247" t="s">
        <v>413</v>
      </c>
      <c r="N3401" s="1247"/>
      <c r="O3401" s="1247"/>
      <c r="P3401" s="1247"/>
      <c r="Q3401" s="1247"/>
      <c r="R3401" s="1247"/>
      <c r="S3401" s="1247"/>
      <c r="T3401" s="1247"/>
      <c r="U3401" s="1247"/>
      <c r="V3401" s="1247"/>
      <c r="W3401" s="1247"/>
      <c r="X3401" s="1248"/>
      <c r="Y3401" s="1248"/>
      <c r="Z3401" s="1249">
        <v>1.2218</v>
      </c>
      <c r="AA3401" s="1249"/>
      <c r="AB3401" s="1249"/>
      <c r="AC3401" s="1249"/>
      <c r="AD3401" s="1249"/>
      <c r="AE3401" s="1249"/>
      <c r="AF3401" s="1249"/>
    </row>
    <row r="3402" spans="1:32" ht="17.45" customHeight="1">
      <c r="A3402" s="1257" t="s">
        <v>414</v>
      </c>
      <c r="B3402" s="1257"/>
      <c r="C3402" s="1257"/>
      <c r="D3402" s="1257"/>
      <c r="E3402" s="1257"/>
      <c r="F3402" s="1257"/>
      <c r="G3402" s="1257"/>
      <c r="H3402" s="1257"/>
      <c r="I3402" s="1257"/>
      <c r="J3402" s="1257"/>
      <c r="K3402" s="1257"/>
      <c r="L3402" s="1257"/>
      <c r="M3402" s="1257"/>
      <c r="N3402" s="1257"/>
      <c r="O3402" s="1258" t="s">
        <v>391</v>
      </c>
      <c r="P3402" s="1258"/>
      <c r="Q3402" s="1258"/>
      <c r="R3402" s="1258"/>
      <c r="S3402" s="1258" t="s">
        <v>407</v>
      </c>
      <c r="T3402" s="1258"/>
      <c r="U3402" s="1258"/>
      <c r="V3402" s="1258"/>
      <c r="W3402" s="1258" t="s">
        <v>408</v>
      </c>
      <c r="X3402" s="1258"/>
      <c r="Y3402" s="1258"/>
      <c r="Z3402" s="1258"/>
      <c r="AA3402" s="1258"/>
      <c r="AB3402" s="1258"/>
      <c r="AC3402" s="1259" t="s">
        <v>409</v>
      </c>
      <c r="AD3402" s="1259"/>
      <c r="AE3402" s="1259"/>
      <c r="AF3402" s="1259"/>
    </row>
    <row r="3403" spans="1:32" ht="22.5" customHeight="1">
      <c r="A3403" s="146"/>
      <c r="B3403" s="147"/>
      <c r="C3403" s="170" t="s">
        <v>776</v>
      </c>
      <c r="D3403" s="1314" t="s">
        <v>777</v>
      </c>
      <c r="E3403" s="1314"/>
      <c r="F3403" s="1314"/>
      <c r="G3403" s="1314"/>
      <c r="H3403" s="1314"/>
      <c r="I3403" s="1314"/>
      <c r="J3403" s="1314"/>
      <c r="K3403" s="1314"/>
      <c r="L3403" s="1314"/>
      <c r="M3403" s="1314"/>
      <c r="N3403" s="1314"/>
      <c r="O3403" s="1315">
        <v>1.485E-2</v>
      </c>
      <c r="P3403" s="1315"/>
      <c r="Q3403" s="1315"/>
      <c r="R3403" s="1315"/>
      <c r="S3403" s="1316" t="s">
        <v>283</v>
      </c>
      <c r="T3403" s="1316"/>
      <c r="U3403" s="1316"/>
      <c r="V3403" s="1316"/>
      <c r="W3403" s="1317">
        <v>33.54</v>
      </c>
      <c r="X3403" s="1317"/>
      <c r="Y3403" s="1317"/>
      <c r="Z3403" s="1317"/>
      <c r="AA3403" s="1317"/>
      <c r="AB3403" s="1317"/>
      <c r="AC3403" s="1318">
        <v>0.49809999999999999</v>
      </c>
      <c r="AD3403" s="1318"/>
      <c r="AE3403" s="1318"/>
      <c r="AF3403" s="1318"/>
    </row>
    <row r="3404" spans="1:32" ht="23.25" customHeight="1">
      <c r="A3404" s="150"/>
      <c r="C3404" s="173" t="s">
        <v>794</v>
      </c>
      <c r="D3404" s="1309" t="s">
        <v>795</v>
      </c>
      <c r="E3404" s="1309"/>
      <c r="F3404" s="1309"/>
      <c r="G3404" s="1309"/>
      <c r="H3404" s="1309"/>
      <c r="I3404" s="1309"/>
      <c r="J3404" s="1309"/>
      <c r="K3404" s="1309"/>
      <c r="L3404" s="1309"/>
      <c r="M3404" s="1309"/>
      <c r="N3404" s="1309"/>
      <c r="O3404" s="1310">
        <v>1.4149999999999999E-2</v>
      </c>
      <c r="P3404" s="1310"/>
      <c r="Q3404" s="1310"/>
      <c r="R3404" s="1310"/>
      <c r="S3404" s="1311" t="s">
        <v>283</v>
      </c>
      <c r="T3404" s="1311"/>
      <c r="U3404" s="1311"/>
      <c r="V3404" s="1311"/>
      <c r="W3404" s="1312">
        <v>33.54</v>
      </c>
      <c r="X3404" s="1312"/>
      <c r="Y3404" s="1312"/>
      <c r="Z3404" s="1312"/>
      <c r="AA3404" s="1312"/>
      <c r="AB3404" s="1312"/>
      <c r="AC3404" s="1313">
        <v>0.47460000000000002</v>
      </c>
      <c r="AD3404" s="1313"/>
      <c r="AE3404" s="1313"/>
      <c r="AF3404" s="1313"/>
    </row>
    <row r="3405" spans="1:32" ht="30.6" customHeight="1">
      <c r="A3405" s="153"/>
      <c r="B3405" s="154"/>
      <c r="C3405" s="175" t="s">
        <v>796</v>
      </c>
      <c r="D3405" s="1304" t="s">
        <v>797</v>
      </c>
      <c r="E3405" s="1304"/>
      <c r="F3405" s="1304"/>
      <c r="G3405" s="1304"/>
      <c r="H3405" s="1304"/>
      <c r="I3405" s="1304"/>
      <c r="J3405" s="1304"/>
      <c r="K3405" s="1304"/>
      <c r="L3405" s="1304"/>
      <c r="M3405" s="1304"/>
      <c r="N3405" s="1304"/>
      <c r="O3405" s="1305">
        <v>8.0000000000000007E-5</v>
      </c>
      <c r="P3405" s="1305"/>
      <c r="Q3405" s="1305"/>
      <c r="R3405" s="1305"/>
      <c r="S3405" s="1306" t="s">
        <v>283</v>
      </c>
      <c r="T3405" s="1306"/>
      <c r="U3405" s="1306"/>
      <c r="V3405" s="1306"/>
      <c r="W3405" s="1307">
        <v>33.54</v>
      </c>
      <c r="X3405" s="1307"/>
      <c r="Y3405" s="1307"/>
      <c r="Z3405" s="1307"/>
      <c r="AA3405" s="1307"/>
      <c r="AB3405" s="1307"/>
      <c r="AC3405" s="1308">
        <v>2.7000000000000001E-3</v>
      </c>
      <c r="AD3405" s="1308"/>
      <c r="AE3405" s="1308"/>
      <c r="AF3405" s="1308"/>
    </row>
    <row r="3406" spans="1:32" ht="17.45" customHeight="1">
      <c r="A3406" s="1251"/>
      <c r="B3406" s="1251"/>
      <c r="C3406" s="1251"/>
      <c r="D3406" s="1251"/>
      <c r="E3406" s="1251"/>
      <c r="F3406" s="1251"/>
      <c r="G3406" s="1251"/>
      <c r="H3406" s="1251"/>
      <c r="I3406" s="1251"/>
      <c r="J3406" s="1251"/>
      <c r="K3406" s="1251"/>
      <c r="L3406" s="1251"/>
      <c r="M3406" s="1252" t="s">
        <v>415</v>
      </c>
      <c r="N3406" s="1252"/>
      <c r="O3406" s="1252"/>
      <c r="P3406" s="1252"/>
      <c r="Q3406" s="1252"/>
      <c r="R3406" s="1252"/>
      <c r="S3406" s="1252"/>
      <c r="T3406" s="1252"/>
      <c r="U3406" s="1252"/>
      <c r="V3406" s="1252"/>
      <c r="W3406" s="1252"/>
      <c r="X3406" s="1253"/>
      <c r="Y3406" s="1253"/>
      <c r="Z3406" s="1254">
        <v>0.97540000000000004</v>
      </c>
      <c r="AA3406" s="1254"/>
      <c r="AB3406" s="1254"/>
      <c r="AC3406" s="1254"/>
      <c r="AD3406" s="1254"/>
      <c r="AE3406" s="1254"/>
      <c r="AF3406" s="1254"/>
    </row>
    <row r="3407" spans="1:32" ht="17.45" customHeight="1">
      <c r="A3407" s="1255" t="s">
        <v>416</v>
      </c>
      <c r="B3407" s="1255"/>
      <c r="C3407" s="1255"/>
      <c r="D3407" s="1255"/>
      <c r="E3407" s="1255"/>
      <c r="F3407" s="1255"/>
      <c r="G3407" s="1255"/>
      <c r="H3407" s="1255"/>
      <c r="I3407" s="1255"/>
      <c r="J3407" s="1256" t="s">
        <v>391</v>
      </c>
      <c r="K3407" s="1256"/>
      <c r="L3407" s="158" t="s">
        <v>417</v>
      </c>
      <c r="M3407" s="158" t="s">
        <v>418</v>
      </c>
      <c r="N3407" s="1256" t="s">
        <v>419</v>
      </c>
      <c r="O3407" s="1256"/>
      <c r="P3407" s="1256" t="s">
        <v>420</v>
      </c>
      <c r="Q3407" s="1256"/>
      <c r="R3407" s="1256"/>
      <c r="S3407" s="1256"/>
      <c r="T3407" s="1256" t="s">
        <v>421</v>
      </c>
      <c r="U3407" s="1256"/>
      <c r="V3407" s="1256"/>
      <c r="W3407" s="1256"/>
      <c r="X3407" s="1256" t="s">
        <v>422</v>
      </c>
      <c r="Y3407" s="1256"/>
      <c r="Z3407" s="1256"/>
      <c r="AA3407" s="1256"/>
      <c r="AB3407" s="1256"/>
      <c r="AC3407" s="1245" t="s">
        <v>409</v>
      </c>
      <c r="AD3407" s="1245"/>
      <c r="AE3407" s="1245"/>
      <c r="AF3407" s="1245"/>
    </row>
    <row r="3408" spans="1:32" ht="50.45" customHeight="1">
      <c r="A3408" s="146"/>
      <c r="B3408" s="147"/>
      <c r="C3408" s="170" t="s">
        <v>780</v>
      </c>
      <c r="D3408" s="1263" t="s">
        <v>777</v>
      </c>
      <c r="E3408" s="1263"/>
      <c r="F3408" s="1263"/>
      <c r="G3408" s="1263"/>
      <c r="H3408" s="1263"/>
      <c r="I3408" s="1263"/>
      <c r="J3408" s="1300">
        <v>1.485E-2</v>
      </c>
      <c r="K3408" s="1300"/>
      <c r="L3408" s="171">
        <v>0</v>
      </c>
      <c r="M3408" s="171">
        <v>0</v>
      </c>
      <c r="N3408" s="1265">
        <v>0</v>
      </c>
      <c r="O3408" s="1265"/>
      <c r="P3408" s="1265">
        <v>1.1000000000000001</v>
      </c>
      <c r="Q3408" s="1265"/>
      <c r="R3408" s="1265"/>
      <c r="S3408" s="1265"/>
      <c r="T3408" s="1265">
        <v>0.88</v>
      </c>
      <c r="U3408" s="1265"/>
      <c r="V3408" s="1265"/>
      <c r="W3408" s="1265"/>
      <c r="X3408" s="1265">
        <v>0.72</v>
      </c>
      <c r="Y3408" s="1265"/>
      <c r="Z3408" s="1265"/>
      <c r="AA3408" s="1265"/>
      <c r="AB3408" s="1265"/>
      <c r="AC3408" s="1266">
        <v>0</v>
      </c>
      <c r="AD3408" s="1266"/>
      <c r="AE3408" s="1266"/>
      <c r="AF3408" s="1266"/>
    </row>
    <row r="3409" spans="1:32" ht="41.45" customHeight="1">
      <c r="A3409" s="150"/>
      <c r="C3409" s="173" t="s">
        <v>798</v>
      </c>
      <c r="D3409" s="1297" t="s">
        <v>795</v>
      </c>
      <c r="E3409" s="1297"/>
      <c r="F3409" s="1297"/>
      <c r="G3409" s="1297"/>
      <c r="H3409" s="1297"/>
      <c r="I3409" s="1297"/>
      <c r="J3409" s="1298">
        <v>1.4149999999999999E-2</v>
      </c>
      <c r="K3409" s="1298"/>
      <c r="L3409" s="174">
        <v>0</v>
      </c>
      <c r="M3409" s="174">
        <v>0</v>
      </c>
      <c r="N3409" s="1299">
        <v>0</v>
      </c>
      <c r="O3409" s="1299"/>
      <c r="P3409" s="1299">
        <v>1.1000000000000001</v>
      </c>
      <c r="Q3409" s="1299"/>
      <c r="R3409" s="1299"/>
      <c r="S3409" s="1299"/>
      <c r="T3409" s="1299">
        <v>0.88</v>
      </c>
      <c r="U3409" s="1299"/>
      <c r="V3409" s="1299"/>
      <c r="W3409" s="1299"/>
      <c r="X3409" s="1299">
        <v>0.72</v>
      </c>
      <c r="Y3409" s="1299"/>
      <c r="Z3409" s="1299"/>
      <c r="AA3409" s="1299"/>
      <c r="AB3409" s="1299"/>
      <c r="AC3409" s="1262">
        <v>0</v>
      </c>
      <c r="AD3409" s="1262"/>
      <c r="AE3409" s="1262"/>
      <c r="AF3409" s="1262"/>
    </row>
    <row r="3410" spans="1:32" ht="70.150000000000006" customHeight="1">
      <c r="A3410" s="153"/>
      <c r="B3410" s="154"/>
      <c r="C3410" s="175" t="s">
        <v>799</v>
      </c>
      <c r="D3410" s="1294" t="s">
        <v>797</v>
      </c>
      <c r="E3410" s="1294"/>
      <c r="F3410" s="1294"/>
      <c r="G3410" s="1294"/>
      <c r="H3410" s="1294"/>
      <c r="I3410" s="1294"/>
      <c r="J3410" s="1295">
        <v>8.0000000000000007E-5</v>
      </c>
      <c r="K3410" s="1295"/>
      <c r="L3410" s="176">
        <v>0</v>
      </c>
      <c r="M3410" s="176">
        <v>0</v>
      </c>
      <c r="N3410" s="1296">
        <v>0</v>
      </c>
      <c r="O3410" s="1296"/>
      <c r="P3410" s="1296">
        <v>1.1000000000000001</v>
      </c>
      <c r="Q3410" s="1296"/>
      <c r="R3410" s="1296"/>
      <c r="S3410" s="1296"/>
      <c r="T3410" s="1296">
        <v>0.88</v>
      </c>
      <c r="U3410" s="1296"/>
      <c r="V3410" s="1296"/>
      <c r="W3410" s="1296"/>
      <c r="X3410" s="1296">
        <v>0.72</v>
      </c>
      <c r="Y3410" s="1296"/>
      <c r="Z3410" s="1296"/>
      <c r="AA3410" s="1296"/>
      <c r="AB3410" s="1296"/>
      <c r="AC3410" s="1261">
        <v>0</v>
      </c>
      <c r="AD3410" s="1261"/>
      <c r="AE3410" s="1261"/>
      <c r="AF3410" s="1261"/>
    </row>
    <row r="3411" spans="1:32" ht="17.45" customHeight="1">
      <c r="A3411" s="1246"/>
      <c r="B3411" s="1246"/>
      <c r="C3411" s="1246"/>
      <c r="D3411" s="1246"/>
      <c r="E3411" s="1246"/>
      <c r="F3411" s="1246"/>
      <c r="G3411" s="1246"/>
      <c r="H3411" s="1246"/>
      <c r="I3411" s="1246"/>
      <c r="J3411" s="1246"/>
      <c r="K3411" s="1246"/>
      <c r="L3411" s="1246"/>
      <c r="M3411" s="1247" t="s">
        <v>423</v>
      </c>
      <c r="N3411" s="1247"/>
      <c r="O3411" s="1247"/>
      <c r="P3411" s="1247"/>
      <c r="Q3411" s="1247"/>
      <c r="R3411" s="1247"/>
      <c r="S3411" s="1247"/>
      <c r="T3411" s="1247"/>
      <c r="U3411" s="1247"/>
      <c r="V3411" s="1247"/>
      <c r="W3411" s="1247"/>
      <c r="X3411" s="1248"/>
      <c r="Y3411" s="1248"/>
      <c r="Z3411" s="1249">
        <v>0</v>
      </c>
      <c r="AA3411" s="1249"/>
      <c r="AB3411" s="1249"/>
      <c r="AC3411" s="1249"/>
      <c r="AD3411" s="1249"/>
      <c r="AE3411" s="1249"/>
      <c r="AF3411" s="1249"/>
    </row>
    <row r="3412" spans="1:32" ht="5.85" customHeight="1">
      <c r="A3412" s="1250"/>
      <c r="B3412" s="1250"/>
      <c r="C3412" s="1250"/>
      <c r="D3412" s="1250"/>
      <c r="E3412" s="1250"/>
      <c r="F3412" s="1250"/>
      <c r="G3412" s="1250"/>
      <c r="H3412" s="1250"/>
      <c r="I3412" s="1250"/>
      <c r="J3412" s="1250"/>
      <c r="K3412" s="1250"/>
      <c r="L3412" s="1250"/>
      <c r="M3412" s="1250"/>
      <c r="N3412" s="1250"/>
      <c r="O3412" s="1250"/>
      <c r="P3412" s="1250"/>
      <c r="Q3412" s="1250"/>
      <c r="R3412" s="1250"/>
      <c r="S3412" s="1250"/>
      <c r="T3412" s="1250"/>
      <c r="U3412" s="1250"/>
      <c r="V3412" s="1250"/>
      <c r="W3412" s="1250"/>
      <c r="X3412" s="1250"/>
      <c r="Y3412" s="1250"/>
      <c r="Z3412" s="1250"/>
      <c r="AA3412" s="1250"/>
      <c r="AB3412" s="1250"/>
      <c r="AC3412" s="1250"/>
      <c r="AD3412" s="1250"/>
      <c r="AE3412" s="1250"/>
      <c r="AF3412" s="1250"/>
    </row>
    <row r="3413" spans="1:32" ht="16.7" customHeight="1">
      <c r="A3413" s="1239"/>
      <c r="B3413" s="1239"/>
      <c r="C3413" s="1239"/>
      <c r="D3413" s="1239"/>
      <c r="E3413" s="1239"/>
      <c r="F3413" s="1239"/>
      <c r="G3413" s="1239"/>
      <c r="H3413" s="1239"/>
      <c r="I3413" s="1239"/>
      <c r="J3413" s="1239"/>
      <c r="K3413" s="1239"/>
      <c r="L3413" s="1239"/>
      <c r="M3413" s="1240" t="s">
        <v>424</v>
      </c>
      <c r="N3413" s="1240"/>
      <c r="O3413" s="1240"/>
      <c r="P3413" s="1240"/>
      <c r="Q3413" s="1240"/>
      <c r="R3413" s="1240"/>
      <c r="S3413" s="1240"/>
      <c r="T3413" s="1240"/>
      <c r="U3413" s="1240"/>
      <c r="V3413" s="1240"/>
      <c r="W3413" s="1240"/>
      <c r="X3413" s="1243"/>
      <c r="Y3413" s="1243"/>
      <c r="Z3413" s="1241">
        <v>2.2000000000000002</v>
      </c>
      <c r="AA3413" s="1241"/>
      <c r="AB3413" s="1241"/>
      <c r="AC3413" s="1241"/>
      <c r="AD3413" s="1241"/>
      <c r="AE3413" s="1241"/>
      <c r="AF3413" s="1241"/>
    </row>
    <row r="3414" spans="1:32" ht="16.7" customHeight="1">
      <c r="A3414" s="1239"/>
      <c r="B3414" s="1239"/>
      <c r="C3414" s="1239"/>
      <c r="D3414" s="1239"/>
      <c r="E3414" s="1239"/>
      <c r="F3414" s="1239"/>
      <c r="G3414" s="1239"/>
      <c r="H3414" s="1239"/>
      <c r="I3414" s="1239"/>
      <c r="J3414" s="1239"/>
      <c r="K3414" s="1240" t="s">
        <v>425</v>
      </c>
      <c r="L3414" s="1240"/>
      <c r="M3414" s="1240"/>
      <c r="N3414" s="1240"/>
      <c r="O3414" s="1240"/>
      <c r="P3414" s="1240"/>
      <c r="Q3414" s="151"/>
      <c r="R3414" s="1244">
        <v>0</v>
      </c>
      <c r="S3414" s="1244"/>
      <c r="T3414" s="1244"/>
      <c r="U3414" s="151"/>
      <c r="V3414" s="1240" t="s">
        <v>426</v>
      </c>
      <c r="W3414" s="1240"/>
      <c r="X3414" s="1243"/>
      <c r="Y3414" s="1243"/>
      <c r="Z3414" s="1241">
        <v>0</v>
      </c>
      <c r="AA3414" s="1241"/>
      <c r="AB3414" s="1241"/>
      <c r="AC3414" s="1241"/>
      <c r="AD3414" s="1241"/>
      <c r="AE3414" s="1241"/>
      <c r="AF3414" s="1241"/>
    </row>
    <row r="3415" spans="1:32" ht="0.75" customHeight="1">
      <c r="A3415" s="1239"/>
      <c r="B3415" s="1239"/>
      <c r="C3415" s="1239"/>
      <c r="D3415" s="1239"/>
      <c r="E3415" s="1239"/>
      <c r="F3415" s="1239"/>
      <c r="G3415" s="1239"/>
      <c r="H3415" s="1239"/>
      <c r="I3415" s="1239"/>
      <c r="J3415" s="1239"/>
      <c r="K3415" s="1239"/>
      <c r="L3415" s="1239"/>
      <c r="M3415" s="1239"/>
      <c r="N3415" s="1239"/>
      <c r="O3415" s="1239"/>
      <c r="P3415" s="1239"/>
      <c r="Q3415" s="1239"/>
      <c r="R3415" s="1239"/>
      <c r="S3415" s="1239"/>
      <c r="T3415" s="1239"/>
      <c r="U3415" s="1239"/>
      <c r="V3415" s="1240"/>
      <c r="W3415" s="1240"/>
      <c r="X3415" s="1243"/>
      <c r="Y3415" s="1243"/>
      <c r="Z3415" s="1241"/>
      <c r="AA3415" s="1241"/>
      <c r="AB3415" s="1241"/>
      <c r="AC3415" s="1241"/>
      <c r="AD3415" s="1241"/>
      <c r="AE3415" s="1241"/>
      <c r="AF3415" s="1241"/>
    </row>
    <row r="3416" spans="1:32" ht="16.7" customHeight="1">
      <c r="A3416" s="1239"/>
      <c r="B3416" s="1239"/>
      <c r="C3416" s="1239"/>
      <c r="D3416" s="1239"/>
      <c r="E3416" s="1239"/>
      <c r="F3416" s="1239"/>
      <c r="G3416" s="1239"/>
      <c r="H3416" s="1239"/>
      <c r="I3416" s="1239"/>
      <c r="J3416" s="1239"/>
      <c r="K3416" s="1239"/>
      <c r="L3416" s="1239"/>
      <c r="M3416" s="1240" t="s">
        <v>427</v>
      </c>
      <c r="N3416" s="1240"/>
      <c r="O3416" s="1240"/>
      <c r="P3416" s="1240"/>
      <c r="Q3416" s="1240"/>
      <c r="R3416" s="1240"/>
      <c r="S3416" s="1240"/>
      <c r="T3416" s="1240"/>
      <c r="U3416" s="1240"/>
      <c r="V3416" s="1240"/>
      <c r="W3416" s="1240"/>
      <c r="X3416" s="1243"/>
      <c r="Y3416" s="1243"/>
      <c r="Z3416" s="1241">
        <v>2.2000000000000002</v>
      </c>
      <c r="AA3416" s="1241"/>
      <c r="AB3416" s="1241"/>
      <c r="AC3416" s="1241"/>
      <c r="AD3416" s="1241"/>
      <c r="AE3416" s="1241"/>
      <c r="AF3416" s="1241"/>
    </row>
    <row r="3417" spans="1:32" ht="5.85" customHeight="1">
      <c r="A3417" s="1242"/>
      <c r="B3417" s="1242"/>
      <c r="C3417" s="1242"/>
      <c r="D3417" s="1242"/>
      <c r="E3417" s="1242"/>
      <c r="F3417" s="1242"/>
      <c r="G3417" s="1242"/>
      <c r="H3417" s="1242"/>
      <c r="I3417" s="1242"/>
      <c r="J3417" s="1242"/>
      <c r="K3417" s="1242"/>
      <c r="L3417" s="1242"/>
      <c r="M3417" s="1242"/>
      <c r="N3417" s="1242"/>
      <c r="O3417" s="1242"/>
      <c r="P3417" s="1242"/>
      <c r="Q3417" s="1242"/>
      <c r="R3417" s="1242"/>
      <c r="S3417" s="1242"/>
      <c r="T3417" s="1242"/>
      <c r="U3417" s="1242"/>
      <c r="V3417" s="1242"/>
      <c r="W3417" s="1242"/>
      <c r="X3417" s="1242"/>
      <c r="Y3417" s="1242"/>
      <c r="Z3417" s="1242"/>
      <c r="AA3417" s="1242"/>
      <c r="AB3417" s="1242"/>
      <c r="AC3417" s="1242"/>
      <c r="AD3417" s="1242"/>
      <c r="AE3417" s="1242"/>
      <c r="AF3417" s="1242"/>
    </row>
    <row r="3418" spans="1:32" ht="55.15" customHeight="1">
      <c r="A3418" s="153"/>
      <c r="B3418" s="154"/>
      <c r="C3418" s="154"/>
      <c r="D3418" s="154"/>
      <c r="E3418" s="154"/>
      <c r="F3418" s="154"/>
      <c r="G3418" s="154"/>
      <c r="H3418" s="154"/>
      <c r="I3418" s="154"/>
      <c r="J3418" s="154"/>
      <c r="K3418" s="154"/>
      <c r="L3418" s="154"/>
      <c r="M3418" s="154"/>
      <c r="N3418" s="154"/>
      <c r="O3418" s="154"/>
      <c r="P3418" s="154"/>
      <c r="Q3418" s="154"/>
      <c r="R3418" s="154"/>
      <c r="S3418" s="154"/>
      <c r="T3418" s="154"/>
      <c r="U3418" s="154"/>
      <c r="V3418" s="154"/>
      <c r="W3418" s="154"/>
      <c r="X3418" s="154"/>
      <c r="Y3418" s="154"/>
      <c r="Z3418" s="154"/>
      <c r="AA3418" s="154"/>
      <c r="AB3418" s="154"/>
      <c r="AC3418" s="154"/>
      <c r="AD3418" s="154"/>
      <c r="AE3418" s="154"/>
      <c r="AF3418" s="162"/>
    </row>
    <row r="3419" spans="1:32" ht="1.5" customHeight="1">
      <c r="A3419" s="146"/>
      <c r="B3419" s="147"/>
      <c r="C3419" s="147"/>
      <c r="D3419" s="147"/>
      <c r="E3419" s="147"/>
      <c r="F3419" s="147"/>
      <c r="G3419" s="1289" t="s">
        <v>376</v>
      </c>
      <c r="H3419" s="1289"/>
      <c r="I3419" s="1289"/>
      <c r="J3419" s="1289"/>
      <c r="K3419" s="1289"/>
      <c r="L3419" s="1289"/>
      <c r="M3419" s="1289"/>
      <c r="N3419" s="1289"/>
      <c r="O3419" s="1289"/>
      <c r="P3419" s="1289"/>
      <c r="Q3419" s="1289"/>
      <c r="R3419" s="1289"/>
      <c r="S3419" s="1289"/>
      <c r="T3419" s="1289"/>
      <c r="U3419" s="1289"/>
      <c r="V3419" s="1289"/>
      <c r="W3419" s="1289"/>
      <c r="X3419" s="1289"/>
      <c r="Y3419" s="1289"/>
      <c r="Z3419" s="1289"/>
      <c r="AA3419" s="148"/>
      <c r="AB3419" s="1290" t="s">
        <v>801</v>
      </c>
      <c r="AC3419" s="1290"/>
      <c r="AD3419" s="1290"/>
      <c r="AE3419" s="1290"/>
      <c r="AF3419" s="1290"/>
    </row>
    <row r="3420" spans="1:32" ht="14.65" customHeight="1">
      <c r="A3420" s="150"/>
      <c r="B3420" s="1243"/>
      <c r="C3420" s="1243"/>
      <c r="D3420" s="1243"/>
      <c r="E3420" s="1243"/>
      <c r="G3420" s="1289"/>
      <c r="H3420" s="1289"/>
      <c r="I3420" s="1289"/>
      <c r="J3420" s="1289"/>
      <c r="K3420" s="1289"/>
      <c r="L3420" s="1289"/>
      <c r="M3420" s="1289"/>
      <c r="N3420" s="1289"/>
      <c r="O3420" s="1289"/>
      <c r="P3420" s="1289"/>
      <c r="Q3420" s="1289"/>
      <c r="R3420" s="1289"/>
      <c r="S3420" s="1289"/>
      <c r="T3420" s="1289"/>
      <c r="U3420" s="1289"/>
      <c r="V3420" s="1289"/>
      <c r="W3420" s="1289"/>
      <c r="X3420" s="1289"/>
      <c r="Y3420" s="1289"/>
      <c r="Z3420" s="1289"/>
      <c r="AA3420" s="152"/>
      <c r="AB3420" s="1290"/>
      <c r="AC3420" s="1290"/>
      <c r="AD3420" s="1290"/>
      <c r="AE3420" s="1290"/>
      <c r="AF3420" s="1290"/>
    </row>
    <row r="3421" spans="1:32" ht="0.75" customHeight="1">
      <c r="A3421" s="150"/>
      <c r="B3421" s="1243"/>
      <c r="C3421" s="1243"/>
      <c r="D3421" s="1243"/>
      <c r="E3421" s="1243"/>
      <c r="G3421" s="1289"/>
      <c r="H3421" s="1289"/>
      <c r="I3421" s="1289"/>
      <c r="J3421" s="1289"/>
      <c r="K3421" s="1289"/>
      <c r="L3421" s="1289"/>
      <c r="M3421" s="1289"/>
      <c r="N3421" s="1289"/>
      <c r="O3421" s="1289"/>
      <c r="P3421" s="1289"/>
      <c r="Q3421" s="1289"/>
      <c r="R3421" s="1289"/>
      <c r="S3421" s="1289"/>
      <c r="T3421" s="1289"/>
      <c r="U3421" s="1289"/>
      <c r="V3421" s="1289"/>
      <c r="W3421" s="1289"/>
      <c r="X3421" s="1289"/>
      <c r="Y3421" s="1289"/>
      <c r="Z3421" s="1289"/>
      <c r="AA3421" s="152"/>
      <c r="AB3421" s="1290"/>
      <c r="AC3421" s="1290"/>
      <c r="AD3421" s="1290"/>
      <c r="AE3421" s="1290"/>
      <c r="AF3421" s="1290"/>
    </row>
    <row r="3422" spans="1:32" ht="11.65" customHeight="1">
      <c r="A3422" s="150"/>
      <c r="B3422" s="1243"/>
      <c r="C3422" s="1243"/>
      <c r="D3422" s="1243"/>
      <c r="E3422" s="1243"/>
      <c r="G3422" s="1289"/>
      <c r="H3422" s="1289"/>
      <c r="I3422" s="1289"/>
      <c r="J3422" s="1289"/>
      <c r="K3422" s="1289"/>
      <c r="L3422" s="1289"/>
      <c r="M3422" s="1289"/>
      <c r="N3422" s="1289"/>
      <c r="O3422" s="1289"/>
      <c r="P3422" s="1289"/>
      <c r="Q3422" s="1289"/>
      <c r="R3422" s="1289"/>
      <c r="S3422" s="1289"/>
      <c r="T3422" s="1289"/>
      <c r="U3422" s="1289"/>
      <c r="V3422" s="1289"/>
      <c r="W3422" s="1289"/>
      <c r="X3422" s="1289"/>
      <c r="Y3422" s="1289"/>
      <c r="Z3422" s="1289"/>
      <c r="AA3422" s="152"/>
      <c r="AB3422" s="1291" t="s">
        <v>378</v>
      </c>
      <c r="AC3422" s="1291"/>
      <c r="AD3422" s="1291"/>
      <c r="AE3422" s="1324"/>
      <c r="AF3422" s="1324"/>
    </row>
    <row r="3423" spans="1:32" ht="13.9" customHeight="1">
      <c r="A3423" s="150"/>
      <c r="B3423" s="1243"/>
      <c r="C3423" s="1243"/>
      <c r="D3423" s="1243"/>
      <c r="E3423" s="1243"/>
      <c r="G3423" s="1293" t="s">
        <v>379</v>
      </c>
      <c r="H3423" s="1293"/>
      <c r="I3423" s="1293"/>
      <c r="J3423" s="1293"/>
      <c r="K3423" s="1293"/>
      <c r="L3423" s="1293"/>
      <c r="M3423" s="1293"/>
      <c r="N3423" s="1293"/>
      <c r="O3423" s="1293"/>
      <c r="P3423" s="1293"/>
      <c r="Q3423" s="1293"/>
      <c r="R3423" s="1293"/>
      <c r="S3423" s="1293"/>
      <c r="T3423" s="1293"/>
      <c r="U3423" s="1293"/>
      <c r="V3423" s="1293"/>
      <c r="W3423" s="1293"/>
      <c r="X3423" s="1293"/>
      <c r="Y3423" s="1293"/>
      <c r="Z3423" s="1293"/>
      <c r="AA3423" s="152"/>
      <c r="AB3423" s="1291"/>
      <c r="AC3423" s="1291"/>
      <c r="AD3423" s="1291"/>
      <c r="AE3423" s="1324"/>
      <c r="AF3423" s="1324"/>
    </row>
    <row r="3424" spans="1:32" ht="0.75" customHeight="1">
      <c r="A3424" s="150"/>
      <c r="G3424" s="1293"/>
      <c r="H3424" s="1293"/>
      <c r="I3424" s="1293"/>
      <c r="J3424" s="1293"/>
      <c r="K3424" s="1293"/>
      <c r="L3424" s="1293"/>
      <c r="M3424" s="1293"/>
      <c r="N3424" s="1293"/>
      <c r="O3424" s="1293"/>
      <c r="P3424" s="1293"/>
      <c r="Q3424" s="1293"/>
      <c r="R3424" s="1293"/>
      <c r="S3424" s="1293"/>
      <c r="T3424" s="1293"/>
      <c r="U3424" s="1293"/>
      <c r="V3424" s="1293"/>
      <c r="W3424" s="1293"/>
      <c r="X3424" s="1293"/>
      <c r="Y3424" s="1293"/>
      <c r="Z3424" s="1293"/>
      <c r="AA3424" s="152"/>
      <c r="AB3424" s="1291"/>
      <c r="AC3424" s="1291"/>
      <c r="AD3424" s="1291"/>
      <c r="AE3424" s="1324"/>
      <c r="AF3424" s="1324"/>
    </row>
    <row r="3425" spans="1:32" ht="0.75" customHeight="1">
      <c r="A3425" s="153"/>
      <c r="B3425" s="154"/>
      <c r="C3425" s="154"/>
      <c r="D3425" s="154"/>
      <c r="E3425" s="154"/>
      <c r="F3425" s="154"/>
      <c r="G3425" s="154"/>
      <c r="H3425" s="154"/>
      <c r="I3425" s="154"/>
      <c r="J3425" s="154"/>
      <c r="K3425" s="154"/>
      <c r="L3425" s="154"/>
      <c r="M3425" s="154"/>
      <c r="N3425" s="154"/>
      <c r="O3425" s="154"/>
      <c r="P3425" s="154"/>
      <c r="Q3425" s="154"/>
      <c r="R3425" s="154"/>
      <c r="S3425" s="154"/>
      <c r="T3425" s="154"/>
      <c r="U3425" s="154"/>
      <c r="V3425" s="154"/>
      <c r="W3425" s="154"/>
      <c r="X3425" s="154"/>
      <c r="Y3425" s="154"/>
      <c r="Z3425" s="154"/>
      <c r="AA3425" s="154"/>
      <c r="AB3425" s="154"/>
      <c r="AC3425" s="154"/>
      <c r="AD3425" s="154"/>
      <c r="AE3425" s="154"/>
      <c r="AF3425" s="162"/>
    </row>
    <row r="3426" spans="1:32" ht="15.95" customHeight="1">
      <c r="A3426" s="1280" t="s">
        <v>323</v>
      </c>
      <c r="B3426" s="1280"/>
      <c r="C3426" s="1280"/>
      <c r="D3426" s="1280"/>
      <c r="E3426" s="1280"/>
      <c r="F3426" s="1280"/>
      <c r="G3426" s="1280"/>
      <c r="H3426" s="1280"/>
      <c r="I3426" s="1280"/>
      <c r="J3426" s="1280"/>
      <c r="K3426" s="1280"/>
      <c r="L3426" s="1280"/>
      <c r="M3426" s="1280"/>
      <c r="N3426" s="1280"/>
      <c r="O3426" s="1280"/>
      <c r="P3426" s="1280"/>
      <c r="Q3426" s="1280"/>
      <c r="R3426" s="1280"/>
      <c r="S3426" s="1280"/>
      <c r="T3426" s="1280"/>
      <c r="U3426" s="1280"/>
      <c r="V3426" s="1280"/>
      <c r="W3426" s="1280"/>
      <c r="X3426" s="1280"/>
      <c r="Y3426" s="1280"/>
      <c r="Z3426" s="1280"/>
      <c r="AA3426" s="1280"/>
      <c r="AB3426" s="1280"/>
      <c r="AC3426" s="1280"/>
      <c r="AD3426" s="1280"/>
      <c r="AE3426" s="1280"/>
      <c r="AF3426" s="1280"/>
    </row>
    <row r="3427" spans="1:32" ht="0.75" customHeight="1">
      <c r="A3427" s="146"/>
      <c r="B3427" s="147"/>
      <c r="C3427" s="147"/>
      <c r="D3427" s="147"/>
      <c r="E3427" s="147"/>
      <c r="F3427" s="147"/>
      <c r="G3427" s="147"/>
      <c r="H3427" s="147"/>
      <c r="I3427" s="147"/>
      <c r="J3427" s="147"/>
      <c r="K3427" s="147"/>
      <c r="L3427" s="147"/>
      <c r="M3427" s="147"/>
      <c r="N3427" s="147"/>
      <c r="O3427" s="147"/>
      <c r="P3427" s="147"/>
      <c r="Q3427" s="147"/>
      <c r="R3427" s="147"/>
      <c r="S3427" s="147"/>
      <c r="T3427" s="147"/>
      <c r="U3427" s="147"/>
      <c r="V3427" s="147"/>
      <c r="W3427" s="147"/>
      <c r="X3427" s="147"/>
      <c r="Y3427" s="147"/>
      <c r="Z3427" s="147"/>
      <c r="AA3427" s="147"/>
      <c r="AB3427" s="147"/>
      <c r="AC3427" s="147"/>
      <c r="AD3427" s="147"/>
      <c r="AE3427" s="147"/>
      <c r="AF3427" s="148"/>
    </row>
    <row r="3428" spans="1:32" ht="37.15" customHeight="1">
      <c r="A3428" s="1281" t="s">
        <v>380</v>
      </c>
      <c r="B3428" s="1281"/>
      <c r="C3428" s="1281"/>
      <c r="D3428" s="1281"/>
      <c r="E3428" s="1281"/>
      <c r="F3428" s="1281"/>
      <c r="G3428" s="1281"/>
      <c r="H3428" s="1281"/>
      <c r="I3428" s="1281"/>
      <c r="J3428" s="1281"/>
      <c r="K3428" s="1281"/>
      <c r="L3428" s="1281"/>
      <c r="M3428" s="1281"/>
      <c r="N3428" s="1281"/>
      <c r="O3428" s="1281"/>
      <c r="P3428" s="1281"/>
      <c r="Q3428" s="1281"/>
      <c r="R3428" s="1281"/>
      <c r="S3428" s="1281"/>
      <c r="T3428" s="1281"/>
      <c r="U3428" s="1281"/>
      <c r="V3428" s="1281"/>
      <c r="W3428" s="1281"/>
      <c r="X3428" s="1281"/>
      <c r="Y3428" s="1282" t="s">
        <v>381</v>
      </c>
      <c r="Z3428" s="1282"/>
      <c r="AA3428" s="1282"/>
      <c r="AB3428" s="1282"/>
      <c r="AC3428" s="1282"/>
      <c r="AD3428" s="1282"/>
      <c r="AE3428" s="1282"/>
      <c r="AF3428" s="1282"/>
    </row>
    <row r="3429" spans="1:32" ht="4.3499999999999996" customHeight="1">
      <c r="A3429" s="155"/>
      <c r="B3429" s="156"/>
      <c r="C3429" s="156"/>
      <c r="D3429" s="156"/>
      <c r="E3429" s="156"/>
      <c r="F3429" s="156"/>
      <c r="G3429" s="156"/>
      <c r="H3429" s="156"/>
      <c r="I3429" s="156"/>
      <c r="J3429" s="156"/>
      <c r="K3429" s="156"/>
      <c r="L3429" s="156"/>
      <c r="M3429" s="156"/>
      <c r="N3429" s="156"/>
      <c r="O3429" s="156"/>
      <c r="P3429" s="156"/>
      <c r="Q3429" s="156"/>
      <c r="R3429" s="156"/>
      <c r="S3429" s="156"/>
      <c r="T3429" s="156"/>
      <c r="U3429" s="156"/>
      <c r="V3429" s="156"/>
      <c r="W3429" s="156"/>
      <c r="X3429" s="156"/>
      <c r="Y3429" s="156"/>
      <c r="Z3429" s="156"/>
      <c r="AA3429" s="156"/>
      <c r="AB3429" s="156"/>
      <c r="AC3429" s="156"/>
      <c r="AD3429" s="156"/>
      <c r="AE3429" s="156"/>
      <c r="AF3429" s="157"/>
    </row>
    <row r="3430" spans="1:32" ht="0.75" customHeight="1">
      <c r="A3430" s="1283" t="s">
        <v>382</v>
      </c>
      <c r="B3430" s="1283"/>
      <c r="C3430" s="1283"/>
      <c r="D3430" s="1283"/>
      <c r="E3430" s="1284"/>
      <c r="F3430" s="1284"/>
      <c r="G3430" s="1284"/>
      <c r="H3430" s="1284"/>
      <c r="I3430" s="1285" t="s">
        <v>316</v>
      </c>
      <c r="J3430" s="1285"/>
      <c r="K3430" s="1285"/>
      <c r="L3430" s="1285"/>
      <c r="M3430" s="1285"/>
      <c r="N3430" s="1285"/>
      <c r="O3430" s="1285"/>
      <c r="P3430" s="1285"/>
      <c r="Q3430" s="1285"/>
      <c r="R3430" s="1285"/>
      <c r="S3430" s="1285"/>
      <c r="T3430" s="1285"/>
      <c r="U3430" s="1285"/>
      <c r="V3430" s="1285"/>
      <c r="W3430" s="1285"/>
      <c r="X3430" s="1285"/>
      <c r="Y3430" s="1275" t="s">
        <v>383</v>
      </c>
      <c r="Z3430" s="1275"/>
      <c r="AA3430" s="1275"/>
      <c r="AB3430" s="1275"/>
      <c r="AC3430" s="1275"/>
      <c r="AD3430" s="1286" t="s">
        <v>761</v>
      </c>
      <c r="AE3430" s="1286"/>
      <c r="AF3430" s="1286"/>
    </row>
    <row r="3431" spans="1:32" ht="18.2" customHeight="1">
      <c r="A3431" s="1283"/>
      <c r="B3431" s="1283"/>
      <c r="C3431" s="1283"/>
      <c r="D3431" s="1283"/>
      <c r="E3431" s="1287" t="s">
        <v>385</v>
      </c>
      <c r="F3431" s="1287"/>
      <c r="G3431" s="1287"/>
      <c r="H3431" s="1288" t="s">
        <v>386</v>
      </c>
      <c r="I3431" s="1285"/>
      <c r="J3431" s="1285"/>
      <c r="K3431" s="1285"/>
      <c r="L3431" s="1285"/>
      <c r="M3431" s="1285"/>
      <c r="N3431" s="1285"/>
      <c r="O3431" s="1285"/>
      <c r="P3431" s="1285"/>
      <c r="Q3431" s="1285"/>
      <c r="R3431" s="1285"/>
      <c r="S3431" s="1285"/>
      <c r="T3431" s="1285"/>
      <c r="U3431" s="1285"/>
      <c r="V3431" s="1285"/>
      <c r="W3431" s="1285"/>
      <c r="X3431" s="1285"/>
      <c r="Y3431" s="1275"/>
      <c r="Z3431" s="1275"/>
      <c r="AA3431" s="1275"/>
      <c r="AB3431" s="1275"/>
      <c r="AC3431" s="1275"/>
      <c r="AD3431" s="1286"/>
      <c r="AE3431" s="1286"/>
      <c r="AF3431" s="1286"/>
    </row>
    <row r="3432" spans="1:32" ht="0.75" customHeight="1">
      <c r="A3432" s="1274" t="s">
        <v>22</v>
      </c>
      <c r="B3432" s="1274"/>
      <c r="C3432" s="1274"/>
      <c r="D3432" s="1274"/>
      <c r="E3432" s="1287"/>
      <c r="F3432" s="1287"/>
      <c r="G3432" s="1287"/>
      <c r="H3432" s="1288"/>
      <c r="I3432" s="1285"/>
      <c r="J3432" s="1285"/>
      <c r="K3432" s="1285"/>
      <c r="L3432" s="1285"/>
      <c r="M3432" s="1285"/>
      <c r="N3432" s="1285"/>
      <c r="O3432" s="1285"/>
      <c r="P3432" s="1285"/>
      <c r="Q3432" s="1285"/>
      <c r="R3432" s="1285"/>
      <c r="S3432" s="1285"/>
      <c r="T3432" s="1285"/>
      <c r="U3432" s="1285"/>
      <c r="V3432" s="1285"/>
      <c r="W3432" s="1285"/>
      <c r="X3432" s="1285"/>
      <c r="Y3432" s="1275" t="s">
        <v>387</v>
      </c>
      <c r="Z3432" s="1275"/>
      <c r="AA3432" s="1275"/>
      <c r="AB3432" s="1275"/>
      <c r="AC3432" s="1275"/>
      <c r="AD3432" s="1276">
        <v>1</v>
      </c>
      <c r="AE3432" s="1276"/>
      <c r="AF3432" s="1276"/>
    </row>
    <row r="3433" spans="1:32" ht="24" customHeight="1">
      <c r="A3433" s="1274"/>
      <c r="B3433" s="1274"/>
      <c r="C3433" s="1274"/>
      <c r="D3433" s="1274"/>
      <c r="E3433" s="1277"/>
      <c r="F3433" s="1277"/>
      <c r="G3433" s="1277"/>
      <c r="H3433" s="1288"/>
      <c r="I3433" s="1285"/>
      <c r="J3433" s="1285"/>
      <c r="K3433" s="1285"/>
      <c r="L3433" s="1285"/>
      <c r="M3433" s="1285"/>
      <c r="N3433" s="1285"/>
      <c r="O3433" s="1285"/>
      <c r="P3433" s="1285"/>
      <c r="Q3433" s="1285"/>
      <c r="R3433" s="1285"/>
      <c r="S3433" s="1285"/>
      <c r="T3433" s="1285"/>
      <c r="U3433" s="1285"/>
      <c r="V3433" s="1285"/>
      <c r="W3433" s="1285"/>
      <c r="X3433" s="1285"/>
      <c r="Y3433" s="1275"/>
      <c r="Z3433" s="1275"/>
      <c r="AA3433" s="1275"/>
      <c r="AB3433" s="1275"/>
      <c r="AC3433" s="1275"/>
      <c r="AD3433" s="1276"/>
      <c r="AE3433" s="1276"/>
      <c r="AF3433" s="1276"/>
    </row>
    <row r="3434" spans="1:32" ht="26.85" customHeight="1">
      <c r="A3434" s="1322" t="s">
        <v>802</v>
      </c>
      <c r="B3434" s="1322"/>
      <c r="C3434" s="1322"/>
      <c r="D3434" s="1322"/>
      <c r="E3434" s="1322"/>
      <c r="F3434" s="1322"/>
      <c r="G3434" s="1322"/>
      <c r="H3434" s="1322"/>
      <c r="I3434" s="1322"/>
      <c r="J3434" s="1322"/>
      <c r="K3434" s="1322"/>
      <c r="L3434" s="1322"/>
      <c r="M3434" s="1322"/>
      <c r="N3434" s="1322"/>
      <c r="O3434" s="1322"/>
      <c r="P3434" s="1322"/>
      <c r="Q3434" s="1322"/>
      <c r="R3434" s="1322"/>
      <c r="S3434" s="1322"/>
      <c r="T3434" s="1322"/>
      <c r="U3434" s="1322"/>
      <c r="V3434" s="1322"/>
      <c r="W3434" s="1322"/>
      <c r="X3434" s="1322"/>
      <c r="Y3434" s="1322"/>
      <c r="Z3434" s="1322"/>
      <c r="AA3434" s="1322"/>
      <c r="AB3434" s="1322"/>
      <c r="AC3434" s="1322"/>
      <c r="AD3434" s="1322"/>
      <c r="AE3434" s="1322"/>
      <c r="AF3434" s="1323"/>
    </row>
    <row r="3435" spans="1:32" ht="10.15" customHeight="1">
      <c r="A3435" s="1273" t="s">
        <v>389</v>
      </c>
      <c r="B3435" s="1273"/>
      <c r="C3435" s="1273"/>
      <c r="D3435" s="1273"/>
      <c r="E3435" s="1273"/>
      <c r="F3435" s="1273"/>
      <c r="G3435" s="1273"/>
      <c r="H3435" s="1273"/>
      <c r="I3435" s="1273"/>
      <c r="J3435" s="1273"/>
      <c r="K3435" s="1273"/>
      <c r="L3435" s="1273"/>
      <c r="M3435" s="1273"/>
      <c r="N3435" s="1273"/>
      <c r="O3435" s="1273"/>
      <c r="P3435" s="1273"/>
      <c r="Q3435" s="1273"/>
      <c r="R3435" s="1273"/>
      <c r="S3435" s="1273"/>
      <c r="T3435" s="1273"/>
      <c r="U3435" s="1273"/>
      <c r="V3435" s="1273"/>
      <c r="W3435" s="1273"/>
      <c r="X3435" s="1273"/>
      <c r="Y3435" s="1273"/>
      <c r="Z3435" s="1273"/>
      <c r="AA3435" s="1273"/>
      <c r="AB3435" s="1273"/>
      <c r="AC3435" s="1273"/>
      <c r="AD3435" s="1273"/>
      <c r="AE3435" s="1273"/>
      <c r="AF3435" s="1323"/>
    </row>
    <row r="3436" spans="1:32" ht="17.45" customHeight="1">
      <c r="A3436" s="1255" t="s">
        <v>390</v>
      </c>
      <c r="B3436" s="1255"/>
      <c r="C3436" s="1255"/>
      <c r="D3436" s="1255"/>
      <c r="E3436" s="1255"/>
      <c r="F3436" s="1255"/>
      <c r="G3436" s="1255"/>
      <c r="H3436" s="1255"/>
      <c r="I3436" s="1255"/>
      <c r="J3436" s="1255"/>
      <c r="K3436" s="1255"/>
      <c r="L3436" s="1255"/>
      <c r="M3436" s="1256" t="s">
        <v>391</v>
      </c>
      <c r="N3436" s="1256" t="s">
        <v>392</v>
      </c>
      <c r="O3436" s="1256"/>
      <c r="P3436" s="1256"/>
      <c r="Q3436" s="1256"/>
      <c r="R3436" s="1256"/>
      <c r="S3436" s="1256"/>
      <c r="T3436" s="1256" t="s">
        <v>393</v>
      </c>
      <c r="U3436" s="1256"/>
      <c r="V3436" s="1256"/>
      <c r="W3436" s="1256"/>
      <c r="X3436" s="1256"/>
      <c r="Y3436" s="1256"/>
      <c r="Z3436" s="1256"/>
      <c r="AA3436" s="1256"/>
      <c r="AB3436" s="1256"/>
      <c r="AC3436" s="1245" t="s">
        <v>394</v>
      </c>
      <c r="AD3436" s="1245"/>
      <c r="AE3436" s="1245"/>
      <c r="AF3436" s="1245"/>
    </row>
    <row r="3437" spans="1:32" ht="16.7" customHeight="1">
      <c r="A3437" s="1255"/>
      <c r="B3437" s="1255"/>
      <c r="C3437" s="1255"/>
      <c r="D3437" s="1255"/>
      <c r="E3437" s="1255"/>
      <c r="F3437" s="1255"/>
      <c r="G3437" s="1255"/>
      <c r="H3437" s="1255"/>
      <c r="I3437" s="1255"/>
      <c r="J3437" s="1255"/>
      <c r="K3437" s="1255"/>
      <c r="L3437" s="1255"/>
      <c r="M3437" s="1256"/>
      <c r="N3437" s="1256" t="s">
        <v>395</v>
      </c>
      <c r="O3437" s="1256"/>
      <c r="P3437" s="1256" t="s">
        <v>396</v>
      </c>
      <c r="Q3437" s="1256"/>
      <c r="R3437" s="1256"/>
      <c r="S3437" s="1256"/>
      <c r="T3437" s="1256" t="s">
        <v>395</v>
      </c>
      <c r="U3437" s="1256"/>
      <c r="V3437" s="1256"/>
      <c r="W3437" s="1256"/>
      <c r="X3437" s="1256" t="s">
        <v>396</v>
      </c>
      <c r="Y3437" s="1256"/>
      <c r="Z3437" s="1256"/>
      <c r="AA3437" s="1256"/>
      <c r="AB3437" s="1256"/>
      <c r="AC3437" s="1245"/>
      <c r="AD3437" s="1245"/>
      <c r="AE3437" s="1245"/>
      <c r="AF3437" s="1245"/>
    </row>
    <row r="3438" spans="1:32" ht="17.45" customHeight="1">
      <c r="A3438" s="1246"/>
      <c r="B3438" s="1246"/>
      <c r="C3438" s="1246"/>
      <c r="D3438" s="1246"/>
      <c r="E3438" s="1246"/>
      <c r="F3438" s="1246"/>
      <c r="G3438" s="1246"/>
      <c r="H3438" s="1246"/>
      <c r="I3438" s="1246"/>
      <c r="J3438" s="1246"/>
      <c r="K3438" s="1246"/>
      <c r="L3438" s="1246"/>
      <c r="M3438" s="1247" t="s">
        <v>397</v>
      </c>
      <c r="N3438" s="1247"/>
      <c r="O3438" s="1247"/>
      <c r="P3438" s="1247"/>
      <c r="Q3438" s="1247"/>
      <c r="R3438" s="1247"/>
      <c r="S3438" s="1247"/>
      <c r="T3438" s="1247"/>
      <c r="U3438" s="1247"/>
      <c r="V3438" s="1247"/>
      <c r="W3438" s="1247"/>
      <c r="X3438" s="1248"/>
      <c r="Y3438" s="1248"/>
      <c r="Z3438" s="1249">
        <v>0</v>
      </c>
      <c r="AA3438" s="1249"/>
      <c r="AB3438" s="1249"/>
      <c r="AC3438" s="1249"/>
      <c r="AD3438" s="1249"/>
      <c r="AE3438" s="1249"/>
      <c r="AF3438" s="1249"/>
    </row>
    <row r="3439" spans="1:32" ht="17.45" customHeight="1">
      <c r="A3439" s="1255" t="s">
        <v>398</v>
      </c>
      <c r="B3439" s="1255"/>
      <c r="C3439" s="1255"/>
      <c r="D3439" s="1255"/>
      <c r="E3439" s="1255"/>
      <c r="F3439" s="1255"/>
      <c r="G3439" s="1255"/>
      <c r="H3439" s="1255"/>
      <c r="I3439" s="1255"/>
      <c r="J3439" s="1255"/>
      <c r="K3439" s="1255"/>
      <c r="L3439" s="1255"/>
      <c r="M3439" s="1255"/>
      <c r="N3439" s="1255"/>
      <c r="O3439" s="1256" t="s">
        <v>399</v>
      </c>
      <c r="P3439" s="1256"/>
      <c r="Q3439" s="1256"/>
      <c r="R3439" s="1256"/>
      <c r="S3439" s="1256" t="s">
        <v>391</v>
      </c>
      <c r="T3439" s="1256"/>
      <c r="U3439" s="1256"/>
      <c r="V3439" s="1256"/>
      <c r="W3439" s="1256" t="s">
        <v>400</v>
      </c>
      <c r="X3439" s="1256"/>
      <c r="Y3439" s="1256"/>
      <c r="Z3439" s="1256"/>
      <c r="AA3439" s="1256"/>
      <c r="AB3439" s="1256"/>
      <c r="AC3439" s="1245" t="s">
        <v>394</v>
      </c>
      <c r="AD3439" s="1245"/>
      <c r="AE3439" s="1245"/>
      <c r="AF3439" s="1245"/>
    </row>
    <row r="3440" spans="1:32" ht="16.7" customHeight="1">
      <c r="A3440" s="146"/>
      <c r="B3440" s="147"/>
      <c r="C3440" s="147"/>
      <c r="D3440" s="147"/>
      <c r="E3440" s="147"/>
      <c r="F3440" s="147"/>
      <c r="G3440" s="147"/>
      <c r="H3440" s="147"/>
      <c r="I3440" s="147"/>
      <c r="J3440" s="147"/>
      <c r="K3440" s="147"/>
      <c r="L3440" s="147"/>
      <c r="M3440" s="1331" t="s">
        <v>401</v>
      </c>
      <c r="N3440" s="1331"/>
      <c r="O3440" s="1331"/>
      <c r="P3440" s="1331"/>
      <c r="Q3440" s="1331"/>
      <c r="R3440" s="1331"/>
      <c r="S3440" s="1331"/>
      <c r="T3440" s="1331"/>
      <c r="U3440" s="1331"/>
      <c r="V3440" s="1331"/>
      <c r="W3440" s="1331"/>
      <c r="X3440" s="147"/>
      <c r="Y3440" s="147"/>
      <c r="Z3440" s="1266">
        <v>0</v>
      </c>
      <c r="AA3440" s="1266"/>
      <c r="AB3440" s="1266"/>
      <c r="AC3440" s="1266"/>
      <c r="AD3440" s="1266"/>
      <c r="AE3440" s="1266"/>
      <c r="AF3440" s="1266"/>
    </row>
    <row r="3441" spans="1:32" ht="17.45" customHeight="1">
      <c r="A3441" s="150"/>
      <c r="M3441" s="1240" t="s">
        <v>402</v>
      </c>
      <c r="N3441" s="1240"/>
      <c r="O3441" s="1240"/>
      <c r="P3441" s="1240"/>
      <c r="Q3441" s="1240"/>
      <c r="R3441" s="1240"/>
      <c r="S3441" s="1240"/>
      <c r="T3441" s="1240"/>
      <c r="U3441" s="1240"/>
      <c r="V3441" s="1240"/>
      <c r="W3441" s="1240"/>
      <c r="Z3441" s="1262">
        <v>0</v>
      </c>
      <c r="AA3441" s="1262"/>
      <c r="AB3441" s="1262"/>
      <c r="AC3441" s="1262"/>
      <c r="AD3441" s="1262"/>
      <c r="AE3441" s="1262"/>
      <c r="AF3441" s="1262"/>
    </row>
    <row r="3442" spans="1:32" ht="17.45" customHeight="1">
      <c r="A3442" s="150"/>
      <c r="M3442" s="1240" t="s">
        <v>403</v>
      </c>
      <c r="N3442" s="1240"/>
      <c r="O3442" s="1240"/>
      <c r="P3442" s="1240"/>
      <c r="Q3442" s="1240"/>
      <c r="R3442" s="1240"/>
      <c r="S3442" s="1240"/>
      <c r="T3442" s="1240"/>
      <c r="U3442" s="1240"/>
      <c r="V3442" s="1240"/>
      <c r="W3442" s="1240"/>
      <c r="Z3442" s="1262">
        <v>0</v>
      </c>
      <c r="AA3442" s="1262"/>
      <c r="AB3442" s="1262"/>
      <c r="AC3442" s="1262"/>
      <c r="AD3442" s="1262"/>
      <c r="AE3442" s="1262"/>
      <c r="AF3442" s="1262"/>
    </row>
    <row r="3443" spans="1:32" ht="16.7" customHeight="1">
      <c r="A3443" s="150"/>
      <c r="M3443" s="1240" t="s">
        <v>404</v>
      </c>
      <c r="N3443" s="1240"/>
      <c r="O3443" s="1240"/>
      <c r="P3443" s="1240"/>
      <c r="Q3443" s="1240"/>
      <c r="R3443" s="1240"/>
      <c r="S3443" s="1240"/>
      <c r="T3443" s="1240"/>
      <c r="U3443" s="1240"/>
      <c r="V3443" s="1240"/>
      <c r="W3443" s="1240"/>
      <c r="Z3443" s="1262">
        <v>0</v>
      </c>
      <c r="AA3443" s="1262"/>
      <c r="AB3443" s="1262"/>
      <c r="AC3443" s="1262"/>
      <c r="AD3443" s="1262"/>
      <c r="AE3443" s="1262"/>
      <c r="AF3443" s="1262"/>
    </row>
    <row r="3444" spans="1:32" ht="17.45" customHeight="1">
      <c r="A3444" s="153"/>
      <c r="B3444" s="154"/>
      <c r="C3444" s="154"/>
      <c r="D3444" s="154"/>
      <c r="E3444" s="154"/>
      <c r="F3444" s="154"/>
      <c r="G3444" s="154"/>
      <c r="H3444" s="154"/>
      <c r="I3444" s="154"/>
      <c r="J3444" s="154"/>
      <c r="K3444" s="154"/>
      <c r="L3444" s="154"/>
      <c r="M3444" s="1260" t="s">
        <v>405</v>
      </c>
      <c r="N3444" s="1260"/>
      <c r="O3444" s="1260"/>
      <c r="P3444" s="1260"/>
      <c r="Q3444" s="1260"/>
      <c r="R3444" s="1260"/>
      <c r="S3444" s="1260"/>
      <c r="T3444" s="1260"/>
      <c r="U3444" s="1260"/>
      <c r="V3444" s="1260"/>
      <c r="W3444" s="1260"/>
      <c r="X3444" s="154"/>
      <c r="Y3444" s="154"/>
      <c r="Z3444" s="1261">
        <v>0</v>
      </c>
      <c r="AA3444" s="1261"/>
      <c r="AB3444" s="1261"/>
      <c r="AC3444" s="1261"/>
      <c r="AD3444" s="1261"/>
      <c r="AE3444" s="1261"/>
      <c r="AF3444" s="1261"/>
    </row>
    <row r="3445" spans="1:32" ht="16.7" customHeight="1">
      <c r="A3445" s="1257" t="s">
        <v>406</v>
      </c>
      <c r="B3445" s="1257"/>
      <c r="C3445" s="1257"/>
      <c r="D3445" s="1257"/>
      <c r="E3445" s="1257"/>
      <c r="F3445" s="1257"/>
      <c r="G3445" s="1257"/>
      <c r="H3445" s="1257"/>
      <c r="I3445" s="1257"/>
      <c r="J3445" s="1257"/>
      <c r="K3445" s="1257"/>
      <c r="L3445" s="1257"/>
      <c r="M3445" s="1257"/>
      <c r="N3445" s="1257"/>
      <c r="O3445" s="1258" t="s">
        <v>391</v>
      </c>
      <c r="P3445" s="1258"/>
      <c r="Q3445" s="1258"/>
      <c r="R3445" s="1258"/>
      <c r="S3445" s="1258" t="s">
        <v>407</v>
      </c>
      <c r="T3445" s="1258"/>
      <c r="U3445" s="1258"/>
      <c r="V3445" s="1258"/>
      <c r="W3445" s="1258" t="s">
        <v>408</v>
      </c>
      <c r="X3445" s="1258"/>
      <c r="Y3445" s="1258"/>
      <c r="Z3445" s="1258"/>
      <c r="AA3445" s="1258"/>
      <c r="AB3445" s="1258"/>
      <c r="AC3445" s="1259" t="s">
        <v>409</v>
      </c>
      <c r="AD3445" s="1259"/>
      <c r="AE3445" s="1259"/>
      <c r="AF3445" s="1259"/>
    </row>
    <row r="3446" spans="1:32" ht="23.25" customHeight="1">
      <c r="A3446" s="155"/>
      <c r="B3446" s="156"/>
      <c r="C3446" s="160" t="s">
        <v>742</v>
      </c>
      <c r="D3446" s="1268" t="s">
        <v>743</v>
      </c>
      <c r="E3446" s="1268"/>
      <c r="F3446" s="1268"/>
      <c r="G3446" s="1268"/>
      <c r="H3446" s="1268"/>
      <c r="I3446" s="1268"/>
      <c r="J3446" s="1268"/>
      <c r="K3446" s="1268"/>
      <c r="L3446" s="1268"/>
      <c r="M3446" s="1268"/>
      <c r="N3446" s="1268"/>
      <c r="O3446" s="1319">
        <v>1.16E-3</v>
      </c>
      <c r="P3446" s="1319"/>
      <c r="Q3446" s="1319"/>
      <c r="R3446" s="1319"/>
      <c r="S3446" s="1320" t="s">
        <v>533</v>
      </c>
      <c r="T3446" s="1320"/>
      <c r="U3446" s="1320"/>
      <c r="V3446" s="1320"/>
      <c r="W3446" s="1270">
        <v>31.281099999999999</v>
      </c>
      <c r="X3446" s="1270"/>
      <c r="Y3446" s="1270"/>
      <c r="Z3446" s="1270"/>
      <c r="AA3446" s="1270"/>
      <c r="AB3446" s="1270"/>
      <c r="AC3446" s="1267">
        <v>3.6299999999999999E-2</v>
      </c>
      <c r="AD3446" s="1267"/>
      <c r="AE3446" s="1267"/>
      <c r="AF3446" s="1267"/>
    </row>
    <row r="3447" spans="1:32" ht="17.45" customHeight="1">
      <c r="A3447" s="1246"/>
      <c r="B3447" s="1246"/>
      <c r="C3447" s="1246"/>
      <c r="D3447" s="1246"/>
      <c r="E3447" s="1246"/>
      <c r="F3447" s="1246"/>
      <c r="G3447" s="1246"/>
      <c r="H3447" s="1246"/>
      <c r="I3447" s="1246"/>
      <c r="J3447" s="1246"/>
      <c r="K3447" s="1246"/>
      <c r="L3447" s="1246"/>
      <c r="M3447" s="1247" t="s">
        <v>411</v>
      </c>
      <c r="N3447" s="1247"/>
      <c r="O3447" s="1247"/>
      <c r="P3447" s="1247"/>
      <c r="Q3447" s="1247"/>
      <c r="R3447" s="1247"/>
      <c r="S3447" s="1247"/>
      <c r="T3447" s="1247"/>
      <c r="U3447" s="1247"/>
      <c r="V3447" s="1247"/>
      <c r="W3447" s="1247"/>
      <c r="X3447" s="1248"/>
      <c r="Y3447" s="1248"/>
      <c r="Z3447" s="1249">
        <v>3.6299999999999999E-2</v>
      </c>
      <c r="AA3447" s="1249"/>
      <c r="AB3447" s="1249"/>
      <c r="AC3447" s="1249"/>
      <c r="AD3447" s="1249"/>
      <c r="AE3447" s="1249"/>
      <c r="AF3447" s="1249"/>
    </row>
    <row r="3448" spans="1:32" ht="16.7" customHeight="1">
      <c r="A3448" s="1257" t="s">
        <v>412</v>
      </c>
      <c r="B3448" s="1257"/>
      <c r="C3448" s="1257"/>
      <c r="D3448" s="1257"/>
      <c r="E3448" s="1257"/>
      <c r="F3448" s="1257"/>
      <c r="G3448" s="1257"/>
      <c r="H3448" s="1257"/>
      <c r="I3448" s="1257"/>
      <c r="J3448" s="1257"/>
      <c r="K3448" s="1257"/>
      <c r="L3448" s="1257"/>
      <c r="M3448" s="1257"/>
      <c r="N3448" s="1257"/>
      <c r="O3448" s="1258" t="s">
        <v>391</v>
      </c>
      <c r="P3448" s="1258"/>
      <c r="Q3448" s="1258"/>
      <c r="R3448" s="1258"/>
      <c r="S3448" s="1258" t="s">
        <v>407</v>
      </c>
      <c r="T3448" s="1258"/>
      <c r="U3448" s="1258"/>
      <c r="V3448" s="1258"/>
      <c r="W3448" s="1258" t="s">
        <v>408</v>
      </c>
      <c r="X3448" s="1258"/>
      <c r="Y3448" s="1258"/>
      <c r="Z3448" s="1258"/>
      <c r="AA3448" s="1258"/>
      <c r="AB3448" s="1258"/>
      <c r="AC3448" s="1259" t="s">
        <v>409</v>
      </c>
      <c r="AD3448" s="1259"/>
      <c r="AE3448" s="1259"/>
      <c r="AF3448" s="1259"/>
    </row>
    <row r="3449" spans="1:32" ht="23.25" customHeight="1">
      <c r="A3449" s="146"/>
      <c r="B3449" s="147"/>
      <c r="C3449" s="163" t="s">
        <v>724</v>
      </c>
      <c r="D3449" s="1314" t="s">
        <v>725</v>
      </c>
      <c r="E3449" s="1314"/>
      <c r="F3449" s="1314"/>
      <c r="G3449" s="1314"/>
      <c r="H3449" s="1314"/>
      <c r="I3449" s="1314"/>
      <c r="J3449" s="1314"/>
      <c r="K3449" s="1314"/>
      <c r="L3449" s="1314"/>
      <c r="M3449" s="1314"/>
      <c r="N3449" s="1314"/>
      <c r="O3449" s="1315">
        <v>1.31E-3</v>
      </c>
      <c r="P3449" s="1315"/>
      <c r="Q3449" s="1315"/>
      <c r="R3449" s="1315"/>
      <c r="S3449" s="1316" t="s">
        <v>435</v>
      </c>
      <c r="T3449" s="1316"/>
      <c r="U3449" s="1316"/>
      <c r="V3449" s="1316"/>
      <c r="W3449" s="1317">
        <v>420.51530000000002</v>
      </c>
      <c r="X3449" s="1317"/>
      <c r="Y3449" s="1317"/>
      <c r="Z3449" s="1317"/>
      <c r="AA3449" s="1317"/>
      <c r="AB3449" s="1317"/>
      <c r="AC3449" s="1318">
        <v>0.55089999999999995</v>
      </c>
      <c r="AD3449" s="1318"/>
      <c r="AE3449" s="1318"/>
      <c r="AF3449" s="1318"/>
    </row>
    <row r="3450" spans="1:32" ht="22.5" customHeight="1">
      <c r="A3450" s="153"/>
      <c r="B3450" s="154"/>
      <c r="C3450" s="167" t="s">
        <v>774</v>
      </c>
      <c r="D3450" s="1304" t="s">
        <v>775</v>
      </c>
      <c r="E3450" s="1304"/>
      <c r="F3450" s="1304"/>
      <c r="G3450" s="1304"/>
      <c r="H3450" s="1304"/>
      <c r="I3450" s="1304"/>
      <c r="J3450" s="1304"/>
      <c r="K3450" s="1304"/>
      <c r="L3450" s="1304"/>
      <c r="M3450" s="1304"/>
      <c r="N3450" s="1304"/>
      <c r="O3450" s="1305">
        <v>1.67E-3</v>
      </c>
      <c r="P3450" s="1305"/>
      <c r="Q3450" s="1305"/>
      <c r="R3450" s="1305"/>
      <c r="S3450" s="1306" t="s">
        <v>384</v>
      </c>
      <c r="T3450" s="1306"/>
      <c r="U3450" s="1306"/>
      <c r="V3450" s="1306"/>
      <c r="W3450" s="1307">
        <v>362.0702</v>
      </c>
      <c r="X3450" s="1307"/>
      <c r="Y3450" s="1307"/>
      <c r="Z3450" s="1307"/>
      <c r="AA3450" s="1307"/>
      <c r="AB3450" s="1307"/>
      <c r="AC3450" s="1308">
        <v>0.60470000000000002</v>
      </c>
      <c r="AD3450" s="1308"/>
      <c r="AE3450" s="1308"/>
      <c r="AF3450" s="1308"/>
    </row>
    <row r="3451" spans="1:32" ht="17.45" customHeight="1">
      <c r="A3451" s="1246"/>
      <c r="B3451" s="1246"/>
      <c r="C3451" s="1246"/>
      <c r="D3451" s="1246"/>
      <c r="E3451" s="1246"/>
      <c r="F3451" s="1246"/>
      <c r="G3451" s="1246"/>
      <c r="H3451" s="1246"/>
      <c r="I3451" s="1246"/>
      <c r="J3451" s="1246"/>
      <c r="K3451" s="1246"/>
      <c r="L3451" s="1246"/>
      <c r="M3451" s="1247" t="s">
        <v>413</v>
      </c>
      <c r="N3451" s="1247"/>
      <c r="O3451" s="1247"/>
      <c r="P3451" s="1247"/>
      <c r="Q3451" s="1247"/>
      <c r="R3451" s="1247"/>
      <c r="S3451" s="1247"/>
      <c r="T3451" s="1247"/>
      <c r="U3451" s="1247"/>
      <c r="V3451" s="1247"/>
      <c r="W3451" s="1247"/>
      <c r="X3451" s="1248"/>
      <c r="Y3451" s="1248"/>
      <c r="Z3451" s="1249">
        <v>1.1556</v>
      </c>
      <c r="AA3451" s="1249"/>
      <c r="AB3451" s="1249"/>
      <c r="AC3451" s="1249"/>
      <c r="AD3451" s="1249"/>
      <c r="AE3451" s="1249"/>
      <c r="AF3451" s="1249"/>
    </row>
    <row r="3452" spans="1:32" ht="16.7" customHeight="1">
      <c r="A3452" s="1257" t="s">
        <v>414</v>
      </c>
      <c r="B3452" s="1257"/>
      <c r="C3452" s="1257"/>
      <c r="D3452" s="1257"/>
      <c r="E3452" s="1257"/>
      <c r="F3452" s="1257"/>
      <c r="G3452" s="1257"/>
      <c r="H3452" s="1257"/>
      <c r="I3452" s="1257"/>
      <c r="J3452" s="1257"/>
      <c r="K3452" s="1257"/>
      <c r="L3452" s="1257"/>
      <c r="M3452" s="1257"/>
      <c r="N3452" s="1257"/>
      <c r="O3452" s="1258" t="s">
        <v>391</v>
      </c>
      <c r="P3452" s="1258"/>
      <c r="Q3452" s="1258"/>
      <c r="R3452" s="1258"/>
      <c r="S3452" s="1258" t="s">
        <v>407</v>
      </c>
      <c r="T3452" s="1258"/>
      <c r="U3452" s="1258"/>
      <c r="V3452" s="1258"/>
      <c r="W3452" s="1258" t="s">
        <v>408</v>
      </c>
      <c r="X3452" s="1258"/>
      <c r="Y3452" s="1258"/>
      <c r="Z3452" s="1258"/>
      <c r="AA3452" s="1258"/>
      <c r="AB3452" s="1258"/>
      <c r="AC3452" s="1259" t="s">
        <v>409</v>
      </c>
      <c r="AD3452" s="1259"/>
      <c r="AE3452" s="1259"/>
      <c r="AF3452" s="1259"/>
    </row>
    <row r="3453" spans="1:32" ht="28.15" customHeight="1">
      <c r="A3453" s="146"/>
      <c r="B3453" s="147"/>
      <c r="C3453" s="170" t="s">
        <v>752</v>
      </c>
      <c r="D3453" s="1314" t="s">
        <v>753</v>
      </c>
      <c r="E3453" s="1314"/>
      <c r="F3453" s="1314"/>
      <c r="G3453" s="1314"/>
      <c r="H3453" s="1314"/>
      <c r="I3453" s="1314"/>
      <c r="J3453" s="1314"/>
      <c r="K3453" s="1314"/>
      <c r="L3453" s="1314"/>
      <c r="M3453" s="1314"/>
      <c r="N3453" s="1314"/>
      <c r="O3453" s="1315">
        <v>6.9999999999999999E-4</v>
      </c>
      <c r="P3453" s="1315"/>
      <c r="Q3453" s="1315"/>
      <c r="R3453" s="1315"/>
      <c r="S3453" s="1316" t="s">
        <v>283</v>
      </c>
      <c r="T3453" s="1316"/>
      <c r="U3453" s="1316"/>
      <c r="V3453" s="1316"/>
      <c r="W3453" s="1317">
        <v>33.54</v>
      </c>
      <c r="X3453" s="1317"/>
      <c r="Y3453" s="1317"/>
      <c r="Z3453" s="1317"/>
      <c r="AA3453" s="1317"/>
      <c r="AB3453" s="1317"/>
      <c r="AC3453" s="1318">
        <v>2.35E-2</v>
      </c>
      <c r="AD3453" s="1318"/>
      <c r="AE3453" s="1318"/>
      <c r="AF3453" s="1318"/>
    </row>
    <row r="3454" spans="1:32" ht="22.5" customHeight="1">
      <c r="A3454" s="150"/>
      <c r="C3454" s="173" t="s">
        <v>778</v>
      </c>
      <c r="D3454" s="1309" t="s">
        <v>779</v>
      </c>
      <c r="E3454" s="1309"/>
      <c r="F3454" s="1309"/>
      <c r="G3454" s="1309"/>
      <c r="H3454" s="1309"/>
      <c r="I3454" s="1309"/>
      <c r="J3454" s="1309"/>
      <c r="K3454" s="1309"/>
      <c r="L3454" s="1309"/>
      <c r="M3454" s="1309"/>
      <c r="N3454" s="1309"/>
      <c r="O3454" s="1310">
        <v>6.7379999999999995E-2</v>
      </c>
      <c r="P3454" s="1310"/>
      <c r="Q3454" s="1310"/>
      <c r="R3454" s="1310"/>
      <c r="S3454" s="1311" t="s">
        <v>283</v>
      </c>
      <c r="T3454" s="1311"/>
      <c r="U3454" s="1311"/>
      <c r="V3454" s="1311"/>
      <c r="W3454" s="1312">
        <v>33.54</v>
      </c>
      <c r="X3454" s="1312"/>
      <c r="Y3454" s="1312"/>
      <c r="Z3454" s="1312"/>
      <c r="AA3454" s="1312"/>
      <c r="AB3454" s="1312"/>
      <c r="AC3454" s="1313">
        <v>2.2599</v>
      </c>
      <c r="AD3454" s="1313"/>
      <c r="AE3454" s="1313"/>
      <c r="AF3454" s="1313"/>
    </row>
    <row r="3455" spans="1:32" ht="23.25" customHeight="1">
      <c r="A3455" s="153"/>
      <c r="B3455" s="154"/>
      <c r="C3455" s="175" t="s">
        <v>803</v>
      </c>
      <c r="D3455" s="1304" t="s">
        <v>804</v>
      </c>
      <c r="E3455" s="1304"/>
      <c r="F3455" s="1304"/>
      <c r="G3455" s="1304"/>
      <c r="H3455" s="1304"/>
      <c r="I3455" s="1304"/>
      <c r="J3455" s="1304"/>
      <c r="K3455" s="1304"/>
      <c r="L3455" s="1304"/>
      <c r="M3455" s="1304"/>
      <c r="N3455" s="1304"/>
      <c r="O3455" s="1305">
        <v>9.7400000000000004E-3</v>
      </c>
      <c r="P3455" s="1305"/>
      <c r="Q3455" s="1305"/>
      <c r="R3455" s="1305"/>
      <c r="S3455" s="1306" t="s">
        <v>623</v>
      </c>
      <c r="T3455" s="1306"/>
      <c r="U3455" s="1306"/>
      <c r="V3455" s="1306"/>
      <c r="W3455" s="1307">
        <v>32.75</v>
      </c>
      <c r="X3455" s="1307"/>
      <c r="Y3455" s="1307"/>
      <c r="Z3455" s="1307"/>
      <c r="AA3455" s="1307"/>
      <c r="AB3455" s="1307"/>
      <c r="AC3455" s="1308">
        <v>0.31900000000000001</v>
      </c>
      <c r="AD3455" s="1308"/>
      <c r="AE3455" s="1308"/>
      <c r="AF3455" s="1308"/>
    </row>
    <row r="3456" spans="1:32" ht="17.45" customHeight="1">
      <c r="A3456" s="1251"/>
      <c r="B3456" s="1251"/>
      <c r="C3456" s="1251"/>
      <c r="D3456" s="1251"/>
      <c r="E3456" s="1251"/>
      <c r="F3456" s="1251"/>
      <c r="G3456" s="1251"/>
      <c r="H3456" s="1251"/>
      <c r="I3456" s="1251"/>
      <c r="J3456" s="1251"/>
      <c r="K3456" s="1251"/>
      <c r="L3456" s="1251"/>
      <c r="M3456" s="1252" t="s">
        <v>415</v>
      </c>
      <c r="N3456" s="1252"/>
      <c r="O3456" s="1252"/>
      <c r="P3456" s="1252"/>
      <c r="Q3456" s="1252"/>
      <c r="R3456" s="1252"/>
      <c r="S3456" s="1252"/>
      <c r="T3456" s="1252"/>
      <c r="U3456" s="1252"/>
      <c r="V3456" s="1252"/>
      <c r="W3456" s="1252"/>
      <c r="X3456" s="1253"/>
      <c r="Y3456" s="1253"/>
      <c r="Z3456" s="1254">
        <v>2.6023999999999998</v>
      </c>
      <c r="AA3456" s="1254"/>
      <c r="AB3456" s="1254"/>
      <c r="AC3456" s="1254"/>
      <c r="AD3456" s="1254"/>
      <c r="AE3456" s="1254"/>
      <c r="AF3456" s="1254"/>
    </row>
    <row r="3457" spans="1:32" ht="16.7" customHeight="1">
      <c r="A3457" s="1255" t="s">
        <v>416</v>
      </c>
      <c r="B3457" s="1255"/>
      <c r="C3457" s="1255"/>
      <c r="D3457" s="1255"/>
      <c r="E3457" s="1255"/>
      <c r="F3457" s="1255"/>
      <c r="G3457" s="1255"/>
      <c r="H3457" s="1255"/>
      <c r="I3457" s="1255"/>
      <c r="J3457" s="1256" t="s">
        <v>391</v>
      </c>
      <c r="K3457" s="1256"/>
      <c r="L3457" s="158" t="s">
        <v>417</v>
      </c>
      <c r="M3457" s="158" t="s">
        <v>418</v>
      </c>
      <c r="N3457" s="1256" t="s">
        <v>419</v>
      </c>
      <c r="O3457" s="1256"/>
      <c r="P3457" s="1256" t="s">
        <v>420</v>
      </c>
      <c r="Q3457" s="1256"/>
      <c r="R3457" s="1256"/>
      <c r="S3457" s="1256"/>
      <c r="T3457" s="1256" t="s">
        <v>421</v>
      </c>
      <c r="U3457" s="1256"/>
      <c r="V3457" s="1256"/>
      <c r="W3457" s="1256"/>
      <c r="X3457" s="1256" t="s">
        <v>422</v>
      </c>
      <c r="Y3457" s="1256"/>
      <c r="Z3457" s="1256"/>
      <c r="AA3457" s="1256"/>
      <c r="AB3457" s="1256"/>
      <c r="AC3457" s="1245" t="s">
        <v>409</v>
      </c>
      <c r="AD3457" s="1245"/>
      <c r="AE3457" s="1245"/>
      <c r="AF3457" s="1245"/>
    </row>
    <row r="3458" spans="1:32" ht="61.9" customHeight="1">
      <c r="A3458" s="146"/>
      <c r="B3458" s="147"/>
      <c r="C3458" s="170" t="s">
        <v>757</v>
      </c>
      <c r="D3458" s="1263" t="s">
        <v>753</v>
      </c>
      <c r="E3458" s="1263"/>
      <c r="F3458" s="1263"/>
      <c r="G3458" s="1263"/>
      <c r="H3458" s="1263"/>
      <c r="I3458" s="1263"/>
      <c r="J3458" s="1300">
        <v>6.9999999999999999E-4</v>
      </c>
      <c r="K3458" s="1300"/>
      <c r="L3458" s="171">
        <v>0</v>
      </c>
      <c r="M3458" s="171">
        <v>0</v>
      </c>
      <c r="N3458" s="1265">
        <v>0</v>
      </c>
      <c r="O3458" s="1265"/>
      <c r="P3458" s="1265">
        <v>1.1000000000000001</v>
      </c>
      <c r="Q3458" s="1265"/>
      <c r="R3458" s="1265"/>
      <c r="S3458" s="1265"/>
      <c r="T3458" s="1265">
        <v>0.88</v>
      </c>
      <c r="U3458" s="1265"/>
      <c r="V3458" s="1265"/>
      <c r="W3458" s="1265"/>
      <c r="X3458" s="1265">
        <v>0.72</v>
      </c>
      <c r="Y3458" s="1265"/>
      <c r="Z3458" s="1265"/>
      <c r="AA3458" s="1265"/>
      <c r="AB3458" s="1265"/>
      <c r="AC3458" s="1266">
        <v>0</v>
      </c>
      <c r="AD3458" s="1266"/>
      <c r="AE3458" s="1266"/>
      <c r="AF3458" s="1266"/>
    </row>
    <row r="3459" spans="1:32" ht="42.6" customHeight="1">
      <c r="A3459" s="150"/>
      <c r="C3459" s="173" t="s">
        <v>781</v>
      </c>
      <c r="D3459" s="1297" t="s">
        <v>779</v>
      </c>
      <c r="E3459" s="1297"/>
      <c r="F3459" s="1297"/>
      <c r="G3459" s="1297"/>
      <c r="H3459" s="1297"/>
      <c r="I3459" s="1297"/>
      <c r="J3459" s="1298">
        <v>6.7379999999999995E-2</v>
      </c>
      <c r="K3459" s="1298"/>
      <c r="L3459" s="174">
        <v>0</v>
      </c>
      <c r="M3459" s="174">
        <v>0</v>
      </c>
      <c r="N3459" s="1299">
        <v>0</v>
      </c>
      <c r="O3459" s="1299"/>
      <c r="P3459" s="1299">
        <v>1.1000000000000001</v>
      </c>
      <c r="Q3459" s="1299"/>
      <c r="R3459" s="1299"/>
      <c r="S3459" s="1299"/>
      <c r="T3459" s="1299">
        <v>0.88</v>
      </c>
      <c r="U3459" s="1299"/>
      <c r="V3459" s="1299"/>
      <c r="W3459" s="1299"/>
      <c r="X3459" s="1299">
        <v>0.72</v>
      </c>
      <c r="Y3459" s="1299"/>
      <c r="Z3459" s="1299"/>
      <c r="AA3459" s="1299"/>
      <c r="AB3459" s="1299"/>
      <c r="AC3459" s="1262">
        <v>0</v>
      </c>
      <c r="AD3459" s="1262"/>
      <c r="AE3459" s="1262"/>
      <c r="AF3459" s="1262"/>
    </row>
    <row r="3460" spans="1:32" ht="23.25" customHeight="1">
      <c r="A3460" s="153"/>
      <c r="B3460" s="154"/>
      <c r="C3460" s="175" t="s">
        <v>805</v>
      </c>
      <c r="D3460" s="1294" t="s">
        <v>806</v>
      </c>
      <c r="E3460" s="1294"/>
      <c r="F3460" s="1294"/>
      <c r="G3460" s="1294"/>
      <c r="H3460" s="1294"/>
      <c r="I3460" s="1294"/>
      <c r="J3460" s="1295">
        <v>9.7400000000000004E-3</v>
      </c>
      <c r="K3460" s="1295"/>
      <c r="L3460" s="176">
        <v>0</v>
      </c>
      <c r="M3460" s="176">
        <v>0</v>
      </c>
      <c r="N3460" s="1296">
        <v>0</v>
      </c>
      <c r="O3460" s="1296"/>
      <c r="P3460" s="1296">
        <v>1.04</v>
      </c>
      <c r="Q3460" s="1296"/>
      <c r="R3460" s="1296"/>
      <c r="S3460" s="1296"/>
      <c r="T3460" s="1296">
        <v>0.83</v>
      </c>
      <c r="U3460" s="1296"/>
      <c r="V3460" s="1296"/>
      <c r="W3460" s="1296"/>
      <c r="X3460" s="1296">
        <v>0.68</v>
      </c>
      <c r="Y3460" s="1296"/>
      <c r="Z3460" s="1296"/>
      <c r="AA3460" s="1296"/>
      <c r="AB3460" s="1296"/>
      <c r="AC3460" s="1261">
        <v>0</v>
      </c>
      <c r="AD3460" s="1261"/>
      <c r="AE3460" s="1261"/>
      <c r="AF3460" s="1261"/>
    </row>
    <row r="3461" spans="1:32" ht="16.7" customHeight="1">
      <c r="A3461" s="1246"/>
      <c r="B3461" s="1246"/>
      <c r="C3461" s="1246"/>
      <c r="D3461" s="1246"/>
      <c r="E3461" s="1246"/>
      <c r="F3461" s="1246"/>
      <c r="G3461" s="1246"/>
      <c r="H3461" s="1246"/>
      <c r="I3461" s="1246"/>
      <c r="J3461" s="1246"/>
      <c r="K3461" s="1246"/>
      <c r="L3461" s="1246"/>
      <c r="M3461" s="1247" t="s">
        <v>423</v>
      </c>
      <c r="N3461" s="1247"/>
      <c r="O3461" s="1247"/>
      <c r="P3461" s="1247"/>
      <c r="Q3461" s="1247"/>
      <c r="R3461" s="1247"/>
      <c r="S3461" s="1247"/>
      <c r="T3461" s="1247"/>
      <c r="U3461" s="1247"/>
      <c r="V3461" s="1247"/>
      <c r="W3461" s="1247"/>
      <c r="X3461" s="1248"/>
      <c r="Y3461" s="1248"/>
      <c r="Z3461" s="1249">
        <v>0</v>
      </c>
      <c r="AA3461" s="1249"/>
      <c r="AB3461" s="1249"/>
      <c r="AC3461" s="1249"/>
      <c r="AD3461" s="1249"/>
      <c r="AE3461" s="1249"/>
      <c r="AF3461" s="1249"/>
    </row>
    <row r="3462" spans="1:32" ht="5.85" customHeight="1">
      <c r="A3462" s="1250"/>
      <c r="B3462" s="1250"/>
      <c r="C3462" s="1250"/>
      <c r="D3462" s="1250"/>
      <c r="E3462" s="1250"/>
      <c r="F3462" s="1250"/>
      <c r="G3462" s="1250"/>
      <c r="H3462" s="1250"/>
      <c r="I3462" s="1250"/>
      <c r="J3462" s="1250"/>
      <c r="K3462" s="1250"/>
      <c r="L3462" s="1250"/>
      <c r="M3462" s="1250"/>
      <c r="N3462" s="1250"/>
      <c r="O3462" s="1250"/>
      <c r="P3462" s="1250"/>
      <c r="Q3462" s="1250"/>
      <c r="R3462" s="1250"/>
      <c r="S3462" s="1250"/>
      <c r="T3462" s="1250"/>
      <c r="U3462" s="1250"/>
      <c r="V3462" s="1250"/>
      <c r="W3462" s="1250"/>
      <c r="X3462" s="1250"/>
      <c r="Y3462" s="1250"/>
      <c r="Z3462" s="1250"/>
      <c r="AA3462" s="1250"/>
      <c r="AB3462" s="1250"/>
      <c r="AC3462" s="1250"/>
      <c r="AD3462" s="1250"/>
      <c r="AE3462" s="1250"/>
      <c r="AF3462" s="1250"/>
    </row>
    <row r="3463" spans="1:32" ht="16.7" customHeight="1">
      <c r="A3463" s="1239"/>
      <c r="B3463" s="1239"/>
      <c r="C3463" s="1239"/>
      <c r="D3463" s="1239"/>
      <c r="E3463" s="1239"/>
      <c r="F3463" s="1239"/>
      <c r="G3463" s="1239"/>
      <c r="H3463" s="1239"/>
      <c r="I3463" s="1239"/>
      <c r="J3463" s="1239"/>
      <c r="K3463" s="1239"/>
      <c r="L3463" s="1239"/>
      <c r="M3463" s="1240" t="s">
        <v>424</v>
      </c>
      <c r="N3463" s="1240"/>
      <c r="O3463" s="1240"/>
      <c r="P3463" s="1240"/>
      <c r="Q3463" s="1240"/>
      <c r="R3463" s="1240"/>
      <c r="S3463" s="1240"/>
      <c r="T3463" s="1240"/>
      <c r="U3463" s="1240"/>
      <c r="V3463" s="1240"/>
      <c r="W3463" s="1240"/>
      <c r="X3463" s="1243"/>
      <c r="Y3463" s="1243"/>
      <c r="Z3463" s="1241">
        <v>3.79</v>
      </c>
      <c r="AA3463" s="1241"/>
      <c r="AB3463" s="1241"/>
      <c r="AC3463" s="1241"/>
      <c r="AD3463" s="1241"/>
      <c r="AE3463" s="1241"/>
      <c r="AF3463" s="1241"/>
    </row>
    <row r="3464" spans="1:32" ht="0.75" customHeight="1">
      <c r="A3464" s="1239"/>
      <c r="B3464" s="1239"/>
      <c r="C3464" s="1239"/>
      <c r="D3464" s="1239"/>
      <c r="E3464" s="1239"/>
      <c r="F3464" s="1239"/>
      <c r="G3464" s="1239"/>
      <c r="H3464" s="1239"/>
      <c r="I3464" s="1239"/>
      <c r="J3464" s="1239"/>
      <c r="K3464" s="1240" t="s">
        <v>425</v>
      </c>
      <c r="L3464" s="1240"/>
      <c r="M3464" s="1240"/>
      <c r="N3464" s="1240"/>
      <c r="O3464" s="1240"/>
      <c r="P3464" s="1240"/>
      <c r="Q3464" s="159"/>
      <c r="R3464" s="1244">
        <v>0</v>
      </c>
      <c r="S3464" s="1244"/>
      <c r="T3464" s="1244"/>
      <c r="U3464" s="1240"/>
      <c r="V3464" s="1240"/>
      <c r="W3464" s="1240"/>
      <c r="X3464" s="1243"/>
      <c r="Y3464" s="1243"/>
      <c r="Z3464" s="1241"/>
      <c r="AA3464" s="1241"/>
      <c r="AB3464" s="1241"/>
      <c r="AC3464" s="1241"/>
      <c r="AD3464" s="1241"/>
      <c r="AE3464" s="1241"/>
      <c r="AF3464" s="1241"/>
    </row>
    <row r="3465" spans="1:32" ht="16.7" customHeight="1">
      <c r="A3465" s="1239"/>
      <c r="B3465" s="1239"/>
      <c r="C3465" s="1239"/>
      <c r="D3465" s="1239"/>
      <c r="E3465" s="1239"/>
      <c r="F3465" s="1239"/>
      <c r="G3465" s="1239"/>
      <c r="H3465" s="1239"/>
      <c r="I3465" s="1239"/>
      <c r="J3465" s="1239"/>
      <c r="K3465" s="1240"/>
      <c r="L3465" s="1240"/>
      <c r="M3465" s="1240"/>
      <c r="N3465" s="1240"/>
      <c r="O3465" s="1240"/>
      <c r="P3465" s="1240"/>
      <c r="Q3465" s="151"/>
      <c r="R3465" s="1244"/>
      <c r="S3465" s="1244"/>
      <c r="T3465" s="1244"/>
      <c r="U3465" s="151"/>
      <c r="V3465" s="1240" t="s">
        <v>426</v>
      </c>
      <c r="W3465" s="1240"/>
      <c r="X3465" s="1243"/>
      <c r="Y3465" s="1243"/>
      <c r="Z3465" s="1241">
        <v>0</v>
      </c>
      <c r="AA3465" s="1241"/>
      <c r="AB3465" s="1241"/>
      <c r="AC3465" s="1241"/>
      <c r="AD3465" s="1241"/>
      <c r="AE3465" s="1241"/>
      <c r="AF3465" s="1241"/>
    </row>
    <row r="3466" spans="1:32" ht="17.45" customHeight="1">
      <c r="A3466" s="1239"/>
      <c r="B3466" s="1239"/>
      <c r="C3466" s="1239"/>
      <c r="D3466" s="1239"/>
      <c r="E3466" s="1239"/>
      <c r="F3466" s="1239"/>
      <c r="G3466" s="1239"/>
      <c r="H3466" s="1239"/>
      <c r="I3466" s="1239"/>
      <c r="J3466" s="1239"/>
      <c r="K3466" s="1239"/>
      <c r="L3466" s="1239"/>
      <c r="M3466" s="1240" t="s">
        <v>427</v>
      </c>
      <c r="N3466" s="1240"/>
      <c r="O3466" s="1240"/>
      <c r="P3466" s="1240"/>
      <c r="Q3466" s="1240"/>
      <c r="R3466" s="1240"/>
      <c r="S3466" s="1240"/>
      <c r="T3466" s="1240"/>
      <c r="U3466" s="1240"/>
      <c r="V3466" s="1240"/>
      <c r="W3466" s="1240"/>
      <c r="X3466" s="1243"/>
      <c r="Y3466" s="1243"/>
      <c r="Z3466" s="1241">
        <v>3.79</v>
      </c>
      <c r="AA3466" s="1241"/>
      <c r="AB3466" s="1241"/>
      <c r="AC3466" s="1241"/>
      <c r="AD3466" s="1241"/>
      <c r="AE3466" s="1241"/>
      <c r="AF3466" s="1241"/>
    </row>
    <row r="3467" spans="1:32" ht="5.85" customHeight="1">
      <c r="A3467" s="1242"/>
      <c r="B3467" s="1242"/>
      <c r="C3467" s="1242"/>
      <c r="D3467" s="1242"/>
      <c r="E3467" s="1242"/>
      <c r="F3467" s="1242"/>
      <c r="G3467" s="1242"/>
      <c r="H3467" s="1242"/>
      <c r="I3467" s="1242"/>
      <c r="J3467" s="1242"/>
      <c r="K3467" s="1242"/>
      <c r="L3467" s="1242"/>
      <c r="M3467" s="1242"/>
      <c r="N3467" s="1242"/>
      <c r="O3467" s="1242"/>
      <c r="P3467" s="1242"/>
      <c r="Q3467" s="1242"/>
      <c r="R3467" s="1242"/>
      <c r="S3467" s="1242"/>
      <c r="T3467" s="1242"/>
      <c r="U3467" s="1242"/>
      <c r="V3467" s="1242"/>
      <c r="W3467" s="1242"/>
      <c r="X3467" s="1242"/>
      <c r="Y3467" s="1242"/>
      <c r="Z3467" s="1242"/>
      <c r="AA3467" s="1242"/>
      <c r="AB3467" s="1242"/>
      <c r="AC3467" s="1242"/>
      <c r="AD3467" s="1242"/>
      <c r="AE3467" s="1242"/>
      <c r="AF3467" s="1242"/>
    </row>
    <row r="3468" spans="1:32" ht="54.4" customHeight="1">
      <c r="A3468" s="153"/>
      <c r="B3468" s="154"/>
      <c r="C3468" s="154"/>
      <c r="D3468" s="154"/>
      <c r="E3468" s="154"/>
      <c r="F3468" s="154"/>
      <c r="G3468" s="154"/>
      <c r="H3468" s="154"/>
      <c r="I3468" s="154"/>
      <c r="J3468" s="154"/>
      <c r="K3468" s="154"/>
      <c r="L3468" s="154"/>
      <c r="M3468" s="154"/>
      <c r="N3468" s="154"/>
      <c r="O3468" s="154"/>
      <c r="P3468" s="154"/>
      <c r="Q3468" s="154"/>
      <c r="R3468" s="154"/>
      <c r="S3468" s="154"/>
      <c r="T3468" s="154"/>
      <c r="U3468" s="154"/>
      <c r="V3468" s="154"/>
      <c r="W3468" s="154"/>
      <c r="X3468" s="154"/>
      <c r="Y3468" s="154"/>
      <c r="Z3468" s="154"/>
      <c r="AA3468" s="154"/>
      <c r="AB3468" s="154"/>
      <c r="AC3468" s="154"/>
      <c r="AD3468" s="154"/>
      <c r="AE3468" s="154"/>
      <c r="AF3468" s="162"/>
    </row>
    <row r="3469" spans="1:32" ht="1.5" customHeight="1">
      <c r="A3469" s="146"/>
      <c r="B3469" s="147"/>
      <c r="C3469" s="147"/>
      <c r="D3469" s="147"/>
      <c r="E3469" s="147"/>
      <c r="F3469" s="147"/>
      <c r="G3469" s="1289" t="s">
        <v>376</v>
      </c>
      <c r="H3469" s="1289"/>
      <c r="I3469" s="1289"/>
      <c r="J3469" s="1289"/>
      <c r="K3469" s="1289"/>
      <c r="L3469" s="1289"/>
      <c r="M3469" s="1289"/>
      <c r="N3469" s="1289"/>
      <c r="O3469" s="1289"/>
      <c r="P3469" s="1289"/>
      <c r="Q3469" s="1289"/>
      <c r="R3469" s="1289"/>
      <c r="S3469" s="1289"/>
      <c r="T3469" s="1289"/>
      <c r="U3469" s="1289"/>
      <c r="V3469" s="1289"/>
      <c r="W3469" s="1289"/>
      <c r="X3469" s="1289"/>
      <c r="Y3469" s="1289"/>
      <c r="Z3469" s="1289"/>
      <c r="AA3469" s="148"/>
      <c r="AB3469" s="1290" t="s">
        <v>807</v>
      </c>
      <c r="AC3469" s="1290"/>
      <c r="AD3469" s="1290"/>
      <c r="AE3469" s="1290"/>
      <c r="AF3469" s="1290"/>
    </row>
    <row r="3470" spans="1:32" ht="15.4" customHeight="1">
      <c r="A3470" s="150"/>
      <c r="B3470" s="1243"/>
      <c r="C3470" s="1243"/>
      <c r="D3470" s="1243"/>
      <c r="E3470" s="1243"/>
      <c r="G3470" s="1289"/>
      <c r="H3470" s="1289"/>
      <c r="I3470" s="1289"/>
      <c r="J3470" s="1289"/>
      <c r="K3470" s="1289"/>
      <c r="L3470" s="1289"/>
      <c r="M3470" s="1289"/>
      <c r="N3470" s="1289"/>
      <c r="O3470" s="1289"/>
      <c r="P3470" s="1289"/>
      <c r="Q3470" s="1289"/>
      <c r="R3470" s="1289"/>
      <c r="S3470" s="1289"/>
      <c r="T3470" s="1289"/>
      <c r="U3470" s="1289"/>
      <c r="V3470" s="1289"/>
      <c r="W3470" s="1289"/>
      <c r="X3470" s="1289"/>
      <c r="Y3470" s="1289"/>
      <c r="Z3470" s="1289"/>
      <c r="AA3470" s="152"/>
      <c r="AB3470" s="1290"/>
      <c r="AC3470" s="1290"/>
      <c r="AD3470" s="1290"/>
      <c r="AE3470" s="1290"/>
      <c r="AF3470" s="1290"/>
    </row>
    <row r="3471" spans="1:32" ht="0.75" customHeight="1">
      <c r="A3471" s="150"/>
      <c r="B3471" s="1243"/>
      <c r="C3471" s="1243"/>
      <c r="D3471" s="1243"/>
      <c r="E3471" s="1243"/>
      <c r="G3471" s="1289"/>
      <c r="H3471" s="1289"/>
      <c r="I3471" s="1289"/>
      <c r="J3471" s="1289"/>
      <c r="K3471" s="1289"/>
      <c r="L3471" s="1289"/>
      <c r="M3471" s="1289"/>
      <c r="N3471" s="1289"/>
      <c r="O3471" s="1289"/>
      <c r="P3471" s="1289"/>
      <c r="Q3471" s="1289"/>
      <c r="R3471" s="1289"/>
      <c r="S3471" s="1289"/>
      <c r="T3471" s="1289"/>
      <c r="U3471" s="1289"/>
      <c r="V3471" s="1289"/>
      <c r="W3471" s="1289"/>
      <c r="X3471" s="1289"/>
      <c r="Y3471" s="1289"/>
      <c r="Z3471" s="1289"/>
      <c r="AA3471" s="152"/>
      <c r="AB3471" s="1290"/>
      <c r="AC3471" s="1290"/>
      <c r="AD3471" s="1290"/>
      <c r="AE3471" s="1290"/>
      <c r="AF3471" s="1290"/>
    </row>
    <row r="3472" spans="1:32" ht="10.9" customHeight="1">
      <c r="A3472" s="150"/>
      <c r="B3472" s="1243"/>
      <c r="C3472" s="1243"/>
      <c r="D3472" s="1243"/>
      <c r="E3472" s="1243"/>
      <c r="G3472" s="1289"/>
      <c r="H3472" s="1289"/>
      <c r="I3472" s="1289"/>
      <c r="J3472" s="1289"/>
      <c r="K3472" s="1289"/>
      <c r="L3472" s="1289"/>
      <c r="M3472" s="1289"/>
      <c r="N3472" s="1289"/>
      <c r="O3472" s="1289"/>
      <c r="P3472" s="1289"/>
      <c r="Q3472" s="1289"/>
      <c r="R3472" s="1289"/>
      <c r="S3472" s="1289"/>
      <c r="T3472" s="1289"/>
      <c r="U3472" s="1289"/>
      <c r="V3472" s="1289"/>
      <c r="W3472" s="1289"/>
      <c r="X3472" s="1289"/>
      <c r="Y3472" s="1289"/>
      <c r="Z3472" s="1289"/>
      <c r="AA3472" s="152"/>
      <c r="AB3472" s="1303" t="s">
        <v>378</v>
      </c>
      <c r="AC3472" s="1303"/>
      <c r="AD3472" s="1303"/>
      <c r="AE3472" s="1292"/>
      <c r="AF3472" s="1292"/>
    </row>
    <row r="3473" spans="1:32" ht="13.9" customHeight="1">
      <c r="A3473" s="150"/>
      <c r="B3473" s="1243"/>
      <c r="C3473" s="1243"/>
      <c r="D3473" s="1243"/>
      <c r="E3473" s="1243"/>
      <c r="G3473" s="1293" t="s">
        <v>379</v>
      </c>
      <c r="H3473" s="1293"/>
      <c r="I3473" s="1293"/>
      <c r="J3473" s="1293"/>
      <c r="K3473" s="1293"/>
      <c r="L3473" s="1293"/>
      <c r="M3473" s="1293"/>
      <c r="N3473" s="1293"/>
      <c r="O3473" s="1293"/>
      <c r="P3473" s="1293"/>
      <c r="Q3473" s="1293"/>
      <c r="R3473" s="1293"/>
      <c r="S3473" s="1293"/>
      <c r="T3473" s="1293"/>
      <c r="U3473" s="1293"/>
      <c r="V3473" s="1293"/>
      <c r="W3473" s="1293"/>
      <c r="X3473" s="1293"/>
      <c r="Y3473" s="1293"/>
      <c r="Z3473" s="1293"/>
      <c r="AA3473" s="152"/>
      <c r="AB3473" s="1303"/>
      <c r="AC3473" s="1303"/>
      <c r="AD3473" s="1303"/>
      <c r="AE3473" s="1292"/>
      <c r="AF3473" s="1292"/>
    </row>
    <row r="3474" spans="1:32" ht="0.75" customHeight="1">
      <c r="A3474" s="150"/>
      <c r="G3474" s="1293"/>
      <c r="H3474" s="1293"/>
      <c r="I3474" s="1293"/>
      <c r="J3474" s="1293"/>
      <c r="K3474" s="1293"/>
      <c r="L3474" s="1293"/>
      <c r="M3474" s="1293"/>
      <c r="N3474" s="1293"/>
      <c r="O3474" s="1293"/>
      <c r="P3474" s="1293"/>
      <c r="Q3474" s="1293"/>
      <c r="R3474" s="1293"/>
      <c r="S3474" s="1293"/>
      <c r="T3474" s="1293"/>
      <c r="U3474" s="1293"/>
      <c r="V3474" s="1293"/>
      <c r="W3474" s="1293"/>
      <c r="X3474" s="1293"/>
      <c r="Y3474" s="1293"/>
      <c r="Z3474" s="1293"/>
      <c r="AA3474" s="152"/>
      <c r="AB3474" s="1303"/>
      <c r="AC3474" s="1303"/>
      <c r="AD3474" s="1303"/>
      <c r="AE3474" s="1292"/>
      <c r="AF3474" s="1292"/>
    </row>
    <row r="3475" spans="1:32" ht="0.75" customHeight="1">
      <c r="A3475" s="153"/>
      <c r="B3475" s="154"/>
      <c r="C3475" s="154"/>
      <c r="D3475" s="154"/>
      <c r="E3475" s="154"/>
      <c r="F3475" s="154"/>
      <c r="G3475" s="154"/>
      <c r="H3475" s="154"/>
      <c r="I3475" s="154"/>
      <c r="J3475" s="154"/>
      <c r="K3475" s="154"/>
      <c r="L3475" s="154"/>
      <c r="M3475" s="154"/>
      <c r="N3475" s="154"/>
      <c r="O3475" s="154"/>
      <c r="P3475" s="154"/>
      <c r="Q3475" s="154"/>
      <c r="R3475" s="154"/>
      <c r="S3475" s="154"/>
      <c r="T3475" s="154"/>
      <c r="U3475" s="154"/>
      <c r="V3475" s="154"/>
      <c r="W3475" s="154"/>
      <c r="X3475" s="154"/>
      <c r="Y3475" s="154"/>
      <c r="Z3475" s="154"/>
      <c r="AA3475" s="162"/>
      <c r="AB3475" s="1303"/>
      <c r="AC3475" s="1303"/>
      <c r="AD3475" s="1303"/>
      <c r="AE3475" s="1292"/>
      <c r="AF3475" s="1292"/>
    </row>
    <row r="3476" spans="1:32" ht="16.7" customHeight="1">
      <c r="A3476" s="1280" t="s">
        <v>323</v>
      </c>
      <c r="B3476" s="1280"/>
      <c r="C3476" s="1280"/>
      <c r="D3476" s="1280"/>
      <c r="E3476" s="1280"/>
      <c r="F3476" s="1280"/>
      <c r="G3476" s="1280"/>
      <c r="H3476" s="1280"/>
      <c r="I3476" s="1280"/>
      <c r="J3476" s="1280"/>
      <c r="K3476" s="1280"/>
      <c r="L3476" s="1280"/>
      <c r="M3476" s="1280"/>
      <c r="N3476" s="1280"/>
      <c r="O3476" s="1280"/>
      <c r="P3476" s="1280"/>
      <c r="Q3476" s="1280"/>
      <c r="R3476" s="1280"/>
      <c r="S3476" s="1280"/>
      <c r="T3476" s="1280"/>
      <c r="U3476" s="1280"/>
      <c r="V3476" s="1280"/>
      <c r="W3476" s="1280"/>
      <c r="X3476" s="1280"/>
      <c r="Y3476" s="1280"/>
      <c r="Z3476" s="1280"/>
      <c r="AA3476" s="1280"/>
      <c r="AB3476" s="1280"/>
      <c r="AC3476" s="1280"/>
      <c r="AD3476" s="1280"/>
      <c r="AE3476" s="1280"/>
      <c r="AF3476" s="1280"/>
    </row>
    <row r="3477" spans="1:32" ht="37.15" customHeight="1">
      <c r="A3477" s="1301" t="s">
        <v>380</v>
      </c>
      <c r="B3477" s="1301"/>
      <c r="C3477" s="1301"/>
      <c r="D3477" s="1301"/>
      <c r="E3477" s="1301"/>
      <c r="F3477" s="1301"/>
      <c r="G3477" s="1301"/>
      <c r="H3477" s="1301"/>
      <c r="I3477" s="1301"/>
      <c r="J3477" s="1301"/>
      <c r="K3477" s="1301"/>
      <c r="L3477" s="1301"/>
      <c r="M3477" s="1301"/>
      <c r="N3477" s="1301"/>
      <c r="O3477" s="1301"/>
      <c r="P3477" s="1301"/>
      <c r="Q3477" s="1301"/>
      <c r="R3477" s="1301"/>
      <c r="S3477" s="1301"/>
      <c r="T3477" s="1301"/>
      <c r="U3477" s="1301"/>
      <c r="V3477" s="1301"/>
      <c r="W3477" s="1301"/>
      <c r="X3477" s="1301"/>
      <c r="Y3477" s="1280" t="s">
        <v>381</v>
      </c>
      <c r="Z3477" s="1280"/>
      <c r="AA3477" s="1280"/>
      <c r="AB3477" s="1280"/>
      <c r="AC3477" s="1280"/>
      <c r="AD3477" s="1280"/>
      <c r="AE3477" s="1280"/>
      <c r="AF3477" s="1280"/>
    </row>
    <row r="3478" spans="1:32" ht="5.0999999999999996" customHeight="1">
      <c r="A3478" s="155"/>
      <c r="B3478" s="156"/>
      <c r="C3478" s="156"/>
      <c r="D3478" s="156"/>
      <c r="E3478" s="156"/>
      <c r="F3478" s="156"/>
      <c r="G3478" s="156"/>
      <c r="H3478" s="156"/>
      <c r="I3478" s="156"/>
      <c r="J3478" s="156"/>
      <c r="K3478" s="156"/>
      <c r="L3478" s="156"/>
      <c r="M3478" s="156"/>
      <c r="N3478" s="156"/>
      <c r="O3478" s="156"/>
      <c r="P3478" s="156"/>
      <c r="Q3478" s="156"/>
      <c r="R3478" s="156"/>
      <c r="S3478" s="156"/>
      <c r="T3478" s="156"/>
      <c r="U3478" s="156"/>
      <c r="V3478" s="156"/>
      <c r="W3478" s="156"/>
      <c r="X3478" s="156"/>
      <c r="Y3478" s="156"/>
      <c r="Z3478" s="156"/>
      <c r="AA3478" s="156"/>
      <c r="AB3478" s="156"/>
      <c r="AC3478" s="156"/>
      <c r="AD3478" s="156"/>
      <c r="AE3478" s="156"/>
      <c r="AF3478" s="157"/>
    </row>
    <row r="3479" spans="1:32" ht="0.75" customHeight="1">
      <c r="A3479" s="1283" t="s">
        <v>382</v>
      </c>
      <c r="B3479" s="1283"/>
      <c r="C3479" s="1283"/>
      <c r="D3479" s="1283"/>
      <c r="E3479" s="1284"/>
      <c r="F3479" s="1284"/>
      <c r="G3479" s="1284"/>
      <c r="H3479" s="1284"/>
      <c r="I3479" s="1285" t="s">
        <v>319</v>
      </c>
      <c r="J3479" s="1285"/>
      <c r="K3479" s="1285"/>
      <c r="L3479" s="1285"/>
      <c r="M3479" s="1285"/>
      <c r="N3479" s="1285"/>
      <c r="O3479" s="1285"/>
      <c r="P3479" s="1285"/>
      <c r="Q3479" s="1285"/>
      <c r="R3479" s="1285"/>
      <c r="S3479" s="1285"/>
      <c r="T3479" s="1285"/>
      <c r="U3479" s="1285"/>
      <c r="V3479" s="1285"/>
      <c r="W3479" s="1285"/>
      <c r="X3479" s="1285"/>
      <c r="Y3479" s="1275" t="s">
        <v>383</v>
      </c>
      <c r="Z3479" s="1275"/>
      <c r="AA3479" s="1275"/>
      <c r="AB3479" s="1275"/>
      <c r="AC3479" s="1275"/>
      <c r="AD3479" s="1286" t="s">
        <v>384</v>
      </c>
      <c r="AE3479" s="1286"/>
      <c r="AF3479" s="1286"/>
    </row>
    <row r="3480" spans="1:32" ht="18.2" customHeight="1">
      <c r="A3480" s="1283"/>
      <c r="B3480" s="1283"/>
      <c r="C3480" s="1283"/>
      <c r="D3480" s="1283"/>
      <c r="E3480" s="1287" t="s">
        <v>385</v>
      </c>
      <c r="F3480" s="1287"/>
      <c r="G3480" s="1287"/>
      <c r="H3480" s="1288" t="s">
        <v>386</v>
      </c>
      <c r="I3480" s="1285"/>
      <c r="J3480" s="1285"/>
      <c r="K3480" s="1285"/>
      <c r="L3480" s="1285"/>
      <c r="M3480" s="1285"/>
      <c r="N3480" s="1285"/>
      <c r="O3480" s="1285"/>
      <c r="P3480" s="1285"/>
      <c r="Q3480" s="1285"/>
      <c r="R3480" s="1285"/>
      <c r="S3480" s="1285"/>
      <c r="T3480" s="1285"/>
      <c r="U3480" s="1285"/>
      <c r="V3480" s="1285"/>
      <c r="W3480" s="1285"/>
      <c r="X3480" s="1285"/>
      <c r="Y3480" s="1275"/>
      <c r="Z3480" s="1275"/>
      <c r="AA3480" s="1275"/>
      <c r="AB3480" s="1275"/>
      <c r="AC3480" s="1275"/>
      <c r="AD3480" s="1286"/>
      <c r="AE3480" s="1286"/>
      <c r="AF3480" s="1286"/>
    </row>
    <row r="3481" spans="1:32" ht="18.2" customHeight="1">
      <c r="A3481" s="1274" t="s">
        <v>317</v>
      </c>
      <c r="B3481" s="1274"/>
      <c r="C3481" s="1274"/>
      <c r="D3481" s="1274"/>
      <c r="E3481" s="1277"/>
      <c r="F3481" s="1277"/>
      <c r="G3481" s="1277"/>
      <c r="H3481" s="1288"/>
      <c r="I3481" s="1285"/>
      <c r="J3481" s="1285"/>
      <c r="K3481" s="1285"/>
      <c r="L3481" s="1285"/>
      <c r="M3481" s="1285"/>
      <c r="N3481" s="1285"/>
      <c r="O3481" s="1285"/>
      <c r="P3481" s="1285"/>
      <c r="Q3481" s="1285"/>
      <c r="R3481" s="1285"/>
      <c r="S3481" s="1285"/>
      <c r="T3481" s="1285"/>
      <c r="U3481" s="1285"/>
      <c r="V3481" s="1285"/>
      <c r="W3481" s="1285"/>
      <c r="X3481" s="1285"/>
      <c r="Y3481" s="1275" t="s">
        <v>387</v>
      </c>
      <c r="Z3481" s="1275"/>
      <c r="AA3481" s="1275"/>
      <c r="AB3481" s="1275"/>
      <c r="AC3481" s="1275"/>
      <c r="AD3481" s="1276">
        <v>6</v>
      </c>
      <c r="AE3481" s="1276"/>
      <c r="AF3481" s="1276"/>
    </row>
    <row r="3482" spans="1:32" ht="0.75" customHeight="1">
      <c r="A3482" s="1278"/>
      <c r="B3482" s="1278"/>
      <c r="C3482" s="1278"/>
      <c r="D3482" s="1278"/>
      <c r="E3482" s="1278"/>
      <c r="F3482" s="1278"/>
      <c r="G3482" s="1278"/>
      <c r="H3482" s="1288"/>
      <c r="I3482" s="1279"/>
      <c r="J3482" s="1279"/>
      <c r="K3482" s="1279"/>
      <c r="L3482" s="1279"/>
      <c r="M3482" s="1279"/>
      <c r="N3482" s="1279"/>
      <c r="O3482" s="1279"/>
      <c r="P3482" s="1279"/>
      <c r="Q3482" s="1279"/>
      <c r="R3482" s="1279"/>
      <c r="S3482" s="1279"/>
      <c r="T3482" s="1279"/>
      <c r="U3482" s="1279"/>
      <c r="V3482" s="1279"/>
      <c r="W3482" s="1279"/>
      <c r="X3482" s="1279"/>
      <c r="Y3482" s="1279"/>
      <c r="Z3482" s="1279"/>
      <c r="AA3482" s="1279"/>
      <c r="AB3482" s="1279"/>
      <c r="AC3482" s="1279"/>
      <c r="AD3482" s="1279"/>
      <c r="AE3482" s="1279"/>
      <c r="AF3482" s="1279"/>
    </row>
    <row r="3483" spans="1:32" ht="26.85" customHeight="1">
      <c r="A3483" s="1271" t="s">
        <v>432</v>
      </c>
      <c r="B3483" s="1271"/>
      <c r="C3483" s="1271"/>
      <c r="D3483" s="1271"/>
      <c r="E3483" s="1271"/>
      <c r="F3483" s="1271"/>
      <c r="G3483" s="1271"/>
      <c r="H3483" s="1271"/>
      <c r="I3483" s="1271"/>
      <c r="J3483" s="1271"/>
      <c r="K3483" s="1271"/>
      <c r="L3483" s="1271"/>
      <c r="M3483" s="1271"/>
      <c r="N3483" s="1271"/>
      <c r="O3483" s="1271"/>
      <c r="P3483" s="1271"/>
      <c r="Q3483" s="1271"/>
      <c r="R3483" s="1271"/>
      <c r="S3483" s="1271"/>
      <c r="T3483" s="1271"/>
      <c r="U3483" s="1271"/>
      <c r="V3483" s="1271"/>
      <c r="W3483" s="1271"/>
      <c r="X3483" s="1271"/>
      <c r="Y3483" s="1271"/>
      <c r="Z3483" s="1271"/>
      <c r="AA3483" s="1271"/>
      <c r="AB3483" s="1271"/>
      <c r="AC3483" s="1271"/>
      <c r="AD3483" s="1271"/>
      <c r="AE3483" s="1271"/>
      <c r="AF3483" s="1272"/>
    </row>
    <row r="3484" spans="1:32" ht="10.15" customHeight="1">
      <c r="A3484" s="1273" t="s">
        <v>389</v>
      </c>
      <c r="B3484" s="1273"/>
      <c r="C3484" s="1273"/>
      <c r="D3484" s="1273"/>
      <c r="E3484" s="1273"/>
      <c r="F3484" s="1273"/>
      <c r="G3484" s="1273"/>
      <c r="H3484" s="1273"/>
      <c r="I3484" s="1273"/>
      <c r="J3484" s="1273"/>
      <c r="K3484" s="1273"/>
      <c r="L3484" s="1273"/>
      <c r="M3484" s="1273"/>
      <c r="N3484" s="1273"/>
      <c r="O3484" s="1273"/>
      <c r="P3484" s="1273"/>
      <c r="Q3484" s="1273"/>
      <c r="R3484" s="1273"/>
      <c r="S3484" s="1273"/>
      <c r="T3484" s="1273"/>
      <c r="U3484" s="1273"/>
      <c r="V3484" s="1273"/>
      <c r="W3484" s="1273"/>
      <c r="X3484" s="1273"/>
      <c r="Y3484" s="1273"/>
      <c r="Z3484" s="1273"/>
      <c r="AA3484" s="1273"/>
      <c r="AB3484" s="1273"/>
      <c r="AC3484" s="1273"/>
      <c r="AD3484" s="1273"/>
      <c r="AE3484" s="1273"/>
      <c r="AF3484" s="1272"/>
    </row>
    <row r="3485" spans="1:32" ht="16.7" customHeight="1">
      <c r="A3485" s="1255" t="s">
        <v>390</v>
      </c>
      <c r="B3485" s="1255"/>
      <c r="C3485" s="1255"/>
      <c r="D3485" s="1255"/>
      <c r="E3485" s="1255"/>
      <c r="F3485" s="1255"/>
      <c r="G3485" s="1255"/>
      <c r="H3485" s="1255"/>
      <c r="I3485" s="1255"/>
      <c r="J3485" s="1255"/>
      <c r="K3485" s="1255"/>
      <c r="L3485" s="1255"/>
      <c r="M3485" s="1256" t="s">
        <v>391</v>
      </c>
      <c r="N3485" s="1256" t="s">
        <v>392</v>
      </c>
      <c r="O3485" s="1256"/>
      <c r="P3485" s="1256"/>
      <c r="Q3485" s="1256"/>
      <c r="R3485" s="1256"/>
      <c r="S3485" s="1256"/>
      <c r="T3485" s="1256" t="s">
        <v>393</v>
      </c>
      <c r="U3485" s="1256"/>
      <c r="V3485" s="1256"/>
      <c r="W3485" s="1256"/>
      <c r="X3485" s="1256"/>
      <c r="Y3485" s="1256"/>
      <c r="Z3485" s="1256"/>
      <c r="AA3485" s="1256"/>
      <c r="AB3485" s="1256"/>
      <c r="AC3485" s="1245" t="s">
        <v>394</v>
      </c>
      <c r="AD3485" s="1245"/>
      <c r="AE3485" s="1245"/>
      <c r="AF3485" s="1245"/>
    </row>
    <row r="3486" spans="1:32" ht="17.45" customHeight="1">
      <c r="A3486" s="1255"/>
      <c r="B3486" s="1255"/>
      <c r="C3486" s="1255"/>
      <c r="D3486" s="1255"/>
      <c r="E3486" s="1255"/>
      <c r="F3486" s="1255"/>
      <c r="G3486" s="1255"/>
      <c r="H3486" s="1255"/>
      <c r="I3486" s="1255"/>
      <c r="J3486" s="1255"/>
      <c r="K3486" s="1255"/>
      <c r="L3486" s="1255"/>
      <c r="M3486" s="1256"/>
      <c r="N3486" s="1256" t="s">
        <v>395</v>
      </c>
      <c r="O3486" s="1256"/>
      <c r="P3486" s="1256" t="s">
        <v>396</v>
      </c>
      <c r="Q3486" s="1256"/>
      <c r="R3486" s="1256"/>
      <c r="S3486" s="1256"/>
      <c r="T3486" s="1256" t="s">
        <v>395</v>
      </c>
      <c r="U3486" s="1256"/>
      <c r="V3486" s="1256"/>
      <c r="W3486" s="1256"/>
      <c r="X3486" s="1256" t="s">
        <v>396</v>
      </c>
      <c r="Y3486" s="1256"/>
      <c r="Z3486" s="1256"/>
      <c r="AA3486" s="1256"/>
      <c r="AB3486" s="1256"/>
      <c r="AC3486" s="1245"/>
      <c r="AD3486" s="1245"/>
      <c r="AE3486" s="1245"/>
      <c r="AF3486" s="1245"/>
    </row>
    <row r="3487" spans="1:32" ht="17.45" customHeight="1">
      <c r="A3487" s="1246"/>
      <c r="B3487" s="1246"/>
      <c r="C3487" s="1246"/>
      <c r="D3487" s="1246"/>
      <c r="E3487" s="1246"/>
      <c r="F3487" s="1246"/>
      <c r="G3487" s="1246"/>
      <c r="H3487" s="1246"/>
      <c r="I3487" s="1246"/>
      <c r="J3487" s="1246"/>
      <c r="K3487" s="1246"/>
      <c r="L3487" s="1246"/>
      <c r="M3487" s="1247" t="s">
        <v>397</v>
      </c>
      <c r="N3487" s="1247"/>
      <c r="O3487" s="1247"/>
      <c r="P3487" s="1247"/>
      <c r="Q3487" s="1247"/>
      <c r="R3487" s="1247"/>
      <c r="S3487" s="1247"/>
      <c r="T3487" s="1247"/>
      <c r="U3487" s="1247"/>
      <c r="V3487" s="1247"/>
      <c r="W3487" s="1247"/>
      <c r="X3487" s="1248"/>
      <c r="Y3487" s="1248"/>
      <c r="Z3487" s="1249">
        <v>0</v>
      </c>
      <c r="AA3487" s="1249"/>
      <c r="AB3487" s="1249"/>
      <c r="AC3487" s="1249"/>
      <c r="AD3487" s="1249"/>
      <c r="AE3487" s="1249"/>
      <c r="AF3487" s="1249"/>
    </row>
    <row r="3488" spans="1:32" ht="16.7" customHeight="1">
      <c r="A3488" s="1255" t="s">
        <v>398</v>
      </c>
      <c r="B3488" s="1255"/>
      <c r="C3488" s="1255"/>
      <c r="D3488" s="1255"/>
      <c r="E3488" s="1255"/>
      <c r="F3488" s="1255"/>
      <c r="G3488" s="1255"/>
      <c r="H3488" s="1255"/>
      <c r="I3488" s="1255"/>
      <c r="J3488" s="1255"/>
      <c r="K3488" s="1255"/>
      <c r="L3488" s="1255"/>
      <c r="M3488" s="1255"/>
      <c r="N3488" s="1255"/>
      <c r="O3488" s="1256" t="s">
        <v>399</v>
      </c>
      <c r="P3488" s="1256"/>
      <c r="Q3488" s="1256"/>
      <c r="R3488" s="1256"/>
      <c r="S3488" s="1256" t="s">
        <v>391</v>
      </c>
      <c r="T3488" s="1256"/>
      <c r="U3488" s="1256"/>
      <c r="V3488" s="1256"/>
      <c r="W3488" s="1256" t="s">
        <v>400</v>
      </c>
      <c r="X3488" s="1256"/>
      <c r="Y3488" s="1256"/>
      <c r="Z3488" s="1256"/>
      <c r="AA3488" s="1256"/>
      <c r="AB3488" s="1256"/>
      <c r="AC3488" s="1245" t="s">
        <v>394</v>
      </c>
      <c r="AD3488" s="1245"/>
      <c r="AE3488" s="1245"/>
      <c r="AF3488" s="1245"/>
    </row>
    <row r="3489" spans="1:32" ht="23.25" customHeight="1">
      <c r="A3489" s="146"/>
      <c r="B3489" s="147"/>
      <c r="C3489" s="170" t="s">
        <v>808</v>
      </c>
      <c r="D3489" s="1263" t="s">
        <v>809</v>
      </c>
      <c r="E3489" s="1263"/>
      <c r="F3489" s="1263"/>
      <c r="G3489" s="1263"/>
      <c r="H3489" s="1263"/>
      <c r="I3489" s="1263"/>
      <c r="J3489" s="1263"/>
      <c r="K3489" s="1263"/>
      <c r="L3489" s="1263"/>
      <c r="M3489" s="1263"/>
      <c r="N3489" s="1263"/>
      <c r="O3489" s="1264">
        <v>0</v>
      </c>
      <c r="P3489" s="1264"/>
      <c r="Q3489" s="1264"/>
      <c r="R3489" s="1264"/>
      <c r="S3489" s="1264">
        <v>1</v>
      </c>
      <c r="T3489" s="1264"/>
      <c r="U3489" s="1264"/>
      <c r="V3489" s="1264"/>
      <c r="W3489" s="1265">
        <v>28.816500000000001</v>
      </c>
      <c r="X3489" s="1265"/>
      <c r="Y3489" s="1265"/>
      <c r="Z3489" s="1265"/>
      <c r="AA3489" s="1265"/>
      <c r="AB3489" s="1265"/>
      <c r="AC3489" s="1266">
        <v>28.816500000000001</v>
      </c>
      <c r="AD3489" s="1266"/>
      <c r="AE3489" s="1266"/>
      <c r="AF3489" s="1266"/>
    </row>
    <row r="3490" spans="1:32" ht="16.7" customHeight="1">
      <c r="A3490" s="150"/>
      <c r="M3490" s="1240" t="s">
        <v>401</v>
      </c>
      <c r="N3490" s="1240"/>
      <c r="O3490" s="1240"/>
      <c r="P3490" s="1240"/>
      <c r="Q3490" s="1240"/>
      <c r="R3490" s="1240"/>
      <c r="S3490" s="1240"/>
      <c r="T3490" s="1240"/>
      <c r="U3490" s="1240"/>
      <c r="V3490" s="1240"/>
      <c r="W3490" s="1240"/>
      <c r="Z3490" s="1262">
        <v>28.816500000000001</v>
      </c>
      <c r="AA3490" s="1262"/>
      <c r="AB3490" s="1262"/>
      <c r="AC3490" s="1262"/>
      <c r="AD3490" s="1262"/>
      <c r="AE3490" s="1262"/>
      <c r="AF3490" s="1262"/>
    </row>
    <row r="3491" spans="1:32" ht="17.45" customHeight="1">
      <c r="A3491" s="150"/>
      <c r="M3491" s="1240" t="s">
        <v>402</v>
      </c>
      <c r="N3491" s="1240"/>
      <c r="O3491" s="1240"/>
      <c r="P3491" s="1240"/>
      <c r="Q3491" s="1240"/>
      <c r="R3491" s="1240"/>
      <c r="S3491" s="1240"/>
      <c r="T3491" s="1240"/>
      <c r="U3491" s="1240"/>
      <c r="V3491" s="1240"/>
      <c r="W3491" s="1240"/>
      <c r="Z3491" s="1262">
        <v>28.816500000000001</v>
      </c>
      <c r="AA3491" s="1262"/>
      <c r="AB3491" s="1262"/>
      <c r="AC3491" s="1262"/>
      <c r="AD3491" s="1262"/>
      <c r="AE3491" s="1262"/>
      <c r="AF3491" s="1262"/>
    </row>
    <row r="3492" spans="1:32" ht="17.45" customHeight="1">
      <c r="A3492" s="150"/>
      <c r="M3492" s="1240" t="s">
        <v>403</v>
      </c>
      <c r="N3492" s="1240"/>
      <c r="O3492" s="1240"/>
      <c r="P3492" s="1240"/>
      <c r="Q3492" s="1240"/>
      <c r="R3492" s="1240"/>
      <c r="S3492" s="1240"/>
      <c r="T3492" s="1240"/>
      <c r="U3492" s="1240"/>
      <c r="V3492" s="1240"/>
      <c r="W3492" s="1240"/>
      <c r="Z3492" s="1262">
        <v>4.8028000000000004</v>
      </c>
      <c r="AA3492" s="1262"/>
      <c r="AB3492" s="1262"/>
      <c r="AC3492" s="1262"/>
      <c r="AD3492" s="1262"/>
      <c r="AE3492" s="1262"/>
      <c r="AF3492" s="1262"/>
    </row>
    <row r="3493" spans="1:32" ht="16.7" customHeight="1">
      <c r="A3493" s="150"/>
      <c r="M3493" s="1240" t="s">
        <v>404</v>
      </c>
      <c r="N3493" s="1240"/>
      <c r="O3493" s="1240"/>
      <c r="P3493" s="1240"/>
      <c r="Q3493" s="1240"/>
      <c r="R3493" s="1240"/>
      <c r="S3493" s="1240"/>
      <c r="T3493" s="1240"/>
      <c r="U3493" s="1240"/>
      <c r="V3493" s="1240"/>
      <c r="W3493" s="1240"/>
      <c r="Z3493" s="1262">
        <v>0</v>
      </c>
      <c r="AA3493" s="1262"/>
      <c r="AB3493" s="1262"/>
      <c r="AC3493" s="1262"/>
      <c r="AD3493" s="1262"/>
      <c r="AE3493" s="1262"/>
      <c r="AF3493" s="1262"/>
    </row>
    <row r="3494" spans="1:32" ht="17.45" customHeight="1">
      <c r="A3494" s="153"/>
      <c r="B3494" s="154"/>
      <c r="C3494" s="154"/>
      <c r="D3494" s="154"/>
      <c r="E3494" s="154"/>
      <c r="F3494" s="154"/>
      <c r="G3494" s="154"/>
      <c r="H3494" s="154"/>
      <c r="I3494" s="154"/>
      <c r="J3494" s="154"/>
      <c r="K3494" s="154"/>
      <c r="L3494" s="154"/>
      <c r="M3494" s="1260" t="s">
        <v>405</v>
      </c>
      <c r="N3494" s="1260"/>
      <c r="O3494" s="1260"/>
      <c r="P3494" s="1260"/>
      <c r="Q3494" s="1260"/>
      <c r="R3494" s="1260"/>
      <c r="S3494" s="1260"/>
      <c r="T3494" s="1260"/>
      <c r="U3494" s="1260"/>
      <c r="V3494" s="1260"/>
      <c r="W3494" s="1260"/>
      <c r="X3494" s="154"/>
      <c r="Y3494" s="154"/>
      <c r="Z3494" s="1261">
        <v>0</v>
      </c>
      <c r="AA3494" s="1261"/>
      <c r="AB3494" s="1261"/>
      <c r="AC3494" s="1261"/>
      <c r="AD3494" s="1261"/>
      <c r="AE3494" s="1261"/>
      <c r="AF3494" s="1261"/>
    </row>
    <row r="3495" spans="1:32" ht="17.45" customHeight="1">
      <c r="A3495" s="1257" t="s">
        <v>406</v>
      </c>
      <c r="B3495" s="1257"/>
      <c r="C3495" s="1257"/>
      <c r="D3495" s="1257"/>
      <c r="E3495" s="1257"/>
      <c r="F3495" s="1257"/>
      <c r="G3495" s="1257"/>
      <c r="H3495" s="1257"/>
      <c r="I3495" s="1257"/>
      <c r="J3495" s="1257"/>
      <c r="K3495" s="1257"/>
      <c r="L3495" s="1257"/>
      <c r="M3495" s="1257"/>
      <c r="N3495" s="1257"/>
      <c r="O3495" s="1258" t="s">
        <v>391</v>
      </c>
      <c r="P3495" s="1258"/>
      <c r="Q3495" s="1258"/>
      <c r="R3495" s="1258"/>
      <c r="S3495" s="1258" t="s">
        <v>407</v>
      </c>
      <c r="T3495" s="1258"/>
      <c r="U3495" s="1258"/>
      <c r="V3495" s="1258"/>
      <c r="W3495" s="1258" t="s">
        <v>408</v>
      </c>
      <c r="X3495" s="1258"/>
      <c r="Y3495" s="1258"/>
      <c r="Z3495" s="1258"/>
      <c r="AA3495" s="1258"/>
      <c r="AB3495" s="1258"/>
      <c r="AC3495" s="1259" t="s">
        <v>409</v>
      </c>
      <c r="AD3495" s="1259"/>
      <c r="AE3495" s="1259"/>
      <c r="AF3495" s="1259"/>
    </row>
    <row r="3496" spans="1:32" ht="22.5" customHeight="1">
      <c r="A3496" s="146"/>
      <c r="B3496" s="147"/>
      <c r="C3496" s="170" t="s">
        <v>810</v>
      </c>
      <c r="D3496" s="1314" t="s">
        <v>811</v>
      </c>
      <c r="E3496" s="1314"/>
      <c r="F3496" s="1314"/>
      <c r="G3496" s="1314"/>
      <c r="H3496" s="1314"/>
      <c r="I3496" s="1314"/>
      <c r="J3496" s="1314"/>
      <c r="K3496" s="1314"/>
      <c r="L3496" s="1314"/>
      <c r="M3496" s="1314"/>
      <c r="N3496" s="1314"/>
      <c r="O3496" s="1315">
        <v>1</v>
      </c>
      <c r="P3496" s="1315"/>
      <c r="Q3496" s="1315"/>
      <c r="R3496" s="1315"/>
      <c r="S3496" s="1316" t="s">
        <v>384</v>
      </c>
      <c r="T3496" s="1316"/>
      <c r="U3496" s="1316"/>
      <c r="V3496" s="1316"/>
      <c r="W3496" s="1317">
        <v>21.8355</v>
      </c>
      <c r="X3496" s="1317"/>
      <c r="Y3496" s="1317"/>
      <c r="Z3496" s="1317"/>
      <c r="AA3496" s="1317"/>
      <c r="AB3496" s="1317"/>
      <c r="AC3496" s="1318">
        <v>21.8355</v>
      </c>
      <c r="AD3496" s="1318"/>
      <c r="AE3496" s="1318"/>
      <c r="AF3496" s="1318"/>
    </row>
    <row r="3497" spans="1:32" ht="23.25" customHeight="1">
      <c r="A3497" s="150"/>
      <c r="C3497" s="173" t="s">
        <v>812</v>
      </c>
      <c r="D3497" s="1309" t="s">
        <v>813</v>
      </c>
      <c r="E3497" s="1309"/>
      <c r="F3497" s="1309"/>
      <c r="G3497" s="1309"/>
      <c r="H3497" s="1309"/>
      <c r="I3497" s="1309"/>
      <c r="J3497" s="1309"/>
      <c r="K3497" s="1309"/>
      <c r="L3497" s="1309"/>
      <c r="M3497" s="1309"/>
      <c r="N3497" s="1309"/>
      <c r="O3497" s="1310">
        <v>6.0000000000000001E-3</v>
      </c>
      <c r="P3497" s="1310"/>
      <c r="Q3497" s="1310"/>
      <c r="R3497" s="1310"/>
      <c r="S3497" s="1311" t="s">
        <v>533</v>
      </c>
      <c r="T3497" s="1311"/>
      <c r="U3497" s="1311"/>
      <c r="V3497" s="1311"/>
      <c r="W3497" s="1312">
        <v>3.9424999999999999</v>
      </c>
      <c r="X3497" s="1312"/>
      <c r="Y3497" s="1312"/>
      <c r="Z3497" s="1312"/>
      <c r="AA3497" s="1312"/>
      <c r="AB3497" s="1312"/>
      <c r="AC3497" s="1313">
        <v>2.3699999999999999E-2</v>
      </c>
      <c r="AD3497" s="1313"/>
      <c r="AE3497" s="1313"/>
      <c r="AF3497" s="1313"/>
    </row>
    <row r="3498" spans="1:32" ht="22.5" customHeight="1">
      <c r="A3498" s="150"/>
      <c r="C3498" s="173" t="s">
        <v>814</v>
      </c>
      <c r="D3498" s="1309" t="s">
        <v>815</v>
      </c>
      <c r="E3498" s="1309"/>
      <c r="F3498" s="1309"/>
      <c r="G3498" s="1309"/>
      <c r="H3498" s="1309"/>
      <c r="I3498" s="1309"/>
      <c r="J3498" s="1309"/>
      <c r="K3498" s="1309"/>
      <c r="L3498" s="1309"/>
      <c r="M3498" s="1309"/>
      <c r="N3498" s="1309"/>
      <c r="O3498" s="1310">
        <v>0.12</v>
      </c>
      <c r="P3498" s="1310"/>
      <c r="Q3498" s="1310"/>
      <c r="R3498" s="1310"/>
      <c r="S3498" s="1311" t="s">
        <v>533</v>
      </c>
      <c r="T3498" s="1311"/>
      <c r="U3498" s="1311"/>
      <c r="V3498" s="1311"/>
      <c r="W3498" s="1312">
        <v>3.6114000000000002</v>
      </c>
      <c r="X3498" s="1312"/>
      <c r="Y3498" s="1312"/>
      <c r="Z3498" s="1312"/>
      <c r="AA3498" s="1312"/>
      <c r="AB3498" s="1312"/>
      <c r="AC3498" s="1313">
        <v>0.43340000000000001</v>
      </c>
      <c r="AD3498" s="1313"/>
      <c r="AE3498" s="1313"/>
      <c r="AF3498" s="1313"/>
    </row>
    <row r="3499" spans="1:32" ht="22.5" customHeight="1">
      <c r="A3499" s="150"/>
      <c r="C3499" s="173" t="s">
        <v>816</v>
      </c>
      <c r="D3499" s="1309" t="s">
        <v>817</v>
      </c>
      <c r="E3499" s="1309"/>
      <c r="F3499" s="1309"/>
      <c r="G3499" s="1309"/>
      <c r="H3499" s="1309"/>
      <c r="I3499" s="1309"/>
      <c r="J3499" s="1309"/>
      <c r="K3499" s="1309"/>
      <c r="L3499" s="1309"/>
      <c r="M3499" s="1309"/>
      <c r="N3499" s="1309"/>
      <c r="O3499" s="1310">
        <v>1</v>
      </c>
      <c r="P3499" s="1310"/>
      <c r="Q3499" s="1310"/>
      <c r="R3499" s="1310"/>
      <c r="S3499" s="1311" t="s">
        <v>533</v>
      </c>
      <c r="T3499" s="1311"/>
      <c r="U3499" s="1311"/>
      <c r="V3499" s="1311"/>
      <c r="W3499" s="1312">
        <v>0.32069999999999999</v>
      </c>
      <c r="X3499" s="1312"/>
      <c r="Y3499" s="1312"/>
      <c r="Z3499" s="1312"/>
      <c r="AA3499" s="1312"/>
      <c r="AB3499" s="1312"/>
      <c r="AC3499" s="1313">
        <v>0.32069999999999999</v>
      </c>
      <c r="AD3499" s="1313"/>
      <c r="AE3499" s="1313"/>
      <c r="AF3499" s="1313"/>
    </row>
    <row r="3500" spans="1:32" ht="23.25" customHeight="1">
      <c r="A3500" s="150"/>
      <c r="C3500" s="173" t="s">
        <v>818</v>
      </c>
      <c r="D3500" s="1309" t="s">
        <v>819</v>
      </c>
      <c r="E3500" s="1309"/>
      <c r="F3500" s="1309"/>
      <c r="G3500" s="1309"/>
      <c r="H3500" s="1309"/>
      <c r="I3500" s="1309"/>
      <c r="J3500" s="1309"/>
      <c r="K3500" s="1309"/>
      <c r="L3500" s="1309"/>
      <c r="M3500" s="1309"/>
      <c r="N3500" s="1309"/>
      <c r="O3500" s="1310">
        <v>0.15</v>
      </c>
      <c r="P3500" s="1310"/>
      <c r="Q3500" s="1310"/>
      <c r="R3500" s="1310"/>
      <c r="S3500" s="1311" t="s">
        <v>533</v>
      </c>
      <c r="T3500" s="1311"/>
      <c r="U3500" s="1311"/>
      <c r="V3500" s="1311"/>
      <c r="W3500" s="1312">
        <v>0.17730000000000001</v>
      </c>
      <c r="X3500" s="1312"/>
      <c r="Y3500" s="1312"/>
      <c r="Z3500" s="1312"/>
      <c r="AA3500" s="1312"/>
      <c r="AB3500" s="1312"/>
      <c r="AC3500" s="1313">
        <v>2.6599999999999999E-2</v>
      </c>
      <c r="AD3500" s="1313"/>
      <c r="AE3500" s="1313"/>
      <c r="AF3500" s="1313"/>
    </row>
    <row r="3501" spans="1:32" ht="22.5" customHeight="1">
      <c r="A3501" s="153"/>
      <c r="B3501" s="154"/>
      <c r="C3501" s="175" t="s">
        <v>820</v>
      </c>
      <c r="D3501" s="1304" t="s">
        <v>821</v>
      </c>
      <c r="E3501" s="1304"/>
      <c r="F3501" s="1304"/>
      <c r="G3501" s="1304"/>
      <c r="H3501" s="1304"/>
      <c r="I3501" s="1304"/>
      <c r="J3501" s="1304"/>
      <c r="K3501" s="1304"/>
      <c r="L3501" s="1304"/>
      <c r="M3501" s="1304"/>
      <c r="N3501" s="1304"/>
      <c r="O3501" s="1305">
        <v>0.5</v>
      </c>
      <c r="P3501" s="1305"/>
      <c r="Q3501" s="1305"/>
      <c r="R3501" s="1305"/>
      <c r="S3501" s="1306" t="s">
        <v>384</v>
      </c>
      <c r="T3501" s="1306"/>
      <c r="U3501" s="1306"/>
      <c r="V3501" s="1306"/>
      <c r="W3501" s="1307">
        <v>6.8460000000000001</v>
      </c>
      <c r="X3501" s="1307"/>
      <c r="Y3501" s="1307"/>
      <c r="Z3501" s="1307"/>
      <c r="AA3501" s="1307"/>
      <c r="AB3501" s="1307"/>
      <c r="AC3501" s="1308">
        <v>3.423</v>
      </c>
      <c r="AD3501" s="1308"/>
      <c r="AE3501" s="1308"/>
      <c r="AF3501" s="1308"/>
    </row>
    <row r="3502" spans="1:32" ht="17.45" customHeight="1">
      <c r="A3502" s="1246"/>
      <c r="B3502" s="1246"/>
      <c r="C3502" s="1246"/>
      <c r="D3502" s="1246"/>
      <c r="E3502" s="1246"/>
      <c r="F3502" s="1246"/>
      <c r="G3502" s="1246"/>
      <c r="H3502" s="1246"/>
      <c r="I3502" s="1246"/>
      <c r="J3502" s="1246"/>
      <c r="K3502" s="1246"/>
      <c r="L3502" s="1246"/>
      <c r="M3502" s="1247" t="s">
        <v>411</v>
      </c>
      <c r="N3502" s="1247"/>
      <c r="O3502" s="1247"/>
      <c r="P3502" s="1247"/>
      <c r="Q3502" s="1247"/>
      <c r="R3502" s="1247"/>
      <c r="S3502" s="1247"/>
      <c r="T3502" s="1247"/>
      <c r="U3502" s="1247"/>
      <c r="V3502" s="1247"/>
      <c r="W3502" s="1247"/>
      <c r="X3502" s="1248"/>
      <c r="Y3502" s="1248"/>
      <c r="Z3502" s="1249">
        <v>26.062899999999999</v>
      </c>
      <c r="AA3502" s="1249"/>
      <c r="AB3502" s="1249"/>
      <c r="AC3502" s="1249"/>
      <c r="AD3502" s="1249"/>
      <c r="AE3502" s="1249"/>
      <c r="AF3502" s="1249"/>
    </row>
    <row r="3503" spans="1:32" ht="17.45" customHeight="1">
      <c r="A3503" s="1257" t="s">
        <v>412</v>
      </c>
      <c r="B3503" s="1257"/>
      <c r="C3503" s="1257"/>
      <c r="D3503" s="1257"/>
      <c r="E3503" s="1257"/>
      <c r="F3503" s="1257"/>
      <c r="G3503" s="1257"/>
      <c r="H3503" s="1257"/>
      <c r="I3503" s="1257"/>
      <c r="J3503" s="1257"/>
      <c r="K3503" s="1257"/>
      <c r="L3503" s="1257"/>
      <c r="M3503" s="1257"/>
      <c r="N3503" s="1257"/>
      <c r="O3503" s="1258" t="s">
        <v>391</v>
      </c>
      <c r="P3503" s="1258"/>
      <c r="Q3503" s="1258"/>
      <c r="R3503" s="1258"/>
      <c r="S3503" s="1258" t="s">
        <v>407</v>
      </c>
      <c r="T3503" s="1258"/>
      <c r="U3503" s="1258"/>
      <c r="V3503" s="1258"/>
      <c r="W3503" s="1258" t="s">
        <v>408</v>
      </c>
      <c r="X3503" s="1258"/>
      <c r="Y3503" s="1258"/>
      <c r="Z3503" s="1258"/>
      <c r="AA3503" s="1258"/>
      <c r="AB3503" s="1258"/>
      <c r="AC3503" s="1259" t="s">
        <v>409</v>
      </c>
      <c r="AD3503" s="1259"/>
      <c r="AE3503" s="1259"/>
      <c r="AF3503" s="1259"/>
    </row>
    <row r="3504" spans="1:32" ht="22.5" customHeight="1">
      <c r="A3504" s="155"/>
      <c r="B3504" s="156"/>
      <c r="C3504" s="169" t="s">
        <v>570</v>
      </c>
      <c r="D3504" s="1268" t="s">
        <v>571</v>
      </c>
      <c r="E3504" s="1268"/>
      <c r="F3504" s="1268"/>
      <c r="G3504" s="1268"/>
      <c r="H3504" s="1268"/>
      <c r="I3504" s="1268"/>
      <c r="J3504" s="1268"/>
      <c r="K3504" s="1268"/>
      <c r="L3504" s="1268"/>
      <c r="M3504" s="1268"/>
      <c r="N3504" s="1268"/>
      <c r="O3504" s="1319">
        <v>6.4000000000000001E-2</v>
      </c>
      <c r="P3504" s="1319"/>
      <c r="Q3504" s="1319"/>
      <c r="R3504" s="1319"/>
      <c r="S3504" s="1320" t="s">
        <v>446</v>
      </c>
      <c r="T3504" s="1320"/>
      <c r="U3504" s="1320"/>
      <c r="V3504" s="1320"/>
      <c r="W3504" s="1270">
        <v>45.264899999999997</v>
      </c>
      <c r="X3504" s="1270"/>
      <c r="Y3504" s="1270"/>
      <c r="Z3504" s="1270"/>
      <c r="AA3504" s="1270"/>
      <c r="AB3504" s="1270"/>
      <c r="AC3504" s="1267">
        <v>2.8965999999999998</v>
      </c>
      <c r="AD3504" s="1267"/>
      <c r="AE3504" s="1267"/>
      <c r="AF3504" s="1267"/>
    </row>
    <row r="3505" spans="1:32" ht="17.45" customHeight="1">
      <c r="A3505" s="1246"/>
      <c r="B3505" s="1246"/>
      <c r="C3505" s="1246"/>
      <c r="D3505" s="1246"/>
      <c r="E3505" s="1246"/>
      <c r="F3505" s="1246"/>
      <c r="G3505" s="1246"/>
      <c r="H3505" s="1246"/>
      <c r="I3505" s="1246"/>
      <c r="J3505" s="1246"/>
      <c r="K3505" s="1246"/>
      <c r="L3505" s="1246"/>
      <c r="M3505" s="1247" t="s">
        <v>413</v>
      </c>
      <c r="N3505" s="1247"/>
      <c r="O3505" s="1247"/>
      <c r="P3505" s="1247"/>
      <c r="Q3505" s="1247"/>
      <c r="R3505" s="1247"/>
      <c r="S3505" s="1247"/>
      <c r="T3505" s="1247"/>
      <c r="U3505" s="1247"/>
      <c r="V3505" s="1247"/>
      <c r="W3505" s="1247"/>
      <c r="X3505" s="1248"/>
      <c r="Y3505" s="1248"/>
      <c r="Z3505" s="1249">
        <v>2.8965999999999998</v>
      </c>
      <c r="AA3505" s="1249"/>
      <c r="AB3505" s="1249"/>
      <c r="AC3505" s="1249"/>
      <c r="AD3505" s="1249"/>
      <c r="AE3505" s="1249"/>
      <c r="AF3505" s="1249"/>
    </row>
    <row r="3506" spans="1:32" ht="16.7" customHeight="1">
      <c r="A3506" s="1257" t="s">
        <v>414</v>
      </c>
      <c r="B3506" s="1257"/>
      <c r="C3506" s="1257"/>
      <c r="D3506" s="1257"/>
      <c r="E3506" s="1257"/>
      <c r="F3506" s="1257"/>
      <c r="G3506" s="1257"/>
      <c r="H3506" s="1257"/>
      <c r="I3506" s="1257"/>
      <c r="J3506" s="1257"/>
      <c r="K3506" s="1257"/>
      <c r="L3506" s="1257"/>
      <c r="M3506" s="1257"/>
      <c r="N3506" s="1257"/>
      <c r="O3506" s="1258" t="s">
        <v>391</v>
      </c>
      <c r="P3506" s="1258"/>
      <c r="Q3506" s="1258"/>
      <c r="R3506" s="1258"/>
      <c r="S3506" s="1258" t="s">
        <v>407</v>
      </c>
      <c r="T3506" s="1258"/>
      <c r="U3506" s="1258"/>
      <c r="V3506" s="1258"/>
      <c r="W3506" s="1258" t="s">
        <v>408</v>
      </c>
      <c r="X3506" s="1258"/>
      <c r="Y3506" s="1258"/>
      <c r="Z3506" s="1258"/>
      <c r="AA3506" s="1258"/>
      <c r="AB3506" s="1258"/>
      <c r="AC3506" s="1259" t="s">
        <v>409</v>
      </c>
      <c r="AD3506" s="1259"/>
      <c r="AE3506" s="1259"/>
      <c r="AF3506" s="1259"/>
    </row>
    <row r="3507" spans="1:32" ht="23.25" customHeight="1">
      <c r="A3507" s="146"/>
      <c r="B3507" s="147"/>
      <c r="C3507" s="170" t="s">
        <v>822</v>
      </c>
      <c r="D3507" s="1314" t="s">
        <v>823</v>
      </c>
      <c r="E3507" s="1314"/>
      <c r="F3507" s="1314"/>
      <c r="G3507" s="1314"/>
      <c r="H3507" s="1314"/>
      <c r="I3507" s="1314"/>
      <c r="J3507" s="1314"/>
      <c r="K3507" s="1314"/>
      <c r="L3507" s="1314"/>
      <c r="M3507" s="1314"/>
      <c r="N3507" s="1314"/>
      <c r="O3507" s="1315">
        <v>2E-3</v>
      </c>
      <c r="P3507" s="1315"/>
      <c r="Q3507" s="1315"/>
      <c r="R3507" s="1315"/>
      <c r="S3507" s="1316" t="s">
        <v>283</v>
      </c>
      <c r="T3507" s="1316"/>
      <c r="U3507" s="1316"/>
      <c r="V3507" s="1316"/>
      <c r="W3507" s="1317">
        <v>33.54</v>
      </c>
      <c r="X3507" s="1317"/>
      <c r="Y3507" s="1317"/>
      <c r="Z3507" s="1317"/>
      <c r="AA3507" s="1317"/>
      <c r="AB3507" s="1317"/>
      <c r="AC3507" s="1318">
        <v>6.7100000000000007E-2</v>
      </c>
      <c r="AD3507" s="1318"/>
      <c r="AE3507" s="1318"/>
      <c r="AF3507" s="1318"/>
    </row>
    <row r="3508" spans="1:32" ht="22.5" customHeight="1">
      <c r="A3508" s="150"/>
      <c r="C3508" s="173" t="s">
        <v>824</v>
      </c>
      <c r="D3508" s="1309" t="s">
        <v>825</v>
      </c>
      <c r="E3508" s="1309"/>
      <c r="F3508" s="1309"/>
      <c r="G3508" s="1309"/>
      <c r="H3508" s="1309"/>
      <c r="I3508" s="1309"/>
      <c r="J3508" s="1309"/>
      <c r="K3508" s="1309"/>
      <c r="L3508" s="1309"/>
      <c r="M3508" s="1309"/>
      <c r="N3508" s="1309"/>
      <c r="O3508" s="1310">
        <v>1.2E-2</v>
      </c>
      <c r="P3508" s="1310"/>
      <c r="Q3508" s="1310"/>
      <c r="R3508" s="1310"/>
      <c r="S3508" s="1311" t="s">
        <v>283</v>
      </c>
      <c r="T3508" s="1311"/>
      <c r="U3508" s="1311"/>
      <c r="V3508" s="1311"/>
      <c r="W3508" s="1312">
        <v>33.54</v>
      </c>
      <c r="X3508" s="1312"/>
      <c r="Y3508" s="1312"/>
      <c r="Z3508" s="1312"/>
      <c r="AA3508" s="1312"/>
      <c r="AB3508" s="1312"/>
      <c r="AC3508" s="1313">
        <v>0.40250000000000002</v>
      </c>
      <c r="AD3508" s="1313"/>
      <c r="AE3508" s="1313"/>
      <c r="AF3508" s="1313"/>
    </row>
    <row r="3509" spans="1:32" ht="23.25" customHeight="1">
      <c r="A3509" s="150"/>
      <c r="C3509" s="173" t="s">
        <v>826</v>
      </c>
      <c r="D3509" s="1309" t="s">
        <v>827</v>
      </c>
      <c r="E3509" s="1309"/>
      <c r="F3509" s="1309"/>
      <c r="G3509" s="1309"/>
      <c r="H3509" s="1309"/>
      <c r="I3509" s="1309"/>
      <c r="J3509" s="1309"/>
      <c r="K3509" s="1309"/>
      <c r="L3509" s="1309"/>
      <c r="M3509" s="1309"/>
      <c r="N3509" s="1309"/>
      <c r="O3509" s="1310">
        <v>1.2E-4</v>
      </c>
      <c r="P3509" s="1310"/>
      <c r="Q3509" s="1310"/>
      <c r="R3509" s="1310"/>
      <c r="S3509" s="1311" t="s">
        <v>283</v>
      </c>
      <c r="T3509" s="1311"/>
      <c r="U3509" s="1311"/>
      <c r="V3509" s="1311"/>
      <c r="W3509" s="1312">
        <v>33.54</v>
      </c>
      <c r="X3509" s="1312"/>
      <c r="Y3509" s="1312"/>
      <c r="Z3509" s="1312"/>
      <c r="AA3509" s="1312"/>
      <c r="AB3509" s="1312"/>
      <c r="AC3509" s="1313">
        <v>4.0000000000000001E-3</v>
      </c>
      <c r="AD3509" s="1313"/>
      <c r="AE3509" s="1313"/>
      <c r="AF3509" s="1313"/>
    </row>
    <row r="3510" spans="1:32" ht="22.5" customHeight="1">
      <c r="A3510" s="150"/>
      <c r="C3510" s="173" t="s">
        <v>828</v>
      </c>
      <c r="D3510" s="1309" t="s">
        <v>829</v>
      </c>
      <c r="E3510" s="1309"/>
      <c r="F3510" s="1309"/>
      <c r="G3510" s="1309"/>
      <c r="H3510" s="1309"/>
      <c r="I3510" s="1309"/>
      <c r="J3510" s="1309"/>
      <c r="K3510" s="1309"/>
      <c r="L3510" s="1309"/>
      <c r="M3510" s="1309"/>
      <c r="N3510" s="1309"/>
      <c r="O3510" s="1310">
        <v>1.4999999999999999E-4</v>
      </c>
      <c r="P3510" s="1310"/>
      <c r="Q3510" s="1310"/>
      <c r="R3510" s="1310"/>
      <c r="S3510" s="1311" t="s">
        <v>283</v>
      </c>
      <c r="T3510" s="1311"/>
      <c r="U3510" s="1311"/>
      <c r="V3510" s="1311"/>
      <c r="W3510" s="1312">
        <v>33.54</v>
      </c>
      <c r="X3510" s="1312"/>
      <c r="Y3510" s="1312"/>
      <c r="Z3510" s="1312"/>
      <c r="AA3510" s="1312"/>
      <c r="AB3510" s="1312"/>
      <c r="AC3510" s="1313">
        <v>5.0000000000000001E-3</v>
      </c>
      <c r="AD3510" s="1313"/>
      <c r="AE3510" s="1313"/>
      <c r="AF3510" s="1313"/>
    </row>
    <row r="3511" spans="1:32" ht="23.25" customHeight="1">
      <c r="A3511" s="150"/>
      <c r="C3511" s="173" t="s">
        <v>830</v>
      </c>
      <c r="D3511" s="1309" t="s">
        <v>831</v>
      </c>
      <c r="E3511" s="1309"/>
      <c r="F3511" s="1309"/>
      <c r="G3511" s="1309"/>
      <c r="H3511" s="1309"/>
      <c r="I3511" s="1309"/>
      <c r="J3511" s="1309"/>
      <c r="K3511" s="1309"/>
      <c r="L3511" s="1309"/>
      <c r="M3511" s="1309"/>
      <c r="N3511" s="1309"/>
      <c r="O3511" s="1310">
        <v>1.0000000000000001E-5</v>
      </c>
      <c r="P3511" s="1310"/>
      <c r="Q3511" s="1310"/>
      <c r="R3511" s="1310"/>
      <c r="S3511" s="1311" t="s">
        <v>283</v>
      </c>
      <c r="T3511" s="1311"/>
      <c r="U3511" s="1311"/>
      <c r="V3511" s="1311"/>
      <c r="W3511" s="1312">
        <v>33.54</v>
      </c>
      <c r="X3511" s="1312"/>
      <c r="Y3511" s="1312"/>
      <c r="Z3511" s="1312"/>
      <c r="AA3511" s="1312"/>
      <c r="AB3511" s="1312"/>
      <c r="AC3511" s="1313">
        <v>2.9999999999999997E-4</v>
      </c>
      <c r="AD3511" s="1313"/>
      <c r="AE3511" s="1313"/>
      <c r="AF3511" s="1313"/>
    </row>
    <row r="3512" spans="1:32" ht="22.5" customHeight="1">
      <c r="A3512" s="153"/>
      <c r="B3512" s="154"/>
      <c r="C3512" s="175" t="s">
        <v>832</v>
      </c>
      <c r="D3512" s="1304" t="s">
        <v>833</v>
      </c>
      <c r="E3512" s="1304"/>
      <c r="F3512" s="1304"/>
      <c r="G3512" s="1304"/>
      <c r="H3512" s="1304"/>
      <c r="I3512" s="1304"/>
      <c r="J3512" s="1304"/>
      <c r="K3512" s="1304"/>
      <c r="L3512" s="1304"/>
      <c r="M3512" s="1304"/>
      <c r="N3512" s="1304"/>
      <c r="O3512" s="1305">
        <v>1E-3</v>
      </c>
      <c r="P3512" s="1305"/>
      <c r="Q3512" s="1305"/>
      <c r="R3512" s="1305"/>
      <c r="S3512" s="1306" t="s">
        <v>283</v>
      </c>
      <c r="T3512" s="1306"/>
      <c r="U3512" s="1306"/>
      <c r="V3512" s="1306"/>
      <c r="W3512" s="1307">
        <v>33.54</v>
      </c>
      <c r="X3512" s="1307"/>
      <c r="Y3512" s="1307"/>
      <c r="Z3512" s="1307"/>
      <c r="AA3512" s="1307"/>
      <c r="AB3512" s="1307"/>
      <c r="AC3512" s="1308">
        <v>3.3500000000000002E-2</v>
      </c>
      <c r="AD3512" s="1308"/>
      <c r="AE3512" s="1308"/>
      <c r="AF3512" s="1308"/>
    </row>
    <row r="3513" spans="1:32" ht="17.45" customHeight="1">
      <c r="A3513" s="1251"/>
      <c r="B3513" s="1251"/>
      <c r="C3513" s="1251"/>
      <c r="D3513" s="1251"/>
      <c r="E3513" s="1251"/>
      <c r="F3513" s="1251"/>
      <c r="G3513" s="1251"/>
      <c r="H3513" s="1251"/>
      <c r="I3513" s="1251"/>
      <c r="J3513" s="1251"/>
      <c r="K3513" s="1251"/>
      <c r="L3513" s="1251"/>
      <c r="M3513" s="1252" t="s">
        <v>415</v>
      </c>
      <c r="N3513" s="1252"/>
      <c r="O3513" s="1252"/>
      <c r="P3513" s="1252"/>
      <c r="Q3513" s="1252"/>
      <c r="R3513" s="1252"/>
      <c r="S3513" s="1252"/>
      <c r="T3513" s="1252"/>
      <c r="U3513" s="1252"/>
      <c r="V3513" s="1252"/>
      <c r="W3513" s="1252"/>
      <c r="X3513" s="1253"/>
      <c r="Y3513" s="1253"/>
      <c r="Z3513" s="1254">
        <v>0.51239999999999997</v>
      </c>
      <c r="AA3513" s="1254"/>
      <c r="AB3513" s="1254"/>
      <c r="AC3513" s="1254"/>
      <c r="AD3513" s="1254"/>
      <c r="AE3513" s="1254"/>
      <c r="AF3513" s="1254"/>
    </row>
    <row r="3514" spans="1:32" ht="37.9" customHeight="1">
      <c r="A3514" s="155"/>
      <c r="B3514" s="156"/>
      <c r="C3514" s="156"/>
      <c r="D3514" s="156"/>
      <c r="E3514" s="156"/>
      <c r="F3514" s="156"/>
      <c r="G3514" s="156"/>
      <c r="H3514" s="156"/>
      <c r="I3514" s="156"/>
      <c r="J3514" s="156"/>
      <c r="K3514" s="156"/>
      <c r="L3514" s="156"/>
      <c r="M3514" s="156"/>
      <c r="N3514" s="156"/>
      <c r="O3514" s="156"/>
      <c r="P3514" s="156"/>
      <c r="Q3514" s="156"/>
      <c r="R3514" s="156"/>
      <c r="S3514" s="156"/>
      <c r="T3514" s="156"/>
      <c r="U3514" s="156"/>
      <c r="V3514" s="156"/>
      <c r="W3514" s="156"/>
      <c r="X3514" s="156"/>
      <c r="Y3514" s="156"/>
      <c r="Z3514" s="156"/>
      <c r="AA3514" s="156"/>
      <c r="AB3514" s="156"/>
      <c r="AC3514" s="156"/>
      <c r="AD3514" s="156"/>
      <c r="AE3514" s="156"/>
      <c r="AF3514" s="157"/>
    </row>
    <row r="3515" spans="1:32" ht="1.5" customHeight="1">
      <c r="A3515" s="146"/>
      <c r="B3515" s="147"/>
      <c r="C3515" s="147"/>
      <c r="D3515" s="147"/>
      <c r="E3515" s="147"/>
      <c r="F3515" s="147"/>
      <c r="G3515" s="1289" t="s">
        <v>376</v>
      </c>
      <c r="H3515" s="1289"/>
      <c r="I3515" s="1289"/>
      <c r="J3515" s="1289"/>
      <c r="K3515" s="1289"/>
      <c r="L3515" s="1289"/>
      <c r="M3515" s="1289"/>
      <c r="N3515" s="1289"/>
      <c r="O3515" s="1289"/>
      <c r="P3515" s="1289"/>
      <c r="Q3515" s="1289"/>
      <c r="R3515" s="1289"/>
      <c r="S3515" s="1289"/>
      <c r="T3515" s="1289"/>
      <c r="U3515" s="1289"/>
      <c r="V3515" s="1289"/>
      <c r="W3515" s="1289"/>
      <c r="X3515" s="1289"/>
      <c r="Y3515" s="1289"/>
      <c r="Z3515" s="1289"/>
      <c r="AA3515" s="148"/>
      <c r="AB3515" s="1290" t="s">
        <v>834</v>
      </c>
      <c r="AC3515" s="1290"/>
      <c r="AD3515" s="1290"/>
      <c r="AE3515" s="1290"/>
      <c r="AF3515" s="1290"/>
    </row>
    <row r="3516" spans="1:32" ht="14.65" customHeight="1">
      <c r="A3516" s="150"/>
      <c r="B3516" s="1243"/>
      <c r="C3516" s="1243"/>
      <c r="D3516" s="1243"/>
      <c r="E3516" s="1243"/>
      <c r="G3516" s="1289"/>
      <c r="H3516" s="1289"/>
      <c r="I3516" s="1289"/>
      <c r="J3516" s="1289"/>
      <c r="K3516" s="1289"/>
      <c r="L3516" s="1289"/>
      <c r="M3516" s="1289"/>
      <c r="N3516" s="1289"/>
      <c r="O3516" s="1289"/>
      <c r="P3516" s="1289"/>
      <c r="Q3516" s="1289"/>
      <c r="R3516" s="1289"/>
      <c r="S3516" s="1289"/>
      <c r="T3516" s="1289"/>
      <c r="U3516" s="1289"/>
      <c r="V3516" s="1289"/>
      <c r="W3516" s="1289"/>
      <c r="X3516" s="1289"/>
      <c r="Y3516" s="1289"/>
      <c r="Z3516" s="1289"/>
      <c r="AA3516" s="152"/>
      <c r="AB3516" s="1290"/>
      <c r="AC3516" s="1290"/>
      <c r="AD3516" s="1290"/>
      <c r="AE3516" s="1290"/>
      <c r="AF3516" s="1290"/>
    </row>
    <row r="3517" spans="1:32" ht="0.75" customHeight="1">
      <c r="A3517" s="150"/>
      <c r="B3517" s="1243"/>
      <c r="C3517" s="1243"/>
      <c r="D3517" s="1243"/>
      <c r="E3517" s="1243"/>
      <c r="G3517" s="1289"/>
      <c r="H3517" s="1289"/>
      <c r="I3517" s="1289"/>
      <c r="J3517" s="1289"/>
      <c r="K3517" s="1289"/>
      <c r="L3517" s="1289"/>
      <c r="M3517" s="1289"/>
      <c r="N3517" s="1289"/>
      <c r="O3517" s="1289"/>
      <c r="P3517" s="1289"/>
      <c r="Q3517" s="1289"/>
      <c r="R3517" s="1289"/>
      <c r="S3517" s="1289"/>
      <c r="T3517" s="1289"/>
      <c r="U3517" s="1289"/>
      <c r="V3517" s="1289"/>
      <c r="W3517" s="1289"/>
      <c r="X3517" s="1289"/>
      <c r="Y3517" s="1289"/>
      <c r="Z3517" s="1289"/>
      <c r="AA3517" s="152"/>
      <c r="AB3517" s="1290"/>
      <c r="AC3517" s="1290"/>
      <c r="AD3517" s="1290"/>
      <c r="AE3517" s="1290"/>
      <c r="AF3517" s="1290"/>
    </row>
    <row r="3518" spans="1:32" ht="11.65" customHeight="1">
      <c r="A3518" s="150"/>
      <c r="B3518" s="1243"/>
      <c r="C3518" s="1243"/>
      <c r="D3518" s="1243"/>
      <c r="E3518" s="1243"/>
      <c r="G3518" s="1289"/>
      <c r="H3518" s="1289"/>
      <c r="I3518" s="1289"/>
      <c r="J3518" s="1289"/>
      <c r="K3518" s="1289"/>
      <c r="L3518" s="1289"/>
      <c r="M3518" s="1289"/>
      <c r="N3518" s="1289"/>
      <c r="O3518" s="1289"/>
      <c r="P3518" s="1289"/>
      <c r="Q3518" s="1289"/>
      <c r="R3518" s="1289"/>
      <c r="S3518" s="1289"/>
      <c r="T3518" s="1289"/>
      <c r="U3518" s="1289"/>
      <c r="V3518" s="1289"/>
      <c r="W3518" s="1289"/>
      <c r="X3518" s="1289"/>
      <c r="Y3518" s="1289"/>
      <c r="Z3518" s="1289"/>
      <c r="AA3518" s="152"/>
      <c r="AB3518" s="1291" t="s">
        <v>378</v>
      </c>
      <c r="AC3518" s="1291"/>
      <c r="AD3518" s="1291"/>
      <c r="AE3518" s="1324"/>
      <c r="AF3518" s="1324"/>
    </row>
    <row r="3519" spans="1:32" ht="13.9" customHeight="1">
      <c r="A3519" s="150"/>
      <c r="B3519" s="1243"/>
      <c r="C3519" s="1243"/>
      <c r="D3519" s="1243"/>
      <c r="E3519" s="1243"/>
      <c r="G3519" s="1293" t="s">
        <v>379</v>
      </c>
      <c r="H3519" s="1293"/>
      <c r="I3519" s="1293"/>
      <c r="J3519" s="1293"/>
      <c r="K3519" s="1293"/>
      <c r="L3519" s="1293"/>
      <c r="M3519" s="1293"/>
      <c r="N3519" s="1293"/>
      <c r="O3519" s="1293"/>
      <c r="P3519" s="1293"/>
      <c r="Q3519" s="1293"/>
      <c r="R3519" s="1293"/>
      <c r="S3519" s="1293"/>
      <c r="T3519" s="1293"/>
      <c r="U3519" s="1293"/>
      <c r="V3519" s="1293"/>
      <c r="W3519" s="1293"/>
      <c r="X3519" s="1293"/>
      <c r="Y3519" s="1293"/>
      <c r="Z3519" s="1293"/>
      <c r="AA3519" s="152"/>
      <c r="AB3519" s="1291"/>
      <c r="AC3519" s="1291"/>
      <c r="AD3519" s="1291"/>
      <c r="AE3519" s="1324"/>
      <c r="AF3519" s="1324"/>
    </row>
    <row r="3520" spans="1:32" ht="0.75" customHeight="1">
      <c r="A3520" s="150"/>
      <c r="G3520" s="1293"/>
      <c r="H3520" s="1293"/>
      <c r="I3520" s="1293"/>
      <c r="J3520" s="1293"/>
      <c r="K3520" s="1293"/>
      <c r="L3520" s="1293"/>
      <c r="M3520" s="1293"/>
      <c r="N3520" s="1293"/>
      <c r="O3520" s="1293"/>
      <c r="P3520" s="1293"/>
      <c r="Q3520" s="1293"/>
      <c r="R3520" s="1293"/>
      <c r="S3520" s="1293"/>
      <c r="T3520" s="1293"/>
      <c r="U3520" s="1293"/>
      <c r="V3520" s="1293"/>
      <c r="W3520" s="1293"/>
      <c r="X3520" s="1293"/>
      <c r="Y3520" s="1293"/>
      <c r="Z3520" s="1293"/>
      <c r="AA3520" s="152"/>
      <c r="AB3520" s="1291"/>
      <c r="AC3520" s="1291"/>
      <c r="AD3520" s="1291"/>
      <c r="AE3520" s="1324"/>
      <c r="AF3520" s="1324"/>
    </row>
    <row r="3521" spans="1:32" ht="0.75" customHeight="1">
      <c r="A3521" s="153"/>
      <c r="B3521" s="154"/>
      <c r="C3521" s="154"/>
      <c r="D3521" s="154"/>
      <c r="E3521" s="154"/>
      <c r="F3521" s="154"/>
      <c r="G3521" s="154"/>
      <c r="H3521" s="154"/>
      <c r="I3521" s="154"/>
      <c r="J3521" s="154"/>
      <c r="K3521" s="154"/>
      <c r="L3521" s="154"/>
      <c r="M3521" s="154"/>
      <c r="N3521" s="154"/>
      <c r="O3521" s="154"/>
      <c r="P3521" s="154"/>
      <c r="Q3521" s="154"/>
      <c r="R3521" s="154"/>
      <c r="S3521" s="154"/>
      <c r="T3521" s="154"/>
      <c r="U3521" s="154"/>
      <c r="V3521" s="154"/>
      <c r="W3521" s="154"/>
      <c r="X3521" s="154"/>
      <c r="Y3521" s="154"/>
      <c r="Z3521" s="154"/>
      <c r="AA3521" s="154"/>
      <c r="AB3521" s="154"/>
      <c r="AC3521" s="154"/>
      <c r="AD3521" s="154"/>
      <c r="AE3521" s="154"/>
      <c r="AF3521" s="162"/>
    </row>
    <row r="3522" spans="1:32" ht="15.95" customHeight="1">
      <c r="A3522" s="1280" t="s">
        <v>323</v>
      </c>
      <c r="B3522" s="1280"/>
      <c r="C3522" s="1280"/>
      <c r="D3522" s="1280"/>
      <c r="E3522" s="1280"/>
      <c r="F3522" s="1280"/>
      <c r="G3522" s="1280"/>
      <c r="H3522" s="1280"/>
      <c r="I3522" s="1280"/>
      <c r="J3522" s="1280"/>
      <c r="K3522" s="1280"/>
      <c r="L3522" s="1280"/>
      <c r="M3522" s="1280"/>
      <c r="N3522" s="1280"/>
      <c r="O3522" s="1280"/>
      <c r="P3522" s="1280"/>
      <c r="Q3522" s="1280"/>
      <c r="R3522" s="1280"/>
      <c r="S3522" s="1280"/>
      <c r="T3522" s="1280"/>
      <c r="U3522" s="1280"/>
      <c r="V3522" s="1280"/>
      <c r="W3522" s="1280"/>
      <c r="X3522" s="1280"/>
      <c r="Y3522" s="1280"/>
      <c r="Z3522" s="1280"/>
      <c r="AA3522" s="1280"/>
      <c r="AB3522" s="1280"/>
      <c r="AC3522" s="1280"/>
      <c r="AD3522" s="1280"/>
      <c r="AE3522" s="1280"/>
      <c r="AF3522" s="1280"/>
    </row>
    <row r="3523" spans="1:32" ht="0.75" customHeight="1">
      <c r="A3523" s="146"/>
      <c r="B3523" s="147"/>
      <c r="C3523" s="147"/>
      <c r="D3523" s="147"/>
      <c r="E3523" s="147"/>
      <c r="F3523" s="147"/>
      <c r="G3523" s="147"/>
      <c r="H3523" s="147"/>
      <c r="I3523" s="147"/>
      <c r="J3523" s="147"/>
      <c r="K3523" s="147"/>
      <c r="L3523" s="147"/>
      <c r="M3523" s="147"/>
      <c r="N3523" s="147"/>
      <c r="O3523" s="147"/>
      <c r="P3523" s="147"/>
      <c r="Q3523" s="147"/>
      <c r="R3523" s="147"/>
      <c r="S3523" s="147"/>
      <c r="T3523" s="147"/>
      <c r="U3523" s="147"/>
      <c r="V3523" s="147"/>
      <c r="W3523" s="147"/>
      <c r="X3523" s="147"/>
      <c r="Y3523" s="147"/>
      <c r="Z3523" s="147"/>
      <c r="AA3523" s="147"/>
      <c r="AB3523" s="147"/>
      <c r="AC3523" s="147"/>
      <c r="AD3523" s="147"/>
      <c r="AE3523" s="147"/>
      <c r="AF3523" s="148"/>
    </row>
    <row r="3524" spans="1:32" ht="37.15" customHeight="1">
      <c r="A3524" s="1281" t="s">
        <v>380</v>
      </c>
      <c r="B3524" s="1281"/>
      <c r="C3524" s="1281"/>
      <c r="D3524" s="1281"/>
      <c r="E3524" s="1281"/>
      <c r="F3524" s="1281"/>
      <c r="G3524" s="1281"/>
      <c r="H3524" s="1281"/>
      <c r="I3524" s="1281"/>
      <c r="J3524" s="1281"/>
      <c r="K3524" s="1281"/>
      <c r="L3524" s="1281"/>
      <c r="M3524" s="1281"/>
      <c r="N3524" s="1281"/>
      <c r="O3524" s="1281"/>
      <c r="P3524" s="1281"/>
      <c r="Q3524" s="1281"/>
      <c r="R3524" s="1281"/>
      <c r="S3524" s="1281"/>
      <c r="T3524" s="1281"/>
      <c r="U3524" s="1281"/>
      <c r="V3524" s="1281"/>
      <c r="W3524" s="1281"/>
      <c r="X3524" s="1281"/>
      <c r="Y3524" s="1282" t="s">
        <v>381</v>
      </c>
      <c r="Z3524" s="1282"/>
      <c r="AA3524" s="1282"/>
      <c r="AB3524" s="1282"/>
      <c r="AC3524" s="1282"/>
      <c r="AD3524" s="1282"/>
      <c r="AE3524" s="1282"/>
      <c r="AF3524" s="1282"/>
    </row>
    <row r="3525" spans="1:32" ht="5.0999999999999996" customHeight="1">
      <c r="A3525" s="146"/>
      <c r="B3525" s="147"/>
      <c r="C3525" s="147"/>
      <c r="D3525" s="147"/>
      <c r="E3525" s="147"/>
      <c r="F3525" s="147"/>
      <c r="G3525" s="147"/>
      <c r="H3525" s="147"/>
      <c r="I3525" s="147"/>
      <c r="J3525" s="156"/>
      <c r="K3525" s="156"/>
      <c r="L3525" s="156"/>
      <c r="M3525" s="156"/>
      <c r="N3525" s="156"/>
      <c r="O3525" s="156"/>
      <c r="P3525" s="156"/>
      <c r="Q3525" s="156"/>
      <c r="R3525" s="156"/>
      <c r="S3525" s="156"/>
      <c r="T3525" s="156"/>
      <c r="U3525" s="156"/>
      <c r="V3525" s="156"/>
      <c r="W3525" s="156"/>
      <c r="X3525" s="156"/>
      <c r="Y3525" s="156"/>
      <c r="Z3525" s="156"/>
      <c r="AA3525" s="156"/>
      <c r="AB3525" s="156"/>
      <c r="AC3525" s="156"/>
      <c r="AD3525" s="156"/>
      <c r="AE3525" s="156"/>
      <c r="AF3525" s="157"/>
    </row>
    <row r="3526" spans="1:32" ht="16.7" customHeight="1">
      <c r="A3526" s="1302" t="s">
        <v>416</v>
      </c>
      <c r="B3526" s="1302"/>
      <c r="C3526" s="1302"/>
      <c r="D3526" s="1302"/>
      <c r="E3526" s="1302"/>
      <c r="F3526" s="1302"/>
      <c r="G3526" s="1302"/>
      <c r="H3526" s="1302"/>
      <c r="I3526" s="1302"/>
      <c r="J3526" s="1256" t="s">
        <v>391</v>
      </c>
      <c r="K3526" s="1256"/>
      <c r="L3526" s="158" t="s">
        <v>417</v>
      </c>
      <c r="M3526" s="158" t="s">
        <v>418</v>
      </c>
      <c r="N3526" s="1256" t="s">
        <v>419</v>
      </c>
      <c r="O3526" s="1256"/>
      <c r="P3526" s="1256" t="s">
        <v>420</v>
      </c>
      <c r="Q3526" s="1256"/>
      <c r="R3526" s="1256"/>
      <c r="S3526" s="1256"/>
      <c r="T3526" s="1256" t="s">
        <v>421</v>
      </c>
      <c r="U3526" s="1256"/>
      <c r="V3526" s="1256"/>
      <c r="W3526" s="1256"/>
      <c r="X3526" s="1256" t="s">
        <v>422</v>
      </c>
      <c r="Y3526" s="1256"/>
      <c r="Z3526" s="1256"/>
      <c r="AA3526" s="1256"/>
      <c r="AB3526" s="1256"/>
      <c r="AC3526" s="1245" t="s">
        <v>409</v>
      </c>
      <c r="AD3526" s="1245"/>
      <c r="AE3526" s="1245"/>
      <c r="AF3526" s="1245"/>
    </row>
    <row r="3527" spans="1:32" ht="28.9" customHeight="1">
      <c r="A3527" s="146"/>
      <c r="B3527" s="147"/>
      <c r="C3527" s="170" t="s">
        <v>835</v>
      </c>
      <c r="D3527" s="1263" t="s">
        <v>823</v>
      </c>
      <c r="E3527" s="1263"/>
      <c r="F3527" s="1263"/>
      <c r="G3527" s="1263"/>
      <c r="H3527" s="1263"/>
      <c r="I3527" s="1263"/>
      <c r="J3527" s="1300">
        <v>2E-3</v>
      </c>
      <c r="K3527" s="1300"/>
      <c r="L3527" s="171">
        <v>0</v>
      </c>
      <c r="M3527" s="171">
        <v>0</v>
      </c>
      <c r="N3527" s="1265">
        <v>0</v>
      </c>
      <c r="O3527" s="1265"/>
      <c r="P3527" s="1265">
        <v>1.1000000000000001</v>
      </c>
      <c r="Q3527" s="1265"/>
      <c r="R3527" s="1265"/>
      <c r="S3527" s="1265"/>
      <c r="T3527" s="1265">
        <v>0.88</v>
      </c>
      <c r="U3527" s="1265"/>
      <c r="V3527" s="1265"/>
      <c r="W3527" s="1265"/>
      <c r="X3527" s="1265">
        <v>0.72</v>
      </c>
      <c r="Y3527" s="1265"/>
      <c r="Z3527" s="1265"/>
      <c r="AA3527" s="1265"/>
      <c r="AB3527" s="1265"/>
      <c r="AC3527" s="1266">
        <v>0</v>
      </c>
      <c r="AD3527" s="1266"/>
      <c r="AE3527" s="1266"/>
      <c r="AF3527" s="1266"/>
    </row>
    <row r="3528" spans="1:32" ht="30" customHeight="1">
      <c r="A3528" s="150"/>
      <c r="C3528" s="173" t="s">
        <v>836</v>
      </c>
      <c r="D3528" s="1297" t="s">
        <v>825</v>
      </c>
      <c r="E3528" s="1297"/>
      <c r="F3528" s="1297"/>
      <c r="G3528" s="1297"/>
      <c r="H3528" s="1297"/>
      <c r="I3528" s="1297"/>
      <c r="J3528" s="1298">
        <v>1.2E-2</v>
      </c>
      <c r="K3528" s="1298"/>
      <c r="L3528" s="174">
        <v>0</v>
      </c>
      <c r="M3528" s="174">
        <v>0</v>
      </c>
      <c r="N3528" s="1299">
        <v>0</v>
      </c>
      <c r="O3528" s="1299"/>
      <c r="P3528" s="1299">
        <v>1.1000000000000001</v>
      </c>
      <c r="Q3528" s="1299"/>
      <c r="R3528" s="1299"/>
      <c r="S3528" s="1299"/>
      <c r="T3528" s="1299">
        <v>0.88</v>
      </c>
      <c r="U3528" s="1299"/>
      <c r="V3528" s="1299"/>
      <c r="W3528" s="1299"/>
      <c r="X3528" s="1299">
        <v>0.72</v>
      </c>
      <c r="Y3528" s="1299"/>
      <c r="Z3528" s="1299"/>
      <c r="AA3528" s="1299"/>
      <c r="AB3528" s="1299"/>
      <c r="AC3528" s="1262">
        <v>0</v>
      </c>
      <c r="AD3528" s="1262"/>
      <c r="AE3528" s="1262"/>
      <c r="AF3528" s="1262"/>
    </row>
    <row r="3529" spans="1:32" ht="31.9" customHeight="1">
      <c r="A3529" s="150"/>
      <c r="C3529" s="173" t="s">
        <v>837</v>
      </c>
      <c r="D3529" s="1297" t="s">
        <v>827</v>
      </c>
      <c r="E3529" s="1297"/>
      <c r="F3529" s="1297"/>
      <c r="G3529" s="1297"/>
      <c r="H3529" s="1297"/>
      <c r="I3529" s="1297"/>
      <c r="J3529" s="1298">
        <v>1.2E-4</v>
      </c>
      <c r="K3529" s="1298"/>
      <c r="L3529" s="174">
        <v>0</v>
      </c>
      <c r="M3529" s="174">
        <v>0</v>
      </c>
      <c r="N3529" s="1299">
        <v>0</v>
      </c>
      <c r="O3529" s="1299"/>
      <c r="P3529" s="1299">
        <v>1.1000000000000001</v>
      </c>
      <c r="Q3529" s="1299"/>
      <c r="R3529" s="1299"/>
      <c r="S3529" s="1299"/>
      <c r="T3529" s="1299">
        <v>0.88</v>
      </c>
      <c r="U3529" s="1299"/>
      <c r="V3529" s="1299"/>
      <c r="W3529" s="1299"/>
      <c r="X3529" s="1299">
        <v>0.72</v>
      </c>
      <c r="Y3529" s="1299"/>
      <c r="Z3529" s="1299"/>
      <c r="AA3529" s="1299"/>
      <c r="AB3529" s="1299"/>
      <c r="AC3529" s="1262">
        <v>0</v>
      </c>
      <c r="AD3529" s="1262"/>
      <c r="AE3529" s="1262"/>
      <c r="AF3529" s="1262"/>
    </row>
    <row r="3530" spans="1:32" ht="22.5" customHeight="1">
      <c r="A3530" s="150"/>
      <c r="C3530" s="173" t="s">
        <v>838</v>
      </c>
      <c r="D3530" s="1297" t="s">
        <v>829</v>
      </c>
      <c r="E3530" s="1297"/>
      <c r="F3530" s="1297"/>
      <c r="G3530" s="1297"/>
      <c r="H3530" s="1297"/>
      <c r="I3530" s="1297"/>
      <c r="J3530" s="1298">
        <v>1.4999999999999999E-4</v>
      </c>
      <c r="K3530" s="1298"/>
      <c r="L3530" s="174">
        <v>0</v>
      </c>
      <c r="M3530" s="174">
        <v>0</v>
      </c>
      <c r="N3530" s="1299">
        <v>0</v>
      </c>
      <c r="O3530" s="1299"/>
      <c r="P3530" s="1299">
        <v>1.1000000000000001</v>
      </c>
      <c r="Q3530" s="1299"/>
      <c r="R3530" s="1299"/>
      <c r="S3530" s="1299"/>
      <c r="T3530" s="1299">
        <v>0.88</v>
      </c>
      <c r="U3530" s="1299"/>
      <c r="V3530" s="1299"/>
      <c r="W3530" s="1299"/>
      <c r="X3530" s="1299">
        <v>0.72</v>
      </c>
      <c r="Y3530" s="1299"/>
      <c r="Z3530" s="1299"/>
      <c r="AA3530" s="1299"/>
      <c r="AB3530" s="1299"/>
      <c r="AC3530" s="1262">
        <v>0</v>
      </c>
      <c r="AD3530" s="1262"/>
      <c r="AE3530" s="1262"/>
      <c r="AF3530" s="1262"/>
    </row>
    <row r="3531" spans="1:32" ht="23.25" customHeight="1">
      <c r="A3531" s="150"/>
      <c r="C3531" s="173" t="s">
        <v>839</v>
      </c>
      <c r="D3531" s="1297" t="s">
        <v>831</v>
      </c>
      <c r="E3531" s="1297"/>
      <c r="F3531" s="1297"/>
      <c r="G3531" s="1297"/>
      <c r="H3531" s="1297"/>
      <c r="I3531" s="1297"/>
      <c r="J3531" s="1298">
        <v>1.0000000000000001E-5</v>
      </c>
      <c r="K3531" s="1298"/>
      <c r="L3531" s="174">
        <v>0</v>
      </c>
      <c r="M3531" s="174">
        <v>0</v>
      </c>
      <c r="N3531" s="1299">
        <v>0</v>
      </c>
      <c r="O3531" s="1299"/>
      <c r="P3531" s="1299">
        <v>1.1000000000000001</v>
      </c>
      <c r="Q3531" s="1299"/>
      <c r="R3531" s="1299"/>
      <c r="S3531" s="1299"/>
      <c r="T3531" s="1299">
        <v>0.88</v>
      </c>
      <c r="U3531" s="1299"/>
      <c r="V3531" s="1299"/>
      <c r="W3531" s="1299"/>
      <c r="X3531" s="1299">
        <v>0.72</v>
      </c>
      <c r="Y3531" s="1299"/>
      <c r="Z3531" s="1299"/>
      <c r="AA3531" s="1299"/>
      <c r="AB3531" s="1299"/>
      <c r="AC3531" s="1262">
        <v>0</v>
      </c>
      <c r="AD3531" s="1262"/>
      <c r="AE3531" s="1262"/>
      <c r="AF3531" s="1262"/>
    </row>
    <row r="3532" spans="1:32" ht="22.5" customHeight="1">
      <c r="A3532" s="153"/>
      <c r="B3532" s="154"/>
      <c r="C3532" s="175" t="s">
        <v>840</v>
      </c>
      <c r="D3532" s="1294" t="s">
        <v>833</v>
      </c>
      <c r="E3532" s="1294"/>
      <c r="F3532" s="1294"/>
      <c r="G3532" s="1294"/>
      <c r="H3532" s="1294"/>
      <c r="I3532" s="1294"/>
      <c r="J3532" s="1295">
        <v>1E-3</v>
      </c>
      <c r="K3532" s="1295"/>
      <c r="L3532" s="176">
        <v>0</v>
      </c>
      <c r="M3532" s="176">
        <v>0</v>
      </c>
      <c r="N3532" s="1296">
        <v>0</v>
      </c>
      <c r="O3532" s="1296"/>
      <c r="P3532" s="1296">
        <v>1.1000000000000001</v>
      </c>
      <c r="Q3532" s="1296"/>
      <c r="R3532" s="1296"/>
      <c r="S3532" s="1296"/>
      <c r="T3532" s="1296">
        <v>0.88</v>
      </c>
      <c r="U3532" s="1296"/>
      <c r="V3532" s="1296"/>
      <c r="W3532" s="1296"/>
      <c r="X3532" s="1296">
        <v>0.72</v>
      </c>
      <c r="Y3532" s="1296"/>
      <c r="Z3532" s="1296"/>
      <c r="AA3532" s="1296"/>
      <c r="AB3532" s="1296"/>
      <c r="AC3532" s="1261">
        <v>0</v>
      </c>
      <c r="AD3532" s="1261"/>
      <c r="AE3532" s="1261"/>
      <c r="AF3532" s="1261"/>
    </row>
    <row r="3533" spans="1:32" ht="17.45" customHeight="1">
      <c r="A3533" s="1246"/>
      <c r="B3533" s="1246"/>
      <c r="C3533" s="1246"/>
      <c r="D3533" s="1246"/>
      <c r="E3533" s="1246"/>
      <c r="F3533" s="1246"/>
      <c r="G3533" s="1246"/>
      <c r="H3533" s="1246"/>
      <c r="I3533" s="1246"/>
      <c r="J3533" s="1246"/>
      <c r="K3533" s="1246"/>
      <c r="L3533" s="1246"/>
      <c r="M3533" s="1247" t="s">
        <v>423</v>
      </c>
      <c r="N3533" s="1247"/>
      <c r="O3533" s="1247"/>
      <c r="P3533" s="1247"/>
      <c r="Q3533" s="1247"/>
      <c r="R3533" s="1247"/>
      <c r="S3533" s="1247"/>
      <c r="T3533" s="1247"/>
      <c r="U3533" s="1247"/>
      <c r="V3533" s="1247"/>
      <c r="W3533" s="1247"/>
      <c r="X3533" s="1248"/>
      <c r="Y3533" s="1248"/>
      <c r="Z3533" s="1249">
        <v>0</v>
      </c>
      <c r="AA3533" s="1249"/>
      <c r="AB3533" s="1249"/>
      <c r="AC3533" s="1249"/>
      <c r="AD3533" s="1249"/>
      <c r="AE3533" s="1249"/>
      <c r="AF3533" s="1249"/>
    </row>
    <row r="3534" spans="1:32" ht="5.85" customHeight="1">
      <c r="A3534" s="1250"/>
      <c r="B3534" s="1250"/>
      <c r="C3534" s="1250"/>
      <c r="D3534" s="1250"/>
      <c r="E3534" s="1250"/>
      <c r="F3534" s="1250"/>
      <c r="G3534" s="1250"/>
      <c r="H3534" s="1250"/>
      <c r="I3534" s="1250"/>
      <c r="J3534" s="1250"/>
      <c r="K3534" s="1250"/>
      <c r="L3534" s="1250"/>
      <c r="M3534" s="1250"/>
      <c r="N3534" s="1250"/>
      <c r="O3534" s="1250"/>
      <c r="P3534" s="1250"/>
      <c r="Q3534" s="1250"/>
      <c r="R3534" s="1250"/>
      <c r="S3534" s="1250"/>
      <c r="T3534" s="1250"/>
      <c r="U3534" s="1250"/>
      <c r="V3534" s="1250"/>
      <c r="W3534" s="1250"/>
      <c r="X3534" s="1250"/>
      <c r="Y3534" s="1250"/>
      <c r="Z3534" s="1250"/>
      <c r="AA3534" s="1250"/>
      <c r="AB3534" s="1250"/>
      <c r="AC3534" s="1250"/>
      <c r="AD3534" s="1250"/>
      <c r="AE3534" s="1250"/>
      <c r="AF3534" s="1250"/>
    </row>
    <row r="3535" spans="1:32" ht="16.7" customHeight="1">
      <c r="A3535" s="1239"/>
      <c r="B3535" s="1239"/>
      <c r="C3535" s="1239"/>
      <c r="D3535" s="1239"/>
      <c r="E3535" s="1239"/>
      <c r="F3535" s="1239"/>
      <c r="G3535" s="1239"/>
      <c r="H3535" s="1239"/>
      <c r="I3535" s="1239"/>
      <c r="J3535" s="1239"/>
      <c r="K3535" s="1239"/>
      <c r="L3535" s="1239"/>
      <c r="M3535" s="1240" t="s">
        <v>424</v>
      </c>
      <c r="N3535" s="1240"/>
      <c r="O3535" s="1240"/>
      <c r="P3535" s="1240"/>
      <c r="Q3535" s="1240"/>
      <c r="R3535" s="1240"/>
      <c r="S3535" s="1240"/>
      <c r="T3535" s="1240"/>
      <c r="U3535" s="1240"/>
      <c r="V3535" s="1240"/>
      <c r="W3535" s="1240"/>
      <c r="X3535" s="1243"/>
      <c r="Y3535" s="1243"/>
      <c r="Z3535" s="1241">
        <v>34.270000000000003</v>
      </c>
      <c r="AA3535" s="1241"/>
      <c r="AB3535" s="1241"/>
      <c r="AC3535" s="1241"/>
      <c r="AD3535" s="1241"/>
      <c r="AE3535" s="1241"/>
      <c r="AF3535" s="1241"/>
    </row>
    <row r="3536" spans="1:32" ht="17.45" customHeight="1">
      <c r="A3536" s="1239"/>
      <c r="B3536" s="1239"/>
      <c r="C3536" s="1239"/>
      <c r="D3536" s="1239"/>
      <c r="E3536" s="1239"/>
      <c r="F3536" s="1239"/>
      <c r="G3536" s="1239"/>
      <c r="H3536" s="1239"/>
      <c r="I3536" s="1239"/>
      <c r="J3536" s="1239"/>
      <c r="K3536" s="1240" t="s">
        <v>425</v>
      </c>
      <c r="L3536" s="1240"/>
      <c r="M3536" s="1240"/>
      <c r="N3536" s="1240"/>
      <c r="O3536" s="1240"/>
      <c r="P3536" s="1240"/>
      <c r="Q3536" s="151"/>
      <c r="R3536" s="1244">
        <v>0</v>
      </c>
      <c r="S3536" s="1244"/>
      <c r="T3536" s="1244"/>
      <c r="U3536" s="151"/>
      <c r="V3536" s="1240" t="s">
        <v>426</v>
      </c>
      <c r="W3536" s="1240"/>
      <c r="X3536" s="1243"/>
      <c r="Y3536" s="1243"/>
      <c r="Z3536" s="1241">
        <v>0</v>
      </c>
      <c r="AA3536" s="1241"/>
      <c r="AB3536" s="1241"/>
      <c r="AC3536" s="1241"/>
      <c r="AD3536" s="1241"/>
      <c r="AE3536" s="1241"/>
      <c r="AF3536" s="1241"/>
    </row>
    <row r="3537" spans="1:32" ht="17.45" customHeight="1">
      <c r="A3537" s="1239"/>
      <c r="B3537" s="1239"/>
      <c r="C3537" s="1239"/>
      <c r="D3537" s="1239"/>
      <c r="E3537" s="1239"/>
      <c r="F3537" s="1239"/>
      <c r="G3537" s="1239"/>
      <c r="H3537" s="1239"/>
      <c r="I3537" s="1239"/>
      <c r="J3537" s="1239"/>
      <c r="K3537" s="1239"/>
      <c r="L3537" s="1239"/>
      <c r="M3537" s="1240" t="s">
        <v>427</v>
      </c>
      <c r="N3537" s="1240"/>
      <c r="O3537" s="1240"/>
      <c r="P3537" s="1240"/>
      <c r="Q3537" s="1240"/>
      <c r="R3537" s="1240"/>
      <c r="S3537" s="1240"/>
      <c r="T3537" s="1240"/>
      <c r="U3537" s="1240"/>
      <c r="V3537" s="1240"/>
      <c r="W3537" s="1240"/>
      <c r="X3537" s="1243"/>
      <c r="Y3537" s="1243"/>
      <c r="Z3537" s="1241">
        <v>34.270000000000003</v>
      </c>
      <c r="AA3537" s="1241"/>
      <c r="AB3537" s="1241"/>
      <c r="AC3537" s="1241"/>
      <c r="AD3537" s="1241"/>
      <c r="AE3537" s="1241"/>
      <c r="AF3537" s="1241"/>
    </row>
    <row r="3538" spans="1:32" ht="5.0999999999999996" customHeight="1">
      <c r="A3538" s="1242"/>
      <c r="B3538" s="1242"/>
      <c r="C3538" s="1242"/>
      <c r="D3538" s="1242"/>
      <c r="E3538" s="1242"/>
      <c r="F3538" s="1242"/>
      <c r="G3538" s="1242"/>
      <c r="H3538" s="1242"/>
      <c r="I3538" s="1242"/>
      <c r="J3538" s="1242"/>
      <c r="K3538" s="1242"/>
      <c r="L3538" s="1242"/>
      <c r="M3538" s="1242"/>
      <c r="N3538" s="1242"/>
      <c r="O3538" s="1242"/>
      <c r="P3538" s="1242"/>
      <c r="Q3538" s="1242"/>
      <c r="R3538" s="1242"/>
      <c r="S3538" s="1242"/>
      <c r="T3538" s="1242"/>
      <c r="U3538" s="1242"/>
      <c r="V3538" s="1242"/>
      <c r="W3538" s="1242"/>
      <c r="X3538" s="1242"/>
      <c r="Y3538" s="1242"/>
      <c r="Z3538" s="1242"/>
      <c r="AA3538" s="1242"/>
      <c r="AB3538" s="1242"/>
      <c r="AC3538" s="1242"/>
      <c r="AD3538" s="1242"/>
      <c r="AE3538" s="1242"/>
      <c r="AF3538" s="1242"/>
    </row>
    <row r="3539" spans="1:32" ht="145.35" customHeight="1">
      <c r="A3539" s="150"/>
      <c r="AF3539" s="152"/>
    </row>
    <row r="3540" spans="1:32" ht="145.35" customHeight="1">
      <c r="A3540" s="150"/>
      <c r="AF3540" s="152"/>
    </row>
    <row r="3541" spans="1:32" ht="82.9" customHeight="1">
      <c r="A3541" s="150"/>
      <c r="AF3541" s="152"/>
    </row>
    <row r="3542" spans="1:32" ht="82.15" customHeight="1">
      <c r="A3542" s="153"/>
      <c r="B3542" s="154"/>
      <c r="C3542" s="154"/>
      <c r="D3542" s="154"/>
      <c r="E3542" s="154"/>
      <c r="F3542" s="154"/>
      <c r="G3542" s="154"/>
      <c r="H3542" s="154"/>
      <c r="I3542" s="154"/>
      <c r="J3542" s="154"/>
      <c r="K3542" s="154"/>
      <c r="L3542" s="154"/>
      <c r="M3542" s="154"/>
      <c r="N3542" s="154"/>
      <c r="O3542" s="154"/>
      <c r="P3542" s="154"/>
      <c r="Q3542" s="154"/>
      <c r="R3542" s="154"/>
      <c r="S3542" s="154"/>
      <c r="T3542" s="154"/>
      <c r="U3542" s="154"/>
      <c r="V3542" s="154"/>
      <c r="W3542" s="154"/>
      <c r="X3542" s="154"/>
      <c r="Y3542" s="154"/>
      <c r="Z3542" s="154"/>
      <c r="AA3542" s="154"/>
      <c r="AB3542" s="154"/>
      <c r="AC3542" s="154"/>
      <c r="AD3542" s="154"/>
      <c r="AE3542" s="154"/>
      <c r="AF3542" s="162"/>
    </row>
    <row r="3543" spans="1:32" ht="2.1" customHeight="1">
      <c r="A3543" s="146"/>
      <c r="B3543" s="147"/>
      <c r="C3543" s="147"/>
      <c r="D3543" s="147"/>
      <c r="E3543" s="147"/>
      <c r="F3543" s="147"/>
      <c r="G3543" s="1289" t="s">
        <v>376</v>
      </c>
      <c r="H3543" s="1289"/>
      <c r="I3543" s="1289"/>
      <c r="J3543" s="1289"/>
      <c r="K3543" s="1289"/>
      <c r="L3543" s="1289"/>
      <c r="M3543" s="1289"/>
      <c r="N3543" s="1289"/>
      <c r="O3543" s="1289"/>
      <c r="P3543" s="1289"/>
      <c r="Q3543" s="1289"/>
      <c r="R3543" s="1289"/>
      <c r="S3543" s="1289"/>
      <c r="T3543" s="1289"/>
      <c r="U3543" s="1289"/>
      <c r="V3543" s="1289"/>
      <c r="W3543" s="1289"/>
      <c r="X3543" s="1289"/>
      <c r="Y3543" s="1289"/>
      <c r="Z3543" s="1289"/>
      <c r="AA3543" s="148"/>
      <c r="AB3543" s="1290" t="s">
        <v>841</v>
      </c>
      <c r="AC3543" s="1290"/>
      <c r="AD3543" s="1290"/>
      <c r="AE3543" s="1290"/>
      <c r="AF3543" s="1290"/>
    </row>
    <row r="3544" spans="1:32" ht="14.65" customHeight="1">
      <c r="A3544" s="150"/>
      <c r="B3544" s="1243"/>
      <c r="C3544" s="1243"/>
      <c r="D3544" s="1243"/>
      <c r="E3544" s="1243"/>
      <c r="G3544" s="1289"/>
      <c r="H3544" s="1289"/>
      <c r="I3544" s="1289"/>
      <c r="J3544" s="1289"/>
      <c r="K3544" s="1289"/>
      <c r="L3544" s="1289"/>
      <c r="M3544" s="1289"/>
      <c r="N3544" s="1289"/>
      <c r="O3544" s="1289"/>
      <c r="P3544" s="1289"/>
      <c r="Q3544" s="1289"/>
      <c r="R3544" s="1289"/>
      <c r="S3544" s="1289"/>
      <c r="T3544" s="1289"/>
      <c r="U3544" s="1289"/>
      <c r="V3544" s="1289"/>
      <c r="W3544" s="1289"/>
      <c r="X3544" s="1289"/>
      <c r="Y3544" s="1289"/>
      <c r="Z3544" s="1289"/>
      <c r="AA3544" s="152"/>
      <c r="AB3544" s="1290"/>
      <c r="AC3544" s="1290"/>
      <c r="AD3544" s="1290"/>
      <c r="AE3544" s="1290"/>
      <c r="AF3544" s="1290"/>
    </row>
    <row r="3545" spans="1:32" ht="0.75" customHeight="1">
      <c r="A3545" s="150"/>
      <c r="B3545" s="1243"/>
      <c r="C3545" s="1243"/>
      <c r="D3545" s="1243"/>
      <c r="E3545" s="1243"/>
      <c r="G3545" s="1289"/>
      <c r="H3545" s="1289"/>
      <c r="I3545" s="1289"/>
      <c r="J3545" s="1289"/>
      <c r="K3545" s="1289"/>
      <c r="L3545" s="1289"/>
      <c r="M3545" s="1289"/>
      <c r="N3545" s="1289"/>
      <c r="O3545" s="1289"/>
      <c r="P3545" s="1289"/>
      <c r="Q3545" s="1289"/>
      <c r="R3545" s="1289"/>
      <c r="S3545" s="1289"/>
      <c r="T3545" s="1289"/>
      <c r="U3545" s="1289"/>
      <c r="V3545" s="1289"/>
      <c r="W3545" s="1289"/>
      <c r="X3545" s="1289"/>
      <c r="Y3545" s="1289"/>
      <c r="Z3545" s="1289"/>
      <c r="AA3545" s="152"/>
      <c r="AB3545" s="1290"/>
      <c r="AC3545" s="1290"/>
      <c r="AD3545" s="1290"/>
      <c r="AE3545" s="1290"/>
      <c r="AF3545" s="1290"/>
    </row>
    <row r="3546" spans="1:32" ht="11.65" customHeight="1">
      <c r="A3546" s="150"/>
      <c r="B3546" s="1243"/>
      <c r="C3546" s="1243"/>
      <c r="D3546" s="1243"/>
      <c r="E3546" s="1243"/>
      <c r="G3546" s="1289"/>
      <c r="H3546" s="1289"/>
      <c r="I3546" s="1289"/>
      <c r="J3546" s="1289"/>
      <c r="K3546" s="1289"/>
      <c r="L3546" s="1289"/>
      <c r="M3546" s="1289"/>
      <c r="N3546" s="1289"/>
      <c r="O3546" s="1289"/>
      <c r="P3546" s="1289"/>
      <c r="Q3546" s="1289"/>
      <c r="R3546" s="1289"/>
      <c r="S3546" s="1289"/>
      <c r="T3546" s="1289"/>
      <c r="U3546" s="1289"/>
      <c r="V3546" s="1289"/>
      <c r="W3546" s="1289"/>
      <c r="X3546" s="1289"/>
      <c r="Y3546" s="1289"/>
      <c r="Z3546" s="1289"/>
      <c r="AA3546" s="152"/>
      <c r="AB3546" s="1303" t="s">
        <v>378</v>
      </c>
      <c r="AC3546" s="1303"/>
      <c r="AD3546" s="1303"/>
      <c r="AE3546" s="1292"/>
      <c r="AF3546" s="1292"/>
    </row>
    <row r="3547" spans="1:32" ht="13.15" customHeight="1">
      <c r="A3547" s="150"/>
      <c r="B3547" s="1243"/>
      <c r="C3547" s="1243"/>
      <c r="D3547" s="1243"/>
      <c r="E3547" s="1243"/>
      <c r="G3547" s="1293" t="s">
        <v>379</v>
      </c>
      <c r="H3547" s="1293"/>
      <c r="I3547" s="1293"/>
      <c r="J3547" s="1293"/>
      <c r="K3547" s="1293"/>
      <c r="L3547" s="1293"/>
      <c r="M3547" s="1293"/>
      <c r="N3547" s="1293"/>
      <c r="O3547" s="1293"/>
      <c r="P3547" s="1293"/>
      <c r="Q3547" s="1293"/>
      <c r="R3547" s="1293"/>
      <c r="S3547" s="1293"/>
      <c r="T3547" s="1293"/>
      <c r="U3547" s="1293"/>
      <c r="V3547" s="1293"/>
      <c r="W3547" s="1293"/>
      <c r="X3547" s="1293"/>
      <c r="Y3547" s="1293"/>
      <c r="Z3547" s="1293"/>
      <c r="AA3547" s="152"/>
      <c r="AB3547" s="1303"/>
      <c r="AC3547" s="1303"/>
      <c r="AD3547" s="1303"/>
      <c r="AE3547" s="1292"/>
      <c r="AF3547" s="1292"/>
    </row>
    <row r="3548" spans="1:32" ht="0.75" customHeight="1">
      <c r="A3548" s="150"/>
      <c r="G3548" s="1293"/>
      <c r="H3548" s="1293"/>
      <c r="I3548" s="1293"/>
      <c r="J3548" s="1293"/>
      <c r="K3548" s="1293"/>
      <c r="L3548" s="1293"/>
      <c r="M3548" s="1293"/>
      <c r="N3548" s="1293"/>
      <c r="O3548" s="1293"/>
      <c r="P3548" s="1293"/>
      <c r="Q3548" s="1293"/>
      <c r="R3548" s="1293"/>
      <c r="S3548" s="1293"/>
      <c r="T3548" s="1293"/>
      <c r="U3548" s="1293"/>
      <c r="V3548" s="1293"/>
      <c r="W3548" s="1293"/>
      <c r="X3548" s="1293"/>
      <c r="Y3548" s="1293"/>
      <c r="Z3548" s="1293"/>
      <c r="AA3548" s="152"/>
      <c r="AB3548" s="1303"/>
      <c r="AC3548" s="1303"/>
      <c r="AD3548" s="1303"/>
      <c r="AE3548" s="1292"/>
      <c r="AF3548" s="1292"/>
    </row>
    <row r="3549" spans="1:32" ht="0.75" customHeight="1">
      <c r="A3549" s="153"/>
      <c r="B3549" s="154"/>
      <c r="C3549" s="154"/>
      <c r="D3549" s="154"/>
      <c r="E3549" s="154"/>
      <c r="F3549" s="154"/>
      <c r="G3549" s="154"/>
      <c r="H3549" s="154"/>
      <c r="I3549" s="154"/>
      <c r="J3549" s="154"/>
      <c r="K3549" s="154"/>
      <c r="L3549" s="154"/>
      <c r="M3549" s="154"/>
      <c r="N3549" s="154"/>
      <c r="O3549" s="154"/>
      <c r="P3549" s="154"/>
      <c r="Q3549" s="154"/>
      <c r="R3549" s="154"/>
      <c r="S3549" s="154"/>
      <c r="T3549" s="154"/>
      <c r="U3549" s="154"/>
      <c r="V3549" s="154"/>
      <c r="W3549" s="154"/>
      <c r="X3549" s="154"/>
      <c r="Y3549" s="154"/>
      <c r="Z3549" s="154"/>
      <c r="AA3549" s="162"/>
      <c r="AB3549" s="1303"/>
      <c r="AC3549" s="1303"/>
      <c r="AD3549" s="1303"/>
      <c r="AE3549" s="1292"/>
      <c r="AF3549" s="1292"/>
    </row>
    <row r="3550" spans="1:32" ht="16.7" customHeight="1">
      <c r="A3550" s="1280" t="s">
        <v>323</v>
      </c>
      <c r="B3550" s="1280"/>
      <c r="C3550" s="1280"/>
      <c r="D3550" s="1280"/>
      <c r="E3550" s="1280"/>
      <c r="F3550" s="1280"/>
      <c r="G3550" s="1280"/>
      <c r="H3550" s="1280"/>
      <c r="I3550" s="1280"/>
      <c r="J3550" s="1280"/>
      <c r="K3550" s="1280"/>
      <c r="L3550" s="1280"/>
      <c r="M3550" s="1280"/>
      <c r="N3550" s="1280"/>
      <c r="O3550" s="1280"/>
      <c r="P3550" s="1280"/>
      <c r="Q3550" s="1280"/>
      <c r="R3550" s="1280"/>
      <c r="S3550" s="1280"/>
      <c r="T3550" s="1280"/>
      <c r="U3550" s="1280"/>
      <c r="V3550" s="1280"/>
      <c r="W3550" s="1280"/>
      <c r="X3550" s="1280"/>
      <c r="Y3550" s="1280"/>
      <c r="Z3550" s="1280"/>
      <c r="AA3550" s="1280"/>
      <c r="AB3550" s="1280"/>
      <c r="AC3550" s="1280"/>
      <c r="AD3550" s="1280"/>
      <c r="AE3550" s="1280"/>
      <c r="AF3550" s="1280"/>
    </row>
    <row r="3551" spans="1:32" ht="37.15" customHeight="1">
      <c r="A3551" s="1301" t="s">
        <v>380</v>
      </c>
      <c r="B3551" s="1301"/>
      <c r="C3551" s="1301"/>
      <c r="D3551" s="1301"/>
      <c r="E3551" s="1301"/>
      <c r="F3551" s="1301"/>
      <c r="G3551" s="1301"/>
      <c r="H3551" s="1301"/>
      <c r="I3551" s="1301"/>
      <c r="J3551" s="1301"/>
      <c r="K3551" s="1301"/>
      <c r="L3551" s="1301"/>
      <c r="M3551" s="1301"/>
      <c r="N3551" s="1301"/>
      <c r="O3551" s="1301"/>
      <c r="P3551" s="1301"/>
      <c r="Q3551" s="1301"/>
      <c r="R3551" s="1301"/>
      <c r="S3551" s="1301"/>
      <c r="T3551" s="1301"/>
      <c r="U3551" s="1301"/>
      <c r="V3551" s="1301"/>
      <c r="W3551" s="1301"/>
      <c r="X3551" s="1301"/>
      <c r="Y3551" s="1280" t="s">
        <v>381</v>
      </c>
      <c r="Z3551" s="1280"/>
      <c r="AA3551" s="1280"/>
      <c r="AB3551" s="1280"/>
      <c r="AC3551" s="1280"/>
      <c r="AD3551" s="1280"/>
      <c r="AE3551" s="1280"/>
      <c r="AF3551" s="1280"/>
    </row>
    <row r="3552" spans="1:32" ht="5.0999999999999996" customHeight="1">
      <c r="A3552" s="155"/>
      <c r="B3552" s="156"/>
      <c r="C3552" s="156"/>
      <c r="D3552" s="156"/>
      <c r="E3552" s="156"/>
      <c r="F3552" s="156"/>
      <c r="G3552" s="156"/>
      <c r="H3552" s="156"/>
      <c r="I3552" s="156"/>
      <c r="J3552" s="156"/>
      <c r="K3552" s="156"/>
      <c r="L3552" s="156"/>
      <c r="M3552" s="156"/>
      <c r="N3552" s="156"/>
      <c r="O3552" s="156"/>
      <c r="P3552" s="156"/>
      <c r="Q3552" s="156"/>
      <c r="R3552" s="156"/>
      <c r="S3552" s="156"/>
      <c r="T3552" s="156"/>
      <c r="U3552" s="156"/>
      <c r="V3552" s="156"/>
      <c r="W3552" s="156"/>
      <c r="X3552" s="156"/>
      <c r="Y3552" s="156"/>
      <c r="Z3552" s="156"/>
      <c r="AA3552" s="156"/>
      <c r="AB3552" s="156"/>
      <c r="AC3552" s="156"/>
      <c r="AD3552" s="156"/>
      <c r="AE3552" s="156"/>
      <c r="AF3552" s="157"/>
    </row>
    <row r="3553" spans="1:32" ht="0.75" customHeight="1">
      <c r="A3553" s="1283" t="s">
        <v>382</v>
      </c>
      <c r="B3553" s="1283"/>
      <c r="C3553" s="1283"/>
      <c r="D3553" s="1283"/>
      <c r="E3553" s="1284"/>
      <c r="F3553" s="1284"/>
      <c r="G3553" s="1284"/>
      <c r="H3553" s="1284"/>
      <c r="I3553" s="1285" t="s">
        <v>322</v>
      </c>
      <c r="J3553" s="1285"/>
      <c r="K3553" s="1285"/>
      <c r="L3553" s="1285"/>
      <c r="M3553" s="1285"/>
      <c r="N3553" s="1285"/>
      <c r="O3553" s="1285"/>
      <c r="P3553" s="1285"/>
      <c r="Q3553" s="1285"/>
      <c r="R3553" s="1285"/>
      <c r="S3553" s="1285"/>
      <c r="T3553" s="1285"/>
      <c r="U3553" s="1285"/>
      <c r="V3553" s="1285"/>
      <c r="W3553" s="1285"/>
      <c r="X3553" s="1285"/>
      <c r="Y3553" s="1275" t="s">
        <v>383</v>
      </c>
      <c r="Z3553" s="1275"/>
      <c r="AA3553" s="1275"/>
      <c r="AB3553" s="1275"/>
      <c r="AC3553" s="1275"/>
      <c r="AD3553" s="1286" t="s">
        <v>491</v>
      </c>
      <c r="AE3553" s="1286"/>
      <c r="AF3553" s="1286"/>
    </row>
    <row r="3554" spans="1:32" ht="18.2" customHeight="1">
      <c r="A3554" s="1283"/>
      <c r="B3554" s="1283"/>
      <c r="C3554" s="1283"/>
      <c r="D3554" s="1283"/>
      <c r="E3554" s="1287" t="s">
        <v>385</v>
      </c>
      <c r="F3554" s="1287"/>
      <c r="G3554" s="1287"/>
      <c r="H3554" s="1288" t="s">
        <v>386</v>
      </c>
      <c r="I3554" s="1285"/>
      <c r="J3554" s="1285"/>
      <c r="K3554" s="1285"/>
      <c r="L3554" s="1285"/>
      <c r="M3554" s="1285"/>
      <c r="N3554" s="1285"/>
      <c r="O3554" s="1285"/>
      <c r="P3554" s="1285"/>
      <c r="Q3554" s="1285"/>
      <c r="R3554" s="1285"/>
      <c r="S3554" s="1285"/>
      <c r="T3554" s="1285"/>
      <c r="U3554" s="1285"/>
      <c r="V3554" s="1285"/>
      <c r="W3554" s="1285"/>
      <c r="X3554" s="1285"/>
      <c r="Y3554" s="1275"/>
      <c r="Z3554" s="1275"/>
      <c r="AA3554" s="1275"/>
      <c r="AB3554" s="1275"/>
      <c r="AC3554" s="1275"/>
      <c r="AD3554" s="1286"/>
      <c r="AE3554" s="1286"/>
      <c r="AF3554" s="1286"/>
    </row>
    <row r="3555" spans="1:32" ht="0.75" customHeight="1">
      <c r="A3555" s="1274" t="s">
        <v>320</v>
      </c>
      <c r="B3555" s="1274"/>
      <c r="C3555" s="1274"/>
      <c r="D3555" s="1274"/>
      <c r="E3555" s="1287"/>
      <c r="F3555" s="1287"/>
      <c r="G3555" s="1287"/>
      <c r="H3555" s="1288"/>
      <c r="I3555" s="1285"/>
      <c r="J3555" s="1285"/>
      <c r="K3555" s="1285"/>
      <c r="L3555" s="1285"/>
      <c r="M3555" s="1285"/>
      <c r="N3555" s="1285"/>
      <c r="O3555" s="1285"/>
      <c r="P3555" s="1285"/>
      <c r="Q3555" s="1285"/>
      <c r="R3555" s="1285"/>
      <c r="S3555" s="1285"/>
      <c r="T3555" s="1285"/>
      <c r="U3555" s="1285"/>
      <c r="V3555" s="1285"/>
      <c r="W3555" s="1285"/>
      <c r="X3555" s="1285"/>
      <c r="Y3555" s="1275" t="s">
        <v>387</v>
      </c>
      <c r="Z3555" s="1275"/>
      <c r="AA3555" s="1275"/>
      <c r="AB3555" s="1275"/>
      <c r="AC3555" s="1275"/>
      <c r="AD3555" s="1276">
        <v>1</v>
      </c>
      <c r="AE3555" s="1276"/>
      <c r="AF3555" s="1276"/>
    </row>
    <row r="3556" spans="1:32" ht="17.45" customHeight="1">
      <c r="A3556" s="1274"/>
      <c r="B3556" s="1274"/>
      <c r="C3556" s="1274"/>
      <c r="D3556" s="1274"/>
      <c r="E3556" s="1277"/>
      <c r="F3556" s="1277"/>
      <c r="G3556" s="1277"/>
      <c r="H3556" s="1288"/>
      <c r="I3556" s="1285"/>
      <c r="J3556" s="1285"/>
      <c r="K3556" s="1285"/>
      <c r="L3556" s="1285"/>
      <c r="M3556" s="1285"/>
      <c r="N3556" s="1285"/>
      <c r="O3556" s="1285"/>
      <c r="P3556" s="1285"/>
      <c r="Q3556" s="1285"/>
      <c r="R3556" s="1285"/>
      <c r="S3556" s="1285"/>
      <c r="T3556" s="1285"/>
      <c r="U3556" s="1285"/>
      <c r="V3556" s="1285"/>
      <c r="W3556" s="1285"/>
      <c r="X3556" s="1285"/>
      <c r="Y3556" s="1275"/>
      <c r="Z3556" s="1275"/>
      <c r="AA3556" s="1275"/>
      <c r="AB3556" s="1275"/>
      <c r="AC3556" s="1275"/>
      <c r="AD3556" s="1276"/>
      <c r="AE3556" s="1276"/>
      <c r="AF3556" s="1276"/>
    </row>
    <row r="3557" spans="1:32" ht="0.75" customHeight="1">
      <c r="A3557" s="1278"/>
      <c r="B3557" s="1278"/>
      <c r="C3557" s="1278"/>
      <c r="D3557" s="1278"/>
      <c r="E3557" s="1278"/>
      <c r="F3557" s="1278"/>
      <c r="G3557" s="1278"/>
      <c r="H3557" s="1288"/>
      <c r="I3557" s="1279"/>
      <c r="J3557" s="1279"/>
      <c r="K3557" s="1279"/>
      <c r="L3557" s="1279"/>
      <c r="M3557" s="1279"/>
      <c r="N3557" s="1279"/>
      <c r="O3557" s="1279"/>
      <c r="P3557" s="1279"/>
      <c r="Q3557" s="1279"/>
      <c r="R3557" s="1279"/>
      <c r="S3557" s="1279"/>
      <c r="T3557" s="1279"/>
      <c r="U3557" s="1279"/>
      <c r="V3557" s="1279"/>
      <c r="W3557" s="1279"/>
      <c r="X3557" s="1279"/>
      <c r="Y3557" s="1279"/>
      <c r="Z3557" s="1279"/>
      <c r="AA3557" s="1279"/>
      <c r="AB3557" s="1279"/>
      <c r="AC3557" s="1279"/>
      <c r="AD3557" s="1279"/>
      <c r="AE3557" s="1279"/>
      <c r="AF3557" s="1279"/>
    </row>
    <row r="3558" spans="1:32" ht="26.85" customHeight="1">
      <c r="A3558" s="1271" t="s">
        <v>432</v>
      </c>
      <c r="B3558" s="1271"/>
      <c r="C3558" s="1271"/>
      <c r="D3558" s="1271"/>
      <c r="E3558" s="1271"/>
      <c r="F3558" s="1271"/>
      <c r="G3558" s="1271"/>
      <c r="H3558" s="1271"/>
      <c r="I3558" s="1271"/>
      <c r="J3558" s="1271"/>
      <c r="K3558" s="1271"/>
      <c r="L3558" s="1271"/>
      <c r="M3558" s="1271"/>
      <c r="N3558" s="1271"/>
      <c r="O3558" s="1271"/>
      <c r="P3558" s="1271"/>
      <c r="Q3558" s="1271"/>
      <c r="R3558" s="1271"/>
      <c r="S3558" s="1271"/>
      <c r="T3558" s="1271"/>
      <c r="U3558" s="1271"/>
      <c r="V3558" s="1271"/>
      <c r="W3558" s="1271"/>
      <c r="X3558" s="1271"/>
      <c r="Y3558" s="1271"/>
      <c r="Z3558" s="1271"/>
      <c r="AA3558" s="1271"/>
      <c r="AB3558" s="1271"/>
      <c r="AC3558" s="1271"/>
      <c r="AD3558" s="1271"/>
      <c r="AE3558" s="1271"/>
      <c r="AF3558" s="1272"/>
    </row>
    <row r="3559" spans="1:32" ht="10.15" customHeight="1">
      <c r="A3559" s="1273" t="s">
        <v>389</v>
      </c>
      <c r="B3559" s="1273"/>
      <c r="C3559" s="1273"/>
      <c r="D3559" s="1273"/>
      <c r="E3559" s="1273"/>
      <c r="F3559" s="1273"/>
      <c r="G3559" s="1273"/>
      <c r="H3559" s="1273"/>
      <c r="I3559" s="1273"/>
      <c r="J3559" s="1273"/>
      <c r="K3559" s="1273"/>
      <c r="L3559" s="1273"/>
      <c r="M3559" s="1273"/>
      <c r="N3559" s="1273"/>
      <c r="O3559" s="1273"/>
      <c r="P3559" s="1273"/>
      <c r="Q3559" s="1273"/>
      <c r="R3559" s="1273"/>
      <c r="S3559" s="1273"/>
      <c r="T3559" s="1273"/>
      <c r="U3559" s="1273"/>
      <c r="V3559" s="1273"/>
      <c r="W3559" s="1273"/>
      <c r="X3559" s="1273"/>
      <c r="Y3559" s="1273"/>
      <c r="Z3559" s="1273"/>
      <c r="AA3559" s="1273"/>
      <c r="AB3559" s="1273"/>
      <c r="AC3559" s="1273"/>
      <c r="AD3559" s="1273"/>
      <c r="AE3559" s="1273"/>
      <c r="AF3559" s="1272"/>
    </row>
    <row r="3560" spans="1:32" ht="17.45" customHeight="1">
      <c r="A3560" s="1255" t="s">
        <v>390</v>
      </c>
      <c r="B3560" s="1255"/>
      <c r="C3560" s="1255"/>
      <c r="D3560" s="1255"/>
      <c r="E3560" s="1255"/>
      <c r="F3560" s="1255"/>
      <c r="G3560" s="1255"/>
      <c r="H3560" s="1255"/>
      <c r="I3560" s="1255"/>
      <c r="J3560" s="1255"/>
      <c r="K3560" s="1255"/>
      <c r="L3560" s="1255"/>
      <c r="M3560" s="1256" t="s">
        <v>391</v>
      </c>
      <c r="N3560" s="1256" t="s">
        <v>392</v>
      </c>
      <c r="O3560" s="1256"/>
      <c r="P3560" s="1256"/>
      <c r="Q3560" s="1256"/>
      <c r="R3560" s="1256"/>
      <c r="S3560" s="1256"/>
      <c r="T3560" s="1256" t="s">
        <v>393</v>
      </c>
      <c r="U3560" s="1256"/>
      <c r="V3560" s="1256"/>
      <c r="W3560" s="1256"/>
      <c r="X3560" s="1256"/>
      <c r="Y3560" s="1256"/>
      <c r="Z3560" s="1256"/>
      <c r="AA3560" s="1256"/>
      <c r="AB3560" s="1256"/>
      <c r="AC3560" s="1245" t="s">
        <v>394</v>
      </c>
      <c r="AD3560" s="1245"/>
      <c r="AE3560" s="1245"/>
      <c r="AF3560" s="1245"/>
    </row>
    <row r="3561" spans="1:32" ht="16.7" customHeight="1">
      <c r="A3561" s="1255"/>
      <c r="B3561" s="1255"/>
      <c r="C3561" s="1255"/>
      <c r="D3561" s="1255"/>
      <c r="E3561" s="1255"/>
      <c r="F3561" s="1255"/>
      <c r="G3561" s="1255"/>
      <c r="H3561" s="1255"/>
      <c r="I3561" s="1255"/>
      <c r="J3561" s="1255"/>
      <c r="K3561" s="1255"/>
      <c r="L3561" s="1255"/>
      <c r="M3561" s="1256"/>
      <c r="N3561" s="1256" t="s">
        <v>395</v>
      </c>
      <c r="O3561" s="1256"/>
      <c r="P3561" s="1256" t="s">
        <v>396</v>
      </c>
      <c r="Q3561" s="1256"/>
      <c r="R3561" s="1256"/>
      <c r="S3561" s="1256"/>
      <c r="T3561" s="1256" t="s">
        <v>395</v>
      </c>
      <c r="U3561" s="1256"/>
      <c r="V3561" s="1256"/>
      <c r="W3561" s="1256"/>
      <c r="X3561" s="1256" t="s">
        <v>396</v>
      </c>
      <c r="Y3561" s="1256"/>
      <c r="Z3561" s="1256"/>
      <c r="AA3561" s="1256"/>
      <c r="AB3561" s="1256"/>
      <c r="AC3561" s="1245"/>
      <c r="AD3561" s="1245"/>
      <c r="AE3561" s="1245"/>
      <c r="AF3561" s="1245"/>
    </row>
    <row r="3562" spans="1:32" ht="17.45" customHeight="1">
      <c r="A3562" s="1246"/>
      <c r="B3562" s="1246"/>
      <c r="C3562" s="1246"/>
      <c r="D3562" s="1246"/>
      <c r="E3562" s="1246"/>
      <c r="F3562" s="1246"/>
      <c r="G3562" s="1246"/>
      <c r="H3562" s="1246"/>
      <c r="I3562" s="1246"/>
      <c r="J3562" s="1246"/>
      <c r="K3562" s="1246"/>
      <c r="L3562" s="1246"/>
      <c r="M3562" s="1247" t="s">
        <v>397</v>
      </c>
      <c r="N3562" s="1247"/>
      <c r="O3562" s="1247"/>
      <c r="P3562" s="1247"/>
      <c r="Q3562" s="1247"/>
      <c r="R3562" s="1247"/>
      <c r="S3562" s="1247"/>
      <c r="T3562" s="1247"/>
      <c r="U3562" s="1247"/>
      <c r="V3562" s="1247"/>
      <c r="W3562" s="1247"/>
      <c r="X3562" s="1248"/>
      <c r="Y3562" s="1248"/>
      <c r="Z3562" s="1249">
        <v>0</v>
      </c>
      <c r="AA3562" s="1249"/>
      <c r="AB3562" s="1249"/>
      <c r="AC3562" s="1249"/>
      <c r="AD3562" s="1249"/>
      <c r="AE3562" s="1249"/>
      <c r="AF3562" s="1249"/>
    </row>
    <row r="3563" spans="1:32" ht="16.7" customHeight="1">
      <c r="A3563" s="1255" t="s">
        <v>398</v>
      </c>
      <c r="B3563" s="1255"/>
      <c r="C3563" s="1255"/>
      <c r="D3563" s="1255"/>
      <c r="E3563" s="1255"/>
      <c r="F3563" s="1255"/>
      <c r="G3563" s="1255"/>
      <c r="H3563" s="1255"/>
      <c r="I3563" s="1255"/>
      <c r="J3563" s="1255"/>
      <c r="K3563" s="1255"/>
      <c r="L3563" s="1255"/>
      <c r="M3563" s="1255"/>
      <c r="N3563" s="1255"/>
      <c r="O3563" s="1256" t="s">
        <v>399</v>
      </c>
      <c r="P3563" s="1256"/>
      <c r="Q3563" s="1256"/>
      <c r="R3563" s="1256"/>
      <c r="S3563" s="1256" t="s">
        <v>391</v>
      </c>
      <c r="T3563" s="1256"/>
      <c r="U3563" s="1256"/>
      <c r="V3563" s="1256"/>
      <c r="W3563" s="1256" t="s">
        <v>400</v>
      </c>
      <c r="X3563" s="1256"/>
      <c r="Y3563" s="1256"/>
      <c r="Z3563" s="1256"/>
      <c r="AA3563" s="1256"/>
      <c r="AB3563" s="1256"/>
      <c r="AC3563" s="1245" t="s">
        <v>394</v>
      </c>
      <c r="AD3563" s="1245"/>
      <c r="AE3563" s="1245"/>
      <c r="AF3563" s="1245"/>
    </row>
    <row r="3564" spans="1:32" ht="17.45" customHeight="1">
      <c r="A3564" s="146"/>
      <c r="B3564" s="147"/>
      <c r="C3564" s="147"/>
      <c r="D3564" s="147"/>
      <c r="E3564" s="147"/>
      <c r="F3564" s="147"/>
      <c r="G3564" s="147"/>
      <c r="H3564" s="147"/>
      <c r="I3564" s="147"/>
      <c r="J3564" s="147"/>
      <c r="K3564" s="147"/>
      <c r="L3564" s="147"/>
      <c r="M3564" s="1331" t="s">
        <v>401</v>
      </c>
      <c r="N3564" s="1331"/>
      <c r="O3564" s="1331"/>
      <c r="P3564" s="1331"/>
      <c r="Q3564" s="1331"/>
      <c r="R3564" s="1331"/>
      <c r="S3564" s="1331"/>
      <c r="T3564" s="1331"/>
      <c r="U3564" s="1331"/>
      <c r="V3564" s="1331"/>
      <c r="W3564" s="1331"/>
      <c r="X3564" s="147"/>
      <c r="Y3564" s="147"/>
      <c r="Z3564" s="1266">
        <v>0</v>
      </c>
      <c r="AA3564" s="1266"/>
      <c r="AB3564" s="1266"/>
      <c r="AC3564" s="1266"/>
      <c r="AD3564" s="1266"/>
      <c r="AE3564" s="1266"/>
      <c r="AF3564" s="1266"/>
    </row>
    <row r="3565" spans="1:32" ht="17.45" customHeight="1">
      <c r="A3565" s="150"/>
      <c r="M3565" s="1240" t="s">
        <v>402</v>
      </c>
      <c r="N3565" s="1240"/>
      <c r="O3565" s="1240"/>
      <c r="P3565" s="1240"/>
      <c r="Q3565" s="1240"/>
      <c r="R3565" s="1240"/>
      <c r="S3565" s="1240"/>
      <c r="T3565" s="1240"/>
      <c r="U3565" s="1240"/>
      <c r="V3565" s="1240"/>
      <c r="W3565" s="1240"/>
      <c r="Z3565" s="1262">
        <v>0</v>
      </c>
      <c r="AA3565" s="1262"/>
      <c r="AB3565" s="1262"/>
      <c r="AC3565" s="1262"/>
      <c r="AD3565" s="1262"/>
      <c r="AE3565" s="1262"/>
      <c r="AF3565" s="1262"/>
    </row>
    <row r="3566" spans="1:32" ht="16.7" customHeight="1">
      <c r="A3566" s="150"/>
      <c r="M3566" s="1240" t="s">
        <v>403</v>
      </c>
      <c r="N3566" s="1240"/>
      <c r="O3566" s="1240"/>
      <c r="P3566" s="1240"/>
      <c r="Q3566" s="1240"/>
      <c r="R3566" s="1240"/>
      <c r="S3566" s="1240"/>
      <c r="T3566" s="1240"/>
      <c r="U3566" s="1240"/>
      <c r="V3566" s="1240"/>
      <c r="W3566" s="1240"/>
      <c r="Z3566" s="1262">
        <v>0</v>
      </c>
      <c r="AA3566" s="1262"/>
      <c r="AB3566" s="1262"/>
      <c r="AC3566" s="1262"/>
      <c r="AD3566" s="1262"/>
      <c r="AE3566" s="1262"/>
      <c r="AF3566" s="1262"/>
    </row>
    <row r="3567" spans="1:32" ht="17.45" customHeight="1">
      <c r="A3567" s="150"/>
      <c r="M3567" s="1240" t="s">
        <v>404</v>
      </c>
      <c r="N3567" s="1240"/>
      <c r="O3567" s="1240"/>
      <c r="P3567" s="1240"/>
      <c r="Q3567" s="1240"/>
      <c r="R3567" s="1240"/>
      <c r="S3567" s="1240"/>
      <c r="T3567" s="1240"/>
      <c r="U3567" s="1240"/>
      <c r="V3567" s="1240"/>
      <c r="W3567" s="1240"/>
      <c r="Z3567" s="1262">
        <v>0</v>
      </c>
      <c r="AA3567" s="1262"/>
      <c r="AB3567" s="1262"/>
      <c r="AC3567" s="1262"/>
      <c r="AD3567" s="1262"/>
      <c r="AE3567" s="1262"/>
      <c r="AF3567" s="1262"/>
    </row>
    <row r="3568" spans="1:32" ht="16.7" customHeight="1">
      <c r="A3568" s="153"/>
      <c r="B3568" s="154"/>
      <c r="C3568" s="154"/>
      <c r="D3568" s="154"/>
      <c r="E3568" s="154"/>
      <c r="F3568" s="154"/>
      <c r="G3568" s="154"/>
      <c r="H3568" s="154"/>
      <c r="I3568" s="154"/>
      <c r="J3568" s="154"/>
      <c r="K3568" s="154"/>
      <c r="L3568" s="154"/>
      <c r="M3568" s="1260" t="s">
        <v>405</v>
      </c>
      <c r="N3568" s="1260"/>
      <c r="O3568" s="1260"/>
      <c r="P3568" s="1260"/>
      <c r="Q3568" s="1260"/>
      <c r="R3568" s="1260"/>
      <c r="S3568" s="1260"/>
      <c r="T3568" s="1260"/>
      <c r="U3568" s="1260"/>
      <c r="V3568" s="1260"/>
      <c r="W3568" s="1260"/>
      <c r="X3568" s="154"/>
      <c r="Y3568" s="154"/>
      <c r="Z3568" s="1261">
        <v>0</v>
      </c>
      <c r="AA3568" s="1261"/>
      <c r="AB3568" s="1261"/>
      <c r="AC3568" s="1261"/>
      <c r="AD3568" s="1261"/>
      <c r="AE3568" s="1261"/>
      <c r="AF3568" s="1261"/>
    </row>
    <row r="3569" spans="1:32" ht="17.45" customHeight="1">
      <c r="A3569" s="1257" t="s">
        <v>406</v>
      </c>
      <c r="B3569" s="1257"/>
      <c r="C3569" s="1257"/>
      <c r="D3569" s="1257"/>
      <c r="E3569" s="1257"/>
      <c r="F3569" s="1257"/>
      <c r="G3569" s="1257"/>
      <c r="H3569" s="1257"/>
      <c r="I3569" s="1257"/>
      <c r="J3569" s="1257"/>
      <c r="K3569" s="1257"/>
      <c r="L3569" s="1257"/>
      <c r="M3569" s="1257"/>
      <c r="N3569" s="1257"/>
      <c r="O3569" s="1258" t="s">
        <v>391</v>
      </c>
      <c r="P3569" s="1258"/>
      <c r="Q3569" s="1258"/>
      <c r="R3569" s="1258"/>
      <c r="S3569" s="1258" t="s">
        <v>407</v>
      </c>
      <c r="T3569" s="1258"/>
      <c r="U3569" s="1258"/>
      <c r="V3569" s="1258"/>
      <c r="W3569" s="1258" t="s">
        <v>408</v>
      </c>
      <c r="X3569" s="1258"/>
      <c r="Y3569" s="1258"/>
      <c r="Z3569" s="1258"/>
      <c r="AA3569" s="1258"/>
      <c r="AB3569" s="1258"/>
      <c r="AC3569" s="1259" t="s">
        <v>409</v>
      </c>
      <c r="AD3569" s="1259"/>
      <c r="AE3569" s="1259"/>
      <c r="AF3569" s="1259"/>
    </row>
    <row r="3570" spans="1:32" ht="17.45" customHeight="1">
      <c r="A3570" s="1246"/>
      <c r="B3570" s="1246"/>
      <c r="C3570" s="1246"/>
      <c r="D3570" s="1246"/>
      <c r="E3570" s="1246"/>
      <c r="F3570" s="1246"/>
      <c r="G3570" s="1246"/>
      <c r="H3570" s="1246"/>
      <c r="I3570" s="1246"/>
      <c r="J3570" s="1246"/>
      <c r="K3570" s="1246"/>
      <c r="L3570" s="1246"/>
      <c r="M3570" s="1247" t="s">
        <v>411</v>
      </c>
      <c r="N3570" s="1247"/>
      <c r="O3570" s="1247"/>
      <c r="P3570" s="1247"/>
      <c r="Q3570" s="1247"/>
      <c r="R3570" s="1247"/>
      <c r="S3570" s="1247"/>
      <c r="T3570" s="1247"/>
      <c r="U3570" s="1247"/>
      <c r="V3570" s="1247"/>
      <c r="W3570" s="1247"/>
      <c r="X3570" s="1248"/>
      <c r="Y3570" s="1248"/>
      <c r="Z3570" s="1249">
        <v>0</v>
      </c>
      <c r="AA3570" s="1249"/>
      <c r="AB3570" s="1249"/>
      <c r="AC3570" s="1249"/>
      <c r="AD3570" s="1249"/>
      <c r="AE3570" s="1249"/>
      <c r="AF3570" s="1249"/>
    </row>
    <row r="3571" spans="1:32" ht="16.7" customHeight="1">
      <c r="A3571" s="1257" t="s">
        <v>412</v>
      </c>
      <c r="B3571" s="1257"/>
      <c r="C3571" s="1257"/>
      <c r="D3571" s="1257"/>
      <c r="E3571" s="1257"/>
      <c r="F3571" s="1257"/>
      <c r="G3571" s="1257"/>
      <c r="H3571" s="1257"/>
      <c r="I3571" s="1257"/>
      <c r="J3571" s="1257"/>
      <c r="K3571" s="1257"/>
      <c r="L3571" s="1257"/>
      <c r="M3571" s="1257"/>
      <c r="N3571" s="1257"/>
      <c r="O3571" s="1258" t="s">
        <v>391</v>
      </c>
      <c r="P3571" s="1258"/>
      <c r="Q3571" s="1258"/>
      <c r="R3571" s="1258"/>
      <c r="S3571" s="1258" t="s">
        <v>407</v>
      </c>
      <c r="T3571" s="1258"/>
      <c r="U3571" s="1258"/>
      <c r="V3571" s="1258"/>
      <c r="W3571" s="1258" t="s">
        <v>408</v>
      </c>
      <c r="X3571" s="1258"/>
      <c r="Y3571" s="1258"/>
      <c r="Z3571" s="1258"/>
      <c r="AA3571" s="1258"/>
      <c r="AB3571" s="1258"/>
      <c r="AC3571" s="1259" t="s">
        <v>409</v>
      </c>
      <c r="AD3571" s="1259"/>
      <c r="AE3571" s="1259"/>
      <c r="AF3571" s="1259"/>
    </row>
    <row r="3572" spans="1:32" ht="33.6" customHeight="1">
      <c r="A3572" s="146"/>
      <c r="B3572" s="147"/>
      <c r="C3572" s="163" t="s">
        <v>842</v>
      </c>
      <c r="D3572" s="1314" t="s">
        <v>843</v>
      </c>
      <c r="E3572" s="1314"/>
      <c r="F3572" s="1314"/>
      <c r="G3572" s="1314"/>
      <c r="H3572" s="1314"/>
      <c r="I3572" s="1314"/>
      <c r="J3572" s="1314"/>
      <c r="K3572" s="1314"/>
      <c r="L3572" s="1314"/>
      <c r="M3572" s="1314"/>
      <c r="N3572" s="1314"/>
      <c r="O3572" s="1315">
        <v>0.27</v>
      </c>
      <c r="P3572" s="1315"/>
      <c r="Q3572" s="1315"/>
      <c r="R3572" s="1315"/>
      <c r="S3572" s="1316" t="s">
        <v>446</v>
      </c>
      <c r="T3572" s="1316"/>
      <c r="U3572" s="1316"/>
      <c r="V3572" s="1316"/>
      <c r="W3572" s="1317">
        <v>15.332800000000001</v>
      </c>
      <c r="X3572" s="1317"/>
      <c r="Y3572" s="1317"/>
      <c r="Z3572" s="1317"/>
      <c r="AA3572" s="1317"/>
      <c r="AB3572" s="1317"/>
      <c r="AC3572" s="1318">
        <v>4.1391</v>
      </c>
      <c r="AD3572" s="1318"/>
      <c r="AE3572" s="1318"/>
      <c r="AF3572" s="1318"/>
    </row>
    <row r="3573" spans="1:32" ht="22.5" customHeight="1">
      <c r="A3573" s="150"/>
      <c r="C3573" s="165" t="s">
        <v>844</v>
      </c>
      <c r="D3573" s="1309" t="s">
        <v>845</v>
      </c>
      <c r="E3573" s="1309"/>
      <c r="F3573" s="1309"/>
      <c r="G3573" s="1309"/>
      <c r="H3573" s="1309"/>
      <c r="I3573" s="1309"/>
      <c r="J3573" s="1309"/>
      <c r="K3573" s="1309"/>
      <c r="L3573" s="1309"/>
      <c r="M3573" s="1309"/>
      <c r="N3573" s="1309"/>
      <c r="O3573" s="1310">
        <v>2.8969999999999998</v>
      </c>
      <c r="P3573" s="1310"/>
      <c r="Q3573" s="1310"/>
      <c r="R3573" s="1310"/>
      <c r="S3573" s="1311" t="s">
        <v>435</v>
      </c>
      <c r="T3573" s="1311"/>
      <c r="U3573" s="1311"/>
      <c r="V3573" s="1311"/>
      <c r="W3573" s="1312">
        <v>10.6037</v>
      </c>
      <c r="X3573" s="1312"/>
      <c r="Y3573" s="1312"/>
      <c r="Z3573" s="1312"/>
      <c r="AA3573" s="1312"/>
      <c r="AB3573" s="1312"/>
      <c r="AC3573" s="1313">
        <v>30.708200000000001</v>
      </c>
      <c r="AD3573" s="1313"/>
      <c r="AE3573" s="1313"/>
      <c r="AF3573" s="1313"/>
    </row>
    <row r="3574" spans="1:32" ht="23.25" customHeight="1">
      <c r="A3574" s="150"/>
      <c r="C3574" s="165" t="s">
        <v>846</v>
      </c>
      <c r="D3574" s="1309" t="s">
        <v>847</v>
      </c>
      <c r="E3574" s="1309"/>
      <c r="F3574" s="1309"/>
      <c r="G3574" s="1309"/>
      <c r="H3574" s="1309"/>
      <c r="I3574" s="1309"/>
      <c r="J3574" s="1309"/>
      <c r="K3574" s="1309"/>
      <c r="L3574" s="1309"/>
      <c r="M3574" s="1309"/>
      <c r="N3574" s="1309"/>
      <c r="O3574" s="1310">
        <v>0.27</v>
      </c>
      <c r="P3574" s="1310"/>
      <c r="Q3574" s="1310"/>
      <c r="R3574" s="1310"/>
      <c r="S3574" s="1311" t="s">
        <v>446</v>
      </c>
      <c r="T3574" s="1311"/>
      <c r="U3574" s="1311"/>
      <c r="V3574" s="1311"/>
      <c r="W3574" s="1312">
        <v>7.6661000000000001</v>
      </c>
      <c r="X3574" s="1312"/>
      <c r="Y3574" s="1312"/>
      <c r="Z3574" s="1312"/>
      <c r="AA3574" s="1312"/>
      <c r="AB3574" s="1312"/>
      <c r="AC3574" s="1313">
        <v>2.0709</v>
      </c>
      <c r="AD3574" s="1313"/>
      <c r="AE3574" s="1313"/>
      <c r="AF3574" s="1313"/>
    </row>
    <row r="3575" spans="1:32" ht="22.5" customHeight="1">
      <c r="A3575" s="153"/>
      <c r="B3575" s="154"/>
      <c r="C3575" s="167" t="s">
        <v>579</v>
      </c>
      <c r="D3575" s="1304" t="s">
        <v>580</v>
      </c>
      <c r="E3575" s="1304"/>
      <c r="F3575" s="1304"/>
      <c r="G3575" s="1304"/>
      <c r="H3575" s="1304"/>
      <c r="I3575" s="1304"/>
      <c r="J3575" s="1304"/>
      <c r="K3575" s="1304"/>
      <c r="L3575" s="1304"/>
      <c r="M3575" s="1304"/>
      <c r="N3575" s="1304"/>
      <c r="O3575" s="1305">
        <v>1.4484999999999999</v>
      </c>
      <c r="P3575" s="1305"/>
      <c r="Q3575" s="1305"/>
      <c r="R3575" s="1305"/>
      <c r="S3575" s="1306" t="s">
        <v>435</v>
      </c>
      <c r="T3575" s="1306"/>
      <c r="U3575" s="1306"/>
      <c r="V3575" s="1306"/>
      <c r="W3575" s="1307">
        <v>5.0105000000000004</v>
      </c>
      <c r="X3575" s="1307"/>
      <c r="Y3575" s="1307"/>
      <c r="Z3575" s="1307"/>
      <c r="AA3575" s="1307"/>
      <c r="AB3575" s="1307"/>
      <c r="AC3575" s="1308">
        <v>7.2569999999999997</v>
      </c>
      <c r="AD3575" s="1308"/>
      <c r="AE3575" s="1308"/>
      <c r="AF3575" s="1308"/>
    </row>
    <row r="3576" spans="1:32" ht="17.45" customHeight="1">
      <c r="A3576" s="1246"/>
      <c r="B3576" s="1246"/>
      <c r="C3576" s="1246"/>
      <c r="D3576" s="1246"/>
      <c r="E3576" s="1246"/>
      <c r="F3576" s="1246"/>
      <c r="G3576" s="1246"/>
      <c r="H3576" s="1246"/>
      <c r="I3576" s="1246"/>
      <c r="J3576" s="1246"/>
      <c r="K3576" s="1246"/>
      <c r="L3576" s="1246"/>
      <c r="M3576" s="1247" t="s">
        <v>413</v>
      </c>
      <c r="N3576" s="1247"/>
      <c r="O3576" s="1247"/>
      <c r="P3576" s="1247"/>
      <c r="Q3576" s="1247"/>
      <c r="R3576" s="1247"/>
      <c r="S3576" s="1247"/>
      <c r="T3576" s="1247"/>
      <c r="U3576" s="1247"/>
      <c r="V3576" s="1247"/>
      <c r="W3576" s="1247"/>
      <c r="X3576" s="1248"/>
      <c r="Y3576" s="1248"/>
      <c r="Z3576" s="1249">
        <v>44.175199999999997</v>
      </c>
      <c r="AA3576" s="1249"/>
      <c r="AB3576" s="1249"/>
      <c r="AC3576" s="1249"/>
      <c r="AD3576" s="1249"/>
      <c r="AE3576" s="1249"/>
      <c r="AF3576" s="1249"/>
    </row>
    <row r="3577" spans="1:32" ht="17.45" customHeight="1">
      <c r="A3577" s="1257" t="s">
        <v>414</v>
      </c>
      <c r="B3577" s="1257"/>
      <c r="C3577" s="1257"/>
      <c r="D3577" s="1257"/>
      <c r="E3577" s="1257"/>
      <c r="F3577" s="1257"/>
      <c r="G3577" s="1257"/>
      <c r="H3577" s="1257"/>
      <c r="I3577" s="1257"/>
      <c r="J3577" s="1257"/>
      <c r="K3577" s="1257"/>
      <c r="L3577" s="1257"/>
      <c r="M3577" s="1257"/>
      <c r="N3577" s="1257"/>
      <c r="O3577" s="1258" t="s">
        <v>391</v>
      </c>
      <c r="P3577" s="1258"/>
      <c r="Q3577" s="1258"/>
      <c r="R3577" s="1258"/>
      <c r="S3577" s="1258" t="s">
        <v>407</v>
      </c>
      <c r="T3577" s="1258"/>
      <c r="U3577" s="1258"/>
      <c r="V3577" s="1258"/>
      <c r="W3577" s="1258" t="s">
        <v>408</v>
      </c>
      <c r="X3577" s="1258"/>
      <c r="Y3577" s="1258"/>
      <c r="Z3577" s="1258"/>
      <c r="AA3577" s="1258"/>
      <c r="AB3577" s="1258"/>
      <c r="AC3577" s="1259" t="s">
        <v>409</v>
      </c>
      <c r="AD3577" s="1259"/>
      <c r="AE3577" s="1259"/>
      <c r="AF3577" s="1259"/>
    </row>
    <row r="3578" spans="1:32" ht="16.7" customHeight="1">
      <c r="A3578" s="1251"/>
      <c r="B3578" s="1251"/>
      <c r="C3578" s="1251"/>
      <c r="D3578" s="1251"/>
      <c r="E3578" s="1251"/>
      <c r="F3578" s="1251"/>
      <c r="G3578" s="1251"/>
      <c r="H3578" s="1251"/>
      <c r="I3578" s="1251"/>
      <c r="J3578" s="1251"/>
      <c r="K3578" s="1251"/>
      <c r="L3578" s="1251"/>
      <c r="M3578" s="1252" t="s">
        <v>415</v>
      </c>
      <c r="N3578" s="1252"/>
      <c r="O3578" s="1252"/>
      <c r="P3578" s="1252"/>
      <c r="Q3578" s="1252"/>
      <c r="R3578" s="1252"/>
      <c r="S3578" s="1252"/>
      <c r="T3578" s="1252"/>
      <c r="U3578" s="1252"/>
      <c r="V3578" s="1252"/>
      <c r="W3578" s="1252"/>
      <c r="X3578" s="1253"/>
      <c r="Y3578" s="1253"/>
      <c r="Z3578" s="1254">
        <v>0</v>
      </c>
      <c r="AA3578" s="1254"/>
      <c r="AB3578" s="1254"/>
      <c r="AC3578" s="1254"/>
      <c r="AD3578" s="1254"/>
      <c r="AE3578" s="1254"/>
      <c r="AF3578" s="1254"/>
    </row>
    <row r="3579" spans="1:32" ht="17.45" customHeight="1">
      <c r="A3579" s="1255" t="s">
        <v>416</v>
      </c>
      <c r="B3579" s="1255"/>
      <c r="C3579" s="1255"/>
      <c r="D3579" s="1255"/>
      <c r="E3579" s="1255"/>
      <c r="F3579" s="1255"/>
      <c r="G3579" s="1255"/>
      <c r="H3579" s="1255"/>
      <c r="I3579" s="1255"/>
      <c r="J3579" s="1256" t="s">
        <v>391</v>
      </c>
      <c r="K3579" s="1256"/>
      <c r="L3579" s="158" t="s">
        <v>417</v>
      </c>
      <c r="M3579" s="158" t="s">
        <v>418</v>
      </c>
      <c r="N3579" s="1256" t="s">
        <v>419</v>
      </c>
      <c r="O3579" s="1256"/>
      <c r="P3579" s="1256" t="s">
        <v>420</v>
      </c>
      <c r="Q3579" s="1256"/>
      <c r="R3579" s="1256"/>
      <c r="S3579" s="1256"/>
      <c r="T3579" s="1256" t="s">
        <v>421</v>
      </c>
      <c r="U3579" s="1256"/>
      <c r="V3579" s="1256"/>
      <c r="W3579" s="1256"/>
      <c r="X3579" s="1256" t="s">
        <v>422</v>
      </c>
      <c r="Y3579" s="1256"/>
      <c r="Z3579" s="1256"/>
      <c r="AA3579" s="1256"/>
      <c r="AB3579" s="1256"/>
      <c r="AC3579" s="1245" t="s">
        <v>409</v>
      </c>
      <c r="AD3579" s="1245"/>
      <c r="AE3579" s="1245"/>
      <c r="AF3579" s="1245"/>
    </row>
    <row r="3580" spans="1:32" ht="16.7" customHeight="1">
      <c r="A3580" s="1246"/>
      <c r="B3580" s="1246"/>
      <c r="C3580" s="1246"/>
      <c r="D3580" s="1246"/>
      <c r="E3580" s="1246"/>
      <c r="F3580" s="1246"/>
      <c r="G3580" s="1246"/>
      <c r="H3580" s="1246"/>
      <c r="I3580" s="1246"/>
      <c r="J3580" s="1246"/>
      <c r="K3580" s="1246"/>
      <c r="L3580" s="1246"/>
      <c r="M3580" s="1247" t="s">
        <v>423</v>
      </c>
      <c r="N3580" s="1247"/>
      <c r="O3580" s="1247"/>
      <c r="P3580" s="1247"/>
      <c r="Q3580" s="1247"/>
      <c r="R3580" s="1247"/>
      <c r="S3580" s="1247"/>
      <c r="T3580" s="1247"/>
      <c r="U3580" s="1247"/>
      <c r="V3580" s="1247"/>
      <c r="W3580" s="1247"/>
      <c r="X3580" s="1248"/>
      <c r="Y3580" s="1248"/>
      <c r="Z3580" s="1249">
        <v>0</v>
      </c>
      <c r="AA3580" s="1249"/>
      <c r="AB3580" s="1249"/>
      <c r="AC3580" s="1249"/>
      <c r="AD3580" s="1249"/>
      <c r="AE3580" s="1249"/>
      <c r="AF3580" s="1249"/>
    </row>
    <row r="3581" spans="1:32" ht="5.85" customHeight="1">
      <c r="A3581" s="1250"/>
      <c r="B3581" s="1250"/>
      <c r="C3581" s="1250"/>
      <c r="D3581" s="1250"/>
      <c r="E3581" s="1250"/>
      <c r="F3581" s="1250"/>
      <c r="G3581" s="1250"/>
      <c r="H3581" s="1250"/>
      <c r="I3581" s="1250"/>
      <c r="J3581" s="1250"/>
      <c r="K3581" s="1250"/>
      <c r="L3581" s="1250"/>
      <c r="M3581" s="1250"/>
      <c r="N3581" s="1250"/>
      <c r="O3581" s="1250"/>
      <c r="P3581" s="1250"/>
      <c r="Q3581" s="1250"/>
      <c r="R3581" s="1250"/>
      <c r="S3581" s="1250"/>
      <c r="T3581" s="1250"/>
      <c r="U3581" s="1250"/>
      <c r="V3581" s="1250"/>
      <c r="W3581" s="1250"/>
      <c r="X3581" s="1250"/>
      <c r="Y3581" s="1250"/>
      <c r="Z3581" s="1250"/>
      <c r="AA3581" s="1250"/>
      <c r="AB3581" s="1250"/>
      <c r="AC3581" s="1250"/>
      <c r="AD3581" s="1250"/>
      <c r="AE3581" s="1250"/>
      <c r="AF3581" s="1250"/>
    </row>
    <row r="3582" spans="1:32" ht="17.45" customHeight="1">
      <c r="A3582" s="1239"/>
      <c r="B3582" s="1239"/>
      <c r="C3582" s="1239"/>
      <c r="D3582" s="1239"/>
      <c r="E3582" s="1239"/>
      <c r="F3582" s="1239"/>
      <c r="G3582" s="1239"/>
      <c r="H3582" s="1239"/>
      <c r="I3582" s="1239"/>
      <c r="J3582" s="1239"/>
      <c r="K3582" s="1239"/>
      <c r="L3582" s="1239"/>
      <c r="M3582" s="1240" t="s">
        <v>424</v>
      </c>
      <c r="N3582" s="1240"/>
      <c r="O3582" s="1240"/>
      <c r="P3582" s="1240"/>
      <c r="Q3582" s="1240"/>
      <c r="R3582" s="1240"/>
      <c r="S3582" s="1240"/>
      <c r="T3582" s="1240"/>
      <c r="U3582" s="1240"/>
      <c r="V3582" s="1240"/>
      <c r="W3582" s="1240"/>
      <c r="X3582" s="1243"/>
      <c r="Y3582" s="1243"/>
      <c r="Z3582" s="1241">
        <v>44.18</v>
      </c>
      <c r="AA3582" s="1241"/>
      <c r="AB3582" s="1241"/>
      <c r="AC3582" s="1241"/>
      <c r="AD3582" s="1241"/>
      <c r="AE3582" s="1241"/>
      <c r="AF3582" s="1241"/>
    </row>
    <row r="3583" spans="1:32" ht="16.7" customHeight="1">
      <c r="A3583" s="1239"/>
      <c r="B3583" s="1239"/>
      <c r="C3583" s="1239"/>
      <c r="D3583" s="1239"/>
      <c r="E3583" s="1239"/>
      <c r="F3583" s="1239"/>
      <c r="G3583" s="1239"/>
      <c r="H3583" s="1239"/>
      <c r="I3583" s="1239"/>
      <c r="J3583" s="1239"/>
      <c r="K3583" s="1240" t="s">
        <v>425</v>
      </c>
      <c r="L3583" s="1240"/>
      <c r="M3583" s="1240"/>
      <c r="N3583" s="1240"/>
      <c r="O3583" s="1240"/>
      <c r="P3583" s="1240"/>
      <c r="Q3583" s="151"/>
      <c r="R3583" s="1244">
        <v>0</v>
      </c>
      <c r="S3583" s="1244"/>
      <c r="T3583" s="1244"/>
      <c r="U3583" s="151"/>
      <c r="V3583" s="1240" t="s">
        <v>426</v>
      </c>
      <c r="W3583" s="1240"/>
      <c r="X3583" s="1243"/>
      <c r="Y3583" s="1243"/>
      <c r="Z3583" s="1241">
        <v>0</v>
      </c>
      <c r="AA3583" s="1241"/>
      <c r="AB3583" s="1241"/>
      <c r="AC3583" s="1241"/>
      <c r="AD3583" s="1241"/>
      <c r="AE3583" s="1241"/>
      <c r="AF3583" s="1241"/>
    </row>
    <row r="3584" spans="1:32" ht="0.75" customHeight="1">
      <c r="A3584" s="1239"/>
      <c r="B3584" s="1239"/>
      <c r="C3584" s="1239"/>
      <c r="D3584" s="1239"/>
      <c r="E3584" s="1239"/>
      <c r="F3584" s="1239"/>
      <c r="G3584" s="1239"/>
      <c r="H3584" s="1239"/>
      <c r="I3584" s="1239"/>
      <c r="J3584" s="1239"/>
      <c r="K3584" s="1239"/>
      <c r="L3584" s="1239"/>
      <c r="M3584" s="1239"/>
      <c r="N3584" s="1239"/>
      <c r="O3584" s="1239"/>
      <c r="P3584" s="1239"/>
      <c r="Q3584" s="1239"/>
      <c r="R3584" s="1239"/>
      <c r="S3584" s="1239"/>
      <c r="T3584" s="1239"/>
      <c r="U3584" s="1239"/>
      <c r="V3584" s="1240"/>
      <c r="W3584" s="1240"/>
      <c r="X3584" s="1243"/>
      <c r="Y3584" s="1243"/>
      <c r="Z3584" s="1241"/>
      <c r="AA3584" s="1241"/>
      <c r="AB3584" s="1241"/>
      <c r="AC3584" s="1241"/>
      <c r="AD3584" s="1241"/>
      <c r="AE3584" s="1241"/>
      <c r="AF3584" s="1241"/>
    </row>
    <row r="3585" spans="1:32" ht="16.7" customHeight="1">
      <c r="A3585" s="1239"/>
      <c r="B3585" s="1239"/>
      <c r="C3585" s="1239"/>
      <c r="D3585" s="1239"/>
      <c r="E3585" s="1239"/>
      <c r="F3585" s="1239"/>
      <c r="G3585" s="1239"/>
      <c r="H3585" s="1239"/>
      <c r="I3585" s="1239"/>
      <c r="J3585" s="1239"/>
      <c r="K3585" s="1239"/>
      <c r="L3585" s="1239"/>
      <c r="M3585" s="1240" t="s">
        <v>427</v>
      </c>
      <c r="N3585" s="1240"/>
      <c r="O3585" s="1240"/>
      <c r="P3585" s="1240"/>
      <c r="Q3585" s="1240"/>
      <c r="R3585" s="1240"/>
      <c r="S3585" s="1240"/>
      <c r="T3585" s="1240"/>
      <c r="U3585" s="1240"/>
      <c r="V3585" s="1240"/>
      <c r="W3585" s="1240"/>
      <c r="X3585" s="1243"/>
      <c r="Y3585" s="1243"/>
      <c r="Z3585" s="1241">
        <v>44.18</v>
      </c>
      <c r="AA3585" s="1241"/>
      <c r="AB3585" s="1241"/>
      <c r="AC3585" s="1241"/>
      <c r="AD3585" s="1241"/>
      <c r="AE3585" s="1241"/>
      <c r="AF3585" s="1241"/>
    </row>
    <row r="3586" spans="1:32" ht="5.85" customHeight="1">
      <c r="A3586" s="1242"/>
      <c r="B3586" s="1242"/>
      <c r="C3586" s="1242"/>
      <c r="D3586" s="1242"/>
      <c r="E3586" s="1242"/>
      <c r="F3586" s="1242"/>
      <c r="G3586" s="1242"/>
      <c r="H3586" s="1242"/>
      <c r="I3586" s="1242"/>
      <c r="J3586" s="1242"/>
      <c r="K3586" s="1242"/>
      <c r="L3586" s="1242"/>
      <c r="M3586" s="1242"/>
      <c r="N3586" s="1242"/>
      <c r="O3586" s="1242"/>
      <c r="P3586" s="1242"/>
      <c r="Q3586" s="1242"/>
      <c r="R3586" s="1242"/>
      <c r="S3586" s="1242"/>
      <c r="T3586" s="1242"/>
      <c r="U3586" s="1242"/>
      <c r="V3586" s="1242"/>
      <c r="W3586" s="1242"/>
      <c r="X3586" s="1242"/>
      <c r="Y3586" s="1242"/>
      <c r="Z3586" s="1242"/>
      <c r="AA3586" s="1242"/>
      <c r="AB3586" s="1242"/>
      <c r="AC3586" s="1242"/>
      <c r="AD3586" s="1242"/>
      <c r="AE3586" s="1242"/>
      <c r="AF3586" s="1242"/>
    </row>
    <row r="3587" spans="1:32" ht="85.15" customHeight="1">
      <c r="A3587" s="150"/>
      <c r="AF3587" s="152"/>
    </row>
    <row r="3588" spans="1:32" ht="84.4" customHeight="1">
      <c r="A3588" s="153"/>
      <c r="B3588" s="154"/>
      <c r="C3588" s="154"/>
      <c r="D3588" s="154"/>
      <c r="E3588" s="154"/>
      <c r="F3588" s="154"/>
      <c r="G3588" s="154"/>
      <c r="H3588" s="154"/>
      <c r="I3588" s="154"/>
      <c r="J3588" s="154"/>
      <c r="K3588" s="154"/>
      <c r="L3588" s="154"/>
      <c r="M3588" s="154"/>
      <c r="N3588" s="154"/>
      <c r="O3588" s="154"/>
      <c r="P3588" s="154"/>
      <c r="Q3588" s="154"/>
      <c r="R3588" s="154"/>
      <c r="S3588" s="154"/>
      <c r="T3588" s="154"/>
      <c r="U3588" s="154"/>
      <c r="V3588" s="154"/>
      <c r="W3588" s="154"/>
      <c r="X3588" s="154"/>
      <c r="Y3588" s="154"/>
      <c r="Z3588" s="154"/>
      <c r="AA3588" s="154"/>
      <c r="AB3588" s="154"/>
      <c r="AC3588" s="154"/>
      <c r="AD3588" s="154"/>
      <c r="AE3588" s="154"/>
      <c r="AF3588" s="162"/>
    </row>
    <row r="3589" spans="1:32" ht="1.5" customHeight="1">
      <c r="A3589" s="146"/>
      <c r="B3589" s="147"/>
      <c r="C3589" s="147"/>
      <c r="D3589" s="147"/>
      <c r="E3589" s="147"/>
      <c r="F3589" s="147"/>
      <c r="G3589" s="1289" t="s">
        <v>376</v>
      </c>
      <c r="H3589" s="1289"/>
      <c r="I3589" s="1289"/>
      <c r="J3589" s="1289"/>
      <c r="K3589" s="1289"/>
      <c r="L3589" s="1289"/>
      <c r="M3589" s="1289"/>
      <c r="N3589" s="1289"/>
      <c r="O3589" s="1289"/>
      <c r="P3589" s="1289"/>
      <c r="Q3589" s="1289"/>
      <c r="R3589" s="1289"/>
      <c r="S3589" s="1289"/>
      <c r="T3589" s="1289"/>
      <c r="U3589" s="1289"/>
      <c r="V3589" s="1289"/>
      <c r="W3589" s="1289"/>
      <c r="X3589" s="1289"/>
      <c r="Y3589" s="1289"/>
      <c r="Z3589" s="1289"/>
      <c r="AA3589" s="148"/>
      <c r="AB3589" s="1290" t="s">
        <v>848</v>
      </c>
      <c r="AC3589" s="1290"/>
      <c r="AD3589" s="1290"/>
      <c r="AE3589" s="1290"/>
      <c r="AF3589" s="1290"/>
    </row>
    <row r="3590" spans="1:32" ht="15.4" customHeight="1">
      <c r="A3590" s="150"/>
      <c r="B3590" s="1243"/>
      <c r="C3590" s="1243"/>
      <c r="D3590" s="1243"/>
      <c r="E3590" s="1243"/>
      <c r="G3590" s="1289"/>
      <c r="H3590" s="1289"/>
      <c r="I3590" s="1289"/>
      <c r="J3590" s="1289"/>
      <c r="K3590" s="1289"/>
      <c r="L3590" s="1289"/>
      <c r="M3590" s="1289"/>
      <c r="N3590" s="1289"/>
      <c r="O3590" s="1289"/>
      <c r="P3590" s="1289"/>
      <c r="Q3590" s="1289"/>
      <c r="R3590" s="1289"/>
      <c r="S3590" s="1289"/>
      <c r="T3590" s="1289"/>
      <c r="U3590" s="1289"/>
      <c r="V3590" s="1289"/>
      <c r="W3590" s="1289"/>
      <c r="X3590" s="1289"/>
      <c r="Y3590" s="1289"/>
      <c r="Z3590" s="1289"/>
      <c r="AA3590" s="152"/>
      <c r="AB3590" s="1290"/>
      <c r="AC3590" s="1290"/>
      <c r="AD3590" s="1290"/>
      <c r="AE3590" s="1290"/>
      <c r="AF3590" s="1290"/>
    </row>
    <row r="3591" spans="1:32" ht="11.65" customHeight="1">
      <c r="A3591" s="150"/>
      <c r="B3591" s="1243"/>
      <c r="C3591" s="1243"/>
      <c r="D3591" s="1243"/>
      <c r="E3591" s="1243"/>
      <c r="G3591" s="1289"/>
      <c r="H3591" s="1289"/>
      <c r="I3591" s="1289"/>
      <c r="J3591" s="1289"/>
      <c r="K3591" s="1289"/>
      <c r="L3591" s="1289"/>
      <c r="M3591" s="1289"/>
      <c r="N3591" s="1289"/>
      <c r="O3591" s="1289"/>
      <c r="P3591" s="1289"/>
      <c r="Q3591" s="1289"/>
      <c r="R3591" s="1289"/>
      <c r="S3591" s="1289"/>
      <c r="T3591" s="1289"/>
      <c r="U3591" s="1289"/>
      <c r="V3591" s="1289"/>
      <c r="W3591" s="1289"/>
      <c r="X3591" s="1289"/>
      <c r="Y3591" s="1289"/>
      <c r="Z3591" s="1289"/>
      <c r="AA3591" s="152"/>
      <c r="AB3591" s="1291" t="s">
        <v>378</v>
      </c>
      <c r="AC3591" s="1291"/>
      <c r="AD3591" s="1291"/>
      <c r="AE3591" s="1292"/>
      <c r="AF3591" s="1292"/>
    </row>
    <row r="3592" spans="1:32" ht="13.9" customHeight="1">
      <c r="A3592" s="150"/>
      <c r="B3592" s="1243"/>
      <c r="C3592" s="1243"/>
      <c r="D3592" s="1243"/>
      <c r="E3592" s="1243"/>
      <c r="G3592" s="1293" t="s">
        <v>379</v>
      </c>
      <c r="H3592" s="1293"/>
      <c r="I3592" s="1293"/>
      <c r="J3592" s="1293"/>
      <c r="K3592" s="1293"/>
      <c r="L3592" s="1293"/>
      <c r="M3592" s="1293"/>
      <c r="N3592" s="1293"/>
      <c r="O3592" s="1293"/>
      <c r="P3592" s="1293"/>
      <c r="Q3592" s="1293"/>
      <c r="R3592" s="1293"/>
      <c r="S3592" s="1293"/>
      <c r="T3592" s="1293"/>
      <c r="U3592" s="1293"/>
      <c r="V3592" s="1293"/>
      <c r="W3592" s="1293"/>
      <c r="X3592" s="1293"/>
      <c r="Y3592" s="1293"/>
      <c r="Z3592" s="1293"/>
      <c r="AA3592" s="152"/>
      <c r="AB3592" s="1291"/>
      <c r="AC3592" s="1291"/>
      <c r="AD3592" s="1291"/>
      <c r="AE3592" s="1292"/>
      <c r="AF3592" s="1292"/>
    </row>
    <row r="3593" spans="1:32" ht="0.75" customHeight="1">
      <c r="A3593" s="150"/>
      <c r="G3593" s="1293"/>
      <c r="H3593" s="1293"/>
      <c r="I3593" s="1293"/>
      <c r="J3593" s="1293"/>
      <c r="K3593" s="1293"/>
      <c r="L3593" s="1293"/>
      <c r="M3593" s="1293"/>
      <c r="N3593" s="1293"/>
      <c r="O3593" s="1293"/>
      <c r="P3593" s="1293"/>
      <c r="Q3593" s="1293"/>
      <c r="R3593" s="1293"/>
      <c r="S3593" s="1293"/>
      <c r="T3593" s="1293"/>
      <c r="U3593" s="1293"/>
      <c r="V3593" s="1293"/>
      <c r="W3593" s="1293"/>
      <c r="X3593" s="1293"/>
      <c r="Y3593" s="1293"/>
      <c r="Z3593" s="1293"/>
      <c r="AA3593" s="152"/>
      <c r="AB3593" s="1291"/>
      <c r="AC3593" s="1291"/>
      <c r="AD3593" s="1291"/>
      <c r="AE3593" s="1292"/>
      <c r="AF3593" s="1292"/>
    </row>
    <row r="3594" spans="1:32" ht="0.75" customHeight="1">
      <c r="A3594" s="153"/>
      <c r="B3594" s="154"/>
      <c r="C3594" s="154"/>
      <c r="D3594" s="154"/>
      <c r="E3594" s="154"/>
      <c r="F3594" s="154"/>
      <c r="G3594" s="154"/>
      <c r="H3594" s="154"/>
      <c r="I3594" s="154"/>
      <c r="J3594" s="154"/>
      <c r="K3594" s="154"/>
      <c r="L3594" s="154"/>
      <c r="M3594" s="154"/>
      <c r="N3594" s="154"/>
      <c r="O3594" s="154"/>
      <c r="P3594" s="154"/>
      <c r="Q3594" s="154"/>
      <c r="R3594" s="154"/>
      <c r="S3594" s="154"/>
      <c r="T3594" s="154"/>
      <c r="U3594" s="154"/>
      <c r="V3594" s="154"/>
      <c r="W3594" s="154"/>
      <c r="X3594" s="154"/>
      <c r="Y3594" s="154"/>
      <c r="Z3594" s="154"/>
      <c r="AA3594" s="154"/>
      <c r="AB3594" s="154"/>
      <c r="AC3594" s="154"/>
      <c r="AD3594" s="154"/>
      <c r="AE3594" s="1292"/>
      <c r="AF3594" s="1292"/>
    </row>
    <row r="3595" spans="1:32" ht="15.95" customHeight="1">
      <c r="A3595" s="1280" t="s">
        <v>323</v>
      </c>
      <c r="B3595" s="1280"/>
      <c r="C3595" s="1280"/>
      <c r="D3595" s="1280"/>
      <c r="E3595" s="1280"/>
      <c r="F3595" s="1280"/>
      <c r="G3595" s="1280"/>
      <c r="H3595" s="1280"/>
      <c r="I3595" s="1280"/>
      <c r="J3595" s="1280"/>
      <c r="K3595" s="1280"/>
      <c r="L3595" s="1280"/>
      <c r="M3595" s="1280"/>
      <c r="N3595" s="1280"/>
      <c r="O3595" s="1280"/>
      <c r="P3595" s="1280"/>
      <c r="Q3595" s="1280"/>
      <c r="R3595" s="1280"/>
      <c r="S3595" s="1280"/>
      <c r="T3595" s="1280"/>
      <c r="U3595" s="1280"/>
      <c r="V3595" s="1280"/>
      <c r="W3595" s="1280"/>
      <c r="X3595" s="1280"/>
      <c r="Y3595" s="1280"/>
      <c r="Z3595" s="1280"/>
      <c r="AA3595" s="1280"/>
      <c r="AB3595" s="1280"/>
      <c r="AC3595" s="1280"/>
      <c r="AD3595" s="1280"/>
      <c r="AE3595" s="1280"/>
      <c r="AF3595" s="1280"/>
    </row>
    <row r="3596" spans="1:32" ht="0.75" customHeight="1">
      <c r="A3596" s="146"/>
      <c r="B3596" s="147"/>
      <c r="C3596" s="147"/>
      <c r="D3596" s="147"/>
      <c r="E3596" s="147"/>
      <c r="F3596" s="147"/>
      <c r="G3596" s="147"/>
      <c r="H3596" s="147"/>
      <c r="I3596" s="147"/>
      <c r="J3596" s="147"/>
      <c r="K3596" s="147"/>
      <c r="L3596" s="147"/>
      <c r="M3596" s="147"/>
      <c r="N3596" s="147"/>
      <c r="O3596" s="147"/>
      <c r="P3596" s="147"/>
      <c r="Q3596" s="147"/>
      <c r="R3596" s="147"/>
      <c r="S3596" s="147"/>
      <c r="T3596" s="147"/>
      <c r="U3596" s="147"/>
      <c r="V3596" s="147"/>
      <c r="W3596" s="147"/>
      <c r="X3596" s="147"/>
      <c r="Y3596" s="147"/>
      <c r="Z3596" s="147"/>
      <c r="AA3596" s="147"/>
      <c r="AB3596" s="147"/>
      <c r="AC3596" s="147"/>
      <c r="AD3596" s="147"/>
      <c r="AE3596" s="147"/>
      <c r="AF3596" s="148"/>
    </row>
    <row r="3597" spans="1:32" ht="37.15" customHeight="1">
      <c r="A3597" s="1281" t="s">
        <v>380</v>
      </c>
      <c r="B3597" s="1281"/>
      <c r="C3597" s="1281"/>
      <c r="D3597" s="1281"/>
      <c r="E3597" s="1281"/>
      <c r="F3597" s="1281"/>
      <c r="G3597" s="1281"/>
      <c r="H3597" s="1281"/>
      <c r="I3597" s="1281"/>
      <c r="J3597" s="1281"/>
      <c r="K3597" s="1281"/>
      <c r="L3597" s="1281"/>
      <c r="M3597" s="1281"/>
      <c r="N3597" s="1281"/>
      <c r="O3597" s="1281"/>
      <c r="P3597" s="1281"/>
      <c r="Q3597" s="1281"/>
      <c r="R3597" s="1281"/>
      <c r="S3597" s="1281"/>
      <c r="T3597" s="1281"/>
      <c r="U3597" s="1281"/>
      <c r="V3597" s="1281"/>
      <c r="W3597" s="1281"/>
      <c r="X3597" s="1281"/>
      <c r="Y3597" s="1282" t="s">
        <v>381</v>
      </c>
      <c r="Z3597" s="1282"/>
      <c r="AA3597" s="1282"/>
      <c r="AB3597" s="1282"/>
      <c r="AC3597" s="1282"/>
      <c r="AD3597" s="1282"/>
      <c r="AE3597" s="1282"/>
      <c r="AF3597" s="1282"/>
    </row>
    <row r="3598" spans="1:32" ht="5.0999999999999996" customHeight="1">
      <c r="A3598" s="155"/>
      <c r="B3598" s="156"/>
      <c r="C3598" s="156"/>
      <c r="D3598" s="156"/>
      <c r="E3598" s="156"/>
      <c r="F3598" s="156"/>
      <c r="G3598" s="156"/>
      <c r="H3598" s="156"/>
      <c r="I3598" s="156"/>
      <c r="J3598" s="156"/>
      <c r="K3598" s="156"/>
      <c r="L3598" s="156"/>
      <c r="M3598" s="156"/>
      <c r="N3598" s="156"/>
      <c r="O3598" s="156"/>
      <c r="P3598" s="156"/>
      <c r="Q3598" s="156"/>
      <c r="R3598" s="156"/>
      <c r="S3598" s="156"/>
      <c r="T3598" s="156"/>
      <c r="U3598" s="156"/>
      <c r="V3598" s="156"/>
      <c r="W3598" s="156"/>
      <c r="X3598" s="156"/>
      <c r="Y3598" s="156"/>
      <c r="Z3598" s="156"/>
      <c r="AA3598" s="156"/>
      <c r="AB3598" s="156"/>
      <c r="AC3598" s="156"/>
      <c r="AD3598" s="156"/>
      <c r="AE3598" s="156"/>
      <c r="AF3598" s="157"/>
    </row>
    <row r="3599" spans="1:32" ht="18.2" customHeight="1">
      <c r="A3599" s="1278" t="s">
        <v>382</v>
      </c>
      <c r="B3599" s="1278"/>
      <c r="C3599" s="1278"/>
      <c r="D3599" s="1278"/>
      <c r="E3599" s="1278" t="s">
        <v>385</v>
      </c>
      <c r="F3599" s="1278"/>
      <c r="G3599" s="1278"/>
      <c r="H3599" s="1321" t="s">
        <v>386</v>
      </c>
      <c r="I3599" s="1285" t="s">
        <v>61</v>
      </c>
      <c r="J3599" s="1285"/>
      <c r="K3599" s="1285"/>
      <c r="L3599" s="1285"/>
      <c r="M3599" s="1285"/>
      <c r="N3599" s="1285"/>
      <c r="O3599" s="1285"/>
      <c r="P3599" s="1285"/>
      <c r="Q3599" s="1285"/>
      <c r="R3599" s="1285"/>
      <c r="S3599" s="1285"/>
      <c r="T3599" s="1285"/>
      <c r="U3599" s="1285"/>
      <c r="V3599" s="1285"/>
      <c r="W3599" s="1285"/>
      <c r="X3599" s="1285"/>
      <c r="Y3599" s="1275" t="s">
        <v>383</v>
      </c>
      <c r="Z3599" s="1275"/>
      <c r="AA3599" s="1275"/>
      <c r="AB3599" s="1275"/>
      <c r="AC3599" s="1275"/>
      <c r="AD3599" s="1286" t="s">
        <v>435</v>
      </c>
      <c r="AE3599" s="1286"/>
      <c r="AF3599" s="1286"/>
    </row>
    <row r="3600" spans="1:32" ht="0.75" customHeight="1">
      <c r="A3600" s="1274" t="s">
        <v>91</v>
      </c>
      <c r="B3600" s="1274"/>
      <c r="C3600" s="1274"/>
      <c r="D3600" s="1274"/>
      <c r="E3600" s="1278"/>
      <c r="F3600" s="1278"/>
      <c r="G3600" s="1278"/>
      <c r="H3600" s="1321"/>
      <c r="I3600" s="1285"/>
      <c r="J3600" s="1285"/>
      <c r="K3600" s="1285"/>
      <c r="L3600" s="1285"/>
      <c r="M3600" s="1285"/>
      <c r="N3600" s="1285"/>
      <c r="O3600" s="1285"/>
      <c r="P3600" s="1285"/>
      <c r="Q3600" s="1285"/>
      <c r="R3600" s="1285"/>
      <c r="S3600" s="1285"/>
      <c r="T3600" s="1285"/>
      <c r="U3600" s="1285"/>
      <c r="V3600" s="1285"/>
      <c r="W3600" s="1285"/>
      <c r="X3600" s="1285"/>
      <c r="Y3600" s="1275" t="s">
        <v>387</v>
      </c>
      <c r="Z3600" s="1275"/>
      <c r="AA3600" s="1275"/>
      <c r="AB3600" s="1275"/>
      <c r="AC3600" s="1275"/>
      <c r="AD3600" s="1276">
        <v>500</v>
      </c>
      <c r="AE3600" s="1276"/>
      <c r="AF3600" s="1276"/>
    </row>
    <row r="3601" spans="1:32" ht="18.2" customHeight="1">
      <c r="A3601" s="1274"/>
      <c r="B3601" s="1274"/>
      <c r="C3601" s="1274"/>
      <c r="D3601" s="1274"/>
      <c r="E3601" s="1277"/>
      <c r="F3601" s="1277"/>
      <c r="G3601" s="1277"/>
      <c r="H3601" s="1321"/>
      <c r="I3601" s="1285"/>
      <c r="J3601" s="1285"/>
      <c r="K3601" s="1285"/>
      <c r="L3601" s="1285"/>
      <c r="M3601" s="1285"/>
      <c r="N3601" s="1285"/>
      <c r="O3601" s="1285"/>
      <c r="P3601" s="1285"/>
      <c r="Q3601" s="1285"/>
      <c r="R3601" s="1285"/>
      <c r="S3601" s="1285"/>
      <c r="T3601" s="1285"/>
      <c r="U3601" s="1285"/>
      <c r="V3601" s="1285"/>
      <c r="W3601" s="1285"/>
      <c r="X3601" s="1285"/>
      <c r="Y3601" s="1275"/>
      <c r="Z3601" s="1275"/>
      <c r="AA3601" s="1275"/>
      <c r="AB3601" s="1275"/>
      <c r="AC3601" s="1275"/>
      <c r="AD3601" s="1276"/>
      <c r="AE3601" s="1276"/>
      <c r="AF3601" s="1276"/>
    </row>
    <row r="3602" spans="1:32" ht="0.75" customHeight="1">
      <c r="A3602" s="1278"/>
      <c r="B3602" s="1278"/>
      <c r="C3602" s="1278"/>
      <c r="D3602" s="1278"/>
      <c r="E3602" s="1278"/>
      <c r="F3602" s="1278"/>
      <c r="G3602" s="1278"/>
      <c r="H3602" s="1321"/>
      <c r="I3602" s="1279"/>
      <c r="J3602" s="1279"/>
      <c r="K3602" s="1279"/>
      <c r="L3602" s="1279"/>
      <c r="M3602" s="1279"/>
      <c r="N3602" s="1279"/>
      <c r="O3602" s="1279"/>
      <c r="P3602" s="1279"/>
      <c r="Q3602" s="1279"/>
      <c r="R3602" s="1279"/>
      <c r="S3602" s="1279"/>
      <c r="T3602" s="1279"/>
      <c r="U3602" s="1279"/>
      <c r="V3602" s="1279"/>
      <c r="W3602" s="1279"/>
      <c r="X3602" s="1279"/>
      <c r="Y3602" s="1279"/>
      <c r="Z3602" s="1279"/>
      <c r="AA3602" s="1279"/>
      <c r="AB3602" s="1279"/>
      <c r="AC3602" s="1279"/>
      <c r="AD3602" s="1279"/>
      <c r="AE3602" s="1279"/>
      <c r="AF3602" s="1279"/>
    </row>
    <row r="3603" spans="1:32" ht="26.1" customHeight="1">
      <c r="A3603" s="1271" t="s">
        <v>432</v>
      </c>
      <c r="B3603" s="1271"/>
      <c r="C3603" s="1271"/>
      <c r="D3603" s="1271"/>
      <c r="E3603" s="1271"/>
      <c r="F3603" s="1271"/>
      <c r="G3603" s="1271"/>
      <c r="H3603" s="1271"/>
      <c r="I3603" s="1271"/>
      <c r="J3603" s="1271"/>
      <c r="K3603" s="1271"/>
      <c r="L3603" s="1271"/>
      <c r="M3603" s="1271"/>
      <c r="N3603" s="1271"/>
      <c r="O3603" s="1271"/>
      <c r="P3603" s="1271"/>
      <c r="Q3603" s="1271"/>
      <c r="R3603" s="1271"/>
      <c r="S3603" s="1271"/>
      <c r="T3603" s="1271"/>
      <c r="U3603" s="1271"/>
      <c r="V3603" s="1271"/>
      <c r="W3603" s="1271"/>
      <c r="X3603" s="1271"/>
      <c r="Y3603" s="1271"/>
      <c r="Z3603" s="1271"/>
      <c r="AA3603" s="1271"/>
      <c r="AB3603" s="1271"/>
      <c r="AC3603" s="1271"/>
      <c r="AD3603" s="1271"/>
      <c r="AE3603" s="1271"/>
      <c r="AF3603" s="1272"/>
    </row>
    <row r="3604" spans="1:32" ht="0.75" customHeight="1">
      <c r="A3604" s="1273" t="s">
        <v>389</v>
      </c>
      <c r="B3604" s="1273"/>
      <c r="C3604" s="1273"/>
      <c r="D3604" s="1273"/>
      <c r="E3604" s="1273"/>
      <c r="F3604" s="1273"/>
      <c r="G3604" s="1273"/>
      <c r="H3604" s="1273"/>
      <c r="I3604" s="1273"/>
      <c r="J3604" s="1273"/>
      <c r="K3604" s="1273"/>
      <c r="L3604" s="1273"/>
      <c r="M3604" s="1273"/>
      <c r="N3604" s="1273"/>
      <c r="O3604" s="1273"/>
      <c r="P3604" s="1273"/>
      <c r="Q3604" s="1273"/>
      <c r="R3604" s="1273"/>
      <c r="S3604" s="1273"/>
      <c r="T3604" s="1273"/>
      <c r="U3604" s="1273"/>
      <c r="V3604" s="1273"/>
      <c r="W3604" s="1273"/>
      <c r="X3604" s="1273"/>
      <c r="Y3604" s="1273"/>
      <c r="Z3604" s="1273"/>
      <c r="AA3604" s="1273"/>
      <c r="AB3604" s="1273"/>
      <c r="AC3604" s="1273"/>
      <c r="AD3604" s="1273"/>
      <c r="AE3604" s="1273"/>
      <c r="AF3604" s="1272"/>
    </row>
    <row r="3605" spans="1:32" ht="9.4" customHeight="1">
      <c r="A3605" s="1273"/>
      <c r="B3605" s="1273"/>
      <c r="C3605" s="1273"/>
      <c r="D3605" s="1273"/>
      <c r="E3605" s="1273"/>
      <c r="F3605" s="1273"/>
      <c r="G3605" s="1273"/>
      <c r="H3605" s="1273"/>
      <c r="I3605" s="1273"/>
      <c r="J3605" s="1273"/>
      <c r="K3605" s="1273"/>
      <c r="L3605" s="1273"/>
      <c r="M3605" s="1273"/>
      <c r="N3605" s="1273"/>
      <c r="O3605" s="1273"/>
      <c r="P3605" s="1273"/>
      <c r="Q3605" s="1273"/>
      <c r="R3605" s="1273"/>
      <c r="S3605" s="1273"/>
      <c r="T3605" s="1273"/>
      <c r="U3605" s="1273"/>
      <c r="V3605" s="1273"/>
      <c r="W3605" s="1273"/>
      <c r="X3605" s="1273"/>
      <c r="Y3605" s="1273"/>
      <c r="Z3605" s="1273"/>
      <c r="AA3605" s="1273"/>
      <c r="AB3605" s="1273"/>
      <c r="AC3605" s="1273"/>
      <c r="AD3605" s="1273"/>
      <c r="AE3605" s="1273"/>
      <c r="AF3605" s="1272"/>
    </row>
    <row r="3606" spans="1:32" ht="17.45" customHeight="1">
      <c r="A3606" s="1255" t="s">
        <v>390</v>
      </c>
      <c r="B3606" s="1255"/>
      <c r="C3606" s="1255"/>
      <c r="D3606" s="1255"/>
      <c r="E3606" s="1255"/>
      <c r="F3606" s="1255"/>
      <c r="G3606" s="1255"/>
      <c r="H3606" s="1255"/>
      <c r="I3606" s="1255"/>
      <c r="J3606" s="1255"/>
      <c r="K3606" s="1255"/>
      <c r="L3606" s="1255"/>
      <c r="M3606" s="1256" t="s">
        <v>391</v>
      </c>
      <c r="N3606" s="1256" t="s">
        <v>392</v>
      </c>
      <c r="O3606" s="1256"/>
      <c r="P3606" s="1256"/>
      <c r="Q3606" s="1256"/>
      <c r="R3606" s="1256"/>
      <c r="S3606" s="1256"/>
      <c r="T3606" s="1256" t="s">
        <v>393</v>
      </c>
      <c r="U3606" s="1256"/>
      <c r="V3606" s="1256"/>
      <c r="W3606" s="1256"/>
      <c r="X3606" s="1256"/>
      <c r="Y3606" s="1256"/>
      <c r="Z3606" s="1256"/>
      <c r="AA3606" s="1256"/>
      <c r="AB3606" s="1256"/>
      <c r="AC3606" s="1245" t="s">
        <v>394</v>
      </c>
      <c r="AD3606" s="1245"/>
      <c r="AE3606" s="1245"/>
      <c r="AF3606" s="1245"/>
    </row>
    <row r="3607" spans="1:32" ht="17.45" customHeight="1">
      <c r="A3607" s="1255"/>
      <c r="B3607" s="1255"/>
      <c r="C3607" s="1255"/>
      <c r="D3607" s="1255"/>
      <c r="E3607" s="1255"/>
      <c r="F3607" s="1255"/>
      <c r="G3607" s="1255"/>
      <c r="H3607" s="1255"/>
      <c r="I3607" s="1255"/>
      <c r="J3607" s="1255"/>
      <c r="K3607" s="1255"/>
      <c r="L3607" s="1255"/>
      <c r="M3607" s="1256"/>
      <c r="N3607" s="1256" t="s">
        <v>395</v>
      </c>
      <c r="O3607" s="1256"/>
      <c r="P3607" s="1256" t="s">
        <v>396</v>
      </c>
      <c r="Q3607" s="1256"/>
      <c r="R3607" s="1256"/>
      <c r="S3607" s="1256"/>
      <c r="T3607" s="1256" t="s">
        <v>395</v>
      </c>
      <c r="U3607" s="1256"/>
      <c r="V3607" s="1256"/>
      <c r="W3607" s="1256"/>
      <c r="X3607" s="1256" t="s">
        <v>396</v>
      </c>
      <c r="Y3607" s="1256"/>
      <c r="Z3607" s="1256"/>
      <c r="AA3607" s="1256"/>
      <c r="AB3607" s="1256"/>
      <c r="AC3607" s="1245"/>
      <c r="AD3607" s="1245"/>
      <c r="AE3607" s="1245"/>
      <c r="AF3607" s="1245"/>
    </row>
    <row r="3608" spans="1:32" ht="16.7" customHeight="1">
      <c r="A3608" s="1246"/>
      <c r="B3608" s="1246"/>
      <c r="C3608" s="1246"/>
      <c r="D3608" s="1246"/>
      <c r="E3608" s="1246"/>
      <c r="F3608" s="1246"/>
      <c r="G3608" s="1246"/>
      <c r="H3608" s="1246"/>
      <c r="I3608" s="1246"/>
      <c r="J3608" s="1246"/>
      <c r="K3608" s="1246"/>
      <c r="L3608" s="1246"/>
      <c r="M3608" s="1247" t="s">
        <v>397</v>
      </c>
      <c r="N3608" s="1247"/>
      <c r="O3608" s="1247"/>
      <c r="P3608" s="1247"/>
      <c r="Q3608" s="1247"/>
      <c r="R3608" s="1247"/>
      <c r="S3608" s="1247"/>
      <c r="T3608" s="1247"/>
      <c r="U3608" s="1247"/>
      <c r="V3608" s="1247"/>
      <c r="W3608" s="1247"/>
      <c r="X3608" s="1248"/>
      <c r="Y3608" s="1248"/>
      <c r="Z3608" s="1249">
        <v>0</v>
      </c>
      <c r="AA3608" s="1249"/>
      <c r="AB3608" s="1249"/>
      <c r="AC3608" s="1249"/>
      <c r="AD3608" s="1249"/>
      <c r="AE3608" s="1249"/>
      <c r="AF3608" s="1249"/>
    </row>
    <row r="3609" spans="1:32" ht="17.45" customHeight="1">
      <c r="A3609" s="1255" t="s">
        <v>398</v>
      </c>
      <c r="B3609" s="1255"/>
      <c r="C3609" s="1255"/>
      <c r="D3609" s="1255"/>
      <c r="E3609" s="1255"/>
      <c r="F3609" s="1255"/>
      <c r="G3609" s="1255"/>
      <c r="H3609" s="1255"/>
      <c r="I3609" s="1255"/>
      <c r="J3609" s="1255"/>
      <c r="K3609" s="1255"/>
      <c r="L3609" s="1255"/>
      <c r="M3609" s="1255"/>
      <c r="N3609" s="1255"/>
      <c r="O3609" s="1256" t="s">
        <v>399</v>
      </c>
      <c r="P3609" s="1256"/>
      <c r="Q3609" s="1256"/>
      <c r="R3609" s="1256"/>
      <c r="S3609" s="1256" t="s">
        <v>391</v>
      </c>
      <c r="T3609" s="1256"/>
      <c r="U3609" s="1256"/>
      <c r="V3609" s="1256"/>
      <c r="W3609" s="1256" t="s">
        <v>400</v>
      </c>
      <c r="X3609" s="1256"/>
      <c r="Y3609" s="1256"/>
      <c r="Z3609" s="1256"/>
      <c r="AA3609" s="1256"/>
      <c r="AB3609" s="1256"/>
      <c r="AC3609" s="1245" t="s">
        <v>394</v>
      </c>
      <c r="AD3609" s="1245"/>
      <c r="AE3609" s="1245"/>
      <c r="AF3609" s="1245"/>
    </row>
    <row r="3610" spans="1:32" ht="22.5" customHeight="1">
      <c r="A3610" s="146"/>
      <c r="B3610" s="147"/>
      <c r="C3610" s="170" t="s">
        <v>462</v>
      </c>
      <c r="D3610" s="1263" t="s">
        <v>463</v>
      </c>
      <c r="E3610" s="1263"/>
      <c r="F3610" s="1263"/>
      <c r="G3610" s="1263"/>
      <c r="H3610" s="1263"/>
      <c r="I3610" s="1263"/>
      <c r="J3610" s="1263"/>
      <c r="K3610" s="1263"/>
      <c r="L3610" s="1263"/>
      <c r="M3610" s="1263"/>
      <c r="N3610" s="1263"/>
      <c r="O3610" s="1264">
        <v>0</v>
      </c>
      <c r="P3610" s="1264"/>
      <c r="Q3610" s="1264"/>
      <c r="R3610" s="1264"/>
      <c r="S3610" s="1264">
        <v>1</v>
      </c>
      <c r="T3610" s="1264"/>
      <c r="U3610" s="1264"/>
      <c r="V3610" s="1264"/>
      <c r="W3610" s="1265">
        <v>22.268799999999999</v>
      </c>
      <c r="X3610" s="1265"/>
      <c r="Y3610" s="1265"/>
      <c r="Z3610" s="1265"/>
      <c r="AA3610" s="1265"/>
      <c r="AB3610" s="1265"/>
      <c r="AC3610" s="1266">
        <v>22.268799999999999</v>
      </c>
      <c r="AD3610" s="1266"/>
      <c r="AE3610" s="1266"/>
      <c r="AF3610" s="1266"/>
    </row>
    <row r="3611" spans="1:32" ht="17.45" customHeight="1">
      <c r="A3611" s="150"/>
      <c r="M3611" s="1240" t="s">
        <v>401</v>
      </c>
      <c r="N3611" s="1240"/>
      <c r="O3611" s="1240"/>
      <c r="P3611" s="1240"/>
      <c r="Q3611" s="1240"/>
      <c r="R3611" s="1240"/>
      <c r="S3611" s="1240"/>
      <c r="T3611" s="1240"/>
      <c r="U3611" s="1240"/>
      <c r="V3611" s="1240"/>
      <c r="W3611" s="1240"/>
      <c r="Z3611" s="1262">
        <v>22.268799999999999</v>
      </c>
      <c r="AA3611" s="1262"/>
      <c r="AB3611" s="1262"/>
      <c r="AC3611" s="1262"/>
      <c r="AD3611" s="1262"/>
      <c r="AE3611" s="1262"/>
      <c r="AF3611" s="1262"/>
    </row>
    <row r="3612" spans="1:32" ht="17.45" customHeight="1">
      <c r="A3612" s="150"/>
      <c r="M3612" s="1240" t="s">
        <v>402</v>
      </c>
      <c r="N3612" s="1240"/>
      <c r="O3612" s="1240"/>
      <c r="P3612" s="1240"/>
      <c r="Q3612" s="1240"/>
      <c r="R3612" s="1240"/>
      <c r="S3612" s="1240"/>
      <c r="T3612" s="1240"/>
      <c r="U3612" s="1240"/>
      <c r="V3612" s="1240"/>
      <c r="W3612" s="1240"/>
      <c r="Z3612" s="1262">
        <v>22.268799999999999</v>
      </c>
      <c r="AA3612" s="1262"/>
      <c r="AB3612" s="1262"/>
      <c r="AC3612" s="1262"/>
      <c r="AD3612" s="1262"/>
      <c r="AE3612" s="1262"/>
      <c r="AF3612" s="1262"/>
    </row>
    <row r="3613" spans="1:32" ht="16.7" customHeight="1">
      <c r="A3613" s="150"/>
      <c r="M3613" s="1240" t="s">
        <v>403</v>
      </c>
      <c r="N3613" s="1240"/>
      <c r="O3613" s="1240"/>
      <c r="P3613" s="1240"/>
      <c r="Q3613" s="1240"/>
      <c r="R3613" s="1240"/>
      <c r="S3613" s="1240"/>
      <c r="T3613" s="1240"/>
      <c r="U3613" s="1240"/>
      <c r="V3613" s="1240"/>
      <c r="W3613" s="1240"/>
      <c r="Z3613" s="1262">
        <v>4.4499999999999998E-2</v>
      </c>
      <c r="AA3613" s="1262"/>
      <c r="AB3613" s="1262"/>
      <c r="AC3613" s="1262"/>
      <c r="AD3613" s="1262"/>
      <c r="AE3613" s="1262"/>
      <c r="AF3613" s="1262"/>
    </row>
    <row r="3614" spans="1:32" ht="17.45" customHeight="1">
      <c r="A3614" s="150"/>
      <c r="M3614" s="1240" t="s">
        <v>404</v>
      </c>
      <c r="N3614" s="1240"/>
      <c r="O3614" s="1240"/>
      <c r="P3614" s="1240"/>
      <c r="Q3614" s="1240"/>
      <c r="R3614" s="1240"/>
      <c r="S3614" s="1240"/>
      <c r="T3614" s="1240"/>
      <c r="U3614" s="1240"/>
      <c r="V3614" s="1240"/>
      <c r="W3614" s="1240"/>
      <c r="Z3614" s="1262">
        <v>0</v>
      </c>
      <c r="AA3614" s="1262"/>
      <c r="AB3614" s="1262"/>
      <c r="AC3614" s="1262"/>
      <c r="AD3614" s="1262"/>
      <c r="AE3614" s="1262"/>
      <c r="AF3614" s="1262"/>
    </row>
    <row r="3615" spans="1:32" ht="17.45" customHeight="1">
      <c r="A3615" s="153"/>
      <c r="B3615" s="154"/>
      <c r="C3615" s="154"/>
      <c r="D3615" s="154"/>
      <c r="E3615" s="154"/>
      <c r="F3615" s="154"/>
      <c r="G3615" s="154"/>
      <c r="H3615" s="154"/>
      <c r="I3615" s="154"/>
      <c r="J3615" s="154"/>
      <c r="K3615" s="154"/>
      <c r="L3615" s="154"/>
      <c r="M3615" s="1260" t="s">
        <v>405</v>
      </c>
      <c r="N3615" s="1260"/>
      <c r="O3615" s="1260"/>
      <c r="P3615" s="1260"/>
      <c r="Q3615" s="1260"/>
      <c r="R3615" s="1260"/>
      <c r="S3615" s="1260"/>
      <c r="T3615" s="1260"/>
      <c r="U3615" s="1260"/>
      <c r="V3615" s="1260"/>
      <c r="W3615" s="1260"/>
      <c r="X3615" s="154"/>
      <c r="Y3615" s="154"/>
      <c r="Z3615" s="1261">
        <v>0</v>
      </c>
      <c r="AA3615" s="1261"/>
      <c r="AB3615" s="1261"/>
      <c r="AC3615" s="1261"/>
      <c r="AD3615" s="1261"/>
      <c r="AE3615" s="1261"/>
      <c r="AF3615" s="1261"/>
    </row>
    <row r="3616" spans="1:32" ht="16.7" customHeight="1">
      <c r="A3616" s="1257" t="s">
        <v>406</v>
      </c>
      <c r="B3616" s="1257"/>
      <c r="C3616" s="1257"/>
      <c r="D3616" s="1257"/>
      <c r="E3616" s="1257"/>
      <c r="F3616" s="1257"/>
      <c r="G3616" s="1257"/>
      <c r="H3616" s="1257"/>
      <c r="I3616" s="1257"/>
      <c r="J3616" s="1257"/>
      <c r="K3616" s="1257"/>
      <c r="L3616" s="1257"/>
      <c r="M3616" s="1257"/>
      <c r="N3616" s="1257"/>
      <c r="O3616" s="1258" t="s">
        <v>391</v>
      </c>
      <c r="P3616" s="1258"/>
      <c r="Q3616" s="1258"/>
      <c r="R3616" s="1258"/>
      <c r="S3616" s="1258" t="s">
        <v>407</v>
      </c>
      <c r="T3616" s="1258"/>
      <c r="U3616" s="1258"/>
      <c r="V3616" s="1258"/>
      <c r="W3616" s="1258" t="s">
        <v>408</v>
      </c>
      <c r="X3616" s="1258"/>
      <c r="Y3616" s="1258"/>
      <c r="Z3616" s="1258"/>
      <c r="AA3616" s="1258"/>
      <c r="AB3616" s="1258"/>
      <c r="AC3616" s="1259" t="s">
        <v>409</v>
      </c>
      <c r="AD3616" s="1259"/>
      <c r="AE3616" s="1259"/>
      <c r="AF3616" s="1259"/>
    </row>
    <row r="3617" spans="1:32" ht="23.25" customHeight="1">
      <c r="A3617" s="146"/>
      <c r="B3617" s="147"/>
      <c r="C3617" s="170" t="s">
        <v>812</v>
      </c>
      <c r="D3617" s="1314" t="s">
        <v>813</v>
      </c>
      <c r="E3617" s="1314"/>
      <c r="F3617" s="1314"/>
      <c r="G3617" s="1314"/>
      <c r="H3617" s="1314"/>
      <c r="I3617" s="1314"/>
      <c r="J3617" s="1314"/>
      <c r="K3617" s="1314"/>
      <c r="L3617" s="1314"/>
      <c r="M3617" s="1314"/>
      <c r="N3617" s="1314"/>
      <c r="O3617" s="1315">
        <v>3.0000000000000001E-3</v>
      </c>
      <c r="P3617" s="1315"/>
      <c r="Q3617" s="1315"/>
      <c r="R3617" s="1315"/>
      <c r="S3617" s="1316" t="s">
        <v>533</v>
      </c>
      <c r="T3617" s="1316"/>
      <c r="U3617" s="1316"/>
      <c r="V3617" s="1316"/>
      <c r="W3617" s="1317">
        <v>3.9424999999999999</v>
      </c>
      <c r="X3617" s="1317"/>
      <c r="Y3617" s="1317"/>
      <c r="Z3617" s="1317"/>
      <c r="AA3617" s="1317"/>
      <c r="AB3617" s="1317"/>
      <c r="AC3617" s="1318">
        <v>1.18E-2</v>
      </c>
      <c r="AD3617" s="1318"/>
      <c r="AE3617" s="1318"/>
      <c r="AF3617" s="1318"/>
    </row>
    <row r="3618" spans="1:32" ht="22.5" customHeight="1">
      <c r="A3618" s="150"/>
      <c r="C3618" s="173" t="s">
        <v>814</v>
      </c>
      <c r="D3618" s="1309" t="s">
        <v>815</v>
      </c>
      <c r="E3618" s="1309"/>
      <c r="F3618" s="1309"/>
      <c r="G3618" s="1309"/>
      <c r="H3618" s="1309"/>
      <c r="I3618" s="1309"/>
      <c r="J3618" s="1309"/>
      <c r="K3618" s="1309"/>
      <c r="L3618" s="1309"/>
      <c r="M3618" s="1309"/>
      <c r="N3618" s="1309"/>
      <c r="O3618" s="1310">
        <v>0.06</v>
      </c>
      <c r="P3618" s="1310"/>
      <c r="Q3618" s="1310"/>
      <c r="R3618" s="1310"/>
      <c r="S3618" s="1311" t="s">
        <v>533</v>
      </c>
      <c r="T3618" s="1311"/>
      <c r="U3618" s="1311"/>
      <c r="V3618" s="1311"/>
      <c r="W3618" s="1312">
        <v>3.6114000000000002</v>
      </c>
      <c r="X3618" s="1312"/>
      <c r="Y3618" s="1312"/>
      <c r="Z3618" s="1312"/>
      <c r="AA3618" s="1312"/>
      <c r="AB3618" s="1312"/>
      <c r="AC3618" s="1313">
        <v>0.2167</v>
      </c>
      <c r="AD3618" s="1313"/>
      <c r="AE3618" s="1313"/>
      <c r="AF3618" s="1313"/>
    </row>
    <row r="3619" spans="1:32" ht="23.25" customHeight="1">
      <c r="A3619" s="150"/>
      <c r="C3619" s="173" t="s">
        <v>849</v>
      </c>
      <c r="D3619" s="1309" t="s">
        <v>850</v>
      </c>
      <c r="E3619" s="1309"/>
      <c r="F3619" s="1309"/>
      <c r="G3619" s="1309"/>
      <c r="H3619" s="1309"/>
      <c r="I3619" s="1309"/>
      <c r="J3619" s="1309"/>
      <c r="K3619" s="1309"/>
      <c r="L3619" s="1309"/>
      <c r="M3619" s="1309"/>
      <c r="N3619" s="1309"/>
      <c r="O3619" s="1310">
        <v>7.0000000000000001E-3</v>
      </c>
      <c r="P3619" s="1310"/>
      <c r="Q3619" s="1310"/>
      <c r="R3619" s="1310"/>
      <c r="S3619" s="1311" t="s">
        <v>533</v>
      </c>
      <c r="T3619" s="1311"/>
      <c r="U3619" s="1311"/>
      <c r="V3619" s="1311"/>
      <c r="W3619" s="1312">
        <v>29.619700000000002</v>
      </c>
      <c r="X3619" s="1312"/>
      <c r="Y3619" s="1312"/>
      <c r="Z3619" s="1312"/>
      <c r="AA3619" s="1312"/>
      <c r="AB3619" s="1312"/>
      <c r="AC3619" s="1313">
        <v>0.20730000000000001</v>
      </c>
      <c r="AD3619" s="1313"/>
      <c r="AE3619" s="1313"/>
      <c r="AF3619" s="1313"/>
    </row>
    <row r="3620" spans="1:32" ht="22.5" customHeight="1">
      <c r="A3620" s="150"/>
      <c r="C3620" s="173" t="s">
        <v>816</v>
      </c>
      <c r="D3620" s="1309" t="s">
        <v>817</v>
      </c>
      <c r="E3620" s="1309"/>
      <c r="F3620" s="1309"/>
      <c r="G3620" s="1309"/>
      <c r="H3620" s="1309"/>
      <c r="I3620" s="1309"/>
      <c r="J3620" s="1309"/>
      <c r="K3620" s="1309"/>
      <c r="L3620" s="1309"/>
      <c r="M3620" s="1309"/>
      <c r="N3620" s="1309"/>
      <c r="O3620" s="1310">
        <v>0.2</v>
      </c>
      <c r="P3620" s="1310"/>
      <c r="Q3620" s="1310"/>
      <c r="R3620" s="1310"/>
      <c r="S3620" s="1311" t="s">
        <v>533</v>
      </c>
      <c r="T3620" s="1311"/>
      <c r="U3620" s="1311"/>
      <c r="V3620" s="1311"/>
      <c r="W3620" s="1312">
        <v>0.32069999999999999</v>
      </c>
      <c r="X3620" s="1312"/>
      <c r="Y3620" s="1312"/>
      <c r="Z3620" s="1312"/>
      <c r="AA3620" s="1312"/>
      <c r="AB3620" s="1312"/>
      <c r="AC3620" s="1313">
        <v>6.4100000000000004E-2</v>
      </c>
      <c r="AD3620" s="1313"/>
      <c r="AE3620" s="1313"/>
      <c r="AF3620" s="1313"/>
    </row>
    <row r="3621" spans="1:32" ht="23.25" customHeight="1">
      <c r="A3621" s="153"/>
      <c r="B3621" s="154"/>
      <c r="C3621" s="175" t="s">
        <v>818</v>
      </c>
      <c r="D3621" s="1304" t="s">
        <v>819</v>
      </c>
      <c r="E3621" s="1304"/>
      <c r="F3621" s="1304"/>
      <c r="G3621" s="1304"/>
      <c r="H3621" s="1304"/>
      <c r="I3621" s="1304"/>
      <c r="J3621" s="1304"/>
      <c r="K3621" s="1304"/>
      <c r="L3621" s="1304"/>
      <c r="M3621" s="1304"/>
      <c r="N3621" s="1304"/>
      <c r="O3621" s="1305">
        <v>0.17499999999999999</v>
      </c>
      <c r="P3621" s="1305"/>
      <c r="Q3621" s="1305"/>
      <c r="R3621" s="1305"/>
      <c r="S3621" s="1306" t="s">
        <v>533</v>
      </c>
      <c r="T3621" s="1306"/>
      <c r="U3621" s="1306"/>
      <c r="V3621" s="1306"/>
      <c r="W3621" s="1307">
        <v>0.17730000000000001</v>
      </c>
      <c r="X3621" s="1307"/>
      <c r="Y3621" s="1307"/>
      <c r="Z3621" s="1307"/>
      <c r="AA3621" s="1307"/>
      <c r="AB3621" s="1307"/>
      <c r="AC3621" s="1308">
        <v>3.1E-2</v>
      </c>
      <c r="AD3621" s="1308"/>
      <c r="AE3621" s="1308"/>
      <c r="AF3621" s="1308"/>
    </row>
    <row r="3622" spans="1:32" ht="16.7" customHeight="1">
      <c r="A3622" s="1246"/>
      <c r="B3622" s="1246"/>
      <c r="C3622" s="1246"/>
      <c r="D3622" s="1246"/>
      <c r="E3622" s="1246"/>
      <c r="F3622" s="1246"/>
      <c r="G3622" s="1246"/>
      <c r="H3622" s="1246"/>
      <c r="I3622" s="1246"/>
      <c r="J3622" s="1246"/>
      <c r="K3622" s="1246"/>
      <c r="L3622" s="1246"/>
      <c r="M3622" s="1247" t="s">
        <v>411</v>
      </c>
      <c r="N3622" s="1247"/>
      <c r="O3622" s="1247"/>
      <c r="P3622" s="1247"/>
      <c r="Q3622" s="1247"/>
      <c r="R3622" s="1247"/>
      <c r="S3622" s="1247"/>
      <c r="T3622" s="1247"/>
      <c r="U3622" s="1247"/>
      <c r="V3622" s="1247"/>
      <c r="W3622" s="1247"/>
      <c r="X3622" s="1248"/>
      <c r="Y3622" s="1248"/>
      <c r="Z3622" s="1249">
        <v>0.53090000000000004</v>
      </c>
      <c r="AA3622" s="1249"/>
      <c r="AB3622" s="1249"/>
      <c r="AC3622" s="1249"/>
      <c r="AD3622" s="1249"/>
      <c r="AE3622" s="1249"/>
      <c r="AF3622" s="1249"/>
    </row>
    <row r="3623" spans="1:32" ht="17.45" customHeight="1">
      <c r="A3623" s="1257" t="s">
        <v>412</v>
      </c>
      <c r="B3623" s="1257"/>
      <c r="C3623" s="1257"/>
      <c r="D3623" s="1257"/>
      <c r="E3623" s="1257"/>
      <c r="F3623" s="1257"/>
      <c r="G3623" s="1257"/>
      <c r="H3623" s="1257"/>
      <c r="I3623" s="1257"/>
      <c r="J3623" s="1257"/>
      <c r="K3623" s="1257"/>
      <c r="L3623" s="1257"/>
      <c r="M3623" s="1257"/>
      <c r="N3623" s="1257"/>
      <c r="O3623" s="1258" t="s">
        <v>391</v>
      </c>
      <c r="P3623" s="1258"/>
      <c r="Q3623" s="1258"/>
      <c r="R3623" s="1258"/>
      <c r="S3623" s="1258" t="s">
        <v>407</v>
      </c>
      <c r="T3623" s="1258"/>
      <c r="U3623" s="1258"/>
      <c r="V3623" s="1258"/>
      <c r="W3623" s="1258" t="s">
        <v>408</v>
      </c>
      <c r="X3623" s="1258"/>
      <c r="Y3623" s="1258"/>
      <c r="Z3623" s="1258"/>
      <c r="AA3623" s="1258"/>
      <c r="AB3623" s="1258"/>
      <c r="AC3623" s="1259" t="s">
        <v>409</v>
      </c>
      <c r="AD3623" s="1259"/>
      <c r="AE3623" s="1259"/>
      <c r="AF3623" s="1259"/>
    </row>
    <row r="3624" spans="1:32" ht="17.45" customHeight="1">
      <c r="A3624" s="1246"/>
      <c r="B3624" s="1246"/>
      <c r="C3624" s="1246"/>
      <c r="D3624" s="1246"/>
      <c r="E3624" s="1246"/>
      <c r="F3624" s="1246"/>
      <c r="G3624" s="1246"/>
      <c r="H3624" s="1246"/>
      <c r="I3624" s="1246"/>
      <c r="J3624" s="1246"/>
      <c r="K3624" s="1246"/>
      <c r="L3624" s="1246"/>
      <c r="M3624" s="1247" t="s">
        <v>413</v>
      </c>
      <c r="N3624" s="1247"/>
      <c r="O3624" s="1247"/>
      <c r="P3624" s="1247"/>
      <c r="Q3624" s="1247"/>
      <c r="R3624" s="1247"/>
      <c r="S3624" s="1247"/>
      <c r="T3624" s="1247"/>
      <c r="U3624" s="1247"/>
      <c r="V3624" s="1247"/>
      <c r="W3624" s="1247"/>
      <c r="X3624" s="1248"/>
      <c r="Y3624" s="1248"/>
      <c r="Z3624" s="1249">
        <v>0</v>
      </c>
      <c r="AA3624" s="1249"/>
      <c r="AB3624" s="1249"/>
      <c r="AC3624" s="1249"/>
      <c r="AD3624" s="1249"/>
      <c r="AE3624" s="1249"/>
      <c r="AF3624" s="1249"/>
    </row>
    <row r="3625" spans="1:32" ht="16.7" customHeight="1">
      <c r="A3625" s="1257" t="s">
        <v>414</v>
      </c>
      <c r="B3625" s="1257"/>
      <c r="C3625" s="1257"/>
      <c r="D3625" s="1257"/>
      <c r="E3625" s="1257"/>
      <c r="F3625" s="1257"/>
      <c r="G3625" s="1257"/>
      <c r="H3625" s="1257"/>
      <c r="I3625" s="1257"/>
      <c r="J3625" s="1257"/>
      <c r="K3625" s="1257"/>
      <c r="L3625" s="1257"/>
      <c r="M3625" s="1257"/>
      <c r="N3625" s="1257"/>
      <c r="O3625" s="1258" t="s">
        <v>391</v>
      </c>
      <c r="P3625" s="1258"/>
      <c r="Q3625" s="1258"/>
      <c r="R3625" s="1258"/>
      <c r="S3625" s="1258" t="s">
        <v>407</v>
      </c>
      <c r="T3625" s="1258"/>
      <c r="U3625" s="1258"/>
      <c r="V3625" s="1258"/>
      <c r="W3625" s="1258" t="s">
        <v>408</v>
      </c>
      <c r="X3625" s="1258"/>
      <c r="Y3625" s="1258"/>
      <c r="Z3625" s="1258"/>
      <c r="AA3625" s="1258"/>
      <c r="AB3625" s="1258"/>
      <c r="AC3625" s="1259" t="s">
        <v>409</v>
      </c>
      <c r="AD3625" s="1259"/>
      <c r="AE3625" s="1259"/>
      <c r="AF3625" s="1259"/>
    </row>
    <row r="3626" spans="1:32" ht="23.25" customHeight="1">
      <c r="A3626" s="146"/>
      <c r="B3626" s="147"/>
      <c r="C3626" s="170" t="s">
        <v>851</v>
      </c>
      <c r="D3626" s="1314" t="s">
        <v>852</v>
      </c>
      <c r="E3626" s="1314"/>
      <c r="F3626" s="1314"/>
      <c r="G3626" s="1314"/>
      <c r="H3626" s="1314"/>
      <c r="I3626" s="1314"/>
      <c r="J3626" s="1314"/>
      <c r="K3626" s="1314"/>
      <c r="L3626" s="1314"/>
      <c r="M3626" s="1314"/>
      <c r="N3626" s="1314"/>
      <c r="O3626" s="1315">
        <v>1.0000000000000001E-5</v>
      </c>
      <c r="P3626" s="1315"/>
      <c r="Q3626" s="1315"/>
      <c r="R3626" s="1315"/>
      <c r="S3626" s="1316" t="s">
        <v>283</v>
      </c>
      <c r="T3626" s="1316"/>
      <c r="U3626" s="1316"/>
      <c r="V3626" s="1316"/>
      <c r="W3626" s="1317">
        <v>33.54</v>
      </c>
      <c r="X3626" s="1317"/>
      <c r="Y3626" s="1317"/>
      <c r="Z3626" s="1317"/>
      <c r="AA3626" s="1317"/>
      <c r="AB3626" s="1317"/>
      <c r="AC3626" s="1318">
        <v>2.9999999999999997E-4</v>
      </c>
      <c r="AD3626" s="1318"/>
      <c r="AE3626" s="1318"/>
      <c r="AF3626" s="1318"/>
    </row>
    <row r="3627" spans="1:32" ht="22.5" customHeight="1">
      <c r="A3627" s="150"/>
      <c r="C3627" s="173" t="s">
        <v>826</v>
      </c>
      <c r="D3627" s="1309" t="s">
        <v>827</v>
      </c>
      <c r="E3627" s="1309"/>
      <c r="F3627" s="1309"/>
      <c r="G3627" s="1309"/>
      <c r="H3627" s="1309"/>
      <c r="I3627" s="1309"/>
      <c r="J3627" s="1309"/>
      <c r="K3627" s="1309"/>
      <c r="L3627" s="1309"/>
      <c r="M3627" s="1309"/>
      <c r="N3627" s="1309"/>
      <c r="O3627" s="1310">
        <v>6.0000000000000002E-5</v>
      </c>
      <c r="P3627" s="1310"/>
      <c r="Q3627" s="1310"/>
      <c r="R3627" s="1310"/>
      <c r="S3627" s="1311" t="s">
        <v>283</v>
      </c>
      <c r="T3627" s="1311"/>
      <c r="U3627" s="1311"/>
      <c r="V3627" s="1311"/>
      <c r="W3627" s="1312">
        <v>33.54</v>
      </c>
      <c r="X3627" s="1312"/>
      <c r="Y3627" s="1312"/>
      <c r="Z3627" s="1312"/>
      <c r="AA3627" s="1312"/>
      <c r="AB3627" s="1312"/>
      <c r="AC3627" s="1313">
        <v>2E-3</v>
      </c>
      <c r="AD3627" s="1313"/>
      <c r="AE3627" s="1313"/>
      <c r="AF3627" s="1313"/>
    </row>
    <row r="3628" spans="1:32" ht="23.25" customHeight="1">
      <c r="A3628" s="150"/>
      <c r="C3628" s="173" t="s">
        <v>828</v>
      </c>
      <c r="D3628" s="1309" t="s">
        <v>829</v>
      </c>
      <c r="E3628" s="1309"/>
      <c r="F3628" s="1309"/>
      <c r="G3628" s="1309"/>
      <c r="H3628" s="1309"/>
      <c r="I3628" s="1309"/>
      <c r="J3628" s="1309"/>
      <c r="K3628" s="1309"/>
      <c r="L3628" s="1309"/>
      <c r="M3628" s="1309"/>
      <c r="N3628" s="1309"/>
      <c r="O3628" s="1310">
        <v>1.8000000000000001E-4</v>
      </c>
      <c r="P3628" s="1310"/>
      <c r="Q3628" s="1310"/>
      <c r="R3628" s="1310"/>
      <c r="S3628" s="1311" t="s">
        <v>283</v>
      </c>
      <c r="T3628" s="1311"/>
      <c r="U3628" s="1311"/>
      <c r="V3628" s="1311"/>
      <c r="W3628" s="1312">
        <v>33.54</v>
      </c>
      <c r="X3628" s="1312"/>
      <c r="Y3628" s="1312"/>
      <c r="Z3628" s="1312"/>
      <c r="AA3628" s="1312"/>
      <c r="AB3628" s="1312"/>
      <c r="AC3628" s="1313">
        <v>6.0000000000000001E-3</v>
      </c>
      <c r="AD3628" s="1313"/>
      <c r="AE3628" s="1313"/>
      <c r="AF3628" s="1313"/>
    </row>
    <row r="3629" spans="1:32" ht="22.5" customHeight="1">
      <c r="A3629" s="153"/>
      <c r="B3629" s="154"/>
      <c r="C3629" s="175" t="s">
        <v>832</v>
      </c>
      <c r="D3629" s="1304" t="s">
        <v>833</v>
      </c>
      <c r="E3629" s="1304"/>
      <c r="F3629" s="1304"/>
      <c r="G3629" s="1304"/>
      <c r="H3629" s="1304"/>
      <c r="I3629" s="1304"/>
      <c r="J3629" s="1304"/>
      <c r="K3629" s="1304"/>
      <c r="L3629" s="1304"/>
      <c r="M3629" s="1304"/>
      <c r="N3629" s="1304"/>
      <c r="O3629" s="1305">
        <v>2.0000000000000001E-4</v>
      </c>
      <c r="P3629" s="1305"/>
      <c r="Q3629" s="1305"/>
      <c r="R3629" s="1305"/>
      <c r="S3629" s="1306" t="s">
        <v>283</v>
      </c>
      <c r="T3629" s="1306"/>
      <c r="U3629" s="1306"/>
      <c r="V3629" s="1306"/>
      <c r="W3629" s="1307">
        <v>33.54</v>
      </c>
      <c r="X3629" s="1307"/>
      <c r="Y3629" s="1307"/>
      <c r="Z3629" s="1307"/>
      <c r="AA3629" s="1307"/>
      <c r="AB3629" s="1307"/>
      <c r="AC3629" s="1308">
        <v>6.7000000000000002E-3</v>
      </c>
      <c r="AD3629" s="1308"/>
      <c r="AE3629" s="1308"/>
      <c r="AF3629" s="1308"/>
    </row>
    <row r="3630" spans="1:32" ht="17.45" customHeight="1">
      <c r="A3630" s="1251"/>
      <c r="B3630" s="1251"/>
      <c r="C3630" s="1251"/>
      <c r="D3630" s="1251"/>
      <c r="E3630" s="1251"/>
      <c r="F3630" s="1251"/>
      <c r="G3630" s="1251"/>
      <c r="H3630" s="1251"/>
      <c r="I3630" s="1251"/>
      <c r="J3630" s="1251"/>
      <c r="K3630" s="1251"/>
      <c r="L3630" s="1251"/>
      <c r="M3630" s="1252" t="s">
        <v>415</v>
      </c>
      <c r="N3630" s="1252"/>
      <c r="O3630" s="1252"/>
      <c r="P3630" s="1252"/>
      <c r="Q3630" s="1252"/>
      <c r="R3630" s="1252"/>
      <c r="S3630" s="1252"/>
      <c r="T3630" s="1252"/>
      <c r="U3630" s="1252"/>
      <c r="V3630" s="1252"/>
      <c r="W3630" s="1252"/>
      <c r="X3630" s="1253"/>
      <c r="Y3630" s="1253"/>
      <c r="Z3630" s="1254">
        <v>1.4999999999999999E-2</v>
      </c>
      <c r="AA3630" s="1254"/>
      <c r="AB3630" s="1254"/>
      <c r="AC3630" s="1254"/>
      <c r="AD3630" s="1254"/>
      <c r="AE3630" s="1254"/>
      <c r="AF3630" s="1254"/>
    </row>
    <row r="3631" spans="1:32" ht="16.7" customHeight="1">
      <c r="A3631" s="1255" t="s">
        <v>416</v>
      </c>
      <c r="B3631" s="1255"/>
      <c r="C3631" s="1255"/>
      <c r="D3631" s="1255"/>
      <c r="E3631" s="1255"/>
      <c r="F3631" s="1255"/>
      <c r="G3631" s="1255"/>
      <c r="H3631" s="1255"/>
      <c r="I3631" s="1255"/>
      <c r="J3631" s="1256" t="s">
        <v>391</v>
      </c>
      <c r="K3631" s="1256"/>
      <c r="L3631" s="158" t="s">
        <v>417</v>
      </c>
      <c r="M3631" s="158" t="s">
        <v>418</v>
      </c>
      <c r="N3631" s="1256" t="s">
        <v>419</v>
      </c>
      <c r="O3631" s="1256"/>
      <c r="P3631" s="1256" t="s">
        <v>420</v>
      </c>
      <c r="Q3631" s="1256"/>
      <c r="R3631" s="1256"/>
      <c r="S3631" s="1256"/>
      <c r="T3631" s="1256" t="s">
        <v>421</v>
      </c>
      <c r="U3631" s="1256"/>
      <c r="V3631" s="1256"/>
      <c r="W3631" s="1256"/>
      <c r="X3631" s="1256" t="s">
        <v>422</v>
      </c>
      <c r="Y3631" s="1256"/>
      <c r="Z3631" s="1256"/>
      <c r="AA3631" s="1256"/>
      <c r="AB3631" s="1256"/>
      <c r="AC3631" s="1245" t="s">
        <v>409</v>
      </c>
      <c r="AD3631" s="1245"/>
      <c r="AE3631" s="1245"/>
      <c r="AF3631" s="1245"/>
    </row>
    <row r="3632" spans="1:32" ht="32.450000000000003" customHeight="1">
      <c r="A3632" s="146"/>
      <c r="B3632" s="147"/>
      <c r="C3632" s="170" t="s">
        <v>853</v>
      </c>
      <c r="D3632" s="1263" t="s">
        <v>852</v>
      </c>
      <c r="E3632" s="1263"/>
      <c r="F3632" s="1263"/>
      <c r="G3632" s="1263"/>
      <c r="H3632" s="1263"/>
      <c r="I3632" s="1263"/>
      <c r="J3632" s="1300">
        <v>1.0000000000000001E-5</v>
      </c>
      <c r="K3632" s="1300"/>
      <c r="L3632" s="171">
        <v>0</v>
      </c>
      <c r="M3632" s="171">
        <v>0</v>
      </c>
      <c r="N3632" s="1265">
        <v>0</v>
      </c>
      <c r="O3632" s="1265"/>
      <c r="P3632" s="1265">
        <v>1.1000000000000001</v>
      </c>
      <c r="Q3632" s="1265"/>
      <c r="R3632" s="1265"/>
      <c r="S3632" s="1265"/>
      <c r="T3632" s="1265">
        <v>0.88</v>
      </c>
      <c r="U3632" s="1265"/>
      <c r="V3632" s="1265"/>
      <c r="W3632" s="1265"/>
      <c r="X3632" s="1265">
        <v>0.72</v>
      </c>
      <c r="Y3632" s="1265"/>
      <c r="Z3632" s="1265"/>
      <c r="AA3632" s="1265"/>
      <c r="AB3632" s="1265"/>
      <c r="AC3632" s="1266">
        <v>0</v>
      </c>
      <c r="AD3632" s="1266"/>
      <c r="AE3632" s="1266"/>
      <c r="AF3632" s="1266"/>
    </row>
    <row r="3633" spans="1:32" ht="27.6" customHeight="1">
      <c r="A3633" s="150"/>
      <c r="C3633" s="173" t="s">
        <v>837</v>
      </c>
      <c r="D3633" s="1297" t="s">
        <v>827</v>
      </c>
      <c r="E3633" s="1297"/>
      <c r="F3633" s="1297"/>
      <c r="G3633" s="1297"/>
      <c r="H3633" s="1297"/>
      <c r="I3633" s="1297"/>
      <c r="J3633" s="1298">
        <v>6.0000000000000002E-5</v>
      </c>
      <c r="K3633" s="1298"/>
      <c r="L3633" s="174">
        <v>0</v>
      </c>
      <c r="M3633" s="174">
        <v>0</v>
      </c>
      <c r="N3633" s="1299">
        <v>0</v>
      </c>
      <c r="O3633" s="1299"/>
      <c r="P3633" s="1299">
        <v>1.1000000000000001</v>
      </c>
      <c r="Q3633" s="1299"/>
      <c r="R3633" s="1299"/>
      <c r="S3633" s="1299"/>
      <c r="T3633" s="1299">
        <v>0.88</v>
      </c>
      <c r="U3633" s="1299"/>
      <c r="V3633" s="1299"/>
      <c r="W3633" s="1299"/>
      <c r="X3633" s="1299">
        <v>0.72</v>
      </c>
      <c r="Y3633" s="1299"/>
      <c r="Z3633" s="1299"/>
      <c r="AA3633" s="1299"/>
      <c r="AB3633" s="1299"/>
      <c r="AC3633" s="1262">
        <v>0</v>
      </c>
      <c r="AD3633" s="1262"/>
      <c r="AE3633" s="1262"/>
      <c r="AF3633" s="1262"/>
    </row>
    <row r="3634" spans="1:32" ht="25.15" customHeight="1">
      <c r="A3634" s="150"/>
      <c r="C3634" s="173" t="s">
        <v>838</v>
      </c>
      <c r="D3634" s="1297" t="s">
        <v>829</v>
      </c>
      <c r="E3634" s="1297"/>
      <c r="F3634" s="1297"/>
      <c r="G3634" s="1297"/>
      <c r="H3634" s="1297"/>
      <c r="I3634" s="1297"/>
      <c r="J3634" s="1298">
        <v>1.8000000000000001E-4</v>
      </c>
      <c r="K3634" s="1298"/>
      <c r="L3634" s="174">
        <v>0</v>
      </c>
      <c r="M3634" s="174">
        <v>0</v>
      </c>
      <c r="N3634" s="1299">
        <v>0</v>
      </c>
      <c r="O3634" s="1299"/>
      <c r="P3634" s="1299">
        <v>1.1000000000000001</v>
      </c>
      <c r="Q3634" s="1299"/>
      <c r="R3634" s="1299"/>
      <c r="S3634" s="1299"/>
      <c r="T3634" s="1299">
        <v>0.88</v>
      </c>
      <c r="U3634" s="1299"/>
      <c r="V3634" s="1299"/>
      <c r="W3634" s="1299"/>
      <c r="X3634" s="1299">
        <v>0.72</v>
      </c>
      <c r="Y3634" s="1299"/>
      <c r="Z3634" s="1299"/>
      <c r="AA3634" s="1299"/>
      <c r="AB3634" s="1299"/>
      <c r="AC3634" s="1262">
        <v>0</v>
      </c>
      <c r="AD3634" s="1262"/>
      <c r="AE3634" s="1262"/>
      <c r="AF3634" s="1262"/>
    </row>
    <row r="3635" spans="1:32" ht="42.95" customHeight="1">
      <c r="A3635" s="153"/>
      <c r="B3635" s="154"/>
      <c r="C3635" s="154"/>
      <c r="D3635" s="154"/>
      <c r="E3635" s="154"/>
      <c r="F3635" s="154"/>
      <c r="G3635" s="154"/>
      <c r="H3635" s="154"/>
      <c r="I3635" s="154"/>
      <c r="J3635" s="154"/>
      <c r="K3635" s="154"/>
      <c r="L3635" s="154"/>
      <c r="M3635" s="154"/>
      <c r="N3635" s="154"/>
      <c r="O3635" s="154"/>
      <c r="P3635" s="154"/>
      <c r="Q3635" s="154"/>
      <c r="R3635" s="154"/>
      <c r="S3635" s="154"/>
      <c r="T3635" s="154"/>
      <c r="U3635" s="154"/>
      <c r="V3635" s="154"/>
      <c r="W3635" s="154"/>
      <c r="X3635" s="154"/>
      <c r="Y3635" s="154"/>
      <c r="Z3635" s="154"/>
      <c r="AA3635" s="154"/>
      <c r="AB3635" s="154"/>
      <c r="AC3635" s="154"/>
      <c r="AD3635" s="154"/>
      <c r="AE3635" s="154"/>
      <c r="AF3635" s="162"/>
    </row>
    <row r="3636" spans="1:32" ht="2.1" customHeight="1">
      <c r="A3636" s="146"/>
      <c r="B3636" s="147"/>
      <c r="C3636" s="147"/>
      <c r="D3636" s="147"/>
      <c r="E3636" s="147"/>
      <c r="F3636" s="147"/>
      <c r="G3636" s="1289" t="s">
        <v>376</v>
      </c>
      <c r="H3636" s="1289"/>
      <c r="I3636" s="1289"/>
      <c r="J3636" s="1289"/>
      <c r="K3636" s="1289"/>
      <c r="L3636" s="1289"/>
      <c r="M3636" s="1289"/>
      <c r="N3636" s="1289"/>
      <c r="O3636" s="1289"/>
      <c r="P3636" s="1289"/>
      <c r="Q3636" s="1289"/>
      <c r="R3636" s="1289"/>
      <c r="S3636" s="1289"/>
      <c r="T3636" s="1289"/>
      <c r="U3636" s="1289"/>
      <c r="V3636" s="1289"/>
      <c r="W3636" s="1289"/>
      <c r="X3636" s="1289"/>
      <c r="Y3636" s="1289"/>
      <c r="Z3636" s="1289"/>
      <c r="AA3636" s="148"/>
      <c r="AB3636" s="1290" t="s">
        <v>854</v>
      </c>
      <c r="AC3636" s="1290"/>
      <c r="AD3636" s="1290"/>
      <c r="AE3636" s="1290"/>
      <c r="AF3636" s="1290"/>
    </row>
    <row r="3637" spans="1:32" ht="14.65" customHeight="1">
      <c r="A3637" s="150"/>
      <c r="B3637" s="1243"/>
      <c r="C3637" s="1243"/>
      <c r="D3637" s="1243"/>
      <c r="E3637" s="1243"/>
      <c r="G3637" s="1289"/>
      <c r="H3637" s="1289"/>
      <c r="I3637" s="1289"/>
      <c r="J3637" s="1289"/>
      <c r="K3637" s="1289"/>
      <c r="L3637" s="1289"/>
      <c r="M3637" s="1289"/>
      <c r="N3637" s="1289"/>
      <c r="O3637" s="1289"/>
      <c r="P3637" s="1289"/>
      <c r="Q3637" s="1289"/>
      <c r="R3637" s="1289"/>
      <c r="S3637" s="1289"/>
      <c r="T3637" s="1289"/>
      <c r="U3637" s="1289"/>
      <c r="V3637" s="1289"/>
      <c r="W3637" s="1289"/>
      <c r="X3637" s="1289"/>
      <c r="Y3637" s="1289"/>
      <c r="Z3637" s="1289"/>
      <c r="AA3637" s="152"/>
      <c r="AB3637" s="1290"/>
      <c r="AC3637" s="1290"/>
      <c r="AD3637" s="1290"/>
      <c r="AE3637" s="1290"/>
      <c r="AF3637" s="1290"/>
    </row>
    <row r="3638" spans="1:32" ht="0.75" customHeight="1">
      <c r="A3638" s="150"/>
      <c r="B3638" s="1243"/>
      <c r="C3638" s="1243"/>
      <c r="D3638" s="1243"/>
      <c r="E3638" s="1243"/>
      <c r="G3638" s="1289"/>
      <c r="H3638" s="1289"/>
      <c r="I3638" s="1289"/>
      <c r="J3638" s="1289"/>
      <c r="K3638" s="1289"/>
      <c r="L3638" s="1289"/>
      <c r="M3638" s="1289"/>
      <c r="N3638" s="1289"/>
      <c r="O3638" s="1289"/>
      <c r="P3638" s="1289"/>
      <c r="Q3638" s="1289"/>
      <c r="R3638" s="1289"/>
      <c r="S3638" s="1289"/>
      <c r="T3638" s="1289"/>
      <c r="U3638" s="1289"/>
      <c r="V3638" s="1289"/>
      <c r="W3638" s="1289"/>
      <c r="X3638" s="1289"/>
      <c r="Y3638" s="1289"/>
      <c r="Z3638" s="1289"/>
      <c r="AA3638" s="152"/>
      <c r="AB3638" s="1290"/>
      <c r="AC3638" s="1290"/>
      <c r="AD3638" s="1290"/>
      <c r="AE3638" s="1290"/>
      <c r="AF3638" s="1290"/>
    </row>
    <row r="3639" spans="1:32" ht="11.65" customHeight="1">
      <c r="A3639" s="150"/>
      <c r="B3639" s="1243"/>
      <c r="C3639" s="1243"/>
      <c r="D3639" s="1243"/>
      <c r="E3639" s="1243"/>
      <c r="G3639" s="1289"/>
      <c r="H3639" s="1289"/>
      <c r="I3639" s="1289"/>
      <c r="J3639" s="1289"/>
      <c r="K3639" s="1289"/>
      <c r="L3639" s="1289"/>
      <c r="M3639" s="1289"/>
      <c r="N3639" s="1289"/>
      <c r="O3639" s="1289"/>
      <c r="P3639" s="1289"/>
      <c r="Q3639" s="1289"/>
      <c r="R3639" s="1289"/>
      <c r="S3639" s="1289"/>
      <c r="T3639" s="1289"/>
      <c r="U3639" s="1289"/>
      <c r="V3639" s="1289"/>
      <c r="W3639" s="1289"/>
      <c r="X3639" s="1289"/>
      <c r="Y3639" s="1289"/>
      <c r="Z3639" s="1289"/>
      <c r="AA3639" s="152"/>
      <c r="AB3639" s="1291" t="s">
        <v>378</v>
      </c>
      <c r="AC3639" s="1291"/>
      <c r="AD3639" s="1291"/>
      <c r="AE3639" s="1324"/>
      <c r="AF3639" s="1324"/>
    </row>
    <row r="3640" spans="1:32" ht="13.9" customHeight="1">
      <c r="A3640" s="150"/>
      <c r="B3640" s="1243"/>
      <c r="C3640" s="1243"/>
      <c r="D3640" s="1243"/>
      <c r="E3640" s="1243"/>
      <c r="G3640" s="1293" t="s">
        <v>379</v>
      </c>
      <c r="H3640" s="1293"/>
      <c r="I3640" s="1293"/>
      <c r="J3640" s="1293"/>
      <c r="K3640" s="1293"/>
      <c r="L3640" s="1293"/>
      <c r="M3640" s="1293"/>
      <c r="N3640" s="1293"/>
      <c r="O3640" s="1293"/>
      <c r="P3640" s="1293"/>
      <c r="Q3640" s="1293"/>
      <c r="R3640" s="1293"/>
      <c r="S3640" s="1293"/>
      <c r="T3640" s="1293"/>
      <c r="U3640" s="1293"/>
      <c r="V3640" s="1293"/>
      <c r="W3640" s="1293"/>
      <c r="X3640" s="1293"/>
      <c r="Y3640" s="1293"/>
      <c r="Z3640" s="1293"/>
      <c r="AA3640" s="152"/>
      <c r="AB3640" s="1291"/>
      <c r="AC3640" s="1291"/>
      <c r="AD3640" s="1291"/>
      <c r="AE3640" s="1324"/>
      <c r="AF3640" s="1324"/>
    </row>
    <row r="3641" spans="1:32" ht="0.75" customHeight="1">
      <c r="A3641" s="150"/>
      <c r="AA3641" s="152"/>
      <c r="AB3641" s="1291"/>
      <c r="AC3641" s="1291"/>
      <c r="AD3641" s="1291"/>
      <c r="AE3641" s="1324"/>
      <c r="AF3641" s="1324"/>
    </row>
    <row r="3642" spans="1:32" ht="0.75" customHeight="1">
      <c r="A3642" s="153"/>
      <c r="B3642" s="154"/>
      <c r="C3642" s="154"/>
      <c r="D3642" s="154"/>
      <c r="E3642" s="154"/>
      <c r="F3642" s="154"/>
      <c r="G3642" s="154"/>
      <c r="H3642" s="154"/>
      <c r="I3642" s="154"/>
      <c r="J3642" s="154"/>
      <c r="K3642" s="154"/>
      <c r="L3642" s="154"/>
      <c r="M3642" s="154"/>
      <c r="N3642" s="154"/>
      <c r="O3642" s="154"/>
      <c r="P3642" s="154"/>
      <c r="Q3642" s="154"/>
      <c r="R3642" s="154"/>
      <c r="S3642" s="154"/>
      <c r="T3642" s="154"/>
      <c r="U3642" s="154"/>
      <c r="V3642" s="154"/>
      <c r="W3642" s="154"/>
      <c r="X3642" s="154"/>
      <c r="Y3642" s="154"/>
      <c r="Z3642" s="154"/>
      <c r="AA3642" s="154"/>
      <c r="AB3642" s="154"/>
      <c r="AC3642" s="154"/>
      <c r="AD3642" s="154"/>
      <c r="AE3642" s="154"/>
      <c r="AF3642" s="162"/>
    </row>
    <row r="3643" spans="1:32" ht="15.95" customHeight="1">
      <c r="A3643" s="1280" t="s">
        <v>323</v>
      </c>
      <c r="B3643" s="1280"/>
      <c r="C3643" s="1280"/>
      <c r="D3643" s="1280"/>
      <c r="E3643" s="1280"/>
      <c r="F3643" s="1280"/>
      <c r="G3643" s="1280"/>
      <c r="H3643" s="1280"/>
      <c r="I3643" s="1280"/>
      <c r="J3643" s="1280"/>
      <c r="K3643" s="1280"/>
      <c r="L3643" s="1280"/>
      <c r="M3643" s="1280"/>
      <c r="N3643" s="1280"/>
      <c r="O3643" s="1280"/>
      <c r="P3643" s="1280"/>
      <c r="Q3643" s="1280"/>
      <c r="R3643" s="1280"/>
      <c r="S3643" s="1280"/>
      <c r="T3643" s="1280"/>
      <c r="U3643" s="1280"/>
      <c r="V3643" s="1280"/>
      <c r="W3643" s="1280"/>
      <c r="X3643" s="1280"/>
      <c r="Y3643" s="1280"/>
      <c r="Z3643" s="1280"/>
      <c r="AA3643" s="1280"/>
      <c r="AB3643" s="1280"/>
      <c r="AC3643" s="1280"/>
      <c r="AD3643" s="1280"/>
      <c r="AE3643" s="1280"/>
      <c r="AF3643" s="1280"/>
    </row>
    <row r="3644" spans="1:32" ht="37.9" customHeight="1">
      <c r="A3644" s="1301" t="s">
        <v>380</v>
      </c>
      <c r="B3644" s="1301"/>
      <c r="C3644" s="1301"/>
      <c r="D3644" s="1301"/>
      <c r="E3644" s="1301"/>
      <c r="F3644" s="1301"/>
      <c r="G3644" s="1301"/>
      <c r="H3644" s="1301"/>
      <c r="I3644" s="1301"/>
      <c r="J3644" s="1301"/>
      <c r="K3644" s="1301"/>
      <c r="L3644" s="1301"/>
      <c r="M3644" s="1301"/>
      <c r="N3644" s="1301"/>
      <c r="O3644" s="1301"/>
      <c r="P3644" s="1301"/>
      <c r="Q3644" s="1301"/>
      <c r="R3644" s="1301"/>
      <c r="S3644" s="1301"/>
      <c r="T3644" s="1301"/>
      <c r="U3644" s="1301"/>
      <c r="V3644" s="1301"/>
      <c r="W3644" s="1301"/>
      <c r="X3644" s="1301"/>
      <c r="Y3644" s="1280" t="s">
        <v>381</v>
      </c>
      <c r="Z3644" s="1280"/>
      <c r="AA3644" s="1280"/>
      <c r="AB3644" s="1280"/>
      <c r="AC3644" s="1280"/>
      <c r="AD3644" s="1280"/>
      <c r="AE3644" s="1280"/>
      <c r="AF3644" s="1280"/>
    </row>
    <row r="3645" spans="1:32" ht="4.3499999999999996" customHeight="1">
      <c r="A3645" s="146"/>
      <c r="B3645" s="147"/>
      <c r="C3645" s="147"/>
      <c r="D3645" s="147"/>
      <c r="E3645" s="147"/>
      <c r="F3645" s="147"/>
      <c r="G3645" s="147"/>
      <c r="H3645" s="147"/>
      <c r="I3645" s="147"/>
      <c r="J3645" s="156"/>
      <c r="K3645" s="156"/>
      <c r="L3645" s="156"/>
      <c r="M3645" s="156"/>
      <c r="N3645" s="156"/>
      <c r="O3645" s="156"/>
      <c r="P3645" s="156"/>
      <c r="Q3645" s="156"/>
      <c r="R3645" s="156"/>
      <c r="S3645" s="156"/>
      <c r="T3645" s="156"/>
      <c r="U3645" s="156"/>
      <c r="V3645" s="156"/>
      <c r="W3645" s="156"/>
      <c r="X3645" s="156"/>
      <c r="Y3645" s="156"/>
      <c r="Z3645" s="156"/>
      <c r="AA3645" s="156"/>
      <c r="AB3645" s="156"/>
      <c r="AC3645" s="156"/>
      <c r="AD3645" s="156"/>
      <c r="AE3645" s="156"/>
      <c r="AF3645" s="157"/>
    </row>
    <row r="3646" spans="1:32" ht="17.45" customHeight="1">
      <c r="A3646" s="1302" t="s">
        <v>416</v>
      </c>
      <c r="B3646" s="1302"/>
      <c r="C3646" s="1302"/>
      <c r="D3646" s="1302"/>
      <c r="E3646" s="1302"/>
      <c r="F3646" s="1302"/>
      <c r="G3646" s="1302"/>
      <c r="H3646" s="1302"/>
      <c r="I3646" s="1302"/>
      <c r="J3646" s="1256" t="s">
        <v>391</v>
      </c>
      <c r="K3646" s="1256"/>
      <c r="L3646" s="158" t="s">
        <v>417</v>
      </c>
      <c r="M3646" s="158" t="s">
        <v>418</v>
      </c>
      <c r="N3646" s="1256" t="s">
        <v>419</v>
      </c>
      <c r="O3646" s="1256"/>
      <c r="P3646" s="1256" t="s">
        <v>420</v>
      </c>
      <c r="Q3646" s="1256"/>
      <c r="R3646" s="1256"/>
      <c r="S3646" s="1256"/>
      <c r="T3646" s="1256" t="s">
        <v>421</v>
      </c>
      <c r="U3646" s="1256"/>
      <c r="V3646" s="1256"/>
      <c r="W3646" s="1256"/>
      <c r="X3646" s="1256" t="s">
        <v>422</v>
      </c>
      <c r="Y3646" s="1256"/>
      <c r="Z3646" s="1256"/>
      <c r="AA3646" s="1256"/>
      <c r="AB3646" s="1256"/>
      <c r="AC3646" s="1245" t="s">
        <v>409</v>
      </c>
      <c r="AD3646" s="1245"/>
      <c r="AE3646" s="1245"/>
      <c r="AF3646" s="1245"/>
    </row>
    <row r="3647" spans="1:32" ht="22.5" customHeight="1">
      <c r="A3647" s="155"/>
      <c r="B3647" s="156"/>
      <c r="C3647" s="160" t="s">
        <v>840</v>
      </c>
      <c r="D3647" s="1328" t="s">
        <v>833</v>
      </c>
      <c r="E3647" s="1328"/>
      <c r="F3647" s="1328"/>
      <c r="G3647" s="1328"/>
      <c r="H3647" s="1328"/>
      <c r="I3647" s="1328"/>
      <c r="J3647" s="1329">
        <v>2.0000000000000001E-4</v>
      </c>
      <c r="K3647" s="1329"/>
      <c r="L3647" s="172">
        <v>0</v>
      </c>
      <c r="M3647" s="172">
        <v>0</v>
      </c>
      <c r="N3647" s="1330">
        <v>0</v>
      </c>
      <c r="O3647" s="1330"/>
      <c r="P3647" s="1330">
        <v>1.1000000000000001</v>
      </c>
      <c r="Q3647" s="1330"/>
      <c r="R3647" s="1330"/>
      <c r="S3647" s="1330"/>
      <c r="T3647" s="1330">
        <v>0.88</v>
      </c>
      <c r="U3647" s="1330"/>
      <c r="V3647" s="1330"/>
      <c r="W3647" s="1330"/>
      <c r="X3647" s="1330">
        <v>0.72</v>
      </c>
      <c r="Y3647" s="1330"/>
      <c r="Z3647" s="1330"/>
      <c r="AA3647" s="1330"/>
      <c r="AB3647" s="1330"/>
      <c r="AC3647" s="1254">
        <v>0</v>
      </c>
      <c r="AD3647" s="1254"/>
      <c r="AE3647" s="1254"/>
      <c r="AF3647" s="1254"/>
    </row>
    <row r="3648" spans="1:32" ht="17.45" customHeight="1">
      <c r="A3648" s="1246"/>
      <c r="B3648" s="1246"/>
      <c r="C3648" s="1246"/>
      <c r="D3648" s="1246"/>
      <c r="E3648" s="1246"/>
      <c r="F3648" s="1246"/>
      <c r="G3648" s="1246"/>
      <c r="H3648" s="1246"/>
      <c r="I3648" s="1246"/>
      <c r="J3648" s="1246"/>
      <c r="K3648" s="1246"/>
      <c r="L3648" s="1246"/>
      <c r="M3648" s="1247" t="s">
        <v>423</v>
      </c>
      <c r="N3648" s="1247"/>
      <c r="O3648" s="1247"/>
      <c r="P3648" s="1247"/>
      <c r="Q3648" s="1247"/>
      <c r="R3648" s="1247"/>
      <c r="S3648" s="1247"/>
      <c r="T3648" s="1247"/>
      <c r="U3648" s="1247"/>
      <c r="V3648" s="1247"/>
      <c r="W3648" s="1247"/>
      <c r="X3648" s="1248"/>
      <c r="Y3648" s="1248"/>
      <c r="Z3648" s="1249">
        <v>0</v>
      </c>
      <c r="AA3648" s="1249"/>
      <c r="AB3648" s="1249"/>
      <c r="AC3648" s="1249"/>
      <c r="AD3648" s="1249"/>
      <c r="AE3648" s="1249"/>
      <c r="AF3648" s="1249"/>
    </row>
    <row r="3649" spans="1:32" ht="5.85" customHeight="1">
      <c r="A3649" s="1250"/>
      <c r="B3649" s="1250"/>
      <c r="C3649" s="1250"/>
      <c r="D3649" s="1250"/>
      <c r="E3649" s="1250"/>
      <c r="F3649" s="1250"/>
      <c r="G3649" s="1250"/>
      <c r="H3649" s="1250"/>
      <c r="I3649" s="1250"/>
      <c r="J3649" s="1250"/>
      <c r="K3649" s="1250"/>
      <c r="L3649" s="1250"/>
      <c r="M3649" s="1250"/>
      <c r="N3649" s="1250"/>
      <c r="O3649" s="1250"/>
      <c r="P3649" s="1250"/>
      <c r="Q3649" s="1250"/>
      <c r="R3649" s="1250"/>
      <c r="S3649" s="1250"/>
      <c r="T3649" s="1250"/>
      <c r="U3649" s="1250"/>
      <c r="V3649" s="1250"/>
      <c r="W3649" s="1250"/>
      <c r="X3649" s="1250"/>
      <c r="Y3649" s="1250"/>
      <c r="Z3649" s="1250"/>
      <c r="AA3649" s="1250"/>
      <c r="AB3649" s="1250"/>
      <c r="AC3649" s="1250"/>
      <c r="AD3649" s="1250"/>
      <c r="AE3649" s="1250"/>
      <c r="AF3649" s="1250"/>
    </row>
    <row r="3650" spans="1:32" ht="16.7" customHeight="1">
      <c r="A3650" s="1239"/>
      <c r="B3650" s="1239"/>
      <c r="C3650" s="1239"/>
      <c r="D3650" s="1239"/>
      <c r="E3650" s="1239"/>
      <c r="F3650" s="1239"/>
      <c r="G3650" s="1239"/>
      <c r="H3650" s="1239"/>
      <c r="I3650" s="1239"/>
      <c r="J3650" s="1239"/>
      <c r="K3650" s="1239"/>
      <c r="L3650" s="1239"/>
      <c r="M3650" s="1240" t="s">
        <v>424</v>
      </c>
      <c r="N3650" s="1240"/>
      <c r="O3650" s="1240"/>
      <c r="P3650" s="1240"/>
      <c r="Q3650" s="1240"/>
      <c r="R3650" s="1240"/>
      <c r="S3650" s="1240"/>
      <c r="T3650" s="1240"/>
      <c r="U3650" s="1240"/>
      <c r="V3650" s="1240"/>
      <c r="W3650" s="1240"/>
      <c r="X3650" s="1243"/>
      <c r="Y3650" s="1243"/>
      <c r="Z3650" s="1241">
        <v>0.59</v>
      </c>
      <c r="AA3650" s="1241"/>
      <c r="AB3650" s="1241"/>
      <c r="AC3650" s="1241"/>
      <c r="AD3650" s="1241"/>
      <c r="AE3650" s="1241"/>
      <c r="AF3650" s="1241"/>
    </row>
    <row r="3651" spans="1:32" ht="17.45" customHeight="1">
      <c r="A3651" s="1239"/>
      <c r="B3651" s="1239"/>
      <c r="C3651" s="1239"/>
      <c r="D3651" s="1239"/>
      <c r="E3651" s="1239"/>
      <c r="F3651" s="1239"/>
      <c r="G3651" s="1239"/>
      <c r="H3651" s="1239"/>
      <c r="I3651" s="1239"/>
      <c r="J3651" s="1239"/>
      <c r="K3651" s="1240" t="s">
        <v>425</v>
      </c>
      <c r="L3651" s="1240"/>
      <c r="M3651" s="1240"/>
      <c r="N3651" s="1240"/>
      <c r="O3651" s="1240"/>
      <c r="P3651" s="1240"/>
      <c r="Q3651" s="151"/>
      <c r="R3651" s="1244">
        <v>0</v>
      </c>
      <c r="S3651" s="1244"/>
      <c r="T3651" s="1244"/>
      <c r="U3651" s="151"/>
      <c r="V3651" s="1240" t="s">
        <v>426</v>
      </c>
      <c r="W3651" s="1240"/>
      <c r="X3651" s="1243"/>
      <c r="Y3651" s="1243"/>
      <c r="Z3651" s="1241">
        <v>0</v>
      </c>
      <c r="AA3651" s="1241"/>
      <c r="AB3651" s="1241"/>
      <c r="AC3651" s="1241"/>
      <c r="AD3651" s="1241"/>
      <c r="AE3651" s="1241"/>
      <c r="AF3651" s="1241"/>
    </row>
    <row r="3652" spans="1:32" ht="17.45" customHeight="1">
      <c r="A3652" s="1239"/>
      <c r="B3652" s="1239"/>
      <c r="C3652" s="1239"/>
      <c r="D3652" s="1239"/>
      <c r="E3652" s="1239"/>
      <c r="F3652" s="1239"/>
      <c r="G3652" s="1239"/>
      <c r="H3652" s="1239"/>
      <c r="I3652" s="1239"/>
      <c r="J3652" s="1239"/>
      <c r="K3652" s="1239"/>
      <c r="L3652" s="1239"/>
      <c r="M3652" s="1240" t="s">
        <v>427</v>
      </c>
      <c r="N3652" s="1240"/>
      <c r="O3652" s="1240"/>
      <c r="P3652" s="1240"/>
      <c r="Q3652" s="1240"/>
      <c r="R3652" s="1240"/>
      <c r="S3652" s="1240"/>
      <c r="T3652" s="1240"/>
      <c r="U3652" s="1240"/>
      <c r="V3652" s="1240"/>
      <c r="W3652" s="1240"/>
      <c r="X3652" s="1243"/>
      <c r="Y3652" s="1243"/>
      <c r="Z3652" s="1241">
        <v>0.59</v>
      </c>
      <c r="AA3652" s="1241"/>
      <c r="AB3652" s="1241"/>
      <c r="AC3652" s="1241"/>
      <c r="AD3652" s="1241"/>
      <c r="AE3652" s="1241"/>
      <c r="AF3652" s="1241"/>
    </row>
    <row r="3653" spans="1:32" ht="5.85" customHeight="1">
      <c r="A3653" s="1242"/>
      <c r="B3653" s="1242"/>
      <c r="C3653" s="1242"/>
      <c r="D3653" s="1242"/>
      <c r="E3653" s="1242"/>
      <c r="F3653" s="1242"/>
      <c r="G3653" s="1242"/>
      <c r="H3653" s="1242"/>
      <c r="I3653" s="1242"/>
      <c r="J3653" s="1242"/>
      <c r="K3653" s="1242"/>
      <c r="L3653" s="1242"/>
      <c r="M3653" s="1242"/>
      <c r="N3653" s="1242"/>
      <c r="O3653" s="1242"/>
      <c r="P3653" s="1242"/>
      <c r="Q3653" s="1242"/>
      <c r="R3653" s="1242"/>
      <c r="S3653" s="1242"/>
      <c r="T3653" s="1242"/>
      <c r="U3653" s="1242"/>
      <c r="V3653" s="1242"/>
      <c r="W3653" s="1242"/>
      <c r="X3653" s="1242"/>
      <c r="Y3653" s="1242"/>
      <c r="Z3653" s="1242"/>
      <c r="AA3653" s="1242"/>
      <c r="AB3653" s="1242"/>
      <c r="AC3653" s="1242"/>
      <c r="AD3653" s="1242"/>
      <c r="AE3653" s="1242"/>
      <c r="AF3653" s="1242"/>
    </row>
    <row r="3654" spans="1:32" ht="145.35" customHeight="1">
      <c r="A3654" s="150"/>
      <c r="AF3654" s="152"/>
    </row>
    <row r="3655" spans="1:32" ht="145.35" customHeight="1">
      <c r="A3655" s="150"/>
      <c r="AF3655" s="152"/>
    </row>
    <row r="3656" spans="1:32" ht="139.69999999999999" customHeight="1">
      <c r="A3656" s="150"/>
      <c r="AF3656" s="152"/>
    </row>
    <row r="3657" spans="1:32" ht="139.69999999999999" customHeight="1">
      <c r="A3657" s="153"/>
      <c r="B3657" s="154"/>
      <c r="C3657" s="154"/>
      <c r="D3657" s="154"/>
      <c r="E3657" s="154"/>
      <c r="F3657" s="154"/>
      <c r="G3657" s="154"/>
      <c r="H3657" s="154"/>
      <c r="I3657" s="154"/>
      <c r="J3657" s="154"/>
      <c r="K3657" s="154"/>
      <c r="L3657" s="154"/>
      <c r="M3657" s="154"/>
      <c r="N3657" s="154"/>
      <c r="O3657" s="154"/>
      <c r="P3657" s="154"/>
      <c r="Q3657" s="154"/>
      <c r="R3657" s="154"/>
      <c r="S3657" s="154"/>
      <c r="T3657" s="154"/>
      <c r="U3657" s="154"/>
      <c r="V3657" s="154"/>
      <c r="W3657" s="154"/>
      <c r="X3657" s="154"/>
      <c r="Y3657" s="154"/>
      <c r="Z3657" s="154"/>
      <c r="AA3657" s="154"/>
      <c r="AB3657" s="154"/>
      <c r="AC3657" s="154"/>
      <c r="AD3657" s="154"/>
      <c r="AE3657" s="154"/>
      <c r="AF3657" s="162"/>
    </row>
    <row r="3658" spans="1:32" ht="1.5" customHeight="1">
      <c r="A3658" s="146"/>
      <c r="B3658" s="147"/>
      <c r="C3658" s="147"/>
      <c r="D3658" s="147"/>
      <c r="E3658" s="147"/>
      <c r="F3658" s="147"/>
      <c r="G3658" s="1289" t="s">
        <v>376</v>
      </c>
      <c r="H3658" s="1289"/>
      <c r="I3658" s="1289"/>
      <c r="J3658" s="1289"/>
      <c r="K3658" s="1289"/>
      <c r="L3658" s="1289"/>
      <c r="M3658" s="1289"/>
      <c r="N3658" s="1289"/>
      <c r="O3658" s="1289"/>
      <c r="P3658" s="1289"/>
      <c r="Q3658" s="1289"/>
      <c r="R3658" s="1289"/>
      <c r="S3658" s="1289"/>
      <c r="T3658" s="1289"/>
      <c r="U3658" s="1289"/>
      <c r="V3658" s="1289"/>
      <c r="W3658" s="1289"/>
      <c r="X3658" s="1289"/>
      <c r="Y3658" s="1289"/>
      <c r="Z3658" s="1289"/>
      <c r="AA3658" s="148"/>
      <c r="AB3658" s="1290" t="s">
        <v>855</v>
      </c>
      <c r="AC3658" s="1290"/>
      <c r="AD3658" s="1290"/>
      <c r="AE3658" s="1290"/>
      <c r="AF3658" s="1290"/>
    </row>
    <row r="3659" spans="1:32" ht="15.4" customHeight="1">
      <c r="A3659" s="150"/>
      <c r="B3659" s="1243"/>
      <c r="C3659" s="1243"/>
      <c r="D3659" s="1243"/>
      <c r="E3659" s="1243"/>
      <c r="G3659" s="1289"/>
      <c r="H3659" s="1289"/>
      <c r="I3659" s="1289"/>
      <c r="J3659" s="1289"/>
      <c r="K3659" s="1289"/>
      <c r="L3659" s="1289"/>
      <c r="M3659" s="1289"/>
      <c r="N3659" s="1289"/>
      <c r="O3659" s="1289"/>
      <c r="P3659" s="1289"/>
      <c r="Q3659" s="1289"/>
      <c r="R3659" s="1289"/>
      <c r="S3659" s="1289"/>
      <c r="T3659" s="1289"/>
      <c r="U3659" s="1289"/>
      <c r="V3659" s="1289"/>
      <c r="W3659" s="1289"/>
      <c r="X3659" s="1289"/>
      <c r="Y3659" s="1289"/>
      <c r="Z3659" s="1289"/>
      <c r="AA3659" s="152"/>
      <c r="AB3659" s="1290"/>
      <c r="AC3659" s="1290"/>
      <c r="AD3659" s="1290"/>
      <c r="AE3659" s="1290"/>
      <c r="AF3659" s="1290"/>
    </row>
    <row r="3660" spans="1:32" ht="11.65" customHeight="1">
      <c r="A3660" s="150"/>
      <c r="B3660" s="1243"/>
      <c r="C3660" s="1243"/>
      <c r="D3660" s="1243"/>
      <c r="E3660" s="1243"/>
      <c r="G3660" s="1289"/>
      <c r="H3660" s="1289"/>
      <c r="I3660" s="1289"/>
      <c r="J3660" s="1289"/>
      <c r="K3660" s="1289"/>
      <c r="L3660" s="1289"/>
      <c r="M3660" s="1289"/>
      <c r="N3660" s="1289"/>
      <c r="O3660" s="1289"/>
      <c r="P3660" s="1289"/>
      <c r="Q3660" s="1289"/>
      <c r="R3660" s="1289"/>
      <c r="S3660" s="1289"/>
      <c r="T3660" s="1289"/>
      <c r="U3660" s="1289"/>
      <c r="V3660" s="1289"/>
      <c r="W3660" s="1289"/>
      <c r="X3660" s="1289"/>
      <c r="Y3660" s="1289"/>
      <c r="Z3660" s="1289"/>
      <c r="AA3660" s="152"/>
      <c r="AB3660" s="1291" t="s">
        <v>378</v>
      </c>
      <c r="AC3660" s="1291"/>
      <c r="AD3660" s="1291"/>
      <c r="AE3660" s="1292"/>
      <c r="AF3660" s="1292"/>
    </row>
    <row r="3661" spans="1:32" ht="13.9" customHeight="1">
      <c r="A3661" s="150"/>
      <c r="B3661" s="1243"/>
      <c r="C3661" s="1243"/>
      <c r="D3661" s="1243"/>
      <c r="E3661" s="1243"/>
      <c r="G3661" s="1293" t="s">
        <v>379</v>
      </c>
      <c r="H3661" s="1293"/>
      <c r="I3661" s="1293"/>
      <c r="J3661" s="1293"/>
      <c r="K3661" s="1293"/>
      <c r="L3661" s="1293"/>
      <c r="M3661" s="1293"/>
      <c r="N3661" s="1293"/>
      <c r="O3661" s="1293"/>
      <c r="P3661" s="1293"/>
      <c r="Q3661" s="1293"/>
      <c r="R3661" s="1293"/>
      <c r="S3661" s="1293"/>
      <c r="T3661" s="1293"/>
      <c r="U3661" s="1293"/>
      <c r="V3661" s="1293"/>
      <c r="W3661" s="1293"/>
      <c r="X3661" s="1293"/>
      <c r="Y3661" s="1293"/>
      <c r="Z3661" s="1293"/>
      <c r="AA3661" s="152"/>
      <c r="AB3661" s="1291"/>
      <c r="AC3661" s="1291"/>
      <c r="AD3661" s="1291"/>
      <c r="AE3661" s="1292"/>
      <c r="AF3661" s="1292"/>
    </row>
    <row r="3662" spans="1:32" ht="0.75" customHeight="1">
      <c r="A3662" s="150"/>
      <c r="G3662" s="1293"/>
      <c r="H3662" s="1293"/>
      <c r="I3662" s="1293"/>
      <c r="J3662" s="1293"/>
      <c r="K3662" s="1293"/>
      <c r="L3662" s="1293"/>
      <c r="M3662" s="1293"/>
      <c r="N3662" s="1293"/>
      <c r="O3662" s="1293"/>
      <c r="P3662" s="1293"/>
      <c r="Q3662" s="1293"/>
      <c r="R3662" s="1293"/>
      <c r="S3662" s="1293"/>
      <c r="T3662" s="1293"/>
      <c r="U3662" s="1293"/>
      <c r="V3662" s="1293"/>
      <c r="W3662" s="1293"/>
      <c r="X3662" s="1293"/>
      <c r="Y3662" s="1293"/>
      <c r="Z3662" s="1293"/>
      <c r="AA3662" s="152"/>
      <c r="AB3662" s="1291"/>
      <c r="AC3662" s="1291"/>
      <c r="AD3662" s="1291"/>
      <c r="AE3662" s="1292"/>
      <c r="AF3662" s="1292"/>
    </row>
    <row r="3663" spans="1:32" ht="0.75" customHeight="1">
      <c r="A3663" s="153"/>
      <c r="B3663" s="154"/>
      <c r="C3663" s="154"/>
      <c r="D3663" s="154"/>
      <c r="E3663" s="154"/>
      <c r="F3663" s="154"/>
      <c r="G3663" s="154"/>
      <c r="H3663" s="154"/>
      <c r="I3663" s="154"/>
      <c r="J3663" s="154"/>
      <c r="K3663" s="154"/>
      <c r="L3663" s="154"/>
      <c r="M3663" s="154"/>
      <c r="N3663" s="154"/>
      <c r="O3663" s="154"/>
      <c r="P3663" s="154"/>
      <c r="Q3663" s="154"/>
      <c r="R3663" s="154"/>
      <c r="S3663" s="154"/>
      <c r="T3663" s="154"/>
      <c r="U3663" s="154"/>
      <c r="V3663" s="154"/>
      <c r="W3663" s="154"/>
      <c r="X3663" s="154"/>
      <c r="Y3663" s="154"/>
      <c r="Z3663" s="154"/>
      <c r="AA3663" s="154"/>
      <c r="AB3663" s="154"/>
      <c r="AC3663" s="154"/>
      <c r="AD3663" s="154"/>
      <c r="AE3663" s="1292"/>
      <c r="AF3663" s="1292"/>
    </row>
    <row r="3664" spans="1:32" ht="16.7" customHeight="1">
      <c r="A3664" s="1280" t="s">
        <v>323</v>
      </c>
      <c r="B3664" s="1280"/>
      <c r="C3664" s="1280"/>
      <c r="D3664" s="1280"/>
      <c r="E3664" s="1280"/>
      <c r="F3664" s="1280"/>
      <c r="G3664" s="1280"/>
      <c r="H3664" s="1280"/>
      <c r="I3664" s="1280"/>
      <c r="J3664" s="1280"/>
      <c r="K3664" s="1280"/>
      <c r="L3664" s="1280"/>
      <c r="M3664" s="1280"/>
      <c r="N3664" s="1280"/>
      <c r="O3664" s="1280"/>
      <c r="P3664" s="1280"/>
      <c r="Q3664" s="1280"/>
      <c r="R3664" s="1280"/>
      <c r="S3664" s="1280"/>
      <c r="T3664" s="1280"/>
      <c r="U3664" s="1280"/>
      <c r="V3664" s="1280"/>
      <c r="W3664" s="1280"/>
      <c r="X3664" s="1280"/>
      <c r="Y3664" s="1280"/>
      <c r="Z3664" s="1280"/>
      <c r="AA3664" s="1280"/>
      <c r="AB3664" s="1280"/>
      <c r="AC3664" s="1280"/>
      <c r="AD3664" s="1280"/>
      <c r="AE3664" s="1280"/>
      <c r="AF3664" s="1280"/>
    </row>
    <row r="3665" spans="1:32" ht="37.15" customHeight="1">
      <c r="A3665" s="1301" t="s">
        <v>380</v>
      </c>
      <c r="B3665" s="1301"/>
      <c r="C3665" s="1301"/>
      <c r="D3665" s="1301"/>
      <c r="E3665" s="1301"/>
      <c r="F3665" s="1301"/>
      <c r="G3665" s="1301"/>
      <c r="H3665" s="1301"/>
      <c r="I3665" s="1301"/>
      <c r="J3665" s="1301"/>
      <c r="K3665" s="1301"/>
      <c r="L3665" s="1301"/>
      <c r="M3665" s="1301"/>
      <c r="N3665" s="1301"/>
      <c r="O3665" s="1301"/>
      <c r="P3665" s="1301"/>
      <c r="Q3665" s="1301"/>
      <c r="R3665" s="1301"/>
      <c r="S3665" s="1301"/>
      <c r="T3665" s="1301"/>
      <c r="U3665" s="1301"/>
      <c r="V3665" s="1301"/>
      <c r="W3665" s="1301"/>
      <c r="X3665" s="1301"/>
      <c r="Y3665" s="1280" t="s">
        <v>381</v>
      </c>
      <c r="Z3665" s="1280"/>
      <c r="AA3665" s="1280"/>
      <c r="AB3665" s="1280"/>
      <c r="AC3665" s="1280"/>
      <c r="AD3665" s="1280"/>
      <c r="AE3665" s="1280"/>
      <c r="AF3665" s="1280"/>
    </row>
    <row r="3666" spans="1:32" ht="5.0999999999999996" customHeight="1">
      <c r="A3666" s="155"/>
      <c r="B3666" s="156"/>
      <c r="C3666" s="156"/>
      <c r="D3666" s="156"/>
      <c r="E3666" s="156"/>
      <c r="F3666" s="156"/>
      <c r="G3666" s="156"/>
      <c r="H3666" s="156"/>
      <c r="I3666" s="156"/>
      <c r="J3666" s="156"/>
      <c r="K3666" s="156"/>
      <c r="L3666" s="156"/>
      <c r="M3666" s="156"/>
      <c r="N3666" s="156"/>
      <c r="O3666" s="156"/>
      <c r="P3666" s="156"/>
      <c r="Q3666" s="156"/>
      <c r="R3666" s="156"/>
      <c r="S3666" s="156"/>
      <c r="T3666" s="156"/>
      <c r="U3666" s="156"/>
      <c r="V3666" s="156"/>
      <c r="W3666" s="156"/>
      <c r="X3666" s="156"/>
      <c r="Y3666" s="156"/>
      <c r="Z3666" s="156"/>
      <c r="AA3666" s="156"/>
      <c r="AB3666" s="156"/>
      <c r="AC3666" s="156"/>
      <c r="AD3666" s="156"/>
      <c r="AE3666" s="156"/>
      <c r="AF3666" s="157"/>
    </row>
    <row r="3667" spans="1:32" ht="0.75" customHeight="1">
      <c r="A3667" s="1283" t="s">
        <v>382</v>
      </c>
      <c r="B3667" s="1283"/>
      <c r="C3667" s="1283"/>
      <c r="D3667" s="1283"/>
      <c r="E3667" s="1284"/>
      <c r="F3667" s="1284"/>
      <c r="G3667" s="1284"/>
      <c r="H3667" s="1284"/>
      <c r="I3667" s="1285" t="s">
        <v>166</v>
      </c>
      <c r="J3667" s="1285"/>
      <c r="K3667" s="1285"/>
      <c r="L3667" s="1285"/>
      <c r="M3667" s="1285"/>
      <c r="N3667" s="1285"/>
      <c r="O3667" s="1285"/>
      <c r="P3667" s="1285"/>
      <c r="Q3667" s="1285"/>
      <c r="R3667" s="1285"/>
      <c r="S3667" s="1285"/>
      <c r="T3667" s="1285"/>
      <c r="U3667" s="1285"/>
      <c r="V3667" s="1285"/>
      <c r="W3667" s="1285"/>
      <c r="X3667" s="1285"/>
      <c r="Y3667" s="1275" t="s">
        <v>383</v>
      </c>
      <c r="Z3667" s="1275"/>
      <c r="AA3667" s="1275"/>
      <c r="AB3667" s="1275"/>
      <c r="AC3667" s="1275"/>
      <c r="AD3667" s="1286" t="s">
        <v>491</v>
      </c>
      <c r="AE3667" s="1286"/>
      <c r="AF3667" s="1286"/>
    </row>
    <row r="3668" spans="1:32" ht="17.45" customHeight="1">
      <c r="A3668" s="1283"/>
      <c r="B3668" s="1283"/>
      <c r="C3668" s="1283"/>
      <c r="D3668" s="1283"/>
      <c r="E3668" s="1287" t="s">
        <v>385</v>
      </c>
      <c r="F3668" s="1287"/>
      <c r="G3668" s="1287"/>
      <c r="H3668" s="1288" t="s">
        <v>386</v>
      </c>
      <c r="I3668" s="1285"/>
      <c r="J3668" s="1285"/>
      <c r="K3668" s="1285"/>
      <c r="L3668" s="1285"/>
      <c r="M3668" s="1285"/>
      <c r="N3668" s="1285"/>
      <c r="O3668" s="1285"/>
      <c r="P3668" s="1285"/>
      <c r="Q3668" s="1285"/>
      <c r="R3668" s="1285"/>
      <c r="S3668" s="1285"/>
      <c r="T3668" s="1285"/>
      <c r="U3668" s="1285"/>
      <c r="V3668" s="1285"/>
      <c r="W3668" s="1285"/>
      <c r="X3668" s="1285"/>
      <c r="Y3668" s="1275"/>
      <c r="Z3668" s="1275"/>
      <c r="AA3668" s="1275"/>
      <c r="AB3668" s="1275"/>
      <c r="AC3668" s="1275"/>
      <c r="AD3668" s="1286"/>
      <c r="AE3668" s="1286"/>
      <c r="AF3668" s="1286"/>
    </row>
    <row r="3669" spans="1:32" ht="0.75" customHeight="1">
      <c r="A3669" s="1274" t="s">
        <v>164</v>
      </c>
      <c r="B3669" s="1274"/>
      <c r="C3669" s="1274"/>
      <c r="D3669" s="1274"/>
      <c r="E3669" s="1287"/>
      <c r="F3669" s="1287"/>
      <c r="G3669" s="1287"/>
      <c r="H3669" s="1288"/>
      <c r="I3669" s="1285"/>
      <c r="J3669" s="1285"/>
      <c r="K3669" s="1285"/>
      <c r="L3669" s="1285"/>
      <c r="M3669" s="1285"/>
      <c r="N3669" s="1285"/>
      <c r="O3669" s="1285"/>
      <c r="P3669" s="1285"/>
      <c r="Q3669" s="1285"/>
      <c r="R3669" s="1285"/>
      <c r="S3669" s="1285"/>
      <c r="T3669" s="1285"/>
      <c r="U3669" s="1285"/>
      <c r="V3669" s="1285"/>
      <c r="W3669" s="1285"/>
      <c r="X3669" s="1285"/>
      <c r="Y3669" s="1275" t="s">
        <v>387</v>
      </c>
      <c r="Z3669" s="1275"/>
      <c r="AA3669" s="1275"/>
      <c r="AB3669" s="1275"/>
      <c r="AC3669" s="1275"/>
      <c r="AD3669" s="1276">
        <v>10</v>
      </c>
      <c r="AE3669" s="1276"/>
      <c r="AF3669" s="1276"/>
    </row>
    <row r="3670" spans="1:32" ht="18.2" customHeight="1">
      <c r="A3670" s="1274"/>
      <c r="B3670" s="1274"/>
      <c r="C3670" s="1274"/>
      <c r="D3670" s="1274"/>
      <c r="E3670" s="1277"/>
      <c r="F3670" s="1277"/>
      <c r="G3670" s="1277"/>
      <c r="H3670" s="1288"/>
      <c r="I3670" s="1285"/>
      <c r="J3670" s="1285"/>
      <c r="K3670" s="1285"/>
      <c r="L3670" s="1285"/>
      <c r="M3670" s="1285"/>
      <c r="N3670" s="1285"/>
      <c r="O3670" s="1285"/>
      <c r="P3670" s="1285"/>
      <c r="Q3670" s="1285"/>
      <c r="R3670" s="1285"/>
      <c r="S3670" s="1285"/>
      <c r="T3670" s="1285"/>
      <c r="U3670" s="1285"/>
      <c r="V3670" s="1285"/>
      <c r="W3670" s="1285"/>
      <c r="X3670" s="1285"/>
      <c r="Y3670" s="1275"/>
      <c r="Z3670" s="1275"/>
      <c r="AA3670" s="1275"/>
      <c r="AB3670" s="1275"/>
      <c r="AC3670" s="1275"/>
      <c r="AD3670" s="1276"/>
      <c r="AE3670" s="1276"/>
      <c r="AF3670" s="1276"/>
    </row>
    <row r="3671" spans="1:32" ht="0.75" customHeight="1">
      <c r="A3671" s="1278"/>
      <c r="B3671" s="1278"/>
      <c r="C3671" s="1278"/>
      <c r="D3671" s="1278"/>
      <c r="E3671" s="1278"/>
      <c r="F3671" s="1278"/>
      <c r="G3671" s="1278"/>
      <c r="H3671" s="1288"/>
      <c r="I3671" s="1279"/>
      <c r="J3671" s="1279"/>
      <c r="K3671" s="1279"/>
      <c r="L3671" s="1279"/>
      <c r="M3671" s="1279"/>
      <c r="N3671" s="1279"/>
      <c r="O3671" s="1279"/>
      <c r="P3671" s="1279"/>
      <c r="Q3671" s="1279"/>
      <c r="R3671" s="1279"/>
      <c r="S3671" s="1279"/>
      <c r="T3671" s="1279"/>
      <c r="U3671" s="1279"/>
      <c r="V3671" s="1279"/>
      <c r="W3671" s="1279"/>
      <c r="X3671" s="1279"/>
      <c r="Y3671" s="1279"/>
      <c r="Z3671" s="1279"/>
      <c r="AA3671" s="1279"/>
      <c r="AB3671" s="1279"/>
      <c r="AC3671" s="1279"/>
      <c r="AD3671" s="1279"/>
      <c r="AE3671" s="1279"/>
      <c r="AF3671" s="1279"/>
    </row>
    <row r="3672" spans="1:32" ht="26.1" customHeight="1">
      <c r="A3672" s="1271" t="s">
        <v>432</v>
      </c>
      <c r="B3672" s="1271"/>
      <c r="C3672" s="1271"/>
      <c r="D3672" s="1271"/>
      <c r="E3672" s="1271"/>
      <c r="F3672" s="1271"/>
      <c r="G3672" s="1271"/>
      <c r="H3672" s="1271"/>
      <c r="I3672" s="1271"/>
      <c r="J3672" s="1271"/>
      <c r="K3672" s="1271"/>
      <c r="L3672" s="1271"/>
      <c r="M3672" s="1271"/>
      <c r="N3672" s="1271"/>
      <c r="O3672" s="1271"/>
      <c r="P3672" s="1271"/>
      <c r="Q3672" s="1271"/>
      <c r="R3672" s="1271"/>
      <c r="S3672" s="1271"/>
      <c r="T3672" s="1271"/>
      <c r="U3672" s="1271"/>
      <c r="V3672" s="1271"/>
      <c r="W3672" s="1271"/>
      <c r="X3672" s="1271"/>
      <c r="Y3672" s="1271"/>
      <c r="Z3672" s="1271"/>
      <c r="AA3672" s="1271"/>
      <c r="AB3672" s="1271"/>
      <c r="AC3672" s="1271"/>
      <c r="AD3672" s="1271"/>
      <c r="AE3672" s="1271"/>
      <c r="AF3672" s="1272"/>
    </row>
    <row r="3673" spans="1:32" ht="0.75" customHeight="1">
      <c r="A3673" s="1273" t="s">
        <v>389</v>
      </c>
      <c r="B3673" s="1273"/>
      <c r="C3673" s="1273"/>
      <c r="D3673" s="1273"/>
      <c r="E3673" s="1273"/>
      <c r="F3673" s="1273"/>
      <c r="G3673" s="1273"/>
      <c r="H3673" s="1273"/>
      <c r="I3673" s="1273"/>
      <c r="J3673" s="1273"/>
      <c r="K3673" s="1273"/>
      <c r="L3673" s="1273"/>
      <c r="M3673" s="1273"/>
      <c r="N3673" s="1273"/>
      <c r="O3673" s="1273"/>
      <c r="P3673" s="1273"/>
      <c r="Q3673" s="1273"/>
      <c r="R3673" s="1273"/>
      <c r="S3673" s="1273"/>
      <c r="T3673" s="1273"/>
      <c r="U3673" s="1273"/>
      <c r="V3673" s="1273"/>
      <c r="W3673" s="1273"/>
      <c r="X3673" s="1273"/>
      <c r="Y3673" s="1273"/>
      <c r="Z3673" s="1273"/>
      <c r="AA3673" s="1273"/>
      <c r="AB3673" s="1273"/>
      <c r="AC3673" s="1273"/>
      <c r="AD3673" s="1273"/>
      <c r="AE3673" s="1273"/>
      <c r="AF3673" s="1272"/>
    </row>
    <row r="3674" spans="1:32" ht="10.15" customHeight="1">
      <c r="A3674" s="1273"/>
      <c r="B3674" s="1273"/>
      <c r="C3674" s="1273"/>
      <c r="D3674" s="1273"/>
      <c r="E3674" s="1273"/>
      <c r="F3674" s="1273"/>
      <c r="G3674" s="1273"/>
      <c r="H3674" s="1273"/>
      <c r="I3674" s="1273"/>
      <c r="J3674" s="1273"/>
      <c r="K3674" s="1273"/>
      <c r="L3674" s="1273"/>
      <c r="M3674" s="1273"/>
      <c r="N3674" s="1273"/>
      <c r="O3674" s="1273"/>
      <c r="P3674" s="1273"/>
      <c r="Q3674" s="1273"/>
      <c r="R3674" s="1273"/>
      <c r="S3674" s="1273"/>
      <c r="T3674" s="1273"/>
      <c r="U3674" s="1273"/>
      <c r="V3674" s="1273"/>
      <c r="W3674" s="1273"/>
      <c r="X3674" s="1273"/>
      <c r="Y3674" s="1273"/>
      <c r="Z3674" s="1273"/>
      <c r="AA3674" s="1273"/>
      <c r="AB3674" s="1273"/>
      <c r="AC3674" s="1273"/>
      <c r="AD3674" s="1273"/>
      <c r="AE3674" s="1273"/>
      <c r="AF3674" s="1272"/>
    </row>
    <row r="3675" spans="1:32" ht="16.7" customHeight="1">
      <c r="A3675" s="1255" t="s">
        <v>390</v>
      </c>
      <c r="B3675" s="1255"/>
      <c r="C3675" s="1255"/>
      <c r="D3675" s="1255"/>
      <c r="E3675" s="1255"/>
      <c r="F3675" s="1255"/>
      <c r="G3675" s="1255"/>
      <c r="H3675" s="1255"/>
      <c r="I3675" s="1255"/>
      <c r="J3675" s="1255"/>
      <c r="K3675" s="1255"/>
      <c r="L3675" s="1255"/>
      <c r="M3675" s="1256" t="s">
        <v>391</v>
      </c>
      <c r="N3675" s="1256" t="s">
        <v>392</v>
      </c>
      <c r="O3675" s="1256"/>
      <c r="P3675" s="1256"/>
      <c r="Q3675" s="1256"/>
      <c r="R3675" s="1256"/>
      <c r="S3675" s="1256"/>
      <c r="T3675" s="1256" t="s">
        <v>393</v>
      </c>
      <c r="U3675" s="1256"/>
      <c r="V3675" s="1256"/>
      <c r="W3675" s="1256"/>
      <c r="X3675" s="1256"/>
      <c r="Y3675" s="1256"/>
      <c r="Z3675" s="1256"/>
      <c r="AA3675" s="1256"/>
      <c r="AB3675" s="1256"/>
      <c r="AC3675" s="1245" t="s">
        <v>394</v>
      </c>
      <c r="AD3675" s="1245"/>
      <c r="AE3675" s="1245"/>
      <c r="AF3675" s="1245"/>
    </row>
    <row r="3676" spans="1:32" ht="17.45" customHeight="1">
      <c r="A3676" s="1255"/>
      <c r="B3676" s="1255"/>
      <c r="C3676" s="1255"/>
      <c r="D3676" s="1255"/>
      <c r="E3676" s="1255"/>
      <c r="F3676" s="1255"/>
      <c r="G3676" s="1255"/>
      <c r="H3676" s="1255"/>
      <c r="I3676" s="1255"/>
      <c r="J3676" s="1255"/>
      <c r="K3676" s="1255"/>
      <c r="L3676" s="1255"/>
      <c r="M3676" s="1256"/>
      <c r="N3676" s="1256" t="s">
        <v>395</v>
      </c>
      <c r="O3676" s="1256"/>
      <c r="P3676" s="1256" t="s">
        <v>396</v>
      </c>
      <c r="Q3676" s="1256"/>
      <c r="R3676" s="1256"/>
      <c r="S3676" s="1256"/>
      <c r="T3676" s="1256" t="s">
        <v>395</v>
      </c>
      <c r="U3676" s="1256"/>
      <c r="V3676" s="1256"/>
      <c r="W3676" s="1256"/>
      <c r="X3676" s="1256" t="s">
        <v>396</v>
      </c>
      <c r="Y3676" s="1256"/>
      <c r="Z3676" s="1256"/>
      <c r="AA3676" s="1256"/>
      <c r="AB3676" s="1256"/>
      <c r="AC3676" s="1245"/>
      <c r="AD3676" s="1245"/>
      <c r="AE3676" s="1245"/>
      <c r="AF3676" s="1245"/>
    </row>
    <row r="3677" spans="1:32" ht="16.7" customHeight="1">
      <c r="A3677" s="1246"/>
      <c r="B3677" s="1246"/>
      <c r="C3677" s="1246"/>
      <c r="D3677" s="1246"/>
      <c r="E3677" s="1246"/>
      <c r="F3677" s="1246"/>
      <c r="G3677" s="1246"/>
      <c r="H3677" s="1246"/>
      <c r="I3677" s="1246"/>
      <c r="J3677" s="1246"/>
      <c r="K3677" s="1246"/>
      <c r="L3677" s="1246"/>
      <c r="M3677" s="1247" t="s">
        <v>397</v>
      </c>
      <c r="N3677" s="1247"/>
      <c r="O3677" s="1247"/>
      <c r="P3677" s="1247"/>
      <c r="Q3677" s="1247"/>
      <c r="R3677" s="1247"/>
      <c r="S3677" s="1247"/>
      <c r="T3677" s="1247"/>
      <c r="U3677" s="1247"/>
      <c r="V3677" s="1247"/>
      <c r="W3677" s="1247"/>
      <c r="X3677" s="1248"/>
      <c r="Y3677" s="1248"/>
      <c r="Z3677" s="1249">
        <v>0</v>
      </c>
      <c r="AA3677" s="1249"/>
      <c r="AB3677" s="1249"/>
      <c r="AC3677" s="1249"/>
      <c r="AD3677" s="1249"/>
      <c r="AE3677" s="1249"/>
      <c r="AF3677" s="1249"/>
    </row>
    <row r="3678" spans="1:32" ht="17.45" customHeight="1">
      <c r="A3678" s="1255" t="s">
        <v>398</v>
      </c>
      <c r="B3678" s="1255"/>
      <c r="C3678" s="1255"/>
      <c r="D3678" s="1255"/>
      <c r="E3678" s="1255"/>
      <c r="F3678" s="1255"/>
      <c r="G3678" s="1255"/>
      <c r="H3678" s="1255"/>
      <c r="I3678" s="1255"/>
      <c r="J3678" s="1255"/>
      <c r="K3678" s="1255"/>
      <c r="L3678" s="1255"/>
      <c r="M3678" s="1255"/>
      <c r="N3678" s="1255"/>
      <c r="O3678" s="1256" t="s">
        <v>399</v>
      </c>
      <c r="P3678" s="1256"/>
      <c r="Q3678" s="1256"/>
      <c r="R3678" s="1256"/>
      <c r="S3678" s="1256" t="s">
        <v>391</v>
      </c>
      <c r="T3678" s="1256"/>
      <c r="U3678" s="1256"/>
      <c r="V3678" s="1256"/>
      <c r="W3678" s="1256" t="s">
        <v>400</v>
      </c>
      <c r="X3678" s="1256"/>
      <c r="Y3678" s="1256"/>
      <c r="Z3678" s="1256"/>
      <c r="AA3678" s="1256"/>
      <c r="AB3678" s="1256"/>
      <c r="AC3678" s="1245" t="s">
        <v>394</v>
      </c>
      <c r="AD3678" s="1245"/>
      <c r="AE3678" s="1245"/>
      <c r="AF3678" s="1245"/>
    </row>
    <row r="3679" spans="1:32" ht="23.25" customHeight="1">
      <c r="A3679" s="146"/>
      <c r="B3679" s="147"/>
      <c r="C3679" s="170" t="s">
        <v>462</v>
      </c>
      <c r="D3679" s="1263" t="s">
        <v>463</v>
      </c>
      <c r="E3679" s="1263"/>
      <c r="F3679" s="1263"/>
      <c r="G3679" s="1263"/>
      <c r="H3679" s="1263"/>
      <c r="I3679" s="1263"/>
      <c r="J3679" s="1263"/>
      <c r="K3679" s="1263"/>
      <c r="L3679" s="1263"/>
      <c r="M3679" s="1263"/>
      <c r="N3679" s="1263"/>
      <c r="O3679" s="1264">
        <v>0</v>
      </c>
      <c r="P3679" s="1264"/>
      <c r="Q3679" s="1264"/>
      <c r="R3679" s="1264"/>
      <c r="S3679" s="1264">
        <v>4</v>
      </c>
      <c r="T3679" s="1264"/>
      <c r="U3679" s="1264"/>
      <c r="V3679" s="1264"/>
      <c r="W3679" s="1265">
        <v>22.268799999999999</v>
      </c>
      <c r="X3679" s="1265"/>
      <c r="Y3679" s="1265"/>
      <c r="Z3679" s="1265"/>
      <c r="AA3679" s="1265"/>
      <c r="AB3679" s="1265"/>
      <c r="AC3679" s="1266">
        <v>89.075199999999995</v>
      </c>
      <c r="AD3679" s="1266"/>
      <c r="AE3679" s="1266"/>
      <c r="AF3679" s="1266"/>
    </row>
    <row r="3680" spans="1:32" ht="16.7" customHeight="1">
      <c r="A3680" s="150"/>
      <c r="M3680" s="1240" t="s">
        <v>401</v>
      </c>
      <c r="N3680" s="1240"/>
      <c r="O3680" s="1240"/>
      <c r="P3680" s="1240"/>
      <c r="Q3680" s="1240"/>
      <c r="R3680" s="1240"/>
      <c r="S3680" s="1240"/>
      <c r="T3680" s="1240"/>
      <c r="U3680" s="1240"/>
      <c r="V3680" s="1240"/>
      <c r="W3680" s="1240"/>
      <c r="Z3680" s="1262">
        <v>89.075199999999995</v>
      </c>
      <c r="AA3680" s="1262"/>
      <c r="AB3680" s="1262"/>
      <c r="AC3680" s="1262"/>
      <c r="AD3680" s="1262"/>
      <c r="AE3680" s="1262"/>
      <c r="AF3680" s="1262"/>
    </row>
    <row r="3681" spans="1:32" ht="17.45" customHeight="1">
      <c r="A3681" s="150"/>
      <c r="M3681" s="1240" t="s">
        <v>402</v>
      </c>
      <c r="N3681" s="1240"/>
      <c r="O3681" s="1240"/>
      <c r="P3681" s="1240"/>
      <c r="Q3681" s="1240"/>
      <c r="R3681" s="1240"/>
      <c r="S3681" s="1240"/>
      <c r="T3681" s="1240"/>
      <c r="U3681" s="1240"/>
      <c r="V3681" s="1240"/>
      <c r="W3681" s="1240"/>
      <c r="Z3681" s="1262">
        <v>89.075199999999995</v>
      </c>
      <c r="AA3681" s="1262"/>
      <c r="AB3681" s="1262"/>
      <c r="AC3681" s="1262"/>
      <c r="AD3681" s="1262"/>
      <c r="AE3681" s="1262"/>
      <c r="AF3681" s="1262"/>
    </row>
    <row r="3682" spans="1:32" ht="16.7" customHeight="1">
      <c r="A3682" s="150"/>
      <c r="M3682" s="1240" t="s">
        <v>403</v>
      </c>
      <c r="N3682" s="1240"/>
      <c r="O3682" s="1240"/>
      <c r="P3682" s="1240"/>
      <c r="Q3682" s="1240"/>
      <c r="R3682" s="1240"/>
      <c r="S3682" s="1240"/>
      <c r="T3682" s="1240"/>
      <c r="U3682" s="1240"/>
      <c r="V3682" s="1240"/>
      <c r="W3682" s="1240"/>
      <c r="Z3682" s="1262">
        <v>8.9075000000000006</v>
      </c>
      <c r="AA3682" s="1262"/>
      <c r="AB3682" s="1262"/>
      <c r="AC3682" s="1262"/>
      <c r="AD3682" s="1262"/>
      <c r="AE3682" s="1262"/>
      <c r="AF3682" s="1262"/>
    </row>
    <row r="3683" spans="1:32" ht="17.45" customHeight="1">
      <c r="A3683" s="150"/>
      <c r="M3683" s="1240" t="s">
        <v>404</v>
      </c>
      <c r="N3683" s="1240"/>
      <c r="O3683" s="1240"/>
      <c r="P3683" s="1240"/>
      <c r="Q3683" s="1240"/>
      <c r="R3683" s="1240"/>
      <c r="S3683" s="1240"/>
      <c r="T3683" s="1240"/>
      <c r="U3683" s="1240"/>
      <c r="V3683" s="1240"/>
      <c r="W3683" s="1240"/>
      <c r="Z3683" s="1262">
        <v>0</v>
      </c>
      <c r="AA3683" s="1262"/>
      <c r="AB3683" s="1262"/>
      <c r="AC3683" s="1262"/>
      <c r="AD3683" s="1262"/>
      <c r="AE3683" s="1262"/>
      <c r="AF3683" s="1262"/>
    </row>
    <row r="3684" spans="1:32" ht="17.45" customHeight="1">
      <c r="A3684" s="153"/>
      <c r="B3684" s="154"/>
      <c r="C3684" s="154"/>
      <c r="D3684" s="154"/>
      <c r="E3684" s="154"/>
      <c r="F3684" s="154"/>
      <c r="G3684" s="154"/>
      <c r="H3684" s="154"/>
      <c r="I3684" s="154"/>
      <c r="J3684" s="154"/>
      <c r="K3684" s="154"/>
      <c r="L3684" s="154"/>
      <c r="M3684" s="1260" t="s">
        <v>405</v>
      </c>
      <c r="N3684" s="1260"/>
      <c r="O3684" s="1260"/>
      <c r="P3684" s="1260"/>
      <c r="Q3684" s="1260"/>
      <c r="R3684" s="1260"/>
      <c r="S3684" s="1260"/>
      <c r="T3684" s="1260"/>
      <c r="U3684" s="1260"/>
      <c r="V3684" s="1260"/>
      <c r="W3684" s="1260"/>
      <c r="X3684" s="154"/>
      <c r="Y3684" s="154"/>
      <c r="Z3684" s="1261">
        <v>0</v>
      </c>
      <c r="AA3684" s="1261"/>
      <c r="AB3684" s="1261"/>
      <c r="AC3684" s="1261"/>
      <c r="AD3684" s="1261"/>
      <c r="AE3684" s="1261"/>
      <c r="AF3684" s="1261"/>
    </row>
    <row r="3685" spans="1:32" ht="16.7" customHeight="1">
      <c r="A3685" s="1257" t="s">
        <v>406</v>
      </c>
      <c r="B3685" s="1257"/>
      <c r="C3685" s="1257"/>
      <c r="D3685" s="1257"/>
      <c r="E3685" s="1257"/>
      <c r="F3685" s="1257"/>
      <c r="G3685" s="1257"/>
      <c r="H3685" s="1257"/>
      <c r="I3685" s="1257"/>
      <c r="J3685" s="1257"/>
      <c r="K3685" s="1257"/>
      <c r="L3685" s="1257"/>
      <c r="M3685" s="1257"/>
      <c r="N3685" s="1257"/>
      <c r="O3685" s="1258" t="s">
        <v>391</v>
      </c>
      <c r="P3685" s="1258"/>
      <c r="Q3685" s="1258"/>
      <c r="R3685" s="1258"/>
      <c r="S3685" s="1258" t="s">
        <v>407</v>
      </c>
      <c r="T3685" s="1258"/>
      <c r="U3685" s="1258"/>
      <c r="V3685" s="1258"/>
      <c r="W3685" s="1258" t="s">
        <v>408</v>
      </c>
      <c r="X3685" s="1258"/>
      <c r="Y3685" s="1258"/>
      <c r="Z3685" s="1258"/>
      <c r="AA3685" s="1258"/>
      <c r="AB3685" s="1258"/>
      <c r="AC3685" s="1259" t="s">
        <v>409</v>
      </c>
      <c r="AD3685" s="1259"/>
      <c r="AE3685" s="1259"/>
      <c r="AF3685" s="1259"/>
    </row>
    <row r="3686" spans="1:32" ht="23.25" customHeight="1">
      <c r="A3686" s="146"/>
      <c r="B3686" s="147"/>
      <c r="C3686" s="170" t="s">
        <v>856</v>
      </c>
      <c r="D3686" s="1314" t="s">
        <v>857</v>
      </c>
      <c r="E3686" s="1314"/>
      <c r="F3686" s="1314"/>
      <c r="G3686" s="1314"/>
      <c r="H3686" s="1314"/>
      <c r="I3686" s="1314"/>
      <c r="J3686" s="1314"/>
      <c r="K3686" s="1314"/>
      <c r="L3686" s="1314"/>
      <c r="M3686" s="1314"/>
      <c r="N3686" s="1314"/>
      <c r="O3686" s="1315">
        <v>4</v>
      </c>
      <c r="P3686" s="1315"/>
      <c r="Q3686" s="1315"/>
      <c r="R3686" s="1315"/>
      <c r="S3686" s="1316" t="s">
        <v>491</v>
      </c>
      <c r="T3686" s="1316"/>
      <c r="U3686" s="1316"/>
      <c r="V3686" s="1316"/>
      <c r="W3686" s="1317">
        <v>0.76690000000000003</v>
      </c>
      <c r="X3686" s="1317"/>
      <c r="Y3686" s="1317"/>
      <c r="Z3686" s="1317"/>
      <c r="AA3686" s="1317"/>
      <c r="AB3686" s="1317"/>
      <c r="AC3686" s="1318">
        <v>3.0676000000000001</v>
      </c>
      <c r="AD3686" s="1318"/>
      <c r="AE3686" s="1318"/>
      <c r="AF3686" s="1318"/>
    </row>
    <row r="3687" spans="1:32" ht="22.5" customHeight="1">
      <c r="A3687" s="150"/>
      <c r="C3687" s="173" t="s">
        <v>858</v>
      </c>
      <c r="D3687" s="1309" t="s">
        <v>859</v>
      </c>
      <c r="E3687" s="1309"/>
      <c r="F3687" s="1309"/>
      <c r="G3687" s="1309"/>
      <c r="H3687" s="1309"/>
      <c r="I3687" s="1309"/>
      <c r="J3687" s="1309"/>
      <c r="K3687" s="1309"/>
      <c r="L3687" s="1309"/>
      <c r="M3687" s="1309"/>
      <c r="N3687" s="1309"/>
      <c r="O3687" s="1310">
        <v>8.2500000000000004E-3</v>
      </c>
      <c r="P3687" s="1310"/>
      <c r="Q3687" s="1310"/>
      <c r="R3687" s="1310"/>
      <c r="S3687" s="1311" t="s">
        <v>533</v>
      </c>
      <c r="T3687" s="1311"/>
      <c r="U3687" s="1311"/>
      <c r="V3687" s="1311"/>
      <c r="W3687" s="1312">
        <v>13.0624</v>
      </c>
      <c r="X3687" s="1312"/>
      <c r="Y3687" s="1312"/>
      <c r="Z3687" s="1312"/>
      <c r="AA3687" s="1312"/>
      <c r="AB3687" s="1312"/>
      <c r="AC3687" s="1313">
        <v>0.10780000000000001</v>
      </c>
      <c r="AD3687" s="1313"/>
      <c r="AE3687" s="1313"/>
      <c r="AF3687" s="1313"/>
    </row>
    <row r="3688" spans="1:32" ht="23.25" customHeight="1">
      <c r="A3688" s="150"/>
      <c r="C3688" s="173" t="s">
        <v>860</v>
      </c>
      <c r="D3688" s="1309" t="s">
        <v>861</v>
      </c>
      <c r="E3688" s="1309"/>
      <c r="F3688" s="1309"/>
      <c r="G3688" s="1309"/>
      <c r="H3688" s="1309"/>
      <c r="I3688" s="1309"/>
      <c r="J3688" s="1309"/>
      <c r="K3688" s="1309"/>
      <c r="L3688" s="1309"/>
      <c r="M3688" s="1309"/>
      <c r="N3688" s="1309"/>
      <c r="O3688" s="1310">
        <v>0.42</v>
      </c>
      <c r="P3688" s="1310"/>
      <c r="Q3688" s="1310"/>
      <c r="R3688" s="1310"/>
      <c r="S3688" s="1311" t="s">
        <v>384</v>
      </c>
      <c r="T3688" s="1311"/>
      <c r="U3688" s="1311"/>
      <c r="V3688" s="1311"/>
      <c r="W3688" s="1312">
        <v>25.348400000000002</v>
      </c>
      <c r="X3688" s="1312"/>
      <c r="Y3688" s="1312"/>
      <c r="Z3688" s="1312"/>
      <c r="AA3688" s="1312"/>
      <c r="AB3688" s="1312"/>
      <c r="AC3688" s="1313">
        <v>10.6463</v>
      </c>
      <c r="AD3688" s="1313"/>
      <c r="AE3688" s="1313"/>
      <c r="AF3688" s="1313"/>
    </row>
    <row r="3689" spans="1:32" ht="22.5" customHeight="1">
      <c r="A3689" s="153"/>
      <c r="B3689" s="154"/>
      <c r="C3689" s="175" t="s">
        <v>862</v>
      </c>
      <c r="D3689" s="1304" t="s">
        <v>863</v>
      </c>
      <c r="E3689" s="1304"/>
      <c r="F3689" s="1304"/>
      <c r="G3689" s="1304"/>
      <c r="H3689" s="1304"/>
      <c r="I3689" s="1304"/>
      <c r="J3689" s="1304"/>
      <c r="K3689" s="1304"/>
      <c r="L3689" s="1304"/>
      <c r="M3689" s="1304"/>
      <c r="N3689" s="1304"/>
      <c r="O3689" s="1305">
        <v>0.02</v>
      </c>
      <c r="P3689" s="1305"/>
      <c r="Q3689" s="1305"/>
      <c r="R3689" s="1305"/>
      <c r="S3689" s="1306" t="s">
        <v>384</v>
      </c>
      <c r="T3689" s="1306"/>
      <c r="U3689" s="1306"/>
      <c r="V3689" s="1306"/>
      <c r="W3689" s="1307">
        <v>53.662799999999997</v>
      </c>
      <c r="X3689" s="1307"/>
      <c r="Y3689" s="1307"/>
      <c r="Z3689" s="1307"/>
      <c r="AA3689" s="1307"/>
      <c r="AB3689" s="1307"/>
      <c r="AC3689" s="1308">
        <v>1.0732999999999999</v>
      </c>
      <c r="AD3689" s="1308"/>
      <c r="AE3689" s="1308"/>
      <c r="AF3689" s="1308"/>
    </row>
    <row r="3690" spans="1:32" ht="17.45" customHeight="1">
      <c r="A3690" s="1246"/>
      <c r="B3690" s="1246"/>
      <c r="C3690" s="1246"/>
      <c r="D3690" s="1246"/>
      <c r="E3690" s="1246"/>
      <c r="F3690" s="1246"/>
      <c r="G3690" s="1246"/>
      <c r="H3690" s="1246"/>
      <c r="I3690" s="1246"/>
      <c r="J3690" s="1246"/>
      <c r="K3690" s="1246"/>
      <c r="L3690" s="1246"/>
      <c r="M3690" s="1247" t="s">
        <v>411</v>
      </c>
      <c r="N3690" s="1247"/>
      <c r="O3690" s="1247"/>
      <c r="P3690" s="1247"/>
      <c r="Q3690" s="1247"/>
      <c r="R3690" s="1247"/>
      <c r="S3690" s="1247"/>
      <c r="T3690" s="1247"/>
      <c r="U3690" s="1247"/>
      <c r="V3690" s="1247"/>
      <c r="W3690" s="1247"/>
      <c r="X3690" s="1248"/>
      <c r="Y3690" s="1248"/>
      <c r="Z3690" s="1249">
        <v>14.895</v>
      </c>
      <c r="AA3690" s="1249"/>
      <c r="AB3690" s="1249"/>
      <c r="AC3690" s="1249"/>
      <c r="AD3690" s="1249"/>
      <c r="AE3690" s="1249"/>
      <c r="AF3690" s="1249"/>
    </row>
    <row r="3691" spans="1:32" ht="16.7" customHeight="1">
      <c r="A3691" s="1257" t="s">
        <v>412</v>
      </c>
      <c r="B3691" s="1257"/>
      <c r="C3691" s="1257"/>
      <c r="D3691" s="1257"/>
      <c r="E3691" s="1257"/>
      <c r="F3691" s="1257"/>
      <c r="G3691" s="1257"/>
      <c r="H3691" s="1257"/>
      <c r="I3691" s="1257"/>
      <c r="J3691" s="1257"/>
      <c r="K3691" s="1257"/>
      <c r="L3691" s="1257"/>
      <c r="M3691" s="1257"/>
      <c r="N3691" s="1257"/>
      <c r="O3691" s="1258" t="s">
        <v>391</v>
      </c>
      <c r="P3691" s="1258"/>
      <c r="Q3691" s="1258"/>
      <c r="R3691" s="1258"/>
      <c r="S3691" s="1258" t="s">
        <v>407</v>
      </c>
      <c r="T3691" s="1258"/>
      <c r="U3691" s="1258"/>
      <c r="V3691" s="1258"/>
      <c r="W3691" s="1258" t="s">
        <v>408</v>
      </c>
      <c r="X3691" s="1258"/>
      <c r="Y3691" s="1258"/>
      <c r="Z3691" s="1258"/>
      <c r="AA3691" s="1258"/>
      <c r="AB3691" s="1258"/>
      <c r="AC3691" s="1259" t="s">
        <v>409</v>
      </c>
      <c r="AD3691" s="1259"/>
      <c r="AE3691" s="1259"/>
      <c r="AF3691" s="1259"/>
    </row>
    <row r="3692" spans="1:32" ht="17.45" customHeight="1">
      <c r="A3692" s="1246"/>
      <c r="B3692" s="1246"/>
      <c r="C3692" s="1246"/>
      <c r="D3692" s="1246"/>
      <c r="E3692" s="1246"/>
      <c r="F3692" s="1246"/>
      <c r="G3692" s="1246"/>
      <c r="H3692" s="1246"/>
      <c r="I3692" s="1246"/>
      <c r="J3692" s="1246"/>
      <c r="K3692" s="1246"/>
      <c r="L3692" s="1246"/>
      <c r="M3692" s="1247" t="s">
        <v>413</v>
      </c>
      <c r="N3692" s="1247"/>
      <c r="O3692" s="1247"/>
      <c r="P3692" s="1247"/>
      <c r="Q3692" s="1247"/>
      <c r="R3692" s="1247"/>
      <c r="S3692" s="1247"/>
      <c r="T3692" s="1247"/>
      <c r="U3692" s="1247"/>
      <c r="V3692" s="1247"/>
      <c r="W3692" s="1247"/>
      <c r="X3692" s="1248"/>
      <c r="Y3692" s="1248"/>
      <c r="Z3692" s="1249">
        <v>0</v>
      </c>
      <c r="AA3692" s="1249"/>
      <c r="AB3692" s="1249"/>
      <c r="AC3692" s="1249"/>
      <c r="AD3692" s="1249"/>
      <c r="AE3692" s="1249"/>
      <c r="AF3692" s="1249"/>
    </row>
    <row r="3693" spans="1:32" ht="17.45" customHeight="1">
      <c r="A3693" s="1257" t="s">
        <v>414</v>
      </c>
      <c r="B3693" s="1257"/>
      <c r="C3693" s="1257"/>
      <c r="D3693" s="1257"/>
      <c r="E3693" s="1257"/>
      <c r="F3693" s="1257"/>
      <c r="G3693" s="1257"/>
      <c r="H3693" s="1257"/>
      <c r="I3693" s="1257"/>
      <c r="J3693" s="1257"/>
      <c r="K3693" s="1257"/>
      <c r="L3693" s="1257"/>
      <c r="M3693" s="1257"/>
      <c r="N3693" s="1257"/>
      <c r="O3693" s="1258" t="s">
        <v>391</v>
      </c>
      <c r="P3693" s="1258"/>
      <c r="Q3693" s="1258"/>
      <c r="R3693" s="1258"/>
      <c r="S3693" s="1258" t="s">
        <v>407</v>
      </c>
      <c r="T3693" s="1258"/>
      <c r="U3693" s="1258"/>
      <c r="V3693" s="1258"/>
      <c r="W3693" s="1258" t="s">
        <v>408</v>
      </c>
      <c r="X3693" s="1258"/>
      <c r="Y3693" s="1258"/>
      <c r="Z3693" s="1258"/>
      <c r="AA3693" s="1258"/>
      <c r="AB3693" s="1258"/>
      <c r="AC3693" s="1259" t="s">
        <v>409</v>
      </c>
      <c r="AD3693" s="1259"/>
      <c r="AE3693" s="1259"/>
      <c r="AF3693" s="1259"/>
    </row>
    <row r="3694" spans="1:32" ht="22.5" customHeight="1">
      <c r="A3694" s="146"/>
      <c r="B3694" s="147"/>
      <c r="C3694" s="170" t="s">
        <v>864</v>
      </c>
      <c r="D3694" s="1314" t="s">
        <v>865</v>
      </c>
      <c r="E3694" s="1314"/>
      <c r="F3694" s="1314"/>
      <c r="G3694" s="1314"/>
      <c r="H3694" s="1314"/>
      <c r="I3694" s="1314"/>
      <c r="J3694" s="1314"/>
      <c r="K3694" s="1314"/>
      <c r="L3694" s="1314"/>
      <c r="M3694" s="1314"/>
      <c r="N3694" s="1314"/>
      <c r="O3694" s="1315">
        <v>2.0000000000000001E-4</v>
      </c>
      <c r="P3694" s="1315"/>
      <c r="Q3694" s="1315"/>
      <c r="R3694" s="1315"/>
      <c r="S3694" s="1316" t="s">
        <v>283</v>
      </c>
      <c r="T3694" s="1316"/>
      <c r="U3694" s="1316"/>
      <c r="V3694" s="1316"/>
      <c r="W3694" s="1317">
        <v>33.54</v>
      </c>
      <c r="X3694" s="1317"/>
      <c r="Y3694" s="1317"/>
      <c r="Z3694" s="1317"/>
      <c r="AA3694" s="1317"/>
      <c r="AB3694" s="1317"/>
      <c r="AC3694" s="1318">
        <v>6.7000000000000002E-3</v>
      </c>
      <c r="AD3694" s="1318"/>
      <c r="AE3694" s="1318"/>
      <c r="AF3694" s="1318"/>
    </row>
    <row r="3695" spans="1:32" ht="23.25" customHeight="1">
      <c r="A3695" s="150"/>
      <c r="C3695" s="173" t="s">
        <v>866</v>
      </c>
      <c r="D3695" s="1309" t="s">
        <v>867</v>
      </c>
      <c r="E3695" s="1309"/>
      <c r="F3695" s="1309"/>
      <c r="G3695" s="1309"/>
      <c r="H3695" s="1309"/>
      <c r="I3695" s="1309"/>
      <c r="J3695" s="1309"/>
      <c r="K3695" s="1309"/>
      <c r="L3695" s="1309"/>
      <c r="M3695" s="1309"/>
      <c r="N3695" s="1309"/>
      <c r="O3695" s="1310">
        <v>1.0000000000000001E-5</v>
      </c>
      <c r="P3695" s="1310"/>
      <c r="Q3695" s="1310"/>
      <c r="R3695" s="1310"/>
      <c r="S3695" s="1311" t="s">
        <v>283</v>
      </c>
      <c r="T3695" s="1311"/>
      <c r="U3695" s="1311"/>
      <c r="V3695" s="1311"/>
      <c r="W3695" s="1312">
        <v>33.54</v>
      </c>
      <c r="X3695" s="1312"/>
      <c r="Y3695" s="1312"/>
      <c r="Z3695" s="1312"/>
      <c r="AA3695" s="1312"/>
      <c r="AB3695" s="1312"/>
      <c r="AC3695" s="1313">
        <v>2.9999999999999997E-4</v>
      </c>
      <c r="AD3695" s="1313"/>
      <c r="AE3695" s="1313"/>
      <c r="AF3695" s="1313"/>
    </row>
    <row r="3696" spans="1:32" ht="22.5" customHeight="1">
      <c r="A3696" s="150"/>
      <c r="C3696" s="173" t="s">
        <v>868</v>
      </c>
      <c r="D3696" s="1309" t="s">
        <v>869</v>
      </c>
      <c r="E3696" s="1309"/>
      <c r="F3696" s="1309"/>
      <c r="G3696" s="1309"/>
      <c r="H3696" s="1309"/>
      <c r="I3696" s="1309"/>
      <c r="J3696" s="1309"/>
      <c r="K3696" s="1309"/>
      <c r="L3696" s="1309"/>
      <c r="M3696" s="1309"/>
      <c r="N3696" s="1309"/>
      <c r="O3696" s="1310">
        <v>6.9300000000000004E-3</v>
      </c>
      <c r="P3696" s="1310"/>
      <c r="Q3696" s="1310"/>
      <c r="R3696" s="1310"/>
      <c r="S3696" s="1311" t="s">
        <v>283</v>
      </c>
      <c r="T3696" s="1311"/>
      <c r="U3696" s="1311"/>
      <c r="V3696" s="1311"/>
      <c r="W3696" s="1312">
        <v>33.54</v>
      </c>
      <c r="X3696" s="1312"/>
      <c r="Y3696" s="1312"/>
      <c r="Z3696" s="1312"/>
      <c r="AA3696" s="1312"/>
      <c r="AB3696" s="1312"/>
      <c r="AC3696" s="1313">
        <v>0.2324</v>
      </c>
      <c r="AD3696" s="1313"/>
      <c r="AE3696" s="1313"/>
      <c r="AF3696" s="1313"/>
    </row>
    <row r="3697" spans="1:32" ht="23.25" customHeight="1">
      <c r="A3697" s="153"/>
      <c r="B3697" s="154"/>
      <c r="C3697" s="175" t="s">
        <v>870</v>
      </c>
      <c r="D3697" s="1304" t="s">
        <v>871</v>
      </c>
      <c r="E3697" s="1304"/>
      <c r="F3697" s="1304"/>
      <c r="G3697" s="1304"/>
      <c r="H3697" s="1304"/>
      <c r="I3697" s="1304"/>
      <c r="J3697" s="1304"/>
      <c r="K3697" s="1304"/>
      <c r="L3697" s="1304"/>
      <c r="M3697" s="1304"/>
      <c r="N3697" s="1304"/>
      <c r="O3697" s="1305">
        <v>7.7999999999999999E-4</v>
      </c>
      <c r="P3697" s="1305"/>
      <c r="Q3697" s="1305"/>
      <c r="R3697" s="1305"/>
      <c r="S3697" s="1306" t="s">
        <v>283</v>
      </c>
      <c r="T3697" s="1306"/>
      <c r="U3697" s="1306"/>
      <c r="V3697" s="1306"/>
      <c r="W3697" s="1307">
        <v>33.54</v>
      </c>
      <c r="X3697" s="1307"/>
      <c r="Y3697" s="1307"/>
      <c r="Z3697" s="1307"/>
      <c r="AA3697" s="1307"/>
      <c r="AB3697" s="1307"/>
      <c r="AC3697" s="1308">
        <v>2.6200000000000001E-2</v>
      </c>
      <c r="AD3697" s="1308"/>
      <c r="AE3697" s="1308"/>
      <c r="AF3697" s="1308"/>
    </row>
    <row r="3698" spans="1:32" ht="16.7" customHeight="1">
      <c r="A3698" s="1251"/>
      <c r="B3698" s="1251"/>
      <c r="C3698" s="1251"/>
      <c r="D3698" s="1251"/>
      <c r="E3698" s="1251"/>
      <c r="F3698" s="1251"/>
      <c r="G3698" s="1251"/>
      <c r="H3698" s="1251"/>
      <c r="I3698" s="1251"/>
      <c r="J3698" s="1251"/>
      <c r="K3698" s="1251"/>
      <c r="L3698" s="1251"/>
      <c r="M3698" s="1252" t="s">
        <v>415</v>
      </c>
      <c r="N3698" s="1252"/>
      <c r="O3698" s="1252"/>
      <c r="P3698" s="1252"/>
      <c r="Q3698" s="1252"/>
      <c r="R3698" s="1252"/>
      <c r="S3698" s="1252"/>
      <c r="T3698" s="1252"/>
      <c r="U3698" s="1252"/>
      <c r="V3698" s="1252"/>
      <c r="W3698" s="1252"/>
      <c r="X3698" s="1253"/>
      <c r="Y3698" s="1253"/>
      <c r="Z3698" s="1254">
        <v>0.2656</v>
      </c>
      <c r="AA3698" s="1254"/>
      <c r="AB3698" s="1254"/>
      <c r="AC3698" s="1254"/>
      <c r="AD3698" s="1254"/>
      <c r="AE3698" s="1254"/>
      <c r="AF3698" s="1254"/>
    </row>
    <row r="3699" spans="1:32" ht="17.45" customHeight="1">
      <c r="A3699" s="1255" t="s">
        <v>416</v>
      </c>
      <c r="B3699" s="1255"/>
      <c r="C3699" s="1255"/>
      <c r="D3699" s="1255"/>
      <c r="E3699" s="1255"/>
      <c r="F3699" s="1255"/>
      <c r="G3699" s="1255"/>
      <c r="H3699" s="1255"/>
      <c r="I3699" s="1255"/>
      <c r="J3699" s="1256" t="s">
        <v>391</v>
      </c>
      <c r="K3699" s="1256"/>
      <c r="L3699" s="158" t="s">
        <v>417</v>
      </c>
      <c r="M3699" s="158" t="s">
        <v>418</v>
      </c>
      <c r="N3699" s="1256" t="s">
        <v>419</v>
      </c>
      <c r="O3699" s="1256"/>
      <c r="P3699" s="1256" t="s">
        <v>420</v>
      </c>
      <c r="Q3699" s="1256"/>
      <c r="R3699" s="1256"/>
      <c r="S3699" s="1256"/>
      <c r="T3699" s="1256" t="s">
        <v>421</v>
      </c>
      <c r="U3699" s="1256"/>
      <c r="V3699" s="1256"/>
      <c r="W3699" s="1256"/>
      <c r="X3699" s="1256" t="s">
        <v>422</v>
      </c>
      <c r="Y3699" s="1256"/>
      <c r="Z3699" s="1256"/>
      <c r="AA3699" s="1256"/>
      <c r="AB3699" s="1256"/>
      <c r="AC3699" s="1245" t="s">
        <v>409</v>
      </c>
      <c r="AD3699" s="1245"/>
      <c r="AE3699" s="1245"/>
      <c r="AF3699" s="1245"/>
    </row>
    <row r="3700" spans="1:32" ht="30" customHeight="1">
      <c r="A3700" s="146"/>
      <c r="B3700" s="147"/>
      <c r="C3700" s="170" t="s">
        <v>872</v>
      </c>
      <c r="D3700" s="1263" t="s">
        <v>865</v>
      </c>
      <c r="E3700" s="1263"/>
      <c r="F3700" s="1263"/>
      <c r="G3700" s="1263"/>
      <c r="H3700" s="1263"/>
      <c r="I3700" s="1263"/>
      <c r="J3700" s="1300">
        <v>2.0000000000000001E-4</v>
      </c>
      <c r="K3700" s="1300"/>
      <c r="L3700" s="171">
        <v>0</v>
      </c>
      <c r="M3700" s="171">
        <v>0</v>
      </c>
      <c r="N3700" s="1265">
        <v>0</v>
      </c>
      <c r="O3700" s="1265"/>
      <c r="P3700" s="1265">
        <v>1.1000000000000001</v>
      </c>
      <c r="Q3700" s="1265"/>
      <c r="R3700" s="1265"/>
      <c r="S3700" s="1265"/>
      <c r="T3700" s="1265">
        <v>0.88</v>
      </c>
      <c r="U3700" s="1265"/>
      <c r="V3700" s="1265"/>
      <c r="W3700" s="1265"/>
      <c r="X3700" s="1265">
        <v>0.72</v>
      </c>
      <c r="Y3700" s="1265"/>
      <c r="Z3700" s="1265"/>
      <c r="AA3700" s="1265"/>
      <c r="AB3700" s="1265"/>
      <c r="AC3700" s="1266">
        <v>0</v>
      </c>
      <c r="AD3700" s="1266"/>
      <c r="AE3700" s="1266"/>
      <c r="AF3700" s="1266"/>
    </row>
    <row r="3701" spans="1:32" ht="44.45" customHeight="1">
      <c r="A3701" s="150"/>
      <c r="C3701" s="173" t="s">
        <v>873</v>
      </c>
      <c r="D3701" s="1297" t="s">
        <v>867</v>
      </c>
      <c r="E3701" s="1297"/>
      <c r="F3701" s="1297"/>
      <c r="G3701" s="1297"/>
      <c r="H3701" s="1297"/>
      <c r="I3701" s="1297"/>
      <c r="J3701" s="1298">
        <v>1.0000000000000001E-5</v>
      </c>
      <c r="K3701" s="1298"/>
      <c r="L3701" s="174">
        <v>0</v>
      </c>
      <c r="M3701" s="174">
        <v>0</v>
      </c>
      <c r="N3701" s="1299">
        <v>0</v>
      </c>
      <c r="O3701" s="1299"/>
      <c r="P3701" s="1299">
        <v>1.1000000000000001</v>
      </c>
      <c r="Q3701" s="1299"/>
      <c r="R3701" s="1299"/>
      <c r="S3701" s="1299"/>
      <c r="T3701" s="1299">
        <v>0.88</v>
      </c>
      <c r="U3701" s="1299"/>
      <c r="V3701" s="1299"/>
      <c r="W3701" s="1299"/>
      <c r="X3701" s="1299">
        <v>0.72</v>
      </c>
      <c r="Y3701" s="1299"/>
      <c r="Z3701" s="1299"/>
      <c r="AA3701" s="1299"/>
      <c r="AB3701" s="1299"/>
      <c r="AC3701" s="1262">
        <v>0</v>
      </c>
      <c r="AD3701" s="1262"/>
      <c r="AE3701" s="1262"/>
      <c r="AF3701" s="1262"/>
    </row>
    <row r="3702" spans="1:32" ht="33" customHeight="1">
      <c r="A3702" s="150"/>
      <c r="C3702" s="173" t="s">
        <v>874</v>
      </c>
      <c r="D3702" s="1297" t="s">
        <v>869</v>
      </c>
      <c r="E3702" s="1297"/>
      <c r="F3702" s="1297"/>
      <c r="G3702" s="1297"/>
      <c r="H3702" s="1297"/>
      <c r="I3702" s="1297"/>
      <c r="J3702" s="1298">
        <v>6.9300000000000004E-3</v>
      </c>
      <c r="K3702" s="1298"/>
      <c r="L3702" s="174">
        <v>0</v>
      </c>
      <c r="M3702" s="174">
        <v>0</v>
      </c>
      <c r="N3702" s="1299">
        <v>0</v>
      </c>
      <c r="O3702" s="1299"/>
      <c r="P3702" s="1299">
        <v>1.1000000000000001</v>
      </c>
      <c r="Q3702" s="1299"/>
      <c r="R3702" s="1299"/>
      <c r="S3702" s="1299"/>
      <c r="T3702" s="1299">
        <v>0.88</v>
      </c>
      <c r="U3702" s="1299"/>
      <c r="V3702" s="1299"/>
      <c r="W3702" s="1299"/>
      <c r="X3702" s="1299">
        <v>0.72</v>
      </c>
      <c r="Y3702" s="1299"/>
      <c r="Z3702" s="1299"/>
      <c r="AA3702" s="1299"/>
      <c r="AB3702" s="1299"/>
      <c r="AC3702" s="1262">
        <v>0</v>
      </c>
      <c r="AD3702" s="1262"/>
      <c r="AE3702" s="1262"/>
      <c r="AF3702" s="1262"/>
    </row>
    <row r="3703" spans="1:32" ht="66.2" customHeight="1">
      <c r="A3703" s="153"/>
      <c r="B3703" s="154"/>
      <c r="C3703" s="154"/>
      <c r="D3703" s="154"/>
      <c r="E3703" s="154"/>
      <c r="F3703" s="154"/>
      <c r="G3703" s="154"/>
      <c r="H3703" s="154"/>
      <c r="I3703" s="154"/>
      <c r="J3703" s="154"/>
      <c r="K3703" s="154"/>
      <c r="L3703" s="154"/>
      <c r="M3703" s="154"/>
      <c r="N3703" s="154"/>
      <c r="O3703" s="154"/>
      <c r="P3703" s="154"/>
      <c r="Q3703" s="154"/>
      <c r="R3703" s="154"/>
      <c r="S3703" s="154"/>
      <c r="T3703" s="154"/>
      <c r="U3703" s="154"/>
      <c r="V3703" s="154"/>
      <c r="W3703" s="154"/>
      <c r="X3703" s="154"/>
      <c r="Y3703" s="154"/>
      <c r="Z3703" s="154"/>
      <c r="AA3703" s="154"/>
      <c r="AB3703" s="154"/>
      <c r="AC3703" s="154"/>
      <c r="AD3703" s="154"/>
      <c r="AE3703" s="154"/>
      <c r="AF3703" s="162"/>
    </row>
    <row r="3704" spans="1:32" ht="2.1" customHeight="1">
      <c r="A3704" s="146"/>
      <c r="B3704" s="147"/>
      <c r="C3704" s="147"/>
      <c r="D3704" s="147"/>
      <c r="E3704" s="147"/>
      <c r="F3704" s="147"/>
      <c r="G3704" s="1289" t="s">
        <v>376</v>
      </c>
      <c r="H3704" s="1289"/>
      <c r="I3704" s="1289"/>
      <c r="J3704" s="1289"/>
      <c r="K3704" s="1289"/>
      <c r="L3704" s="1289"/>
      <c r="M3704" s="1289"/>
      <c r="N3704" s="1289"/>
      <c r="O3704" s="1289"/>
      <c r="P3704" s="1289"/>
      <c r="Q3704" s="1289"/>
      <c r="R3704" s="1289"/>
      <c r="S3704" s="1289"/>
      <c r="T3704" s="1289"/>
      <c r="U3704" s="1289"/>
      <c r="V3704" s="1289"/>
      <c r="W3704" s="1289"/>
      <c r="X3704" s="1289"/>
      <c r="Y3704" s="1289"/>
      <c r="Z3704" s="1289"/>
      <c r="AA3704" s="148"/>
      <c r="AB3704" s="1290" t="s">
        <v>875</v>
      </c>
      <c r="AC3704" s="1290"/>
      <c r="AD3704" s="1290"/>
      <c r="AE3704" s="1290"/>
      <c r="AF3704" s="1290"/>
    </row>
    <row r="3705" spans="1:32" ht="14.65" customHeight="1">
      <c r="A3705" s="150"/>
      <c r="B3705" s="1243"/>
      <c r="C3705" s="1243"/>
      <c r="D3705" s="1243"/>
      <c r="E3705" s="1243"/>
      <c r="G3705" s="1289"/>
      <c r="H3705" s="1289"/>
      <c r="I3705" s="1289"/>
      <c r="J3705" s="1289"/>
      <c r="K3705" s="1289"/>
      <c r="L3705" s="1289"/>
      <c r="M3705" s="1289"/>
      <c r="N3705" s="1289"/>
      <c r="O3705" s="1289"/>
      <c r="P3705" s="1289"/>
      <c r="Q3705" s="1289"/>
      <c r="R3705" s="1289"/>
      <c r="S3705" s="1289"/>
      <c r="T3705" s="1289"/>
      <c r="U3705" s="1289"/>
      <c r="V3705" s="1289"/>
      <c r="W3705" s="1289"/>
      <c r="X3705" s="1289"/>
      <c r="Y3705" s="1289"/>
      <c r="Z3705" s="1289"/>
      <c r="AA3705" s="152"/>
      <c r="AB3705" s="1290"/>
      <c r="AC3705" s="1290"/>
      <c r="AD3705" s="1290"/>
      <c r="AE3705" s="1290"/>
      <c r="AF3705" s="1290"/>
    </row>
    <row r="3706" spans="1:32" ht="0.75" customHeight="1">
      <c r="A3706" s="150"/>
      <c r="B3706" s="1243"/>
      <c r="C3706" s="1243"/>
      <c r="D3706" s="1243"/>
      <c r="E3706" s="1243"/>
      <c r="G3706" s="1289"/>
      <c r="H3706" s="1289"/>
      <c r="I3706" s="1289"/>
      <c r="J3706" s="1289"/>
      <c r="K3706" s="1289"/>
      <c r="L3706" s="1289"/>
      <c r="M3706" s="1289"/>
      <c r="N3706" s="1289"/>
      <c r="O3706" s="1289"/>
      <c r="P3706" s="1289"/>
      <c r="Q3706" s="1289"/>
      <c r="R3706" s="1289"/>
      <c r="S3706" s="1289"/>
      <c r="T3706" s="1289"/>
      <c r="U3706" s="1289"/>
      <c r="V3706" s="1289"/>
      <c r="W3706" s="1289"/>
      <c r="X3706" s="1289"/>
      <c r="Y3706" s="1289"/>
      <c r="Z3706" s="1289"/>
      <c r="AA3706" s="152"/>
      <c r="AB3706" s="1290"/>
      <c r="AC3706" s="1290"/>
      <c r="AD3706" s="1290"/>
      <c r="AE3706" s="1290"/>
      <c r="AF3706" s="1290"/>
    </row>
    <row r="3707" spans="1:32" ht="11.65" customHeight="1">
      <c r="A3707" s="150"/>
      <c r="B3707" s="1243"/>
      <c r="C3707" s="1243"/>
      <c r="D3707" s="1243"/>
      <c r="E3707" s="1243"/>
      <c r="G3707" s="1289"/>
      <c r="H3707" s="1289"/>
      <c r="I3707" s="1289"/>
      <c r="J3707" s="1289"/>
      <c r="K3707" s="1289"/>
      <c r="L3707" s="1289"/>
      <c r="M3707" s="1289"/>
      <c r="N3707" s="1289"/>
      <c r="O3707" s="1289"/>
      <c r="P3707" s="1289"/>
      <c r="Q3707" s="1289"/>
      <c r="R3707" s="1289"/>
      <c r="S3707" s="1289"/>
      <c r="T3707" s="1289"/>
      <c r="U3707" s="1289"/>
      <c r="V3707" s="1289"/>
      <c r="W3707" s="1289"/>
      <c r="X3707" s="1289"/>
      <c r="Y3707" s="1289"/>
      <c r="Z3707" s="1289"/>
      <c r="AA3707" s="152"/>
      <c r="AB3707" s="1291" t="s">
        <v>378</v>
      </c>
      <c r="AC3707" s="1291"/>
      <c r="AD3707" s="1291"/>
      <c r="AE3707" s="1324"/>
      <c r="AF3707" s="1324"/>
    </row>
    <row r="3708" spans="1:32" ht="13.9" customHeight="1">
      <c r="A3708" s="150"/>
      <c r="B3708" s="1243"/>
      <c r="C3708" s="1243"/>
      <c r="D3708" s="1243"/>
      <c r="E3708" s="1243"/>
      <c r="G3708" s="1293" t="s">
        <v>379</v>
      </c>
      <c r="H3708" s="1293"/>
      <c r="I3708" s="1293"/>
      <c r="J3708" s="1293"/>
      <c r="K3708" s="1293"/>
      <c r="L3708" s="1293"/>
      <c r="M3708" s="1293"/>
      <c r="N3708" s="1293"/>
      <c r="O3708" s="1293"/>
      <c r="P3708" s="1293"/>
      <c r="Q3708" s="1293"/>
      <c r="R3708" s="1293"/>
      <c r="S3708" s="1293"/>
      <c r="T3708" s="1293"/>
      <c r="U3708" s="1293"/>
      <c r="V3708" s="1293"/>
      <c r="W3708" s="1293"/>
      <c r="X3708" s="1293"/>
      <c r="Y3708" s="1293"/>
      <c r="Z3708" s="1293"/>
      <c r="AA3708" s="152"/>
      <c r="AB3708" s="1291"/>
      <c r="AC3708" s="1291"/>
      <c r="AD3708" s="1291"/>
      <c r="AE3708" s="1324"/>
      <c r="AF3708" s="1324"/>
    </row>
    <row r="3709" spans="1:32" ht="0.75" customHeight="1">
      <c r="A3709" s="150"/>
      <c r="AA3709" s="152"/>
      <c r="AB3709" s="1291"/>
      <c r="AC3709" s="1291"/>
      <c r="AD3709" s="1291"/>
      <c r="AE3709" s="1324"/>
      <c r="AF3709" s="1324"/>
    </row>
    <row r="3710" spans="1:32" ht="0.75" customHeight="1">
      <c r="A3710" s="153"/>
      <c r="B3710" s="154"/>
      <c r="C3710" s="154"/>
      <c r="D3710" s="154"/>
      <c r="E3710" s="154"/>
      <c r="F3710" s="154"/>
      <c r="G3710" s="154"/>
      <c r="H3710" s="154"/>
      <c r="I3710" s="154"/>
      <c r="J3710" s="154"/>
      <c r="K3710" s="154"/>
      <c r="L3710" s="154"/>
      <c r="M3710" s="154"/>
      <c r="N3710" s="154"/>
      <c r="O3710" s="154"/>
      <c r="P3710" s="154"/>
      <c r="Q3710" s="154"/>
      <c r="R3710" s="154"/>
      <c r="S3710" s="154"/>
      <c r="T3710" s="154"/>
      <c r="U3710" s="154"/>
      <c r="V3710" s="154"/>
      <c r="W3710" s="154"/>
      <c r="X3710" s="154"/>
      <c r="Y3710" s="154"/>
      <c r="Z3710" s="154"/>
      <c r="AA3710" s="154"/>
      <c r="AB3710" s="154"/>
      <c r="AC3710" s="154"/>
      <c r="AD3710" s="154"/>
      <c r="AE3710" s="154"/>
      <c r="AF3710" s="162"/>
    </row>
    <row r="3711" spans="1:32" ht="15.95" customHeight="1">
      <c r="A3711" s="1280" t="s">
        <v>323</v>
      </c>
      <c r="B3711" s="1280"/>
      <c r="C3711" s="1280"/>
      <c r="D3711" s="1280"/>
      <c r="E3711" s="1280"/>
      <c r="F3711" s="1280"/>
      <c r="G3711" s="1280"/>
      <c r="H3711" s="1280"/>
      <c r="I3711" s="1280"/>
      <c r="J3711" s="1280"/>
      <c r="K3711" s="1280"/>
      <c r="L3711" s="1280"/>
      <c r="M3711" s="1280"/>
      <c r="N3711" s="1280"/>
      <c r="O3711" s="1280"/>
      <c r="P3711" s="1280"/>
      <c r="Q3711" s="1280"/>
      <c r="R3711" s="1280"/>
      <c r="S3711" s="1280"/>
      <c r="T3711" s="1280"/>
      <c r="U3711" s="1280"/>
      <c r="V3711" s="1280"/>
      <c r="W3711" s="1280"/>
      <c r="X3711" s="1280"/>
      <c r="Y3711" s="1280"/>
      <c r="Z3711" s="1280"/>
      <c r="AA3711" s="1280"/>
      <c r="AB3711" s="1280"/>
      <c r="AC3711" s="1280"/>
      <c r="AD3711" s="1280"/>
      <c r="AE3711" s="1280"/>
      <c r="AF3711" s="1280"/>
    </row>
    <row r="3712" spans="1:32" ht="37.9" customHeight="1">
      <c r="A3712" s="1301" t="s">
        <v>380</v>
      </c>
      <c r="B3712" s="1301"/>
      <c r="C3712" s="1301"/>
      <c r="D3712" s="1301"/>
      <c r="E3712" s="1301"/>
      <c r="F3712" s="1301"/>
      <c r="G3712" s="1301"/>
      <c r="H3712" s="1301"/>
      <c r="I3712" s="1301"/>
      <c r="J3712" s="1301"/>
      <c r="K3712" s="1301"/>
      <c r="L3712" s="1301"/>
      <c r="M3712" s="1301"/>
      <c r="N3712" s="1301"/>
      <c r="O3712" s="1301"/>
      <c r="P3712" s="1301"/>
      <c r="Q3712" s="1301"/>
      <c r="R3712" s="1301"/>
      <c r="S3712" s="1301"/>
      <c r="T3712" s="1301"/>
      <c r="U3712" s="1301"/>
      <c r="V3712" s="1301"/>
      <c r="W3712" s="1301"/>
      <c r="X3712" s="1301"/>
      <c r="Y3712" s="1280" t="s">
        <v>381</v>
      </c>
      <c r="Z3712" s="1280"/>
      <c r="AA3712" s="1280"/>
      <c r="AB3712" s="1280"/>
      <c r="AC3712" s="1280"/>
      <c r="AD3712" s="1280"/>
      <c r="AE3712" s="1280"/>
      <c r="AF3712" s="1280"/>
    </row>
    <row r="3713" spans="1:32" ht="4.3499999999999996" customHeight="1">
      <c r="A3713" s="146"/>
      <c r="B3713" s="147"/>
      <c r="C3713" s="147"/>
      <c r="D3713" s="147"/>
      <c r="E3713" s="147"/>
      <c r="F3713" s="147"/>
      <c r="G3713" s="147"/>
      <c r="H3713" s="147"/>
      <c r="I3713" s="147"/>
      <c r="J3713" s="156"/>
      <c r="K3713" s="156"/>
      <c r="L3713" s="156"/>
      <c r="M3713" s="156"/>
      <c r="N3713" s="156"/>
      <c r="O3713" s="156"/>
      <c r="P3713" s="156"/>
      <c r="Q3713" s="156"/>
      <c r="R3713" s="156"/>
      <c r="S3713" s="156"/>
      <c r="T3713" s="156"/>
      <c r="U3713" s="156"/>
      <c r="V3713" s="156"/>
      <c r="W3713" s="156"/>
      <c r="X3713" s="156"/>
      <c r="Y3713" s="156"/>
      <c r="Z3713" s="156"/>
      <c r="AA3713" s="156"/>
      <c r="AB3713" s="156"/>
      <c r="AC3713" s="156"/>
      <c r="AD3713" s="156"/>
      <c r="AE3713" s="156"/>
      <c r="AF3713" s="157"/>
    </row>
    <row r="3714" spans="1:32" ht="17.45" customHeight="1">
      <c r="A3714" s="1302" t="s">
        <v>416</v>
      </c>
      <c r="B3714" s="1302"/>
      <c r="C3714" s="1302"/>
      <c r="D3714" s="1302"/>
      <c r="E3714" s="1302"/>
      <c r="F3714" s="1302"/>
      <c r="G3714" s="1302"/>
      <c r="H3714" s="1302"/>
      <c r="I3714" s="1302"/>
      <c r="J3714" s="1256" t="s">
        <v>391</v>
      </c>
      <c r="K3714" s="1256"/>
      <c r="L3714" s="158" t="s">
        <v>417</v>
      </c>
      <c r="M3714" s="158" t="s">
        <v>418</v>
      </c>
      <c r="N3714" s="1256" t="s">
        <v>419</v>
      </c>
      <c r="O3714" s="1256"/>
      <c r="P3714" s="1256" t="s">
        <v>420</v>
      </c>
      <c r="Q3714" s="1256"/>
      <c r="R3714" s="1256"/>
      <c r="S3714" s="1256"/>
      <c r="T3714" s="1256" t="s">
        <v>421</v>
      </c>
      <c r="U3714" s="1256"/>
      <c r="V3714" s="1256"/>
      <c r="W3714" s="1256"/>
      <c r="X3714" s="1256" t="s">
        <v>422</v>
      </c>
      <c r="Y3714" s="1256"/>
      <c r="Z3714" s="1256"/>
      <c r="AA3714" s="1256"/>
      <c r="AB3714" s="1256"/>
      <c r="AC3714" s="1245" t="s">
        <v>409</v>
      </c>
      <c r="AD3714" s="1245"/>
      <c r="AE3714" s="1245"/>
      <c r="AF3714" s="1245"/>
    </row>
    <row r="3715" spans="1:32" ht="28.9" customHeight="1">
      <c r="A3715" s="155"/>
      <c r="B3715" s="156"/>
      <c r="C3715" s="160" t="s">
        <v>876</v>
      </c>
      <c r="D3715" s="1328" t="s">
        <v>871</v>
      </c>
      <c r="E3715" s="1328"/>
      <c r="F3715" s="1328"/>
      <c r="G3715" s="1328"/>
      <c r="H3715" s="1328"/>
      <c r="I3715" s="1328"/>
      <c r="J3715" s="1329">
        <v>7.7999999999999999E-4</v>
      </c>
      <c r="K3715" s="1329"/>
      <c r="L3715" s="172">
        <v>0</v>
      </c>
      <c r="M3715" s="172">
        <v>0</v>
      </c>
      <c r="N3715" s="1330">
        <v>0</v>
      </c>
      <c r="O3715" s="1330"/>
      <c r="P3715" s="1330">
        <v>1.1000000000000001</v>
      </c>
      <c r="Q3715" s="1330"/>
      <c r="R3715" s="1330"/>
      <c r="S3715" s="1330"/>
      <c r="T3715" s="1330">
        <v>0.88</v>
      </c>
      <c r="U3715" s="1330"/>
      <c r="V3715" s="1330"/>
      <c r="W3715" s="1330"/>
      <c r="X3715" s="1330">
        <v>0.72</v>
      </c>
      <c r="Y3715" s="1330"/>
      <c r="Z3715" s="1330"/>
      <c r="AA3715" s="1330"/>
      <c r="AB3715" s="1330"/>
      <c r="AC3715" s="1254">
        <v>0</v>
      </c>
      <c r="AD3715" s="1254"/>
      <c r="AE3715" s="1254"/>
      <c r="AF3715" s="1254"/>
    </row>
    <row r="3716" spans="1:32" ht="17.45" customHeight="1">
      <c r="A3716" s="1246"/>
      <c r="B3716" s="1246"/>
      <c r="C3716" s="1246"/>
      <c r="D3716" s="1246"/>
      <c r="E3716" s="1246"/>
      <c r="F3716" s="1246"/>
      <c r="G3716" s="1246"/>
      <c r="H3716" s="1246"/>
      <c r="I3716" s="1246"/>
      <c r="J3716" s="1246"/>
      <c r="K3716" s="1246"/>
      <c r="L3716" s="1246"/>
      <c r="M3716" s="1247" t="s">
        <v>423</v>
      </c>
      <c r="N3716" s="1247"/>
      <c r="O3716" s="1247"/>
      <c r="P3716" s="1247"/>
      <c r="Q3716" s="1247"/>
      <c r="R3716" s="1247"/>
      <c r="S3716" s="1247"/>
      <c r="T3716" s="1247"/>
      <c r="U3716" s="1247"/>
      <c r="V3716" s="1247"/>
      <c r="W3716" s="1247"/>
      <c r="X3716" s="1248"/>
      <c r="Y3716" s="1248"/>
      <c r="Z3716" s="1249">
        <v>0</v>
      </c>
      <c r="AA3716" s="1249"/>
      <c r="AB3716" s="1249"/>
      <c r="AC3716" s="1249"/>
      <c r="AD3716" s="1249"/>
      <c r="AE3716" s="1249"/>
      <c r="AF3716" s="1249"/>
    </row>
    <row r="3717" spans="1:32" ht="5.85" customHeight="1">
      <c r="A3717" s="1250"/>
      <c r="B3717" s="1250"/>
      <c r="C3717" s="1250"/>
      <c r="D3717" s="1250"/>
      <c r="E3717" s="1250"/>
      <c r="F3717" s="1250"/>
      <c r="G3717" s="1250"/>
      <c r="H3717" s="1250"/>
      <c r="I3717" s="1250"/>
      <c r="J3717" s="1250"/>
      <c r="K3717" s="1250"/>
      <c r="L3717" s="1250"/>
      <c r="M3717" s="1250"/>
      <c r="N3717" s="1250"/>
      <c r="O3717" s="1250"/>
      <c r="P3717" s="1250"/>
      <c r="Q3717" s="1250"/>
      <c r="R3717" s="1250"/>
      <c r="S3717" s="1250"/>
      <c r="T3717" s="1250"/>
      <c r="U3717" s="1250"/>
      <c r="V3717" s="1250"/>
      <c r="W3717" s="1250"/>
      <c r="X3717" s="1250"/>
      <c r="Y3717" s="1250"/>
      <c r="Z3717" s="1250"/>
      <c r="AA3717" s="1250"/>
      <c r="AB3717" s="1250"/>
      <c r="AC3717" s="1250"/>
      <c r="AD3717" s="1250"/>
      <c r="AE3717" s="1250"/>
      <c r="AF3717" s="1250"/>
    </row>
    <row r="3718" spans="1:32" ht="16.7" customHeight="1">
      <c r="A3718" s="1239"/>
      <c r="B3718" s="1239"/>
      <c r="C3718" s="1239"/>
      <c r="D3718" s="1239"/>
      <c r="E3718" s="1239"/>
      <c r="F3718" s="1239"/>
      <c r="G3718" s="1239"/>
      <c r="H3718" s="1239"/>
      <c r="I3718" s="1239"/>
      <c r="J3718" s="1239"/>
      <c r="K3718" s="1239"/>
      <c r="L3718" s="1239"/>
      <c r="M3718" s="1240" t="s">
        <v>424</v>
      </c>
      <c r="N3718" s="1240"/>
      <c r="O3718" s="1240"/>
      <c r="P3718" s="1240"/>
      <c r="Q3718" s="1240"/>
      <c r="R3718" s="1240"/>
      <c r="S3718" s="1240"/>
      <c r="T3718" s="1240"/>
      <c r="U3718" s="1240"/>
      <c r="V3718" s="1240"/>
      <c r="W3718" s="1240"/>
      <c r="X3718" s="1243"/>
      <c r="Y3718" s="1243"/>
      <c r="Z3718" s="1241">
        <v>24.07</v>
      </c>
      <c r="AA3718" s="1241"/>
      <c r="AB3718" s="1241"/>
      <c r="AC3718" s="1241"/>
      <c r="AD3718" s="1241"/>
      <c r="AE3718" s="1241"/>
      <c r="AF3718" s="1241"/>
    </row>
    <row r="3719" spans="1:32" ht="0.75" customHeight="1">
      <c r="A3719" s="1239"/>
      <c r="B3719" s="1239"/>
      <c r="C3719" s="1239"/>
      <c r="D3719" s="1239"/>
      <c r="E3719" s="1239"/>
      <c r="F3719" s="1239"/>
      <c r="G3719" s="1239"/>
      <c r="H3719" s="1239"/>
      <c r="I3719" s="1239"/>
      <c r="J3719" s="1239"/>
      <c r="K3719" s="1240" t="s">
        <v>425</v>
      </c>
      <c r="L3719" s="1240"/>
      <c r="M3719" s="1240"/>
      <c r="N3719" s="1240"/>
      <c r="O3719" s="1240"/>
      <c r="P3719" s="1240"/>
      <c r="Q3719" s="159"/>
      <c r="R3719" s="1244">
        <v>0</v>
      </c>
      <c r="S3719" s="1244"/>
      <c r="T3719" s="1244"/>
      <c r="U3719" s="1240"/>
      <c r="V3719" s="1240"/>
      <c r="W3719" s="1240"/>
      <c r="X3719" s="1243"/>
      <c r="Y3719" s="1243"/>
      <c r="Z3719" s="1241"/>
      <c r="AA3719" s="1241"/>
      <c r="AB3719" s="1241"/>
      <c r="AC3719" s="1241"/>
      <c r="AD3719" s="1241"/>
      <c r="AE3719" s="1241"/>
      <c r="AF3719" s="1241"/>
    </row>
    <row r="3720" spans="1:32" ht="16.7" customHeight="1">
      <c r="A3720" s="1239"/>
      <c r="B3720" s="1239"/>
      <c r="C3720" s="1239"/>
      <c r="D3720" s="1239"/>
      <c r="E3720" s="1239"/>
      <c r="F3720" s="1239"/>
      <c r="G3720" s="1239"/>
      <c r="H3720" s="1239"/>
      <c r="I3720" s="1239"/>
      <c r="J3720" s="1239"/>
      <c r="K3720" s="1240"/>
      <c r="L3720" s="1240"/>
      <c r="M3720" s="1240"/>
      <c r="N3720" s="1240"/>
      <c r="O3720" s="1240"/>
      <c r="P3720" s="1240"/>
      <c r="Q3720" s="151"/>
      <c r="R3720" s="1244"/>
      <c r="S3720" s="1244"/>
      <c r="T3720" s="1244"/>
      <c r="U3720" s="151"/>
      <c r="V3720" s="1240" t="s">
        <v>426</v>
      </c>
      <c r="W3720" s="1240"/>
      <c r="X3720" s="1243"/>
      <c r="Y3720" s="1243"/>
      <c r="Z3720" s="1241">
        <v>0</v>
      </c>
      <c r="AA3720" s="1241"/>
      <c r="AB3720" s="1241"/>
      <c r="AC3720" s="1241"/>
      <c r="AD3720" s="1241"/>
      <c r="AE3720" s="1241"/>
      <c r="AF3720" s="1241"/>
    </row>
    <row r="3721" spans="1:32" ht="17.45" customHeight="1">
      <c r="A3721" s="1239"/>
      <c r="B3721" s="1239"/>
      <c r="C3721" s="1239"/>
      <c r="D3721" s="1239"/>
      <c r="E3721" s="1239"/>
      <c r="F3721" s="1239"/>
      <c r="G3721" s="1239"/>
      <c r="H3721" s="1239"/>
      <c r="I3721" s="1239"/>
      <c r="J3721" s="1239"/>
      <c r="K3721" s="1239"/>
      <c r="L3721" s="1239"/>
      <c r="M3721" s="1240" t="s">
        <v>427</v>
      </c>
      <c r="N3721" s="1240"/>
      <c r="O3721" s="1240"/>
      <c r="P3721" s="1240"/>
      <c r="Q3721" s="1240"/>
      <c r="R3721" s="1240"/>
      <c r="S3721" s="1240"/>
      <c r="T3721" s="1240"/>
      <c r="U3721" s="1240"/>
      <c r="V3721" s="1240"/>
      <c r="W3721" s="1240"/>
      <c r="X3721" s="1243"/>
      <c r="Y3721" s="1243"/>
      <c r="Z3721" s="1241">
        <v>24.07</v>
      </c>
      <c r="AA3721" s="1241"/>
      <c r="AB3721" s="1241"/>
      <c r="AC3721" s="1241"/>
      <c r="AD3721" s="1241"/>
      <c r="AE3721" s="1241"/>
      <c r="AF3721" s="1241"/>
    </row>
    <row r="3722" spans="1:32" ht="5.85" customHeight="1">
      <c r="A3722" s="1242"/>
      <c r="B3722" s="1242"/>
      <c r="C3722" s="1242"/>
      <c r="D3722" s="1242"/>
      <c r="E3722" s="1242"/>
      <c r="F3722" s="1242"/>
      <c r="G3722" s="1242"/>
      <c r="H3722" s="1242"/>
      <c r="I3722" s="1242"/>
      <c r="J3722" s="1242"/>
      <c r="K3722" s="1242"/>
      <c r="L3722" s="1242"/>
      <c r="M3722" s="1242"/>
      <c r="N3722" s="1242"/>
      <c r="O3722" s="1242"/>
      <c r="P3722" s="1242"/>
      <c r="Q3722" s="1242"/>
      <c r="R3722" s="1242"/>
      <c r="S3722" s="1242"/>
      <c r="T3722" s="1242"/>
      <c r="U3722" s="1242"/>
      <c r="V3722" s="1242"/>
      <c r="W3722" s="1242"/>
      <c r="X3722" s="1242"/>
      <c r="Y3722" s="1242"/>
      <c r="Z3722" s="1242"/>
      <c r="AA3722" s="1242"/>
      <c r="AB3722" s="1242"/>
      <c r="AC3722" s="1242"/>
      <c r="AD3722" s="1242"/>
      <c r="AE3722" s="1242"/>
      <c r="AF3722" s="1242"/>
    </row>
    <row r="3723" spans="1:32" ht="145.35" customHeight="1">
      <c r="A3723" s="150"/>
      <c r="AF3723" s="152"/>
    </row>
    <row r="3724" spans="1:32" ht="145.35" customHeight="1">
      <c r="A3724" s="150"/>
      <c r="AF3724" s="152"/>
    </row>
    <row r="3725" spans="1:32" ht="139.69999999999999" customHeight="1">
      <c r="A3725" s="150"/>
      <c r="AF3725" s="152"/>
    </row>
    <row r="3726" spans="1:32" ht="139.69999999999999" customHeight="1">
      <c r="A3726" s="153"/>
      <c r="B3726" s="154"/>
      <c r="C3726" s="154"/>
      <c r="D3726" s="154"/>
      <c r="E3726" s="154"/>
      <c r="F3726" s="154"/>
      <c r="G3726" s="154"/>
      <c r="H3726" s="154"/>
      <c r="I3726" s="154"/>
      <c r="J3726" s="154"/>
      <c r="K3726" s="154"/>
      <c r="L3726" s="154"/>
      <c r="M3726" s="154"/>
      <c r="N3726" s="154"/>
      <c r="O3726" s="154"/>
      <c r="P3726" s="154"/>
      <c r="Q3726" s="154"/>
      <c r="R3726" s="154"/>
      <c r="S3726" s="154"/>
      <c r="T3726" s="154"/>
      <c r="U3726" s="154"/>
      <c r="V3726" s="154"/>
      <c r="W3726" s="154"/>
      <c r="X3726" s="154"/>
      <c r="Y3726" s="154"/>
      <c r="Z3726" s="154"/>
      <c r="AA3726" s="154"/>
      <c r="AB3726" s="154"/>
      <c r="AC3726" s="154"/>
      <c r="AD3726" s="154"/>
      <c r="AE3726" s="154"/>
      <c r="AF3726" s="162"/>
    </row>
    <row r="3727" spans="1:32" ht="1.5" customHeight="1">
      <c r="A3727" s="146"/>
      <c r="B3727" s="147"/>
      <c r="C3727" s="147"/>
      <c r="D3727" s="147"/>
      <c r="E3727" s="147"/>
      <c r="F3727" s="147"/>
      <c r="G3727" s="1289" t="s">
        <v>376</v>
      </c>
      <c r="H3727" s="1289"/>
      <c r="I3727" s="1289"/>
      <c r="J3727" s="1289"/>
      <c r="K3727" s="1289"/>
      <c r="L3727" s="1289"/>
      <c r="M3727" s="1289"/>
      <c r="N3727" s="1289"/>
      <c r="O3727" s="1289"/>
      <c r="P3727" s="1289"/>
      <c r="Q3727" s="1289"/>
      <c r="R3727" s="1289"/>
      <c r="S3727" s="1289"/>
      <c r="T3727" s="1289"/>
      <c r="U3727" s="1289"/>
      <c r="V3727" s="1289"/>
      <c r="W3727" s="1289"/>
      <c r="X3727" s="1289"/>
      <c r="Y3727" s="1289"/>
      <c r="Z3727" s="1289"/>
      <c r="AA3727" s="148"/>
      <c r="AB3727" s="1290" t="s">
        <v>877</v>
      </c>
      <c r="AC3727" s="1290"/>
      <c r="AD3727" s="1290"/>
      <c r="AE3727" s="1290"/>
      <c r="AF3727" s="1290"/>
    </row>
    <row r="3728" spans="1:32" ht="15.4" customHeight="1">
      <c r="A3728" s="150"/>
      <c r="B3728" s="1243"/>
      <c r="C3728" s="1243"/>
      <c r="D3728" s="1243"/>
      <c r="E3728" s="1243"/>
      <c r="G3728" s="1289"/>
      <c r="H3728" s="1289"/>
      <c r="I3728" s="1289"/>
      <c r="J3728" s="1289"/>
      <c r="K3728" s="1289"/>
      <c r="L3728" s="1289"/>
      <c r="M3728" s="1289"/>
      <c r="N3728" s="1289"/>
      <c r="O3728" s="1289"/>
      <c r="P3728" s="1289"/>
      <c r="Q3728" s="1289"/>
      <c r="R3728" s="1289"/>
      <c r="S3728" s="1289"/>
      <c r="T3728" s="1289"/>
      <c r="U3728" s="1289"/>
      <c r="V3728" s="1289"/>
      <c r="W3728" s="1289"/>
      <c r="X3728" s="1289"/>
      <c r="Y3728" s="1289"/>
      <c r="Z3728" s="1289"/>
      <c r="AA3728" s="152"/>
      <c r="AB3728" s="1290"/>
      <c r="AC3728" s="1290"/>
      <c r="AD3728" s="1290"/>
      <c r="AE3728" s="1290"/>
      <c r="AF3728" s="1290"/>
    </row>
    <row r="3729" spans="1:32" ht="0.75" customHeight="1">
      <c r="A3729" s="150"/>
      <c r="B3729" s="1243"/>
      <c r="C3729" s="1243"/>
      <c r="D3729" s="1243"/>
      <c r="E3729" s="1243"/>
      <c r="G3729" s="1289"/>
      <c r="H3729" s="1289"/>
      <c r="I3729" s="1289"/>
      <c r="J3729" s="1289"/>
      <c r="K3729" s="1289"/>
      <c r="L3729" s="1289"/>
      <c r="M3729" s="1289"/>
      <c r="N3729" s="1289"/>
      <c r="O3729" s="1289"/>
      <c r="P3729" s="1289"/>
      <c r="Q3729" s="1289"/>
      <c r="R3729" s="1289"/>
      <c r="S3729" s="1289"/>
      <c r="T3729" s="1289"/>
      <c r="U3729" s="1289"/>
      <c r="V3729" s="1289"/>
      <c r="W3729" s="1289"/>
      <c r="X3729" s="1289"/>
      <c r="Y3729" s="1289"/>
      <c r="Z3729" s="1289"/>
      <c r="AA3729" s="152"/>
      <c r="AB3729" s="1290"/>
      <c r="AC3729" s="1290"/>
      <c r="AD3729" s="1290"/>
      <c r="AE3729" s="1290"/>
      <c r="AF3729" s="1290"/>
    </row>
    <row r="3730" spans="1:32" ht="10.9" customHeight="1">
      <c r="A3730" s="150"/>
      <c r="B3730" s="1243"/>
      <c r="C3730" s="1243"/>
      <c r="D3730" s="1243"/>
      <c r="E3730" s="1243"/>
      <c r="G3730" s="1289"/>
      <c r="H3730" s="1289"/>
      <c r="I3730" s="1289"/>
      <c r="J3730" s="1289"/>
      <c r="K3730" s="1289"/>
      <c r="L3730" s="1289"/>
      <c r="M3730" s="1289"/>
      <c r="N3730" s="1289"/>
      <c r="O3730" s="1289"/>
      <c r="P3730" s="1289"/>
      <c r="Q3730" s="1289"/>
      <c r="R3730" s="1289"/>
      <c r="S3730" s="1289"/>
      <c r="T3730" s="1289"/>
      <c r="U3730" s="1289"/>
      <c r="V3730" s="1289"/>
      <c r="W3730" s="1289"/>
      <c r="X3730" s="1289"/>
      <c r="Y3730" s="1289"/>
      <c r="Z3730" s="1289"/>
      <c r="AA3730" s="152"/>
      <c r="AB3730" s="1291" t="s">
        <v>378</v>
      </c>
      <c r="AC3730" s="1291"/>
      <c r="AD3730" s="1291"/>
      <c r="AE3730" s="1292"/>
      <c r="AF3730" s="1292"/>
    </row>
    <row r="3731" spans="1:32" ht="13.9" customHeight="1">
      <c r="A3731" s="150"/>
      <c r="B3731" s="1243"/>
      <c r="C3731" s="1243"/>
      <c r="D3731" s="1243"/>
      <c r="E3731" s="1243"/>
      <c r="G3731" s="1293" t="s">
        <v>379</v>
      </c>
      <c r="H3731" s="1293"/>
      <c r="I3731" s="1293"/>
      <c r="J3731" s="1293"/>
      <c r="K3731" s="1293"/>
      <c r="L3731" s="1293"/>
      <c r="M3731" s="1293"/>
      <c r="N3731" s="1293"/>
      <c r="O3731" s="1293"/>
      <c r="P3731" s="1293"/>
      <c r="Q3731" s="1293"/>
      <c r="R3731" s="1293"/>
      <c r="S3731" s="1293"/>
      <c r="T3731" s="1293"/>
      <c r="U3731" s="1293"/>
      <c r="V3731" s="1293"/>
      <c r="W3731" s="1293"/>
      <c r="X3731" s="1293"/>
      <c r="Y3731" s="1293"/>
      <c r="Z3731" s="1293"/>
      <c r="AA3731" s="152"/>
      <c r="AB3731" s="1291"/>
      <c r="AC3731" s="1291"/>
      <c r="AD3731" s="1291"/>
      <c r="AE3731" s="1292"/>
      <c r="AF3731" s="1292"/>
    </row>
    <row r="3732" spans="1:32" ht="0.75" customHeight="1">
      <c r="A3732" s="150"/>
      <c r="G3732" s="1293"/>
      <c r="H3732" s="1293"/>
      <c r="I3732" s="1293"/>
      <c r="J3732" s="1293"/>
      <c r="K3732" s="1293"/>
      <c r="L3732" s="1293"/>
      <c r="M3732" s="1293"/>
      <c r="N3732" s="1293"/>
      <c r="O3732" s="1293"/>
      <c r="P3732" s="1293"/>
      <c r="Q3732" s="1293"/>
      <c r="R3732" s="1293"/>
      <c r="S3732" s="1293"/>
      <c r="T3732" s="1293"/>
      <c r="U3732" s="1293"/>
      <c r="V3732" s="1293"/>
      <c r="W3732" s="1293"/>
      <c r="X3732" s="1293"/>
      <c r="Y3732" s="1293"/>
      <c r="Z3732" s="1293"/>
      <c r="AA3732" s="152"/>
      <c r="AB3732" s="1291"/>
      <c r="AC3732" s="1291"/>
      <c r="AD3732" s="1291"/>
      <c r="AE3732" s="1292"/>
      <c r="AF3732" s="1292"/>
    </row>
    <row r="3733" spans="1:32" ht="0.75" customHeight="1">
      <c r="A3733" s="153"/>
      <c r="B3733" s="154"/>
      <c r="C3733" s="154"/>
      <c r="D3733" s="154"/>
      <c r="E3733" s="154"/>
      <c r="F3733" s="154"/>
      <c r="G3733" s="154"/>
      <c r="H3733" s="154"/>
      <c r="I3733" s="154"/>
      <c r="J3733" s="154"/>
      <c r="K3733" s="154"/>
      <c r="L3733" s="154"/>
      <c r="M3733" s="154"/>
      <c r="N3733" s="154"/>
      <c r="O3733" s="154"/>
      <c r="P3733" s="154"/>
      <c r="Q3733" s="154"/>
      <c r="R3733" s="154"/>
      <c r="S3733" s="154"/>
      <c r="T3733" s="154"/>
      <c r="U3733" s="154"/>
      <c r="V3733" s="154"/>
      <c r="W3733" s="154"/>
      <c r="X3733" s="154"/>
      <c r="Y3733" s="154"/>
      <c r="Z3733" s="154"/>
      <c r="AA3733" s="154"/>
      <c r="AB3733" s="154"/>
      <c r="AC3733" s="154"/>
      <c r="AD3733" s="154"/>
      <c r="AE3733" s="1292"/>
      <c r="AF3733" s="1292"/>
    </row>
    <row r="3734" spans="1:32" ht="16.7" customHeight="1">
      <c r="A3734" s="1280" t="s">
        <v>323</v>
      </c>
      <c r="B3734" s="1280"/>
      <c r="C3734" s="1280"/>
      <c r="D3734" s="1280"/>
      <c r="E3734" s="1280"/>
      <c r="F3734" s="1280"/>
      <c r="G3734" s="1280"/>
      <c r="H3734" s="1280"/>
      <c r="I3734" s="1280"/>
      <c r="J3734" s="1280"/>
      <c r="K3734" s="1280"/>
      <c r="L3734" s="1280"/>
      <c r="M3734" s="1280"/>
      <c r="N3734" s="1280"/>
      <c r="O3734" s="1280"/>
      <c r="P3734" s="1280"/>
      <c r="Q3734" s="1280"/>
      <c r="R3734" s="1280"/>
      <c r="S3734" s="1280"/>
      <c r="T3734" s="1280"/>
      <c r="U3734" s="1280"/>
      <c r="V3734" s="1280"/>
      <c r="W3734" s="1280"/>
      <c r="X3734" s="1280"/>
      <c r="Y3734" s="1280"/>
      <c r="Z3734" s="1280"/>
      <c r="AA3734" s="1280"/>
      <c r="AB3734" s="1280"/>
      <c r="AC3734" s="1280"/>
      <c r="AD3734" s="1280"/>
      <c r="AE3734" s="1280"/>
      <c r="AF3734" s="1280"/>
    </row>
    <row r="3735" spans="1:32" ht="37.15" customHeight="1">
      <c r="A3735" s="1301" t="s">
        <v>380</v>
      </c>
      <c r="B3735" s="1301"/>
      <c r="C3735" s="1301"/>
      <c r="D3735" s="1301"/>
      <c r="E3735" s="1301"/>
      <c r="F3735" s="1301"/>
      <c r="G3735" s="1301"/>
      <c r="H3735" s="1301"/>
      <c r="I3735" s="1301"/>
      <c r="J3735" s="1301"/>
      <c r="K3735" s="1301"/>
      <c r="L3735" s="1301"/>
      <c r="M3735" s="1301"/>
      <c r="N3735" s="1301"/>
      <c r="O3735" s="1301"/>
      <c r="P3735" s="1301"/>
      <c r="Q3735" s="1301"/>
      <c r="R3735" s="1301"/>
      <c r="S3735" s="1301"/>
      <c r="T3735" s="1301"/>
      <c r="U3735" s="1301"/>
      <c r="V3735" s="1301"/>
      <c r="W3735" s="1301"/>
      <c r="X3735" s="1301"/>
      <c r="Y3735" s="1280" t="s">
        <v>878</v>
      </c>
      <c r="Z3735" s="1280"/>
      <c r="AA3735" s="1280"/>
      <c r="AB3735" s="1280"/>
      <c r="AC3735" s="1280"/>
      <c r="AD3735" s="1280"/>
      <c r="AE3735" s="1280"/>
      <c r="AF3735" s="1280"/>
    </row>
    <row r="3736" spans="1:32" ht="5.0999999999999996" customHeight="1">
      <c r="A3736" s="155"/>
      <c r="B3736" s="156"/>
      <c r="C3736" s="156"/>
      <c r="D3736" s="156"/>
      <c r="E3736" s="156"/>
      <c r="F3736" s="156"/>
      <c r="G3736" s="156"/>
      <c r="H3736" s="156"/>
      <c r="I3736" s="156"/>
      <c r="J3736" s="156"/>
      <c r="K3736" s="156"/>
      <c r="L3736" s="156"/>
      <c r="M3736" s="156"/>
      <c r="N3736" s="156"/>
      <c r="O3736" s="156"/>
      <c r="P3736" s="156"/>
      <c r="Q3736" s="156"/>
      <c r="R3736" s="156"/>
      <c r="S3736" s="156"/>
      <c r="T3736" s="156"/>
      <c r="U3736" s="156"/>
      <c r="V3736" s="156"/>
      <c r="W3736" s="156"/>
      <c r="X3736" s="156"/>
      <c r="Y3736" s="156"/>
      <c r="Z3736" s="156"/>
      <c r="AA3736" s="156"/>
      <c r="AB3736" s="156"/>
      <c r="AC3736" s="156"/>
      <c r="AD3736" s="156"/>
      <c r="AE3736" s="156"/>
      <c r="AF3736" s="157"/>
    </row>
    <row r="3737" spans="1:32" ht="0.75" customHeight="1">
      <c r="A3737" s="1283" t="s">
        <v>382</v>
      </c>
      <c r="B3737" s="1283"/>
      <c r="C3737" s="1283"/>
      <c r="D3737" s="1283"/>
      <c r="E3737" s="1284"/>
      <c r="F3737" s="1284"/>
      <c r="G3737" s="1284"/>
      <c r="H3737" s="1284"/>
      <c r="I3737" s="1285" t="s">
        <v>456</v>
      </c>
      <c r="J3737" s="1285"/>
      <c r="K3737" s="1285"/>
      <c r="L3737" s="1285"/>
      <c r="M3737" s="1285"/>
      <c r="N3737" s="1285"/>
      <c r="O3737" s="1285"/>
      <c r="P3737" s="1285"/>
      <c r="Q3737" s="1285"/>
      <c r="R3737" s="1285"/>
      <c r="S3737" s="1285"/>
      <c r="T3737" s="1285"/>
      <c r="U3737" s="1285"/>
      <c r="V3737" s="1285"/>
      <c r="W3737" s="1285"/>
      <c r="X3737" s="1285"/>
      <c r="Y3737" s="1275" t="s">
        <v>383</v>
      </c>
      <c r="Z3737" s="1275"/>
      <c r="AA3737" s="1275"/>
      <c r="AB3737" s="1275"/>
      <c r="AC3737" s="1275"/>
      <c r="AD3737" s="1286" t="s">
        <v>446</v>
      </c>
      <c r="AE3737" s="1286"/>
      <c r="AF3737" s="1286"/>
    </row>
    <row r="3738" spans="1:32" ht="17.45" customHeight="1">
      <c r="A3738" s="1283"/>
      <c r="B3738" s="1283"/>
      <c r="C3738" s="1283"/>
      <c r="D3738" s="1283"/>
      <c r="E3738" s="1287" t="s">
        <v>385</v>
      </c>
      <c r="F3738" s="1287"/>
      <c r="G3738" s="1287"/>
      <c r="H3738" s="1288" t="s">
        <v>386</v>
      </c>
      <c r="I3738" s="1285"/>
      <c r="J3738" s="1285"/>
      <c r="K3738" s="1285"/>
      <c r="L3738" s="1285"/>
      <c r="M3738" s="1285"/>
      <c r="N3738" s="1285"/>
      <c r="O3738" s="1285"/>
      <c r="P3738" s="1285"/>
      <c r="Q3738" s="1285"/>
      <c r="R3738" s="1285"/>
      <c r="S3738" s="1285"/>
      <c r="T3738" s="1285"/>
      <c r="U3738" s="1285"/>
      <c r="V3738" s="1285"/>
      <c r="W3738" s="1285"/>
      <c r="X3738" s="1285"/>
      <c r="Y3738" s="1275"/>
      <c r="Z3738" s="1275"/>
      <c r="AA3738" s="1275"/>
      <c r="AB3738" s="1275"/>
      <c r="AC3738" s="1275"/>
      <c r="AD3738" s="1286"/>
      <c r="AE3738" s="1286"/>
      <c r="AF3738" s="1286"/>
    </row>
    <row r="3739" spans="1:32" ht="0.75" customHeight="1">
      <c r="A3739" s="1274" t="s">
        <v>455</v>
      </c>
      <c r="B3739" s="1274"/>
      <c r="C3739" s="1274"/>
      <c r="D3739" s="1274"/>
      <c r="E3739" s="1287"/>
      <c r="F3739" s="1287"/>
      <c r="G3739" s="1287"/>
      <c r="H3739" s="1288"/>
      <c r="I3739" s="1285"/>
      <c r="J3739" s="1285"/>
      <c r="K3739" s="1285"/>
      <c r="L3739" s="1285"/>
      <c r="M3739" s="1285"/>
      <c r="N3739" s="1285"/>
      <c r="O3739" s="1285"/>
      <c r="P3739" s="1285"/>
      <c r="Q3739" s="1285"/>
      <c r="R3739" s="1285"/>
      <c r="S3739" s="1285"/>
      <c r="T3739" s="1285"/>
      <c r="U3739" s="1285"/>
      <c r="V3739" s="1285"/>
      <c r="W3739" s="1285"/>
      <c r="X3739" s="1285"/>
      <c r="Y3739" s="1275" t="s">
        <v>387</v>
      </c>
      <c r="Z3739" s="1275"/>
      <c r="AA3739" s="1275"/>
      <c r="AB3739" s="1275"/>
      <c r="AC3739" s="1275"/>
      <c r="AD3739" s="1276">
        <v>3.9289900000000002</v>
      </c>
      <c r="AE3739" s="1276"/>
      <c r="AF3739" s="1276"/>
    </row>
    <row r="3740" spans="1:32" ht="18.2" customHeight="1">
      <c r="A3740" s="1274"/>
      <c r="B3740" s="1274"/>
      <c r="C3740" s="1274"/>
      <c r="D3740" s="1274"/>
      <c r="E3740" s="1277"/>
      <c r="F3740" s="1277"/>
      <c r="G3740" s="1277"/>
      <c r="H3740" s="1288"/>
      <c r="I3740" s="1285"/>
      <c r="J3740" s="1285"/>
      <c r="K3740" s="1285"/>
      <c r="L3740" s="1285"/>
      <c r="M3740" s="1285"/>
      <c r="N3740" s="1285"/>
      <c r="O3740" s="1285"/>
      <c r="P3740" s="1285"/>
      <c r="Q3740" s="1285"/>
      <c r="R3740" s="1285"/>
      <c r="S3740" s="1285"/>
      <c r="T3740" s="1285"/>
      <c r="U3740" s="1285"/>
      <c r="V3740" s="1285"/>
      <c r="W3740" s="1285"/>
      <c r="X3740" s="1285"/>
      <c r="Y3740" s="1275"/>
      <c r="Z3740" s="1275"/>
      <c r="AA3740" s="1275"/>
      <c r="AB3740" s="1275"/>
      <c r="AC3740" s="1275"/>
      <c r="AD3740" s="1276"/>
      <c r="AE3740" s="1276"/>
      <c r="AF3740" s="1276"/>
    </row>
    <row r="3741" spans="1:32" ht="0.75" customHeight="1">
      <c r="A3741" s="1278"/>
      <c r="B3741" s="1278"/>
      <c r="C3741" s="1278"/>
      <c r="D3741" s="1278"/>
      <c r="E3741" s="1278"/>
      <c r="F3741" s="1278"/>
      <c r="G3741" s="1278"/>
      <c r="H3741" s="1288"/>
      <c r="I3741" s="1279"/>
      <c r="J3741" s="1279"/>
      <c r="K3741" s="1279"/>
      <c r="L3741" s="1279"/>
      <c r="M3741" s="1279"/>
      <c r="N3741" s="1279"/>
      <c r="O3741" s="1279"/>
      <c r="P3741" s="1279"/>
      <c r="Q3741" s="1279"/>
      <c r="R3741" s="1279"/>
      <c r="S3741" s="1279"/>
      <c r="T3741" s="1279"/>
      <c r="U3741" s="1279"/>
      <c r="V3741" s="1279"/>
      <c r="W3741" s="1279"/>
      <c r="X3741" s="1279"/>
      <c r="Y3741" s="1279"/>
      <c r="Z3741" s="1279"/>
      <c r="AA3741" s="1279"/>
      <c r="AB3741" s="1279"/>
      <c r="AC3741" s="1279"/>
      <c r="AD3741" s="1279"/>
      <c r="AE3741" s="1279"/>
      <c r="AF3741" s="1279"/>
    </row>
    <row r="3742" spans="1:32" ht="26.1" customHeight="1">
      <c r="A3742" s="1271" t="s">
        <v>388</v>
      </c>
      <c r="B3742" s="1271"/>
      <c r="C3742" s="1271"/>
      <c r="D3742" s="1271"/>
      <c r="E3742" s="1271"/>
      <c r="F3742" s="1271"/>
      <c r="G3742" s="1271"/>
      <c r="H3742" s="1271"/>
      <c r="I3742" s="1271"/>
      <c r="J3742" s="1271"/>
      <c r="K3742" s="1271"/>
      <c r="L3742" s="1271"/>
      <c r="M3742" s="1271"/>
      <c r="N3742" s="1271"/>
      <c r="O3742" s="1271"/>
      <c r="P3742" s="1271"/>
      <c r="Q3742" s="1271"/>
      <c r="R3742" s="1271"/>
      <c r="S3742" s="1271"/>
      <c r="T3742" s="1271"/>
      <c r="U3742" s="1271"/>
      <c r="V3742" s="1271"/>
      <c r="W3742" s="1271"/>
      <c r="X3742" s="1271"/>
      <c r="Y3742" s="1271"/>
      <c r="Z3742" s="1271"/>
      <c r="AA3742" s="1271"/>
      <c r="AB3742" s="1271"/>
      <c r="AC3742" s="1271"/>
      <c r="AD3742" s="1271"/>
      <c r="AE3742" s="1271"/>
      <c r="AF3742" s="1272"/>
    </row>
    <row r="3743" spans="1:32" ht="0.75" customHeight="1">
      <c r="A3743" s="1273" t="s">
        <v>389</v>
      </c>
      <c r="B3743" s="1273"/>
      <c r="C3743" s="1273"/>
      <c r="D3743" s="1273"/>
      <c r="E3743" s="1273"/>
      <c r="F3743" s="1273"/>
      <c r="G3743" s="1273"/>
      <c r="H3743" s="1273"/>
      <c r="I3743" s="1273"/>
      <c r="J3743" s="1273"/>
      <c r="K3743" s="1273"/>
      <c r="L3743" s="1273"/>
      <c r="M3743" s="1273"/>
      <c r="N3743" s="1273"/>
      <c r="O3743" s="1273"/>
      <c r="P3743" s="1273"/>
      <c r="Q3743" s="1273"/>
      <c r="R3743" s="1273"/>
      <c r="S3743" s="1273"/>
      <c r="T3743" s="1273"/>
      <c r="U3743" s="1273"/>
      <c r="V3743" s="1273"/>
      <c r="W3743" s="1273"/>
      <c r="X3743" s="1273"/>
      <c r="Y3743" s="1273"/>
      <c r="Z3743" s="1273"/>
      <c r="AA3743" s="1273"/>
      <c r="AB3743" s="1273"/>
      <c r="AC3743" s="1273"/>
      <c r="AD3743" s="1273"/>
      <c r="AE3743" s="1273"/>
      <c r="AF3743" s="1272"/>
    </row>
    <row r="3744" spans="1:32" ht="10.15" customHeight="1">
      <c r="A3744" s="1273"/>
      <c r="B3744" s="1273"/>
      <c r="C3744" s="1273"/>
      <c r="D3744" s="1273"/>
      <c r="E3744" s="1273"/>
      <c r="F3744" s="1273"/>
      <c r="G3744" s="1273"/>
      <c r="H3744" s="1273"/>
      <c r="I3744" s="1273"/>
      <c r="J3744" s="1273"/>
      <c r="K3744" s="1273"/>
      <c r="L3744" s="1273"/>
      <c r="M3744" s="1273"/>
      <c r="N3744" s="1273"/>
      <c r="O3744" s="1273"/>
      <c r="P3744" s="1273"/>
      <c r="Q3744" s="1273"/>
      <c r="R3744" s="1273"/>
      <c r="S3744" s="1273"/>
      <c r="T3744" s="1273"/>
      <c r="U3744" s="1273"/>
      <c r="V3744" s="1273"/>
      <c r="W3744" s="1273"/>
      <c r="X3744" s="1273"/>
      <c r="Y3744" s="1273"/>
      <c r="Z3744" s="1273"/>
      <c r="AA3744" s="1273"/>
      <c r="AB3744" s="1273"/>
      <c r="AC3744" s="1273"/>
      <c r="AD3744" s="1273"/>
      <c r="AE3744" s="1273"/>
      <c r="AF3744" s="1272"/>
    </row>
    <row r="3745" spans="1:32" ht="16.7" customHeight="1">
      <c r="A3745" s="1255" t="s">
        <v>390</v>
      </c>
      <c r="B3745" s="1255"/>
      <c r="C3745" s="1255"/>
      <c r="D3745" s="1255"/>
      <c r="E3745" s="1255"/>
      <c r="F3745" s="1255"/>
      <c r="G3745" s="1255"/>
      <c r="H3745" s="1255"/>
      <c r="I3745" s="1255"/>
      <c r="J3745" s="1255"/>
      <c r="K3745" s="1255"/>
      <c r="L3745" s="1255"/>
      <c r="M3745" s="1256" t="s">
        <v>391</v>
      </c>
      <c r="N3745" s="1256" t="s">
        <v>392</v>
      </c>
      <c r="O3745" s="1256"/>
      <c r="P3745" s="1256"/>
      <c r="Q3745" s="1256"/>
      <c r="R3745" s="1256"/>
      <c r="S3745" s="1256"/>
      <c r="T3745" s="1256" t="s">
        <v>393</v>
      </c>
      <c r="U3745" s="1256"/>
      <c r="V3745" s="1256"/>
      <c r="W3745" s="1256"/>
      <c r="X3745" s="1256"/>
      <c r="Y3745" s="1256"/>
      <c r="Z3745" s="1256"/>
      <c r="AA3745" s="1256"/>
      <c r="AB3745" s="1256"/>
      <c r="AC3745" s="1245" t="s">
        <v>394</v>
      </c>
      <c r="AD3745" s="1245"/>
      <c r="AE3745" s="1245"/>
      <c r="AF3745" s="1245"/>
    </row>
    <row r="3746" spans="1:32" ht="17.45" customHeight="1">
      <c r="A3746" s="1255"/>
      <c r="B3746" s="1255"/>
      <c r="C3746" s="1255"/>
      <c r="D3746" s="1255"/>
      <c r="E3746" s="1255"/>
      <c r="F3746" s="1255"/>
      <c r="G3746" s="1255"/>
      <c r="H3746" s="1255"/>
      <c r="I3746" s="1255"/>
      <c r="J3746" s="1255"/>
      <c r="K3746" s="1255"/>
      <c r="L3746" s="1255"/>
      <c r="M3746" s="1256"/>
      <c r="N3746" s="1256" t="s">
        <v>395</v>
      </c>
      <c r="O3746" s="1256"/>
      <c r="P3746" s="1256" t="s">
        <v>396</v>
      </c>
      <c r="Q3746" s="1256"/>
      <c r="R3746" s="1256"/>
      <c r="S3746" s="1256"/>
      <c r="T3746" s="1256" t="s">
        <v>395</v>
      </c>
      <c r="U3746" s="1256"/>
      <c r="V3746" s="1256"/>
      <c r="W3746" s="1256"/>
      <c r="X3746" s="1256" t="s">
        <v>396</v>
      </c>
      <c r="Y3746" s="1256"/>
      <c r="Z3746" s="1256"/>
      <c r="AA3746" s="1256"/>
      <c r="AB3746" s="1256"/>
      <c r="AC3746" s="1245"/>
      <c r="AD3746" s="1245"/>
      <c r="AE3746" s="1245"/>
      <c r="AF3746" s="1245"/>
    </row>
    <row r="3747" spans="1:32" ht="22.5" customHeight="1">
      <c r="A3747" s="146"/>
      <c r="B3747" s="147"/>
      <c r="C3747" s="163" t="s">
        <v>879</v>
      </c>
      <c r="D3747" s="1314" t="s">
        <v>880</v>
      </c>
      <c r="E3747" s="1314"/>
      <c r="F3747" s="1314"/>
      <c r="G3747" s="1314"/>
      <c r="H3747" s="1314"/>
      <c r="I3747" s="1314"/>
      <c r="J3747" s="1314"/>
      <c r="K3747" s="1314"/>
      <c r="L3747" s="1314"/>
      <c r="M3747" s="164">
        <v>3</v>
      </c>
      <c r="N3747" s="1327">
        <v>0.41</v>
      </c>
      <c r="O3747" s="1327"/>
      <c r="P3747" s="1327">
        <v>0.59</v>
      </c>
      <c r="Q3747" s="1327"/>
      <c r="R3747" s="1327"/>
      <c r="S3747" s="1327"/>
      <c r="T3747" s="1317">
        <v>1.6792</v>
      </c>
      <c r="U3747" s="1317"/>
      <c r="V3747" s="1317"/>
      <c r="W3747" s="1317"/>
      <c r="X3747" s="1317">
        <v>1.1362000000000001</v>
      </c>
      <c r="Y3747" s="1317"/>
      <c r="Z3747" s="1317"/>
      <c r="AA3747" s="1317"/>
      <c r="AB3747" s="1317"/>
      <c r="AC3747" s="1318">
        <v>4.0765000000000002</v>
      </c>
      <c r="AD3747" s="1318"/>
      <c r="AE3747" s="1318"/>
      <c r="AF3747" s="1318"/>
    </row>
    <row r="3748" spans="1:32" ht="23.25" customHeight="1">
      <c r="A3748" s="150"/>
      <c r="C3748" s="165" t="s">
        <v>563</v>
      </c>
      <c r="D3748" s="1309" t="s">
        <v>564</v>
      </c>
      <c r="E3748" s="1309"/>
      <c r="F3748" s="1309"/>
      <c r="G3748" s="1309"/>
      <c r="H3748" s="1309"/>
      <c r="I3748" s="1309"/>
      <c r="J3748" s="1309"/>
      <c r="K3748" s="1309"/>
      <c r="L3748" s="1309"/>
      <c r="M3748" s="166">
        <v>4</v>
      </c>
      <c r="N3748" s="1332">
        <v>0.88</v>
      </c>
      <c r="O3748" s="1332"/>
      <c r="P3748" s="1332">
        <v>0.12</v>
      </c>
      <c r="Q3748" s="1332"/>
      <c r="R3748" s="1332"/>
      <c r="S3748" s="1332"/>
      <c r="T3748" s="1312">
        <v>0.71799999999999997</v>
      </c>
      <c r="U3748" s="1312"/>
      <c r="V3748" s="1312"/>
      <c r="W3748" s="1312"/>
      <c r="X3748" s="1312">
        <v>0.48580000000000001</v>
      </c>
      <c r="Y3748" s="1312"/>
      <c r="Z3748" s="1312"/>
      <c r="AA3748" s="1312"/>
      <c r="AB3748" s="1312"/>
      <c r="AC3748" s="1313">
        <v>2.7605</v>
      </c>
      <c r="AD3748" s="1313"/>
      <c r="AE3748" s="1313"/>
      <c r="AF3748" s="1313"/>
    </row>
    <row r="3749" spans="1:32" ht="22.5" customHeight="1">
      <c r="A3749" s="153"/>
      <c r="B3749" s="154"/>
      <c r="C3749" s="167" t="s">
        <v>881</v>
      </c>
      <c r="D3749" s="1304" t="s">
        <v>882</v>
      </c>
      <c r="E3749" s="1304"/>
      <c r="F3749" s="1304"/>
      <c r="G3749" s="1304"/>
      <c r="H3749" s="1304"/>
      <c r="I3749" s="1304"/>
      <c r="J3749" s="1304"/>
      <c r="K3749" s="1304"/>
      <c r="L3749" s="1304"/>
      <c r="M3749" s="168">
        <v>1</v>
      </c>
      <c r="N3749" s="1326">
        <v>1</v>
      </c>
      <c r="O3749" s="1326"/>
      <c r="P3749" s="1326">
        <v>0</v>
      </c>
      <c r="Q3749" s="1326"/>
      <c r="R3749" s="1326"/>
      <c r="S3749" s="1326"/>
      <c r="T3749" s="1307">
        <v>57.763199999999998</v>
      </c>
      <c r="U3749" s="1307"/>
      <c r="V3749" s="1307"/>
      <c r="W3749" s="1307"/>
      <c r="X3749" s="1307">
        <v>34.4236</v>
      </c>
      <c r="Y3749" s="1307"/>
      <c r="Z3749" s="1307"/>
      <c r="AA3749" s="1307"/>
      <c r="AB3749" s="1307"/>
      <c r="AC3749" s="1308">
        <v>57.763199999999998</v>
      </c>
      <c r="AD3749" s="1308"/>
      <c r="AE3749" s="1308"/>
      <c r="AF3749" s="1308"/>
    </row>
    <row r="3750" spans="1:32" ht="17.45" customHeight="1">
      <c r="A3750" s="1246"/>
      <c r="B3750" s="1246"/>
      <c r="C3750" s="1246"/>
      <c r="D3750" s="1246"/>
      <c r="E3750" s="1246"/>
      <c r="F3750" s="1246"/>
      <c r="G3750" s="1246"/>
      <c r="H3750" s="1246"/>
      <c r="I3750" s="1246"/>
      <c r="J3750" s="1246"/>
      <c r="K3750" s="1246"/>
      <c r="L3750" s="1246"/>
      <c r="M3750" s="1247" t="s">
        <v>397</v>
      </c>
      <c r="N3750" s="1247"/>
      <c r="O3750" s="1247"/>
      <c r="P3750" s="1247"/>
      <c r="Q3750" s="1247"/>
      <c r="R3750" s="1247"/>
      <c r="S3750" s="1247"/>
      <c r="T3750" s="1247"/>
      <c r="U3750" s="1247"/>
      <c r="V3750" s="1247"/>
      <c r="W3750" s="1247"/>
      <c r="X3750" s="1248"/>
      <c r="Y3750" s="1248"/>
      <c r="Z3750" s="1249">
        <v>64.600200000000001</v>
      </c>
      <c r="AA3750" s="1249"/>
      <c r="AB3750" s="1249"/>
      <c r="AC3750" s="1249"/>
      <c r="AD3750" s="1249"/>
      <c r="AE3750" s="1249"/>
      <c r="AF3750" s="1249"/>
    </row>
    <row r="3751" spans="1:32" ht="17.45" customHeight="1">
      <c r="A3751" s="1255" t="s">
        <v>398</v>
      </c>
      <c r="B3751" s="1255"/>
      <c r="C3751" s="1255"/>
      <c r="D3751" s="1255"/>
      <c r="E3751" s="1255"/>
      <c r="F3751" s="1255"/>
      <c r="G3751" s="1255"/>
      <c r="H3751" s="1255"/>
      <c r="I3751" s="1255"/>
      <c r="J3751" s="1255"/>
      <c r="K3751" s="1255"/>
      <c r="L3751" s="1255"/>
      <c r="M3751" s="1255"/>
      <c r="N3751" s="1255"/>
      <c r="O3751" s="1256" t="s">
        <v>399</v>
      </c>
      <c r="P3751" s="1256"/>
      <c r="Q3751" s="1256"/>
      <c r="R3751" s="1256"/>
      <c r="S3751" s="1256" t="s">
        <v>391</v>
      </c>
      <c r="T3751" s="1256"/>
      <c r="U3751" s="1256"/>
      <c r="V3751" s="1256"/>
      <c r="W3751" s="1256" t="s">
        <v>400</v>
      </c>
      <c r="X3751" s="1256"/>
      <c r="Y3751" s="1256"/>
      <c r="Z3751" s="1256"/>
      <c r="AA3751" s="1256"/>
      <c r="AB3751" s="1256"/>
      <c r="AC3751" s="1245" t="s">
        <v>394</v>
      </c>
      <c r="AD3751" s="1245"/>
      <c r="AE3751" s="1245"/>
      <c r="AF3751" s="1245"/>
    </row>
    <row r="3752" spans="1:32" ht="22.5" customHeight="1">
      <c r="A3752" s="146"/>
      <c r="B3752" s="147"/>
      <c r="C3752" s="170" t="s">
        <v>645</v>
      </c>
      <c r="D3752" s="1263" t="s">
        <v>646</v>
      </c>
      <c r="E3752" s="1263"/>
      <c r="F3752" s="1263"/>
      <c r="G3752" s="1263"/>
      <c r="H3752" s="1263"/>
      <c r="I3752" s="1263"/>
      <c r="J3752" s="1263"/>
      <c r="K3752" s="1263"/>
      <c r="L3752" s="1263"/>
      <c r="M3752" s="1263"/>
      <c r="N3752" s="1263"/>
      <c r="O3752" s="1264">
        <v>0</v>
      </c>
      <c r="P3752" s="1264"/>
      <c r="Q3752" s="1264"/>
      <c r="R3752" s="1264"/>
      <c r="S3752" s="1264">
        <v>1</v>
      </c>
      <c r="T3752" s="1264"/>
      <c r="U3752" s="1264"/>
      <c r="V3752" s="1264"/>
      <c r="W3752" s="1265">
        <v>27.6053</v>
      </c>
      <c r="X3752" s="1265"/>
      <c r="Y3752" s="1265"/>
      <c r="Z3752" s="1265"/>
      <c r="AA3752" s="1265"/>
      <c r="AB3752" s="1265"/>
      <c r="AC3752" s="1266">
        <v>27.6053</v>
      </c>
      <c r="AD3752" s="1266"/>
      <c r="AE3752" s="1266"/>
      <c r="AF3752" s="1266"/>
    </row>
    <row r="3753" spans="1:32" ht="23.25" customHeight="1">
      <c r="A3753" s="150"/>
      <c r="C3753" s="173" t="s">
        <v>462</v>
      </c>
      <c r="D3753" s="1297" t="s">
        <v>463</v>
      </c>
      <c r="E3753" s="1297"/>
      <c r="F3753" s="1297"/>
      <c r="G3753" s="1297"/>
      <c r="H3753" s="1297"/>
      <c r="I3753" s="1297"/>
      <c r="J3753" s="1297"/>
      <c r="K3753" s="1297"/>
      <c r="L3753" s="1297"/>
      <c r="M3753" s="1297"/>
      <c r="N3753" s="1297"/>
      <c r="O3753" s="1325">
        <v>0</v>
      </c>
      <c r="P3753" s="1325"/>
      <c r="Q3753" s="1325"/>
      <c r="R3753" s="1325"/>
      <c r="S3753" s="1325">
        <v>9</v>
      </c>
      <c r="T3753" s="1325"/>
      <c r="U3753" s="1325"/>
      <c r="V3753" s="1325"/>
      <c r="W3753" s="1299">
        <v>22.268799999999999</v>
      </c>
      <c r="X3753" s="1299"/>
      <c r="Y3753" s="1299"/>
      <c r="Z3753" s="1299"/>
      <c r="AA3753" s="1299"/>
      <c r="AB3753" s="1299"/>
      <c r="AC3753" s="1262">
        <v>200.41919999999999</v>
      </c>
      <c r="AD3753" s="1262"/>
      <c r="AE3753" s="1262"/>
      <c r="AF3753" s="1262"/>
    </row>
    <row r="3754" spans="1:32" ht="16.7" customHeight="1">
      <c r="A3754" s="150"/>
      <c r="M3754" s="1240" t="s">
        <v>401</v>
      </c>
      <c r="N3754" s="1240"/>
      <c r="O3754" s="1240"/>
      <c r="P3754" s="1240"/>
      <c r="Q3754" s="1240"/>
      <c r="R3754" s="1240"/>
      <c r="S3754" s="1240"/>
      <c r="T3754" s="1240"/>
      <c r="U3754" s="1240"/>
      <c r="V3754" s="1240"/>
      <c r="W3754" s="1240"/>
      <c r="Z3754" s="1262">
        <v>228.02449999999999</v>
      </c>
      <c r="AA3754" s="1262"/>
      <c r="AB3754" s="1262"/>
      <c r="AC3754" s="1262"/>
      <c r="AD3754" s="1262"/>
      <c r="AE3754" s="1262"/>
      <c r="AF3754" s="1262"/>
    </row>
    <row r="3755" spans="1:32" ht="17.45" customHeight="1">
      <c r="A3755" s="150"/>
      <c r="M3755" s="1240" t="s">
        <v>402</v>
      </c>
      <c r="N3755" s="1240"/>
      <c r="O3755" s="1240"/>
      <c r="P3755" s="1240"/>
      <c r="Q3755" s="1240"/>
      <c r="R3755" s="1240"/>
      <c r="S3755" s="1240"/>
      <c r="T3755" s="1240"/>
      <c r="U3755" s="1240"/>
      <c r="V3755" s="1240"/>
      <c r="W3755" s="1240"/>
      <c r="Z3755" s="1262">
        <v>292.62470000000002</v>
      </c>
      <c r="AA3755" s="1262"/>
      <c r="AB3755" s="1262"/>
      <c r="AC3755" s="1262"/>
      <c r="AD3755" s="1262"/>
      <c r="AE3755" s="1262"/>
      <c r="AF3755" s="1262"/>
    </row>
    <row r="3756" spans="1:32" ht="16.7" customHeight="1">
      <c r="A3756" s="150"/>
      <c r="M3756" s="1240" t="s">
        <v>403</v>
      </c>
      <c r="N3756" s="1240"/>
      <c r="O3756" s="1240"/>
      <c r="P3756" s="1240"/>
      <c r="Q3756" s="1240"/>
      <c r="R3756" s="1240"/>
      <c r="S3756" s="1240"/>
      <c r="T3756" s="1240"/>
      <c r="U3756" s="1240"/>
      <c r="V3756" s="1240"/>
      <c r="W3756" s="1240"/>
      <c r="Z3756" s="1262">
        <v>74.478399999999993</v>
      </c>
      <c r="AA3756" s="1262"/>
      <c r="AB3756" s="1262"/>
      <c r="AC3756" s="1262"/>
      <c r="AD3756" s="1262"/>
      <c r="AE3756" s="1262"/>
      <c r="AF3756" s="1262"/>
    </row>
    <row r="3757" spans="1:32" ht="17.45" customHeight="1">
      <c r="A3757" s="150"/>
      <c r="M3757" s="1240" t="s">
        <v>404</v>
      </c>
      <c r="N3757" s="1240"/>
      <c r="O3757" s="1240"/>
      <c r="P3757" s="1240"/>
      <c r="Q3757" s="1240"/>
      <c r="R3757" s="1240"/>
      <c r="S3757" s="1240"/>
      <c r="T3757" s="1240"/>
      <c r="U3757" s="1240"/>
      <c r="V3757" s="1240"/>
      <c r="W3757" s="1240"/>
      <c r="Z3757" s="1262">
        <v>0</v>
      </c>
      <c r="AA3757" s="1262"/>
      <c r="AB3757" s="1262"/>
      <c r="AC3757" s="1262"/>
      <c r="AD3757" s="1262"/>
      <c r="AE3757" s="1262"/>
      <c r="AF3757" s="1262"/>
    </row>
    <row r="3758" spans="1:32" ht="17.45" customHeight="1">
      <c r="A3758" s="153"/>
      <c r="B3758" s="154"/>
      <c r="C3758" s="154"/>
      <c r="D3758" s="154"/>
      <c r="E3758" s="154"/>
      <c r="F3758" s="154"/>
      <c r="G3758" s="154"/>
      <c r="H3758" s="154"/>
      <c r="I3758" s="154"/>
      <c r="J3758" s="154"/>
      <c r="K3758" s="154"/>
      <c r="L3758" s="154"/>
      <c r="M3758" s="1260" t="s">
        <v>405</v>
      </c>
      <c r="N3758" s="1260"/>
      <c r="O3758" s="1260"/>
      <c r="P3758" s="1260"/>
      <c r="Q3758" s="1260"/>
      <c r="R3758" s="1260"/>
      <c r="S3758" s="1260"/>
      <c r="T3758" s="1260"/>
      <c r="U3758" s="1260"/>
      <c r="V3758" s="1260"/>
      <c r="W3758" s="1260"/>
      <c r="X3758" s="154"/>
      <c r="Y3758" s="154"/>
      <c r="Z3758" s="1261">
        <v>0</v>
      </c>
      <c r="AA3758" s="1261"/>
      <c r="AB3758" s="1261"/>
      <c r="AC3758" s="1261"/>
      <c r="AD3758" s="1261"/>
      <c r="AE3758" s="1261"/>
      <c r="AF3758" s="1261"/>
    </row>
    <row r="3759" spans="1:32" ht="16.7" customHeight="1">
      <c r="A3759" s="1257" t="s">
        <v>406</v>
      </c>
      <c r="B3759" s="1257"/>
      <c r="C3759" s="1257"/>
      <c r="D3759" s="1257"/>
      <c r="E3759" s="1257"/>
      <c r="F3759" s="1257"/>
      <c r="G3759" s="1257"/>
      <c r="H3759" s="1257"/>
      <c r="I3759" s="1257"/>
      <c r="J3759" s="1257"/>
      <c r="K3759" s="1257"/>
      <c r="L3759" s="1257"/>
      <c r="M3759" s="1257"/>
      <c r="N3759" s="1257"/>
      <c r="O3759" s="1258" t="s">
        <v>391</v>
      </c>
      <c r="P3759" s="1258"/>
      <c r="Q3759" s="1258"/>
      <c r="R3759" s="1258"/>
      <c r="S3759" s="1258" t="s">
        <v>407</v>
      </c>
      <c r="T3759" s="1258"/>
      <c r="U3759" s="1258"/>
      <c r="V3759" s="1258"/>
      <c r="W3759" s="1258" t="s">
        <v>408</v>
      </c>
      <c r="X3759" s="1258"/>
      <c r="Y3759" s="1258"/>
      <c r="Z3759" s="1258"/>
      <c r="AA3759" s="1258"/>
      <c r="AB3759" s="1258"/>
      <c r="AC3759" s="1259" t="s">
        <v>409</v>
      </c>
      <c r="AD3759" s="1259"/>
      <c r="AE3759" s="1259"/>
      <c r="AF3759" s="1259"/>
    </row>
    <row r="3760" spans="1:32" ht="23.25" customHeight="1">
      <c r="A3760" s="146"/>
      <c r="B3760" s="147"/>
      <c r="C3760" s="170" t="s">
        <v>883</v>
      </c>
      <c r="D3760" s="1314" t="s">
        <v>884</v>
      </c>
      <c r="E3760" s="1314"/>
      <c r="F3760" s="1314"/>
      <c r="G3760" s="1314"/>
      <c r="H3760" s="1314"/>
      <c r="I3760" s="1314"/>
      <c r="J3760" s="1314"/>
      <c r="K3760" s="1314"/>
      <c r="L3760" s="1314"/>
      <c r="M3760" s="1314"/>
      <c r="N3760" s="1314"/>
      <c r="O3760" s="1315">
        <v>0.59948000000000001</v>
      </c>
      <c r="P3760" s="1315"/>
      <c r="Q3760" s="1315"/>
      <c r="R3760" s="1315"/>
      <c r="S3760" s="1316" t="s">
        <v>446</v>
      </c>
      <c r="T3760" s="1316"/>
      <c r="U3760" s="1316"/>
      <c r="V3760" s="1316"/>
      <c r="W3760" s="1317">
        <v>122.8441</v>
      </c>
      <c r="X3760" s="1317"/>
      <c r="Y3760" s="1317"/>
      <c r="Z3760" s="1317"/>
      <c r="AA3760" s="1317"/>
      <c r="AB3760" s="1317"/>
      <c r="AC3760" s="1318">
        <v>73.642600000000002</v>
      </c>
      <c r="AD3760" s="1318"/>
      <c r="AE3760" s="1318"/>
      <c r="AF3760" s="1318"/>
    </row>
    <row r="3761" spans="1:32" ht="22.5" customHeight="1">
      <c r="A3761" s="150"/>
      <c r="C3761" s="173" t="s">
        <v>885</v>
      </c>
      <c r="D3761" s="1309" t="s">
        <v>886</v>
      </c>
      <c r="E3761" s="1309"/>
      <c r="F3761" s="1309"/>
      <c r="G3761" s="1309"/>
      <c r="H3761" s="1309"/>
      <c r="I3761" s="1309"/>
      <c r="J3761" s="1309"/>
      <c r="K3761" s="1309"/>
      <c r="L3761" s="1309"/>
      <c r="M3761" s="1309"/>
      <c r="N3761" s="1309"/>
      <c r="O3761" s="1310">
        <v>0.73507999999999996</v>
      </c>
      <c r="P3761" s="1310"/>
      <c r="Q3761" s="1310"/>
      <c r="R3761" s="1310"/>
      <c r="S3761" s="1311" t="s">
        <v>446</v>
      </c>
      <c r="T3761" s="1311"/>
      <c r="U3761" s="1311"/>
      <c r="V3761" s="1311"/>
      <c r="W3761" s="1312">
        <v>132</v>
      </c>
      <c r="X3761" s="1312"/>
      <c r="Y3761" s="1312"/>
      <c r="Z3761" s="1312"/>
      <c r="AA3761" s="1312"/>
      <c r="AB3761" s="1312"/>
      <c r="AC3761" s="1313">
        <v>97.030600000000007</v>
      </c>
      <c r="AD3761" s="1313"/>
      <c r="AE3761" s="1313"/>
      <c r="AF3761" s="1313"/>
    </row>
    <row r="3762" spans="1:32" ht="23.25" customHeight="1">
      <c r="A3762" s="153"/>
      <c r="B3762" s="154"/>
      <c r="C3762" s="175" t="s">
        <v>887</v>
      </c>
      <c r="D3762" s="1304" t="s">
        <v>888</v>
      </c>
      <c r="E3762" s="1304"/>
      <c r="F3762" s="1304"/>
      <c r="G3762" s="1304"/>
      <c r="H3762" s="1304"/>
      <c r="I3762" s="1304"/>
      <c r="J3762" s="1304"/>
      <c r="K3762" s="1304"/>
      <c r="L3762" s="1304"/>
      <c r="M3762" s="1304"/>
      <c r="N3762" s="1304"/>
      <c r="O3762" s="1305">
        <v>280.53417999999999</v>
      </c>
      <c r="P3762" s="1305"/>
      <c r="Q3762" s="1305"/>
      <c r="R3762" s="1305"/>
      <c r="S3762" s="1306" t="s">
        <v>533</v>
      </c>
      <c r="T3762" s="1306"/>
      <c r="U3762" s="1306"/>
      <c r="V3762" s="1306"/>
      <c r="W3762" s="1307">
        <v>0.64200000000000002</v>
      </c>
      <c r="X3762" s="1307"/>
      <c r="Y3762" s="1307"/>
      <c r="Z3762" s="1307"/>
      <c r="AA3762" s="1307"/>
      <c r="AB3762" s="1307"/>
      <c r="AC3762" s="1308">
        <v>180.10290000000001</v>
      </c>
      <c r="AD3762" s="1308"/>
      <c r="AE3762" s="1308"/>
      <c r="AF3762" s="1308"/>
    </row>
    <row r="3763" spans="1:32" ht="16.7" customHeight="1">
      <c r="A3763" s="1246"/>
      <c r="B3763" s="1246"/>
      <c r="C3763" s="1246"/>
      <c r="D3763" s="1246"/>
      <c r="E3763" s="1246"/>
      <c r="F3763" s="1246"/>
      <c r="G3763" s="1246"/>
      <c r="H3763" s="1246"/>
      <c r="I3763" s="1246"/>
      <c r="J3763" s="1246"/>
      <c r="K3763" s="1246"/>
      <c r="L3763" s="1246"/>
      <c r="M3763" s="1247" t="s">
        <v>411</v>
      </c>
      <c r="N3763" s="1247"/>
      <c r="O3763" s="1247"/>
      <c r="P3763" s="1247"/>
      <c r="Q3763" s="1247"/>
      <c r="R3763" s="1247"/>
      <c r="S3763" s="1247"/>
      <c r="T3763" s="1247"/>
      <c r="U3763" s="1247"/>
      <c r="V3763" s="1247"/>
      <c r="W3763" s="1247"/>
      <c r="X3763" s="1248"/>
      <c r="Y3763" s="1248"/>
      <c r="Z3763" s="1249">
        <v>350.77609999999999</v>
      </c>
      <c r="AA3763" s="1249"/>
      <c r="AB3763" s="1249"/>
      <c r="AC3763" s="1249"/>
      <c r="AD3763" s="1249"/>
      <c r="AE3763" s="1249"/>
      <c r="AF3763" s="1249"/>
    </row>
    <row r="3764" spans="1:32" ht="17.45" customHeight="1">
      <c r="A3764" s="1257" t="s">
        <v>412</v>
      </c>
      <c r="B3764" s="1257"/>
      <c r="C3764" s="1257"/>
      <c r="D3764" s="1257"/>
      <c r="E3764" s="1257"/>
      <c r="F3764" s="1257"/>
      <c r="G3764" s="1257"/>
      <c r="H3764" s="1257"/>
      <c r="I3764" s="1257"/>
      <c r="J3764" s="1257"/>
      <c r="K3764" s="1257"/>
      <c r="L3764" s="1257"/>
      <c r="M3764" s="1257"/>
      <c r="N3764" s="1257"/>
      <c r="O3764" s="1258" t="s">
        <v>391</v>
      </c>
      <c r="P3764" s="1258"/>
      <c r="Q3764" s="1258"/>
      <c r="R3764" s="1258"/>
      <c r="S3764" s="1258" t="s">
        <v>407</v>
      </c>
      <c r="T3764" s="1258"/>
      <c r="U3764" s="1258"/>
      <c r="V3764" s="1258"/>
      <c r="W3764" s="1258" t="s">
        <v>408</v>
      </c>
      <c r="X3764" s="1258"/>
      <c r="Y3764" s="1258"/>
      <c r="Z3764" s="1258"/>
      <c r="AA3764" s="1258"/>
      <c r="AB3764" s="1258"/>
      <c r="AC3764" s="1259" t="s">
        <v>409</v>
      </c>
      <c r="AD3764" s="1259"/>
      <c r="AE3764" s="1259"/>
      <c r="AF3764" s="1259"/>
    </row>
    <row r="3765" spans="1:32" ht="17.45" customHeight="1">
      <c r="A3765" s="1246"/>
      <c r="B3765" s="1246"/>
      <c r="C3765" s="1246"/>
      <c r="D3765" s="1246"/>
      <c r="E3765" s="1246"/>
      <c r="F3765" s="1246"/>
      <c r="G3765" s="1246"/>
      <c r="H3765" s="1246"/>
      <c r="I3765" s="1246"/>
      <c r="J3765" s="1246"/>
      <c r="K3765" s="1246"/>
      <c r="L3765" s="1246"/>
      <c r="M3765" s="1247" t="s">
        <v>413</v>
      </c>
      <c r="N3765" s="1247"/>
      <c r="O3765" s="1247"/>
      <c r="P3765" s="1247"/>
      <c r="Q3765" s="1247"/>
      <c r="R3765" s="1247"/>
      <c r="S3765" s="1247"/>
      <c r="T3765" s="1247"/>
      <c r="U3765" s="1247"/>
      <c r="V3765" s="1247"/>
      <c r="W3765" s="1247"/>
      <c r="X3765" s="1248"/>
      <c r="Y3765" s="1248"/>
      <c r="Z3765" s="1249">
        <v>0</v>
      </c>
      <c r="AA3765" s="1249"/>
      <c r="AB3765" s="1249"/>
      <c r="AC3765" s="1249"/>
      <c r="AD3765" s="1249"/>
      <c r="AE3765" s="1249"/>
      <c r="AF3765" s="1249"/>
    </row>
    <row r="3766" spans="1:32" ht="16.7" customHeight="1">
      <c r="A3766" s="1257" t="s">
        <v>414</v>
      </c>
      <c r="B3766" s="1257"/>
      <c r="C3766" s="1257"/>
      <c r="D3766" s="1257"/>
      <c r="E3766" s="1257"/>
      <c r="F3766" s="1257"/>
      <c r="G3766" s="1257"/>
      <c r="H3766" s="1257"/>
      <c r="I3766" s="1257"/>
      <c r="J3766" s="1257"/>
      <c r="K3766" s="1257"/>
      <c r="L3766" s="1257"/>
      <c r="M3766" s="1257"/>
      <c r="N3766" s="1257"/>
      <c r="O3766" s="1258" t="s">
        <v>391</v>
      </c>
      <c r="P3766" s="1258"/>
      <c r="Q3766" s="1258"/>
      <c r="R3766" s="1258"/>
      <c r="S3766" s="1258" t="s">
        <v>407</v>
      </c>
      <c r="T3766" s="1258"/>
      <c r="U3766" s="1258"/>
      <c r="V3766" s="1258"/>
      <c r="W3766" s="1258" t="s">
        <v>408</v>
      </c>
      <c r="X3766" s="1258"/>
      <c r="Y3766" s="1258"/>
      <c r="Z3766" s="1258"/>
      <c r="AA3766" s="1258"/>
      <c r="AB3766" s="1258"/>
      <c r="AC3766" s="1259" t="s">
        <v>409</v>
      </c>
      <c r="AD3766" s="1259"/>
      <c r="AE3766" s="1259"/>
      <c r="AF3766" s="1259"/>
    </row>
    <row r="3767" spans="1:32" ht="23.25" customHeight="1">
      <c r="A3767" s="146"/>
      <c r="B3767" s="147"/>
      <c r="C3767" s="170" t="s">
        <v>889</v>
      </c>
      <c r="D3767" s="1314" t="s">
        <v>890</v>
      </c>
      <c r="E3767" s="1314"/>
      <c r="F3767" s="1314"/>
      <c r="G3767" s="1314"/>
      <c r="H3767" s="1314"/>
      <c r="I3767" s="1314"/>
      <c r="J3767" s="1314"/>
      <c r="K3767" s="1314"/>
      <c r="L3767" s="1314"/>
      <c r="M3767" s="1314"/>
      <c r="N3767" s="1314"/>
      <c r="O3767" s="1315">
        <v>0.89922000000000002</v>
      </c>
      <c r="P3767" s="1315"/>
      <c r="Q3767" s="1315"/>
      <c r="R3767" s="1315"/>
      <c r="S3767" s="1316" t="s">
        <v>283</v>
      </c>
      <c r="T3767" s="1316"/>
      <c r="U3767" s="1316"/>
      <c r="V3767" s="1316"/>
      <c r="W3767" s="1317">
        <v>1.8</v>
      </c>
      <c r="X3767" s="1317"/>
      <c r="Y3767" s="1317"/>
      <c r="Z3767" s="1317"/>
      <c r="AA3767" s="1317"/>
      <c r="AB3767" s="1317"/>
      <c r="AC3767" s="1318">
        <v>1.6186</v>
      </c>
      <c r="AD3767" s="1318"/>
      <c r="AE3767" s="1318"/>
      <c r="AF3767" s="1318"/>
    </row>
    <row r="3768" spans="1:32" ht="22.5" customHeight="1">
      <c r="A3768" s="150"/>
      <c r="C3768" s="173" t="s">
        <v>891</v>
      </c>
      <c r="D3768" s="1309" t="s">
        <v>892</v>
      </c>
      <c r="E3768" s="1309"/>
      <c r="F3768" s="1309"/>
      <c r="G3768" s="1309"/>
      <c r="H3768" s="1309"/>
      <c r="I3768" s="1309"/>
      <c r="J3768" s="1309"/>
      <c r="K3768" s="1309"/>
      <c r="L3768" s="1309"/>
      <c r="M3768" s="1309"/>
      <c r="N3768" s="1309"/>
      <c r="O3768" s="1310">
        <v>0.28053</v>
      </c>
      <c r="P3768" s="1310"/>
      <c r="Q3768" s="1310"/>
      <c r="R3768" s="1310"/>
      <c r="S3768" s="1311" t="s">
        <v>283</v>
      </c>
      <c r="T3768" s="1311"/>
      <c r="U3768" s="1311"/>
      <c r="V3768" s="1311"/>
      <c r="W3768" s="1312">
        <v>33.54</v>
      </c>
      <c r="X3768" s="1312"/>
      <c r="Y3768" s="1312"/>
      <c r="Z3768" s="1312"/>
      <c r="AA3768" s="1312"/>
      <c r="AB3768" s="1312"/>
      <c r="AC3768" s="1313">
        <v>9.4090000000000007</v>
      </c>
      <c r="AD3768" s="1313"/>
      <c r="AE3768" s="1313"/>
      <c r="AF3768" s="1313"/>
    </row>
    <row r="3769" spans="1:32" ht="23.25" customHeight="1">
      <c r="A3769" s="153"/>
      <c r="B3769" s="154"/>
      <c r="C3769" s="175" t="s">
        <v>893</v>
      </c>
      <c r="D3769" s="1304" t="s">
        <v>894</v>
      </c>
      <c r="E3769" s="1304"/>
      <c r="F3769" s="1304"/>
      <c r="G3769" s="1304"/>
      <c r="H3769" s="1304"/>
      <c r="I3769" s="1304"/>
      <c r="J3769" s="1304"/>
      <c r="K3769" s="1304"/>
      <c r="L3769" s="1304"/>
      <c r="M3769" s="1304"/>
      <c r="N3769" s="1304"/>
      <c r="O3769" s="1305">
        <v>1.1026199999999999</v>
      </c>
      <c r="P3769" s="1305"/>
      <c r="Q3769" s="1305"/>
      <c r="R3769" s="1305"/>
      <c r="S3769" s="1306" t="s">
        <v>283</v>
      </c>
      <c r="T3769" s="1306"/>
      <c r="U3769" s="1306"/>
      <c r="V3769" s="1306"/>
      <c r="W3769" s="1307">
        <v>1.8</v>
      </c>
      <c r="X3769" s="1307"/>
      <c r="Y3769" s="1307"/>
      <c r="Z3769" s="1307"/>
      <c r="AA3769" s="1307"/>
      <c r="AB3769" s="1307"/>
      <c r="AC3769" s="1308">
        <v>1.9846999999999999</v>
      </c>
      <c r="AD3769" s="1308"/>
      <c r="AE3769" s="1308"/>
      <c r="AF3769" s="1308"/>
    </row>
    <row r="3770" spans="1:32" ht="16.7" customHeight="1">
      <c r="A3770" s="1251"/>
      <c r="B3770" s="1251"/>
      <c r="C3770" s="1251"/>
      <c r="D3770" s="1251"/>
      <c r="E3770" s="1251"/>
      <c r="F3770" s="1251"/>
      <c r="G3770" s="1251"/>
      <c r="H3770" s="1251"/>
      <c r="I3770" s="1251"/>
      <c r="J3770" s="1251"/>
      <c r="K3770" s="1251"/>
      <c r="L3770" s="1251"/>
      <c r="M3770" s="1252" t="s">
        <v>415</v>
      </c>
      <c r="N3770" s="1252"/>
      <c r="O3770" s="1252"/>
      <c r="P3770" s="1252"/>
      <c r="Q3770" s="1252"/>
      <c r="R3770" s="1252"/>
      <c r="S3770" s="1252"/>
      <c r="T3770" s="1252"/>
      <c r="U3770" s="1252"/>
      <c r="V3770" s="1252"/>
      <c r="W3770" s="1252"/>
      <c r="X3770" s="1253"/>
      <c r="Y3770" s="1253"/>
      <c r="Z3770" s="1254">
        <v>13.0123</v>
      </c>
      <c r="AA3770" s="1254"/>
      <c r="AB3770" s="1254"/>
      <c r="AC3770" s="1254"/>
      <c r="AD3770" s="1254"/>
      <c r="AE3770" s="1254"/>
      <c r="AF3770" s="1254"/>
    </row>
    <row r="3771" spans="1:32" ht="17.45" customHeight="1">
      <c r="A3771" s="1255" t="s">
        <v>416</v>
      </c>
      <c r="B3771" s="1255"/>
      <c r="C3771" s="1255"/>
      <c r="D3771" s="1255"/>
      <c r="E3771" s="1255"/>
      <c r="F3771" s="1255"/>
      <c r="G3771" s="1255"/>
      <c r="H3771" s="1255"/>
      <c r="I3771" s="1255"/>
      <c r="J3771" s="1256" t="s">
        <v>391</v>
      </c>
      <c r="K3771" s="1256"/>
      <c r="L3771" s="158" t="s">
        <v>417</v>
      </c>
      <c r="M3771" s="158" t="s">
        <v>418</v>
      </c>
      <c r="N3771" s="1256" t="s">
        <v>419</v>
      </c>
      <c r="O3771" s="1256"/>
      <c r="P3771" s="1256" t="s">
        <v>420</v>
      </c>
      <c r="Q3771" s="1256"/>
      <c r="R3771" s="1256"/>
      <c r="S3771" s="1256"/>
      <c r="T3771" s="1256" t="s">
        <v>421</v>
      </c>
      <c r="U3771" s="1256"/>
      <c r="V3771" s="1256"/>
      <c r="W3771" s="1256"/>
      <c r="X3771" s="1256" t="s">
        <v>422</v>
      </c>
      <c r="Y3771" s="1256"/>
      <c r="Z3771" s="1256"/>
      <c r="AA3771" s="1256"/>
      <c r="AB3771" s="1256"/>
      <c r="AC3771" s="1245" t="s">
        <v>409</v>
      </c>
      <c r="AD3771" s="1245"/>
      <c r="AE3771" s="1245"/>
      <c r="AF3771" s="1245"/>
    </row>
    <row r="3772" spans="1:32" ht="23.25" customHeight="1">
      <c r="A3772" s="146"/>
      <c r="B3772" s="147"/>
      <c r="C3772" s="170" t="s">
        <v>895</v>
      </c>
      <c r="D3772" s="1263" t="s">
        <v>890</v>
      </c>
      <c r="E3772" s="1263"/>
      <c r="F3772" s="1263"/>
      <c r="G3772" s="1263"/>
      <c r="H3772" s="1263"/>
      <c r="I3772" s="1263"/>
      <c r="J3772" s="1300">
        <v>0.89922000000000002</v>
      </c>
      <c r="K3772" s="1300"/>
      <c r="L3772" s="171">
        <v>0</v>
      </c>
      <c r="M3772" s="171">
        <v>0</v>
      </c>
      <c r="N3772" s="1265">
        <v>0</v>
      </c>
      <c r="O3772" s="1265"/>
      <c r="P3772" s="1265">
        <v>1.24</v>
      </c>
      <c r="Q3772" s="1265"/>
      <c r="R3772" s="1265"/>
      <c r="S3772" s="1265"/>
      <c r="T3772" s="1265">
        <v>0.99</v>
      </c>
      <c r="U3772" s="1265"/>
      <c r="V3772" s="1265"/>
      <c r="W3772" s="1265"/>
      <c r="X3772" s="1265">
        <v>0.82</v>
      </c>
      <c r="Y3772" s="1265"/>
      <c r="Z3772" s="1265"/>
      <c r="AA3772" s="1265"/>
      <c r="AB3772" s="1265"/>
      <c r="AC3772" s="1266">
        <v>0</v>
      </c>
      <c r="AD3772" s="1266"/>
      <c r="AE3772" s="1266"/>
      <c r="AF3772" s="1266"/>
    </row>
    <row r="3773" spans="1:32" ht="30" customHeight="1">
      <c r="A3773" s="150"/>
      <c r="C3773" s="173" t="s">
        <v>896</v>
      </c>
      <c r="D3773" s="1297" t="s">
        <v>892</v>
      </c>
      <c r="E3773" s="1297"/>
      <c r="F3773" s="1297"/>
      <c r="G3773" s="1297"/>
      <c r="H3773" s="1297"/>
      <c r="I3773" s="1297"/>
      <c r="J3773" s="1298">
        <v>0.28053</v>
      </c>
      <c r="K3773" s="1298"/>
      <c r="L3773" s="174">
        <v>0</v>
      </c>
      <c r="M3773" s="174">
        <v>0</v>
      </c>
      <c r="N3773" s="1299">
        <v>0</v>
      </c>
      <c r="O3773" s="1299"/>
      <c r="P3773" s="1299">
        <v>1.1000000000000001</v>
      </c>
      <c r="Q3773" s="1299"/>
      <c r="R3773" s="1299"/>
      <c r="S3773" s="1299"/>
      <c r="T3773" s="1299">
        <v>0.88</v>
      </c>
      <c r="U3773" s="1299"/>
      <c r="V3773" s="1299"/>
      <c r="W3773" s="1299"/>
      <c r="X3773" s="1299">
        <v>0.72</v>
      </c>
      <c r="Y3773" s="1299"/>
      <c r="Z3773" s="1299"/>
      <c r="AA3773" s="1299"/>
      <c r="AB3773" s="1299"/>
      <c r="AC3773" s="1262">
        <v>0</v>
      </c>
      <c r="AD3773" s="1262"/>
      <c r="AE3773" s="1262"/>
      <c r="AF3773" s="1262"/>
    </row>
    <row r="3774" spans="1:32" ht="43.7" customHeight="1">
      <c r="A3774" s="153"/>
      <c r="B3774" s="154"/>
      <c r="C3774" s="154"/>
      <c r="D3774" s="154"/>
      <c r="E3774" s="154"/>
      <c r="F3774" s="154"/>
      <c r="G3774" s="154"/>
      <c r="H3774" s="154"/>
      <c r="I3774" s="154"/>
      <c r="J3774" s="154"/>
      <c r="K3774" s="154"/>
      <c r="L3774" s="154"/>
      <c r="M3774" s="154"/>
      <c r="N3774" s="154"/>
      <c r="O3774" s="154"/>
      <c r="P3774" s="154"/>
      <c r="Q3774" s="154"/>
      <c r="R3774" s="154"/>
      <c r="S3774" s="154"/>
      <c r="T3774" s="154"/>
      <c r="U3774" s="154"/>
      <c r="V3774" s="154"/>
      <c r="W3774" s="154"/>
      <c r="X3774" s="154"/>
      <c r="Y3774" s="154"/>
      <c r="Z3774" s="154"/>
      <c r="AA3774" s="154"/>
      <c r="AB3774" s="154"/>
      <c r="AC3774" s="154"/>
      <c r="AD3774" s="154"/>
      <c r="AE3774" s="154"/>
      <c r="AF3774" s="162"/>
    </row>
    <row r="3775" spans="1:32" ht="1.5" customHeight="1">
      <c r="A3775" s="146"/>
      <c r="B3775" s="147"/>
      <c r="C3775" s="147"/>
      <c r="D3775" s="147"/>
      <c r="E3775" s="147"/>
      <c r="F3775" s="147"/>
      <c r="G3775" s="1289" t="s">
        <v>376</v>
      </c>
      <c r="H3775" s="1289"/>
      <c r="I3775" s="1289"/>
      <c r="J3775" s="1289"/>
      <c r="K3775" s="1289"/>
      <c r="L3775" s="1289"/>
      <c r="M3775" s="1289"/>
      <c r="N3775" s="1289"/>
      <c r="O3775" s="1289"/>
      <c r="P3775" s="1289"/>
      <c r="Q3775" s="1289"/>
      <c r="R3775" s="1289"/>
      <c r="S3775" s="1289"/>
      <c r="T3775" s="1289"/>
      <c r="U3775" s="1289"/>
      <c r="V3775" s="1289"/>
      <c r="W3775" s="1289"/>
      <c r="X3775" s="1289"/>
      <c r="Y3775" s="1289"/>
      <c r="Z3775" s="1289"/>
      <c r="AA3775" s="148"/>
      <c r="AB3775" s="1290" t="s">
        <v>897</v>
      </c>
      <c r="AC3775" s="1290"/>
      <c r="AD3775" s="1290"/>
      <c r="AE3775" s="1290"/>
      <c r="AF3775" s="1290"/>
    </row>
    <row r="3776" spans="1:32" ht="14.65" customHeight="1">
      <c r="A3776" s="150"/>
      <c r="B3776" s="1243"/>
      <c r="C3776" s="1243"/>
      <c r="D3776" s="1243"/>
      <c r="E3776" s="1243"/>
      <c r="G3776" s="1289"/>
      <c r="H3776" s="1289"/>
      <c r="I3776" s="1289"/>
      <c r="J3776" s="1289"/>
      <c r="K3776" s="1289"/>
      <c r="L3776" s="1289"/>
      <c r="M3776" s="1289"/>
      <c r="N3776" s="1289"/>
      <c r="O3776" s="1289"/>
      <c r="P3776" s="1289"/>
      <c r="Q3776" s="1289"/>
      <c r="R3776" s="1289"/>
      <c r="S3776" s="1289"/>
      <c r="T3776" s="1289"/>
      <c r="U3776" s="1289"/>
      <c r="V3776" s="1289"/>
      <c r="W3776" s="1289"/>
      <c r="X3776" s="1289"/>
      <c r="Y3776" s="1289"/>
      <c r="Z3776" s="1289"/>
      <c r="AA3776" s="152"/>
      <c r="AB3776" s="1290"/>
      <c r="AC3776" s="1290"/>
      <c r="AD3776" s="1290"/>
      <c r="AE3776" s="1290"/>
      <c r="AF3776" s="1290"/>
    </row>
    <row r="3777" spans="1:32" ht="0.75" customHeight="1">
      <c r="A3777" s="150"/>
      <c r="B3777" s="1243"/>
      <c r="C3777" s="1243"/>
      <c r="D3777" s="1243"/>
      <c r="E3777" s="1243"/>
      <c r="G3777" s="1289"/>
      <c r="H3777" s="1289"/>
      <c r="I3777" s="1289"/>
      <c r="J3777" s="1289"/>
      <c r="K3777" s="1289"/>
      <c r="L3777" s="1289"/>
      <c r="M3777" s="1289"/>
      <c r="N3777" s="1289"/>
      <c r="O3777" s="1289"/>
      <c r="P3777" s="1289"/>
      <c r="Q3777" s="1289"/>
      <c r="R3777" s="1289"/>
      <c r="S3777" s="1289"/>
      <c r="T3777" s="1289"/>
      <c r="U3777" s="1289"/>
      <c r="V3777" s="1289"/>
      <c r="W3777" s="1289"/>
      <c r="X3777" s="1289"/>
      <c r="Y3777" s="1289"/>
      <c r="Z3777" s="1289"/>
      <c r="AA3777" s="152"/>
      <c r="AB3777" s="1290"/>
      <c r="AC3777" s="1290"/>
      <c r="AD3777" s="1290"/>
      <c r="AE3777" s="1290"/>
      <c r="AF3777" s="1290"/>
    </row>
    <row r="3778" spans="1:32" ht="11.65" customHeight="1">
      <c r="A3778" s="150"/>
      <c r="B3778" s="1243"/>
      <c r="C3778" s="1243"/>
      <c r="D3778" s="1243"/>
      <c r="E3778" s="1243"/>
      <c r="G3778" s="1289"/>
      <c r="H3778" s="1289"/>
      <c r="I3778" s="1289"/>
      <c r="J3778" s="1289"/>
      <c r="K3778" s="1289"/>
      <c r="L3778" s="1289"/>
      <c r="M3778" s="1289"/>
      <c r="N3778" s="1289"/>
      <c r="O3778" s="1289"/>
      <c r="P3778" s="1289"/>
      <c r="Q3778" s="1289"/>
      <c r="R3778" s="1289"/>
      <c r="S3778" s="1289"/>
      <c r="T3778" s="1289"/>
      <c r="U3778" s="1289"/>
      <c r="V3778" s="1289"/>
      <c r="W3778" s="1289"/>
      <c r="X3778" s="1289"/>
      <c r="Y3778" s="1289"/>
      <c r="Z3778" s="1289"/>
      <c r="AA3778" s="152"/>
      <c r="AB3778" s="1291" t="s">
        <v>378</v>
      </c>
      <c r="AC3778" s="1291"/>
      <c r="AD3778" s="1291"/>
      <c r="AE3778" s="1324"/>
      <c r="AF3778" s="1324"/>
    </row>
    <row r="3779" spans="1:32" ht="13.9" customHeight="1">
      <c r="A3779" s="150"/>
      <c r="B3779" s="1243"/>
      <c r="C3779" s="1243"/>
      <c r="D3779" s="1243"/>
      <c r="E3779" s="1243"/>
      <c r="G3779" s="1293" t="s">
        <v>379</v>
      </c>
      <c r="H3779" s="1293"/>
      <c r="I3779" s="1293"/>
      <c r="J3779" s="1293"/>
      <c r="K3779" s="1293"/>
      <c r="L3779" s="1293"/>
      <c r="M3779" s="1293"/>
      <c r="N3779" s="1293"/>
      <c r="O3779" s="1293"/>
      <c r="P3779" s="1293"/>
      <c r="Q3779" s="1293"/>
      <c r="R3779" s="1293"/>
      <c r="S3779" s="1293"/>
      <c r="T3779" s="1293"/>
      <c r="U3779" s="1293"/>
      <c r="V3779" s="1293"/>
      <c r="W3779" s="1293"/>
      <c r="X3779" s="1293"/>
      <c r="Y3779" s="1293"/>
      <c r="Z3779" s="1293"/>
      <c r="AA3779" s="152"/>
      <c r="AB3779" s="1291"/>
      <c r="AC3779" s="1291"/>
      <c r="AD3779" s="1291"/>
      <c r="AE3779" s="1324"/>
      <c r="AF3779" s="1324"/>
    </row>
    <row r="3780" spans="1:32" ht="0.75" customHeight="1">
      <c r="A3780" s="150"/>
      <c r="G3780" s="1293"/>
      <c r="H3780" s="1293"/>
      <c r="I3780" s="1293"/>
      <c r="J3780" s="1293"/>
      <c r="K3780" s="1293"/>
      <c r="L3780" s="1293"/>
      <c r="M3780" s="1293"/>
      <c r="N3780" s="1293"/>
      <c r="O3780" s="1293"/>
      <c r="P3780" s="1293"/>
      <c r="Q3780" s="1293"/>
      <c r="R3780" s="1293"/>
      <c r="S3780" s="1293"/>
      <c r="T3780" s="1293"/>
      <c r="U3780" s="1293"/>
      <c r="V3780" s="1293"/>
      <c r="W3780" s="1293"/>
      <c r="X3780" s="1293"/>
      <c r="Y3780" s="1293"/>
      <c r="Z3780" s="1293"/>
      <c r="AA3780" s="152"/>
      <c r="AB3780" s="1291"/>
      <c r="AC3780" s="1291"/>
      <c r="AD3780" s="1291"/>
      <c r="AE3780" s="1324"/>
      <c r="AF3780" s="1324"/>
    </row>
    <row r="3781" spans="1:32" ht="0.75" customHeight="1">
      <c r="A3781" s="153"/>
      <c r="B3781" s="154"/>
      <c r="C3781" s="154"/>
      <c r="D3781" s="154"/>
      <c r="E3781" s="154"/>
      <c r="F3781" s="154"/>
      <c r="G3781" s="154"/>
      <c r="H3781" s="154"/>
      <c r="I3781" s="154"/>
      <c r="J3781" s="154"/>
      <c r="K3781" s="154"/>
      <c r="L3781" s="154"/>
      <c r="M3781" s="154"/>
      <c r="N3781" s="154"/>
      <c r="O3781" s="154"/>
      <c r="P3781" s="154"/>
      <c r="Q3781" s="154"/>
      <c r="R3781" s="154"/>
      <c r="S3781" s="154"/>
      <c r="T3781" s="154"/>
      <c r="U3781" s="154"/>
      <c r="V3781" s="154"/>
      <c r="W3781" s="154"/>
      <c r="X3781" s="154"/>
      <c r="Y3781" s="154"/>
      <c r="Z3781" s="154"/>
      <c r="AA3781" s="154"/>
      <c r="AB3781" s="154"/>
      <c r="AC3781" s="154"/>
      <c r="AD3781" s="154"/>
      <c r="AE3781" s="154"/>
      <c r="AF3781" s="162"/>
    </row>
    <row r="3782" spans="1:32" ht="15.95" customHeight="1">
      <c r="A3782" s="1280" t="s">
        <v>323</v>
      </c>
      <c r="B3782" s="1280"/>
      <c r="C3782" s="1280"/>
      <c r="D3782" s="1280"/>
      <c r="E3782" s="1280"/>
      <c r="F3782" s="1280"/>
      <c r="G3782" s="1280"/>
      <c r="H3782" s="1280"/>
      <c r="I3782" s="1280"/>
      <c r="J3782" s="1280"/>
      <c r="K3782" s="1280"/>
      <c r="L3782" s="1280"/>
      <c r="M3782" s="1280"/>
      <c r="N3782" s="1280"/>
      <c r="O3782" s="1280"/>
      <c r="P3782" s="1280"/>
      <c r="Q3782" s="1280"/>
      <c r="R3782" s="1280"/>
      <c r="S3782" s="1280"/>
      <c r="T3782" s="1280"/>
      <c r="U3782" s="1280"/>
      <c r="V3782" s="1280"/>
      <c r="W3782" s="1280"/>
      <c r="X3782" s="1280"/>
      <c r="Y3782" s="1280"/>
      <c r="Z3782" s="1280"/>
      <c r="AA3782" s="1280"/>
      <c r="AB3782" s="1280"/>
      <c r="AC3782" s="1280"/>
      <c r="AD3782" s="1280"/>
      <c r="AE3782" s="1280"/>
      <c r="AF3782" s="1280"/>
    </row>
    <row r="3783" spans="1:32" ht="0.75" customHeight="1">
      <c r="A3783" s="146"/>
      <c r="B3783" s="147"/>
      <c r="C3783" s="147"/>
      <c r="D3783" s="147"/>
      <c r="E3783" s="147"/>
      <c r="F3783" s="147"/>
      <c r="G3783" s="147"/>
      <c r="H3783" s="147"/>
      <c r="I3783" s="147"/>
      <c r="J3783" s="147"/>
      <c r="K3783" s="147"/>
      <c r="L3783" s="147"/>
      <c r="M3783" s="147"/>
      <c r="N3783" s="147"/>
      <c r="O3783" s="147"/>
      <c r="P3783" s="147"/>
      <c r="Q3783" s="147"/>
      <c r="R3783" s="147"/>
      <c r="S3783" s="147"/>
      <c r="T3783" s="147"/>
      <c r="U3783" s="147"/>
      <c r="V3783" s="147"/>
      <c r="W3783" s="147"/>
      <c r="X3783" s="147"/>
      <c r="Y3783" s="147"/>
      <c r="Z3783" s="147"/>
      <c r="AA3783" s="147"/>
      <c r="AB3783" s="147"/>
      <c r="AC3783" s="147"/>
      <c r="AD3783" s="147"/>
      <c r="AE3783" s="147"/>
      <c r="AF3783" s="148"/>
    </row>
    <row r="3784" spans="1:32" ht="37.15" customHeight="1">
      <c r="A3784" s="1281" t="s">
        <v>380</v>
      </c>
      <c r="B3784" s="1281"/>
      <c r="C3784" s="1281"/>
      <c r="D3784" s="1281"/>
      <c r="E3784" s="1281"/>
      <c r="F3784" s="1281"/>
      <c r="G3784" s="1281"/>
      <c r="H3784" s="1281"/>
      <c r="I3784" s="1281"/>
      <c r="J3784" s="1281"/>
      <c r="K3784" s="1281"/>
      <c r="L3784" s="1281"/>
      <c r="M3784" s="1281"/>
      <c r="N3784" s="1281"/>
      <c r="O3784" s="1281"/>
      <c r="P3784" s="1281"/>
      <c r="Q3784" s="1281"/>
      <c r="R3784" s="1281"/>
      <c r="S3784" s="1281"/>
      <c r="T3784" s="1281"/>
      <c r="U3784" s="1281"/>
      <c r="V3784" s="1281"/>
      <c r="W3784" s="1281"/>
      <c r="X3784" s="1281"/>
      <c r="Y3784" s="1282" t="s">
        <v>878</v>
      </c>
      <c r="Z3784" s="1282"/>
      <c r="AA3784" s="1282"/>
      <c r="AB3784" s="1282"/>
      <c r="AC3784" s="1282"/>
      <c r="AD3784" s="1282"/>
      <c r="AE3784" s="1282"/>
      <c r="AF3784" s="1282"/>
    </row>
    <row r="3785" spans="1:32" ht="4.3499999999999996" customHeight="1">
      <c r="A3785" s="146"/>
      <c r="B3785" s="147"/>
      <c r="C3785" s="147"/>
      <c r="D3785" s="147"/>
      <c r="E3785" s="147"/>
      <c r="F3785" s="147"/>
      <c r="G3785" s="147"/>
      <c r="H3785" s="147"/>
      <c r="I3785" s="147"/>
      <c r="J3785" s="156"/>
      <c r="K3785" s="156"/>
      <c r="L3785" s="156"/>
      <c r="M3785" s="156"/>
      <c r="N3785" s="156"/>
      <c r="O3785" s="156"/>
      <c r="P3785" s="156"/>
      <c r="Q3785" s="156"/>
      <c r="R3785" s="156"/>
      <c r="S3785" s="156"/>
      <c r="T3785" s="156"/>
      <c r="U3785" s="156"/>
      <c r="V3785" s="156"/>
      <c r="W3785" s="156"/>
      <c r="X3785" s="156"/>
      <c r="Y3785" s="156"/>
      <c r="Z3785" s="156"/>
      <c r="AA3785" s="156"/>
      <c r="AB3785" s="156"/>
      <c r="AC3785" s="156"/>
      <c r="AD3785" s="156"/>
      <c r="AE3785" s="156"/>
      <c r="AF3785" s="157"/>
    </row>
    <row r="3786" spans="1:32" ht="17.45" customHeight="1">
      <c r="A3786" s="1302" t="s">
        <v>416</v>
      </c>
      <c r="B3786" s="1302"/>
      <c r="C3786" s="1302"/>
      <c r="D3786" s="1302"/>
      <c r="E3786" s="1302"/>
      <c r="F3786" s="1302"/>
      <c r="G3786" s="1302"/>
      <c r="H3786" s="1302"/>
      <c r="I3786" s="1302"/>
      <c r="J3786" s="1256" t="s">
        <v>391</v>
      </c>
      <c r="K3786" s="1256"/>
      <c r="L3786" s="158" t="s">
        <v>417</v>
      </c>
      <c r="M3786" s="158" t="s">
        <v>418</v>
      </c>
      <c r="N3786" s="1256" t="s">
        <v>419</v>
      </c>
      <c r="O3786" s="1256"/>
      <c r="P3786" s="1256" t="s">
        <v>420</v>
      </c>
      <c r="Q3786" s="1256"/>
      <c r="R3786" s="1256"/>
      <c r="S3786" s="1256"/>
      <c r="T3786" s="1256" t="s">
        <v>421</v>
      </c>
      <c r="U3786" s="1256"/>
      <c r="V3786" s="1256"/>
      <c r="W3786" s="1256"/>
      <c r="X3786" s="1256" t="s">
        <v>422</v>
      </c>
      <c r="Y3786" s="1256"/>
      <c r="Z3786" s="1256"/>
      <c r="AA3786" s="1256"/>
      <c r="AB3786" s="1256"/>
      <c r="AC3786" s="1245" t="s">
        <v>409</v>
      </c>
      <c r="AD3786" s="1245"/>
      <c r="AE3786" s="1245"/>
      <c r="AF3786" s="1245"/>
    </row>
    <row r="3787" spans="1:32" ht="23.25" customHeight="1">
      <c r="A3787" s="155"/>
      <c r="B3787" s="156"/>
      <c r="C3787" s="160" t="s">
        <v>898</v>
      </c>
      <c r="D3787" s="1328" t="s">
        <v>894</v>
      </c>
      <c r="E3787" s="1328"/>
      <c r="F3787" s="1328"/>
      <c r="G3787" s="1328"/>
      <c r="H3787" s="1328"/>
      <c r="I3787" s="1328"/>
      <c r="J3787" s="1329">
        <v>1.1026199999999999</v>
      </c>
      <c r="K3787" s="1329"/>
      <c r="L3787" s="172">
        <v>2.52</v>
      </c>
      <c r="M3787" s="172">
        <v>0</v>
      </c>
      <c r="N3787" s="1330">
        <v>82.8</v>
      </c>
      <c r="O3787" s="1330"/>
      <c r="P3787" s="1330">
        <v>1.24</v>
      </c>
      <c r="Q3787" s="1330"/>
      <c r="R3787" s="1330"/>
      <c r="S3787" s="1330"/>
      <c r="T3787" s="1330">
        <v>0.99</v>
      </c>
      <c r="U3787" s="1330"/>
      <c r="V3787" s="1330"/>
      <c r="W3787" s="1330"/>
      <c r="X3787" s="1330">
        <v>0.82</v>
      </c>
      <c r="Y3787" s="1330"/>
      <c r="Z3787" s="1330"/>
      <c r="AA3787" s="1330"/>
      <c r="AB3787" s="1330"/>
      <c r="AC3787" s="1254">
        <v>78.308099999999996</v>
      </c>
      <c r="AD3787" s="1254"/>
      <c r="AE3787" s="1254"/>
      <c r="AF3787" s="1254"/>
    </row>
    <row r="3788" spans="1:32" ht="16.7" customHeight="1">
      <c r="A3788" s="1246"/>
      <c r="B3788" s="1246"/>
      <c r="C3788" s="1246"/>
      <c r="D3788" s="1246"/>
      <c r="E3788" s="1246"/>
      <c r="F3788" s="1246"/>
      <c r="G3788" s="1246"/>
      <c r="H3788" s="1246"/>
      <c r="I3788" s="1246"/>
      <c r="J3788" s="1246"/>
      <c r="K3788" s="1246"/>
      <c r="L3788" s="1246"/>
      <c r="M3788" s="1247" t="s">
        <v>423</v>
      </c>
      <c r="N3788" s="1247"/>
      <c r="O3788" s="1247"/>
      <c r="P3788" s="1247"/>
      <c r="Q3788" s="1247"/>
      <c r="R3788" s="1247"/>
      <c r="S3788" s="1247"/>
      <c r="T3788" s="1247"/>
      <c r="U3788" s="1247"/>
      <c r="V3788" s="1247"/>
      <c r="W3788" s="1247"/>
      <c r="X3788" s="1248"/>
      <c r="Y3788" s="1248"/>
      <c r="Z3788" s="1249">
        <v>78.308099999999996</v>
      </c>
      <c r="AA3788" s="1249"/>
      <c r="AB3788" s="1249"/>
      <c r="AC3788" s="1249"/>
      <c r="AD3788" s="1249"/>
      <c r="AE3788" s="1249"/>
      <c r="AF3788" s="1249"/>
    </row>
    <row r="3789" spans="1:32" ht="5.85" customHeight="1">
      <c r="A3789" s="1250"/>
      <c r="B3789" s="1250"/>
      <c r="C3789" s="1250"/>
      <c r="D3789" s="1250"/>
      <c r="E3789" s="1250"/>
      <c r="F3789" s="1250"/>
      <c r="G3789" s="1250"/>
      <c r="H3789" s="1250"/>
      <c r="I3789" s="1250"/>
      <c r="J3789" s="1250"/>
      <c r="K3789" s="1250"/>
      <c r="L3789" s="1250"/>
      <c r="M3789" s="1250"/>
      <c r="N3789" s="1250"/>
      <c r="O3789" s="1250"/>
      <c r="P3789" s="1250"/>
      <c r="Q3789" s="1250"/>
      <c r="R3789" s="1250"/>
      <c r="S3789" s="1250"/>
      <c r="T3789" s="1250"/>
      <c r="U3789" s="1250"/>
      <c r="V3789" s="1250"/>
      <c r="W3789" s="1250"/>
      <c r="X3789" s="1250"/>
      <c r="Y3789" s="1250"/>
      <c r="Z3789" s="1250"/>
      <c r="AA3789" s="1250"/>
      <c r="AB3789" s="1250"/>
      <c r="AC3789" s="1250"/>
      <c r="AD3789" s="1250"/>
      <c r="AE3789" s="1250"/>
      <c r="AF3789" s="1250"/>
    </row>
    <row r="3790" spans="1:32" ht="16.7" customHeight="1">
      <c r="A3790" s="1239"/>
      <c r="B3790" s="1239"/>
      <c r="C3790" s="1239"/>
      <c r="D3790" s="1239"/>
      <c r="E3790" s="1239"/>
      <c r="F3790" s="1239"/>
      <c r="G3790" s="1239"/>
      <c r="H3790" s="1239"/>
      <c r="I3790" s="1239"/>
      <c r="J3790" s="1239"/>
      <c r="K3790" s="1239"/>
      <c r="L3790" s="1239"/>
      <c r="M3790" s="1240" t="s">
        <v>424</v>
      </c>
      <c r="N3790" s="1240"/>
      <c r="O3790" s="1240"/>
      <c r="P3790" s="1240"/>
      <c r="Q3790" s="1240"/>
      <c r="R3790" s="1240"/>
      <c r="S3790" s="1240"/>
      <c r="T3790" s="1240"/>
      <c r="U3790" s="1240"/>
      <c r="V3790" s="1240"/>
      <c r="W3790" s="1240"/>
      <c r="X3790" s="1243"/>
      <c r="Y3790" s="1243"/>
      <c r="Z3790" s="1241">
        <v>516.57000000000005</v>
      </c>
      <c r="AA3790" s="1241"/>
      <c r="AB3790" s="1241"/>
      <c r="AC3790" s="1241"/>
      <c r="AD3790" s="1241"/>
      <c r="AE3790" s="1241"/>
      <c r="AF3790" s="1241"/>
    </row>
    <row r="3791" spans="1:32" ht="0.75" customHeight="1">
      <c r="A3791" s="1239"/>
      <c r="B3791" s="1239"/>
      <c r="C3791" s="1239"/>
      <c r="D3791" s="1239"/>
      <c r="E3791" s="1239"/>
      <c r="F3791" s="1239"/>
      <c r="G3791" s="1239"/>
      <c r="H3791" s="1239"/>
      <c r="I3791" s="1239"/>
      <c r="J3791" s="1239"/>
      <c r="K3791" s="1240" t="s">
        <v>425</v>
      </c>
      <c r="L3791" s="1240"/>
      <c r="M3791" s="1240"/>
      <c r="N3791" s="1240"/>
      <c r="O3791" s="1240"/>
      <c r="P3791" s="1240"/>
      <c r="Q3791" s="159"/>
      <c r="R3791" s="1244">
        <v>0</v>
      </c>
      <c r="S3791" s="1244"/>
      <c r="T3791" s="1244"/>
      <c r="U3791" s="1240"/>
      <c r="V3791" s="1240"/>
      <c r="W3791" s="1240"/>
      <c r="X3791" s="1243"/>
      <c r="Y3791" s="1243"/>
      <c r="Z3791" s="1241"/>
      <c r="AA3791" s="1241"/>
      <c r="AB3791" s="1241"/>
      <c r="AC3791" s="1241"/>
      <c r="AD3791" s="1241"/>
      <c r="AE3791" s="1241"/>
      <c r="AF3791" s="1241"/>
    </row>
    <row r="3792" spans="1:32" ht="16.7" customHeight="1">
      <c r="A3792" s="1239"/>
      <c r="B3792" s="1239"/>
      <c r="C3792" s="1239"/>
      <c r="D3792" s="1239"/>
      <c r="E3792" s="1239"/>
      <c r="F3792" s="1239"/>
      <c r="G3792" s="1239"/>
      <c r="H3792" s="1239"/>
      <c r="I3792" s="1239"/>
      <c r="J3792" s="1239"/>
      <c r="K3792" s="1240"/>
      <c r="L3792" s="1240"/>
      <c r="M3792" s="1240"/>
      <c r="N3792" s="1240"/>
      <c r="O3792" s="1240"/>
      <c r="P3792" s="1240"/>
      <c r="Q3792" s="151"/>
      <c r="R3792" s="1244"/>
      <c r="S3792" s="1244"/>
      <c r="T3792" s="1244"/>
      <c r="U3792" s="151"/>
      <c r="V3792" s="1240" t="s">
        <v>426</v>
      </c>
      <c r="W3792" s="1240"/>
      <c r="X3792" s="1243"/>
      <c r="Y3792" s="1243"/>
      <c r="Z3792" s="1241">
        <v>0</v>
      </c>
      <c r="AA3792" s="1241"/>
      <c r="AB3792" s="1241"/>
      <c r="AC3792" s="1241"/>
      <c r="AD3792" s="1241"/>
      <c r="AE3792" s="1241"/>
      <c r="AF3792" s="1241"/>
    </row>
    <row r="3793" spans="1:32" ht="17.45" customHeight="1">
      <c r="A3793" s="1239"/>
      <c r="B3793" s="1239"/>
      <c r="C3793" s="1239"/>
      <c r="D3793" s="1239"/>
      <c r="E3793" s="1239"/>
      <c r="F3793" s="1239"/>
      <c r="G3793" s="1239"/>
      <c r="H3793" s="1239"/>
      <c r="I3793" s="1239"/>
      <c r="J3793" s="1239"/>
      <c r="K3793" s="1239"/>
      <c r="L3793" s="1239"/>
      <c r="M3793" s="1240" t="s">
        <v>427</v>
      </c>
      <c r="N3793" s="1240"/>
      <c r="O3793" s="1240"/>
      <c r="P3793" s="1240"/>
      <c r="Q3793" s="1240"/>
      <c r="R3793" s="1240"/>
      <c r="S3793" s="1240"/>
      <c r="T3793" s="1240"/>
      <c r="U3793" s="1240"/>
      <c r="V3793" s="1240"/>
      <c r="W3793" s="1240"/>
      <c r="X3793" s="1243"/>
      <c r="Y3793" s="1243"/>
      <c r="Z3793" s="1241">
        <v>516.57000000000005</v>
      </c>
      <c r="AA3793" s="1241"/>
      <c r="AB3793" s="1241"/>
      <c r="AC3793" s="1241"/>
      <c r="AD3793" s="1241"/>
      <c r="AE3793" s="1241"/>
      <c r="AF3793" s="1241"/>
    </row>
    <row r="3794" spans="1:32" ht="5.85" customHeight="1">
      <c r="A3794" s="1242"/>
      <c r="B3794" s="1242"/>
      <c r="C3794" s="1242"/>
      <c r="D3794" s="1242"/>
      <c r="E3794" s="1242"/>
      <c r="F3794" s="1242"/>
      <c r="G3794" s="1242"/>
      <c r="H3794" s="1242"/>
      <c r="I3794" s="1242"/>
      <c r="J3794" s="1242"/>
      <c r="K3794" s="1242"/>
      <c r="L3794" s="1242"/>
      <c r="M3794" s="1242"/>
      <c r="N3794" s="1242"/>
      <c r="O3794" s="1242"/>
      <c r="P3794" s="1242"/>
      <c r="Q3794" s="1242"/>
      <c r="R3794" s="1242"/>
      <c r="S3794" s="1242"/>
      <c r="T3794" s="1242"/>
      <c r="U3794" s="1242"/>
      <c r="V3794" s="1242"/>
      <c r="W3794" s="1242"/>
      <c r="X3794" s="1242"/>
      <c r="Y3794" s="1242"/>
      <c r="Z3794" s="1242"/>
      <c r="AA3794" s="1242"/>
      <c r="AB3794" s="1242"/>
      <c r="AC3794" s="1242"/>
      <c r="AD3794" s="1242"/>
      <c r="AE3794" s="1242"/>
      <c r="AF3794" s="1242"/>
    </row>
    <row r="3795" spans="1:32" ht="145.35" customHeight="1">
      <c r="A3795" s="150"/>
      <c r="AF3795" s="152"/>
    </row>
    <row r="3796" spans="1:32" ht="145.35" customHeight="1">
      <c r="A3796" s="150"/>
      <c r="AF3796" s="152"/>
    </row>
    <row r="3797" spans="1:32" ht="139.69999999999999" customHeight="1">
      <c r="A3797" s="150"/>
      <c r="AF3797" s="152"/>
    </row>
    <row r="3798" spans="1:32" ht="139.69999999999999" customHeight="1">
      <c r="A3798" s="153"/>
      <c r="B3798" s="154"/>
      <c r="C3798" s="154"/>
      <c r="D3798" s="154"/>
      <c r="E3798" s="154"/>
      <c r="F3798" s="154"/>
      <c r="G3798" s="154"/>
      <c r="H3798" s="154"/>
      <c r="I3798" s="154"/>
      <c r="J3798" s="154"/>
      <c r="K3798" s="154"/>
      <c r="L3798" s="154"/>
      <c r="M3798" s="154"/>
      <c r="N3798" s="154"/>
      <c r="O3798" s="154"/>
      <c r="P3798" s="154"/>
      <c r="Q3798" s="154"/>
      <c r="R3798" s="154"/>
      <c r="S3798" s="154"/>
      <c r="T3798" s="154"/>
      <c r="U3798" s="154"/>
      <c r="V3798" s="154"/>
      <c r="W3798" s="154"/>
      <c r="X3798" s="154"/>
      <c r="Y3798" s="154"/>
      <c r="Z3798" s="154"/>
      <c r="AA3798" s="154"/>
      <c r="AB3798" s="154"/>
      <c r="AC3798" s="154"/>
      <c r="AD3798" s="154"/>
      <c r="AE3798" s="154"/>
      <c r="AF3798" s="162"/>
    </row>
    <row r="3799" spans="1:32" ht="1.5" customHeight="1">
      <c r="A3799" s="146"/>
      <c r="B3799" s="147"/>
      <c r="C3799" s="147"/>
      <c r="D3799" s="147"/>
      <c r="E3799" s="147"/>
      <c r="F3799" s="147"/>
      <c r="G3799" s="1289" t="s">
        <v>376</v>
      </c>
      <c r="H3799" s="1289"/>
      <c r="I3799" s="1289"/>
      <c r="J3799" s="1289"/>
      <c r="K3799" s="1289"/>
      <c r="L3799" s="1289"/>
      <c r="M3799" s="1289"/>
      <c r="N3799" s="1289"/>
      <c r="O3799" s="1289"/>
      <c r="P3799" s="1289"/>
      <c r="Q3799" s="1289"/>
      <c r="R3799" s="1289"/>
      <c r="S3799" s="1289"/>
      <c r="T3799" s="1289"/>
      <c r="U3799" s="1289"/>
      <c r="V3799" s="1289"/>
      <c r="W3799" s="1289"/>
      <c r="X3799" s="1289"/>
      <c r="Y3799" s="1289"/>
      <c r="Z3799" s="1289"/>
      <c r="AA3799" s="148"/>
      <c r="AB3799" s="1290" t="s">
        <v>899</v>
      </c>
      <c r="AC3799" s="1290"/>
      <c r="AD3799" s="1290"/>
      <c r="AE3799" s="1290"/>
      <c r="AF3799" s="1290"/>
    </row>
    <row r="3800" spans="1:32" ht="15.4" customHeight="1">
      <c r="A3800" s="150"/>
      <c r="B3800" s="1243"/>
      <c r="C3800" s="1243"/>
      <c r="D3800" s="1243"/>
      <c r="E3800" s="1243"/>
      <c r="G3800" s="1289"/>
      <c r="H3800" s="1289"/>
      <c r="I3800" s="1289"/>
      <c r="J3800" s="1289"/>
      <c r="K3800" s="1289"/>
      <c r="L3800" s="1289"/>
      <c r="M3800" s="1289"/>
      <c r="N3800" s="1289"/>
      <c r="O3800" s="1289"/>
      <c r="P3800" s="1289"/>
      <c r="Q3800" s="1289"/>
      <c r="R3800" s="1289"/>
      <c r="S3800" s="1289"/>
      <c r="T3800" s="1289"/>
      <c r="U3800" s="1289"/>
      <c r="V3800" s="1289"/>
      <c r="W3800" s="1289"/>
      <c r="X3800" s="1289"/>
      <c r="Y3800" s="1289"/>
      <c r="Z3800" s="1289"/>
      <c r="AA3800" s="152"/>
      <c r="AB3800" s="1290"/>
      <c r="AC3800" s="1290"/>
      <c r="AD3800" s="1290"/>
      <c r="AE3800" s="1290"/>
      <c r="AF3800" s="1290"/>
    </row>
    <row r="3801" spans="1:32" ht="0.75" customHeight="1">
      <c r="A3801" s="150"/>
      <c r="B3801" s="1243"/>
      <c r="C3801" s="1243"/>
      <c r="D3801" s="1243"/>
      <c r="E3801" s="1243"/>
      <c r="G3801" s="1289"/>
      <c r="H3801" s="1289"/>
      <c r="I3801" s="1289"/>
      <c r="J3801" s="1289"/>
      <c r="K3801" s="1289"/>
      <c r="L3801" s="1289"/>
      <c r="M3801" s="1289"/>
      <c r="N3801" s="1289"/>
      <c r="O3801" s="1289"/>
      <c r="P3801" s="1289"/>
      <c r="Q3801" s="1289"/>
      <c r="R3801" s="1289"/>
      <c r="S3801" s="1289"/>
      <c r="T3801" s="1289"/>
      <c r="U3801" s="1289"/>
      <c r="V3801" s="1289"/>
      <c r="W3801" s="1289"/>
      <c r="X3801" s="1289"/>
      <c r="Y3801" s="1289"/>
      <c r="Z3801" s="1289"/>
      <c r="AA3801" s="152"/>
      <c r="AB3801" s="1290"/>
      <c r="AC3801" s="1290"/>
      <c r="AD3801" s="1290"/>
      <c r="AE3801" s="1290"/>
      <c r="AF3801" s="1290"/>
    </row>
    <row r="3802" spans="1:32" ht="10.9" customHeight="1">
      <c r="A3802" s="150"/>
      <c r="B3802" s="1243"/>
      <c r="C3802" s="1243"/>
      <c r="D3802" s="1243"/>
      <c r="E3802" s="1243"/>
      <c r="G3802" s="1289"/>
      <c r="H3802" s="1289"/>
      <c r="I3802" s="1289"/>
      <c r="J3802" s="1289"/>
      <c r="K3802" s="1289"/>
      <c r="L3802" s="1289"/>
      <c r="M3802" s="1289"/>
      <c r="N3802" s="1289"/>
      <c r="O3802" s="1289"/>
      <c r="P3802" s="1289"/>
      <c r="Q3802" s="1289"/>
      <c r="R3802" s="1289"/>
      <c r="S3802" s="1289"/>
      <c r="T3802" s="1289"/>
      <c r="U3802" s="1289"/>
      <c r="V3802" s="1289"/>
      <c r="W3802" s="1289"/>
      <c r="X3802" s="1289"/>
      <c r="Y3802" s="1289"/>
      <c r="Z3802" s="1289"/>
      <c r="AA3802" s="152"/>
      <c r="AB3802" s="1303" t="s">
        <v>378</v>
      </c>
      <c r="AC3802" s="1303"/>
      <c r="AD3802" s="1303"/>
      <c r="AE3802" s="1292"/>
      <c r="AF3802" s="1292"/>
    </row>
    <row r="3803" spans="1:32" ht="13.9" customHeight="1">
      <c r="A3803" s="150"/>
      <c r="B3803" s="1243"/>
      <c r="C3803" s="1243"/>
      <c r="D3803" s="1243"/>
      <c r="E3803" s="1243"/>
      <c r="G3803" s="1293" t="s">
        <v>379</v>
      </c>
      <c r="H3803" s="1293"/>
      <c r="I3803" s="1293"/>
      <c r="J3803" s="1293"/>
      <c r="K3803" s="1293"/>
      <c r="L3803" s="1293"/>
      <c r="M3803" s="1293"/>
      <c r="N3803" s="1293"/>
      <c r="O3803" s="1293"/>
      <c r="P3803" s="1293"/>
      <c r="Q3803" s="1293"/>
      <c r="R3803" s="1293"/>
      <c r="S3803" s="1293"/>
      <c r="T3803" s="1293"/>
      <c r="U3803" s="1293"/>
      <c r="V3803" s="1293"/>
      <c r="W3803" s="1293"/>
      <c r="X3803" s="1293"/>
      <c r="Y3803" s="1293"/>
      <c r="Z3803" s="1293"/>
      <c r="AA3803" s="152"/>
      <c r="AB3803" s="1303"/>
      <c r="AC3803" s="1303"/>
      <c r="AD3803" s="1303"/>
      <c r="AE3803" s="1292"/>
      <c r="AF3803" s="1292"/>
    </row>
    <row r="3804" spans="1:32" ht="0.75" customHeight="1">
      <c r="A3804" s="150"/>
      <c r="G3804" s="1293"/>
      <c r="H3804" s="1293"/>
      <c r="I3804" s="1293"/>
      <c r="J3804" s="1293"/>
      <c r="K3804" s="1293"/>
      <c r="L3804" s="1293"/>
      <c r="M3804" s="1293"/>
      <c r="N3804" s="1293"/>
      <c r="O3804" s="1293"/>
      <c r="P3804" s="1293"/>
      <c r="Q3804" s="1293"/>
      <c r="R3804" s="1293"/>
      <c r="S3804" s="1293"/>
      <c r="T3804" s="1293"/>
      <c r="U3804" s="1293"/>
      <c r="V3804" s="1293"/>
      <c r="W3804" s="1293"/>
      <c r="X3804" s="1293"/>
      <c r="Y3804" s="1293"/>
      <c r="Z3804" s="1293"/>
      <c r="AA3804" s="152"/>
      <c r="AB3804" s="1303"/>
      <c r="AC3804" s="1303"/>
      <c r="AD3804" s="1303"/>
      <c r="AE3804" s="1292"/>
      <c r="AF3804" s="1292"/>
    </row>
    <row r="3805" spans="1:32" ht="0.75" customHeight="1">
      <c r="A3805" s="153"/>
      <c r="B3805" s="154"/>
      <c r="C3805" s="154"/>
      <c r="D3805" s="154"/>
      <c r="E3805" s="154"/>
      <c r="F3805" s="154"/>
      <c r="G3805" s="154"/>
      <c r="H3805" s="154"/>
      <c r="I3805" s="154"/>
      <c r="J3805" s="154"/>
      <c r="K3805" s="154"/>
      <c r="L3805" s="154"/>
      <c r="M3805" s="154"/>
      <c r="N3805" s="154"/>
      <c r="O3805" s="154"/>
      <c r="P3805" s="154"/>
      <c r="Q3805" s="154"/>
      <c r="R3805" s="154"/>
      <c r="S3805" s="154"/>
      <c r="T3805" s="154"/>
      <c r="U3805" s="154"/>
      <c r="V3805" s="154"/>
      <c r="W3805" s="154"/>
      <c r="X3805" s="154"/>
      <c r="Y3805" s="154"/>
      <c r="Z3805" s="154"/>
      <c r="AA3805" s="162"/>
      <c r="AB3805" s="1303"/>
      <c r="AC3805" s="1303"/>
      <c r="AD3805" s="1303"/>
      <c r="AE3805" s="1292"/>
      <c r="AF3805" s="1292"/>
    </row>
    <row r="3806" spans="1:32" ht="16.7" customHeight="1">
      <c r="A3806" s="1280" t="s">
        <v>323</v>
      </c>
      <c r="B3806" s="1280"/>
      <c r="C3806" s="1280"/>
      <c r="D3806" s="1280"/>
      <c r="E3806" s="1280"/>
      <c r="F3806" s="1280"/>
      <c r="G3806" s="1280"/>
      <c r="H3806" s="1280"/>
      <c r="I3806" s="1280"/>
      <c r="J3806" s="1280"/>
      <c r="K3806" s="1280"/>
      <c r="L3806" s="1280"/>
      <c r="M3806" s="1280"/>
      <c r="N3806" s="1280"/>
      <c r="O3806" s="1280"/>
      <c r="P3806" s="1280"/>
      <c r="Q3806" s="1280"/>
      <c r="R3806" s="1280"/>
      <c r="S3806" s="1280"/>
      <c r="T3806" s="1280"/>
      <c r="U3806" s="1280"/>
      <c r="V3806" s="1280"/>
      <c r="W3806" s="1280"/>
      <c r="X3806" s="1280"/>
      <c r="Y3806" s="1280"/>
      <c r="Z3806" s="1280"/>
      <c r="AA3806" s="1280"/>
      <c r="AB3806" s="1280"/>
      <c r="AC3806" s="1280"/>
      <c r="AD3806" s="1280"/>
      <c r="AE3806" s="1280"/>
      <c r="AF3806" s="1280"/>
    </row>
    <row r="3807" spans="1:32" ht="37.15" customHeight="1">
      <c r="A3807" s="1301" t="s">
        <v>380</v>
      </c>
      <c r="B3807" s="1301"/>
      <c r="C3807" s="1301"/>
      <c r="D3807" s="1301"/>
      <c r="E3807" s="1301"/>
      <c r="F3807" s="1301"/>
      <c r="G3807" s="1301"/>
      <c r="H3807" s="1301"/>
      <c r="I3807" s="1301"/>
      <c r="J3807" s="1301"/>
      <c r="K3807" s="1301"/>
      <c r="L3807" s="1301"/>
      <c r="M3807" s="1301"/>
      <c r="N3807" s="1301"/>
      <c r="O3807" s="1301"/>
      <c r="P3807" s="1301"/>
      <c r="Q3807" s="1301"/>
      <c r="R3807" s="1301"/>
      <c r="S3807" s="1301"/>
      <c r="T3807" s="1301"/>
      <c r="U3807" s="1301"/>
      <c r="V3807" s="1301"/>
      <c r="W3807" s="1301"/>
      <c r="X3807" s="1301"/>
      <c r="Y3807" s="1280" t="s">
        <v>878</v>
      </c>
      <c r="Z3807" s="1280"/>
      <c r="AA3807" s="1280"/>
      <c r="AB3807" s="1280"/>
      <c r="AC3807" s="1280"/>
      <c r="AD3807" s="1280"/>
      <c r="AE3807" s="1280"/>
      <c r="AF3807" s="1280"/>
    </row>
    <row r="3808" spans="1:32" ht="5.0999999999999996" customHeight="1">
      <c r="A3808" s="155"/>
      <c r="B3808" s="156"/>
      <c r="C3808" s="156"/>
      <c r="D3808" s="156"/>
      <c r="E3808" s="156"/>
      <c r="F3808" s="156"/>
      <c r="G3808" s="156"/>
      <c r="H3808" s="156"/>
      <c r="I3808" s="156"/>
      <c r="J3808" s="156"/>
      <c r="K3808" s="156"/>
      <c r="L3808" s="156"/>
      <c r="M3808" s="156"/>
      <c r="N3808" s="156"/>
      <c r="O3808" s="156"/>
      <c r="P3808" s="156"/>
      <c r="Q3808" s="156"/>
      <c r="R3808" s="156"/>
      <c r="S3808" s="156"/>
      <c r="T3808" s="156"/>
      <c r="U3808" s="156"/>
      <c r="V3808" s="156"/>
      <c r="W3808" s="156"/>
      <c r="X3808" s="156"/>
      <c r="Y3808" s="156"/>
      <c r="Z3808" s="156"/>
      <c r="AA3808" s="156"/>
      <c r="AB3808" s="156"/>
      <c r="AC3808" s="156"/>
      <c r="AD3808" s="156"/>
      <c r="AE3808" s="156"/>
      <c r="AF3808" s="157"/>
    </row>
    <row r="3809" spans="1:32" ht="0.75" customHeight="1">
      <c r="A3809" s="1283" t="s">
        <v>382</v>
      </c>
      <c r="B3809" s="1283"/>
      <c r="C3809" s="1283"/>
      <c r="D3809" s="1283"/>
      <c r="E3809" s="1284"/>
      <c r="F3809" s="1284"/>
      <c r="G3809" s="1284"/>
      <c r="H3809" s="1284"/>
      <c r="I3809" s="1285" t="s">
        <v>454</v>
      </c>
      <c r="J3809" s="1285"/>
      <c r="K3809" s="1285"/>
      <c r="L3809" s="1285"/>
      <c r="M3809" s="1285"/>
      <c r="N3809" s="1285"/>
      <c r="O3809" s="1285"/>
      <c r="P3809" s="1285"/>
      <c r="Q3809" s="1285"/>
      <c r="R3809" s="1285"/>
      <c r="S3809" s="1285"/>
      <c r="T3809" s="1285"/>
      <c r="U3809" s="1285"/>
      <c r="V3809" s="1285"/>
      <c r="W3809" s="1285"/>
      <c r="X3809" s="1285"/>
      <c r="Y3809" s="1275" t="s">
        <v>383</v>
      </c>
      <c r="Z3809" s="1275"/>
      <c r="AA3809" s="1275"/>
      <c r="AB3809" s="1275"/>
      <c r="AC3809" s="1275"/>
      <c r="AD3809" s="1286" t="s">
        <v>446</v>
      </c>
      <c r="AE3809" s="1286"/>
      <c r="AF3809" s="1286"/>
    </row>
    <row r="3810" spans="1:32" ht="18.2" customHeight="1">
      <c r="A3810" s="1283"/>
      <c r="B3810" s="1283"/>
      <c r="C3810" s="1283"/>
      <c r="D3810" s="1283"/>
      <c r="E3810" s="1287" t="s">
        <v>385</v>
      </c>
      <c r="F3810" s="1287"/>
      <c r="G3810" s="1287"/>
      <c r="H3810" s="1288" t="s">
        <v>386</v>
      </c>
      <c r="I3810" s="1285"/>
      <c r="J3810" s="1285"/>
      <c r="K3810" s="1285"/>
      <c r="L3810" s="1285"/>
      <c r="M3810" s="1285"/>
      <c r="N3810" s="1285"/>
      <c r="O3810" s="1285"/>
      <c r="P3810" s="1285"/>
      <c r="Q3810" s="1285"/>
      <c r="R3810" s="1285"/>
      <c r="S3810" s="1285"/>
      <c r="T3810" s="1285"/>
      <c r="U3810" s="1285"/>
      <c r="V3810" s="1285"/>
      <c r="W3810" s="1285"/>
      <c r="X3810" s="1285"/>
      <c r="Y3810" s="1275"/>
      <c r="Z3810" s="1275"/>
      <c r="AA3810" s="1275"/>
      <c r="AB3810" s="1275"/>
      <c r="AC3810" s="1275"/>
      <c r="AD3810" s="1286"/>
      <c r="AE3810" s="1286"/>
      <c r="AF3810" s="1286"/>
    </row>
    <row r="3811" spans="1:32" ht="18.2" customHeight="1">
      <c r="A3811" s="1274" t="s">
        <v>453</v>
      </c>
      <c r="B3811" s="1274"/>
      <c r="C3811" s="1274"/>
      <c r="D3811" s="1274"/>
      <c r="E3811" s="1277"/>
      <c r="F3811" s="1277"/>
      <c r="G3811" s="1277"/>
      <c r="H3811" s="1288"/>
      <c r="I3811" s="1285"/>
      <c r="J3811" s="1285"/>
      <c r="K3811" s="1285"/>
      <c r="L3811" s="1285"/>
      <c r="M3811" s="1285"/>
      <c r="N3811" s="1285"/>
      <c r="O3811" s="1285"/>
      <c r="P3811" s="1285"/>
      <c r="Q3811" s="1285"/>
      <c r="R3811" s="1285"/>
      <c r="S3811" s="1285"/>
      <c r="T3811" s="1285"/>
      <c r="U3811" s="1285"/>
      <c r="V3811" s="1285"/>
      <c r="W3811" s="1285"/>
      <c r="X3811" s="1285"/>
      <c r="Y3811" s="1275" t="s">
        <v>387</v>
      </c>
      <c r="Z3811" s="1275"/>
      <c r="AA3811" s="1275"/>
      <c r="AB3811" s="1275"/>
      <c r="AC3811" s="1275"/>
      <c r="AD3811" s="1276">
        <v>3.9289900000000002</v>
      </c>
      <c r="AE3811" s="1276"/>
      <c r="AF3811" s="1276"/>
    </row>
    <row r="3812" spans="1:32" ht="0.75" customHeight="1">
      <c r="A3812" s="1278"/>
      <c r="B3812" s="1278"/>
      <c r="C3812" s="1278"/>
      <c r="D3812" s="1278"/>
      <c r="E3812" s="1278"/>
      <c r="F3812" s="1278"/>
      <c r="G3812" s="1278"/>
      <c r="H3812" s="1288"/>
      <c r="I3812" s="1279"/>
      <c r="J3812" s="1279"/>
      <c r="K3812" s="1279"/>
      <c r="L3812" s="1279"/>
      <c r="M3812" s="1279"/>
      <c r="N3812" s="1279"/>
      <c r="O3812" s="1279"/>
      <c r="P3812" s="1279"/>
      <c r="Q3812" s="1279"/>
      <c r="R3812" s="1279"/>
      <c r="S3812" s="1279"/>
      <c r="T3812" s="1279"/>
      <c r="U3812" s="1279"/>
      <c r="V3812" s="1279"/>
      <c r="W3812" s="1279"/>
      <c r="X3812" s="1279"/>
      <c r="Y3812" s="1279"/>
      <c r="Z3812" s="1279"/>
      <c r="AA3812" s="1279"/>
      <c r="AB3812" s="1279"/>
      <c r="AC3812" s="1279"/>
      <c r="AD3812" s="1279"/>
      <c r="AE3812" s="1279"/>
      <c r="AF3812" s="1279"/>
    </row>
    <row r="3813" spans="1:32" ht="26.85" customHeight="1">
      <c r="A3813" s="1271" t="s">
        <v>388</v>
      </c>
      <c r="B3813" s="1271"/>
      <c r="C3813" s="1271"/>
      <c r="D3813" s="1271"/>
      <c r="E3813" s="1271"/>
      <c r="F3813" s="1271"/>
      <c r="G3813" s="1271"/>
      <c r="H3813" s="1271"/>
      <c r="I3813" s="1271"/>
      <c r="J3813" s="1271"/>
      <c r="K3813" s="1271"/>
      <c r="L3813" s="1271"/>
      <c r="M3813" s="1271"/>
      <c r="N3813" s="1271"/>
      <c r="O3813" s="1271"/>
      <c r="P3813" s="1271"/>
      <c r="Q3813" s="1271"/>
      <c r="R3813" s="1271"/>
      <c r="S3813" s="1271"/>
      <c r="T3813" s="1271"/>
      <c r="U3813" s="1271"/>
      <c r="V3813" s="1271"/>
      <c r="W3813" s="1271"/>
      <c r="X3813" s="1271"/>
      <c r="Y3813" s="1271"/>
      <c r="Z3813" s="1271"/>
      <c r="AA3813" s="1271"/>
      <c r="AB3813" s="1271"/>
      <c r="AC3813" s="1271"/>
      <c r="AD3813" s="1271"/>
      <c r="AE3813" s="1271"/>
      <c r="AF3813" s="1272"/>
    </row>
    <row r="3814" spans="1:32" ht="10.15" customHeight="1">
      <c r="A3814" s="1273" t="s">
        <v>389</v>
      </c>
      <c r="B3814" s="1273"/>
      <c r="C3814" s="1273"/>
      <c r="D3814" s="1273"/>
      <c r="E3814" s="1273"/>
      <c r="F3814" s="1273"/>
      <c r="G3814" s="1273"/>
      <c r="H3814" s="1273"/>
      <c r="I3814" s="1273"/>
      <c r="J3814" s="1273"/>
      <c r="K3814" s="1273"/>
      <c r="L3814" s="1273"/>
      <c r="M3814" s="1273"/>
      <c r="N3814" s="1273"/>
      <c r="O3814" s="1273"/>
      <c r="P3814" s="1273"/>
      <c r="Q3814" s="1273"/>
      <c r="R3814" s="1273"/>
      <c r="S3814" s="1273"/>
      <c r="T3814" s="1273"/>
      <c r="U3814" s="1273"/>
      <c r="V3814" s="1273"/>
      <c r="W3814" s="1273"/>
      <c r="X3814" s="1273"/>
      <c r="Y3814" s="1273"/>
      <c r="Z3814" s="1273"/>
      <c r="AA3814" s="1273"/>
      <c r="AB3814" s="1273"/>
      <c r="AC3814" s="1273"/>
      <c r="AD3814" s="1273"/>
      <c r="AE3814" s="1273"/>
      <c r="AF3814" s="1272"/>
    </row>
    <row r="3815" spans="1:32" ht="16.7" customHeight="1">
      <c r="A3815" s="1255" t="s">
        <v>390</v>
      </c>
      <c r="B3815" s="1255"/>
      <c r="C3815" s="1255"/>
      <c r="D3815" s="1255"/>
      <c r="E3815" s="1255"/>
      <c r="F3815" s="1255"/>
      <c r="G3815" s="1255"/>
      <c r="H3815" s="1255"/>
      <c r="I3815" s="1255"/>
      <c r="J3815" s="1255"/>
      <c r="K3815" s="1255"/>
      <c r="L3815" s="1255"/>
      <c r="M3815" s="1256" t="s">
        <v>391</v>
      </c>
      <c r="N3815" s="1256" t="s">
        <v>392</v>
      </c>
      <c r="O3815" s="1256"/>
      <c r="P3815" s="1256"/>
      <c r="Q3815" s="1256"/>
      <c r="R3815" s="1256"/>
      <c r="S3815" s="1256"/>
      <c r="T3815" s="1256" t="s">
        <v>393</v>
      </c>
      <c r="U3815" s="1256"/>
      <c r="V3815" s="1256"/>
      <c r="W3815" s="1256"/>
      <c r="X3815" s="1256"/>
      <c r="Y3815" s="1256"/>
      <c r="Z3815" s="1256"/>
      <c r="AA3815" s="1256"/>
      <c r="AB3815" s="1256"/>
      <c r="AC3815" s="1245" t="s">
        <v>394</v>
      </c>
      <c r="AD3815" s="1245"/>
      <c r="AE3815" s="1245"/>
      <c r="AF3815" s="1245"/>
    </row>
    <row r="3816" spans="1:32" ht="17.45" customHeight="1">
      <c r="A3816" s="1255"/>
      <c r="B3816" s="1255"/>
      <c r="C3816" s="1255"/>
      <c r="D3816" s="1255"/>
      <c r="E3816" s="1255"/>
      <c r="F3816" s="1255"/>
      <c r="G3816" s="1255"/>
      <c r="H3816" s="1255"/>
      <c r="I3816" s="1255"/>
      <c r="J3816" s="1255"/>
      <c r="K3816" s="1255"/>
      <c r="L3816" s="1255"/>
      <c r="M3816" s="1256"/>
      <c r="N3816" s="1256" t="s">
        <v>395</v>
      </c>
      <c r="O3816" s="1256"/>
      <c r="P3816" s="1256" t="s">
        <v>396</v>
      </c>
      <c r="Q3816" s="1256"/>
      <c r="R3816" s="1256"/>
      <c r="S3816" s="1256"/>
      <c r="T3816" s="1256" t="s">
        <v>395</v>
      </c>
      <c r="U3816" s="1256"/>
      <c r="V3816" s="1256"/>
      <c r="W3816" s="1256"/>
      <c r="X3816" s="1256" t="s">
        <v>396</v>
      </c>
      <c r="Y3816" s="1256"/>
      <c r="Z3816" s="1256"/>
      <c r="AA3816" s="1256"/>
      <c r="AB3816" s="1256"/>
      <c r="AC3816" s="1245"/>
      <c r="AD3816" s="1245"/>
      <c r="AE3816" s="1245"/>
      <c r="AF3816" s="1245"/>
    </row>
    <row r="3817" spans="1:32" ht="22.5" customHeight="1">
      <c r="A3817" s="146"/>
      <c r="B3817" s="147"/>
      <c r="C3817" s="163" t="s">
        <v>900</v>
      </c>
      <c r="D3817" s="1314" t="s">
        <v>901</v>
      </c>
      <c r="E3817" s="1314"/>
      <c r="F3817" s="1314"/>
      <c r="G3817" s="1314"/>
      <c r="H3817" s="1314"/>
      <c r="I3817" s="1314"/>
      <c r="J3817" s="1314"/>
      <c r="K3817" s="1314"/>
      <c r="L3817" s="1314"/>
      <c r="M3817" s="164">
        <v>1</v>
      </c>
      <c r="N3817" s="1327">
        <v>1</v>
      </c>
      <c r="O3817" s="1327"/>
      <c r="P3817" s="1327">
        <v>0</v>
      </c>
      <c r="Q3817" s="1327"/>
      <c r="R3817" s="1327"/>
      <c r="S3817" s="1327"/>
      <c r="T3817" s="1317">
        <v>1.2493000000000001</v>
      </c>
      <c r="U3817" s="1317"/>
      <c r="V3817" s="1317"/>
      <c r="W3817" s="1317"/>
      <c r="X3817" s="1317">
        <v>0.83930000000000005</v>
      </c>
      <c r="Y3817" s="1317"/>
      <c r="Z3817" s="1317"/>
      <c r="AA3817" s="1317"/>
      <c r="AB3817" s="1317"/>
      <c r="AC3817" s="1318">
        <v>1.2493000000000001</v>
      </c>
      <c r="AD3817" s="1318"/>
      <c r="AE3817" s="1318"/>
      <c r="AF3817" s="1318"/>
    </row>
    <row r="3818" spans="1:32" ht="23.25" customHeight="1">
      <c r="A3818" s="150"/>
      <c r="C3818" s="165" t="s">
        <v>879</v>
      </c>
      <c r="D3818" s="1309" t="s">
        <v>880</v>
      </c>
      <c r="E3818" s="1309"/>
      <c r="F3818" s="1309"/>
      <c r="G3818" s="1309"/>
      <c r="H3818" s="1309"/>
      <c r="I3818" s="1309"/>
      <c r="J3818" s="1309"/>
      <c r="K3818" s="1309"/>
      <c r="L3818" s="1309"/>
      <c r="M3818" s="166">
        <v>3</v>
      </c>
      <c r="N3818" s="1332">
        <v>0.41</v>
      </c>
      <c r="O3818" s="1332"/>
      <c r="P3818" s="1332">
        <v>0.59</v>
      </c>
      <c r="Q3818" s="1332"/>
      <c r="R3818" s="1332"/>
      <c r="S3818" s="1332"/>
      <c r="T3818" s="1312">
        <v>1.6792</v>
      </c>
      <c r="U3818" s="1312"/>
      <c r="V3818" s="1312"/>
      <c r="W3818" s="1312"/>
      <c r="X3818" s="1312">
        <v>1.1362000000000001</v>
      </c>
      <c r="Y3818" s="1312"/>
      <c r="Z3818" s="1312"/>
      <c r="AA3818" s="1312"/>
      <c r="AB3818" s="1312"/>
      <c r="AC3818" s="1313">
        <v>4.0765000000000002</v>
      </c>
      <c r="AD3818" s="1313"/>
      <c r="AE3818" s="1313"/>
      <c r="AF3818" s="1313"/>
    </row>
    <row r="3819" spans="1:32" ht="22.5" customHeight="1">
      <c r="A3819" s="150"/>
      <c r="C3819" s="165" t="s">
        <v>563</v>
      </c>
      <c r="D3819" s="1309" t="s">
        <v>564</v>
      </c>
      <c r="E3819" s="1309"/>
      <c r="F3819" s="1309"/>
      <c r="G3819" s="1309"/>
      <c r="H3819" s="1309"/>
      <c r="I3819" s="1309"/>
      <c r="J3819" s="1309"/>
      <c r="K3819" s="1309"/>
      <c r="L3819" s="1309"/>
      <c r="M3819" s="166">
        <v>4</v>
      </c>
      <c r="N3819" s="1332">
        <v>0.9</v>
      </c>
      <c r="O3819" s="1332"/>
      <c r="P3819" s="1332">
        <v>0.1</v>
      </c>
      <c r="Q3819" s="1332"/>
      <c r="R3819" s="1332"/>
      <c r="S3819" s="1332"/>
      <c r="T3819" s="1312">
        <v>0.71799999999999997</v>
      </c>
      <c r="U3819" s="1312"/>
      <c r="V3819" s="1312"/>
      <c r="W3819" s="1312"/>
      <c r="X3819" s="1312">
        <v>0.48580000000000001</v>
      </c>
      <c r="Y3819" s="1312"/>
      <c r="Z3819" s="1312"/>
      <c r="AA3819" s="1312"/>
      <c r="AB3819" s="1312"/>
      <c r="AC3819" s="1313">
        <v>2.7791000000000001</v>
      </c>
      <c r="AD3819" s="1313"/>
      <c r="AE3819" s="1313"/>
      <c r="AF3819" s="1313"/>
    </row>
    <row r="3820" spans="1:32" ht="23.25" customHeight="1">
      <c r="A3820" s="153"/>
      <c r="B3820" s="154"/>
      <c r="C3820" s="167" t="s">
        <v>881</v>
      </c>
      <c r="D3820" s="1304" t="s">
        <v>882</v>
      </c>
      <c r="E3820" s="1304"/>
      <c r="F3820" s="1304"/>
      <c r="G3820" s="1304"/>
      <c r="H3820" s="1304"/>
      <c r="I3820" s="1304"/>
      <c r="J3820" s="1304"/>
      <c r="K3820" s="1304"/>
      <c r="L3820" s="1304"/>
      <c r="M3820" s="168">
        <v>1</v>
      </c>
      <c r="N3820" s="1326">
        <v>1</v>
      </c>
      <c r="O3820" s="1326"/>
      <c r="P3820" s="1326">
        <v>0</v>
      </c>
      <c r="Q3820" s="1326"/>
      <c r="R3820" s="1326"/>
      <c r="S3820" s="1326"/>
      <c r="T3820" s="1307">
        <v>57.763199999999998</v>
      </c>
      <c r="U3820" s="1307"/>
      <c r="V3820" s="1307"/>
      <c r="W3820" s="1307"/>
      <c r="X3820" s="1307">
        <v>34.4236</v>
      </c>
      <c r="Y3820" s="1307"/>
      <c r="Z3820" s="1307"/>
      <c r="AA3820" s="1307"/>
      <c r="AB3820" s="1307"/>
      <c r="AC3820" s="1308">
        <v>57.763199999999998</v>
      </c>
      <c r="AD3820" s="1308"/>
      <c r="AE3820" s="1308"/>
      <c r="AF3820" s="1308"/>
    </row>
    <row r="3821" spans="1:32" ht="17.45" customHeight="1">
      <c r="A3821" s="1246"/>
      <c r="B3821" s="1246"/>
      <c r="C3821" s="1246"/>
      <c r="D3821" s="1246"/>
      <c r="E3821" s="1246"/>
      <c r="F3821" s="1246"/>
      <c r="G3821" s="1246"/>
      <c r="H3821" s="1246"/>
      <c r="I3821" s="1246"/>
      <c r="J3821" s="1246"/>
      <c r="K3821" s="1246"/>
      <c r="L3821" s="1246"/>
      <c r="M3821" s="1247" t="s">
        <v>397</v>
      </c>
      <c r="N3821" s="1247"/>
      <c r="O3821" s="1247"/>
      <c r="P3821" s="1247"/>
      <c r="Q3821" s="1247"/>
      <c r="R3821" s="1247"/>
      <c r="S3821" s="1247"/>
      <c r="T3821" s="1247"/>
      <c r="U3821" s="1247"/>
      <c r="V3821" s="1247"/>
      <c r="W3821" s="1247"/>
      <c r="X3821" s="1248"/>
      <c r="Y3821" s="1248"/>
      <c r="Z3821" s="1249">
        <v>65.868099999999998</v>
      </c>
      <c r="AA3821" s="1249"/>
      <c r="AB3821" s="1249"/>
      <c r="AC3821" s="1249"/>
      <c r="AD3821" s="1249"/>
      <c r="AE3821" s="1249"/>
      <c r="AF3821" s="1249"/>
    </row>
    <row r="3822" spans="1:32" ht="16.7" customHeight="1">
      <c r="A3822" s="1255" t="s">
        <v>398</v>
      </c>
      <c r="B3822" s="1255"/>
      <c r="C3822" s="1255"/>
      <c r="D3822" s="1255"/>
      <c r="E3822" s="1255"/>
      <c r="F3822" s="1255"/>
      <c r="G3822" s="1255"/>
      <c r="H3822" s="1255"/>
      <c r="I3822" s="1255"/>
      <c r="J3822" s="1255"/>
      <c r="K3822" s="1255"/>
      <c r="L3822" s="1255"/>
      <c r="M3822" s="1255"/>
      <c r="N3822" s="1255"/>
      <c r="O3822" s="1256" t="s">
        <v>399</v>
      </c>
      <c r="P3822" s="1256"/>
      <c r="Q3822" s="1256"/>
      <c r="R3822" s="1256"/>
      <c r="S3822" s="1256" t="s">
        <v>391</v>
      </c>
      <c r="T3822" s="1256"/>
      <c r="U3822" s="1256"/>
      <c r="V3822" s="1256"/>
      <c r="W3822" s="1256" t="s">
        <v>400</v>
      </c>
      <c r="X3822" s="1256"/>
      <c r="Y3822" s="1256"/>
      <c r="Z3822" s="1256"/>
      <c r="AA3822" s="1256"/>
      <c r="AB3822" s="1256"/>
      <c r="AC3822" s="1245" t="s">
        <v>394</v>
      </c>
      <c r="AD3822" s="1245"/>
      <c r="AE3822" s="1245"/>
      <c r="AF3822" s="1245"/>
    </row>
    <row r="3823" spans="1:32" ht="23.25" customHeight="1">
      <c r="A3823" s="146"/>
      <c r="B3823" s="147"/>
      <c r="C3823" s="170" t="s">
        <v>645</v>
      </c>
      <c r="D3823" s="1263" t="s">
        <v>646</v>
      </c>
      <c r="E3823" s="1263"/>
      <c r="F3823" s="1263"/>
      <c r="G3823" s="1263"/>
      <c r="H3823" s="1263"/>
      <c r="I3823" s="1263"/>
      <c r="J3823" s="1263"/>
      <c r="K3823" s="1263"/>
      <c r="L3823" s="1263"/>
      <c r="M3823" s="1263"/>
      <c r="N3823" s="1263"/>
      <c r="O3823" s="1264">
        <v>0</v>
      </c>
      <c r="P3823" s="1264"/>
      <c r="Q3823" s="1264"/>
      <c r="R3823" s="1264"/>
      <c r="S3823" s="1264">
        <v>1</v>
      </c>
      <c r="T3823" s="1264"/>
      <c r="U3823" s="1264"/>
      <c r="V3823" s="1264"/>
      <c r="W3823" s="1265">
        <v>27.6053</v>
      </c>
      <c r="X3823" s="1265"/>
      <c r="Y3823" s="1265"/>
      <c r="Z3823" s="1265"/>
      <c r="AA3823" s="1265"/>
      <c r="AB3823" s="1265"/>
      <c r="AC3823" s="1266">
        <v>27.6053</v>
      </c>
      <c r="AD3823" s="1266"/>
      <c r="AE3823" s="1266"/>
      <c r="AF3823" s="1266"/>
    </row>
    <row r="3824" spans="1:32" ht="22.5" customHeight="1">
      <c r="A3824" s="150"/>
      <c r="C3824" s="173" t="s">
        <v>462</v>
      </c>
      <c r="D3824" s="1297" t="s">
        <v>463</v>
      </c>
      <c r="E3824" s="1297"/>
      <c r="F3824" s="1297"/>
      <c r="G3824" s="1297"/>
      <c r="H3824" s="1297"/>
      <c r="I3824" s="1297"/>
      <c r="J3824" s="1297"/>
      <c r="K3824" s="1297"/>
      <c r="L3824" s="1297"/>
      <c r="M3824" s="1297"/>
      <c r="N3824" s="1297"/>
      <c r="O3824" s="1325">
        <v>0</v>
      </c>
      <c r="P3824" s="1325"/>
      <c r="Q3824" s="1325"/>
      <c r="R3824" s="1325"/>
      <c r="S3824" s="1325">
        <v>9</v>
      </c>
      <c r="T3824" s="1325"/>
      <c r="U3824" s="1325"/>
      <c r="V3824" s="1325"/>
      <c r="W3824" s="1299">
        <v>22.268799999999999</v>
      </c>
      <c r="X3824" s="1299"/>
      <c r="Y3824" s="1299"/>
      <c r="Z3824" s="1299"/>
      <c r="AA3824" s="1299"/>
      <c r="AB3824" s="1299"/>
      <c r="AC3824" s="1262">
        <v>200.41919999999999</v>
      </c>
      <c r="AD3824" s="1262"/>
      <c r="AE3824" s="1262"/>
      <c r="AF3824" s="1262"/>
    </row>
    <row r="3825" spans="1:32" ht="17.45" customHeight="1">
      <c r="A3825" s="150"/>
      <c r="M3825" s="1240" t="s">
        <v>401</v>
      </c>
      <c r="N3825" s="1240"/>
      <c r="O3825" s="1240"/>
      <c r="P3825" s="1240"/>
      <c r="Q3825" s="1240"/>
      <c r="R3825" s="1240"/>
      <c r="S3825" s="1240"/>
      <c r="T3825" s="1240"/>
      <c r="U3825" s="1240"/>
      <c r="V3825" s="1240"/>
      <c r="W3825" s="1240"/>
      <c r="Z3825" s="1262">
        <v>228.02449999999999</v>
      </c>
      <c r="AA3825" s="1262"/>
      <c r="AB3825" s="1262"/>
      <c r="AC3825" s="1262"/>
      <c r="AD3825" s="1262"/>
      <c r="AE3825" s="1262"/>
      <c r="AF3825" s="1262"/>
    </row>
    <row r="3826" spans="1:32" ht="16.7" customHeight="1">
      <c r="A3826" s="150"/>
      <c r="M3826" s="1240" t="s">
        <v>402</v>
      </c>
      <c r="N3826" s="1240"/>
      <c r="O3826" s="1240"/>
      <c r="P3826" s="1240"/>
      <c r="Q3826" s="1240"/>
      <c r="R3826" s="1240"/>
      <c r="S3826" s="1240"/>
      <c r="T3826" s="1240"/>
      <c r="U3826" s="1240"/>
      <c r="V3826" s="1240"/>
      <c r="W3826" s="1240"/>
      <c r="Z3826" s="1262">
        <v>293.89260000000002</v>
      </c>
      <c r="AA3826" s="1262"/>
      <c r="AB3826" s="1262"/>
      <c r="AC3826" s="1262"/>
      <c r="AD3826" s="1262"/>
      <c r="AE3826" s="1262"/>
      <c r="AF3826" s="1262"/>
    </row>
    <row r="3827" spans="1:32" ht="17.45" customHeight="1">
      <c r="A3827" s="150"/>
      <c r="M3827" s="1240" t="s">
        <v>403</v>
      </c>
      <c r="N3827" s="1240"/>
      <c r="O3827" s="1240"/>
      <c r="P3827" s="1240"/>
      <c r="Q3827" s="1240"/>
      <c r="R3827" s="1240"/>
      <c r="S3827" s="1240"/>
      <c r="T3827" s="1240"/>
      <c r="U3827" s="1240"/>
      <c r="V3827" s="1240"/>
      <c r="W3827" s="1240"/>
      <c r="Z3827" s="1262">
        <v>74.801100000000005</v>
      </c>
      <c r="AA3827" s="1262"/>
      <c r="AB3827" s="1262"/>
      <c r="AC3827" s="1262"/>
      <c r="AD3827" s="1262"/>
      <c r="AE3827" s="1262"/>
      <c r="AF3827" s="1262"/>
    </row>
    <row r="3828" spans="1:32" ht="17.45" customHeight="1">
      <c r="A3828" s="150"/>
      <c r="M3828" s="1240" t="s">
        <v>404</v>
      </c>
      <c r="N3828" s="1240"/>
      <c r="O3828" s="1240"/>
      <c r="P3828" s="1240"/>
      <c r="Q3828" s="1240"/>
      <c r="R3828" s="1240"/>
      <c r="S3828" s="1240"/>
      <c r="T3828" s="1240"/>
      <c r="U3828" s="1240"/>
      <c r="V3828" s="1240"/>
      <c r="W3828" s="1240"/>
      <c r="Z3828" s="1262">
        <v>0</v>
      </c>
      <c r="AA3828" s="1262"/>
      <c r="AB3828" s="1262"/>
      <c r="AC3828" s="1262"/>
      <c r="AD3828" s="1262"/>
      <c r="AE3828" s="1262"/>
      <c r="AF3828" s="1262"/>
    </row>
    <row r="3829" spans="1:32" ht="16.7" customHeight="1">
      <c r="A3829" s="153"/>
      <c r="B3829" s="154"/>
      <c r="C3829" s="154"/>
      <c r="D3829" s="154"/>
      <c r="E3829" s="154"/>
      <c r="F3829" s="154"/>
      <c r="G3829" s="154"/>
      <c r="H3829" s="154"/>
      <c r="I3829" s="154"/>
      <c r="J3829" s="154"/>
      <c r="K3829" s="154"/>
      <c r="L3829" s="154"/>
      <c r="M3829" s="1260" t="s">
        <v>405</v>
      </c>
      <c r="N3829" s="1260"/>
      <c r="O3829" s="1260"/>
      <c r="P3829" s="1260"/>
      <c r="Q3829" s="1260"/>
      <c r="R3829" s="1260"/>
      <c r="S3829" s="1260"/>
      <c r="T3829" s="1260"/>
      <c r="U3829" s="1260"/>
      <c r="V3829" s="1260"/>
      <c r="W3829" s="1260"/>
      <c r="X3829" s="154"/>
      <c r="Y3829" s="154"/>
      <c r="Z3829" s="1261">
        <v>0</v>
      </c>
      <c r="AA3829" s="1261"/>
      <c r="AB3829" s="1261"/>
      <c r="AC3829" s="1261"/>
      <c r="AD3829" s="1261"/>
      <c r="AE3829" s="1261"/>
      <c r="AF3829" s="1261"/>
    </row>
    <row r="3830" spans="1:32" ht="17.45" customHeight="1">
      <c r="A3830" s="1257" t="s">
        <v>406</v>
      </c>
      <c r="B3830" s="1257"/>
      <c r="C3830" s="1257"/>
      <c r="D3830" s="1257"/>
      <c r="E3830" s="1257"/>
      <c r="F3830" s="1257"/>
      <c r="G3830" s="1257"/>
      <c r="H3830" s="1257"/>
      <c r="I3830" s="1257"/>
      <c r="J3830" s="1257"/>
      <c r="K3830" s="1257"/>
      <c r="L3830" s="1257"/>
      <c r="M3830" s="1257"/>
      <c r="N3830" s="1257"/>
      <c r="O3830" s="1258" t="s">
        <v>391</v>
      </c>
      <c r="P3830" s="1258"/>
      <c r="Q3830" s="1258"/>
      <c r="R3830" s="1258"/>
      <c r="S3830" s="1258" t="s">
        <v>407</v>
      </c>
      <c r="T3830" s="1258"/>
      <c r="U3830" s="1258"/>
      <c r="V3830" s="1258"/>
      <c r="W3830" s="1258" t="s">
        <v>408</v>
      </c>
      <c r="X3830" s="1258"/>
      <c r="Y3830" s="1258"/>
      <c r="Z3830" s="1258"/>
      <c r="AA3830" s="1258"/>
      <c r="AB3830" s="1258"/>
      <c r="AC3830" s="1259" t="s">
        <v>409</v>
      </c>
      <c r="AD3830" s="1259"/>
      <c r="AE3830" s="1259"/>
      <c r="AF3830" s="1259"/>
    </row>
    <row r="3831" spans="1:32" ht="22.5" customHeight="1">
      <c r="A3831" s="146"/>
      <c r="B3831" s="147"/>
      <c r="C3831" s="170" t="s">
        <v>902</v>
      </c>
      <c r="D3831" s="1314" t="s">
        <v>903</v>
      </c>
      <c r="E3831" s="1314"/>
      <c r="F3831" s="1314"/>
      <c r="G3831" s="1314"/>
      <c r="H3831" s="1314"/>
      <c r="I3831" s="1314"/>
      <c r="J3831" s="1314"/>
      <c r="K3831" s="1314"/>
      <c r="L3831" s="1314"/>
      <c r="M3831" s="1314"/>
      <c r="N3831" s="1314"/>
      <c r="O3831" s="1315">
        <v>0.84645999999999999</v>
      </c>
      <c r="P3831" s="1315"/>
      <c r="Q3831" s="1315"/>
      <c r="R3831" s="1315"/>
      <c r="S3831" s="1316" t="s">
        <v>533</v>
      </c>
      <c r="T3831" s="1316"/>
      <c r="U3831" s="1316"/>
      <c r="V3831" s="1316"/>
      <c r="W3831" s="1317">
        <v>7.2340999999999998</v>
      </c>
      <c r="X3831" s="1317"/>
      <c r="Y3831" s="1317"/>
      <c r="Z3831" s="1317"/>
      <c r="AA3831" s="1317"/>
      <c r="AB3831" s="1317"/>
      <c r="AC3831" s="1318">
        <v>6.1234000000000002</v>
      </c>
      <c r="AD3831" s="1318"/>
      <c r="AE3831" s="1318"/>
      <c r="AF3831" s="1318"/>
    </row>
    <row r="3832" spans="1:32" ht="23.25" customHeight="1">
      <c r="A3832" s="150"/>
      <c r="C3832" s="173" t="s">
        <v>883</v>
      </c>
      <c r="D3832" s="1309" t="s">
        <v>884</v>
      </c>
      <c r="E3832" s="1309"/>
      <c r="F3832" s="1309"/>
      <c r="G3832" s="1309"/>
      <c r="H3832" s="1309"/>
      <c r="I3832" s="1309"/>
      <c r="J3832" s="1309"/>
      <c r="K3832" s="1309"/>
      <c r="L3832" s="1309"/>
      <c r="M3832" s="1309"/>
      <c r="N3832" s="1309"/>
      <c r="O3832" s="1310">
        <v>0.63334000000000001</v>
      </c>
      <c r="P3832" s="1310"/>
      <c r="Q3832" s="1310"/>
      <c r="R3832" s="1310"/>
      <c r="S3832" s="1311" t="s">
        <v>446</v>
      </c>
      <c r="T3832" s="1311"/>
      <c r="U3832" s="1311"/>
      <c r="V3832" s="1311"/>
      <c r="W3832" s="1312">
        <v>122.8441</v>
      </c>
      <c r="X3832" s="1312"/>
      <c r="Y3832" s="1312"/>
      <c r="Z3832" s="1312"/>
      <c r="AA3832" s="1312"/>
      <c r="AB3832" s="1312"/>
      <c r="AC3832" s="1313">
        <v>77.802099999999996</v>
      </c>
      <c r="AD3832" s="1313"/>
      <c r="AE3832" s="1313"/>
      <c r="AF3832" s="1313"/>
    </row>
    <row r="3833" spans="1:32" ht="22.5" customHeight="1">
      <c r="A3833" s="150"/>
      <c r="C3833" s="173" t="s">
        <v>602</v>
      </c>
      <c r="D3833" s="1309" t="s">
        <v>603</v>
      </c>
      <c r="E3833" s="1309"/>
      <c r="F3833" s="1309"/>
      <c r="G3833" s="1309"/>
      <c r="H3833" s="1309"/>
      <c r="I3833" s="1309"/>
      <c r="J3833" s="1309"/>
      <c r="K3833" s="1309"/>
      <c r="L3833" s="1309"/>
      <c r="M3833" s="1309"/>
      <c r="N3833" s="1309"/>
      <c r="O3833" s="1310">
        <v>0.36753999999999998</v>
      </c>
      <c r="P3833" s="1310"/>
      <c r="Q3833" s="1310"/>
      <c r="R3833" s="1310"/>
      <c r="S3833" s="1311" t="s">
        <v>446</v>
      </c>
      <c r="T3833" s="1311"/>
      <c r="U3833" s="1311"/>
      <c r="V3833" s="1311"/>
      <c r="W3833" s="1312">
        <v>132</v>
      </c>
      <c r="X3833" s="1312"/>
      <c r="Y3833" s="1312"/>
      <c r="Z3833" s="1312"/>
      <c r="AA3833" s="1312"/>
      <c r="AB3833" s="1312"/>
      <c r="AC3833" s="1313">
        <v>48.515300000000003</v>
      </c>
      <c r="AD3833" s="1313"/>
      <c r="AE3833" s="1313"/>
      <c r="AF3833" s="1313"/>
    </row>
    <row r="3834" spans="1:32" ht="23.25" customHeight="1">
      <c r="A3834" s="150"/>
      <c r="C3834" s="173" t="s">
        <v>885</v>
      </c>
      <c r="D3834" s="1309" t="s">
        <v>886</v>
      </c>
      <c r="E3834" s="1309"/>
      <c r="F3834" s="1309"/>
      <c r="G3834" s="1309"/>
      <c r="H3834" s="1309"/>
      <c r="I3834" s="1309"/>
      <c r="J3834" s="1309"/>
      <c r="K3834" s="1309"/>
      <c r="L3834" s="1309"/>
      <c r="M3834" s="1309"/>
      <c r="N3834" s="1309"/>
      <c r="O3834" s="1310">
        <v>0.36753999999999998</v>
      </c>
      <c r="P3834" s="1310"/>
      <c r="Q3834" s="1310"/>
      <c r="R3834" s="1310"/>
      <c r="S3834" s="1311" t="s">
        <v>446</v>
      </c>
      <c r="T3834" s="1311"/>
      <c r="U3834" s="1311"/>
      <c r="V3834" s="1311"/>
      <c r="W3834" s="1312">
        <v>132</v>
      </c>
      <c r="X3834" s="1312"/>
      <c r="Y3834" s="1312"/>
      <c r="Z3834" s="1312"/>
      <c r="AA3834" s="1312"/>
      <c r="AB3834" s="1312"/>
      <c r="AC3834" s="1313">
        <v>48.515300000000003</v>
      </c>
      <c r="AD3834" s="1313"/>
      <c r="AE3834" s="1313"/>
      <c r="AF3834" s="1313"/>
    </row>
    <row r="3835" spans="1:32" ht="22.5" customHeight="1">
      <c r="A3835" s="153"/>
      <c r="B3835" s="154"/>
      <c r="C3835" s="175" t="s">
        <v>887</v>
      </c>
      <c r="D3835" s="1304" t="s">
        <v>888</v>
      </c>
      <c r="E3835" s="1304"/>
      <c r="F3835" s="1304"/>
      <c r="G3835" s="1304"/>
      <c r="H3835" s="1304"/>
      <c r="I3835" s="1304"/>
      <c r="J3835" s="1304"/>
      <c r="K3835" s="1304"/>
      <c r="L3835" s="1304"/>
      <c r="M3835" s="1304"/>
      <c r="N3835" s="1304"/>
      <c r="O3835" s="1305">
        <v>282.15206999999998</v>
      </c>
      <c r="P3835" s="1305"/>
      <c r="Q3835" s="1305"/>
      <c r="R3835" s="1305"/>
      <c r="S3835" s="1306" t="s">
        <v>533</v>
      </c>
      <c r="T3835" s="1306"/>
      <c r="U3835" s="1306"/>
      <c r="V3835" s="1306"/>
      <c r="W3835" s="1307">
        <v>0.64200000000000002</v>
      </c>
      <c r="X3835" s="1307"/>
      <c r="Y3835" s="1307"/>
      <c r="Z3835" s="1307"/>
      <c r="AA3835" s="1307"/>
      <c r="AB3835" s="1307"/>
      <c r="AC3835" s="1308">
        <v>181.14160000000001</v>
      </c>
      <c r="AD3835" s="1308"/>
      <c r="AE3835" s="1308"/>
      <c r="AF3835" s="1308"/>
    </row>
    <row r="3836" spans="1:32" ht="17.45" customHeight="1">
      <c r="A3836" s="1246"/>
      <c r="B3836" s="1246"/>
      <c r="C3836" s="1246"/>
      <c r="D3836" s="1246"/>
      <c r="E3836" s="1246"/>
      <c r="F3836" s="1246"/>
      <c r="G3836" s="1246"/>
      <c r="H3836" s="1246"/>
      <c r="I3836" s="1246"/>
      <c r="J3836" s="1246"/>
      <c r="K3836" s="1246"/>
      <c r="L3836" s="1246"/>
      <c r="M3836" s="1247" t="s">
        <v>411</v>
      </c>
      <c r="N3836" s="1247"/>
      <c r="O3836" s="1247"/>
      <c r="P3836" s="1247"/>
      <c r="Q3836" s="1247"/>
      <c r="R3836" s="1247"/>
      <c r="S3836" s="1247"/>
      <c r="T3836" s="1247"/>
      <c r="U3836" s="1247"/>
      <c r="V3836" s="1247"/>
      <c r="W3836" s="1247"/>
      <c r="X3836" s="1248"/>
      <c r="Y3836" s="1248"/>
      <c r="Z3836" s="1249">
        <v>362.09769999999997</v>
      </c>
      <c r="AA3836" s="1249"/>
      <c r="AB3836" s="1249"/>
      <c r="AC3836" s="1249"/>
      <c r="AD3836" s="1249"/>
      <c r="AE3836" s="1249"/>
      <c r="AF3836" s="1249"/>
    </row>
    <row r="3837" spans="1:32" ht="17.45" customHeight="1">
      <c r="A3837" s="1257" t="s">
        <v>412</v>
      </c>
      <c r="B3837" s="1257"/>
      <c r="C3837" s="1257"/>
      <c r="D3837" s="1257"/>
      <c r="E3837" s="1257"/>
      <c r="F3837" s="1257"/>
      <c r="G3837" s="1257"/>
      <c r="H3837" s="1257"/>
      <c r="I3837" s="1257"/>
      <c r="J3837" s="1257"/>
      <c r="K3837" s="1257"/>
      <c r="L3837" s="1257"/>
      <c r="M3837" s="1257"/>
      <c r="N3837" s="1257"/>
      <c r="O3837" s="1258" t="s">
        <v>391</v>
      </c>
      <c r="P3837" s="1258"/>
      <c r="Q3837" s="1258"/>
      <c r="R3837" s="1258"/>
      <c r="S3837" s="1258" t="s">
        <v>407</v>
      </c>
      <c r="T3837" s="1258"/>
      <c r="U3837" s="1258"/>
      <c r="V3837" s="1258"/>
      <c r="W3837" s="1258" t="s">
        <v>408</v>
      </c>
      <c r="X3837" s="1258"/>
      <c r="Y3837" s="1258"/>
      <c r="Z3837" s="1258"/>
      <c r="AA3837" s="1258"/>
      <c r="AB3837" s="1258"/>
      <c r="AC3837" s="1259" t="s">
        <v>409</v>
      </c>
      <c r="AD3837" s="1259"/>
      <c r="AE3837" s="1259"/>
      <c r="AF3837" s="1259"/>
    </row>
    <row r="3838" spans="1:32" ht="16.7" customHeight="1">
      <c r="A3838" s="1246"/>
      <c r="B3838" s="1246"/>
      <c r="C3838" s="1246"/>
      <c r="D3838" s="1246"/>
      <c r="E3838" s="1246"/>
      <c r="F3838" s="1246"/>
      <c r="G3838" s="1246"/>
      <c r="H3838" s="1246"/>
      <c r="I3838" s="1246"/>
      <c r="J3838" s="1246"/>
      <c r="K3838" s="1246"/>
      <c r="L3838" s="1246"/>
      <c r="M3838" s="1247" t="s">
        <v>413</v>
      </c>
      <c r="N3838" s="1247"/>
      <c r="O3838" s="1247"/>
      <c r="P3838" s="1247"/>
      <c r="Q3838" s="1247"/>
      <c r="R3838" s="1247"/>
      <c r="S3838" s="1247"/>
      <c r="T3838" s="1247"/>
      <c r="U3838" s="1247"/>
      <c r="V3838" s="1247"/>
      <c r="W3838" s="1247"/>
      <c r="X3838" s="1248"/>
      <c r="Y3838" s="1248"/>
      <c r="Z3838" s="1249">
        <v>0</v>
      </c>
      <c r="AA3838" s="1249"/>
      <c r="AB3838" s="1249"/>
      <c r="AC3838" s="1249"/>
      <c r="AD3838" s="1249"/>
      <c r="AE3838" s="1249"/>
      <c r="AF3838" s="1249"/>
    </row>
    <row r="3839" spans="1:32" ht="17.45" customHeight="1">
      <c r="A3839" s="1257" t="s">
        <v>414</v>
      </c>
      <c r="B3839" s="1257"/>
      <c r="C3839" s="1257"/>
      <c r="D3839" s="1257"/>
      <c r="E3839" s="1257"/>
      <c r="F3839" s="1257"/>
      <c r="G3839" s="1257"/>
      <c r="H3839" s="1257"/>
      <c r="I3839" s="1257"/>
      <c r="J3839" s="1257"/>
      <c r="K3839" s="1257"/>
      <c r="L3839" s="1257"/>
      <c r="M3839" s="1257"/>
      <c r="N3839" s="1257"/>
      <c r="O3839" s="1258" t="s">
        <v>391</v>
      </c>
      <c r="P3839" s="1258"/>
      <c r="Q3839" s="1258"/>
      <c r="R3839" s="1258"/>
      <c r="S3839" s="1258" t="s">
        <v>407</v>
      </c>
      <c r="T3839" s="1258"/>
      <c r="U3839" s="1258"/>
      <c r="V3839" s="1258"/>
      <c r="W3839" s="1258" t="s">
        <v>408</v>
      </c>
      <c r="X3839" s="1258"/>
      <c r="Y3839" s="1258"/>
      <c r="Z3839" s="1258"/>
      <c r="AA3839" s="1258"/>
      <c r="AB3839" s="1258"/>
      <c r="AC3839" s="1259" t="s">
        <v>409</v>
      </c>
      <c r="AD3839" s="1259"/>
      <c r="AE3839" s="1259"/>
      <c r="AF3839" s="1259"/>
    </row>
    <row r="3840" spans="1:32" ht="22.5" customHeight="1">
      <c r="A3840" s="146"/>
      <c r="B3840" s="147"/>
      <c r="C3840" s="170" t="s">
        <v>889</v>
      </c>
      <c r="D3840" s="1314" t="s">
        <v>890</v>
      </c>
      <c r="E3840" s="1314"/>
      <c r="F3840" s="1314"/>
      <c r="G3840" s="1314"/>
      <c r="H3840" s="1314"/>
      <c r="I3840" s="1314"/>
      <c r="J3840" s="1314"/>
      <c r="K3840" s="1314"/>
      <c r="L3840" s="1314"/>
      <c r="M3840" s="1314"/>
      <c r="N3840" s="1314"/>
      <c r="O3840" s="1315">
        <v>0.95001000000000002</v>
      </c>
      <c r="P3840" s="1315"/>
      <c r="Q3840" s="1315"/>
      <c r="R3840" s="1315"/>
      <c r="S3840" s="1316" t="s">
        <v>283</v>
      </c>
      <c r="T3840" s="1316"/>
      <c r="U3840" s="1316"/>
      <c r="V3840" s="1316"/>
      <c r="W3840" s="1317">
        <v>1.8</v>
      </c>
      <c r="X3840" s="1317"/>
      <c r="Y3840" s="1317"/>
      <c r="Z3840" s="1317"/>
      <c r="AA3840" s="1317"/>
      <c r="AB3840" s="1317"/>
      <c r="AC3840" s="1318">
        <v>1.71</v>
      </c>
      <c r="AD3840" s="1318"/>
      <c r="AE3840" s="1318"/>
      <c r="AF3840" s="1318"/>
    </row>
    <row r="3841" spans="1:32" ht="23.25" customHeight="1">
      <c r="A3841" s="150"/>
      <c r="C3841" s="173" t="s">
        <v>891</v>
      </c>
      <c r="D3841" s="1309" t="s">
        <v>892</v>
      </c>
      <c r="E3841" s="1309"/>
      <c r="F3841" s="1309"/>
      <c r="G3841" s="1309"/>
      <c r="H3841" s="1309"/>
      <c r="I3841" s="1309"/>
      <c r="J3841" s="1309"/>
      <c r="K3841" s="1309"/>
      <c r="L3841" s="1309"/>
      <c r="M3841" s="1309"/>
      <c r="N3841" s="1309"/>
      <c r="O3841" s="1310">
        <v>0.28215000000000001</v>
      </c>
      <c r="P3841" s="1310"/>
      <c r="Q3841" s="1310"/>
      <c r="R3841" s="1310"/>
      <c r="S3841" s="1311" t="s">
        <v>283</v>
      </c>
      <c r="T3841" s="1311"/>
      <c r="U3841" s="1311"/>
      <c r="V3841" s="1311"/>
      <c r="W3841" s="1312">
        <v>33.54</v>
      </c>
      <c r="X3841" s="1312"/>
      <c r="Y3841" s="1312"/>
      <c r="Z3841" s="1312"/>
      <c r="AA3841" s="1312"/>
      <c r="AB3841" s="1312"/>
      <c r="AC3841" s="1313">
        <v>9.4633000000000003</v>
      </c>
      <c r="AD3841" s="1313"/>
      <c r="AE3841" s="1313"/>
      <c r="AF3841" s="1313"/>
    </row>
    <row r="3842" spans="1:32" ht="22.5" customHeight="1">
      <c r="A3842" s="150"/>
      <c r="C3842" s="173" t="s">
        <v>606</v>
      </c>
      <c r="D3842" s="1309" t="s">
        <v>607</v>
      </c>
      <c r="E3842" s="1309"/>
      <c r="F3842" s="1309"/>
      <c r="G3842" s="1309"/>
      <c r="H3842" s="1309"/>
      <c r="I3842" s="1309"/>
      <c r="J3842" s="1309"/>
      <c r="K3842" s="1309"/>
      <c r="L3842" s="1309"/>
      <c r="M3842" s="1309"/>
      <c r="N3842" s="1309"/>
      <c r="O3842" s="1310">
        <v>0.55130999999999997</v>
      </c>
      <c r="P3842" s="1310"/>
      <c r="Q3842" s="1310"/>
      <c r="R3842" s="1310"/>
      <c r="S3842" s="1311" t="s">
        <v>283</v>
      </c>
      <c r="T3842" s="1311"/>
      <c r="U3842" s="1311"/>
      <c r="V3842" s="1311"/>
      <c r="W3842" s="1312">
        <v>1.8</v>
      </c>
      <c r="X3842" s="1312"/>
      <c r="Y3842" s="1312"/>
      <c r="Z3842" s="1312"/>
      <c r="AA3842" s="1312"/>
      <c r="AB3842" s="1312"/>
      <c r="AC3842" s="1313">
        <v>0.99239999999999995</v>
      </c>
      <c r="AD3842" s="1313"/>
      <c r="AE3842" s="1313"/>
      <c r="AF3842" s="1313"/>
    </row>
    <row r="3843" spans="1:32" ht="23.25" customHeight="1">
      <c r="A3843" s="150"/>
      <c r="C3843" s="173" t="s">
        <v>893</v>
      </c>
      <c r="D3843" s="1309" t="s">
        <v>894</v>
      </c>
      <c r="E3843" s="1309"/>
      <c r="F3843" s="1309"/>
      <c r="G3843" s="1309"/>
      <c r="H3843" s="1309"/>
      <c r="I3843" s="1309"/>
      <c r="J3843" s="1309"/>
      <c r="K3843" s="1309"/>
      <c r="L3843" s="1309"/>
      <c r="M3843" s="1309"/>
      <c r="N3843" s="1309"/>
      <c r="O3843" s="1310">
        <v>0.55130999999999997</v>
      </c>
      <c r="P3843" s="1310"/>
      <c r="Q3843" s="1310"/>
      <c r="R3843" s="1310"/>
      <c r="S3843" s="1311" t="s">
        <v>283</v>
      </c>
      <c r="T3843" s="1311"/>
      <c r="U3843" s="1311"/>
      <c r="V3843" s="1311"/>
      <c r="W3843" s="1312">
        <v>1.8</v>
      </c>
      <c r="X3843" s="1312"/>
      <c r="Y3843" s="1312"/>
      <c r="Z3843" s="1312"/>
      <c r="AA3843" s="1312"/>
      <c r="AB3843" s="1312"/>
      <c r="AC3843" s="1313">
        <v>0.99239999999999995</v>
      </c>
      <c r="AD3843" s="1313"/>
      <c r="AE3843" s="1313"/>
      <c r="AF3843" s="1313"/>
    </row>
    <row r="3844" spans="1:32" ht="31.9" customHeight="1">
      <c r="A3844" s="153"/>
      <c r="B3844" s="154"/>
      <c r="C3844" s="154"/>
      <c r="D3844" s="154"/>
      <c r="E3844" s="154"/>
      <c r="F3844" s="154"/>
      <c r="G3844" s="154"/>
      <c r="H3844" s="154"/>
      <c r="I3844" s="154"/>
      <c r="J3844" s="154"/>
      <c r="K3844" s="154"/>
      <c r="L3844" s="154"/>
      <c r="M3844" s="154"/>
      <c r="N3844" s="154"/>
      <c r="O3844" s="154"/>
      <c r="P3844" s="154"/>
      <c r="Q3844" s="154"/>
      <c r="R3844" s="154"/>
      <c r="S3844" s="154"/>
      <c r="T3844" s="154"/>
      <c r="U3844" s="154"/>
      <c r="V3844" s="154"/>
      <c r="W3844" s="154"/>
      <c r="X3844" s="154"/>
      <c r="Y3844" s="154"/>
      <c r="Z3844" s="154"/>
      <c r="AA3844" s="154"/>
      <c r="AB3844" s="154"/>
      <c r="AC3844" s="154"/>
      <c r="AD3844" s="154"/>
      <c r="AE3844" s="154"/>
      <c r="AF3844" s="162"/>
    </row>
    <row r="3845" spans="1:32" ht="1.5" customHeight="1">
      <c r="A3845" s="146"/>
      <c r="B3845" s="147"/>
      <c r="C3845" s="147"/>
      <c r="D3845" s="147"/>
      <c r="E3845" s="147"/>
      <c r="F3845" s="147"/>
      <c r="G3845" s="1289" t="s">
        <v>376</v>
      </c>
      <c r="H3845" s="1289"/>
      <c r="I3845" s="1289"/>
      <c r="J3845" s="1289"/>
      <c r="K3845" s="1289"/>
      <c r="L3845" s="1289"/>
      <c r="M3845" s="1289"/>
      <c r="N3845" s="1289"/>
      <c r="O3845" s="1289"/>
      <c r="P3845" s="1289"/>
      <c r="Q3845" s="1289"/>
      <c r="R3845" s="1289"/>
      <c r="S3845" s="1289"/>
      <c r="T3845" s="1289"/>
      <c r="U3845" s="1289"/>
      <c r="V3845" s="1289"/>
      <c r="W3845" s="1289"/>
      <c r="X3845" s="1289"/>
      <c r="Y3845" s="1289"/>
      <c r="Z3845" s="1289"/>
      <c r="AA3845" s="148"/>
      <c r="AB3845" s="1290" t="s">
        <v>904</v>
      </c>
      <c r="AC3845" s="1290"/>
      <c r="AD3845" s="1290"/>
      <c r="AE3845" s="1290"/>
      <c r="AF3845" s="1290"/>
    </row>
    <row r="3846" spans="1:32" ht="14.65" customHeight="1">
      <c r="A3846" s="150"/>
      <c r="B3846" s="1243"/>
      <c r="C3846" s="1243"/>
      <c r="D3846" s="1243"/>
      <c r="E3846" s="1243"/>
      <c r="G3846" s="1289"/>
      <c r="H3846" s="1289"/>
      <c r="I3846" s="1289"/>
      <c r="J3846" s="1289"/>
      <c r="K3846" s="1289"/>
      <c r="L3846" s="1289"/>
      <c r="M3846" s="1289"/>
      <c r="N3846" s="1289"/>
      <c r="O3846" s="1289"/>
      <c r="P3846" s="1289"/>
      <c r="Q3846" s="1289"/>
      <c r="R3846" s="1289"/>
      <c r="S3846" s="1289"/>
      <c r="T3846" s="1289"/>
      <c r="U3846" s="1289"/>
      <c r="V3846" s="1289"/>
      <c r="W3846" s="1289"/>
      <c r="X3846" s="1289"/>
      <c r="Y3846" s="1289"/>
      <c r="Z3846" s="1289"/>
      <c r="AA3846" s="152"/>
      <c r="AB3846" s="1290"/>
      <c r="AC3846" s="1290"/>
      <c r="AD3846" s="1290"/>
      <c r="AE3846" s="1290"/>
      <c r="AF3846" s="1290"/>
    </row>
    <row r="3847" spans="1:32" ht="0.75" customHeight="1">
      <c r="A3847" s="150"/>
      <c r="B3847" s="1243"/>
      <c r="C3847" s="1243"/>
      <c r="D3847" s="1243"/>
      <c r="E3847" s="1243"/>
      <c r="G3847" s="1289"/>
      <c r="H3847" s="1289"/>
      <c r="I3847" s="1289"/>
      <c r="J3847" s="1289"/>
      <c r="K3847" s="1289"/>
      <c r="L3847" s="1289"/>
      <c r="M3847" s="1289"/>
      <c r="N3847" s="1289"/>
      <c r="O3847" s="1289"/>
      <c r="P3847" s="1289"/>
      <c r="Q3847" s="1289"/>
      <c r="R3847" s="1289"/>
      <c r="S3847" s="1289"/>
      <c r="T3847" s="1289"/>
      <c r="U3847" s="1289"/>
      <c r="V3847" s="1289"/>
      <c r="W3847" s="1289"/>
      <c r="X3847" s="1289"/>
      <c r="Y3847" s="1289"/>
      <c r="Z3847" s="1289"/>
      <c r="AA3847" s="152"/>
      <c r="AB3847" s="1290"/>
      <c r="AC3847" s="1290"/>
      <c r="AD3847" s="1290"/>
      <c r="AE3847" s="1290"/>
      <c r="AF3847" s="1290"/>
    </row>
    <row r="3848" spans="1:32" ht="11.65" customHeight="1">
      <c r="A3848" s="150"/>
      <c r="B3848" s="1243"/>
      <c r="C3848" s="1243"/>
      <c r="D3848" s="1243"/>
      <c r="E3848" s="1243"/>
      <c r="G3848" s="1289"/>
      <c r="H3848" s="1289"/>
      <c r="I3848" s="1289"/>
      <c r="J3848" s="1289"/>
      <c r="K3848" s="1289"/>
      <c r="L3848" s="1289"/>
      <c r="M3848" s="1289"/>
      <c r="N3848" s="1289"/>
      <c r="O3848" s="1289"/>
      <c r="P3848" s="1289"/>
      <c r="Q3848" s="1289"/>
      <c r="R3848" s="1289"/>
      <c r="S3848" s="1289"/>
      <c r="T3848" s="1289"/>
      <c r="U3848" s="1289"/>
      <c r="V3848" s="1289"/>
      <c r="W3848" s="1289"/>
      <c r="X3848" s="1289"/>
      <c r="Y3848" s="1289"/>
      <c r="Z3848" s="1289"/>
      <c r="AA3848" s="152"/>
      <c r="AB3848" s="1291" t="s">
        <v>378</v>
      </c>
      <c r="AC3848" s="1291"/>
      <c r="AD3848" s="1291"/>
      <c r="AE3848" s="1324"/>
      <c r="AF3848" s="1324"/>
    </row>
    <row r="3849" spans="1:32" ht="13.9" customHeight="1">
      <c r="A3849" s="150"/>
      <c r="B3849" s="1243"/>
      <c r="C3849" s="1243"/>
      <c r="D3849" s="1243"/>
      <c r="E3849" s="1243"/>
      <c r="G3849" s="1293" t="s">
        <v>379</v>
      </c>
      <c r="H3849" s="1293"/>
      <c r="I3849" s="1293"/>
      <c r="J3849" s="1293"/>
      <c r="K3849" s="1293"/>
      <c r="L3849" s="1293"/>
      <c r="M3849" s="1293"/>
      <c r="N3849" s="1293"/>
      <c r="O3849" s="1293"/>
      <c r="P3849" s="1293"/>
      <c r="Q3849" s="1293"/>
      <c r="R3849" s="1293"/>
      <c r="S3849" s="1293"/>
      <c r="T3849" s="1293"/>
      <c r="U3849" s="1293"/>
      <c r="V3849" s="1293"/>
      <c r="W3849" s="1293"/>
      <c r="X3849" s="1293"/>
      <c r="Y3849" s="1293"/>
      <c r="Z3849" s="1293"/>
      <c r="AA3849" s="152"/>
      <c r="AB3849" s="1291"/>
      <c r="AC3849" s="1291"/>
      <c r="AD3849" s="1291"/>
      <c r="AE3849" s="1324"/>
      <c r="AF3849" s="1324"/>
    </row>
    <row r="3850" spans="1:32" ht="0.75" customHeight="1">
      <c r="A3850" s="150"/>
      <c r="G3850" s="1293"/>
      <c r="H3850" s="1293"/>
      <c r="I3850" s="1293"/>
      <c r="J3850" s="1293"/>
      <c r="K3850" s="1293"/>
      <c r="L3850" s="1293"/>
      <c r="M3850" s="1293"/>
      <c r="N3850" s="1293"/>
      <c r="O3850" s="1293"/>
      <c r="P3850" s="1293"/>
      <c r="Q3850" s="1293"/>
      <c r="R3850" s="1293"/>
      <c r="S3850" s="1293"/>
      <c r="T3850" s="1293"/>
      <c r="U3850" s="1293"/>
      <c r="V3850" s="1293"/>
      <c r="W3850" s="1293"/>
      <c r="X3850" s="1293"/>
      <c r="Y3850" s="1293"/>
      <c r="Z3850" s="1293"/>
      <c r="AA3850" s="152"/>
      <c r="AB3850" s="1291"/>
      <c r="AC3850" s="1291"/>
      <c r="AD3850" s="1291"/>
      <c r="AE3850" s="1324"/>
      <c r="AF3850" s="1324"/>
    </row>
    <row r="3851" spans="1:32" ht="0.75" customHeight="1">
      <c r="A3851" s="153"/>
      <c r="B3851" s="154"/>
      <c r="C3851" s="154"/>
      <c r="D3851" s="154"/>
      <c r="E3851" s="154"/>
      <c r="F3851" s="154"/>
      <c r="G3851" s="154"/>
      <c r="H3851" s="154"/>
      <c r="I3851" s="154"/>
      <c r="J3851" s="154"/>
      <c r="K3851" s="154"/>
      <c r="L3851" s="154"/>
      <c r="M3851" s="154"/>
      <c r="N3851" s="154"/>
      <c r="O3851" s="154"/>
      <c r="P3851" s="154"/>
      <c r="Q3851" s="154"/>
      <c r="R3851" s="154"/>
      <c r="S3851" s="154"/>
      <c r="T3851" s="154"/>
      <c r="U3851" s="154"/>
      <c r="V3851" s="154"/>
      <c r="W3851" s="154"/>
      <c r="X3851" s="154"/>
      <c r="Y3851" s="154"/>
      <c r="Z3851" s="154"/>
      <c r="AA3851" s="154"/>
      <c r="AB3851" s="154"/>
      <c r="AC3851" s="154"/>
      <c r="AD3851" s="154"/>
      <c r="AE3851" s="154"/>
      <c r="AF3851" s="162"/>
    </row>
    <row r="3852" spans="1:32" ht="15.95" customHeight="1">
      <c r="A3852" s="1280" t="s">
        <v>323</v>
      </c>
      <c r="B3852" s="1280"/>
      <c r="C3852" s="1280"/>
      <c r="D3852" s="1280"/>
      <c r="E3852" s="1280"/>
      <c r="F3852" s="1280"/>
      <c r="G3852" s="1280"/>
      <c r="H3852" s="1280"/>
      <c r="I3852" s="1280"/>
      <c r="J3852" s="1280"/>
      <c r="K3852" s="1280"/>
      <c r="L3852" s="1280"/>
      <c r="M3852" s="1280"/>
      <c r="N3852" s="1280"/>
      <c r="O3852" s="1280"/>
      <c r="P3852" s="1280"/>
      <c r="Q3852" s="1280"/>
      <c r="R3852" s="1280"/>
      <c r="S3852" s="1280"/>
      <c r="T3852" s="1280"/>
      <c r="U3852" s="1280"/>
      <c r="V3852" s="1280"/>
      <c r="W3852" s="1280"/>
      <c r="X3852" s="1280"/>
      <c r="Y3852" s="1280"/>
      <c r="Z3852" s="1280"/>
      <c r="AA3852" s="1280"/>
      <c r="AB3852" s="1280"/>
      <c r="AC3852" s="1280"/>
      <c r="AD3852" s="1280"/>
      <c r="AE3852" s="1280"/>
      <c r="AF3852" s="1280"/>
    </row>
    <row r="3853" spans="1:32" ht="0.75" customHeight="1">
      <c r="A3853" s="146"/>
      <c r="B3853" s="147"/>
      <c r="C3853" s="147"/>
      <c r="D3853" s="147"/>
      <c r="E3853" s="147"/>
      <c r="F3853" s="147"/>
      <c r="G3853" s="147"/>
      <c r="H3853" s="147"/>
      <c r="I3853" s="147"/>
      <c r="J3853" s="147"/>
      <c r="K3853" s="147"/>
      <c r="L3853" s="147"/>
      <c r="M3853" s="147"/>
      <c r="N3853" s="147"/>
      <c r="O3853" s="147"/>
      <c r="P3853" s="147"/>
      <c r="Q3853" s="147"/>
      <c r="R3853" s="147"/>
      <c r="S3853" s="147"/>
      <c r="T3853" s="147"/>
      <c r="U3853" s="147"/>
      <c r="V3853" s="147"/>
      <c r="W3853" s="147"/>
      <c r="X3853" s="147"/>
      <c r="Y3853" s="147"/>
      <c r="Z3853" s="147"/>
      <c r="AA3853" s="147"/>
      <c r="AB3853" s="147"/>
      <c r="AC3853" s="147"/>
      <c r="AD3853" s="147"/>
      <c r="AE3853" s="147"/>
      <c r="AF3853" s="148"/>
    </row>
    <row r="3854" spans="1:32" ht="37.15" customHeight="1">
      <c r="A3854" s="1281" t="s">
        <v>380</v>
      </c>
      <c r="B3854" s="1281"/>
      <c r="C3854" s="1281"/>
      <c r="D3854" s="1281"/>
      <c r="E3854" s="1281"/>
      <c r="F3854" s="1281"/>
      <c r="G3854" s="1281"/>
      <c r="H3854" s="1281"/>
      <c r="I3854" s="1281"/>
      <c r="J3854" s="1281"/>
      <c r="K3854" s="1281"/>
      <c r="L3854" s="1281"/>
      <c r="M3854" s="1281"/>
      <c r="N3854" s="1281"/>
      <c r="O3854" s="1281"/>
      <c r="P3854" s="1281"/>
      <c r="Q3854" s="1281"/>
      <c r="R3854" s="1281"/>
      <c r="S3854" s="1281"/>
      <c r="T3854" s="1281"/>
      <c r="U3854" s="1281"/>
      <c r="V3854" s="1281"/>
      <c r="W3854" s="1281"/>
      <c r="X3854" s="1281"/>
      <c r="Y3854" s="1282" t="s">
        <v>878</v>
      </c>
      <c r="Z3854" s="1282"/>
      <c r="AA3854" s="1282"/>
      <c r="AB3854" s="1282"/>
      <c r="AC3854" s="1282"/>
      <c r="AD3854" s="1282"/>
      <c r="AE3854" s="1282"/>
      <c r="AF3854" s="1282"/>
    </row>
    <row r="3855" spans="1:32" ht="5.0999999999999996" customHeight="1">
      <c r="A3855" s="155"/>
      <c r="B3855" s="156"/>
      <c r="C3855" s="156"/>
      <c r="D3855" s="156"/>
      <c r="E3855" s="156"/>
      <c r="F3855" s="156"/>
      <c r="G3855" s="156"/>
      <c r="H3855" s="156"/>
      <c r="I3855" s="156"/>
      <c r="J3855" s="156"/>
      <c r="K3855" s="156"/>
      <c r="L3855" s="156"/>
      <c r="M3855" s="156"/>
      <c r="N3855" s="156"/>
      <c r="O3855" s="156"/>
      <c r="P3855" s="156"/>
      <c r="Q3855" s="156"/>
      <c r="R3855" s="156"/>
      <c r="S3855" s="156"/>
      <c r="T3855" s="156"/>
      <c r="U3855" s="156"/>
      <c r="V3855" s="156"/>
      <c r="W3855" s="156"/>
      <c r="X3855" s="156"/>
      <c r="Y3855" s="156"/>
      <c r="Z3855" s="156"/>
      <c r="AA3855" s="156"/>
      <c r="AB3855" s="156"/>
      <c r="AC3855" s="156"/>
      <c r="AD3855" s="156"/>
      <c r="AE3855" s="156"/>
      <c r="AF3855" s="157"/>
    </row>
    <row r="3856" spans="1:32" ht="16.7" customHeight="1">
      <c r="A3856" s="1257" t="s">
        <v>414</v>
      </c>
      <c r="B3856" s="1257"/>
      <c r="C3856" s="1257"/>
      <c r="D3856" s="1257"/>
      <c r="E3856" s="1257"/>
      <c r="F3856" s="1257"/>
      <c r="G3856" s="1257"/>
      <c r="H3856" s="1257"/>
      <c r="I3856" s="1257"/>
      <c r="J3856" s="1257"/>
      <c r="K3856" s="1257"/>
      <c r="L3856" s="1257"/>
      <c r="M3856" s="1257"/>
      <c r="N3856" s="1257"/>
      <c r="O3856" s="1258" t="s">
        <v>391</v>
      </c>
      <c r="P3856" s="1258"/>
      <c r="Q3856" s="1258"/>
      <c r="R3856" s="1258"/>
      <c r="S3856" s="1258" t="s">
        <v>407</v>
      </c>
      <c r="T3856" s="1258"/>
      <c r="U3856" s="1258"/>
      <c r="V3856" s="1258"/>
      <c r="W3856" s="1258" t="s">
        <v>408</v>
      </c>
      <c r="X3856" s="1258"/>
      <c r="Y3856" s="1258"/>
      <c r="Z3856" s="1258"/>
      <c r="AA3856" s="1258"/>
      <c r="AB3856" s="1258"/>
      <c r="AC3856" s="1259" t="s">
        <v>409</v>
      </c>
      <c r="AD3856" s="1259"/>
      <c r="AE3856" s="1259"/>
      <c r="AF3856" s="1259"/>
    </row>
    <row r="3857" spans="1:32" ht="23.25" customHeight="1">
      <c r="A3857" s="155"/>
      <c r="B3857" s="156"/>
      <c r="C3857" s="160" t="s">
        <v>905</v>
      </c>
      <c r="D3857" s="1268" t="s">
        <v>906</v>
      </c>
      <c r="E3857" s="1268"/>
      <c r="F3857" s="1268"/>
      <c r="G3857" s="1268"/>
      <c r="H3857" s="1268"/>
      <c r="I3857" s="1268"/>
      <c r="J3857" s="1268"/>
      <c r="K3857" s="1268"/>
      <c r="L3857" s="1268"/>
      <c r="M3857" s="1268"/>
      <c r="N3857" s="1268"/>
      <c r="O3857" s="1319">
        <v>8.4999999999999995E-4</v>
      </c>
      <c r="P3857" s="1319"/>
      <c r="Q3857" s="1319"/>
      <c r="R3857" s="1319"/>
      <c r="S3857" s="1320" t="s">
        <v>283</v>
      </c>
      <c r="T3857" s="1320"/>
      <c r="U3857" s="1320"/>
      <c r="V3857" s="1320"/>
      <c r="W3857" s="1270">
        <v>33.54</v>
      </c>
      <c r="X3857" s="1270"/>
      <c r="Y3857" s="1270"/>
      <c r="Z3857" s="1270"/>
      <c r="AA3857" s="1270"/>
      <c r="AB3857" s="1270"/>
      <c r="AC3857" s="1267">
        <v>2.8500000000000001E-2</v>
      </c>
      <c r="AD3857" s="1267"/>
      <c r="AE3857" s="1267"/>
      <c r="AF3857" s="1267"/>
    </row>
    <row r="3858" spans="1:32" ht="16.7" customHeight="1">
      <c r="A3858" s="1251"/>
      <c r="B3858" s="1251"/>
      <c r="C3858" s="1251"/>
      <c r="D3858" s="1251"/>
      <c r="E3858" s="1251"/>
      <c r="F3858" s="1251"/>
      <c r="G3858" s="1251"/>
      <c r="H3858" s="1251"/>
      <c r="I3858" s="1251"/>
      <c r="J3858" s="1251"/>
      <c r="K3858" s="1251"/>
      <c r="L3858" s="1251"/>
      <c r="M3858" s="1252" t="s">
        <v>415</v>
      </c>
      <c r="N3858" s="1252"/>
      <c r="O3858" s="1252"/>
      <c r="P3858" s="1252"/>
      <c r="Q3858" s="1252"/>
      <c r="R3858" s="1252"/>
      <c r="S3858" s="1252"/>
      <c r="T3858" s="1252"/>
      <c r="U3858" s="1252"/>
      <c r="V3858" s="1252"/>
      <c r="W3858" s="1252"/>
      <c r="X3858" s="1253"/>
      <c r="Y3858" s="1253"/>
      <c r="Z3858" s="1254">
        <v>13.1866</v>
      </c>
      <c r="AA3858" s="1254"/>
      <c r="AB3858" s="1254"/>
      <c r="AC3858" s="1254"/>
      <c r="AD3858" s="1254"/>
      <c r="AE3858" s="1254"/>
      <c r="AF3858" s="1254"/>
    </row>
    <row r="3859" spans="1:32" ht="17.45" customHeight="1">
      <c r="A3859" s="1255" t="s">
        <v>416</v>
      </c>
      <c r="B3859" s="1255"/>
      <c r="C3859" s="1255"/>
      <c r="D3859" s="1255"/>
      <c r="E3859" s="1255"/>
      <c r="F3859" s="1255"/>
      <c r="G3859" s="1255"/>
      <c r="H3859" s="1255"/>
      <c r="I3859" s="1255"/>
      <c r="J3859" s="1256" t="s">
        <v>391</v>
      </c>
      <c r="K3859" s="1256"/>
      <c r="L3859" s="158" t="s">
        <v>417</v>
      </c>
      <c r="M3859" s="158" t="s">
        <v>418</v>
      </c>
      <c r="N3859" s="1256" t="s">
        <v>419</v>
      </c>
      <c r="O3859" s="1256"/>
      <c r="P3859" s="1256" t="s">
        <v>420</v>
      </c>
      <c r="Q3859" s="1256"/>
      <c r="R3859" s="1256"/>
      <c r="S3859" s="1256"/>
      <c r="T3859" s="1256" t="s">
        <v>421</v>
      </c>
      <c r="U3859" s="1256"/>
      <c r="V3859" s="1256"/>
      <c r="W3859" s="1256"/>
      <c r="X3859" s="1256" t="s">
        <v>422</v>
      </c>
      <c r="Y3859" s="1256"/>
      <c r="Z3859" s="1256"/>
      <c r="AA3859" s="1256"/>
      <c r="AB3859" s="1256"/>
      <c r="AC3859" s="1245" t="s">
        <v>409</v>
      </c>
      <c r="AD3859" s="1245"/>
      <c r="AE3859" s="1245"/>
      <c r="AF3859" s="1245"/>
    </row>
    <row r="3860" spans="1:32" ht="22.5" customHeight="1">
      <c r="A3860" s="146"/>
      <c r="B3860" s="147"/>
      <c r="C3860" s="170" t="s">
        <v>895</v>
      </c>
      <c r="D3860" s="1263" t="s">
        <v>890</v>
      </c>
      <c r="E3860" s="1263"/>
      <c r="F3860" s="1263"/>
      <c r="G3860" s="1263"/>
      <c r="H3860" s="1263"/>
      <c r="I3860" s="1263"/>
      <c r="J3860" s="1300">
        <v>0.95001000000000002</v>
      </c>
      <c r="K3860" s="1300"/>
      <c r="L3860" s="171">
        <v>0</v>
      </c>
      <c r="M3860" s="171">
        <v>0</v>
      </c>
      <c r="N3860" s="1265">
        <v>0</v>
      </c>
      <c r="O3860" s="1265"/>
      <c r="P3860" s="1265">
        <v>1.24</v>
      </c>
      <c r="Q3860" s="1265"/>
      <c r="R3860" s="1265"/>
      <c r="S3860" s="1265"/>
      <c r="T3860" s="1265">
        <v>0.99</v>
      </c>
      <c r="U3860" s="1265"/>
      <c r="V3860" s="1265"/>
      <c r="W3860" s="1265"/>
      <c r="X3860" s="1265">
        <v>0.82</v>
      </c>
      <c r="Y3860" s="1265"/>
      <c r="Z3860" s="1265"/>
      <c r="AA3860" s="1265"/>
      <c r="AB3860" s="1265"/>
      <c r="AC3860" s="1266">
        <v>0</v>
      </c>
      <c r="AD3860" s="1266"/>
      <c r="AE3860" s="1266"/>
      <c r="AF3860" s="1266"/>
    </row>
    <row r="3861" spans="1:32" ht="31.15" customHeight="1">
      <c r="A3861" s="150"/>
      <c r="C3861" s="173" t="s">
        <v>896</v>
      </c>
      <c r="D3861" s="1297" t="s">
        <v>892</v>
      </c>
      <c r="E3861" s="1297"/>
      <c r="F3861" s="1297"/>
      <c r="G3861" s="1297"/>
      <c r="H3861" s="1297"/>
      <c r="I3861" s="1297"/>
      <c r="J3861" s="1298">
        <v>0.28215000000000001</v>
      </c>
      <c r="K3861" s="1298"/>
      <c r="L3861" s="174">
        <v>0</v>
      </c>
      <c r="M3861" s="174">
        <v>0</v>
      </c>
      <c r="N3861" s="1299">
        <v>0</v>
      </c>
      <c r="O3861" s="1299"/>
      <c r="P3861" s="1299">
        <v>1.1000000000000001</v>
      </c>
      <c r="Q3861" s="1299"/>
      <c r="R3861" s="1299"/>
      <c r="S3861" s="1299"/>
      <c r="T3861" s="1299">
        <v>0.88</v>
      </c>
      <c r="U3861" s="1299"/>
      <c r="V3861" s="1299"/>
      <c r="W3861" s="1299"/>
      <c r="X3861" s="1299">
        <v>0.72</v>
      </c>
      <c r="Y3861" s="1299"/>
      <c r="Z3861" s="1299"/>
      <c r="AA3861" s="1299"/>
      <c r="AB3861" s="1299"/>
      <c r="AC3861" s="1262">
        <v>0</v>
      </c>
      <c r="AD3861" s="1262"/>
      <c r="AE3861" s="1262"/>
      <c r="AF3861" s="1262"/>
    </row>
    <row r="3862" spans="1:32" ht="22.5" customHeight="1">
      <c r="A3862" s="150"/>
      <c r="C3862" s="173" t="s">
        <v>610</v>
      </c>
      <c r="D3862" s="1297" t="s">
        <v>607</v>
      </c>
      <c r="E3862" s="1297"/>
      <c r="F3862" s="1297"/>
      <c r="G3862" s="1297"/>
      <c r="H3862" s="1297"/>
      <c r="I3862" s="1297"/>
      <c r="J3862" s="1298">
        <v>0.55130999999999997</v>
      </c>
      <c r="K3862" s="1298"/>
      <c r="L3862" s="174">
        <v>2.52</v>
      </c>
      <c r="M3862" s="174">
        <v>0</v>
      </c>
      <c r="N3862" s="1299">
        <v>82.8</v>
      </c>
      <c r="O3862" s="1299"/>
      <c r="P3862" s="1299">
        <v>1.24</v>
      </c>
      <c r="Q3862" s="1299"/>
      <c r="R3862" s="1299"/>
      <c r="S3862" s="1299"/>
      <c r="T3862" s="1299">
        <v>0.99</v>
      </c>
      <c r="U3862" s="1299"/>
      <c r="V3862" s="1299"/>
      <c r="W3862" s="1299"/>
      <c r="X3862" s="1299">
        <v>0.82</v>
      </c>
      <c r="Y3862" s="1299"/>
      <c r="Z3862" s="1299"/>
      <c r="AA3862" s="1299"/>
      <c r="AB3862" s="1299"/>
      <c r="AC3862" s="1262">
        <v>39.154000000000003</v>
      </c>
      <c r="AD3862" s="1262"/>
      <c r="AE3862" s="1262"/>
      <c r="AF3862" s="1262"/>
    </row>
    <row r="3863" spans="1:32" ht="23.25" customHeight="1">
      <c r="A3863" s="150"/>
      <c r="C3863" s="173" t="s">
        <v>898</v>
      </c>
      <c r="D3863" s="1297" t="s">
        <v>894</v>
      </c>
      <c r="E3863" s="1297"/>
      <c r="F3863" s="1297"/>
      <c r="G3863" s="1297"/>
      <c r="H3863" s="1297"/>
      <c r="I3863" s="1297"/>
      <c r="J3863" s="1298">
        <v>0.55130999999999997</v>
      </c>
      <c r="K3863" s="1298"/>
      <c r="L3863" s="174">
        <v>2.52</v>
      </c>
      <c r="M3863" s="174">
        <v>0</v>
      </c>
      <c r="N3863" s="1299">
        <v>82.8</v>
      </c>
      <c r="O3863" s="1299"/>
      <c r="P3863" s="1299">
        <v>1.24</v>
      </c>
      <c r="Q3863" s="1299"/>
      <c r="R3863" s="1299"/>
      <c r="S3863" s="1299"/>
      <c r="T3863" s="1299">
        <v>0.99</v>
      </c>
      <c r="U3863" s="1299"/>
      <c r="V3863" s="1299"/>
      <c r="W3863" s="1299"/>
      <c r="X3863" s="1299">
        <v>0.82</v>
      </c>
      <c r="Y3863" s="1299"/>
      <c r="Z3863" s="1299"/>
      <c r="AA3863" s="1299"/>
      <c r="AB3863" s="1299"/>
      <c r="AC3863" s="1262">
        <v>39.154000000000003</v>
      </c>
      <c r="AD3863" s="1262"/>
      <c r="AE3863" s="1262"/>
      <c r="AF3863" s="1262"/>
    </row>
    <row r="3864" spans="1:32" ht="39.6" customHeight="1">
      <c r="A3864" s="153"/>
      <c r="B3864" s="154"/>
      <c r="C3864" s="175" t="s">
        <v>907</v>
      </c>
      <c r="D3864" s="1294" t="s">
        <v>906</v>
      </c>
      <c r="E3864" s="1294"/>
      <c r="F3864" s="1294"/>
      <c r="G3864" s="1294"/>
      <c r="H3864" s="1294"/>
      <c r="I3864" s="1294"/>
      <c r="J3864" s="1295">
        <v>8.4999999999999995E-4</v>
      </c>
      <c r="K3864" s="1295"/>
      <c r="L3864" s="176">
        <v>0</v>
      </c>
      <c r="M3864" s="176">
        <v>0</v>
      </c>
      <c r="N3864" s="1296">
        <v>0</v>
      </c>
      <c r="O3864" s="1296"/>
      <c r="P3864" s="1296">
        <v>1.1000000000000001</v>
      </c>
      <c r="Q3864" s="1296"/>
      <c r="R3864" s="1296"/>
      <c r="S3864" s="1296"/>
      <c r="T3864" s="1296">
        <v>0.88</v>
      </c>
      <c r="U3864" s="1296"/>
      <c r="V3864" s="1296"/>
      <c r="W3864" s="1296"/>
      <c r="X3864" s="1296">
        <v>0.72</v>
      </c>
      <c r="Y3864" s="1296"/>
      <c r="Z3864" s="1296"/>
      <c r="AA3864" s="1296"/>
      <c r="AB3864" s="1296"/>
      <c r="AC3864" s="1261">
        <v>0</v>
      </c>
      <c r="AD3864" s="1261"/>
      <c r="AE3864" s="1261"/>
      <c r="AF3864" s="1261"/>
    </row>
    <row r="3865" spans="1:32" ht="17.45" customHeight="1">
      <c r="A3865" s="1246"/>
      <c r="B3865" s="1246"/>
      <c r="C3865" s="1246"/>
      <c r="D3865" s="1246"/>
      <c r="E3865" s="1246"/>
      <c r="F3865" s="1246"/>
      <c r="G3865" s="1246"/>
      <c r="H3865" s="1246"/>
      <c r="I3865" s="1246"/>
      <c r="J3865" s="1246"/>
      <c r="K3865" s="1246"/>
      <c r="L3865" s="1246"/>
      <c r="M3865" s="1247" t="s">
        <v>423</v>
      </c>
      <c r="N3865" s="1247"/>
      <c r="O3865" s="1247"/>
      <c r="P3865" s="1247"/>
      <c r="Q3865" s="1247"/>
      <c r="R3865" s="1247"/>
      <c r="S3865" s="1247"/>
      <c r="T3865" s="1247"/>
      <c r="U3865" s="1247"/>
      <c r="V3865" s="1247"/>
      <c r="W3865" s="1247"/>
      <c r="X3865" s="1248"/>
      <c r="Y3865" s="1248"/>
      <c r="Z3865" s="1249">
        <v>78.308000000000007</v>
      </c>
      <c r="AA3865" s="1249"/>
      <c r="AB3865" s="1249"/>
      <c r="AC3865" s="1249"/>
      <c r="AD3865" s="1249"/>
      <c r="AE3865" s="1249"/>
      <c r="AF3865" s="1249"/>
    </row>
    <row r="3866" spans="1:32" ht="5.85" customHeight="1">
      <c r="A3866" s="1250"/>
      <c r="B3866" s="1250"/>
      <c r="C3866" s="1250"/>
      <c r="D3866" s="1250"/>
      <c r="E3866" s="1250"/>
      <c r="F3866" s="1250"/>
      <c r="G3866" s="1250"/>
      <c r="H3866" s="1250"/>
      <c r="I3866" s="1250"/>
      <c r="J3866" s="1250"/>
      <c r="K3866" s="1250"/>
      <c r="L3866" s="1250"/>
      <c r="M3866" s="1250"/>
      <c r="N3866" s="1250"/>
      <c r="O3866" s="1250"/>
      <c r="P3866" s="1250"/>
      <c r="Q3866" s="1250"/>
      <c r="R3866" s="1250"/>
      <c r="S3866" s="1250"/>
      <c r="T3866" s="1250"/>
      <c r="U3866" s="1250"/>
      <c r="V3866" s="1250"/>
      <c r="W3866" s="1250"/>
      <c r="X3866" s="1250"/>
      <c r="Y3866" s="1250"/>
      <c r="Z3866" s="1250"/>
      <c r="AA3866" s="1250"/>
      <c r="AB3866" s="1250"/>
      <c r="AC3866" s="1250"/>
      <c r="AD3866" s="1250"/>
      <c r="AE3866" s="1250"/>
      <c r="AF3866" s="1250"/>
    </row>
    <row r="3867" spans="1:32" ht="16.7" customHeight="1">
      <c r="A3867" s="1239"/>
      <c r="B3867" s="1239"/>
      <c r="C3867" s="1239"/>
      <c r="D3867" s="1239"/>
      <c r="E3867" s="1239"/>
      <c r="F3867" s="1239"/>
      <c r="G3867" s="1239"/>
      <c r="H3867" s="1239"/>
      <c r="I3867" s="1239"/>
      <c r="J3867" s="1239"/>
      <c r="K3867" s="1239"/>
      <c r="L3867" s="1239"/>
      <c r="M3867" s="1240" t="s">
        <v>424</v>
      </c>
      <c r="N3867" s="1240"/>
      <c r="O3867" s="1240"/>
      <c r="P3867" s="1240"/>
      <c r="Q3867" s="1240"/>
      <c r="R3867" s="1240"/>
      <c r="S3867" s="1240"/>
      <c r="T3867" s="1240"/>
      <c r="U3867" s="1240"/>
      <c r="V3867" s="1240"/>
      <c r="W3867" s="1240"/>
      <c r="X3867" s="1243"/>
      <c r="Y3867" s="1243"/>
      <c r="Z3867" s="1241">
        <v>528.39</v>
      </c>
      <c r="AA3867" s="1241"/>
      <c r="AB3867" s="1241"/>
      <c r="AC3867" s="1241"/>
      <c r="AD3867" s="1241"/>
      <c r="AE3867" s="1241"/>
      <c r="AF3867" s="1241"/>
    </row>
    <row r="3868" spans="1:32" ht="0.75" customHeight="1">
      <c r="A3868" s="1239"/>
      <c r="B3868" s="1239"/>
      <c r="C3868" s="1239"/>
      <c r="D3868" s="1239"/>
      <c r="E3868" s="1239"/>
      <c r="F3868" s="1239"/>
      <c r="G3868" s="1239"/>
      <c r="H3868" s="1239"/>
      <c r="I3868" s="1239"/>
      <c r="J3868" s="1239"/>
      <c r="K3868" s="1240" t="s">
        <v>425</v>
      </c>
      <c r="L3868" s="1240"/>
      <c r="M3868" s="1240"/>
      <c r="N3868" s="1240"/>
      <c r="O3868" s="1240"/>
      <c r="P3868" s="1240"/>
      <c r="Q3868" s="159"/>
      <c r="R3868" s="1244">
        <v>0</v>
      </c>
      <c r="S3868" s="1244"/>
      <c r="T3868" s="1244"/>
      <c r="U3868" s="1240"/>
      <c r="V3868" s="1240"/>
      <c r="W3868" s="1240"/>
      <c r="X3868" s="1243"/>
      <c r="Y3868" s="1243"/>
      <c r="Z3868" s="1241"/>
      <c r="AA3868" s="1241"/>
      <c r="AB3868" s="1241"/>
      <c r="AC3868" s="1241"/>
      <c r="AD3868" s="1241"/>
      <c r="AE3868" s="1241"/>
      <c r="AF3868" s="1241"/>
    </row>
    <row r="3869" spans="1:32" ht="16.7" customHeight="1">
      <c r="A3869" s="1239"/>
      <c r="B3869" s="1239"/>
      <c r="C3869" s="1239"/>
      <c r="D3869" s="1239"/>
      <c r="E3869" s="1239"/>
      <c r="F3869" s="1239"/>
      <c r="G3869" s="1239"/>
      <c r="H3869" s="1239"/>
      <c r="I3869" s="1239"/>
      <c r="J3869" s="1239"/>
      <c r="K3869" s="1240"/>
      <c r="L3869" s="1240"/>
      <c r="M3869" s="1240"/>
      <c r="N3869" s="1240"/>
      <c r="O3869" s="1240"/>
      <c r="P3869" s="1240"/>
      <c r="Q3869" s="151"/>
      <c r="R3869" s="1244"/>
      <c r="S3869" s="1244"/>
      <c r="T3869" s="1244"/>
      <c r="U3869" s="151"/>
      <c r="V3869" s="1240" t="s">
        <v>426</v>
      </c>
      <c r="W3869" s="1240"/>
      <c r="X3869" s="1243"/>
      <c r="Y3869" s="1243"/>
      <c r="Z3869" s="1241">
        <v>0</v>
      </c>
      <c r="AA3869" s="1241"/>
      <c r="AB3869" s="1241"/>
      <c r="AC3869" s="1241"/>
      <c r="AD3869" s="1241"/>
      <c r="AE3869" s="1241"/>
      <c r="AF3869" s="1241"/>
    </row>
    <row r="3870" spans="1:32" ht="17.45" customHeight="1">
      <c r="A3870" s="1239"/>
      <c r="B3870" s="1239"/>
      <c r="C3870" s="1239"/>
      <c r="D3870" s="1239"/>
      <c r="E3870" s="1239"/>
      <c r="F3870" s="1239"/>
      <c r="G3870" s="1239"/>
      <c r="H3870" s="1239"/>
      <c r="I3870" s="1239"/>
      <c r="J3870" s="1239"/>
      <c r="K3870" s="1239"/>
      <c r="L3870" s="1239"/>
      <c r="M3870" s="1240" t="s">
        <v>427</v>
      </c>
      <c r="N3870" s="1240"/>
      <c r="O3870" s="1240"/>
      <c r="P3870" s="1240"/>
      <c r="Q3870" s="1240"/>
      <c r="R3870" s="1240"/>
      <c r="S3870" s="1240"/>
      <c r="T3870" s="1240"/>
      <c r="U3870" s="1240"/>
      <c r="V3870" s="1240"/>
      <c r="W3870" s="1240"/>
      <c r="X3870" s="1243"/>
      <c r="Y3870" s="1243"/>
      <c r="Z3870" s="1241">
        <v>528.39</v>
      </c>
      <c r="AA3870" s="1241"/>
      <c r="AB3870" s="1241"/>
      <c r="AC3870" s="1241"/>
      <c r="AD3870" s="1241"/>
      <c r="AE3870" s="1241"/>
      <c r="AF3870" s="1241"/>
    </row>
    <row r="3871" spans="1:32" ht="5.85" customHeight="1">
      <c r="A3871" s="1242"/>
      <c r="B3871" s="1242"/>
      <c r="C3871" s="1242"/>
      <c r="D3871" s="1242"/>
      <c r="E3871" s="1242"/>
      <c r="F3871" s="1242"/>
      <c r="G3871" s="1242"/>
      <c r="H3871" s="1242"/>
      <c r="I3871" s="1242"/>
      <c r="J3871" s="1242"/>
      <c r="K3871" s="1242"/>
      <c r="L3871" s="1242"/>
      <c r="M3871" s="1242"/>
      <c r="N3871" s="1242"/>
      <c r="O3871" s="1242"/>
      <c r="P3871" s="1242"/>
      <c r="Q3871" s="1242"/>
      <c r="R3871" s="1242"/>
      <c r="S3871" s="1242"/>
      <c r="T3871" s="1242"/>
      <c r="U3871" s="1242"/>
      <c r="V3871" s="1242"/>
      <c r="W3871" s="1242"/>
      <c r="X3871" s="1242"/>
      <c r="Y3871" s="1242"/>
      <c r="Z3871" s="1242"/>
      <c r="AA3871" s="1242"/>
      <c r="AB3871" s="1242"/>
      <c r="AC3871" s="1242"/>
      <c r="AD3871" s="1242"/>
      <c r="AE3871" s="1242"/>
      <c r="AF3871" s="1242"/>
    </row>
    <row r="3872" spans="1:32" ht="145.35" customHeight="1">
      <c r="A3872" s="150"/>
      <c r="AF3872" s="152"/>
    </row>
    <row r="3873" spans="1:32" ht="138.19999999999999" customHeight="1">
      <c r="A3873" s="150"/>
      <c r="AF3873" s="152"/>
    </row>
    <row r="3874" spans="1:32" ht="137.44999999999999" customHeight="1">
      <c r="A3874" s="153"/>
      <c r="B3874" s="154"/>
      <c r="C3874" s="154"/>
      <c r="D3874" s="154"/>
      <c r="E3874" s="154"/>
      <c r="F3874" s="154"/>
      <c r="G3874" s="154"/>
      <c r="H3874" s="154"/>
      <c r="I3874" s="154"/>
      <c r="J3874" s="154"/>
      <c r="K3874" s="154"/>
      <c r="L3874" s="154"/>
      <c r="M3874" s="154"/>
      <c r="N3874" s="154"/>
      <c r="O3874" s="154"/>
      <c r="P3874" s="154"/>
      <c r="Q3874" s="154"/>
      <c r="R3874" s="154"/>
      <c r="S3874" s="154"/>
      <c r="T3874" s="154"/>
      <c r="U3874" s="154"/>
      <c r="V3874" s="154"/>
      <c r="W3874" s="154"/>
      <c r="X3874" s="154"/>
      <c r="Y3874" s="154"/>
      <c r="Z3874" s="154"/>
      <c r="AA3874" s="154"/>
      <c r="AB3874" s="154"/>
      <c r="AC3874" s="154"/>
      <c r="AD3874" s="154"/>
      <c r="AE3874" s="154"/>
      <c r="AF3874" s="162"/>
    </row>
    <row r="3875" spans="1:32" ht="2.1" customHeight="1">
      <c r="A3875" s="146"/>
      <c r="B3875" s="147"/>
      <c r="C3875" s="147"/>
      <c r="D3875" s="147"/>
      <c r="E3875" s="147"/>
      <c r="F3875" s="147"/>
      <c r="G3875" s="1289" t="s">
        <v>376</v>
      </c>
      <c r="H3875" s="1289"/>
      <c r="I3875" s="1289"/>
      <c r="J3875" s="1289"/>
      <c r="K3875" s="1289"/>
      <c r="L3875" s="1289"/>
      <c r="M3875" s="1289"/>
      <c r="N3875" s="1289"/>
      <c r="O3875" s="1289"/>
      <c r="P3875" s="1289"/>
      <c r="Q3875" s="1289"/>
      <c r="R3875" s="1289"/>
      <c r="S3875" s="1289"/>
      <c r="T3875" s="1289"/>
      <c r="U3875" s="1289"/>
      <c r="V3875" s="1289"/>
      <c r="W3875" s="1289"/>
      <c r="X3875" s="1289"/>
      <c r="Y3875" s="1289"/>
      <c r="Z3875" s="1289"/>
      <c r="AA3875" s="148"/>
      <c r="AB3875" s="1290" t="s">
        <v>908</v>
      </c>
      <c r="AC3875" s="1290"/>
      <c r="AD3875" s="1290"/>
      <c r="AE3875" s="1290"/>
      <c r="AF3875" s="1290"/>
    </row>
    <row r="3876" spans="1:32" ht="14.65" customHeight="1">
      <c r="A3876" s="150"/>
      <c r="B3876" s="1243"/>
      <c r="C3876" s="1243"/>
      <c r="D3876" s="1243"/>
      <c r="E3876" s="1243"/>
      <c r="G3876" s="1289"/>
      <c r="H3876" s="1289"/>
      <c r="I3876" s="1289"/>
      <c r="J3876" s="1289"/>
      <c r="K3876" s="1289"/>
      <c r="L3876" s="1289"/>
      <c r="M3876" s="1289"/>
      <c r="N3876" s="1289"/>
      <c r="O3876" s="1289"/>
      <c r="P3876" s="1289"/>
      <c r="Q3876" s="1289"/>
      <c r="R3876" s="1289"/>
      <c r="S3876" s="1289"/>
      <c r="T3876" s="1289"/>
      <c r="U3876" s="1289"/>
      <c r="V3876" s="1289"/>
      <c r="W3876" s="1289"/>
      <c r="X3876" s="1289"/>
      <c r="Y3876" s="1289"/>
      <c r="Z3876" s="1289"/>
      <c r="AA3876" s="152"/>
      <c r="AB3876" s="1290"/>
      <c r="AC3876" s="1290"/>
      <c r="AD3876" s="1290"/>
      <c r="AE3876" s="1290"/>
      <c r="AF3876" s="1290"/>
    </row>
    <row r="3877" spans="1:32" ht="0.75" customHeight="1">
      <c r="A3877" s="150"/>
      <c r="B3877" s="1243"/>
      <c r="C3877" s="1243"/>
      <c r="D3877" s="1243"/>
      <c r="E3877" s="1243"/>
      <c r="G3877" s="1289"/>
      <c r="H3877" s="1289"/>
      <c r="I3877" s="1289"/>
      <c r="J3877" s="1289"/>
      <c r="K3877" s="1289"/>
      <c r="L3877" s="1289"/>
      <c r="M3877" s="1289"/>
      <c r="N3877" s="1289"/>
      <c r="O3877" s="1289"/>
      <c r="P3877" s="1289"/>
      <c r="Q3877" s="1289"/>
      <c r="R3877" s="1289"/>
      <c r="S3877" s="1289"/>
      <c r="T3877" s="1289"/>
      <c r="U3877" s="1289"/>
      <c r="V3877" s="1289"/>
      <c r="W3877" s="1289"/>
      <c r="X3877" s="1289"/>
      <c r="Y3877" s="1289"/>
      <c r="Z3877" s="1289"/>
      <c r="AA3877" s="152"/>
      <c r="AB3877" s="1290"/>
      <c r="AC3877" s="1290"/>
      <c r="AD3877" s="1290"/>
      <c r="AE3877" s="1290"/>
      <c r="AF3877" s="1290"/>
    </row>
    <row r="3878" spans="1:32" ht="11.65" customHeight="1">
      <c r="A3878" s="150"/>
      <c r="B3878" s="1243"/>
      <c r="C3878" s="1243"/>
      <c r="D3878" s="1243"/>
      <c r="E3878" s="1243"/>
      <c r="G3878" s="1289"/>
      <c r="H3878" s="1289"/>
      <c r="I3878" s="1289"/>
      <c r="J3878" s="1289"/>
      <c r="K3878" s="1289"/>
      <c r="L3878" s="1289"/>
      <c r="M3878" s="1289"/>
      <c r="N3878" s="1289"/>
      <c r="O3878" s="1289"/>
      <c r="P3878" s="1289"/>
      <c r="Q3878" s="1289"/>
      <c r="R3878" s="1289"/>
      <c r="S3878" s="1289"/>
      <c r="T3878" s="1289"/>
      <c r="U3878" s="1289"/>
      <c r="V3878" s="1289"/>
      <c r="W3878" s="1289"/>
      <c r="X3878" s="1289"/>
      <c r="Y3878" s="1289"/>
      <c r="Z3878" s="1289"/>
      <c r="AA3878" s="152"/>
      <c r="AB3878" s="1303" t="s">
        <v>378</v>
      </c>
      <c r="AC3878" s="1303"/>
      <c r="AD3878" s="1303"/>
      <c r="AE3878" s="1292"/>
      <c r="AF3878" s="1292"/>
    </row>
    <row r="3879" spans="1:32" ht="13.15" customHeight="1">
      <c r="A3879" s="150"/>
      <c r="B3879" s="1243"/>
      <c r="C3879" s="1243"/>
      <c r="D3879" s="1243"/>
      <c r="E3879" s="1243"/>
      <c r="G3879" s="1293" t="s">
        <v>379</v>
      </c>
      <c r="H3879" s="1293"/>
      <c r="I3879" s="1293"/>
      <c r="J3879" s="1293"/>
      <c r="K3879" s="1293"/>
      <c r="L3879" s="1293"/>
      <c r="M3879" s="1293"/>
      <c r="N3879" s="1293"/>
      <c r="O3879" s="1293"/>
      <c r="P3879" s="1293"/>
      <c r="Q3879" s="1293"/>
      <c r="R3879" s="1293"/>
      <c r="S3879" s="1293"/>
      <c r="T3879" s="1293"/>
      <c r="U3879" s="1293"/>
      <c r="V3879" s="1293"/>
      <c r="W3879" s="1293"/>
      <c r="X3879" s="1293"/>
      <c r="Y3879" s="1293"/>
      <c r="Z3879" s="1293"/>
      <c r="AA3879" s="152"/>
      <c r="AB3879" s="1303"/>
      <c r="AC3879" s="1303"/>
      <c r="AD3879" s="1303"/>
      <c r="AE3879" s="1292"/>
      <c r="AF3879" s="1292"/>
    </row>
    <row r="3880" spans="1:32" ht="0.75" customHeight="1">
      <c r="A3880" s="150"/>
      <c r="G3880" s="1293"/>
      <c r="H3880" s="1293"/>
      <c r="I3880" s="1293"/>
      <c r="J3880" s="1293"/>
      <c r="K3880" s="1293"/>
      <c r="L3880" s="1293"/>
      <c r="M3880" s="1293"/>
      <c r="N3880" s="1293"/>
      <c r="O3880" s="1293"/>
      <c r="P3880" s="1293"/>
      <c r="Q3880" s="1293"/>
      <c r="R3880" s="1293"/>
      <c r="S3880" s="1293"/>
      <c r="T3880" s="1293"/>
      <c r="U3880" s="1293"/>
      <c r="V3880" s="1293"/>
      <c r="W3880" s="1293"/>
      <c r="X3880" s="1293"/>
      <c r="Y3880" s="1293"/>
      <c r="Z3880" s="1293"/>
      <c r="AA3880" s="152"/>
      <c r="AB3880" s="1303"/>
      <c r="AC3880" s="1303"/>
      <c r="AD3880" s="1303"/>
      <c r="AE3880" s="1292"/>
      <c r="AF3880" s="1292"/>
    </row>
    <row r="3881" spans="1:32" ht="0.75" customHeight="1">
      <c r="A3881" s="153"/>
      <c r="B3881" s="154"/>
      <c r="C3881" s="154"/>
      <c r="D3881" s="154"/>
      <c r="E3881" s="154"/>
      <c r="F3881" s="154"/>
      <c r="G3881" s="154"/>
      <c r="H3881" s="154"/>
      <c r="I3881" s="154"/>
      <c r="J3881" s="154"/>
      <c r="K3881" s="154"/>
      <c r="L3881" s="154"/>
      <c r="M3881" s="154"/>
      <c r="N3881" s="154"/>
      <c r="O3881" s="154"/>
      <c r="P3881" s="154"/>
      <c r="Q3881" s="154"/>
      <c r="R3881" s="154"/>
      <c r="S3881" s="154"/>
      <c r="T3881" s="154"/>
      <c r="U3881" s="154"/>
      <c r="V3881" s="154"/>
      <c r="W3881" s="154"/>
      <c r="X3881" s="154"/>
      <c r="Y3881" s="154"/>
      <c r="Z3881" s="154"/>
      <c r="AA3881" s="162"/>
      <c r="AB3881" s="1303"/>
      <c r="AC3881" s="1303"/>
      <c r="AD3881" s="1303"/>
      <c r="AE3881" s="1292"/>
      <c r="AF3881" s="1292"/>
    </row>
    <row r="3882" spans="1:32" ht="16.7" customHeight="1">
      <c r="A3882" s="1280" t="s">
        <v>323</v>
      </c>
      <c r="B3882" s="1280"/>
      <c r="C3882" s="1280"/>
      <c r="D3882" s="1280"/>
      <c r="E3882" s="1280"/>
      <c r="F3882" s="1280"/>
      <c r="G3882" s="1280"/>
      <c r="H3882" s="1280"/>
      <c r="I3882" s="1280"/>
      <c r="J3882" s="1280"/>
      <c r="K3882" s="1280"/>
      <c r="L3882" s="1280"/>
      <c r="M3882" s="1280"/>
      <c r="N3882" s="1280"/>
      <c r="O3882" s="1280"/>
      <c r="P3882" s="1280"/>
      <c r="Q3882" s="1280"/>
      <c r="R3882" s="1280"/>
      <c r="S3882" s="1280"/>
      <c r="T3882" s="1280"/>
      <c r="U3882" s="1280"/>
      <c r="V3882" s="1280"/>
      <c r="W3882" s="1280"/>
      <c r="X3882" s="1280"/>
      <c r="Y3882" s="1280"/>
      <c r="Z3882" s="1280"/>
      <c r="AA3882" s="1280"/>
      <c r="AB3882" s="1280"/>
      <c r="AC3882" s="1280"/>
      <c r="AD3882" s="1280"/>
      <c r="AE3882" s="1280"/>
      <c r="AF3882" s="1280"/>
    </row>
    <row r="3883" spans="1:32" ht="37.15" customHeight="1">
      <c r="A3883" s="1301" t="s">
        <v>380</v>
      </c>
      <c r="B3883" s="1301"/>
      <c r="C3883" s="1301"/>
      <c r="D3883" s="1301"/>
      <c r="E3883" s="1301"/>
      <c r="F3883" s="1301"/>
      <c r="G3883" s="1301"/>
      <c r="H3883" s="1301"/>
      <c r="I3883" s="1301"/>
      <c r="J3883" s="1301"/>
      <c r="K3883" s="1301"/>
      <c r="L3883" s="1301"/>
      <c r="M3883" s="1301"/>
      <c r="N3883" s="1301"/>
      <c r="O3883" s="1301"/>
      <c r="P3883" s="1301"/>
      <c r="Q3883" s="1301"/>
      <c r="R3883" s="1301"/>
      <c r="S3883" s="1301"/>
      <c r="T3883" s="1301"/>
      <c r="U3883" s="1301"/>
      <c r="V3883" s="1301"/>
      <c r="W3883" s="1301"/>
      <c r="X3883" s="1301"/>
      <c r="Y3883" s="1280" t="s">
        <v>878</v>
      </c>
      <c r="Z3883" s="1280"/>
      <c r="AA3883" s="1280"/>
      <c r="AB3883" s="1280"/>
      <c r="AC3883" s="1280"/>
      <c r="AD3883" s="1280"/>
      <c r="AE3883" s="1280"/>
      <c r="AF3883" s="1280"/>
    </row>
    <row r="3884" spans="1:32" ht="5.0999999999999996" customHeight="1">
      <c r="A3884" s="155"/>
      <c r="B3884" s="156"/>
      <c r="C3884" s="156"/>
      <c r="D3884" s="156"/>
      <c r="E3884" s="156"/>
      <c r="F3884" s="156"/>
      <c r="G3884" s="156"/>
      <c r="H3884" s="156"/>
      <c r="I3884" s="156"/>
      <c r="J3884" s="156"/>
      <c r="K3884" s="156"/>
      <c r="L3884" s="156"/>
      <c r="M3884" s="156"/>
      <c r="N3884" s="156"/>
      <c r="O3884" s="156"/>
      <c r="P3884" s="156"/>
      <c r="Q3884" s="156"/>
      <c r="R3884" s="156"/>
      <c r="S3884" s="156"/>
      <c r="T3884" s="156"/>
      <c r="U3884" s="156"/>
      <c r="V3884" s="156"/>
      <c r="W3884" s="156"/>
      <c r="X3884" s="156"/>
      <c r="Y3884" s="156"/>
      <c r="Z3884" s="156"/>
      <c r="AA3884" s="156"/>
      <c r="AB3884" s="156"/>
      <c r="AC3884" s="156"/>
      <c r="AD3884" s="156"/>
      <c r="AE3884" s="156"/>
      <c r="AF3884" s="157"/>
    </row>
    <row r="3885" spans="1:32" ht="0.75" customHeight="1">
      <c r="A3885" s="1283" t="s">
        <v>382</v>
      </c>
      <c r="B3885" s="1283"/>
      <c r="C3885" s="1283"/>
      <c r="D3885" s="1283"/>
      <c r="E3885" s="1284"/>
      <c r="F3885" s="1284"/>
      <c r="G3885" s="1284"/>
      <c r="H3885" s="1284"/>
      <c r="I3885" s="1285" t="s">
        <v>450</v>
      </c>
      <c r="J3885" s="1285"/>
      <c r="K3885" s="1285"/>
      <c r="L3885" s="1285"/>
      <c r="M3885" s="1285"/>
      <c r="N3885" s="1285"/>
      <c r="O3885" s="1285"/>
      <c r="P3885" s="1285"/>
      <c r="Q3885" s="1285"/>
      <c r="R3885" s="1285"/>
      <c r="S3885" s="1285"/>
      <c r="T3885" s="1285"/>
      <c r="U3885" s="1285"/>
      <c r="V3885" s="1285"/>
      <c r="W3885" s="1285"/>
      <c r="X3885" s="1285"/>
      <c r="Y3885" s="1275" t="s">
        <v>383</v>
      </c>
      <c r="Z3885" s="1275"/>
      <c r="AA3885" s="1275"/>
      <c r="AB3885" s="1275"/>
      <c r="AC3885" s="1275"/>
      <c r="AD3885" s="1286" t="s">
        <v>435</v>
      </c>
      <c r="AE3885" s="1286"/>
      <c r="AF3885" s="1286"/>
    </row>
    <row r="3886" spans="1:32" ht="18.2" customHeight="1">
      <c r="A3886" s="1283"/>
      <c r="B3886" s="1283"/>
      <c r="C3886" s="1283"/>
      <c r="D3886" s="1283"/>
      <c r="E3886" s="1287" t="s">
        <v>385</v>
      </c>
      <c r="F3886" s="1287"/>
      <c r="G3886" s="1287"/>
      <c r="H3886" s="1288" t="s">
        <v>386</v>
      </c>
      <c r="I3886" s="1285"/>
      <c r="J3886" s="1285"/>
      <c r="K3886" s="1285"/>
      <c r="L3886" s="1285"/>
      <c r="M3886" s="1285"/>
      <c r="N3886" s="1285"/>
      <c r="O3886" s="1285"/>
      <c r="P3886" s="1285"/>
      <c r="Q3886" s="1285"/>
      <c r="R3886" s="1285"/>
      <c r="S3886" s="1285"/>
      <c r="T3886" s="1285"/>
      <c r="U3886" s="1285"/>
      <c r="V3886" s="1285"/>
      <c r="W3886" s="1285"/>
      <c r="X3886" s="1285"/>
      <c r="Y3886" s="1275"/>
      <c r="Z3886" s="1275"/>
      <c r="AA3886" s="1275"/>
      <c r="AB3886" s="1275"/>
      <c r="AC3886" s="1275"/>
      <c r="AD3886" s="1286"/>
      <c r="AE3886" s="1286"/>
      <c r="AF3886" s="1286"/>
    </row>
    <row r="3887" spans="1:32" ht="18.2" customHeight="1">
      <c r="A3887" s="1274" t="s">
        <v>449</v>
      </c>
      <c r="B3887" s="1274"/>
      <c r="C3887" s="1274"/>
      <c r="D3887" s="1274"/>
      <c r="E3887" s="1277"/>
      <c r="F3887" s="1277"/>
      <c r="G3887" s="1277"/>
      <c r="H3887" s="1288"/>
      <c r="I3887" s="1285"/>
      <c r="J3887" s="1285"/>
      <c r="K3887" s="1285"/>
      <c r="L3887" s="1285"/>
      <c r="M3887" s="1285"/>
      <c r="N3887" s="1285"/>
      <c r="O3887" s="1285"/>
      <c r="P3887" s="1285"/>
      <c r="Q3887" s="1285"/>
      <c r="R3887" s="1285"/>
      <c r="S3887" s="1285"/>
      <c r="T3887" s="1285"/>
      <c r="U3887" s="1285"/>
      <c r="V3887" s="1285"/>
      <c r="W3887" s="1285"/>
      <c r="X3887" s="1285"/>
      <c r="Y3887" s="1275" t="s">
        <v>387</v>
      </c>
      <c r="Z3887" s="1275"/>
      <c r="AA3887" s="1275"/>
      <c r="AB3887" s="1275"/>
      <c r="AC3887" s="1275"/>
      <c r="AD3887" s="1276">
        <v>1</v>
      </c>
      <c r="AE3887" s="1276"/>
      <c r="AF3887" s="1276"/>
    </row>
    <row r="3888" spans="1:32" ht="0.75" customHeight="1">
      <c r="A3888" s="1278"/>
      <c r="B3888" s="1278"/>
      <c r="C3888" s="1278"/>
      <c r="D3888" s="1278"/>
      <c r="E3888" s="1278"/>
      <c r="F3888" s="1278"/>
      <c r="G3888" s="1278"/>
      <c r="H3888" s="1288"/>
      <c r="I3888" s="1279"/>
      <c r="J3888" s="1279"/>
      <c r="K3888" s="1279"/>
      <c r="L3888" s="1279"/>
      <c r="M3888" s="1279"/>
      <c r="N3888" s="1279"/>
      <c r="O3888" s="1279"/>
      <c r="P3888" s="1279"/>
      <c r="Q3888" s="1279"/>
      <c r="R3888" s="1279"/>
      <c r="S3888" s="1279"/>
      <c r="T3888" s="1279"/>
      <c r="U3888" s="1279"/>
      <c r="V3888" s="1279"/>
      <c r="W3888" s="1279"/>
      <c r="X3888" s="1279"/>
      <c r="Y3888" s="1279"/>
      <c r="Z3888" s="1279"/>
      <c r="AA3888" s="1279"/>
      <c r="AB3888" s="1279"/>
      <c r="AC3888" s="1279"/>
      <c r="AD3888" s="1279"/>
      <c r="AE3888" s="1279"/>
      <c r="AF3888" s="1279"/>
    </row>
    <row r="3889" spans="1:32" ht="26.85" customHeight="1">
      <c r="A3889" s="1271" t="s">
        <v>432</v>
      </c>
      <c r="B3889" s="1271"/>
      <c r="C3889" s="1271"/>
      <c r="D3889" s="1271"/>
      <c r="E3889" s="1271"/>
      <c r="F3889" s="1271"/>
      <c r="G3889" s="1271"/>
      <c r="H3889" s="1271"/>
      <c r="I3889" s="1271"/>
      <c r="J3889" s="1271"/>
      <c r="K3889" s="1271"/>
      <c r="L3889" s="1271"/>
      <c r="M3889" s="1271"/>
      <c r="N3889" s="1271"/>
      <c r="O3889" s="1271"/>
      <c r="P3889" s="1271"/>
      <c r="Q3889" s="1271"/>
      <c r="R3889" s="1271"/>
      <c r="S3889" s="1271"/>
      <c r="T3889" s="1271"/>
      <c r="U3889" s="1271"/>
      <c r="V3889" s="1271"/>
      <c r="W3889" s="1271"/>
      <c r="X3889" s="1271"/>
      <c r="Y3889" s="1271"/>
      <c r="Z3889" s="1271"/>
      <c r="AA3889" s="1271"/>
      <c r="AB3889" s="1271"/>
      <c r="AC3889" s="1271"/>
      <c r="AD3889" s="1271"/>
      <c r="AE3889" s="1271"/>
      <c r="AF3889" s="1272"/>
    </row>
    <row r="3890" spans="1:32" ht="10.15" customHeight="1">
      <c r="A3890" s="1273" t="s">
        <v>389</v>
      </c>
      <c r="B3890" s="1273"/>
      <c r="C3890" s="1273"/>
      <c r="D3890" s="1273"/>
      <c r="E3890" s="1273"/>
      <c r="F3890" s="1273"/>
      <c r="G3890" s="1273"/>
      <c r="H3890" s="1273"/>
      <c r="I3890" s="1273"/>
      <c r="J3890" s="1273"/>
      <c r="K3890" s="1273"/>
      <c r="L3890" s="1273"/>
      <c r="M3890" s="1273"/>
      <c r="N3890" s="1273"/>
      <c r="O3890" s="1273"/>
      <c r="P3890" s="1273"/>
      <c r="Q3890" s="1273"/>
      <c r="R3890" s="1273"/>
      <c r="S3890" s="1273"/>
      <c r="T3890" s="1273"/>
      <c r="U3890" s="1273"/>
      <c r="V3890" s="1273"/>
      <c r="W3890" s="1273"/>
      <c r="X3890" s="1273"/>
      <c r="Y3890" s="1273"/>
      <c r="Z3890" s="1273"/>
      <c r="AA3890" s="1273"/>
      <c r="AB3890" s="1273"/>
      <c r="AC3890" s="1273"/>
      <c r="AD3890" s="1273"/>
      <c r="AE3890" s="1273"/>
      <c r="AF3890" s="1272"/>
    </row>
    <row r="3891" spans="1:32" ht="16.7" customHeight="1">
      <c r="A3891" s="1255" t="s">
        <v>390</v>
      </c>
      <c r="B3891" s="1255"/>
      <c r="C3891" s="1255"/>
      <c r="D3891" s="1255"/>
      <c r="E3891" s="1255"/>
      <c r="F3891" s="1255"/>
      <c r="G3891" s="1255"/>
      <c r="H3891" s="1255"/>
      <c r="I3891" s="1255"/>
      <c r="J3891" s="1255"/>
      <c r="K3891" s="1255"/>
      <c r="L3891" s="1255"/>
      <c r="M3891" s="1256" t="s">
        <v>391</v>
      </c>
      <c r="N3891" s="1256" t="s">
        <v>392</v>
      </c>
      <c r="O3891" s="1256"/>
      <c r="P3891" s="1256"/>
      <c r="Q3891" s="1256"/>
      <c r="R3891" s="1256"/>
      <c r="S3891" s="1256"/>
      <c r="T3891" s="1256" t="s">
        <v>393</v>
      </c>
      <c r="U3891" s="1256"/>
      <c r="V3891" s="1256"/>
      <c r="W3891" s="1256"/>
      <c r="X3891" s="1256"/>
      <c r="Y3891" s="1256"/>
      <c r="Z3891" s="1256"/>
      <c r="AA3891" s="1256"/>
      <c r="AB3891" s="1256"/>
      <c r="AC3891" s="1245" t="s">
        <v>394</v>
      </c>
      <c r="AD3891" s="1245"/>
      <c r="AE3891" s="1245"/>
      <c r="AF3891" s="1245"/>
    </row>
    <row r="3892" spans="1:32" ht="17.45" customHeight="1">
      <c r="A3892" s="1255"/>
      <c r="B3892" s="1255"/>
      <c r="C3892" s="1255"/>
      <c r="D3892" s="1255"/>
      <c r="E3892" s="1255"/>
      <c r="F3892" s="1255"/>
      <c r="G3892" s="1255"/>
      <c r="H3892" s="1255"/>
      <c r="I3892" s="1255"/>
      <c r="J3892" s="1255"/>
      <c r="K3892" s="1255"/>
      <c r="L3892" s="1255"/>
      <c r="M3892" s="1256"/>
      <c r="N3892" s="1256" t="s">
        <v>395</v>
      </c>
      <c r="O3892" s="1256"/>
      <c r="P3892" s="1256" t="s">
        <v>396</v>
      </c>
      <c r="Q3892" s="1256"/>
      <c r="R3892" s="1256"/>
      <c r="S3892" s="1256"/>
      <c r="T3892" s="1256" t="s">
        <v>395</v>
      </c>
      <c r="U3892" s="1256"/>
      <c r="V3892" s="1256"/>
      <c r="W3892" s="1256"/>
      <c r="X3892" s="1256" t="s">
        <v>396</v>
      </c>
      <c r="Y3892" s="1256"/>
      <c r="Z3892" s="1256"/>
      <c r="AA3892" s="1256"/>
      <c r="AB3892" s="1256"/>
      <c r="AC3892" s="1245"/>
      <c r="AD3892" s="1245"/>
      <c r="AE3892" s="1245"/>
      <c r="AF3892" s="1245"/>
    </row>
    <row r="3893" spans="1:32" ht="17.45" customHeight="1">
      <c r="A3893" s="1246"/>
      <c r="B3893" s="1246"/>
      <c r="C3893" s="1246"/>
      <c r="D3893" s="1246"/>
      <c r="E3893" s="1246"/>
      <c r="F3893" s="1246"/>
      <c r="G3893" s="1246"/>
      <c r="H3893" s="1246"/>
      <c r="I3893" s="1246"/>
      <c r="J3893" s="1246"/>
      <c r="K3893" s="1246"/>
      <c r="L3893" s="1246"/>
      <c r="M3893" s="1247" t="s">
        <v>397</v>
      </c>
      <c r="N3893" s="1247"/>
      <c r="O3893" s="1247"/>
      <c r="P3893" s="1247"/>
      <c r="Q3893" s="1247"/>
      <c r="R3893" s="1247"/>
      <c r="S3893" s="1247"/>
      <c r="T3893" s="1247"/>
      <c r="U3893" s="1247"/>
      <c r="V3893" s="1247"/>
      <c r="W3893" s="1247"/>
      <c r="X3893" s="1248"/>
      <c r="Y3893" s="1248"/>
      <c r="Z3893" s="1249">
        <v>0</v>
      </c>
      <c r="AA3893" s="1249"/>
      <c r="AB3893" s="1249"/>
      <c r="AC3893" s="1249"/>
      <c r="AD3893" s="1249"/>
      <c r="AE3893" s="1249"/>
      <c r="AF3893" s="1249"/>
    </row>
    <row r="3894" spans="1:32" ht="16.7" customHeight="1">
      <c r="A3894" s="1255" t="s">
        <v>398</v>
      </c>
      <c r="B3894" s="1255"/>
      <c r="C3894" s="1255"/>
      <c r="D3894" s="1255"/>
      <c r="E3894" s="1255"/>
      <c r="F3894" s="1255"/>
      <c r="G3894" s="1255"/>
      <c r="H3894" s="1255"/>
      <c r="I3894" s="1255"/>
      <c r="J3894" s="1255"/>
      <c r="K3894" s="1255"/>
      <c r="L3894" s="1255"/>
      <c r="M3894" s="1255"/>
      <c r="N3894" s="1255"/>
      <c r="O3894" s="1256" t="s">
        <v>399</v>
      </c>
      <c r="P3894" s="1256"/>
      <c r="Q3894" s="1256"/>
      <c r="R3894" s="1256"/>
      <c r="S3894" s="1256" t="s">
        <v>391</v>
      </c>
      <c r="T3894" s="1256"/>
      <c r="U3894" s="1256"/>
      <c r="V3894" s="1256"/>
      <c r="W3894" s="1256" t="s">
        <v>400</v>
      </c>
      <c r="X3894" s="1256"/>
      <c r="Y3894" s="1256"/>
      <c r="Z3894" s="1256"/>
      <c r="AA3894" s="1256"/>
      <c r="AB3894" s="1256"/>
      <c r="AC3894" s="1245" t="s">
        <v>394</v>
      </c>
      <c r="AD3894" s="1245"/>
      <c r="AE3894" s="1245"/>
      <c r="AF3894" s="1245"/>
    </row>
    <row r="3895" spans="1:32" ht="23.25" customHeight="1">
      <c r="A3895" s="146"/>
      <c r="B3895" s="147"/>
      <c r="C3895" s="170" t="s">
        <v>645</v>
      </c>
      <c r="D3895" s="1263" t="s">
        <v>646</v>
      </c>
      <c r="E3895" s="1263"/>
      <c r="F3895" s="1263"/>
      <c r="G3895" s="1263"/>
      <c r="H3895" s="1263"/>
      <c r="I3895" s="1263"/>
      <c r="J3895" s="1263"/>
      <c r="K3895" s="1263"/>
      <c r="L3895" s="1263"/>
      <c r="M3895" s="1263"/>
      <c r="N3895" s="1263"/>
      <c r="O3895" s="1264">
        <v>0</v>
      </c>
      <c r="P3895" s="1264"/>
      <c r="Q3895" s="1264"/>
      <c r="R3895" s="1264"/>
      <c r="S3895" s="1264">
        <v>1</v>
      </c>
      <c r="T3895" s="1264"/>
      <c r="U3895" s="1264"/>
      <c r="V3895" s="1264"/>
      <c r="W3895" s="1265">
        <v>27.6053</v>
      </c>
      <c r="X3895" s="1265"/>
      <c r="Y3895" s="1265"/>
      <c r="Z3895" s="1265"/>
      <c r="AA3895" s="1265"/>
      <c r="AB3895" s="1265"/>
      <c r="AC3895" s="1266">
        <v>27.6053</v>
      </c>
      <c r="AD3895" s="1266"/>
      <c r="AE3895" s="1266"/>
      <c r="AF3895" s="1266"/>
    </row>
    <row r="3896" spans="1:32" ht="22.5" customHeight="1">
      <c r="A3896" s="150"/>
      <c r="C3896" s="173" t="s">
        <v>462</v>
      </c>
      <c r="D3896" s="1297" t="s">
        <v>463</v>
      </c>
      <c r="E3896" s="1297"/>
      <c r="F3896" s="1297"/>
      <c r="G3896" s="1297"/>
      <c r="H3896" s="1297"/>
      <c r="I3896" s="1297"/>
      <c r="J3896" s="1297"/>
      <c r="K3896" s="1297"/>
      <c r="L3896" s="1297"/>
      <c r="M3896" s="1297"/>
      <c r="N3896" s="1297"/>
      <c r="O3896" s="1325">
        <v>0</v>
      </c>
      <c r="P3896" s="1325"/>
      <c r="Q3896" s="1325"/>
      <c r="R3896" s="1325"/>
      <c r="S3896" s="1325">
        <v>1</v>
      </c>
      <c r="T3896" s="1325"/>
      <c r="U3896" s="1325"/>
      <c r="V3896" s="1325"/>
      <c r="W3896" s="1299">
        <v>22.268799999999999</v>
      </c>
      <c r="X3896" s="1299"/>
      <c r="Y3896" s="1299"/>
      <c r="Z3896" s="1299"/>
      <c r="AA3896" s="1299"/>
      <c r="AB3896" s="1299"/>
      <c r="AC3896" s="1262">
        <v>22.268799999999999</v>
      </c>
      <c r="AD3896" s="1262"/>
      <c r="AE3896" s="1262"/>
      <c r="AF3896" s="1262"/>
    </row>
    <row r="3897" spans="1:32" ht="17.45" customHeight="1">
      <c r="A3897" s="150"/>
      <c r="M3897" s="1240" t="s">
        <v>401</v>
      </c>
      <c r="N3897" s="1240"/>
      <c r="O3897" s="1240"/>
      <c r="P3897" s="1240"/>
      <c r="Q3897" s="1240"/>
      <c r="R3897" s="1240"/>
      <c r="S3897" s="1240"/>
      <c r="T3897" s="1240"/>
      <c r="U3897" s="1240"/>
      <c r="V3897" s="1240"/>
      <c r="W3897" s="1240"/>
      <c r="Z3897" s="1262">
        <v>49.874099999999999</v>
      </c>
      <c r="AA3897" s="1262"/>
      <c r="AB3897" s="1262"/>
      <c r="AC3897" s="1262"/>
      <c r="AD3897" s="1262"/>
      <c r="AE3897" s="1262"/>
      <c r="AF3897" s="1262"/>
    </row>
    <row r="3898" spans="1:32" ht="17.45" customHeight="1">
      <c r="A3898" s="150"/>
      <c r="M3898" s="1240" t="s">
        <v>402</v>
      </c>
      <c r="N3898" s="1240"/>
      <c r="O3898" s="1240"/>
      <c r="P3898" s="1240"/>
      <c r="Q3898" s="1240"/>
      <c r="R3898" s="1240"/>
      <c r="S3898" s="1240"/>
      <c r="T3898" s="1240"/>
      <c r="U3898" s="1240"/>
      <c r="V3898" s="1240"/>
      <c r="W3898" s="1240"/>
      <c r="Z3898" s="1262">
        <v>49.874099999999999</v>
      </c>
      <c r="AA3898" s="1262"/>
      <c r="AB3898" s="1262"/>
      <c r="AC3898" s="1262"/>
      <c r="AD3898" s="1262"/>
      <c r="AE3898" s="1262"/>
      <c r="AF3898" s="1262"/>
    </row>
    <row r="3899" spans="1:32" ht="16.7" customHeight="1">
      <c r="A3899" s="150"/>
      <c r="M3899" s="1240" t="s">
        <v>403</v>
      </c>
      <c r="N3899" s="1240"/>
      <c r="O3899" s="1240"/>
      <c r="P3899" s="1240"/>
      <c r="Q3899" s="1240"/>
      <c r="R3899" s="1240"/>
      <c r="S3899" s="1240"/>
      <c r="T3899" s="1240"/>
      <c r="U3899" s="1240"/>
      <c r="V3899" s="1240"/>
      <c r="W3899" s="1240"/>
      <c r="Z3899" s="1262">
        <v>49.874099999999999</v>
      </c>
      <c r="AA3899" s="1262"/>
      <c r="AB3899" s="1262"/>
      <c r="AC3899" s="1262"/>
      <c r="AD3899" s="1262"/>
      <c r="AE3899" s="1262"/>
      <c r="AF3899" s="1262"/>
    </row>
    <row r="3900" spans="1:32" ht="17.45" customHeight="1">
      <c r="A3900" s="150"/>
      <c r="M3900" s="1240" t="s">
        <v>404</v>
      </c>
      <c r="N3900" s="1240"/>
      <c r="O3900" s="1240"/>
      <c r="P3900" s="1240"/>
      <c r="Q3900" s="1240"/>
      <c r="R3900" s="1240"/>
      <c r="S3900" s="1240"/>
      <c r="T3900" s="1240"/>
      <c r="U3900" s="1240"/>
      <c r="V3900" s="1240"/>
      <c r="W3900" s="1240"/>
      <c r="Z3900" s="1262">
        <v>0</v>
      </c>
      <c r="AA3900" s="1262"/>
      <c r="AB3900" s="1262"/>
      <c r="AC3900" s="1262"/>
      <c r="AD3900" s="1262"/>
      <c r="AE3900" s="1262"/>
      <c r="AF3900" s="1262"/>
    </row>
    <row r="3901" spans="1:32" ht="16.7" customHeight="1">
      <c r="A3901" s="153"/>
      <c r="B3901" s="154"/>
      <c r="C3901" s="154"/>
      <c r="D3901" s="154"/>
      <c r="E3901" s="154"/>
      <c r="F3901" s="154"/>
      <c r="G3901" s="154"/>
      <c r="H3901" s="154"/>
      <c r="I3901" s="154"/>
      <c r="J3901" s="154"/>
      <c r="K3901" s="154"/>
      <c r="L3901" s="154"/>
      <c r="M3901" s="1260" t="s">
        <v>405</v>
      </c>
      <c r="N3901" s="1260"/>
      <c r="O3901" s="1260"/>
      <c r="P3901" s="1260"/>
      <c r="Q3901" s="1260"/>
      <c r="R3901" s="1260"/>
      <c r="S3901" s="1260"/>
      <c r="T3901" s="1260"/>
      <c r="U3901" s="1260"/>
      <c r="V3901" s="1260"/>
      <c r="W3901" s="1260"/>
      <c r="X3901" s="154"/>
      <c r="Y3901" s="154"/>
      <c r="Z3901" s="1261">
        <v>0</v>
      </c>
      <c r="AA3901" s="1261"/>
      <c r="AB3901" s="1261"/>
      <c r="AC3901" s="1261"/>
      <c r="AD3901" s="1261"/>
      <c r="AE3901" s="1261"/>
      <c r="AF3901" s="1261"/>
    </row>
    <row r="3902" spans="1:32" ht="17.45" customHeight="1">
      <c r="A3902" s="1257" t="s">
        <v>406</v>
      </c>
      <c r="B3902" s="1257"/>
      <c r="C3902" s="1257"/>
      <c r="D3902" s="1257"/>
      <c r="E3902" s="1257"/>
      <c r="F3902" s="1257"/>
      <c r="G3902" s="1257"/>
      <c r="H3902" s="1257"/>
      <c r="I3902" s="1257"/>
      <c r="J3902" s="1257"/>
      <c r="K3902" s="1257"/>
      <c r="L3902" s="1257"/>
      <c r="M3902" s="1257"/>
      <c r="N3902" s="1257"/>
      <c r="O3902" s="1258" t="s">
        <v>391</v>
      </c>
      <c r="P3902" s="1258"/>
      <c r="Q3902" s="1258"/>
      <c r="R3902" s="1258"/>
      <c r="S3902" s="1258" t="s">
        <v>407</v>
      </c>
      <c r="T3902" s="1258"/>
      <c r="U3902" s="1258"/>
      <c r="V3902" s="1258"/>
      <c r="W3902" s="1258" t="s">
        <v>408</v>
      </c>
      <c r="X3902" s="1258"/>
      <c r="Y3902" s="1258"/>
      <c r="Z3902" s="1258"/>
      <c r="AA3902" s="1258"/>
      <c r="AB3902" s="1258"/>
      <c r="AC3902" s="1259" t="s">
        <v>409</v>
      </c>
      <c r="AD3902" s="1259"/>
      <c r="AE3902" s="1259"/>
      <c r="AF3902" s="1259"/>
    </row>
    <row r="3903" spans="1:32" ht="23.25" customHeight="1">
      <c r="A3903" s="155"/>
      <c r="B3903" s="156"/>
      <c r="C3903" s="160" t="s">
        <v>909</v>
      </c>
      <c r="D3903" s="1268" t="s">
        <v>910</v>
      </c>
      <c r="E3903" s="1268"/>
      <c r="F3903" s="1268"/>
      <c r="G3903" s="1268"/>
      <c r="H3903" s="1268"/>
      <c r="I3903" s="1268"/>
      <c r="J3903" s="1268"/>
      <c r="K3903" s="1268"/>
      <c r="L3903" s="1268"/>
      <c r="M3903" s="1268"/>
      <c r="N3903" s="1268"/>
      <c r="O3903" s="1319">
        <v>13</v>
      </c>
      <c r="P3903" s="1319"/>
      <c r="Q3903" s="1319"/>
      <c r="R3903" s="1319"/>
      <c r="S3903" s="1320" t="s">
        <v>384</v>
      </c>
      <c r="T3903" s="1320"/>
      <c r="U3903" s="1320"/>
      <c r="V3903" s="1320"/>
      <c r="W3903" s="1270">
        <v>6.6081000000000003</v>
      </c>
      <c r="X3903" s="1270"/>
      <c r="Y3903" s="1270"/>
      <c r="Z3903" s="1270"/>
      <c r="AA3903" s="1270"/>
      <c r="AB3903" s="1270"/>
      <c r="AC3903" s="1267">
        <v>85.905299999999997</v>
      </c>
      <c r="AD3903" s="1267"/>
      <c r="AE3903" s="1267"/>
      <c r="AF3903" s="1267"/>
    </row>
    <row r="3904" spans="1:32" ht="16.7" customHeight="1">
      <c r="A3904" s="1246"/>
      <c r="B3904" s="1246"/>
      <c r="C3904" s="1246"/>
      <c r="D3904" s="1246"/>
      <c r="E3904" s="1246"/>
      <c r="F3904" s="1246"/>
      <c r="G3904" s="1246"/>
      <c r="H3904" s="1246"/>
      <c r="I3904" s="1246"/>
      <c r="J3904" s="1246"/>
      <c r="K3904" s="1246"/>
      <c r="L3904" s="1246"/>
      <c r="M3904" s="1247" t="s">
        <v>411</v>
      </c>
      <c r="N3904" s="1247"/>
      <c r="O3904" s="1247"/>
      <c r="P3904" s="1247"/>
      <c r="Q3904" s="1247"/>
      <c r="R3904" s="1247"/>
      <c r="S3904" s="1247"/>
      <c r="T3904" s="1247"/>
      <c r="U3904" s="1247"/>
      <c r="V3904" s="1247"/>
      <c r="W3904" s="1247"/>
      <c r="X3904" s="1248"/>
      <c r="Y3904" s="1248"/>
      <c r="Z3904" s="1249">
        <v>85.905299999999997</v>
      </c>
      <c r="AA3904" s="1249"/>
      <c r="AB3904" s="1249"/>
      <c r="AC3904" s="1249"/>
      <c r="AD3904" s="1249"/>
      <c r="AE3904" s="1249"/>
      <c r="AF3904" s="1249"/>
    </row>
    <row r="3905" spans="1:32" ht="17.45" customHeight="1">
      <c r="A3905" s="1257" t="s">
        <v>412</v>
      </c>
      <c r="B3905" s="1257"/>
      <c r="C3905" s="1257"/>
      <c r="D3905" s="1257"/>
      <c r="E3905" s="1257"/>
      <c r="F3905" s="1257"/>
      <c r="G3905" s="1257"/>
      <c r="H3905" s="1257"/>
      <c r="I3905" s="1257"/>
      <c r="J3905" s="1257"/>
      <c r="K3905" s="1257"/>
      <c r="L3905" s="1257"/>
      <c r="M3905" s="1257"/>
      <c r="N3905" s="1257"/>
      <c r="O3905" s="1258" t="s">
        <v>391</v>
      </c>
      <c r="P3905" s="1258"/>
      <c r="Q3905" s="1258"/>
      <c r="R3905" s="1258"/>
      <c r="S3905" s="1258" t="s">
        <v>407</v>
      </c>
      <c r="T3905" s="1258"/>
      <c r="U3905" s="1258"/>
      <c r="V3905" s="1258"/>
      <c r="W3905" s="1258" t="s">
        <v>408</v>
      </c>
      <c r="X3905" s="1258"/>
      <c r="Y3905" s="1258"/>
      <c r="Z3905" s="1258"/>
      <c r="AA3905" s="1258"/>
      <c r="AB3905" s="1258"/>
      <c r="AC3905" s="1259" t="s">
        <v>409</v>
      </c>
      <c r="AD3905" s="1259"/>
      <c r="AE3905" s="1259"/>
      <c r="AF3905" s="1259"/>
    </row>
    <row r="3906" spans="1:32" ht="22.5" customHeight="1">
      <c r="A3906" s="155"/>
      <c r="B3906" s="156"/>
      <c r="C3906" s="169" t="s">
        <v>911</v>
      </c>
      <c r="D3906" s="1268" t="s">
        <v>912</v>
      </c>
      <c r="E3906" s="1268"/>
      <c r="F3906" s="1268"/>
      <c r="G3906" s="1268"/>
      <c r="H3906" s="1268"/>
      <c r="I3906" s="1268"/>
      <c r="J3906" s="1268"/>
      <c r="K3906" s="1268"/>
      <c r="L3906" s="1268"/>
      <c r="M3906" s="1268"/>
      <c r="N3906" s="1268"/>
      <c r="O3906" s="1319">
        <v>1.4999999999999999E-2</v>
      </c>
      <c r="P3906" s="1319"/>
      <c r="Q3906" s="1319"/>
      <c r="R3906" s="1319"/>
      <c r="S3906" s="1320" t="s">
        <v>446</v>
      </c>
      <c r="T3906" s="1320"/>
      <c r="U3906" s="1320"/>
      <c r="V3906" s="1320"/>
      <c r="W3906" s="1270">
        <v>342.27820000000003</v>
      </c>
      <c r="X3906" s="1270"/>
      <c r="Y3906" s="1270"/>
      <c r="Z3906" s="1270"/>
      <c r="AA3906" s="1270"/>
      <c r="AB3906" s="1270"/>
      <c r="AC3906" s="1267">
        <v>5.1341999999999999</v>
      </c>
      <c r="AD3906" s="1267"/>
      <c r="AE3906" s="1267"/>
      <c r="AF3906" s="1267"/>
    </row>
    <row r="3907" spans="1:32" ht="17.45" customHeight="1">
      <c r="A3907" s="1246"/>
      <c r="B3907" s="1246"/>
      <c r="C3907" s="1246"/>
      <c r="D3907" s="1246"/>
      <c r="E3907" s="1246"/>
      <c r="F3907" s="1246"/>
      <c r="G3907" s="1246"/>
      <c r="H3907" s="1246"/>
      <c r="I3907" s="1246"/>
      <c r="J3907" s="1246"/>
      <c r="K3907" s="1246"/>
      <c r="L3907" s="1246"/>
      <c r="M3907" s="1247" t="s">
        <v>413</v>
      </c>
      <c r="N3907" s="1247"/>
      <c r="O3907" s="1247"/>
      <c r="P3907" s="1247"/>
      <c r="Q3907" s="1247"/>
      <c r="R3907" s="1247"/>
      <c r="S3907" s="1247"/>
      <c r="T3907" s="1247"/>
      <c r="U3907" s="1247"/>
      <c r="V3907" s="1247"/>
      <c r="W3907" s="1247"/>
      <c r="X3907" s="1248"/>
      <c r="Y3907" s="1248"/>
      <c r="Z3907" s="1249">
        <v>5.1341999999999999</v>
      </c>
      <c r="AA3907" s="1249"/>
      <c r="AB3907" s="1249"/>
      <c r="AC3907" s="1249"/>
      <c r="AD3907" s="1249"/>
      <c r="AE3907" s="1249"/>
      <c r="AF3907" s="1249"/>
    </row>
    <row r="3908" spans="1:32" ht="17.45" customHeight="1">
      <c r="A3908" s="1257" t="s">
        <v>414</v>
      </c>
      <c r="B3908" s="1257"/>
      <c r="C3908" s="1257"/>
      <c r="D3908" s="1257"/>
      <c r="E3908" s="1257"/>
      <c r="F3908" s="1257"/>
      <c r="G3908" s="1257"/>
      <c r="H3908" s="1257"/>
      <c r="I3908" s="1257"/>
      <c r="J3908" s="1257"/>
      <c r="K3908" s="1257"/>
      <c r="L3908" s="1257"/>
      <c r="M3908" s="1257"/>
      <c r="N3908" s="1257"/>
      <c r="O3908" s="1258" t="s">
        <v>391</v>
      </c>
      <c r="P3908" s="1258"/>
      <c r="Q3908" s="1258"/>
      <c r="R3908" s="1258"/>
      <c r="S3908" s="1258" t="s">
        <v>407</v>
      </c>
      <c r="T3908" s="1258"/>
      <c r="U3908" s="1258"/>
      <c r="V3908" s="1258"/>
      <c r="W3908" s="1258" t="s">
        <v>408</v>
      </c>
      <c r="X3908" s="1258"/>
      <c r="Y3908" s="1258"/>
      <c r="Z3908" s="1258"/>
      <c r="AA3908" s="1258"/>
      <c r="AB3908" s="1258"/>
      <c r="AC3908" s="1259" t="s">
        <v>409</v>
      </c>
      <c r="AD3908" s="1259"/>
      <c r="AE3908" s="1259"/>
      <c r="AF3908" s="1259"/>
    </row>
    <row r="3909" spans="1:32" ht="22.5" customHeight="1">
      <c r="A3909" s="155"/>
      <c r="B3909" s="156"/>
      <c r="C3909" s="160" t="s">
        <v>913</v>
      </c>
      <c r="D3909" s="1268" t="s">
        <v>914</v>
      </c>
      <c r="E3909" s="1268"/>
      <c r="F3909" s="1268"/>
      <c r="G3909" s="1268"/>
      <c r="H3909" s="1268"/>
      <c r="I3909" s="1268"/>
      <c r="J3909" s="1268"/>
      <c r="K3909" s="1268"/>
      <c r="L3909" s="1268"/>
      <c r="M3909" s="1268"/>
      <c r="N3909" s="1268"/>
      <c r="O3909" s="1319">
        <v>0.21060000000000001</v>
      </c>
      <c r="P3909" s="1319"/>
      <c r="Q3909" s="1319"/>
      <c r="R3909" s="1319"/>
      <c r="S3909" s="1320" t="s">
        <v>283</v>
      </c>
      <c r="T3909" s="1320"/>
      <c r="U3909" s="1320"/>
      <c r="V3909" s="1320"/>
      <c r="W3909" s="1270">
        <v>33.54</v>
      </c>
      <c r="X3909" s="1270"/>
      <c r="Y3909" s="1270"/>
      <c r="Z3909" s="1270"/>
      <c r="AA3909" s="1270"/>
      <c r="AB3909" s="1270"/>
      <c r="AC3909" s="1267">
        <v>7.0635000000000003</v>
      </c>
      <c r="AD3909" s="1267"/>
      <c r="AE3909" s="1267"/>
      <c r="AF3909" s="1267"/>
    </row>
    <row r="3910" spans="1:32" ht="17.45" customHeight="1">
      <c r="A3910" s="1251"/>
      <c r="B3910" s="1251"/>
      <c r="C3910" s="1251"/>
      <c r="D3910" s="1251"/>
      <c r="E3910" s="1251"/>
      <c r="F3910" s="1251"/>
      <c r="G3910" s="1251"/>
      <c r="H3910" s="1251"/>
      <c r="I3910" s="1251"/>
      <c r="J3910" s="1251"/>
      <c r="K3910" s="1251"/>
      <c r="L3910" s="1251"/>
      <c r="M3910" s="1252" t="s">
        <v>415</v>
      </c>
      <c r="N3910" s="1252"/>
      <c r="O3910" s="1252"/>
      <c r="P3910" s="1252"/>
      <c r="Q3910" s="1252"/>
      <c r="R3910" s="1252"/>
      <c r="S3910" s="1252"/>
      <c r="T3910" s="1252"/>
      <c r="U3910" s="1252"/>
      <c r="V3910" s="1252"/>
      <c r="W3910" s="1252"/>
      <c r="X3910" s="1253"/>
      <c r="Y3910" s="1253"/>
      <c r="Z3910" s="1254">
        <v>7.0635000000000003</v>
      </c>
      <c r="AA3910" s="1254"/>
      <c r="AB3910" s="1254"/>
      <c r="AC3910" s="1254"/>
      <c r="AD3910" s="1254"/>
      <c r="AE3910" s="1254"/>
      <c r="AF3910" s="1254"/>
    </row>
    <row r="3911" spans="1:32" ht="16.7" customHeight="1">
      <c r="A3911" s="1255" t="s">
        <v>416</v>
      </c>
      <c r="B3911" s="1255"/>
      <c r="C3911" s="1255"/>
      <c r="D3911" s="1255"/>
      <c r="E3911" s="1255"/>
      <c r="F3911" s="1255"/>
      <c r="G3911" s="1255"/>
      <c r="H3911" s="1255"/>
      <c r="I3911" s="1255"/>
      <c r="J3911" s="1256" t="s">
        <v>391</v>
      </c>
      <c r="K3911" s="1256"/>
      <c r="L3911" s="158" t="s">
        <v>417</v>
      </c>
      <c r="M3911" s="158" t="s">
        <v>418</v>
      </c>
      <c r="N3911" s="1256" t="s">
        <v>419</v>
      </c>
      <c r="O3911" s="1256"/>
      <c r="P3911" s="1256" t="s">
        <v>420</v>
      </c>
      <c r="Q3911" s="1256"/>
      <c r="R3911" s="1256"/>
      <c r="S3911" s="1256"/>
      <c r="T3911" s="1256" t="s">
        <v>421</v>
      </c>
      <c r="U3911" s="1256"/>
      <c r="V3911" s="1256"/>
      <c r="W3911" s="1256"/>
      <c r="X3911" s="1256" t="s">
        <v>422</v>
      </c>
      <c r="Y3911" s="1256"/>
      <c r="Z3911" s="1256"/>
      <c r="AA3911" s="1256"/>
      <c r="AB3911" s="1256"/>
      <c r="AC3911" s="1245" t="s">
        <v>409</v>
      </c>
      <c r="AD3911" s="1245"/>
      <c r="AE3911" s="1245"/>
      <c r="AF3911" s="1245"/>
    </row>
    <row r="3912" spans="1:32" ht="31.15" customHeight="1">
      <c r="A3912" s="155"/>
      <c r="B3912" s="156"/>
      <c r="C3912" s="160" t="s">
        <v>915</v>
      </c>
      <c r="D3912" s="1328" t="s">
        <v>914</v>
      </c>
      <c r="E3912" s="1328"/>
      <c r="F3912" s="1328"/>
      <c r="G3912" s="1328"/>
      <c r="H3912" s="1328"/>
      <c r="I3912" s="1328"/>
      <c r="J3912" s="1329">
        <v>0.21060000000000001</v>
      </c>
      <c r="K3912" s="1329"/>
      <c r="L3912" s="172">
        <v>0</v>
      </c>
      <c r="M3912" s="172">
        <v>0</v>
      </c>
      <c r="N3912" s="1330">
        <v>0</v>
      </c>
      <c r="O3912" s="1330"/>
      <c r="P3912" s="1330">
        <v>1.1000000000000001</v>
      </c>
      <c r="Q3912" s="1330"/>
      <c r="R3912" s="1330"/>
      <c r="S3912" s="1330"/>
      <c r="T3912" s="1330">
        <v>0.88</v>
      </c>
      <c r="U3912" s="1330"/>
      <c r="V3912" s="1330"/>
      <c r="W3912" s="1330"/>
      <c r="X3912" s="1330">
        <v>0.72</v>
      </c>
      <c r="Y3912" s="1330"/>
      <c r="Z3912" s="1330"/>
      <c r="AA3912" s="1330"/>
      <c r="AB3912" s="1330"/>
      <c r="AC3912" s="1254">
        <v>0</v>
      </c>
      <c r="AD3912" s="1254"/>
      <c r="AE3912" s="1254"/>
      <c r="AF3912" s="1254"/>
    </row>
    <row r="3913" spans="1:32" ht="16.7" customHeight="1">
      <c r="A3913" s="1246"/>
      <c r="B3913" s="1246"/>
      <c r="C3913" s="1246"/>
      <c r="D3913" s="1246"/>
      <c r="E3913" s="1246"/>
      <c r="F3913" s="1246"/>
      <c r="G3913" s="1246"/>
      <c r="H3913" s="1246"/>
      <c r="I3913" s="1246"/>
      <c r="J3913" s="1246"/>
      <c r="K3913" s="1246"/>
      <c r="L3913" s="1246"/>
      <c r="M3913" s="1247" t="s">
        <v>423</v>
      </c>
      <c r="N3913" s="1247"/>
      <c r="O3913" s="1247"/>
      <c r="P3913" s="1247"/>
      <c r="Q3913" s="1247"/>
      <c r="R3913" s="1247"/>
      <c r="S3913" s="1247"/>
      <c r="T3913" s="1247"/>
      <c r="U3913" s="1247"/>
      <c r="V3913" s="1247"/>
      <c r="W3913" s="1247"/>
      <c r="X3913" s="1248"/>
      <c r="Y3913" s="1248"/>
      <c r="Z3913" s="1249">
        <v>0</v>
      </c>
      <c r="AA3913" s="1249"/>
      <c r="AB3913" s="1249"/>
      <c r="AC3913" s="1249"/>
      <c r="AD3913" s="1249"/>
      <c r="AE3913" s="1249"/>
      <c r="AF3913" s="1249"/>
    </row>
    <row r="3914" spans="1:32" ht="5.85" customHeight="1">
      <c r="A3914" s="1250"/>
      <c r="B3914" s="1250"/>
      <c r="C3914" s="1250"/>
      <c r="D3914" s="1250"/>
      <c r="E3914" s="1250"/>
      <c r="F3914" s="1250"/>
      <c r="G3914" s="1250"/>
      <c r="H3914" s="1250"/>
      <c r="I3914" s="1250"/>
      <c r="J3914" s="1250"/>
      <c r="K3914" s="1250"/>
      <c r="L3914" s="1250"/>
      <c r="M3914" s="1250"/>
      <c r="N3914" s="1250"/>
      <c r="O3914" s="1250"/>
      <c r="P3914" s="1250"/>
      <c r="Q3914" s="1250"/>
      <c r="R3914" s="1250"/>
      <c r="S3914" s="1250"/>
      <c r="T3914" s="1250"/>
      <c r="U3914" s="1250"/>
      <c r="V3914" s="1250"/>
      <c r="W3914" s="1250"/>
      <c r="X3914" s="1250"/>
      <c r="Y3914" s="1250"/>
      <c r="Z3914" s="1250"/>
      <c r="AA3914" s="1250"/>
      <c r="AB3914" s="1250"/>
      <c r="AC3914" s="1250"/>
      <c r="AD3914" s="1250"/>
      <c r="AE3914" s="1250"/>
      <c r="AF3914" s="1250"/>
    </row>
    <row r="3915" spans="1:32" ht="17.45" customHeight="1">
      <c r="A3915" s="1239"/>
      <c r="B3915" s="1239"/>
      <c r="C3915" s="1239"/>
      <c r="D3915" s="1239"/>
      <c r="E3915" s="1239"/>
      <c r="F3915" s="1239"/>
      <c r="G3915" s="1239"/>
      <c r="H3915" s="1239"/>
      <c r="I3915" s="1239"/>
      <c r="J3915" s="1239"/>
      <c r="K3915" s="1239"/>
      <c r="L3915" s="1239"/>
      <c r="M3915" s="1240" t="s">
        <v>424</v>
      </c>
      <c r="N3915" s="1240"/>
      <c r="O3915" s="1240"/>
      <c r="P3915" s="1240"/>
      <c r="Q3915" s="1240"/>
      <c r="R3915" s="1240"/>
      <c r="S3915" s="1240"/>
      <c r="T3915" s="1240"/>
      <c r="U3915" s="1240"/>
      <c r="V3915" s="1240"/>
      <c r="W3915" s="1240"/>
      <c r="X3915" s="1243"/>
      <c r="Y3915" s="1243"/>
      <c r="Z3915" s="1241">
        <v>147.97999999999999</v>
      </c>
      <c r="AA3915" s="1241"/>
      <c r="AB3915" s="1241"/>
      <c r="AC3915" s="1241"/>
      <c r="AD3915" s="1241"/>
      <c r="AE3915" s="1241"/>
      <c r="AF3915" s="1241"/>
    </row>
    <row r="3916" spans="1:32" ht="16.7" customHeight="1">
      <c r="A3916" s="1239"/>
      <c r="B3916" s="1239"/>
      <c r="C3916" s="1239"/>
      <c r="D3916" s="1239"/>
      <c r="E3916" s="1239"/>
      <c r="F3916" s="1239"/>
      <c r="G3916" s="1239"/>
      <c r="H3916" s="1239"/>
      <c r="I3916" s="1239"/>
      <c r="J3916" s="1239"/>
      <c r="K3916" s="1240" t="s">
        <v>425</v>
      </c>
      <c r="L3916" s="1240"/>
      <c r="M3916" s="1240"/>
      <c r="N3916" s="1240"/>
      <c r="O3916" s="1240"/>
      <c r="P3916" s="1240"/>
      <c r="Q3916" s="151"/>
      <c r="R3916" s="1244">
        <v>0</v>
      </c>
      <c r="S3916" s="1244"/>
      <c r="T3916" s="1244"/>
      <c r="U3916" s="151"/>
      <c r="V3916" s="1240" t="s">
        <v>426</v>
      </c>
      <c r="W3916" s="1240"/>
      <c r="X3916" s="1243"/>
      <c r="Y3916" s="1243"/>
      <c r="Z3916" s="1241">
        <v>0</v>
      </c>
      <c r="AA3916" s="1241"/>
      <c r="AB3916" s="1241"/>
      <c r="AC3916" s="1241"/>
      <c r="AD3916" s="1241"/>
      <c r="AE3916" s="1241"/>
      <c r="AF3916" s="1241"/>
    </row>
    <row r="3917" spans="1:32" ht="0.75" customHeight="1">
      <c r="A3917" s="1239"/>
      <c r="B3917" s="1239"/>
      <c r="C3917" s="1239"/>
      <c r="D3917" s="1239"/>
      <c r="E3917" s="1239"/>
      <c r="F3917" s="1239"/>
      <c r="G3917" s="1239"/>
      <c r="H3917" s="1239"/>
      <c r="I3917" s="1239"/>
      <c r="J3917" s="1239"/>
      <c r="K3917" s="1239"/>
      <c r="L3917" s="1239"/>
      <c r="M3917" s="1239"/>
      <c r="N3917" s="1239"/>
      <c r="O3917" s="1239"/>
      <c r="P3917" s="1239"/>
      <c r="Q3917" s="1239"/>
      <c r="R3917" s="1239"/>
      <c r="S3917" s="1239"/>
      <c r="T3917" s="1239"/>
      <c r="U3917" s="1239"/>
      <c r="V3917" s="1240"/>
      <c r="W3917" s="1240"/>
      <c r="X3917" s="1243"/>
      <c r="Y3917" s="1243"/>
      <c r="Z3917" s="1241"/>
      <c r="AA3917" s="1241"/>
      <c r="AB3917" s="1241"/>
      <c r="AC3917" s="1241"/>
      <c r="AD3917" s="1241"/>
      <c r="AE3917" s="1241"/>
      <c r="AF3917" s="1241"/>
    </row>
    <row r="3918" spans="1:32" ht="16.7" customHeight="1">
      <c r="A3918" s="1239"/>
      <c r="B3918" s="1239"/>
      <c r="C3918" s="1239"/>
      <c r="D3918" s="1239"/>
      <c r="E3918" s="1239"/>
      <c r="F3918" s="1239"/>
      <c r="G3918" s="1239"/>
      <c r="H3918" s="1239"/>
      <c r="I3918" s="1239"/>
      <c r="J3918" s="1239"/>
      <c r="K3918" s="1239"/>
      <c r="L3918" s="1239"/>
      <c r="M3918" s="1240" t="s">
        <v>427</v>
      </c>
      <c r="N3918" s="1240"/>
      <c r="O3918" s="1240"/>
      <c r="P3918" s="1240"/>
      <c r="Q3918" s="1240"/>
      <c r="R3918" s="1240"/>
      <c r="S3918" s="1240"/>
      <c r="T3918" s="1240"/>
      <c r="U3918" s="1240"/>
      <c r="V3918" s="1240"/>
      <c r="W3918" s="1240"/>
      <c r="X3918" s="1243"/>
      <c r="Y3918" s="1243"/>
      <c r="Z3918" s="1241">
        <v>147.97999999999999</v>
      </c>
      <c r="AA3918" s="1241"/>
      <c r="AB3918" s="1241"/>
      <c r="AC3918" s="1241"/>
      <c r="AD3918" s="1241"/>
      <c r="AE3918" s="1241"/>
      <c r="AF3918" s="1241"/>
    </row>
    <row r="3919" spans="1:32" ht="5.85" customHeight="1">
      <c r="A3919" s="1242"/>
      <c r="B3919" s="1242"/>
      <c r="C3919" s="1242"/>
      <c r="D3919" s="1242"/>
      <c r="E3919" s="1242"/>
      <c r="F3919" s="1242"/>
      <c r="G3919" s="1242"/>
      <c r="H3919" s="1242"/>
      <c r="I3919" s="1242"/>
      <c r="J3919" s="1242"/>
      <c r="K3919" s="1242"/>
      <c r="L3919" s="1242"/>
      <c r="M3919" s="1242"/>
      <c r="N3919" s="1242"/>
      <c r="O3919" s="1242"/>
      <c r="P3919" s="1242"/>
      <c r="Q3919" s="1242"/>
      <c r="R3919" s="1242"/>
      <c r="S3919" s="1242"/>
      <c r="T3919" s="1242"/>
      <c r="U3919" s="1242"/>
      <c r="V3919" s="1242"/>
      <c r="W3919" s="1242"/>
      <c r="X3919" s="1242"/>
      <c r="Y3919" s="1242"/>
      <c r="Z3919" s="1242"/>
      <c r="AA3919" s="1242"/>
      <c r="AB3919" s="1242"/>
      <c r="AC3919" s="1242"/>
      <c r="AD3919" s="1242"/>
      <c r="AE3919" s="1242"/>
      <c r="AF3919" s="1242"/>
    </row>
    <row r="3920" spans="1:32" ht="123.6" customHeight="1">
      <c r="A3920" s="153"/>
      <c r="B3920" s="154"/>
      <c r="C3920" s="154"/>
      <c r="D3920" s="154"/>
      <c r="E3920" s="154"/>
      <c r="F3920" s="154"/>
      <c r="G3920" s="154"/>
      <c r="H3920" s="154"/>
      <c r="I3920" s="154"/>
      <c r="J3920" s="154"/>
      <c r="K3920" s="154"/>
      <c r="L3920" s="154"/>
      <c r="M3920" s="154"/>
      <c r="N3920" s="154"/>
      <c r="O3920" s="154"/>
      <c r="P3920" s="154"/>
      <c r="Q3920" s="154"/>
      <c r="R3920" s="154"/>
      <c r="S3920" s="154"/>
      <c r="T3920" s="154"/>
      <c r="U3920" s="154"/>
      <c r="V3920" s="154"/>
      <c r="W3920" s="154"/>
      <c r="X3920" s="154"/>
      <c r="Y3920" s="154"/>
      <c r="Z3920" s="154"/>
      <c r="AA3920" s="154"/>
      <c r="AB3920" s="154"/>
      <c r="AC3920" s="154"/>
      <c r="AD3920" s="154"/>
      <c r="AE3920" s="154"/>
      <c r="AF3920" s="162"/>
    </row>
    <row r="3921" spans="1:32" ht="1.5" customHeight="1">
      <c r="A3921" s="146"/>
      <c r="B3921" s="147"/>
      <c r="C3921" s="147"/>
      <c r="D3921" s="147"/>
      <c r="E3921" s="147"/>
      <c r="F3921" s="147"/>
      <c r="G3921" s="1289" t="s">
        <v>376</v>
      </c>
      <c r="H3921" s="1289"/>
      <c r="I3921" s="1289"/>
      <c r="J3921" s="1289"/>
      <c r="K3921" s="1289"/>
      <c r="L3921" s="1289"/>
      <c r="M3921" s="1289"/>
      <c r="N3921" s="1289"/>
      <c r="O3921" s="1289"/>
      <c r="P3921" s="1289"/>
      <c r="Q3921" s="1289"/>
      <c r="R3921" s="1289"/>
      <c r="S3921" s="1289"/>
      <c r="T3921" s="1289"/>
      <c r="U3921" s="1289"/>
      <c r="V3921" s="1289"/>
      <c r="W3921" s="1289"/>
      <c r="X3921" s="1289"/>
      <c r="Y3921" s="1289"/>
      <c r="Z3921" s="1289"/>
      <c r="AA3921" s="148"/>
      <c r="AB3921" s="1290" t="s">
        <v>916</v>
      </c>
      <c r="AC3921" s="1290"/>
      <c r="AD3921" s="1290"/>
      <c r="AE3921" s="1290"/>
      <c r="AF3921" s="1290"/>
    </row>
    <row r="3922" spans="1:32" ht="15.4" customHeight="1">
      <c r="A3922" s="150"/>
      <c r="B3922" s="1243"/>
      <c r="C3922" s="1243"/>
      <c r="D3922" s="1243"/>
      <c r="E3922" s="1243"/>
      <c r="G3922" s="1289"/>
      <c r="H3922" s="1289"/>
      <c r="I3922" s="1289"/>
      <c r="J3922" s="1289"/>
      <c r="K3922" s="1289"/>
      <c r="L3922" s="1289"/>
      <c r="M3922" s="1289"/>
      <c r="N3922" s="1289"/>
      <c r="O3922" s="1289"/>
      <c r="P3922" s="1289"/>
      <c r="Q3922" s="1289"/>
      <c r="R3922" s="1289"/>
      <c r="S3922" s="1289"/>
      <c r="T3922" s="1289"/>
      <c r="U3922" s="1289"/>
      <c r="V3922" s="1289"/>
      <c r="W3922" s="1289"/>
      <c r="X3922" s="1289"/>
      <c r="Y3922" s="1289"/>
      <c r="Z3922" s="1289"/>
      <c r="AA3922" s="152"/>
      <c r="AB3922" s="1290"/>
      <c r="AC3922" s="1290"/>
      <c r="AD3922" s="1290"/>
      <c r="AE3922" s="1290"/>
      <c r="AF3922" s="1290"/>
    </row>
    <row r="3923" spans="1:32" ht="11.65" customHeight="1">
      <c r="A3923" s="150"/>
      <c r="B3923" s="1243"/>
      <c r="C3923" s="1243"/>
      <c r="D3923" s="1243"/>
      <c r="E3923" s="1243"/>
      <c r="G3923" s="1289"/>
      <c r="H3923" s="1289"/>
      <c r="I3923" s="1289"/>
      <c r="J3923" s="1289"/>
      <c r="K3923" s="1289"/>
      <c r="L3923" s="1289"/>
      <c r="M3923" s="1289"/>
      <c r="N3923" s="1289"/>
      <c r="O3923" s="1289"/>
      <c r="P3923" s="1289"/>
      <c r="Q3923" s="1289"/>
      <c r="R3923" s="1289"/>
      <c r="S3923" s="1289"/>
      <c r="T3923" s="1289"/>
      <c r="U3923" s="1289"/>
      <c r="V3923" s="1289"/>
      <c r="W3923" s="1289"/>
      <c r="X3923" s="1289"/>
      <c r="Y3923" s="1289"/>
      <c r="Z3923" s="1289"/>
      <c r="AA3923" s="152"/>
      <c r="AB3923" s="1291" t="s">
        <v>378</v>
      </c>
      <c r="AC3923" s="1291"/>
      <c r="AD3923" s="1291"/>
      <c r="AE3923" s="1292"/>
      <c r="AF3923" s="1292"/>
    </row>
    <row r="3924" spans="1:32" ht="13.9" customHeight="1">
      <c r="A3924" s="150"/>
      <c r="B3924" s="1243"/>
      <c r="C3924" s="1243"/>
      <c r="D3924" s="1243"/>
      <c r="E3924" s="1243"/>
      <c r="G3924" s="1293" t="s">
        <v>379</v>
      </c>
      <c r="H3924" s="1293"/>
      <c r="I3924" s="1293"/>
      <c r="J3924" s="1293"/>
      <c r="K3924" s="1293"/>
      <c r="L3924" s="1293"/>
      <c r="M3924" s="1293"/>
      <c r="N3924" s="1293"/>
      <c r="O3924" s="1293"/>
      <c r="P3924" s="1293"/>
      <c r="Q3924" s="1293"/>
      <c r="R3924" s="1293"/>
      <c r="S3924" s="1293"/>
      <c r="T3924" s="1293"/>
      <c r="U3924" s="1293"/>
      <c r="V3924" s="1293"/>
      <c r="W3924" s="1293"/>
      <c r="X3924" s="1293"/>
      <c r="Y3924" s="1293"/>
      <c r="Z3924" s="1293"/>
      <c r="AA3924" s="152"/>
      <c r="AB3924" s="1291"/>
      <c r="AC3924" s="1291"/>
      <c r="AD3924" s="1291"/>
      <c r="AE3924" s="1292"/>
      <c r="AF3924" s="1292"/>
    </row>
    <row r="3925" spans="1:32" ht="0.75" customHeight="1">
      <c r="A3925" s="150"/>
      <c r="G3925" s="1293"/>
      <c r="H3925" s="1293"/>
      <c r="I3925" s="1293"/>
      <c r="J3925" s="1293"/>
      <c r="K3925" s="1293"/>
      <c r="L3925" s="1293"/>
      <c r="M3925" s="1293"/>
      <c r="N3925" s="1293"/>
      <c r="O3925" s="1293"/>
      <c r="P3925" s="1293"/>
      <c r="Q3925" s="1293"/>
      <c r="R3925" s="1293"/>
      <c r="S3925" s="1293"/>
      <c r="T3925" s="1293"/>
      <c r="U3925" s="1293"/>
      <c r="V3925" s="1293"/>
      <c r="W3925" s="1293"/>
      <c r="X3925" s="1293"/>
      <c r="Y3925" s="1293"/>
      <c r="Z3925" s="1293"/>
      <c r="AA3925" s="152"/>
      <c r="AB3925" s="1291"/>
      <c r="AC3925" s="1291"/>
      <c r="AD3925" s="1291"/>
      <c r="AE3925" s="1292"/>
      <c r="AF3925" s="1292"/>
    </row>
    <row r="3926" spans="1:32" ht="0.75" customHeight="1">
      <c r="A3926" s="153"/>
      <c r="B3926" s="154"/>
      <c r="C3926" s="154"/>
      <c r="D3926" s="154"/>
      <c r="E3926" s="154"/>
      <c r="F3926" s="154"/>
      <c r="G3926" s="154"/>
      <c r="H3926" s="154"/>
      <c r="I3926" s="154"/>
      <c r="J3926" s="154"/>
      <c r="K3926" s="154"/>
      <c r="L3926" s="154"/>
      <c r="M3926" s="154"/>
      <c r="N3926" s="154"/>
      <c r="O3926" s="154"/>
      <c r="P3926" s="154"/>
      <c r="Q3926" s="154"/>
      <c r="R3926" s="154"/>
      <c r="S3926" s="154"/>
      <c r="T3926" s="154"/>
      <c r="U3926" s="154"/>
      <c r="V3926" s="154"/>
      <c r="W3926" s="154"/>
      <c r="X3926" s="154"/>
      <c r="Y3926" s="154"/>
      <c r="Z3926" s="154"/>
      <c r="AA3926" s="154"/>
      <c r="AB3926" s="154"/>
      <c r="AC3926" s="154"/>
      <c r="AD3926" s="154"/>
      <c r="AE3926" s="1292"/>
      <c r="AF3926" s="1292"/>
    </row>
    <row r="3927" spans="1:32" ht="15.95" customHeight="1">
      <c r="A3927" s="1280" t="s">
        <v>323</v>
      </c>
      <c r="B3927" s="1280"/>
      <c r="C3927" s="1280"/>
      <c r="D3927" s="1280"/>
      <c r="E3927" s="1280"/>
      <c r="F3927" s="1280"/>
      <c r="G3927" s="1280"/>
      <c r="H3927" s="1280"/>
      <c r="I3927" s="1280"/>
      <c r="J3927" s="1280"/>
      <c r="K3927" s="1280"/>
      <c r="L3927" s="1280"/>
      <c r="M3927" s="1280"/>
      <c r="N3927" s="1280"/>
      <c r="O3927" s="1280"/>
      <c r="P3927" s="1280"/>
      <c r="Q3927" s="1280"/>
      <c r="R3927" s="1280"/>
      <c r="S3927" s="1280"/>
      <c r="T3927" s="1280"/>
      <c r="U3927" s="1280"/>
      <c r="V3927" s="1280"/>
      <c r="W3927" s="1280"/>
      <c r="X3927" s="1280"/>
      <c r="Y3927" s="1280"/>
      <c r="Z3927" s="1280"/>
      <c r="AA3927" s="1280"/>
      <c r="AB3927" s="1280"/>
      <c r="AC3927" s="1280"/>
      <c r="AD3927" s="1280"/>
      <c r="AE3927" s="1280"/>
      <c r="AF3927" s="1280"/>
    </row>
    <row r="3928" spans="1:32" ht="0.75" customHeight="1">
      <c r="A3928" s="146"/>
      <c r="B3928" s="147"/>
      <c r="C3928" s="147"/>
      <c r="D3928" s="147"/>
      <c r="E3928" s="147"/>
      <c r="F3928" s="147"/>
      <c r="G3928" s="147"/>
      <c r="H3928" s="147"/>
      <c r="I3928" s="147"/>
      <c r="J3928" s="147"/>
      <c r="K3928" s="147"/>
      <c r="L3928" s="147"/>
      <c r="M3928" s="147"/>
      <c r="N3928" s="147"/>
      <c r="O3928" s="147"/>
      <c r="P3928" s="147"/>
      <c r="Q3928" s="147"/>
      <c r="R3928" s="147"/>
      <c r="S3928" s="147"/>
      <c r="T3928" s="147"/>
      <c r="U3928" s="147"/>
      <c r="V3928" s="147"/>
      <c r="W3928" s="147"/>
      <c r="X3928" s="147"/>
      <c r="Y3928" s="147"/>
      <c r="Z3928" s="147"/>
      <c r="AA3928" s="147"/>
      <c r="AB3928" s="147"/>
      <c r="AC3928" s="147"/>
      <c r="AD3928" s="147"/>
      <c r="AE3928" s="147"/>
      <c r="AF3928" s="148"/>
    </row>
    <row r="3929" spans="1:32" ht="37.15" customHeight="1">
      <c r="A3929" s="1281" t="s">
        <v>380</v>
      </c>
      <c r="B3929" s="1281"/>
      <c r="C3929" s="1281"/>
      <c r="D3929" s="1281"/>
      <c r="E3929" s="1281"/>
      <c r="F3929" s="1281"/>
      <c r="G3929" s="1281"/>
      <c r="H3929" s="1281"/>
      <c r="I3929" s="1281"/>
      <c r="J3929" s="1281"/>
      <c r="K3929" s="1281"/>
      <c r="L3929" s="1281"/>
      <c r="M3929" s="1281"/>
      <c r="N3929" s="1281"/>
      <c r="O3929" s="1281"/>
      <c r="P3929" s="1281"/>
      <c r="Q3929" s="1281"/>
      <c r="R3929" s="1281"/>
      <c r="S3929" s="1281"/>
      <c r="T3929" s="1281"/>
      <c r="U3929" s="1281"/>
      <c r="V3929" s="1281"/>
      <c r="W3929" s="1281"/>
      <c r="X3929" s="1281"/>
      <c r="Y3929" s="1282" t="s">
        <v>878</v>
      </c>
      <c r="Z3929" s="1282"/>
      <c r="AA3929" s="1282"/>
      <c r="AB3929" s="1282"/>
      <c r="AC3929" s="1282"/>
      <c r="AD3929" s="1282"/>
      <c r="AE3929" s="1282"/>
      <c r="AF3929" s="1282"/>
    </row>
    <row r="3930" spans="1:32" ht="5.0999999999999996" customHeight="1">
      <c r="A3930" s="155"/>
      <c r="B3930" s="156"/>
      <c r="C3930" s="156"/>
      <c r="D3930" s="156"/>
      <c r="E3930" s="156"/>
      <c r="F3930" s="156"/>
      <c r="G3930" s="156"/>
      <c r="H3930" s="156"/>
      <c r="I3930" s="156"/>
      <c r="J3930" s="156"/>
      <c r="K3930" s="156"/>
      <c r="L3930" s="156"/>
      <c r="M3930" s="156"/>
      <c r="N3930" s="156"/>
      <c r="O3930" s="156"/>
      <c r="P3930" s="156"/>
      <c r="Q3930" s="156"/>
      <c r="R3930" s="156"/>
      <c r="S3930" s="156"/>
      <c r="T3930" s="156"/>
      <c r="U3930" s="156"/>
      <c r="V3930" s="156"/>
      <c r="W3930" s="156"/>
      <c r="X3930" s="156"/>
      <c r="Y3930" s="156"/>
      <c r="Z3930" s="156"/>
      <c r="AA3930" s="156"/>
      <c r="AB3930" s="156"/>
      <c r="AC3930" s="156"/>
      <c r="AD3930" s="156"/>
      <c r="AE3930" s="156"/>
      <c r="AF3930" s="157"/>
    </row>
    <row r="3931" spans="1:32" ht="18.2" customHeight="1">
      <c r="A3931" s="1278" t="s">
        <v>382</v>
      </c>
      <c r="B3931" s="1278"/>
      <c r="C3931" s="1278"/>
      <c r="D3931" s="1278"/>
      <c r="E3931" s="1278" t="s">
        <v>385</v>
      </c>
      <c r="F3931" s="1278"/>
      <c r="G3931" s="1278"/>
      <c r="H3931" s="1321" t="s">
        <v>386</v>
      </c>
      <c r="I3931" s="1285" t="s">
        <v>912</v>
      </c>
      <c r="J3931" s="1285"/>
      <c r="K3931" s="1285"/>
      <c r="L3931" s="1285"/>
      <c r="M3931" s="1285"/>
      <c r="N3931" s="1285"/>
      <c r="O3931" s="1285"/>
      <c r="P3931" s="1285"/>
      <c r="Q3931" s="1285"/>
      <c r="R3931" s="1285"/>
      <c r="S3931" s="1285"/>
      <c r="T3931" s="1285"/>
      <c r="U3931" s="1285"/>
      <c r="V3931" s="1285"/>
      <c r="W3931" s="1285"/>
      <c r="X3931" s="1285"/>
      <c r="Y3931" s="1275" t="s">
        <v>383</v>
      </c>
      <c r="Z3931" s="1275"/>
      <c r="AA3931" s="1275"/>
      <c r="AB3931" s="1275"/>
      <c r="AC3931" s="1275"/>
      <c r="AD3931" s="1286" t="s">
        <v>446</v>
      </c>
      <c r="AE3931" s="1286"/>
      <c r="AF3931" s="1286"/>
    </row>
    <row r="3932" spans="1:32" ht="0.75" customHeight="1">
      <c r="A3932" s="1274" t="s">
        <v>911</v>
      </c>
      <c r="B3932" s="1274"/>
      <c r="C3932" s="1274"/>
      <c r="D3932" s="1274"/>
      <c r="E3932" s="1278"/>
      <c r="F3932" s="1278"/>
      <c r="G3932" s="1278"/>
      <c r="H3932" s="1321"/>
      <c r="I3932" s="1285"/>
      <c r="J3932" s="1285"/>
      <c r="K3932" s="1285"/>
      <c r="L3932" s="1285"/>
      <c r="M3932" s="1285"/>
      <c r="N3932" s="1285"/>
      <c r="O3932" s="1285"/>
      <c r="P3932" s="1285"/>
      <c r="Q3932" s="1285"/>
      <c r="R3932" s="1285"/>
      <c r="S3932" s="1285"/>
      <c r="T3932" s="1285"/>
      <c r="U3932" s="1285"/>
      <c r="V3932" s="1285"/>
      <c r="W3932" s="1285"/>
      <c r="X3932" s="1285"/>
      <c r="Y3932" s="1275" t="s">
        <v>387</v>
      </c>
      <c r="Z3932" s="1275"/>
      <c r="AA3932" s="1275"/>
      <c r="AB3932" s="1275"/>
      <c r="AC3932" s="1275"/>
      <c r="AD3932" s="1276">
        <v>4.0903499999999999</v>
      </c>
      <c r="AE3932" s="1276"/>
      <c r="AF3932" s="1276"/>
    </row>
    <row r="3933" spans="1:32" ht="18.2" customHeight="1">
      <c r="A3933" s="1274"/>
      <c r="B3933" s="1274"/>
      <c r="C3933" s="1274"/>
      <c r="D3933" s="1274"/>
      <c r="E3933" s="1277"/>
      <c r="F3933" s="1277"/>
      <c r="G3933" s="1277"/>
      <c r="H3933" s="1321"/>
      <c r="I3933" s="1285"/>
      <c r="J3933" s="1285"/>
      <c r="K3933" s="1285"/>
      <c r="L3933" s="1285"/>
      <c r="M3933" s="1285"/>
      <c r="N3933" s="1285"/>
      <c r="O3933" s="1285"/>
      <c r="P3933" s="1285"/>
      <c r="Q3933" s="1285"/>
      <c r="R3933" s="1285"/>
      <c r="S3933" s="1285"/>
      <c r="T3933" s="1285"/>
      <c r="U3933" s="1285"/>
      <c r="V3933" s="1285"/>
      <c r="W3933" s="1285"/>
      <c r="X3933" s="1285"/>
      <c r="Y3933" s="1275"/>
      <c r="Z3933" s="1275"/>
      <c r="AA3933" s="1275"/>
      <c r="AB3933" s="1275"/>
      <c r="AC3933" s="1275"/>
      <c r="AD3933" s="1276"/>
      <c r="AE3933" s="1276"/>
      <c r="AF3933" s="1276"/>
    </row>
    <row r="3934" spans="1:32" ht="0.75" customHeight="1">
      <c r="A3934" s="1278"/>
      <c r="B3934" s="1278"/>
      <c r="C3934" s="1278"/>
      <c r="D3934" s="1278"/>
      <c r="E3934" s="1278"/>
      <c r="F3934" s="1278"/>
      <c r="G3934" s="1278"/>
      <c r="H3934" s="1321"/>
      <c r="I3934" s="1279"/>
      <c r="J3934" s="1279"/>
      <c r="K3934" s="1279"/>
      <c r="L3934" s="1279"/>
      <c r="M3934" s="1279"/>
      <c r="N3934" s="1279"/>
      <c r="O3934" s="1279"/>
      <c r="P3934" s="1279"/>
      <c r="Q3934" s="1279"/>
      <c r="R3934" s="1279"/>
      <c r="S3934" s="1279"/>
      <c r="T3934" s="1279"/>
      <c r="U3934" s="1279"/>
      <c r="V3934" s="1279"/>
      <c r="W3934" s="1279"/>
      <c r="X3934" s="1279"/>
      <c r="Y3934" s="1279"/>
      <c r="Z3934" s="1279"/>
      <c r="AA3934" s="1279"/>
      <c r="AB3934" s="1279"/>
      <c r="AC3934" s="1279"/>
      <c r="AD3934" s="1279"/>
      <c r="AE3934" s="1279"/>
      <c r="AF3934" s="1279"/>
    </row>
    <row r="3935" spans="1:32" ht="26.1" customHeight="1">
      <c r="A3935" s="1271" t="s">
        <v>432</v>
      </c>
      <c r="B3935" s="1271"/>
      <c r="C3935" s="1271"/>
      <c r="D3935" s="1271"/>
      <c r="E3935" s="1271"/>
      <c r="F3935" s="1271"/>
      <c r="G3935" s="1271"/>
      <c r="H3935" s="1271"/>
      <c r="I3935" s="1271"/>
      <c r="J3935" s="1271"/>
      <c r="K3935" s="1271"/>
      <c r="L3935" s="1271"/>
      <c r="M3935" s="1271"/>
      <c r="N3935" s="1271"/>
      <c r="O3935" s="1271"/>
      <c r="P3935" s="1271"/>
      <c r="Q3935" s="1271"/>
      <c r="R3935" s="1271"/>
      <c r="S3935" s="1271"/>
      <c r="T3935" s="1271"/>
      <c r="U3935" s="1271"/>
      <c r="V3935" s="1271"/>
      <c r="W3935" s="1271"/>
      <c r="X3935" s="1271"/>
      <c r="Y3935" s="1271"/>
      <c r="Z3935" s="1271"/>
      <c r="AA3935" s="1271"/>
      <c r="AB3935" s="1271"/>
      <c r="AC3935" s="1271"/>
      <c r="AD3935" s="1271"/>
      <c r="AE3935" s="1271"/>
      <c r="AF3935" s="1272"/>
    </row>
    <row r="3936" spans="1:32" ht="0.75" customHeight="1">
      <c r="A3936" s="1273" t="s">
        <v>389</v>
      </c>
      <c r="B3936" s="1273"/>
      <c r="C3936" s="1273"/>
      <c r="D3936" s="1273"/>
      <c r="E3936" s="1273"/>
      <c r="F3936" s="1273"/>
      <c r="G3936" s="1273"/>
      <c r="H3936" s="1273"/>
      <c r="I3936" s="1273"/>
      <c r="J3936" s="1273"/>
      <c r="K3936" s="1273"/>
      <c r="L3936" s="1273"/>
      <c r="M3936" s="1273"/>
      <c r="N3936" s="1273"/>
      <c r="O3936" s="1273"/>
      <c r="P3936" s="1273"/>
      <c r="Q3936" s="1273"/>
      <c r="R3936" s="1273"/>
      <c r="S3936" s="1273"/>
      <c r="T3936" s="1273"/>
      <c r="U3936" s="1273"/>
      <c r="V3936" s="1273"/>
      <c r="W3936" s="1273"/>
      <c r="X3936" s="1273"/>
      <c r="Y3936" s="1273"/>
      <c r="Z3936" s="1273"/>
      <c r="AA3936" s="1273"/>
      <c r="AB3936" s="1273"/>
      <c r="AC3936" s="1273"/>
      <c r="AD3936" s="1273"/>
      <c r="AE3936" s="1273"/>
      <c r="AF3936" s="1272"/>
    </row>
    <row r="3937" spans="1:32" ht="9.4" customHeight="1">
      <c r="A3937" s="1273"/>
      <c r="B3937" s="1273"/>
      <c r="C3937" s="1273"/>
      <c r="D3937" s="1273"/>
      <c r="E3937" s="1273"/>
      <c r="F3937" s="1273"/>
      <c r="G3937" s="1273"/>
      <c r="H3937" s="1273"/>
      <c r="I3937" s="1273"/>
      <c r="J3937" s="1273"/>
      <c r="K3937" s="1273"/>
      <c r="L3937" s="1273"/>
      <c r="M3937" s="1273"/>
      <c r="N3937" s="1273"/>
      <c r="O3937" s="1273"/>
      <c r="P3937" s="1273"/>
      <c r="Q3937" s="1273"/>
      <c r="R3937" s="1273"/>
      <c r="S3937" s="1273"/>
      <c r="T3937" s="1273"/>
      <c r="U3937" s="1273"/>
      <c r="V3937" s="1273"/>
      <c r="W3937" s="1273"/>
      <c r="X3937" s="1273"/>
      <c r="Y3937" s="1273"/>
      <c r="Z3937" s="1273"/>
      <c r="AA3937" s="1273"/>
      <c r="AB3937" s="1273"/>
      <c r="AC3937" s="1273"/>
      <c r="AD3937" s="1273"/>
      <c r="AE3937" s="1273"/>
      <c r="AF3937" s="1272"/>
    </row>
    <row r="3938" spans="1:32" ht="17.45" customHeight="1">
      <c r="A3938" s="1255" t="s">
        <v>390</v>
      </c>
      <c r="B3938" s="1255"/>
      <c r="C3938" s="1255"/>
      <c r="D3938" s="1255"/>
      <c r="E3938" s="1255"/>
      <c r="F3938" s="1255"/>
      <c r="G3938" s="1255"/>
      <c r="H3938" s="1255"/>
      <c r="I3938" s="1255"/>
      <c r="J3938" s="1255"/>
      <c r="K3938" s="1255"/>
      <c r="L3938" s="1255"/>
      <c r="M3938" s="1256" t="s">
        <v>391</v>
      </c>
      <c r="N3938" s="1256" t="s">
        <v>392</v>
      </c>
      <c r="O3938" s="1256"/>
      <c r="P3938" s="1256"/>
      <c r="Q3938" s="1256"/>
      <c r="R3938" s="1256"/>
      <c r="S3938" s="1256"/>
      <c r="T3938" s="1256" t="s">
        <v>393</v>
      </c>
      <c r="U3938" s="1256"/>
      <c r="V3938" s="1256"/>
      <c r="W3938" s="1256"/>
      <c r="X3938" s="1256"/>
      <c r="Y3938" s="1256"/>
      <c r="Z3938" s="1256"/>
      <c r="AA3938" s="1256"/>
      <c r="AB3938" s="1256"/>
      <c r="AC3938" s="1245" t="s">
        <v>394</v>
      </c>
      <c r="AD3938" s="1245"/>
      <c r="AE3938" s="1245"/>
      <c r="AF3938" s="1245"/>
    </row>
    <row r="3939" spans="1:32" ht="17.45" customHeight="1">
      <c r="A3939" s="1255"/>
      <c r="B3939" s="1255"/>
      <c r="C3939" s="1255"/>
      <c r="D3939" s="1255"/>
      <c r="E3939" s="1255"/>
      <c r="F3939" s="1255"/>
      <c r="G3939" s="1255"/>
      <c r="H3939" s="1255"/>
      <c r="I3939" s="1255"/>
      <c r="J3939" s="1255"/>
      <c r="K3939" s="1255"/>
      <c r="L3939" s="1255"/>
      <c r="M3939" s="1256"/>
      <c r="N3939" s="1256" t="s">
        <v>395</v>
      </c>
      <c r="O3939" s="1256"/>
      <c r="P3939" s="1256" t="s">
        <v>396</v>
      </c>
      <c r="Q3939" s="1256"/>
      <c r="R3939" s="1256"/>
      <c r="S3939" s="1256"/>
      <c r="T3939" s="1256" t="s">
        <v>395</v>
      </c>
      <c r="U3939" s="1256"/>
      <c r="V3939" s="1256"/>
      <c r="W3939" s="1256"/>
      <c r="X3939" s="1256" t="s">
        <v>396</v>
      </c>
      <c r="Y3939" s="1256"/>
      <c r="Z3939" s="1256"/>
      <c r="AA3939" s="1256"/>
      <c r="AB3939" s="1256"/>
      <c r="AC3939" s="1245"/>
      <c r="AD3939" s="1245"/>
      <c r="AE3939" s="1245"/>
      <c r="AF3939" s="1245"/>
    </row>
    <row r="3940" spans="1:32" ht="22.5" customHeight="1">
      <c r="A3940" s="146"/>
      <c r="B3940" s="147"/>
      <c r="C3940" s="163" t="s">
        <v>879</v>
      </c>
      <c r="D3940" s="1314" t="s">
        <v>880</v>
      </c>
      <c r="E3940" s="1314"/>
      <c r="F3940" s="1314"/>
      <c r="G3940" s="1314"/>
      <c r="H3940" s="1314"/>
      <c r="I3940" s="1314"/>
      <c r="J3940" s="1314"/>
      <c r="K3940" s="1314"/>
      <c r="L3940" s="1314"/>
      <c r="M3940" s="164">
        <v>3</v>
      </c>
      <c r="N3940" s="1327">
        <v>0.32</v>
      </c>
      <c r="O3940" s="1327"/>
      <c r="P3940" s="1327">
        <v>0.68</v>
      </c>
      <c r="Q3940" s="1327"/>
      <c r="R3940" s="1327"/>
      <c r="S3940" s="1327"/>
      <c r="T3940" s="1317">
        <v>1.6792</v>
      </c>
      <c r="U3940" s="1317"/>
      <c r="V3940" s="1317"/>
      <c r="W3940" s="1317"/>
      <c r="X3940" s="1317">
        <v>1.1362000000000001</v>
      </c>
      <c r="Y3940" s="1317"/>
      <c r="Z3940" s="1317"/>
      <c r="AA3940" s="1317"/>
      <c r="AB3940" s="1317"/>
      <c r="AC3940" s="1318">
        <v>3.9298999999999999</v>
      </c>
      <c r="AD3940" s="1318"/>
      <c r="AE3940" s="1318"/>
      <c r="AF3940" s="1318"/>
    </row>
    <row r="3941" spans="1:32" ht="23.25" customHeight="1">
      <c r="A3941" s="150"/>
      <c r="C3941" s="165" t="s">
        <v>563</v>
      </c>
      <c r="D3941" s="1309" t="s">
        <v>564</v>
      </c>
      <c r="E3941" s="1309"/>
      <c r="F3941" s="1309"/>
      <c r="G3941" s="1309"/>
      <c r="H3941" s="1309"/>
      <c r="I3941" s="1309"/>
      <c r="J3941" s="1309"/>
      <c r="K3941" s="1309"/>
      <c r="L3941" s="1309"/>
      <c r="M3941" s="166">
        <v>3</v>
      </c>
      <c r="N3941" s="1332">
        <v>0.95</v>
      </c>
      <c r="O3941" s="1332"/>
      <c r="P3941" s="1332">
        <v>0.05</v>
      </c>
      <c r="Q3941" s="1332"/>
      <c r="R3941" s="1332"/>
      <c r="S3941" s="1332"/>
      <c r="T3941" s="1312">
        <v>0.71799999999999997</v>
      </c>
      <c r="U3941" s="1312"/>
      <c r="V3941" s="1312"/>
      <c r="W3941" s="1312"/>
      <c r="X3941" s="1312">
        <v>0.48580000000000001</v>
      </c>
      <c r="Y3941" s="1312"/>
      <c r="Z3941" s="1312"/>
      <c r="AA3941" s="1312"/>
      <c r="AB3941" s="1312"/>
      <c r="AC3941" s="1313">
        <v>2.1192000000000002</v>
      </c>
      <c r="AD3941" s="1313"/>
      <c r="AE3941" s="1313"/>
      <c r="AF3941" s="1313"/>
    </row>
    <row r="3942" spans="1:32" ht="22.5" customHeight="1">
      <c r="A3942" s="153"/>
      <c r="B3942" s="154"/>
      <c r="C3942" s="167" t="s">
        <v>881</v>
      </c>
      <c r="D3942" s="1304" t="s">
        <v>882</v>
      </c>
      <c r="E3942" s="1304"/>
      <c r="F3942" s="1304"/>
      <c r="G3942" s="1304"/>
      <c r="H3942" s="1304"/>
      <c r="I3942" s="1304"/>
      <c r="J3942" s="1304"/>
      <c r="K3942" s="1304"/>
      <c r="L3942" s="1304"/>
      <c r="M3942" s="168">
        <v>1</v>
      </c>
      <c r="N3942" s="1326">
        <v>1</v>
      </c>
      <c r="O3942" s="1326"/>
      <c r="P3942" s="1326">
        <v>0</v>
      </c>
      <c r="Q3942" s="1326"/>
      <c r="R3942" s="1326"/>
      <c r="S3942" s="1326"/>
      <c r="T3942" s="1307">
        <v>57.763199999999998</v>
      </c>
      <c r="U3942" s="1307"/>
      <c r="V3942" s="1307"/>
      <c r="W3942" s="1307"/>
      <c r="X3942" s="1307">
        <v>34.4236</v>
      </c>
      <c r="Y3942" s="1307"/>
      <c r="Z3942" s="1307"/>
      <c r="AA3942" s="1307"/>
      <c r="AB3942" s="1307"/>
      <c r="AC3942" s="1308">
        <v>57.763199999999998</v>
      </c>
      <c r="AD3942" s="1308"/>
      <c r="AE3942" s="1308"/>
      <c r="AF3942" s="1308"/>
    </row>
    <row r="3943" spans="1:32" ht="17.45" customHeight="1">
      <c r="A3943" s="1246"/>
      <c r="B3943" s="1246"/>
      <c r="C3943" s="1246"/>
      <c r="D3943" s="1246"/>
      <c r="E3943" s="1246"/>
      <c r="F3943" s="1246"/>
      <c r="G3943" s="1246"/>
      <c r="H3943" s="1246"/>
      <c r="I3943" s="1246"/>
      <c r="J3943" s="1246"/>
      <c r="K3943" s="1246"/>
      <c r="L3943" s="1246"/>
      <c r="M3943" s="1247" t="s">
        <v>397</v>
      </c>
      <c r="N3943" s="1247"/>
      <c r="O3943" s="1247"/>
      <c r="P3943" s="1247"/>
      <c r="Q3943" s="1247"/>
      <c r="R3943" s="1247"/>
      <c r="S3943" s="1247"/>
      <c r="T3943" s="1247"/>
      <c r="U3943" s="1247"/>
      <c r="V3943" s="1247"/>
      <c r="W3943" s="1247"/>
      <c r="X3943" s="1248"/>
      <c r="Y3943" s="1248"/>
      <c r="Z3943" s="1249">
        <v>63.8123</v>
      </c>
      <c r="AA3943" s="1249"/>
      <c r="AB3943" s="1249"/>
      <c r="AC3943" s="1249"/>
      <c r="AD3943" s="1249"/>
      <c r="AE3943" s="1249"/>
      <c r="AF3943" s="1249"/>
    </row>
    <row r="3944" spans="1:32" ht="16.7" customHeight="1">
      <c r="A3944" s="1255" t="s">
        <v>398</v>
      </c>
      <c r="B3944" s="1255"/>
      <c r="C3944" s="1255"/>
      <c r="D3944" s="1255"/>
      <c r="E3944" s="1255"/>
      <c r="F3944" s="1255"/>
      <c r="G3944" s="1255"/>
      <c r="H3944" s="1255"/>
      <c r="I3944" s="1255"/>
      <c r="J3944" s="1255"/>
      <c r="K3944" s="1255"/>
      <c r="L3944" s="1255"/>
      <c r="M3944" s="1255"/>
      <c r="N3944" s="1255"/>
      <c r="O3944" s="1256" t="s">
        <v>399</v>
      </c>
      <c r="P3944" s="1256"/>
      <c r="Q3944" s="1256"/>
      <c r="R3944" s="1256"/>
      <c r="S3944" s="1256" t="s">
        <v>391</v>
      </c>
      <c r="T3944" s="1256"/>
      <c r="U3944" s="1256"/>
      <c r="V3944" s="1256"/>
      <c r="W3944" s="1256" t="s">
        <v>400</v>
      </c>
      <c r="X3944" s="1256"/>
      <c r="Y3944" s="1256"/>
      <c r="Z3944" s="1256"/>
      <c r="AA3944" s="1256"/>
      <c r="AB3944" s="1256"/>
      <c r="AC3944" s="1245" t="s">
        <v>394</v>
      </c>
      <c r="AD3944" s="1245"/>
      <c r="AE3944" s="1245"/>
      <c r="AF3944" s="1245"/>
    </row>
    <row r="3945" spans="1:32" ht="23.25" customHeight="1">
      <c r="A3945" s="146"/>
      <c r="B3945" s="147"/>
      <c r="C3945" s="170" t="s">
        <v>645</v>
      </c>
      <c r="D3945" s="1263" t="s">
        <v>646</v>
      </c>
      <c r="E3945" s="1263"/>
      <c r="F3945" s="1263"/>
      <c r="G3945" s="1263"/>
      <c r="H3945" s="1263"/>
      <c r="I3945" s="1263"/>
      <c r="J3945" s="1263"/>
      <c r="K3945" s="1263"/>
      <c r="L3945" s="1263"/>
      <c r="M3945" s="1263"/>
      <c r="N3945" s="1263"/>
      <c r="O3945" s="1264">
        <v>0</v>
      </c>
      <c r="P3945" s="1264"/>
      <c r="Q3945" s="1264"/>
      <c r="R3945" s="1264"/>
      <c r="S3945" s="1264">
        <v>1</v>
      </c>
      <c r="T3945" s="1264"/>
      <c r="U3945" s="1264"/>
      <c r="V3945" s="1264"/>
      <c r="W3945" s="1265">
        <v>27.6053</v>
      </c>
      <c r="X3945" s="1265"/>
      <c r="Y3945" s="1265"/>
      <c r="Z3945" s="1265"/>
      <c r="AA3945" s="1265"/>
      <c r="AB3945" s="1265"/>
      <c r="AC3945" s="1266">
        <v>27.6053</v>
      </c>
      <c r="AD3945" s="1266"/>
      <c r="AE3945" s="1266"/>
      <c r="AF3945" s="1266"/>
    </row>
    <row r="3946" spans="1:32" ht="22.5" customHeight="1">
      <c r="A3946" s="150"/>
      <c r="C3946" s="173" t="s">
        <v>462</v>
      </c>
      <c r="D3946" s="1297" t="s">
        <v>463</v>
      </c>
      <c r="E3946" s="1297"/>
      <c r="F3946" s="1297"/>
      <c r="G3946" s="1297"/>
      <c r="H3946" s="1297"/>
      <c r="I3946" s="1297"/>
      <c r="J3946" s="1297"/>
      <c r="K3946" s="1297"/>
      <c r="L3946" s="1297"/>
      <c r="M3946" s="1297"/>
      <c r="N3946" s="1297"/>
      <c r="O3946" s="1325">
        <v>0</v>
      </c>
      <c r="P3946" s="1325"/>
      <c r="Q3946" s="1325"/>
      <c r="R3946" s="1325"/>
      <c r="S3946" s="1325">
        <v>8</v>
      </c>
      <c r="T3946" s="1325"/>
      <c r="U3946" s="1325"/>
      <c r="V3946" s="1325"/>
      <c r="W3946" s="1299">
        <v>22.268799999999999</v>
      </c>
      <c r="X3946" s="1299"/>
      <c r="Y3946" s="1299"/>
      <c r="Z3946" s="1299"/>
      <c r="AA3946" s="1299"/>
      <c r="AB3946" s="1299"/>
      <c r="AC3946" s="1262">
        <v>178.15039999999999</v>
      </c>
      <c r="AD3946" s="1262"/>
      <c r="AE3946" s="1262"/>
      <c r="AF3946" s="1262"/>
    </row>
    <row r="3947" spans="1:32" ht="17.45" customHeight="1">
      <c r="A3947" s="150"/>
      <c r="M3947" s="1240" t="s">
        <v>401</v>
      </c>
      <c r="N3947" s="1240"/>
      <c r="O3947" s="1240"/>
      <c r="P3947" s="1240"/>
      <c r="Q3947" s="1240"/>
      <c r="R3947" s="1240"/>
      <c r="S3947" s="1240"/>
      <c r="T3947" s="1240"/>
      <c r="U3947" s="1240"/>
      <c r="V3947" s="1240"/>
      <c r="W3947" s="1240"/>
      <c r="Z3947" s="1262">
        <v>205.75569999999999</v>
      </c>
      <c r="AA3947" s="1262"/>
      <c r="AB3947" s="1262"/>
      <c r="AC3947" s="1262"/>
      <c r="AD3947" s="1262"/>
      <c r="AE3947" s="1262"/>
      <c r="AF3947" s="1262"/>
    </row>
    <row r="3948" spans="1:32" ht="17.45" customHeight="1">
      <c r="A3948" s="150"/>
      <c r="M3948" s="1240" t="s">
        <v>402</v>
      </c>
      <c r="N3948" s="1240"/>
      <c r="O3948" s="1240"/>
      <c r="P3948" s="1240"/>
      <c r="Q3948" s="1240"/>
      <c r="R3948" s="1240"/>
      <c r="S3948" s="1240"/>
      <c r="T3948" s="1240"/>
      <c r="U3948" s="1240"/>
      <c r="V3948" s="1240"/>
      <c r="W3948" s="1240"/>
      <c r="Z3948" s="1262">
        <v>269.56799999999998</v>
      </c>
      <c r="AA3948" s="1262"/>
      <c r="AB3948" s="1262"/>
      <c r="AC3948" s="1262"/>
      <c r="AD3948" s="1262"/>
      <c r="AE3948" s="1262"/>
      <c r="AF3948" s="1262"/>
    </row>
    <row r="3949" spans="1:32" ht="16.7" customHeight="1">
      <c r="A3949" s="150"/>
      <c r="M3949" s="1240" t="s">
        <v>403</v>
      </c>
      <c r="N3949" s="1240"/>
      <c r="O3949" s="1240"/>
      <c r="P3949" s="1240"/>
      <c r="Q3949" s="1240"/>
      <c r="R3949" s="1240"/>
      <c r="S3949" s="1240"/>
      <c r="T3949" s="1240"/>
      <c r="U3949" s="1240"/>
      <c r="V3949" s="1240"/>
      <c r="W3949" s="1240"/>
      <c r="Z3949" s="1262">
        <v>65.903400000000005</v>
      </c>
      <c r="AA3949" s="1262"/>
      <c r="AB3949" s="1262"/>
      <c r="AC3949" s="1262"/>
      <c r="AD3949" s="1262"/>
      <c r="AE3949" s="1262"/>
      <c r="AF3949" s="1262"/>
    </row>
    <row r="3950" spans="1:32" ht="17.45" customHeight="1">
      <c r="A3950" s="150"/>
      <c r="M3950" s="1240" t="s">
        <v>404</v>
      </c>
      <c r="N3950" s="1240"/>
      <c r="O3950" s="1240"/>
      <c r="P3950" s="1240"/>
      <c r="Q3950" s="1240"/>
      <c r="R3950" s="1240"/>
      <c r="S3950" s="1240"/>
      <c r="T3950" s="1240"/>
      <c r="U3950" s="1240"/>
      <c r="V3950" s="1240"/>
      <c r="W3950" s="1240"/>
      <c r="Z3950" s="1262">
        <v>0</v>
      </c>
      <c r="AA3950" s="1262"/>
      <c r="AB3950" s="1262"/>
      <c r="AC3950" s="1262"/>
      <c r="AD3950" s="1262"/>
      <c r="AE3950" s="1262"/>
      <c r="AF3950" s="1262"/>
    </row>
    <row r="3951" spans="1:32" ht="16.7" customHeight="1">
      <c r="A3951" s="153"/>
      <c r="B3951" s="154"/>
      <c r="C3951" s="154"/>
      <c r="D3951" s="154"/>
      <c r="E3951" s="154"/>
      <c r="F3951" s="154"/>
      <c r="G3951" s="154"/>
      <c r="H3951" s="154"/>
      <c r="I3951" s="154"/>
      <c r="J3951" s="154"/>
      <c r="K3951" s="154"/>
      <c r="L3951" s="154"/>
      <c r="M3951" s="1260" t="s">
        <v>405</v>
      </c>
      <c r="N3951" s="1260"/>
      <c r="O3951" s="1260"/>
      <c r="P3951" s="1260"/>
      <c r="Q3951" s="1260"/>
      <c r="R3951" s="1260"/>
      <c r="S3951" s="1260"/>
      <c r="T3951" s="1260"/>
      <c r="U3951" s="1260"/>
      <c r="V3951" s="1260"/>
      <c r="W3951" s="1260"/>
      <c r="X3951" s="154"/>
      <c r="Y3951" s="154"/>
      <c r="Z3951" s="1261">
        <v>0</v>
      </c>
      <c r="AA3951" s="1261"/>
      <c r="AB3951" s="1261"/>
      <c r="AC3951" s="1261"/>
      <c r="AD3951" s="1261"/>
      <c r="AE3951" s="1261"/>
      <c r="AF3951" s="1261"/>
    </row>
    <row r="3952" spans="1:32" ht="17.45" customHeight="1">
      <c r="A3952" s="1257" t="s">
        <v>406</v>
      </c>
      <c r="B3952" s="1257"/>
      <c r="C3952" s="1257"/>
      <c r="D3952" s="1257"/>
      <c r="E3952" s="1257"/>
      <c r="F3952" s="1257"/>
      <c r="G3952" s="1257"/>
      <c r="H3952" s="1257"/>
      <c r="I3952" s="1257"/>
      <c r="J3952" s="1257"/>
      <c r="K3952" s="1257"/>
      <c r="L3952" s="1257"/>
      <c r="M3952" s="1257"/>
      <c r="N3952" s="1257"/>
      <c r="O3952" s="1258" t="s">
        <v>391</v>
      </c>
      <c r="P3952" s="1258"/>
      <c r="Q3952" s="1258"/>
      <c r="R3952" s="1258"/>
      <c r="S3952" s="1258" t="s">
        <v>407</v>
      </c>
      <c r="T3952" s="1258"/>
      <c r="U3952" s="1258"/>
      <c r="V3952" s="1258"/>
      <c r="W3952" s="1258" t="s">
        <v>408</v>
      </c>
      <c r="X3952" s="1258"/>
      <c r="Y3952" s="1258"/>
      <c r="Z3952" s="1258"/>
      <c r="AA3952" s="1258"/>
      <c r="AB3952" s="1258"/>
      <c r="AC3952" s="1259" t="s">
        <v>409</v>
      </c>
      <c r="AD3952" s="1259"/>
      <c r="AE3952" s="1259"/>
      <c r="AF3952" s="1259"/>
    </row>
    <row r="3953" spans="1:32" ht="23.25" customHeight="1">
      <c r="A3953" s="146"/>
      <c r="B3953" s="147"/>
      <c r="C3953" s="170" t="s">
        <v>883</v>
      </c>
      <c r="D3953" s="1314" t="s">
        <v>884</v>
      </c>
      <c r="E3953" s="1314"/>
      <c r="F3953" s="1314"/>
      <c r="G3953" s="1314"/>
      <c r="H3953" s="1314"/>
      <c r="I3953" s="1314"/>
      <c r="J3953" s="1314"/>
      <c r="K3953" s="1314"/>
      <c r="L3953" s="1314"/>
      <c r="M3953" s="1314"/>
      <c r="N3953" s="1314"/>
      <c r="O3953" s="1315">
        <v>1.03939</v>
      </c>
      <c r="P3953" s="1315"/>
      <c r="Q3953" s="1315"/>
      <c r="R3953" s="1315"/>
      <c r="S3953" s="1316" t="s">
        <v>446</v>
      </c>
      <c r="T3953" s="1316"/>
      <c r="U3953" s="1316"/>
      <c r="V3953" s="1316"/>
      <c r="W3953" s="1317">
        <v>122.8441</v>
      </c>
      <c r="X3953" s="1317"/>
      <c r="Y3953" s="1317"/>
      <c r="Z3953" s="1317"/>
      <c r="AA3953" s="1317"/>
      <c r="AB3953" s="1317"/>
      <c r="AC3953" s="1318">
        <v>127.6829</v>
      </c>
      <c r="AD3953" s="1318"/>
      <c r="AE3953" s="1318"/>
      <c r="AF3953" s="1318"/>
    </row>
    <row r="3954" spans="1:32" ht="22.5" customHeight="1">
      <c r="A3954" s="150"/>
      <c r="C3954" s="173" t="s">
        <v>917</v>
      </c>
      <c r="D3954" s="1309" t="s">
        <v>918</v>
      </c>
      <c r="E3954" s="1309"/>
      <c r="F3954" s="1309"/>
      <c r="G3954" s="1309"/>
      <c r="H3954" s="1309"/>
      <c r="I3954" s="1309"/>
      <c r="J3954" s="1309"/>
      <c r="K3954" s="1309"/>
      <c r="L3954" s="1309"/>
      <c r="M3954" s="1309"/>
      <c r="N3954" s="1309"/>
      <c r="O3954" s="1310">
        <v>31.337050000000001</v>
      </c>
      <c r="P3954" s="1310"/>
      <c r="Q3954" s="1310"/>
      <c r="R3954" s="1310"/>
      <c r="S3954" s="1311" t="s">
        <v>533</v>
      </c>
      <c r="T3954" s="1311"/>
      <c r="U3954" s="1311"/>
      <c r="V3954" s="1311"/>
      <c r="W3954" s="1312">
        <v>0.83879999999999999</v>
      </c>
      <c r="X3954" s="1312"/>
      <c r="Y3954" s="1312"/>
      <c r="Z3954" s="1312"/>
      <c r="AA3954" s="1312"/>
      <c r="AB3954" s="1312"/>
      <c r="AC3954" s="1313">
        <v>26.285499999999999</v>
      </c>
      <c r="AD3954" s="1313"/>
      <c r="AE3954" s="1313"/>
      <c r="AF3954" s="1313"/>
    </row>
    <row r="3955" spans="1:32" ht="23.25" customHeight="1">
      <c r="A3955" s="153"/>
      <c r="B3955" s="154"/>
      <c r="C3955" s="175" t="s">
        <v>887</v>
      </c>
      <c r="D3955" s="1304" t="s">
        <v>888</v>
      </c>
      <c r="E3955" s="1304"/>
      <c r="F3955" s="1304"/>
      <c r="G3955" s="1304"/>
      <c r="H3955" s="1304"/>
      <c r="I3955" s="1304"/>
      <c r="J3955" s="1304"/>
      <c r="K3955" s="1304"/>
      <c r="L3955" s="1304"/>
      <c r="M3955" s="1304"/>
      <c r="N3955" s="1304"/>
      <c r="O3955" s="1305">
        <v>175.48747</v>
      </c>
      <c r="P3955" s="1305"/>
      <c r="Q3955" s="1305"/>
      <c r="R3955" s="1305"/>
      <c r="S3955" s="1306" t="s">
        <v>533</v>
      </c>
      <c r="T3955" s="1306"/>
      <c r="U3955" s="1306"/>
      <c r="V3955" s="1306"/>
      <c r="W3955" s="1307">
        <v>0.64200000000000002</v>
      </c>
      <c r="X3955" s="1307"/>
      <c r="Y3955" s="1307"/>
      <c r="Z3955" s="1307"/>
      <c r="AA3955" s="1307"/>
      <c r="AB3955" s="1307"/>
      <c r="AC3955" s="1308">
        <v>112.663</v>
      </c>
      <c r="AD3955" s="1308"/>
      <c r="AE3955" s="1308"/>
      <c r="AF3955" s="1308"/>
    </row>
    <row r="3956" spans="1:32" ht="16.7" customHeight="1">
      <c r="A3956" s="1246"/>
      <c r="B3956" s="1246"/>
      <c r="C3956" s="1246"/>
      <c r="D3956" s="1246"/>
      <c r="E3956" s="1246"/>
      <c r="F3956" s="1246"/>
      <c r="G3956" s="1246"/>
      <c r="H3956" s="1246"/>
      <c r="I3956" s="1246"/>
      <c r="J3956" s="1246"/>
      <c r="K3956" s="1246"/>
      <c r="L3956" s="1246"/>
      <c r="M3956" s="1247" t="s">
        <v>411</v>
      </c>
      <c r="N3956" s="1247"/>
      <c r="O3956" s="1247"/>
      <c r="P3956" s="1247"/>
      <c r="Q3956" s="1247"/>
      <c r="R3956" s="1247"/>
      <c r="S3956" s="1247"/>
      <c r="T3956" s="1247"/>
      <c r="U3956" s="1247"/>
      <c r="V3956" s="1247"/>
      <c r="W3956" s="1247"/>
      <c r="X3956" s="1248"/>
      <c r="Y3956" s="1248"/>
      <c r="Z3956" s="1249">
        <v>266.63139999999999</v>
      </c>
      <c r="AA3956" s="1249"/>
      <c r="AB3956" s="1249"/>
      <c r="AC3956" s="1249"/>
      <c r="AD3956" s="1249"/>
      <c r="AE3956" s="1249"/>
      <c r="AF3956" s="1249"/>
    </row>
    <row r="3957" spans="1:32" ht="17.45" customHeight="1">
      <c r="A3957" s="1257" t="s">
        <v>412</v>
      </c>
      <c r="B3957" s="1257"/>
      <c r="C3957" s="1257"/>
      <c r="D3957" s="1257"/>
      <c r="E3957" s="1257"/>
      <c r="F3957" s="1257"/>
      <c r="G3957" s="1257"/>
      <c r="H3957" s="1257"/>
      <c r="I3957" s="1257"/>
      <c r="J3957" s="1257"/>
      <c r="K3957" s="1257"/>
      <c r="L3957" s="1257"/>
      <c r="M3957" s="1257"/>
      <c r="N3957" s="1257"/>
      <c r="O3957" s="1258" t="s">
        <v>391</v>
      </c>
      <c r="P3957" s="1258"/>
      <c r="Q3957" s="1258"/>
      <c r="R3957" s="1258"/>
      <c r="S3957" s="1258" t="s">
        <v>407</v>
      </c>
      <c r="T3957" s="1258"/>
      <c r="U3957" s="1258"/>
      <c r="V3957" s="1258"/>
      <c r="W3957" s="1258" t="s">
        <v>408</v>
      </c>
      <c r="X3957" s="1258"/>
      <c r="Y3957" s="1258"/>
      <c r="Z3957" s="1258"/>
      <c r="AA3957" s="1258"/>
      <c r="AB3957" s="1258"/>
      <c r="AC3957" s="1259" t="s">
        <v>409</v>
      </c>
      <c r="AD3957" s="1259"/>
      <c r="AE3957" s="1259"/>
      <c r="AF3957" s="1259"/>
    </row>
    <row r="3958" spans="1:32" ht="16.7" customHeight="1">
      <c r="A3958" s="1246"/>
      <c r="B3958" s="1246"/>
      <c r="C3958" s="1246"/>
      <c r="D3958" s="1246"/>
      <c r="E3958" s="1246"/>
      <c r="F3958" s="1246"/>
      <c r="G3958" s="1246"/>
      <c r="H3958" s="1246"/>
      <c r="I3958" s="1246"/>
      <c r="J3958" s="1246"/>
      <c r="K3958" s="1246"/>
      <c r="L3958" s="1246"/>
      <c r="M3958" s="1247" t="s">
        <v>413</v>
      </c>
      <c r="N3958" s="1247"/>
      <c r="O3958" s="1247"/>
      <c r="P3958" s="1247"/>
      <c r="Q3958" s="1247"/>
      <c r="R3958" s="1247"/>
      <c r="S3958" s="1247"/>
      <c r="T3958" s="1247"/>
      <c r="U3958" s="1247"/>
      <c r="V3958" s="1247"/>
      <c r="W3958" s="1247"/>
      <c r="X3958" s="1248"/>
      <c r="Y3958" s="1248"/>
      <c r="Z3958" s="1249">
        <v>0</v>
      </c>
      <c r="AA3958" s="1249"/>
      <c r="AB3958" s="1249"/>
      <c r="AC3958" s="1249"/>
      <c r="AD3958" s="1249"/>
      <c r="AE3958" s="1249"/>
      <c r="AF3958" s="1249"/>
    </row>
    <row r="3959" spans="1:32" ht="17.45" customHeight="1">
      <c r="A3959" s="1257" t="s">
        <v>414</v>
      </c>
      <c r="B3959" s="1257"/>
      <c r="C3959" s="1257"/>
      <c r="D3959" s="1257"/>
      <c r="E3959" s="1257"/>
      <c r="F3959" s="1257"/>
      <c r="G3959" s="1257"/>
      <c r="H3959" s="1257"/>
      <c r="I3959" s="1257"/>
      <c r="J3959" s="1257"/>
      <c r="K3959" s="1257"/>
      <c r="L3959" s="1257"/>
      <c r="M3959" s="1257"/>
      <c r="N3959" s="1257"/>
      <c r="O3959" s="1258" t="s">
        <v>391</v>
      </c>
      <c r="P3959" s="1258"/>
      <c r="Q3959" s="1258"/>
      <c r="R3959" s="1258"/>
      <c r="S3959" s="1258" t="s">
        <v>407</v>
      </c>
      <c r="T3959" s="1258"/>
      <c r="U3959" s="1258"/>
      <c r="V3959" s="1258"/>
      <c r="W3959" s="1258" t="s">
        <v>408</v>
      </c>
      <c r="X3959" s="1258"/>
      <c r="Y3959" s="1258"/>
      <c r="Z3959" s="1258"/>
      <c r="AA3959" s="1258"/>
      <c r="AB3959" s="1258"/>
      <c r="AC3959" s="1259" t="s">
        <v>409</v>
      </c>
      <c r="AD3959" s="1259"/>
      <c r="AE3959" s="1259"/>
      <c r="AF3959" s="1259"/>
    </row>
    <row r="3960" spans="1:32" ht="23.25" customHeight="1">
      <c r="A3960" s="146"/>
      <c r="B3960" s="147"/>
      <c r="C3960" s="170" t="s">
        <v>889</v>
      </c>
      <c r="D3960" s="1314" t="s">
        <v>890</v>
      </c>
      <c r="E3960" s="1314"/>
      <c r="F3960" s="1314"/>
      <c r="G3960" s="1314"/>
      <c r="H3960" s="1314"/>
      <c r="I3960" s="1314"/>
      <c r="J3960" s="1314"/>
      <c r="K3960" s="1314"/>
      <c r="L3960" s="1314"/>
      <c r="M3960" s="1314"/>
      <c r="N3960" s="1314"/>
      <c r="O3960" s="1315">
        <v>1.5590900000000001</v>
      </c>
      <c r="P3960" s="1315"/>
      <c r="Q3960" s="1315"/>
      <c r="R3960" s="1315"/>
      <c r="S3960" s="1316" t="s">
        <v>283</v>
      </c>
      <c r="T3960" s="1316"/>
      <c r="U3960" s="1316"/>
      <c r="V3960" s="1316"/>
      <c r="W3960" s="1317">
        <v>1.8</v>
      </c>
      <c r="X3960" s="1317"/>
      <c r="Y3960" s="1317"/>
      <c r="Z3960" s="1317"/>
      <c r="AA3960" s="1317"/>
      <c r="AB3960" s="1317"/>
      <c r="AC3960" s="1318">
        <v>2.8064</v>
      </c>
      <c r="AD3960" s="1318"/>
      <c r="AE3960" s="1318"/>
      <c r="AF3960" s="1318"/>
    </row>
    <row r="3961" spans="1:32" ht="22.5" customHeight="1">
      <c r="A3961" s="150"/>
      <c r="C3961" s="173" t="s">
        <v>919</v>
      </c>
      <c r="D3961" s="1309" t="s">
        <v>920</v>
      </c>
      <c r="E3961" s="1309"/>
      <c r="F3961" s="1309"/>
      <c r="G3961" s="1309"/>
      <c r="H3961" s="1309"/>
      <c r="I3961" s="1309"/>
      <c r="J3961" s="1309"/>
      <c r="K3961" s="1309"/>
      <c r="L3961" s="1309"/>
      <c r="M3961" s="1309"/>
      <c r="N3961" s="1309"/>
      <c r="O3961" s="1310">
        <v>3.134E-2</v>
      </c>
      <c r="P3961" s="1310"/>
      <c r="Q3961" s="1310"/>
      <c r="R3961" s="1310"/>
      <c r="S3961" s="1311" t="s">
        <v>283</v>
      </c>
      <c r="T3961" s="1311"/>
      <c r="U3961" s="1311"/>
      <c r="V3961" s="1311"/>
      <c r="W3961" s="1312">
        <v>33.54</v>
      </c>
      <c r="X3961" s="1312"/>
      <c r="Y3961" s="1312"/>
      <c r="Z3961" s="1312"/>
      <c r="AA3961" s="1312"/>
      <c r="AB3961" s="1312"/>
      <c r="AC3961" s="1313">
        <v>1.0510999999999999</v>
      </c>
      <c r="AD3961" s="1313"/>
      <c r="AE3961" s="1313"/>
      <c r="AF3961" s="1313"/>
    </row>
    <row r="3962" spans="1:32" ht="23.25" customHeight="1">
      <c r="A3962" s="153"/>
      <c r="B3962" s="154"/>
      <c r="C3962" s="175" t="s">
        <v>891</v>
      </c>
      <c r="D3962" s="1304" t="s">
        <v>892</v>
      </c>
      <c r="E3962" s="1304"/>
      <c r="F3962" s="1304"/>
      <c r="G3962" s="1304"/>
      <c r="H3962" s="1304"/>
      <c r="I3962" s="1304"/>
      <c r="J3962" s="1304"/>
      <c r="K3962" s="1304"/>
      <c r="L3962" s="1304"/>
      <c r="M3962" s="1304"/>
      <c r="N3962" s="1304"/>
      <c r="O3962" s="1305">
        <v>0.17549000000000001</v>
      </c>
      <c r="P3962" s="1305"/>
      <c r="Q3962" s="1305"/>
      <c r="R3962" s="1305"/>
      <c r="S3962" s="1306" t="s">
        <v>283</v>
      </c>
      <c r="T3962" s="1306"/>
      <c r="U3962" s="1306"/>
      <c r="V3962" s="1306"/>
      <c r="W3962" s="1307">
        <v>33.54</v>
      </c>
      <c r="X3962" s="1307"/>
      <c r="Y3962" s="1307"/>
      <c r="Z3962" s="1307"/>
      <c r="AA3962" s="1307"/>
      <c r="AB3962" s="1307"/>
      <c r="AC3962" s="1308">
        <v>5.8859000000000004</v>
      </c>
      <c r="AD3962" s="1308"/>
      <c r="AE3962" s="1308"/>
      <c r="AF3962" s="1308"/>
    </row>
    <row r="3963" spans="1:32" ht="16.7" customHeight="1">
      <c r="A3963" s="1251"/>
      <c r="B3963" s="1251"/>
      <c r="C3963" s="1251"/>
      <c r="D3963" s="1251"/>
      <c r="E3963" s="1251"/>
      <c r="F3963" s="1251"/>
      <c r="G3963" s="1251"/>
      <c r="H3963" s="1251"/>
      <c r="I3963" s="1251"/>
      <c r="J3963" s="1251"/>
      <c r="K3963" s="1251"/>
      <c r="L3963" s="1251"/>
      <c r="M3963" s="1252" t="s">
        <v>415</v>
      </c>
      <c r="N3963" s="1252"/>
      <c r="O3963" s="1252"/>
      <c r="P3963" s="1252"/>
      <c r="Q3963" s="1252"/>
      <c r="R3963" s="1252"/>
      <c r="S3963" s="1252"/>
      <c r="T3963" s="1252"/>
      <c r="U3963" s="1252"/>
      <c r="V3963" s="1252"/>
      <c r="W3963" s="1252"/>
      <c r="X3963" s="1253"/>
      <c r="Y3963" s="1253"/>
      <c r="Z3963" s="1254">
        <v>9.7433999999999994</v>
      </c>
      <c r="AA3963" s="1254"/>
      <c r="AB3963" s="1254"/>
      <c r="AC3963" s="1254"/>
      <c r="AD3963" s="1254"/>
      <c r="AE3963" s="1254"/>
      <c r="AF3963" s="1254"/>
    </row>
    <row r="3964" spans="1:32" ht="17.45" customHeight="1">
      <c r="A3964" s="1255" t="s">
        <v>416</v>
      </c>
      <c r="B3964" s="1255"/>
      <c r="C3964" s="1255"/>
      <c r="D3964" s="1255"/>
      <c r="E3964" s="1255"/>
      <c r="F3964" s="1255"/>
      <c r="G3964" s="1255"/>
      <c r="H3964" s="1255"/>
      <c r="I3964" s="1255"/>
      <c r="J3964" s="1256" t="s">
        <v>391</v>
      </c>
      <c r="K3964" s="1256"/>
      <c r="L3964" s="158" t="s">
        <v>417</v>
      </c>
      <c r="M3964" s="158" t="s">
        <v>418</v>
      </c>
      <c r="N3964" s="1256" t="s">
        <v>419</v>
      </c>
      <c r="O3964" s="1256"/>
      <c r="P3964" s="1256" t="s">
        <v>420</v>
      </c>
      <c r="Q3964" s="1256"/>
      <c r="R3964" s="1256"/>
      <c r="S3964" s="1256"/>
      <c r="T3964" s="1256" t="s">
        <v>421</v>
      </c>
      <c r="U3964" s="1256"/>
      <c r="V3964" s="1256"/>
      <c r="W3964" s="1256"/>
      <c r="X3964" s="1256" t="s">
        <v>422</v>
      </c>
      <c r="Y3964" s="1256"/>
      <c r="Z3964" s="1256"/>
      <c r="AA3964" s="1256"/>
      <c r="AB3964" s="1256"/>
      <c r="AC3964" s="1245" t="s">
        <v>409</v>
      </c>
      <c r="AD3964" s="1245"/>
      <c r="AE3964" s="1245"/>
      <c r="AF3964" s="1245"/>
    </row>
    <row r="3965" spans="1:32" ht="22.5" customHeight="1">
      <c r="A3965" s="146"/>
      <c r="B3965" s="147"/>
      <c r="C3965" s="170" t="s">
        <v>895</v>
      </c>
      <c r="D3965" s="1263" t="s">
        <v>890</v>
      </c>
      <c r="E3965" s="1263"/>
      <c r="F3965" s="1263"/>
      <c r="G3965" s="1263"/>
      <c r="H3965" s="1263"/>
      <c r="I3965" s="1263"/>
      <c r="J3965" s="1300">
        <v>1.5590900000000001</v>
      </c>
      <c r="K3965" s="1300"/>
      <c r="L3965" s="171">
        <v>0</v>
      </c>
      <c r="M3965" s="171">
        <v>0</v>
      </c>
      <c r="N3965" s="1265">
        <v>0</v>
      </c>
      <c r="O3965" s="1265"/>
      <c r="P3965" s="1265">
        <v>1.24</v>
      </c>
      <c r="Q3965" s="1265"/>
      <c r="R3965" s="1265"/>
      <c r="S3965" s="1265"/>
      <c r="T3965" s="1265">
        <v>0.99</v>
      </c>
      <c r="U3965" s="1265"/>
      <c r="V3965" s="1265"/>
      <c r="W3965" s="1265"/>
      <c r="X3965" s="1265">
        <v>0.82</v>
      </c>
      <c r="Y3965" s="1265"/>
      <c r="Z3965" s="1265"/>
      <c r="AA3965" s="1265"/>
      <c r="AB3965" s="1265"/>
      <c r="AC3965" s="1266">
        <v>0</v>
      </c>
      <c r="AD3965" s="1266"/>
      <c r="AE3965" s="1266"/>
      <c r="AF3965" s="1266"/>
    </row>
    <row r="3966" spans="1:32" ht="23.25" customHeight="1">
      <c r="A3966" s="150"/>
      <c r="C3966" s="173" t="s">
        <v>921</v>
      </c>
      <c r="D3966" s="1297" t="s">
        <v>920</v>
      </c>
      <c r="E3966" s="1297"/>
      <c r="F3966" s="1297"/>
      <c r="G3966" s="1297"/>
      <c r="H3966" s="1297"/>
      <c r="I3966" s="1297"/>
      <c r="J3966" s="1298">
        <v>3.134E-2</v>
      </c>
      <c r="K3966" s="1298"/>
      <c r="L3966" s="174">
        <v>0</v>
      </c>
      <c r="M3966" s="174">
        <v>0</v>
      </c>
      <c r="N3966" s="1299">
        <v>0</v>
      </c>
      <c r="O3966" s="1299"/>
      <c r="P3966" s="1299">
        <v>1.1000000000000001</v>
      </c>
      <c r="Q3966" s="1299"/>
      <c r="R3966" s="1299"/>
      <c r="S3966" s="1299"/>
      <c r="T3966" s="1299">
        <v>0.88</v>
      </c>
      <c r="U3966" s="1299"/>
      <c r="V3966" s="1299"/>
      <c r="W3966" s="1299"/>
      <c r="X3966" s="1299">
        <v>0.72</v>
      </c>
      <c r="Y3966" s="1299"/>
      <c r="Z3966" s="1299"/>
      <c r="AA3966" s="1299"/>
      <c r="AB3966" s="1299"/>
      <c r="AC3966" s="1262">
        <v>0</v>
      </c>
      <c r="AD3966" s="1262"/>
      <c r="AE3966" s="1262"/>
      <c r="AF3966" s="1262"/>
    </row>
    <row r="3967" spans="1:32" ht="42.95" customHeight="1">
      <c r="A3967" s="153"/>
      <c r="B3967" s="154"/>
      <c r="C3967" s="154"/>
      <c r="D3967" s="154"/>
      <c r="E3967" s="154"/>
      <c r="F3967" s="154"/>
      <c r="G3967" s="154"/>
      <c r="H3967" s="154"/>
      <c r="I3967" s="154"/>
      <c r="J3967" s="154"/>
      <c r="K3967" s="154"/>
      <c r="L3967" s="154"/>
      <c r="M3967" s="154"/>
      <c r="N3967" s="154"/>
      <c r="O3967" s="154"/>
      <c r="P3967" s="154"/>
      <c r="Q3967" s="154"/>
      <c r="R3967" s="154"/>
      <c r="S3967" s="154"/>
      <c r="T3967" s="154"/>
      <c r="U3967" s="154"/>
      <c r="V3967" s="154"/>
      <c r="W3967" s="154"/>
      <c r="X3967" s="154"/>
      <c r="Y3967" s="154"/>
      <c r="Z3967" s="154"/>
      <c r="AA3967" s="154"/>
      <c r="AB3967" s="154"/>
      <c r="AC3967" s="154"/>
      <c r="AD3967" s="154"/>
      <c r="AE3967" s="154"/>
      <c r="AF3967" s="162"/>
    </row>
    <row r="3968" spans="1:32" ht="2.1" customHeight="1">
      <c r="A3968" s="146"/>
      <c r="B3968" s="147"/>
      <c r="C3968" s="147"/>
      <c r="D3968" s="147"/>
      <c r="E3968" s="147"/>
      <c r="F3968" s="147"/>
      <c r="G3968" s="1289" t="s">
        <v>376</v>
      </c>
      <c r="H3968" s="1289"/>
      <c r="I3968" s="1289"/>
      <c r="J3968" s="1289"/>
      <c r="K3968" s="1289"/>
      <c r="L3968" s="1289"/>
      <c r="M3968" s="1289"/>
      <c r="N3968" s="1289"/>
      <c r="O3968" s="1289"/>
      <c r="P3968" s="1289"/>
      <c r="Q3968" s="1289"/>
      <c r="R3968" s="1289"/>
      <c r="S3968" s="1289"/>
      <c r="T3968" s="1289"/>
      <c r="U3968" s="1289"/>
      <c r="V3968" s="1289"/>
      <c r="W3968" s="1289"/>
      <c r="X3968" s="1289"/>
      <c r="Y3968" s="1289"/>
      <c r="Z3968" s="1289"/>
      <c r="AA3968" s="148"/>
      <c r="AB3968" s="1290" t="s">
        <v>922</v>
      </c>
      <c r="AC3968" s="1290"/>
      <c r="AD3968" s="1290"/>
      <c r="AE3968" s="1290"/>
      <c r="AF3968" s="1290"/>
    </row>
    <row r="3969" spans="1:32" ht="14.65" customHeight="1">
      <c r="A3969" s="150"/>
      <c r="B3969" s="1243"/>
      <c r="C3969" s="1243"/>
      <c r="D3969" s="1243"/>
      <c r="E3969" s="1243"/>
      <c r="G3969" s="1289"/>
      <c r="H3969" s="1289"/>
      <c r="I3969" s="1289"/>
      <c r="J3969" s="1289"/>
      <c r="K3969" s="1289"/>
      <c r="L3969" s="1289"/>
      <c r="M3969" s="1289"/>
      <c r="N3969" s="1289"/>
      <c r="O3969" s="1289"/>
      <c r="P3969" s="1289"/>
      <c r="Q3969" s="1289"/>
      <c r="R3969" s="1289"/>
      <c r="S3969" s="1289"/>
      <c r="T3969" s="1289"/>
      <c r="U3969" s="1289"/>
      <c r="V3969" s="1289"/>
      <c r="W3969" s="1289"/>
      <c r="X3969" s="1289"/>
      <c r="Y3969" s="1289"/>
      <c r="Z3969" s="1289"/>
      <c r="AA3969" s="152"/>
      <c r="AB3969" s="1290"/>
      <c r="AC3969" s="1290"/>
      <c r="AD3969" s="1290"/>
      <c r="AE3969" s="1290"/>
      <c r="AF3969" s="1290"/>
    </row>
    <row r="3970" spans="1:32" ht="0.75" customHeight="1">
      <c r="A3970" s="150"/>
      <c r="B3970" s="1243"/>
      <c r="C3970" s="1243"/>
      <c r="D3970" s="1243"/>
      <c r="E3970" s="1243"/>
      <c r="G3970" s="1289"/>
      <c r="H3970" s="1289"/>
      <c r="I3970" s="1289"/>
      <c r="J3970" s="1289"/>
      <c r="K3970" s="1289"/>
      <c r="L3970" s="1289"/>
      <c r="M3970" s="1289"/>
      <c r="N3970" s="1289"/>
      <c r="O3970" s="1289"/>
      <c r="P3970" s="1289"/>
      <c r="Q3970" s="1289"/>
      <c r="R3970" s="1289"/>
      <c r="S3970" s="1289"/>
      <c r="T3970" s="1289"/>
      <c r="U3970" s="1289"/>
      <c r="V3970" s="1289"/>
      <c r="W3970" s="1289"/>
      <c r="X3970" s="1289"/>
      <c r="Y3970" s="1289"/>
      <c r="Z3970" s="1289"/>
      <c r="AA3970" s="152"/>
      <c r="AB3970" s="1290"/>
      <c r="AC3970" s="1290"/>
      <c r="AD3970" s="1290"/>
      <c r="AE3970" s="1290"/>
      <c r="AF3970" s="1290"/>
    </row>
    <row r="3971" spans="1:32" ht="11.65" customHeight="1">
      <c r="A3971" s="150"/>
      <c r="B3971" s="1243"/>
      <c r="C3971" s="1243"/>
      <c r="D3971" s="1243"/>
      <c r="E3971" s="1243"/>
      <c r="G3971" s="1289"/>
      <c r="H3971" s="1289"/>
      <c r="I3971" s="1289"/>
      <c r="J3971" s="1289"/>
      <c r="K3971" s="1289"/>
      <c r="L3971" s="1289"/>
      <c r="M3971" s="1289"/>
      <c r="N3971" s="1289"/>
      <c r="O3971" s="1289"/>
      <c r="P3971" s="1289"/>
      <c r="Q3971" s="1289"/>
      <c r="R3971" s="1289"/>
      <c r="S3971" s="1289"/>
      <c r="T3971" s="1289"/>
      <c r="U3971" s="1289"/>
      <c r="V3971" s="1289"/>
      <c r="W3971" s="1289"/>
      <c r="X3971" s="1289"/>
      <c r="Y3971" s="1289"/>
      <c r="Z3971" s="1289"/>
      <c r="AA3971" s="152"/>
      <c r="AB3971" s="1303" t="s">
        <v>378</v>
      </c>
      <c r="AC3971" s="1303"/>
      <c r="AD3971" s="1303"/>
      <c r="AE3971" s="1292"/>
      <c r="AF3971" s="1292"/>
    </row>
    <row r="3972" spans="1:32" ht="13.9" customHeight="1">
      <c r="A3972" s="150"/>
      <c r="B3972" s="1243"/>
      <c r="C3972" s="1243"/>
      <c r="D3972" s="1243"/>
      <c r="E3972" s="1243"/>
      <c r="G3972" s="1293" t="s">
        <v>379</v>
      </c>
      <c r="H3972" s="1293"/>
      <c r="I3972" s="1293"/>
      <c r="J3972" s="1293"/>
      <c r="K3972" s="1293"/>
      <c r="L3972" s="1293"/>
      <c r="M3972" s="1293"/>
      <c r="N3972" s="1293"/>
      <c r="O3972" s="1293"/>
      <c r="P3972" s="1293"/>
      <c r="Q3972" s="1293"/>
      <c r="R3972" s="1293"/>
      <c r="S3972" s="1293"/>
      <c r="T3972" s="1293"/>
      <c r="U3972" s="1293"/>
      <c r="V3972" s="1293"/>
      <c r="W3972" s="1293"/>
      <c r="X3972" s="1293"/>
      <c r="Y3972" s="1293"/>
      <c r="Z3972" s="1293"/>
      <c r="AA3972" s="152"/>
      <c r="AB3972" s="1303"/>
      <c r="AC3972" s="1303"/>
      <c r="AD3972" s="1303"/>
      <c r="AE3972" s="1292"/>
      <c r="AF3972" s="1292"/>
    </row>
    <row r="3973" spans="1:32" ht="0.75" customHeight="1">
      <c r="A3973" s="153"/>
      <c r="B3973" s="154"/>
      <c r="C3973" s="154"/>
      <c r="D3973" s="154"/>
      <c r="E3973" s="154"/>
      <c r="F3973" s="154"/>
      <c r="G3973" s="154"/>
      <c r="H3973" s="154"/>
      <c r="I3973" s="154"/>
      <c r="J3973" s="154"/>
      <c r="K3973" s="154"/>
      <c r="L3973" s="154"/>
      <c r="M3973" s="154"/>
      <c r="N3973" s="154"/>
      <c r="O3973" s="154"/>
      <c r="P3973" s="154"/>
      <c r="Q3973" s="154"/>
      <c r="R3973" s="154"/>
      <c r="S3973" s="154"/>
      <c r="T3973" s="154"/>
      <c r="U3973" s="154"/>
      <c r="V3973" s="154"/>
      <c r="W3973" s="154"/>
      <c r="X3973" s="154"/>
      <c r="Y3973" s="154"/>
      <c r="Z3973" s="154"/>
      <c r="AA3973" s="162"/>
      <c r="AB3973" s="1303"/>
      <c r="AC3973" s="1303"/>
      <c r="AD3973" s="1303"/>
      <c r="AE3973" s="1292"/>
      <c r="AF3973" s="1292"/>
    </row>
    <row r="3974" spans="1:32" ht="16.7" customHeight="1">
      <c r="A3974" s="1280" t="s">
        <v>323</v>
      </c>
      <c r="B3974" s="1280"/>
      <c r="C3974" s="1280"/>
      <c r="D3974" s="1280"/>
      <c r="E3974" s="1280"/>
      <c r="F3974" s="1280"/>
      <c r="G3974" s="1280"/>
      <c r="H3974" s="1280"/>
      <c r="I3974" s="1280"/>
      <c r="J3974" s="1280"/>
      <c r="K3974" s="1280"/>
      <c r="L3974" s="1280"/>
      <c r="M3974" s="1280"/>
      <c r="N3974" s="1280"/>
      <c r="O3974" s="1280"/>
      <c r="P3974" s="1280"/>
      <c r="Q3974" s="1280"/>
      <c r="R3974" s="1280"/>
      <c r="S3974" s="1280"/>
      <c r="T3974" s="1280"/>
      <c r="U3974" s="1280"/>
      <c r="V3974" s="1280"/>
      <c r="W3974" s="1280"/>
      <c r="X3974" s="1280"/>
      <c r="Y3974" s="1280"/>
      <c r="Z3974" s="1280"/>
      <c r="AA3974" s="1280"/>
      <c r="AB3974" s="1280"/>
      <c r="AC3974" s="1280"/>
      <c r="AD3974" s="1280"/>
      <c r="AE3974" s="1280"/>
      <c r="AF3974" s="1280"/>
    </row>
    <row r="3975" spans="1:32" ht="37.9" customHeight="1">
      <c r="A3975" s="1301" t="s">
        <v>380</v>
      </c>
      <c r="B3975" s="1301"/>
      <c r="C3975" s="1301"/>
      <c r="D3975" s="1301"/>
      <c r="E3975" s="1301"/>
      <c r="F3975" s="1301"/>
      <c r="G3975" s="1301"/>
      <c r="H3975" s="1301"/>
      <c r="I3975" s="1301"/>
      <c r="J3975" s="1301"/>
      <c r="K3975" s="1301"/>
      <c r="L3975" s="1301"/>
      <c r="M3975" s="1301"/>
      <c r="N3975" s="1301"/>
      <c r="O3975" s="1301"/>
      <c r="P3975" s="1301"/>
      <c r="Q3975" s="1301"/>
      <c r="R3975" s="1301"/>
      <c r="S3975" s="1301"/>
      <c r="T3975" s="1301"/>
      <c r="U3975" s="1301"/>
      <c r="V3975" s="1301"/>
      <c r="W3975" s="1301"/>
      <c r="X3975" s="1301"/>
      <c r="Y3975" s="1280" t="s">
        <v>878</v>
      </c>
      <c r="Z3975" s="1280"/>
      <c r="AA3975" s="1280"/>
      <c r="AB3975" s="1280"/>
      <c r="AC3975" s="1280"/>
      <c r="AD3975" s="1280"/>
      <c r="AE3975" s="1280"/>
      <c r="AF3975" s="1280"/>
    </row>
    <row r="3976" spans="1:32" ht="4.3499999999999996" customHeight="1">
      <c r="A3976" s="146"/>
      <c r="B3976" s="147"/>
      <c r="C3976" s="147"/>
      <c r="D3976" s="147"/>
      <c r="E3976" s="147"/>
      <c r="F3976" s="147"/>
      <c r="G3976" s="147"/>
      <c r="H3976" s="147"/>
      <c r="I3976" s="147"/>
      <c r="J3976" s="156"/>
      <c r="K3976" s="156"/>
      <c r="L3976" s="156"/>
      <c r="M3976" s="156"/>
      <c r="N3976" s="156"/>
      <c r="O3976" s="156"/>
      <c r="P3976" s="156"/>
      <c r="Q3976" s="156"/>
      <c r="R3976" s="156"/>
      <c r="S3976" s="156"/>
      <c r="T3976" s="156"/>
      <c r="U3976" s="156"/>
      <c r="V3976" s="156"/>
      <c r="W3976" s="156"/>
      <c r="X3976" s="156"/>
      <c r="Y3976" s="156"/>
      <c r="Z3976" s="156"/>
      <c r="AA3976" s="156"/>
      <c r="AB3976" s="156"/>
      <c r="AC3976" s="156"/>
      <c r="AD3976" s="156"/>
      <c r="AE3976" s="156"/>
      <c r="AF3976" s="157"/>
    </row>
    <row r="3977" spans="1:32" ht="17.45" customHeight="1">
      <c r="A3977" s="1302" t="s">
        <v>416</v>
      </c>
      <c r="B3977" s="1302"/>
      <c r="C3977" s="1302"/>
      <c r="D3977" s="1302"/>
      <c r="E3977" s="1302"/>
      <c r="F3977" s="1302"/>
      <c r="G3977" s="1302"/>
      <c r="H3977" s="1302"/>
      <c r="I3977" s="1302"/>
      <c r="J3977" s="1256" t="s">
        <v>391</v>
      </c>
      <c r="K3977" s="1256"/>
      <c r="L3977" s="158" t="s">
        <v>417</v>
      </c>
      <c r="M3977" s="158" t="s">
        <v>418</v>
      </c>
      <c r="N3977" s="1256" t="s">
        <v>419</v>
      </c>
      <c r="O3977" s="1256"/>
      <c r="P3977" s="1256" t="s">
        <v>420</v>
      </c>
      <c r="Q3977" s="1256"/>
      <c r="R3977" s="1256"/>
      <c r="S3977" s="1256"/>
      <c r="T3977" s="1256" t="s">
        <v>421</v>
      </c>
      <c r="U3977" s="1256"/>
      <c r="V3977" s="1256"/>
      <c r="W3977" s="1256"/>
      <c r="X3977" s="1256" t="s">
        <v>422</v>
      </c>
      <c r="Y3977" s="1256"/>
      <c r="Z3977" s="1256"/>
      <c r="AA3977" s="1256"/>
      <c r="AB3977" s="1256"/>
      <c r="AC3977" s="1245" t="s">
        <v>409</v>
      </c>
      <c r="AD3977" s="1245"/>
      <c r="AE3977" s="1245"/>
      <c r="AF3977" s="1245"/>
    </row>
    <row r="3978" spans="1:32" ht="30.6" customHeight="1">
      <c r="A3978" s="155"/>
      <c r="B3978" s="156"/>
      <c r="C3978" s="160" t="s">
        <v>896</v>
      </c>
      <c r="D3978" s="1328" t="s">
        <v>892</v>
      </c>
      <c r="E3978" s="1328"/>
      <c r="F3978" s="1328"/>
      <c r="G3978" s="1328"/>
      <c r="H3978" s="1328"/>
      <c r="I3978" s="1328"/>
      <c r="J3978" s="1329">
        <v>0.17549000000000001</v>
      </c>
      <c r="K3978" s="1329"/>
      <c r="L3978" s="172">
        <v>0</v>
      </c>
      <c r="M3978" s="172">
        <v>0</v>
      </c>
      <c r="N3978" s="1330">
        <v>0</v>
      </c>
      <c r="O3978" s="1330"/>
      <c r="P3978" s="1330">
        <v>1.1000000000000001</v>
      </c>
      <c r="Q3978" s="1330"/>
      <c r="R3978" s="1330"/>
      <c r="S3978" s="1330"/>
      <c r="T3978" s="1330">
        <v>0.88</v>
      </c>
      <c r="U3978" s="1330"/>
      <c r="V3978" s="1330"/>
      <c r="W3978" s="1330"/>
      <c r="X3978" s="1330">
        <v>0.72</v>
      </c>
      <c r="Y3978" s="1330"/>
      <c r="Z3978" s="1330"/>
      <c r="AA3978" s="1330"/>
      <c r="AB3978" s="1330"/>
      <c r="AC3978" s="1254">
        <v>0</v>
      </c>
      <c r="AD3978" s="1254"/>
      <c r="AE3978" s="1254"/>
      <c r="AF3978" s="1254"/>
    </row>
    <row r="3979" spans="1:32" ht="17.45" customHeight="1">
      <c r="A3979" s="1246"/>
      <c r="B3979" s="1246"/>
      <c r="C3979" s="1246"/>
      <c r="D3979" s="1246"/>
      <c r="E3979" s="1246"/>
      <c r="F3979" s="1246"/>
      <c r="G3979" s="1246"/>
      <c r="H3979" s="1246"/>
      <c r="I3979" s="1246"/>
      <c r="J3979" s="1246"/>
      <c r="K3979" s="1246"/>
      <c r="L3979" s="1246"/>
      <c r="M3979" s="1247" t="s">
        <v>423</v>
      </c>
      <c r="N3979" s="1247"/>
      <c r="O3979" s="1247"/>
      <c r="P3979" s="1247"/>
      <c r="Q3979" s="1247"/>
      <c r="R3979" s="1247"/>
      <c r="S3979" s="1247"/>
      <c r="T3979" s="1247"/>
      <c r="U3979" s="1247"/>
      <c r="V3979" s="1247"/>
      <c r="W3979" s="1247"/>
      <c r="X3979" s="1248"/>
      <c r="Y3979" s="1248"/>
      <c r="Z3979" s="1249">
        <v>0</v>
      </c>
      <c r="AA3979" s="1249"/>
      <c r="AB3979" s="1249"/>
      <c r="AC3979" s="1249"/>
      <c r="AD3979" s="1249"/>
      <c r="AE3979" s="1249"/>
      <c r="AF3979" s="1249"/>
    </row>
    <row r="3980" spans="1:32" ht="5.85" customHeight="1">
      <c r="A3980" s="1250"/>
      <c r="B3980" s="1250"/>
      <c r="C3980" s="1250"/>
      <c r="D3980" s="1250"/>
      <c r="E3980" s="1250"/>
      <c r="F3980" s="1250"/>
      <c r="G3980" s="1250"/>
      <c r="H3980" s="1250"/>
      <c r="I3980" s="1250"/>
      <c r="J3980" s="1250"/>
      <c r="K3980" s="1250"/>
      <c r="L3980" s="1250"/>
      <c r="M3980" s="1250"/>
      <c r="N3980" s="1250"/>
      <c r="O3980" s="1250"/>
      <c r="P3980" s="1250"/>
      <c r="Q3980" s="1250"/>
      <c r="R3980" s="1250"/>
      <c r="S3980" s="1250"/>
      <c r="T3980" s="1250"/>
      <c r="U3980" s="1250"/>
      <c r="V3980" s="1250"/>
      <c r="W3980" s="1250"/>
      <c r="X3980" s="1250"/>
      <c r="Y3980" s="1250"/>
      <c r="Z3980" s="1250"/>
      <c r="AA3980" s="1250"/>
      <c r="AB3980" s="1250"/>
      <c r="AC3980" s="1250"/>
      <c r="AD3980" s="1250"/>
      <c r="AE3980" s="1250"/>
      <c r="AF3980" s="1250"/>
    </row>
    <row r="3981" spans="1:32" ht="16.7" customHeight="1">
      <c r="A3981" s="1239"/>
      <c r="B3981" s="1239"/>
      <c r="C3981" s="1239"/>
      <c r="D3981" s="1239"/>
      <c r="E3981" s="1239"/>
      <c r="F3981" s="1239"/>
      <c r="G3981" s="1239"/>
      <c r="H3981" s="1239"/>
      <c r="I3981" s="1239"/>
      <c r="J3981" s="1239"/>
      <c r="K3981" s="1239"/>
      <c r="L3981" s="1239"/>
      <c r="M3981" s="1240" t="s">
        <v>424</v>
      </c>
      <c r="N3981" s="1240"/>
      <c r="O3981" s="1240"/>
      <c r="P3981" s="1240"/>
      <c r="Q3981" s="1240"/>
      <c r="R3981" s="1240"/>
      <c r="S3981" s="1240"/>
      <c r="T3981" s="1240"/>
      <c r="U3981" s="1240"/>
      <c r="V3981" s="1240"/>
      <c r="W3981" s="1240"/>
      <c r="X3981" s="1243"/>
      <c r="Y3981" s="1243"/>
      <c r="Z3981" s="1241">
        <v>342.28</v>
      </c>
      <c r="AA3981" s="1241"/>
      <c r="AB3981" s="1241"/>
      <c r="AC3981" s="1241"/>
      <c r="AD3981" s="1241"/>
      <c r="AE3981" s="1241"/>
      <c r="AF3981" s="1241"/>
    </row>
    <row r="3982" spans="1:32" ht="17.45" customHeight="1">
      <c r="A3982" s="1239"/>
      <c r="B3982" s="1239"/>
      <c r="C3982" s="1239"/>
      <c r="D3982" s="1239"/>
      <c r="E3982" s="1239"/>
      <c r="F3982" s="1239"/>
      <c r="G3982" s="1239"/>
      <c r="H3982" s="1239"/>
      <c r="I3982" s="1239"/>
      <c r="J3982" s="1239"/>
      <c r="K3982" s="1240" t="s">
        <v>425</v>
      </c>
      <c r="L3982" s="1240"/>
      <c r="M3982" s="1240"/>
      <c r="N3982" s="1240"/>
      <c r="O3982" s="1240"/>
      <c r="P3982" s="1240"/>
      <c r="Q3982" s="151"/>
      <c r="R3982" s="1244">
        <v>0</v>
      </c>
      <c r="S3982" s="1244"/>
      <c r="T3982" s="1244"/>
      <c r="U3982" s="151"/>
      <c r="V3982" s="1240" t="s">
        <v>426</v>
      </c>
      <c r="W3982" s="1240"/>
      <c r="X3982" s="1243"/>
      <c r="Y3982" s="1243"/>
      <c r="Z3982" s="1241">
        <v>0</v>
      </c>
      <c r="AA3982" s="1241"/>
      <c r="AB3982" s="1241"/>
      <c r="AC3982" s="1241"/>
      <c r="AD3982" s="1241"/>
      <c r="AE3982" s="1241"/>
      <c r="AF3982" s="1241"/>
    </row>
    <row r="3983" spans="1:32" ht="17.45" customHeight="1">
      <c r="A3983" s="1239"/>
      <c r="B3983" s="1239"/>
      <c r="C3983" s="1239"/>
      <c r="D3983" s="1239"/>
      <c r="E3983" s="1239"/>
      <c r="F3983" s="1239"/>
      <c r="G3983" s="1239"/>
      <c r="H3983" s="1239"/>
      <c r="I3983" s="1239"/>
      <c r="J3983" s="1239"/>
      <c r="K3983" s="1239"/>
      <c r="L3983" s="1239"/>
      <c r="M3983" s="1240" t="s">
        <v>427</v>
      </c>
      <c r="N3983" s="1240"/>
      <c r="O3983" s="1240"/>
      <c r="P3983" s="1240"/>
      <c r="Q3983" s="1240"/>
      <c r="R3983" s="1240"/>
      <c r="S3983" s="1240"/>
      <c r="T3983" s="1240"/>
      <c r="U3983" s="1240"/>
      <c r="V3983" s="1240"/>
      <c r="W3983" s="1240"/>
      <c r="X3983" s="1243"/>
      <c r="Y3983" s="1243"/>
      <c r="Z3983" s="1241">
        <v>342.28</v>
      </c>
      <c r="AA3983" s="1241"/>
      <c r="AB3983" s="1241"/>
      <c r="AC3983" s="1241"/>
      <c r="AD3983" s="1241"/>
      <c r="AE3983" s="1241"/>
      <c r="AF3983" s="1241"/>
    </row>
    <row r="3984" spans="1:32" ht="5.85" customHeight="1">
      <c r="A3984" s="1242"/>
      <c r="B3984" s="1242"/>
      <c r="C3984" s="1242"/>
      <c r="D3984" s="1242"/>
      <c r="E3984" s="1242"/>
      <c r="F3984" s="1242"/>
      <c r="G3984" s="1242"/>
      <c r="H3984" s="1242"/>
      <c r="I3984" s="1242"/>
      <c r="J3984" s="1242"/>
      <c r="K3984" s="1242"/>
      <c r="L3984" s="1242"/>
      <c r="M3984" s="1242"/>
      <c r="N3984" s="1242"/>
      <c r="O3984" s="1242"/>
      <c r="P3984" s="1242"/>
      <c r="Q3984" s="1242"/>
      <c r="R3984" s="1242"/>
      <c r="S3984" s="1242"/>
      <c r="T3984" s="1242"/>
      <c r="U3984" s="1242"/>
      <c r="V3984" s="1242"/>
      <c r="W3984" s="1242"/>
      <c r="X3984" s="1242"/>
      <c r="Y3984" s="1242"/>
      <c r="Z3984" s="1242"/>
      <c r="AA3984" s="1242"/>
      <c r="AB3984" s="1242"/>
      <c r="AC3984" s="1242"/>
      <c r="AD3984" s="1242"/>
      <c r="AE3984" s="1242"/>
      <c r="AF3984" s="1242"/>
    </row>
    <row r="3985" spans="1:32" ht="145.35" customHeight="1">
      <c r="A3985" s="150"/>
      <c r="AF3985" s="152"/>
    </row>
    <row r="3986" spans="1:32" ht="145.35" customHeight="1">
      <c r="A3986" s="150"/>
      <c r="AF3986" s="152"/>
    </row>
    <row r="3987" spans="1:32" ht="139.69999999999999" customHeight="1">
      <c r="A3987" s="150"/>
      <c r="AF3987" s="152"/>
    </row>
    <row r="3988" spans="1:32" ht="139.69999999999999" customHeight="1">
      <c r="A3988" s="153"/>
      <c r="B3988" s="154"/>
      <c r="C3988" s="154"/>
      <c r="D3988" s="154"/>
      <c r="E3988" s="154"/>
      <c r="F3988" s="154"/>
      <c r="G3988" s="154"/>
      <c r="H3988" s="154"/>
      <c r="I3988" s="154"/>
      <c r="J3988" s="154"/>
      <c r="K3988" s="154"/>
      <c r="L3988" s="154"/>
      <c r="M3988" s="154"/>
      <c r="N3988" s="154"/>
      <c r="O3988" s="154"/>
      <c r="P3988" s="154"/>
      <c r="Q3988" s="154"/>
      <c r="R3988" s="154"/>
      <c r="S3988" s="154"/>
      <c r="T3988" s="154"/>
      <c r="U3988" s="154"/>
      <c r="V3988" s="154"/>
      <c r="W3988" s="154"/>
      <c r="X3988" s="154"/>
      <c r="Y3988" s="154"/>
      <c r="Z3988" s="154"/>
      <c r="AA3988" s="154"/>
      <c r="AB3988" s="154"/>
      <c r="AC3988" s="154"/>
      <c r="AD3988" s="154"/>
      <c r="AE3988" s="154"/>
      <c r="AF3988" s="162"/>
    </row>
    <row r="3989" spans="1:32" ht="1.5" customHeight="1">
      <c r="A3989" s="146"/>
      <c r="B3989" s="147"/>
      <c r="C3989" s="147"/>
      <c r="D3989" s="147"/>
      <c r="E3989" s="147"/>
      <c r="F3989" s="147"/>
      <c r="G3989" s="1289" t="s">
        <v>376</v>
      </c>
      <c r="H3989" s="1289"/>
      <c r="I3989" s="1289"/>
      <c r="J3989" s="1289"/>
      <c r="K3989" s="1289"/>
      <c r="L3989" s="1289"/>
      <c r="M3989" s="1289"/>
      <c r="N3989" s="1289"/>
      <c r="O3989" s="1289"/>
      <c r="P3989" s="1289"/>
      <c r="Q3989" s="1289"/>
      <c r="R3989" s="1289"/>
      <c r="S3989" s="1289"/>
      <c r="T3989" s="1289"/>
      <c r="U3989" s="1289"/>
      <c r="V3989" s="1289"/>
      <c r="W3989" s="1289"/>
      <c r="X3989" s="1289"/>
      <c r="Y3989" s="1289"/>
      <c r="Z3989" s="1289"/>
      <c r="AA3989" s="148"/>
      <c r="AB3989" s="1290" t="s">
        <v>923</v>
      </c>
      <c r="AC3989" s="1290"/>
      <c r="AD3989" s="1290"/>
      <c r="AE3989" s="1290"/>
      <c r="AF3989" s="1290"/>
    </row>
    <row r="3990" spans="1:32" ht="15.4" customHeight="1">
      <c r="A3990" s="150"/>
      <c r="B3990" s="1243"/>
      <c r="C3990" s="1243"/>
      <c r="D3990" s="1243"/>
      <c r="E3990" s="1243"/>
      <c r="G3990" s="1289"/>
      <c r="H3990" s="1289"/>
      <c r="I3990" s="1289"/>
      <c r="J3990" s="1289"/>
      <c r="K3990" s="1289"/>
      <c r="L3990" s="1289"/>
      <c r="M3990" s="1289"/>
      <c r="N3990" s="1289"/>
      <c r="O3990" s="1289"/>
      <c r="P3990" s="1289"/>
      <c r="Q3990" s="1289"/>
      <c r="R3990" s="1289"/>
      <c r="S3990" s="1289"/>
      <c r="T3990" s="1289"/>
      <c r="U3990" s="1289"/>
      <c r="V3990" s="1289"/>
      <c r="W3990" s="1289"/>
      <c r="X3990" s="1289"/>
      <c r="Y3990" s="1289"/>
      <c r="Z3990" s="1289"/>
      <c r="AA3990" s="152"/>
      <c r="AB3990" s="1290"/>
      <c r="AC3990" s="1290"/>
      <c r="AD3990" s="1290"/>
      <c r="AE3990" s="1290"/>
      <c r="AF3990" s="1290"/>
    </row>
    <row r="3991" spans="1:32" ht="11.65" customHeight="1">
      <c r="A3991" s="150"/>
      <c r="B3991" s="1243"/>
      <c r="C3991" s="1243"/>
      <c r="D3991" s="1243"/>
      <c r="E3991" s="1243"/>
      <c r="G3991" s="1289"/>
      <c r="H3991" s="1289"/>
      <c r="I3991" s="1289"/>
      <c r="J3991" s="1289"/>
      <c r="K3991" s="1289"/>
      <c r="L3991" s="1289"/>
      <c r="M3991" s="1289"/>
      <c r="N3991" s="1289"/>
      <c r="O3991" s="1289"/>
      <c r="P3991" s="1289"/>
      <c r="Q3991" s="1289"/>
      <c r="R3991" s="1289"/>
      <c r="S3991" s="1289"/>
      <c r="T3991" s="1289"/>
      <c r="U3991" s="1289"/>
      <c r="V3991" s="1289"/>
      <c r="W3991" s="1289"/>
      <c r="X3991" s="1289"/>
      <c r="Y3991" s="1289"/>
      <c r="Z3991" s="1289"/>
      <c r="AA3991" s="152"/>
      <c r="AB3991" s="1291" t="s">
        <v>378</v>
      </c>
      <c r="AC3991" s="1291"/>
      <c r="AD3991" s="1291"/>
      <c r="AE3991" s="1292"/>
      <c r="AF3991" s="1292"/>
    </row>
    <row r="3992" spans="1:32" ht="13.9" customHeight="1">
      <c r="A3992" s="150"/>
      <c r="B3992" s="1243"/>
      <c r="C3992" s="1243"/>
      <c r="D3992" s="1243"/>
      <c r="E3992" s="1243"/>
      <c r="G3992" s="1293" t="s">
        <v>379</v>
      </c>
      <c r="H3992" s="1293"/>
      <c r="I3992" s="1293"/>
      <c r="J3992" s="1293"/>
      <c r="K3992" s="1293"/>
      <c r="L3992" s="1293"/>
      <c r="M3992" s="1293"/>
      <c r="N3992" s="1293"/>
      <c r="O3992" s="1293"/>
      <c r="P3992" s="1293"/>
      <c r="Q3992" s="1293"/>
      <c r="R3992" s="1293"/>
      <c r="S3992" s="1293"/>
      <c r="T3992" s="1293"/>
      <c r="U3992" s="1293"/>
      <c r="V3992" s="1293"/>
      <c r="W3992" s="1293"/>
      <c r="X3992" s="1293"/>
      <c r="Y3992" s="1293"/>
      <c r="Z3992" s="1293"/>
      <c r="AA3992" s="152"/>
      <c r="AB3992" s="1291"/>
      <c r="AC3992" s="1291"/>
      <c r="AD3992" s="1291"/>
      <c r="AE3992" s="1292"/>
      <c r="AF3992" s="1292"/>
    </row>
    <row r="3993" spans="1:32" ht="0.75" customHeight="1">
      <c r="A3993" s="150"/>
      <c r="G3993" s="1293"/>
      <c r="H3993" s="1293"/>
      <c r="I3993" s="1293"/>
      <c r="J3993" s="1293"/>
      <c r="K3993" s="1293"/>
      <c r="L3993" s="1293"/>
      <c r="M3993" s="1293"/>
      <c r="N3993" s="1293"/>
      <c r="O3993" s="1293"/>
      <c r="P3993" s="1293"/>
      <c r="Q3993" s="1293"/>
      <c r="R3993" s="1293"/>
      <c r="S3993" s="1293"/>
      <c r="T3993" s="1293"/>
      <c r="U3993" s="1293"/>
      <c r="V3993" s="1293"/>
      <c r="W3993" s="1293"/>
      <c r="X3993" s="1293"/>
      <c r="Y3993" s="1293"/>
      <c r="Z3993" s="1293"/>
      <c r="AA3993" s="152"/>
      <c r="AB3993" s="1291"/>
      <c r="AC3993" s="1291"/>
      <c r="AD3993" s="1291"/>
      <c r="AE3993" s="1292"/>
      <c r="AF3993" s="1292"/>
    </row>
    <row r="3994" spans="1:32" ht="0.75" customHeight="1">
      <c r="A3994" s="153"/>
      <c r="B3994" s="154"/>
      <c r="C3994" s="154"/>
      <c r="D3994" s="154"/>
      <c r="E3994" s="154"/>
      <c r="F3994" s="154"/>
      <c r="G3994" s="154"/>
      <c r="H3994" s="154"/>
      <c r="I3994" s="154"/>
      <c r="J3994" s="154"/>
      <c r="K3994" s="154"/>
      <c r="L3994" s="154"/>
      <c r="M3994" s="154"/>
      <c r="N3994" s="154"/>
      <c r="O3994" s="154"/>
      <c r="P3994" s="154"/>
      <c r="Q3994" s="154"/>
      <c r="R3994" s="154"/>
      <c r="S3994" s="154"/>
      <c r="T3994" s="154"/>
      <c r="U3994" s="154"/>
      <c r="V3994" s="154"/>
      <c r="W3994" s="154"/>
      <c r="X3994" s="154"/>
      <c r="Y3994" s="154"/>
      <c r="Z3994" s="154"/>
      <c r="AA3994" s="154"/>
      <c r="AB3994" s="154"/>
      <c r="AC3994" s="154"/>
      <c r="AD3994" s="154"/>
      <c r="AE3994" s="1292"/>
      <c r="AF3994" s="1292"/>
    </row>
    <row r="3995" spans="1:32" ht="15.95" customHeight="1">
      <c r="A3995" s="1280" t="s">
        <v>323</v>
      </c>
      <c r="B3995" s="1280"/>
      <c r="C3995" s="1280"/>
      <c r="D3995" s="1280"/>
      <c r="E3995" s="1280"/>
      <c r="F3995" s="1280"/>
      <c r="G3995" s="1280"/>
      <c r="H3995" s="1280"/>
      <c r="I3995" s="1280"/>
      <c r="J3995" s="1280"/>
      <c r="K3995" s="1280"/>
      <c r="L3995" s="1280"/>
      <c r="M3995" s="1280"/>
      <c r="N3995" s="1280"/>
      <c r="O3995" s="1280"/>
      <c r="P3995" s="1280"/>
      <c r="Q3995" s="1280"/>
      <c r="R3995" s="1280"/>
      <c r="S3995" s="1280"/>
      <c r="T3995" s="1280"/>
      <c r="U3995" s="1280"/>
      <c r="V3995" s="1280"/>
      <c r="W3995" s="1280"/>
      <c r="X3995" s="1280"/>
      <c r="Y3995" s="1280"/>
      <c r="Z3995" s="1280"/>
      <c r="AA3995" s="1280"/>
      <c r="AB3995" s="1280"/>
      <c r="AC3995" s="1280"/>
      <c r="AD3995" s="1280"/>
      <c r="AE3995" s="1280"/>
      <c r="AF3995" s="1280"/>
    </row>
    <row r="3996" spans="1:32" ht="0.75" customHeight="1">
      <c r="A3996" s="146"/>
      <c r="B3996" s="147"/>
      <c r="C3996" s="147"/>
      <c r="D3996" s="147"/>
      <c r="E3996" s="147"/>
      <c r="F3996" s="147"/>
      <c r="G3996" s="147"/>
      <c r="H3996" s="147"/>
      <c r="I3996" s="147"/>
      <c r="J3996" s="147"/>
      <c r="K3996" s="147"/>
      <c r="L3996" s="147"/>
      <c r="M3996" s="147"/>
      <c r="N3996" s="147"/>
      <c r="O3996" s="147"/>
      <c r="P3996" s="147"/>
      <c r="Q3996" s="147"/>
      <c r="R3996" s="147"/>
      <c r="S3996" s="147"/>
      <c r="T3996" s="147"/>
      <c r="U3996" s="147"/>
      <c r="V3996" s="147"/>
      <c r="W3996" s="147"/>
      <c r="X3996" s="147"/>
      <c r="Y3996" s="147"/>
      <c r="Z3996" s="147"/>
      <c r="AA3996" s="147"/>
      <c r="AB3996" s="147"/>
      <c r="AC3996" s="147"/>
      <c r="AD3996" s="147"/>
      <c r="AE3996" s="147"/>
      <c r="AF3996" s="148"/>
    </row>
    <row r="3997" spans="1:32" ht="37.15" customHeight="1">
      <c r="A3997" s="1281" t="s">
        <v>380</v>
      </c>
      <c r="B3997" s="1281"/>
      <c r="C3997" s="1281"/>
      <c r="D3997" s="1281"/>
      <c r="E3997" s="1281"/>
      <c r="F3997" s="1281"/>
      <c r="G3997" s="1281"/>
      <c r="H3997" s="1281"/>
      <c r="I3997" s="1281"/>
      <c r="J3997" s="1281"/>
      <c r="K3997" s="1281"/>
      <c r="L3997" s="1281"/>
      <c r="M3997" s="1281"/>
      <c r="N3997" s="1281"/>
      <c r="O3997" s="1281"/>
      <c r="P3997" s="1281"/>
      <c r="Q3997" s="1281"/>
      <c r="R3997" s="1281"/>
      <c r="S3997" s="1281"/>
      <c r="T3997" s="1281"/>
      <c r="U3997" s="1281"/>
      <c r="V3997" s="1281"/>
      <c r="W3997" s="1281"/>
      <c r="X3997" s="1281"/>
      <c r="Y3997" s="1282" t="s">
        <v>878</v>
      </c>
      <c r="Z3997" s="1282"/>
      <c r="AA3997" s="1282"/>
      <c r="AB3997" s="1282"/>
      <c r="AC3997" s="1282"/>
      <c r="AD3997" s="1282"/>
      <c r="AE3997" s="1282"/>
      <c r="AF3997" s="1282"/>
    </row>
    <row r="3998" spans="1:32" ht="5.0999999999999996" customHeight="1">
      <c r="A3998" s="155"/>
      <c r="B3998" s="156"/>
      <c r="C3998" s="156"/>
      <c r="D3998" s="156"/>
      <c r="E3998" s="156"/>
      <c r="F3998" s="156"/>
      <c r="G3998" s="156"/>
      <c r="H3998" s="156"/>
      <c r="I3998" s="156"/>
      <c r="J3998" s="156"/>
      <c r="K3998" s="156"/>
      <c r="L3998" s="156"/>
      <c r="M3998" s="156"/>
      <c r="N3998" s="156"/>
      <c r="O3998" s="156"/>
      <c r="P3998" s="156"/>
      <c r="Q3998" s="156"/>
      <c r="R3998" s="156"/>
      <c r="S3998" s="156"/>
      <c r="T3998" s="156"/>
      <c r="U3998" s="156"/>
      <c r="V3998" s="156"/>
      <c r="W3998" s="156"/>
      <c r="X3998" s="156"/>
      <c r="Y3998" s="156"/>
      <c r="Z3998" s="156"/>
      <c r="AA3998" s="156"/>
      <c r="AB3998" s="156"/>
      <c r="AC3998" s="156"/>
      <c r="AD3998" s="156"/>
      <c r="AE3998" s="156"/>
      <c r="AF3998" s="157"/>
    </row>
    <row r="3999" spans="1:32" ht="0.75" customHeight="1">
      <c r="A3999" s="1283" t="s">
        <v>382</v>
      </c>
      <c r="B3999" s="1283"/>
      <c r="C3999" s="1283"/>
      <c r="D3999" s="1283"/>
      <c r="E3999" s="1284"/>
      <c r="F3999" s="1284"/>
      <c r="G3999" s="1284"/>
      <c r="H3999" s="1284"/>
      <c r="I3999" s="1285" t="s">
        <v>452</v>
      </c>
      <c r="J3999" s="1285"/>
      <c r="K3999" s="1285"/>
      <c r="L3999" s="1285"/>
      <c r="M3999" s="1285"/>
      <c r="N3999" s="1285"/>
      <c r="O3999" s="1285"/>
      <c r="P3999" s="1285"/>
      <c r="Q3999" s="1285"/>
      <c r="R3999" s="1285"/>
      <c r="S3999" s="1285"/>
      <c r="T3999" s="1285"/>
      <c r="U3999" s="1285"/>
      <c r="V3999" s="1285"/>
      <c r="W3999" s="1285"/>
      <c r="X3999" s="1285"/>
      <c r="Y3999" s="1275" t="s">
        <v>383</v>
      </c>
      <c r="Z3999" s="1275"/>
      <c r="AA3999" s="1275"/>
      <c r="AB3999" s="1275"/>
      <c r="AC3999" s="1275"/>
      <c r="AD3999" s="1286" t="s">
        <v>435</v>
      </c>
      <c r="AE3999" s="1286"/>
      <c r="AF3999" s="1286"/>
    </row>
    <row r="4000" spans="1:32" ht="17.45" customHeight="1">
      <c r="A4000" s="1283"/>
      <c r="B4000" s="1283"/>
      <c r="C4000" s="1283"/>
      <c r="D4000" s="1283"/>
      <c r="E4000" s="1287" t="s">
        <v>385</v>
      </c>
      <c r="F4000" s="1287"/>
      <c r="G4000" s="1287"/>
      <c r="H4000" s="1288" t="s">
        <v>386</v>
      </c>
      <c r="I4000" s="1285"/>
      <c r="J4000" s="1285"/>
      <c r="K4000" s="1285"/>
      <c r="L4000" s="1285"/>
      <c r="M4000" s="1285"/>
      <c r="N4000" s="1285"/>
      <c r="O4000" s="1285"/>
      <c r="P4000" s="1285"/>
      <c r="Q4000" s="1285"/>
      <c r="R4000" s="1285"/>
      <c r="S4000" s="1285"/>
      <c r="T4000" s="1285"/>
      <c r="U4000" s="1285"/>
      <c r="V4000" s="1285"/>
      <c r="W4000" s="1285"/>
      <c r="X4000" s="1285"/>
      <c r="Y4000" s="1275"/>
      <c r="Z4000" s="1275"/>
      <c r="AA4000" s="1275"/>
      <c r="AB4000" s="1275"/>
      <c r="AC4000" s="1275"/>
      <c r="AD4000" s="1286"/>
      <c r="AE4000" s="1286"/>
      <c r="AF4000" s="1286"/>
    </row>
    <row r="4001" spans="1:32" ht="0.75" customHeight="1">
      <c r="A4001" s="1274" t="s">
        <v>451</v>
      </c>
      <c r="B4001" s="1274"/>
      <c r="C4001" s="1274"/>
      <c r="D4001" s="1274"/>
      <c r="E4001" s="1287"/>
      <c r="F4001" s="1287"/>
      <c r="G4001" s="1287"/>
      <c r="H4001" s="1288"/>
      <c r="I4001" s="1285"/>
      <c r="J4001" s="1285"/>
      <c r="K4001" s="1285"/>
      <c r="L4001" s="1285"/>
      <c r="M4001" s="1285"/>
      <c r="N4001" s="1285"/>
      <c r="O4001" s="1285"/>
      <c r="P4001" s="1285"/>
      <c r="Q4001" s="1285"/>
      <c r="R4001" s="1285"/>
      <c r="S4001" s="1285"/>
      <c r="T4001" s="1285"/>
      <c r="U4001" s="1285"/>
      <c r="V4001" s="1285"/>
      <c r="W4001" s="1285"/>
      <c r="X4001" s="1285"/>
      <c r="Y4001" s="1275" t="s">
        <v>387</v>
      </c>
      <c r="Z4001" s="1275"/>
      <c r="AA4001" s="1275"/>
      <c r="AB4001" s="1275"/>
      <c r="AC4001" s="1275"/>
      <c r="AD4001" s="1276">
        <v>1</v>
      </c>
      <c r="AE4001" s="1276"/>
      <c r="AF4001" s="1276"/>
    </row>
    <row r="4002" spans="1:32" ht="18.2" customHeight="1">
      <c r="A4002" s="1274"/>
      <c r="B4002" s="1274"/>
      <c r="C4002" s="1274"/>
      <c r="D4002" s="1274"/>
      <c r="E4002" s="1277"/>
      <c r="F4002" s="1277"/>
      <c r="G4002" s="1277"/>
      <c r="H4002" s="1288"/>
      <c r="I4002" s="1285"/>
      <c r="J4002" s="1285"/>
      <c r="K4002" s="1285"/>
      <c r="L4002" s="1285"/>
      <c r="M4002" s="1285"/>
      <c r="N4002" s="1285"/>
      <c r="O4002" s="1285"/>
      <c r="P4002" s="1285"/>
      <c r="Q4002" s="1285"/>
      <c r="R4002" s="1285"/>
      <c r="S4002" s="1285"/>
      <c r="T4002" s="1285"/>
      <c r="U4002" s="1285"/>
      <c r="V4002" s="1285"/>
      <c r="W4002" s="1285"/>
      <c r="X4002" s="1285"/>
      <c r="Y4002" s="1275"/>
      <c r="Z4002" s="1275"/>
      <c r="AA4002" s="1275"/>
      <c r="AB4002" s="1275"/>
      <c r="AC4002" s="1275"/>
      <c r="AD4002" s="1276"/>
      <c r="AE4002" s="1276"/>
      <c r="AF4002" s="1276"/>
    </row>
    <row r="4003" spans="1:32" ht="0.75" customHeight="1">
      <c r="A4003" s="1278"/>
      <c r="B4003" s="1278"/>
      <c r="C4003" s="1278"/>
      <c r="D4003" s="1278"/>
      <c r="E4003" s="1278"/>
      <c r="F4003" s="1278"/>
      <c r="G4003" s="1278"/>
      <c r="H4003" s="1288"/>
      <c r="I4003" s="1279"/>
      <c r="J4003" s="1279"/>
      <c r="K4003" s="1279"/>
      <c r="L4003" s="1279"/>
      <c r="M4003" s="1279"/>
      <c r="N4003" s="1279"/>
      <c r="O4003" s="1279"/>
      <c r="P4003" s="1279"/>
      <c r="Q4003" s="1279"/>
      <c r="R4003" s="1279"/>
      <c r="S4003" s="1279"/>
      <c r="T4003" s="1279"/>
      <c r="U4003" s="1279"/>
      <c r="V4003" s="1279"/>
      <c r="W4003" s="1279"/>
      <c r="X4003" s="1279"/>
      <c r="Y4003" s="1279"/>
      <c r="Z4003" s="1279"/>
      <c r="AA4003" s="1279"/>
      <c r="AB4003" s="1279"/>
      <c r="AC4003" s="1279"/>
      <c r="AD4003" s="1279"/>
      <c r="AE4003" s="1279"/>
      <c r="AF4003" s="1279"/>
    </row>
    <row r="4004" spans="1:32" ht="26.1" customHeight="1">
      <c r="A4004" s="1271" t="s">
        <v>432</v>
      </c>
      <c r="B4004" s="1271"/>
      <c r="C4004" s="1271"/>
      <c r="D4004" s="1271"/>
      <c r="E4004" s="1271"/>
      <c r="F4004" s="1271"/>
      <c r="G4004" s="1271"/>
      <c r="H4004" s="1271"/>
      <c r="I4004" s="1271"/>
      <c r="J4004" s="1271"/>
      <c r="K4004" s="1271"/>
      <c r="L4004" s="1271"/>
      <c r="M4004" s="1271"/>
      <c r="N4004" s="1271"/>
      <c r="O4004" s="1271"/>
      <c r="P4004" s="1271"/>
      <c r="Q4004" s="1271"/>
      <c r="R4004" s="1271"/>
      <c r="S4004" s="1271"/>
      <c r="T4004" s="1271"/>
      <c r="U4004" s="1271"/>
      <c r="V4004" s="1271"/>
      <c r="W4004" s="1271"/>
      <c r="X4004" s="1271"/>
      <c r="Y4004" s="1271"/>
      <c r="Z4004" s="1271"/>
      <c r="AA4004" s="1271"/>
      <c r="AB4004" s="1271"/>
      <c r="AC4004" s="1271"/>
      <c r="AD4004" s="1271"/>
      <c r="AE4004" s="1271"/>
      <c r="AF4004" s="1272"/>
    </row>
    <row r="4005" spans="1:32" ht="0.75" customHeight="1">
      <c r="A4005" s="1273" t="s">
        <v>389</v>
      </c>
      <c r="B4005" s="1273"/>
      <c r="C4005" s="1273"/>
      <c r="D4005" s="1273"/>
      <c r="E4005" s="1273"/>
      <c r="F4005" s="1273"/>
      <c r="G4005" s="1273"/>
      <c r="H4005" s="1273"/>
      <c r="I4005" s="1273"/>
      <c r="J4005" s="1273"/>
      <c r="K4005" s="1273"/>
      <c r="L4005" s="1273"/>
      <c r="M4005" s="1273"/>
      <c r="N4005" s="1273"/>
      <c r="O4005" s="1273"/>
      <c r="P4005" s="1273"/>
      <c r="Q4005" s="1273"/>
      <c r="R4005" s="1273"/>
      <c r="S4005" s="1273"/>
      <c r="T4005" s="1273"/>
      <c r="U4005" s="1273"/>
      <c r="V4005" s="1273"/>
      <c r="W4005" s="1273"/>
      <c r="X4005" s="1273"/>
      <c r="Y4005" s="1273"/>
      <c r="Z4005" s="1273"/>
      <c r="AA4005" s="1273"/>
      <c r="AB4005" s="1273"/>
      <c r="AC4005" s="1273"/>
      <c r="AD4005" s="1273"/>
      <c r="AE4005" s="1273"/>
      <c r="AF4005" s="1272"/>
    </row>
    <row r="4006" spans="1:32" ht="10.15" customHeight="1">
      <c r="A4006" s="1273"/>
      <c r="B4006" s="1273"/>
      <c r="C4006" s="1273"/>
      <c r="D4006" s="1273"/>
      <c r="E4006" s="1273"/>
      <c r="F4006" s="1273"/>
      <c r="G4006" s="1273"/>
      <c r="H4006" s="1273"/>
      <c r="I4006" s="1273"/>
      <c r="J4006" s="1273"/>
      <c r="K4006" s="1273"/>
      <c r="L4006" s="1273"/>
      <c r="M4006" s="1273"/>
      <c r="N4006" s="1273"/>
      <c r="O4006" s="1273"/>
      <c r="P4006" s="1273"/>
      <c r="Q4006" s="1273"/>
      <c r="R4006" s="1273"/>
      <c r="S4006" s="1273"/>
      <c r="T4006" s="1273"/>
      <c r="U4006" s="1273"/>
      <c r="V4006" s="1273"/>
      <c r="W4006" s="1273"/>
      <c r="X4006" s="1273"/>
      <c r="Y4006" s="1273"/>
      <c r="Z4006" s="1273"/>
      <c r="AA4006" s="1273"/>
      <c r="AB4006" s="1273"/>
      <c r="AC4006" s="1273"/>
      <c r="AD4006" s="1273"/>
      <c r="AE4006" s="1273"/>
      <c r="AF4006" s="1272"/>
    </row>
    <row r="4007" spans="1:32" ht="16.7" customHeight="1">
      <c r="A4007" s="1255" t="s">
        <v>390</v>
      </c>
      <c r="B4007" s="1255"/>
      <c r="C4007" s="1255"/>
      <c r="D4007" s="1255"/>
      <c r="E4007" s="1255"/>
      <c r="F4007" s="1255"/>
      <c r="G4007" s="1255"/>
      <c r="H4007" s="1255"/>
      <c r="I4007" s="1255"/>
      <c r="J4007" s="1255"/>
      <c r="K4007" s="1255"/>
      <c r="L4007" s="1255"/>
      <c r="M4007" s="1256" t="s">
        <v>391</v>
      </c>
      <c r="N4007" s="1256" t="s">
        <v>392</v>
      </c>
      <c r="O4007" s="1256"/>
      <c r="P4007" s="1256"/>
      <c r="Q4007" s="1256"/>
      <c r="R4007" s="1256"/>
      <c r="S4007" s="1256"/>
      <c r="T4007" s="1256" t="s">
        <v>393</v>
      </c>
      <c r="U4007" s="1256"/>
      <c r="V4007" s="1256"/>
      <c r="W4007" s="1256"/>
      <c r="X4007" s="1256"/>
      <c r="Y4007" s="1256"/>
      <c r="Z4007" s="1256"/>
      <c r="AA4007" s="1256"/>
      <c r="AB4007" s="1256"/>
      <c r="AC4007" s="1245" t="s">
        <v>394</v>
      </c>
      <c r="AD4007" s="1245"/>
      <c r="AE4007" s="1245"/>
      <c r="AF4007" s="1245"/>
    </row>
    <row r="4008" spans="1:32" ht="17.45" customHeight="1">
      <c r="A4008" s="1255"/>
      <c r="B4008" s="1255"/>
      <c r="C4008" s="1255"/>
      <c r="D4008" s="1255"/>
      <c r="E4008" s="1255"/>
      <c r="F4008" s="1255"/>
      <c r="G4008" s="1255"/>
      <c r="H4008" s="1255"/>
      <c r="I4008" s="1255"/>
      <c r="J4008" s="1255"/>
      <c r="K4008" s="1255"/>
      <c r="L4008" s="1255"/>
      <c r="M4008" s="1256"/>
      <c r="N4008" s="1256" t="s">
        <v>395</v>
      </c>
      <c r="O4008" s="1256"/>
      <c r="P4008" s="1256" t="s">
        <v>396</v>
      </c>
      <c r="Q4008" s="1256"/>
      <c r="R4008" s="1256"/>
      <c r="S4008" s="1256"/>
      <c r="T4008" s="1256" t="s">
        <v>395</v>
      </c>
      <c r="U4008" s="1256"/>
      <c r="V4008" s="1256"/>
      <c r="W4008" s="1256"/>
      <c r="X4008" s="1256" t="s">
        <v>396</v>
      </c>
      <c r="Y4008" s="1256"/>
      <c r="Z4008" s="1256"/>
      <c r="AA4008" s="1256"/>
      <c r="AB4008" s="1256"/>
      <c r="AC4008" s="1245"/>
      <c r="AD4008" s="1245"/>
      <c r="AE4008" s="1245"/>
      <c r="AF4008" s="1245"/>
    </row>
    <row r="4009" spans="1:32" ht="22.5" customHeight="1">
      <c r="A4009" s="146"/>
      <c r="B4009" s="147"/>
      <c r="C4009" s="163" t="s">
        <v>924</v>
      </c>
      <c r="D4009" s="1314" t="s">
        <v>925</v>
      </c>
      <c r="E4009" s="1314"/>
      <c r="F4009" s="1314"/>
      <c r="G4009" s="1314"/>
      <c r="H4009" s="1314"/>
      <c r="I4009" s="1314"/>
      <c r="J4009" s="1314"/>
      <c r="K4009" s="1314"/>
      <c r="L4009" s="1314"/>
      <c r="M4009" s="164">
        <v>4.0160000000000001E-2</v>
      </c>
      <c r="N4009" s="1327">
        <v>1</v>
      </c>
      <c r="O4009" s="1327"/>
      <c r="P4009" s="1327">
        <v>0</v>
      </c>
      <c r="Q4009" s="1327"/>
      <c r="R4009" s="1327"/>
      <c r="S4009" s="1327"/>
      <c r="T4009" s="1317">
        <v>19.9863</v>
      </c>
      <c r="U4009" s="1317"/>
      <c r="V4009" s="1317"/>
      <c r="W4009" s="1317"/>
      <c r="X4009" s="1317">
        <v>5.8059000000000003</v>
      </c>
      <c r="Y4009" s="1317"/>
      <c r="Z4009" s="1317"/>
      <c r="AA4009" s="1317"/>
      <c r="AB4009" s="1317"/>
      <c r="AC4009" s="1318">
        <v>0.80259999999999998</v>
      </c>
      <c r="AD4009" s="1318"/>
      <c r="AE4009" s="1318"/>
      <c r="AF4009" s="1318"/>
    </row>
    <row r="4010" spans="1:32" ht="23.25" customHeight="1">
      <c r="A4010" s="153"/>
      <c r="B4010" s="154"/>
      <c r="C4010" s="167" t="s">
        <v>926</v>
      </c>
      <c r="D4010" s="1304" t="s">
        <v>927</v>
      </c>
      <c r="E4010" s="1304"/>
      <c r="F4010" s="1304"/>
      <c r="G4010" s="1304"/>
      <c r="H4010" s="1304"/>
      <c r="I4010" s="1304"/>
      <c r="J4010" s="1304"/>
      <c r="K4010" s="1304"/>
      <c r="L4010" s="1304"/>
      <c r="M4010" s="168">
        <v>4.0160000000000001E-2</v>
      </c>
      <c r="N4010" s="1326">
        <v>1</v>
      </c>
      <c r="O4010" s="1326"/>
      <c r="P4010" s="1326">
        <v>0</v>
      </c>
      <c r="Q4010" s="1326"/>
      <c r="R4010" s="1326"/>
      <c r="S4010" s="1326"/>
      <c r="T4010" s="1307">
        <v>28.358699999999999</v>
      </c>
      <c r="U4010" s="1307"/>
      <c r="V4010" s="1307"/>
      <c r="W4010" s="1307"/>
      <c r="X4010" s="1307">
        <v>27.987300000000001</v>
      </c>
      <c r="Y4010" s="1307"/>
      <c r="Z4010" s="1307"/>
      <c r="AA4010" s="1307"/>
      <c r="AB4010" s="1307"/>
      <c r="AC4010" s="1308">
        <v>1.1389</v>
      </c>
      <c r="AD4010" s="1308"/>
      <c r="AE4010" s="1308"/>
      <c r="AF4010" s="1308"/>
    </row>
    <row r="4011" spans="1:32" ht="16.7" customHeight="1">
      <c r="A4011" s="1246"/>
      <c r="B4011" s="1246"/>
      <c r="C4011" s="1246"/>
      <c r="D4011" s="1246"/>
      <c r="E4011" s="1246"/>
      <c r="F4011" s="1246"/>
      <c r="G4011" s="1246"/>
      <c r="H4011" s="1246"/>
      <c r="I4011" s="1246"/>
      <c r="J4011" s="1246"/>
      <c r="K4011" s="1246"/>
      <c r="L4011" s="1246"/>
      <c r="M4011" s="1247" t="s">
        <v>397</v>
      </c>
      <c r="N4011" s="1247"/>
      <c r="O4011" s="1247"/>
      <c r="P4011" s="1247"/>
      <c r="Q4011" s="1247"/>
      <c r="R4011" s="1247"/>
      <c r="S4011" s="1247"/>
      <c r="T4011" s="1247"/>
      <c r="U4011" s="1247"/>
      <c r="V4011" s="1247"/>
      <c r="W4011" s="1247"/>
      <c r="X4011" s="1248"/>
      <c r="Y4011" s="1248"/>
      <c r="Z4011" s="1249">
        <v>1.9415</v>
      </c>
      <c r="AA4011" s="1249"/>
      <c r="AB4011" s="1249"/>
      <c r="AC4011" s="1249"/>
      <c r="AD4011" s="1249"/>
      <c r="AE4011" s="1249"/>
      <c r="AF4011" s="1249"/>
    </row>
    <row r="4012" spans="1:32" ht="17.45" customHeight="1">
      <c r="A4012" s="1255" t="s">
        <v>398</v>
      </c>
      <c r="B4012" s="1255"/>
      <c r="C4012" s="1255"/>
      <c r="D4012" s="1255"/>
      <c r="E4012" s="1255"/>
      <c r="F4012" s="1255"/>
      <c r="G4012" s="1255"/>
      <c r="H4012" s="1255"/>
      <c r="I4012" s="1255"/>
      <c r="J4012" s="1255"/>
      <c r="K4012" s="1255"/>
      <c r="L4012" s="1255"/>
      <c r="M4012" s="1255"/>
      <c r="N4012" s="1255"/>
      <c r="O4012" s="1256" t="s">
        <v>399</v>
      </c>
      <c r="P4012" s="1256"/>
      <c r="Q4012" s="1256"/>
      <c r="R4012" s="1256"/>
      <c r="S4012" s="1256" t="s">
        <v>391</v>
      </c>
      <c r="T4012" s="1256"/>
      <c r="U4012" s="1256"/>
      <c r="V4012" s="1256"/>
      <c r="W4012" s="1256" t="s">
        <v>400</v>
      </c>
      <c r="X4012" s="1256"/>
      <c r="Y4012" s="1256"/>
      <c r="Z4012" s="1256"/>
      <c r="AA4012" s="1256"/>
      <c r="AB4012" s="1256"/>
      <c r="AC4012" s="1245" t="s">
        <v>394</v>
      </c>
      <c r="AD4012" s="1245"/>
      <c r="AE4012" s="1245"/>
      <c r="AF4012" s="1245"/>
    </row>
    <row r="4013" spans="1:32" ht="22.5" customHeight="1">
      <c r="A4013" s="146"/>
      <c r="B4013" s="147"/>
      <c r="C4013" s="170" t="s">
        <v>505</v>
      </c>
      <c r="D4013" s="1263" t="s">
        <v>506</v>
      </c>
      <c r="E4013" s="1263"/>
      <c r="F4013" s="1263"/>
      <c r="G4013" s="1263"/>
      <c r="H4013" s="1263"/>
      <c r="I4013" s="1263"/>
      <c r="J4013" s="1263"/>
      <c r="K4013" s="1263"/>
      <c r="L4013" s="1263"/>
      <c r="M4013" s="1263"/>
      <c r="N4013" s="1263"/>
      <c r="O4013" s="1264">
        <v>0</v>
      </c>
      <c r="P4013" s="1264"/>
      <c r="Q4013" s="1264"/>
      <c r="R4013" s="1264"/>
      <c r="S4013" s="1264">
        <v>0.7</v>
      </c>
      <c r="T4013" s="1264"/>
      <c r="U4013" s="1264"/>
      <c r="V4013" s="1264"/>
      <c r="W4013" s="1265">
        <v>22.593900000000001</v>
      </c>
      <c r="X4013" s="1265"/>
      <c r="Y4013" s="1265"/>
      <c r="Z4013" s="1265"/>
      <c r="AA4013" s="1265"/>
      <c r="AB4013" s="1265"/>
      <c r="AC4013" s="1266">
        <v>15.8157</v>
      </c>
      <c r="AD4013" s="1266"/>
      <c r="AE4013" s="1266"/>
      <c r="AF4013" s="1266"/>
    </row>
    <row r="4014" spans="1:32" ht="23.25" customHeight="1">
      <c r="A4014" s="150"/>
      <c r="C4014" s="173" t="s">
        <v>738</v>
      </c>
      <c r="D4014" s="1297" t="s">
        <v>739</v>
      </c>
      <c r="E4014" s="1297"/>
      <c r="F4014" s="1297"/>
      <c r="G4014" s="1297"/>
      <c r="H4014" s="1297"/>
      <c r="I4014" s="1297"/>
      <c r="J4014" s="1297"/>
      <c r="K4014" s="1297"/>
      <c r="L4014" s="1297"/>
      <c r="M4014" s="1297"/>
      <c r="N4014" s="1297"/>
      <c r="O4014" s="1325">
        <v>0</v>
      </c>
      <c r="P4014" s="1325"/>
      <c r="Q4014" s="1325"/>
      <c r="R4014" s="1325"/>
      <c r="S4014" s="1325">
        <v>0.7</v>
      </c>
      <c r="T4014" s="1325"/>
      <c r="U4014" s="1325"/>
      <c r="V4014" s="1325"/>
      <c r="W4014" s="1299">
        <v>28.112500000000001</v>
      </c>
      <c r="X4014" s="1299"/>
      <c r="Y4014" s="1299"/>
      <c r="Z4014" s="1299"/>
      <c r="AA4014" s="1299"/>
      <c r="AB4014" s="1299"/>
      <c r="AC4014" s="1262">
        <v>19.678799999999999</v>
      </c>
      <c r="AD4014" s="1262"/>
      <c r="AE4014" s="1262"/>
      <c r="AF4014" s="1262"/>
    </row>
    <row r="4015" spans="1:32" ht="17.45" customHeight="1">
      <c r="A4015" s="150"/>
      <c r="M4015" s="1240" t="s">
        <v>401</v>
      </c>
      <c r="N4015" s="1240"/>
      <c r="O4015" s="1240"/>
      <c r="P4015" s="1240"/>
      <c r="Q4015" s="1240"/>
      <c r="R4015" s="1240"/>
      <c r="S4015" s="1240"/>
      <c r="T4015" s="1240"/>
      <c r="U4015" s="1240"/>
      <c r="V4015" s="1240"/>
      <c r="W4015" s="1240"/>
      <c r="Z4015" s="1262">
        <v>35.494500000000002</v>
      </c>
      <c r="AA4015" s="1262"/>
      <c r="AB4015" s="1262"/>
      <c r="AC4015" s="1262"/>
      <c r="AD4015" s="1262"/>
      <c r="AE4015" s="1262"/>
      <c r="AF4015" s="1262"/>
    </row>
    <row r="4016" spans="1:32" ht="16.7" customHeight="1">
      <c r="A4016" s="150"/>
      <c r="M4016" s="1240" t="s">
        <v>402</v>
      </c>
      <c r="N4016" s="1240"/>
      <c r="O4016" s="1240"/>
      <c r="P4016" s="1240"/>
      <c r="Q4016" s="1240"/>
      <c r="R4016" s="1240"/>
      <c r="S4016" s="1240"/>
      <c r="T4016" s="1240"/>
      <c r="U4016" s="1240"/>
      <c r="V4016" s="1240"/>
      <c r="W4016" s="1240"/>
      <c r="Z4016" s="1262">
        <v>37.436</v>
      </c>
      <c r="AA4016" s="1262"/>
      <c r="AB4016" s="1262"/>
      <c r="AC4016" s="1262"/>
      <c r="AD4016" s="1262"/>
      <c r="AE4016" s="1262"/>
      <c r="AF4016" s="1262"/>
    </row>
    <row r="4017" spans="1:32" ht="17.45" customHeight="1">
      <c r="A4017" s="150"/>
      <c r="M4017" s="1240" t="s">
        <v>403</v>
      </c>
      <c r="N4017" s="1240"/>
      <c r="O4017" s="1240"/>
      <c r="P4017" s="1240"/>
      <c r="Q4017" s="1240"/>
      <c r="R4017" s="1240"/>
      <c r="S4017" s="1240"/>
      <c r="T4017" s="1240"/>
      <c r="U4017" s="1240"/>
      <c r="V4017" s="1240"/>
      <c r="W4017" s="1240"/>
      <c r="Z4017" s="1262">
        <v>37.436</v>
      </c>
      <c r="AA4017" s="1262"/>
      <c r="AB4017" s="1262"/>
      <c r="AC4017" s="1262"/>
      <c r="AD4017" s="1262"/>
      <c r="AE4017" s="1262"/>
      <c r="AF4017" s="1262"/>
    </row>
    <row r="4018" spans="1:32" ht="16.7" customHeight="1">
      <c r="A4018" s="150"/>
      <c r="M4018" s="1240" t="s">
        <v>404</v>
      </c>
      <c r="N4018" s="1240"/>
      <c r="O4018" s="1240"/>
      <c r="P4018" s="1240"/>
      <c r="Q4018" s="1240"/>
      <c r="R4018" s="1240"/>
      <c r="S4018" s="1240"/>
      <c r="T4018" s="1240"/>
      <c r="U4018" s="1240"/>
      <c r="V4018" s="1240"/>
      <c r="W4018" s="1240"/>
      <c r="Z4018" s="1262">
        <v>0</v>
      </c>
      <c r="AA4018" s="1262"/>
      <c r="AB4018" s="1262"/>
      <c r="AC4018" s="1262"/>
      <c r="AD4018" s="1262"/>
      <c r="AE4018" s="1262"/>
      <c r="AF4018" s="1262"/>
    </row>
    <row r="4019" spans="1:32" ht="17.45" customHeight="1">
      <c r="A4019" s="153"/>
      <c r="B4019" s="154"/>
      <c r="C4019" s="154"/>
      <c r="D4019" s="154"/>
      <c r="E4019" s="154"/>
      <c r="F4019" s="154"/>
      <c r="G4019" s="154"/>
      <c r="H4019" s="154"/>
      <c r="I4019" s="154"/>
      <c r="J4019" s="154"/>
      <c r="K4019" s="154"/>
      <c r="L4019" s="154"/>
      <c r="M4019" s="1260" t="s">
        <v>405</v>
      </c>
      <c r="N4019" s="1260"/>
      <c r="O4019" s="1260"/>
      <c r="P4019" s="1260"/>
      <c r="Q4019" s="1260"/>
      <c r="R4019" s="1260"/>
      <c r="S4019" s="1260"/>
      <c r="T4019" s="1260"/>
      <c r="U4019" s="1260"/>
      <c r="V4019" s="1260"/>
      <c r="W4019" s="1260"/>
      <c r="X4019" s="154"/>
      <c r="Y4019" s="154"/>
      <c r="Z4019" s="1261">
        <v>0</v>
      </c>
      <c r="AA4019" s="1261"/>
      <c r="AB4019" s="1261"/>
      <c r="AC4019" s="1261"/>
      <c r="AD4019" s="1261"/>
      <c r="AE4019" s="1261"/>
      <c r="AF4019" s="1261"/>
    </row>
    <row r="4020" spans="1:32" ht="17.45" customHeight="1">
      <c r="A4020" s="1257" t="s">
        <v>406</v>
      </c>
      <c r="B4020" s="1257"/>
      <c r="C4020" s="1257"/>
      <c r="D4020" s="1257"/>
      <c r="E4020" s="1257"/>
      <c r="F4020" s="1257"/>
      <c r="G4020" s="1257"/>
      <c r="H4020" s="1257"/>
      <c r="I4020" s="1257"/>
      <c r="J4020" s="1257"/>
      <c r="K4020" s="1257"/>
      <c r="L4020" s="1257"/>
      <c r="M4020" s="1257"/>
      <c r="N4020" s="1257"/>
      <c r="O4020" s="1258" t="s">
        <v>391</v>
      </c>
      <c r="P4020" s="1258"/>
      <c r="Q4020" s="1258"/>
      <c r="R4020" s="1258"/>
      <c r="S4020" s="1258" t="s">
        <v>407</v>
      </c>
      <c r="T4020" s="1258"/>
      <c r="U4020" s="1258"/>
      <c r="V4020" s="1258"/>
      <c r="W4020" s="1258" t="s">
        <v>408</v>
      </c>
      <c r="X4020" s="1258"/>
      <c r="Y4020" s="1258"/>
      <c r="Z4020" s="1258"/>
      <c r="AA4020" s="1258"/>
      <c r="AB4020" s="1258"/>
      <c r="AC4020" s="1259" t="s">
        <v>409</v>
      </c>
      <c r="AD4020" s="1259"/>
      <c r="AE4020" s="1259"/>
      <c r="AF4020" s="1259"/>
    </row>
    <row r="4021" spans="1:32" ht="22.5" customHeight="1">
      <c r="A4021" s="146"/>
      <c r="B4021" s="147"/>
      <c r="C4021" s="170" t="s">
        <v>928</v>
      </c>
      <c r="D4021" s="1314" t="s">
        <v>929</v>
      </c>
      <c r="E4021" s="1314"/>
      <c r="F4021" s="1314"/>
      <c r="G4021" s="1314"/>
      <c r="H4021" s="1314"/>
      <c r="I4021" s="1314"/>
      <c r="J4021" s="1314"/>
      <c r="K4021" s="1314"/>
      <c r="L4021" s="1314"/>
      <c r="M4021" s="1314"/>
      <c r="N4021" s="1314"/>
      <c r="O4021" s="1315">
        <v>0.44922000000000001</v>
      </c>
      <c r="P4021" s="1315"/>
      <c r="Q4021" s="1315"/>
      <c r="R4021" s="1315"/>
      <c r="S4021" s="1316" t="s">
        <v>491</v>
      </c>
      <c r="T4021" s="1316"/>
      <c r="U4021" s="1316"/>
      <c r="V4021" s="1316"/>
      <c r="W4021" s="1317">
        <v>18.809100000000001</v>
      </c>
      <c r="X4021" s="1317"/>
      <c r="Y4021" s="1317"/>
      <c r="Z4021" s="1317"/>
      <c r="AA4021" s="1317"/>
      <c r="AB4021" s="1317"/>
      <c r="AC4021" s="1318">
        <v>8.4494000000000007</v>
      </c>
      <c r="AD4021" s="1318"/>
      <c r="AE4021" s="1318"/>
      <c r="AF4021" s="1318"/>
    </row>
    <row r="4022" spans="1:32" ht="23.25" customHeight="1">
      <c r="A4022" s="150"/>
      <c r="C4022" s="173" t="s">
        <v>930</v>
      </c>
      <c r="D4022" s="1309" t="s">
        <v>931</v>
      </c>
      <c r="E4022" s="1309"/>
      <c r="F4022" s="1309"/>
      <c r="G4022" s="1309"/>
      <c r="H4022" s="1309"/>
      <c r="I4022" s="1309"/>
      <c r="J4022" s="1309"/>
      <c r="K4022" s="1309"/>
      <c r="L4022" s="1309"/>
      <c r="M4022" s="1309"/>
      <c r="N4022" s="1309"/>
      <c r="O4022" s="1310">
        <v>0.35937999999999998</v>
      </c>
      <c r="P4022" s="1310"/>
      <c r="Q4022" s="1310"/>
      <c r="R4022" s="1310"/>
      <c r="S4022" s="1311" t="s">
        <v>491</v>
      </c>
      <c r="T4022" s="1311"/>
      <c r="U4022" s="1311"/>
      <c r="V4022" s="1311"/>
      <c r="W4022" s="1312">
        <v>22.665600000000001</v>
      </c>
      <c r="X4022" s="1312"/>
      <c r="Y4022" s="1312"/>
      <c r="Z4022" s="1312"/>
      <c r="AA4022" s="1312"/>
      <c r="AB4022" s="1312"/>
      <c r="AC4022" s="1313">
        <v>8.1456</v>
      </c>
      <c r="AD4022" s="1313"/>
      <c r="AE4022" s="1313"/>
      <c r="AF4022" s="1313"/>
    </row>
    <row r="4023" spans="1:32" ht="22.5" customHeight="1">
      <c r="A4023" s="150"/>
      <c r="C4023" s="173" t="s">
        <v>932</v>
      </c>
      <c r="D4023" s="1309" t="s">
        <v>933</v>
      </c>
      <c r="E4023" s="1309"/>
      <c r="F4023" s="1309"/>
      <c r="G4023" s="1309"/>
      <c r="H4023" s="1309"/>
      <c r="I4023" s="1309"/>
      <c r="J4023" s="1309"/>
      <c r="K4023" s="1309"/>
      <c r="L4023" s="1309"/>
      <c r="M4023" s="1309"/>
      <c r="N4023" s="1309"/>
      <c r="O4023" s="1310">
        <v>2.0900300000000001</v>
      </c>
      <c r="P4023" s="1310"/>
      <c r="Q4023" s="1310"/>
      <c r="R4023" s="1310"/>
      <c r="S4023" s="1311" t="s">
        <v>491</v>
      </c>
      <c r="T4023" s="1311"/>
      <c r="U4023" s="1311"/>
      <c r="V4023" s="1311"/>
      <c r="W4023" s="1312">
        <v>6.0842999999999998</v>
      </c>
      <c r="X4023" s="1312"/>
      <c r="Y4023" s="1312"/>
      <c r="Z4023" s="1312"/>
      <c r="AA4023" s="1312"/>
      <c r="AB4023" s="1312"/>
      <c r="AC4023" s="1313">
        <v>12.7164</v>
      </c>
      <c r="AD4023" s="1313"/>
      <c r="AE4023" s="1313"/>
      <c r="AF4023" s="1313"/>
    </row>
    <row r="4024" spans="1:32" ht="23.25" customHeight="1">
      <c r="A4024" s="150"/>
      <c r="C4024" s="173" t="s">
        <v>934</v>
      </c>
      <c r="D4024" s="1309" t="s">
        <v>935</v>
      </c>
      <c r="E4024" s="1309"/>
      <c r="F4024" s="1309"/>
      <c r="G4024" s="1309"/>
      <c r="H4024" s="1309"/>
      <c r="I4024" s="1309"/>
      <c r="J4024" s="1309"/>
      <c r="K4024" s="1309"/>
      <c r="L4024" s="1309"/>
      <c r="M4024" s="1309"/>
      <c r="N4024" s="1309"/>
      <c r="O4024" s="1310">
        <v>0.19908000000000001</v>
      </c>
      <c r="P4024" s="1310"/>
      <c r="Q4024" s="1310"/>
      <c r="R4024" s="1310"/>
      <c r="S4024" s="1311" t="s">
        <v>491</v>
      </c>
      <c r="T4024" s="1311"/>
      <c r="U4024" s="1311"/>
      <c r="V4024" s="1311"/>
      <c r="W4024" s="1312">
        <v>6.9450000000000003</v>
      </c>
      <c r="X4024" s="1312"/>
      <c r="Y4024" s="1312"/>
      <c r="Z4024" s="1312"/>
      <c r="AA4024" s="1312"/>
      <c r="AB4024" s="1312"/>
      <c r="AC4024" s="1313">
        <v>1.3826000000000001</v>
      </c>
      <c r="AD4024" s="1313"/>
      <c r="AE4024" s="1313"/>
      <c r="AF4024" s="1313"/>
    </row>
    <row r="4025" spans="1:32" ht="22.5" customHeight="1">
      <c r="A4025" s="150"/>
      <c r="C4025" s="173" t="s">
        <v>527</v>
      </c>
      <c r="D4025" s="1309" t="s">
        <v>528</v>
      </c>
      <c r="E4025" s="1309"/>
      <c r="F4025" s="1309"/>
      <c r="G4025" s="1309"/>
      <c r="H4025" s="1309"/>
      <c r="I4025" s="1309"/>
      <c r="J4025" s="1309"/>
      <c r="K4025" s="1309"/>
      <c r="L4025" s="1309"/>
      <c r="M4025" s="1309"/>
      <c r="N4025" s="1309"/>
      <c r="O4025" s="1310">
        <v>0.40429999999999999</v>
      </c>
      <c r="P4025" s="1310"/>
      <c r="Q4025" s="1310"/>
      <c r="R4025" s="1310"/>
      <c r="S4025" s="1311" t="s">
        <v>435</v>
      </c>
      <c r="T4025" s="1311"/>
      <c r="U4025" s="1311"/>
      <c r="V4025" s="1311"/>
      <c r="W4025" s="1312">
        <v>30.922799999999999</v>
      </c>
      <c r="X4025" s="1312"/>
      <c r="Y4025" s="1312"/>
      <c r="Z4025" s="1312"/>
      <c r="AA4025" s="1312"/>
      <c r="AB4025" s="1312"/>
      <c r="AC4025" s="1313">
        <v>12.5021</v>
      </c>
      <c r="AD4025" s="1313"/>
      <c r="AE4025" s="1313"/>
      <c r="AF4025" s="1313"/>
    </row>
    <row r="4026" spans="1:32" ht="23.25" customHeight="1">
      <c r="A4026" s="150"/>
      <c r="C4026" s="173" t="s">
        <v>936</v>
      </c>
      <c r="D4026" s="1309" t="s">
        <v>937</v>
      </c>
      <c r="E4026" s="1309"/>
      <c r="F4026" s="1309"/>
      <c r="G4026" s="1309"/>
      <c r="H4026" s="1309"/>
      <c r="I4026" s="1309"/>
      <c r="J4026" s="1309"/>
      <c r="K4026" s="1309"/>
      <c r="L4026" s="1309"/>
      <c r="M4026" s="1309"/>
      <c r="N4026" s="1309"/>
      <c r="O4026" s="1310">
        <v>1.8519999999999998E-2</v>
      </c>
      <c r="P4026" s="1310"/>
      <c r="Q4026" s="1310"/>
      <c r="R4026" s="1310"/>
      <c r="S4026" s="1311" t="s">
        <v>666</v>
      </c>
      <c r="T4026" s="1311"/>
      <c r="U4026" s="1311"/>
      <c r="V4026" s="1311"/>
      <c r="W4026" s="1312">
        <v>13.561400000000001</v>
      </c>
      <c r="X4026" s="1312"/>
      <c r="Y4026" s="1312"/>
      <c r="Z4026" s="1312"/>
      <c r="AA4026" s="1312"/>
      <c r="AB4026" s="1312"/>
      <c r="AC4026" s="1313">
        <v>0.25119999999999998</v>
      </c>
      <c r="AD4026" s="1313"/>
      <c r="AE4026" s="1313"/>
      <c r="AF4026" s="1313"/>
    </row>
    <row r="4027" spans="1:32" ht="22.5" customHeight="1">
      <c r="A4027" s="153"/>
      <c r="B4027" s="154"/>
      <c r="C4027" s="175" t="s">
        <v>938</v>
      </c>
      <c r="D4027" s="1304" t="s">
        <v>939</v>
      </c>
      <c r="E4027" s="1304"/>
      <c r="F4027" s="1304"/>
      <c r="G4027" s="1304"/>
      <c r="H4027" s="1304"/>
      <c r="I4027" s="1304"/>
      <c r="J4027" s="1304"/>
      <c r="K4027" s="1304"/>
      <c r="L4027" s="1304"/>
      <c r="M4027" s="1304"/>
      <c r="N4027" s="1304"/>
      <c r="O4027" s="1305">
        <v>0.20394999999999999</v>
      </c>
      <c r="P4027" s="1305"/>
      <c r="Q4027" s="1305"/>
      <c r="R4027" s="1305"/>
      <c r="S4027" s="1306" t="s">
        <v>533</v>
      </c>
      <c r="T4027" s="1306"/>
      <c r="U4027" s="1306"/>
      <c r="V4027" s="1306"/>
      <c r="W4027" s="1307">
        <v>14.2006</v>
      </c>
      <c r="X4027" s="1307"/>
      <c r="Y4027" s="1307"/>
      <c r="Z4027" s="1307"/>
      <c r="AA4027" s="1307"/>
      <c r="AB4027" s="1307"/>
      <c r="AC4027" s="1308">
        <v>2.8961999999999999</v>
      </c>
      <c r="AD4027" s="1308"/>
      <c r="AE4027" s="1308"/>
      <c r="AF4027" s="1308"/>
    </row>
    <row r="4028" spans="1:32" ht="17.45" customHeight="1">
      <c r="A4028" s="1246"/>
      <c r="B4028" s="1246"/>
      <c r="C4028" s="1246"/>
      <c r="D4028" s="1246"/>
      <c r="E4028" s="1246"/>
      <c r="F4028" s="1246"/>
      <c r="G4028" s="1246"/>
      <c r="H4028" s="1246"/>
      <c r="I4028" s="1246"/>
      <c r="J4028" s="1246"/>
      <c r="K4028" s="1246"/>
      <c r="L4028" s="1246"/>
      <c r="M4028" s="1247" t="s">
        <v>411</v>
      </c>
      <c r="N4028" s="1247"/>
      <c r="O4028" s="1247"/>
      <c r="P4028" s="1247"/>
      <c r="Q4028" s="1247"/>
      <c r="R4028" s="1247"/>
      <c r="S4028" s="1247"/>
      <c r="T4028" s="1247"/>
      <c r="U4028" s="1247"/>
      <c r="V4028" s="1247"/>
      <c r="W4028" s="1247"/>
      <c r="X4028" s="1248"/>
      <c r="Y4028" s="1248"/>
      <c r="Z4028" s="1249">
        <v>46.343499999999999</v>
      </c>
      <c r="AA4028" s="1249"/>
      <c r="AB4028" s="1249"/>
      <c r="AC4028" s="1249"/>
      <c r="AD4028" s="1249"/>
      <c r="AE4028" s="1249"/>
      <c r="AF4028" s="1249"/>
    </row>
    <row r="4029" spans="1:32" ht="16.7" customHeight="1">
      <c r="A4029" s="1257" t="s">
        <v>412</v>
      </c>
      <c r="B4029" s="1257"/>
      <c r="C4029" s="1257"/>
      <c r="D4029" s="1257"/>
      <c r="E4029" s="1257"/>
      <c r="F4029" s="1257"/>
      <c r="G4029" s="1257"/>
      <c r="H4029" s="1257"/>
      <c r="I4029" s="1257"/>
      <c r="J4029" s="1257"/>
      <c r="K4029" s="1257"/>
      <c r="L4029" s="1257"/>
      <c r="M4029" s="1257"/>
      <c r="N4029" s="1257"/>
      <c r="O4029" s="1258" t="s">
        <v>391</v>
      </c>
      <c r="P4029" s="1258"/>
      <c r="Q4029" s="1258"/>
      <c r="R4029" s="1258"/>
      <c r="S4029" s="1258" t="s">
        <v>407</v>
      </c>
      <c r="T4029" s="1258"/>
      <c r="U4029" s="1258"/>
      <c r="V4029" s="1258"/>
      <c r="W4029" s="1258" t="s">
        <v>408</v>
      </c>
      <c r="X4029" s="1258"/>
      <c r="Y4029" s="1258"/>
      <c r="Z4029" s="1258"/>
      <c r="AA4029" s="1258"/>
      <c r="AB4029" s="1258"/>
      <c r="AC4029" s="1259" t="s">
        <v>409</v>
      </c>
      <c r="AD4029" s="1259"/>
      <c r="AE4029" s="1259"/>
      <c r="AF4029" s="1259"/>
    </row>
    <row r="4030" spans="1:32" ht="17.45" customHeight="1">
      <c r="A4030" s="1246"/>
      <c r="B4030" s="1246"/>
      <c r="C4030" s="1246"/>
      <c r="D4030" s="1246"/>
      <c r="E4030" s="1246"/>
      <c r="F4030" s="1246"/>
      <c r="G4030" s="1246"/>
      <c r="H4030" s="1246"/>
      <c r="I4030" s="1246"/>
      <c r="J4030" s="1246"/>
      <c r="K4030" s="1246"/>
      <c r="L4030" s="1246"/>
      <c r="M4030" s="1247" t="s">
        <v>413</v>
      </c>
      <c r="N4030" s="1247"/>
      <c r="O4030" s="1247"/>
      <c r="P4030" s="1247"/>
      <c r="Q4030" s="1247"/>
      <c r="R4030" s="1247"/>
      <c r="S4030" s="1247"/>
      <c r="T4030" s="1247"/>
      <c r="U4030" s="1247"/>
      <c r="V4030" s="1247"/>
      <c r="W4030" s="1247"/>
      <c r="X4030" s="1248"/>
      <c r="Y4030" s="1248"/>
      <c r="Z4030" s="1249">
        <v>0</v>
      </c>
      <c r="AA4030" s="1249"/>
      <c r="AB4030" s="1249"/>
      <c r="AC4030" s="1249"/>
      <c r="AD4030" s="1249"/>
      <c r="AE4030" s="1249"/>
      <c r="AF4030" s="1249"/>
    </row>
    <row r="4031" spans="1:32" ht="17.45" customHeight="1">
      <c r="A4031" s="1257" t="s">
        <v>414</v>
      </c>
      <c r="B4031" s="1257"/>
      <c r="C4031" s="1257"/>
      <c r="D4031" s="1257"/>
      <c r="E4031" s="1257"/>
      <c r="F4031" s="1257"/>
      <c r="G4031" s="1257"/>
      <c r="H4031" s="1257"/>
      <c r="I4031" s="1257"/>
      <c r="J4031" s="1257"/>
      <c r="K4031" s="1257"/>
      <c r="L4031" s="1257"/>
      <c r="M4031" s="1257"/>
      <c r="N4031" s="1257"/>
      <c r="O4031" s="1258" t="s">
        <v>391</v>
      </c>
      <c r="P4031" s="1258"/>
      <c r="Q4031" s="1258"/>
      <c r="R4031" s="1258"/>
      <c r="S4031" s="1258" t="s">
        <v>407</v>
      </c>
      <c r="T4031" s="1258"/>
      <c r="U4031" s="1258"/>
      <c r="V4031" s="1258"/>
      <c r="W4031" s="1258" t="s">
        <v>408</v>
      </c>
      <c r="X4031" s="1258"/>
      <c r="Y4031" s="1258"/>
      <c r="Z4031" s="1258"/>
      <c r="AA4031" s="1258"/>
      <c r="AB4031" s="1258"/>
      <c r="AC4031" s="1259" t="s">
        <v>409</v>
      </c>
      <c r="AD4031" s="1259"/>
      <c r="AE4031" s="1259"/>
      <c r="AF4031" s="1259"/>
    </row>
    <row r="4032" spans="1:32" ht="22.5" customHeight="1">
      <c r="A4032" s="146"/>
      <c r="B4032" s="147"/>
      <c r="C4032" s="170" t="s">
        <v>940</v>
      </c>
      <c r="D4032" s="1314" t="s">
        <v>941</v>
      </c>
      <c r="E4032" s="1314"/>
      <c r="F4032" s="1314"/>
      <c r="G4032" s="1314"/>
      <c r="H4032" s="1314"/>
      <c r="I4032" s="1314"/>
      <c r="J4032" s="1314"/>
      <c r="K4032" s="1314"/>
      <c r="L4032" s="1314"/>
      <c r="M4032" s="1314"/>
      <c r="N4032" s="1314"/>
      <c r="O4032" s="1315">
        <v>2.5300000000000001E-3</v>
      </c>
      <c r="P4032" s="1315"/>
      <c r="Q4032" s="1315"/>
      <c r="R4032" s="1315"/>
      <c r="S4032" s="1316" t="s">
        <v>283</v>
      </c>
      <c r="T4032" s="1316"/>
      <c r="U4032" s="1316"/>
      <c r="V4032" s="1316"/>
      <c r="W4032" s="1317">
        <v>33.54</v>
      </c>
      <c r="X4032" s="1317"/>
      <c r="Y4032" s="1317"/>
      <c r="Z4032" s="1317"/>
      <c r="AA4032" s="1317"/>
      <c r="AB4032" s="1317"/>
      <c r="AC4032" s="1318">
        <v>8.4900000000000003E-2</v>
      </c>
      <c r="AD4032" s="1318"/>
      <c r="AE4032" s="1318"/>
      <c r="AF4032" s="1318"/>
    </row>
    <row r="4033" spans="1:32" ht="23.25" customHeight="1">
      <c r="A4033" s="150"/>
      <c r="C4033" s="173" t="s">
        <v>942</v>
      </c>
      <c r="D4033" s="1309" t="s">
        <v>943</v>
      </c>
      <c r="E4033" s="1309"/>
      <c r="F4033" s="1309"/>
      <c r="G4033" s="1309"/>
      <c r="H4033" s="1309"/>
      <c r="I4033" s="1309"/>
      <c r="J4033" s="1309"/>
      <c r="K4033" s="1309"/>
      <c r="L4033" s="1309"/>
      <c r="M4033" s="1309"/>
      <c r="N4033" s="1309"/>
      <c r="O4033" s="1310">
        <v>2.0000000000000001E-4</v>
      </c>
      <c r="P4033" s="1310"/>
      <c r="Q4033" s="1310"/>
      <c r="R4033" s="1310"/>
      <c r="S4033" s="1311" t="s">
        <v>283</v>
      </c>
      <c r="T4033" s="1311"/>
      <c r="U4033" s="1311"/>
      <c r="V4033" s="1311"/>
      <c r="W4033" s="1312">
        <v>33.54</v>
      </c>
      <c r="X4033" s="1312"/>
      <c r="Y4033" s="1312"/>
      <c r="Z4033" s="1312"/>
      <c r="AA4033" s="1312"/>
      <c r="AB4033" s="1312"/>
      <c r="AC4033" s="1313">
        <v>6.7000000000000002E-3</v>
      </c>
      <c r="AD4033" s="1313"/>
      <c r="AE4033" s="1313"/>
      <c r="AF4033" s="1313"/>
    </row>
    <row r="4034" spans="1:32" ht="22.5" customHeight="1">
      <c r="A4034" s="150"/>
      <c r="C4034" s="173" t="s">
        <v>944</v>
      </c>
      <c r="D4034" s="1309" t="s">
        <v>945</v>
      </c>
      <c r="E4034" s="1309"/>
      <c r="F4034" s="1309"/>
      <c r="G4034" s="1309"/>
      <c r="H4034" s="1309"/>
      <c r="I4034" s="1309"/>
      <c r="J4034" s="1309"/>
      <c r="K4034" s="1309"/>
      <c r="L4034" s="1309"/>
      <c r="M4034" s="1309"/>
      <c r="N4034" s="1309"/>
      <c r="O4034" s="1310">
        <v>2.7000000000000001E-3</v>
      </c>
      <c r="P4034" s="1310"/>
      <c r="Q4034" s="1310"/>
      <c r="R4034" s="1310"/>
      <c r="S4034" s="1311" t="s">
        <v>283</v>
      </c>
      <c r="T4034" s="1311"/>
      <c r="U4034" s="1311"/>
      <c r="V4034" s="1311"/>
      <c r="W4034" s="1312">
        <v>33.54</v>
      </c>
      <c r="X4034" s="1312"/>
      <c r="Y4034" s="1312"/>
      <c r="Z4034" s="1312"/>
      <c r="AA4034" s="1312"/>
      <c r="AB4034" s="1312"/>
      <c r="AC4034" s="1313">
        <v>9.06E-2</v>
      </c>
      <c r="AD4034" s="1313"/>
      <c r="AE4034" s="1313"/>
      <c r="AF4034" s="1313"/>
    </row>
    <row r="4035" spans="1:32" ht="23.25" customHeight="1">
      <c r="A4035" s="150"/>
      <c r="C4035" s="173" t="s">
        <v>946</v>
      </c>
      <c r="D4035" s="1309" t="s">
        <v>947</v>
      </c>
      <c r="E4035" s="1309"/>
      <c r="F4035" s="1309"/>
      <c r="G4035" s="1309"/>
      <c r="H4035" s="1309"/>
      <c r="I4035" s="1309"/>
      <c r="J4035" s="1309"/>
      <c r="K4035" s="1309"/>
      <c r="L4035" s="1309"/>
      <c r="M4035" s="1309"/>
      <c r="N4035" s="1309"/>
      <c r="O4035" s="1310">
        <v>5.2300000000000003E-3</v>
      </c>
      <c r="P4035" s="1310"/>
      <c r="Q4035" s="1310"/>
      <c r="R4035" s="1310"/>
      <c r="S4035" s="1311" t="s">
        <v>283</v>
      </c>
      <c r="T4035" s="1311"/>
      <c r="U4035" s="1311"/>
      <c r="V4035" s="1311"/>
      <c r="W4035" s="1312">
        <v>33.54</v>
      </c>
      <c r="X4035" s="1312"/>
      <c r="Y4035" s="1312"/>
      <c r="Z4035" s="1312"/>
      <c r="AA4035" s="1312"/>
      <c r="AB4035" s="1312"/>
      <c r="AC4035" s="1313">
        <v>0.1754</v>
      </c>
      <c r="AD4035" s="1313"/>
      <c r="AE4035" s="1313"/>
      <c r="AF4035" s="1313"/>
    </row>
    <row r="4036" spans="1:32" ht="22.5" customHeight="1">
      <c r="A4036" s="150"/>
      <c r="C4036" s="173" t="s">
        <v>948</v>
      </c>
      <c r="D4036" s="1309" t="s">
        <v>949</v>
      </c>
      <c r="E4036" s="1309"/>
      <c r="F4036" s="1309"/>
      <c r="G4036" s="1309"/>
      <c r="H4036" s="1309"/>
      <c r="I4036" s="1309"/>
      <c r="J4036" s="1309"/>
      <c r="K4036" s="1309"/>
      <c r="L4036" s="1309"/>
      <c r="M4036" s="1309"/>
      <c r="N4036" s="1309"/>
      <c r="O4036" s="1310">
        <v>3.6999999999999999E-4</v>
      </c>
      <c r="P4036" s="1310"/>
      <c r="Q4036" s="1310"/>
      <c r="R4036" s="1310"/>
      <c r="S4036" s="1311" t="s">
        <v>283</v>
      </c>
      <c r="T4036" s="1311"/>
      <c r="U4036" s="1311"/>
      <c r="V4036" s="1311"/>
      <c r="W4036" s="1312">
        <v>33.54</v>
      </c>
      <c r="X4036" s="1312"/>
      <c r="Y4036" s="1312"/>
      <c r="Z4036" s="1312"/>
      <c r="AA4036" s="1312"/>
      <c r="AB4036" s="1312"/>
      <c r="AC4036" s="1313">
        <v>1.24E-2</v>
      </c>
      <c r="AD4036" s="1313"/>
      <c r="AE4036" s="1313"/>
      <c r="AF4036" s="1313"/>
    </row>
    <row r="4037" spans="1:32" ht="8.65" customHeight="1">
      <c r="A4037" s="153"/>
      <c r="B4037" s="154"/>
      <c r="C4037" s="154"/>
      <c r="D4037" s="154"/>
      <c r="E4037" s="154"/>
      <c r="F4037" s="154"/>
      <c r="G4037" s="154"/>
      <c r="H4037" s="154"/>
      <c r="I4037" s="154"/>
      <c r="J4037" s="154"/>
      <c r="K4037" s="154"/>
      <c r="L4037" s="154"/>
      <c r="M4037" s="154"/>
      <c r="N4037" s="154"/>
      <c r="O4037" s="154"/>
      <c r="P4037" s="154"/>
      <c r="Q4037" s="154"/>
      <c r="R4037" s="154"/>
      <c r="S4037" s="154"/>
      <c r="T4037" s="154"/>
      <c r="U4037" s="154"/>
      <c r="V4037" s="154"/>
      <c r="W4037" s="154"/>
      <c r="X4037" s="154"/>
      <c r="Y4037" s="154"/>
      <c r="Z4037" s="154"/>
      <c r="AA4037" s="154"/>
      <c r="AB4037" s="154"/>
      <c r="AC4037" s="154"/>
      <c r="AD4037" s="154"/>
      <c r="AE4037" s="154"/>
      <c r="AF4037" s="162"/>
    </row>
    <row r="4038" spans="1:32" ht="2.1" customHeight="1">
      <c r="A4038" s="146"/>
      <c r="B4038" s="147"/>
      <c r="C4038" s="147"/>
      <c r="D4038" s="147"/>
      <c r="E4038" s="147"/>
      <c r="F4038" s="147"/>
      <c r="G4038" s="1289" t="s">
        <v>376</v>
      </c>
      <c r="H4038" s="1289"/>
      <c r="I4038" s="1289"/>
      <c r="J4038" s="1289"/>
      <c r="K4038" s="1289"/>
      <c r="L4038" s="1289"/>
      <c r="M4038" s="1289"/>
      <c r="N4038" s="1289"/>
      <c r="O4038" s="1289"/>
      <c r="P4038" s="1289"/>
      <c r="Q4038" s="1289"/>
      <c r="R4038" s="1289"/>
      <c r="S4038" s="1289"/>
      <c r="T4038" s="1289"/>
      <c r="U4038" s="1289"/>
      <c r="V4038" s="1289"/>
      <c r="W4038" s="1289"/>
      <c r="X4038" s="1289"/>
      <c r="Y4038" s="1289"/>
      <c r="Z4038" s="1289"/>
      <c r="AA4038" s="148"/>
      <c r="AB4038" s="1290" t="s">
        <v>950</v>
      </c>
      <c r="AC4038" s="1290"/>
      <c r="AD4038" s="1290"/>
      <c r="AE4038" s="1290"/>
      <c r="AF4038" s="1290"/>
    </row>
    <row r="4039" spans="1:32" ht="14.65" customHeight="1">
      <c r="A4039" s="150"/>
      <c r="B4039" s="1243"/>
      <c r="C4039" s="1243"/>
      <c r="D4039" s="1243"/>
      <c r="E4039" s="1243"/>
      <c r="G4039" s="1289"/>
      <c r="H4039" s="1289"/>
      <c r="I4039" s="1289"/>
      <c r="J4039" s="1289"/>
      <c r="K4039" s="1289"/>
      <c r="L4039" s="1289"/>
      <c r="M4039" s="1289"/>
      <c r="N4039" s="1289"/>
      <c r="O4039" s="1289"/>
      <c r="P4039" s="1289"/>
      <c r="Q4039" s="1289"/>
      <c r="R4039" s="1289"/>
      <c r="S4039" s="1289"/>
      <c r="T4039" s="1289"/>
      <c r="U4039" s="1289"/>
      <c r="V4039" s="1289"/>
      <c r="W4039" s="1289"/>
      <c r="X4039" s="1289"/>
      <c r="Y4039" s="1289"/>
      <c r="Z4039" s="1289"/>
      <c r="AA4039" s="152"/>
      <c r="AB4039" s="1290"/>
      <c r="AC4039" s="1290"/>
      <c r="AD4039" s="1290"/>
      <c r="AE4039" s="1290"/>
      <c r="AF4039" s="1290"/>
    </row>
    <row r="4040" spans="1:32" ht="0.75" customHeight="1">
      <c r="A4040" s="150"/>
      <c r="B4040" s="1243"/>
      <c r="C4040" s="1243"/>
      <c r="D4040" s="1243"/>
      <c r="E4040" s="1243"/>
      <c r="G4040" s="1289"/>
      <c r="H4040" s="1289"/>
      <c r="I4040" s="1289"/>
      <c r="J4040" s="1289"/>
      <c r="K4040" s="1289"/>
      <c r="L4040" s="1289"/>
      <c r="M4040" s="1289"/>
      <c r="N4040" s="1289"/>
      <c r="O4040" s="1289"/>
      <c r="P4040" s="1289"/>
      <c r="Q4040" s="1289"/>
      <c r="R4040" s="1289"/>
      <c r="S4040" s="1289"/>
      <c r="T4040" s="1289"/>
      <c r="U4040" s="1289"/>
      <c r="V4040" s="1289"/>
      <c r="W4040" s="1289"/>
      <c r="X4040" s="1289"/>
      <c r="Y4040" s="1289"/>
      <c r="Z4040" s="1289"/>
      <c r="AA4040" s="152"/>
      <c r="AB4040" s="1290"/>
      <c r="AC4040" s="1290"/>
      <c r="AD4040" s="1290"/>
      <c r="AE4040" s="1290"/>
      <c r="AF4040" s="1290"/>
    </row>
    <row r="4041" spans="1:32" ht="11.65" customHeight="1">
      <c r="A4041" s="150"/>
      <c r="B4041" s="1243"/>
      <c r="C4041" s="1243"/>
      <c r="D4041" s="1243"/>
      <c r="E4041" s="1243"/>
      <c r="G4041" s="1289"/>
      <c r="H4041" s="1289"/>
      <c r="I4041" s="1289"/>
      <c r="J4041" s="1289"/>
      <c r="K4041" s="1289"/>
      <c r="L4041" s="1289"/>
      <c r="M4041" s="1289"/>
      <c r="N4041" s="1289"/>
      <c r="O4041" s="1289"/>
      <c r="P4041" s="1289"/>
      <c r="Q4041" s="1289"/>
      <c r="R4041" s="1289"/>
      <c r="S4041" s="1289"/>
      <c r="T4041" s="1289"/>
      <c r="U4041" s="1289"/>
      <c r="V4041" s="1289"/>
      <c r="W4041" s="1289"/>
      <c r="X4041" s="1289"/>
      <c r="Y4041" s="1289"/>
      <c r="Z4041" s="1289"/>
      <c r="AA4041" s="152"/>
      <c r="AB4041" s="1291" t="s">
        <v>378</v>
      </c>
      <c r="AC4041" s="1291"/>
      <c r="AD4041" s="1291"/>
      <c r="AE4041" s="1324"/>
      <c r="AF4041" s="1324"/>
    </row>
    <row r="4042" spans="1:32" ht="13.9" customHeight="1">
      <c r="A4042" s="150"/>
      <c r="B4042" s="1243"/>
      <c r="C4042" s="1243"/>
      <c r="D4042" s="1243"/>
      <c r="E4042" s="1243"/>
      <c r="G4042" s="1293" t="s">
        <v>379</v>
      </c>
      <c r="H4042" s="1293"/>
      <c r="I4042" s="1293"/>
      <c r="J4042" s="1293"/>
      <c r="K4042" s="1293"/>
      <c r="L4042" s="1293"/>
      <c r="M4042" s="1293"/>
      <c r="N4042" s="1293"/>
      <c r="O4042" s="1293"/>
      <c r="P4042" s="1293"/>
      <c r="Q4042" s="1293"/>
      <c r="R4042" s="1293"/>
      <c r="S4042" s="1293"/>
      <c r="T4042" s="1293"/>
      <c r="U4042" s="1293"/>
      <c r="V4042" s="1293"/>
      <c r="W4042" s="1293"/>
      <c r="X4042" s="1293"/>
      <c r="Y4042" s="1293"/>
      <c r="Z4042" s="1293"/>
      <c r="AA4042" s="152"/>
      <c r="AB4042" s="1291"/>
      <c r="AC4042" s="1291"/>
      <c r="AD4042" s="1291"/>
      <c r="AE4042" s="1324"/>
      <c r="AF4042" s="1324"/>
    </row>
    <row r="4043" spans="1:32" ht="0.75" customHeight="1">
      <c r="A4043" s="150"/>
      <c r="AA4043" s="152"/>
      <c r="AB4043" s="1291"/>
      <c r="AC4043" s="1291"/>
      <c r="AD4043" s="1291"/>
      <c r="AE4043" s="1324"/>
      <c r="AF4043" s="1324"/>
    </row>
    <row r="4044" spans="1:32" ht="0.75" customHeight="1">
      <c r="A4044" s="153"/>
      <c r="B4044" s="154"/>
      <c r="C4044" s="154"/>
      <c r="D4044" s="154"/>
      <c r="E4044" s="154"/>
      <c r="F4044" s="154"/>
      <c r="G4044" s="154"/>
      <c r="H4044" s="154"/>
      <c r="I4044" s="154"/>
      <c r="J4044" s="154"/>
      <c r="K4044" s="154"/>
      <c r="L4044" s="154"/>
      <c r="M4044" s="154"/>
      <c r="N4044" s="154"/>
      <c r="O4044" s="154"/>
      <c r="P4044" s="154"/>
      <c r="Q4044" s="154"/>
      <c r="R4044" s="154"/>
      <c r="S4044" s="154"/>
      <c r="T4044" s="154"/>
      <c r="U4044" s="154"/>
      <c r="V4044" s="154"/>
      <c r="W4044" s="154"/>
      <c r="X4044" s="154"/>
      <c r="Y4044" s="154"/>
      <c r="Z4044" s="154"/>
      <c r="AA4044" s="154"/>
      <c r="AB4044" s="154"/>
      <c r="AC4044" s="154"/>
      <c r="AD4044" s="154"/>
      <c r="AE4044" s="154"/>
      <c r="AF4044" s="162"/>
    </row>
    <row r="4045" spans="1:32" ht="15.95" customHeight="1">
      <c r="A4045" s="1280" t="s">
        <v>323</v>
      </c>
      <c r="B4045" s="1280"/>
      <c r="C4045" s="1280"/>
      <c r="D4045" s="1280"/>
      <c r="E4045" s="1280"/>
      <c r="F4045" s="1280"/>
      <c r="G4045" s="1280"/>
      <c r="H4045" s="1280"/>
      <c r="I4045" s="1280"/>
      <c r="J4045" s="1280"/>
      <c r="K4045" s="1280"/>
      <c r="L4045" s="1280"/>
      <c r="M4045" s="1280"/>
      <c r="N4045" s="1280"/>
      <c r="O4045" s="1280"/>
      <c r="P4045" s="1280"/>
      <c r="Q4045" s="1280"/>
      <c r="R4045" s="1280"/>
      <c r="S4045" s="1280"/>
      <c r="T4045" s="1280"/>
      <c r="U4045" s="1280"/>
      <c r="V4045" s="1280"/>
      <c r="W4045" s="1280"/>
      <c r="X4045" s="1280"/>
      <c r="Y4045" s="1280"/>
      <c r="Z4045" s="1280"/>
      <c r="AA4045" s="1280"/>
      <c r="AB4045" s="1280"/>
      <c r="AC4045" s="1280"/>
      <c r="AD4045" s="1280"/>
      <c r="AE4045" s="1280"/>
      <c r="AF4045" s="1280"/>
    </row>
    <row r="4046" spans="1:32" ht="37.9" customHeight="1">
      <c r="A4046" s="1301" t="s">
        <v>380</v>
      </c>
      <c r="B4046" s="1301"/>
      <c r="C4046" s="1301"/>
      <c r="D4046" s="1301"/>
      <c r="E4046" s="1301"/>
      <c r="F4046" s="1301"/>
      <c r="G4046" s="1301"/>
      <c r="H4046" s="1301"/>
      <c r="I4046" s="1301"/>
      <c r="J4046" s="1301"/>
      <c r="K4046" s="1301"/>
      <c r="L4046" s="1301"/>
      <c r="M4046" s="1301"/>
      <c r="N4046" s="1301"/>
      <c r="O4046" s="1301"/>
      <c r="P4046" s="1301"/>
      <c r="Q4046" s="1301"/>
      <c r="R4046" s="1301"/>
      <c r="S4046" s="1301"/>
      <c r="T4046" s="1301"/>
      <c r="U4046" s="1301"/>
      <c r="V4046" s="1301"/>
      <c r="W4046" s="1301"/>
      <c r="X4046" s="1301"/>
      <c r="Y4046" s="1280" t="s">
        <v>878</v>
      </c>
      <c r="Z4046" s="1280"/>
      <c r="AA4046" s="1280"/>
      <c r="AB4046" s="1280"/>
      <c r="AC4046" s="1280"/>
      <c r="AD4046" s="1280"/>
      <c r="AE4046" s="1280"/>
      <c r="AF4046" s="1280"/>
    </row>
    <row r="4047" spans="1:32" ht="4.3499999999999996" customHeight="1">
      <c r="A4047" s="155"/>
      <c r="B4047" s="156"/>
      <c r="C4047" s="156"/>
      <c r="D4047" s="156"/>
      <c r="E4047" s="156"/>
      <c r="F4047" s="156"/>
      <c r="G4047" s="156"/>
      <c r="H4047" s="156"/>
      <c r="I4047" s="156"/>
      <c r="J4047" s="156"/>
      <c r="K4047" s="156"/>
      <c r="L4047" s="156"/>
      <c r="M4047" s="156"/>
      <c r="N4047" s="156"/>
      <c r="O4047" s="156"/>
      <c r="P4047" s="156"/>
      <c r="Q4047" s="156"/>
      <c r="R4047" s="156"/>
      <c r="S4047" s="156"/>
      <c r="T4047" s="156"/>
      <c r="U4047" s="156"/>
      <c r="V4047" s="156"/>
      <c r="W4047" s="156"/>
      <c r="X4047" s="156"/>
      <c r="Y4047" s="156"/>
      <c r="Z4047" s="156"/>
      <c r="AA4047" s="156"/>
      <c r="AB4047" s="156"/>
      <c r="AC4047" s="156"/>
      <c r="AD4047" s="156"/>
      <c r="AE4047" s="156"/>
      <c r="AF4047" s="157"/>
    </row>
    <row r="4048" spans="1:32" ht="17.45" customHeight="1">
      <c r="A4048" s="1257" t="s">
        <v>414</v>
      </c>
      <c r="B4048" s="1257"/>
      <c r="C4048" s="1257"/>
      <c r="D4048" s="1257"/>
      <c r="E4048" s="1257"/>
      <c r="F4048" s="1257"/>
      <c r="G4048" s="1257"/>
      <c r="H4048" s="1257"/>
      <c r="I4048" s="1257"/>
      <c r="J4048" s="1257"/>
      <c r="K4048" s="1257"/>
      <c r="L4048" s="1257"/>
      <c r="M4048" s="1257"/>
      <c r="N4048" s="1257"/>
      <c r="O4048" s="1258" t="s">
        <v>391</v>
      </c>
      <c r="P4048" s="1258"/>
      <c r="Q4048" s="1258"/>
      <c r="R4048" s="1258"/>
      <c r="S4048" s="1258" t="s">
        <v>407</v>
      </c>
      <c r="T4048" s="1258"/>
      <c r="U4048" s="1258"/>
      <c r="V4048" s="1258"/>
      <c r="W4048" s="1258" t="s">
        <v>408</v>
      </c>
      <c r="X4048" s="1258"/>
      <c r="Y4048" s="1258"/>
      <c r="Z4048" s="1258"/>
      <c r="AA4048" s="1258"/>
      <c r="AB4048" s="1258"/>
      <c r="AC4048" s="1259" t="s">
        <v>409</v>
      </c>
      <c r="AD4048" s="1259"/>
      <c r="AE4048" s="1259"/>
      <c r="AF4048" s="1259"/>
    </row>
    <row r="4049" spans="1:32" ht="22.5" customHeight="1">
      <c r="A4049" s="146"/>
      <c r="B4049" s="147"/>
      <c r="C4049" s="170" t="s">
        <v>546</v>
      </c>
      <c r="D4049" s="1314" t="s">
        <v>547</v>
      </c>
      <c r="E4049" s="1314"/>
      <c r="F4049" s="1314"/>
      <c r="G4049" s="1314"/>
      <c r="H4049" s="1314"/>
      <c r="I4049" s="1314"/>
      <c r="J4049" s="1314"/>
      <c r="K4049" s="1314"/>
      <c r="L4049" s="1314"/>
      <c r="M4049" s="1314"/>
      <c r="N4049" s="1314"/>
      <c r="O4049" s="1315">
        <v>4.0400000000000002E-3</v>
      </c>
      <c r="P4049" s="1315"/>
      <c r="Q4049" s="1315"/>
      <c r="R4049" s="1315"/>
      <c r="S4049" s="1316" t="s">
        <v>283</v>
      </c>
      <c r="T4049" s="1316"/>
      <c r="U4049" s="1316"/>
      <c r="V4049" s="1316"/>
      <c r="W4049" s="1317">
        <v>33.54</v>
      </c>
      <c r="X4049" s="1317"/>
      <c r="Y4049" s="1317"/>
      <c r="Z4049" s="1317"/>
      <c r="AA4049" s="1317"/>
      <c r="AB4049" s="1317"/>
      <c r="AC4049" s="1318">
        <v>0.13550000000000001</v>
      </c>
      <c r="AD4049" s="1318"/>
      <c r="AE4049" s="1318"/>
      <c r="AF4049" s="1318"/>
    </row>
    <row r="4050" spans="1:32" ht="23.25" customHeight="1">
      <c r="A4050" s="153"/>
      <c r="B4050" s="154"/>
      <c r="C4050" s="175" t="s">
        <v>951</v>
      </c>
      <c r="D4050" s="1304" t="s">
        <v>952</v>
      </c>
      <c r="E4050" s="1304"/>
      <c r="F4050" s="1304"/>
      <c r="G4050" s="1304"/>
      <c r="H4050" s="1304"/>
      <c r="I4050" s="1304"/>
      <c r="J4050" s="1304"/>
      <c r="K4050" s="1304"/>
      <c r="L4050" s="1304"/>
      <c r="M4050" s="1304"/>
      <c r="N4050" s="1304"/>
      <c r="O4050" s="1305">
        <v>2.0000000000000002E-5</v>
      </c>
      <c r="P4050" s="1305"/>
      <c r="Q4050" s="1305"/>
      <c r="R4050" s="1305"/>
      <c r="S4050" s="1306" t="s">
        <v>283</v>
      </c>
      <c r="T4050" s="1306"/>
      <c r="U4050" s="1306"/>
      <c r="V4050" s="1306"/>
      <c r="W4050" s="1307">
        <v>33.54</v>
      </c>
      <c r="X4050" s="1307"/>
      <c r="Y4050" s="1307"/>
      <c r="Z4050" s="1307"/>
      <c r="AA4050" s="1307"/>
      <c r="AB4050" s="1307"/>
      <c r="AC4050" s="1308">
        <v>6.9999999999999999E-4</v>
      </c>
      <c r="AD4050" s="1308"/>
      <c r="AE4050" s="1308"/>
      <c r="AF4050" s="1308"/>
    </row>
    <row r="4051" spans="1:32" ht="17.45" customHeight="1">
      <c r="A4051" s="1251"/>
      <c r="B4051" s="1251"/>
      <c r="C4051" s="1251"/>
      <c r="D4051" s="1251"/>
      <c r="E4051" s="1251"/>
      <c r="F4051" s="1251"/>
      <c r="G4051" s="1251"/>
      <c r="H4051" s="1251"/>
      <c r="I4051" s="1251"/>
      <c r="J4051" s="1251"/>
      <c r="K4051" s="1251"/>
      <c r="L4051" s="1251"/>
      <c r="M4051" s="1252" t="s">
        <v>415</v>
      </c>
      <c r="N4051" s="1252"/>
      <c r="O4051" s="1252"/>
      <c r="P4051" s="1252"/>
      <c r="Q4051" s="1252"/>
      <c r="R4051" s="1252"/>
      <c r="S4051" s="1252"/>
      <c r="T4051" s="1252"/>
      <c r="U4051" s="1252"/>
      <c r="V4051" s="1252"/>
      <c r="W4051" s="1252"/>
      <c r="X4051" s="1253"/>
      <c r="Y4051" s="1253"/>
      <c r="Z4051" s="1254">
        <v>0.50619999999999998</v>
      </c>
      <c r="AA4051" s="1254"/>
      <c r="AB4051" s="1254"/>
      <c r="AC4051" s="1254"/>
      <c r="AD4051" s="1254"/>
      <c r="AE4051" s="1254"/>
      <c r="AF4051" s="1254"/>
    </row>
    <row r="4052" spans="1:32" ht="16.7" customHeight="1">
      <c r="A4052" s="1255" t="s">
        <v>416</v>
      </c>
      <c r="B4052" s="1255"/>
      <c r="C4052" s="1255"/>
      <c r="D4052" s="1255"/>
      <c r="E4052" s="1255"/>
      <c r="F4052" s="1255"/>
      <c r="G4052" s="1255"/>
      <c r="H4052" s="1255"/>
      <c r="I4052" s="1255"/>
      <c r="J4052" s="1256" t="s">
        <v>391</v>
      </c>
      <c r="K4052" s="1256"/>
      <c r="L4052" s="158" t="s">
        <v>417</v>
      </c>
      <c r="M4052" s="158" t="s">
        <v>418</v>
      </c>
      <c r="N4052" s="1256" t="s">
        <v>419</v>
      </c>
      <c r="O4052" s="1256"/>
      <c r="P4052" s="1256" t="s">
        <v>420</v>
      </c>
      <c r="Q4052" s="1256"/>
      <c r="R4052" s="1256"/>
      <c r="S4052" s="1256"/>
      <c r="T4052" s="1256" t="s">
        <v>421</v>
      </c>
      <c r="U4052" s="1256"/>
      <c r="V4052" s="1256"/>
      <c r="W4052" s="1256"/>
      <c r="X4052" s="1256" t="s">
        <v>422</v>
      </c>
      <c r="Y4052" s="1256"/>
      <c r="Z4052" s="1256"/>
      <c r="AA4052" s="1256"/>
      <c r="AB4052" s="1256"/>
      <c r="AC4052" s="1245" t="s">
        <v>409</v>
      </c>
      <c r="AD4052" s="1245"/>
      <c r="AE4052" s="1245"/>
      <c r="AF4052" s="1245"/>
    </row>
    <row r="4053" spans="1:32" ht="29.45" customHeight="1">
      <c r="A4053" s="146"/>
      <c r="B4053" s="147"/>
      <c r="C4053" s="170" t="s">
        <v>953</v>
      </c>
      <c r="D4053" s="1263" t="s">
        <v>941</v>
      </c>
      <c r="E4053" s="1263"/>
      <c r="F4053" s="1263"/>
      <c r="G4053" s="1263"/>
      <c r="H4053" s="1263"/>
      <c r="I4053" s="1263"/>
      <c r="J4053" s="1300">
        <v>2.5300000000000001E-3</v>
      </c>
      <c r="K4053" s="1300"/>
      <c r="L4053" s="171">
        <v>0</v>
      </c>
      <c r="M4053" s="171">
        <v>0</v>
      </c>
      <c r="N4053" s="1265">
        <v>0</v>
      </c>
      <c r="O4053" s="1265"/>
      <c r="P4053" s="1265">
        <v>1.1000000000000001</v>
      </c>
      <c r="Q4053" s="1265"/>
      <c r="R4053" s="1265"/>
      <c r="S4053" s="1265"/>
      <c r="T4053" s="1265">
        <v>0.88</v>
      </c>
      <c r="U4053" s="1265"/>
      <c r="V4053" s="1265"/>
      <c r="W4053" s="1265"/>
      <c r="X4053" s="1265">
        <v>0.72</v>
      </c>
      <c r="Y4053" s="1265"/>
      <c r="Z4053" s="1265"/>
      <c r="AA4053" s="1265"/>
      <c r="AB4053" s="1265"/>
      <c r="AC4053" s="1266">
        <v>0</v>
      </c>
      <c r="AD4053" s="1266"/>
      <c r="AE4053" s="1266"/>
      <c r="AF4053" s="1266"/>
    </row>
    <row r="4054" spans="1:32" ht="22.5" customHeight="1">
      <c r="A4054" s="150"/>
      <c r="C4054" s="173" t="s">
        <v>954</v>
      </c>
      <c r="D4054" s="1297" t="s">
        <v>943</v>
      </c>
      <c r="E4054" s="1297"/>
      <c r="F4054" s="1297"/>
      <c r="G4054" s="1297"/>
      <c r="H4054" s="1297"/>
      <c r="I4054" s="1297"/>
      <c r="J4054" s="1298">
        <v>2.0000000000000001E-4</v>
      </c>
      <c r="K4054" s="1298"/>
      <c r="L4054" s="174">
        <v>0</v>
      </c>
      <c r="M4054" s="174">
        <v>0</v>
      </c>
      <c r="N4054" s="1299">
        <v>0</v>
      </c>
      <c r="O4054" s="1299"/>
      <c r="P4054" s="1299">
        <v>1.1000000000000001</v>
      </c>
      <c r="Q4054" s="1299"/>
      <c r="R4054" s="1299"/>
      <c r="S4054" s="1299"/>
      <c r="T4054" s="1299">
        <v>0.88</v>
      </c>
      <c r="U4054" s="1299"/>
      <c r="V4054" s="1299"/>
      <c r="W4054" s="1299"/>
      <c r="X4054" s="1299">
        <v>0.72</v>
      </c>
      <c r="Y4054" s="1299"/>
      <c r="Z4054" s="1299"/>
      <c r="AA4054" s="1299"/>
      <c r="AB4054" s="1299"/>
      <c r="AC4054" s="1262">
        <v>0</v>
      </c>
      <c r="AD4054" s="1262"/>
      <c r="AE4054" s="1262"/>
      <c r="AF4054" s="1262"/>
    </row>
    <row r="4055" spans="1:32" ht="23.25" customHeight="1">
      <c r="A4055" s="150"/>
      <c r="C4055" s="173" t="s">
        <v>955</v>
      </c>
      <c r="D4055" s="1297" t="s">
        <v>945</v>
      </c>
      <c r="E4055" s="1297"/>
      <c r="F4055" s="1297"/>
      <c r="G4055" s="1297"/>
      <c r="H4055" s="1297"/>
      <c r="I4055" s="1297"/>
      <c r="J4055" s="1298">
        <v>2.7000000000000001E-3</v>
      </c>
      <c r="K4055" s="1298"/>
      <c r="L4055" s="174">
        <v>0</v>
      </c>
      <c r="M4055" s="174">
        <v>0</v>
      </c>
      <c r="N4055" s="1299">
        <v>0</v>
      </c>
      <c r="O4055" s="1299"/>
      <c r="P4055" s="1299">
        <v>1.1000000000000001</v>
      </c>
      <c r="Q4055" s="1299"/>
      <c r="R4055" s="1299"/>
      <c r="S4055" s="1299"/>
      <c r="T4055" s="1299">
        <v>0.88</v>
      </c>
      <c r="U4055" s="1299"/>
      <c r="V4055" s="1299"/>
      <c r="W4055" s="1299"/>
      <c r="X4055" s="1299">
        <v>0.72</v>
      </c>
      <c r="Y4055" s="1299"/>
      <c r="Z4055" s="1299"/>
      <c r="AA4055" s="1299"/>
      <c r="AB4055" s="1299"/>
      <c r="AC4055" s="1262">
        <v>0</v>
      </c>
      <c r="AD4055" s="1262"/>
      <c r="AE4055" s="1262"/>
      <c r="AF4055" s="1262"/>
    </row>
    <row r="4056" spans="1:32" ht="22.5" customHeight="1">
      <c r="A4056" s="150"/>
      <c r="C4056" s="173" t="s">
        <v>956</v>
      </c>
      <c r="D4056" s="1297" t="s">
        <v>947</v>
      </c>
      <c r="E4056" s="1297"/>
      <c r="F4056" s="1297"/>
      <c r="G4056" s="1297"/>
      <c r="H4056" s="1297"/>
      <c r="I4056" s="1297"/>
      <c r="J4056" s="1298">
        <v>5.2300000000000003E-3</v>
      </c>
      <c r="K4056" s="1298"/>
      <c r="L4056" s="174">
        <v>0</v>
      </c>
      <c r="M4056" s="174">
        <v>0</v>
      </c>
      <c r="N4056" s="1299">
        <v>0</v>
      </c>
      <c r="O4056" s="1299"/>
      <c r="P4056" s="1299">
        <v>1.1000000000000001</v>
      </c>
      <c r="Q4056" s="1299"/>
      <c r="R4056" s="1299"/>
      <c r="S4056" s="1299"/>
      <c r="T4056" s="1299">
        <v>0.88</v>
      </c>
      <c r="U4056" s="1299"/>
      <c r="V4056" s="1299"/>
      <c r="W4056" s="1299"/>
      <c r="X4056" s="1299">
        <v>0.72</v>
      </c>
      <c r="Y4056" s="1299"/>
      <c r="Z4056" s="1299"/>
      <c r="AA4056" s="1299"/>
      <c r="AB4056" s="1299"/>
      <c r="AC4056" s="1262">
        <v>0</v>
      </c>
      <c r="AD4056" s="1262"/>
      <c r="AE4056" s="1262"/>
      <c r="AF4056" s="1262"/>
    </row>
    <row r="4057" spans="1:32" ht="29.45" customHeight="1">
      <c r="A4057" s="150"/>
      <c r="C4057" s="173" t="s">
        <v>957</v>
      </c>
      <c r="D4057" s="1297" t="s">
        <v>949</v>
      </c>
      <c r="E4057" s="1297"/>
      <c r="F4057" s="1297"/>
      <c r="G4057" s="1297"/>
      <c r="H4057" s="1297"/>
      <c r="I4057" s="1297"/>
      <c r="J4057" s="1298">
        <v>3.6999999999999999E-4</v>
      </c>
      <c r="K4057" s="1298"/>
      <c r="L4057" s="174">
        <v>0</v>
      </c>
      <c r="M4057" s="174">
        <v>0</v>
      </c>
      <c r="N4057" s="1299">
        <v>0</v>
      </c>
      <c r="O4057" s="1299"/>
      <c r="P4057" s="1299">
        <v>1.1000000000000001</v>
      </c>
      <c r="Q4057" s="1299"/>
      <c r="R4057" s="1299"/>
      <c r="S4057" s="1299"/>
      <c r="T4057" s="1299">
        <v>0.88</v>
      </c>
      <c r="U4057" s="1299"/>
      <c r="V4057" s="1299"/>
      <c r="W4057" s="1299"/>
      <c r="X4057" s="1299">
        <v>0.72</v>
      </c>
      <c r="Y4057" s="1299"/>
      <c r="Z4057" s="1299"/>
      <c r="AA4057" s="1299"/>
      <c r="AB4057" s="1299"/>
      <c r="AC4057" s="1262">
        <v>0</v>
      </c>
      <c r="AD4057" s="1262"/>
      <c r="AE4057" s="1262"/>
      <c r="AF4057" s="1262"/>
    </row>
    <row r="4058" spans="1:32" ht="27.6" customHeight="1">
      <c r="A4058" s="150"/>
      <c r="C4058" s="173" t="s">
        <v>552</v>
      </c>
      <c r="D4058" s="1297" t="s">
        <v>547</v>
      </c>
      <c r="E4058" s="1297"/>
      <c r="F4058" s="1297"/>
      <c r="G4058" s="1297"/>
      <c r="H4058" s="1297"/>
      <c r="I4058" s="1297"/>
      <c r="J4058" s="1298">
        <v>4.0400000000000002E-3</v>
      </c>
      <c r="K4058" s="1298"/>
      <c r="L4058" s="174">
        <v>0</v>
      </c>
      <c r="M4058" s="174">
        <v>0</v>
      </c>
      <c r="N4058" s="1299">
        <v>0</v>
      </c>
      <c r="O4058" s="1299"/>
      <c r="P4058" s="1299">
        <v>1.1000000000000001</v>
      </c>
      <c r="Q4058" s="1299"/>
      <c r="R4058" s="1299"/>
      <c r="S4058" s="1299"/>
      <c r="T4058" s="1299">
        <v>0.88</v>
      </c>
      <c r="U4058" s="1299"/>
      <c r="V4058" s="1299"/>
      <c r="W4058" s="1299"/>
      <c r="X4058" s="1299">
        <v>0.72</v>
      </c>
      <c r="Y4058" s="1299"/>
      <c r="Z4058" s="1299"/>
      <c r="AA4058" s="1299"/>
      <c r="AB4058" s="1299"/>
      <c r="AC4058" s="1262">
        <v>0</v>
      </c>
      <c r="AD4058" s="1262"/>
      <c r="AE4058" s="1262"/>
      <c r="AF4058" s="1262"/>
    </row>
    <row r="4059" spans="1:32" ht="35.450000000000003" customHeight="1">
      <c r="A4059" s="153"/>
      <c r="B4059" s="154"/>
      <c r="C4059" s="175" t="s">
        <v>958</v>
      </c>
      <c r="D4059" s="1294" t="s">
        <v>952</v>
      </c>
      <c r="E4059" s="1294"/>
      <c r="F4059" s="1294"/>
      <c r="G4059" s="1294"/>
      <c r="H4059" s="1294"/>
      <c r="I4059" s="1294"/>
      <c r="J4059" s="1295">
        <v>2.0000000000000002E-5</v>
      </c>
      <c r="K4059" s="1295"/>
      <c r="L4059" s="176">
        <v>0</v>
      </c>
      <c r="M4059" s="176">
        <v>0</v>
      </c>
      <c r="N4059" s="1296">
        <v>0</v>
      </c>
      <c r="O4059" s="1296"/>
      <c r="P4059" s="1296">
        <v>1.1000000000000001</v>
      </c>
      <c r="Q4059" s="1296"/>
      <c r="R4059" s="1296"/>
      <c r="S4059" s="1296"/>
      <c r="T4059" s="1296">
        <v>0.88</v>
      </c>
      <c r="U4059" s="1296"/>
      <c r="V4059" s="1296"/>
      <c r="W4059" s="1296"/>
      <c r="X4059" s="1296">
        <v>0.72</v>
      </c>
      <c r="Y4059" s="1296"/>
      <c r="Z4059" s="1296"/>
      <c r="AA4059" s="1296"/>
      <c r="AB4059" s="1296"/>
      <c r="AC4059" s="1261">
        <v>0</v>
      </c>
      <c r="AD4059" s="1261"/>
      <c r="AE4059" s="1261"/>
      <c r="AF4059" s="1261"/>
    </row>
    <row r="4060" spans="1:32" ht="16.7" customHeight="1">
      <c r="A4060" s="1246"/>
      <c r="B4060" s="1246"/>
      <c r="C4060" s="1246"/>
      <c r="D4060" s="1246"/>
      <c r="E4060" s="1246"/>
      <c r="F4060" s="1246"/>
      <c r="G4060" s="1246"/>
      <c r="H4060" s="1246"/>
      <c r="I4060" s="1246"/>
      <c r="J4060" s="1246"/>
      <c r="K4060" s="1246"/>
      <c r="L4060" s="1246"/>
      <c r="M4060" s="1247" t="s">
        <v>423</v>
      </c>
      <c r="N4060" s="1247"/>
      <c r="O4060" s="1247"/>
      <c r="P4060" s="1247"/>
      <c r="Q4060" s="1247"/>
      <c r="R4060" s="1247"/>
      <c r="S4060" s="1247"/>
      <c r="T4060" s="1247"/>
      <c r="U4060" s="1247"/>
      <c r="V4060" s="1247"/>
      <c r="W4060" s="1247"/>
      <c r="X4060" s="1248"/>
      <c r="Y4060" s="1248"/>
      <c r="Z4060" s="1249">
        <v>0</v>
      </c>
      <c r="AA4060" s="1249"/>
      <c r="AB4060" s="1249"/>
      <c r="AC4060" s="1249"/>
      <c r="AD4060" s="1249"/>
      <c r="AE4060" s="1249"/>
      <c r="AF4060" s="1249"/>
    </row>
    <row r="4061" spans="1:32" ht="5.85" customHeight="1">
      <c r="A4061" s="1250"/>
      <c r="B4061" s="1250"/>
      <c r="C4061" s="1250"/>
      <c r="D4061" s="1250"/>
      <c r="E4061" s="1250"/>
      <c r="F4061" s="1250"/>
      <c r="G4061" s="1250"/>
      <c r="H4061" s="1250"/>
      <c r="I4061" s="1250"/>
      <c r="J4061" s="1250"/>
      <c r="K4061" s="1250"/>
      <c r="L4061" s="1250"/>
      <c r="M4061" s="1250"/>
      <c r="N4061" s="1250"/>
      <c r="O4061" s="1250"/>
      <c r="P4061" s="1250"/>
      <c r="Q4061" s="1250"/>
      <c r="R4061" s="1250"/>
      <c r="S4061" s="1250"/>
      <c r="T4061" s="1250"/>
      <c r="U4061" s="1250"/>
      <c r="V4061" s="1250"/>
      <c r="W4061" s="1250"/>
      <c r="X4061" s="1250"/>
      <c r="Y4061" s="1250"/>
      <c r="Z4061" s="1250"/>
      <c r="AA4061" s="1250"/>
      <c r="AB4061" s="1250"/>
      <c r="AC4061" s="1250"/>
      <c r="AD4061" s="1250"/>
      <c r="AE4061" s="1250"/>
      <c r="AF4061" s="1250"/>
    </row>
    <row r="4062" spans="1:32" ht="16.7" customHeight="1">
      <c r="A4062" s="1239"/>
      <c r="B4062" s="1239"/>
      <c r="C4062" s="1239"/>
      <c r="D4062" s="1239"/>
      <c r="E4062" s="1239"/>
      <c r="F4062" s="1239"/>
      <c r="G4062" s="1239"/>
      <c r="H4062" s="1239"/>
      <c r="I4062" s="1239"/>
      <c r="J4062" s="1239"/>
      <c r="K4062" s="1239"/>
      <c r="L4062" s="1239"/>
      <c r="M4062" s="1240" t="s">
        <v>424</v>
      </c>
      <c r="N4062" s="1240"/>
      <c r="O4062" s="1240"/>
      <c r="P4062" s="1240"/>
      <c r="Q4062" s="1240"/>
      <c r="R4062" s="1240"/>
      <c r="S4062" s="1240"/>
      <c r="T4062" s="1240"/>
      <c r="U4062" s="1240"/>
      <c r="V4062" s="1240"/>
      <c r="W4062" s="1240"/>
      <c r="X4062" s="1243"/>
      <c r="Y4062" s="1243"/>
      <c r="Z4062" s="1241">
        <v>84.29</v>
      </c>
      <c r="AA4062" s="1241"/>
      <c r="AB4062" s="1241"/>
      <c r="AC4062" s="1241"/>
      <c r="AD4062" s="1241"/>
      <c r="AE4062" s="1241"/>
      <c r="AF4062" s="1241"/>
    </row>
    <row r="4063" spans="1:32" ht="0.75" customHeight="1">
      <c r="A4063" s="1239"/>
      <c r="B4063" s="1239"/>
      <c r="C4063" s="1239"/>
      <c r="D4063" s="1239"/>
      <c r="E4063" s="1239"/>
      <c r="F4063" s="1239"/>
      <c r="G4063" s="1239"/>
      <c r="H4063" s="1239"/>
      <c r="I4063" s="1239"/>
      <c r="J4063" s="1239"/>
      <c r="K4063" s="1240" t="s">
        <v>425</v>
      </c>
      <c r="L4063" s="1240"/>
      <c r="M4063" s="1240"/>
      <c r="N4063" s="1240"/>
      <c r="O4063" s="1240"/>
      <c r="P4063" s="1240"/>
      <c r="Q4063" s="159"/>
      <c r="R4063" s="1244">
        <v>0</v>
      </c>
      <c r="S4063" s="1244"/>
      <c r="T4063" s="1244"/>
      <c r="U4063" s="1240"/>
      <c r="V4063" s="1240"/>
      <c r="W4063" s="1240"/>
      <c r="X4063" s="1243"/>
      <c r="Y4063" s="1243"/>
      <c r="Z4063" s="1241"/>
      <c r="AA4063" s="1241"/>
      <c r="AB4063" s="1241"/>
      <c r="AC4063" s="1241"/>
      <c r="AD4063" s="1241"/>
      <c r="AE4063" s="1241"/>
      <c r="AF4063" s="1241"/>
    </row>
    <row r="4064" spans="1:32" ht="16.7" customHeight="1">
      <c r="A4064" s="1239"/>
      <c r="B4064" s="1239"/>
      <c r="C4064" s="1239"/>
      <c r="D4064" s="1239"/>
      <c r="E4064" s="1239"/>
      <c r="F4064" s="1239"/>
      <c r="G4064" s="1239"/>
      <c r="H4064" s="1239"/>
      <c r="I4064" s="1239"/>
      <c r="J4064" s="1239"/>
      <c r="K4064" s="1240"/>
      <c r="L4064" s="1240"/>
      <c r="M4064" s="1240"/>
      <c r="N4064" s="1240"/>
      <c r="O4064" s="1240"/>
      <c r="P4064" s="1240"/>
      <c r="Q4064" s="151"/>
      <c r="R4064" s="1244"/>
      <c r="S4064" s="1244"/>
      <c r="T4064" s="1244"/>
      <c r="U4064" s="151"/>
      <c r="V4064" s="1240" t="s">
        <v>426</v>
      </c>
      <c r="W4064" s="1240"/>
      <c r="X4064" s="1243"/>
      <c r="Y4064" s="1243"/>
      <c r="Z4064" s="1241">
        <v>0</v>
      </c>
      <c r="AA4064" s="1241"/>
      <c r="AB4064" s="1241"/>
      <c r="AC4064" s="1241"/>
      <c r="AD4064" s="1241"/>
      <c r="AE4064" s="1241"/>
      <c r="AF4064" s="1241"/>
    </row>
    <row r="4065" spans="1:32" ht="17.45" customHeight="1">
      <c r="A4065" s="1239"/>
      <c r="B4065" s="1239"/>
      <c r="C4065" s="1239"/>
      <c r="D4065" s="1239"/>
      <c r="E4065" s="1239"/>
      <c r="F4065" s="1239"/>
      <c r="G4065" s="1239"/>
      <c r="H4065" s="1239"/>
      <c r="I4065" s="1239"/>
      <c r="J4065" s="1239"/>
      <c r="K4065" s="1239"/>
      <c r="L4065" s="1239"/>
      <c r="M4065" s="1240" t="s">
        <v>427</v>
      </c>
      <c r="N4065" s="1240"/>
      <c r="O4065" s="1240"/>
      <c r="P4065" s="1240"/>
      <c r="Q4065" s="1240"/>
      <c r="R4065" s="1240"/>
      <c r="S4065" s="1240"/>
      <c r="T4065" s="1240"/>
      <c r="U4065" s="1240"/>
      <c r="V4065" s="1240"/>
      <c r="W4065" s="1240"/>
      <c r="X4065" s="1243"/>
      <c r="Y4065" s="1243"/>
      <c r="Z4065" s="1241">
        <v>84.29</v>
      </c>
      <c r="AA4065" s="1241"/>
      <c r="AB4065" s="1241"/>
      <c r="AC4065" s="1241"/>
      <c r="AD4065" s="1241"/>
      <c r="AE4065" s="1241"/>
      <c r="AF4065" s="1241"/>
    </row>
    <row r="4066" spans="1:32" ht="5.85" customHeight="1">
      <c r="A4066" s="1242"/>
      <c r="B4066" s="1242"/>
      <c r="C4066" s="1242"/>
      <c r="D4066" s="1242"/>
      <c r="E4066" s="1242"/>
      <c r="F4066" s="1242"/>
      <c r="G4066" s="1242"/>
      <c r="H4066" s="1242"/>
      <c r="I4066" s="1242"/>
      <c r="J4066" s="1242"/>
      <c r="K4066" s="1242"/>
      <c r="L4066" s="1242"/>
      <c r="M4066" s="1242"/>
      <c r="N4066" s="1242"/>
      <c r="O4066" s="1242"/>
      <c r="P4066" s="1242"/>
      <c r="Q4066" s="1242"/>
      <c r="R4066" s="1242"/>
      <c r="S4066" s="1242"/>
      <c r="T4066" s="1242"/>
      <c r="U4066" s="1242"/>
      <c r="V4066" s="1242"/>
      <c r="W4066" s="1242"/>
      <c r="X4066" s="1242"/>
      <c r="Y4066" s="1242"/>
      <c r="Z4066" s="1242"/>
      <c r="AA4066" s="1242"/>
      <c r="AB4066" s="1242"/>
      <c r="AC4066" s="1242"/>
      <c r="AD4066" s="1242"/>
      <c r="AE4066" s="1242"/>
      <c r="AF4066" s="1242"/>
    </row>
    <row r="4067" spans="1:32" ht="145.35" customHeight="1">
      <c r="A4067" s="150"/>
      <c r="AF4067" s="152"/>
    </row>
    <row r="4068" spans="1:32" ht="103.9" customHeight="1">
      <c r="A4068" s="150"/>
      <c r="AF4068" s="152"/>
    </row>
    <row r="4069" spans="1:32" ht="103.15" customHeight="1">
      <c r="A4069" s="153"/>
      <c r="B4069" s="154"/>
      <c r="C4069" s="154"/>
      <c r="D4069" s="154"/>
      <c r="E4069" s="154"/>
      <c r="F4069" s="154"/>
      <c r="G4069" s="154"/>
      <c r="H4069" s="154"/>
      <c r="I4069" s="154"/>
      <c r="J4069" s="154"/>
      <c r="K4069" s="154"/>
      <c r="L4069" s="154"/>
      <c r="M4069" s="154"/>
      <c r="N4069" s="154"/>
      <c r="O4069" s="154"/>
      <c r="P4069" s="154"/>
      <c r="Q4069" s="154"/>
      <c r="R4069" s="154"/>
      <c r="S4069" s="154"/>
      <c r="T4069" s="154"/>
      <c r="U4069" s="154"/>
      <c r="V4069" s="154"/>
      <c r="W4069" s="154"/>
      <c r="X4069" s="154"/>
      <c r="Y4069" s="154"/>
      <c r="Z4069" s="154"/>
      <c r="AA4069" s="154"/>
      <c r="AB4069" s="154"/>
      <c r="AC4069" s="154"/>
      <c r="AD4069" s="154"/>
      <c r="AE4069" s="154"/>
      <c r="AF4069" s="162"/>
    </row>
    <row r="4070" spans="1:32" ht="1.5" customHeight="1">
      <c r="A4070" s="146"/>
      <c r="B4070" s="147"/>
      <c r="C4070" s="147"/>
      <c r="D4070" s="147"/>
      <c r="E4070" s="147"/>
      <c r="F4070" s="147"/>
      <c r="G4070" s="1289" t="s">
        <v>376</v>
      </c>
      <c r="H4070" s="1289"/>
      <c r="I4070" s="1289"/>
      <c r="J4070" s="1289"/>
      <c r="K4070" s="1289"/>
      <c r="L4070" s="1289"/>
      <c r="M4070" s="1289"/>
      <c r="N4070" s="1289"/>
      <c r="O4070" s="1289"/>
      <c r="P4070" s="1289"/>
      <c r="Q4070" s="1289"/>
      <c r="R4070" s="1289"/>
      <c r="S4070" s="1289"/>
      <c r="T4070" s="1289"/>
      <c r="U4070" s="1289"/>
      <c r="V4070" s="1289"/>
      <c r="W4070" s="1289"/>
      <c r="X4070" s="1289"/>
      <c r="Y4070" s="1289"/>
      <c r="Z4070" s="1289"/>
      <c r="AA4070" s="148"/>
      <c r="AB4070" s="1290" t="s">
        <v>959</v>
      </c>
      <c r="AC4070" s="1290"/>
      <c r="AD4070" s="1290"/>
      <c r="AE4070" s="1290"/>
      <c r="AF4070" s="1290"/>
    </row>
    <row r="4071" spans="1:32" ht="15.4" customHeight="1">
      <c r="A4071" s="150"/>
      <c r="B4071" s="1243"/>
      <c r="C4071" s="1243"/>
      <c r="D4071" s="1243"/>
      <c r="E4071" s="1243"/>
      <c r="G4071" s="1289"/>
      <c r="H4071" s="1289"/>
      <c r="I4071" s="1289"/>
      <c r="J4071" s="1289"/>
      <c r="K4071" s="1289"/>
      <c r="L4071" s="1289"/>
      <c r="M4071" s="1289"/>
      <c r="N4071" s="1289"/>
      <c r="O4071" s="1289"/>
      <c r="P4071" s="1289"/>
      <c r="Q4071" s="1289"/>
      <c r="R4071" s="1289"/>
      <c r="S4071" s="1289"/>
      <c r="T4071" s="1289"/>
      <c r="U4071" s="1289"/>
      <c r="V4071" s="1289"/>
      <c r="W4071" s="1289"/>
      <c r="X4071" s="1289"/>
      <c r="Y4071" s="1289"/>
      <c r="Z4071" s="1289"/>
      <c r="AA4071" s="152"/>
      <c r="AB4071" s="1290"/>
      <c r="AC4071" s="1290"/>
      <c r="AD4071" s="1290"/>
      <c r="AE4071" s="1290"/>
      <c r="AF4071" s="1290"/>
    </row>
    <row r="4072" spans="1:32" ht="0.75" customHeight="1">
      <c r="A4072" s="150"/>
      <c r="B4072" s="1243"/>
      <c r="C4072" s="1243"/>
      <c r="D4072" s="1243"/>
      <c r="E4072" s="1243"/>
      <c r="G4072" s="1289"/>
      <c r="H4072" s="1289"/>
      <c r="I4072" s="1289"/>
      <c r="J4072" s="1289"/>
      <c r="K4072" s="1289"/>
      <c r="L4072" s="1289"/>
      <c r="M4072" s="1289"/>
      <c r="N4072" s="1289"/>
      <c r="O4072" s="1289"/>
      <c r="P4072" s="1289"/>
      <c r="Q4072" s="1289"/>
      <c r="R4072" s="1289"/>
      <c r="S4072" s="1289"/>
      <c r="T4072" s="1289"/>
      <c r="U4072" s="1289"/>
      <c r="V4072" s="1289"/>
      <c r="W4072" s="1289"/>
      <c r="X4072" s="1289"/>
      <c r="Y4072" s="1289"/>
      <c r="Z4072" s="1289"/>
      <c r="AA4072" s="152"/>
      <c r="AB4072" s="1290"/>
      <c r="AC4072" s="1290"/>
      <c r="AD4072" s="1290"/>
      <c r="AE4072" s="1290"/>
      <c r="AF4072" s="1290"/>
    </row>
    <row r="4073" spans="1:32" ht="10.9" customHeight="1">
      <c r="A4073" s="150"/>
      <c r="B4073" s="1243"/>
      <c r="C4073" s="1243"/>
      <c r="D4073" s="1243"/>
      <c r="E4073" s="1243"/>
      <c r="G4073" s="1289"/>
      <c r="H4073" s="1289"/>
      <c r="I4073" s="1289"/>
      <c r="J4073" s="1289"/>
      <c r="K4073" s="1289"/>
      <c r="L4073" s="1289"/>
      <c r="M4073" s="1289"/>
      <c r="N4073" s="1289"/>
      <c r="O4073" s="1289"/>
      <c r="P4073" s="1289"/>
      <c r="Q4073" s="1289"/>
      <c r="R4073" s="1289"/>
      <c r="S4073" s="1289"/>
      <c r="T4073" s="1289"/>
      <c r="U4073" s="1289"/>
      <c r="V4073" s="1289"/>
      <c r="W4073" s="1289"/>
      <c r="X4073" s="1289"/>
      <c r="Y4073" s="1289"/>
      <c r="Z4073" s="1289"/>
      <c r="AA4073" s="152"/>
      <c r="AB4073" s="1291" t="s">
        <v>378</v>
      </c>
      <c r="AC4073" s="1291"/>
      <c r="AD4073" s="1291"/>
      <c r="AE4073" s="1292"/>
      <c r="AF4073" s="1292"/>
    </row>
    <row r="4074" spans="1:32" ht="13.9" customHeight="1">
      <c r="A4074" s="150"/>
      <c r="B4074" s="1243"/>
      <c r="C4074" s="1243"/>
      <c r="D4074" s="1243"/>
      <c r="E4074" s="1243"/>
      <c r="G4074" s="1293" t="s">
        <v>379</v>
      </c>
      <c r="H4074" s="1293"/>
      <c r="I4074" s="1293"/>
      <c r="J4074" s="1293"/>
      <c r="K4074" s="1293"/>
      <c r="L4074" s="1293"/>
      <c r="M4074" s="1293"/>
      <c r="N4074" s="1293"/>
      <c r="O4074" s="1293"/>
      <c r="P4074" s="1293"/>
      <c r="Q4074" s="1293"/>
      <c r="R4074" s="1293"/>
      <c r="S4074" s="1293"/>
      <c r="T4074" s="1293"/>
      <c r="U4074" s="1293"/>
      <c r="V4074" s="1293"/>
      <c r="W4074" s="1293"/>
      <c r="X4074" s="1293"/>
      <c r="Y4074" s="1293"/>
      <c r="Z4074" s="1293"/>
      <c r="AA4074" s="152"/>
      <c r="AB4074" s="1291"/>
      <c r="AC4074" s="1291"/>
      <c r="AD4074" s="1291"/>
      <c r="AE4074" s="1292"/>
      <c r="AF4074" s="1292"/>
    </row>
    <row r="4075" spans="1:32" ht="0.75" customHeight="1">
      <c r="A4075" s="150"/>
      <c r="G4075" s="1293"/>
      <c r="H4075" s="1293"/>
      <c r="I4075" s="1293"/>
      <c r="J4075" s="1293"/>
      <c r="K4075" s="1293"/>
      <c r="L4075" s="1293"/>
      <c r="M4075" s="1293"/>
      <c r="N4075" s="1293"/>
      <c r="O4075" s="1293"/>
      <c r="P4075" s="1293"/>
      <c r="Q4075" s="1293"/>
      <c r="R4075" s="1293"/>
      <c r="S4075" s="1293"/>
      <c r="T4075" s="1293"/>
      <c r="U4075" s="1293"/>
      <c r="V4075" s="1293"/>
      <c r="W4075" s="1293"/>
      <c r="X4075" s="1293"/>
      <c r="Y4075" s="1293"/>
      <c r="Z4075" s="1293"/>
      <c r="AA4075" s="152"/>
      <c r="AB4075" s="1291"/>
      <c r="AC4075" s="1291"/>
      <c r="AD4075" s="1291"/>
      <c r="AE4075" s="1292"/>
      <c r="AF4075" s="1292"/>
    </row>
    <row r="4076" spans="1:32" ht="0.75" customHeight="1">
      <c r="A4076" s="153"/>
      <c r="B4076" s="154"/>
      <c r="C4076" s="154"/>
      <c r="D4076" s="154"/>
      <c r="E4076" s="154"/>
      <c r="F4076" s="154"/>
      <c r="G4076" s="154"/>
      <c r="H4076" s="154"/>
      <c r="I4076" s="154"/>
      <c r="J4076" s="154"/>
      <c r="K4076" s="154"/>
      <c r="L4076" s="154"/>
      <c r="M4076" s="154"/>
      <c r="N4076" s="154"/>
      <c r="O4076" s="154"/>
      <c r="P4076" s="154"/>
      <c r="Q4076" s="154"/>
      <c r="R4076" s="154"/>
      <c r="S4076" s="154"/>
      <c r="T4076" s="154"/>
      <c r="U4076" s="154"/>
      <c r="V4076" s="154"/>
      <c r="W4076" s="154"/>
      <c r="X4076" s="154"/>
      <c r="Y4076" s="154"/>
      <c r="Z4076" s="154"/>
      <c r="AA4076" s="154"/>
      <c r="AB4076" s="154"/>
      <c r="AC4076" s="154"/>
      <c r="AD4076" s="154"/>
      <c r="AE4076" s="1292"/>
      <c r="AF4076" s="1292"/>
    </row>
    <row r="4077" spans="1:32" ht="16.7" customHeight="1">
      <c r="A4077" s="1280" t="s">
        <v>323</v>
      </c>
      <c r="B4077" s="1280"/>
      <c r="C4077" s="1280"/>
      <c r="D4077" s="1280"/>
      <c r="E4077" s="1280"/>
      <c r="F4077" s="1280"/>
      <c r="G4077" s="1280"/>
      <c r="H4077" s="1280"/>
      <c r="I4077" s="1280"/>
      <c r="J4077" s="1280"/>
      <c r="K4077" s="1280"/>
      <c r="L4077" s="1280"/>
      <c r="M4077" s="1280"/>
      <c r="N4077" s="1280"/>
      <c r="O4077" s="1280"/>
      <c r="P4077" s="1280"/>
      <c r="Q4077" s="1280"/>
      <c r="R4077" s="1280"/>
      <c r="S4077" s="1280"/>
      <c r="T4077" s="1280"/>
      <c r="U4077" s="1280"/>
      <c r="V4077" s="1280"/>
      <c r="W4077" s="1280"/>
      <c r="X4077" s="1280"/>
      <c r="Y4077" s="1280"/>
      <c r="Z4077" s="1280"/>
      <c r="AA4077" s="1280"/>
      <c r="AB4077" s="1280"/>
      <c r="AC4077" s="1280"/>
      <c r="AD4077" s="1280"/>
      <c r="AE4077" s="1280"/>
      <c r="AF4077" s="1280"/>
    </row>
    <row r="4078" spans="1:32" ht="37.15" customHeight="1">
      <c r="A4078" s="1301" t="s">
        <v>380</v>
      </c>
      <c r="B4078" s="1301"/>
      <c r="C4078" s="1301"/>
      <c r="D4078" s="1301"/>
      <c r="E4078" s="1301"/>
      <c r="F4078" s="1301"/>
      <c r="G4078" s="1301"/>
      <c r="H4078" s="1301"/>
      <c r="I4078" s="1301"/>
      <c r="J4078" s="1301"/>
      <c r="K4078" s="1301"/>
      <c r="L4078" s="1301"/>
      <c r="M4078" s="1301"/>
      <c r="N4078" s="1301"/>
      <c r="O4078" s="1301"/>
      <c r="P4078" s="1301"/>
      <c r="Q4078" s="1301"/>
      <c r="R4078" s="1301"/>
      <c r="S4078" s="1301"/>
      <c r="T4078" s="1301"/>
      <c r="U4078" s="1301"/>
      <c r="V4078" s="1301"/>
      <c r="W4078" s="1301"/>
      <c r="X4078" s="1301"/>
      <c r="Y4078" s="1280" t="s">
        <v>878</v>
      </c>
      <c r="Z4078" s="1280"/>
      <c r="AA4078" s="1280"/>
      <c r="AB4078" s="1280"/>
      <c r="AC4078" s="1280"/>
      <c r="AD4078" s="1280"/>
      <c r="AE4078" s="1280"/>
      <c r="AF4078" s="1280"/>
    </row>
    <row r="4079" spans="1:32" ht="5.0999999999999996" customHeight="1">
      <c r="A4079" s="155"/>
      <c r="B4079" s="156"/>
      <c r="C4079" s="156"/>
      <c r="D4079" s="156"/>
      <c r="E4079" s="156"/>
      <c r="F4079" s="156"/>
      <c r="G4079" s="156"/>
      <c r="H4079" s="156"/>
      <c r="I4079" s="156"/>
      <c r="J4079" s="156"/>
      <c r="K4079" s="156"/>
      <c r="L4079" s="156"/>
      <c r="M4079" s="156"/>
      <c r="N4079" s="156"/>
      <c r="O4079" s="156"/>
      <c r="P4079" s="156"/>
      <c r="Q4079" s="156"/>
      <c r="R4079" s="156"/>
      <c r="S4079" s="156"/>
      <c r="T4079" s="156"/>
      <c r="U4079" s="156"/>
      <c r="V4079" s="156"/>
      <c r="W4079" s="156"/>
      <c r="X4079" s="156"/>
      <c r="Y4079" s="156"/>
      <c r="Z4079" s="156"/>
      <c r="AA4079" s="156"/>
      <c r="AB4079" s="156"/>
      <c r="AC4079" s="156"/>
      <c r="AD4079" s="156"/>
      <c r="AE4079" s="156"/>
      <c r="AF4079" s="157"/>
    </row>
    <row r="4080" spans="1:32" ht="0.75" customHeight="1">
      <c r="A4080" s="1283" t="s">
        <v>382</v>
      </c>
      <c r="B4080" s="1283"/>
      <c r="C4080" s="1283"/>
      <c r="D4080" s="1283"/>
      <c r="E4080" s="1284"/>
      <c r="F4080" s="1284"/>
      <c r="G4080" s="1284"/>
      <c r="H4080" s="1284"/>
      <c r="I4080" s="1285" t="s">
        <v>443</v>
      </c>
      <c r="J4080" s="1285"/>
      <c r="K4080" s="1285"/>
      <c r="L4080" s="1285"/>
      <c r="M4080" s="1285"/>
      <c r="N4080" s="1285"/>
      <c r="O4080" s="1285"/>
      <c r="P4080" s="1285"/>
      <c r="Q4080" s="1285"/>
      <c r="R4080" s="1285"/>
      <c r="S4080" s="1285"/>
      <c r="T4080" s="1285"/>
      <c r="U4080" s="1285"/>
      <c r="V4080" s="1285"/>
      <c r="W4080" s="1285"/>
      <c r="X4080" s="1285"/>
      <c r="Y4080" s="1275" t="s">
        <v>383</v>
      </c>
      <c r="Z4080" s="1275"/>
      <c r="AA4080" s="1275"/>
      <c r="AB4080" s="1275"/>
      <c r="AC4080" s="1275"/>
      <c r="AD4080" s="1286" t="s">
        <v>435</v>
      </c>
      <c r="AE4080" s="1286"/>
      <c r="AF4080" s="1286"/>
    </row>
    <row r="4081" spans="1:32" ht="17.45" customHeight="1">
      <c r="A4081" s="1283"/>
      <c r="B4081" s="1283"/>
      <c r="C4081" s="1283"/>
      <c r="D4081" s="1283"/>
      <c r="E4081" s="1287" t="s">
        <v>385</v>
      </c>
      <c r="F4081" s="1287"/>
      <c r="G4081" s="1287"/>
      <c r="H4081" s="1288" t="s">
        <v>386</v>
      </c>
      <c r="I4081" s="1285"/>
      <c r="J4081" s="1285"/>
      <c r="K4081" s="1285"/>
      <c r="L4081" s="1285"/>
      <c r="M4081" s="1285"/>
      <c r="N4081" s="1285"/>
      <c r="O4081" s="1285"/>
      <c r="P4081" s="1285"/>
      <c r="Q4081" s="1285"/>
      <c r="R4081" s="1285"/>
      <c r="S4081" s="1285"/>
      <c r="T4081" s="1285"/>
      <c r="U4081" s="1285"/>
      <c r="V4081" s="1285"/>
      <c r="W4081" s="1285"/>
      <c r="X4081" s="1285"/>
      <c r="Y4081" s="1275"/>
      <c r="Z4081" s="1275"/>
      <c r="AA4081" s="1275"/>
      <c r="AB4081" s="1275"/>
      <c r="AC4081" s="1275"/>
      <c r="AD4081" s="1286"/>
      <c r="AE4081" s="1286"/>
      <c r="AF4081" s="1286"/>
    </row>
    <row r="4082" spans="1:32" ht="0.75" customHeight="1">
      <c r="A4082" s="1274" t="s">
        <v>442</v>
      </c>
      <c r="B4082" s="1274"/>
      <c r="C4082" s="1274"/>
      <c r="D4082" s="1274"/>
      <c r="E4082" s="1287"/>
      <c r="F4082" s="1287"/>
      <c r="G4082" s="1287"/>
      <c r="H4082" s="1288"/>
      <c r="I4082" s="1285"/>
      <c r="J4082" s="1285"/>
      <c r="K4082" s="1285"/>
      <c r="L4082" s="1285"/>
      <c r="M4082" s="1285"/>
      <c r="N4082" s="1285"/>
      <c r="O4082" s="1285"/>
      <c r="P4082" s="1285"/>
      <c r="Q4082" s="1285"/>
      <c r="R4082" s="1285"/>
      <c r="S4082" s="1285"/>
      <c r="T4082" s="1285"/>
      <c r="U4082" s="1285"/>
      <c r="V4082" s="1285"/>
      <c r="W4082" s="1285"/>
      <c r="X4082" s="1285"/>
      <c r="Y4082" s="1275" t="s">
        <v>387</v>
      </c>
      <c r="Z4082" s="1275"/>
      <c r="AA4082" s="1275"/>
      <c r="AB4082" s="1275"/>
      <c r="AC4082" s="1275"/>
      <c r="AD4082" s="1276">
        <v>1</v>
      </c>
      <c r="AE4082" s="1276"/>
      <c r="AF4082" s="1276"/>
    </row>
    <row r="4083" spans="1:32" ht="18.2" customHeight="1">
      <c r="A4083" s="1274"/>
      <c r="B4083" s="1274"/>
      <c r="C4083" s="1274"/>
      <c r="D4083" s="1274"/>
      <c r="E4083" s="1277"/>
      <c r="F4083" s="1277"/>
      <c r="G4083" s="1277"/>
      <c r="H4083" s="1288"/>
      <c r="I4083" s="1285"/>
      <c r="J4083" s="1285"/>
      <c r="K4083" s="1285"/>
      <c r="L4083" s="1285"/>
      <c r="M4083" s="1285"/>
      <c r="N4083" s="1285"/>
      <c r="O4083" s="1285"/>
      <c r="P4083" s="1285"/>
      <c r="Q4083" s="1285"/>
      <c r="R4083" s="1285"/>
      <c r="S4083" s="1285"/>
      <c r="T4083" s="1285"/>
      <c r="U4083" s="1285"/>
      <c r="V4083" s="1285"/>
      <c r="W4083" s="1285"/>
      <c r="X4083" s="1285"/>
      <c r="Y4083" s="1275"/>
      <c r="Z4083" s="1275"/>
      <c r="AA4083" s="1275"/>
      <c r="AB4083" s="1275"/>
      <c r="AC4083" s="1275"/>
      <c r="AD4083" s="1276"/>
      <c r="AE4083" s="1276"/>
      <c r="AF4083" s="1276"/>
    </row>
    <row r="4084" spans="1:32" ht="0.75" customHeight="1">
      <c r="A4084" s="1278"/>
      <c r="B4084" s="1278"/>
      <c r="C4084" s="1278"/>
      <c r="D4084" s="1278"/>
      <c r="E4084" s="1278"/>
      <c r="F4084" s="1278"/>
      <c r="G4084" s="1278"/>
      <c r="H4084" s="1288"/>
      <c r="I4084" s="1279"/>
      <c r="J4084" s="1279"/>
      <c r="K4084" s="1279"/>
      <c r="L4084" s="1279"/>
      <c r="M4084" s="1279"/>
      <c r="N4084" s="1279"/>
      <c r="O4084" s="1279"/>
      <c r="P4084" s="1279"/>
      <c r="Q4084" s="1279"/>
      <c r="R4084" s="1279"/>
      <c r="S4084" s="1279"/>
      <c r="T4084" s="1279"/>
      <c r="U4084" s="1279"/>
      <c r="V4084" s="1279"/>
      <c r="W4084" s="1279"/>
      <c r="X4084" s="1279"/>
      <c r="Y4084" s="1279"/>
      <c r="Z4084" s="1279"/>
      <c r="AA4084" s="1279"/>
      <c r="AB4084" s="1279"/>
      <c r="AC4084" s="1279"/>
      <c r="AD4084" s="1279"/>
      <c r="AE4084" s="1279"/>
      <c r="AF4084" s="1279"/>
    </row>
    <row r="4085" spans="1:32" ht="26.1" customHeight="1">
      <c r="A4085" s="1271" t="s">
        <v>432</v>
      </c>
      <c r="B4085" s="1271"/>
      <c r="C4085" s="1271"/>
      <c r="D4085" s="1271"/>
      <c r="E4085" s="1271"/>
      <c r="F4085" s="1271"/>
      <c r="G4085" s="1271"/>
      <c r="H4085" s="1271"/>
      <c r="I4085" s="1271"/>
      <c r="J4085" s="1271"/>
      <c r="K4085" s="1271"/>
      <c r="L4085" s="1271"/>
      <c r="M4085" s="1271"/>
      <c r="N4085" s="1271"/>
      <c r="O4085" s="1271"/>
      <c r="P4085" s="1271"/>
      <c r="Q4085" s="1271"/>
      <c r="R4085" s="1271"/>
      <c r="S4085" s="1271"/>
      <c r="T4085" s="1271"/>
      <c r="U4085" s="1271"/>
      <c r="V4085" s="1271"/>
      <c r="W4085" s="1271"/>
      <c r="X4085" s="1271"/>
      <c r="Y4085" s="1271"/>
      <c r="Z4085" s="1271"/>
      <c r="AA4085" s="1271"/>
      <c r="AB4085" s="1271"/>
      <c r="AC4085" s="1271"/>
      <c r="AD4085" s="1271"/>
      <c r="AE4085" s="1271"/>
      <c r="AF4085" s="1272"/>
    </row>
    <row r="4086" spans="1:32" ht="0.75" customHeight="1">
      <c r="A4086" s="1273" t="s">
        <v>389</v>
      </c>
      <c r="B4086" s="1273"/>
      <c r="C4086" s="1273"/>
      <c r="D4086" s="1273"/>
      <c r="E4086" s="1273"/>
      <c r="F4086" s="1273"/>
      <c r="G4086" s="1273"/>
      <c r="H4086" s="1273"/>
      <c r="I4086" s="1273"/>
      <c r="J4086" s="1273"/>
      <c r="K4086" s="1273"/>
      <c r="L4086" s="1273"/>
      <c r="M4086" s="1273"/>
      <c r="N4086" s="1273"/>
      <c r="O4086" s="1273"/>
      <c r="P4086" s="1273"/>
      <c r="Q4086" s="1273"/>
      <c r="R4086" s="1273"/>
      <c r="S4086" s="1273"/>
      <c r="T4086" s="1273"/>
      <c r="U4086" s="1273"/>
      <c r="V4086" s="1273"/>
      <c r="W4086" s="1273"/>
      <c r="X4086" s="1273"/>
      <c r="Y4086" s="1273"/>
      <c r="Z4086" s="1273"/>
      <c r="AA4086" s="1273"/>
      <c r="AB4086" s="1273"/>
      <c r="AC4086" s="1273"/>
      <c r="AD4086" s="1273"/>
      <c r="AE4086" s="1273"/>
      <c r="AF4086" s="1272"/>
    </row>
    <row r="4087" spans="1:32" ht="10.15" customHeight="1">
      <c r="A4087" s="1273"/>
      <c r="B4087" s="1273"/>
      <c r="C4087" s="1273"/>
      <c r="D4087" s="1273"/>
      <c r="E4087" s="1273"/>
      <c r="F4087" s="1273"/>
      <c r="G4087" s="1273"/>
      <c r="H4087" s="1273"/>
      <c r="I4087" s="1273"/>
      <c r="J4087" s="1273"/>
      <c r="K4087" s="1273"/>
      <c r="L4087" s="1273"/>
      <c r="M4087" s="1273"/>
      <c r="N4087" s="1273"/>
      <c r="O4087" s="1273"/>
      <c r="P4087" s="1273"/>
      <c r="Q4087" s="1273"/>
      <c r="R4087" s="1273"/>
      <c r="S4087" s="1273"/>
      <c r="T4087" s="1273"/>
      <c r="U4087" s="1273"/>
      <c r="V4087" s="1273"/>
      <c r="W4087" s="1273"/>
      <c r="X4087" s="1273"/>
      <c r="Y4087" s="1273"/>
      <c r="Z4087" s="1273"/>
      <c r="AA4087" s="1273"/>
      <c r="AB4087" s="1273"/>
      <c r="AC4087" s="1273"/>
      <c r="AD4087" s="1273"/>
      <c r="AE4087" s="1273"/>
      <c r="AF4087" s="1272"/>
    </row>
    <row r="4088" spans="1:32" ht="16.7" customHeight="1">
      <c r="A4088" s="1255" t="s">
        <v>390</v>
      </c>
      <c r="B4088" s="1255"/>
      <c r="C4088" s="1255"/>
      <c r="D4088" s="1255"/>
      <c r="E4088" s="1255"/>
      <c r="F4088" s="1255"/>
      <c r="G4088" s="1255"/>
      <c r="H4088" s="1255"/>
      <c r="I4088" s="1255"/>
      <c r="J4088" s="1255"/>
      <c r="K4088" s="1255"/>
      <c r="L4088" s="1255"/>
      <c r="M4088" s="1256" t="s">
        <v>391</v>
      </c>
      <c r="N4088" s="1256" t="s">
        <v>392</v>
      </c>
      <c r="O4088" s="1256"/>
      <c r="P4088" s="1256"/>
      <c r="Q4088" s="1256"/>
      <c r="R4088" s="1256"/>
      <c r="S4088" s="1256"/>
      <c r="T4088" s="1256" t="s">
        <v>393</v>
      </c>
      <c r="U4088" s="1256"/>
      <c r="V4088" s="1256"/>
      <c r="W4088" s="1256"/>
      <c r="X4088" s="1256"/>
      <c r="Y4088" s="1256"/>
      <c r="Z4088" s="1256"/>
      <c r="AA4088" s="1256"/>
      <c r="AB4088" s="1256"/>
      <c r="AC4088" s="1245" t="s">
        <v>394</v>
      </c>
      <c r="AD4088" s="1245"/>
      <c r="AE4088" s="1245"/>
      <c r="AF4088" s="1245"/>
    </row>
    <row r="4089" spans="1:32" ht="17.45" customHeight="1">
      <c r="A4089" s="1255"/>
      <c r="B4089" s="1255"/>
      <c r="C4089" s="1255"/>
      <c r="D4089" s="1255"/>
      <c r="E4089" s="1255"/>
      <c r="F4089" s="1255"/>
      <c r="G4089" s="1255"/>
      <c r="H4089" s="1255"/>
      <c r="I4089" s="1255"/>
      <c r="J4089" s="1255"/>
      <c r="K4089" s="1255"/>
      <c r="L4089" s="1255"/>
      <c r="M4089" s="1256"/>
      <c r="N4089" s="1256" t="s">
        <v>395</v>
      </c>
      <c r="O4089" s="1256"/>
      <c r="P4089" s="1256" t="s">
        <v>396</v>
      </c>
      <c r="Q4089" s="1256"/>
      <c r="R4089" s="1256"/>
      <c r="S4089" s="1256"/>
      <c r="T4089" s="1256" t="s">
        <v>395</v>
      </c>
      <c r="U4089" s="1256"/>
      <c r="V4089" s="1256"/>
      <c r="W4089" s="1256"/>
      <c r="X4089" s="1256" t="s">
        <v>396</v>
      </c>
      <c r="Y4089" s="1256"/>
      <c r="Z4089" s="1256"/>
      <c r="AA4089" s="1256"/>
      <c r="AB4089" s="1256"/>
      <c r="AC4089" s="1245"/>
      <c r="AD4089" s="1245"/>
      <c r="AE4089" s="1245"/>
      <c r="AF4089" s="1245"/>
    </row>
    <row r="4090" spans="1:32" ht="16.7" customHeight="1">
      <c r="A4090" s="1246"/>
      <c r="B4090" s="1246"/>
      <c r="C4090" s="1246"/>
      <c r="D4090" s="1246"/>
      <c r="E4090" s="1246"/>
      <c r="F4090" s="1246"/>
      <c r="G4090" s="1246"/>
      <c r="H4090" s="1246"/>
      <c r="I4090" s="1246"/>
      <c r="J4090" s="1246"/>
      <c r="K4090" s="1246"/>
      <c r="L4090" s="1246"/>
      <c r="M4090" s="1247" t="s">
        <v>397</v>
      </c>
      <c r="N4090" s="1247"/>
      <c r="O4090" s="1247"/>
      <c r="P4090" s="1247"/>
      <c r="Q4090" s="1247"/>
      <c r="R4090" s="1247"/>
      <c r="S4090" s="1247"/>
      <c r="T4090" s="1247"/>
      <c r="U4090" s="1247"/>
      <c r="V4090" s="1247"/>
      <c r="W4090" s="1247"/>
      <c r="X4090" s="1248"/>
      <c r="Y4090" s="1248"/>
      <c r="Z4090" s="1249">
        <v>0</v>
      </c>
      <c r="AA4090" s="1249"/>
      <c r="AB4090" s="1249"/>
      <c r="AC4090" s="1249"/>
      <c r="AD4090" s="1249"/>
      <c r="AE4090" s="1249"/>
      <c r="AF4090" s="1249"/>
    </row>
    <row r="4091" spans="1:32" ht="17.45" customHeight="1">
      <c r="A4091" s="1255" t="s">
        <v>398</v>
      </c>
      <c r="B4091" s="1255"/>
      <c r="C4091" s="1255"/>
      <c r="D4091" s="1255"/>
      <c r="E4091" s="1255"/>
      <c r="F4091" s="1255"/>
      <c r="G4091" s="1255"/>
      <c r="H4091" s="1255"/>
      <c r="I4091" s="1255"/>
      <c r="J4091" s="1255"/>
      <c r="K4091" s="1255"/>
      <c r="L4091" s="1255"/>
      <c r="M4091" s="1255"/>
      <c r="N4091" s="1255"/>
      <c r="O4091" s="1256" t="s">
        <v>399</v>
      </c>
      <c r="P4091" s="1256"/>
      <c r="Q4091" s="1256"/>
      <c r="R4091" s="1256"/>
      <c r="S4091" s="1256" t="s">
        <v>391</v>
      </c>
      <c r="T4091" s="1256"/>
      <c r="U4091" s="1256"/>
      <c r="V4091" s="1256"/>
      <c r="W4091" s="1256" t="s">
        <v>400</v>
      </c>
      <c r="X4091" s="1256"/>
      <c r="Y4091" s="1256"/>
      <c r="Z4091" s="1256"/>
      <c r="AA4091" s="1256"/>
      <c r="AB4091" s="1256"/>
      <c r="AC4091" s="1245" t="s">
        <v>394</v>
      </c>
      <c r="AD4091" s="1245"/>
      <c r="AE4091" s="1245"/>
      <c r="AF4091" s="1245"/>
    </row>
    <row r="4092" spans="1:32" ht="23.25" customHeight="1">
      <c r="A4092" s="146"/>
      <c r="B4092" s="147"/>
      <c r="C4092" s="170" t="s">
        <v>645</v>
      </c>
      <c r="D4092" s="1263" t="s">
        <v>646</v>
      </c>
      <c r="E4092" s="1263"/>
      <c r="F4092" s="1263"/>
      <c r="G4092" s="1263"/>
      <c r="H4092" s="1263"/>
      <c r="I4092" s="1263"/>
      <c r="J4092" s="1263"/>
      <c r="K4092" s="1263"/>
      <c r="L4092" s="1263"/>
      <c r="M4092" s="1263"/>
      <c r="N4092" s="1263"/>
      <c r="O4092" s="1264">
        <v>0</v>
      </c>
      <c r="P4092" s="1264"/>
      <c r="Q4092" s="1264"/>
      <c r="R4092" s="1264"/>
      <c r="S4092" s="1264">
        <v>0.47</v>
      </c>
      <c r="T4092" s="1264"/>
      <c r="U4092" s="1264"/>
      <c r="V4092" s="1264"/>
      <c r="W4092" s="1265">
        <v>27.6053</v>
      </c>
      <c r="X4092" s="1265"/>
      <c r="Y4092" s="1265"/>
      <c r="Z4092" s="1265"/>
      <c r="AA4092" s="1265"/>
      <c r="AB4092" s="1265"/>
      <c r="AC4092" s="1266">
        <v>12.974500000000001</v>
      </c>
      <c r="AD4092" s="1266"/>
      <c r="AE4092" s="1266"/>
      <c r="AF4092" s="1266"/>
    </row>
    <row r="4093" spans="1:32" ht="22.5" customHeight="1">
      <c r="A4093" s="150"/>
      <c r="C4093" s="173" t="s">
        <v>462</v>
      </c>
      <c r="D4093" s="1297" t="s">
        <v>463</v>
      </c>
      <c r="E4093" s="1297"/>
      <c r="F4093" s="1297"/>
      <c r="G4093" s="1297"/>
      <c r="H4093" s="1297"/>
      <c r="I4093" s="1297"/>
      <c r="J4093" s="1297"/>
      <c r="K4093" s="1297"/>
      <c r="L4093" s="1297"/>
      <c r="M4093" s="1297"/>
      <c r="N4093" s="1297"/>
      <c r="O4093" s="1325">
        <v>0</v>
      </c>
      <c r="P4093" s="1325"/>
      <c r="Q4093" s="1325"/>
      <c r="R4093" s="1325"/>
      <c r="S4093" s="1325">
        <v>0.17100000000000001</v>
      </c>
      <c r="T4093" s="1325"/>
      <c r="U4093" s="1325"/>
      <c r="V4093" s="1325"/>
      <c r="W4093" s="1299">
        <v>22.268799999999999</v>
      </c>
      <c r="X4093" s="1299"/>
      <c r="Y4093" s="1299"/>
      <c r="Z4093" s="1299"/>
      <c r="AA4093" s="1299"/>
      <c r="AB4093" s="1299"/>
      <c r="AC4093" s="1262">
        <v>3.8079999999999998</v>
      </c>
      <c r="AD4093" s="1262"/>
      <c r="AE4093" s="1262"/>
      <c r="AF4093" s="1262"/>
    </row>
    <row r="4094" spans="1:32" ht="17.45" customHeight="1">
      <c r="A4094" s="150"/>
      <c r="M4094" s="1240" t="s">
        <v>401</v>
      </c>
      <c r="N4094" s="1240"/>
      <c r="O4094" s="1240"/>
      <c r="P4094" s="1240"/>
      <c r="Q4094" s="1240"/>
      <c r="R4094" s="1240"/>
      <c r="S4094" s="1240"/>
      <c r="T4094" s="1240"/>
      <c r="U4094" s="1240"/>
      <c r="V4094" s="1240"/>
      <c r="W4094" s="1240"/>
      <c r="Z4094" s="1262">
        <v>16.782499999999999</v>
      </c>
      <c r="AA4094" s="1262"/>
      <c r="AB4094" s="1262"/>
      <c r="AC4094" s="1262"/>
      <c r="AD4094" s="1262"/>
      <c r="AE4094" s="1262"/>
      <c r="AF4094" s="1262"/>
    </row>
    <row r="4095" spans="1:32" ht="16.7" customHeight="1">
      <c r="A4095" s="150"/>
      <c r="M4095" s="1240" t="s">
        <v>402</v>
      </c>
      <c r="N4095" s="1240"/>
      <c r="O4095" s="1240"/>
      <c r="P4095" s="1240"/>
      <c r="Q4095" s="1240"/>
      <c r="R4095" s="1240"/>
      <c r="S4095" s="1240"/>
      <c r="T4095" s="1240"/>
      <c r="U4095" s="1240"/>
      <c r="V4095" s="1240"/>
      <c r="W4095" s="1240"/>
      <c r="Z4095" s="1262">
        <v>16.782499999999999</v>
      </c>
      <c r="AA4095" s="1262"/>
      <c r="AB4095" s="1262"/>
      <c r="AC4095" s="1262"/>
      <c r="AD4095" s="1262"/>
      <c r="AE4095" s="1262"/>
      <c r="AF4095" s="1262"/>
    </row>
    <row r="4096" spans="1:32" ht="17.45" customHeight="1">
      <c r="A4096" s="150"/>
      <c r="M4096" s="1240" t="s">
        <v>403</v>
      </c>
      <c r="N4096" s="1240"/>
      <c r="O4096" s="1240"/>
      <c r="P4096" s="1240"/>
      <c r="Q4096" s="1240"/>
      <c r="R4096" s="1240"/>
      <c r="S4096" s="1240"/>
      <c r="T4096" s="1240"/>
      <c r="U4096" s="1240"/>
      <c r="V4096" s="1240"/>
      <c r="W4096" s="1240"/>
      <c r="Z4096" s="1262">
        <v>16.782499999999999</v>
      </c>
      <c r="AA4096" s="1262"/>
      <c r="AB4096" s="1262"/>
      <c r="AC4096" s="1262"/>
      <c r="AD4096" s="1262"/>
      <c r="AE4096" s="1262"/>
      <c r="AF4096" s="1262"/>
    </row>
    <row r="4097" spans="1:32" ht="17.45" customHeight="1">
      <c r="A4097" s="150"/>
      <c r="M4097" s="1240" t="s">
        <v>404</v>
      </c>
      <c r="N4097" s="1240"/>
      <c r="O4097" s="1240"/>
      <c r="P4097" s="1240"/>
      <c r="Q4097" s="1240"/>
      <c r="R4097" s="1240"/>
      <c r="S4097" s="1240"/>
      <c r="T4097" s="1240"/>
      <c r="U4097" s="1240"/>
      <c r="V4097" s="1240"/>
      <c r="W4097" s="1240"/>
      <c r="Z4097" s="1262">
        <v>0</v>
      </c>
      <c r="AA4097" s="1262"/>
      <c r="AB4097" s="1262"/>
      <c r="AC4097" s="1262"/>
      <c r="AD4097" s="1262"/>
      <c r="AE4097" s="1262"/>
      <c r="AF4097" s="1262"/>
    </row>
    <row r="4098" spans="1:32" ht="16.7" customHeight="1">
      <c r="A4098" s="153"/>
      <c r="B4098" s="154"/>
      <c r="C4098" s="154"/>
      <c r="D4098" s="154"/>
      <c r="E4098" s="154"/>
      <c r="F4098" s="154"/>
      <c r="G4098" s="154"/>
      <c r="H4098" s="154"/>
      <c r="I4098" s="154"/>
      <c r="J4098" s="154"/>
      <c r="K4098" s="154"/>
      <c r="L4098" s="154"/>
      <c r="M4098" s="1260" t="s">
        <v>405</v>
      </c>
      <c r="N4098" s="1260"/>
      <c r="O4098" s="1260"/>
      <c r="P4098" s="1260"/>
      <c r="Q4098" s="1260"/>
      <c r="R4098" s="1260"/>
      <c r="S4098" s="1260"/>
      <c r="T4098" s="1260"/>
      <c r="U4098" s="1260"/>
      <c r="V4098" s="1260"/>
      <c r="W4098" s="1260"/>
      <c r="X4098" s="154"/>
      <c r="Y4098" s="154"/>
      <c r="Z4098" s="1261">
        <v>0</v>
      </c>
      <c r="AA4098" s="1261"/>
      <c r="AB4098" s="1261"/>
      <c r="AC4098" s="1261"/>
      <c r="AD4098" s="1261"/>
      <c r="AE4098" s="1261"/>
      <c r="AF4098" s="1261"/>
    </row>
    <row r="4099" spans="1:32" ht="17.45" customHeight="1">
      <c r="A4099" s="1257" t="s">
        <v>406</v>
      </c>
      <c r="B4099" s="1257"/>
      <c r="C4099" s="1257"/>
      <c r="D4099" s="1257"/>
      <c r="E4099" s="1257"/>
      <c r="F4099" s="1257"/>
      <c r="G4099" s="1257"/>
      <c r="H4099" s="1257"/>
      <c r="I4099" s="1257"/>
      <c r="J4099" s="1257"/>
      <c r="K4099" s="1257"/>
      <c r="L4099" s="1257"/>
      <c r="M4099" s="1257"/>
      <c r="N4099" s="1257"/>
      <c r="O4099" s="1258" t="s">
        <v>391</v>
      </c>
      <c r="P4099" s="1258"/>
      <c r="Q4099" s="1258"/>
      <c r="R4099" s="1258"/>
      <c r="S4099" s="1258" t="s">
        <v>407</v>
      </c>
      <c r="T4099" s="1258"/>
      <c r="U4099" s="1258"/>
      <c r="V4099" s="1258"/>
      <c r="W4099" s="1258" t="s">
        <v>408</v>
      </c>
      <c r="X4099" s="1258"/>
      <c r="Y4099" s="1258"/>
      <c r="Z4099" s="1258"/>
      <c r="AA4099" s="1258"/>
      <c r="AB4099" s="1258"/>
      <c r="AC4099" s="1259" t="s">
        <v>409</v>
      </c>
      <c r="AD4099" s="1259"/>
      <c r="AE4099" s="1259"/>
      <c r="AF4099" s="1259"/>
    </row>
    <row r="4100" spans="1:32" ht="16.7" customHeight="1">
      <c r="A4100" s="1246"/>
      <c r="B4100" s="1246"/>
      <c r="C4100" s="1246"/>
      <c r="D4100" s="1246"/>
      <c r="E4100" s="1246"/>
      <c r="F4100" s="1246"/>
      <c r="G4100" s="1246"/>
      <c r="H4100" s="1246"/>
      <c r="I4100" s="1246"/>
      <c r="J4100" s="1246"/>
      <c r="K4100" s="1246"/>
      <c r="L4100" s="1246"/>
      <c r="M4100" s="1247" t="s">
        <v>411</v>
      </c>
      <c r="N4100" s="1247"/>
      <c r="O4100" s="1247"/>
      <c r="P4100" s="1247"/>
      <c r="Q4100" s="1247"/>
      <c r="R4100" s="1247"/>
      <c r="S4100" s="1247"/>
      <c r="T4100" s="1247"/>
      <c r="U4100" s="1247"/>
      <c r="V4100" s="1247"/>
      <c r="W4100" s="1247"/>
      <c r="X4100" s="1248"/>
      <c r="Y4100" s="1248"/>
      <c r="Z4100" s="1249">
        <v>0</v>
      </c>
      <c r="AA4100" s="1249"/>
      <c r="AB4100" s="1249"/>
      <c r="AC4100" s="1249"/>
      <c r="AD4100" s="1249"/>
      <c r="AE4100" s="1249"/>
      <c r="AF4100" s="1249"/>
    </row>
    <row r="4101" spans="1:32" ht="17.45" customHeight="1">
      <c r="A4101" s="1257" t="s">
        <v>412</v>
      </c>
      <c r="B4101" s="1257"/>
      <c r="C4101" s="1257"/>
      <c r="D4101" s="1257"/>
      <c r="E4101" s="1257"/>
      <c r="F4101" s="1257"/>
      <c r="G4101" s="1257"/>
      <c r="H4101" s="1257"/>
      <c r="I4101" s="1257"/>
      <c r="J4101" s="1257"/>
      <c r="K4101" s="1257"/>
      <c r="L4101" s="1257"/>
      <c r="M4101" s="1257"/>
      <c r="N4101" s="1257"/>
      <c r="O4101" s="1258" t="s">
        <v>391</v>
      </c>
      <c r="P4101" s="1258"/>
      <c r="Q4101" s="1258"/>
      <c r="R4101" s="1258"/>
      <c r="S4101" s="1258" t="s">
        <v>407</v>
      </c>
      <c r="T4101" s="1258"/>
      <c r="U4101" s="1258"/>
      <c r="V4101" s="1258"/>
      <c r="W4101" s="1258" t="s">
        <v>408</v>
      </c>
      <c r="X4101" s="1258"/>
      <c r="Y4101" s="1258"/>
      <c r="Z4101" s="1258"/>
      <c r="AA4101" s="1258"/>
      <c r="AB4101" s="1258"/>
      <c r="AC4101" s="1259" t="s">
        <v>409</v>
      </c>
      <c r="AD4101" s="1259"/>
      <c r="AE4101" s="1259"/>
      <c r="AF4101" s="1259"/>
    </row>
    <row r="4102" spans="1:32" ht="23.25" customHeight="1">
      <c r="A4102" s="155"/>
      <c r="B4102" s="156"/>
      <c r="C4102" s="169" t="s">
        <v>960</v>
      </c>
      <c r="D4102" s="1268" t="s">
        <v>961</v>
      </c>
      <c r="E4102" s="1268"/>
      <c r="F4102" s="1268"/>
      <c r="G4102" s="1268"/>
      <c r="H4102" s="1268"/>
      <c r="I4102" s="1268"/>
      <c r="J4102" s="1268"/>
      <c r="K4102" s="1268"/>
      <c r="L4102" s="1268"/>
      <c r="M4102" s="1268"/>
      <c r="N4102" s="1268"/>
      <c r="O4102" s="1319">
        <v>3.7600000000000001E-2</v>
      </c>
      <c r="P4102" s="1319"/>
      <c r="Q4102" s="1319"/>
      <c r="R4102" s="1319"/>
      <c r="S4102" s="1320" t="s">
        <v>446</v>
      </c>
      <c r="T4102" s="1320"/>
      <c r="U4102" s="1320"/>
      <c r="V4102" s="1320"/>
      <c r="W4102" s="1270">
        <v>403.63069999999999</v>
      </c>
      <c r="X4102" s="1270"/>
      <c r="Y4102" s="1270"/>
      <c r="Z4102" s="1270"/>
      <c r="AA4102" s="1270"/>
      <c r="AB4102" s="1270"/>
      <c r="AC4102" s="1267">
        <v>15.176500000000001</v>
      </c>
      <c r="AD4102" s="1267"/>
      <c r="AE4102" s="1267"/>
      <c r="AF4102" s="1267"/>
    </row>
    <row r="4103" spans="1:32" ht="16.7" customHeight="1">
      <c r="A4103" s="1246"/>
      <c r="B4103" s="1246"/>
      <c r="C4103" s="1246"/>
      <c r="D4103" s="1246"/>
      <c r="E4103" s="1246"/>
      <c r="F4103" s="1246"/>
      <c r="G4103" s="1246"/>
      <c r="H4103" s="1246"/>
      <c r="I4103" s="1246"/>
      <c r="J4103" s="1246"/>
      <c r="K4103" s="1246"/>
      <c r="L4103" s="1246"/>
      <c r="M4103" s="1247" t="s">
        <v>413</v>
      </c>
      <c r="N4103" s="1247"/>
      <c r="O4103" s="1247"/>
      <c r="P4103" s="1247"/>
      <c r="Q4103" s="1247"/>
      <c r="R4103" s="1247"/>
      <c r="S4103" s="1247"/>
      <c r="T4103" s="1247"/>
      <c r="U4103" s="1247"/>
      <c r="V4103" s="1247"/>
      <c r="W4103" s="1247"/>
      <c r="X4103" s="1248"/>
      <c r="Y4103" s="1248"/>
      <c r="Z4103" s="1249">
        <v>15.176500000000001</v>
      </c>
      <c r="AA4103" s="1249"/>
      <c r="AB4103" s="1249"/>
      <c r="AC4103" s="1249"/>
      <c r="AD4103" s="1249"/>
      <c r="AE4103" s="1249"/>
      <c r="AF4103" s="1249"/>
    </row>
    <row r="4104" spans="1:32" ht="17.45" customHeight="1">
      <c r="A4104" s="1257" t="s">
        <v>414</v>
      </c>
      <c r="B4104" s="1257"/>
      <c r="C4104" s="1257"/>
      <c r="D4104" s="1257"/>
      <c r="E4104" s="1257"/>
      <c r="F4104" s="1257"/>
      <c r="G4104" s="1257"/>
      <c r="H4104" s="1257"/>
      <c r="I4104" s="1257"/>
      <c r="J4104" s="1257"/>
      <c r="K4104" s="1257"/>
      <c r="L4104" s="1257"/>
      <c r="M4104" s="1257"/>
      <c r="N4104" s="1257"/>
      <c r="O4104" s="1258" t="s">
        <v>391</v>
      </c>
      <c r="P4104" s="1258"/>
      <c r="Q4104" s="1258"/>
      <c r="R4104" s="1258"/>
      <c r="S4104" s="1258" t="s">
        <v>407</v>
      </c>
      <c r="T4104" s="1258"/>
      <c r="U4104" s="1258"/>
      <c r="V4104" s="1258"/>
      <c r="W4104" s="1258" t="s">
        <v>408</v>
      </c>
      <c r="X4104" s="1258"/>
      <c r="Y4104" s="1258"/>
      <c r="Z4104" s="1258"/>
      <c r="AA4104" s="1258"/>
      <c r="AB4104" s="1258"/>
      <c r="AC4104" s="1259" t="s">
        <v>409</v>
      </c>
      <c r="AD4104" s="1259"/>
      <c r="AE4104" s="1259"/>
      <c r="AF4104" s="1259"/>
    </row>
    <row r="4105" spans="1:32" ht="16.7" customHeight="1">
      <c r="A4105" s="1251"/>
      <c r="B4105" s="1251"/>
      <c r="C4105" s="1251"/>
      <c r="D4105" s="1251"/>
      <c r="E4105" s="1251"/>
      <c r="F4105" s="1251"/>
      <c r="G4105" s="1251"/>
      <c r="H4105" s="1251"/>
      <c r="I4105" s="1251"/>
      <c r="J4105" s="1251"/>
      <c r="K4105" s="1251"/>
      <c r="L4105" s="1251"/>
      <c r="M4105" s="1252" t="s">
        <v>415</v>
      </c>
      <c r="N4105" s="1252"/>
      <c r="O4105" s="1252"/>
      <c r="P4105" s="1252"/>
      <c r="Q4105" s="1252"/>
      <c r="R4105" s="1252"/>
      <c r="S4105" s="1252"/>
      <c r="T4105" s="1252"/>
      <c r="U4105" s="1252"/>
      <c r="V4105" s="1252"/>
      <c r="W4105" s="1252"/>
      <c r="X4105" s="1253"/>
      <c r="Y4105" s="1253"/>
      <c r="Z4105" s="1254">
        <v>0</v>
      </c>
      <c r="AA4105" s="1254"/>
      <c r="AB4105" s="1254"/>
      <c r="AC4105" s="1254"/>
      <c r="AD4105" s="1254"/>
      <c r="AE4105" s="1254"/>
      <c r="AF4105" s="1254"/>
    </row>
    <row r="4106" spans="1:32" ht="17.45" customHeight="1">
      <c r="A4106" s="1255" t="s">
        <v>416</v>
      </c>
      <c r="B4106" s="1255"/>
      <c r="C4106" s="1255"/>
      <c r="D4106" s="1255"/>
      <c r="E4106" s="1255"/>
      <c r="F4106" s="1255"/>
      <c r="G4106" s="1255"/>
      <c r="H4106" s="1255"/>
      <c r="I4106" s="1255"/>
      <c r="J4106" s="1256" t="s">
        <v>391</v>
      </c>
      <c r="K4106" s="1256"/>
      <c r="L4106" s="158" t="s">
        <v>417</v>
      </c>
      <c r="M4106" s="158" t="s">
        <v>418</v>
      </c>
      <c r="N4106" s="1256" t="s">
        <v>419</v>
      </c>
      <c r="O4106" s="1256"/>
      <c r="P4106" s="1256" t="s">
        <v>420</v>
      </c>
      <c r="Q4106" s="1256"/>
      <c r="R4106" s="1256"/>
      <c r="S4106" s="1256"/>
      <c r="T4106" s="1256" t="s">
        <v>421</v>
      </c>
      <c r="U4106" s="1256"/>
      <c r="V4106" s="1256"/>
      <c r="W4106" s="1256"/>
      <c r="X4106" s="1256" t="s">
        <v>422</v>
      </c>
      <c r="Y4106" s="1256"/>
      <c r="Z4106" s="1256"/>
      <c r="AA4106" s="1256"/>
      <c r="AB4106" s="1256"/>
      <c r="AC4106" s="1245" t="s">
        <v>409</v>
      </c>
      <c r="AD4106" s="1245"/>
      <c r="AE4106" s="1245"/>
      <c r="AF4106" s="1245"/>
    </row>
    <row r="4107" spans="1:32" ht="17.45" customHeight="1">
      <c r="A4107" s="1246"/>
      <c r="B4107" s="1246"/>
      <c r="C4107" s="1246"/>
      <c r="D4107" s="1246"/>
      <c r="E4107" s="1246"/>
      <c r="F4107" s="1246"/>
      <c r="G4107" s="1246"/>
      <c r="H4107" s="1246"/>
      <c r="I4107" s="1246"/>
      <c r="J4107" s="1246"/>
      <c r="K4107" s="1246"/>
      <c r="L4107" s="1246"/>
      <c r="M4107" s="1247" t="s">
        <v>423</v>
      </c>
      <c r="N4107" s="1247"/>
      <c r="O4107" s="1247"/>
      <c r="P4107" s="1247"/>
      <c r="Q4107" s="1247"/>
      <c r="R4107" s="1247"/>
      <c r="S4107" s="1247"/>
      <c r="T4107" s="1247"/>
      <c r="U4107" s="1247"/>
      <c r="V4107" s="1247"/>
      <c r="W4107" s="1247"/>
      <c r="X4107" s="1248"/>
      <c r="Y4107" s="1248"/>
      <c r="Z4107" s="1249">
        <v>0</v>
      </c>
      <c r="AA4107" s="1249"/>
      <c r="AB4107" s="1249"/>
      <c r="AC4107" s="1249"/>
      <c r="AD4107" s="1249"/>
      <c r="AE4107" s="1249"/>
      <c r="AF4107" s="1249"/>
    </row>
    <row r="4108" spans="1:32" ht="5.85" customHeight="1">
      <c r="A4108" s="1250"/>
      <c r="B4108" s="1250"/>
      <c r="C4108" s="1250"/>
      <c r="D4108" s="1250"/>
      <c r="E4108" s="1250"/>
      <c r="F4108" s="1250"/>
      <c r="G4108" s="1250"/>
      <c r="H4108" s="1250"/>
      <c r="I4108" s="1250"/>
      <c r="J4108" s="1250"/>
      <c r="K4108" s="1250"/>
      <c r="L4108" s="1250"/>
      <c r="M4108" s="1250"/>
      <c r="N4108" s="1250"/>
      <c r="O4108" s="1250"/>
      <c r="P4108" s="1250"/>
      <c r="Q4108" s="1250"/>
      <c r="R4108" s="1250"/>
      <c r="S4108" s="1250"/>
      <c r="T4108" s="1250"/>
      <c r="U4108" s="1250"/>
      <c r="V4108" s="1250"/>
      <c r="W4108" s="1250"/>
      <c r="X4108" s="1250"/>
      <c r="Y4108" s="1250"/>
      <c r="Z4108" s="1250"/>
      <c r="AA4108" s="1250"/>
      <c r="AB4108" s="1250"/>
      <c r="AC4108" s="1250"/>
      <c r="AD4108" s="1250"/>
      <c r="AE4108" s="1250"/>
      <c r="AF4108" s="1250"/>
    </row>
    <row r="4109" spans="1:32" ht="16.7" customHeight="1">
      <c r="A4109" s="1239"/>
      <c r="B4109" s="1239"/>
      <c r="C4109" s="1239"/>
      <c r="D4109" s="1239"/>
      <c r="E4109" s="1239"/>
      <c r="F4109" s="1239"/>
      <c r="G4109" s="1239"/>
      <c r="H4109" s="1239"/>
      <c r="I4109" s="1239"/>
      <c r="J4109" s="1239"/>
      <c r="K4109" s="1239"/>
      <c r="L4109" s="1239"/>
      <c r="M4109" s="1240" t="s">
        <v>424</v>
      </c>
      <c r="N4109" s="1240"/>
      <c r="O4109" s="1240"/>
      <c r="P4109" s="1240"/>
      <c r="Q4109" s="1240"/>
      <c r="R4109" s="1240"/>
      <c r="S4109" s="1240"/>
      <c r="T4109" s="1240"/>
      <c r="U4109" s="1240"/>
      <c r="V4109" s="1240"/>
      <c r="W4109" s="1240"/>
      <c r="X4109" s="1243"/>
      <c r="Y4109" s="1243"/>
      <c r="Z4109" s="1241">
        <v>31.96</v>
      </c>
      <c r="AA4109" s="1241"/>
      <c r="AB4109" s="1241"/>
      <c r="AC4109" s="1241"/>
      <c r="AD4109" s="1241"/>
      <c r="AE4109" s="1241"/>
      <c r="AF4109" s="1241"/>
    </row>
    <row r="4110" spans="1:32" ht="16.7" customHeight="1">
      <c r="A4110" s="1239"/>
      <c r="B4110" s="1239"/>
      <c r="C4110" s="1239"/>
      <c r="D4110" s="1239"/>
      <c r="E4110" s="1239"/>
      <c r="F4110" s="1239"/>
      <c r="G4110" s="1239"/>
      <c r="H4110" s="1239"/>
      <c r="I4110" s="1239"/>
      <c r="J4110" s="1239"/>
      <c r="K4110" s="1240" t="s">
        <v>425</v>
      </c>
      <c r="L4110" s="1240"/>
      <c r="M4110" s="1240"/>
      <c r="N4110" s="1240"/>
      <c r="O4110" s="1240"/>
      <c r="P4110" s="1240"/>
      <c r="Q4110" s="151"/>
      <c r="R4110" s="1244">
        <v>0</v>
      </c>
      <c r="S4110" s="1244"/>
      <c r="T4110" s="1244"/>
      <c r="U4110" s="151"/>
      <c r="V4110" s="1240" t="s">
        <v>426</v>
      </c>
      <c r="W4110" s="1240"/>
      <c r="X4110" s="1243"/>
      <c r="Y4110" s="1243"/>
      <c r="Z4110" s="1241">
        <v>0</v>
      </c>
      <c r="AA4110" s="1241"/>
      <c r="AB4110" s="1241"/>
      <c r="AC4110" s="1241"/>
      <c r="AD4110" s="1241"/>
      <c r="AE4110" s="1241"/>
      <c r="AF4110" s="1241"/>
    </row>
    <row r="4111" spans="1:32" ht="0.75" customHeight="1">
      <c r="A4111" s="1239"/>
      <c r="B4111" s="1239"/>
      <c r="C4111" s="1239"/>
      <c r="D4111" s="1239"/>
      <c r="E4111" s="1239"/>
      <c r="F4111" s="1239"/>
      <c r="G4111" s="1239"/>
      <c r="H4111" s="1239"/>
      <c r="I4111" s="1239"/>
      <c r="J4111" s="1239"/>
      <c r="K4111" s="1239"/>
      <c r="L4111" s="1239"/>
      <c r="M4111" s="1239"/>
      <c r="N4111" s="1239"/>
      <c r="O4111" s="1239"/>
      <c r="P4111" s="1239"/>
      <c r="Q4111" s="1239"/>
      <c r="R4111" s="1239"/>
      <c r="S4111" s="1239"/>
      <c r="T4111" s="1239"/>
      <c r="U4111" s="1239"/>
      <c r="V4111" s="1240"/>
      <c r="W4111" s="1240"/>
      <c r="X4111" s="1243"/>
      <c r="Y4111" s="1243"/>
      <c r="Z4111" s="1241"/>
      <c r="AA4111" s="1241"/>
      <c r="AB4111" s="1241"/>
      <c r="AC4111" s="1241"/>
      <c r="AD4111" s="1241"/>
      <c r="AE4111" s="1241"/>
      <c r="AF4111" s="1241"/>
    </row>
    <row r="4112" spans="1:32" ht="16.7" customHeight="1">
      <c r="A4112" s="1239"/>
      <c r="B4112" s="1239"/>
      <c r="C4112" s="1239"/>
      <c r="D4112" s="1239"/>
      <c r="E4112" s="1239"/>
      <c r="F4112" s="1239"/>
      <c r="G4112" s="1239"/>
      <c r="H4112" s="1239"/>
      <c r="I4112" s="1239"/>
      <c r="J4112" s="1239"/>
      <c r="K4112" s="1239"/>
      <c r="L4112" s="1239"/>
      <c r="M4112" s="1240" t="s">
        <v>427</v>
      </c>
      <c r="N4112" s="1240"/>
      <c r="O4112" s="1240"/>
      <c r="P4112" s="1240"/>
      <c r="Q4112" s="1240"/>
      <c r="R4112" s="1240"/>
      <c r="S4112" s="1240"/>
      <c r="T4112" s="1240"/>
      <c r="U4112" s="1240"/>
      <c r="V4112" s="1240"/>
      <c r="W4112" s="1240"/>
      <c r="X4112" s="1243"/>
      <c r="Y4112" s="1243"/>
      <c r="Z4112" s="1241">
        <v>31.96</v>
      </c>
      <c r="AA4112" s="1241"/>
      <c r="AB4112" s="1241"/>
      <c r="AC4112" s="1241"/>
      <c r="AD4112" s="1241"/>
      <c r="AE4112" s="1241"/>
      <c r="AF4112" s="1241"/>
    </row>
    <row r="4113" spans="1:32" ht="5.85" customHeight="1">
      <c r="A4113" s="1242"/>
      <c r="B4113" s="1242"/>
      <c r="C4113" s="1242"/>
      <c r="D4113" s="1242"/>
      <c r="E4113" s="1242"/>
      <c r="F4113" s="1242"/>
      <c r="G4113" s="1242"/>
      <c r="H4113" s="1242"/>
      <c r="I4113" s="1242"/>
      <c r="J4113" s="1242"/>
      <c r="K4113" s="1242"/>
      <c r="L4113" s="1242"/>
      <c r="M4113" s="1242"/>
      <c r="N4113" s="1242"/>
      <c r="O4113" s="1242"/>
      <c r="P4113" s="1242"/>
      <c r="Q4113" s="1242"/>
      <c r="R4113" s="1242"/>
      <c r="S4113" s="1242"/>
      <c r="T4113" s="1242"/>
      <c r="U4113" s="1242"/>
      <c r="V4113" s="1242"/>
      <c r="W4113" s="1242"/>
      <c r="X4113" s="1242"/>
      <c r="Y4113" s="1242"/>
      <c r="Z4113" s="1242"/>
      <c r="AA4113" s="1242"/>
      <c r="AB4113" s="1242"/>
      <c r="AC4113" s="1242"/>
      <c r="AD4113" s="1242"/>
      <c r="AE4113" s="1242"/>
      <c r="AF4113" s="1242"/>
    </row>
    <row r="4114" spans="1:32" ht="96" customHeight="1">
      <c r="A4114" s="150"/>
      <c r="AF4114" s="152"/>
    </row>
    <row r="4115" spans="1:32" ht="96" customHeight="1">
      <c r="A4115" s="153"/>
      <c r="B4115" s="154"/>
      <c r="C4115" s="154"/>
      <c r="D4115" s="154"/>
      <c r="E4115" s="154"/>
      <c r="F4115" s="154"/>
      <c r="G4115" s="154"/>
      <c r="H4115" s="154"/>
      <c r="I4115" s="154"/>
      <c r="J4115" s="154"/>
      <c r="K4115" s="154"/>
      <c r="L4115" s="154"/>
      <c r="M4115" s="154"/>
      <c r="N4115" s="154"/>
      <c r="O4115" s="154"/>
      <c r="P4115" s="154"/>
      <c r="Q4115" s="154"/>
      <c r="R4115" s="154"/>
      <c r="S4115" s="154"/>
      <c r="T4115" s="154"/>
      <c r="U4115" s="154"/>
      <c r="V4115" s="154"/>
      <c r="W4115" s="154"/>
      <c r="X4115" s="154"/>
      <c r="Y4115" s="154"/>
      <c r="Z4115" s="154"/>
      <c r="AA4115" s="154"/>
      <c r="AB4115" s="154"/>
      <c r="AC4115" s="154"/>
      <c r="AD4115" s="154"/>
      <c r="AE4115" s="154"/>
      <c r="AF4115" s="162"/>
    </row>
    <row r="4116" spans="1:32" ht="2.1" customHeight="1">
      <c r="A4116" s="146"/>
      <c r="B4116" s="147"/>
      <c r="C4116" s="147"/>
      <c r="D4116" s="147"/>
      <c r="E4116" s="147"/>
      <c r="F4116" s="147"/>
      <c r="G4116" s="1289" t="s">
        <v>376</v>
      </c>
      <c r="H4116" s="1289"/>
      <c r="I4116" s="1289"/>
      <c r="J4116" s="1289"/>
      <c r="K4116" s="1289"/>
      <c r="L4116" s="1289"/>
      <c r="M4116" s="1289"/>
      <c r="N4116" s="1289"/>
      <c r="O4116" s="1289"/>
      <c r="P4116" s="1289"/>
      <c r="Q4116" s="1289"/>
      <c r="R4116" s="1289"/>
      <c r="S4116" s="1289"/>
      <c r="T4116" s="1289"/>
      <c r="U4116" s="1289"/>
      <c r="V4116" s="1289"/>
      <c r="W4116" s="1289"/>
      <c r="X4116" s="1289"/>
      <c r="Y4116" s="1289"/>
      <c r="Z4116" s="1289"/>
      <c r="AA4116" s="148"/>
      <c r="AB4116" s="1290" t="s">
        <v>962</v>
      </c>
      <c r="AC4116" s="1290"/>
      <c r="AD4116" s="1290"/>
      <c r="AE4116" s="1290"/>
      <c r="AF4116" s="1290"/>
    </row>
    <row r="4117" spans="1:32" ht="14.65" customHeight="1">
      <c r="A4117" s="150"/>
      <c r="B4117" s="1243"/>
      <c r="C4117" s="1243"/>
      <c r="D4117" s="1243"/>
      <c r="E4117" s="1243"/>
      <c r="G4117" s="1289"/>
      <c r="H4117" s="1289"/>
      <c r="I4117" s="1289"/>
      <c r="J4117" s="1289"/>
      <c r="K4117" s="1289"/>
      <c r="L4117" s="1289"/>
      <c r="M4117" s="1289"/>
      <c r="N4117" s="1289"/>
      <c r="O4117" s="1289"/>
      <c r="P4117" s="1289"/>
      <c r="Q4117" s="1289"/>
      <c r="R4117" s="1289"/>
      <c r="S4117" s="1289"/>
      <c r="T4117" s="1289"/>
      <c r="U4117" s="1289"/>
      <c r="V4117" s="1289"/>
      <c r="W4117" s="1289"/>
      <c r="X4117" s="1289"/>
      <c r="Y4117" s="1289"/>
      <c r="Z4117" s="1289"/>
      <c r="AA4117" s="152"/>
      <c r="AB4117" s="1290"/>
      <c r="AC4117" s="1290"/>
      <c r="AD4117" s="1290"/>
      <c r="AE4117" s="1290"/>
      <c r="AF4117" s="1290"/>
    </row>
    <row r="4118" spans="1:32" ht="0.75" customHeight="1">
      <c r="A4118" s="150"/>
      <c r="B4118" s="1243"/>
      <c r="C4118" s="1243"/>
      <c r="D4118" s="1243"/>
      <c r="E4118" s="1243"/>
      <c r="G4118" s="1289"/>
      <c r="H4118" s="1289"/>
      <c r="I4118" s="1289"/>
      <c r="J4118" s="1289"/>
      <c r="K4118" s="1289"/>
      <c r="L4118" s="1289"/>
      <c r="M4118" s="1289"/>
      <c r="N4118" s="1289"/>
      <c r="O4118" s="1289"/>
      <c r="P4118" s="1289"/>
      <c r="Q4118" s="1289"/>
      <c r="R4118" s="1289"/>
      <c r="S4118" s="1289"/>
      <c r="T4118" s="1289"/>
      <c r="U4118" s="1289"/>
      <c r="V4118" s="1289"/>
      <c r="W4118" s="1289"/>
      <c r="X4118" s="1289"/>
      <c r="Y4118" s="1289"/>
      <c r="Z4118" s="1289"/>
      <c r="AA4118" s="152"/>
      <c r="AB4118" s="1290"/>
      <c r="AC4118" s="1290"/>
      <c r="AD4118" s="1290"/>
      <c r="AE4118" s="1290"/>
      <c r="AF4118" s="1290"/>
    </row>
    <row r="4119" spans="1:32" ht="11.65" customHeight="1">
      <c r="A4119" s="150"/>
      <c r="B4119" s="1243"/>
      <c r="C4119" s="1243"/>
      <c r="D4119" s="1243"/>
      <c r="E4119" s="1243"/>
      <c r="G4119" s="1289"/>
      <c r="H4119" s="1289"/>
      <c r="I4119" s="1289"/>
      <c r="J4119" s="1289"/>
      <c r="K4119" s="1289"/>
      <c r="L4119" s="1289"/>
      <c r="M4119" s="1289"/>
      <c r="N4119" s="1289"/>
      <c r="O4119" s="1289"/>
      <c r="P4119" s="1289"/>
      <c r="Q4119" s="1289"/>
      <c r="R4119" s="1289"/>
      <c r="S4119" s="1289"/>
      <c r="T4119" s="1289"/>
      <c r="U4119" s="1289"/>
      <c r="V4119" s="1289"/>
      <c r="W4119" s="1289"/>
      <c r="X4119" s="1289"/>
      <c r="Y4119" s="1289"/>
      <c r="Z4119" s="1289"/>
      <c r="AA4119" s="152"/>
      <c r="AB4119" s="1291" t="s">
        <v>378</v>
      </c>
      <c r="AC4119" s="1291"/>
      <c r="AD4119" s="1291"/>
      <c r="AE4119" s="1324"/>
      <c r="AF4119" s="1324"/>
    </row>
    <row r="4120" spans="1:32" ht="13.9" customHeight="1">
      <c r="A4120" s="150"/>
      <c r="B4120" s="1243"/>
      <c r="C4120" s="1243"/>
      <c r="D4120" s="1243"/>
      <c r="E4120" s="1243"/>
      <c r="G4120" s="1293" t="s">
        <v>379</v>
      </c>
      <c r="H4120" s="1293"/>
      <c r="I4120" s="1293"/>
      <c r="J4120" s="1293"/>
      <c r="K4120" s="1293"/>
      <c r="L4120" s="1293"/>
      <c r="M4120" s="1293"/>
      <c r="N4120" s="1293"/>
      <c r="O4120" s="1293"/>
      <c r="P4120" s="1293"/>
      <c r="Q4120" s="1293"/>
      <c r="R4120" s="1293"/>
      <c r="S4120" s="1293"/>
      <c r="T4120" s="1293"/>
      <c r="U4120" s="1293"/>
      <c r="V4120" s="1293"/>
      <c r="W4120" s="1293"/>
      <c r="X4120" s="1293"/>
      <c r="Y4120" s="1293"/>
      <c r="Z4120" s="1293"/>
      <c r="AA4120" s="152"/>
      <c r="AB4120" s="1291"/>
      <c r="AC4120" s="1291"/>
      <c r="AD4120" s="1291"/>
      <c r="AE4120" s="1324"/>
      <c r="AF4120" s="1324"/>
    </row>
    <row r="4121" spans="1:32" ht="0.75" customHeight="1">
      <c r="A4121" s="150"/>
      <c r="G4121" s="1293"/>
      <c r="H4121" s="1293"/>
      <c r="I4121" s="1293"/>
      <c r="J4121" s="1293"/>
      <c r="K4121" s="1293"/>
      <c r="L4121" s="1293"/>
      <c r="M4121" s="1293"/>
      <c r="N4121" s="1293"/>
      <c r="O4121" s="1293"/>
      <c r="P4121" s="1293"/>
      <c r="Q4121" s="1293"/>
      <c r="R4121" s="1293"/>
      <c r="S4121" s="1293"/>
      <c r="T4121" s="1293"/>
      <c r="U4121" s="1293"/>
      <c r="V4121" s="1293"/>
      <c r="W4121" s="1293"/>
      <c r="X4121" s="1293"/>
      <c r="Y4121" s="1293"/>
      <c r="Z4121" s="1293"/>
      <c r="AA4121" s="152"/>
      <c r="AB4121" s="1291"/>
      <c r="AC4121" s="1291"/>
      <c r="AD4121" s="1291"/>
      <c r="AE4121" s="1324"/>
      <c r="AF4121" s="1324"/>
    </row>
    <row r="4122" spans="1:32" ht="0.75" customHeight="1">
      <c r="A4122" s="153"/>
      <c r="B4122" s="154"/>
      <c r="C4122" s="154"/>
      <c r="D4122" s="154"/>
      <c r="E4122" s="154"/>
      <c r="F4122" s="154"/>
      <c r="G4122" s="154"/>
      <c r="H4122" s="154"/>
      <c r="I4122" s="154"/>
      <c r="J4122" s="154"/>
      <c r="K4122" s="154"/>
      <c r="L4122" s="154"/>
      <c r="M4122" s="154"/>
      <c r="N4122" s="154"/>
      <c r="O4122" s="154"/>
      <c r="P4122" s="154"/>
      <c r="Q4122" s="154"/>
      <c r="R4122" s="154"/>
      <c r="S4122" s="154"/>
      <c r="T4122" s="154"/>
      <c r="U4122" s="154"/>
      <c r="V4122" s="154"/>
      <c r="W4122" s="154"/>
      <c r="X4122" s="154"/>
      <c r="Y4122" s="154"/>
      <c r="Z4122" s="154"/>
      <c r="AA4122" s="154"/>
      <c r="AB4122" s="154"/>
      <c r="AC4122" s="154"/>
      <c r="AD4122" s="154"/>
      <c r="AE4122" s="154"/>
      <c r="AF4122" s="162"/>
    </row>
    <row r="4123" spans="1:32" ht="15.95" customHeight="1">
      <c r="A4123" s="1280" t="s">
        <v>323</v>
      </c>
      <c r="B4123" s="1280"/>
      <c r="C4123" s="1280"/>
      <c r="D4123" s="1280"/>
      <c r="E4123" s="1280"/>
      <c r="F4123" s="1280"/>
      <c r="G4123" s="1280"/>
      <c r="H4123" s="1280"/>
      <c r="I4123" s="1280"/>
      <c r="J4123" s="1280"/>
      <c r="K4123" s="1280"/>
      <c r="L4123" s="1280"/>
      <c r="M4123" s="1280"/>
      <c r="N4123" s="1280"/>
      <c r="O4123" s="1280"/>
      <c r="P4123" s="1280"/>
      <c r="Q4123" s="1280"/>
      <c r="R4123" s="1280"/>
      <c r="S4123" s="1280"/>
      <c r="T4123" s="1280"/>
      <c r="U4123" s="1280"/>
      <c r="V4123" s="1280"/>
      <c r="W4123" s="1280"/>
      <c r="X4123" s="1280"/>
      <c r="Y4123" s="1280"/>
      <c r="Z4123" s="1280"/>
      <c r="AA4123" s="1280"/>
      <c r="AB4123" s="1280"/>
      <c r="AC4123" s="1280"/>
      <c r="AD4123" s="1280"/>
      <c r="AE4123" s="1280"/>
      <c r="AF4123" s="1280"/>
    </row>
    <row r="4124" spans="1:32" ht="0.75" customHeight="1">
      <c r="A4124" s="146"/>
      <c r="B4124" s="147"/>
      <c r="C4124" s="147"/>
      <c r="D4124" s="147"/>
      <c r="E4124" s="147"/>
      <c r="F4124" s="147"/>
      <c r="G4124" s="147"/>
      <c r="H4124" s="147"/>
      <c r="I4124" s="147"/>
      <c r="J4124" s="147"/>
      <c r="K4124" s="147"/>
      <c r="L4124" s="147"/>
      <c r="M4124" s="147"/>
      <c r="N4124" s="147"/>
      <c r="O4124" s="147"/>
      <c r="P4124" s="147"/>
      <c r="Q4124" s="147"/>
      <c r="R4124" s="147"/>
      <c r="S4124" s="147"/>
      <c r="T4124" s="147"/>
      <c r="U4124" s="147"/>
      <c r="V4124" s="147"/>
      <c r="W4124" s="147"/>
      <c r="X4124" s="147"/>
      <c r="Y4124" s="147"/>
      <c r="Z4124" s="147"/>
      <c r="AA4124" s="147"/>
      <c r="AB4124" s="147"/>
      <c r="AC4124" s="147"/>
      <c r="AD4124" s="147"/>
      <c r="AE4124" s="147"/>
      <c r="AF4124" s="148"/>
    </row>
    <row r="4125" spans="1:32" ht="37.15" customHeight="1">
      <c r="A4125" s="1281" t="s">
        <v>380</v>
      </c>
      <c r="B4125" s="1281"/>
      <c r="C4125" s="1281"/>
      <c r="D4125" s="1281"/>
      <c r="E4125" s="1281"/>
      <c r="F4125" s="1281"/>
      <c r="G4125" s="1281"/>
      <c r="H4125" s="1281"/>
      <c r="I4125" s="1281"/>
      <c r="J4125" s="1281"/>
      <c r="K4125" s="1281"/>
      <c r="L4125" s="1281"/>
      <c r="M4125" s="1281"/>
      <c r="N4125" s="1281"/>
      <c r="O4125" s="1281"/>
      <c r="P4125" s="1281"/>
      <c r="Q4125" s="1281"/>
      <c r="R4125" s="1281"/>
      <c r="S4125" s="1281"/>
      <c r="T4125" s="1281"/>
      <c r="U4125" s="1281"/>
      <c r="V4125" s="1281"/>
      <c r="W4125" s="1281"/>
      <c r="X4125" s="1281"/>
      <c r="Y4125" s="1282" t="s">
        <v>878</v>
      </c>
      <c r="Z4125" s="1282"/>
      <c r="AA4125" s="1282"/>
      <c r="AB4125" s="1282"/>
      <c r="AC4125" s="1282"/>
      <c r="AD4125" s="1282"/>
      <c r="AE4125" s="1282"/>
      <c r="AF4125" s="1282"/>
    </row>
    <row r="4126" spans="1:32" ht="4.3499999999999996" customHeight="1">
      <c r="A4126" s="155"/>
      <c r="B4126" s="156"/>
      <c r="C4126" s="156"/>
      <c r="D4126" s="156"/>
      <c r="E4126" s="156"/>
      <c r="F4126" s="156"/>
      <c r="G4126" s="156"/>
      <c r="H4126" s="156"/>
      <c r="I4126" s="156"/>
      <c r="J4126" s="156"/>
      <c r="K4126" s="156"/>
      <c r="L4126" s="156"/>
      <c r="M4126" s="156"/>
      <c r="N4126" s="156"/>
      <c r="O4126" s="156"/>
      <c r="P4126" s="156"/>
      <c r="Q4126" s="156"/>
      <c r="R4126" s="156"/>
      <c r="S4126" s="156"/>
      <c r="T4126" s="156"/>
      <c r="U4126" s="156"/>
      <c r="V4126" s="156"/>
      <c r="W4126" s="156"/>
      <c r="X4126" s="156"/>
      <c r="Y4126" s="156"/>
      <c r="Z4126" s="156"/>
      <c r="AA4126" s="156"/>
      <c r="AB4126" s="156"/>
      <c r="AC4126" s="156"/>
      <c r="AD4126" s="156"/>
      <c r="AE4126" s="156"/>
      <c r="AF4126" s="157"/>
    </row>
    <row r="4127" spans="1:32" ht="0.75" customHeight="1">
      <c r="A4127" s="1283" t="s">
        <v>382</v>
      </c>
      <c r="B4127" s="1283"/>
      <c r="C4127" s="1283"/>
      <c r="D4127" s="1283"/>
      <c r="E4127" s="1284"/>
      <c r="F4127" s="1284"/>
      <c r="G4127" s="1284"/>
      <c r="H4127" s="1284"/>
      <c r="I4127" s="1285" t="s">
        <v>961</v>
      </c>
      <c r="J4127" s="1285"/>
      <c r="K4127" s="1285"/>
      <c r="L4127" s="1285"/>
      <c r="M4127" s="1285"/>
      <c r="N4127" s="1285"/>
      <c r="O4127" s="1285"/>
      <c r="P4127" s="1285"/>
      <c r="Q4127" s="1285"/>
      <c r="R4127" s="1285"/>
      <c r="S4127" s="1285"/>
      <c r="T4127" s="1285"/>
      <c r="U4127" s="1285"/>
      <c r="V4127" s="1285"/>
      <c r="W4127" s="1285"/>
      <c r="X4127" s="1285"/>
      <c r="Y4127" s="1275" t="s">
        <v>383</v>
      </c>
      <c r="Z4127" s="1275"/>
      <c r="AA4127" s="1275"/>
      <c r="AB4127" s="1275"/>
      <c r="AC4127" s="1275"/>
      <c r="AD4127" s="1286" t="s">
        <v>446</v>
      </c>
      <c r="AE4127" s="1286"/>
      <c r="AF4127" s="1286"/>
    </row>
    <row r="4128" spans="1:32" ht="18.2" customHeight="1">
      <c r="A4128" s="1283"/>
      <c r="B4128" s="1283"/>
      <c r="C4128" s="1283"/>
      <c r="D4128" s="1283"/>
      <c r="E4128" s="1287" t="s">
        <v>385</v>
      </c>
      <c r="F4128" s="1287"/>
      <c r="G4128" s="1287"/>
      <c r="H4128" s="1288" t="s">
        <v>386</v>
      </c>
      <c r="I4128" s="1285"/>
      <c r="J4128" s="1285"/>
      <c r="K4128" s="1285"/>
      <c r="L4128" s="1285"/>
      <c r="M4128" s="1285"/>
      <c r="N4128" s="1285"/>
      <c r="O4128" s="1285"/>
      <c r="P4128" s="1285"/>
      <c r="Q4128" s="1285"/>
      <c r="R4128" s="1285"/>
      <c r="S4128" s="1285"/>
      <c r="T4128" s="1285"/>
      <c r="U4128" s="1285"/>
      <c r="V4128" s="1285"/>
      <c r="W4128" s="1285"/>
      <c r="X4128" s="1285"/>
      <c r="Y4128" s="1275"/>
      <c r="Z4128" s="1275"/>
      <c r="AA4128" s="1275"/>
      <c r="AB4128" s="1275"/>
      <c r="AC4128" s="1275"/>
      <c r="AD4128" s="1286"/>
      <c r="AE4128" s="1286"/>
      <c r="AF4128" s="1286"/>
    </row>
    <row r="4129" spans="1:32" ht="0.75" customHeight="1">
      <c r="A4129" s="1274" t="s">
        <v>960</v>
      </c>
      <c r="B4129" s="1274"/>
      <c r="C4129" s="1274"/>
      <c r="D4129" s="1274"/>
      <c r="E4129" s="1287"/>
      <c r="F4129" s="1287"/>
      <c r="G4129" s="1287"/>
      <c r="H4129" s="1288"/>
      <c r="I4129" s="1285"/>
      <c r="J4129" s="1285"/>
      <c r="K4129" s="1285"/>
      <c r="L4129" s="1285"/>
      <c r="M4129" s="1285"/>
      <c r="N4129" s="1285"/>
      <c r="O4129" s="1285"/>
      <c r="P4129" s="1285"/>
      <c r="Q4129" s="1285"/>
      <c r="R4129" s="1285"/>
      <c r="S4129" s="1285"/>
      <c r="T4129" s="1285"/>
      <c r="U4129" s="1285"/>
      <c r="V4129" s="1285"/>
      <c r="W4129" s="1285"/>
      <c r="X4129" s="1285"/>
      <c r="Y4129" s="1275" t="s">
        <v>387</v>
      </c>
      <c r="Z4129" s="1275"/>
      <c r="AA4129" s="1275"/>
      <c r="AB4129" s="1275"/>
      <c r="AC4129" s="1275"/>
      <c r="AD4129" s="1276">
        <v>3.8754900000000001</v>
      </c>
      <c r="AE4129" s="1276"/>
      <c r="AF4129" s="1276"/>
    </row>
    <row r="4130" spans="1:32" ht="18.2" customHeight="1">
      <c r="A4130" s="1274"/>
      <c r="B4130" s="1274"/>
      <c r="C4130" s="1274"/>
      <c r="D4130" s="1274"/>
      <c r="E4130" s="1277"/>
      <c r="F4130" s="1277"/>
      <c r="G4130" s="1277"/>
      <c r="H4130" s="1288"/>
      <c r="I4130" s="1285"/>
      <c r="J4130" s="1285"/>
      <c r="K4130" s="1285"/>
      <c r="L4130" s="1285"/>
      <c r="M4130" s="1285"/>
      <c r="N4130" s="1285"/>
      <c r="O4130" s="1285"/>
      <c r="P4130" s="1285"/>
      <c r="Q4130" s="1285"/>
      <c r="R4130" s="1285"/>
      <c r="S4130" s="1285"/>
      <c r="T4130" s="1285"/>
      <c r="U4130" s="1285"/>
      <c r="V4130" s="1285"/>
      <c r="W4130" s="1285"/>
      <c r="X4130" s="1285"/>
      <c r="Y4130" s="1275"/>
      <c r="Z4130" s="1275"/>
      <c r="AA4130" s="1275"/>
      <c r="AB4130" s="1275"/>
      <c r="AC4130" s="1275"/>
      <c r="AD4130" s="1276"/>
      <c r="AE4130" s="1276"/>
      <c r="AF4130" s="1276"/>
    </row>
    <row r="4131" spans="1:32" ht="26.85" customHeight="1">
      <c r="A4131" s="1322" t="s">
        <v>432</v>
      </c>
      <c r="B4131" s="1322"/>
      <c r="C4131" s="1322"/>
      <c r="D4131" s="1322"/>
      <c r="E4131" s="1322"/>
      <c r="F4131" s="1322"/>
      <c r="G4131" s="1322"/>
      <c r="H4131" s="1322"/>
      <c r="I4131" s="1322"/>
      <c r="J4131" s="1322"/>
      <c r="K4131" s="1322"/>
      <c r="L4131" s="1322"/>
      <c r="M4131" s="1322"/>
      <c r="N4131" s="1322"/>
      <c r="O4131" s="1322"/>
      <c r="P4131" s="1322"/>
      <c r="Q4131" s="1322"/>
      <c r="R4131" s="1322"/>
      <c r="S4131" s="1322"/>
      <c r="T4131" s="1322"/>
      <c r="U4131" s="1322"/>
      <c r="V4131" s="1322"/>
      <c r="W4131" s="1322"/>
      <c r="X4131" s="1322"/>
      <c r="Y4131" s="1322"/>
      <c r="Z4131" s="1322"/>
      <c r="AA4131" s="1322"/>
      <c r="AB4131" s="1322"/>
      <c r="AC4131" s="1322"/>
      <c r="AD4131" s="1322"/>
      <c r="AE4131" s="1322"/>
      <c r="AF4131" s="1323"/>
    </row>
    <row r="4132" spans="1:32" ht="10.15" customHeight="1">
      <c r="A4132" s="1273" t="s">
        <v>389</v>
      </c>
      <c r="B4132" s="1273"/>
      <c r="C4132" s="1273"/>
      <c r="D4132" s="1273"/>
      <c r="E4132" s="1273"/>
      <c r="F4132" s="1273"/>
      <c r="G4132" s="1273"/>
      <c r="H4132" s="1273"/>
      <c r="I4132" s="1273"/>
      <c r="J4132" s="1273"/>
      <c r="K4132" s="1273"/>
      <c r="L4132" s="1273"/>
      <c r="M4132" s="1273"/>
      <c r="N4132" s="1273"/>
      <c r="O4132" s="1273"/>
      <c r="P4132" s="1273"/>
      <c r="Q4132" s="1273"/>
      <c r="R4132" s="1273"/>
      <c r="S4132" s="1273"/>
      <c r="T4132" s="1273"/>
      <c r="U4132" s="1273"/>
      <c r="V4132" s="1273"/>
      <c r="W4132" s="1273"/>
      <c r="X4132" s="1273"/>
      <c r="Y4132" s="1273"/>
      <c r="Z4132" s="1273"/>
      <c r="AA4132" s="1273"/>
      <c r="AB4132" s="1273"/>
      <c r="AC4132" s="1273"/>
      <c r="AD4132" s="1273"/>
      <c r="AE4132" s="1273"/>
      <c r="AF4132" s="1323"/>
    </row>
    <row r="4133" spans="1:32" ht="17.45" customHeight="1">
      <c r="A4133" s="1255" t="s">
        <v>390</v>
      </c>
      <c r="B4133" s="1255"/>
      <c r="C4133" s="1255"/>
      <c r="D4133" s="1255"/>
      <c r="E4133" s="1255"/>
      <c r="F4133" s="1255"/>
      <c r="G4133" s="1255"/>
      <c r="H4133" s="1255"/>
      <c r="I4133" s="1255"/>
      <c r="J4133" s="1255"/>
      <c r="K4133" s="1255"/>
      <c r="L4133" s="1255"/>
      <c r="M4133" s="1256" t="s">
        <v>391</v>
      </c>
      <c r="N4133" s="1256" t="s">
        <v>392</v>
      </c>
      <c r="O4133" s="1256"/>
      <c r="P4133" s="1256"/>
      <c r="Q4133" s="1256"/>
      <c r="R4133" s="1256"/>
      <c r="S4133" s="1256"/>
      <c r="T4133" s="1256" t="s">
        <v>393</v>
      </c>
      <c r="U4133" s="1256"/>
      <c r="V4133" s="1256"/>
      <c r="W4133" s="1256"/>
      <c r="X4133" s="1256"/>
      <c r="Y4133" s="1256"/>
      <c r="Z4133" s="1256"/>
      <c r="AA4133" s="1256"/>
      <c r="AB4133" s="1256"/>
      <c r="AC4133" s="1245" t="s">
        <v>394</v>
      </c>
      <c r="AD4133" s="1245"/>
      <c r="AE4133" s="1245"/>
      <c r="AF4133" s="1245"/>
    </row>
    <row r="4134" spans="1:32" ht="16.7" customHeight="1">
      <c r="A4134" s="1255"/>
      <c r="B4134" s="1255"/>
      <c r="C4134" s="1255"/>
      <c r="D4134" s="1255"/>
      <c r="E4134" s="1255"/>
      <c r="F4134" s="1255"/>
      <c r="G4134" s="1255"/>
      <c r="H4134" s="1255"/>
      <c r="I4134" s="1255"/>
      <c r="J4134" s="1255"/>
      <c r="K4134" s="1255"/>
      <c r="L4134" s="1255"/>
      <c r="M4134" s="1256"/>
      <c r="N4134" s="1256" t="s">
        <v>395</v>
      </c>
      <c r="O4134" s="1256"/>
      <c r="P4134" s="1256" t="s">
        <v>396</v>
      </c>
      <c r="Q4134" s="1256"/>
      <c r="R4134" s="1256"/>
      <c r="S4134" s="1256"/>
      <c r="T4134" s="1256" t="s">
        <v>395</v>
      </c>
      <c r="U4134" s="1256"/>
      <c r="V4134" s="1256"/>
      <c r="W4134" s="1256"/>
      <c r="X4134" s="1256" t="s">
        <v>396</v>
      </c>
      <c r="Y4134" s="1256"/>
      <c r="Z4134" s="1256"/>
      <c r="AA4134" s="1256"/>
      <c r="AB4134" s="1256"/>
      <c r="AC4134" s="1245"/>
      <c r="AD4134" s="1245"/>
      <c r="AE4134" s="1245"/>
      <c r="AF4134" s="1245"/>
    </row>
    <row r="4135" spans="1:32" ht="23.25" customHeight="1">
      <c r="A4135" s="146"/>
      <c r="B4135" s="147"/>
      <c r="C4135" s="163" t="s">
        <v>879</v>
      </c>
      <c r="D4135" s="1314" t="s">
        <v>880</v>
      </c>
      <c r="E4135" s="1314"/>
      <c r="F4135" s="1314"/>
      <c r="G4135" s="1314"/>
      <c r="H4135" s="1314"/>
      <c r="I4135" s="1314"/>
      <c r="J4135" s="1314"/>
      <c r="K4135" s="1314"/>
      <c r="L4135" s="1314"/>
      <c r="M4135" s="164">
        <v>3</v>
      </c>
      <c r="N4135" s="1327">
        <v>0.3</v>
      </c>
      <c r="O4135" s="1327"/>
      <c r="P4135" s="1327">
        <v>0.7</v>
      </c>
      <c r="Q4135" s="1327"/>
      <c r="R4135" s="1327"/>
      <c r="S4135" s="1327"/>
      <c r="T4135" s="1317">
        <v>1.6792</v>
      </c>
      <c r="U4135" s="1317"/>
      <c r="V4135" s="1317"/>
      <c r="W4135" s="1317"/>
      <c r="X4135" s="1317">
        <v>1.1362000000000001</v>
      </c>
      <c r="Y4135" s="1317"/>
      <c r="Z4135" s="1317"/>
      <c r="AA4135" s="1317"/>
      <c r="AB4135" s="1317"/>
      <c r="AC4135" s="1318">
        <v>3.8973</v>
      </c>
      <c r="AD4135" s="1318"/>
      <c r="AE4135" s="1318"/>
      <c r="AF4135" s="1318"/>
    </row>
    <row r="4136" spans="1:32" ht="22.5" customHeight="1">
      <c r="A4136" s="150"/>
      <c r="C4136" s="165" t="s">
        <v>563</v>
      </c>
      <c r="D4136" s="1309" t="s">
        <v>564</v>
      </c>
      <c r="E4136" s="1309"/>
      <c r="F4136" s="1309"/>
      <c r="G4136" s="1309"/>
      <c r="H4136" s="1309"/>
      <c r="I4136" s="1309"/>
      <c r="J4136" s="1309"/>
      <c r="K4136" s="1309"/>
      <c r="L4136" s="1309"/>
      <c r="M4136" s="166">
        <v>3</v>
      </c>
      <c r="N4136" s="1332">
        <v>0.83</v>
      </c>
      <c r="O4136" s="1332"/>
      <c r="P4136" s="1332">
        <v>0.17</v>
      </c>
      <c r="Q4136" s="1332"/>
      <c r="R4136" s="1332"/>
      <c r="S4136" s="1332"/>
      <c r="T4136" s="1312">
        <v>0.71799999999999997</v>
      </c>
      <c r="U4136" s="1312"/>
      <c r="V4136" s="1312"/>
      <c r="W4136" s="1312"/>
      <c r="X4136" s="1312">
        <v>0.48580000000000001</v>
      </c>
      <c r="Y4136" s="1312"/>
      <c r="Z4136" s="1312"/>
      <c r="AA4136" s="1312"/>
      <c r="AB4136" s="1312"/>
      <c r="AC4136" s="1313">
        <v>2.0356000000000001</v>
      </c>
      <c r="AD4136" s="1313"/>
      <c r="AE4136" s="1313"/>
      <c r="AF4136" s="1313"/>
    </row>
    <row r="4137" spans="1:32" ht="23.25" customHeight="1">
      <c r="A4137" s="153"/>
      <c r="B4137" s="154"/>
      <c r="C4137" s="167" t="s">
        <v>881</v>
      </c>
      <c r="D4137" s="1304" t="s">
        <v>882</v>
      </c>
      <c r="E4137" s="1304"/>
      <c r="F4137" s="1304"/>
      <c r="G4137" s="1304"/>
      <c r="H4137" s="1304"/>
      <c r="I4137" s="1304"/>
      <c r="J4137" s="1304"/>
      <c r="K4137" s="1304"/>
      <c r="L4137" s="1304"/>
      <c r="M4137" s="168">
        <v>1</v>
      </c>
      <c r="N4137" s="1326">
        <v>1</v>
      </c>
      <c r="O4137" s="1326"/>
      <c r="P4137" s="1326">
        <v>0</v>
      </c>
      <c r="Q4137" s="1326"/>
      <c r="R4137" s="1326"/>
      <c r="S4137" s="1326"/>
      <c r="T4137" s="1307">
        <v>57.763199999999998</v>
      </c>
      <c r="U4137" s="1307"/>
      <c r="V4137" s="1307"/>
      <c r="W4137" s="1307"/>
      <c r="X4137" s="1307">
        <v>34.4236</v>
      </c>
      <c r="Y4137" s="1307"/>
      <c r="Z4137" s="1307"/>
      <c r="AA4137" s="1307"/>
      <c r="AB4137" s="1307"/>
      <c r="AC4137" s="1308">
        <v>57.763199999999998</v>
      </c>
      <c r="AD4137" s="1308"/>
      <c r="AE4137" s="1308"/>
      <c r="AF4137" s="1308"/>
    </row>
    <row r="4138" spans="1:32" ht="17.45" customHeight="1">
      <c r="A4138" s="1246"/>
      <c r="B4138" s="1246"/>
      <c r="C4138" s="1246"/>
      <c r="D4138" s="1246"/>
      <c r="E4138" s="1246"/>
      <c r="F4138" s="1246"/>
      <c r="G4138" s="1246"/>
      <c r="H4138" s="1246"/>
      <c r="I4138" s="1246"/>
      <c r="J4138" s="1246"/>
      <c r="K4138" s="1246"/>
      <c r="L4138" s="1246"/>
      <c r="M4138" s="1247" t="s">
        <v>397</v>
      </c>
      <c r="N4138" s="1247"/>
      <c r="O4138" s="1247"/>
      <c r="P4138" s="1247"/>
      <c r="Q4138" s="1247"/>
      <c r="R4138" s="1247"/>
      <c r="S4138" s="1247"/>
      <c r="T4138" s="1247"/>
      <c r="U4138" s="1247"/>
      <c r="V4138" s="1247"/>
      <c r="W4138" s="1247"/>
      <c r="X4138" s="1248"/>
      <c r="Y4138" s="1248"/>
      <c r="Z4138" s="1249">
        <v>63.696100000000001</v>
      </c>
      <c r="AA4138" s="1249"/>
      <c r="AB4138" s="1249"/>
      <c r="AC4138" s="1249"/>
      <c r="AD4138" s="1249"/>
      <c r="AE4138" s="1249"/>
      <c r="AF4138" s="1249"/>
    </row>
    <row r="4139" spans="1:32" ht="16.7" customHeight="1">
      <c r="A4139" s="1255" t="s">
        <v>398</v>
      </c>
      <c r="B4139" s="1255"/>
      <c r="C4139" s="1255"/>
      <c r="D4139" s="1255"/>
      <c r="E4139" s="1255"/>
      <c r="F4139" s="1255"/>
      <c r="G4139" s="1255"/>
      <c r="H4139" s="1255"/>
      <c r="I4139" s="1255"/>
      <c r="J4139" s="1255"/>
      <c r="K4139" s="1255"/>
      <c r="L4139" s="1255"/>
      <c r="M4139" s="1255"/>
      <c r="N4139" s="1255"/>
      <c r="O4139" s="1256" t="s">
        <v>399</v>
      </c>
      <c r="P4139" s="1256"/>
      <c r="Q4139" s="1256"/>
      <c r="R4139" s="1256"/>
      <c r="S4139" s="1256" t="s">
        <v>391</v>
      </c>
      <c r="T4139" s="1256"/>
      <c r="U4139" s="1256"/>
      <c r="V4139" s="1256"/>
      <c r="W4139" s="1256" t="s">
        <v>400</v>
      </c>
      <c r="X4139" s="1256"/>
      <c r="Y4139" s="1256"/>
      <c r="Z4139" s="1256"/>
      <c r="AA4139" s="1256"/>
      <c r="AB4139" s="1256"/>
      <c r="AC4139" s="1245" t="s">
        <v>394</v>
      </c>
      <c r="AD4139" s="1245"/>
      <c r="AE4139" s="1245"/>
      <c r="AF4139" s="1245"/>
    </row>
    <row r="4140" spans="1:32" ht="23.25" customHeight="1">
      <c r="A4140" s="146"/>
      <c r="B4140" s="147"/>
      <c r="C4140" s="170" t="s">
        <v>645</v>
      </c>
      <c r="D4140" s="1263" t="s">
        <v>646</v>
      </c>
      <c r="E4140" s="1263"/>
      <c r="F4140" s="1263"/>
      <c r="G4140" s="1263"/>
      <c r="H4140" s="1263"/>
      <c r="I4140" s="1263"/>
      <c r="J4140" s="1263"/>
      <c r="K4140" s="1263"/>
      <c r="L4140" s="1263"/>
      <c r="M4140" s="1263"/>
      <c r="N4140" s="1263"/>
      <c r="O4140" s="1264">
        <v>0</v>
      </c>
      <c r="P4140" s="1264"/>
      <c r="Q4140" s="1264"/>
      <c r="R4140" s="1264"/>
      <c r="S4140" s="1264">
        <v>1</v>
      </c>
      <c r="T4140" s="1264"/>
      <c r="U4140" s="1264"/>
      <c r="V4140" s="1264"/>
      <c r="W4140" s="1265">
        <v>27.6053</v>
      </c>
      <c r="X4140" s="1265"/>
      <c r="Y4140" s="1265"/>
      <c r="Z4140" s="1265"/>
      <c r="AA4140" s="1265"/>
      <c r="AB4140" s="1265"/>
      <c r="AC4140" s="1266">
        <v>27.6053</v>
      </c>
      <c r="AD4140" s="1266"/>
      <c r="AE4140" s="1266"/>
      <c r="AF4140" s="1266"/>
    </row>
    <row r="4141" spans="1:32" ht="22.5" customHeight="1">
      <c r="A4141" s="150"/>
      <c r="C4141" s="173" t="s">
        <v>462</v>
      </c>
      <c r="D4141" s="1297" t="s">
        <v>463</v>
      </c>
      <c r="E4141" s="1297"/>
      <c r="F4141" s="1297"/>
      <c r="G4141" s="1297"/>
      <c r="H4141" s="1297"/>
      <c r="I4141" s="1297"/>
      <c r="J4141" s="1297"/>
      <c r="K4141" s="1297"/>
      <c r="L4141" s="1297"/>
      <c r="M4141" s="1297"/>
      <c r="N4141" s="1297"/>
      <c r="O4141" s="1325">
        <v>0</v>
      </c>
      <c r="P4141" s="1325"/>
      <c r="Q4141" s="1325"/>
      <c r="R4141" s="1325"/>
      <c r="S4141" s="1325">
        <v>8</v>
      </c>
      <c r="T4141" s="1325"/>
      <c r="U4141" s="1325"/>
      <c r="V4141" s="1325"/>
      <c r="W4141" s="1299">
        <v>22.268799999999999</v>
      </c>
      <c r="X4141" s="1299"/>
      <c r="Y4141" s="1299"/>
      <c r="Z4141" s="1299"/>
      <c r="AA4141" s="1299"/>
      <c r="AB4141" s="1299"/>
      <c r="AC4141" s="1262">
        <v>178.15039999999999</v>
      </c>
      <c r="AD4141" s="1262"/>
      <c r="AE4141" s="1262"/>
      <c r="AF4141" s="1262"/>
    </row>
    <row r="4142" spans="1:32" ht="17.45" customHeight="1">
      <c r="A4142" s="150"/>
      <c r="M4142" s="1240" t="s">
        <v>401</v>
      </c>
      <c r="N4142" s="1240"/>
      <c r="O4142" s="1240"/>
      <c r="P4142" s="1240"/>
      <c r="Q4142" s="1240"/>
      <c r="R4142" s="1240"/>
      <c r="S4142" s="1240"/>
      <c r="T4142" s="1240"/>
      <c r="U4142" s="1240"/>
      <c r="V4142" s="1240"/>
      <c r="W4142" s="1240"/>
      <c r="Z4142" s="1262">
        <v>205.75569999999999</v>
      </c>
      <c r="AA4142" s="1262"/>
      <c r="AB4142" s="1262"/>
      <c r="AC4142" s="1262"/>
      <c r="AD4142" s="1262"/>
      <c r="AE4142" s="1262"/>
      <c r="AF4142" s="1262"/>
    </row>
    <row r="4143" spans="1:32" ht="16.7" customHeight="1">
      <c r="A4143" s="150"/>
      <c r="M4143" s="1240" t="s">
        <v>402</v>
      </c>
      <c r="N4143" s="1240"/>
      <c r="O4143" s="1240"/>
      <c r="P4143" s="1240"/>
      <c r="Q4143" s="1240"/>
      <c r="R4143" s="1240"/>
      <c r="S4143" s="1240"/>
      <c r="T4143" s="1240"/>
      <c r="U4143" s="1240"/>
      <c r="V4143" s="1240"/>
      <c r="W4143" s="1240"/>
      <c r="Z4143" s="1262">
        <v>269.45179999999999</v>
      </c>
      <c r="AA4143" s="1262"/>
      <c r="AB4143" s="1262"/>
      <c r="AC4143" s="1262"/>
      <c r="AD4143" s="1262"/>
      <c r="AE4143" s="1262"/>
      <c r="AF4143" s="1262"/>
    </row>
    <row r="4144" spans="1:32" ht="17.45" customHeight="1">
      <c r="A4144" s="150"/>
      <c r="M4144" s="1240" t="s">
        <v>403</v>
      </c>
      <c r="N4144" s="1240"/>
      <c r="O4144" s="1240"/>
      <c r="P4144" s="1240"/>
      <c r="Q4144" s="1240"/>
      <c r="R4144" s="1240"/>
      <c r="S4144" s="1240"/>
      <c r="T4144" s="1240"/>
      <c r="U4144" s="1240"/>
      <c r="V4144" s="1240"/>
      <c r="W4144" s="1240"/>
      <c r="Z4144" s="1262">
        <v>69.527199999999993</v>
      </c>
      <c r="AA4144" s="1262"/>
      <c r="AB4144" s="1262"/>
      <c r="AC4144" s="1262"/>
      <c r="AD4144" s="1262"/>
      <c r="AE4144" s="1262"/>
      <c r="AF4144" s="1262"/>
    </row>
    <row r="4145" spans="1:32" ht="17.45" customHeight="1">
      <c r="A4145" s="150"/>
      <c r="M4145" s="1240" t="s">
        <v>404</v>
      </c>
      <c r="N4145" s="1240"/>
      <c r="O4145" s="1240"/>
      <c r="P4145" s="1240"/>
      <c r="Q4145" s="1240"/>
      <c r="R4145" s="1240"/>
      <c r="S4145" s="1240"/>
      <c r="T4145" s="1240"/>
      <c r="U4145" s="1240"/>
      <c r="V4145" s="1240"/>
      <c r="W4145" s="1240"/>
      <c r="Z4145" s="1262">
        <v>0</v>
      </c>
      <c r="AA4145" s="1262"/>
      <c r="AB4145" s="1262"/>
      <c r="AC4145" s="1262"/>
      <c r="AD4145" s="1262"/>
      <c r="AE4145" s="1262"/>
      <c r="AF4145" s="1262"/>
    </row>
    <row r="4146" spans="1:32" ht="16.7" customHeight="1">
      <c r="A4146" s="153"/>
      <c r="B4146" s="154"/>
      <c r="C4146" s="154"/>
      <c r="D4146" s="154"/>
      <c r="E4146" s="154"/>
      <c r="F4146" s="154"/>
      <c r="G4146" s="154"/>
      <c r="H4146" s="154"/>
      <c r="I4146" s="154"/>
      <c r="J4146" s="154"/>
      <c r="K4146" s="154"/>
      <c r="L4146" s="154"/>
      <c r="M4146" s="1260" t="s">
        <v>405</v>
      </c>
      <c r="N4146" s="1260"/>
      <c r="O4146" s="1260"/>
      <c r="P4146" s="1260"/>
      <c r="Q4146" s="1260"/>
      <c r="R4146" s="1260"/>
      <c r="S4146" s="1260"/>
      <c r="T4146" s="1260"/>
      <c r="U4146" s="1260"/>
      <c r="V4146" s="1260"/>
      <c r="W4146" s="1260"/>
      <c r="X4146" s="154"/>
      <c r="Y4146" s="154"/>
      <c r="Z4146" s="1261">
        <v>0</v>
      </c>
      <c r="AA4146" s="1261"/>
      <c r="AB4146" s="1261"/>
      <c r="AC4146" s="1261"/>
      <c r="AD4146" s="1261"/>
      <c r="AE4146" s="1261"/>
      <c r="AF4146" s="1261"/>
    </row>
    <row r="4147" spans="1:32" ht="17.45" customHeight="1">
      <c r="A4147" s="1257" t="s">
        <v>406</v>
      </c>
      <c r="B4147" s="1257"/>
      <c r="C4147" s="1257"/>
      <c r="D4147" s="1257"/>
      <c r="E4147" s="1257"/>
      <c r="F4147" s="1257"/>
      <c r="G4147" s="1257"/>
      <c r="H4147" s="1257"/>
      <c r="I4147" s="1257"/>
      <c r="J4147" s="1257"/>
      <c r="K4147" s="1257"/>
      <c r="L4147" s="1257"/>
      <c r="M4147" s="1257"/>
      <c r="N4147" s="1257"/>
      <c r="O4147" s="1258" t="s">
        <v>391</v>
      </c>
      <c r="P4147" s="1258"/>
      <c r="Q4147" s="1258"/>
      <c r="R4147" s="1258"/>
      <c r="S4147" s="1258" t="s">
        <v>407</v>
      </c>
      <c r="T4147" s="1258"/>
      <c r="U4147" s="1258"/>
      <c r="V4147" s="1258"/>
      <c r="W4147" s="1258" t="s">
        <v>408</v>
      </c>
      <c r="X4147" s="1258"/>
      <c r="Y4147" s="1258"/>
      <c r="Z4147" s="1258"/>
      <c r="AA4147" s="1258"/>
      <c r="AB4147" s="1258"/>
      <c r="AC4147" s="1259" t="s">
        <v>409</v>
      </c>
      <c r="AD4147" s="1259"/>
      <c r="AE4147" s="1259"/>
      <c r="AF4147" s="1259"/>
    </row>
    <row r="4148" spans="1:32" ht="22.5" customHeight="1">
      <c r="A4148" s="146"/>
      <c r="B4148" s="147"/>
      <c r="C4148" s="170" t="s">
        <v>883</v>
      </c>
      <c r="D4148" s="1314" t="s">
        <v>884</v>
      </c>
      <c r="E4148" s="1314"/>
      <c r="F4148" s="1314"/>
      <c r="G4148" s="1314"/>
      <c r="H4148" s="1314"/>
      <c r="I4148" s="1314"/>
      <c r="J4148" s="1314"/>
      <c r="K4148" s="1314"/>
      <c r="L4148" s="1314"/>
      <c r="M4148" s="1314"/>
      <c r="N4148" s="1314"/>
      <c r="O4148" s="1315">
        <v>0.95909999999999995</v>
      </c>
      <c r="P4148" s="1315"/>
      <c r="Q4148" s="1315"/>
      <c r="R4148" s="1315"/>
      <c r="S4148" s="1316" t="s">
        <v>446</v>
      </c>
      <c r="T4148" s="1316"/>
      <c r="U4148" s="1316"/>
      <c r="V4148" s="1316"/>
      <c r="W4148" s="1317">
        <v>122.8441</v>
      </c>
      <c r="X4148" s="1317"/>
      <c r="Y4148" s="1317"/>
      <c r="Z4148" s="1317"/>
      <c r="AA4148" s="1317"/>
      <c r="AB4148" s="1317"/>
      <c r="AC4148" s="1318">
        <v>117.8198</v>
      </c>
      <c r="AD4148" s="1318"/>
      <c r="AE4148" s="1318"/>
      <c r="AF4148" s="1318"/>
    </row>
    <row r="4149" spans="1:32" ht="23.25" customHeight="1">
      <c r="A4149" s="150"/>
      <c r="C4149" s="173" t="s">
        <v>917</v>
      </c>
      <c r="D4149" s="1309" t="s">
        <v>918</v>
      </c>
      <c r="E4149" s="1309"/>
      <c r="F4149" s="1309"/>
      <c r="G4149" s="1309"/>
      <c r="H4149" s="1309"/>
      <c r="I4149" s="1309"/>
      <c r="J4149" s="1309"/>
      <c r="K4149" s="1309"/>
      <c r="L4149" s="1309"/>
      <c r="M4149" s="1309"/>
      <c r="N4149" s="1309"/>
      <c r="O4149" s="1310">
        <v>117.53731000000001</v>
      </c>
      <c r="P4149" s="1310"/>
      <c r="Q4149" s="1310"/>
      <c r="R4149" s="1310"/>
      <c r="S4149" s="1311" t="s">
        <v>533</v>
      </c>
      <c r="T4149" s="1311"/>
      <c r="U4149" s="1311"/>
      <c r="V4149" s="1311"/>
      <c r="W4149" s="1312">
        <v>0.83879999999999999</v>
      </c>
      <c r="X4149" s="1312"/>
      <c r="Y4149" s="1312"/>
      <c r="Z4149" s="1312"/>
      <c r="AA4149" s="1312"/>
      <c r="AB4149" s="1312"/>
      <c r="AC4149" s="1313">
        <v>98.590299999999999</v>
      </c>
      <c r="AD4149" s="1313"/>
      <c r="AE4149" s="1313"/>
      <c r="AF4149" s="1313"/>
    </row>
    <row r="4150" spans="1:32" ht="22.5" customHeight="1">
      <c r="A4150" s="153"/>
      <c r="B4150" s="154"/>
      <c r="C4150" s="175" t="s">
        <v>887</v>
      </c>
      <c r="D4150" s="1304" t="s">
        <v>888</v>
      </c>
      <c r="E4150" s="1304"/>
      <c r="F4150" s="1304"/>
      <c r="G4150" s="1304"/>
      <c r="H4150" s="1304"/>
      <c r="I4150" s="1304"/>
      <c r="J4150" s="1304"/>
      <c r="K4150" s="1304"/>
      <c r="L4150" s="1304"/>
      <c r="M4150" s="1304"/>
      <c r="N4150" s="1304"/>
      <c r="O4150" s="1305">
        <v>164.55224000000001</v>
      </c>
      <c r="P4150" s="1305"/>
      <c r="Q4150" s="1305"/>
      <c r="R4150" s="1305"/>
      <c r="S4150" s="1306" t="s">
        <v>533</v>
      </c>
      <c r="T4150" s="1306"/>
      <c r="U4150" s="1306"/>
      <c r="V4150" s="1306"/>
      <c r="W4150" s="1307">
        <v>0.64200000000000002</v>
      </c>
      <c r="X4150" s="1307"/>
      <c r="Y4150" s="1307"/>
      <c r="Z4150" s="1307"/>
      <c r="AA4150" s="1307"/>
      <c r="AB4150" s="1307"/>
      <c r="AC4150" s="1308">
        <v>105.6425</v>
      </c>
      <c r="AD4150" s="1308"/>
      <c r="AE4150" s="1308"/>
      <c r="AF4150" s="1308"/>
    </row>
    <row r="4151" spans="1:32" ht="17.45" customHeight="1">
      <c r="A4151" s="1246"/>
      <c r="B4151" s="1246"/>
      <c r="C4151" s="1246"/>
      <c r="D4151" s="1246"/>
      <c r="E4151" s="1246"/>
      <c r="F4151" s="1246"/>
      <c r="G4151" s="1246"/>
      <c r="H4151" s="1246"/>
      <c r="I4151" s="1246"/>
      <c r="J4151" s="1246"/>
      <c r="K4151" s="1246"/>
      <c r="L4151" s="1246"/>
      <c r="M4151" s="1247" t="s">
        <v>411</v>
      </c>
      <c r="N4151" s="1247"/>
      <c r="O4151" s="1247"/>
      <c r="P4151" s="1247"/>
      <c r="Q4151" s="1247"/>
      <c r="R4151" s="1247"/>
      <c r="S4151" s="1247"/>
      <c r="T4151" s="1247"/>
      <c r="U4151" s="1247"/>
      <c r="V4151" s="1247"/>
      <c r="W4151" s="1247"/>
      <c r="X4151" s="1248"/>
      <c r="Y4151" s="1248"/>
      <c r="Z4151" s="1249">
        <v>322.05259999999998</v>
      </c>
      <c r="AA4151" s="1249"/>
      <c r="AB4151" s="1249"/>
      <c r="AC4151" s="1249"/>
      <c r="AD4151" s="1249"/>
      <c r="AE4151" s="1249"/>
      <c r="AF4151" s="1249"/>
    </row>
    <row r="4152" spans="1:32" ht="17.45" customHeight="1">
      <c r="A4152" s="1257" t="s">
        <v>412</v>
      </c>
      <c r="B4152" s="1257"/>
      <c r="C4152" s="1257"/>
      <c r="D4152" s="1257"/>
      <c r="E4152" s="1257"/>
      <c r="F4152" s="1257"/>
      <c r="G4152" s="1257"/>
      <c r="H4152" s="1257"/>
      <c r="I4152" s="1257"/>
      <c r="J4152" s="1257"/>
      <c r="K4152" s="1257"/>
      <c r="L4152" s="1257"/>
      <c r="M4152" s="1257"/>
      <c r="N4152" s="1257"/>
      <c r="O4152" s="1258" t="s">
        <v>391</v>
      </c>
      <c r="P4152" s="1258"/>
      <c r="Q4152" s="1258"/>
      <c r="R4152" s="1258"/>
      <c r="S4152" s="1258" t="s">
        <v>407</v>
      </c>
      <c r="T4152" s="1258"/>
      <c r="U4152" s="1258"/>
      <c r="V4152" s="1258"/>
      <c r="W4152" s="1258" t="s">
        <v>408</v>
      </c>
      <c r="X4152" s="1258"/>
      <c r="Y4152" s="1258"/>
      <c r="Z4152" s="1258"/>
      <c r="AA4152" s="1258"/>
      <c r="AB4152" s="1258"/>
      <c r="AC4152" s="1259" t="s">
        <v>409</v>
      </c>
      <c r="AD4152" s="1259"/>
      <c r="AE4152" s="1259"/>
      <c r="AF4152" s="1259"/>
    </row>
    <row r="4153" spans="1:32" ht="16.7" customHeight="1">
      <c r="A4153" s="1246"/>
      <c r="B4153" s="1246"/>
      <c r="C4153" s="1246"/>
      <c r="D4153" s="1246"/>
      <c r="E4153" s="1246"/>
      <c r="F4153" s="1246"/>
      <c r="G4153" s="1246"/>
      <c r="H4153" s="1246"/>
      <c r="I4153" s="1246"/>
      <c r="J4153" s="1246"/>
      <c r="K4153" s="1246"/>
      <c r="L4153" s="1246"/>
      <c r="M4153" s="1247" t="s">
        <v>413</v>
      </c>
      <c r="N4153" s="1247"/>
      <c r="O4153" s="1247"/>
      <c r="P4153" s="1247"/>
      <c r="Q4153" s="1247"/>
      <c r="R4153" s="1247"/>
      <c r="S4153" s="1247"/>
      <c r="T4153" s="1247"/>
      <c r="U4153" s="1247"/>
      <c r="V4153" s="1247"/>
      <c r="W4153" s="1247"/>
      <c r="X4153" s="1248"/>
      <c r="Y4153" s="1248"/>
      <c r="Z4153" s="1249">
        <v>0</v>
      </c>
      <c r="AA4153" s="1249"/>
      <c r="AB4153" s="1249"/>
      <c r="AC4153" s="1249"/>
      <c r="AD4153" s="1249"/>
      <c r="AE4153" s="1249"/>
      <c r="AF4153" s="1249"/>
    </row>
    <row r="4154" spans="1:32" ht="17.45" customHeight="1">
      <c r="A4154" s="1257" t="s">
        <v>414</v>
      </c>
      <c r="B4154" s="1257"/>
      <c r="C4154" s="1257"/>
      <c r="D4154" s="1257"/>
      <c r="E4154" s="1257"/>
      <c r="F4154" s="1257"/>
      <c r="G4154" s="1257"/>
      <c r="H4154" s="1257"/>
      <c r="I4154" s="1257"/>
      <c r="J4154" s="1257"/>
      <c r="K4154" s="1257"/>
      <c r="L4154" s="1257"/>
      <c r="M4154" s="1257"/>
      <c r="N4154" s="1257"/>
      <c r="O4154" s="1258" t="s">
        <v>391</v>
      </c>
      <c r="P4154" s="1258"/>
      <c r="Q4154" s="1258"/>
      <c r="R4154" s="1258"/>
      <c r="S4154" s="1258" t="s">
        <v>407</v>
      </c>
      <c r="T4154" s="1258"/>
      <c r="U4154" s="1258"/>
      <c r="V4154" s="1258"/>
      <c r="W4154" s="1258" t="s">
        <v>408</v>
      </c>
      <c r="X4154" s="1258"/>
      <c r="Y4154" s="1258"/>
      <c r="Z4154" s="1258"/>
      <c r="AA4154" s="1258"/>
      <c r="AB4154" s="1258"/>
      <c r="AC4154" s="1259" t="s">
        <v>409</v>
      </c>
      <c r="AD4154" s="1259"/>
      <c r="AE4154" s="1259"/>
      <c r="AF4154" s="1259"/>
    </row>
    <row r="4155" spans="1:32" ht="22.5" customHeight="1">
      <c r="A4155" s="146"/>
      <c r="B4155" s="147"/>
      <c r="C4155" s="170" t="s">
        <v>889</v>
      </c>
      <c r="D4155" s="1314" t="s">
        <v>890</v>
      </c>
      <c r="E4155" s="1314"/>
      <c r="F4155" s="1314"/>
      <c r="G4155" s="1314"/>
      <c r="H4155" s="1314"/>
      <c r="I4155" s="1314"/>
      <c r="J4155" s="1314"/>
      <c r="K4155" s="1314"/>
      <c r="L4155" s="1314"/>
      <c r="M4155" s="1314"/>
      <c r="N4155" s="1314"/>
      <c r="O4155" s="1315">
        <v>1.43865</v>
      </c>
      <c r="P4155" s="1315"/>
      <c r="Q4155" s="1315"/>
      <c r="R4155" s="1315"/>
      <c r="S4155" s="1316" t="s">
        <v>283</v>
      </c>
      <c r="T4155" s="1316"/>
      <c r="U4155" s="1316"/>
      <c r="V4155" s="1316"/>
      <c r="W4155" s="1317">
        <v>1.8</v>
      </c>
      <c r="X4155" s="1317"/>
      <c r="Y4155" s="1317"/>
      <c r="Z4155" s="1317"/>
      <c r="AA4155" s="1317"/>
      <c r="AB4155" s="1317"/>
      <c r="AC4155" s="1318">
        <v>2.5895999999999999</v>
      </c>
      <c r="AD4155" s="1318"/>
      <c r="AE4155" s="1318"/>
      <c r="AF4155" s="1318"/>
    </row>
    <row r="4156" spans="1:32" ht="23.25" customHeight="1">
      <c r="A4156" s="150"/>
      <c r="C4156" s="173" t="s">
        <v>919</v>
      </c>
      <c r="D4156" s="1309" t="s">
        <v>920</v>
      </c>
      <c r="E4156" s="1309"/>
      <c r="F4156" s="1309"/>
      <c r="G4156" s="1309"/>
      <c r="H4156" s="1309"/>
      <c r="I4156" s="1309"/>
      <c r="J4156" s="1309"/>
      <c r="K4156" s="1309"/>
      <c r="L4156" s="1309"/>
      <c r="M4156" s="1309"/>
      <c r="N4156" s="1309"/>
      <c r="O4156" s="1310">
        <v>0.11754000000000001</v>
      </c>
      <c r="P4156" s="1310"/>
      <c r="Q4156" s="1310"/>
      <c r="R4156" s="1310"/>
      <c r="S4156" s="1311" t="s">
        <v>283</v>
      </c>
      <c r="T4156" s="1311"/>
      <c r="U4156" s="1311"/>
      <c r="V4156" s="1311"/>
      <c r="W4156" s="1312">
        <v>33.54</v>
      </c>
      <c r="X4156" s="1312"/>
      <c r="Y4156" s="1312"/>
      <c r="Z4156" s="1312"/>
      <c r="AA4156" s="1312"/>
      <c r="AB4156" s="1312"/>
      <c r="AC4156" s="1313">
        <v>3.9422999999999999</v>
      </c>
      <c r="AD4156" s="1313"/>
      <c r="AE4156" s="1313"/>
      <c r="AF4156" s="1313"/>
    </row>
    <row r="4157" spans="1:32" ht="22.5" customHeight="1">
      <c r="A4157" s="153"/>
      <c r="B4157" s="154"/>
      <c r="C4157" s="175" t="s">
        <v>891</v>
      </c>
      <c r="D4157" s="1304" t="s">
        <v>892</v>
      </c>
      <c r="E4157" s="1304"/>
      <c r="F4157" s="1304"/>
      <c r="G4157" s="1304"/>
      <c r="H4157" s="1304"/>
      <c r="I4157" s="1304"/>
      <c r="J4157" s="1304"/>
      <c r="K4157" s="1304"/>
      <c r="L4157" s="1304"/>
      <c r="M4157" s="1304"/>
      <c r="N4157" s="1304"/>
      <c r="O4157" s="1305">
        <v>0.16455</v>
      </c>
      <c r="P4157" s="1305"/>
      <c r="Q4157" s="1305"/>
      <c r="R4157" s="1305"/>
      <c r="S4157" s="1306" t="s">
        <v>283</v>
      </c>
      <c r="T4157" s="1306"/>
      <c r="U4157" s="1306"/>
      <c r="V4157" s="1306"/>
      <c r="W4157" s="1307">
        <v>33.54</v>
      </c>
      <c r="X4157" s="1307"/>
      <c r="Y4157" s="1307"/>
      <c r="Z4157" s="1307"/>
      <c r="AA4157" s="1307"/>
      <c r="AB4157" s="1307"/>
      <c r="AC4157" s="1308">
        <v>5.5190000000000001</v>
      </c>
      <c r="AD4157" s="1308"/>
      <c r="AE4157" s="1308"/>
      <c r="AF4157" s="1308"/>
    </row>
    <row r="4158" spans="1:32" ht="17.45" customHeight="1">
      <c r="A4158" s="1251"/>
      <c r="B4158" s="1251"/>
      <c r="C4158" s="1251"/>
      <c r="D4158" s="1251"/>
      <c r="E4158" s="1251"/>
      <c r="F4158" s="1251"/>
      <c r="G4158" s="1251"/>
      <c r="H4158" s="1251"/>
      <c r="I4158" s="1251"/>
      <c r="J4158" s="1251"/>
      <c r="K4158" s="1251"/>
      <c r="L4158" s="1251"/>
      <c r="M4158" s="1252" t="s">
        <v>415</v>
      </c>
      <c r="N4158" s="1252"/>
      <c r="O4158" s="1252"/>
      <c r="P4158" s="1252"/>
      <c r="Q4158" s="1252"/>
      <c r="R4158" s="1252"/>
      <c r="S4158" s="1252"/>
      <c r="T4158" s="1252"/>
      <c r="U4158" s="1252"/>
      <c r="V4158" s="1252"/>
      <c r="W4158" s="1252"/>
      <c r="X4158" s="1253"/>
      <c r="Y4158" s="1253"/>
      <c r="Z4158" s="1254">
        <v>12.0509</v>
      </c>
      <c r="AA4158" s="1254"/>
      <c r="AB4158" s="1254"/>
      <c r="AC4158" s="1254"/>
      <c r="AD4158" s="1254"/>
      <c r="AE4158" s="1254"/>
      <c r="AF4158" s="1254"/>
    </row>
    <row r="4159" spans="1:32" ht="17.45" customHeight="1">
      <c r="A4159" s="1255" t="s">
        <v>416</v>
      </c>
      <c r="B4159" s="1255"/>
      <c r="C4159" s="1255"/>
      <c r="D4159" s="1255"/>
      <c r="E4159" s="1255"/>
      <c r="F4159" s="1255"/>
      <c r="G4159" s="1255"/>
      <c r="H4159" s="1255"/>
      <c r="I4159" s="1255"/>
      <c r="J4159" s="1256" t="s">
        <v>391</v>
      </c>
      <c r="K4159" s="1256"/>
      <c r="L4159" s="158" t="s">
        <v>417</v>
      </c>
      <c r="M4159" s="158" t="s">
        <v>418</v>
      </c>
      <c r="N4159" s="1256" t="s">
        <v>419</v>
      </c>
      <c r="O4159" s="1256"/>
      <c r="P4159" s="1256" t="s">
        <v>420</v>
      </c>
      <c r="Q4159" s="1256"/>
      <c r="R4159" s="1256"/>
      <c r="S4159" s="1256"/>
      <c r="T4159" s="1256" t="s">
        <v>421</v>
      </c>
      <c r="U4159" s="1256"/>
      <c r="V4159" s="1256"/>
      <c r="W4159" s="1256"/>
      <c r="X4159" s="1256" t="s">
        <v>422</v>
      </c>
      <c r="Y4159" s="1256"/>
      <c r="Z4159" s="1256"/>
      <c r="AA4159" s="1256"/>
      <c r="AB4159" s="1256"/>
      <c r="AC4159" s="1245" t="s">
        <v>409</v>
      </c>
      <c r="AD4159" s="1245"/>
      <c r="AE4159" s="1245"/>
      <c r="AF4159" s="1245"/>
    </row>
    <row r="4160" spans="1:32" ht="22.5" customHeight="1">
      <c r="A4160" s="146"/>
      <c r="B4160" s="147"/>
      <c r="C4160" s="170" t="s">
        <v>895</v>
      </c>
      <c r="D4160" s="1263" t="s">
        <v>890</v>
      </c>
      <c r="E4160" s="1263"/>
      <c r="F4160" s="1263"/>
      <c r="G4160" s="1263"/>
      <c r="H4160" s="1263"/>
      <c r="I4160" s="1263"/>
      <c r="J4160" s="1300">
        <v>1.43865</v>
      </c>
      <c r="K4160" s="1300"/>
      <c r="L4160" s="171">
        <v>0</v>
      </c>
      <c r="M4160" s="171">
        <v>0</v>
      </c>
      <c r="N4160" s="1265">
        <v>0</v>
      </c>
      <c r="O4160" s="1265"/>
      <c r="P4160" s="1265">
        <v>1.24</v>
      </c>
      <c r="Q4160" s="1265"/>
      <c r="R4160" s="1265"/>
      <c r="S4160" s="1265"/>
      <c r="T4160" s="1265">
        <v>0.99</v>
      </c>
      <c r="U4160" s="1265"/>
      <c r="V4160" s="1265"/>
      <c r="W4160" s="1265"/>
      <c r="X4160" s="1265">
        <v>0.82</v>
      </c>
      <c r="Y4160" s="1265"/>
      <c r="Z4160" s="1265"/>
      <c r="AA4160" s="1265"/>
      <c r="AB4160" s="1265"/>
      <c r="AC4160" s="1266">
        <v>0</v>
      </c>
      <c r="AD4160" s="1266"/>
      <c r="AE4160" s="1266"/>
      <c r="AF4160" s="1266"/>
    </row>
    <row r="4161" spans="1:32" ht="23.25" customHeight="1">
      <c r="A4161" s="150"/>
      <c r="C4161" s="173" t="s">
        <v>921</v>
      </c>
      <c r="D4161" s="1297" t="s">
        <v>920</v>
      </c>
      <c r="E4161" s="1297"/>
      <c r="F4161" s="1297"/>
      <c r="G4161" s="1297"/>
      <c r="H4161" s="1297"/>
      <c r="I4161" s="1297"/>
      <c r="J4161" s="1298">
        <v>0.11754000000000001</v>
      </c>
      <c r="K4161" s="1298"/>
      <c r="L4161" s="174">
        <v>0</v>
      </c>
      <c r="M4161" s="174">
        <v>0</v>
      </c>
      <c r="N4161" s="1299">
        <v>0</v>
      </c>
      <c r="O4161" s="1299"/>
      <c r="P4161" s="1299">
        <v>1.1000000000000001</v>
      </c>
      <c r="Q4161" s="1299"/>
      <c r="R4161" s="1299"/>
      <c r="S4161" s="1299"/>
      <c r="T4161" s="1299">
        <v>0.88</v>
      </c>
      <c r="U4161" s="1299"/>
      <c r="V4161" s="1299"/>
      <c r="W4161" s="1299"/>
      <c r="X4161" s="1299">
        <v>0.72</v>
      </c>
      <c r="Y4161" s="1299"/>
      <c r="Z4161" s="1299"/>
      <c r="AA4161" s="1299"/>
      <c r="AB4161" s="1299"/>
      <c r="AC4161" s="1262">
        <v>0</v>
      </c>
      <c r="AD4161" s="1262"/>
      <c r="AE4161" s="1262"/>
      <c r="AF4161" s="1262"/>
    </row>
    <row r="4162" spans="1:32" ht="42.95" customHeight="1">
      <c r="A4162" s="153"/>
      <c r="B4162" s="154"/>
      <c r="C4162" s="154"/>
      <c r="D4162" s="154"/>
      <c r="E4162" s="154"/>
      <c r="F4162" s="154"/>
      <c r="G4162" s="154"/>
      <c r="H4162" s="154"/>
      <c r="I4162" s="154"/>
      <c r="J4162" s="154"/>
      <c r="K4162" s="154"/>
      <c r="L4162" s="154"/>
      <c r="M4162" s="154"/>
      <c r="N4162" s="154"/>
      <c r="O4162" s="154"/>
      <c r="P4162" s="154"/>
      <c r="Q4162" s="154"/>
      <c r="R4162" s="154"/>
      <c r="S4162" s="154"/>
      <c r="T4162" s="154"/>
      <c r="U4162" s="154"/>
      <c r="V4162" s="154"/>
      <c r="W4162" s="154"/>
      <c r="X4162" s="154"/>
      <c r="Y4162" s="154"/>
      <c r="Z4162" s="154"/>
      <c r="AA4162" s="154"/>
      <c r="AB4162" s="154"/>
      <c r="AC4162" s="154"/>
      <c r="AD4162" s="154"/>
      <c r="AE4162" s="154"/>
      <c r="AF4162" s="162"/>
    </row>
    <row r="4163" spans="1:32" ht="1.5" customHeight="1">
      <c r="A4163" s="146"/>
      <c r="B4163" s="147"/>
      <c r="C4163" s="147"/>
      <c r="D4163" s="147"/>
      <c r="E4163" s="147"/>
      <c r="F4163" s="147"/>
      <c r="G4163" s="1289" t="s">
        <v>376</v>
      </c>
      <c r="H4163" s="1289"/>
      <c r="I4163" s="1289"/>
      <c r="J4163" s="1289"/>
      <c r="K4163" s="1289"/>
      <c r="L4163" s="1289"/>
      <c r="M4163" s="1289"/>
      <c r="N4163" s="1289"/>
      <c r="O4163" s="1289"/>
      <c r="P4163" s="1289"/>
      <c r="Q4163" s="1289"/>
      <c r="R4163" s="1289"/>
      <c r="S4163" s="1289"/>
      <c r="T4163" s="1289"/>
      <c r="U4163" s="1289"/>
      <c r="V4163" s="1289"/>
      <c r="W4163" s="1289"/>
      <c r="X4163" s="1289"/>
      <c r="Y4163" s="1289"/>
      <c r="Z4163" s="1289"/>
      <c r="AA4163" s="148"/>
      <c r="AB4163" s="1290" t="s">
        <v>963</v>
      </c>
      <c r="AC4163" s="1290"/>
      <c r="AD4163" s="1290"/>
      <c r="AE4163" s="1290"/>
      <c r="AF4163" s="1290"/>
    </row>
    <row r="4164" spans="1:32" ht="15.4" customHeight="1">
      <c r="A4164" s="150"/>
      <c r="B4164" s="1243"/>
      <c r="C4164" s="1243"/>
      <c r="D4164" s="1243"/>
      <c r="E4164" s="1243"/>
      <c r="G4164" s="1289"/>
      <c r="H4164" s="1289"/>
      <c r="I4164" s="1289"/>
      <c r="J4164" s="1289"/>
      <c r="K4164" s="1289"/>
      <c r="L4164" s="1289"/>
      <c r="M4164" s="1289"/>
      <c r="N4164" s="1289"/>
      <c r="O4164" s="1289"/>
      <c r="P4164" s="1289"/>
      <c r="Q4164" s="1289"/>
      <c r="R4164" s="1289"/>
      <c r="S4164" s="1289"/>
      <c r="T4164" s="1289"/>
      <c r="U4164" s="1289"/>
      <c r="V4164" s="1289"/>
      <c r="W4164" s="1289"/>
      <c r="X4164" s="1289"/>
      <c r="Y4164" s="1289"/>
      <c r="Z4164" s="1289"/>
      <c r="AA4164" s="152"/>
      <c r="AB4164" s="1290"/>
      <c r="AC4164" s="1290"/>
      <c r="AD4164" s="1290"/>
      <c r="AE4164" s="1290"/>
      <c r="AF4164" s="1290"/>
    </row>
    <row r="4165" spans="1:32" ht="0.75" customHeight="1">
      <c r="A4165" s="150"/>
      <c r="B4165" s="1243"/>
      <c r="C4165" s="1243"/>
      <c r="D4165" s="1243"/>
      <c r="E4165" s="1243"/>
      <c r="G4165" s="1289"/>
      <c r="H4165" s="1289"/>
      <c r="I4165" s="1289"/>
      <c r="J4165" s="1289"/>
      <c r="K4165" s="1289"/>
      <c r="L4165" s="1289"/>
      <c r="M4165" s="1289"/>
      <c r="N4165" s="1289"/>
      <c r="O4165" s="1289"/>
      <c r="P4165" s="1289"/>
      <c r="Q4165" s="1289"/>
      <c r="R4165" s="1289"/>
      <c r="S4165" s="1289"/>
      <c r="T4165" s="1289"/>
      <c r="U4165" s="1289"/>
      <c r="V4165" s="1289"/>
      <c r="W4165" s="1289"/>
      <c r="X4165" s="1289"/>
      <c r="Y4165" s="1289"/>
      <c r="Z4165" s="1289"/>
      <c r="AA4165" s="152"/>
      <c r="AB4165" s="1290"/>
      <c r="AC4165" s="1290"/>
      <c r="AD4165" s="1290"/>
      <c r="AE4165" s="1290"/>
      <c r="AF4165" s="1290"/>
    </row>
    <row r="4166" spans="1:32" ht="10.9" customHeight="1">
      <c r="A4166" s="150"/>
      <c r="B4166" s="1243"/>
      <c r="C4166" s="1243"/>
      <c r="D4166" s="1243"/>
      <c r="E4166" s="1243"/>
      <c r="G4166" s="1289"/>
      <c r="H4166" s="1289"/>
      <c r="I4166" s="1289"/>
      <c r="J4166" s="1289"/>
      <c r="K4166" s="1289"/>
      <c r="L4166" s="1289"/>
      <c r="M4166" s="1289"/>
      <c r="N4166" s="1289"/>
      <c r="O4166" s="1289"/>
      <c r="P4166" s="1289"/>
      <c r="Q4166" s="1289"/>
      <c r="R4166" s="1289"/>
      <c r="S4166" s="1289"/>
      <c r="T4166" s="1289"/>
      <c r="U4166" s="1289"/>
      <c r="V4166" s="1289"/>
      <c r="W4166" s="1289"/>
      <c r="X4166" s="1289"/>
      <c r="Y4166" s="1289"/>
      <c r="Z4166" s="1289"/>
      <c r="AA4166" s="152"/>
      <c r="AB4166" s="1291" t="s">
        <v>378</v>
      </c>
      <c r="AC4166" s="1291"/>
      <c r="AD4166" s="1291"/>
      <c r="AE4166" s="1292"/>
      <c r="AF4166" s="1292"/>
    </row>
    <row r="4167" spans="1:32" ht="13.9" customHeight="1">
      <c r="A4167" s="150"/>
      <c r="B4167" s="1243"/>
      <c r="C4167" s="1243"/>
      <c r="D4167" s="1243"/>
      <c r="E4167" s="1243"/>
      <c r="G4167" s="1293" t="s">
        <v>379</v>
      </c>
      <c r="H4167" s="1293"/>
      <c r="I4167" s="1293"/>
      <c r="J4167" s="1293"/>
      <c r="K4167" s="1293"/>
      <c r="L4167" s="1293"/>
      <c r="M4167" s="1293"/>
      <c r="N4167" s="1293"/>
      <c r="O4167" s="1293"/>
      <c r="P4167" s="1293"/>
      <c r="Q4167" s="1293"/>
      <c r="R4167" s="1293"/>
      <c r="S4167" s="1293"/>
      <c r="T4167" s="1293"/>
      <c r="U4167" s="1293"/>
      <c r="V4167" s="1293"/>
      <c r="W4167" s="1293"/>
      <c r="X4167" s="1293"/>
      <c r="Y4167" s="1293"/>
      <c r="Z4167" s="1293"/>
      <c r="AA4167" s="152"/>
      <c r="AB4167" s="1291"/>
      <c r="AC4167" s="1291"/>
      <c r="AD4167" s="1291"/>
      <c r="AE4167" s="1292"/>
      <c r="AF4167" s="1292"/>
    </row>
    <row r="4168" spans="1:32" ht="0.75" customHeight="1">
      <c r="A4168" s="150"/>
      <c r="G4168" s="1293"/>
      <c r="H4168" s="1293"/>
      <c r="I4168" s="1293"/>
      <c r="J4168" s="1293"/>
      <c r="K4168" s="1293"/>
      <c r="L4168" s="1293"/>
      <c r="M4168" s="1293"/>
      <c r="N4168" s="1293"/>
      <c r="O4168" s="1293"/>
      <c r="P4168" s="1293"/>
      <c r="Q4168" s="1293"/>
      <c r="R4168" s="1293"/>
      <c r="S4168" s="1293"/>
      <c r="T4168" s="1293"/>
      <c r="U4168" s="1293"/>
      <c r="V4168" s="1293"/>
      <c r="W4168" s="1293"/>
      <c r="X4168" s="1293"/>
      <c r="Y4168" s="1293"/>
      <c r="Z4168" s="1293"/>
      <c r="AA4168" s="152"/>
      <c r="AB4168" s="1291"/>
      <c r="AC4168" s="1291"/>
      <c r="AD4168" s="1291"/>
      <c r="AE4168" s="1292"/>
      <c r="AF4168" s="1292"/>
    </row>
    <row r="4169" spans="1:32" ht="0.75" customHeight="1">
      <c r="A4169" s="153"/>
      <c r="B4169" s="154"/>
      <c r="C4169" s="154"/>
      <c r="D4169" s="154"/>
      <c r="E4169" s="154"/>
      <c r="F4169" s="154"/>
      <c r="G4169" s="154"/>
      <c r="H4169" s="154"/>
      <c r="I4169" s="154"/>
      <c r="J4169" s="154"/>
      <c r="K4169" s="154"/>
      <c r="L4169" s="154"/>
      <c r="M4169" s="154"/>
      <c r="N4169" s="154"/>
      <c r="O4169" s="154"/>
      <c r="P4169" s="154"/>
      <c r="Q4169" s="154"/>
      <c r="R4169" s="154"/>
      <c r="S4169" s="154"/>
      <c r="T4169" s="154"/>
      <c r="U4169" s="154"/>
      <c r="V4169" s="154"/>
      <c r="W4169" s="154"/>
      <c r="X4169" s="154"/>
      <c r="Y4169" s="154"/>
      <c r="Z4169" s="154"/>
      <c r="AA4169" s="154"/>
      <c r="AB4169" s="154"/>
      <c r="AC4169" s="154"/>
      <c r="AD4169" s="154"/>
      <c r="AE4169" s="1292"/>
      <c r="AF4169" s="1292"/>
    </row>
    <row r="4170" spans="1:32" ht="16.7" customHeight="1">
      <c r="A4170" s="1280" t="s">
        <v>323</v>
      </c>
      <c r="B4170" s="1280"/>
      <c r="C4170" s="1280"/>
      <c r="D4170" s="1280"/>
      <c r="E4170" s="1280"/>
      <c r="F4170" s="1280"/>
      <c r="G4170" s="1280"/>
      <c r="H4170" s="1280"/>
      <c r="I4170" s="1280"/>
      <c r="J4170" s="1280"/>
      <c r="K4170" s="1280"/>
      <c r="L4170" s="1280"/>
      <c r="M4170" s="1280"/>
      <c r="N4170" s="1280"/>
      <c r="O4170" s="1280"/>
      <c r="P4170" s="1280"/>
      <c r="Q4170" s="1280"/>
      <c r="R4170" s="1280"/>
      <c r="S4170" s="1280"/>
      <c r="T4170" s="1280"/>
      <c r="U4170" s="1280"/>
      <c r="V4170" s="1280"/>
      <c r="W4170" s="1280"/>
      <c r="X4170" s="1280"/>
      <c r="Y4170" s="1280"/>
      <c r="Z4170" s="1280"/>
      <c r="AA4170" s="1280"/>
      <c r="AB4170" s="1280"/>
      <c r="AC4170" s="1280"/>
      <c r="AD4170" s="1280"/>
      <c r="AE4170" s="1280"/>
      <c r="AF4170" s="1280"/>
    </row>
    <row r="4171" spans="1:32" ht="37.15" customHeight="1">
      <c r="A4171" s="1301" t="s">
        <v>380</v>
      </c>
      <c r="B4171" s="1301"/>
      <c r="C4171" s="1301"/>
      <c r="D4171" s="1301"/>
      <c r="E4171" s="1301"/>
      <c r="F4171" s="1301"/>
      <c r="G4171" s="1301"/>
      <c r="H4171" s="1301"/>
      <c r="I4171" s="1301"/>
      <c r="J4171" s="1301"/>
      <c r="K4171" s="1301"/>
      <c r="L4171" s="1301"/>
      <c r="M4171" s="1301"/>
      <c r="N4171" s="1301"/>
      <c r="O4171" s="1301"/>
      <c r="P4171" s="1301"/>
      <c r="Q4171" s="1301"/>
      <c r="R4171" s="1301"/>
      <c r="S4171" s="1301"/>
      <c r="T4171" s="1301"/>
      <c r="U4171" s="1301"/>
      <c r="V4171" s="1301"/>
      <c r="W4171" s="1301"/>
      <c r="X4171" s="1301"/>
      <c r="Y4171" s="1280" t="s">
        <v>878</v>
      </c>
      <c r="Z4171" s="1280"/>
      <c r="AA4171" s="1280"/>
      <c r="AB4171" s="1280"/>
      <c r="AC4171" s="1280"/>
      <c r="AD4171" s="1280"/>
      <c r="AE4171" s="1280"/>
      <c r="AF4171" s="1280"/>
    </row>
    <row r="4172" spans="1:32" ht="5.0999999999999996" customHeight="1">
      <c r="A4172" s="146"/>
      <c r="B4172" s="147"/>
      <c r="C4172" s="147"/>
      <c r="D4172" s="147"/>
      <c r="E4172" s="147"/>
      <c r="F4172" s="147"/>
      <c r="G4172" s="147"/>
      <c r="H4172" s="147"/>
      <c r="I4172" s="147"/>
      <c r="J4172" s="156"/>
      <c r="K4172" s="156"/>
      <c r="L4172" s="156"/>
      <c r="M4172" s="156"/>
      <c r="N4172" s="156"/>
      <c r="O4172" s="156"/>
      <c r="P4172" s="156"/>
      <c r="Q4172" s="156"/>
      <c r="R4172" s="156"/>
      <c r="S4172" s="156"/>
      <c r="T4172" s="156"/>
      <c r="U4172" s="156"/>
      <c r="V4172" s="156"/>
      <c r="W4172" s="156"/>
      <c r="X4172" s="156"/>
      <c r="Y4172" s="156"/>
      <c r="Z4172" s="156"/>
      <c r="AA4172" s="156"/>
      <c r="AB4172" s="156"/>
      <c r="AC4172" s="156"/>
      <c r="AD4172" s="156"/>
      <c r="AE4172" s="156"/>
      <c r="AF4172" s="157"/>
    </row>
    <row r="4173" spans="1:32" ht="17.45" customHeight="1">
      <c r="A4173" s="1302" t="s">
        <v>416</v>
      </c>
      <c r="B4173" s="1302"/>
      <c r="C4173" s="1302"/>
      <c r="D4173" s="1302"/>
      <c r="E4173" s="1302"/>
      <c r="F4173" s="1302"/>
      <c r="G4173" s="1302"/>
      <c r="H4173" s="1302"/>
      <c r="I4173" s="1302"/>
      <c r="J4173" s="1256" t="s">
        <v>391</v>
      </c>
      <c r="K4173" s="1256"/>
      <c r="L4173" s="158" t="s">
        <v>417</v>
      </c>
      <c r="M4173" s="158" t="s">
        <v>418</v>
      </c>
      <c r="N4173" s="1256" t="s">
        <v>419</v>
      </c>
      <c r="O4173" s="1256"/>
      <c r="P4173" s="1256" t="s">
        <v>420</v>
      </c>
      <c r="Q4173" s="1256"/>
      <c r="R4173" s="1256"/>
      <c r="S4173" s="1256"/>
      <c r="T4173" s="1256" t="s">
        <v>421</v>
      </c>
      <c r="U4173" s="1256"/>
      <c r="V4173" s="1256"/>
      <c r="W4173" s="1256"/>
      <c r="X4173" s="1256" t="s">
        <v>422</v>
      </c>
      <c r="Y4173" s="1256"/>
      <c r="Z4173" s="1256"/>
      <c r="AA4173" s="1256"/>
      <c r="AB4173" s="1256"/>
      <c r="AC4173" s="1245" t="s">
        <v>409</v>
      </c>
      <c r="AD4173" s="1245"/>
      <c r="AE4173" s="1245"/>
      <c r="AF4173" s="1245"/>
    </row>
    <row r="4174" spans="1:32" ht="33.6" customHeight="1">
      <c r="A4174" s="155"/>
      <c r="B4174" s="156"/>
      <c r="C4174" s="160" t="s">
        <v>896</v>
      </c>
      <c r="D4174" s="1328" t="s">
        <v>892</v>
      </c>
      <c r="E4174" s="1328"/>
      <c r="F4174" s="1328"/>
      <c r="G4174" s="1328"/>
      <c r="H4174" s="1328"/>
      <c r="I4174" s="1328"/>
      <c r="J4174" s="1329">
        <v>0.16455</v>
      </c>
      <c r="K4174" s="1329"/>
      <c r="L4174" s="172">
        <v>0</v>
      </c>
      <c r="M4174" s="172">
        <v>0</v>
      </c>
      <c r="N4174" s="1330">
        <v>0</v>
      </c>
      <c r="O4174" s="1330"/>
      <c r="P4174" s="1330">
        <v>1.1000000000000001</v>
      </c>
      <c r="Q4174" s="1330"/>
      <c r="R4174" s="1330"/>
      <c r="S4174" s="1330"/>
      <c r="T4174" s="1330">
        <v>0.88</v>
      </c>
      <c r="U4174" s="1330"/>
      <c r="V4174" s="1330"/>
      <c r="W4174" s="1330"/>
      <c r="X4174" s="1330">
        <v>0.72</v>
      </c>
      <c r="Y4174" s="1330"/>
      <c r="Z4174" s="1330"/>
      <c r="AA4174" s="1330"/>
      <c r="AB4174" s="1330"/>
      <c r="AC4174" s="1254">
        <v>0</v>
      </c>
      <c r="AD4174" s="1254"/>
      <c r="AE4174" s="1254"/>
      <c r="AF4174" s="1254"/>
    </row>
    <row r="4175" spans="1:32" ht="17.45" customHeight="1">
      <c r="A4175" s="1246"/>
      <c r="B4175" s="1246"/>
      <c r="C4175" s="1246"/>
      <c r="D4175" s="1246"/>
      <c r="E4175" s="1246"/>
      <c r="F4175" s="1246"/>
      <c r="G4175" s="1246"/>
      <c r="H4175" s="1246"/>
      <c r="I4175" s="1246"/>
      <c r="J4175" s="1246"/>
      <c r="K4175" s="1246"/>
      <c r="L4175" s="1246"/>
      <c r="M4175" s="1247" t="s">
        <v>423</v>
      </c>
      <c r="N4175" s="1247"/>
      <c r="O4175" s="1247"/>
      <c r="P4175" s="1247"/>
      <c r="Q4175" s="1247"/>
      <c r="R4175" s="1247"/>
      <c r="S4175" s="1247"/>
      <c r="T4175" s="1247"/>
      <c r="U4175" s="1247"/>
      <c r="V4175" s="1247"/>
      <c r="W4175" s="1247"/>
      <c r="X4175" s="1248"/>
      <c r="Y4175" s="1248"/>
      <c r="Z4175" s="1249">
        <v>0</v>
      </c>
      <c r="AA4175" s="1249"/>
      <c r="AB4175" s="1249"/>
      <c r="AC4175" s="1249"/>
      <c r="AD4175" s="1249"/>
      <c r="AE4175" s="1249"/>
      <c r="AF4175" s="1249"/>
    </row>
    <row r="4176" spans="1:32" ht="5.85" customHeight="1">
      <c r="A4176" s="1250"/>
      <c r="B4176" s="1250"/>
      <c r="C4176" s="1250"/>
      <c r="D4176" s="1250"/>
      <c r="E4176" s="1250"/>
      <c r="F4176" s="1250"/>
      <c r="G4176" s="1250"/>
      <c r="H4176" s="1250"/>
      <c r="I4176" s="1250"/>
      <c r="J4176" s="1250"/>
      <c r="K4176" s="1250"/>
      <c r="L4176" s="1250"/>
      <c r="M4176" s="1250"/>
      <c r="N4176" s="1250"/>
      <c r="O4176" s="1250"/>
      <c r="P4176" s="1250"/>
      <c r="Q4176" s="1250"/>
      <c r="R4176" s="1250"/>
      <c r="S4176" s="1250"/>
      <c r="T4176" s="1250"/>
      <c r="U4176" s="1250"/>
      <c r="V4176" s="1250"/>
      <c r="W4176" s="1250"/>
      <c r="X4176" s="1250"/>
      <c r="Y4176" s="1250"/>
      <c r="Z4176" s="1250"/>
      <c r="AA4176" s="1250"/>
      <c r="AB4176" s="1250"/>
      <c r="AC4176" s="1250"/>
      <c r="AD4176" s="1250"/>
      <c r="AE4176" s="1250"/>
      <c r="AF4176" s="1250"/>
    </row>
    <row r="4177" spans="1:32" ht="16.7" customHeight="1">
      <c r="A4177" s="1239"/>
      <c r="B4177" s="1239"/>
      <c r="C4177" s="1239"/>
      <c r="D4177" s="1239"/>
      <c r="E4177" s="1239"/>
      <c r="F4177" s="1239"/>
      <c r="G4177" s="1239"/>
      <c r="H4177" s="1239"/>
      <c r="I4177" s="1239"/>
      <c r="J4177" s="1239"/>
      <c r="K4177" s="1239"/>
      <c r="L4177" s="1239"/>
      <c r="M4177" s="1240" t="s">
        <v>424</v>
      </c>
      <c r="N4177" s="1240"/>
      <c r="O4177" s="1240"/>
      <c r="P4177" s="1240"/>
      <c r="Q4177" s="1240"/>
      <c r="R4177" s="1240"/>
      <c r="S4177" s="1240"/>
      <c r="T4177" s="1240"/>
      <c r="U4177" s="1240"/>
      <c r="V4177" s="1240"/>
      <c r="W4177" s="1240"/>
      <c r="X4177" s="1243"/>
      <c r="Y4177" s="1243"/>
      <c r="Z4177" s="1241">
        <v>403.63</v>
      </c>
      <c r="AA4177" s="1241"/>
      <c r="AB4177" s="1241"/>
      <c r="AC4177" s="1241"/>
      <c r="AD4177" s="1241"/>
      <c r="AE4177" s="1241"/>
      <c r="AF4177" s="1241"/>
    </row>
    <row r="4178" spans="1:32" ht="16.7" customHeight="1">
      <c r="A4178" s="1239"/>
      <c r="B4178" s="1239"/>
      <c r="C4178" s="1239"/>
      <c r="D4178" s="1239"/>
      <c r="E4178" s="1239"/>
      <c r="F4178" s="1239"/>
      <c r="G4178" s="1239"/>
      <c r="H4178" s="1239"/>
      <c r="I4178" s="1239"/>
      <c r="J4178" s="1239"/>
      <c r="K4178" s="1240" t="s">
        <v>425</v>
      </c>
      <c r="L4178" s="1240"/>
      <c r="M4178" s="1240"/>
      <c r="N4178" s="1240"/>
      <c r="O4178" s="1240"/>
      <c r="P4178" s="1240"/>
      <c r="Q4178" s="151"/>
      <c r="R4178" s="1244">
        <v>0</v>
      </c>
      <c r="S4178" s="1244"/>
      <c r="T4178" s="1244"/>
      <c r="U4178" s="151"/>
      <c r="V4178" s="1240" t="s">
        <v>426</v>
      </c>
      <c r="W4178" s="1240"/>
      <c r="X4178" s="1243"/>
      <c r="Y4178" s="1243"/>
      <c r="Z4178" s="1241">
        <v>0</v>
      </c>
      <c r="AA4178" s="1241"/>
      <c r="AB4178" s="1241"/>
      <c r="AC4178" s="1241"/>
      <c r="AD4178" s="1241"/>
      <c r="AE4178" s="1241"/>
      <c r="AF4178" s="1241"/>
    </row>
    <row r="4179" spans="1:32" ht="0.75" customHeight="1">
      <c r="A4179" s="1239"/>
      <c r="B4179" s="1239"/>
      <c r="C4179" s="1239"/>
      <c r="D4179" s="1239"/>
      <c r="E4179" s="1239"/>
      <c r="F4179" s="1239"/>
      <c r="G4179" s="1239"/>
      <c r="H4179" s="1239"/>
      <c r="I4179" s="1239"/>
      <c r="J4179" s="1239"/>
      <c r="K4179" s="1239"/>
      <c r="L4179" s="1239"/>
      <c r="M4179" s="1239"/>
      <c r="N4179" s="1239"/>
      <c r="O4179" s="1239"/>
      <c r="P4179" s="1239"/>
      <c r="Q4179" s="1239"/>
      <c r="R4179" s="1239"/>
      <c r="S4179" s="1239"/>
      <c r="T4179" s="1239"/>
      <c r="U4179" s="1239"/>
      <c r="V4179" s="1240"/>
      <c r="W4179" s="1240"/>
      <c r="X4179" s="1243"/>
      <c r="Y4179" s="1243"/>
      <c r="Z4179" s="1241"/>
      <c r="AA4179" s="1241"/>
      <c r="AB4179" s="1241"/>
      <c r="AC4179" s="1241"/>
      <c r="AD4179" s="1241"/>
      <c r="AE4179" s="1241"/>
      <c r="AF4179" s="1241"/>
    </row>
    <row r="4180" spans="1:32" ht="16.7" customHeight="1">
      <c r="A4180" s="1239"/>
      <c r="B4180" s="1239"/>
      <c r="C4180" s="1239"/>
      <c r="D4180" s="1239"/>
      <c r="E4180" s="1239"/>
      <c r="F4180" s="1239"/>
      <c r="G4180" s="1239"/>
      <c r="H4180" s="1239"/>
      <c r="I4180" s="1239"/>
      <c r="J4180" s="1239"/>
      <c r="K4180" s="1239"/>
      <c r="L4180" s="1239"/>
      <c r="M4180" s="1240" t="s">
        <v>427</v>
      </c>
      <c r="N4180" s="1240"/>
      <c r="O4180" s="1240"/>
      <c r="P4180" s="1240"/>
      <c r="Q4180" s="1240"/>
      <c r="R4180" s="1240"/>
      <c r="S4180" s="1240"/>
      <c r="T4180" s="1240"/>
      <c r="U4180" s="1240"/>
      <c r="V4180" s="1240"/>
      <c r="W4180" s="1240"/>
      <c r="X4180" s="1243"/>
      <c r="Y4180" s="1243"/>
      <c r="Z4180" s="1241">
        <v>403.63</v>
      </c>
      <c r="AA4180" s="1241"/>
      <c r="AB4180" s="1241"/>
      <c r="AC4180" s="1241"/>
      <c r="AD4180" s="1241"/>
      <c r="AE4180" s="1241"/>
      <c r="AF4180" s="1241"/>
    </row>
    <row r="4181" spans="1:32" ht="5.85" customHeight="1">
      <c r="A4181" s="1242"/>
      <c r="B4181" s="1242"/>
      <c r="C4181" s="1242"/>
      <c r="D4181" s="1242"/>
      <c r="E4181" s="1242"/>
      <c r="F4181" s="1242"/>
      <c r="G4181" s="1242"/>
      <c r="H4181" s="1242"/>
      <c r="I4181" s="1242"/>
      <c r="J4181" s="1242"/>
      <c r="K4181" s="1242"/>
      <c r="L4181" s="1242"/>
      <c r="M4181" s="1242"/>
      <c r="N4181" s="1242"/>
      <c r="O4181" s="1242"/>
      <c r="P4181" s="1242"/>
      <c r="Q4181" s="1242"/>
      <c r="R4181" s="1242"/>
      <c r="S4181" s="1242"/>
      <c r="T4181" s="1242"/>
      <c r="U4181" s="1242"/>
      <c r="V4181" s="1242"/>
      <c r="W4181" s="1242"/>
      <c r="X4181" s="1242"/>
      <c r="Y4181" s="1242"/>
      <c r="Z4181" s="1242"/>
      <c r="AA4181" s="1242"/>
      <c r="AB4181" s="1242"/>
      <c r="AC4181" s="1242"/>
      <c r="AD4181" s="1242"/>
      <c r="AE4181" s="1242"/>
      <c r="AF4181" s="1242"/>
    </row>
    <row r="4182" spans="1:32" ht="145.35" customHeight="1">
      <c r="A4182" s="150"/>
      <c r="AF4182" s="152"/>
    </row>
    <row r="4183" spans="1:32" ht="145.35" customHeight="1">
      <c r="A4183" s="150"/>
      <c r="AF4183" s="152"/>
    </row>
    <row r="4184" spans="1:32" ht="140.25" customHeight="1">
      <c r="A4184" s="150"/>
      <c r="AF4184" s="152"/>
    </row>
    <row r="4185" spans="1:32" ht="139.69999999999999" customHeight="1">
      <c r="A4185" s="153"/>
      <c r="B4185" s="154"/>
      <c r="C4185" s="154"/>
      <c r="D4185" s="154"/>
      <c r="E4185" s="154"/>
      <c r="F4185" s="154"/>
      <c r="G4185" s="154"/>
      <c r="H4185" s="154"/>
      <c r="I4185" s="154"/>
      <c r="J4185" s="154"/>
      <c r="K4185" s="154"/>
      <c r="L4185" s="154"/>
      <c r="M4185" s="154"/>
      <c r="N4185" s="154"/>
      <c r="O4185" s="154"/>
      <c r="P4185" s="154"/>
      <c r="Q4185" s="154"/>
      <c r="R4185" s="154"/>
      <c r="S4185" s="154"/>
      <c r="T4185" s="154"/>
      <c r="U4185" s="154"/>
      <c r="V4185" s="154"/>
      <c r="W4185" s="154"/>
      <c r="X4185" s="154"/>
      <c r="Y4185" s="154"/>
      <c r="Z4185" s="154"/>
      <c r="AA4185" s="154"/>
      <c r="AB4185" s="154"/>
      <c r="AC4185" s="154"/>
      <c r="AD4185" s="154"/>
      <c r="AE4185" s="154"/>
      <c r="AF4185" s="162"/>
    </row>
    <row r="4186" spans="1:32" ht="1.5" customHeight="1">
      <c r="A4186" s="146"/>
      <c r="B4186" s="147"/>
      <c r="C4186" s="147"/>
      <c r="D4186" s="147"/>
      <c r="E4186" s="147"/>
      <c r="F4186" s="147"/>
      <c r="G4186" s="1289" t="s">
        <v>376</v>
      </c>
      <c r="H4186" s="1289"/>
      <c r="I4186" s="1289"/>
      <c r="J4186" s="1289"/>
      <c r="K4186" s="1289"/>
      <c r="L4186" s="1289"/>
      <c r="M4186" s="1289"/>
      <c r="N4186" s="1289"/>
      <c r="O4186" s="1289"/>
      <c r="P4186" s="1289"/>
      <c r="Q4186" s="1289"/>
      <c r="R4186" s="1289"/>
      <c r="S4186" s="1289"/>
      <c r="T4186" s="1289"/>
      <c r="U4186" s="1289"/>
      <c r="V4186" s="1289"/>
      <c r="W4186" s="1289"/>
      <c r="X4186" s="1289"/>
      <c r="Y4186" s="1289"/>
      <c r="Z4186" s="1289"/>
      <c r="AA4186" s="148"/>
      <c r="AB4186" s="1290" t="s">
        <v>964</v>
      </c>
      <c r="AC4186" s="1290"/>
      <c r="AD4186" s="1290"/>
      <c r="AE4186" s="1290"/>
      <c r="AF4186" s="1290"/>
    </row>
    <row r="4187" spans="1:32" ht="14.65" customHeight="1">
      <c r="A4187" s="150"/>
      <c r="B4187" s="1243"/>
      <c r="C4187" s="1243"/>
      <c r="D4187" s="1243"/>
      <c r="E4187" s="1243"/>
      <c r="G4187" s="1289"/>
      <c r="H4187" s="1289"/>
      <c r="I4187" s="1289"/>
      <c r="J4187" s="1289"/>
      <c r="K4187" s="1289"/>
      <c r="L4187" s="1289"/>
      <c r="M4187" s="1289"/>
      <c r="N4187" s="1289"/>
      <c r="O4187" s="1289"/>
      <c r="P4187" s="1289"/>
      <c r="Q4187" s="1289"/>
      <c r="R4187" s="1289"/>
      <c r="S4187" s="1289"/>
      <c r="T4187" s="1289"/>
      <c r="U4187" s="1289"/>
      <c r="V4187" s="1289"/>
      <c r="W4187" s="1289"/>
      <c r="X4187" s="1289"/>
      <c r="Y4187" s="1289"/>
      <c r="Z4187" s="1289"/>
      <c r="AA4187" s="152"/>
      <c r="AB4187" s="1290"/>
      <c r="AC4187" s="1290"/>
      <c r="AD4187" s="1290"/>
      <c r="AE4187" s="1290"/>
      <c r="AF4187" s="1290"/>
    </row>
    <row r="4188" spans="1:32" ht="0.75" customHeight="1">
      <c r="A4188" s="150"/>
      <c r="B4188" s="1243"/>
      <c r="C4188" s="1243"/>
      <c r="D4188" s="1243"/>
      <c r="E4188" s="1243"/>
      <c r="G4188" s="1289"/>
      <c r="H4188" s="1289"/>
      <c r="I4188" s="1289"/>
      <c r="J4188" s="1289"/>
      <c r="K4188" s="1289"/>
      <c r="L4188" s="1289"/>
      <c r="M4188" s="1289"/>
      <c r="N4188" s="1289"/>
      <c r="O4188" s="1289"/>
      <c r="P4188" s="1289"/>
      <c r="Q4188" s="1289"/>
      <c r="R4188" s="1289"/>
      <c r="S4188" s="1289"/>
      <c r="T4188" s="1289"/>
      <c r="U4188" s="1289"/>
      <c r="V4188" s="1289"/>
      <c r="W4188" s="1289"/>
      <c r="X4188" s="1289"/>
      <c r="Y4188" s="1289"/>
      <c r="Z4188" s="1289"/>
      <c r="AA4188" s="152"/>
      <c r="AB4188" s="1290"/>
      <c r="AC4188" s="1290"/>
      <c r="AD4188" s="1290"/>
      <c r="AE4188" s="1290"/>
      <c r="AF4188" s="1290"/>
    </row>
    <row r="4189" spans="1:32" ht="11.65" customHeight="1">
      <c r="A4189" s="150"/>
      <c r="B4189" s="1243"/>
      <c r="C4189" s="1243"/>
      <c r="D4189" s="1243"/>
      <c r="E4189" s="1243"/>
      <c r="G4189" s="1289"/>
      <c r="H4189" s="1289"/>
      <c r="I4189" s="1289"/>
      <c r="J4189" s="1289"/>
      <c r="K4189" s="1289"/>
      <c r="L4189" s="1289"/>
      <c r="M4189" s="1289"/>
      <c r="N4189" s="1289"/>
      <c r="O4189" s="1289"/>
      <c r="P4189" s="1289"/>
      <c r="Q4189" s="1289"/>
      <c r="R4189" s="1289"/>
      <c r="S4189" s="1289"/>
      <c r="T4189" s="1289"/>
      <c r="U4189" s="1289"/>
      <c r="V4189" s="1289"/>
      <c r="W4189" s="1289"/>
      <c r="X4189" s="1289"/>
      <c r="Y4189" s="1289"/>
      <c r="Z4189" s="1289"/>
      <c r="AA4189" s="152"/>
      <c r="AB4189" s="1291" t="s">
        <v>378</v>
      </c>
      <c r="AC4189" s="1291"/>
      <c r="AD4189" s="1291"/>
      <c r="AE4189" s="1324"/>
      <c r="AF4189" s="1324"/>
    </row>
    <row r="4190" spans="1:32" ht="13.9" customHeight="1">
      <c r="A4190" s="150"/>
      <c r="B4190" s="1243"/>
      <c r="C4190" s="1243"/>
      <c r="D4190" s="1243"/>
      <c r="E4190" s="1243"/>
      <c r="G4190" s="1293" t="s">
        <v>379</v>
      </c>
      <c r="H4190" s="1293"/>
      <c r="I4190" s="1293"/>
      <c r="J4190" s="1293"/>
      <c r="K4190" s="1293"/>
      <c r="L4190" s="1293"/>
      <c r="M4190" s="1293"/>
      <c r="N4190" s="1293"/>
      <c r="O4190" s="1293"/>
      <c r="P4190" s="1293"/>
      <c r="Q4190" s="1293"/>
      <c r="R4190" s="1293"/>
      <c r="S4190" s="1293"/>
      <c r="T4190" s="1293"/>
      <c r="U4190" s="1293"/>
      <c r="V4190" s="1293"/>
      <c r="W4190" s="1293"/>
      <c r="X4190" s="1293"/>
      <c r="Y4190" s="1293"/>
      <c r="Z4190" s="1293"/>
      <c r="AA4190" s="152"/>
      <c r="AB4190" s="1291"/>
      <c r="AC4190" s="1291"/>
      <c r="AD4190" s="1291"/>
      <c r="AE4190" s="1324"/>
      <c r="AF4190" s="1324"/>
    </row>
    <row r="4191" spans="1:32" ht="0.75" customHeight="1">
      <c r="A4191" s="150"/>
      <c r="G4191" s="1293"/>
      <c r="H4191" s="1293"/>
      <c r="I4191" s="1293"/>
      <c r="J4191" s="1293"/>
      <c r="K4191" s="1293"/>
      <c r="L4191" s="1293"/>
      <c r="M4191" s="1293"/>
      <c r="N4191" s="1293"/>
      <c r="O4191" s="1293"/>
      <c r="P4191" s="1293"/>
      <c r="Q4191" s="1293"/>
      <c r="R4191" s="1293"/>
      <c r="S4191" s="1293"/>
      <c r="T4191" s="1293"/>
      <c r="U4191" s="1293"/>
      <c r="V4191" s="1293"/>
      <c r="W4191" s="1293"/>
      <c r="X4191" s="1293"/>
      <c r="Y4191" s="1293"/>
      <c r="Z4191" s="1293"/>
      <c r="AA4191" s="152"/>
      <c r="AB4191" s="1291"/>
      <c r="AC4191" s="1291"/>
      <c r="AD4191" s="1291"/>
      <c r="AE4191" s="1324"/>
      <c r="AF4191" s="1324"/>
    </row>
    <row r="4192" spans="1:32" ht="0.75" customHeight="1">
      <c r="A4192" s="153"/>
      <c r="B4192" s="154"/>
      <c r="C4192" s="154"/>
      <c r="D4192" s="154"/>
      <c r="E4192" s="154"/>
      <c r="F4192" s="154"/>
      <c r="G4192" s="154"/>
      <c r="H4192" s="154"/>
      <c r="I4192" s="154"/>
      <c r="J4192" s="154"/>
      <c r="K4192" s="154"/>
      <c r="L4192" s="154"/>
      <c r="M4192" s="154"/>
      <c r="N4192" s="154"/>
      <c r="O4192" s="154"/>
      <c r="P4192" s="154"/>
      <c r="Q4192" s="154"/>
      <c r="R4192" s="154"/>
      <c r="S4192" s="154"/>
      <c r="T4192" s="154"/>
      <c r="U4192" s="154"/>
      <c r="V4192" s="154"/>
      <c r="W4192" s="154"/>
      <c r="X4192" s="154"/>
      <c r="Y4192" s="154"/>
      <c r="Z4192" s="154"/>
      <c r="AA4192" s="154"/>
      <c r="AB4192" s="154"/>
      <c r="AC4192" s="154"/>
      <c r="AD4192" s="154"/>
      <c r="AE4192" s="154"/>
      <c r="AF4192" s="162"/>
    </row>
    <row r="4193" spans="1:32" ht="15.95" customHeight="1">
      <c r="A4193" s="1280" t="s">
        <v>323</v>
      </c>
      <c r="B4193" s="1280"/>
      <c r="C4193" s="1280"/>
      <c r="D4193" s="1280"/>
      <c r="E4193" s="1280"/>
      <c r="F4193" s="1280"/>
      <c r="G4193" s="1280"/>
      <c r="H4193" s="1280"/>
      <c r="I4193" s="1280"/>
      <c r="J4193" s="1280"/>
      <c r="K4193" s="1280"/>
      <c r="L4193" s="1280"/>
      <c r="M4193" s="1280"/>
      <c r="N4193" s="1280"/>
      <c r="O4193" s="1280"/>
      <c r="P4193" s="1280"/>
      <c r="Q4193" s="1280"/>
      <c r="R4193" s="1280"/>
      <c r="S4193" s="1280"/>
      <c r="T4193" s="1280"/>
      <c r="U4193" s="1280"/>
      <c r="V4193" s="1280"/>
      <c r="W4193" s="1280"/>
      <c r="X4193" s="1280"/>
      <c r="Y4193" s="1280"/>
      <c r="Z4193" s="1280"/>
      <c r="AA4193" s="1280"/>
      <c r="AB4193" s="1280"/>
      <c r="AC4193" s="1280"/>
      <c r="AD4193" s="1280"/>
      <c r="AE4193" s="1280"/>
      <c r="AF4193" s="1280"/>
    </row>
    <row r="4194" spans="1:32" ht="0.75" customHeight="1">
      <c r="A4194" s="146"/>
      <c r="B4194" s="147"/>
      <c r="C4194" s="147"/>
      <c r="D4194" s="147"/>
      <c r="E4194" s="147"/>
      <c r="F4194" s="147"/>
      <c r="G4194" s="147"/>
      <c r="H4194" s="147"/>
      <c r="I4194" s="147"/>
      <c r="J4194" s="147"/>
      <c r="K4194" s="147"/>
      <c r="L4194" s="147"/>
      <c r="M4194" s="147"/>
      <c r="N4194" s="147"/>
      <c r="O4194" s="147"/>
      <c r="P4194" s="147"/>
      <c r="Q4194" s="147"/>
      <c r="R4194" s="147"/>
      <c r="S4194" s="147"/>
      <c r="T4194" s="147"/>
      <c r="U4194" s="147"/>
      <c r="V4194" s="147"/>
      <c r="W4194" s="147"/>
      <c r="X4194" s="147"/>
      <c r="Y4194" s="147"/>
      <c r="Z4194" s="147"/>
      <c r="AA4194" s="147"/>
      <c r="AB4194" s="147"/>
      <c r="AC4194" s="147"/>
      <c r="AD4194" s="147"/>
      <c r="AE4194" s="147"/>
      <c r="AF4194" s="148"/>
    </row>
    <row r="4195" spans="1:32" ht="37.15" customHeight="1">
      <c r="A4195" s="1281" t="s">
        <v>380</v>
      </c>
      <c r="B4195" s="1281"/>
      <c r="C4195" s="1281"/>
      <c r="D4195" s="1281"/>
      <c r="E4195" s="1281"/>
      <c r="F4195" s="1281"/>
      <c r="G4195" s="1281"/>
      <c r="H4195" s="1281"/>
      <c r="I4195" s="1281"/>
      <c r="J4195" s="1281"/>
      <c r="K4195" s="1281"/>
      <c r="L4195" s="1281"/>
      <c r="M4195" s="1281"/>
      <c r="N4195" s="1281"/>
      <c r="O4195" s="1281"/>
      <c r="P4195" s="1281"/>
      <c r="Q4195" s="1281"/>
      <c r="R4195" s="1281"/>
      <c r="S4195" s="1281"/>
      <c r="T4195" s="1281"/>
      <c r="U4195" s="1281"/>
      <c r="V4195" s="1281"/>
      <c r="W4195" s="1281"/>
      <c r="X4195" s="1281"/>
      <c r="Y4195" s="1282" t="s">
        <v>878</v>
      </c>
      <c r="Z4195" s="1282"/>
      <c r="AA4195" s="1282"/>
      <c r="AB4195" s="1282"/>
      <c r="AC4195" s="1282"/>
      <c r="AD4195" s="1282"/>
      <c r="AE4195" s="1282"/>
      <c r="AF4195" s="1282"/>
    </row>
    <row r="4196" spans="1:32" ht="5.0999999999999996" customHeight="1">
      <c r="A4196" s="155"/>
      <c r="B4196" s="156"/>
      <c r="C4196" s="156"/>
      <c r="D4196" s="156"/>
      <c r="E4196" s="156"/>
      <c r="F4196" s="156"/>
      <c r="G4196" s="156"/>
      <c r="H4196" s="156"/>
      <c r="I4196" s="156"/>
      <c r="J4196" s="156"/>
      <c r="K4196" s="156"/>
      <c r="L4196" s="156"/>
      <c r="M4196" s="156"/>
      <c r="N4196" s="156"/>
      <c r="O4196" s="156"/>
      <c r="P4196" s="156"/>
      <c r="Q4196" s="156"/>
      <c r="R4196" s="156"/>
      <c r="S4196" s="156"/>
      <c r="T4196" s="156"/>
      <c r="U4196" s="156"/>
      <c r="V4196" s="156"/>
      <c r="W4196" s="156"/>
      <c r="X4196" s="156"/>
      <c r="Y4196" s="156"/>
      <c r="Z4196" s="156"/>
      <c r="AA4196" s="156"/>
      <c r="AB4196" s="156"/>
      <c r="AC4196" s="156"/>
      <c r="AD4196" s="156"/>
      <c r="AE4196" s="156"/>
      <c r="AF4196" s="157"/>
    </row>
    <row r="4197" spans="1:32" ht="18.2" customHeight="1">
      <c r="A4197" s="1278" t="s">
        <v>382</v>
      </c>
      <c r="B4197" s="1278"/>
      <c r="C4197" s="1278"/>
      <c r="D4197" s="1278"/>
      <c r="E4197" s="1278" t="s">
        <v>385</v>
      </c>
      <c r="F4197" s="1278"/>
      <c r="G4197" s="1278"/>
      <c r="H4197" s="1321" t="s">
        <v>386</v>
      </c>
      <c r="I4197" s="1285" t="s">
        <v>441</v>
      </c>
      <c r="J4197" s="1285"/>
      <c r="K4197" s="1285"/>
      <c r="L4197" s="1285"/>
      <c r="M4197" s="1285"/>
      <c r="N4197" s="1285"/>
      <c r="O4197" s="1285"/>
      <c r="P4197" s="1285"/>
      <c r="Q4197" s="1285"/>
      <c r="R4197" s="1285"/>
      <c r="S4197" s="1285"/>
      <c r="T4197" s="1285"/>
      <c r="U4197" s="1285"/>
      <c r="V4197" s="1285"/>
      <c r="W4197" s="1285"/>
      <c r="X4197" s="1285"/>
      <c r="Y4197" s="1275" t="s">
        <v>383</v>
      </c>
      <c r="Z4197" s="1275"/>
      <c r="AA4197" s="1275"/>
      <c r="AB4197" s="1275"/>
      <c r="AC4197" s="1275"/>
      <c r="AD4197" s="1286" t="s">
        <v>435</v>
      </c>
      <c r="AE4197" s="1286"/>
      <c r="AF4197" s="1286"/>
    </row>
    <row r="4198" spans="1:32" ht="0.75" customHeight="1">
      <c r="A4198" s="1274" t="s">
        <v>440</v>
      </c>
      <c r="B4198" s="1274"/>
      <c r="C4198" s="1274"/>
      <c r="D4198" s="1274"/>
      <c r="E4198" s="1278"/>
      <c r="F4198" s="1278"/>
      <c r="G4198" s="1278"/>
      <c r="H4198" s="1321"/>
      <c r="I4198" s="1285"/>
      <c r="J4198" s="1285"/>
      <c r="K4198" s="1285"/>
      <c r="L4198" s="1285"/>
      <c r="M4198" s="1285"/>
      <c r="N4198" s="1285"/>
      <c r="O4198" s="1285"/>
      <c r="P4198" s="1285"/>
      <c r="Q4198" s="1285"/>
      <c r="R4198" s="1285"/>
      <c r="S4198" s="1285"/>
      <c r="T4198" s="1285"/>
      <c r="U4198" s="1285"/>
      <c r="V4198" s="1285"/>
      <c r="W4198" s="1285"/>
      <c r="X4198" s="1285"/>
      <c r="Y4198" s="1275" t="s">
        <v>387</v>
      </c>
      <c r="Z4198" s="1275"/>
      <c r="AA4198" s="1275"/>
      <c r="AB4198" s="1275"/>
      <c r="AC4198" s="1275"/>
      <c r="AD4198" s="1276">
        <v>1</v>
      </c>
      <c r="AE4198" s="1276"/>
      <c r="AF4198" s="1276"/>
    </row>
    <row r="4199" spans="1:32" ht="18.2" customHeight="1">
      <c r="A4199" s="1274"/>
      <c r="B4199" s="1274"/>
      <c r="C4199" s="1274"/>
      <c r="D4199" s="1274"/>
      <c r="E4199" s="1277"/>
      <c r="F4199" s="1277"/>
      <c r="G4199" s="1277"/>
      <c r="H4199" s="1321"/>
      <c r="I4199" s="1285"/>
      <c r="J4199" s="1285"/>
      <c r="K4199" s="1285"/>
      <c r="L4199" s="1285"/>
      <c r="M4199" s="1285"/>
      <c r="N4199" s="1285"/>
      <c r="O4199" s="1285"/>
      <c r="P4199" s="1285"/>
      <c r="Q4199" s="1285"/>
      <c r="R4199" s="1285"/>
      <c r="S4199" s="1285"/>
      <c r="T4199" s="1285"/>
      <c r="U4199" s="1285"/>
      <c r="V4199" s="1285"/>
      <c r="W4199" s="1285"/>
      <c r="X4199" s="1285"/>
      <c r="Y4199" s="1275"/>
      <c r="Z4199" s="1275"/>
      <c r="AA4199" s="1275"/>
      <c r="AB4199" s="1275"/>
      <c r="AC4199" s="1275"/>
      <c r="AD4199" s="1276"/>
      <c r="AE4199" s="1276"/>
      <c r="AF4199" s="1276"/>
    </row>
    <row r="4200" spans="1:32" ht="26.85" customHeight="1">
      <c r="A4200" s="1322" t="s">
        <v>432</v>
      </c>
      <c r="B4200" s="1322"/>
      <c r="C4200" s="1322"/>
      <c r="D4200" s="1322"/>
      <c r="E4200" s="1322"/>
      <c r="F4200" s="1322"/>
      <c r="G4200" s="1322"/>
      <c r="H4200" s="1322"/>
      <c r="I4200" s="1322"/>
      <c r="J4200" s="1322"/>
      <c r="K4200" s="1322"/>
      <c r="L4200" s="1322"/>
      <c r="M4200" s="1322"/>
      <c r="N4200" s="1322"/>
      <c r="O4200" s="1322"/>
      <c r="P4200" s="1322"/>
      <c r="Q4200" s="1322"/>
      <c r="R4200" s="1322"/>
      <c r="S4200" s="1322"/>
      <c r="T4200" s="1322"/>
      <c r="U4200" s="1322"/>
      <c r="V4200" s="1322"/>
      <c r="W4200" s="1322"/>
      <c r="X4200" s="1322"/>
      <c r="Y4200" s="1322"/>
      <c r="Z4200" s="1322"/>
      <c r="AA4200" s="1322"/>
      <c r="AB4200" s="1322"/>
      <c r="AC4200" s="1322"/>
      <c r="AD4200" s="1322"/>
      <c r="AE4200" s="1322"/>
      <c r="AF4200" s="1323"/>
    </row>
    <row r="4201" spans="1:32" ht="10.15" customHeight="1">
      <c r="A4201" s="1273" t="s">
        <v>389</v>
      </c>
      <c r="B4201" s="1273"/>
      <c r="C4201" s="1273"/>
      <c r="D4201" s="1273"/>
      <c r="E4201" s="1273"/>
      <c r="F4201" s="1273"/>
      <c r="G4201" s="1273"/>
      <c r="H4201" s="1273"/>
      <c r="I4201" s="1273"/>
      <c r="J4201" s="1273"/>
      <c r="K4201" s="1273"/>
      <c r="L4201" s="1273"/>
      <c r="M4201" s="1273"/>
      <c r="N4201" s="1273"/>
      <c r="O4201" s="1273"/>
      <c r="P4201" s="1273"/>
      <c r="Q4201" s="1273"/>
      <c r="R4201" s="1273"/>
      <c r="S4201" s="1273"/>
      <c r="T4201" s="1273"/>
      <c r="U4201" s="1273"/>
      <c r="V4201" s="1273"/>
      <c r="W4201" s="1273"/>
      <c r="X4201" s="1273"/>
      <c r="Y4201" s="1273"/>
      <c r="Z4201" s="1273"/>
      <c r="AA4201" s="1273"/>
      <c r="AB4201" s="1273"/>
      <c r="AC4201" s="1273"/>
      <c r="AD4201" s="1273"/>
      <c r="AE4201" s="1273"/>
      <c r="AF4201" s="1323"/>
    </row>
    <row r="4202" spans="1:32" ht="17.45" customHeight="1">
      <c r="A4202" s="1255" t="s">
        <v>390</v>
      </c>
      <c r="B4202" s="1255"/>
      <c r="C4202" s="1255"/>
      <c r="D4202" s="1255"/>
      <c r="E4202" s="1255"/>
      <c r="F4202" s="1255"/>
      <c r="G4202" s="1255"/>
      <c r="H4202" s="1255"/>
      <c r="I4202" s="1255"/>
      <c r="J4202" s="1255"/>
      <c r="K4202" s="1255"/>
      <c r="L4202" s="1255"/>
      <c r="M4202" s="1256" t="s">
        <v>391</v>
      </c>
      <c r="N4202" s="1256" t="s">
        <v>392</v>
      </c>
      <c r="O4202" s="1256"/>
      <c r="P4202" s="1256"/>
      <c r="Q4202" s="1256"/>
      <c r="R4202" s="1256"/>
      <c r="S4202" s="1256"/>
      <c r="T4202" s="1256" t="s">
        <v>393</v>
      </c>
      <c r="U4202" s="1256"/>
      <c r="V4202" s="1256"/>
      <c r="W4202" s="1256"/>
      <c r="X4202" s="1256"/>
      <c r="Y4202" s="1256"/>
      <c r="Z4202" s="1256"/>
      <c r="AA4202" s="1256"/>
      <c r="AB4202" s="1256"/>
      <c r="AC4202" s="1245" t="s">
        <v>394</v>
      </c>
      <c r="AD4202" s="1245"/>
      <c r="AE4202" s="1245"/>
      <c r="AF4202" s="1245"/>
    </row>
    <row r="4203" spans="1:32" ht="17.45" customHeight="1">
      <c r="A4203" s="1255"/>
      <c r="B4203" s="1255"/>
      <c r="C4203" s="1255"/>
      <c r="D4203" s="1255"/>
      <c r="E4203" s="1255"/>
      <c r="F4203" s="1255"/>
      <c r="G4203" s="1255"/>
      <c r="H4203" s="1255"/>
      <c r="I4203" s="1255"/>
      <c r="J4203" s="1255"/>
      <c r="K4203" s="1255"/>
      <c r="L4203" s="1255"/>
      <c r="M4203" s="1256"/>
      <c r="N4203" s="1256" t="s">
        <v>395</v>
      </c>
      <c r="O4203" s="1256"/>
      <c r="P4203" s="1256" t="s">
        <v>396</v>
      </c>
      <c r="Q4203" s="1256"/>
      <c r="R4203" s="1256"/>
      <c r="S4203" s="1256"/>
      <c r="T4203" s="1256" t="s">
        <v>395</v>
      </c>
      <c r="U4203" s="1256"/>
      <c r="V4203" s="1256"/>
      <c r="W4203" s="1256"/>
      <c r="X4203" s="1256" t="s">
        <v>396</v>
      </c>
      <c r="Y4203" s="1256"/>
      <c r="Z4203" s="1256"/>
      <c r="AA4203" s="1256"/>
      <c r="AB4203" s="1256"/>
      <c r="AC4203" s="1245"/>
      <c r="AD4203" s="1245"/>
      <c r="AE4203" s="1245"/>
      <c r="AF4203" s="1245"/>
    </row>
    <row r="4204" spans="1:32" ht="16.7" customHeight="1">
      <c r="A4204" s="1246"/>
      <c r="B4204" s="1246"/>
      <c r="C4204" s="1246"/>
      <c r="D4204" s="1246"/>
      <c r="E4204" s="1246"/>
      <c r="F4204" s="1246"/>
      <c r="G4204" s="1246"/>
      <c r="H4204" s="1246"/>
      <c r="I4204" s="1246"/>
      <c r="J4204" s="1246"/>
      <c r="K4204" s="1246"/>
      <c r="L4204" s="1246"/>
      <c r="M4204" s="1247" t="s">
        <v>397</v>
      </c>
      <c r="N4204" s="1247"/>
      <c r="O4204" s="1247"/>
      <c r="P4204" s="1247"/>
      <c r="Q4204" s="1247"/>
      <c r="R4204" s="1247"/>
      <c r="S4204" s="1247"/>
      <c r="T4204" s="1247"/>
      <c r="U4204" s="1247"/>
      <c r="V4204" s="1247"/>
      <c r="W4204" s="1247"/>
      <c r="X4204" s="1248"/>
      <c r="Y4204" s="1248"/>
      <c r="Z4204" s="1249">
        <v>0</v>
      </c>
      <c r="AA4204" s="1249"/>
      <c r="AB4204" s="1249"/>
      <c r="AC4204" s="1249"/>
      <c r="AD4204" s="1249"/>
      <c r="AE4204" s="1249"/>
      <c r="AF4204" s="1249"/>
    </row>
    <row r="4205" spans="1:32" ht="17.45" customHeight="1">
      <c r="A4205" s="1255" t="s">
        <v>398</v>
      </c>
      <c r="B4205" s="1255"/>
      <c r="C4205" s="1255"/>
      <c r="D4205" s="1255"/>
      <c r="E4205" s="1255"/>
      <c r="F4205" s="1255"/>
      <c r="G4205" s="1255"/>
      <c r="H4205" s="1255"/>
      <c r="I4205" s="1255"/>
      <c r="J4205" s="1255"/>
      <c r="K4205" s="1255"/>
      <c r="L4205" s="1255"/>
      <c r="M4205" s="1255"/>
      <c r="N4205" s="1255"/>
      <c r="O4205" s="1256" t="s">
        <v>399</v>
      </c>
      <c r="P4205" s="1256"/>
      <c r="Q4205" s="1256"/>
      <c r="R4205" s="1256"/>
      <c r="S4205" s="1256" t="s">
        <v>391</v>
      </c>
      <c r="T4205" s="1256"/>
      <c r="U4205" s="1256"/>
      <c r="V4205" s="1256"/>
      <c r="W4205" s="1256" t="s">
        <v>400</v>
      </c>
      <c r="X4205" s="1256"/>
      <c r="Y4205" s="1256"/>
      <c r="Z4205" s="1256"/>
      <c r="AA4205" s="1256"/>
      <c r="AB4205" s="1256"/>
      <c r="AC4205" s="1245" t="s">
        <v>394</v>
      </c>
      <c r="AD4205" s="1245"/>
      <c r="AE4205" s="1245"/>
      <c r="AF4205" s="1245"/>
    </row>
    <row r="4206" spans="1:32" ht="22.5" customHeight="1">
      <c r="A4206" s="146"/>
      <c r="B4206" s="147"/>
      <c r="C4206" s="170" t="s">
        <v>645</v>
      </c>
      <c r="D4206" s="1263" t="s">
        <v>646</v>
      </c>
      <c r="E4206" s="1263"/>
      <c r="F4206" s="1263"/>
      <c r="G4206" s="1263"/>
      <c r="H4206" s="1263"/>
      <c r="I4206" s="1263"/>
      <c r="J4206" s="1263"/>
      <c r="K4206" s="1263"/>
      <c r="L4206" s="1263"/>
      <c r="M4206" s="1263"/>
      <c r="N4206" s="1263"/>
      <c r="O4206" s="1264">
        <v>0</v>
      </c>
      <c r="P4206" s="1264"/>
      <c r="Q4206" s="1264"/>
      <c r="R4206" s="1264"/>
      <c r="S4206" s="1264">
        <v>6.8099999999999994E-2</v>
      </c>
      <c r="T4206" s="1264"/>
      <c r="U4206" s="1264"/>
      <c r="V4206" s="1264"/>
      <c r="W4206" s="1265">
        <v>27.6053</v>
      </c>
      <c r="X4206" s="1265"/>
      <c r="Y4206" s="1265"/>
      <c r="Z4206" s="1265"/>
      <c r="AA4206" s="1265"/>
      <c r="AB4206" s="1265"/>
      <c r="AC4206" s="1266">
        <v>1.8798999999999999</v>
      </c>
      <c r="AD4206" s="1266"/>
      <c r="AE4206" s="1266"/>
      <c r="AF4206" s="1266"/>
    </row>
    <row r="4207" spans="1:32" ht="23.25" customHeight="1">
      <c r="A4207" s="150"/>
      <c r="C4207" s="173" t="s">
        <v>462</v>
      </c>
      <c r="D4207" s="1297" t="s">
        <v>463</v>
      </c>
      <c r="E4207" s="1297"/>
      <c r="F4207" s="1297"/>
      <c r="G4207" s="1297"/>
      <c r="H4207" s="1297"/>
      <c r="I4207" s="1297"/>
      <c r="J4207" s="1297"/>
      <c r="K4207" s="1297"/>
      <c r="L4207" s="1297"/>
      <c r="M4207" s="1297"/>
      <c r="N4207" s="1297"/>
      <c r="O4207" s="1325">
        <v>0</v>
      </c>
      <c r="P4207" s="1325"/>
      <c r="Q4207" s="1325"/>
      <c r="R4207" s="1325"/>
      <c r="S4207" s="1325">
        <v>2.5499999999999998E-2</v>
      </c>
      <c r="T4207" s="1325"/>
      <c r="U4207" s="1325"/>
      <c r="V4207" s="1325"/>
      <c r="W4207" s="1299">
        <v>22.268799999999999</v>
      </c>
      <c r="X4207" s="1299"/>
      <c r="Y4207" s="1299"/>
      <c r="Z4207" s="1299"/>
      <c r="AA4207" s="1299"/>
      <c r="AB4207" s="1299"/>
      <c r="AC4207" s="1262">
        <v>0.56789999999999996</v>
      </c>
      <c r="AD4207" s="1262"/>
      <c r="AE4207" s="1262"/>
      <c r="AF4207" s="1262"/>
    </row>
    <row r="4208" spans="1:32" ht="16.7" customHeight="1">
      <c r="A4208" s="150"/>
      <c r="M4208" s="1240" t="s">
        <v>401</v>
      </c>
      <c r="N4208" s="1240"/>
      <c r="O4208" s="1240"/>
      <c r="P4208" s="1240"/>
      <c r="Q4208" s="1240"/>
      <c r="R4208" s="1240"/>
      <c r="S4208" s="1240"/>
      <c r="T4208" s="1240"/>
      <c r="U4208" s="1240"/>
      <c r="V4208" s="1240"/>
      <c r="W4208" s="1240"/>
      <c r="Z4208" s="1262">
        <v>2.4478</v>
      </c>
      <c r="AA4208" s="1262"/>
      <c r="AB4208" s="1262"/>
      <c r="AC4208" s="1262"/>
      <c r="AD4208" s="1262"/>
      <c r="AE4208" s="1262"/>
      <c r="AF4208" s="1262"/>
    </row>
    <row r="4209" spans="1:32" ht="17.45" customHeight="1">
      <c r="A4209" s="150"/>
      <c r="M4209" s="1240" t="s">
        <v>402</v>
      </c>
      <c r="N4209" s="1240"/>
      <c r="O4209" s="1240"/>
      <c r="P4209" s="1240"/>
      <c r="Q4209" s="1240"/>
      <c r="R4209" s="1240"/>
      <c r="S4209" s="1240"/>
      <c r="T4209" s="1240"/>
      <c r="U4209" s="1240"/>
      <c r="V4209" s="1240"/>
      <c r="W4209" s="1240"/>
      <c r="Z4209" s="1262">
        <v>2.4478</v>
      </c>
      <c r="AA4209" s="1262"/>
      <c r="AB4209" s="1262"/>
      <c r="AC4209" s="1262"/>
      <c r="AD4209" s="1262"/>
      <c r="AE4209" s="1262"/>
      <c r="AF4209" s="1262"/>
    </row>
    <row r="4210" spans="1:32" ht="17.45" customHeight="1">
      <c r="A4210" s="150"/>
      <c r="M4210" s="1240" t="s">
        <v>403</v>
      </c>
      <c r="N4210" s="1240"/>
      <c r="O4210" s="1240"/>
      <c r="P4210" s="1240"/>
      <c r="Q4210" s="1240"/>
      <c r="R4210" s="1240"/>
      <c r="S4210" s="1240"/>
      <c r="T4210" s="1240"/>
      <c r="U4210" s="1240"/>
      <c r="V4210" s="1240"/>
      <c r="W4210" s="1240"/>
      <c r="Z4210" s="1262">
        <v>2.4478</v>
      </c>
      <c r="AA4210" s="1262"/>
      <c r="AB4210" s="1262"/>
      <c r="AC4210" s="1262"/>
      <c r="AD4210" s="1262"/>
      <c r="AE4210" s="1262"/>
      <c r="AF4210" s="1262"/>
    </row>
    <row r="4211" spans="1:32" ht="16.7" customHeight="1">
      <c r="A4211" s="150"/>
      <c r="M4211" s="1240" t="s">
        <v>404</v>
      </c>
      <c r="N4211" s="1240"/>
      <c r="O4211" s="1240"/>
      <c r="P4211" s="1240"/>
      <c r="Q4211" s="1240"/>
      <c r="R4211" s="1240"/>
      <c r="S4211" s="1240"/>
      <c r="T4211" s="1240"/>
      <c r="U4211" s="1240"/>
      <c r="V4211" s="1240"/>
      <c r="W4211" s="1240"/>
      <c r="Z4211" s="1262">
        <v>0</v>
      </c>
      <c r="AA4211" s="1262"/>
      <c r="AB4211" s="1262"/>
      <c r="AC4211" s="1262"/>
      <c r="AD4211" s="1262"/>
      <c r="AE4211" s="1262"/>
      <c r="AF4211" s="1262"/>
    </row>
    <row r="4212" spans="1:32" ht="17.45" customHeight="1">
      <c r="A4212" s="153"/>
      <c r="B4212" s="154"/>
      <c r="C4212" s="154"/>
      <c r="D4212" s="154"/>
      <c r="E4212" s="154"/>
      <c r="F4212" s="154"/>
      <c r="G4212" s="154"/>
      <c r="H4212" s="154"/>
      <c r="I4212" s="154"/>
      <c r="J4212" s="154"/>
      <c r="K4212" s="154"/>
      <c r="L4212" s="154"/>
      <c r="M4212" s="1260" t="s">
        <v>405</v>
      </c>
      <c r="N4212" s="1260"/>
      <c r="O4212" s="1260"/>
      <c r="P4212" s="1260"/>
      <c r="Q4212" s="1260"/>
      <c r="R4212" s="1260"/>
      <c r="S4212" s="1260"/>
      <c r="T4212" s="1260"/>
      <c r="U4212" s="1260"/>
      <c r="V4212" s="1260"/>
      <c r="W4212" s="1260"/>
      <c r="X4212" s="154"/>
      <c r="Y4212" s="154"/>
      <c r="Z4212" s="1261">
        <v>0</v>
      </c>
      <c r="AA4212" s="1261"/>
      <c r="AB4212" s="1261"/>
      <c r="AC4212" s="1261"/>
      <c r="AD4212" s="1261"/>
      <c r="AE4212" s="1261"/>
      <c r="AF4212" s="1261"/>
    </row>
    <row r="4213" spans="1:32" ht="16.7" customHeight="1">
      <c r="A4213" s="1257" t="s">
        <v>406</v>
      </c>
      <c r="B4213" s="1257"/>
      <c r="C4213" s="1257"/>
      <c r="D4213" s="1257"/>
      <c r="E4213" s="1257"/>
      <c r="F4213" s="1257"/>
      <c r="G4213" s="1257"/>
      <c r="H4213" s="1257"/>
      <c r="I4213" s="1257"/>
      <c r="J4213" s="1257"/>
      <c r="K4213" s="1257"/>
      <c r="L4213" s="1257"/>
      <c r="M4213" s="1257"/>
      <c r="N4213" s="1257"/>
      <c r="O4213" s="1258" t="s">
        <v>391</v>
      </c>
      <c r="P4213" s="1258"/>
      <c r="Q4213" s="1258"/>
      <c r="R4213" s="1258"/>
      <c r="S4213" s="1258" t="s">
        <v>407</v>
      </c>
      <c r="T4213" s="1258"/>
      <c r="U4213" s="1258"/>
      <c r="V4213" s="1258"/>
      <c r="W4213" s="1258" t="s">
        <v>408</v>
      </c>
      <c r="X4213" s="1258"/>
      <c r="Y4213" s="1258"/>
      <c r="Z4213" s="1258"/>
      <c r="AA4213" s="1258"/>
      <c r="AB4213" s="1258"/>
      <c r="AC4213" s="1259" t="s">
        <v>409</v>
      </c>
      <c r="AD4213" s="1259"/>
      <c r="AE4213" s="1259"/>
      <c r="AF4213" s="1259"/>
    </row>
    <row r="4214" spans="1:32" ht="17.45" customHeight="1">
      <c r="A4214" s="1246"/>
      <c r="B4214" s="1246"/>
      <c r="C4214" s="1246"/>
      <c r="D4214" s="1246"/>
      <c r="E4214" s="1246"/>
      <c r="F4214" s="1246"/>
      <c r="G4214" s="1246"/>
      <c r="H4214" s="1246"/>
      <c r="I4214" s="1246"/>
      <c r="J4214" s="1246"/>
      <c r="K4214" s="1246"/>
      <c r="L4214" s="1246"/>
      <c r="M4214" s="1247" t="s">
        <v>411</v>
      </c>
      <c r="N4214" s="1247"/>
      <c r="O4214" s="1247"/>
      <c r="P4214" s="1247"/>
      <c r="Q4214" s="1247"/>
      <c r="R4214" s="1247"/>
      <c r="S4214" s="1247"/>
      <c r="T4214" s="1247"/>
      <c r="U4214" s="1247"/>
      <c r="V4214" s="1247"/>
      <c r="W4214" s="1247"/>
      <c r="X4214" s="1248"/>
      <c r="Y4214" s="1248"/>
      <c r="Z4214" s="1249">
        <v>0</v>
      </c>
      <c r="AA4214" s="1249"/>
      <c r="AB4214" s="1249"/>
      <c r="AC4214" s="1249"/>
      <c r="AD4214" s="1249"/>
      <c r="AE4214" s="1249"/>
      <c r="AF4214" s="1249"/>
    </row>
    <row r="4215" spans="1:32" ht="17.45" customHeight="1">
      <c r="A4215" s="1257" t="s">
        <v>412</v>
      </c>
      <c r="B4215" s="1257"/>
      <c r="C4215" s="1257"/>
      <c r="D4215" s="1257"/>
      <c r="E4215" s="1257"/>
      <c r="F4215" s="1257"/>
      <c r="G4215" s="1257"/>
      <c r="H4215" s="1257"/>
      <c r="I4215" s="1257"/>
      <c r="J4215" s="1257"/>
      <c r="K4215" s="1257"/>
      <c r="L4215" s="1257"/>
      <c r="M4215" s="1257"/>
      <c r="N4215" s="1257"/>
      <c r="O4215" s="1258" t="s">
        <v>391</v>
      </c>
      <c r="P4215" s="1258"/>
      <c r="Q4215" s="1258"/>
      <c r="R4215" s="1258"/>
      <c r="S4215" s="1258" t="s">
        <v>407</v>
      </c>
      <c r="T4215" s="1258"/>
      <c r="U4215" s="1258"/>
      <c r="V4215" s="1258"/>
      <c r="W4215" s="1258" t="s">
        <v>408</v>
      </c>
      <c r="X4215" s="1258"/>
      <c r="Y4215" s="1258"/>
      <c r="Z4215" s="1258"/>
      <c r="AA4215" s="1258"/>
      <c r="AB4215" s="1258"/>
      <c r="AC4215" s="1259" t="s">
        <v>409</v>
      </c>
      <c r="AD4215" s="1259"/>
      <c r="AE4215" s="1259"/>
      <c r="AF4215" s="1259"/>
    </row>
    <row r="4216" spans="1:32" ht="22.5" customHeight="1">
      <c r="A4216" s="155"/>
      <c r="B4216" s="156"/>
      <c r="C4216" s="169" t="s">
        <v>534</v>
      </c>
      <c r="D4216" s="1268" t="s">
        <v>535</v>
      </c>
      <c r="E4216" s="1268"/>
      <c r="F4216" s="1268"/>
      <c r="G4216" s="1268"/>
      <c r="H4216" s="1268"/>
      <c r="I4216" s="1268"/>
      <c r="J4216" s="1268"/>
      <c r="K4216" s="1268"/>
      <c r="L4216" s="1268"/>
      <c r="M4216" s="1268"/>
      <c r="N4216" s="1268"/>
      <c r="O4216" s="1319">
        <v>3.7000000000000002E-3</v>
      </c>
      <c r="P4216" s="1319"/>
      <c r="Q4216" s="1319"/>
      <c r="R4216" s="1319"/>
      <c r="S4216" s="1320" t="s">
        <v>446</v>
      </c>
      <c r="T4216" s="1320"/>
      <c r="U4216" s="1320"/>
      <c r="V4216" s="1320"/>
      <c r="W4216" s="1270">
        <v>499.39229999999998</v>
      </c>
      <c r="X4216" s="1270"/>
      <c r="Y4216" s="1270"/>
      <c r="Z4216" s="1270"/>
      <c r="AA4216" s="1270"/>
      <c r="AB4216" s="1270"/>
      <c r="AC4216" s="1267">
        <v>1.8476999999999999</v>
      </c>
      <c r="AD4216" s="1267"/>
      <c r="AE4216" s="1267"/>
      <c r="AF4216" s="1267"/>
    </row>
    <row r="4217" spans="1:32" ht="17.45" customHeight="1">
      <c r="A4217" s="1246"/>
      <c r="B4217" s="1246"/>
      <c r="C4217" s="1246"/>
      <c r="D4217" s="1246"/>
      <c r="E4217" s="1246"/>
      <c r="F4217" s="1246"/>
      <c r="G4217" s="1246"/>
      <c r="H4217" s="1246"/>
      <c r="I4217" s="1246"/>
      <c r="J4217" s="1246"/>
      <c r="K4217" s="1246"/>
      <c r="L4217" s="1246"/>
      <c r="M4217" s="1247" t="s">
        <v>413</v>
      </c>
      <c r="N4217" s="1247"/>
      <c r="O4217" s="1247"/>
      <c r="P4217" s="1247"/>
      <c r="Q4217" s="1247"/>
      <c r="R4217" s="1247"/>
      <c r="S4217" s="1247"/>
      <c r="T4217" s="1247"/>
      <c r="U4217" s="1247"/>
      <c r="V4217" s="1247"/>
      <c r="W4217" s="1247"/>
      <c r="X4217" s="1248"/>
      <c r="Y4217" s="1248"/>
      <c r="Z4217" s="1249">
        <v>1.8476999999999999</v>
      </c>
      <c r="AA4217" s="1249"/>
      <c r="AB4217" s="1249"/>
      <c r="AC4217" s="1249"/>
      <c r="AD4217" s="1249"/>
      <c r="AE4217" s="1249"/>
      <c r="AF4217" s="1249"/>
    </row>
    <row r="4218" spans="1:32" ht="16.7" customHeight="1">
      <c r="A4218" s="1257" t="s">
        <v>414</v>
      </c>
      <c r="B4218" s="1257"/>
      <c r="C4218" s="1257"/>
      <c r="D4218" s="1257"/>
      <c r="E4218" s="1257"/>
      <c r="F4218" s="1257"/>
      <c r="G4218" s="1257"/>
      <c r="H4218" s="1257"/>
      <c r="I4218" s="1257"/>
      <c r="J4218" s="1257"/>
      <c r="K4218" s="1257"/>
      <c r="L4218" s="1257"/>
      <c r="M4218" s="1257"/>
      <c r="N4218" s="1257"/>
      <c r="O4218" s="1258" t="s">
        <v>391</v>
      </c>
      <c r="P4218" s="1258"/>
      <c r="Q4218" s="1258"/>
      <c r="R4218" s="1258"/>
      <c r="S4218" s="1258" t="s">
        <v>407</v>
      </c>
      <c r="T4218" s="1258"/>
      <c r="U4218" s="1258"/>
      <c r="V4218" s="1258"/>
      <c r="W4218" s="1258" t="s">
        <v>408</v>
      </c>
      <c r="X4218" s="1258"/>
      <c r="Y4218" s="1258"/>
      <c r="Z4218" s="1258"/>
      <c r="AA4218" s="1258"/>
      <c r="AB4218" s="1258"/>
      <c r="AC4218" s="1259" t="s">
        <v>409</v>
      </c>
      <c r="AD4218" s="1259"/>
      <c r="AE4218" s="1259"/>
      <c r="AF4218" s="1259"/>
    </row>
    <row r="4219" spans="1:32" ht="17.45" customHeight="1">
      <c r="A4219" s="1251"/>
      <c r="B4219" s="1251"/>
      <c r="C4219" s="1251"/>
      <c r="D4219" s="1251"/>
      <c r="E4219" s="1251"/>
      <c r="F4219" s="1251"/>
      <c r="G4219" s="1251"/>
      <c r="H4219" s="1251"/>
      <c r="I4219" s="1251"/>
      <c r="J4219" s="1251"/>
      <c r="K4219" s="1251"/>
      <c r="L4219" s="1251"/>
      <c r="M4219" s="1252" t="s">
        <v>415</v>
      </c>
      <c r="N4219" s="1252"/>
      <c r="O4219" s="1252"/>
      <c r="P4219" s="1252"/>
      <c r="Q4219" s="1252"/>
      <c r="R4219" s="1252"/>
      <c r="S4219" s="1252"/>
      <c r="T4219" s="1252"/>
      <c r="U4219" s="1252"/>
      <c r="V4219" s="1252"/>
      <c r="W4219" s="1252"/>
      <c r="X4219" s="1253"/>
      <c r="Y4219" s="1253"/>
      <c r="Z4219" s="1254">
        <v>0</v>
      </c>
      <c r="AA4219" s="1254"/>
      <c r="AB4219" s="1254"/>
      <c r="AC4219" s="1254"/>
      <c r="AD4219" s="1254"/>
      <c r="AE4219" s="1254"/>
      <c r="AF4219" s="1254"/>
    </row>
    <row r="4220" spans="1:32" ht="17.45" customHeight="1">
      <c r="A4220" s="1255" t="s">
        <v>416</v>
      </c>
      <c r="B4220" s="1255"/>
      <c r="C4220" s="1255"/>
      <c r="D4220" s="1255"/>
      <c r="E4220" s="1255"/>
      <c r="F4220" s="1255"/>
      <c r="G4220" s="1255"/>
      <c r="H4220" s="1255"/>
      <c r="I4220" s="1255"/>
      <c r="J4220" s="1256" t="s">
        <v>391</v>
      </c>
      <c r="K4220" s="1256"/>
      <c r="L4220" s="158" t="s">
        <v>417</v>
      </c>
      <c r="M4220" s="158" t="s">
        <v>418</v>
      </c>
      <c r="N4220" s="1256" t="s">
        <v>419</v>
      </c>
      <c r="O4220" s="1256"/>
      <c r="P4220" s="1256" t="s">
        <v>420</v>
      </c>
      <c r="Q4220" s="1256"/>
      <c r="R4220" s="1256"/>
      <c r="S4220" s="1256"/>
      <c r="T4220" s="1256" t="s">
        <v>421</v>
      </c>
      <c r="U4220" s="1256"/>
      <c r="V4220" s="1256"/>
      <c r="W4220" s="1256"/>
      <c r="X4220" s="1256" t="s">
        <v>422</v>
      </c>
      <c r="Y4220" s="1256"/>
      <c r="Z4220" s="1256"/>
      <c r="AA4220" s="1256"/>
      <c r="AB4220" s="1256"/>
      <c r="AC4220" s="1245" t="s">
        <v>409</v>
      </c>
      <c r="AD4220" s="1245"/>
      <c r="AE4220" s="1245"/>
      <c r="AF4220" s="1245"/>
    </row>
    <row r="4221" spans="1:32" ht="16.7" customHeight="1">
      <c r="A4221" s="1246"/>
      <c r="B4221" s="1246"/>
      <c r="C4221" s="1246"/>
      <c r="D4221" s="1246"/>
      <c r="E4221" s="1246"/>
      <c r="F4221" s="1246"/>
      <c r="G4221" s="1246"/>
      <c r="H4221" s="1246"/>
      <c r="I4221" s="1246"/>
      <c r="J4221" s="1246"/>
      <c r="K4221" s="1246"/>
      <c r="L4221" s="1246"/>
      <c r="M4221" s="1247" t="s">
        <v>423</v>
      </c>
      <c r="N4221" s="1247"/>
      <c r="O4221" s="1247"/>
      <c r="P4221" s="1247"/>
      <c r="Q4221" s="1247"/>
      <c r="R4221" s="1247"/>
      <c r="S4221" s="1247"/>
      <c r="T4221" s="1247"/>
      <c r="U4221" s="1247"/>
      <c r="V4221" s="1247"/>
      <c r="W4221" s="1247"/>
      <c r="X4221" s="1248"/>
      <c r="Y4221" s="1248"/>
      <c r="Z4221" s="1249">
        <v>0</v>
      </c>
      <c r="AA4221" s="1249"/>
      <c r="AB4221" s="1249"/>
      <c r="AC4221" s="1249"/>
      <c r="AD4221" s="1249"/>
      <c r="AE4221" s="1249"/>
      <c r="AF4221" s="1249"/>
    </row>
    <row r="4222" spans="1:32" ht="5.85" customHeight="1">
      <c r="A4222" s="1250"/>
      <c r="B4222" s="1250"/>
      <c r="C4222" s="1250"/>
      <c r="D4222" s="1250"/>
      <c r="E4222" s="1250"/>
      <c r="F4222" s="1250"/>
      <c r="G4222" s="1250"/>
      <c r="H4222" s="1250"/>
      <c r="I4222" s="1250"/>
      <c r="J4222" s="1250"/>
      <c r="K4222" s="1250"/>
      <c r="L4222" s="1250"/>
      <c r="M4222" s="1250"/>
      <c r="N4222" s="1250"/>
      <c r="O4222" s="1250"/>
      <c r="P4222" s="1250"/>
      <c r="Q4222" s="1250"/>
      <c r="R4222" s="1250"/>
      <c r="S4222" s="1250"/>
      <c r="T4222" s="1250"/>
      <c r="U4222" s="1250"/>
      <c r="V4222" s="1250"/>
      <c r="W4222" s="1250"/>
      <c r="X4222" s="1250"/>
      <c r="Y4222" s="1250"/>
      <c r="Z4222" s="1250"/>
      <c r="AA4222" s="1250"/>
      <c r="AB4222" s="1250"/>
      <c r="AC4222" s="1250"/>
      <c r="AD4222" s="1250"/>
      <c r="AE4222" s="1250"/>
      <c r="AF4222" s="1250"/>
    </row>
    <row r="4223" spans="1:32" ht="16.7" customHeight="1">
      <c r="A4223" s="1239"/>
      <c r="B4223" s="1239"/>
      <c r="C4223" s="1239"/>
      <c r="D4223" s="1239"/>
      <c r="E4223" s="1239"/>
      <c r="F4223" s="1239"/>
      <c r="G4223" s="1239"/>
      <c r="H4223" s="1239"/>
      <c r="I4223" s="1239"/>
      <c r="J4223" s="1239"/>
      <c r="K4223" s="1239"/>
      <c r="L4223" s="1239"/>
      <c r="M4223" s="1240" t="s">
        <v>424</v>
      </c>
      <c r="N4223" s="1240"/>
      <c r="O4223" s="1240"/>
      <c r="P4223" s="1240"/>
      <c r="Q4223" s="1240"/>
      <c r="R4223" s="1240"/>
      <c r="S4223" s="1240"/>
      <c r="T4223" s="1240"/>
      <c r="U4223" s="1240"/>
      <c r="V4223" s="1240"/>
      <c r="W4223" s="1240"/>
      <c r="X4223" s="1243"/>
      <c r="Y4223" s="1243"/>
      <c r="Z4223" s="1241">
        <v>4.3</v>
      </c>
      <c r="AA4223" s="1241"/>
      <c r="AB4223" s="1241"/>
      <c r="AC4223" s="1241"/>
      <c r="AD4223" s="1241"/>
      <c r="AE4223" s="1241"/>
      <c r="AF4223" s="1241"/>
    </row>
    <row r="4224" spans="1:32" ht="0.75" customHeight="1">
      <c r="A4224" s="1239"/>
      <c r="B4224" s="1239"/>
      <c r="C4224" s="1239"/>
      <c r="D4224" s="1239"/>
      <c r="E4224" s="1239"/>
      <c r="F4224" s="1239"/>
      <c r="G4224" s="1239"/>
      <c r="H4224" s="1239"/>
      <c r="I4224" s="1239"/>
      <c r="J4224" s="1239"/>
      <c r="K4224" s="1240" t="s">
        <v>425</v>
      </c>
      <c r="L4224" s="1240"/>
      <c r="M4224" s="1240"/>
      <c r="N4224" s="1240"/>
      <c r="O4224" s="1240"/>
      <c r="P4224" s="1240"/>
      <c r="Q4224" s="159"/>
      <c r="R4224" s="1244">
        <v>0</v>
      </c>
      <c r="S4224" s="1244"/>
      <c r="T4224" s="1244"/>
      <c r="U4224" s="1240"/>
      <c r="V4224" s="1240"/>
      <c r="W4224" s="1240"/>
      <c r="X4224" s="1243"/>
      <c r="Y4224" s="1243"/>
      <c r="Z4224" s="1241"/>
      <c r="AA4224" s="1241"/>
      <c r="AB4224" s="1241"/>
      <c r="AC4224" s="1241"/>
      <c r="AD4224" s="1241"/>
      <c r="AE4224" s="1241"/>
      <c r="AF4224" s="1241"/>
    </row>
    <row r="4225" spans="1:32" ht="16.7" customHeight="1">
      <c r="A4225" s="1239"/>
      <c r="B4225" s="1239"/>
      <c r="C4225" s="1239"/>
      <c r="D4225" s="1239"/>
      <c r="E4225" s="1239"/>
      <c r="F4225" s="1239"/>
      <c r="G4225" s="1239"/>
      <c r="H4225" s="1239"/>
      <c r="I4225" s="1239"/>
      <c r="J4225" s="1239"/>
      <c r="K4225" s="1240"/>
      <c r="L4225" s="1240"/>
      <c r="M4225" s="1240"/>
      <c r="N4225" s="1240"/>
      <c r="O4225" s="1240"/>
      <c r="P4225" s="1240"/>
      <c r="Q4225" s="151"/>
      <c r="R4225" s="1244"/>
      <c r="S4225" s="1244"/>
      <c r="T4225" s="1244"/>
      <c r="U4225" s="151"/>
      <c r="V4225" s="1240" t="s">
        <v>426</v>
      </c>
      <c r="W4225" s="1240"/>
      <c r="X4225" s="1243"/>
      <c r="Y4225" s="1243"/>
      <c r="Z4225" s="1241">
        <v>0</v>
      </c>
      <c r="AA4225" s="1241"/>
      <c r="AB4225" s="1241"/>
      <c r="AC4225" s="1241"/>
      <c r="AD4225" s="1241"/>
      <c r="AE4225" s="1241"/>
      <c r="AF4225" s="1241"/>
    </row>
    <row r="4226" spans="1:32" ht="17.45" customHeight="1">
      <c r="A4226" s="1239"/>
      <c r="B4226" s="1239"/>
      <c r="C4226" s="1239"/>
      <c r="D4226" s="1239"/>
      <c r="E4226" s="1239"/>
      <c r="F4226" s="1239"/>
      <c r="G4226" s="1239"/>
      <c r="H4226" s="1239"/>
      <c r="I4226" s="1239"/>
      <c r="J4226" s="1239"/>
      <c r="K4226" s="1239"/>
      <c r="L4226" s="1239"/>
      <c r="M4226" s="1240" t="s">
        <v>427</v>
      </c>
      <c r="N4226" s="1240"/>
      <c r="O4226" s="1240"/>
      <c r="P4226" s="1240"/>
      <c r="Q4226" s="1240"/>
      <c r="R4226" s="1240"/>
      <c r="S4226" s="1240"/>
      <c r="T4226" s="1240"/>
      <c r="U4226" s="1240"/>
      <c r="V4226" s="1240"/>
      <c r="W4226" s="1240"/>
      <c r="X4226" s="1243"/>
      <c r="Y4226" s="1243"/>
      <c r="Z4226" s="1241">
        <v>4.3</v>
      </c>
      <c r="AA4226" s="1241"/>
      <c r="AB4226" s="1241"/>
      <c r="AC4226" s="1241"/>
      <c r="AD4226" s="1241"/>
      <c r="AE4226" s="1241"/>
      <c r="AF4226" s="1241"/>
    </row>
    <row r="4227" spans="1:32" ht="5.85" customHeight="1">
      <c r="A4227" s="1242"/>
      <c r="B4227" s="1242"/>
      <c r="C4227" s="1242"/>
      <c r="D4227" s="1242"/>
      <c r="E4227" s="1242"/>
      <c r="F4227" s="1242"/>
      <c r="G4227" s="1242"/>
      <c r="H4227" s="1242"/>
      <c r="I4227" s="1242"/>
      <c r="J4227" s="1242"/>
      <c r="K4227" s="1242"/>
      <c r="L4227" s="1242"/>
      <c r="M4227" s="1242"/>
      <c r="N4227" s="1242"/>
      <c r="O4227" s="1242"/>
      <c r="P4227" s="1242"/>
      <c r="Q4227" s="1242"/>
      <c r="R4227" s="1242"/>
      <c r="S4227" s="1242"/>
      <c r="T4227" s="1242"/>
      <c r="U4227" s="1242"/>
      <c r="V4227" s="1242"/>
      <c r="W4227" s="1242"/>
      <c r="X4227" s="1242"/>
      <c r="Y4227" s="1242"/>
      <c r="Z4227" s="1242"/>
      <c r="AA4227" s="1242"/>
      <c r="AB4227" s="1242"/>
      <c r="AC4227" s="1242"/>
      <c r="AD4227" s="1242"/>
      <c r="AE4227" s="1242"/>
      <c r="AF4227" s="1242"/>
    </row>
    <row r="4228" spans="1:32" ht="96" customHeight="1">
      <c r="A4228" s="150"/>
      <c r="AF4228" s="152"/>
    </row>
    <row r="4229" spans="1:32" ht="96" customHeight="1">
      <c r="A4229" s="153"/>
      <c r="B4229" s="154"/>
      <c r="C4229" s="154"/>
      <c r="D4229" s="154"/>
      <c r="E4229" s="154"/>
      <c r="F4229" s="154"/>
      <c r="G4229" s="154"/>
      <c r="H4229" s="154"/>
      <c r="I4229" s="154"/>
      <c r="J4229" s="154"/>
      <c r="K4229" s="154"/>
      <c r="L4229" s="154"/>
      <c r="M4229" s="154"/>
      <c r="N4229" s="154"/>
      <c r="O4229" s="154"/>
      <c r="P4229" s="154"/>
      <c r="Q4229" s="154"/>
      <c r="R4229" s="154"/>
      <c r="S4229" s="154"/>
      <c r="T4229" s="154"/>
      <c r="U4229" s="154"/>
      <c r="V4229" s="154"/>
      <c r="W4229" s="154"/>
      <c r="X4229" s="154"/>
      <c r="Y4229" s="154"/>
      <c r="Z4229" s="154"/>
      <c r="AA4229" s="154"/>
      <c r="AB4229" s="154"/>
      <c r="AC4229" s="154"/>
      <c r="AD4229" s="154"/>
      <c r="AE4229" s="154"/>
      <c r="AF4229" s="162"/>
    </row>
    <row r="4230" spans="1:32" ht="1.5" customHeight="1">
      <c r="A4230" s="146"/>
      <c r="B4230" s="147"/>
      <c r="C4230" s="147"/>
      <c r="D4230" s="147"/>
      <c r="E4230" s="147"/>
      <c r="F4230" s="147"/>
      <c r="G4230" s="1289" t="s">
        <v>376</v>
      </c>
      <c r="H4230" s="1289"/>
      <c r="I4230" s="1289"/>
      <c r="J4230" s="1289"/>
      <c r="K4230" s="1289"/>
      <c r="L4230" s="1289"/>
      <c r="M4230" s="1289"/>
      <c r="N4230" s="1289"/>
      <c r="O4230" s="1289"/>
      <c r="P4230" s="1289"/>
      <c r="Q4230" s="1289"/>
      <c r="R4230" s="1289"/>
      <c r="S4230" s="1289"/>
      <c r="T4230" s="1289"/>
      <c r="U4230" s="1289"/>
      <c r="V4230" s="1289"/>
      <c r="W4230" s="1289"/>
      <c r="X4230" s="1289"/>
      <c r="Y4230" s="1289"/>
      <c r="Z4230" s="1289"/>
      <c r="AA4230" s="148"/>
      <c r="AB4230" s="1290" t="s">
        <v>965</v>
      </c>
      <c r="AC4230" s="1290"/>
      <c r="AD4230" s="1290"/>
      <c r="AE4230" s="1290"/>
      <c r="AF4230" s="1290"/>
    </row>
    <row r="4231" spans="1:32" ht="15.4" customHeight="1">
      <c r="A4231" s="150"/>
      <c r="B4231" s="1243"/>
      <c r="C4231" s="1243"/>
      <c r="D4231" s="1243"/>
      <c r="E4231" s="1243"/>
      <c r="G4231" s="1289"/>
      <c r="H4231" s="1289"/>
      <c r="I4231" s="1289"/>
      <c r="J4231" s="1289"/>
      <c r="K4231" s="1289"/>
      <c r="L4231" s="1289"/>
      <c r="M4231" s="1289"/>
      <c r="N4231" s="1289"/>
      <c r="O4231" s="1289"/>
      <c r="P4231" s="1289"/>
      <c r="Q4231" s="1289"/>
      <c r="R4231" s="1289"/>
      <c r="S4231" s="1289"/>
      <c r="T4231" s="1289"/>
      <c r="U4231" s="1289"/>
      <c r="V4231" s="1289"/>
      <c r="W4231" s="1289"/>
      <c r="X4231" s="1289"/>
      <c r="Y4231" s="1289"/>
      <c r="Z4231" s="1289"/>
      <c r="AA4231" s="152"/>
      <c r="AB4231" s="1290"/>
      <c r="AC4231" s="1290"/>
      <c r="AD4231" s="1290"/>
      <c r="AE4231" s="1290"/>
      <c r="AF4231" s="1290"/>
    </row>
    <row r="4232" spans="1:32" ht="0.75" customHeight="1">
      <c r="A4232" s="150"/>
      <c r="B4232" s="1243"/>
      <c r="C4232" s="1243"/>
      <c r="D4232" s="1243"/>
      <c r="E4232" s="1243"/>
      <c r="G4232" s="1289"/>
      <c r="H4232" s="1289"/>
      <c r="I4232" s="1289"/>
      <c r="J4232" s="1289"/>
      <c r="K4232" s="1289"/>
      <c r="L4232" s="1289"/>
      <c r="M4232" s="1289"/>
      <c r="N4232" s="1289"/>
      <c r="O4232" s="1289"/>
      <c r="P4232" s="1289"/>
      <c r="Q4232" s="1289"/>
      <c r="R4232" s="1289"/>
      <c r="S4232" s="1289"/>
      <c r="T4232" s="1289"/>
      <c r="U4232" s="1289"/>
      <c r="V4232" s="1289"/>
      <c r="W4232" s="1289"/>
      <c r="X4232" s="1289"/>
      <c r="Y4232" s="1289"/>
      <c r="Z4232" s="1289"/>
      <c r="AA4232" s="152"/>
      <c r="AB4232" s="1290"/>
      <c r="AC4232" s="1290"/>
      <c r="AD4232" s="1290"/>
      <c r="AE4232" s="1290"/>
      <c r="AF4232" s="1290"/>
    </row>
    <row r="4233" spans="1:32" ht="10.9" customHeight="1">
      <c r="A4233" s="150"/>
      <c r="B4233" s="1243"/>
      <c r="C4233" s="1243"/>
      <c r="D4233" s="1243"/>
      <c r="E4233" s="1243"/>
      <c r="G4233" s="1289"/>
      <c r="H4233" s="1289"/>
      <c r="I4233" s="1289"/>
      <c r="J4233" s="1289"/>
      <c r="K4233" s="1289"/>
      <c r="L4233" s="1289"/>
      <c r="M4233" s="1289"/>
      <c r="N4233" s="1289"/>
      <c r="O4233" s="1289"/>
      <c r="P4233" s="1289"/>
      <c r="Q4233" s="1289"/>
      <c r="R4233" s="1289"/>
      <c r="S4233" s="1289"/>
      <c r="T4233" s="1289"/>
      <c r="U4233" s="1289"/>
      <c r="V4233" s="1289"/>
      <c r="W4233" s="1289"/>
      <c r="X4233" s="1289"/>
      <c r="Y4233" s="1289"/>
      <c r="Z4233" s="1289"/>
      <c r="AA4233" s="152"/>
      <c r="AB4233" s="1303" t="s">
        <v>378</v>
      </c>
      <c r="AC4233" s="1303"/>
      <c r="AD4233" s="1303"/>
      <c r="AE4233" s="1292"/>
      <c r="AF4233" s="1292"/>
    </row>
    <row r="4234" spans="1:32" ht="13.9" customHeight="1">
      <c r="A4234" s="150"/>
      <c r="B4234" s="1243"/>
      <c r="C4234" s="1243"/>
      <c r="D4234" s="1243"/>
      <c r="E4234" s="1243"/>
      <c r="G4234" s="1293" t="s">
        <v>379</v>
      </c>
      <c r="H4234" s="1293"/>
      <c r="I4234" s="1293"/>
      <c r="J4234" s="1293"/>
      <c r="K4234" s="1293"/>
      <c r="L4234" s="1293"/>
      <c r="M4234" s="1293"/>
      <c r="N4234" s="1293"/>
      <c r="O4234" s="1293"/>
      <c r="P4234" s="1293"/>
      <c r="Q4234" s="1293"/>
      <c r="R4234" s="1293"/>
      <c r="S4234" s="1293"/>
      <c r="T4234" s="1293"/>
      <c r="U4234" s="1293"/>
      <c r="V4234" s="1293"/>
      <c r="W4234" s="1293"/>
      <c r="X4234" s="1293"/>
      <c r="Y4234" s="1293"/>
      <c r="Z4234" s="1293"/>
      <c r="AA4234" s="152"/>
      <c r="AB4234" s="1303"/>
      <c r="AC4234" s="1303"/>
      <c r="AD4234" s="1303"/>
      <c r="AE4234" s="1292"/>
      <c r="AF4234" s="1292"/>
    </row>
    <row r="4235" spans="1:32" ht="0.75" customHeight="1">
      <c r="A4235" s="150"/>
      <c r="G4235" s="1293"/>
      <c r="H4235" s="1293"/>
      <c r="I4235" s="1293"/>
      <c r="J4235" s="1293"/>
      <c r="K4235" s="1293"/>
      <c r="L4235" s="1293"/>
      <c r="M4235" s="1293"/>
      <c r="N4235" s="1293"/>
      <c r="O4235" s="1293"/>
      <c r="P4235" s="1293"/>
      <c r="Q4235" s="1293"/>
      <c r="R4235" s="1293"/>
      <c r="S4235" s="1293"/>
      <c r="T4235" s="1293"/>
      <c r="U4235" s="1293"/>
      <c r="V4235" s="1293"/>
      <c r="W4235" s="1293"/>
      <c r="X4235" s="1293"/>
      <c r="Y4235" s="1293"/>
      <c r="Z4235" s="1293"/>
      <c r="AA4235" s="152"/>
      <c r="AB4235" s="1303"/>
      <c r="AC4235" s="1303"/>
      <c r="AD4235" s="1303"/>
      <c r="AE4235" s="1292"/>
      <c r="AF4235" s="1292"/>
    </row>
    <row r="4236" spans="1:32" ht="0.75" customHeight="1">
      <c r="A4236" s="153"/>
      <c r="B4236" s="154"/>
      <c r="C4236" s="154"/>
      <c r="D4236" s="154"/>
      <c r="E4236" s="154"/>
      <c r="F4236" s="154"/>
      <c r="G4236" s="154"/>
      <c r="H4236" s="154"/>
      <c r="I4236" s="154"/>
      <c r="J4236" s="154"/>
      <c r="K4236" s="154"/>
      <c r="L4236" s="154"/>
      <c r="M4236" s="154"/>
      <c r="N4236" s="154"/>
      <c r="O4236" s="154"/>
      <c r="P4236" s="154"/>
      <c r="Q4236" s="154"/>
      <c r="R4236" s="154"/>
      <c r="S4236" s="154"/>
      <c r="T4236" s="154"/>
      <c r="U4236" s="154"/>
      <c r="V4236" s="154"/>
      <c r="W4236" s="154"/>
      <c r="X4236" s="154"/>
      <c r="Y4236" s="154"/>
      <c r="Z4236" s="154"/>
      <c r="AA4236" s="162"/>
      <c r="AB4236" s="1303"/>
      <c r="AC4236" s="1303"/>
      <c r="AD4236" s="1303"/>
      <c r="AE4236" s="1292"/>
      <c r="AF4236" s="1292"/>
    </row>
    <row r="4237" spans="1:32" ht="16.7" customHeight="1">
      <c r="A4237" s="1280" t="s">
        <v>323</v>
      </c>
      <c r="B4237" s="1280"/>
      <c r="C4237" s="1280"/>
      <c r="D4237" s="1280"/>
      <c r="E4237" s="1280"/>
      <c r="F4237" s="1280"/>
      <c r="G4237" s="1280"/>
      <c r="H4237" s="1280"/>
      <c r="I4237" s="1280"/>
      <c r="J4237" s="1280"/>
      <c r="K4237" s="1280"/>
      <c r="L4237" s="1280"/>
      <c r="M4237" s="1280"/>
      <c r="N4237" s="1280"/>
      <c r="O4237" s="1280"/>
      <c r="P4237" s="1280"/>
      <c r="Q4237" s="1280"/>
      <c r="R4237" s="1280"/>
      <c r="S4237" s="1280"/>
      <c r="T4237" s="1280"/>
      <c r="U4237" s="1280"/>
      <c r="V4237" s="1280"/>
      <c r="W4237" s="1280"/>
      <c r="X4237" s="1280"/>
      <c r="Y4237" s="1280"/>
      <c r="Z4237" s="1280"/>
      <c r="AA4237" s="1280"/>
      <c r="AB4237" s="1280"/>
      <c r="AC4237" s="1280"/>
      <c r="AD4237" s="1280"/>
      <c r="AE4237" s="1280"/>
      <c r="AF4237" s="1280"/>
    </row>
    <row r="4238" spans="1:32" ht="37.15" customHeight="1">
      <c r="A4238" s="1301" t="s">
        <v>380</v>
      </c>
      <c r="B4238" s="1301"/>
      <c r="C4238" s="1301"/>
      <c r="D4238" s="1301"/>
      <c r="E4238" s="1301"/>
      <c r="F4238" s="1301"/>
      <c r="G4238" s="1301"/>
      <c r="H4238" s="1301"/>
      <c r="I4238" s="1301"/>
      <c r="J4238" s="1301"/>
      <c r="K4238" s="1301"/>
      <c r="L4238" s="1301"/>
      <c r="M4238" s="1301"/>
      <c r="N4238" s="1301"/>
      <c r="O4238" s="1301"/>
      <c r="P4238" s="1301"/>
      <c r="Q4238" s="1301"/>
      <c r="R4238" s="1301"/>
      <c r="S4238" s="1301"/>
      <c r="T4238" s="1301"/>
      <c r="U4238" s="1301"/>
      <c r="V4238" s="1301"/>
      <c r="W4238" s="1301"/>
      <c r="X4238" s="1301"/>
      <c r="Y4238" s="1280" t="s">
        <v>878</v>
      </c>
      <c r="Z4238" s="1280"/>
      <c r="AA4238" s="1280"/>
      <c r="AB4238" s="1280"/>
      <c r="AC4238" s="1280"/>
      <c r="AD4238" s="1280"/>
      <c r="AE4238" s="1280"/>
      <c r="AF4238" s="1280"/>
    </row>
    <row r="4239" spans="1:32" ht="5.0999999999999996" customHeight="1">
      <c r="A4239" s="155"/>
      <c r="B4239" s="156"/>
      <c r="C4239" s="156"/>
      <c r="D4239" s="156"/>
      <c r="E4239" s="156"/>
      <c r="F4239" s="156"/>
      <c r="G4239" s="156"/>
      <c r="H4239" s="156"/>
      <c r="I4239" s="156"/>
      <c r="J4239" s="156"/>
      <c r="K4239" s="156"/>
      <c r="L4239" s="156"/>
      <c r="M4239" s="156"/>
      <c r="N4239" s="156"/>
      <c r="O4239" s="156"/>
      <c r="P4239" s="156"/>
      <c r="Q4239" s="156"/>
      <c r="R4239" s="156"/>
      <c r="S4239" s="156"/>
      <c r="T4239" s="156"/>
      <c r="U4239" s="156"/>
      <c r="V4239" s="156"/>
      <c r="W4239" s="156"/>
      <c r="X4239" s="156"/>
      <c r="Y4239" s="156"/>
      <c r="Z4239" s="156"/>
      <c r="AA4239" s="156"/>
      <c r="AB4239" s="156"/>
      <c r="AC4239" s="156"/>
      <c r="AD4239" s="156"/>
      <c r="AE4239" s="156"/>
      <c r="AF4239" s="157"/>
    </row>
    <row r="4240" spans="1:32" ht="0.75" customHeight="1">
      <c r="A4240" s="1283" t="s">
        <v>382</v>
      </c>
      <c r="B4240" s="1283"/>
      <c r="C4240" s="1283"/>
      <c r="D4240" s="1283"/>
      <c r="E4240" s="1284"/>
      <c r="F4240" s="1284"/>
      <c r="G4240" s="1284"/>
      <c r="H4240" s="1284"/>
      <c r="I4240" s="1285" t="s">
        <v>535</v>
      </c>
      <c r="J4240" s="1285"/>
      <c r="K4240" s="1285"/>
      <c r="L4240" s="1285"/>
      <c r="M4240" s="1285"/>
      <c r="N4240" s="1285"/>
      <c r="O4240" s="1285"/>
      <c r="P4240" s="1285"/>
      <c r="Q4240" s="1285"/>
      <c r="R4240" s="1285"/>
      <c r="S4240" s="1285"/>
      <c r="T4240" s="1285"/>
      <c r="U4240" s="1285"/>
      <c r="V4240" s="1285"/>
      <c r="W4240" s="1285"/>
      <c r="X4240" s="1285"/>
      <c r="Y4240" s="1275" t="s">
        <v>383</v>
      </c>
      <c r="Z4240" s="1275"/>
      <c r="AA4240" s="1275"/>
      <c r="AB4240" s="1275"/>
      <c r="AC4240" s="1275"/>
      <c r="AD4240" s="1286" t="s">
        <v>446</v>
      </c>
      <c r="AE4240" s="1286"/>
      <c r="AF4240" s="1286"/>
    </row>
    <row r="4241" spans="1:32" ht="18.2" customHeight="1">
      <c r="A4241" s="1283"/>
      <c r="B4241" s="1283"/>
      <c r="C4241" s="1283"/>
      <c r="D4241" s="1283"/>
      <c r="E4241" s="1287" t="s">
        <v>385</v>
      </c>
      <c r="F4241" s="1287"/>
      <c r="G4241" s="1287"/>
      <c r="H4241" s="1288" t="s">
        <v>386</v>
      </c>
      <c r="I4241" s="1285"/>
      <c r="J4241" s="1285"/>
      <c r="K4241" s="1285"/>
      <c r="L4241" s="1285"/>
      <c r="M4241" s="1285"/>
      <c r="N4241" s="1285"/>
      <c r="O4241" s="1285"/>
      <c r="P4241" s="1285"/>
      <c r="Q4241" s="1285"/>
      <c r="R4241" s="1285"/>
      <c r="S4241" s="1285"/>
      <c r="T4241" s="1285"/>
      <c r="U4241" s="1285"/>
      <c r="V4241" s="1285"/>
      <c r="W4241" s="1285"/>
      <c r="X4241" s="1285"/>
      <c r="Y4241" s="1275"/>
      <c r="Z4241" s="1275"/>
      <c r="AA4241" s="1275"/>
      <c r="AB4241" s="1275"/>
      <c r="AC4241" s="1275"/>
      <c r="AD4241" s="1286"/>
      <c r="AE4241" s="1286"/>
      <c r="AF4241" s="1286"/>
    </row>
    <row r="4242" spans="1:32" ht="18.2" customHeight="1">
      <c r="A4242" s="1274" t="s">
        <v>534</v>
      </c>
      <c r="B4242" s="1274"/>
      <c r="C4242" s="1274"/>
      <c r="D4242" s="1274"/>
      <c r="E4242" s="1277"/>
      <c r="F4242" s="1277"/>
      <c r="G4242" s="1277"/>
      <c r="H4242" s="1288"/>
      <c r="I4242" s="1285"/>
      <c r="J4242" s="1285"/>
      <c r="K4242" s="1285"/>
      <c r="L4242" s="1285"/>
      <c r="M4242" s="1285"/>
      <c r="N4242" s="1285"/>
      <c r="O4242" s="1285"/>
      <c r="P4242" s="1285"/>
      <c r="Q4242" s="1285"/>
      <c r="R4242" s="1285"/>
      <c r="S4242" s="1285"/>
      <c r="T4242" s="1285"/>
      <c r="U4242" s="1285"/>
      <c r="V4242" s="1285"/>
      <c r="W4242" s="1285"/>
      <c r="X4242" s="1285"/>
      <c r="Y4242" s="1275" t="s">
        <v>387</v>
      </c>
      <c r="Z4242" s="1275"/>
      <c r="AA4242" s="1275"/>
      <c r="AB4242" s="1275"/>
      <c r="AC4242" s="1275"/>
      <c r="AD4242" s="1276">
        <v>4.2203400000000002</v>
      </c>
      <c r="AE4242" s="1276"/>
      <c r="AF4242" s="1276"/>
    </row>
    <row r="4243" spans="1:32" ht="0.75" customHeight="1">
      <c r="A4243" s="1278"/>
      <c r="B4243" s="1278"/>
      <c r="C4243" s="1278"/>
      <c r="D4243" s="1278"/>
      <c r="E4243" s="1278"/>
      <c r="F4243" s="1278"/>
      <c r="G4243" s="1278"/>
      <c r="H4243" s="1288"/>
      <c r="I4243" s="1279"/>
      <c r="J4243" s="1279"/>
      <c r="K4243" s="1279"/>
      <c r="L4243" s="1279"/>
      <c r="M4243" s="1279"/>
      <c r="N4243" s="1279"/>
      <c r="O4243" s="1279"/>
      <c r="P4243" s="1279"/>
      <c r="Q4243" s="1279"/>
      <c r="R4243" s="1279"/>
      <c r="S4243" s="1279"/>
      <c r="T4243" s="1279"/>
      <c r="U4243" s="1279"/>
      <c r="V4243" s="1279"/>
      <c r="W4243" s="1279"/>
      <c r="X4243" s="1279"/>
      <c r="Y4243" s="1279"/>
      <c r="Z4243" s="1279"/>
      <c r="AA4243" s="1279"/>
      <c r="AB4243" s="1279"/>
      <c r="AC4243" s="1279"/>
      <c r="AD4243" s="1279"/>
      <c r="AE4243" s="1279"/>
      <c r="AF4243" s="1279"/>
    </row>
    <row r="4244" spans="1:32" ht="26.85" customHeight="1">
      <c r="A4244" s="1271" t="s">
        <v>432</v>
      </c>
      <c r="B4244" s="1271"/>
      <c r="C4244" s="1271"/>
      <c r="D4244" s="1271"/>
      <c r="E4244" s="1271"/>
      <c r="F4244" s="1271"/>
      <c r="G4244" s="1271"/>
      <c r="H4244" s="1271"/>
      <c r="I4244" s="1271"/>
      <c r="J4244" s="1271"/>
      <c r="K4244" s="1271"/>
      <c r="L4244" s="1271"/>
      <c r="M4244" s="1271"/>
      <c r="N4244" s="1271"/>
      <c r="O4244" s="1271"/>
      <c r="P4244" s="1271"/>
      <c r="Q4244" s="1271"/>
      <c r="R4244" s="1271"/>
      <c r="S4244" s="1271"/>
      <c r="T4244" s="1271"/>
      <c r="U4244" s="1271"/>
      <c r="V4244" s="1271"/>
      <c r="W4244" s="1271"/>
      <c r="X4244" s="1271"/>
      <c r="Y4244" s="1271"/>
      <c r="Z4244" s="1271"/>
      <c r="AA4244" s="1271"/>
      <c r="AB4244" s="1271"/>
      <c r="AC4244" s="1271"/>
      <c r="AD4244" s="1271"/>
      <c r="AE4244" s="1271"/>
      <c r="AF4244" s="1272"/>
    </row>
    <row r="4245" spans="1:32" ht="10.15" customHeight="1">
      <c r="A4245" s="1273" t="s">
        <v>389</v>
      </c>
      <c r="B4245" s="1273"/>
      <c r="C4245" s="1273"/>
      <c r="D4245" s="1273"/>
      <c r="E4245" s="1273"/>
      <c r="F4245" s="1273"/>
      <c r="G4245" s="1273"/>
      <c r="H4245" s="1273"/>
      <c r="I4245" s="1273"/>
      <c r="J4245" s="1273"/>
      <c r="K4245" s="1273"/>
      <c r="L4245" s="1273"/>
      <c r="M4245" s="1273"/>
      <c r="N4245" s="1273"/>
      <c r="O4245" s="1273"/>
      <c r="P4245" s="1273"/>
      <c r="Q4245" s="1273"/>
      <c r="R4245" s="1273"/>
      <c r="S4245" s="1273"/>
      <c r="T4245" s="1273"/>
      <c r="U4245" s="1273"/>
      <c r="V4245" s="1273"/>
      <c r="W4245" s="1273"/>
      <c r="X4245" s="1273"/>
      <c r="Y4245" s="1273"/>
      <c r="Z4245" s="1273"/>
      <c r="AA4245" s="1273"/>
      <c r="AB4245" s="1273"/>
      <c r="AC4245" s="1273"/>
      <c r="AD4245" s="1273"/>
      <c r="AE4245" s="1273"/>
      <c r="AF4245" s="1272"/>
    </row>
    <row r="4246" spans="1:32" ht="16.7" customHeight="1">
      <c r="A4246" s="1255" t="s">
        <v>390</v>
      </c>
      <c r="B4246" s="1255"/>
      <c r="C4246" s="1255"/>
      <c r="D4246" s="1255"/>
      <c r="E4246" s="1255"/>
      <c r="F4246" s="1255"/>
      <c r="G4246" s="1255"/>
      <c r="H4246" s="1255"/>
      <c r="I4246" s="1255"/>
      <c r="J4246" s="1255"/>
      <c r="K4246" s="1255"/>
      <c r="L4246" s="1255"/>
      <c r="M4246" s="1256" t="s">
        <v>391</v>
      </c>
      <c r="N4246" s="1256" t="s">
        <v>392</v>
      </c>
      <c r="O4246" s="1256"/>
      <c r="P4246" s="1256"/>
      <c r="Q4246" s="1256"/>
      <c r="R4246" s="1256"/>
      <c r="S4246" s="1256"/>
      <c r="T4246" s="1256" t="s">
        <v>393</v>
      </c>
      <c r="U4246" s="1256"/>
      <c r="V4246" s="1256"/>
      <c r="W4246" s="1256"/>
      <c r="X4246" s="1256"/>
      <c r="Y4246" s="1256"/>
      <c r="Z4246" s="1256"/>
      <c r="AA4246" s="1256"/>
      <c r="AB4246" s="1256"/>
      <c r="AC4246" s="1245" t="s">
        <v>394</v>
      </c>
      <c r="AD4246" s="1245"/>
      <c r="AE4246" s="1245"/>
      <c r="AF4246" s="1245"/>
    </row>
    <row r="4247" spans="1:32" ht="17.45" customHeight="1">
      <c r="A4247" s="1255"/>
      <c r="B4247" s="1255"/>
      <c r="C4247" s="1255"/>
      <c r="D4247" s="1255"/>
      <c r="E4247" s="1255"/>
      <c r="F4247" s="1255"/>
      <c r="G4247" s="1255"/>
      <c r="H4247" s="1255"/>
      <c r="I4247" s="1255"/>
      <c r="J4247" s="1255"/>
      <c r="K4247" s="1255"/>
      <c r="L4247" s="1255"/>
      <c r="M4247" s="1256"/>
      <c r="N4247" s="1256" t="s">
        <v>395</v>
      </c>
      <c r="O4247" s="1256"/>
      <c r="P4247" s="1256" t="s">
        <v>396</v>
      </c>
      <c r="Q4247" s="1256"/>
      <c r="R4247" s="1256"/>
      <c r="S4247" s="1256"/>
      <c r="T4247" s="1256" t="s">
        <v>395</v>
      </c>
      <c r="U4247" s="1256"/>
      <c r="V4247" s="1256"/>
      <c r="W4247" s="1256"/>
      <c r="X4247" s="1256" t="s">
        <v>396</v>
      </c>
      <c r="Y4247" s="1256"/>
      <c r="Z4247" s="1256"/>
      <c r="AA4247" s="1256"/>
      <c r="AB4247" s="1256"/>
      <c r="AC4247" s="1245"/>
      <c r="AD4247" s="1245"/>
      <c r="AE4247" s="1245"/>
      <c r="AF4247" s="1245"/>
    </row>
    <row r="4248" spans="1:32" ht="23.25" customHeight="1">
      <c r="A4248" s="146"/>
      <c r="B4248" s="147"/>
      <c r="C4248" s="163" t="s">
        <v>879</v>
      </c>
      <c r="D4248" s="1314" t="s">
        <v>880</v>
      </c>
      <c r="E4248" s="1314"/>
      <c r="F4248" s="1314"/>
      <c r="G4248" s="1314"/>
      <c r="H4248" s="1314"/>
      <c r="I4248" s="1314"/>
      <c r="J4248" s="1314"/>
      <c r="K4248" s="1314"/>
      <c r="L4248" s="1314"/>
      <c r="M4248" s="164">
        <v>3</v>
      </c>
      <c r="N4248" s="1327">
        <v>0.38</v>
      </c>
      <c r="O4248" s="1327"/>
      <c r="P4248" s="1327">
        <v>0.62</v>
      </c>
      <c r="Q4248" s="1327"/>
      <c r="R4248" s="1327"/>
      <c r="S4248" s="1327"/>
      <c r="T4248" s="1317">
        <v>1.6792</v>
      </c>
      <c r="U4248" s="1317"/>
      <c r="V4248" s="1317"/>
      <c r="W4248" s="1317"/>
      <c r="X4248" s="1317">
        <v>1.1362000000000001</v>
      </c>
      <c r="Y4248" s="1317"/>
      <c r="Z4248" s="1317"/>
      <c r="AA4248" s="1317"/>
      <c r="AB4248" s="1317"/>
      <c r="AC4248" s="1318">
        <v>4.0275999999999996</v>
      </c>
      <c r="AD4248" s="1318"/>
      <c r="AE4248" s="1318"/>
      <c r="AF4248" s="1318"/>
    </row>
    <row r="4249" spans="1:32" ht="22.5" customHeight="1">
      <c r="A4249" s="150"/>
      <c r="C4249" s="165" t="s">
        <v>563</v>
      </c>
      <c r="D4249" s="1309" t="s">
        <v>564</v>
      </c>
      <c r="E4249" s="1309"/>
      <c r="F4249" s="1309"/>
      <c r="G4249" s="1309"/>
      <c r="H4249" s="1309"/>
      <c r="I4249" s="1309"/>
      <c r="J4249" s="1309"/>
      <c r="K4249" s="1309"/>
      <c r="L4249" s="1309"/>
      <c r="M4249" s="166">
        <v>3</v>
      </c>
      <c r="N4249" s="1332">
        <v>0.95</v>
      </c>
      <c r="O4249" s="1332"/>
      <c r="P4249" s="1332">
        <v>0.05</v>
      </c>
      <c r="Q4249" s="1332"/>
      <c r="R4249" s="1332"/>
      <c r="S4249" s="1332"/>
      <c r="T4249" s="1312">
        <v>0.71799999999999997</v>
      </c>
      <c r="U4249" s="1312"/>
      <c r="V4249" s="1312"/>
      <c r="W4249" s="1312"/>
      <c r="X4249" s="1312">
        <v>0.48580000000000001</v>
      </c>
      <c r="Y4249" s="1312"/>
      <c r="Z4249" s="1312"/>
      <c r="AA4249" s="1312"/>
      <c r="AB4249" s="1312"/>
      <c r="AC4249" s="1313">
        <v>2.1192000000000002</v>
      </c>
      <c r="AD4249" s="1313"/>
      <c r="AE4249" s="1313"/>
      <c r="AF4249" s="1313"/>
    </row>
    <row r="4250" spans="1:32" ht="23.25" customHeight="1">
      <c r="A4250" s="153"/>
      <c r="B4250" s="154"/>
      <c r="C4250" s="167" t="s">
        <v>881</v>
      </c>
      <c r="D4250" s="1304" t="s">
        <v>882</v>
      </c>
      <c r="E4250" s="1304"/>
      <c r="F4250" s="1304"/>
      <c r="G4250" s="1304"/>
      <c r="H4250" s="1304"/>
      <c r="I4250" s="1304"/>
      <c r="J4250" s="1304"/>
      <c r="K4250" s="1304"/>
      <c r="L4250" s="1304"/>
      <c r="M4250" s="168">
        <v>1</v>
      </c>
      <c r="N4250" s="1326">
        <v>1</v>
      </c>
      <c r="O4250" s="1326"/>
      <c r="P4250" s="1326">
        <v>0</v>
      </c>
      <c r="Q4250" s="1326"/>
      <c r="R4250" s="1326"/>
      <c r="S4250" s="1326"/>
      <c r="T4250" s="1307">
        <v>57.763199999999998</v>
      </c>
      <c r="U4250" s="1307"/>
      <c r="V4250" s="1307"/>
      <c r="W4250" s="1307"/>
      <c r="X4250" s="1307">
        <v>34.4236</v>
      </c>
      <c r="Y4250" s="1307"/>
      <c r="Z4250" s="1307"/>
      <c r="AA4250" s="1307"/>
      <c r="AB4250" s="1307"/>
      <c r="AC4250" s="1308">
        <v>57.763199999999998</v>
      </c>
      <c r="AD4250" s="1308"/>
      <c r="AE4250" s="1308"/>
      <c r="AF4250" s="1308"/>
    </row>
    <row r="4251" spans="1:32" ht="16.7" customHeight="1">
      <c r="A4251" s="1246"/>
      <c r="B4251" s="1246"/>
      <c r="C4251" s="1246"/>
      <c r="D4251" s="1246"/>
      <c r="E4251" s="1246"/>
      <c r="F4251" s="1246"/>
      <c r="G4251" s="1246"/>
      <c r="H4251" s="1246"/>
      <c r="I4251" s="1246"/>
      <c r="J4251" s="1246"/>
      <c r="K4251" s="1246"/>
      <c r="L4251" s="1246"/>
      <c r="M4251" s="1247" t="s">
        <v>397</v>
      </c>
      <c r="N4251" s="1247"/>
      <c r="O4251" s="1247"/>
      <c r="P4251" s="1247"/>
      <c r="Q4251" s="1247"/>
      <c r="R4251" s="1247"/>
      <c r="S4251" s="1247"/>
      <c r="T4251" s="1247"/>
      <c r="U4251" s="1247"/>
      <c r="V4251" s="1247"/>
      <c r="W4251" s="1247"/>
      <c r="X4251" s="1248"/>
      <c r="Y4251" s="1248"/>
      <c r="Z4251" s="1249">
        <v>63.91</v>
      </c>
      <c r="AA4251" s="1249"/>
      <c r="AB4251" s="1249"/>
      <c r="AC4251" s="1249"/>
      <c r="AD4251" s="1249"/>
      <c r="AE4251" s="1249"/>
      <c r="AF4251" s="1249"/>
    </row>
    <row r="4252" spans="1:32" ht="17.45" customHeight="1">
      <c r="A4252" s="1255" t="s">
        <v>398</v>
      </c>
      <c r="B4252" s="1255"/>
      <c r="C4252" s="1255"/>
      <c r="D4252" s="1255"/>
      <c r="E4252" s="1255"/>
      <c r="F4252" s="1255"/>
      <c r="G4252" s="1255"/>
      <c r="H4252" s="1255"/>
      <c r="I4252" s="1255"/>
      <c r="J4252" s="1255"/>
      <c r="K4252" s="1255"/>
      <c r="L4252" s="1255"/>
      <c r="M4252" s="1255"/>
      <c r="N4252" s="1255"/>
      <c r="O4252" s="1256" t="s">
        <v>399</v>
      </c>
      <c r="P4252" s="1256"/>
      <c r="Q4252" s="1256"/>
      <c r="R4252" s="1256"/>
      <c r="S4252" s="1256" t="s">
        <v>391</v>
      </c>
      <c r="T4252" s="1256"/>
      <c r="U4252" s="1256"/>
      <c r="V4252" s="1256"/>
      <c r="W4252" s="1256" t="s">
        <v>400</v>
      </c>
      <c r="X4252" s="1256"/>
      <c r="Y4252" s="1256"/>
      <c r="Z4252" s="1256"/>
      <c r="AA4252" s="1256"/>
      <c r="AB4252" s="1256"/>
      <c r="AC4252" s="1245" t="s">
        <v>394</v>
      </c>
      <c r="AD4252" s="1245"/>
      <c r="AE4252" s="1245"/>
      <c r="AF4252" s="1245"/>
    </row>
    <row r="4253" spans="1:32" ht="22.5" customHeight="1">
      <c r="A4253" s="146"/>
      <c r="B4253" s="147"/>
      <c r="C4253" s="170" t="s">
        <v>645</v>
      </c>
      <c r="D4253" s="1263" t="s">
        <v>646</v>
      </c>
      <c r="E4253" s="1263"/>
      <c r="F4253" s="1263"/>
      <c r="G4253" s="1263"/>
      <c r="H4253" s="1263"/>
      <c r="I4253" s="1263"/>
      <c r="J4253" s="1263"/>
      <c r="K4253" s="1263"/>
      <c r="L4253" s="1263"/>
      <c r="M4253" s="1263"/>
      <c r="N4253" s="1263"/>
      <c r="O4253" s="1264">
        <v>0</v>
      </c>
      <c r="P4253" s="1264"/>
      <c r="Q4253" s="1264"/>
      <c r="R4253" s="1264"/>
      <c r="S4253" s="1264">
        <v>1</v>
      </c>
      <c r="T4253" s="1264"/>
      <c r="U4253" s="1264"/>
      <c r="V4253" s="1264"/>
      <c r="W4253" s="1265">
        <v>27.6053</v>
      </c>
      <c r="X4253" s="1265"/>
      <c r="Y4253" s="1265"/>
      <c r="Z4253" s="1265"/>
      <c r="AA4253" s="1265"/>
      <c r="AB4253" s="1265"/>
      <c r="AC4253" s="1266">
        <v>27.6053</v>
      </c>
      <c r="AD4253" s="1266"/>
      <c r="AE4253" s="1266"/>
      <c r="AF4253" s="1266"/>
    </row>
    <row r="4254" spans="1:32" ht="23.25" customHeight="1">
      <c r="A4254" s="150"/>
      <c r="C4254" s="173" t="s">
        <v>462</v>
      </c>
      <c r="D4254" s="1297" t="s">
        <v>463</v>
      </c>
      <c r="E4254" s="1297"/>
      <c r="F4254" s="1297"/>
      <c r="G4254" s="1297"/>
      <c r="H4254" s="1297"/>
      <c r="I4254" s="1297"/>
      <c r="J4254" s="1297"/>
      <c r="K4254" s="1297"/>
      <c r="L4254" s="1297"/>
      <c r="M4254" s="1297"/>
      <c r="N4254" s="1297"/>
      <c r="O4254" s="1325">
        <v>0</v>
      </c>
      <c r="P4254" s="1325"/>
      <c r="Q4254" s="1325"/>
      <c r="R4254" s="1325"/>
      <c r="S4254" s="1325">
        <v>8</v>
      </c>
      <c r="T4254" s="1325"/>
      <c r="U4254" s="1325"/>
      <c r="V4254" s="1325"/>
      <c r="W4254" s="1299">
        <v>22.268799999999999</v>
      </c>
      <c r="X4254" s="1299"/>
      <c r="Y4254" s="1299"/>
      <c r="Z4254" s="1299"/>
      <c r="AA4254" s="1299"/>
      <c r="AB4254" s="1299"/>
      <c r="AC4254" s="1262">
        <v>178.15039999999999</v>
      </c>
      <c r="AD4254" s="1262"/>
      <c r="AE4254" s="1262"/>
      <c r="AF4254" s="1262"/>
    </row>
    <row r="4255" spans="1:32" ht="16.7" customHeight="1">
      <c r="A4255" s="150"/>
      <c r="M4255" s="1240" t="s">
        <v>401</v>
      </c>
      <c r="N4255" s="1240"/>
      <c r="O4255" s="1240"/>
      <c r="P4255" s="1240"/>
      <c r="Q4255" s="1240"/>
      <c r="R4255" s="1240"/>
      <c r="S4255" s="1240"/>
      <c r="T4255" s="1240"/>
      <c r="U4255" s="1240"/>
      <c r="V4255" s="1240"/>
      <c r="W4255" s="1240"/>
      <c r="Z4255" s="1262">
        <v>205.75569999999999</v>
      </c>
      <c r="AA4255" s="1262"/>
      <c r="AB4255" s="1262"/>
      <c r="AC4255" s="1262"/>
      <c r="AD4255" s="1262"/>
      <c r="AE4255" s="1262"/>
      <c r="AF4255" s="1262"/>
    </row>
    <row r="4256" spans="1:32" ht="17.45" customHeight="1">
      <c r="A4256" s="150"/>
      <c r="M4256" s="1240" t="s">
        <v>402</v>
      </c>
      <c r="N4256" s="1240"/>
      <c r="O4256" s="1240"/>
      <c r="P4256" s="1240"/>
      <c r="Q4256" s="1240"/>
      <c r="R4256" s="1240"/>
      <c r="S4256" s="1240"/>
      <c r="T4256" s="1240"/>
      <c r="U4256" s="1240"/>
      <c r="V4256" s="1240"/>
      <c r="W4256" s="1240"/>
      <c r="Z4256" s="1262">
        <v>269.66570000000002</v>
      </c>
      <c r="AA4256" s="1262"/>
      <c r="AB4256" s="1262"/>
      <c r="AC4256" s="1262"/>
      <c r="AD4256" s="1262"/>
      <c r="AE4256" s="1262"/>
      <c r="AF4256" s="1262"/>
    </row>
    <row r="4257" spans="1:32" ht="17.45" customHeight="1">
      <c r="A4257" s="150"/>
      <c r="M4257" s="1240" t="s">
        <v>403</v>
      </c>
      <c r="N4257" s="1240"/>
      <c r="O4257" s="1240"/>
      <c r="P4257" s="1240"/>
      <c r="Q4257" s="1240"/>
      <c r="R4257" s="1240"/>
      <c r="S4257" s="1240"/>
      <c r="T4257" s="1240"/>
      <c r="U4257" s="1240"/>
      <c r="V4257" s="1240"/>
      <c r="W4257" s="1240"/>
      <c r="Z4257" s="1262">
        <v>63.896700000000003</v>
      </c>
      <c r="AA4257" s="1262"/>
      <c r="AB4257" s="1262"/>
      <c r="AC4257" s="1262"/>
      <c r="AD4257" s="1262"/>
      <c r="AE4257" s="1262"/>
      <c r="AF4257" s="1262"/>
    </row>
    <row r="4258" spans="1:32" ht="16.7" customHeight="1">
      <c r="A4258" s="150"/>
      <c r="M4258" s="1240" t="s">
        <v>404</v>
      </c>
      <c r="N4258" s="1240"/>
      <c r="O4258" s="1240"/>
      <c r="P4258" s="1240"/>
      <c r="Q4258" s="1240"/>
      <c r="R4258" s="1240"/>
      <c r="S4258" s="1240"/>
      <c r="T4258" s="1240"/>
      <c r="U4258" s="1240"/>
      <c r="V4258" s="1240"/>
      <c r="W4258" s="1240"/>
      <c r="Z4258" s="1262">
        <v>0</v>
      </c>
      <c r="AA4258" s="1262"/>
      <c r="AB4258" s="1262"/>
      <c r="AC4258" s="1262"/>
      <c r="AD4258" s="1262"/>
      <c r="AE4258" s="1262"/>
      <c r="AF4258" s="1262"/>
    </row>
    <row r="4259" spans="1:32" ht="17.45" customHeight="1">
      <c r="A4259" s="153"/>
      <c r="B4259" s="154"/>
      <c r="C4259" s="154"/>
      <c r="D4259" s="154"/>
      <c r="E4259" s="154"/>
      <c r="F4259" s="154"/>
      <c r="G4259" s="154"/>
      <c r="H4259" s="154"/>
      <c r="I4259" s="154"/>
      <c r="J4259" s="154"/>
      <c r="K4259" s="154"/>
      <c r="L4259" s="154"/>
      <c r="M4259" s="1260" t="s">
        <v>405</v>
      </c>
      <c r="N4259" s="1260"/>
      <c r="O4259" s="1260"/>
      <c r="P4259" s="1260"/>
      <c r="Q4259" s="1260"/>
      <c r="R4259" s="1260"/>
      <c r="S4259" s="1260"/>
      <c r="T4259" s="1260"/>
      <c r="U4259" s="1260"/>
      <c r="V4259" s="1260"/>
      <c r="W4259" s="1260"/>
      <c r="X4259" s="154"/>
      <c r="Y4259" s="154"/>
      <c r="Z4259" s="1261">
        <v>0</v>
      </c>
      <c r="AA4259" s="1261"/>
      <c r="AB4259" s="1261"/>
      <c r="AC4259" s="1261"/>
      <c r="AD4259" s="1261"/>
      <c r="AE4259" s="1261"/>
      <c r="AF4259" s="1261"/>
    </row>
    <row r="4260" spans="1:32" ht="17.45" customHeight="1">
      <c r="A4260" s="1257" t="s">
        <v>406</v>
      </c>
      <c r="B4260" s="1257"/>
      <c r="C4260" s="1257"/>
      <c r="D4260" s="1257"/>
      <c r="E4260" s="1257"/>
      <c r="F4260" s="1257"/>
      <c r="G4260" s="1257"/>
      <c r="H4260" s="1257"/>
      <c r="I4260" s="1257"/>
      <c r="J4260" s="1257"/>
      <c r="K4260" s="1257"/>
      <c r="L4260" s="1257"/>
      <c r="M4260" s="1257"/>
      <c r="N4260" s="1257"/>
      <c r="O4260" s="1258" t="s">
        <v>391</v>
      </c>
      <c r="P4260" s="1258"/>
      <c r="Q4260" s="1258"/>
      <c r="R4260" s="1258"/>
      <c r="S4260" s="1258" t="s">
        <v>407</v>
      </c>
      <c r="T4260" s="1258"/>
      <c r="U4260" s="1258"/>
      <c r="V4260" s="1258"/>
      <c r="W4260" s="1258" t="s">
        <v>408</v>
      </c>
      <c r="X4260" s="1258"/>
      <c r="Y4260" s="1258"/>
      <c r="Z4260" s="1258"/>
      <c r="AA4260" s="1258"/>
      <c r="AB4260" s="1258"/>
      <c r="AC4260" s="1259" t="s">
        <v>409</v>
      </c>
      <c r="AD4260" s="1259"/>
      <c r="AE4260" s="1259"/>
      <c r="AF4260" s="1259"/>
    </row>
    <row r="4261" spans="1:32" ht="22.5" customHeight="1">
      <c r="A4261" s="146"/>
      <c r="B4261" s="147"/>
      <c r="C4261" s="170" t="s">
        <v>883</v>
      </c>
      <c r="D4261" s="1314" t="s">
        <v>884</v>
      </c>
      <c r="E4261" s="1314"/>
      <c r="F4261" s="1314"/>
      <c r="G4261" s="1314"/>
      <c r="H4261" s="1314"/>
      <c r="I4261" s="1314"/>
      <c r="J4261" s="1314"/>
      <c r="K4261" s="1314"/>
      <c r="L4261" s="1314"/>
      <c r="M4261" s="1314"/>
      <c r="N4261" s="1314"/>
      <c r="O4261" s="1315">
        <v>1.0043500000000001</v>
      </c>
      <c r="P4261" s="1315"/>
      <c r="Q4261" s="1315"/>
      <c r="R4261" s="1315"/>
      <c r="S4261" s="1316" t="s">
        <v>446</v>
      </c>
      <c r="T4261" s="1316"/>
      <c r="U4261" s="1316"/>
      <c r="V4261" s="1316"/>
      <c r="W4261" s="1317">
        <v>122.8441</v>
      </c>
      <c r="X4261" s="1317"/>
      <c r="Y4261" s="1317"/>
      <c r="Z4261" s="1317"/>
      <c r="AA4261" s="1317"/>
      <c r="AB4261" s="1317"/>
      <c r="AC4261" s="1318">
        <v>123.3785</v>
      </c>
      <c r="AD4261" s="1318"/>
      <c r="AE4261" s="1318"/>
      <c r="AF4261" s="1318"/>
    </row>
    <row r="4262" spans="1:32" ht="23.25" customHeight="1">
      <c r="A4262" s="153"/>
      <c r="B4262" s="154"/>
      <c r="C4262" s="175" t="s">
        <v>887</v>
      </c>
      <c r="D4262" s="1304" t="s">
        <v>888</v>
      </c>
      <c r="E4262" s="1304"/>
      <c r="F4262" s="1304"/>
      <c r="G4262" s="1304"/>
      <c r="H4262" s="1304"/>
      <c r="I4262" s="1304"/>
      <c r="J4262" s="1304"/>
      <c r="K4262" s="1304"/>
      <c r="L4262" s="1304"/>
      <c r="M4262" s="1304"/>
      <c r="N4262" s="1304"/>
      <c r="O4262" s="1305">
        <v>458.01186999999999</v>
      </c>
      <c r="P4262" s="1305"/>
      <c r="Q4262" s="1305"/>
      <c r="R4262" s="1305"/>
      <c r="S4262" s="1306" t="s">
        <v>533</v>
      </c>
      <c r="T4262" s="1306"/>
      <c r="U4262" s="1306"/>
      <c r="V4262" s="1306"/>
      <c r="W4262" s="1307">
        <v>0.64200000000000002</v>
      </c>
      <c r="X4262" s="1307"/>
      <c r="Y4262" s="1307"/>
      <c r="Z4262" s="1307"/>
      <c r="AA4262" s="1307"/>
      <c r="AB4262" s="1307"/>
      <c r="AC4262" s="1308">
        <v>294.04360000000003</v>
      </c>
      <c r="AD4262" s="1308"/>
      <c r="AE4262" s="1308"/>
      <c r="AF4262" s="1308"/>
    </row>
    <row r="4263" spans="1:32" ht="16.7" customHeight="1">
      <c r="A4263" s="1246"/>
      <c r="B4263" s="1246"/>
      <c r="C4263" s="1246"/>
      <c r="D4263" s="1246"/>
      <c r="E4263" s="1246"/>
      <c r="F4263" s="1246"/>
      <c r="G4263" s="1246"/>
      <c r="H4263" s="1246"/>
      <c r="I4263" s="1246"/>
      <c r="J4263" s="1246"/>
      <c r="K4263" s="1246"/>
      <c r="L4263" s="1246"/>
      <c r="M4263" s="1247" t="s">
        <v>411</v>
      </c>
      <c r="N4263" s="1247"/>
      <c r="O4263" s="1247"/>
      <c r="P4263" s="1247"/>
      <c r="Q4263" s="1247"/>
      <c r="R4263" s="1247"/>
      <c r="S4263" s="1247"/>
      <c r="T4263" s="1247"/>
      <c r="U4263" s="1247"/>
      <c r="V4263" s="1247"/>
      <c r="W4263" s="1247"/>
      <c r="X4263" s="1248"/>
      <c r="Y4263" s="1248"/>
      <c r="Z4263" s="1249">
        <v>417.4221</v>
      </c>
      <c r="AA4263" s="1249"/>
      <c r="AB4263" s="1249"/>
      <c r="AC4263" s="1249"/>
      <c r="AD4263" s="1249"/>
      <c r="AE4263" s="1249"/>
      <c r="AF4263" s="1249"/>
    </row>
    <row r="4264" spans="1:32" ht="17.45" customHeight="1">
      <c r="A4264" s="1257" t="s">
        <v>412</v>
      </c>
      <c r="B4264" s="1257"/>
      <c r="C4264" s="1257"/>
      <c r="D4264" s="1257"/>
      <c r="E4264" s="1257"/>
      <c r="F4264" s="1257"/>
      <c r="G4264" s="1257"/>
      <c r="H4264" s="1257"/>
      <c r="I4264" s="1257"/>
      <c r="J4264" s="1257"/>
      <c r="K4264" s="1257"/>
      <c r="L4264" s="1257"/>
      <c r="M4264" s="1257"/>
      <c r="N4264" s="1257"/>
      <c r="O4264" s="1258" t="s">
        <v>391</v>
      </c>
      <c r="P4264" s="1258"/>
      <c r="Q4264" s="1258"/>
      <c r="R4264" s="1258"/>
      <c r="S4264" s="1258" t="s">
        <v>407</v>
      </c>
      <c r="T4264" s="1258"/>
      <c r="U4264" s="1258"/>
      <c r="V4264" s="1258"/>
      <c r="W4264" s="1258" t="s">
        <v>408</v>
      </c>
      <c r="X4264" s="1258"/>
      <c r="Y4264" s="1258"/>
      <c r="Z4264" s="1258"/>
      <c r="AA4264" s="1258"/>
      <c r="AB4264" s="1258"/>
      <c r="AC4264" s="1259" t="s">
        <v>409</v>
      </c>
      <c r="AD4264" s="1259"/>
      <c r="AE4264" s="1259"/>
      <c r="AF4264" s="1259"/>
    </row>
    <row r="4265" spans="1:32" ht="16.7" customHeight="1">
      <c r="A4265" s="1246"/>
      <c r="B4265" s="1246"/>
      <c r="C4265" s="1246"/>
      <c r="D4265" s="1246"/>
      <c r="E4265" s="1246"/>
      <c r="F4265" s="1246"/>
      <c r="G4265" s="1246"/>
      <c r="H4265" s="1246"/>
      <c r="I4265" s="1246"/>
      <c r="J4265" s="1246"/>
      <c r="K4265" s="1246"/>
      <c r="L4265" s="1246"/>
      <c r="M4265" s="1247" t="s">
        <v>413</v>
      </c>
      <c r="N4265" s="1247"/>
      <c r="O4265" s="1247"/>
      <c r="P4265" s="1247"/>
      <c r="Q4265" s="1247"/>
      <c r="R4265" s="1247"/>
      <c r="S4265" s="1247"/>
      <c r="T4265" s="1247"/>
      <c r="U4265" s="1247"/>
      <c r="V4265" s="1247"/>
      <c r="W4265" s="1247"/>
      <c r="X4265" s="1248"/>
      <c r="Y4265" s="1248"/>
      <c r="Z4265" s="1249">
        <v>0</v>
      </c>
      <c r="AA4265" s="1249"/>
      <c r="AB4265" s="1249"/>
      <c r="AC4265" s="1249"/>
      <c r="AD4265" s="1249"/>
      <c r="AE4265" s="1249"/>
      <c r="AF4265" s="1249"/>
    </row>
    <row r="4266" spans="1:32" ht="17.45" customHeight="1">
      <c r="A4266" s="1257" t="s">
        <v>414</v>
      </c>
      <c r="B4266" s="1257"/>
      <c r="C4266" s="1257"/>
      <c r="D4266" s="1257"/>
      <c r="E4266" s="1257"/>
      <c r="F4266" s="1257"/>
      <c r="G4266" s="1257"/>
      <c r="H4266" s="1257"/>
      <c r="I4266" s="1257"/>
      <c r="J4266" s="1257"/>
      <c r="K4266" s="1257"/>
      <c r="L4266" s="1257"/>
      <c r="M4266" s="1257"/>
      <c r="N4266" s="1257"/>
      <c r="O4266" s="1258" t="s">
        <v>391</v>
      </c>
      <c r="P4266" s="1258"/>
      <c r="Q4266" s="1258"/>
      <c r="R4266" s="1258"/>
      <c r="S4266" s="1258" t="s">
        <v>407</v>
      </c>
      <c r="T4266" s="1258"/>
      <c r="U4266" s="1258"/>
      <c r="V4266" s="1258"/>
      <c r="W4266" s="1258" t="s">
        <v>408</v>
      </c>
      <c r="X4266" s="1258"/>
      <c r="Y4266" s="1258"/>
      <c r="Z4266" s="1258"/>
      <c r="AA4266" s="1258"/>
      <c r="AB4266" s="1258"/>
      <c r="AC4266" s="1259" t="s">
        <v>409</v>
      </c>
      <c r="AD4266" s="1259"/>
      <c r="AE4266" s="1259"/>
      <c r="AF4266" s="1259"/>
    </row>
    <row r="4267" spans="1:32" ht="22.5" customHeight="1">
      <c r="A4267" s="146"/>
      <c r="B4267" s="147"/>
      <c r="C4267" s="170" t="s">
        <v>889</v>
      </c>
      <c r="D4267" s="1314" t="s">
        <v>890</v>
      </c>
      <c r="E4267" s="1314"/>
      <c r="F4267" s="1314"/>
      <c r="G4267" s="1314"/>
      <c r="H4267" s="1314"/>
      <c r="I4267" s="1314"/>
      <c r="J4267" s="1314"/>
      <c r="K4267" s="1314"/>
      <c r="L4267" s="1314"/>
      <c r="M4267" s="1314"/>
      <c r="N4267" s="1314"/>
      <c r="O4267" s="1315">
        <v>1.5065299999999999</v>
      </c>
      <c r="P4267" s="1315"/>
      <c r="Q4267" s="1315"/>
      <c r="R4267" s="1315"/>
      <c r="S4267" s="1316" t="s">
        <v>283</v>
      </c>
      <c r="T4267" s="1316"/>
      <c r="U4267" s="1316"/>
      <c r="V4267" s="1316"/>
      <c r="W4267" s="1317">
        <v>1.8</v>
      </c>
      <c r="X4267" s="1317"/>
      <c r="Y4267" s="1317"/>
      <c r="Z4267" s="1317"/>
      <c r="AA4267" s="1317"/>
      <c r="AB4267" s="1317"/>
      <c r="AC4267" s="1318">
        <v>2.7118000000000002</v>
      </c>
      <c r="AD4267" s="1318"/>
      <c r="AE4267" s="1318"/>
      <c r="AF4267" s="1318"/>
    </row>
    <row r="4268" spans="1:32" ht="23.25" customHeight="1">
      <c r="A4268" s="153"/>
      <c r="B4268" s="154"/>
      <c r="C4268" s="175" t="s">
        <v>891</v>
      </c>
      <c r="D4268" s="1304" t="s">
        <v>892</v>
      </c>
      <c r="E4268" s="1304"/>
      <c r="F4268" s="1304"/>
      <c r="G4268" s="1304"/>
      <c r="H4268" s="1304"/>
      <c r="I4268" s="1304"/>
      <c r="J4268" s="1304"/>
      <c r="K4268" s="1304"/>
      <c r="L4268" s="1304"/>
      <c r="M4268" s="1304"/>
      <c r="N4268" s="1304"/>
      <c r="O4268" s="1305">
        <v>0.45800999999999997</v>
      </c>
      <c r="P4268" s="1305"/>
      <c r="Q4268" s="1305"/>
      <c r="R4268" s="1305"/>
      <c r="S4268" s="1306" t="s">
        <v>283</v>
      </c>
      <c r="T4268" s="1306"/>
      <c r="U4268" s="1306"/>
      <c r="V4268" s="1306"/>
      <c r="W4268" s="1307">
        <v>33.54</v>
      </c>
      <c r="X4268" s="1307"/>
      <c r="Y4268" s="1307"/>
      <c r="Z4268" s="1307"/>
      <c r="AA4268" s="1307"/>
      <c r="AB4268" s="1307"/>
      <c r="AC4268" s="1308">
        <v>15.361700000000001</v>
      </c>
      <c r="AD4268" s="1308"/>
      <c r="AE4268" s="1308"/>
      <c r="AF4268" s="1308"/>
    </row>
    <row r="4269" spans="1:32" ht="17.45" customHeight="1">
      <c r="A4269" s="1251"/>
      <c r="B4269" s="1251"/>
      <c r="C4269" s="1251"/>
      <c r="D4269" s="1251"/>
      <c r="E4269" s="1251"/>
      <c r="F4269" s="1251"/>
      <c r="G4269" s="1251"/>
      <c r="H4269" s="1251"/>
      <c r="I4269" s="1251"/>
      <c r="J4269" s="1251"/>
      <c r="K4269" s="1251"/>
      <c r="L4269" s="1251"/>
      <c r="M4269" s="1252" t="s">
        <v>415</v>
      </c>
      <c r="N4269" s="1252"/>
      <c r="O4269" s="1252"/>
      <c r="P4269" s="1252"/>
      <c r="Q4269" s="1252"/>
      <c r="R4269" s="1252"/>
      <c r="S4269" s="1252"/>
      <c r="T4269" s="1252"/>
      <c r="U4269" s="1252"/>
      <c r="V4269" s="1252"/>
      <c r="W4269" s="1252"/>
      <c r="X4269" s="1253"/>
      <c r="Y4269" s="1253"/>
      <c r="Z4269" s="1254">
        <v>18.073499999999999</v>
      </c>
      <c r="AA4269" s="1254"/>
      <c r="AB4269" s="1254"/>
      <c r="AC4269" s="1254"/>
      <c r="AD4269" s="1254"/>
      <c r="AE4269" s="1254"/>
      <c r="AF4269" s="1254"/>
    </row>
    <row r="4270" spans="1:32" ht="16.7" customHeight="1">
      <c r="A4270" s="1255" t="s">
        <v>416</v>
      </c>
      <c r="B4270" s="1255"/>
      <c r="C4270" s="1255"/>
      <c r="D4270" s="1255"/>
      <c r="E4270" s="1255"/>
      <c r="F4270" s="1255"/>
      <c r="G4270" s="1255"/>
      <c r="H4270" s="1255"/>
      <c r="I4270" s="1255"/>
      <c r="J4270" s="1256" t="s">
        <v>391</v>
      </c>
      <c r="K4270" s="1256"/>
      <c r="L4270" s="158" t="s">
        <v>417</v>
      </c>
      <c r="M4270" s="158" t="s">
        <v>418</v>
      </c>
      <c r="N4270" s="1256" t="s">
        <v>419</v>
      </c>
      <c r="O4270" s="1256"/>
      <c r="P4270" s="1256" t="s">
        <v>420</v>
      </c>
      <c r="Q4270" s="1256"/>
      <c r="R4270" s="1256"/>
      <c r="S4270" s="1256"/>
      <c r="T4270" s="1256" t="s">
        <v>421</v>
      </c>
      <c r="U4270" s="1256"/>
      <c r="V4270" s="1256"/>
      <c r="W4270" s="1256"/>
      <c r="X4270" s="1256" t="s">
        <v>422</v>
      </c>
      <c r="Y4270" s="1256"/>
      <c r="Z4270" s="1256"/>
      <c r="AA4270" s="1256"/>
      <c r="AB4270" s="1256"/>
      <c r="AC4270" s="1245" t="s">
        <v>409</v>
      </c>
      <c r="AD4270" s="1245"/>
      <c r="AE4270" s="1245"/>
      <c r="AF4270" s="1245"/>
    </row>
    <row r="4271" spans="1:32" ht="23.25" customHeight="1">
      <c r="A4271" s="146"/>
      <c r="B4271" s="147"/>
      <c r="C4271" s="170" t="s">
        <v>895</v>
      </c>
      <c r="D4271" s="1263" t="s">
        <v>890</v>
      </c>
      <c r="E4271" s="1263"/>
      <c r="F4271" s="1263"/>
      <c r="G4271" s="1263"/>
      <c r="H4271" s="1263"/>
      <c r="I4271" s="1263"/>
      <c r="J4271" s="1300">
        <v>1.5065299999999999</v>
      </c>
      <c r="K4271" s="1300"/>
      <c r="L4271" s="171">
        <v>0</v>
      </c>
      <c r="M4271" s="171">
        <v>0</v>
      </c>
      <c r="N4271" s="1265">
        <v>0</v>
      </c>
      <c r="O4271" s="1265"/>
      <c r="P4271" s="1265">
        <v>1.24</v>
      </c>
      <c r="Q4271" s="1265"/>
      <c r="R4271" s="1265"/>
      <c r="S4271" s="1265"/>
      <c r="T4271" s="1265">
        <v>0.99</v>
      </c>
      <c r="U4271" s="1265"/>
      <c r="V4271" s="1265"/>
      <c r="W4271" s="1265"/>
      <c r="X4271" s="1265">
        <v>0.82</v>
      </c>
      <c r="Y4271" s="1265"/>
      <c r="Z4271" s="1265"/>
      <c r="AA4271" s="1265"/>
      <c r="AB4271" s="1265"/>
      <c r="AC4271" s="1266">
        <v>0</v>
      </c>
      <c r="AD4271" s="1266"/>
      <c r="AE4271" s="1266"/>
      <c r="AF4271" s="1266"/>
    </row>
    <row r="4272" spans="1:32" ht="28.9" customHeight="1">
      <c r="A4272" s="153"/>
      <c r="B4272" s="154"/>
      <c r="C4272" s="175" t="s">
        <v>896</v>
      </c>
      <c r="D4272" s="1294" t="s">
        <v>892</v>
      </c>
      <c r="E4272" s="1294"/>
      <c r="F4272" s="1294"/>
      <c r="G4272" s="1294"/>
      <c r="H4272" s="1294"/>
      <c r="I4272" s="1294"/>
      <c r="J4272" s="1295">
        <v>0.45800999999999997</v>
      </c>
      <c r="K4272" s="1295"/>
      <c r="L4272" s="176">
        <v>0</v>
      </c>
      <c r="M4272" s="176">
        <v>0</v>
      </c>
      <c r="N4272" s="1296">
        <v>0</v>
      </c>
      <c r="O4272" s="1296"/>
      <c r="P4272" s="1296">
        <v>1.1000000000000001</v>
      </c>
      <c r="Q4272" s="1296"/>
      <c r="R4272" s="1296"/>
      <c r="S4272" s="1296"/>
      <c r="T4272" s="1296">
        <v>0.88</v>
      </c>
      <c r="U4272" s="1296"/>
      <c r="V4272" s="1296"/>
      <c r="W4272" s="1296"/>
      <c r="X4272" s="1296">
        <v>0.72</v>
      </c>
      <c r="Y4272" s="1296"/>
      <c r="Z4272" s="1296"/>
      <c r="AA4272" s="1296"/>
      <c r="AB4272" s="1296"/>
      <c r="AC4272" s="1261">
        <v>0</v>
      </c>
      <c r="AD4272" s="1261"/>
      <c r="AE4272" s="1261"/>
      <c r="AF4272" s="1261"/>
    </row>
    <row r="4273" spans="1:32" ht="17.45" customHeight="1">
      <c r="A4273" s="1246"/>
      <c r="B4273" s="1246"/>
      <c r="C4273" s="1246"/>
      <c r="D4273" s="1246"/>
      <c r="E4273" s="1246"/>
      <c r="F4273" s="1246"/>
      <c r="G4273" s="1246"/>
      <c r="H4273" s="1246"/>
      <c r="I4273" s="1246"/>
      <c r="J4273" s="1246"/>
      <c r="K4273" s="1246"/>
      <c r="L4273" s="1246"/>
      <c r="M4273" s="1247" t="s">
        <v>423</v>
      </c>
      <c r="N4273" s="1247"/>
      <c r="O4273" s="1247"/>
      <c r="P4273" s="1247"/>
      <c r="Q4273" s="1247"/>
      <c r="R4273" s="1247"/>
      <c r="S4273" s="1247"/>
      <c r="T4273" s="1247"/>
      <c r="U4273" s="1247"/>
      <c r="V4273" s="1247"/>
      <c r="W4273" s="1247"/>
      <c r="X4273" s="1248"/>
      <c r="Y4273" s="1248"/>
      <c r="Z4273" s="1249">
        <v>0</v>
      </c>
      <c r="AA4273" s="1249"/>
      <c r="AB4273" s="1249"/>
      <c r="AC4273" s="1249"/>
      <c r="AD4273" s="1249"/>
      <c r="AE4273" s="1249"/>
      <c r="AF4273" s="1249"/>
    </row>
    <row r="4274" spans="1:32" ht="5.85" customHeight="1">
      <c r="A4274" s="1250"/>
      <c r="B4274" s="1250"/>
      <c r="C4274" s="1250"/>
      <c r="D4274" s="1250"/>
      <c r="E4274" s="1250"/>
      <c r="F4274" s="1250"/>
      <c r="G4274" s="1250"/>
      <c r="H4274" s="1250"/>
      <c r="I4274" s="1250"/>
      <c r="J4274" s="1250"/>
      <c r="K4274" s="1250"/>
      <c r="L4274" s="1250"/>
      <c r="M4274" s="1250"/>
      <c r="N4274" s="1250"/>
      <c r="O4274" s="1250"/>
      <c r="P4274" s="1250"/>
      <c r="Q4274" s="1250"/>
      <c r="R4274" s="1250"/>
      <c r="S4274" s="1250"/>
      <c r="T4274" s="1250"/>
      <c r="U4274" s="1250"/>
      <c r="V4274" s="1250"/>
      <c r="W4274" s="1250"/>
      <c r="X4274" s="1250"/>
      <c r="Y4274" s="1250"/>
      <c r="Z4274" s="1250"/>
      <c r="AA4274" s="1250"/>
      <c r="AB4274" s="1250"/>
      <c r="AC4274" s="1250"/>
      <c r="AD4274" s="1250"/>
      <c r="AE4274" s="1250"/>
      <c r="AF4274" s="1250"/>
    </row>
    <row r="4275" spans="1:32" ht="16.7" customHeight="1">
      <c r="A4275" s="1239"/>
      <c r="B4275" s="1239"/>
      <c r="C4275" s="1239"/>
      <c r="D4275" s="1239"/>
      <c r="E4275" s="1239"/>
      <c r="F4275" s="1239"/>
      <c r="G4275" s="1239"/>
      <c r="H4275" s="1239"/>
      <c r="I4275" s="1239"/>
      <c r="J4275" s="1239"/>
      <c r="K4275" s="1239"/>
      <c r="L4275" s="1239"/>
      <c r="M4275" s="1240" t="s">
        <v>424</v>
      </c>
      <c r="N4275" s="1240"/>
      <c r="O4275" s="1240"/>
      <c r="P4275" s="1240"/>
      <c r="Q4275" s="1240"/>
      <c r="R4275" s="1240"/>
      <c r="S4275" s="1240"/>
      <c r="T4275" s="1240"/>
      <c r="U4275" s="1240"/>
      <c r="V4275" s="1240"/>
      <c r="W4275" s="1240"/>
      <c r="X4275" s="1243"/>
      <c r="Y4275" s="1243"/>
      <c r="Z4275" s="1241">
        <v>499.39</v>
      </c>
      <c r="AA4275" s="1241"/>
      <c r="AB4275" s="1241"/>
      <c r="AC4275" s="1241"/>
      <c r="AD4275" s="1241"/>
      <c r="AE4275" s="1241"/>
      <c r="AF4275" s="1241"/>
    </row>
    <row r="4276" spans="1:32" ht="17.45" customHeight="1">
      <c r="A4276" s="1239"/>
      <c r="B4276" s="1239"/>
      <c r="C4276" s="1239"/>
      <c r="D4276" s="1239"/>
      <c r="E4276" s="1239"/>
      <c r="F4276" s="1239"/>
      <c r="G4276" s="1239"/>
      <c r="H4276" s="1239"/>
      <c r="I4276" s="1239"/>
      <c r="J4276" s="1239"/>
      <c r="K4276" s="1240" t="s">
        <v>425</v>
      </c>
      <c r="L4276" s="1240"/>
      <c r="M4276" s="1240"/>
      <c r="N4276" s="1240"/>
      <c r="O4276" s="1240"/>
      <c r="P4276" s="1240"/>
      <c r="Q4276" s="151"/>
      <c r="R4276" s="1244">
        <v>0</v>
      </c>
      <c r="S4276" s="1244"/>
      <c r="T4276" s="1244"/>
      <c r="U4276" s="151"/>
      <c r="V4276" s="1240" t="s">
        <v>426</v>
      </c>
      <c r="W4276" s="1240"/>
      <c r="X4276" s="1243"/>
      <c r="Y4276" s="1243"/>
      <c r="Z4276" s="1241">
        <v>0</v>
      </c>
      <c r="AA4276" s="1241"/>
      <c r="AB4276" s="1241"/>
      <c r="AC4276" s="1241"/>
      <c r="AD4276" s="1241"/>
      <c r="AE4276" s="1241"/>
      <c r="AF4276" s="1241"/>
    </row>
    <row r="4277" spans="1:32" ht="17.45" customHeight="1">
      <c r="A4277" s="1239"/>
      <c r="B4277" s="1239"/>
      <c r="C4277" s="1239"/>
      <c r="D4277" s="1239"/>
      <c r="E4277" s="1239"/>
      <c r="F4277" s="1239"/>
      <c r="G4277" s="1239"/>
      <c r="H4277" s="1239"/>
      <c r="I4277" s="1239"/>
      <c r="J4277" s="1239"/>
      <c r="K4277" s="1239"/>
      <c r="L4277" s="1239"/>
      <c r="M4277" s="1240" t="s">
        <v>427</v>
      </c>
      <c r="N4277" s="1240"/>
      <c r="O4277" s="1240"/>
      <c r="P4277" s="1240"/>
      <c r="Q4277" s="1240"/>
      <c r="R4277" s="1240"/>
      <c r="S4277" s="1240"/>
      <c r="T4277" s="1240"/>
      <c r="U4277" s="1240"/>
      <c r="V4277" s="1240"/>
      <c r="W4277" s="1240"/>
      <c r="X4277" s="1243"/>
      <c r="Y4277" s="1243"/>
      <c r="Z4277" s="1241">
        <v>499.39</v>
      </c>
      <c r="AA4277" s="1241"/>
      <c r="AB4277" s="1241"/>
      <c r="AC4277" s="1241"/>
      <c r="AD4277" s="1241"/>
      <c r="AE4277" s="1241"/>
      <c r="AF4277" s="1241"/>
    </row>
    <row r="4278" spans="1:32" ht="5.0999999999999996" customHeight="1">
      <c r="A4278" s="1242"/>
      <c r="B4278" s="1242"/>
      <c r="C4278" s="1242"/>
      <c r="D4278" s="1242"/>
      <c r="E4278" s="1242"/>
      <c r="F4278" s="1242"/>
      <c r="G4278" s="1242"/>
      <c r="H4278" s="1242"/>
      <c r="I4278" s="1242"/>
      <c r="J4278" s="1242"/>
      <c r="K4278" s="1242"/>
      <c r="L4278" s="1242"/>
      <c r="M4278" s="1242"/>
      <c r="N4278" s="1242"/>
      <c r="O4278" s="1242"/>
      <c r="P4278" s="1242"/>
      <c r="Q4278" s="1242"/>
      <c r="R4278" s="1242"/>
      <c r="S4278" s="1242"/>
      <c r="T4278" s="1242"/>
      <c r="U4278" s="1242"/>
      <c r="V4278" s="1242"/>
      <c r="W4278" s="1242"/>
      <c r="X4278" s="1242"/>
      <c r="Y4278" s="1242"/>
      <c r="Z4278" s="1242"/>
      <c r="AA4278" s="1242"/>
      <c r="AB4278" s="1242"/>
      <c r="AC4278" s="1242"/>
      <c r="AD4278" s="1242"/>
      <c r="AE4278" s="1242"/>
      <c r="AF4278" s="1242"/>
    </row>
    <row r="4279" spans="1:32" ht="9.4" customHeight="1">
      <c r="A4279" s="153"/>
      <c r="B4279" s="154"/>
      <c r="C4279" s="154"/>
      <c r="D4279" s="154"/>
      <c r="E4279" s="154"/>
      <c r="F4279" s="154"/>
      <c r="G4279" s="154"/>
      <c r="H4279" s="154"/>
      <c r="I4279" s="154"/>
      <c r="J4279" s="154"/>
      <c r="K4279" s="154"/>
      <c r="L4279" s="154"/>
      <c r="M4279" s="154"/>
      <c r="N4279" s="154"/>
      <c r="O4279" s="154"/>
      <c r="P4279" s="154"/>
      <c r="Q4279" s="154"/>
      <c r="R4279" s="154"/>
      <c r="S4279" s="154"/>
      <c r="T4279" s="154"/>
      <c r="U4279" s="154"/>
      <c r="V4279" s="154"/>
      <c r="W4279" s="154"/>
      <c r="X4279" s="154"/>
      <c r="Y4279" s="154"/>
      <c r="Z4279" s="154"/>
      <c r="AA4279" s="154"/>
      <c r="AB4279" s="154"/>
      <c r="AC4279" s="154"/>
      <c r="AD4279" s="154"/>
      <c r="AE4279" s="154"/>
      <c r="AF4279" s="162"/>
    </row>
    <row r="4280" spans="1:32" ht="1.5" customHeight="1">
      <c r="A4280" s="146"/>
      <c r="B4280" s="147"/>
      <c r="C4280" s="147"/>
      <c r="D4280" s="147"/>
      <c r="E4280" s="147"/>
      <c r="F4280" s="147"/>
      <c r="G4280" s="1289" t="s">
        <v>376</v>
      </c>
      <c r="H4280" s="1289"/>
      <c r="I4280" s="1289"/>
      <c r="J4280" s="1289"/>
      <c r="K4280" s="1289"/>
      <c r="L4280" s="1289"/>
      <c r="M4280" s="1289"/>
      <c r="N4280" s="1289"/>
      <c r="O4280" s="1289"/>
      <c r="P4280" s="1289"/>
      <c r="Q4280" s="1289"/>
      <c r="R4280" s="1289"/>
      <c r="S4280" s="1289"/>
      <c r="T4280" s="1289"/>
      <c r="U4280" s="1289"/>
      <c r="V4280" s="1289"/>
      <c r="W4280" s="1289"/>
      <c r="X4280" s="1289"/>
      <c r="Y4280" s="1289"/>
      <c r="Z4280" s="1289"/>
      <c r="AA4280" s="148"/>
      <c r="AB4280" s="1290" t="s">
        <v>966</v>
      </c>
      <c r="AC4280" s="1290"/>
      <c r="AD4280" s="1290"/>
      <c r="AE4280" s="1290"/>
      <c r="AF4280" s="1290"/>
    </row>
    <row r="4281" spans="1:32" ht="15.4" customHeight="1">
      <c r="A4281" s="150"/>
      <c r="B4281" s="1243"/>
      <c r="C4281" s="1243"/>
      <c r="D4281" s="1243"/>
      <c r="E4281" s="1243"/>
      <c r="G4281" s="1289"/>
      <c r="H4281" s="1289"/>
      <c r="I4281" s="1289"/>
      <c r="J4281" s="1289"/>
      <c r="K4281" s="1289"/>
      <c r="L4281" s="1289"/>
      <c r="M4281" s="1289"/>
      <c r="N4281" s="1289"/>
      <c r="O4281" s="1289"/>
      <c r="P4281" s="1289"/>
      <c r="Q4281" s="1289"/>
      <c r="R4281" s="1289"/>
      <c r="S4281" s="1289"/>
      <c r="T4281" s="1289"/>
      <c r="U4281" s="1289"/>
      <c r="V4281" s="1289"/>
      <c r="W4281" s="1289"/>
      <c r="X4281" s="1289"/>
      <c r="Y4281" s="1289"/>
      <c r="Z4281" s="1289"/>
      <c r="AA4281" s="152"/>
      <c r="AB4281" s="1290"/>
      <c r="AC4281" s="1290"/>
      <c r="AD4281" s="1290"/>
      <c r="AE4281" s="1290"/>
      <c r="AF4281" s="1290"/>
    </row>
    <row r="4282" spans="1:32" ht="11.65" customHeight="1">
      <c r="A4282" s="150"/>
      <c r="B4282" s="1243"/>
      <c r="C4282" s="1243"/>
      <c r="D4282" s="1243"/>
      <c r="E4282" s="1243"/>
      <c r="G4282" s="1289"/>
      <c r="H4282" s="1289"/>
      <c r="I4282" s="1289"/>
      <c r="J4282" s="1289"/>
      <c r="K4282" s="1289"/>
      <c r="L4282" s="1289"/>
      <c r="M4282" s="1289"/>
      <c r="N4282" s="1289"/>
      <c r="O4282" s="1289"/>
      <c r="P4282" s="1289"/>
      <c r="Q4282" s="1289"/>
      <c r="R4282" s="1289"/>
      <c r="S4282" s="1289"/>
      <c r="T4282" s="1289"/>
      <c r="U4282" s="1289"/>
      <c r="V4282" s="1289"/>
      <c r="W4282" s="1289"/>
      <c r="X4282" s="1289"/>
      <c r="Y4282" s="1289"/>
      <c r="Z4282" s="1289"/>
      <c r="AA4282" s="152"/>
      <c r="AB4282" s="1291" t="s">
        <v>378</v>
      </c>
      <c r="AC4282" s="1291"/>
      <c r="AD4282" s="1291"/>
      <c r="AE4282" s="1292"/>
      <c r="AF4282" s="1292"/>
    </row>
    <row r="4283" spans="1:32" ht="13.9" customHeight="1">
      <c r="A4283" s="150"/>
      <c r="B4283" s="1243"/>
      <c r="C4283" s="1243"/>
      <c r="D4283" s="1243"/>
      <c r="E4283" s="1243"/>
      <c r="G4283" s="1293" t="s">
        <v>379</v>
      </c>
      <c r="H4283" s="1293"/>
      <c r="I4283" s="1293"/>
      <c r="J4283" s="1293"/>
      <c r="K4283" s="1293"/>
      <c r="L4283" s="1293"/>
      <c r="M4283" s="1293"/>
      <c r="N4283" s="1293"/>
      <c r="O4283" s="1293"/>
      <c r="P4283" s="1293"/>
      <c r="Q4283" s="1293"/>
      <c r="R4283" s="1293"/>
      <c r="S4283" s="1293"/>
      <c r="T4283" s="1293"/>
      <c r="U4283" s="1293"/>
      <c r="V4283" s="1293"/>
      <c r="W4283" s="1293"/>
      <c r="X4283" s="1293"/>
      <c r="Y4283" s="1293"/>
      <c r="Z4283" s="1293"/>
      <c r="AA4283" s="152"/>
      <c r="AB4283" s="1291"/>
      <c r="AC4283" s="1291"/>
      <c r="AD4283" s="1291"/>
      <c r="AE4283" s="1292"/>
      <c r="AF4283" s="1292"/>
    </row>
    <row r="4284" spans="1:32" ht="0.75" customHeight="1">
      <c r="A4284" s="150"/>
      <c r="G4284" s="1293"/>
      <c r="H4284" s="1293"/>
      <c r="I4284" s="1293"/>
      <c r="J4284" s="1293"/>
      <c r="K4284" s="1293"/>
      <c r="L4284" s="1293"/>
      <c r="M4284" s="1293"/>
      <c r="N4284" s="1293"/>
      <c r="O4284" s="1293"/>
      <c r="P4284" s="1293"/>
      <c r="Q4284" s="1293"/>
      <c r="R4284" s="1293"/>
      <c r="S4284" s="1293"/>
      <c r="T4284" s="1293"/>
      <c r="U4284" s="1293"/>
      <c r="V4284" s="1293"/>
      <c r="W4284" s="1293"/>
      <c r="X4284" s="1293"/>
      <c r="Y4284" s="1293"/>
      <c r="Z4284" s="1293"/>
      <c r="AA4284" s="152"/>
      <c r="AB4284" s="1291"/>
      <c r="AC4284" s="1291"/>
      <c r="AD4284" s="1291"/>
      <c r="AE4284" s="1292"/>
      <c r="AF4284" s="1292"/>
    </row>
    <row r="4285" spans="1:32" ht="0.75" customHeight="1">
      <c r="A4285" s="153"/>
      <c r="B4285" s="154"/>
      <c r="C4285" s="154"/>
      <c r="D4285" s="154"/>
      <c r="E4285" s="154"/>
      <c r="F4285" s="154"/>
      <c r="G4285" s="154"/>
      <c r="H4285" s="154"/>
      <c r="I4285" s="154"/>
      <c r="J4285" s="154"/>
      <c r="K4285" s="154"/>
      <c r="L4285" s="154"/>
      <c r="M4285" s="154"/>
      <c r="N4285" s="154"/>
      <c r="O4285" s="154"/>
      <c r="P4285" s="154"/>
      <c r="Q4285" s="154"/>
      <c r="R4285" s="154"/>
      <c r="S4285" s="154"/>
      <c r="T4285" s="154"/>
      <c r="U4285" s="154"/>
      <c r="V4285" s="154"/>
      <c r="W4285" s="154"/>
      <c r="X4285" s="154"/>
      <c r="Y4285" s="154"/>
      <c r="Z4285" s="154"/>
      <c r="AA4285" s="154"/>
      <c r="AB4285" s="154"/>
      <c r="AC4285" s="154"/>
      <c r="AD4285" s="154"/>
      <c r="AE4285" s="1292"/>
      <c r="AF4285" s="1292"/>
    </row>
    <row r="4286" spans="1:32" ht="15.95" customHeight="1">
      <c r="A4286" s="1280" t="s">
        <v>323</v>
      </c>
      <c r="B4286" s="1280"/>
      <c r="C4286" s="1280"/>
      <c r="D4286" s="1280"/>
      <c r="E4286" s="1280"/>
      <c r="F4286" s="1280"/>
      <c r="G4286" s="1280"/>
      <c r="H4286" s="1280"/>
      <c r="I4286" s="1280"/>
      <c r="J4286" s="1280"/>
      <c r="K4286" s="1280"/>
      <c r="L4286" s="1280"/>
      <c r="M4286" s="1280"/>
      <c r="N4286" s="1280"/>
      <c r="O4286" s="1280"/>
      <c r="P4286" s="1280"/>
      <c r="Q4286" s="1280"/>
      <c r="R4286" s="1280"/>
      <c r="S4286" s="1280"/>
      <c r="T4286" s="1280"/>
      <c r="U4286" s="1280"/>
      <c r="V4286" s="1280"/>
      <c r="W4286" s="1280"/>
      <c r="X4286" s="1280"/>
      <c r="Y4286" s="1280"/>
      <c r="Z4286" s="1280"/>
      <c r="AA4286" s="1280"/>
      <c r="AB4286" s="1280"/>
      <c r="AC4286" s="1280"/>
      <c r="AD4286" s="1280"/>
      <c r="AE4286" s="1280"/>
      <c r="AF4286" s="1280"/>
    </row>
    <row r="4287" spans="1:32" ht="0.75" customHeight="1">
      <c r="A4287" s="146"/>
      <c r="B4287" s="147"/>
      <c r="C4287" s="147"/>
      <c r="D4287" s="147"/>
      <c r="E4287" s="147"/>
      <c r="F4287" s="147"/>
      <c r="G4287" s="147"/>
      <c r="H4287" s="147"/>
      <c r="I4287" s="147"/>
      <c r="J4287" s="147"/>
      <c r="K4287" s="147"/>
      <c r="L4287" s="147"/>
      <c r="M4287" s="147"/>
      <c r="N4287" s="147"/>
      <c r="O4287" s="147"/>
      <c r="P4287" s="147"/>
      <c r="Q4287" s="147"/>
      <c r="R4287" s="147"/>
      <c r="S4287" s="147"/>
      <c r="T4287" s="147"/>
      <c r="U4287" s="147"/>
      <c r="V4287" s="147"/>
      <c r="W4287" s="147"/>
      <c r="X4287" s="147"/>
      <c r="Y4287" s="147"/>
      <c r="Z4287" s="147"/>
      <c r="AA4287" s="147"/>
      <c r="AB4287" s="147"/>
      <c r="AC4287" s="147"/>
      <c r="AD4287" s="147"/>
      <c r="AE4287" s="147"/>
      <c r="AF4287" s="148"/>
    </row>
    <row r="4288" spans="1:32" ht="37.15" customHeight="1">
      <c r="A4288" s="1281" t="s">
        <v>380</v>
      </c>
      <c r="B4288" s="1281"/>
      <c r="C4288" s="1281"/>
      <c r="D4288" s="1281"/>
      <c r="E4288" s="1281"/>
      <c r="F4288" s="1281"/>
      <c r="G4288" s="1281"/>
      <c r="H4288" s="1281"/>
      <c r="I4288" s="1281"/>
      <c r="J4288" s="1281"/>
      <c r="K4288" s="1281"/>
      <c r="L4288" s="1281"/>
      <c r="M4288" s="1281"/>
      <c r="N4288" s="1281"/>
      <c r="O4288" s="1281"/>
      <c r="P4288" s="1281"/>
      <c r="Q4288" s="1281"/>
      <c r="R4288" s="1281"/>
      <c r="S4288" s="1281"/>
      <c r="T4288" s="1281"/>
      <c r="U4288" s="1281"/>
      <c r="V4288" s="1281"/>
      <c r="W4288" s="1281"/>
      <c r="X4288" s="1281"/>
      <c r="Y4288" s="1282" t="s">
        <v>878</v>
      </c>
      <c r="Z4288" s="1282"/>
      <c r="AA4288" s="1282"/>
      <c r="AB4288" s="1282"/>
      <c r="AC4288" s="1282"/>
      <c r="AD4288" s="1282"/>
      <c r="AE4288" s="1282"/>
      <c r="AF4288" s="1282"/>
    </row>
    <row r="4289" spans="1:32" ht="5.0999999999999996" customHeight="1">
      <c r="A4289" s="155"/>
      <c r="B4289" s="156"/>
      <c r="C4289" s="156"/>
      <c r="D4289" s="156"/>
      <c r="E4289" s="156"/>
      <c r="F4289" s="156"/>
      <c r="G4289" s="156"/>
      <c r="H4289" s="156"/>
      <c r="I4289" s="156"/>
      <c r="J4289" s="156"/>
      <c r="K4289" s="156"/>
      <c r="L4289" s="156"/>
      <c r="M4289" s="156"/>
      <c r="N4289" s="156"/>
      <c r="O4289" s="156"/>
      <c r="P4289" s="156"/>
      <c r="Q4289" s="156"/>
      <c r="R4289" s="156"/>
      <c r="S4289" s="156"/>
      <c r="T4289" s="156"/>
      <c r="U4289" s="156"/>
      <c r="V4289" s="156"/>
      <c r="W4289" s="156"/>
      <c r="X4289" s="156"/>
      <c r="Y4289" s="156"/>
      <c r="Z4289" s="156"/>
      <c r="AA4289" s="156"/>
      <c r="AB4289" s="156"/>
      <c r="AC4289" s="156"/>
      <c r="AD4289" s="156"/>
      <c r="AE4289" s="156"/>
      <c r="AF4289" s="157"/>
    </row>
    <row r="4290" spans="1:32" ht="18.2" customHeight="1">
      <c r="A4290" s="1278" t="s">
        <v>382</v>
      </c>
      <c r="B4290" s="1278"/>
      <c r="C4290" s="1278"/>
      <c r="D4290" s="1278"/>
      <c r="E4290" s="1278" t="s">
        <v>385</v>
      </c>
      <c r="F4290" s="1278"/>
      <c r="G4290" s="1278"/>
      <c r="H4290" s="1321" t="s">
        <v>386</v>
      </c>
      <c r="I4290" s="1285" t="s">
        <v>439</v>
      </c>
      <c r="J4290" s="1285"/>
      <c r="K4290" s="1285"/>
      <c r="L4290" s="1285"/>
      <c r="M4290" s="1285"/>
      <c r="N4290" s="1285"/>
      <c r="O4290" s="1285"/>
      <c r="P4290" s="1285"/>
      <c r="Q4290" s="1285"/>
      <c r="R4290" s="1285"/>
      <c r="S4290" s="1285"/>
      <c r="T4290" s="1285"/>
      <c r="U4290" s="1285"/>
      <c r="V4290" s="1285"/>
      <c r="W4290" s="1285"/>
      <c r="X4290" s="1285"/>
      <c r="Y4290" s="1275" t="s">
        <v>383</v>
      </c>
      <c r="Z4290" s="1275"/>
      <c r="AA4290" s="1275"/>
      <c r="AB4290" s="1275"/>
      <c r="AC4290" s="1275"/>
      <c r="AD4290" s="1286" t="s">
        <v>384</v>
      </c>
      <c r="AE4290" s="1286"/>
      <c r="AF4290" s="1286"/>
    </row>
    <row r="4291" spans="1:32" ht="0.75" customHeight="1">
      <c r="A4291" s="1274" t="s">
        <v>438</v>
      </c>
      <c r="B4291" s="1274"/>
      <c r="C4291" s="1274"/>
      <c r="D4291" s="1274"/>
      <c r="E4291" s="1278"/>
      <c r="F4291" s="1278"/>
      <c r="G4291" s="1278"/>
      <c r="H4291" s="1321"/>
      <c r="I4291" s="1285"/>
      <c r="J4291" s="1285"/>
      <c r="K4291" s="1285"/>
      <c r="L4291" s="1285"/>
      <c r="M4291" s="1285"/>
      <c r="N4291" s="1285"/>
      <c r="O4291" s="1285"/>
      <c r="P4291" s="1285"/>
      <c r="Q4291" s="1285"/>
      <c r="R4291" s="1285"/>
      <c r="S4291" s="1285"/>
      <c r="T4291" s="1285"/>
      <c r="U4291" s="1285"/>
      <c r="V4291" s="1285"/>
      <c r="W4291" s="1285"/>
      <c r="X4291" s="1285"/>
      <c r="Y4291" s="1275" t="s">
        <v>387</v>
      </c>
      <c r="Z4291" s="1275"/>
      <c r="AA4291" s="1275"/>
      <c r="AB4291" s="1275"/>
      <c r="AC4291" s="1275"/>
      <c r="AD4291" s="1276">
        <v>1</v>
      </c>
      <c r="AE4291" s="1276"/>
      <c r="AF4291" s="1276"/>
    </row>
    <row r="4292" spans="1:32" ht="18.2" customHeight="1">
      <c r="A4292" s="1274"/>
      <c r="B4292" s="1274"/>
      <c r="C4292" s="1274"/>
      <c r="D4292" s="1274"/>
      <c r="E4292" s="1277"/>
      <c r="F4292" s="1277"/>
      <c r="G4292" s="1277"/>
      <c r="H4292" s="1321"/>
      <c r="I4292" s="1285"/>
      <c r="J4292" s="1285"/>
      <c r="K4292" s="1285"/>
      <c r="L4292" s="1285"/>
      <c r="M4292" s="1285"/>
      <c r="N4292" s="1285"/>
      <c r="O4292" s="1285"/>
      <c r="P4292" s="1285"/>
      <c r="Q4292" s="1285"/>
      <c r="R4292" s="1285"/>
      <c r="S4292" s="1285"/>
      <c r="T4292" s="1285"/>
      <c r="U4292" s="1285"/>
      <c r="V4292" s="1285"/>
      <c r="W4292" s="1285"/>
      <c r="X4292" s="1285"/>
      <c r="Y4292" s="1275"/>
      <c r="Z4292" s="1275"/>
      <c r="AA4292" s="1275"/>
      <c r="AB4292" s="1275"/>
      <c r="AC4292" s="1275"/>
      <c r="AD4292" s="1276"/>
      <c r="AE4292" s="1276"/>
      <c r="AF4292" s="1276"/>
    </row>
    <row r="4293" spans="1:32" ht="0.75" customHeight="1">
      <c r="A4293" s="1278"/>
      <c r="B4293" s="1278"/>
      <c r="C4293" s="1278"/>
      <c r="D4293" s="1278"/>
      <c r="E4293" s="1278"/>
      <c r="F4293" s="1278"/>
      <c r="G4293" s="1278"/>
      <c r="H4293" s="1321"/>
      <c r="I4293" s="1279"/>
      <c r="J4293" s="1279"/>
      <c r="K4293" s="1279"/>
      <c r="L4293" s="1279"/>
      <c r="M4293" s="1279"/>
      <c r="N4293" s="1279"/>
      <c r="O4293" s="1279"/>
      <c r="P4293" s="1279"/>
      <c r="Q4293" s="1279"/>
      <c r="R4293" s="1279"/>
      <c r="S4293" s="1279"/>
      <c r="T4293" s="1279"/>
      <c r="U4293" s="1279"/>
      <c r="V4293" s="1279"/>
      <c r="W4293" s="1279"/>
      <c r="X4293" s="1279"/>
      <c r="Y4293" s="1279"/>
      <c r="Z4293" s="1279"/>
      <c r="AA4293" s="1279"/>
      <c r="AB4293" s="1279"/>
      <c r="AC4293" s="1279"/>
      <c r="AD4293" s="1279"/>
      <c r="AE4293" s="1279"/>
      <c r="AF4293" s="1279"/>
    </row>
    <row r="4294" spans="1:32" ht="26.1" customHeight="1">
      <c r="A4294" s="1271" t="s">
        <v>432</v>
      </c>
      <c r="B4294" s="1271"/>
      <c r="C4294" s="1271"/>
      <c r="D4294" s="1271"/>
      <c r="E4294" s="1271"/>
      <c r="F4294" s="1271"/>
      <c r="G4294" s="1271"/>
      <c r="H4294" s="1271"/>
      <c r="I4294" s="1271"/>
      <c r="J4294" s="1271"/>
      <c r="K4294" s="1271"/>
      <c r="L4294" s="1271"/>
      <c r="M4294" s="1271"/>
      <c r="N4294" s="1271"/>
      <c r="O4294" s="1271"/>
      <c r="P4294" s="1271"/>
      <c r="Q4294" s="1271"/>
      <c r="R4294" s="1271"/>
      <c r="S4294" s="1271"/>
      <c r="T4294" s="1271"/>
      <c r="U4294" s="1271"/>
      <c r="V4294" s="1271"/>
      <c r="W4294" s="1271"/>
      <c r="X4294" s="1271"/>
      <c r="Y4294" s="1271"/>
      <c r="Z4294" s="1271"/>
      <c r="AA4294" s="1271"/>
      <c r="AB4294" s="1271"/>
      <c r="AC4294" s="1271"/>
      <c r="AD4294" s="1271"/>
      <c r="AE4294" s="1271"/>
      <c r="AF4294" s="1272"/>
    </row>
    <row r="4295" spans="1:32" ht="0.75" customHeight="1">
      <c r="A4295" s="1273" t="s">
        <v>389</v>
      </c>
      <c r="B4295" s="1273"/>
      <c r="C4295" s="1273"/>
      <c r="D4295" s="1273"/>
      <c r="E4295" s="1273"/>
      <c r="F4295" s="1273"/>
      <c r="G4295" s="1273"/>
      <c r="H4295" s="1273"/>
      <c r="I4295" s="1273"/>
      <c r="J4295" s="1273"/>
      <c r="K4295" s="1273"/>
      <c r="L4295" s="1273"/>
      <c r="M4295" s="1273"/>
      <c r="N4295" s="1273"/>
      <c r="O4295" s="1273"/>
      <c r="P4295" s="1273"/>
      <c r="Q4295" s="1273"/>
      <c r="R4295" s="1273"/>
      <c r="S4295" s="1273"/>
      <c r="T4295" s="1273"/>
      <c r="U4295" s="1273"/>
      <c r="V4295" s="1273"/>
      <c r="W4295" s="1273"/>
      <c r="X4295" s="1273"/>
      <c r="Y4295" s="1273"/>
      <c r="Z4295" s="1273"/>
      <c r="AA4295" s="1273"/>
      <c r="AB4295" s="1273"/>
      <c r="AC4295" s="1273"/>
      <c r="AD4295" s="1273"/>
      <c r="AE4295" s="1273"/>
      <c r="AF4295" s="1272"/>
    </row>
    <row r="4296" spans="1:32" ht="9.4" customHeight="1">
      <c r="A4296" s="1273"/>
      <c r="B4296" s="1273"/>
      <c r="C4296" s="1273"/>
      <c r="D4296" s="1273"/>
      <c r="E4296" s="1273"/>
      <c r="F4296" s="1273"/>
      <c r="G4296" s="1273"/>
      <c r="H4296" s="1273"/>
      <c r="I4296" s="1273"/>
      <c r="J4296" s="1273"/>
      <c r="K4296" s="1273"/>
      <c r="L4296" s="1273"/>
      <c r="M4296" s="1273"/>
      <c r="N4296" s="1273"/>
      <c r="O4296" s="1273"/>
      <c r="P4296" s="1273"/>
      <c r="Q4296" s="1273"/>
      <c r="R4296" s="1273"/>
      <c r="S4296" s="1273"/>
      <c r="T4296" s="1273"/>
      <c r="U4296" s="1273"/>
      <c r="V4296" s="1273"/>
      <c r="W4296" s="1273"/>
      <c r="X4296" s="1273"/>
      <c r="Y4296" s="1273"/>
      <c r="Z4296" s="1273"/>
      <c r="AA4296" s="1273"/>
      <c r="AB4296" s="1273"/>
      <c r="AC4296" s="1273"/>
      <c r="AD4296" s="1273"/>
      <c r="AE4296" s="1273"/>
      <c r="AF4296" s="1272"/>
    </row>
    <row r="4297" spans="1:32" ht="17.45" customHeight="1">
      <c r="A4297" s="1255" t="s">
        <v>390</v>
      </c>
      <c r="B4297" s="1255"/>
      <c r="C4297" s="1255"/>
      <c r="D4297" s="1255"/>
      <c r="E4297" s="1255"/>
      <c r="F4297" s="1255"/>
      <c r="G4297" s="1255"/>
      <c r="H4297" s="1255"/>
      <c r="I4297" s="1255"/>
      <c r="J4297" s="1255"/>
      <c r="K4297" s="1255"/>
      <c r="L4297" s="1255"/>
      <c r="M4297" s="1256" t="s">
        <v>391</v>
      </c>
      <c r="N4297" s="1256" t="s">
        <v>392</v>
      </c>
      <c r="O4297" s="1256"/>
      <c r="P4297" s="1256"/>
      <c r="Q4297" s="1256"/>
      <c r="R4297" s="1256"/>
      <c r="S4297" s="1256"/>
      <c r="T4297" s="1256" t="s">
        <v>393</v>
      </c>
      <c r="U4297" s="1256"/>
      <c r="V4297" s="1256"/>
      <c r="W4297" s="1256"/>
      <c r="X4297" s="1256"/>
      <c r="Y4297" s="1256"/>
      <c r="Z4297" s="1256"/>
      <c r="AA4297" s="1256"/>
      <c r="AB4297" s="1256"/>
      <c r="AC4297" s="1245" t="s">
        <v>394</v>
      </c>
      <c r="AD4297" s="1245"/>
      <c r="AE4297" s="1245"/>
      <c r="AF4297" s="1245"/>
    </row>
    <row r="4298" spans="1:32" ht="17.45" customHeight="1">
      <c r="A4298" s="1255"/>
      <c r="B4298" s="1255"/>
      <c r="C4298" s="1255"/>
      <c r="D4298" s="1255"/>
      <c r="E4298" s="1255"/>
      <c r="F4298" s="1255"/>
      <c r="G4298" s="1255"/>
      <c r="H4298" s="1255"/>
      <c r="I4298" s="1255"/>
      <c r="J4298" s="1255"/>
      <c r="K4298" s="1255"/>
      <c r="L4298" s="1255"/>
      <c r="M4298" s="1256"/>
      <c r="N4298" s="1256" t="s">
        <v>395</v>
      </c>
      <c r="O4298" s="1256"/>
      <c r="P4298" s="1256" t="s">
        <v>396</v>
      </c>
      <c r="Q4298" s="1256"/>
      <c r="R4298" s="1256"/>
      <c r="S4298" s="1256"/>
      <c r="T4298" s="1256" t="s">
        <v>395</v>
      </c>
      <c r="U4298" s="1256"/>
      <c r="V4298" s="1256"/>
      <c r="W4298" s="1256"/>
      <c r="X4298" s="1256" t="s">
        <v>396</v>
      </c>
      <c r="Y4298" s="1256"/>
      <c r="Z4298" s="1256"/>
      <c r="AA4298" s="1256"/>
      <c r="AB4298" s="1256"/>
      <c r="AC4298" s="1245"/>
      <c r="AD4298" s="1245"/>
      <c r="AE4298" s="1245"/>
      <c r="AF4298" s="1245"/>
    </row>
    <row r="4299" spans="1:32" ht="16.7" customHeight="1">
      <c r="A4299" s="1246"/>
      <c r="B4299" s="1246"/>
      <c r="C4299" s="1246"/>
      <c r="D4299" s="1246"/>
      <c r="E4299" s="1246"/>
      <c r="F4299" s="1246"/>
      <c r="G4299" s="1246"/>
      <c r="H4299" s="1246"/>
      <c r="I4299" s="1246"/>
      <c r="J4299" s="1246"/>
      <c r="K4299" s="1246"/>
      <c r="L4299" s="1246"/>
      <c r="M4299" s="1247" t="s">
        <v>397</v>
      </c>
      <c r="N4299" s="1247"/>
      <c r="O4299" s="1247"/>
      <c r="P4299" s="1247"/>
      <c r="Q4299" s="1247"/>
      <c r="R4299" s="1247"/>
      <c r="S4299" s="1247"/>
      <c r="T4299" s="1247"/>
      <c r="U4299" s="1247"/>
      <c r="V4299" s="1247"/>
      <c r="W4299" s="1247"/>
      <c r="X4299" s="1248"/>
      <c r="Y4299" s="1248"/>
      <c r="Z4299" s="1249">
        <v>0</v>
      </c>
      <c r="AA4299" s="1249"/>
      <c r="AB4299" s="1249"/>
      <c r="AC4299" s="1249"/>
      <c r="AD4299" s="1249"/>
      <c r="AE4299" s="1249"/>
      <c r="AF4299" s="1249"/>
    </row>
    <row r="4300" spans="1:32" ht="17.45" customHeight="1">
      <c r="A4300" s="1255" t="s">
        <v>398</v>
      </c>
      <c r="B4300" s="1255"/>
      <c r="C4300" s="1255"/>
      <c r="D4300" s="1255"/>
      <c r="E4300" s="1255"/>
      <c r="F4300" s="1255"/>
      <c r="G4300" s="1255"/>
      <c r="H4300" s="1255"/>
      <c r="I4300" s="1255"/>
      <c r="J4300" s="1255"/>
      <c r="K4300" s="1255"/>
      <c r="L4300" s="1255"/>
      <c r="M4300" s="1255"/>
      <c r="N4300" s="1255"/>
      <c r="O4300" s="1256" t="s">
        <v>399</v>
      </c>
      <c r="P4300" s="1256"/>
      <c r="Q4300" s="1256"/>
      <c r="R4300" s="1256"/>
      <c r="S4300" s="1256" t="s">
        <v>391</v>
      </c>
      <c r="T4300" s="1256"/>
      <c r="U4300" s="1256"/>
      <c r="V4300" s="1256"/>
      <c r="W4300" s="1256" t="s">
        <v>400</v>
      </c>
      <c r="X4300" s="1256"/>
      <c r="Y4300" s="1256"/>
      <c r="Z4300" s="1256"/>
      <c r="AA4300" s="1256"/>
      <c r="AB4300" s="1256"/>
      <c r="AC4300" s="1245" t="s">
        <v>394</v>
      </c>
      <c r="AD4300" s="1245"/>
      <c r="AE4300" s="1245"/>
      <c r="AF4300" s="1245"/>
    </row>
    <row r="4301" spans="1:32" ht="22.5" customHeight="1">
      <c r="A4301" s="146"/>
      <c r="B4301" s="147"/>
      <c r="C4301" s="170" t="s">
        <v>505</v>
      </c>
      <c r="D4301" s="1263" t="s">
        <v>506</v>
      </c>
      <c r="E4301" s="1263"/>
      <c r="F4301" s="1263"/>
      <c r="G4301" s="1263"/>
      <c r="H4301" s="1263"/>
      <c r="I4301" s="1263"/>
      <c r="J4301" s="1263"/>
      <c r="K4301" s="1263"/>
      <c r="L4301" s="1263"/>
      <c r="M4301" s="1263"/>
      <c r="N4301" s="1263"/>
      <c r="O4301" s="1264">
        <v>0</v>
      </c>
      <c r="P4301" s="1264"/>
      <c r="Q4301" s="1264"/>
      <c r="R4301" s="1264"/>
      <c r="S4301" s="1264">
        <v>0.4</v>
      </c>
      <c r="T4301" s="1264"/>
      <c r="U4301" s="1264"/>
      <c r="V4301" s="1264"/>
      <c r="W4301" s="1265">
        <v>22.593900000000001</v>
      </c>
      <c r="X4301" s="1265"/>
      <c r="Y4301" s="1265"/>
      <c r="Z4301" s="1265"/>
      <c r="AA4301" s="1265"/>
      <c r="AB4301" s="1265"/>
      <c r="AC4301" s="1266">
        <v>9.0375999999999994</v>
      </c>
      <c r="AD4301" s="1266"/>
      <c r="AE4301" s="1266"/>
      <c r="AF4301" s="1266"/>
    </row>
    <row r="4302" spans="1:32" ht="23.25" customHeight="1">
      <c r="A4302" s="150"/>
      <c r="C4302" s="173" t="s">
        <v>967</v>
      </c>
      <c r="D4302" s="1297" t="s">
        <v>968</v>
      </c>
      <c r="E4302" s="1297"/>
      <c r="F4302" s="1297"/>
      <c r="G4302" s="1297"/>
      <c r="H4302" s="1297"/>
      <c r="I4302" s="1297"/>
      <c r="J4302" s="1297"/>
      <c r="K4302" s="1297"/>
      <c r="L4302" s="1297"/>
      <c r="M4302" s="1297"/>
      <c r="N4302" s="1297"/>
      <c r="O4302" s="1325">
        <v>0</v>
      </c>
      <c r="P4302" s="1325"/>
      <c r="Q4302" s="1325"/>
      <c r="R4302" s="1325"/>
      <c r="S4302" s="1325">
        <v>0.4</v>
      </c>
      <c r="T4302" s="1325"/>
      <c r="U4302" s="1325"/>
      <c r="V4302" s="1325"/>
      <c r="W4302" s="1299">
        <v>32.840299999999999</v>
      </c>
      <c r="X4302" s="1299"/>
      <c r="Y4302" s="1299"/>
      <c r="Z4302" s="1299"/>
      <c r="AA4302" s="1299"/>
      <c r="AB4302" s="1299"/>
      <c r="AC4302" s="1262">
        <v>13.136100000000001</v>
      </c>
      <c r="AD4302" s="1262"/>
      <c r="AE4302" s="1262"/>
      <c r="AF4302" s="1262"/>
    </row>
    <row r="4303" spans="1:32" ht="16.7" customHeight="1">
      <c r="A4303" s="150"/>
      <c r="M4303" s="1240" t="s">
        <v>401</v>
      </c>
      <c r="N4303" s="1240"/>
      <c r="O4303" s="1240"/>
      <c r="P4303" s="1240"/>
      <c r="Q4303" s="1240"/>
      <c r="R4303" s="1240"/>
      <c r="S4303" s="1240"/>
      <c r="T4303" s="1240"/>
      <c r="U4303" s="1240"/>
      <c r="V4303" s="1240"/>
      <c r="W4303" s="1240"/>
      <c r="Z4303" s="1262">
        <v>22.1737</v>
      </c>
      <c r="AA4303" s="1262"/>
      <c r="AB4303" s="1262"/>
      <c r="AC4303" s="1262"/>
      <c r="AD4303" s="1262"/>
      <c r="AE4303" s="1262"/>
      <c r="AF4303" s="1262"/>
    </row>
    <row r="4304" spans="1:32" ht="17.45" customHeight="1">
      <c r="A4304" s="150"/>
      <c r="M4304" s="1240" t="s">
        <v>402</v>
      </c>
      <c r="N4304" s="1240"/>
      <c r="O4304" s="1240"/>
      <c r="P4304" s="1240"/>
      <c r="Q4304" s="1240"/>
      <c r="R4304" s="1240"/>
      <c r="S4304" s="1240"/>
      <c r="T4304" s="1240"/>
      <c r="U4304" s="1240"/>
      <c r="V4304" s="1240"/>
      <c r="W4304" s="1240"/>
      <c r="Z4304" s="1262">
        <v>22.1737</v>
      </c>
      <c r="AA4304" s="1262"/>
      <c r="AB4304" s="1262"/>
      <c r="AC4304" s="1262"/>
      <c r="AD4304" s="1262"/>
      <c r="AE4304" s="1262"/>
      <c r="AF4304" s="1262"/>
    </row>
    <row r="4305" spans="1:32" ht="17.45" customHeight="1">
      <c r="A4305" s="150"/>
      <c r="M4305" s="1240" t="s">
        <v>403</v>
      </c>
      <c r="N4305" s="1240"/>
      <c r="O4305" s="1240"/>
      <c r="P4305" s="1240"/>
      <c r="Q4305" s="1240"/>
      <c r="R4305" s="1240"/>
      <c r="S4305" s="1240"/>
      <c r="T4305" s="1240"/>
      <c r="U4305" s="1240"/>
      <c r="V4305" s="1240"/>
      <c r="W4305" s="1240"/>
      <c r="Z4305" s="1262">
        <v>22.1737</v>
      </c>
      <c r="AA4305" s="1262"/>
      <c r="AB4305" s="1262"/>
      <c r="AC4305" s="1262"/>
      <c r="AD4305" s="1262"/>
      <c r="AE4305" s="1262"/>
      <c r="AF4305" s="1262"/>
    </row>
    <row r="4306" spans="1:32" ht="16.7" customHeight="1">
      <c r="A4306" s="150"/>
      <c r="M4306" s="1240" t="s">
        <v>404</v>
      </c>
      <c r="N4306" s="1240"/>
      <c r="O4306" s="1240"/>
      <c r="P4306" s="1240"/>
      <c r="Q4306" s="1240"/>
      <c r="R4306" s="1240"/>
      <c r="S4306" s="1240"/>
      <c r="T4306" s="1240"/>
      <c r="U4306" s="1240"/>
      <c r="V4306" s="1240"/>
      <c r="W4306" s="1240"/>
      <c r="Z4306" s="1262">
        <v>0</v>
      </c>
      <c r="AA4306" s="1262"/>
      <c r="AB4306" s="1262"/>
      <c r="AC4306" s="1262"/>
      <c r="AD4306" s="1262"/>
      <c r="AE4306" s="1262"/>
      <c r="AF4306" s="1262"/>
    </row>
    <row r="4307" spans="1:32" ht="17.45" customHeight="1">
      <c r="A4307" s="153"/>
      <c r="B4307" s="154"/>
      <c r="C4307" s="154"/>
      <c r="D4307" s="154"/>
      <c r="E4307" s="154"/>
      <c r="F4307" s="154"/>
      <c r="G4307" s="154"/>
      <c r="H4307" s="154"/>
      <c r="I4307" s="154"/>
      <c r="J4307" s="154"/>
      <c r="K4307" s="154"/>
      <c r="L4307" s="154"/>
      <c r="M4307" s="1260" t="s">
        <v>405</v>
      </c>
      <c r="N4307" s="1260"/>
      <c r="O4307" s="1260"/>
      <c r="P4307" s="1260"/>
      <c r="Q4307" s="1260"/>
      <c r="R4307" s="1260"/>
      <c r="S4307" s="1260"/>
      <c r="T4307" s="1260"/>
      <c r="U4307" s="1260"/>
      <c r="V4307" s="1260"/>
      <c r="W4307" s="1260"/>
      <c r="X4307" s="154"/>
      <c r="Y4307" s="154"/>
      <c r="Z4307" s="1261">
        <v>0</v>
      </c>
      <c r="AA4307" s="1261"/>
      <c r="AB4307" s="1261"/>
      <c r="AC4307" s="1261"/>
      <c r="AD4307" s="1261"/>
      <c r="AE4307" s="1261"/>
      <c r="AF4307" s="1261"/>
    </row>
    <row r="4308" spans="1:32" ht="17.45" customHeight="1">
      <c r="A4308" s="1257" t="s">
        <v>406</v>
      </c>
      <c r="B4308" s="1257"/>
      <c r="C4308" s="1257"/>
      <c r="D4308" s="1257"/>
      <c r="E4308" s="1257"/>
      <c r="F4308" s="1257"/>
      <c r="G4308" s="1257"/>
      <c r="H4308" s="1257"/>
      <c r="I4308" s="1257"/>
      <c r="J4308" s="1257"/>
      <c r="K4308" s="1257"/>
      <c r="L4308" s="1257"/>
      <c r="M4308" s="1257"/>
      <c r="N4308" s="1257"/>
      <c r="O4308" s="1258" t="s">
        <v>391</v>
      </c>
      <c r="P4308" s="1258"/>
      <c r="Q4308" s="1258"/>
      <c r="R4308" s="1258"/>
      <c r="S4308" s="1258" t="s">
        <v>407</v>
      </c>
      <c r="T4308" s="1258"/>
      <c r="U4308" s="1258"/>
      <c r="V4308" s="1258"/>
      <c r="W4308" s="1258" t="s">
        <v>408</v>
      </c>
      <c r="X4308" s="1258"/>
      <c r="Y4308" s="1258"/>
      <c r="Z4308" s="1258"/>
      <c r="AA4308" s="1258"/>
      <c r="AB4308" s="1258"/>
      <c r="AC4308" s="1259" t="s">
        <v>409</v>
      </c>
      <c r="AD4308" s="1259"/>
      <c r="AE4308" s="1259"/>
      <c r="AF4308" s="1259"/>
    </row>
    <row r="4309" spans="1:32" ht="22.5" customHeight="1">
      <c r="A4309" s="146"/>
      <c r="B4309" s="147"/>
      <c r="C4309" s="170" t="s">
        <v>969</v>
      </c>
      <c r="D4309" s="1314" t="s">
        <v>970</v>
      </c>
      <c r="E4309" s="1314"/>
      <c r="F4309" s="1314"/>
      <c r="G4309" s="1314"/>
      <c r="H4309" s="1314"/>
      <c r="I4309" s="1314"/>
      <c r="J4309" s="1314"/>
      <c r="K4309" s="1314"/>
      <c r="L4309" s="1314"/>
      <c r="M4309" s="1314"/>
      <c r="N4309" s="1314"/>
      <c r="O4309" s="1315">
        <v>1</v>
      </c>
      <c r="P4309" s="1315"/>
      <c r="Q4309" s="1315"/>
      <c r="R4309" s="1315"/>
      <c r="S4309" s="1316" t="s">
        <v>384</v>
      </c>
      <c r="T4309" s="1316"/>
      <c r="U4309" s="1316"/>
      <c r="V4309" s="1316"/>
      <c r="W4309" s="1317">
        <v>631.79719999999998</v>
      </c>
      <c r="X4309" s="1317"/>
      <c r="Y4309" s="1317"/>
      <c r="Z4309" s="1317"/>
      <c r="AA4309" s="1317"/>
      <c r="AB4309" s="1317"/>
      <c r="AC4309" s="1318">
        <v>631.79719999999998</v>
      </c>
      <c r="AD4309" s="1318"/>
      <c r="AE4309" s="1318"/>
      <c r="AF4309" s="1318"/>
    </row>
    <row r="4310" spans="1:32" ht="23.25" customHeight="1">
      <c r="A4310" s="153"/>
      <c r="B4310" s="154"/>
      <c r="C4310" s="175" t="s">
        <v>971</v>
      </c>
      <c r="D4310" s="1304" t="s">
        <v>972</v>
      </c>
      <c r="E4310" s="1304"/>
      <c r="F4310" s="1304"/>
      <c r="G4310" s="1304"/>
      <c r="H4310" s="1304"/>
      <c r="I4310" s="1304"/>
      <c r="J4310" s="1304"/>
      <c r="K4310" s="1304"/>
      <c r="L4310" s="1304"/>
      <c r="M4310" s="1304"/>
      <c r="N4310" s="1304"/>
      <c r="O4310" s="1305">
        <v>1</v>
      </c>
      <c r="P4310" s="1305"/>
      <c r="Q4310" s="1305"/>
      <c r="R4310" s="1305"/>
      <c r="S4310" s="1306" t="s">
        <v>384</v>
      </c>
      <c r="T4310" s="1306"/>
      <c r="U4310" s="1306"/>
      <c r="V4310" s="1306"/>
      <c r="W4310" s="1307">
        <v>0.34429999999999999</v>
      </c>
      <c r="X4310" s="1307"/>
      <c r="Y4310" s="1307"/>
      <c r="Z4310" s="1307"/>
      <c r="AA4310" s="1307"/>
      <c r="AB4310" s="1307"/>
      <c r="AC4310" s="1308">
        <v>0.34429999999999999</v>
      </c>
      <c r="AD4310" s="1308"/>
      <c r="AE4310" s="1308"/>
      <c r="AF4310" s="1308"/>
    </row>
    <row r="4311" spans="1:32" ht="16.7" customHeight="1">
      <c r="A4311" s="1246"/>
      <c r="B4311" s="1246"/>
      <c r="C4311" s="1246"/>
      <c r="D4311" s="1246"/>
      <c r="E4311" s="1246"/>
      <c r="F4311" s="1246"/>
      <c r="G4311" s="1246"/>
      <c r="H4311" s="1246"/>
      <c r="I4311" s="1246"/>
      <c r="J4311" s="1246"/>
      <c r="K4311" s="1246"/>
      <c r="L4311" s="1246"/>
      <c r="M4311" s="1247" t="s">
        <v>411</v>
      </c>
      <c r="N4311" s="1247"/>
      <c r="O4311" s="1247"/>
      <c r="P4311" s="1247"/>
      <c r="Q4311" s="1247"/>
      <c r="R4311" s="1247"/>
      <c r="S4311" s="1247"/>
      <c r="T4311" s="1247"/>
      <c r="U4311" s="1247"/>
      <c r="V4311" s="1247"/>
      <c r="W4311" s="1247"/>
      <c r="X4311" s="1248"/>
      <c r="Y4311" s="1248"/>
      <c r="Z4311" s="1249">
        <v>632.14149999999995</v>
      </c>
      <c r="AA4311" s="1249"/>
      <c r="AB4311" s="1249"/>
      <c r="AC4311" s="1249"/>
      <c r="AD4311" s="1249"/>
      <c r="AE4311" s="1249"/>
      <c r="AF4311" s="1249"/>
    </row>
    <row r="4312" spans="1:32" ht="17.45" customHeight="1">
      <c r="A4312" s="1257" t="s">
        <v>412</v>
      </c>
      <c r="B4312" s="1257"/>
      <c r="C4312" s="1257"/>
      <c r="D4312" s="1257"/>
      <c r="E4312" s="1257"/>
      <c r="F4312" s="1257"/>
      <c r="G4312" s="1257"/>
      <c r="H4312" s="1257"/>
      <c r="I4312" s="1257"/>
      <c r="J4312" s="1257"/>
      <c r="K4312" s="1257"/>
      <c r="L4312" s="1257"/>
      <c r="M4312" s="1257"/>
      <c r="N4312" s="1257"/>
      <c r="O4312" s="1258" t="s">
        <v>391</v>
      </c>
      <c r="P4312" s="1258"/>
      <c r="Q4312" s="1258"/>
      <c r="R4312" s="1258"/>
      <c r="S4312" s="1258" t="s">
        <v>407</v>
      </c>
      <c r="T4312" s="1258"/>
      <c r="U4312" s="1258"/>
      <c r="V4312" s="1258"/>
      <c r="W4312" s="1258" t="s">
        <v>408</v>
      </c>
      <c r="X4312" s="1258"/>
      <c r="Y4312" s="1258"/>
      <c r="Z4312" s="1258"/>
      <c r="AA4312" s="1258"/>
      <c r="AB4312" s="1258"/>
      <c r="AC4312" s="1259" t="s">
        <v>409</v>
      </c>
      <c r="AD4312" s="1259"/>
      <c r="AE4312" s="1259"/>
      <c r="AF4312" s="1259"/>
    </row>
    <row r="4313" spans="1:32" ht="16.7" customHeight="1">
      <c r="A4313" s="1246"/>
      <c r="B4313" s="1246"/>
      <c r="C4313" s="1246"/>
      <c r="D4313" s="1246"/>
      <c r="E4313" s="1246"/>
      <c r="F4313" s="1246"/>
      <c r="G4313" s="1246"/>
      <c r="H4313" s="1246"/>
      <c r="I4313" s="1246"/>
      <c r="J4313" s="1246"/>
      <c r="K4313" s="1246"/>
      <c r="L4313" s="1246"/>
      <c r="M4313" s="1247" t="s">
        <v>413</v>
      </c>
      <c r="N4313" s="1247"/>
      <c r="O4313" s="1247"/>
      <c r="P4313" s="1247"/>
      <c r="Q4313" s="1247"/>
      <c r="R4313" s="1247"/>
      <c r="S4313" s="1247"/>
      <c r="T4313" s="1247"/>
      <c r="U4313" s="1247"/>
      <c r="V4313" s="1247"/>
      <c r="W4313" s="1247"/>
      <c r="X4313" s="1248"/>
      <c r="Y4313" s="1248"/>
      <c r="Z4313" s="1249">
        <v>0</v>
      </c>
      <c r="AA4313" s="1249"/>
      <c r="AB4313" s="1249"/>
      <c r="AC4313" s="1249"/>
      <c r="AD4313" s="1249"/>
      <c r="AE4313" s="1249"/>
      <c r="AF4313" s="1249"/>
    </row>
    <row r="4314" spans="1:32" ht="17.45" customHeight="1">
      <c r="A4314" s="1257" t="s">
        <v>414</v>
      </c>
      <c r="B4314" s="1257"/>
      <c r="C4314" s="1257"/>
      <c r="D4314" s="1257"/>
      <c r="E4314" s="1257"/>
      <c r="F4314" s="1257"/>
      <c r="G4314" s="1257"/>
      <c r="H4314" s="1257"/>
      <c r="I4314" s="1257"/>
      <c r="J4314" s="1257"/>
      <c r="K4314" s="1257"/>
      <c r="L4314" s="1257"/>
      <c r="M4314" s="1257"/>
      <c r="N4314" s="1257"/>
      <c r="O4314" s="1258" t="s">
        <v>391</v>
      </c>
      <c r="P4314" s="1258"/>
      <c r="Q4314" s="1258"/>
      <c r="R4314" s="1258"/>
      <c r="S4314" s="1258" t="s">
        <v>407</v>
      </c>
      <c r="T4314" s="1258"/>
      <c r="U4314" s="1258"/>
      <c r="V4314" s="1258"/>
      <c r="W4314" s="1258" t="s">
        <v>408</v>
      </c>
      <c r="X4314" s="1258"/>
      <c r="Y4314" s="1258"/>
      <c r="Z4314" s="1258"/>
      <c r="AA4314" s="1258"/>
      <c r="AB4314" s="1258"/>
      <c r="AC4314" s="1259" t="s">
        <v>409</v>
      </c>
      <c r="AD4314" s="1259"/>
      <c r="AE4314" s="1259"/>
      <c r="AF4314" s="1259"/>
    </row>
    <row r="4315" spans="1:32" ht="23.25" customHeight="1">
      <c r="A4315" s="155"/>
      <c r="B4315" s="156"/>
      <c r="C4315" s="160" t="s">
        <v>973</v>
      </c>
      <c r="D4315" s="1268" t="s">
        <v>974</v>
      </c>
      <c r="E4315" s="1268"/>
      <c r="F4315" s="1268"/>
      <c r="G4315" s="1268"/>
      <c r="H4315" s="1268"/>
      <c r="I4315" s="1268"/>
      <c r="J4315" s="1268"/>
      <c r="K4315" s="1268"/>
      <c r="L4315" s="1268"/>
      <c r="M4315" s="1268"/>
      <c r="N4315" s="1268"/>
      <c r="O4315" s="1319">
        <v>1.49E-2</v>
      </c>
      <c r="P4315" s="1319"/>
      <c r="Q4315" s="1319"/>
      <c r="R4315" s="1319"/>
      <c r="S4315" s="1320" t="s">
        <v>283</v>
      </c>
      <c r="T4315" s="1320"/>
      <c r="U4315" s="1320"/>
      <c r="V4315" s="1320"/>
      <c r="W4315" s="1270">
        <v>33.54</v>
      </c>
      <c r="X4315" s="1270"/>
      <c r="Y4315" s="1270"/>
      <c r="Z4315" s="1270"/>
      <c r="AA4315" s="1270"/>
      <c r="AB4315" s="1270"/>
      <c r="AC4315" s="1267">
        <v>0.49969999999999998</v>
      </c>
      <c r="AD4315" s="1267"/>
      <c r="AE4315" s="1267"/>
      <c r="AF4315" s="1267"/>
    </row>
    <row r="4316" spans="1:32" ht="16.7" customHeight="1">
      <c r="A4316" s="1251"/>
      <c r="B4316" s="1251"/>
      <c r="C4316" s="1251"/>
      <c r="D4316" s="1251"/>
      <c r="E4316" s="1251"/>
      <c r="F4316" s="1251"/>
      <c r="G4316" s="1251"/>
      <c r="H4316" s="1251"/>
      <c r="I4316" s="1251"/>
      <c r="J4316" s="1251"/>
      <c r="K4316" s="1251"/>
      <c r="L4316" s="1251"/>
      <c r="M4316" s="1252" t="s">
        <v>415</v>
      </c>
      <c r="N4316" s="1252"/>
      <c r="O4316" s="1252"/>
      <c r="P4316" s="1252"/>
      <c r="Q4316" s="1252"/>
      <c r="R4316" s="1252"/>
      <c r="S4316" s="1252"/>
      <c r="T4316" s="1252"/>
      <c r="U4316" s="1252"/>
      <c r="V4316" s="1252"/>
      <c r="W4316" s="1252"/>
      <c r="X4316" s="1253"/>
      <c r="Y4316" s="1253"/>
      <c r="Z4316" s="1254">
        <v>0.49969999999999998</v>
      </c>
      <c r="AA4316" s="1254"/>
      <c r="AB4316" s="1254"/>
      <c r="AC4316" s="1254"/>
      <c r="AD4316" s="1254"/>
      <c r="AE4316" s="1254"/>
      <c r="AF4316" s="1254"/>
    </row>
    <row r="4317" spans="1:32" ht="17.45" customHeight="1">
      <c r="A4317" s="1255" t="s">
        <v>416</v>
      </c>
      <c r="B4317" s="1255"/>
      <c r="C4317" s="1255"/>
      <c r="D4317" s="1255"/>
      <c r="E4317" s="1255"/>
      <c r="F4317" s="1255"/>
      <c r="G4317" s="1255"/>
      <c r="H4317" s="1255"/>
      <c r="I4317" s="1255"/>
      <c r="J4317" s="1256" t="s">
        <v>391</v>
      </c>
      <c r="K4317" s="1256"/>
      <c r="L4317" s="158" t="s">
        <v>417</v>
      </c>
      <c r="M4317" s="158" t="s">
        <v>418</v>
      </c>
      <c r="N4317" s="1256" t="s">
        <v>419</v>
      </c>
      <c r="O4317" s="1256"/>
      <c r="P4317" s="1256" t="s">
        <v>420</v>
      </c>
      <c r="Q4317" s="1256"/>
      <c r="R4317" s="1256"/>
      <c r="S4317" s="1256"/>
      <c r="T4317" s="1256" t="s">
        <v>421</v>
      </c>
      <c r="U4317" s="1256"/>
      <c r="V4317" s="1256"/>
      <c r="W4317" s="1256"/>
      <c r="X4317" s="1256" t="s">
        <v>422</v>
      </c>
      <c r="Y4317" s="1256"/>
      <c r="Z4317" s="1256"/>
      <c r="AA4317" s="1256"/>
      <c r="AB4317" s="1256"/>
      <c r="AC4317" s="1245" t="s">
        <v>409</v>
      </c>
      <c r="AD4317" s="1245"/>
      <c r="AE4317" s="1245"/>
      <c r="AF4317" s="1245"/>
    </row>
    <row r="4318" spans="1:32" ht="34.15" customHeight="1">
      <c r="A4318" s="155"/>
      <c r="B4318" s="156"/>
      <c r="C4318" s="160" t="s">
        <v>975</v>
      </c>
      <c r="D4318" s="1328" t="s">
        <v>974</v>
      </c>
      <c r="E4318" s="1328"/>
      <c r="F4318" s="1328"/>
      <c r="G4318" s="1328"/>
      <c r="H4318" s="1328"/>
      <c r="I4318" s="1328"/>
      <c r="J4318" s="1329">
        <v>1.49E-2</v>
      </c>
      <c r="K4318" s="1329"/>
      <c r="L4318" s="172">
        <v>0</v>
      </c>
      <c r="M4318" s="172">
        <v>0</v>
      </c>
      <c r="N4318" s="1330">
        <v>0</v>
      </c>
      <c r="O4318" s="1330"/>
      <c r="P4318" s="1330">
        <v>1.1000000000000001</v>
      </c>
      <c r="Q4318" s="1330"/>
      <c r="R4318" s="1330"/>
      <c r="S4318" s="1330"/>
      <c r="T4318" s="1330">
        <v>0.88</v>
      </c>
      <c r="U4318" s="1330"/>
      <c r="V4318" s="1330"/>
      <c r="W4318" s="1330"/>
      <c r="X4318" s="1330">
        <v>0.72</v>
      </c>
      <c r="Y4318" s="1330"/>
      <c r="Z4318" s="1330"/>
      <c r="AA4318" s="1330"/>
      <c r="AB4318" s="1330"/>
      <c r="AC4318" s="1254">
        <v>0</v>
      </c>
      <c r="AD4318" s="1254"/>
      <c r="AE4318" s="1254"/>
      <c r="AF4318" s="1254"/>
    </row>
    <row r="4319" spans="1:32" ht="17.45" customHeight="1">
      <c r="A4319" s="1246"/>
      <c r="B4319" s="1246"/>
      <c r="C4319" s="1246"/>
      <c r="D4319" s="1246"/>
      <c r="E4319" s="1246"/>
      <c r="F4319" s="1246"/>
      <c r="G4319" s="1246"/>
      <c r="H4319" s="1246"/>
      <c r="I4319" s="1246"/>
      <c r="J4319" s="1246"/>
      <c r="K4319" s="1246"/>
      <c r="L4319" s="1246"/>
      <c r="M4319" s="1247" t="s">
        <v>423</v>
      </c>
      <c r="N4319" s="1247"/>
      <c r="O4319" s="1247"/>
      <c r="P4319" s="1247"/>
      <c r="Q4319" s="1247"/>
      <c r="R4319" s="1247"/>
      <c r="S4319" s="1247"/>
      <c r="T4319" s="1247"/>
      <c r="U4319" s="1247"/>
      <c r="V4319" s="1247"/>
      <c r="W4319" s="1247"/>
      <c r="X4319" s="1248"/>
      <c r="Y4319" s="1248"/>
      <c r="Z4319" s="1249">
        <v>0</v>
      </c>
      <c r="AA4319" s="1249"/>
      <c r="AB4319" s="1249"/>
      <c r="AC4319" s="1249"/>
      <c r="AD4319" s="1249"/>
      <c r="AE4319" s="1249"/>
      <c r="AF4319" s="1249"/>
    </row>
    <row r="4320" spans="1:32" ht="5.85" customHeight="1">
      <c r="A4320" s="1250"/>
      <c r="B4320" s="1250"/>
      <c r="C4320" s="1250"/>
      <c r="D4320" s="1250"/>
      <c r="E4320" s="1250"/>
      <c r="F4320" s="1250"/>
      <c r="G4320" s="1250"/>
      <c r="H4320" s="1250"/>
      <c r="I4320" s="1250"/>
      <c r="J4320" s="1250"/>
      <c r="K4320" s="1250"/>
      <c r="L4320" s="1250"/>
      <c r="M4320" s="1250"/>
      <c r="N4320" s="1250"/>
      <c r="O4320" s="1250"/>
      <c r="P4320" s="1250"/>
      <c r="Q4320" s="1250"/>
      <c r="R4320" s="1250"/>
      <c r="S4320" s="1250"/>
      <c r="T4320" s="1250"/>
      <c r="U4320" s="1250"/>
      <c r="V4320" s="1250"/>
      <c r="W4320" s="1250"/>
      <c r="X4320" s="1250"/>
      <c r="Y4320" s="1250"/>
      <c r="Z4320" s="1250"/>
      <c r="AA4320" s="1250"/>
      <c r="AB4320" s="1250"/>
      <c r="AC4320" s="1250"/>
      <c r="AD4320" s="1250"/>
      <c r="AE4320" s="1250"/>
      <c r="AF4320" s="1250"/>
    </row>
    <row r="4321" spans="1:32" ht="16.7" customHeight="1">
      <c r="A4321" s="1239"/>
      <c r="B4321" s="1239"/>
      <c r="C4321" s="1239"/>
      <c r="D4321" s="1239"/>
      <c r="E4321" s="1239"/>
      <c r="F4321" s="1239"/>
      <c r="G4321" s="1239"/>
      <c r="H4321" s="1239"/>
      <c r="I4321" s="1239"/>
      <c r="J4321" s="1239"/>
      <c r="K4321" s="1239"/>
      <c r="L4321" s="1239"/>
      <c r="M4321" s="1240" t="s">
        <v>424</v>
      </c>
      <c r="N4321" s="1240"/>
      <c r="O4321" s="1240"/>
      <c r="P4321" s="1240"/>
      <c r="Q4321" s="1240"/>
      <c r="R4321" s="1240"/>
      <c r="S4321" s="1240"/>
      <c r="T4321" s="1240"/>
      <c r="U4321" s="1240"/>
      <c r="V4321" s="1240"/>
      <c r="W4321" s="1240"/>
      <c r="X4321" s="1243"/>
      <c r="Y4321" s="1243"/>
      <c r="Z4321" s="1241">
        <v>654.80999999999995</v>
      </c>
      <c r="AA4321" s="1241"/>
      <c r="AB4321" s="1241"/>
      <c r="AC4321" s="1241"/>
      <c r="AD4321" s="1241"/>
      <c r="AE4321" s="1241"/>
      <c r="AF4321" s="1241"/>
    </row>
    <row r="4322" spans="1:32" ht="17.45" customHeight="1">
      <c r="A4322" s="1239"/>
      <c r="B4322" s="1239"/>
      <c r="C4322" s="1239"/>
      <c r="D4322" s="1239"/>
      <c r="E4322" s="1239"/>
      <c r="F4322" s="1239"/>
      <c r="G4322" s="1239"/>
      <c r="H4322" s="1239"/>
      <c r="I4322" s="1239"/>
      <c r="J4322" s="1239"/>
      <c r="K4322" s="1240" t="s">
        <v>425</v>
      </c>
      <c r="L4322" s="1240"/>
      <c r="M4322" s="1240"/>
      <c r="N4322" s="1240"/>
      <c r="O4322" s="1240"/>
      <c r="P4322" s="1240"/>
      <c r="Q4322" s="151"/>
      <c r="R4322" s="1244">
        <v>0</v>
      </c>
      <c r="S4322" s="1244"/>
      <c r="T4322" s="1244"/>
      <c r="U4322" s="151"/>
      <c r="V4322" s="1240" t="s">
        <v>426</v>
      </c>
      <c r="W4322" s="1240"/>
      <c r="X4322" s="1243"/>
      <c r="Y4322" s="1243"/>
      <c r="Z4322" s="1241">
        <v>0</v>
      </c>
      <c r="AA4322" s="1241"/>
      <c r="AB4322" s="1241"/>
      <c r="AC4322" s="1241"/>
      <c r="AD4322" s="1241"/>
      <c r="AE4322" s="1241"/>
      <c r="AF4322" s="1241"/>
    </row>
    <row r="4323" spans="1:32" ht="17.45" customHeight="1">
      <c r="A4323" s="1239"/>
      <c r="B4323" s="1239"/>
      <c r="C4323" s="1239"/>
      <c r="D4323" s="1239"/>
      <c r="E4323" s="1239"/>
      <c r="F4323" s="1239"/>
      <c r="G4323" s="1239"/>
      <c r="H4323" s="1239"/>
      <c r="I4323" s="1239"/>
      <c r="J4323" s="1239"/>
      <c r="K4323" s="1239"/>
      <c r="L4323" s="1239"/>
      <c r="M4323" s="1240" t="s">
        <v>427</v>
      </c>
      <c r="N4323" s="1240"/>
      <c r="O4323" s="1240"/>
      <c r="P4323" s="1240"/>
      <c r="Q4323" s="1240"/>
      <c r="R4323" s="1240"/>
      <c r="S4323" s="1240"/>
      <c r="T4323" s="1240"/>
      <c r="U4323" s="1240"/>
      <c r="V4323" s="1240"/>
      <c r="W4323" s="1240"/>
      <c r="X4323" s="1243"/>
      <c r="Y4323" s="1243"/>
      <c r="Z4323" s="1241">
        <v>654.80999999999995</v>
      </c>
      <c r="AA4323" s="1241"/>
      <c r="AB4323" s="1241"/>
      <c r="AC4323" s="1241"/>
      <c r="AD4323" s="1241"/>
      <c r="AE4323" s="1241"/>
      <c r="AF4323" s="1241"/>
    </row>
    <row r="4324" spans="1:32" ht="5.85" customHeight="1">
      <c r="A4324" s="1242"/>
      <c r="B4324" s="1242"/>
      <c r="C4324" s="1242"/>
      <c r="D4324" s="1242"/>
      <c r="E4324" s="1242"/>
      <c r="F4324" s="1242"/>
      <c r="G4324" s="1242"/>
      <c r="H4324" s="1242"/>
      <c r="I4324" s="1242"/>
      <c r="J4324" s="1242"/>
      <c r="K4324" s="1242"/>
      <c r="L4324" s="1242"/>
      <c r="M4324" s="1242"/>
      <c r="N4324" s="1242"/>
      <c r="O4324" s="1242"/>
      <c r="P4324" s="1242"/>
      <c r="Q4324" s="1242"/>
      <c r="R4324" s="1242"/>
      <c r="S4324" s="1242"/>
      <c r="T4324" s="1242"/>
      <c r="U4324" s="1242"/>
      <c r="V4324" s="1242"/>
      <c r="W4324" s="1242"/>
      <c r="X4324" s="1242"/>
      <c r="Y4324" s="1242"/>
      <c r="Z4324" s="1242"/>
      <c r="AA4324" s="1242"/>
      <c r="AB4324" s="1242"/>
      <c r="AC4324" s="1242"/>
      <c r="AD4324" s="1242"/>
      <c r="AE4324" s="1242"/>
      <c r="AF4324" s="1242"/>
    </row>
    <row r="4325" spans="1:32" ht="122.85" customHeight="1">
      <c r="A4325" s="153"/>
      <c r="B4325" s="154"/>
      <c r="C4325" s="154"/>
      <c r="D4325" s="154"/>
      <c r="E4325" s="154"/>
      <c r="F4325" s="154"/>
      <c r="G4325" s="154"/>
      <c r="H4325" s="154"/>
      <c r="I4325" s="154"/>
      <c r="J4325" s="154"/>
      <c r="K4325" s="154"/>
      <c r="L4325" s="154"/>
      <c r="M4325" s="154"/>
      <c r="N4325" s="154"/>
      <c r="O4325" s="154"/>
      <c r="P4325" s="154"/>
      <c r="Q4325" s="154"/>
      <c r="R4325" s="154"/>
      <c r="S4325" s="154"/>
      <c r="T4325" s="154"/>
      <c r="U4325" s="154"/>
      <c r="V4325" s="154"/>
      <c r="W4325" s="154"/>
      <c r="X4325" s="154"/>
      <c r="Y4325" s="154"/>
      <c r="Z4325" s="154"/>
      <c r="AA4325" s="154"/>
      <c r="AB4325" s="154"/>
      <c r="AC4325" s="154"/>
      <c r="AD4325" s="154"/>
      <c r="AE4325" s="154"/>
      <c r="AF4325" s="162"/>
    </row>
    <row r="4326" spans="1:32" ht="2.1" customHeight="1">
      <c r="A4326" s="146"/>
      <c r="B4326" s="147"/>
      <c r="C4326" s="147"/>
      <c r="D4326" s="147"/>
      <c r="E4326" s="147"/>
      <c r="F4326" s="147"/>
      <c r="G4326" s="1289" t="s">
        <v>376</v>
      </c>
      <c r="H4326" s="1289"/>
      <c r="I4326" s="1289"/>
      <c r="J4326" s="1289"/>
      <c r="K4326" s="1289"/>
      <c r="L4326" s="1289"/>
      <c r="M4326" s="1289"/>
      <c r="N4326" s="1289"/>
      <c r="O4326" s="1289"/>
      <c r="P4326" s="1289"/>
      <c r="Q4326" s="1289"/>
      <c r="R4326" s="1289"/>
      <c r="S4326" s="1289"/>
      <c r="T4326" s="1289"/>
      <c r="U4326" s="1289"/>
      <c r="V4326" s="1289"/>
      <c r="W4326" s="1289"/>
      <c r="X4326" s="1289"/>
      <c r="Y4326" s="1289"/>
      <c r="Z4326" s="1289"/>
      <c r="AA4326" s="148"/>
      <c r="AB4326" s="1290" t="s">
        <v>976</v>
      </c>
      <c r="AC4326" s="1290"/>
      <c r="AD4326" s="1290"/>
      <c r="AE4326" s="1290"/>
      <c r="AF4326" s="1290"/>
    </row>
    <row r="4327" spans="1:32" ht="14.65" customHeight="1">
      <c r="A4327" s="150"/>
      <c r="B4327" s="1243"/>
      <c r="C4327" s="1243"/>
      <c r="D4327" s="1243"/>
      <c r="E4327" s="1243"/>
      <c r="G4327" s="1289"/>
      <c r="H4327" s="1289"/>
      <c r="I4327" s="1289"/>
      <c r="J4327" s="1289"/>
      <c r="K4327" s="1289"/>
      <c r="L4327" s="1289"/>
      <c r="M4327" s="1289"/>
      <c r="N4327" s="1289"/>
      <c r="O4327" s="1289"/>
      <c r="P4327" s="1289"/>
      <c r="Q4327" s="1289"/>
      <c r="R4327" s="1289"/>
      <c r="S4327" s="1289"/>
      <c r="T4327" s="1289"/>
      <c r="U4327" s="1289"/>
      <c r="V4327" s="1289"/>
      <c r="W4327" s="1289"/>
      <c r="X4327" s="1289"/>
      <c r="Y4327" s="1289"/>
      <c r="Z4327" s="1289"/>
      <c r="AA4327" s="152"/>
      <c r="AB4327" s="1290"/>
      <c r="AC4327" s="1290"/>
      <c r="AD4327" s="1290"/>
      <c r="AE4327" s="1290"/>
      <c r="AF4327" s="1290"/>
    </row>
    <row r="4328" spans="1:32" ht="0.75" customHeight="1">
      <c r="A4328" s="150"/>
      <c r="B4328" s="1243"/>
      <c r="C4328" s="1243"/>
      <c r="D4328" s="1243"/>
      <c r="E4328" s="1243"/>
      <c r="G4328" s="1289"/>
      <c r="H4328" s="1289"/>
      <c r="I4328" s="1289"/>
      <c r="J4328" s="1289"/>
      <c r="K4328" s="1289"/>
      <c r="L4328" s="1289"/>
      <c r="M4328" s="1289"/>
      <c r="N4328" s="1289"/>
      <c r="O4328" s="1289"/>
      <c r="P4328" s="1289"/>
      <c r="Q4328" s="1289"/>
      <c r="R4328" s="1289"/>
      <c r="S4328" s="1289"/>
      <c r="T4328" s="1289"/>
      <c r="U4328" s="1289"/>
      <c r="V4328" s="1289"/>
      <c r="W4328" s="1289"/>
      <c r="X4328" s="1289"/>
      <c r="Y4328" s="1289"/>
      <c r="Z4328" s="1289"/>
      <c r="AA4328" s="152"/>
      <c r="AB4328" s="1290"/>
      <c r="AC4328" s="1290"/>
      <c r="AD4328" s="1290"/>
      <c r="AE4328" s="1290"/>
      <c r="AF4328" s="1290"/>
    </row>
    <row r="4329" spans="1:32" ht="11.65" customHeight="1">
      <c r="A4329" s="150"/>
      <c r="B4329" s="1243"/>
      <c r="C4329" s="1243"/>
      <c r="D4329" s="1243"/>
      <c r="E4329" s="1243"/>
      <c r="G4329" s="1289"/>
      <c r="H4329" s="1289"/>
      <c r="I4329" s="1289"/>
      <c r="J4329" s="1289"/>
      <c r="K4329" s="1289"/>
      <c r="L4329" s="1289"/>
      <c r="M4329" s="1289"/>
      <c r="N4329" s="1289"/>
      <c r="O4329" s="1289"/>
      <c r="P4329" s="1289"/>
      <c r="Q4329" s="1289"/>
      <c r="R4329" s="1289"/>
      <c r="S4329" s="1289"/>
      <c r="T4329" s="1289"/>
      <c r="U4329" s="1289"/>
      <c r="V4329" s="1289"/>
      <c r="W4329" s="1289"/>
      <c r="X4329" s="1289"/>
      <c r="Y4329" s="1289"/>
      <c r="Z4329" s="1289"/>
      <c r="AA4329" s="152"/>
      <c r="AB4329" s="1303" t="s">
        <v>378</v>
      </c>
      <c r="AC4329" s="1303"/>
      <c r="AD4329" s="1303"/>
      <c r="AE4329" s="1292"/>
      <c r="AF4329" s="1292"/>
    </row>
    <row r="4330" spans="1:32" ht="13.15" customHeight="1">
      <c r="A4330" s="150"/>
      <c r="B4330" s="1243"/>
      <c r="C4330" s="1243"/>
      <c r="D4330" s="1243"/>
      <c r="E4330" s="1243"/>
      <c r="G4330" s="1293" t="s">
        <v>379</v>
      </c>
      <c r="H4330" s="1293"/>
      <c r="I4330" s="1293"/>
      <c r="J4330" s="1293"/>
      <c r="K4330" s="1293"/>
      <c r="L4330" s="1293"/>
      <c r="M4330" s="1293"/>
      <c r="N4330" s="1293"/>
      <c r="O4330" s="1293"/>
      <c r="P4330" s="1293"/>
      <c r="Q4330" s="1293"/>
      <c r="R4330" s="1293"/>
      <c r="S4330" s="1293"/>
      <c r="T4330" s="1293"/>
      <c r="U4330" s="1293"/>
      <c r="V4330" s="1293"/>
      <c r="W4330" s="1293"/>
      <c r="X4330" s="1293"/>
      <c r="Y4330" s="1293"/>
      <c r="Z4330" s="1293"/>
      <c r="AA4330" s="152"/>
      <c r="AB4330" s="1303"/>
      <c r="AC4330" s="1303"/>
      <c r="AD4330" s="1303"/>
      <c r="AE4330" s="1292"/>
      <c r="AF4330" s="1292"/>
    </row>
    <row r="4331" spans="1:32" ht="0.75" customHeight="1">
      <c r="A4331" s="150"/>
      <c r="G4331" s="1293"/>
      <c r="H4331" s="1293"/>
      <c r="I4331" s="1293"/>
      <c r="J4331" s="1293"/>
      <c r="K4331" s="1293"/>
      <c r="L4331" s="1293"/>
      <c r="M4331" s="1293"/>
      <c r="N4331" s="1293"/>
      <c r="O4331" s="1293"/>
      <c r="P4331" s="1293"/>
      <c r="Q4331" s="1293"/>
      <c r="R4331" s="1293"/>
      <c r="S4331" s="1293"/>
      <c r="T4331" s="1293"/>
      <c r="U4331" s="1293"/>
      <c r="V4331" s="1293"/>
      <c r="W4331" s="1293"/>
      <c r="X4331" s="1293"/>
      <c r="Y4331" s="1293"/>
      <c r="Z4331" s="1293"/>
      <c r="AA4331" s="152"/>
      <c r="AB4331" s="1303"/>
      <c r="AC4331" s="1303"/>
      <c r="AD4331" s="1303"/>
      <c r="AE4331" s="1292"/>
      <c r="AF4331" s="1292"/>
    </row>
    <row r="4332" spans="1:32" ht="0.75" customHeight="1">
      <c r="A4332" s="153"/>
      <c r="B4332" s="154"/>
      <c r="C4332" s="154"/>
      <c r="D4332" s="154"/>
      <c r="E4332" s="154"/>
      <c r="F4332" s="154"/>
      <c r="G4332" s="154"/>
      <c r="H4332" s="154"/>
      <c r="I4332" s="154"/>
      <c r="J4332" s="154"/>
      <c r="K4332" s="154"/>
      <c r="L4332" s="154"/>
      <c r="M4332" s="154"/>
      <c r="N4332" s="154"/>
      <c r="O4332" s="154"/>
      <c r="P4332" s="154"/>
      <c r="Q4332" s="154"/>
      <c r="R4332" s="154"/>
      <c r="S4332" s="154"/>
      <c r="T4332" s="154"/>
      <c r="U4332" s="154"/>
      <c r="V4332" s="154"/>
      <c r="W4332" s="154"/>
      <c r="X4332" s="154"/>
      <c r="Y4332" s="154"/>
      <c r="Z4332" s="154"/>
      <c r="AA4332" s="162"/>
      <c r="AB4332" s="1303"/>
      <c r="AC4332" s="1303"/>
      <c r="AD4332" s="1303"/>
      <c r="AE4332" s="1292"/>
      <c r="AF4332" s="1292"/>
    </row>
    <row r="4333" spans="1:32" ht="16.7" customHeight="1">
      <c r="A4333" s="1280" t="s">
        <v>323</v>
      </c>
      <c r="B4333" s="1280"/>
      <c r="C4333" s="1280"/>
      <c r="D4333" s="1280"/>
      <c r="E4333" s="1280"/>
      <c r="F4333" s="1280"/>
      <c r="G4333" s="1280"/>
      <c r="H4333" s="1280"/>
      <c r="I4333" s="1280"/>
      <c r="J4333" s="1280"/>
      <c r="K4333" s="1280"/>
      <c r="L4333" s="1280"/>
      <c r="M4333" s="1280"/>
      <c r="N4333" s="1280"/>
      <c r="O4333" s="1280"/>
      <c r="P4333" s="1280"/>
      <c r="Q4333" s="1280"/>
      <c r="R4333" s="1280"/>
      <c r="S4333" s="1280"/>
      <c r="T4333" s="1280"/>
      <c r="U4333" s="1280"/>
      <c r="V4333" s="1280"/>
      <c r="W4333" s="1280"/>
      <c r="X4333" s="1280"/>
      <c r="Y4333" s="1280"/>
      <c r="Z4333" s="1280"/>
      <c r="AA4333" s="1280"/>
      <c r="AB4333" s="1280"/>
      <c r="AC4333" s="1280"/>
      <c r="AD4333" s="1280"/>
      <c r="AE4333" s="1280"/>
      <c r="AF4333" s="1280"/>
    </row>
    <row r="4334" spans="1:32" ht="37.15" customHeight="1">
      <c r="A4334" s="1301" t="s">
        <v>380</v>
      </c>
      <c r="B4334" s="1301"/>
      <c r="C4334" s="1301"/>
      <c r="D4334" s="1301"/>
      <c r="E4334" s="1301"/>
      <c r="F4334" s="1301"/>
      <c r="G4334" s="1301"/>
      <c r="H4334" s="1301"/>
      <c r="I4334" s="1301"/>
      <c r="J4334" s="1301"/>
      <c r="K4334" s="1301"/>
      <c r="L4334" s="1301"/>
      <c r="M4334" s="1301"/>
      <c r="N4334" s="1301"/>
      <c r="O4334" s="1301"/>
      <c r="P4334" s="1301"/>
      <c r="Q4334" s="1301"/>
      <c r="R4334" s="1301"/>
      <c r="S4334" s="1301"/>
      <c r="T4334" s="1301"/>
      <c r="U4334" s="1301"/>
      <c r="V4334" s="1301"/>
      <c r="W4334" s="1301"/>
      <c r="X4334" s="1301"/>
      <c r="Y4334" s="1280" t="s">
        <v>878</v>
      </c>
      <c r="Z4334" s="1280"/>
      <c r="AA4334" s="1280"/>
      <c r="AB4334" s="1280"/>
      <c r="AC4334" s="1280"/>
      <c r="AD4334" s="1280"/>
      <c r="AE4334" s="1280"/>
      <c r="AF4334" s="1280"/>
    </row>
    <row r="4335" spans="1:32" ht="5.0999999999999996" customHeight="1">
      <c r="A4335" s="155"/>
      <c r="B4335" s="156"/>
      <c r="C4335" s="156"/>
      <c r="D4335" s="156"/>
      <c r="E4335" s="156"/>
      <c r="F4335" s="156"/>
      <c r="G4335" s="156"/>
      <c r="H4335" s="156"/>
      <c r="I4335" s="156"/>
      <c r="J4335" s="156"/>
      <c r="K4335" s="156"/>
      <c r="L4335" s="156"/>
      <c r="M4335" s="156"/>
      <c r="N4335" s="156"/>
      <c r="O4335" s="156"/>
      <c r="P4335" s="156"/>
      <c r="Q4335" s="156"/>
      <c r="R4335" s="156"/>
      <c r="S4335" s="156"/>
      <c r="T4335" s="156"/>
      <c r="U4335" s="156"/>
      <c r="V4335" s="156"/>
      <c r="W4335" s="156"/>
      <c r="X4335" s="156"/>
      <c r="Y4335" s="156"/>
      <c r="Z4335" s="156"/>
      <c r="AA4335" s="156"/>
      <c r="AB4335" s="156"/>
      <c r="AC4335" s="156"/>
      <c r="AD4335" s="156"/>
      <c r="AE4335" s="156"/>
      <c r="AF4335" s="157"/>
    </row>
    <row r="4336" spans="1:32" ht="0.75" customHeight="1">
      <c r="A4336" s="1283" t="s">
        <v>382</v>
      </c>
      <c r="B4336" s="1283"/>
      <c r="C4336" s="1283"/>
      <c r="D4336" s="1283"/>
      <c r="E4336" s="1284"/>
      <c r="F4336" s="1284"/>
      <c r="G4336" s="1284"/>
      <c r="H4336" s="1284"/>
      <c r="I4336" s="1285" t="s">
        <v>437</v>
      </c>
      <c r="J4336" s="1285"/>
      <c r="K4336" s="1285"/>
      <c r="L4336" s="1285"/>
      <c r="M4336" s="1285"/>
      <c r="N4336" s="1285"/>
      <c r="O4336" s="1285"/>
      <c r="P4336" s="1285"/>
      <c r="Q4336" s="1285"/>
      <c r="R4336" s="1285"/>
      <c r="S4336" s="1285"/>
      <c r="T4336" s="1285"/>
      <c r="U4336" s="1285"/>
      <c r="V4336" s="1285"/>
      <c r="W4336" s="1285"/>
      <c r="X4336" s="1285"/>
      <c r="Y4336" s="1275" t="s">
        <v>383</v>
      </c>
      <c r="Z4336" s="1275"/>
      <c r="AA4336" s="1275"/>
      <c r="AB4336" s="1275"/>
      <c r="AC4336" s="1275"/>
      <c r="AD4336" s="1286" t="s">
        <v>435</v>
      </c>
      <c r="AE4336" s="1286"/>
      <c r="AF4336" s="1286"/>
    </row>
    <row r="4337" spans="1:32" ht="18.2" customHeight="1">
      <c r="A4337" s="1283"/>
      <c r="B4337" s="1283"/>
      <c r="C4337" s="1283"/>
      <c r="D4337" s="1283"/>
      <c r="E4337" s="1287" t="s">
        <v>385</v>
      </c>
      <c r="F4337" s="1287"/>
      <c r="G4337" s="1287"/>
      <c r="H4337" s="1288" t="s">
        <v>386</v>
      </c>
      <c r="I4337" s="1285"/>
      <c r="J4337" s="1285"/>
      <c r="K4337" s="1285"/>
      <c r="L4337" s="1285"/>
      <c r="M4337" s="1285"/>
      <c r="N4337" s="1285"/>
      <c r="O4337" s="1285"/>
      <c r="P4337" s="1285"/>
      <c r="Q4337" s="1285"/>
      <c r="R4337" s="1285"/>
      <c r="S4337" s="1285"/>
      <c r="T4337" s="1285"/>
      <c r="U4337" s="1285"/>
      <c r="V4337" s="1285"/>
      <c r="W4337" s="1285"/>
      <c r="X4337" s="1285"/>
      <c r="Y4337" s="1275"/>
      <c r="Z4337" s="1275"/>
      <c r="AA4337" s="1275"/>
      <c r="AB4337" s="1275"/>
      <c r="AC4337" s="1275"/>
      <c r="AD4337" s="1286"/>
      <c r="AE4337" s="1286"/>
      <c r="AF4337" s="1286"/>
    </row>
    <row r="4338" spans="1:32" ht="0.75" customHeight="1">
      <c r="A4338" s="1274" t="s">
        <v>436</v>
      </c>
      <c r="B4338" s="1274"/>
      <c r="C4338" s="1274"/>
      <c r="D4338" s="1274"/>
      <c r="E4338" s="1287"/>
      <c r="F4338" s="1287"/>
      <c r="G4338" s="1287"/>
      <c r="H4338" s="1288"/>
      <c r="I4338" s="1285"/>
      <c r="J4338" s="1285"/>
      <c r="K4338" s="1285"/>
      <c r="L4338" s="1285"/>
      <c r="M4338" s="1285"/>
      <c r="N4338" s="1285"/>
      <c r="O4338" s="1285"/>
      <c r="P4338" s="1285"/>
      <c r="Q4338" s="1285"/>
      <c r="R4338" s="1285"/>
      <c r="S4338" s="1285"/>
      <c r="T4338" s="1285"/>
      <c r="U4338" s="1285"/>
      <c r="V4338" s="1285"/>
      <c r="W4338" s="1285"/>
      <c r="X4338" s="1285"/>
      <c r="Y4338" s="1275" t="s">
        <v>387</v>
      </c>
      <c r="Z4338" s="1275"/>
      <c r="AA4338" s="1275"/>
      <c r="AB4338" s="1275"/>
      <c r="AC4338" s="1275"/>
      <c r="AD4338" s="1276">
        <v>1</v>
      </c>
      <c r="AE4338" s="1276"/>
      <c r="AF4338" s="1276"/>
    </row>
    <row r="4339" spans="1:32" ht="17.45" customHeight="1">
      <c r="A4339" s="1274"/>
      <c r="B4339" s="1274"/>
      <c r="C4339" s="1274"/>
      <c r="D4339" s="1274"/>
      <c r="E4339" s="1277"/>
      <c r="F4339" s="1277"/>
      <c r="G4339" s="1277"/>
      <c r="H4339" s="1288"/>
      <c r="I4339" s="1285"/>
      <c r="J4339" s="1285"/>
      <c r="K4339" s="1285"/>
      <c r="L4339" s="1285"/>
      <c r="M4339" s="1285"/>
      <c r="N4339" s="1285"/>
      <c r="O4339" s="1285"/>
      <c r="P4339" s="1285"/>
      <c r="Q4339" s="1285"/>
      <c r="R4339" s="1285"/>
      <c r="S4339" s="1285"/>
      <c r="T4339" s="1285"/>
      <c r="U4339" s="1285"/>
      <c r="V4339" s="1285"/>
      <c r="W4339" s="1285"/>
      <c r="X4339" s="1285"/>
      <c r="Y4339" s="1275"/>
      <c r="Z4339" s="1275"/>
      <c r="AA4339" s="1275"/>
      <c r="AB4339" s="1275"/>
      <c r="AC4339" s="1275"/>
      <c r="AD4339" s="1276"/>
      <c r="AE4339" s="1276"/>
      <c r="AF4339" s="1276"/>
    </row>
    <row r="4340" spans="1:32" ht="0.75" customHeight="1">
      <c r="A4340" s="1278"/>
      <c r="B4340" s="1278"/>
      <c r="C4340" s="1278"/>
      <c r="D4340" s="1278"/>
      <c r="E4340" s="1278"/>
      <c r="F4340" s="1278"/>
      <c r="G4340" s="1278"/>
      <c r="H4340" s="1288"/>
      <c r="I4340" s="1279"/>
      <c r="J4340" s="1279"/>
      <c r="K4340" s="1279"/>
      <c r="L4340" s="1279"/>
      <c r="M4340" s="1279"/>
      <c r="N4340" s="1279"/>
      <c r="O4340" s="1279"/>
      <c r="P4340" s="1279"/>
      <c r="Q4340" s="1279"/>
      <c r="R4340" s="1279"/>
      <c r="S4340" s="1279"/>
      <c r="T4340" s="1279"/>
      <c r="U4340" s="1279"/>
      <c r="V4340" s="1279"/>
      <c r="W4340" s="1279"/>
      <c r="X4340" s="1279"/>
      <c r="Y4340" s="1279"/>
      <c r="Z4340" s="1279"/>
      <c r="AA4340" s="1279"/>
      <c r="AB4340" s="1279"/>
      <c r="AC4340" s="1279"/>
      <c r="AD4340" s="1279"/>
      <c r="AE4340" s="1279"/>
      <c r="AF4340" s="1279"/>
    </row>
    <row r="4341" spans="1:32" ht="26.85" customHeight="1">
      <c r="A4341" s="1271" t="s">
        <v>432</v>
      </c>
      <c r="B4341" s="1271"/>
      <c r="C4341" s="1271"/>
      <c r="D4341" s="1271"/>
      <c r="E4341" s="1271"/>
      <c r="F4341" s="1271"/>
      <c r="G4341" s="1271"/>
      <c r="H4341" s="1271"/>
      <c r="I4341" s="1271"/>
      <c r="J4341" s="1271"/>
      <c r="K4341" s="1271"/>
      <c r="L4341" s="1271"/>
      <c r="M4341" s="1271"/>
      <c r="N4341" s="1271"/>
      <c r="O4341" s="1271"/>
      <c r="P4341" s="1271"/>
      <c r="Q4341" s="1271"/>
      <c r="R4341" s="1271"/>
      <c r="S4341" s="1271"/>
      <c r="T4341" s="1271"/>
      <c r="U4341" s="1271"/>
      <c r="V4341" s="1271"/>
      <c r="W4341" s="1271"/>
      <c r="X4341" s="1271"/>
      <c r="Y4341" s="1271"/>
      <c r="Z4341" s="1271"/>
      <c r="AA4341" s="1271"/>
      <c r="AB4341" s="1271"/>
      <c r="AC4341" s="1271"/>
      <c r="AD4341" s="1271"/>
      <c r="AE4341" s="1271"/>
      <c r="AF4341" s="1272"/>
    </row>
    <row r="4342" spans="1:32" ht="10.15" customHeight="1">
      <c r="A4342" s="1273" t="s">
        <v>389</v>
      </c>
      <c r="B4342" s="1273"/>
      <c r="C4342" s="1273"/>
      <c r="D4342" s="1273"/>
      <c r="E4342" s="1273"/>
      <c r="F4342" s="1273"/>
      <c r="G4342" s="1273"/>
      <c r="H4342" s="1273"/>
      <c r="I4342" s="1273"/>
      <c r="J4342" s="1273"/>
      <c r="K4342" s="1273"/>
      <c r="L4342" s="1273"/>
      <c r="M4342" s="1273"/>
      <c r="N4342" s="1273"/>
      <c r="O4342" s="1273"/>
      <c r="P4342" s="1273"/>
      <c r="Q4342" s="1273"/>
      <c r="R4342" s="1273"/>
      <c r="S4342" s="1273"/>
      <c r="T4342" s="1273"/>
      <c r="U4342" s="1273"/>
      <c r="V4342" s="1273"/>
      <c r="W4342" s="1273"/>
      <c r="X4342" s="1273"/>
      <c r="Y4342" s="1273"/>
      <c r="Z4342" s="1273"/>
      <c r="AA4342" s="1273"/>
      <c r="AB4342" s="1273"/>
      <c r="AC4342" s="1273"/>
      <c r="AD4342" s="1273"/>
      <c r="AE4342" s="1273"/>
      <c r="AF4342" s="1272"/>
    </row>
    <row r="4343" spans="1:32" ht="17.45" customHeight="1">
      <c r="A4343" s="1255" t="s">
        <v>390</v>
      </c>
      <c r="B4343" s="1255"/>
      <c r="C4343" s="1255"/>
      <c r="D4343" s="1255"/>
      <c r="E4343" s="1255"/>
      <c r="F4343" s="1255"/>
      <c r="G4343" s="1255"/>
      <c r="H4343" s="1255"/>
      <c r="I4343" s="1255"/>
      <c r="J4343" s="1255"/>
      <c r="K4343" s="1255"/>
      <c r="L4343" s="1255"/>
      <c r="M4343" s="1256" t="s">
        <v>391</v>
      </c>
      <c r="N4343" s="1256" t="s">
        <v>392</v>
      </c>
      <c r="O4343" s="1256"/>
      <c r="P4343" s="1256"/>
      <c r="Q4343" s="1256"/>
      <c r="R4343" s="1256"/>
      <c r="S4343" s="1256"/>
      <c r="T4343" s="1256" t="s">
        <v>393</v>
      </c>
      <c r="U4343" s="1256"/>
      <c r="V4343" s="1256"/>
      <c r="W4343" s="1256"/>
      <c r="X4343" s="1256"/>
      <c r="Y4343" s="1256"/>
      <c r="Z4343" s="1256"/>
      <c r="AA4343" s="1256"/>
      <c r="AB4343" s="1256"/>
      <c r="AC4343" s="1245" t="s">
        <v>394</v>
      </c>
      <c r="AD4343" s="1245"/>
      <c r="AE4343" s="1245"/>
      <c r="AF4343" s="1245"/>
    </row>
    <row r="4344" spans="1:32" ht="16.7" customHeight="1">
      <c r="A4344" s="1255"/>
      <c r="B4344" s="1255"/>
      <c r="C4344" s="1255"/>
      <c r="D4344" s="1255"/>
      <c r="E4344" s="1255"/>
      <c r="F4344" s="1255"/>
      <c r="G4344" s="1255"/>
      <c r="H4344" s="1255"/>
      <c r="I4344" s="1255"/>
      <c r="J4344" s="1255"/>
      <c r="K4344" s="1255"/>
      <c r="L4344" s="1255"/>
      <c r="M4344" s="1256"/>
      <c r="N4344" s="1256" t="s">
        <v>395</v>
      </c>
      <c r="O4344" s="1256"/>
      <c r="P4344" s="1256" t="s">
        <v>396</v>
      </c>
      <c r="Q4344" s="1256"/>
      <c r="R4344" s="1256"/>
      <c r="S4344" s="1256"/>
      <c r="T4344" s="1256" t="s">
        <v>395</v>
      </c>
      <c r="U4344" s="1256"/>
      <c r="V4344" s="1256"/>
      <c r="W4344" s="1256"/>
      <c r="X4344" s="1256" t="s">
        <v>396</v>
      </c>
      <c r="Y4344" s="1256"/>
      <c r="Z4344" s="1256"/>
      <c r="AA4344" s="1256"/>
      <c r="AB4344" s="1256"/>
      <c r="AC4344" s="1245"/>
      <c r="AD4344" s="1245"/>
      <c r="AE4344" s="1245"/>
      <c r="AF4344" s="1245"/>
    </row>
    <row r="4345" spans="1:32" ht="17.45" customHeight="1">
      <c r="A4345" s="1246"/>
      <c r="B4345" s="1246"/>
      <c r="C4345" s="1246"/>
      <c r="D4345" s="1246"/>
      <c r="E4345" s="1246"/>
      <c r="F4345" s="1246"/>
      <c r="G4345" s="1246"/>
      <c r="H4345" s="1246"/>
      <c r="I4345" s="1246"/>
      <c r="J4345" s="1246"/>
      <c r="K4345" s="1246"/>
      <c r="L4345" s="1246"/>
      <c r="M4345" s="1247" t="s">
        <v>397</v>
      </c>
      <c r="N4345" s="1247"/>
      <c r="O4345" s="1247"/>
      <c r="P4345" s="1247"/>
      <c r="Q4345" s="1247"/>
      <c r="R4345" s="1247"/>
      <c r="S4345" s="1247"/>
      <c r="T4345" s="1247"/>
      <c r="U4345" s="1247"/>
      <c r="V4345" s="1247"/>
      <c r="W4345" s="1247"/>
      <c r="X4345" s="1248"/>
      <c r="Y4345" s="1248"/>
      <c r="Z4345" s="1249">
        <v>0</v>
      </c>
      <c r="AA4345" s="1249"/>
      <c r="AB4345" s="1249"/>
      <c r="AC4345" s="1249"/>
      <c r="AD4345" s="1249"/>
      <c r="AE4345" s="1249"/>
      <c r="AF4345" s="1249"/>
    </row>
    <row r="4346" spans="1:32" ht="16.7" customHeight="1">
      <c r="A4346" s="1255" t="s">
        <v>398</v>
      </c>
      <c r="B4346" s="1255"/>
      <c r="C4346" s="1255"/>
      <c r="D4346" s="1255"/>
      <c r="E4346" s="1255"/>
      <c r="F4346" s="1255"/>
      <c r="G4346" s="1255"/>
      <c r="H4346" s="1255"/>
      <c r="I4346" s="1255"/>
      <c r="J4346" s="1255"/>
      <c r="K4346" s="1255"/>
      <c r="L4346" s="1255"/>
      <c r="M4346" s="1255"/>
      <c r="N4346" s="1255"/>
      <c r="O4346" s="1256" t="s">
        <v>399</v>
      </c>
      <c r="P4346" s="1256"/>
      <c r="Q4346" s="1256"/>
      <c r="R4346" s="1256"/>
      <c r="S4346" s="1256" t="s">
        <v>391</v>
      </c>
      <c r="T4346" s="1256"/>
      <c r="U4346" s="1256"/>
      <c r="V4346" s="1256"/>
      <c r="W4346" s="1256" t="s">
        <v>400</v>
      </c>
      <c r="X4346" s="1256"/>
      <c r="Y4346" s="1256"/>
      <c r="Z4346" s="1256"/>
      <c r="AA4346" s="1256"/>
      <c r="AB4346" s="1256"/>
      <c r="AC4346" s="1245" t="s">
        <v>394</v>
      </c>
      <c r="AD4346" s="1245"/>
      <c r="AE4346" s="1245"/>
      <c r="AF4346" s="1245"/>
    </row>
    <row r="4347" spans="1:32" ht="23.25" customHeight="1">
      <c r="A4347" s="146"/>
      <c r="B4347" s="147"/>
      <c r="C4347" s="170" t="s">
        <v>740</v>
      </c>
      <c r="D4347" s="1263" t="s">
        <v>741</v>
      </c>
      <c r="E4347" s="1263"/>
      <c r="F4347" s="1263"/>
      <c r="G4347" s="1263"/>
      <c r="H4347" s="1263"/>
      <c r="I4347" s="1263"/>
      <c r="J4347" s="1263"/>
      <c r="K4347" s="1263"/>
      <c r="L4347" s="1263"/>
      <c r="M4347" s="1263"/>
      <c r="N4347" s="1263"/>
      <c r="O4347" s="1264">
        <v>0</v>
      </c>
      <c r="P4347" s="1264"/>
      <c r="Q4347" s="1264"/>
      <c r="R4347" s="1264"/>
      <c r="S4347" s="1264">
        <v>3.9E-2</v>
      </c>
      <c r="T4347" s="1264"/>
      <c r="U4347" s="1264"/>
      <c r="V4347" s="1264"/>
      <c r="W4347" s="1265">
        <v>32.269300000000001</v>
      </c>
      <c r="X4347" s="1265"/>
      <c r="Y4347" s="1265"/>
      <c r="Z4347" s="1265"/>
      <c r="AA4347" s="1265"/>
      <c r="AB4347" s="1265"/>
      <c r="AC4347" s="1266">
        <v>1.2585</v>
      </c>
      <c r="AD4347" s="1266"/>
      <c r="AE4347" s="1266"/>
      <c r="AF4347" s="1266"/>
    </row>
    <row r="4348" spans="1:32" ht="22.5" customHeight="1">
      <c r="A4348" s="150"/>
      <c r="C4348" s="173" t="s">
        <v>462</v>
      </c>
      <c r="D4348" s="1297" t="s">
        <v>463</v>
      </c>
      <c r="E4348" s="1297"/>
      <c r="F4348" s="1297"/>
      <c r="G4348" s="1297"/>
      <c r="H4348" s="1297"/>
      <c r="I4348" s="1297"/>
      <c r="J4348" s="1297"/>
      <c r="K4348" s="1297"/>
      <c r="L4348" s="1297"/>
      <c r="M4348" s="1297"/>
      <c r="N4348" s="1297"/>
      <c r="O4348" s="1325">
        <v>0</v>
      </c>
      <c r="P4348" s="1325"/>
      <c r="Q4348" s="1325"/>
      <c r="R4348" s="1325"/>
      <c r="S4348" s="1325">
        <v>1.4E-2</v>
      </c>
      <c r="T4348" s="1325"/>
      <c r="U4348" s="1325"/>
      <c r="V4348" s="1325"/>
      <c r="W4348" s="1299">
        <v>22.268799999999999</v>
      </c>
      <c r="X4348" s="1299"/>
      <c r="Y4348" s="1299"/>
      <c r="Z4348" s="1299"/>
      <c r="AA4348" s="1299"/>
      <c r="AB4348" s="1299"/>
      <c r="AC4348" s="1262">
        <v>0.31180000000000002</v>
      </c>
      <c r="AD4348" s="1262"/>
      <c r="AE4348" s="1262"/>
      <c r="AF4348" s="1262"/>
    </row>
    <row r="4349" spans="1:32" ht="17.45" customHeight="1">
      <c r="A4349" s="150"/>
      <c r="M4349" s="1240" t="s">
        <v>401</v>
      </c>
      <c r="N4349" s="1240"/>
      <c r="O4349" s="1240"/>
      <c r="P4349" s="1240"/>
      <c r="Q4349" s="1240"/>
      <c r="R4349" s="1240"/>
      <c r="S4349" s="1240"/>
      <c r="T4349" s="1240"/>
      <c r="U4349" s="1240"/>
      <c r="V4349" s="1240"/>
      <c r="W4349" s="1240"/>
      <c r="Z4349" s="1262">
        <v>1.5703</v>
      </c>
      <c r="AA4349" s="1262"/>
      <c r="AB4349" s="1262"/>
      <c r="AC4349" s="1262"/>
      <c r="AD4349" s="1262"/>
      <c r="AE4349" s="1262"/>
      <c r="AF4349" s="1262"/>
    </row>
    <row r="4350" spans="1:32" ht="17.45" customHeight="1">
      <c r="A4350" s="150"/>
      <c r="M4350" s="1240" t="s">
        <v>402</v>
      </c>
      <c r="N4350" s="1240"/>
      <c r="O4350" s="1240"/>
      <c r="P4350" s="1240"/>
      <c r="Q4350" s="1240"/>
      <c r="R4350" s="1240"/>
      <c r="S4350" s="1240"/>
      <c r="T4350" s="1240"/>
      <c r="U4350" s="1240"/>
      <c r="V4350" s="1240"/>
      <c r="W4350" s="1240"/>
      <c r="Z4350" s="1262">
        <v>1.5703</v>
      </c>
      <c r="AA4350" s="1262"/>
      <c r="AB4350" s="1262"/>
      <c r="AC4350" s="1262"/>
      <c r="AD4350" s="1262"/>
      <c r="AE4350" s="1262"/>
      <c r="AF4350" s="1262"/>
    </row>
    <row r="4351" spans="1:32" ht="16.7" customHeight="1">
      <c r="A4351" s="150"/>
      <c r="M4351" s="1240" t="s">
        <v>403</v>
      </c>
      <c r="N4351" s="1240"/>
      <c r="O4351" s="1240"/>
      <c r="P4351" s="1240"/>
      <c r="Q4351" s="1240"/>
      <c r="R4351" s="1240"/>
      <c r="S4351" s="1240"/>
      <c r="T4351" s="1240"/>
      <c r="U4351" s="1240"/>
      <c r="V4351" s="1240"/>
      <c r="W4351" s="1240"/>
      <c r="Z4351" s="1262">
        <v>1.5703</v>
      </c>
      <c r="AA4351" s="1262"/>
      <c r="AB4351" s="1262"/>
      <c r="AC4351" s="1262"/>
      <c r="AD4351" s="1262"/>
      <c r="AE4351" s="1262"/>
      <c r="AF4351" s="1262"/>
    </row>
    <row r="4352" spans="1:32" ht="17.45" customHeight="1">
      <c r="A4352" s="150"/>
      <c r="M4352" s="1240" t="s">
        <v>404</v>
      </c>
      <c r="N4352" s="1240"/>
      <c r="O4352" s="1240"/>
      <c r="P4352" s="1240"/>
      <c r="Q4352" s="1240"/>
      <c r="R4352" s="1240"/>
      <c r="S4352" s="1240"/>
      <c r="T4352" s="1240"/>
      <c r="U4352" s="1240"/>
      <c r="V4352" s="1240"/>
      <c r="W4352" s="1240"/>
      <c r="Z4352" s="1262">
        <v>0</v>
      </c>
      <c r="AA4352" s="1262"/>
      <c r="AB4352" s="1262"/>
      <c r="AC4352" s="1262"/>
      <c r="AD4352" s="1262"/>
      <c r="AE4352" s="1262"/>
      <c r="AF4352" s="1262"/>
    </row>
    <row r="4353" spans="1:32" ht="17.45" customHeight="1">
      <c r="A4353" s="153"/>
      <c r="B4353" s="154"/>
      <c r="C4353" s="154"/>
      <c r="D4353" s="154"/>
      <c r="E4353" s="154"/>
      <c r="F4353" s="154"/>
      <c r="G4353" s="154"/>
      <c r="H4353" s="154"/>
      <c r="I4353" s="154"/>
      <c r="J4353" s="154"/>
      <c r="K4353" s="154"/>
      <c r="L4353" s="154"/>
      <c r="M4353" s="1260" t="s">
        <v>405</v>
      </c>
      <c r="N4353" s="1260"/>
      <c r="O4353" s="1260"/>
      <c r="P4353" s="1260"/>
      <c r="Q4353" s="1260"/>
      <c r="R4353" s="1260"/>
      <c r="S4353" s="1260"/>
      <c r="T4353" s="1260"/>
      <c r="U4353" s="1260"/>
      <c r="V4353" s="1260"/>
      <c r="W4353" s="1260"/>
      <c r="X4353" s="154"/>
      <c r="Y4353" s="154"/>
      <c r="Z4353" s="1261">
        <v>0</v>
      </c>
      <c r="AA4353" s="1261"/>
      <c r="AB4353" s="1261"/>
      <c r="AC4353" s="1261"/>
      <c r="AD4353" s="1261"/>
      <c r="AE4353" s="1261"/>
      <c r="AF4353" s="1261"/>
    </row>
    <row r="4354" spans="1:32" ht="16.7" customHeight="1">
      <c r="A4354" s="1257" t="s">
        <v>406</v>
      </c>
      <c r="B4354" s="1257"/>
      <c r="C4354" s="1257"/>
      <c r="D4354" s="1257"/>
      <c r="E4354" s="1257"/>
      <c r="F4354" s="1257"/>
      <c r="G4354" s="1257"/>
      <c r="H4354" s="1257"/>
      <c r="I4354" s="1257"/>
      <c r="J4354" s="1257"/>
      <c r="K4354" s="1257"/>
      <c r="L4354" s="1257"/>
      <c r="M4354" s="1257"/>
      <c r="N4354" s="1257"/>
      <c r="O4354" s="1258" t="s">
        <v>391</v>
      </c>
      <c r="P4354" s="1258"/>
      <c r="Q4354" s="1258"/>
      <c r="R4354" s="1258"/>
      <c r="S4354" s="1258" t="s">
        <v>407</v>
      </c>
      <c r="T4354" s="1258"/>
      <c r="U4354" s="1258"/>
      <c r="V4354" s="1258"/>
      <c r="W4354" s="1258" t="s">
        <v>408</v>
      </c>
      <c r="X4354" s="1258"/>
      <c r="Y4354" s="1258"/>
      <c r="Z4354" s="1258"/>
      <c r="AA4354" s="1258"/>
      <c r="AB4354" s="1258"/>
      <c r="AC4354" s="1259" t="s">
        <v>409</v>
      </c>
      <c r="AD4354" s="1259"/>
      <c r="AE4354" s="1259"/>
      <c r="AF4354" s="1259"/>
    </row>
    <row r="4355" spans="1:32" ht="23.25" customHeight="1">
      <c r="A4355" s="155"/>
      <c r="B4355" s="156"/>
      <c r="C4355" s="160" t="s">
        <v>977</v>
      </c>
      <c r="D4355" s="1268" t="s">
        <v>978</v>
      </c>
      <c r="E4355" s="1268"/>
      <c r="F4355" s="1268"/>
      <c r="G4355" s="1268"/>
      <c r="H4355" s="1268"/>
      <c r="I4355" s="1268"/>
      <c r="J4355" s="1268"/>
      <c r="K4355" s="1268"/>
      <c r="L4355" s="1268"/>
      <c r="M4355" s="1268"/>
      <c r="N4355" s="1268"/>
      <c r="O4355" s="1319">
        <v>0.16</v>
      </c>
      <c r="P4355" s="1319"/>
      <c r="Q4355" s="1319"/>
      <c r="R4355" s="1319"/>
      <c r="S4355" s="1320" t="s">
        <v>666</v>
      </c>
      <c r="T4355" s="1320"/>
      <c r="U4355" s="1320"/>
      <c r="V4355" s="1320"/>
      <c r="W4355" s="1270">
        <v>8.6295000000000002</v>
      </c>
      <c r="X4355" s="1270"/>
      <c r="Y4355" s="1270"/>
      <c r="Z4355" s="1270"/>
      <c r="AA4355" s="1270"/>
      <c r="AB4355" s="1270"/>
      <c r="AC4355" s="1267">
        <v>1.3807</v>
      </c>
      <c r="AD4355" s="1267"/>
      <c r="AE4355" s="1267"/>
      <c r="AF4355" s="1267"/>
    </row>
    <row r="4356" spans="1:32" ht="16.7" customHeight="1">
      <c r="A4356" s="1246"/>
      <c r="B4356" s="1246"/>
      <c r="C4356" s="1246"/>
      <c r="D4356" s="1246"/>
      <c r="E4356" s="1246"/>
      <c r="F4356" s="1246"/>
      <c r="G4356" s="1246"/>
      <c r="H4356" s="1246"/>
      <c r="I4356" s="1246"/>
      <c r="J4356" s="1246"/>
      <c r="K4356" s="1246"/>
      <c r="L4356" s="1246"/>
      <c r="M4356" s="1247" t="s">
        <v>411</v>
      </c>
      <c r="N4356" s="1247"/>
      <c r="O4356" s="1247"/>
      <c r="P4356" s="1247"/>
      <c r="Q4356" s="1247"/>
      <c r="R4356" s="1247"/>
      <c r="S4356" s="1247"/>
      <c r="T4356" s="1247"/>
      <c r="U4356" s="1247"/>
      <c r="V4356" s="1247"/>
      <c r="W4356" s="1247"/>
      <c r="X4356" s="1248"/>
      <c r="Y4356" s="1248"/>
      <c r="Z4356" s="1249">
        <v>1.3807</v>
      </c>
      <c r="AA4356" s="1249"/>
      <c r="AB4356" s="1249"/>
      <c r="AC4356" s="1249"/>
      <c r="AD4356" s="1249"/>
      <c r="AE4356" s="1249"/>
      <c r="AF4356" s="1249"/>
    </row>
    <row r="4357" spans="1:32" ht="17.45" customHeight="1">
      <c r="A4357" s="1257" t="s">
        <v>412</v>
      </c>
      <c r="B4357" s="1257"/>
      <c r="C4357" s="1257"/>
      <c r="D4357" s="1257"/>
      <c r="E4357" s="1257"/>
      <c r="F4357" s="1257"/>
      <c r="G4357" s="1257"/>
      <c r="H4357" s="1257"/>
      <c r="I4357" s="1257"/>
      <c r="J4357" s="1257"/>
      <c r="K4357" s="1257"/>
      <c r="L4357" s="1257"/>
      <c r="M4357" s="1257"/>
      <c r="N4357" s="1257"/>
      <c r="O4357" s="1258" t="s">
        <v>391</v>
      </c>
      <c r="P4357" s="1258"/>
      <c r="Q4357" s="1258"/>
      <c r="R4357" s="1258"/>
      <c r="S4357" s="1258" t="s">
        <v>407</v>
      </c>
      <c r="T4357" s="1258"/>
      <c r="U4357" s="1258"/>
      <c r="V4357" s="1258"/>
      <c r="W4357" s="1258" t="s">
        <v>408</v>
      </c>
      <c r="X4357" s="1258"/>
      <c r="Y4357" s="1258"/>
      <c r="Z4357" s="1258"/>
      <c r="AA4357" s="1258"/>
      <c r="AB4357" s="1258"/>
      <c r="AC4357" s="1259" t="s">
        <v>409</v>
      </c>
      <c r="AD4357" s="1259"/>
      <c r="AE4357" s="1259"/>
      <c r="AF4357" s="1259"/>
    </row>
    <row r="4358" spans="1:32" ht="16.7" customHeight="1">
      <c r="A4358" s="1246"/>
      <c r="B4358" s="1246"/>
      <c r="C4358" s="1246"/>
      <c r="D4358" s="1246"/>
      <c r="E4358" s="1246"/>
      <c r="F4358" s="1246"/>
      <c r="G4358" s="1246"/>
      <c r="H4358" s="1246"/>
      <c r="I4358" s="1246"/>
      <c r="J4358" s="1246"/>
      <c r="K4358" s="1246"/>
      <c r="L4358" s="1246"/>
      <c r="M4358" s="1247" t="s">
        <v>413</v>
      </c>
      <c r="N4358" s="1247"/>
      <c r="O4358" s="1247"/>
      <c r="P4358" s="1247"/>
      <c r="Q4358" s="1247"/>
      <c r="R4358" s="1247"/>
      <c r="S4358" s="1247"/>
      <c r="T4358" s="1247"/>
      <c r="U4358" s="1247"/>
      <c r="V4358" s="1247"/>
      <c r="W4358" s="1247"/>
      <c r="X4358" s="1248"/>
      <c r="Y4358" s="1248"/>
      <c r="Z4358" s="1249">
        <v>0</v>
      </c>
      <c r="AA4358" s="1249"/>
      <c r="AB4358" s="1249"/>
      <c r="AC4358" s="1249"/>
      <c r="AD4358" s="1249"/>
      <c r="AE4358" s="1249"/>
      <c r="AF4358" s="1249"/>
    </row>
    <row r="4359" spans="1:32" ht="17.45" customHeight="1">
      <c r="A4359" s="1257" t="s">
        <v>414</v>
      </c>
      <c r="B4359" s="1257"/>
      <c r="C4359" s="1257"/>
      <c r="D4359" s="1257"/>
      <c r="E4359" s="1257"/>
      <c r="F4359" s="1257"/>
      <c r="G4359" s="1257"/>
      <c r="H4359" s="1257"/>
      <c r="I4359" s="1257"/>
      <c r="J4359" s="1257"/>
      <c r="K4359" s="1257"/>
      <c r="L4359" s="1257"/>
      <c r="M4359" s="1257"/>
      <c r="N4359" s="1257"/>
      <c r="O4359" s="1258" t="s">
        <v>391</v>
      </c>
      <c r="P4359" s="1258"/>
      <c r="Q4359" s="1258"/>
      <c r="R4359" s="1258"/>
      <c r="S4359" s="1258" t="s">
        <v>407</v>
      </c>
      <c r="T4359" s="1258"/>
      <c r="U4359" s="1258"/>
      <c r="V4359" s="1258"/>
      <c r="W4359" s="1258" t="s">
        <v>408</v>
      </c>
      <c r="X4359" s="1258"/>
      <c r="Y4359" s="1258"/>
      <c r="Z4359" s="1258"/>
      <c r="AA4359" s="1258"/>
      <c r="AB4359" s="1258"/>
      <c r="AC4359" s="1259" t="s">
        <v>409</v>
      </c>
      <c r="AD4359" s="1259"/>
      <c r="AE4359" s="1259"/>
      <c r="AF4359" s="1259"/>
    </row>
    <row r="4360" spans="1:32" ht="23.25" customHeight="1">
      <c r="A4360" s="155"/>
      <c r="B4360" s="156"/>
      <c r="C4360" s="160" t="s">
        <v>979</v>
      </c>
      <c r="D4360" s="1268" t="s">
        <v>980</v>
      </c>
      <c r="E4360" s="1268"/>
      <c r="F4360" s="1268"/>
      <c r="G4360" s="1268"/>
      <c r="H4360" s="1268"/>
      <c r="I4360" s="1268"/>
      <c r="J4360" s="1268"/>
      <c r="K4360" s="1268"/>
      <c r="L4360" s="1268"/>
      <c r="M4360" s="1268"/>
      <c r="N4360" s="1268"/>
      <c r="O4360" s="1319">
        <v>1.6000000000000001E-4</v>
      </c>
      <c r="P4360" s="1319"/>
      <c r="Q4360" s="1319"/>
      <c r="R4360" s="1319"/>
      <c r="S4360" s="1320" t="s">
        <v>283</v>
      </c>
      <c r="T4360" s="1320"/>
      <c r="U4360" s="1320"/>
      <c r="V4360" s="1320"/>
      <c r="W4360" s="1270">
        <v>33.54</v>
      </c>
      <c r="X4360" s="1270"/>
      <c r="Y4360" s="1270"/>
      <c r="Z4360" s="1270"/>
      <c r="AA4360" s="1270"/>
      <c r="AB4360" s="1270"/>
      <c r="AC4360" s="1267">
        <v>5.4000000000000003E-3</v>
      </c>
      <c r="AD4360" s="1267"/>
      <c r="AE4360" s="1267"/>
      <c r="AF4360" s="1267"/>
    </row>
    <row r="4361" spans="1:32" ht="16.7" customHeight="1">
      <c r="A4361" s="1251"/>
      <c r="B4361" s="1251"/>
      <c r="C4361" s="1251"/>
      <c r="D4361" s="1251"/>
      <c r="E4361" s="1251"/>
      <c r="F4361" s="1251"/>
      <c r="G4361" s="1251"/>
      <c r="H4361" s="1251"/>
      <c r="I4361" s="1251"/>
      <c r="J4361" s="1251"/>
      <c r="K4361" s="1251"/>
      <c r="L4361" s="1251"/>
      <c r="M4361" s="1252" t="s">
        <v>415</v>
      </c>
      <c r="N4361" s="1252"/>
      <c r="O4361" s="1252"/>
      <c r="P4361" s="1252"/>
      <c r="Q4361" s="1252"/>
      <c r="R4361" s="1252"/>
      <c r="S4361" s="1252"/>
      <c r="T4361" s="1252"/>
      <c r="U4361" s="1252"/>
      <c r="V4361" s="1252"/>
      <c r="W4361" s="1252"/>
      <c r="X4361" s="1253"/>
      <c r="Y4361" s="1253"/>
      <c r="Z4361" s="1254">
        <v>5.4000000000000003E-3</v>
      </c>
      <c r="AA4361" s="1254"/>
      <c r="AB4361" s="1254"/>
      <c r="AC4361" s="1254"/>
      <c r="AD4361" s="1254"/>
      <c r="AE4361" s="1254"/>
      <c r="AF4361" s="1254"/>
    </row>
    <row r="4362" spans="1:32" ht="17.45" customHeight="1">
      <c r="A4362" s="1255" t="s">
        <v>416</v>
      </c>
      <c r="B4362" s="1255"/>
      <c r="C4362" s="1255"/>
      <c r="D4362" s="1255"/>
      <c r="E4362" s="1255"/>
      <c r="F4362" s="1255"/>
      <c r="G4362" s="1255"/>
      <c r="H4362" s="1255"/>
      <c r="I4362" s="1255"/>
      <c r="J4362" s="1256" t="s">
        <v>391</v>
      </c>
      <c r="K4362" s="1256"/>
      <c r="L4362" s="158" t="s">
        <v>417</v>
      </c>
      <c r="M4362" s="158" t="s">
        <v>418</v>
      </c>
      <c r="N4362" s="1256" t="s">
        <v>419</v>
      </c>
      <c r="O4362" s="1256"/>
      <c r="P4362" s="1256" t="s">
        <v>420</v>
      </c>
      <c r="Q4362" s="1256"/>
      <c r="R4362" s="1256"/>
      <c r="S4362" s="1256"/>
      <c r="T4362" s="1256" t="s">
        <v>421</v>
      </c>
      <c r="U4362" s="1256"/>
      <c r="V4362" s="1256"/>
      <c r="W4362" s="1256"/>
      <c r="X4362" s="1256" t="s">
        <v>422</v>
      </c>
      <c r="Y4362" s="1256"/>
      <c r="Z4362" s="1256"/>
      <c r="AA4362" s="1256"/>
      <c r="AB4362" s="1256"/>
      <c r="AC4362" s="1245" t="s">
        <v>409</v>
      </c>
      <c r="AD4362" s="1245"/>
      <c r="AE4362" s="1245"/>
      <c r="AF4362" s="1245"/>
    </row>
    <row r="4363" spans="1:32" ht="31.9" customHeight="1">
      <c r="A4363" s="155"/>
      <c r="B4363" s="156"/>
      <c r="C4363" s="160" t="s">
        <v>981</v>
      </c>
      <c r="D4363" s="1328" t="s">
        <v>980</v>
      </c>
      <c r="E4363" s="1328"/>
      <c r="F4363" s="1328"/>
      <c r="G4363" s="1328"/>
      <c r="H4363" s="1328"/>
      <c r="I4363" s="1328"/>
      <c r="J4363" s="1329">
        <v>1.6000000000000001E-4</v>
      </c>
      <c r="K4363" s="1329"/>
      <c r="L4363" s="172">
        <v>0</v>
      </c>
      <c r="M4363" s="172">
        <v>0</v>
      </c>
      <c r="N4363" s="1330">
        <v>0</v>
      </c>
      <c r="O4363" s="1330"/>
      <c r="P4363" s="1330">
        <v>1.1000000000000001</v>
      </c>
      <c r="Q4363" s="1330"/>
      <c r="R4363" s="1330"/>
      <c r="S4363" s="1330"/>
      <c r="T4363" s="1330">
        <v>0.88</v>
      </c>
      <c r="U4363" s="1330"/>
      <c r="V4363" s="1330"/>
      <c r="W4363" s="1330"/>
      <c r="X4363" s="1330">
        <v>0.72</v>
      </c>
      <c r="Y4363" s="1330"/>
      <c r="Z4363" s="1330"/>
      <c r="AA4363" s="1330"/>
      <c r="AB4363" s="1330"/>
      <c r="AC4363" s="1254">
        <v>0</v>
      </c>
      <c r="AD4363" s="1254"/>
      <c r="AE4363" s="1254"/>
      <c r="AF4363" s="1254"/>
    </row>
    <row r="4364" spans="1:32" ht="17.45" customHeight="1">
      <c r="A4364" s="1246"/>
      <c r="B4364" s="1246"/>
      <c r="C4364" s="1246"/>
      <c r="D4364" s="1246"/>
      <c r="E4364" s="1246"/>
      <c r="F4364" s="1246"/>
      <c r="G4364" s="1246"/>
      <c r="H4364" s="1246"/>
      <c r="I4364" s="1246"/>
      <c r="J4364" s="1246"/>
      <c r="K4364" s="1246"/>
      <c r="L4364" s="1246"/>
      <c r="M4364" s="1247" t="s">
        <v>423</v>
      </c>
      <c r="N4364" s="1247"/>
      <c r="O4364" s="1247"/>
      <c r="P4364" s="1247"/>
      <c r="Q4364" s="1247"/>
      <c r="R4364" s="1247"/>
      <c r="S4364" s="1247"/>
      <c r="T4364" s="1247"/>
      <c r="U4364" s="1247"/>
      <c r="V4364" s="1247"/>
      <c r="W4364" s="1247"/>
      <c r="X4364" s="1248"/>
      <c r="Y4364" s="1248"/>
      <c r="Z4364" s="1249">
        <v>0</v>
      </c>
      <c r="AA4364" s="1249"/>
      <c r="AB4364" s="1249"/>
      <c r="AC4364" s="1249"/>
      <c r="AD4364" s="1249"/>
      <c r="AE4364" s="1249"/>
      <c r="AF4364" s="1249"/>
    </row>
    <row r="4365" spans="1:32" ht="5.85" customHeight="1">
      <c r="A4365" s="1250"/>
      <c r="B4365" s="1250"/>
      <c r="C4365" s="1250"/>
      <c r="D4365" s="1250"/>
      <c r="E4365" s="1250"/>
      <c r="F4365" s="1250"/>
      <c r="G4365" s="1250"/>
      <c r="H4365" s="1250"/>
      <c r="I4365" s="1250"/>
      <c r="J4365" s="1250"/>
      <c r="K4365" s="1250"/>
      <c r="L4365" s="1250"/>
      <c r="M4365" s="1250"/>
      <c r="N4365" s="1250"/>
      <c r="O4365" s="1250"/>
      <c r="P4365" s="1250"/>
      <c r="Q4365" s="1250"/>
      <c r="R4365" s="1250"/>
      <c r="S4365" s="1250"/>
      <c r="T4365" s="1250"/>
      <c r="U4365" s="1250"/>
      <c r="V4365" s="1250"/>
      <c r="W4365" s="1250"/>
      <c r="X4365" s="1250"/>
      <c r="Y4365" s="1250"/>
      <c r="Z4365" s="1250"/>
      <c r="AA4365" s="1250"/>
      <c r="AB4365" s="1250"/>
      <c r="AC4365" s="1250"/>
      <c r="AD4365" s="1250"/>
      <c r="AE4365" s="1250"/>
      <c r="AF4365" s="1250"/>
    </row>
    <row r="4366" spans="1:32" ht="16.7" customHeight="1">
      <c r="A4366" s="1239"/>
      <c r="B4366" s="1239"/>
      <c r="C4366" s="1239"/>
      <c r="D4366" s="1239"/>
      <c r="E4366" s="1239"/>
      <c r="F4366" s="1239"/>
      <c r="G4366" s="1239"/>
      <c r="H4366" s="1239"/>
      <c r="I4366" s="1239"/>
      <c r="J4366" s="1239"/>
      <c r="K4366" s="1239"/>
      <c r="L4366" s="1239"/>
      <c r="M4366" s="1240" t="s">
        <v>424</v>
      </c>
      <c r="N4366" s="1240"/>
      <c r="O4366" s="1240"/>
      <c r="P4366" s="1240"/>
      <c r="Q4366" s="1240"/>
      <c r="R4366" s="1240"/>
      <c r="S4366" s="1240"/>
      <c r="T4366" s="1240"/>
      <c r="U4366" s="1240"/>
      <c r="V4366" s="1240"/>
      <c r="W4366" s="1240"/>
      <c r="X4366" s="1243"/>
      <c r="Y4366" s="1243"/>
      <c r="Z4366" s="1241">
        <v>2.96</v>
      </c>
      <c r="AA4366" s="1241"/>
      <c r="AB4366" s="1241"/>
      <c r="AC4366" s="1241"/>
      <c r="AD4366" s="1241"/>
      <c r="AE4366" s="1241"/>
      <c r="AF4366" s="1241"/>
    </row>
    <row r="4367" spans="1:32" ht="17.45" customHeight="1">
      <c r="A4367" s="1239"/>
      <c r="B4367" s="1239"/>
      <c r="C4367" s="1239"/>
      <c r="D4367" s="1239"/>
      <c r="E4367" s="1239"/>
      <c r="F4367" s="1239"/>
      <c r="G4367" s="1239"/>
      <c r="H4367" s="1239"/>
      <c r="I4367" s="1239"/>
      <c r="J4367" s="1239"/>
      <c r="K4367" s="1240" t="s">
        <v>425</v>
      </c>
      <c r="L4367" s="1240"/>
      <c r="M4367" s="1240"/>
      <c r="N4367" s="1240"/>
      <c r="O4367" s="1240"/>
      <c r="P4367" s="1240"/>
      <c r="Q4367" s="151"/>
      <c r="R4367" s="1244">
        <v>0</v>
      </c>
      <c r="S4367" s="1244"/>
      <c r="T4367" s="1244"/>
      <c r="U4367" s="151"/>
      <c r="V4367" s="1240" t="s">
        <v>426</v>
      </c>
      <c r="W4367" s="1240"/>
      <c r="X4367" s="1243"/>
      <c r="Y4367" s="1243"/>
      <c r="Z4367" s="1241">
        <v>0</v>
      </c>
      <c r="AA4367" s="1241"/>
      <c r="AB4367" s="1241"/>
      <c r="AC4367" s="1241"/>
      <c r="AD4367" s="1241"/>
      <c r="AE4367" s="1241"/>
      <c r="AF4367" s="1241"/>
    </row>
    <row r="4368" spans="1:32" ht="17.45" customHeight="1">
      <c r="A4368" s="1239"/>
      <c r="B4368" s="1239"/>
      <c r="C4368" s="1239"/>
      <c r="D4368" s="1239"/>
      <c r="E4368" s="1239"/>
      <c r="F4368" s="1239"/>
      <c r="G4368" s="1239"/>
      <c r="H4368" s="1239"/>
      <c r="I4368" s="1239"/>
      <c r="J4368" s="1239"/>
      <c r="K4368" s="1239"/>
      <c r="L4368" s="1239"/>
      <c r="M4368" s="1240" t="s">
        <v>427</v>
      </c>
      <c r="N4368" s="1240"/>
      <c r="O4368" s="1240"/>
      <c r="P4368" s="1240"/>
      <c r="Q4368" s="1240"/>
      <c r="R4368" s="1240"/>
      <c r="S4368" s="1240"/>
      <c r="T4368" s="1240"/>
      <c r="U4368" s="1240"/>
      <c r="V4368" s="1240"/>
      <c r="W4368" s="1240"/>
      <c r="X4368" s="1243"/>
      <c r="Y4368" s="1243"/>
      <c r="Z4368" s="1241">
        <v>2.96</v>
      </c>
      <c r="AA4368" s="1241"/>
      <c r="AB4368" s="1241"/>
      <c r="AC4368" s="1241"/>
      <c r="AD4368" s="1241"/>
      <c r="AE4368" s="1241"/>
      <c r="AF4368" s="1241"/>
    </row>
    <row r="4369" spans="1:32" ht="5.85" customHeight="1">
      <c r="A4369" s="1242"/>
      <c r="B4369" s="1242"/>
      <c r="C4369" s="1242"/>
      <c r="D4369" s="1242"/>
      <c r="E4369" s="1242"/>
      <c r="F4369" s="1242"/>
      <c r="G4369" s="1242"/>
      <c r="H4369" s="1242"/>
      <c r="I4369" s="1242"/>
      <c r="J4369" s="1242"/>
      <c r="K4369" s="1242"/>
      <c r="L4369" s="1242"/>
      <c r="M4369" s="1242"/>
      <c r="N4369" s="1242"/>
      <c r="O4369" s="1242"/>
      <c r="P4369" s="1242"/>
      <c r="Q4369" s="1242"/>
      <c r="R4369" s="1242"/>
      <c r="S4369" s="1242"/>
      <c r="T4369" s="1242"/>
      <c r="U4369" s="1242"/>
      <c r="V4369" s="1242"/>
      <c r="W4369" s="1242"/>
      <c r="X4369" s="1242"/>
      <c r="Y4369" s="1242"/>
      <c r="Z4369" s="1242"/>
      <c r="AA4369" s="1242"/>
      <c r="AB4369" s="1242"/>
      <c r="AC4369" s="1242"/>
      <c r="AD4369" s="1242"/>
      <c r="AE4369" s="1242"/>
      <c r="AF4369" s="1242"/>
    </row>
    <row r="4370" spans="1:32" ht="73.349999999999994" customHeight="1">
      <c r="A4370" s="150"/>
      <c r="AF4370" s="152"/>
    </row>
    <row r="4371" spans="1:32" ht="72.75" customHeight="1">
      <c r="A4371" s="153"/>
      <c r="B4371" s="154"/>
      <c r="C4371" s="154"/>
      <c r="D4371" s="154"/>
      <c r="E4371" s="154"/>
      <c r="F4371" s="154"/>
      <c r="G4371" s="154"/>
      <c r="H4371" s="154"/>
      <c r="I4371" s="154"/>
      <c r="J4371" s="154"/>
      <c r="K4371" s="154"/>
      <c r="L4371" s="154"/>
      <c r="M4371" s="154"/>
      <c r="N4371" s="154"/>
      <c r="O4371" s="154"/>
      <c r="P4371" s="154"/>
      <c r="Q4371" s="154"/>
      <c r="R4371" s="154"/>
      <c r="S4371" s="154"/>
      <c r="T4371" s="154"/>
      <c r="U4371" s="154"/>
      <c r="V4371" s="154"/>
      <c r="W4371" s="154"/>
      <c r="X4371" s="154"/>
      <c r="Y4371" s="154"/>
      <c r="Z4371" s="154"/>
      <c r="AA4371" s="154"/>
      <c r="AB4371" s="154"/>
      <c r="AC4371" s="154"/>
      <c r="AD4371" s="154"/>
      <c r="AE4371" s="154"/>
      <c r="AF4371" s="162"/>
    </row>
    <row r="4372" spans="1:32" ht="1.5" customHeight="1">
      <c r="A4372" s="146"/>
      <c r="B4372" s="147"/>
      <c r="C4372" s="147"/>
      <c r="D4372" s="147"/>
      <c r="E4372" s="147"/>
      <c r="F4372" s="147"/>
      <c r="G4372" s="1289" t="s">
        <v>376</v>
      </c>
      <c r="H4372" s="1289"/>
      <c r="I4372" s="1289"/>
      <c r="J4372" s="1289"/>
      <c r="K4372" s="1289"/>
      <c r="L4372" s="1289"/>
      <c r="M4372" s="1289"/>
      <c r="N4372" s="1289"/>
      <c r="O4372" s="1289"/>
      <c r="P4372" s="1289"/>
      <c r="Q4372" s="1289"/>
      <c r="R4372" s="1289"/>
      <c r="S4372" s="1289"/>
      <c r="T4372" s="1289"/>
      <c r="U4372" s="1289"/>
      <c r="V4372" s="1289"/>
      <c r="W4372" s="1289"/>
      <c r="X4372" s="1289"/>
      <c r="Y4372" s="1289"/>
      <c r="Z4372" s="1289"/>
      <c r="AA4372" s="148"/>
      <c r="AB4372" s="1290" t="s">
        <v>982</v>
      </c>
      <c r="AC4372" s="1290"/>
      <c r="AD4372" s="1290"/>
      <c r="AE4372" s="1290"/>
      <c r="AF4372" s="1290"/>
    </row>
    <row r="4373" spans="1:32" ht="15.4" customHeight="1">
      <c r="A4373" s="150"/>
      <c r="B4373" s="1243"/>
      <c r="C4373" s="1243"/>
      <c r="D4373" s="1243"/>
      <c r="E4373" s="1243"/>
      <c r="G4373" s="1289"/>
      <c r="H4373" s="1289"/>
      <c r="I4373" s="1289"/>
      <c r="J4373" s="1289"/>
      <c r="K4373" s="1289"/>
      <c r="L4373" s="1289"/>
      <c r="M4373" s="1289"/>
      <c r="N4373" s="1289"/>
      <c r="O4373" s="1289"/>
      <c r="P4373" s="1289"/>
      <c r="Q4373" s="1289"/>
      <c r="R4373" s="1289"/>
      <c r="S4373" s="1289"/>
      <c r="T4373" s="1289"/>
      <c r="U4373" s="1289"/>
      <c r="V4373" s="1289"/>
      <c r="W4373" s="1289"/>
      <c r="X4373" s="1289"/>
      <c r="Y4373" s="1289"/>
      <c r="Z4373" s="1289"/>
      <c r="AA4373" s="152"/>
      <c r="AB4373" s="1290"/>
      <c r="AC4373" s="1290"/>
      <c r="AD4373" s="1290"/>
      <c r="AE4373" s="1290"/>
      <c r="AF4373" s="1290"/>
    </row>
    <row r="4374" spans="1:32" ht="11.65" customHeight="1">
      <c r="A4374" s="150"/>
      <c r="B4374" s="1243"/>
      <c r="C4374" s="1243"/>
      <c r="D4374" s="1243"/>
      <c r="E4374" s="1243"/>
      <c r="G4374" s="1289"/>
      <c r="H4374" s="1289"/>
      <c r="I4374" s="1289"/>
      <c r="J4374" s="1289"/>
      <c r="K4374" s="1289"/>
      <c r="L4374" s="1289"/>
      <c r="M4374" s="1289"/>
      <c r="N4374" s="1289"/>
      <c r="O4374" s="1289"/>
      <c r="P4374" s="1289"/>
      <c r="Q4374" s="1289"/>
      <c r="R4374" s="1289"/>
      <c r="S4374" s="1289"/>
      <c r="T4374" s="1289"/>
      <c r="U4374" s="1289"/>
      <c r="V4374" s="1289"/>
      <c r="W4374" s="1289"/>
      <c r="X4374" s="1289"/>
      <c r="Y4374" s="1289"/>
      <c r="Z4374" s="1289"/>
      <c r="AA4374" s="152"/>
      <c r="AB4374" s="1291" t="s">
        <v>378</v>
      </c>
      <c r="AC4374" s="1291"/>
      <c r="AD4374" s="1291"/>
      <c r="AE4374" s="1292"/>
      <c r="AF4374" s="1292"/>
    </row>
    <row r="4375" spans="1:32" ht="13.9" customHeight="1">
      <c r="A4375" s="150"/>
      <c r="B4375" s="1243"/>
      <c r="C4375" s="1243"/>
      <c r="D4375" s="1243"/>
      <c r="E4375" s="1243"/>
      <c r="G4375" s="1293" t="s">
        <v>379</v>
      </c>
      <c r="H4375" s="1293"/>
      <c r="I4375" s="1293"/>
      <c r="J4375" s="1293"/>
      <c r="K4375" s="1293"/>
      <c r="L4375" s="1293"/>
      <c r="M4375" s="1293"/>
      <c r="N4375" s="1293"/>
      <c r="O4375" s="1293"/>
      <c r="P4375" s="1293"/>
      <c r="Q4375" s="1293"/>
      <c r="R4375" s="1293"/>
      <c r="S4375" s="1293"/>
      <c r="T4375" s="1293"/>
      <c r="U4375" s="1293"/>
      <c r="V4375" s="1293"/>
      <c r="W4375" s="1293"/>
      <c r="X4375" s="1293"/>
      <c r="Y4375" s="1293"/>
      <c r="Z4375" s="1293"/>
      <c r="AA4375" s="152"/>
      <c r="AB4375" s="1291"/>
      <c r="AC4375" s="1291"/>
      <c r="AD4375" s="1291"/>
      <c r="AE4375" s="1292"/>
      <c r="AF4375" s="1292"/>
    </row>
    <row r="4376" spans="1:32" ht="0.75" customHeight="1">
      <c r="A4376" s="150"/>
      <c r="G4376" s="1293"/>
      <c r="H4376" s="1293"/>
      <c r="I4376" s="1293"/>
      <c r="J4376" s="1293"/>
      <c r="K4376" s="1293"/>
      <c r="L4376" s="1293"/>
      <c r="M4376" s="1293"/>
      <c r="N4376" s="1293"/>
      <c r="O4376" s="1293"/>
      <c r="P4376" s="1293"/>
      <c r="Q4376" s="1293"/>
      <c r="R4376" s="1293"/>
      <c r="S4376" s="1293"/>
      <c r="T4376" s="1293"/>
      <c r="U4376" s="1293"/>
      <c r="V4376" s="1293"/>
      <c r="W4376" s="1293"/>
      <c r="X4376" s="1293"/>
      <c r="Y4376" s="1293"/>
      <c r="Z4376" s="1293"/>
      <c r="AA4376" s="152"/>
      <c r="AB4376" s="1291"/>
      <c r="AC4376" s="1291"/>
      <c r="AD4376" s="1291"/>
      <c r="AE4376" s="1292"/>
      <c r="AF4376" s="1292"/>
    </row>
    <row r="4377" spans="1:32" ht="0.75" customHeight="1">
      <c r="A4377" s="153"/>
      <c r="B4377" s="154"/>
      <c r="C4377" s="154"/>
      <c r="D4377" s="154"/>
      <c r="E4377" s="154"/>
      <c r="F4377" s="154"/>
      <c r="G4377" s="154"/>
      <c r="H4377" s="154"/>
      <c r="I4377" s="154"/>
      <c r="J4377" s="154"/>
      <c r="K4377" s="154"/>
      <c r="L4377" s="154"/>
      <c r="M4377" s="154"/>
      <c r="N4377" s="154"/>
      <c r="O4377" s="154"/>
      <c r="P4377" s="154"/>
      <c r="Q4377" s="154"/>
      <c r="R4377" s="154"/>
      <c r="S4377" s="154"/>
      <c r="T4377" s="154"/>
      <c r="U4377" s="154"/>
      <c r="V4377" s="154"/>
      <c r="W4377" s="154"/>
      <c r="X4377" s="154"/>
      <c r="Y4377" s="154"/>
      <c r="Z4377" s="154"/>
      <c r="AA4377" s="154"/>
      <c r="AB4377" s="154"/>
      <c r="AC4377" s="154"/>
      <c r="AD4377" s="154"/>
      <c r="AE4377" s="1292"/>
      <c r="AF4377" s="1292"/>
    </row>
    <row r="4378" spans="1:32" ht="15.95" customHeight="1">
      <c r="A4378" s="1280" t="s">
        <v>323</v>
      </c>
      <c r="B4378" s="1280"/>
      <c r="C4378" s="1280"/>
      <c r="D4378" s="1280"/>
      <c r="E4378" s="1280"/>
      <c r="F4378" s="1280"/>
      <c r="G4378" s="1280"/>
      <c r="H4378" s="1280"/>
      <c r="I4378" s="1280"/>
      <c r="J4378" s="1280"/>
      <c r="K4378" s="1280"/>
      <c r="L4378" s="1280"/>
      <c r="M4378" s="1280"/>
      <c r="N4378" s="1280"/>
      <c r="O4378" s="1280"/>
      <c r="P4378" s="1280"/>
      <c r="Q4378" s="1280"/>
      <c r="R4378" s="1280"/>
      <c r="S4378" s="1280"/>
      <c r="T4378" s="1280"/>
      <c r="U4378" s="1280"/>
      <c r="V4378" s="1280"/>
      <c r="W4378" s="1280"/>
      <c r="X4378" s="1280"/>
      <c r="Y4378" s="1280"/>
      <c r="Z4378" s="1280"/>
      <c r="AA4378" s="1280"/>
      <c r="AB4378" s="1280"/>
      <c r="AC4378" s="1280"/>
      <c r="AD4378" s="1280"/>
      <c r="AE4378" s="1280"/>
      <c r="AF4378" s="1280"/>
    </row>
    <row r="4379" spans="1:32" ht="0.75" customHeight="1">
      <c r="A4379" s="146"/>
      <c r="B4379" s="147"/>
      <c r="C4379" s="147"/>
      <c r="D4379" s="147"/>
      <c r="E4379" s="147"/>
      <c r="F4379" s="147"/>
      <c r="G4379" s="147"/>
      <c r="H4379" s="147"/>
      <c r="I4379" s="147"/>
      <c r="J4379" s="147"/>
      <c r="K4379" s="147"/>
      <c r="L4379" s="147"/>
      <c r="M4379" s="147"/>
      <c r="N4379" s="147"/>
      <c r="O4379" s="147"/>
      <c r="P4379" s="147"/>
      <c r="Q4379" s="147"/>
      <c r="R4379" s="147"/>
      <c r="S4379" s="147"/>
      <c r="T4379" s="147"/>
      <c r="U4379" s="147"/>
      <c r="V4379" s="147"/>
      <c r="W4379" s="147"/>
      <c r="X4379" s="147"/>
      <c r="Y4379" s="147"/>
      <c r="Z4379" s="147"/>
      <c r="AA4379" s="147"/>
      <c r="AB4379" s="147"/>
      <c r="AC4379" s="147"/>
      <c r="AD4379" s="147"/>
      <c r="AE4379" s="147"/>
      <c r="AF4379" s="148"/>
    </row>
    <row r="4380" spans="1:32" ht="37.15" customHeight="1">
      <c r="A4380" s="1281" t="s">
        <v>380</v>
      </c>
      <c r="B4380" s="1281"/>
      <c r="C4380" s="1281"/>
      <c r="D4380" s="1281"/>
      <c r="E4380" s="1281"/>
      <c r="F4380" s="1281"/>
      <c r="G4380" s="1281"/>
      <c r="H4380" s="1281"/>
      <c r="I4380" s="1281"/>
      <c r="J4380" s="1281"/>
      <c r="K4380" s="1281"/>
      <c r="L4380" s="1281"/>
      <c r="M4380" s="1281"/>
      <c r="N4380" s="1281"/>
      <c r="O4380" s="1281"/>
      <c r="P4380" s="1281"/>
      <c r="Q4380" s="1281"/>
      <c r="R4380" s="1281"/>
      <c r="S4380" s="1281"/>
      <c r="T4380" s="1281"/>
      <c r="U4380" s="1281"/>
      <c r="V4380" s="1281"/>
      <c r="W4380" s="1281"/>
      <c r="X4380" s="1281"/>
      <c r="Y4380" s="1282" t="s">
        <v>878</v>
      </c>
      <c r="Z4380" s="1282"/>
      <c r="AA4380" s="1282"/>
      <c r="AB4380" s="1282"/>
      <c r="AC4380" s="1282"/>
      <c r="AD4380" s="1282"/>
      <c r="AE4380" s="1282"/>
      <c r="AF4380" s="1282"/>
    </row>
    <row r="4381" spans="1:32" ht="5.0999999999999996" customHeight="1">
      <c r="A4381" s="155"/>
      <c r="B4381" s="156"/>
      <c r="C4381" s="156"/>
      <c r="D4381" s="156"/>
      <c r="E4381" s="156"/>
      <c r="F4381" s="156"/>
      <c r="G4381" s="156"/>
      <c r="H4381" s="156"/>
      <c r="I4381" s="156"/>
      <c r="J4381" s="156"/>
      <c r="K4381" s="156"/>
      <c r="L4381" s="156"/>
      <c r="M4381" s="156"/>
      <c r="N4381" s="156"/>
      <c r="O4381" s="156"/>
      <c r="P4381" s="156"/>
      <c r="Q4381" s="156"/>
      <c r="R4381" s="156"/>
      <c r="S4381" s="156"/>
      <c r="T4381" s="156"/>
      <c r="U4381" s="156"/>
      <c r="V4381" s="156"/>
      <c r="W4381" s="156"/>
      <c r="X4381" s="156"/>
      <c r="Y4381" s="156"/>
      <c r="Z4381" s="156"/>
      <c r="AA4381" s="156"/>
      <c r="AB4381" s="156"/>
      <c r="AC4381" s="156"/>
      <c r="AD4381" s="156"/>
      <c r="AE4381" s="156"/>
      <c r="AF4381" s="157"/>
    </row>
    <row r="4382" spans="1:32" ht="0.75" customHeight="1">
      <c r="A4382" s="1283" t="s">
        <v>382</v>
      </c>
      <c r="B4382" s="1283"/>
      <c r="C4382" s="1283"/>
      <c r="D4382" s="1283"/>
      <c r="E4382" s="1284"/>
      <c r="F4382" s="1284"/>
      <c r="G4382" s="1284"/>
      <c r="H4382" s="1284"/>
      <c r="I4382" s="1285" t="s">
        <v>434</v>
      </c>
      <c r="J4382" s="1285"/>
      <c r="K4382" s="1285"/>
      <c r="L4382" s="1285"/>
      <c r="M4382" s="1285"/>
      <c r="N4382" s="1285"/>
      <c r="O4382" s="1285"/>
      <c r="P4382" s="1285"/>
      <c r="Q4382" s="1285"/>
      <c r="R4382" s="1285"/>
      <c r="S4382" s="1285"/>
      <c r="T4382" s="1285"/>
      <c r="U4382" s="1285"/>
      <c r="V4382" s="1285"/>
      <c r="W4382" s="1285"/>
      <c r="X4382" s="1285"/>
      <c r="Y4382" s="1275" t="s">
        <v>383</v>
      </c>
      <c r="Z4382" s="1275"/>
      <c r="AA4382" s="1275"/>
      <c r="AB4382" s="1275"/>
      <c r="AC4382" s="1275"/>
      <c r="AD4382" s="1286" t="s">
        <v>435</v>
      </c>
      <c r="AE4382" s="1286"/>
      <c r="AF4382" s="1286"/>
    </row>
    <row r="4383" spans="1:32" ht="17.45" customHeight="1">
      <c r="A4383" s="1283"/>
      <c r="B4383" s="1283"/>
      <c r="C4383" s="1283"/>
      <c r="D4383" s="1283"/>
      <c r="E4383" s="1287" t="s">
        <v>385</v>
      </c>
      <c r="F4383" s="1287"/>
      <c r="G4383" s="1287"/>
      <c r="H4383" s="1288" t="s">
        <v>386</v>
      </c>
      <c r="I4383" s="1285"/>
      <c r="J4383" s="1285"/>
      <c r="K4383" s="1285"/>
      <c r="L4383" s="1285"/>
      <c r="M4383" s="1285"/>
      <c r="N4383" s="1285"/>
      <c r="O4383" s="1285"/>
      <c r="P4383" s="1285"/>
      <c r="Q4383" s="1285"/>
      <c r="R4383" s="1285"/>
      <c r="S4383" s="1285"/>
      <c r="T4383" s="1285"/>
      <c r="U4383" s="1285"/>
      <c r="V4383" s="1285"/>
      <c r="W4383" s="1285"/>
      <c r="X4383" s="1285"/>
      <c r="Y4383" s="1275"/>
      <c r="Z4383" s="1275"/>
      <c r="AA4383" s="1275"/>
      <c r="AB4383" s="1275"/>
      <c r="AC4383" s="1275"/>
      <c r="AD4383" s="1286"/>
      <c r="AE4383" s="1286"/>
      <c r="AF4383" s="1286"/>
    </row>
    <row r="4384" spans="1:32" ht="0.75" customHeight="1">
      <c r="A4384" s="1274" t="s">
        <v>433</v>
      </c>
      <c r="B4384" s="1274"/>
      <c r="C4384" s="1274"/>
      <c r="D4384" s="1274"/>
      <c r="E4384" s="1287"/>
      <c r="F4384" s="1287"/>
      <c r="G4384" s="1287"/>
      <c r="H4384" s="1288"/>
      <c r="I4384" s="1285"/>
      <c r="J4384" s="1285"/>
      <c r="K4384" s="1285"/>
      <c r="L4384" s="1285"/>
      <c r="M4384" s="1285"/>
      <c r="N4384" s="1285"/>
      <c r="O4384" s="1285"/>
      <c r="P4384" s="1285"/>
      <c r="Q4384" s="1285"/>
      <c r="R4384" s="1285"/>
      <c r="S4384" s="1285"/>
      <c r="T4384" s="1285"/>
      <c r="U4384" s="1285"/>
      <c r="V4384" s="1285"/>
      <c r="W4384" s="1285"/>
      <c r="X4384" s="1285"/>
      <c r="Y4384" s="1275" t="s">
        <v>387</v>
      </c>
      <c r="Z4384" s="1275"/>
      <c r="AA4384" s="1275"/>
      <c r="AB4384" s="1275"/>
      <c r="AC4384" s="1275"/>
      <c r="AD4384" s="1276">
        <v>1</v>
      </c>
      <c r="AE4384" s="1276"/>
      <c r="AF4384" s="1276"/>
    </row>
    <row r="4385" spans="1:32" ht="18.2" customHeight="1">
      <c r="A4385" s="1274"/>
      <c r="B4385" s="1274"/>
      <c r="C4385" s="1274"/>
      <c r="D4385" s="1274"/>
      <c r="E4385" s="1277"/>
      <c r="F4385" s="1277"/>
      <c r="G4385" s="1277"/>
      <c r="H4385" s="1288"/>
      <c r="I4385" s="1285"/>
      <c r="J4385" s="1285"/>
      <c r="K4385" s="1285"/>
      <c r="L4385" s="1285"/>
      <c r="M4385" s="1285"/>
      <c r="N4385" s="1285"/>
      <c r="O4385" s="1285"/>
      <c r="P4385" s="1285"/>
      <c r="Q4385" s="1285"/>
      <c r="R4385" s="1285"/>
      <c r="S4385" s="1285"/>
      <c r="T4385" s="1285"/>
      <c r="U4385" s="1285"/>
      <c r="V4385" s="1285"/>
      <c r="W4385" s="1285"/>
      <c r="X4385" s="1285"/>
      <c r="Y4385" s="1275"/>
      <c r="Z4385" s="1275"/>
      <c r="AA4385" s="1275"/>
      <c r="AB4385" s="1275"/>
      <c r="AC4385" s="1275"/>
      <c r="AD4385" s="1276"/>
      <c r="AE4385" s="1276"/>
      <c r="AF4385" s="1276"/>
    </row>
    <row r="4386" spans="1:32" ht="0.75" customHeight="1">
      <c r="A4386" s="1278"/>
      <c r="B4386" s="1278"/>
      <c r="C4386" s="1278"/>
      <c r="D4386" s="1278"/>
      <c r="E4386" s="1278"/>
      <c r="F4386" s="1278"/>
      <c r="G4386" s="1278"/>
      <c r="H4386" s="1288"/>
      <c r="I4386" s="1279"/>
      <c r="J4386" s="1279"/>
      <c r="K4386" s="1279"/>
      <c r="L4386" s="1279"/>
      <c r="M4386" s="1279"/>
      <c r="N4386" s="1279"/>
      <c r="O4386" s="1279"/>
      <c r="P4386" s="1279"/>
      <c r="Q4386" s="1279"/>
      <c r="R4386" s="1279"/>
      <c r="S4386" s="1279"/>
      <c r="T4386" s="1279"/>
      <c r="U4386" s="1279"/>
      <c r="V4386" s="1279"/>
      <c r="W4386" s="1279"/>
      <c r="X4386" s="1279"/>
      <c r="Y4386" s="1279"/>
      <c r="Z4386" s="1279"/>
      <c r="AA4386" s="1279"/>
      <c r="AB4386" s="1279"/>
      <c r="AC4386" s="1279"/>
      <c r="AD4386" s="1279"/>
      <c r="AE4386" s="1279"/>
      <c r="AF4386" s="1279"/>
    </row>
    <row r="4387" spans="1:32" ht="26.1" customHeight="1">
      <c r="A4387" s="1271" t="s">
        <v>432</v>
      </c>
      <c r="B4387" s="1271"/>
      <c r="C4387" s="1271"/>
      <c r="D4387" s="1271"/>
      <c r="E4387" s="1271"/>
      <c r="F4387" s="1271"/>
      <c r="G4387" s="1271"/>
      <c r="H4387" s="1271"/>
      <c r="I4387" s="1271"/>
      <c r="J4387" s="1271"/>
      <c r="K4387" s="1271"/>
      <c r="L4387" s="1271"/>
      <c r="M4387" s="1271"/>
      <c r="N4387" s="1271"/>
      <c r="O4387" s="1271"/>
      <c r="P4387" s="1271"/>
      <c r="Q4387" s="1271"/>
      <c r="R4387" s="1271"/>
      <c r="S4387" s="1271"/>
      <c r="T4387" s="1271"/>
      <c r="U4387" s="1271"/>
      <c r="V4387" s="1271"/>
      <c r="W4387" s="1271"/>
      <c r="X4387" s="1271"/>
      <c r="Y4387" s="1271"/>
      <c r="Z4387" s="1271"/>
      <c r="AA4387" s="1271"/>
      <c r="AB4387" s="1271"/>
      <c r="AC4387" s="1271"/>
      <c r="AD4387" s="1271"/>
      <c r="AE4387" s="1271"/>
      <c r="AF4387" s="1272"/>
    </row>
    <row r="4388" spans="1:32" ht="0.75" customHeight="1">
      <c r="A4388" s="1273" t="s">
        <v>389</v>
      </c>
      <c r="B4388" s="1273"/>
      <c r="C4388" s="1273"/>
      <c r="D4388" s="1273"/>
      <c r="E4388" s="1273"/>
      <c r="F4388" s="1273"/>
      <c r="G4388" s="1273"/>
      <c r="H4388" s="1273"/>
      <c r="I4388" s="1273"/>
      <c r="J4388" s="1273"/>
      <c r="K4388" s="1273"/>
      <c r="L4388" s="1273"/>
      <c r="M4388" s="1273"/>
      <c r="N4388" s="1273"/>
      <c r="O4388" s="1273"/>
      <c r="P4388" s="1273"/>
      <c r="Q4388" s="1273"/>
      <c r="R4388" s="1273"/>
      <c r="S4388" s="1273"/>
      <c r="T4388" s="1273"/>
      <c r="U4388" s="1273"/>
      <c r="V4388" s="1273"/>
      <c r="W4388" s="1273"/>
      <c r="X4388" s="1273"/>
      <c r="Y4388" s="1273"/>
      <c r="Z4388" s="1273"/>
      <c r="AA4388" s="1273"/>
      <c r="AB4388" s="1273"/>
      <c r="AC4388" s="1273"/>
      <c r="AD4388" s="1273"/>
      <c r="AE4388" s="1273"/>
      <c r="AF4388" s="1272"/>
    </row>
    <row r="4389" spans="1:32" ht="9.4" customHeight="1">
      <c r="A4389" s="1273"/>
      <c r="B4389" s="1273"/>
      <c r="C4389" s="1273"/>
      <c r="D4389" s="1273"/>
      <c r="E4389" s="1273"/>
      <c r="F4389" s="1273"/>
      <c r="G4389" s="1273"/>
      <c r="H4389" s="1273"/>
      <c r="I4389" s="1273"/>
      <c r="J4389" s="1273"/>
      <c r="K4389" s="1273"/>
      <c r="L4389" s="1273"/>
      <c r="M4389" s="1273"/>
      <c r="N4389" s="1273"/>
      <c r="O4389" s="1273"/>
      <c r="P4389" s="1273"/>
      <c r="Q4389" s="1273"/>
      <c r="R4389" s="1273"/>
      <c r="S4389" s="1273"/>
      <c r="T4389" s="1273"/>
      <c r="U4389" s="1273"/>
      <c r="V4389" s="1273"/>
      <c r="W4389" s="1273"/>
      <c r="X4389" s="1273"/>
      <c r="Y4389" s="1273"/>
      <c r="Z4389" s="1273"/>
      <c r="AA4389" s="1273"/>
      <c r="AB4389" s="1273"/>
      <c r="AC4389" s="1273"/>
      <c r="AD4389" s="1273"/>
      <c r="AE4389" s="1273"/>
      <c r="AF4389" s="1272"/>
    </row>
    <row r="4390" spans="1:32" ht="17.45" customHeight="1">
      <c r="A4390" s="1255" t="s">
        <v>390</v>
      </c>
      <c r="B4390" s="1255"/>
      <c r="C4390" s="1255"/>
      <c r="D4390" s="1255"/>
      <c r="E4390" s="1255"/>
      <c r="F4390" s="1255"/>
      <c r="G4390" s="1255"/>
      <c r="H4390" s="1255"/>
      <c r="I4390" s="1255"/>
      <c r="J4390" s="1255"/>
      <c r="K4390" s="1255"/>
      <c r="L4390" s="1255"/>
      <c r="M4390" s="1256" t="s">
        <v>391</v>
      </c>
      <c r="N4390" s="1256" t="s">
        <v>392</v>
      </c>
      <c r="O4390" s="1256"/>
      <c r="P4390" s="1256"/>
      <c r="Q4390" s="1256"/>
      <c r="R4390" s="1256"/>
      <c r="S4390" s="1256"/>
      <c r="T4390" s="1256" t="s">
        <v>393</v>
      </c>
      <c r="U4390" s="1256"/>
      <c r="V4390" s="1256"/>
      <c r="W4390" s="1256"/>
      <c r="X4390" s="1256"/>
      <c r="Y4390" s="1256"/>
      <c r="Z4390" s="1256"/>
      <c r="AA4390" s="1256"/>
      <c r="AB4390" s="1256"/>
      <c r="AC4390" s="1245" t="s">
        <v>394</v>
      </c>
      <c r="AD4390" s="1245"/>
      <c r="AE4390" s="1245"/>
      <c r="AF4390" s="1245"/>
    </row>
    <row r="4391" spans="1:32" ht="17.45" customHeight="1">
      <c r="A4391" s="1255"/>
      <c r="B4391" s="1255"/>
      <c r="C4391" s="1255"/>
      <c r="D4391" s="1255"/>
      <c r="E4391" s="1255"/>
      <c r="F4391" s="1255"/>
      <c r="G4391" s="1255"/>
      <c r="H4391" s="1255"/>
      <c r="I4391" s="1255"/>
      <c r="J4391" s="1255"/>
      <c r="K4391" s="1255"/>
      <c r="L4391" s="1255"/>
      <c r="M4391" s="1256"/>
      <c r="N4391" s="1256" t="s">
        <v>395</v>
      </c>
      <c r="O4391" s="1256"/>
      <c r="P4391" s="1256" t="s">
        <v>396</v>
      </c>
      <c r="Q4391" s="1256"/>
      <c r="R4391" s="1256"/>
      <c r="S4391" s="1256"/>
      <c r="T4391" s="1256" t="s">
        <v>395</v>
      </c>
      <c r="U4391" s="1256"/>
      <c r="V4391" s="1256"/>
      <c r="W4391" s="1256"/>
      <c r="X4391" s="1256" t="s">
        <v>396</v>
      </c>
      <c r="Y4391" s="1256"/>
      <c r="Z4391" s="1256"/>
      <c r="AA4391" s="1256"/>
      <c r="AB4391" s="1256"/>
      <c r="AC4391" s="1245"/>
      <c r="AD4391" s="1245"/>
      <c r="AE4391" s="1245"/>
      <c r="AF4391" s="1245"/>
    </row>
    <row r="4392" spans="1:32" ht="16.7" customHeight="1">
      <c r="A4392" s="1246"/>
      <c r="B4392" s="1246"/>
      <c r="C4392" s="1246"/>
      <c r="D4392" s="1246"/>
      <c r="E4392" s="1246"/>
      <c r="F4392" s="1246"/>
      <c r="G4392" s="1246"/>
      <c r="H4392" s="1246"/>
      <c r="I4392" s="1246"/>
      <c r="J4392" s="1246"/>
      <c r="K4392" s="1246"/>
      <c r="L4392" s="1246"/>
      <c r="M4392" s="1247" t="s">
        <v>397</v>
      </c>
      <c r="N4392" s="1247"/>
      <c r="O4392" s="1247"/>
      <c r="P4392" s="1247"/>
      <c r="Q4392" s="1247"/>
      <c r="R4392" s="1247"/>
      <c r="S4392" s="1247"/>
      <c r="T4392" s="1247"/>
      <c r="U4392" s="1247"/>
      <c r="V4392" s="1247"/>
      <c r="W4392" s="1247"/>
      <c r="X4392" s="1248"/>
      <c r="Y4392" s="1248"/>
      <c r="Z4392" s="1249">
        <v>0</v>
      </c>
      <c r="AA4392" s="1249"/>
      <c r="AB4392" s="1249"/>
      <c r="AC4392" s="1249"/>
      <c r="AD4392" s="1249"/>
      <c r="AE4392" s="1249"/>
      <c r="AF4392" s="1249"/>
    </row>
    <row r="4393" spans="1:32" ht="17.45" customHeight="1">
      <c r="A4393" s="1255" t="s">
        <v>398</v>
      </c>
      <c r="B4393" s="1255"/>
      <c r="C4393" s="1255"/>
      <c r="D4393" s="1255"/>
      <c r="E4393" s="1255"/>
      <c r="F4393" s="1255"/>
      <c r="G4393" s="1255"/>
      <c r="H4393" s="1255"/>
      <c r="I4393" s="1255"/>
      <c r="J4393" s="1255"/>
      <c r="K4393" s="1255"/>
      <c r="L4393" s="1255"/>
      <c r="M4393" s="1255"/>
      <c r="N4393" s="1255"/>
      <c r="O4393" s="1256" t="s">
        <v>399</v>
      </c>
      <c r="P4393" s="1256"/>
      <c r="Q4393" s="1256"/>
      <c r="R4393" s="1256"/>
      <c r="S4393" s="1256" t="s">
        <v>391</v>
      </c>
      <c r="T4393" s="1256"/>
      <c r="U4393" s="1256"/>
      <c r="V4393" s="1256"/>
      <c r="W4393" s="1256" t="s">
        <v>400</v>
      </c>
      <c r="X4393" s="1256"/>
      <c r="Y4393" s="1256"/>
      <c r="Z4393" s="1256"/>
      <c r="AA4393" s="1256"/>
      <c r="AB4393" s="1256"/>
      <c r="AC4393" s="1245" t="s">
        <v>394</v>
      </c>
      <c r="AD4393" s="1245"/>
      <c r="AE4393" s="1245"/>
      <c r="AF4393" s="1245"/>
    </row>
    <row r="4394" spans="1:32" ht="22.5" customHeight="1">
      <c r="A4394" s="146"/>
      <c r="B4394" s="147"/>
      <c r="C4394" s="170" t="s">
        <v>740</v>
      </c>
      <c r="D4394" s="1263" t="s">
        <v>741</v>
      </c>
      <c r="E4394" s="1263"/>
      <c r="F4394" s="1263"/>
      <c r="G4394" s="1263"/>
      <c r="H4394" s="1263"/>
      <c r="I4394" s="1263"/>
      <c r="J4394" s="1263"/>
      <c r="K4394" s="1263"/>
      <c r="L4394" s="1263"/>
      <c r="M4394" s="1263"/>
      <c r="N4394" s="1263"/>
      <c r="O4394" s="1264">
        <v>0</v>
      </c>
      <c r="P4394" s="1264"/>
      <c r="Q4394" s="1264"/>
      <c r="R4394" s="1264"/>
      <c r="S4394" s="1264">
        <v>0.34399999999999997</v>
      </c>
      <c r="T4394" s="1264"/>
      <c r="U4394" s="1264"/>
      <c r="V4394" s="1264"/>
      <c r="W4394" s="1265">
        <v>32.269300000000001</v>
      </c>
      <c r="X4394" s="1265"/>
      <c r="Y4394" s="1265"/>
      <c r="Z4394" s="1265"/>
      <c r="AA4394" s="1265"/>
      <c r="AB4394" s="1265"/>
      <c r="AC4394" s="1266">
        <v>11.1006</v>
      </c>
      <c r="AD4394" s="1266"/>
      <c r="AE4394" s="1266"/>
      <c r="AF4394" s="1266"/>
    </row>
    <row r="4395" spans="1:32" ht="23.25" customHeight="1">
      <c r="A4395" s="150"/>
      <c r="C4395" s="173" t="s">
        <v>462</v>
      </c>
      <c r="D4395" s="1297" t="s">
        <v>463</v>
      </c>
      <c r="E4395" s="1297"/>
      <c r="F4395" s="1297"/>
      <c r="G4395" s="1297"/>
      <c r="H4395" s="1297"/>
      <c r="I4395" s="1297"/>
      <c r="J4395" s="1297"/>
      <c r="K4395" s="1297"/>
      <c r="L4395" s="1297"/>
      <c r="M4395" s="1297"/>
      <c r="N4395" s="1297"/>
      <c r="O4395" s="1325">
        <v>0</v>
      </c>
      <c r="P4395" s="1325"/>
      <c r="Q4395" s="1325"/>
      <c r="R4395" s="1325"/>
      <c r="S4395" s="1325">
        <v>8.5999999999999993E-2</v>
      </c>
      <c r="T4395" s="1325"/>
      <c r="U4395" s="1325"/>
      <c r="V4395" s="1325"/>
      <c r="W4395" s="1299">
        <v>22.268799999999999</v>
      </c>
      <c r="X4395" s="1299"/>
      <c r="Y4395" s="1299"/>
      <c r="Z4395" s="1299"/>
      <c r="AA4395" s="1299"/>
      <c r="AB4395" s="1299"/>
      <c r="AC4395" s="1262">
        <v>1.9151</v>
      </c>
      <c r="AD4395" s="1262"/>
      <c r="AE4395" s="1262"/>
      <c r="AF4395" s="1262"/>
    </row>
    <row r="4396" spans="1:32" ht="17.45" customHeight="1">
      <c r="A4396" s="150"/>
      <c r="M4396" s="1240" t="s">
        <v>401</v>
      </c>
      <c r="N4396" s="1240"/>
      <c r="O4396" s="1240"/>
      <c r="P4396" s="1240"/>
      <c r="Q4396" s="1240"/>
      <c r="R4396" s="1240"/>
      <c r="S4396" s="1240"/>
      <c r="T4396" s="1240"/>
      <c r="U4396" s="1240"/>
      <c r="V4396" s="1240"/>
      <c r="W4396" s="1240"/>
      <c r="Z4396" s="1262">
        <v>13.015700000000001</v>
      </c>
      <c r="AA4396" s="1262"/>
      <c r="AB4396" s="1262"/>
      <c r="AC4396" s="1262"/>
      <c r="AD4396" s="1262"/>
      <c r="AE4396" s="1262"/>
      <c r="AF4396" s="1262"/>
    </row>
    <row r="4397" spans="1:32" ht="16.7" customHeight="1">
      <c r="A4397" s="150"/>
      <c r="M4397" s="1240" t="s">
        <v>402</v>
      </c>
      <c r="N4397" s="1240"/>
      <c r="O4397" s="1240"/>
      <c r="P4397" s="1240"/>
      <c r="Q4397" s="1240"/>
      <c r="R4397" s="1240"/>
      <c r="S4397" s="1240"/>
      <c r="T4397" s="1240"/>
      <c r="U4397" s="1240"/>
      <c r="V4397" s="1240"/>
      <c r="W4397" s="1240"/>
      <c r="Z4397" s="1262">
        <v>13.015700000000001</v>
      </c>
      <c r="AA4397" s="1262"/>
      <c r="AB4397" s="1262"/>
      <c r="AC4397" s="1262"/>
      <c r="AD4397" s="1262"/>
      <c r="AE4397" s="1262"/>
      <c r="AF4397" s="1262"/>
    </row>
    <row r="4398" spans="1:32" ht="17.45" customHeight="1">
      <c r="A4398" s="150"/>
      <c r="M4398" s="1240" t="s">
        <v>403</v>
      </c>
      <c r="N4398" s="1240"/>
      <c r="O4398" s="1240"/>
      <c r="P4398" s="1240"/>
      <c r="Q4398" s="1240"/>
      <c r="R4398" s="1240"/>
      <c r="S4398" s="1240"/>
      <c r="T4398" s="1240"/>
      <c r="U4398" s="1240"/>
      <c r="V4398" s="1240"/>
      <c r="W4398" s="1240"/>
      <c r="Z4398" s="1262">
        <v>13.015700000000001</v>
      </c>
      <c r="AA4398" s="1262"/>
      <c r="AB4398" s="1262"/>
      <c r="AC4398" s="1262"/>
      <c r="AD4398" s="1262"/>
      <c r="AE4398" s="1262"/>
      <c r="AF4398" s="1262"/>
    </row>
    <row r="4399" spans="1:32" ht="16.7" customHeight="1">
      <c r="A4399" s="150"/>
      <c r="M4399" s="1240" t="s">
        <v>404</v>
      </c>
      <c r="N4399" s="1240"/>
      <c r="O4399" s="1240"/>
      <c r="P4399" s="1240"/>
      <c r="Q4399" s="1240"/>
      <c r="R4399" s="1240"/>
      <c r="S4399" s="1240"/>
      <c r="T4399" s="1240"/>
      <c r="U4399" s="1240"/>
      <c r="V4399" s="1240"/>
      <c r="W4399" s="1240"/>
      <c r="Z4399" s="1262">
        <v>0</v>
      </c>
      <c r="AA4399" s="1262"/>
      <c r="AB4399" s="1262"/>
      <c r="AC4399" s="1262"/>
      <c r="AD4399" s="1262"/>
      <c r="AE4399" s="1262"/>
      <c r="AF4399" s="1262"/>
    </row>
    <row r="4400" spans="1:32" ht="17.45" customHeight="1">
      <c r="A4400" s="153"/>
      <c r="B4400" s="154"/>
      <c r="C4400" s="154"/>
      <c r="D4400" s="154"/>
      <c r="E4400" s="154"/>
      <c r="F4400" s="154"/>
      <c r="G4400" s="154"/>
      <c r="H4400" s="154"/>
      <c r="I4400" s="154"/>
      <c r="J4400" s="154"/>
      <c r="K4400" s="154"/>
      <c r="L4400" s="154"/>
      <c r="M4400" s="1260" t="s">
        <v>405</v>
      </c>
      <c r="N4400" s="1260"/>
      <c r="O4400" s="1260"/>
      <c r="P4400" s="1260"/>
      <c r="Q4400" s="1260"/>
      <c r="R4400" s="1260"/>
      <c r="S4400" s="1260"/>
      <c r="T4400" s="1260"/>
      <c r="U4400" s="1260"/>
      <c r="V4400" s="1260"/>
      <c r="W4400" s="1260"/>
      <c r="X4400" s="154"/>
      <c r="Y4400" s="154"/>
      <c r="Z4400" s="1261">
        <v>0</v>
      </c>
      <c r="AA4400" s="1261"/>
      <c r="AB4400" s="1261"/>
      <c r="AC4400" s="1261"/>
      <c r="AD4400" s="1261"/>
      <c r="AE4400" s="1261"/>
      <c r="AF4400" s="1261"/>
    </row>
    <row r="4401" spans="1:32" ht="17.45" customHeight="1">
      <c r="A4401" s="1257" t="s">
        <v>406</v>
      </c>
      <c r="B4401" s="1257"/>
      <c r="C4401" s="1257"/>
      <c r="D4401" s="1257"/>
      <c r="E4401" s="1257"/>
      <c r="F4401" s="1257"/>
      <c r="G4401" s="1257"/>
      <c r="H4401" s="1257"/>
      <c r="I4401" s="1257"/>
      <c r="J4401" s="1257"/>
      <c r="K4401" s="1257"/>
      <c r="L4401" s="1257"/>
      <c r="M4401" s="1257"/>
      <c r="N4401" s="1257"/>
      <c r="O4401" s="1258" t="s">
        <v>391</v>
      </c>
      <c r="P4401" s="1258"/>
      <c r="Q4401" s="1258"/>
      <c r="R4401" s="1258"/>
      <c r="S4401" s="1258" t="s">
        <v>407</v>
      </c>
      <c r="T4401" s="1258"/>
      <c r="U4401" s="1258"/>
      <c r="V4401" s="1258"/>
      <c r="W4401" s="1258" t="s">
        <v>408</v>
      </c>
      <c r="X4401" s="1258"/>
      <c r="Y4401" s="1258"/>
      <c r="Z4401" s="1258"/>
      <c r="AA4401" s="1258"/>
      <c r="AB4401" s="1258"/>
      <c r="AC4401" s="1259" t="s">
        <v>409</v>
      </c>
      <c r="AD4401" s="1259"/>
      <c r="AE4401" s="1259"/>
      <c r="AF4401" s="1259"/>
    </row>
    <row r="4402" spans="1:32" ht="22.5" customHeight="1">
      <c r="A4402" s="155"/>
      <c r="B4402" s="156"/>
      <c r="C4402" s="160" t="s">
        <v>983</v>
      </c>
      <c r="D4402" s="1268" t="s">
        <v>984</v>
      </c>
      <c r="E4402" s="1268"/>
      <c r="F4402" s="1268"/>
      <c r="G4402" s="1268"/>
      <c r="H4402" s="1268"/>
      <c r="I4402" s="1268"/>
      <c r="J4402" s="1268"/>
      <c r="K4402" s="1268"/>
      <c r="L4402" s="1268"/>
      <c r="M4402" s="1268"/>
      <c r="N4402" s="1268"/>
      <c r="O4402" s="1319">
        <v>0.2</v>
      </c>
      <c r="P4402" s="1319"/>
      <c r="Q4402" s="1319"/>
      <c r="R4402" s="1319"/>
      <c r="S4402" s="1320" t="s">
        <v>666</v>
      </c>
      <c r="T4402" s="1320"/>
      <c r="U4402" s="1320"/>
      <c r="V4402" s="1320"/>
      <c r="W4402" s="1270">
        <v>15.0062</v>
      </c>
      <c r="X4402" s="1270"/>
      <c r="Y4402" s="1270"/>
      <c r="Z4402" s="1270"/>
      <c r="AA4402" s="1270"/>
      <c r="AB4402" s="1270"/>
      <c r="AC4402" s="1267">
        <v>3.0011999999999999</v>
      </c>
      <c r="AD4402" s="1267"/>
      <c r="AE4402" s="1267"/>
      <c r="AF4402" s="1267"/>
    </row>
    <row r="4403" spans="1:32" ht="17.45" customHeight="1">
      <c r="A4403" s="1246"/>
      <c r="B4403" s="1246"/>
      <c r="C4403" s="1246"/>
      <c r="D4403" s="1246"/>
      <c r="E4403" s="1246"/>
      <c r="F4403" s="1246"/>
      <c r="G4403" s="1246"/>
      <c r="H4403" s="1246"/>
      <c r="I4403" s="1246"/>
      <c r="J4403" s="1246"/>
      <c r="K4403" s="1246"/>
      <c r="L4403" s="1246"/>
      <c r="M4403" s="1247" t="s">
        <v>411</v>
      </c>
      <c r="N4403" s="1247"/>
      <c r="O4403" s="1247"/>
      <c r="P4403" s="1247"/>
      <c r="Q4403" s="1247"/>
      <c r="R4403" s="1247"/>
      <c r="S4403" s="1247"/>
      <c r="T4403" s="1247"/>
      <c r="U4403" s="1247"/>
      <c r="V4403" s="1247"/>
      <c r="W4403" s="1247"/>
      <c r="X4403" s="1248"/>
      <c r="Y4403" s="1248"/>
      <c r="Z4403" s="1249">
        <v>3.0011999999999999</v>
      </c>
      <c r="AA4403" s="1249"/>
      <c r="AB4403" s="1249"/>
      <c r="AC4403" s="1249"/>
      <c r="AD4403" s="1249"/>
      <c r="AE4403" s="1249"/>
      <c r="AF4403" s="1249"/>
    </row>
    <row r="4404" spans="1:32" ht="16.7" customHeight="1">
      <c r="A4404" s="1257" t="s">
        <v>412</v>
      </c>
      <c r="B4404" s="1257"/>
      <c r="C4404" s="1257"/>
      <c r="D4404" s="1257"/>
      <c r="E4404" s="1257"/>
      <c r="F4404" s="1257"/>
      <c r="G4404" s="1257"/>
      <c r="H4404" s="1257"/>
      <c r="I4404" s="1257"/>
      <c r="J4404" s="1257"/>
      <c r="K4404" s="1257"/>
      <c r="L4404" s="1257"/>
      <c r="M4404" s="1257"/>
      <c r="N4404" s="1257"/>
      <c r="O4404" s="1258" t="s">
        <v>391</v>
      </c>
      <c r="P4404" s="1258"/>
      <c r="Q4404" s="1258"/>
      <c r="R4404" s="1258"/>
      <c r="S4404" s="1258" t="s">
        <v>407</v>
      </c>
      <c r="T4404" s="1258"/>
      <c r="U4404" s="1258"/>
      <c r="V4404" s="1258"/>
      <c r="W4404" s="1258" t="s">
        <v>408</v>
      </c>
      <c r="X4404" s="1258"/>
      <c r="Y4404" s="1258"/>
      <c r="Z4404" s="1258"/>
      <c r="AA4404" s="1258"/>
      <c r="AB4404" s="1258"/>
      <c r="AC4404" s="1259" t="s">
        <v>409</v>
      </c>
      <c r="AD4404" s="1259"/>
      <c r="AE4404" s="1259"/>
      <c r="AF4404" s="1259"/>
    </row>
    <row r="4405" spans="1:32" ht="17.45" customHeight="1">
      <c r="A4405" s="1246"/>
      <c r="B4405" s="1246"/>
      <c r="C4405" s="1246"/>
      <c r="D4405" s="1246"/>
      <c r="E4405" s="1246"/>
      <c r="F4405" s="1246"/>
      <c r="G4405" s="1246"/>
      <c r="H4405" s="1246"/>
      <c r="I4405" s="1246"/>
      <c r="J4405" s="1246"/>
      <c r="K4405" s="1246"/>
      <c r="L4405" s="1246"/>
      <c r="M4405" s="1247" t="s">
        <v>413</v>
      </c>
      <c r="N4405" s="1247"/>
      <c r="O4405" s="1247"/>
      <c r="P4405" s="1247"/>
      <c r="Q4405" s="1247"/>
      <c r="R4405" s="1247"/>
      <c r="S4405" s="1247"/>
      <c r="T4405" s="1247"/>
      <c r="U4405" s="1247"/>
      <c r="V4405" s="1247"/>
      <c r="W4405" s="1247"/>
      <c r="X4405" s="1248"/>
      <c r="Y4405" s="1248"/>
      <c r="Z4405" s="1249">
        <v>0</v>
      </c>
      <c r="AA4405" s="1249"/>
      <c r="AB4405" s="1249"/>
      <c r="AC4405" s="1249"/>
      <c r="AD4405" s="1249"/>
      <c r="AE4405" s="1249"/>
      <c r="AF4405" s="1249"/>
    </row>
    <row r="4406" spans="1:32" ht="17.45" customHeight="1">
      <c r="A4406" s="1257" t="s">
        <v>414</v>
      </c>
      <c r="B4406" s="1257"/>
      <c r="C4406" s="1257"/>
      <c r="D4406" s="1257"/>
      <c r="E4406" s="1257"/>
      <c r="F4406" s="1257"/>
      <c r="G4406" s="1257"/>
      <c r="H4406" s="1257"/>
      <c r="I4406" s="1257"/>
      <c r="J4406" s="1257"/>
      <c r="K4406" s="1257"/>
      <c r="L4406" s="1257"/>
      <c r="M4406" s="1257"/>
      <c r="N4406" s="1257"/>
      <c r="O4406" s="1258" t="s">
        <v>391</v>
      </c>
      <c r="P4406" s="1258"/>
      <c r="Q4406" s="1258"/>
      <c r="R4406" s="1258"/>
      <c r="S4406" s="1258" t="s">
        <v>407</v>
      </c>
      <c r="T4406" s="1258"/>
      <c r="U4406" s="1258"/>
      <c r="V4406" s="1258"/>
      <c r="W4406" s="1258" t="s">
        <v>408</v>
      </c>
      <c r="X4406" s="1258"/>
      <c r="Y4406" s="1258"/>
      <c r="Z4406" s="1258"/>
      <c r="AA4406" s="1258"/>
      <c r="AB4406" s="1258"/>
      <c r="AC4406" s="1259" t="s">
        <v>409</v>
      </c>
      <c r="AD4406" s="1259"/>
      <c r="AE4406" s="1259"/>
      <c r="AF4406" s="1259"/>
    </row>
    <row r="4407" spans="1:32" ht="22.5" customHeight="1">
      <c r="A4407" s="155"/>
      <c r="B4407" s="156"/>
      <c r="C4407" s="160" t="s">
        <v>985</v>
      </c>
      <c r="D4407" s="1268" t="s">
        <v>986</v>
      </c>
      <c r="E4407" s="1268"/>
      <c r="F4407" s="1268"/>
      <c r="G4407" s="1268"/>
      <c r="H4407" s="1268"/>
      <c r="I4407" s="1268"/>
      <c r="J4407" s="1268"/>
      <c r="K4407" s="1268"/>
      <c r="L4407" s="1268"/>
      <c r="M4407" s="1268"/>
      <c r="N4407" s="1268"/>
      <c r="O4407" s="1319">
        <v>2.5000000000000001E-4</v>
      </c>
      <c r="P4407" s="1319"/>
      <c r="Q4407" s="1319"/>
      <c r="R4407" s="1319"/>
      <c r="S4407" s="1320" t="s">
        <v>283</v>
      </c>
      <c r="T4407" s="1320"/>
      <c r="U4407" s="1320"/>
      <c r="V4407" s="1320"/>
      <c r="W4407" s="1270">
        <v>33.54</v>
      </c>
      <c r="X4407" s="1270"/>
      <c r="Y4407" s="1270"/>
      <c r="Z4407" s="1270"/>
      <c r="AA4407" s="1270"/>
      <c r="AB4407" s="1270"/>
      <c r="AC4407" s="1267">
        <v>8.3999999999999995E-3</v>
      </c>
      <c r="AD4407" s="1267"/>
      <c r="AE4407" s="1267"/>
      <c r="AF4407" s="1267"/>
    </row>
    <row r="4408" spans="1:32" ht="17.45" customHeight="1">
      <c r="A4408" s="1251"/>
      <c r="B4408" s="1251"/>
      <c r="C4408" s="1251"/>
      <c r="D4408" s="1251"/>
      <c r="E4408" s="1251"/>
      <c r="F4408" s="1251"/>
      <c r="G4408" s="1251"/>
      <c r="H4408" s="1251"/>
      <c r="I4408" s="1251"/>
      <c r="J4408" s="1251"/>
      <c r="K4408" s="1251"/>
      <c r="L4408" s="1251"/>
      <c r="M4408" s="1252" t="s">
        <v>415</v>
      </c>
      <c r="N4408" s="1252"/>
      <c r="O4408" s="1252"/>
      <c r="P4408" s="1252"/>
      <c r="Q4408" s="1252"/>
      <c r="R4408" s="1252"/>
      <c r="S4408" s="1252"/>
      <c r="T4408" s="1252"/>
      <c r="U4408" s="1252"/>
      <c r="V4408" s="1252"/>
      <c r="W4408" s="1252"/>
      <c r="X4408" s="1253"/>
      <c r="Y4408" s="1253"/>
      <c r="Z4408" s="1254">
        <v>8.3999999999999995E-3</v>
      </c>
      <c r="AA4408" s="1254"/>
      <c r="AB4408" s="1254"/>
      <c r="AC4408" s="1254"/>
      <c r="AD4408" s="1254"/>
      <c r="AE4408" s="1254"/>
      <c r="AF4408" s="1254"/>
    </row>
    <row r="4409" spans="1:32" ht="16.7" customHeight="1">
      <c r="A4409" s="1255" t="s">
        <v>416</v>
      </c>
      <c r="B4409" s="1255"/>
      <c r="C4409" s="1255"/>
      <c r="D4409" s="1255"/>
      <c r="E4409" s="1255"/>
      <c r="F4409" s="1255"/>
      <c r="G4409" s="1255"/>
      <c r="H4409" s="1255"/>
      <c r="I4409" s="1255"/>
      <c r="J4409" s="1256" t="s">
        <v>391</v>
      </c>
      <c r="K4409" s="1256"/>
      <c r="L4409" s="158" t="s">
        <v>417</v>
      </c>
      <c r="M4409" s="158" t="s">
        <v>418</v>
      </c>
      <c r="N4409" s="1256" t="s">
        <v>419</v>
      </c>
      <c r="O4409" s="1256"/>
      <c r="P4409" s="1256" t="s">
        <v>420</v>
      </c>
      <c r="Q4409" s="1256"/>
      <c r="R4409" s="1256"/>
      <c r="S4409" s="1256"/>
      <c r="T4409" s="1256" t="s">
        <v>421</v>
      </c>
      <c r="U4409" s="1256"/>
      <c r="V4409" s="1256"/>
      <c r="W4409" s="1256"/>
      <c r="X4409" s="1256" t="s">
        <v>422</v>
      </c>
      <c r="Y4409" s="1256"/>
      <c r="Z4409" s="1256"/>
      <c r="AA4409" s="1256"/>
      <c r="AB4409" s="1256"/>
      <c r="AC4409" s="1245" t="s">
        <v>409</v>
      </c>
      <c r="AD4409" s="1245"/>
      <c r="AE4409" s="1245"/>
      <c r="AF4409" s="1245"/>
    </row>
    <row r="4410" spans="1:32" ht="34.15" customHeight="1">
      <c r="A4410" s="155"/>
      <c r="B4410" s="156"/>
      <c r="C4410" s="160" t="s">
        <v>987</v>
      </c>
      <c r="D4410" s="1328" t="s">
        <v>986</v>
      </c>
      <c r="E4410" s="1328"/>
      <c r="F4410" s="1328"/>
      <c r="G4410" s="1328"/>
      <c r="H4410" s="1328"/>
      <c r="I4410" s="1328"/>
      <c r="J4410" s="1329">
        <v>2.5000000000000001E-4</v>
      </c>
      <c r="K4410" s="1329"/>
      <c r="L4410" s="172">
        <v>0</v>
      </c>
      <c r="M4410" s="172">
        <v>0</v>
      </c>
      <c r="N4410" s="1330">
        <v>0</v>
      </c>
      <c r="O4410" s="1330"/>
      <c r="P4410" s="1330">
        <v>1.1000000000000001</v>
      </c>
      <c r="Q4410" s="1330"/>
      <c r="R4410" s="1330"/>
      <c r="S4410" s="1330"/>
      <c r="T4410" s="1330">
        <v>0.88</v>
      </c>
      <c r="U4410" s="1330"/>
      <c r="V4410" s="1330"/>
      <c r="W4410" s="1330"/>
      <c r="X4410" s="1330">
        <v>0.72</v>
      </c>
      <c r="Y4410" s="1330"/>
      <c r="Z4410" s="1330"/>
      <c r="AA4410" s="1330"/>
      <c r="AB4410" s="1330"/>
      <c r="AC4410" s="1254">
        <v>0</v>
      </c>
      <c r="AD4410" s="1254"/>
      <c r="AE4410" s="1254"/>
      <c r="AF4410" s="1254"/>
    </row>
    <row r="4411" spans="1:32" ht="17.45" customHeight="1">
      <c r="A4411" s="1246"/>
      <c r="B4411" s="1246"/>
      <c r="C4411" s="1246"/>
      <c r="D4411" s="1246"/>
      <c r="E4411" s="1246"/>
      <c r="F4411" s="1246"/>
      <c r="G4411" s="1246"/>
      <c r="H4411" s="1246"/>
      <c r="I4411" s="1246"/>
      <c r="J4411" s="1246"/>
      <c r="K4411" s="1246"/>
      <c r="L4411" s="1246"/>
      <c r="M4411" s="1247" t="s">
        <v>423</v>
      </c>
      <c r="N4411" s="1247"/>
      <c r="O4411" s="1247"/>
      <c r="P4411" s="1247"/>
      <c r="Q4411" s="1247"/>
      <c r="R4411" s="1247"/>
      <c r="S4411" s="1247"/>
      <c r="T4411" s="1247"/>
      <c r="U4411" s="1247"/>
      <c r="V4411" s="1247"/>
      <c r="W4411" s="1247"/>
      <c r="X4411" s="1248"/>
      <c r="Y4411" s="1248"/>
      <c r="Z4411" s="1249">
        <v>0</v>
      </c>
      <c r="AA4411" s="1249"/>
      <c r="AB4411" s="1249"/>
      <c r="AC4411" s="1249"/>
      <c r="AD4411" s="1249"/>
      <c r="AE4411" s="1249"/>
      <c r="AF4411" s="1249"/>
    </row>
    <row r="4412" spans="1:32" ht="5.0999999999999996" customHeight="1">
      <c r="A4412" s="1250"/>
      <c r="B4412" s="1250"/>
      <c r="C4412" s="1250"/>
      <c r="D4412" s="1250"/>
      <c r="E4412" s="1250"/>
      <c r="F4412" s="1250"/>
      <c r="G4412" s="1250"/>
      <c r="H4412" s="1250"/>
      <c r="I4412" s="1250"/>
      <c r="J4412" s="1250"/>
      <c r="K4412" s="1250"/>
      <c r="L4412" s="1250"/>
      <c r="M4412" s="1250"/>
      <c r="N4412" s="1250"/>
      <c r="O4412" s="1250"/>
      <c r="P4412" s="1250"/>
      <c r="Q4412" s="1250"/>
      <c r="R4412" s="1250"/>
      <c r="S4412" s="1250"/>
      <c r="T4412" s="1250"/>
      <c r="U4412" s="1250"/>
      <c r="V4412" s="1250"/>
      <c r="W4412" s="1250"/>
      <c r="X4412" s="1250"/>
      <c r="Y4412" s="1250"/>
      <c r="Z4412" s="1250"/>
      <c r="AA4412" s="1250"/>
      <c r="AB4412" s="1250"/>
      <c r="AC4412" s="1250"/>
      <c r="AD4412" s="1250"/>
      <c r="AE4412" s="1250"/>
      <c r="AF4412" s="1250"/>
    </row>
    <row r="4413" spans="1:32" ht="17.45" customHeight="1">
      <c r="A4413" s="1239"/>
      <c r="B4413" s="1239"/>
      <c r="C4413" s="1239"/>
      <c r="D4413" s="1239"/>
      <c r="E4413" s="1239"/>
      <c r="F4413" s="1239"/>
      <c r="G4413" s="1239"/>
      <c r="H4413" s="1239"/>
      <c r="I4413" s="1239"/>
      <c r="J4413" s="1239"/>
      <c r="K4413" s="1239"/>
      <c r="L4413" s="1239"/>
      <c r="M4413" s="1240" t="s">
        <v>424</v>
      </c>
      <c r="N4413" s="1240"/>
      <c r="O4413" s="1240"/>
      <c r="P4413" s="1240"/>
      <c r="Q4413" s="1240"/>
      <c r="R4413" s="1240"/>
      <c r="S4413" s="1240"/>
      <c r="T4413" s="1240"/>
      <c r="U4413" s="1240"/>
      <c r="V4413" s="1240"/>
      <c r="W4413" s="1240"/>
      <c r="X4413" s="1243"/>
      <c r="Y4413" s="1243"/>
      <c r="Z4413" s="1241">
        <v>16.03</v>
      </c>
      <c r="AA4413" s="1241"/>
      <c r="AB4413" s="1241"/>
      <c r="AC4413" s="1241"/>
      <c r="AD4413" s="1241"/>
      <c r="AE4413" s="1241"/>
      <c r="AF4413" s="1241"/>
    </row>
    <row r="4414" spans="1:32" ht="16.7" customHeight="1">
      <c r="A4414" s="1239"/>
      <c r="B4414" s="1239"/>
      <c r="C4414" s="1239"/>
      <c r="D4414" s="1239"/>
      <c r="E4414" s="1239"/>
      <c r="F4414" s="1239"/>
      <c r="G4414" s="1239"/>
      <c r="H4414" s="1239"/>
      <c r="I4414" s="1239"/>
      <c r="J4414" s="1239"/>
      <c r="K4414" s="1240" t="s">
        <v>425</v>
      </c>
      <c r="L4414" s="1240"/>
      <c r="M4414" s="1240"/>
      <c r="N4414" s="1240"/>
      <c r="O4414" s="1240"/>
      <c r="P4414" s="1240"/>
      <c r="Q4414" s="151"/>
      <c r="R4414" s="1244">
        <v>0</v>
      </c>
      <c r="S4414" s="1244"/>
      <c r="T4414" s="1244"/>
      <c r="U4414" s="151"/>
      <c r="V4414" s="1240" t="s">
        <v>426</v>
      </c>
      <c r="W4414" s="1240"/>
      <c r="X4414" s="1243"/>
      <c r="Y4414" s="1243"/>
      <c r="Z4414" s="1241">
        <v>0</v>
      </c>
      <c r="AA4414" s="1241"/>
      <c r="AB4414" s="1241"/>
      <c r="AC4414" s="1241"/>
      <c r="AD4414" s="1241"/>
      <c r="AE4414" s="1241"/>
      <c r="AF4414" s="1241"/>
    </row>
    <row r="4415" spans="1:32" ht="0.75" customHeight="1">
      <c r="A4415" s="1239"/>
      <c r="B4415" s="1239"/>
      <c r="C4415" s="1239"/>
      <c r="D4415" s="1239"/>
      <c r="E4415" s="1239"/>
      <c r="F4415" s="1239"/>
      <c r="G4415" s="1239"/>
      <c r="H4415" s="1239"/>
      <c r="I4415" s="1239"/>
      <c r="J4415" s="1239"/>
      <c r="K4415" s="1239"/>
      <c r="L4415" s="1239"/>
      <c r="M4415" s="1239"/>
      <c r="N4415" s="1239"/>
      <c r="O4415" s="1239"/>
      <c r="P4415" s="1239"/>
      <c r="Q4415" s="1239"/>
      <c r="R4415" s="1239"/>
      <c r="S4415" s="1239"/>
      <c r="T4415" s="1239"/>
      <c r="U4415" s="1239"/>
      <c r="V4415" s="1240"/>
      <c r="W4415" s="1240"/>
      <c r="X4415" s="1243"/>
      <c r="Y4415" s="1243"/>
      <c r="Z4415" s="1241"/>
      <c r="AA4415" s="1241"/>
      <c r="AB4415" s="1241"/>
      <c r="AC4415" s="1241"/>
      <c r="AD4415" s="1241"/>
      <c r="AE4415" s="1241"/>
      <c r="AF4415" s="1241"/>
    </row>
    <row r="4416" spans="1:32" ht="16.7" customHeight="1">
      <c r="A4416" s="1239"/>
      <c r="B4416" s="1239"/>
      <c r="C4416" s="1239"/>
      <c r="D4416" s="1239"/>
      <c r="E4416" s="1239"/>
      <c r="F4416" s="1239"/>
      <c r="G4416" s="1239"/>
      <c r="H4416" s="1239"/>
      <c r="I4416" s="1239"/>
      <c r="J4416" s="1239"/>
      <c r="K4416" s="1239"/>
      <c r="L4416" s="1239"/>
      <c r="M4416" s="1240" t="s">
        <v>427</v>
      </c>
      <c r="N4416" s="1240"/>
      <c r="O4416" s="1240"/>
      <c r="P4416" s="1240"/>
      <c r="Q4416" s="1240"/>
      <c r="R4416" s="1240"/>
      <c r="S4416" s="1240"/>
      <c r="T4416" s="1240"/>
      <c r="U4416" s="1240"/>
      <c r="V4416" s="1240"/>
      <c r="W4416" s="1240"/>
      <c r="X4416" s="1243"/>
      <c r="Y4416" s="1243"/>
      <c r="Z4416" s="1241">
        <v>16.03</v>
      </c>
      <c r="AA4416" s="1241"/>
      <c r="AB4416" s="1241"/>
      <c r="AC4416" s="1241"/>
      <c r="AD4416" s="1241"/>
      <c r="AE4416" s="1241"/>
      <c r="AF4416" s="1241"/>
    </row>
    <row r="4417" spans="1:32" ht="5.85" customHeight="1">
      <c r="A4417" s="1242"/>
      <c r="B4417" s="1242"/>
      <c r="C4417" s="1242"/>
      <c r="D4417" s="1242"/>
      <c r="E4417" s="1242"/>
      <c r="F4417" s="1242"/>
      <c r="G4417" s="1242"/>
      <c r="H4417" s="1242"/>
      <c r="I4417" s="1242"/>
      <c r="J4417" s="1242"/>
      <c r="K4417" s="1242"/>
      <c r="L4417" s="1242"/>
      <c r="M4417" s="1242"/>
      <c r="N4417" s="1242"/>
      <c r="O4417" s="1242"/>
      <c r="P4417" s="1242"/>
      <c r="Q4417" s="1242"/>
      <c r="R4417" s="1242"/>
      <c r="S4417" s="1242"/>
      <c r="T4417" s="1242"/>
      <c r="U4417" s="1242"/>
      <c r="V4417" s="1242"/>
      <c r="W4417" s="1242"/>
      <c r="X4417" s="1242"/>
      <c r="Y4417" s="1242"/>
      <c r="Z4417" s="1242"/>
      <c r="AA4417" s="1242"/>
      <c r="AB4417" s="1242"/>
      <c r="AC4417" s="1242"/>
      <c r="AD4417" s="1242"/>
      <c r="AE4417" s="1242"/>
      <c r="AF4417" s="1242"/>
    </row>
    <row r="4418" spans="1:32" ht="73.349999999999994" customHeight="1">
      <c r="A4418" s="150"/>
      <c r="AF4418" s="152"/>
    </row>
    <row r="4419" spans="1:32" ht="72.75" customHeight="1">
      <c r="A4419" s="153"/>
      <c r="B4419" s="154"/>
      <c r="C4419" s="154"/>
      <c r="D4419" s="154"/>
      <c r="E4419" s="154"/>
      <c r="F4419" s="154"/>
      <c r="G4419" s="154"/>
      <c r="H4419" s="154"/>
      <c r="I4419" s="154"/>
      <c r="J4419" s="154"/>
      <c r="K4419" s="154"/>
      <c r="L4419" s="154"/>
      <c r="M4419" s="154"/>
      <c r="N4419" s="154"/>
      <c r="O4419" s="154"/>
      <c r="P4419" s="154"/>
      <c r="Q4419" s="154"/>
      <c r="R4419" s="154"/>
      <c r="S4419" s="154"/>
      <c r="T4419" s="154"/>
      <c r="U4419" s="154"/>
      <c r="V4419" s="154"/>
      <c r="W4419" s="154"/>
      <c r="X4419" s="154"/>
      <c r="Y4419" s="154"/>
      <c r="Z4419" s="154"/>
      <c r="AA4419" s="154"/>
      <c r="AB4419" s="154"/>
      <c r="AC4419" s="154"/>
      <c r="AD4419" s="154"/>
      <c r="AE4419" s="154"/>
      <c r="AF4419" s="162"/>
    </row>
    <row r="4420" spans="1:32" ht="2.1" customHeight="1">
      <c r="A4420" s="146"/>
      <c r="B4420" s="147"/>
      <c r="C4420" s="147"/>
      <c r="D4420" s="147"/>
      <c r="E4420" s="147"/>
      <c r="F4420" s="147"/>
      <c r="G4420" s="1289" t="s">
        <v>376</v>
      </c>
      <c r="H4420" s="1289"/>
      <c r="I4420" s="1289"/>
      <c r="J4420" s="1289"/>
      <c r="K4420" s="1289"/>
      <c r="L4420" s="1289"/>
      <c r="M4420" s="1289"/>
      <c r="N4420" s="1289"/>
      <c r="O4420" s="1289"/>
      <c r="P4420" s="1289"/>
      <c r="Q4420" s="1289"/>
      <c r="R4420" s="1289"/>
      <c r="S4420" s="1289"/>
      <c r="T4420" s="1289"/>
      <c r="U4420" s="1289"/>
      <c r="V4420" s="1289"/>
      <c r="W4420" s="1289"/>
      <c r="X4420" s="1289"/>
      <c r="Y4420" s="1289"/>
      <c r="Z4420" s="1289"/>
      <c r="AA4420" s="148"/>
      <c r="AB4420" s="1290" t="s">
        <v>988</v>
      </c>
      <c r="AC4420" s="1290"/>
      <c r="AD4420" s="1290"/>
      <c r="AE4420" s="1290"/>
      <c r="AF4420" s="1290"/>
    </row>
    <row r="4421" spans="1:32" ht="14.65" customHeight="1">
      <c r="A4421" s="150"/>
      <c r="B4421" s="1243"/>
      <c r="C4421" s="1243"/>
      <c r="D4421" s="1243"/>
      <c r="E4421" s="1243"/>
      <c r="G4421" s="1289"/>
      <c r="H4421" s="1289"/>
      <c r="I4421" s="1289"/>
      <c r="J4421" s="1289"/>
      <c r="K4421" s="1289"/>
      <c r="L4421" s="1289"/>
      <c r="M4421" s="1289"/>
      <c r="N4421" s="1289"/>
      <c r="O4421" s="1289"/>
      <c r="P4421" s="1289"/>
      <c r="Q4421" s="1289"/>
      <c r="R4421" s="1289"/>
      <c r="S4421" s="1289"/>
      <c r="T4421" s="1289"/>
      <c r="U4421" s="1289"/>
      <c r="V4421" s="1289"/>
      <c r="W4421" s="1289"/>
      <c r="X4421" s="1289"/>
      <c r="Y4421" s="1289"/>
      <c r="Z4421" s="1289"/>
      <c r="AA4421" s="152"/>
      <c r="AB4421" s="1290"/>
      <c r="AC4421" s="1290"/>
      <c r="AD4421" s="1290"/>
      <c r="AE4421" s="1290"/>
      <c r="AF4421" s="1290"/>
    </row>
    <row r="4422" spans="1:32" ht="0.75" customHeight="1">
      <c r="A4422" s="150"/>
      <c r="B4422" s="1243"/>
      <c r="C4422" s="1243"/>
      <c r="D4422" s="1243"/>
      <c r="E4422" s="1243"/>
      <c r="G4422" s="1289"/>
      <c r="H4422" s="1289"/>
      <c r="I4422" s="1289"/>
      <c r="J4422" s="1289"/>
      <c r="K4422" s="1289"/>
      <c r="L4422" s="1289"/>
      <c r="M4422" s="1289"/>
      <c r="N4422" s="1289"/>
      <c r="O4422" s="1289"/>
      <c r="P4422" s="1289"/>
      <c r="Q4422" s="1289"/>
      <c r="R4422" s="1289"/>
      <c r="S4422" s="1289"/>
      <c r="T4422" s="1289"/>
      <c r="U4422" s="1289"/>
      <c r="V4422" s="1289"/>
      <c r="W4422" s="1289"/>
      <c r="X4422" s="1289"/>
      <c r="Y4422" s="1289"/>
      <c r="Z4422" s="1289"/>
      <c r="AA4422" s="152"/>
      <c r="AB4422" s="1290"/>
      <c r="AC4422" s="1290"/>
      <c r="AD4422" s="1290"/>
      <c r="AE4422" s="1290"/>
      <c r="AF4422" s="1290"/>
    </row>
    <row r="4423" spans="1:32" ht="11.65" customHeight="1">
      <c r="A4423" s="150"/>
      <c r="B4423" s="1243"/>
      <c r="C4423" s="1243"/>
      <c r="D4423" s="1243"/>
      <c r="E4423" s="1243"/>
      <c r="G4423" s="1289"/>
      <c r="H4423" s="1289"/>
      <c r="I4423" s="1289"/>
      <c r="J4423" s="1289"/>
      <c r="K4423" s="1289"/>
      <c r="L4423" s="1289"/>
      <c r="M4423" s="1289"/>
      <c r="N4423" s="1289"/>
      <c r="O4423" s="1289"/>
      <c r="P4423" s="1289"/>
      <c r="Q4423" s="1289"/>
      <c r="R4423" s="1289"/>
      <c r="S4423" s="1289"/>
      <c r="T4423" s="1289"/>
      <c r="U4423" s="1289"/>
      <c r="V4423" s="1289"/>
      <c r="W4423" s="1289"/>
      <c r="X4423" s="1289"/>
      <c r="Y4423" s="1289"/>
      <c r="Z4423" s="1289"/>
      <c r="AA4423" s="152"/>
      <c r="AB4423" s="1291" t="s">
        <v>378</v>
      </c>
      <c r="AC4423" s="1291"/>
      <c r="AD4423" s="1291"/>
      <c r="AE4423" s="1324"/>
      <c r="AF4423" s="1324"/>
    </row>
    <row r="4424" spans="1:32" ht="13.9" customHeight="1">
      <c r="A4424" s="150"/>
      <c r="B4424" s="1243"/>
      <c r="C4424" s="1243"/>
      <c r="D4424" s="1243"/>
      <c r="E4424" s="1243"/>
      <c r="G4424" s="1293" t="s">
        <v>379</v>
      </c>
      <c r="H4424" s="1293"/>
      <c r="I4424" s="1293"/>
      <c r="J4424" s="1293"/>
      <c r="K4424" s="1293"/>
      <c r="L4424" s="1293"/>
      <c r="M4424" s="1293"/>
      <c r="N4424" s="1293"/>
      <c r="O4424" s="1293"/>
      <c r="P4424" s="1293"/>
      <c r="Q4424" s="1293"/>
      <c r="R4424" s="1293"/>
      <c r="S4424" s="1293"/>
      <c r="T4424" s="1293"/>
      <c r="U4424" s="1293"/>
      <c r="V4424" s="1293"/>
      <c r="W4424" s="1293"/>
      <c r="X4424" s="1293"/>
      <c r="Y4424" s="1293"/>
      <c r="Z4424" s="1293"/>
      <c r="AA4424" s="152"/>
      <c r="AB4424" s="1291"/>
      <c r="AC4424" s="1291"/>
      <c r="AD4424" s="1291"/>
      <c r="AE4424" s="1324"/>
      <c r="AF4424" s="1324"/>
    </row>
    <row r="4425" spans="1:32" ht="0.75" customHeight="1">
      <c r="A4425" s="150"/>
      <c r="AA4425" s="152"/>
      <c r="AB4425" s="1291"/>
      <c r="AC4425" s="1291"/>
      <c r="AD4425" s="1291"/>
      <c r="AE4425" s="1324"/>
      <c r="AF4425" s="1324"/>
    </row>
    <row r="4426" spans="1:32" ht="0.75" customHeight="1">
      <c r="A4426" s="153"/>
      <c r="B4426" s="154"/>
      <c r="C4426" s="154"/>
      <c r="D4426" s="154"/>
      <c r="E4426" s="154"/>
      <c r="F4426" s="154"/>
      <c r="G4426" s="154"/>
      <c r="H4426" s="154"/>
      <c r="I4426" s="154"/>
      <c r="J4426" s="154"/>
      <c r="K4426" s="154"/>
      <c r="L4426" s="154"/>
      <c r="M4426" s="154"/>
      <c r="N4426" s="154"/>
      <c r="O4426" s="154"/>
      <c r="P4426" s="154"/>
      <c r="Q4426" s="154"/>
      <c r="R4426" s="154"/>
      <c r="S4426" s="154"/>
      <c r="T4426" s="154"/>
      <c r="U4426" s="154"/>
      <c r="V4426" s="154"/>
      <c r="W4426" s="154"/>
      <c r="X4426" s="154"/>
      <c r="Y4426" s="154"/>
      <c r="Z4426" s="154"/>
      <c r="AA4426" s="154"/>
      <c r="AB4426" s="154"/>
      <c r="AC4426" s="154"/>
      <c r="AD4426" s="154"/>
      <c r="AE4426" s="154"/>
      <c r="AF4426" s="162"/>
    </row>
    <row r="4427" spans="1:32" ht="15.95" customHeight="1">
      <c r="A4427" s="1280" t="s">
        <v>323</v>
      </c>
      <c r="B4427" s="1280"/>
      <c r="C4427" s="1280"/>
      <c r="D4427" s="1280"/>
      <c r="E4427" s="1280"/>
      <c r="F4427" s="1280"/>
      <c r="G4427" s="1280"/>
      <c r="H4427" s="1280"/>
      <c r="I4427" s="1280"/>
      <c r="J4427" s="1280"/>
      <c r="K4427" s="1280"/>
      <c r="L4427" s="1280"/>
      <c r="M4427" s="1280"/>
      <c r="N4427" s="1280"/>
      <c r="O4427" s="1280"/>
      <c r="P4427" s="1280"/>
      <c r="Q4427" s="1280"/>
      <c r="R4427" s="1280"/>
      <c r="S4427" s="1280"/>
      <c r="T4427" s="1280"/>
      <c r="U4427" s="1280"/>
      <c r="V4427" s="1280"/>
      <c r="W4427" s="1280"/>
      <c r="X4427" s="1280"/>
      <c r="Y4427" s="1280"/>
      <c r="Z4427" s="1280"/>
      <c r="AA4427" s="1280"/>
      <c r="AB4427" s="1280"/>
      <c r="AC4427" s="1280"/>
      <c r="AD4427" s="1280"/>
      <c r="AE4427" s="1280"/>
      <c r="AF4427" s="1280"/>
    </row>
    <row r="4428" spans="1:32" ht="37.9" customHeight="1">
      <c r="A4428" s="1301" t="s">
        <v>380</v>
      </c>
      <c r="B4428" s="1301"/>
      <c r="C4428" s="1301"/>
      <c r="D4428" s="1301"/>
      <c r="E4428" s="1301"/>
      <c r="F4428" s="1301"/>
      <c r="G4428" s="1301"/>
      <c r="H4428" s="1301"/>
      <c r="I4428" s="1301"/>
      <c r="J4428" s="1301"/>
      <c r="K4428" s="1301"/>
      <c r="L4428" s="1301"/>
      <c r="M4428" s="1301"/>
      <c r="N4428" s="1301"/>
      <c r="O4428" s="1301"/>
      <c r="P4428" s="1301"/>
      <c r="Q4428" s="1301"/>
      <c r="R4428" s="1301"/>
      <c r="S4428" s="1301"/>
      <c r="T4428" s="1301"/>
      <c r="U4428" s="1301"/>
      <c r="V4428" s="1301"/>
      <c r="W4428" s="1301"/>
      <c r="X4428" s="1301"/>
      <c r="Y4428" s="1280" t="s">
        <v>878</v>
      </c>
      <c r="Z4428" s="1280"/>
      <c r="AA4428" s="1280"/>
      <c r="AB4428" s="1280"/>
      <c r="AC4428" s="1280"/>
      <c r="AD4428" s="1280"/>
      <c r="AE4428" s="1280"/>
      <c r="AF4428" s="1280"/>
    </row>
    <row r="4429" spans="1:32" ht="4.3499999999999996" customHeight="1">
      <c r="A4429" s="155"/>
      <c r="B4429" s="156"/>
      <c r="C4429" s="156"/>
      <c r="D4429" s="156"/>
      <c r="E4429" s="156"/>
      <c r="F4429" s="156"/>
      <c r="G4429" s="156"/>
      <c r="H4429" s="156"/>
      <c r="I4429" s="156"/>
      <c r="J4429" s="156"/>
      <c r="K4429" s="156"/>
      <c r="L4429" s="156"/>
      <c r="M4429" s="156"/>
      <c r="N4429" s="156"/>
      <c r="O4429" s="156"/>
      <c r="P4429" s="156"/>
      <c r="Q4429" s="156"/>
      <c r="R4429" s="156"/>
      <c r="S4429" s="156"/>
      <c r="T4429" s="156"/>
      <c r="U4429" s="156"/>
      <c r="V4429" s="156"/>
      <c r="W4429" s="156"/>
      <c r="X4429" s="156"/>
      <c r="Y4429" s="156"/>
      <c r="Z4429" s="156"/>
      <c r="AA4429" s="156"/>
      <c r="AB4429" s="156"/>
      <c r="AC4429" s="156"/>
      <c r="AD4429" s="156"/>
      <c r="AE4429" s="156"/>
      <c r="AF4429" s="157"/>
    </row>
    <row r="4430" spans="1:32" ht="0.75" customHeight="1">
      <c r="A4430" s="1283" t="s">
        <v>382</v>
      </c>
      <c r="B4430" s="1283"/>
      <c r="C4430" s="1283"/>
      <c r="D4430" s="1283"/>
      <c r="E4430" s="1284"/>
      <c r="F4430" s="1284"/>
      <c r="G4430" s="1284"/>
      <c r="H4430" s="1284"/>
      <c r="I4430" s="1285" t="s">
        <v>448</v>
      </c>
      <c r="J4430" s="1285"/>
      <c r="K4430" s="1285"/>
      <c r="L4430" s="1285"/>
      <c r="M4430" s="1285"/>
      <c r="N4430" s="1285"/>
      <c r="O4430" s="1285"/>
      <c r="P4430" s="1285"/>
      <c r="Q4430" s="1285"/>
      <c r="R4430" s="1285"/>
      <c r="S4430" s="1285"/>
      <c r="T4430" s="1285"/>
      <c r="U4430" s="1285"/>
      <c r="V4430" s="1285"/>
      <c r="W4430" s="1285"/>
      <c r="X4430" s="1285"/>
      <c r="Y4430" s="1275" t="s">
        <v>383</v>
      </c>
      <c r="Z4430" s="1275"/>
      <c r="AA4430" s="1275"/>
      <c r="AB4430" s="1275"/>
      <c r="AC4430" s="1275"/>
      <c r="AD4430" s="1286" t="s">
        <v>446</v>
      </c>
      <c r="AE4430" s="1286"/>
      <c r="AF4430" s="1286"/>
    </row>
    <row r="4431" spans="1:32" ht="18.2" customHeight="1">
      <c r="A4431" s="1283"/>
      <c r="B4431" s="1283"/>
      <c r="C4431" s="1283"/>
      <c r="D4431" s="1283"/>
      <c r="E4431" s="1287" t="s">
        <v>385</v>
      </c>
      <c r="F4431" s="1287"/>
      <c r="G4431" s="1287"/>
      <c r="H4431" s="1288" t="s">
        <v>386</v>
      </c>
      <c r="I4431" s="1285"/>
      <c r="J4431" s="1285"/>
      <c r="K4431" s="1285"/>
      <c r="L4431" s="1285"/>
      <c r="M4431" s="1285"/>
      <c r="N4431" s="1285"/>
      <c r="O4431" s="1285"/>
      <c r="P4431" s="1285"/>
      <c r="Q4431" s="1285"/>
      <c r="R4431" s="1285"/>
      <c r="S4431" s="1285"/>
      <c r="T4431" s="1285"/>
      <c r="U4431" s="1285"/>
      <c r="V4431" s="1285"/>
      <c r="W4431" s="1285"/>
      <c r="X4431" s="1285"/>
      <c r="Y4431" s="1275"/>
      <c r="Z4431" s="1275"/>
      <c r="AA4431" s="1275"/>
      <c r="AB4431" s="1275"/>
      <c r="AC4431" s="1275"/>
      <c r="AD4431" s="1286"/>
      <c r="AE4431" s="1286"/>
      <c r="AF4431" s="1286"/>
    </row>
    <row r="4432" spans="1:32" ht="0.75" customHeight="1">
      <c r="A4432" s="1274" t="s">
        <v>447</v>
      </c>
      <c r="B4432" s="1274"/>
      <c r="C4432" s="1274"/>
      <c r="D4432" s="1274"/>
      <c r="E4432" s="1287"/>
      <c r="F4432" s="1287"/>
      <c r="G4432" s="1287"/>
      <c r="H4432" s="1288"/>
      <c r="I4432" s="1285"/>
      <c r="J4432" s="1285"/>
      <c r="K4432" s="1285"/>
      <c r="L4432" s="1285"/>
      <c r="M4432" s="1285"/>
      <c r="N4432" s="1285"/>
      <c r="O4432" s="1285"/>
      <c r="P4432" s="1285"/>
      <c r="Q4432" s="1285"/>
      <c r="R4432" s="1285"/>
      <c r="S4432" s="1285"/>
      <c r="T4432" s="1285"/>
      <c r="U4432" s="1285"/>
      <c r="V4432" s="1285"/>
      <c r="W4432" s="1285"/>
      <c r="X4432" s="1285"/>
      <c r="Y4432" s="1275" t="s">
        <v>387</v>
      </c>
      <c r="Z4432" s="1275"/>
      <c r="AA4432" s="1275"/>
      <c r="AB4432" s="1275"/>
      <c r="AC4432" s="1275"/>
      <c r="AD4432" s="1276">
        <v>10.01</v>
      </c>
      <c r="AE4432" s="1276"/>
      <c r="AF4432" s="1276"/>
    </row>
    <row r="4433" spans="1:32" ht="17.45" customHeight="1">
      <c r="A4433" s="1274"/>
      <c r="B4433" s="1274"/>
      <c r="C4433" s="1274"/>
      <c r="D4433" s="1274"/>
      <c r="E4433" s="1277"/>
      <c r="F4433" s="1277"/>
      <c r="G4433" s="1277"/>
      <c r="H4433" s="1288"/>
      <c r="I4433" s="1285"/>
      <c r="J4433" s="1285"/>
      <c r="K4433" s="1285"/>
      <c r="L4433" s="1285"/>
      <c r="M4433" s="1285"/>
      <c r="N4433" s="1285"/>
      <c r="O4433" s="1285"/>
      <c r="P4433" s="1285"/>
      <c r="Q4433" s="1285"/>
      <c r="R4433" s="1285"/>
      <c r="S4433" s="1285"/>
      <c r="T4433" s="1285"/>
      <c r="U4433" s="1285"/>
      <c r="V4433" s="1285"/>
      <c r="W4433" s="1285"/>
      <c r="X4433" s="1285"/>
      <c r="Y4433" s="1275"/>
      <c r="Z4433" s="1275"/>
      <c r="AA4433" s="1275"/>
      <c r="AB4433" s="1275"/>
      <c r="AC4433" s="1275"/>
      <c r="AD4433" s="1276"/>
      <c r="AE4433" s="1276"/>
      <c r="AF4433" s="1276"/>
    </row>
    <row r="4434" spans="1:32" ht="0.75" customHeight="1">
      <c r="A4434" s="1278"/>
      <c r="B4434" s="1278"/>
      <c r="C4434" s="1278"/>
      <c r="D4434" s="1278"/>
      <c r="E4434" s="1278"/>
      <c r="F4434" s="1278"/>
      <c r="G4434" s="1278"/>
      <c r="H4434" s="1288"/>
      <c r="I4434" s="1279"/>
      <c r="J4434" s="1279"/>
      <c r="K4434" s="1279"/>
      <c r="L4434" s="1279"/>
      <c r="M4434" s="1279"/>
      <c r="N4434" s="1279"/>
      <c r="O4434" s="1279"/>
      <c r="P4434" s="1279"/>
      <c r="Q4434" s="1279"/>
      <c r="R4434" s="1279"/>
      <c r="S4434" s="1279"/>
      <c r="T4434" s="1279"/>
      <c r="U4434" s="1279"/>
      <c r="V4434" s="1279"/>
      <c r="W4434" s="1279"/>
      <c r="X4434" s="1279"/>
      <c r="Y4434" s="1279"/>
      <c r="Z4434" s="1279"/>
      <c r="AA4434" s="1279"/>
      <c r="AB4434" s="1279"/>
      <c r="AC4434" s="1279"/>
      <c r="AD4434" s="1279"/>
      <c r="AE4434" s="1279"/>
      <c r="AF4434" s="1279"/>
    </row>
    <row r="4435" spans="1:32" ht="26.85" customHeight="1">
      <c r="A4435" s="1271" t="s">
        <v>432</v>
      </c>
      <c r="B4435" s="1271"/>
      <c r="C4435" s="1271"/>
      <c r="D4435" s="1271"/>
      <c r="E4435" s="1271"/>
      <c r="F4435" s="1271"/>
      <c r="G4435" s="1271"/>
      <c r="H4435" s="1271"/>
      <c r="I4435" s="1271"/>
      <c r="J4435" s="1271"/>
      <c r="K4435" s="1271"/>
      <c r="L4435" s="1271"/>
      <c r="M4435" s="1271"/>
      <c r="N4435" s="1271"/>
      <c r="O4435" s="1271"/>
      <c r="P4435" s="1271"/>
      <c r="Q4435" s="1271"/>
      <c r="R4435" s="1271"/>
      <c r="S4435" s="1271"/>
      <c r="T4435" s="1271"/>
      <c r="U4435" s="1271"/>
      <c r="V4435" s="1271"/>
      <c r="W4435" s="1271"/>
      <c r="X4435" s="1271"/>
      <c r="Y4435" s="1271"/>
      <c r="Z4435" s="1271"/>
      <c r="AA4435" s="1271"/>
      <c r="AB4435" s="1271"/>
      <c r="AC4435" s="1271"/>
      <c r="AD4435" s="1271"/>
      <c r="AE4435" s="1271"/>
      <c r="AF4435" s="1272"/>
    </row>
    <row r="4436" spans="1:32" ht="10.15" customHeight="1">
      <c r="A4436" s="1273" t="s">
        <v>389</v>
      </c>
      <c r="B4436" s="1273"/>
      <c r="C4436" s="1273"/>
      <c r="D4436" s="1273"/>
      <c r="E4436" s="1273"/>
      <c r="F4436" s="1273"/>
      <c r="G4436" s="1273"/>
      <c r="H4436" s="1273"/>
      <c r="I4436" s="1273"/>
      <c r="J4436" s="1273"/>
      <c r="K4436" s="1273"/>
      <c r="L4436" s="1273"/>
      <c r="M4436" s="1273"/>
      <c r="N4436" s="1273"/>
      <c r="O4436" s="1273"/>
      <c r="P4436" s="1273"/>
      <c r="Q4436" s="1273"/>
      <c r="R4436" s="1273"/>
      <c r="S4436" s="1273"/>
      <c r="T4436" s="1273"/>
      <c r="U4436" s="1273"/>
      <c r="V4436" s="1273"/>
      <c r="W4436" s="1273"/>
      <c r="X4436" s="1273"/>
      <c r="Y4436" s="1273"/>
      <c r="Z4436" s="1273"/>
      <c r="AA4436" s="1273"/>
      <c r="AB4436" s="1273"/>
      <c r="AC4436" s="1273"/>
      <c r="AD4436" s="1273"/>
      <c r="AE4436" s="1273"/>
      <c r="AF4436" s="1272"/>
    </row>
    <row r="4437" spans="1:32" ht="17.45" customHeight="1">
      <c r="A4437" s="1255" t="s">
        <v>390</v>
      </c>
      <c r="B4437" s="1255"/>
      <c r="C4437" s="1255"/>
      <c r="D4437" s="1255"/>
      <c r="E4437" s="1255"/>
      <c r="F4437" s="1255"/>
      <c r="G4437" s="1255"/>
      <c r="H4437" s="1255"/>
      <c r="I4437" s="1255"/>
      <c r="J4437" s="1255"/>
      <c r="K4437" s="1255"/>
      <c r="L4437" s="1255"/>
      <c r="M4437" s="1256" t="s">
        <v>391</v>
      </c>
      <c r="N4437" s="1256" t="s">
        <v>392</v>
      </c>
      <c r="O4437" s="1256"/>
      <c r="P4437" s="1256"/>
      <c r="Q4437" s="1256"/>
      <c r="R4437" s="1256"/>
      <c r="S4437" s="1256"/>
      <c r="T4437" s="1256" t="s">
        <v>393</v>
      </c>
      <c r="U4437" s="1256"/>
      <c r="V4437" s="1256"/>
      <c r="W4437" s="1256"/>
      <c r="X4437" s="1256"/>
      <c r="Y4437" s="1256"/>
      <c r="Z4437" s="1256"/>
      <c r="AA4437" s="1256"/>
      <c r="AB4437" s="1256"/>
      <c r="AC4437" s="1245" t="s">
        <v>394</v>
      </c>
      <c r="AD4437" s="1245"/>
      <c r="AE4437" s="1245"/>
      <c r="AF4437" s="1245"/>
    </row>
    <row r="4438" spans="1:32" ht="16.7" customHeight="1">
      <c r="A4438" s="1255"/>
      <c r="B4438" s="1255"/>
      <c r="C4438" s="1255"/>
      <c r="D4438" s="1255"/>
      <c r="E4438" s="1255"/>
      <c r="F4438" s="1255"/>
      <c r="G4438" s="1255"/>
      <c r="H4438" s="1255"/>
      <c r="I4438" s="1255"/>
      <c r="J4438" s="1255"/>
      <c r="K4438" s="1255"/>
      <c r="L4438" s="1255"/>
      <c r="M4438" s="1256"/>
      <c r="N4438" s="1256" t="s">
        <v>395</v>
      </c>
      <c r="O4438" s="1256"/>
      <c r="P4438" s="1256" t="s">
        <v>396</v>
      </c>
      <c r="Q4438" s="1256"/>
      <c r="R4438" s="1256"/>
      <c r="S4438" s="1256"/>
      <c r="T4438" s="1256" t="s">
        <v>395</v>
      </c>
      <c r="U4438" s="1256"/>
      <c r="V4438" s="1256"/>
      <c r="W4438" s="1256"/>
      <c r="X4438" s="1256" t="s">
        <v>396</v>
      </c>
      <c r="Y4438" s="1256"/>
      <c r="Z4438" s="1256"/>
      <c r="AA4438" s="1256"/>
      <c r="AB4438" s="1256"/>
      <c r="AC4438" s="1245"/>
      <c r="AD4438" s="1245"/>
      <c r="AE4438" s="1245"/>
      <c r="AF4438" s="1245"/>
    </row>
    <row r="4439" spans="1:32" ht="23.25" customHeight="1">
      <c r="A4439" s="155"/>
      <c r="B4439" s="156"/>
      <c r="C4439" s="169" t="s">
        <v>989</v>
      </c>
      <c r="D4439" s="1268" t="s">
        <v>990</v>
      </c>
      <c r="E4439" s="1268"/>
      <c r="F4439" s="1268"/>
      <c r="G4439" s="1268"/>
      <c r="H4439" s="1268"/>
      <c r="I4439" s="1268"/>
      <c r="J4439" s="1268"/>
      <c r="K4439" s="1268"/>
      <c r="L4439" s="1268"/>
      <c r="M4439" s="161">
        <v>1</v>
      </c>
      <c r="N4439" s="1269">
        <v>1</v>
      </c>
      <c r="O4439" s="1269"/>
      <c r="P4439" s="1269">
        <v>0</v>
      </c>
      <c r="Q4439" s="1269"/>
      <c r="R4439" s="1269"/>
      <c r="S4439" s="1269"/>
      <c r="T4439" s="1270">
        <v>334.13330000000002</v>
      </c>
      <c r="U4439" s="1270"/>
      <c r="V4439" s="1270"/>
      <c r="W4439" s="1270"/>
      <c r="X4439" s="1270">
        <v>154.5719</v>
      </c>
      <c r="Y4439" s="1270"/>
      <c r="Z4439" s="1270"/>
      <c r="AA4439" s="1270"/>
      <c r="AB4439" s="1270"/>
      <c r="AC4439" s="1267">
        <v>334.13330000000002</v>
      </c>
      <c r="AD4439" s="1267"/>
      <c r="AE4439" s="1267"/>
      <c r="AF4439" s="1267"/>
    </row>
    <row r="4440" spans="1:32" ht="16.7" customHeight="1">
      <c r="A4440" s="1246"/>
      <c r="B4440" s="1246"/>
      <c r="C4440" s="1246"/>
      <c r="D4440" s="1246"/>
      <c r="E4440" s="1246"/>
      <c r="F4440" s="1246"/>
      <c r="G4440" s="1246"/>
      <c r="H4440" s="1246"/>
      <c r="I4440" s="1246"/>
      <c r="J4440" s="1246"/>
      <c r="K4440" s="1246"/>
      <c r="L4440" s="1246"/>
      <c r="M4440" s="1247" t="s">
        <v>397</v>
      </c>
      <c r="N4440" s="1247"/>
      <c r="O4440" s="1247"/>
      <c r="P4440" s="1247"/>
      <c r="Q4440" s="1247"/>
      <c r="R4440" s="1247"/>
      <c r="S4440" s="1247"/>
      <c r="T4440" s="1247"/>
      <c r="U4440" s="1247"/>
      <c r="V4440" s="1247"/>
      <c r="W4440" s="1247"/>
      <c r="X4440" s="1248"/>
      <c r="Y4440" s="1248"/>
      <c r="Z4440" s="1249">
        <v>334.13330000000002</v>
      </c>
      <c r="AA4440" s="1249"/>
      <c r="AB4440" s="1249"/>
      <c r="AC4440" s="1249"/>
      <c r="AD4440" s="1249"/>
      <c r="AE4440" s="1249"/>
      <c r="AF4440" s="1249"/>
    </row>
    <row r="4441" spans="1:32" ht="17.45" customHeight="1">
      <c r="A4441" s="1255" t="s">
        <v>398</v>
      </c>
      <c r="B4441" s="1255"/>
      <c r="C4441" s="1255"/>
      <c r="D4441" s="1255"/>
      <c r="E4441" s="1255"/>
      <c r="F4441" s="1255"/>
      <c r="G4441" s="1255"/>
      <c r="H4441" s="1255"/>
      <c r="I4441" s="1255"/>
      <c r="J4441" s="1255"/>
      <c r="K4441" s="1255"/>
      <c r="L4441" s="1255"/>
      <c r="M4441" s="1255"/>
      <c r="N4441" s="1255"/>
      <c r="O4441" s="1256" t="s">
        <v>399</v>
      </c>
      <c r="P4441" s="1256"/>
      <c r="Q4441" s="1256"/>
      <c r="R4441" s="1256"/>
      <c r="S4441" s="1256" t="s">
        <v>391</v>
      </c>
      <c r="T4441" s="1256"/>
      <c r="U4441" s="1256"/>
      <c r="V4441" s="1256"/>
      <c r="W4441" s="1256" t="s">
        <v>400</v>
      </c>
      <c r="X4441" s="1256"/>
      <c r="Y4441" s="1256"/>
      <c r="Z4441" s="1256"/>
      <c r="AA4441" s="1256"/>
      <c r="AB4441" s="1256"/>
      <c r="AC4441" s="1245" t="s">
        <v>394</v>
      </c>
      <c r="AD4441" s="1245"/>
      <c r="AE4441" s="1245"/>
      <c r="AF4441" s="1245"/>
    </row>
    <row r="4442" spans="1:32" ht="17.45" customHeight="1">
      <c r="A4442" s="146"/>
      <c r="B4442" s="147"/>
      <c r="C4442" s="147"/>
      <c r="D4442" s="147"/>
      <c r="E4442" s="147"/>
      <c r="F4442" s="147"/>
      <c r="G4442" s="147"/>
      <c r="H4442" s="147"/>
      <c r="I4442" s="147"/>
      <c r="J4442" s="147"/>
      <c r="K4442" s="147"/>
      <c r="L4442" s="147"/>
      <c r="M4442" s="1331" t="s">
        <v>401</v>
      </c>
      <c r="N4442" s="1331"/>
      <c r="O4442" s="1331"/>
      <c r="P4442" s="1331"/>
      <c r="Q4442" s="1331"/>
      <c r="R4442" s="1331"/>
      <c r="S4442" s="1331"/>
      <c r="T4442" s="1331"/>
      <c r="U4442" s="1331"/>
      <c r="V4442" s="1331"/>
      <c r="W4442" s="1331"/>
      <c r="X4442" s="147"/>
      <c r="Y4442" s="147"/>
      <c r="Z4442" s="1266">
        <v>0</v>
      </c>
      <c r="AA4442" s="1266"/>
      <c r="AB4442" s="1266"/>
      <c r="AC4442" s="1266"/>
      <c r="AD4442" s="1266"/>
      <c r="AE4442" s="1266"/>
      <c r="AF4442" s="1266"/>
    </row>
    <row r="4443" spans="1:32" ht="16.7" customHeight="1">
      <c r="A4443" s="150"/>
      <c r="M4443" s="1240" t="s">
        <v>402</v>
      </c>
      <c r="N4443" s="1240"/>
      <c r="O4443" s="1240"/>
      <c r="P4443" s="1240"/>
      <c r="Q4443" s="1240"/>
      <c r="R4443" s="1240"/>
      <c r="S4443" s="1240"/>
      <c r="T4443" s="1240"/>
      <c r="U4443" s="1240"/>
      <c r="V4443" s="1240"/>
      <c r="W4443" s="1240"/>
      <c r="Z4443" s="1262">
        <v>334.13330000000002</v>
      </c>
      <c r="AA4443" s="1262"/>
      <c r="AB4443" s="1262"/>
      <c r="AC4443" s="1262"/>
      <c r="AD4443" s="1262"/>
      <c r="AE4443" s="1262"/>
      <c r="AF4443" s="1262"/>
    </row>
    <row r="4444" spans="1:32" ht="17.45" customHeight="1">
      <c r="A4444" s="150"/>
      <c r="M4444" s="1240" t="s">
        <v>403</v>
      </c>
      <c r="N4444" s="1240"/>
      <c r="O4444" s="1240"/>
      <c r="P4444" s="1240"/>
      <c r="Q4444" s="1240"/>
      <c r="R4444" s="1240"/>
      <c r="S4444" s="1240"/>
      <c r="T4444" s="1240"/>
      <c r="U4444" s="1240"/>
      <c r="V4444" s="1240"/>
      <c r="W4444" s="1240"/>
      <c r="Z4444" s="1262">
        <v>33.380000000000003</v>
      </c>
      <c r="AA4444" s="1262"/>
      <c r="AB4444" s="1262"/>
      <c r="AC4444" s="1262"/>
      <c r="AD4444" s="1262"/>
      <c r="AE4444" s="1262"/>
      <c r="AF4444" s="1262"/>
    </row>
    <row r="4445" spans="1:32" ht="16.7" customHeight="1">
      <c r="A4445" s="150"/>
      <c r="M4445" s="1240" t="s">
        <v>404</v>
      </c>
      <c r="N4445" s="1240"/>
      <c r="O4445" s="1240"/>
      <c r="P4445" s="1240"/>
      <c r="Q4445" s="1240"/>
      <c r="R4445" s="1240"/>
      <c r="S4445" s="1240"/>
      <c r="T4445" s="1240"/>
      <c r="U4445" s="1240"/>
      <c r="V4445" s="1240"/>
      <c r="W4445" s="1240"/>
      <c r="Z4445" s="1262">
        <v>0</v>
      </c>
      <c r="AA4445" s="1262"/>
      <c r="AB4445" s="1262"/>
      <c r="AC4445" s="1262"/>
      <c r="AD4445" s="1262"/>
      <c r="AE4445" s="1262"/>
      <c r="AF4445" s="1262"/>
    </row>
    <row r="4446" spans="1:32" ht="17.45" customHeight="1">
      <c r="A4446" s="153"/>
      <c r="B4446" s="154"/>
      <c r="C4446" s="154"/>
      <c r="D4446" s="154"/>
      <c r="E4446" s="154"/>
      <c r="F4446" s="154"/>
      <c r="G4446" s="154"/>
      <c r="H4446" s="154"/>
      <c r="I4446" s="154"/>
      <c r="J4446" s="154"/>
      <c r="K4446" s="154"/>
      <c r="L4446" s="154"/>
      <c r="M4446" s="1260" t="s">
        <v>405</v>
      </c>
      <c r="N4446" s="1260"/>
      <c r="O4446" s="1260"/>
      <c r="P4446" s="1260"/>
      <c r="Q4446" s="1260"/>
      <c r="R4446" s="1260"/>
      <c r="S4446" s="1260"/>
      <c r="T4446" s="1260"/>
      <c r="U4446" s="1260"/>
      <c r="V4446" s="1260"/>
      <c r="W4446" s="1260"/>
      <c r="X4446" s="154"/>
      <c r="Y4446" s="154"/>
      <c r="Z4446" s="1261">
        <v>0</v>
      </c>
      <c r="AA4446" s="1261"/>
      <c r="AB4446" s="1261"/>
      <c r="AC4446" s="1261"/>
      <c r="AD4446" s="1261"/>
      <c r="AE4446" s="1261"/>
      <c r="AF4446" s="1261"/>
    </row>
    <row r="4447" spans="1:32" ht="17.45" customHeight="1">
      <c r="A4447" s="1257" t="s">
        <v>406</v>
      </c>
      <c r="B4447" s="1257"/>
      <c r="C4447" s="1257"/>
      <c r="D4447" s="1257"/>
      <c r="E4447" s="1257"/>
      <c r="F4447" s="1257"/>
      <c r="G4447" s="1257"/>
      <c r="H4447" s="1257"/>
      <c r="I4447" s="1257"/>
      <c r="J4447" s="1257"/>
      <c r="K4447" s="1257"/>
      <c r="L4447" s="1257"/>
      <c r="M4447" s="1257"/>
      <c r="N4447" s="1257"/>
      <c r="O4447" s="1258" t="s">
        <v>391</v>
      </c>
      <c r="P4447" s="1258"/>
      <c r="Q4447" s="1258"/>
      <c r="R4447" s="1258"/>
      <c r="S4447" s="1258" t="s">
        <v>407</v>
      </c>
      <c r="T4447" s="1258"/>
      <c r="U4447" s="1258"/>
      <c r="V4447" s="1258"/>
      <c r="W4447" s="1258" t="s">
        <v>408</v>
      </c>
      <c r="X4447" s="1258"/>
      <c r="Y4447" s="1258"/>
      <c r="Z4447" s="1258"/>
      <c r="AA4447" s="1258"/>
      <c r="AB4447" s="1258"/>
      <c r="AC4447" s="1259" t="s">
        <v>409</v>
      </c>
      <c r="AD4447" s="1259"/>
      <c r="AE4447" s="1259"/>
      <c r="AF4447" s="1259"/>
    </row>
    <row r="4448" spans="1:32" ht="22.5" customHeight="1">
      <c r="A4448" s="155"/>
      <c r="B4448" s="156"/>
      <c r="C4448" s="160" t="s">
        <v>991</v>
      </c>
      <c r="D4448" s="1268" t="s">
        <v>992</v>
      </c>
      <c r="E4448" s="1268"/>
      <c r="F4448" s="1268"/>
      <c r="G4448" s="1268"/>
      <c r="H4448" s="1268"/>
      <c r="I4448" s="1268"/>
      <c r="J4448" s="1268"/>
      <c r="K4448" s="1268"/>
      <c r="L4448" s="1268"/>
      <c r="M4448" s="1268"/>
      <c r="N4448" s="1268"/>
      <c r="O4448" s="1319">
        <v>5.9000000000000003E-4</v>
      </c>
      <c r="P4448" s="1319"/>
      <c r="Q4448" s="1319"/>
      <c r="R4448" s="1319"/>
      <c r="S4448" s="1320" t="s">
        <v>384</v>
      </c>
      <c r="T4448" s="1320"/>
      <c r="U4448" s="1320"/>
      <c r="V4448" s="1320"/>
      <c r="W4448" s="1270">
        <v>6234.7447000000002</v>
      </c>
      <c r="X4448" s="1270"/>
      <c r="Y4448" s="1270"/>
      <c r="Z4448" s="1270"/>
      <c r="AA4448" s="1270"/>
      <c r="AB4448" s="1270"/>
      <c r="AC4448" s="1267">
        <v>3.6785000000000001</v>
      </c>
      <c r="AD4448" s="1267"/>
      <c r="AE4448" s="1267"/>
      <c r="AF4448" s="1267"/>
    </row>
    <row r="4449" spans="1:32" ht="17.45" customHeight="1">
      <c r="A4449" s="1246"/>
      <c r="B4449" s="1246"/>
      <c r="C4449" s="1246"/>
      <c r="D4449" s="1246"/>
      <c r="E4449" s="1246"/>
      <c r="F4449" s="1246"/>
      <c r="G4449" s="1246"/>
      <c r="H4449" s="1246"/>
      <c r="I4449" s="1246"/>
      <c r="J4449" s="1246"/>
      <c r="K4449" s="1246"/>
      <c r="L4449" s="1246"/>
      <c r="M4449" s="1247" t="s">
        <v>411</v>
      </c>
      <c r="N4449" s="1247"/>
      <c r="O4449" s="1247"/>
      <c r="P4449" s="1247"/>
      <c r="Q4449" s="1247"/>
      <c r="R4449" s="1247"/>
      <c r="S4449" s="1247"/>
      <c r="T4449" s="1247"/>
      <c r="U4449" s="1247"/>
      <c r="V4449" s="1247"/>
      <c r="W4449" s="1247"/>
      <c r="X4449" s="1248"/>
      <c r="Y4449" s="1248"/>
      <c r="Z4449" s="1249">
        <v>3.6785000000000001</v>
      </c>
      <c r="AA4449" s="1249"/>
      <c r="AB4449" s="1249"/>
      <c r="AC4449" s="1249"/>
      <c r="AD4449" s="1249"/>
      <c r="AE4449" s="1249"/>
      <c r="AF4449" s="1249"/>
    </row>
    <row r="4450" spans="1:32" ht="16.7" customHeight="1">
      <c r="A4450" s="1257" t="s">
        <v>412</v>
      </c>
      <c r="B4450" s="1257"/>
      <c r="C4450" s="1257"/>
      <c r="D4450" s="1257"/>
      <c r="E4450" s="1257"/>
      <c r="F4450" s="1257"/>
      <c r="G4450" s="1257"/>
      <c r="H4450" s="1257"/>
      <c r="I4450" s="1257"/>
      <c r="J4450" s="1257"/>
      <c r="K4450" s="1257"/>
      <c r="L4450" s="1257"/>
      <c r="M4450" s="1257"/>
      <c r="N4450" s="1257"/>
      <c r="O4450" s="1258" t="s">
        <v>391</v>
      </c>
      <c r="P4450" s="1258"/>
      <c r="Q4450" s="1258"/>
      <c r="R4450" s="1258"/>
      <c r="S4450" s="1258" t="s">
        <v>407</v>
      </c>
      <c r="T4450" s="1258"/>
      <c r="U4450" s="1258"/>
      <c r="V4450" s="1258"/>
      <c r="W4450" s="1258" t="s">
        <v>408</v>
      </c>
      <c r="X4450" s="1258"/>
      <c r="Y4450" s="1258"/>
      <c r="Z4450" s="1258"/>
      <c r="AA4450" s="1258"/>
      <c r="AB4450" s="1258"/>
      <c r="AC4450" s="1259" t="s">
        <v>409</v>
      </c>
      <c r="AD4450" s="1259"/>
      <c r="AE4450" s="1259"/>
      <c r="AF4450" s="1259"/>
    </row>
    <row r="4451" spans="1:32" ht="17.45" customHeight="1">
      <c r="A4451" s="1246"/>
      <c r="B4451" s="1246"/>
      <c r="C4451" s="1246"/>
      <c r="D4451" s="1246"/>
      <c r="E4451" s="1246"/>
      <c r="F4451" s="1246"/>
      <c r="G4451" s="1246"/>
      <c r="H4451" s="1246"/>
      <c r="I4451" s="1246"/>
      <c r="J4451" s="1246"/>
      <c r="K4451" s="1246"/>
      <c r="L4451" s="1246"/>
      <c r="M4451" s="1247" t="s">
        <v>413</v>
      </c>
      <c r="N4451" s="1247"/>
      <c r="O4451" s="1247"/>
      <c r="P4451" s="1247"/>
      <c r="Q4451" s="1247"/>
      <c r="R4451" s="1247"/>
      <c r="S4451" s="1247"/>
      <c r="T4451" s="1247"/>
      <c r="U4451" s="1247"/>
      <c r="V4451" s="1247"/>
      <c r="W4451" s="1247"/>
      <c r="X4451" s="1248"/>
      <c r="Y4451" s="1248"/>
      <c r="Z4451" s="1249">
        <v>0</v>
      </c>
      <c r="AA4451" s="1249"/>
      <c r="AB4451" s="1249"/>
      <c r="AC4451" s="1249"/>
      <c r="AD4451" s="1249"/>
      <c r="AE4451" s="1249"/>
      <c r="AF4451" s="1249"/>
    </row>
    <row r="4452" spans="1:32" ht="17.45" customHeight="1">
      <c r="A4452" s="1257" t="s">
        <v>414</v>
      </c>
      <c r="B4452" s="1257"/>
      <c r="C4452" s="1257"/>
      <c r="D4452" s="1257"/>
      <c r="E4452" s="1257"/>
      <c r="F4452" s="1257"/>
      <c r="G4452" s="1257"/>
      <c r="H4452" s="1257"/>
      <c r="I4452" s="1257"/>
      <c r="J4452" s="1257"/>
      <c r="K4452" s="1257"/>
      <c r="L4452" s="1257"/>
      <c r="M4452" s="1257"/>
      <c r="N4452" s="1257"/>
      <c r="O4452" s="1258" t="s">
        <v>391</v>
      </c>
      <c r="P4452" s="1258"/>
      <c r="Q4452" s="1258"/>
      <c r="R4452" s="1258"/>
      <c r="S4452" s="1258" t="s">
        <v>407</v>
      </c>
      <c r="T4452" s="1258"/>
      <c r="U4452" s="1258"/>
      <c r="V4452" s="1258"/>
      <c r="W4452" s="1258" t="s">
        <v>408</v>
      </c>
      <c r="X4452" s="1258"/>
      <c r="Y4452" s="1258"/>
      <c r="Z4452" s="1258"/>
      <c r="AA4452" s="1258"/>
      <c r="AB4452" s="1258"/>
      <c r="AC4452" s="1259" t="s">
        <v>409</v>
      </c>
      <c r="AD4452" s="1259"/>
      <c r="AE4452" s="1259"/>
      <c r="AF4452" s="1259"/>
    </row>
    <row r="4453" spans="1:32" ht="22.5" customHeight="1">
      <c r="A4453" s="155"/>
      <c r="B4453" s="156"/>
      <c r="C4453" s="160" t="s">
        <v>993</v>
      </c>
      <c r="D4453" s="1268" t="s">
        <v>994</v>
      </c>
      <c r="E4453" s="1268"/>
      <c r="F4453" s="1268"/>
      <c r="G4453" s="1268"/>
      <c r="H4453" s="1268"/>
      <c r="I4453" s="1268"/>
      <c r="J4453" s="1268"/>
      <c r="K4453" s="1268"/>
      <c r="L4453" s="1268"/>
      <c r="M4453" s="1268"/>
      <c r="N4453" s="1268"/>
      <c r="O4453" s="1319">
        <v>2.4</v>
      </c>
      <c r="P4453" s="1319"/>
      <c r="Q4453" s="1319"/>
      <c r="R4453" s="1319"/>
      <c r="S4453" s="1320" t="s">
        <v>283</v>
      </c>
      <c r="T4453" s="1320"/>
      <c r="U4453" s="1320"/>
      <c r="V4453" s="1320"/>
      <c r="W4453" s="1270">
        <v>3.25</v>
      </c>
      <c r="X4453" s="1270"/>
      <c r="Y4453" s="1270"/>
      <c r="Z4453" s="1270"/>
      <c r="AA4453" s="1270"/>
      <c r="AB4453" s="1270"/>
      <c r="AC4453" s="1267">
        <v>7.8</v>
      </c>
      <c r="AD4453" s="1267"/>
      <c r="AE4453" s="1267"/>
      <c r="AF4453" s="1267"/>
    </row>
    <row r="4454" spans="1:32" ht="17.45" customHeight="1">
      <c r="A4454" s="1251"/>
      <c r="B4454" s="1251"/>
      <c r="C4454" s="1251"/>
      <c r="D4454" s="1251"/>
      <c r="E4454" s="1251"/>
      <c r="F4454" s="1251"/>
      <c r="G4454" s="1251"/>
      <c r="H4454" s="1251"/>
      <c r="I4454" s="1251"/>
      <c r="J4454" s="1251"/>
      <c r="K4454" s="1251"/>
      <c r="L4454" s="1251"/>
      <c r="M4454" s="1252" t="s">
        <v>415</v>
      </c>
      <c r="N4454" s="1252"/>
      <c r="O4454" s="1252"/>
      <c r="P4454" s="1252"/>
      <c r="Q4454" s="1252"/>
      <c r="R4454" s="1252"/>
      <c r="S4454" s="1252"/>
      <c r="T4454" s="1252"/>
      <c r="U4454" s="1252"/>
      <c r="V4454" s="1252"/>
      <c r="W4454" s="1252"/>
      <c r="X4454" s="1253"/>
      <c r="Y4454" s="1253"/>
      <c r="Z4454" s="1254">
        <v>7.8</v>
      </c>
      <c r="AA4454" s="1254"/>
      <c r="AB4454" s="1254"/>
      <c r="AC4454" s="1254"/>
      <c r="AD4454" s="1254"/>
      <c r="AE4454" s="1254"/>
      <c r="AF4454" s="1254"/>
    </row>
    <row r="4455" spans="1:32" ht="16.7" customHeight="1">
      <c r="A4455" s="1255" t="s">
        <v>416</v>
      </c>
      <c r="B4455" s="1255"/>
      <c r="C4455" s="1255"/>
      <c r="D4455" s="1255"/>
      <c r="E4455" s="1255"/>
      <c r="F4455" s="1255"/>
      <c r="G4455" s="1255"/>
      <c r="H4455" s="1255"/>
      <c r="I4455" s="1255"/>
      <c r="J4455" s="1256" t="s">
        <v>391</v>
      </c>
      <c r="K4455" s="1256"/>
      <c r="L4455" s="158" t="s">
        <v>417</v>
      </c>
      <c r="M4455" s="158" t="s">
        <v>418</v>
      </c>
      <c r="N4455" s="1256" t="s">
        <v>419</v>
      </c>
      <c r="O4455" s="1256"/>
      <c r="P4455" s="1256" t="s">
        <v>420</v>
      </c>
      <c r="Q4455" s="1256"/>
      <c r="R4455" s="1256"/>
      <c r="S4455" s="1256"/>
      <c r="T4455" s="1256" t="s">
        <v>421</v>
      </c>
      <c r="U4455" s="1256"/>
      <c r="V4455" s="1256"/>
      <c r="W4455" s="1256"/>
      <c r="X4455" s="1256" t="s">
        <v>422</v>
      </c>
      <c r="Y4455" s="1256"/>
      <c r="Z4455" s="1256"/>
      <c r="AA4455" s="1256"/>
      <c r="AB4455" s="1256"/>
      <c r="AC4455" s="1245" t="s">
        <v>409</v>
      </c>
      <c r="AD4455" s="1245"/>
      <c r="AE4455" s="1245"/>
      <c r="AF4455" s="1245"/>
    </row>
    <row r="4456" spans="1:32" ht="30.6" customHeight="1">
      <c r="A4456" s="155"/>
      <c r="B4456" s="156"/>
      <c r="C4456" s="160" t="s">
        <v>995</v>
      </c>
      <c r="D4456" s="1328" t="s">
        <v>994</v>
      </c>
      <c r="E4456" s="1328"/>
      <c r="F4456" s="1328"/>
      <c r="G4456" s="1328"/>
      <c r="H4456" s="1328"/>
      <c r="I4456" s="1328"/>
      <c r="J4456" s="1329">
        <v>2.4</v>
      </c>
      <c r="K4456" s="1329"/>
      <c r="L4456" s="172">
        <v>0</v>
      </c>
      <c r="M4456" s="172">
        <v>0</v>
      </c>
      <c r="N4456" s="1330">
        <v>0</v>
      </c>
      <c r="O4456" s="1330"/>
      <c r="P4456" s="1330">
        <v>1.36</v>
      </c>
      <c r="Q4456" s="1330"/>
      <c r="R4456" s="1330"/>
      <c r="S4456" s="1330"/>
      <c r="T4456" s="1330">
        <v>1.0900000000000001</v>
      </c>
      <c r="U4456" s="1330"/>
      <c r="V4456" s="1330"/>
      <c r="W4456" s="1330"/>
      <c r="X4456" s="1330">
        <v>0.89</v>
      </c>
      <c r="Y4456" s="1330"/>
      <c r="Z4456" s="1330"/>
      <c r="AA4456" s="1330"/>
      <c r="AB4456" s="1330"/>
      <c r="AC4456" s="1254">
        <v>0</v>
      </c>
      <c r="AD4456" s="1254"/>
      <c r="AE4456" s="1254"/>
      <c r="AF4456" s="1254"/>
    </row>
    <row r="4457" spans="1:32" ht="17.45" customHeight="1">
      <c r="A4457" s="1246"/>
      <c r="B4457" s="1246"/>
      <c r="C4457" s="1246"/>
      <c r="D4457" s="1246"/>
      <c r="E4457" s="1246"/>
      <c r="F4457" s="1246"/>
      <c r="G4457" s="1246"/>
      <c r="H4457" s="1246"/>
      <c r="I4457" s="1246"/>
      <c r="J4457" s="1246"/>
      <c r="K4457" s="1246"/>
      <c r="L4457" s="1246"/>
      <c r="M4457" s="1247" t="s">
        <v>423</v>
      </c>
      <c r="N4457" s="1247"/>
      <c r="O4457" s="1247"/>
      <c r="P4457" s="1247"/>
      <c r="Q4457" s="1247"/>
      <c r="R4457" s="1247"/>
      <c r="S4457" s="1247"/>
      <c r="T4457" s="1247"/>
      <c r="U4457" s="1247"/>
      <c r="V4457" s="1247"/>
      <c r="W4457" s="1247"/>
      <c r="X4457" s="1248"/>
      <c r="Y4457" s="1248"/>
      <c r="Z4457" s="1249">
        <v>0</v>
      </c>
      <c r="AA4457" s="1249"/>
      <c r="AB4457" s="1249"/>
      <c r="AC4457" s="1249"/>
      <c r="AD4457" s="1249"/>
      <c r="AE4457" s="1249"/>
      <c r="AF4457" s="1249"/>
    </row>
    <row r="4458" spans="1:32" ht="5.0999999999999996" customHeight="1">
      <c r="A4458" s="1250"/>
      <c r="B4458" s="1250"/>
      <c r="C4458" s="1250"/>
      <c r="D4458" s="1250"/>
      <c r="E4458" s="1250"/>
      <c r="F4458" s="1250"/>
      <c r="G4458" s="1250"/>
      <c r="H4458" s="1250"/>
      <c r="I4458" s="1250"/>
      <c r="J4458" s="1250"/>
      <c r="K4458" s="1250"/>
      <c r="L4458" s="1250"/>
      <c r="M4458" s="1250"/>
      <c r="N4458" s="1250"/>
      <c r="O4458" s="1250"/>
      <c r="P4458" s="1250"/>
      <c r="Q4458" s="1250"/>
      <c r="R4458" s="1250"/>
      <c r="S4458" s="1250"/>
      <c r="T4458" s="1250"/>
      <c r="U4458" s="1250"/>
      <c r="V4458" s="1250"/>
      <c r="W4458" s="1250"/>
      <c r="X4458" s="1250"/>
      <c r="Y4458" s="1250"/>
      <c r="Z4458" s="1250"/>
      <c r="AA4458" s="1250"/>
      <c r="AB4458" s="1250"/>
      <c r="AC4458" s="1250"/>
      <c r="AD4458" s="1250"/>
      <c r="AE4458" s="1250"/>
      <c r="AF4458" s="1250"/>
    </row>
    <row r="4459" spans="1:32" ht="17.45" customHeight="1">
      <c r="A4459" s="1239"/>
      <c r="B4459" s="1239"/>
      <c r="C4459" s="1239"/>
      <c r="D4459" s="1239"/>
      <c r="E4459" s="1239"/>
      <c r="F4459" s="1239"/>
      <c r="G4459" s="1239"/>
      <c r="H4459" s="1239"/>
      <c r="I4459" s="1239"/>
      <c r="J4459" s="1239"/>
      <c r="K4459" s="1239"/>
      <c r="L4459" s="1239"/>
      <c r="M4459" s="1240" t="s">
        <v>424</v>
      </c>
      <c r="N4459" s="1240"/>
      <c r="O4459" s="1240"/>
      <c r="P4459" s="1240"/>
      <c r="Q4459" s="1240"/>
      <c r="R4459" s="1240"/>
      <c r="S4459" s="1240"/>
      <c r="T4459" s="1240"/>
      <c r="U4459" s="1240"/>
      <c r="V4459" s="1240"/>
      <c r="W4459" s="1240"/>
      <c r="X4459" s="1243"/>
      <c r="Y4459" s="1243"/>
      <c r="Z4459" s="1241">
        <v>44.86</v>
      </c>
      <c r="AA4459" s="1241"/>
      <c r="AB4459" s="1241"/>
      <c r="AC4459" s="1241"/>
      <c r="AD4459" s="1241"/>
      <c r="AE4459" s="1241"/>
      <c r="AF4459" s="1241"/>
    </row>
    <row r="4460" spans="1:32" ht="16.7" customHeight="1">
      <c r="A4460" s="1239"/>
      <c r="B4460" s="1239"/>
      <c r="C4460" s="1239"/>
      <c r="D4460" s="1239"/>
      <c r="E4460" s="1239"/>
      <c r="F4460" s="1239"/>
      <c r="G4460" s="1239"/>
      <c r="H4460" s="1239"/>
      <c r="I4460" s="1239"/>
      <c r="J4460" s="1239"/>
      <c r="K4460" s="1240" t="s">
        <v>425</v>
      </c>
      <c r="L4460" s="1240"/>
      <c r="M4460" s="1240"/>
      <c r="N4460" s="1240"/>
      <c r="O4460" s="1240"/>
      <c r="P4460" s="1240"/>
      <c r="Q4460" s="151"/>
      <c r="R4460" s="1244">
        <v>0</v>
      </c>
      <c r="S4460" s="1244"/>
      <c r="T4460" s="1244"/>
      <c r="U4460" s="151"/>
      <c r="V4460" s="1240" t="s">
        <v>426</v>
      </c>
      <c r="W4460" s="1240"/>
      <c r="X4460" s="1243"/>
      <c r="Y4460" s="1243"/>
      <c r="Z4460" s="1241">
        <v>0</v>
      </c>
      <c r="AA4460" s="1241"/>
      <c r="AB4460" s="1241"/>
      <c r="AC4460" s="1241"/>
      <c r="AD4460" s="1241"/>
      <c r="AE4460" s="1241"/>
      <c r="AF4460" s="1241"/>
    </row>
    <row r="4461" spans="1:32" ht="0.75" customHeight="1">
      <c r="A4461" s="1239"/>
      <c r="B4461" s="1239"/>
      <c r="C4461" s="1239"/>
      <c r="D4461" s="1239"/>
      <c r="E4461" s="1239"/>
      <c r="F4461" s="1239"/>
      <c r="G4461" s="1239"/>
      <c r="H4461" s="1239"/>
      <c r="I4461" s="1239"/>
      <c r="J4461" s="1239"/>
      <c r="K4461" s="1239"/>
      <c r="L4461" s="1239"/>
      <c r="M4461" s="1239"/>
      <c r="N4461" s="1239"/>
      <c r="O4461" s="1239"/>
      <c r="P4461" s="1239"/>
      <c r="Q4461" s="1239"/>
      <c r="R4461" s="1239"/>
      <c r="S4461" s="1239"/>
      <c r="T4461" s="1239"/>
      <c r="U4461" s="1239"/>
      <c r="V4461" s="1240"/>
      <c r="W4461" s="1240"/>
      <c r="X4461" s="1243"/>
      <c r="Y4461" s="1243"/>
      <c r="Z4461" s="1241"/>
      <c r="AA4461" s="1241"/>
      <c r="AB4461" s="1241"/>
      <c r="AC4461" s="1241"/>
      <c r="AD4461" s="1241"/>
      <c r="AE4461" s="1241"/>
      <c r="AF4461" s="1241"/>
    </row>
    <row r="4462" spans="1:32" ht="16.7" customHeight="1">
      <c r="A4462" s="1239"/>
      <c r="B4462" s="1239"/>
      <c r="C4462" s="1239"/>
      <c r="D4462" s="1239"/>
      <c r="E4462" s="1239"/>
      <c r="F4462" s="1239"/>
      <c r="G4462" s="1239"/>
      <c r="H4462" s="1239"/>
      <c r="I4462" s="1239"/>
      <c r="J4462" s="1239"/>
      <c r="K4462" s="1239"/>
      <c r="L4462" s="1239"/>
      <c r="M4462" s="1240" t="s">
        <v>427</v>
      </c>
      <c r="N4462" s="1240"/>
      <c r="O4462" s="1240"/>
      <c r="P4462" s="1240"/>
      <c r="Q4462" s="1240"/>
      <c r="R4462" s="1240"/>
      <c r="S4462" s="1240"/>
      <c r="T4462" s="1240"/>
      <c r="U4462" s="1240"/>
      <c r="V4462" s="1240"/>
      <c r="W4462" s="1240"/>
      <c r="X4462" s="1243"/>
      <c r="Y4462" s="1243"/>
      <c r="Z4462" s="1241">
        <v>44.86</v>
      </c>
      <c r="AA4462" s="1241"/>
      <c r="AB4462" s="1241"/>
      <c r="AC4462" s="1241"/>
      <c r="AD4462" s="1241"/>
      <c r="AE4462" s="1241"/>
      <c r="AF4462" s="1241"/>
    </row>
    <row r="4463" spans="1:32" ht="5.85" customHeight="1">
      <c r="A4463" s="1242"/>
      <c r="B4463" s="1242"/>
      <c r="C4463" s="1242"/>
      <c r="D4463" s="1242"/>
      <c r="E4463" s="1242"/>
      <c r="F4463" s="1242"/>
      <c r="G4463" s="1242"/>
      <c r="H4463" s="1242"/>
      <c r="I4463" s="1242"/>
      <c r="J4463" s="1242"/>
      <c r="K4463" s="1242"/>
      <c r="L4463" s="1242"/>
      <c r="M4463" s="1242"/>
      <c r="N4463" s="1242"/>
      <c r="O4463" s="1242"/>
      <c r="P4463" s="1242"/>
      <c r="Q4463" s="1242"/>
      <c r="R4463" s="1242"/>
      <c r="S4463" s="1242"/>
      <c r="T4463" s="1242"/>
      <c r="U4463" s="1242"/>
      <c r="V4463" s="1242"/>
      <c r="W4463" s="1242"/>
      <c r="X4463" s="1242"/>
      <c r="Y4463" s="1242"/>
      <c r="Z4463" s="1242"/>
      <c r="AA4463" s="1242"/>
      <c r="AB4463" s="1242"/>
      <c r="AC4463" s="1242"/>
      <c r="AD4463" s="1242"/>
      <c r="AE4463" s="1242"/>
      <c r="AF4463" s="1242"/>
    </row>
    <row r="4464" spans="1:32" ht="85.15" customHeight="1">
      <c r="A4464" s="150"/>
      <c r="AF4464" s="152"/>
    </row>
    <row r="4465" spans="1:32" ht="84.4" customHeight="1">
      <c r="A4465" s="153"/>
      <c r="B4465" s="154"/>
      <c r="C4465" s="154"/>
      <c r="D4465" s="154"/>
      <c r="E4465" s="154"/>
      <c r="F4465" s="154"/>
      <c r="G4465" s="154"/>
      <c r="H4465" s="154"/>
      <c r="I4465" s="154"/>
      <c r="J4465" s="154"/>
      <c r="K4465" s="154"/>
      <c r="L4465" s="154"/>
      <c r="M4465" s="154"/>
      <c r="N4465" s="154"/>
      <c r="O4465" s="154"/>
      <c r="P4465" s="154"/>
      <c r="Q4465" s="154"/>
      <c r="R4465" s="154"/>
      <c r="S4465" s="154"/>
      <c r="T4465" s="154"/>
      <c r="U4465" s="154"/>
      <c r="V4465" s="154"/>
      <c r="W4465" s="154"/>
      <c r="X4465" s="154"/>
      <c r="Y4465" s="154"/>
      <c r="Z4465" s="154"/>
      <c r="AA4465" s="154"/>
      <c r="AB4465" s="154"/>
      <c r="AC4465" s="154"/>
      <c r="AD4465" s="154"/>
      <c r="AE4465" s="154"/>
      <c r="AF4465" s="162"/>
    </row>
    <row r="4466" spans="1:32" ht="1.5" customHeight="1">
      <c r="A4466" s="146"/>
      <c r="B4466" s="147"/>
      <c r="C4466" s="147"/>
      <c r="D4466" s="147"/>
      <c r="E4466" s="147"/>
      <c r="F4466" s="147"/>
      <c r="G4466" s="1289" t="s">
        <v>376</v>
      </c>
      <c r="H4466" s="1289"/>
      <c r="I4466" s="1289"/>
      <c r="J4466" s="1289"/>
      <c r="K4466" s="1289"/>
      <c r="L4466" s="1289"/>
      <c r="M4466" s="1289"/>
      <c r="N4466" s="1289"/>
      <c r="O4466" s="1289"/>
      <c r="P4466" s="1289"/>
      <c r="Q4466" s="1289"/>
      <c r="R4466" s="1289"/>
      <c r="S4466" s="1289"/>
      <c r="T4466" s="1289"/>
      <c r="U4466" s="1289"/>
      <c r="V4466" s="1289"/>
      <c r="W4466" s="1289"/>
      <c r="X4466" s="1289"/>
      <c r="Y4466" s="1289"/>
      <c r="Z4466" s="1289"/>
      <c r="AA4466" s="148"/>
      <c r="AB4466" s="1290" t="s">
        <v>996</v>
      </c>
      <c r="AC4466" s="1290"/>
      <c r="AD4466" s="1290"/>
      <c r="AE4466" s="1290"/>
      <c r="AF4466" s="1290"/>
    </row>
    <row r="4467" spans="1:32" ht="15.4" customHeight="1">
      <c r="A4467" s="150"/>
      <c r="B4467" s="1243"/>
      <c r="C4467" s="1243"/>
      <c r="D4467" s="1243"/>
      <c r="E4467" s="1243"/>
      <c r="G4467" s="1289"/>
      <c r="H4467" s="1289"/>
      <c r="I4467" s="1289"/>
      <c r="J4467" s="1289"/>
      <c r="K4467" s="1289"/>
      <c r="L4467" s="1289"/>
      <c r="M4467" s="1289"/>
      <c r="N4467" s="1289"/>
      <c r="O4467" s="1289"/>
      <c r="P4467" s="1289"/>
      <c r="Q4467" s="1289"/>
      <c r="R4467" s="1289"/>
      <c r="S4467" s="1289"/>
      <c r="T4467" s="1289"/>
      <c r="U4467" s="1289"/>
      <c r="V4467" s="1289"/>
      <c r="W4467" s="1289"/>
      <c r="X4467" s="1289"/>
      <c r="Y4467" s="1289"/>
      <c r="Z4467" s="1289"/>
      <c r="AA4467" s="152"/>
      <c r="AB4467" s="1290"/>
      <c r="AC4467" s="1290"/>
      <c r="AD4467" s="1290"/>
      <c r="AE4467" s="1290"/>
      <c r="AF4467" s="1290"/>
    </row>
    <row r="4468" spans="1:32" ht="11.65" customHeight="1">
      <c r="A4468" s="150"/>
      <c r="B4468" s="1243"/>
      <c r="C4468" s="1243"/>
      <c r="D4468" s="1243"/>
      <c r="E4468" s="1243"/>
      <c r="G4468" s="1289"/>
      <c r="H4468" s="1289"/>
      <c r="I4468" s="1289"/>
      <c r="J4468" s="1289"/>
      <c r="K4468" s="1289"/>
      <c r="L4468" s="1289"/>
      <c r="M4468" s="1289"/>
      <c r="N4468" s="1289"/>
      <c r="O4468" s="1289"/>
      <c r="P4468" s="1289"/>
      <c r="Q4468" s="1289"/>
      <c r="R4468" s="1289"/>
      <c r="S4468" s="1289"/>
      <c r="T4468" s="1289"/>
      <c r="U4468" s="1289"/>
      <c r="V4468" s="1289"/>
      <c r="W4468" s="1289"/>
      <c r="X4468" s="1289"/>
      <c r="Y4468" s="1289"/>
      <c r="Z4468" s="1289"/>
      <c r="AA4468" s="152"/>
      <c r="AB4468" s="1291" t="s">
        <v>378</v>
      </c>
      <c r="AC4468" s="1291"/>
      <c r="AD4468" s="1291"/>
      <c r="AE4468" s="1292"/>
      <c r="AF4468" s="1292"/>
    </row>
    <row r="4469" spans="1:32" ht="13.9" customHeight="1">
      <c r="A4469" s="150"/>
      <c r="B4469" s="1243"/>
      <c r="C4469" s="1243"/>
      <c r="D4469" s="1243"/>
      <c r="E4469" s="1243"/>
      <c r="G4469" s="1293" t="s">
        <v>379</v>
      </c>
      <c r="H4469" s="1293"/>
      <c r="I4469" s="1293"/>
      <c r="J4469" s="1293"/>
      <c r="K4469" s="1293"/>
      <c r="L4469" s="1293"/>
      <c r="M4469" s="1293"/>
      <c r="N4469" s="1293"/>
      <c r="O4469" s="1293"/>
      <c r="P4469" s="1293"/>
      <c r="Q4469" s="1293"/>
      <c r="R4469" s="1293"/>
      <c r="S4469" s="1293"/>
      <c r="T4469" s="1293"/>
      <c r="U4469" s="1293"/>
      <c r="V4469" s="1293"/>
      <c r="W4469" s="1293"/>
      <c r="X4469" s="1293"/>
      <c r="Y4469" s="1293"/>
      <c r="Z4469" s="1293"/>
      <c r="AA4469" s="152"/>
      <c r="AB4469" s="1291"/>
      <c r="AC4469" s="1291"/>
      <c r="AD4469" s="1291"/>
      <c r="AE4469" s="1292"/>
      <c r="AF4469" s="1292"/>
    </row>
    <row r="4470" spans="1:32" ht="0.75" customHeight="1">
      <c r="A4470" s="150"/>
      <c r="G4470" s="1293"/>
      <c r="H4470" s="1293"/>
      <c r="I4470" s="1293"/>
      <c r="J4470" s="1293"/>
      <c r="K4470" s="1293"/>
      <c r="L4470" s="1293"/>
      <c r="M4470" s="1293"/>
      <c r="N4470" s="1293"/>
      <c r="O4470" s="1293"/>
      <c r="P4470" s="1293"/>
      <c r="Q4470" s="1293"/>
      <c r="R4470" s="1293"/>
      <c r="S4470" s="1293"/>
      <c r="T4470" s="1293"/>
      <c r="U4470" s="1293"/>
      <c r="V4470" s="1293"/>
      <c r="W4470" s="1293"/>
      <c r="X4470" s="1293"/>
      <c r="Y4470" s="1293"/>
      <c r="Z4470" s="1293"/>
      <c r="AA4470" s="152"/>
      <c r="AB4470" s="1291"/>
      <c r="AC4470" s="1291"/>
      <c r="AD4470" s="1291"/>
      <c r="AE4470" s="1292"/>
      <c r="AF4470" s="1292"/>
    </row>
    <row r="4471" spans="1:32" ht="0.75" customHeight="1">
      <c r="A4471" s="153"/>
      <c r="B4471" s="154"/>
      <c r="C4471" s="154"/>
      <c r="D4471" s="154"/>
      <c r="E4471" s="154"/>
      <c r="F4471" s="154"/>
      <c r="G4471" s="154"/>
      <c r="H4471" s="154"/>
      <c r="I4471" s="154"/>
      <c r="J4471" s="154"/>
      <c r="K4471" s="154"/>
      <c r="L4471" s="154"/>
      <c r="M4471" s="154"/>
      <c r="N4471" s="154"/>
      <c r="O4471" s="154"/>
      <c r="P4471" s="154"/>
      <c r="Q4471" s="154"/>
      <c r="R4471" s="154"/>
      <c r="S4471" s="154"/>
      <c r="T4471" s="154"/>
      <c r="U4471" s="154"/>
      <c r="V4471" s="154"/>
      <c r="W4471" s="154"/>
      <c r="X4471" s="154"/>
      <c r="Y4471" s="154"/>
      <c r="Z4471" s="154"/>
      <c r="AA4471" s="154"/>
      <c r="AB4471" s="154"/>
      <c r="AC4471" s="154"/>
      <c r="AD4471" s="154"/>
      <c r="AE4471" s="1292"/>
      <c r="AF4471" s="1292"/>
    </row>
    <row r="4472" spans="1:32" ht="16.7" customHeight="1">
      <c r="A4472" s="1280" t="s">
        <v>323</v>
      </c>
      <c r="B4472" s="1280"/>
      <c r="C4472" s="1280"/>
      <c r="D4472" s="1280"/>
      <c r="E4472" s="1280"/>
      <c r="F4472" s="1280"/>
      <c r="G4472" s="1280"/>
      <c r="H4472" s="1280"/>
      <c r="I4472" s="1280"/>
      <c r="J4472" s="1280"/>
      <c r="K4472" s="1280"/>
      <c r="L4472" s="1280"/>
      <c r="M4472" s="1280"/>
      <c r="N4472" s="1280"/>
      <c r="O4472" s="1280"/>
      <c r="P4472" s="1280"/>
      <c r="Q4472" s="1280"/>
      <c r="R4472" s="1280"/>
      <c r="S4472" s="1280"/>
      <c r="T4472" s="1280"/>
      <c r="U4472" s="1280"/>
      <c r="V4472" s="1280"/>
      <c r="W4472" s="1280"/>
      <c r="X4472" s="1280"/>
      <c r="Y4472" s="1280"/>
      <c r="Z4472" s="1280"/>
      <c r="AA4472" s="1280"/>
      <c r="AB4472" s="1280"/>
      <c r="AC4472" s="1280"/>
      <c r="AD4472" s="1280"/>
      <c r="AE4472" s="1280"/>
      <c r="AF4472" s="1280"/>
    </row>
    <row r="4473" spans="1:32" ht="37.15" customHeight="1">
      <c r="A4473" s="1301" t="s">
        <v>380</v>
      </c>
      <c r="B4473" s="1301"/>
      <c r="C4473" s="1301"/>
      <c r="D4473" s="1301"/>
      <c r="E4473" s="1301"/>
      <c r="F4473" s="1301"/>
      <c r="G4473" s="1301"/>
      <c r="H4473" s="1301"/>
      <c r="I4473" s="1301"/>
      <c r="J4473" s="1301"/>
      <c r="K4473" s="1301"/>
      <c r="L4473" s="1301"/>
      <c r="M4473" s="1301"/>
      <c r="N4473" s="1301"/>
      <c r="O4473" s="1301"/>
      <c r="P4473" s="1301"/>
      <c r="Q4473" s="1301"/>
      <c r="R4473" s="1301"/>
      <c r="S4473" s="1301"/>
      <c r="T4473" s="1301"/>
      <c r="U4473" s="1301"/>
      <c r="V4473" s="1301"/>
      <c r="W4473" s="1301"/>
      <c r="X4473" s="1301"/>
      <c r="Y4473" s="1280" t="s">
        <v>878</v>
      </c>
      <c r="Z4473" s="1280"/>
      <c r="AA4473" s="1280"/>
      <c r="AB4473" s="1280"/>
      <c r="AC4473" s="1280"/>
      <c r="AD4473" s="1280"/>
      <c r="AE4473" s="1280"/>
      <c r="AF4473" s="1280"/>
    </row>
    <row r="4474" spans="1:32" ht="5.0999999999999996" customHeight="1">
      <c r="A4474" s="155"/>
      <c r="B4474" s="156"/>
      <c r="C4474" s="156"/>
      <c r="D4474" s="156"/>
      <c r="E4474" s="156"/>
      <c r="F4474" s="156"/>
      <c r="G4474" s="156"/>
      <c r="H4474" s="156"/>
      <c r="I4474" s="156"/>
      <c r="J4474" s="156"/>
      <c r="K4474" s="156"/>
      <c r="L4474" s="156"/>
      <c r="M4474" s="156"/>
      <c r="N4474" s="156"/>
      <c r="O4474" s="156"/>
      <c r="P4474" s="156"/>
      <c r="Q4474" s="156"/>
      <c r="R4474" s="156"/>
      <c r="S4474" s="156"/>
      <c r="T4474" s="156"/>
      <c r="U4474" s="156"/>
      <c r="V4474" s="156"/>
      <c r="W4474" s="156"/>
      <c r="X4474" s="156"/>
      <c r="Y4474" s="156"/>
      <c r="Z4474" s="156"/>
      <c r="AA4474" s="156"/>
      <c r="AB4474" s="156"/>
      <c r="AC4474" s="156"/>
      <c r="AD4474" s="156"/>
      <c r="AE4474" s="156"/>
      <c r="AF4474" s="157"/>
    </row>
    <row r="4475" spans="1:32" ht="0.75" customHeight="1">
      <c r="A4475" s="1283" t="s">
        <v>382</v>
      </c>
      <c r="B4475" s="1283"/>
      <c r="C4475" s="1283"/>
      <c r="D4475" s="1283"/>
      <c r="E4475" s="1284"/>
      <c r="F4475" s="1284"/>
      <c r="G4475" s="1284"/>
      <c r="H4475" s="1284"/>
      <c r="I4475" s="1285" t="s">
        <v>445</v>
      </c>
      <c r="J4475" s="1285"/>
      <c r="K4475" s="1285"/>
      <c r="L4475" s="1285"/>
      <c r="M4475" s="1285"/>
      <c r="N4475" s="1285"/>
      <c r="O4475" s="1285"/>
      <c r="P4475" s="1285"/>
      <c r="Q4475" s="1285"/>
      <c r="R4475" s="1285"/>
      <c r="S4475" s="1285"/>
      <c r="T4475" s="1285"/>
      <c r="U4475" s="1285"/>
      <c r="V4475" s="1285"/>
      <c r="W4475" s="1285"/>
      <c r="X4475" s="1285"/>
      <c r="Y4475" s="1275" t="s">
        <v>383</v>
      </c>
      <c r="Z4475" s="1275"/>
      <c r="AA4475" s="1275"/>
      <c r="AB4475" s="1275"/>
      <c r="AC4475" s="1275"/>
      <c r="AD4475" s="1286" t="s">
        <v>446</v>
      </c>
      <c r="AE4475" s="1286"/>
      <c r="AF4475" s="1286"/>
    </row>
    <row r="4476" spans="1:32" ht="17.45" customHeight="1">
      <c r="A4476" s="1283"/>
      <c r="B4476" s="1283"/>
      <c r="C4476" s="1283"/>
      <c r="D4476" s="1283"/>
      <c r="E4476" s="1287" t="s">
        <v>385</v>
      </c>
      <c r="F4476" s="1287"/>
      <c r="G4476" s="1287"/>
      <c r="H4476" s="1288" t="s">
        <v>386</v>
      </c>
      <c r="I4476" s="1285"/>
      <c r="J4476" s="1285"/>
      <c r="K4476" s="1285"/>
      <c r="L4476" s="1285"/>
      <c r="M4476" s="1285"/>
      <c r="N4476" s="1285"/>
      <c r="O4476" s="1285"/>
      <c r="P4476" s="1285"/>
      <c r="Q4476" s="1285"/>
      <c r="R4476" s="1285"/>
      <c r="S4476" s="1285"/>
      <c r="T4476" s="1285"/>
      <c r="U4476" s="1285"/>
      <c r="V4476" s="1285"/>
      <c r="W4476" s="1285"/>
      <c r="X4476" s="1285"/>
      <c r="Y4476" s="1275"/>
      <c r="Z4476" s="1275"/>
      <c r="AA4476" s="1275"/>
      <c r="AB4476" s="1275"/>
      <c r="AC4476" s="1275"/>
      <c r="AD4476" s="1286"/>
      <c r="AE4476" s="1286"/>
      <c r="AF4476" s="1286"/>
    </row>
    <row r="4477" spans="1:32" ht="0.75" customHeight="1">
      <c r="A4477" s="1274" t="s">
        <v>444</v>
      </c>
      <c r="B4477" s="1274"/>
      <c r="C4477" s="1274"/>
      <c r="D4477" s="1274"/>
      <c r="E4477" s="1287"/>
      <c r="F4477" s="1287"/>
      <c r="G4477" s="1287"/>
      <c r="H4477" s="1288"/>
      <c r="I4477" s="1285"/>
      <c r="J4477" s="1285"/>
      <c r="K4477" s="1285"/>
      <c r="L4477" s="1285"/>
      <c r="M4477" s="1285"/>
      <c r="N4477" s="1285"/>
      <c r="O4477" s="1285"/>
      <c r="P4477" s="1285"/>
      <c r="Q4477" s="1285"/>
      <c r="R4477" s="1285"/>
      <c r="S4477" s="1285"/>
      <c r="T4477" s="1285"/>
      <c r="U4477" s="1285"/>
      <c r="V4477" s="1285"/>
      <c r="W4477" s="1285"/>
      <c r="X4477" s="1285"/>
      <c r="Y4477" s="1275" t="s">
        <v>387</v>
      </c>
      <c r="Z4477" s="1275"/>
      <c r="AA4477" s="1275"/>
      <c r="AB4477" s="1275"/>
      <c r="AC4477" s="1275"/>
      <c r="AD4477" s="1276">
        <v>68.650000000000006</v>
      </c>
      <c r="AE4477" s="1276"/>
      <c r="AF4477" s="1276"/>
    </row>
    <row r="4478" spans="1:32" ht="18.2" customHeight="1">
      <c r="A4478" s="1274"/>
      <c r="B4478" s="1274"/>
      <c r="C4478" s="1274"/>
      <c r="D4478" s="1274"/>
      <c r="E4478" s="1277"/>
      <c r="F4478" s="1277"/>
      <c r="G4478" s="1277"/>
      <c r="H4478" s="1288"/>
      <c r="I4478" s="1285"/>
      <c r="J4478" s="1285"/>
      <c r="K4478" s="1285"/>
      <c r="L4478" s="1285"/>
      <c r="M4478" s="1285"/>
      <c r="N4478" s="1285"/>
      <c r="O4478" s="1285"/>
      <c r="P4478" s="1285"/>
      <c r="Q4478" s="1285"/>
      <c r="R4478" s="1285"/>
      <c r="S4478" s="1285"/>
      <c r="T4478" s="1285"/>
      <c r="U4478" s="1285"/>
      <c r="V4478" s="1285"/>
      <c r="W4478" s="1285"/>
      <c r="X4478" s="1285"/>
      <c r="Y4478" s="1275"/>
      <c r="Z4478" s="1275"/>
      <c r="AA4478" s="1275"/>
      <c r="AB4478" s="1275"/>
      <c r="AC4478" s="1275"/>
      <c r="AD4478" s="1276"/>
      <c r="AE4478" s="1276"/>
      <c r="AF4478" s="1276"/>
    </row>
    <row r="4479" spans="1:32" ht="0.75" customHeight="1">
      <c r="A4479" s="1278"/>
      <c r="B4479" s="1278"/>
      <c r="C4479" s="1278"/>
      <c r="D4479" s="1278"/>
      <c r="E4479" s="1278"/>
      <c r="F4479" s="1278"/>
      <c r="G4479" s="1278"/>
      <c r="H4479" s="1288"/>
      <c r="I4479" s="1279"/>
      <c r="J4479" s="1279"/>
      <c r="K4479" s="1279"/>
      <c r="L4479" s="1279"/>
      <c r="M4479" s="1279"/>
      <c r="N4479" s="1279"/>
      <c r="O4479" s="1279"/>
      <c r="P4479" s="1279"/>
      <c r="Q4479" s="1279"/>
      <c r="R4479" s="1279"/>
      <c r="S4479" s="1279"/>
      <c r="T4479" s="1279"/>
      <c r="U4479" s="1279"/>
      <c r="V4479" s="1279"/>
      <c r="W4479" s="1279"/>
      <c r="X4479" s="1279"/>
      <c r="Y4479" s="1279"/>
      <c r="Z4479" s="1279"/>
      <c r="AA4479" s="1279"/>
      <c r="AB4479" s="1279"/>
      <c r="AC4479" s="1279"/>
      <c r="AD4479" s="1279"/>
      <c r="AE4479" s="1279"/>
      <c r="AF4479" s="1279"/>
    </row>
    <row r="4480" spans="1:32" ht="26.1" customHeight="1">
      <c r="A4480" s="1271" t="s">
        <v>432</v>
      </c>
      <c r="B4480" s="1271"/>
      <c r="C4480" s="1271"/>
      <c r="D4480" s="1271"/>
      <c r="E4480" s="1271"/>
      <c r="F4480" s="1271"/>
      <c r="G4480" s="1271"/>
      <c r="H4480" s="1271"/>
      <c r="I4480" s="1271"/>
      <c r="J4480" s="1271"/>
      <c r="K4480" s="1271"/>
      <c r="L4480" s="1271"/>
      <c r="M4480" s="1271"/>
      <c r="N4480" s="1271"/>
      <c r="O4480" s="1271"/>
      <c r="P4480" s="1271"/>
      <c r="Q4480" s="1271"/>
      <c r="R4480" s="1271"/>
      <c r="S4480" s="1271"/>
      <c r="T4480" s="1271"/>
      <c r="U4480" s="1271"/>
      <c r="V4480" s="1271"/>
      <c r="W4480" s="1271"/>
      <c r="X4480" s="1271"/>
      <c r="Y4480" s="1271"/>
      <c r="Z4480" s="1271"/>
      <c r="AA4480" s="1271"/>
      <c r="AB4480" s="1271"/>
      <c r="AC4480" s="1271"/>
      <c r="AD4480" s="1271"/>
      <c r="AE4480" s="1271"/>
      <c r="AF4480" s="1272"/>
    </row>
    <row r="4481" spans="1:32" ht="0.75" customHeight="1">
      <c r="A4481" s="1273" t="s">
        <v>389</v>
      </c>
      <c r="B4481" s="1273"/>
      <c r="C4481" s="1273"/>
      <c r="D4481" s="1273"/>
      <c r="E4481" s="1273"/>
      <c r="F4481" s="1273"/>
      <c r="G4481" s="1273"/>
      <c r="H4481" s="1273"/>
      <c r="I4481" s="1273"/>
      <c r="J4481" s="1273"/>
      <c r="K4481" s="1273"/>
      <c r="L4481" s="1273"/>
      <c r="M4481" s="1273"/>
      <c r="N4481" s="1273"/>
      <c r="O4481" s="1273"/>
      <c r="P4481" s="1273"/>
      <c r="Q4481" s="1273"/>
      <c r="R4481" s="1273"/>
      <c r="S4481" s="1273"/>
      <c r="T4481" s="1273"/>
      <c r="U4481" s="1273"/>
      <c r="V4481" s="1273"/>
      <c r="W4481" s="1273"/>
      <c r="X4481" s="1273"/>
      <c r="Y4481" s="1273"/>
      <c r="Z4481" s="1273"/>
      <c r="AA4481" s="1273"/>
      <c r="AB4481" s="1273"/>
      <c r="AC4481" s="1273"/>
      <c r="AD4481" s="1273"/>
      <c r="AE4481" s="1273"/>
      <c r="AF4481" s="1272"/>
    </row>
    <row r="4482" spans="1:32" ht="10.15" customHeight="1">
      <c r="A4482" s="1273"/>
      <c r="B4482" s="1273"/>
      <c r="C4482" s="1273"/>
      <c r="D4482" s="1273"/>
      <c r="E4482" s="1273"/>
      <c r="F4482" s="1273"/>
      <c r="G4482" s="1273"/>
      <c r="H4482" s="1273"/>
      <c r="I4482" s="1273"/>
      <c r="J4482" s="1273"/>
      <c r="K4482" s="1273"/>
      <c r="L4482" s="1273"/>
      <c r="M4482" s="1273"/>
      <c r="N4482" s="1273"/>
      <c r="O4482" s="1273"/>
      <c r="P4482" s="1273"/>
      <c r="Q4482" s="1273"/>
      <c r="R4482" s="1273"/>
      <c r="S4482" s="1273"/>
      <c r="T4482" s="1273"/>
      <c r="U4482" s="1273"/>
      <c r="V4482" s="1273"/>
      <c r="W4482" s="1273"/>
      <c r="X4482" s="1273"/>
      <c r="Y4482" s="1273"/>
      <c r="Z4482" s="1273"/>
      <c r="AA4482" s="1273"/>
      <c r="AB4482" s="1273"/>
      <c r="AC4482" s="1273"/>
      <c r="AD4482" s="1273"/>
      <c r="AE4482" s="1273"/>
      <c r="AF4482" s="1272"/>
    </row>
    <row r="4483" spans="1:32" ht="16.7" customHeight="1">
      <c r="A4483" s="1255" t="s">
        <v>390</v>
      </c>
      <c r="B4483" s="1255"/>
      <c r="C4483" s="1255"/>
      <c r="D4483" s="1255"/>
      <c r="E4483" s="1255"/>
      <c r="F4483" s="1255"/>
      <c r="G4483" s="1255"/>
      <c r="H4483" s="1255"/>
      <c r="I4483" s="1255"/>
      <c r="J4483" s="1255"/>
      <c r="K4483" s="1255"/>
      <c r="L4483" s="1255"/>
      <c r="M4483" s="1256" t="s">
        <v>391</v>
      </c>
      <c r="N4483" s="1256" t="s">
        <v>392</v>
      </c>
      <c r="O4483" s="1256"/>
      <c r="P4483" s="1256"/>
      <c r="Q4483" s="1256"/>
      <c r="R4483" s="1256"/>
      <c r="S4483" s="1256"/>
      <c r="T4483" s="1256" t="s">
        <v>393</v>
      </c>
      <c r="U4483" s="1256"/>
      <c r="V4483" s="1256"/>
      <c r="W4483" s="1256"/>
      <c r="X4483" s="1256"/>
      <c r="Y4483" s="1256"/>
      <c r="Z4483" s="1256"/>
      <c r="AA4483" s="1256"/>
      <c r="AB4483" s="1256"/>
      <c r="AC4483" s="1245" t="s">
        <v>394</v>
      </c>
      <c r="AD4483" s="1245"/>
      <c r="AE4483" s="1245"/>
      <c r="AF4483" s="1245"/>
    </row>
    <row r="4484" spans="1:32" ht="17.45" customHeight="1">
      <c r="A4484" s="1255"/>
      <c r="B4484" s="1255"/>
      <c r="C4484" s="1255"/>
      <c r="D4484" s="1255"/>
      <c r="E4484" s="1255"/>
      <c r="F4484" s="1255"/>
      <c r="G4484" s="1255"/>
      <c r="H4484" s="1255"/>
      <c r="I4484" s="1255"/>
      <c r="J4484" s="1255"/>
      <c r="K4484" s="1255"/>
      <c r="L4484" s="1255"/>
      <c r="M4484" s="1256"/>
      <c r="N4484" s="1256" t="s">
        <v>395</v>
      </c>
      <c r="O4484" s="1256"/>
      <c r="P4484" s="1256" t="s">
        <v>396</v>
      </c>
      <c r="Q4484" s="1256"/>
      <c r="R4484" s="1256"/>
      <c r="S4484" s="1256"/>
      <c r="T4484" s="1256" t="s">
        <v>395</v>
      </c>
      <c r="U4484" s="1256"/>
      <c r="V4484" s="1256"/>
      <c r="W4484" s="1256"/>
      <c r="X4484" s="1256" t="s">
        <v>396</v>
      </c>
      <c r="Y4484" s="1256"/>
      <c r="Z4484" s="1256"/>
      <c r="AA4484" s="1256"/>
      <c r="AB4484" s="1256"/>
      <c r="AC4484" s="1245"/>
      <c r="AD4484" s="1245"/>
      <c r="AE4484" s="1245"/>
      <c r="AF4484" s="1245"/>
    </row>
    <row r="4485" spans="1:32" ht="22.5" customHeight="1">
      <c r="A4485" s="155"/>
      <c r="B4485" s="156"/>
      <c r="C4485" s="169" t="s">
        <v>997</v>
      </c>
      <c r="D4485" s="1268" t="s">
        <v>998</v>
      </c>
      <c r="E4485" s="1268"/>
      <c r="F4485" s="1268"/>
      <c r="G4485" s="1268"/>
      <c r="H4485" s="1268"/>
      <c r="I4485" s="1268"/>
      <c r="J4485" s="1268"/>
      <c r="K4485" s="1268"/>
      <c r="L4485" s="1268"/>
      <c r="M4485" s="161">
        <v>1</v>
      </c>
      <c r="N4485" s="1269">
        <v>1</v>
      </c>
      <c r="O4485" s="1269"/>
      <c r="P4485" s="1269">
        <v>0</v>
      </c>
      <c r="Q4485" s="1269"/>
      <c r="R4485" s="1269"/>
      <c r="S4485" s="1269"/>
      <c r="T4485" s="1270">
        <v>215.4111</v>
      </c>
      <c r="U4485" s="1270"/>
      <c r="V4485" s="1270"/>
      <c r="W4485" s="1270"/>
      <c r="X4485" s="1270">
        <v>108.4229</v>
      </c>
      <c r="Y4485" s="1270"/>
      <c r="Z4485" s="1270"/>
      <c r="AA4485" s="1270"/>
      <c r="AB4485" s="1270"/>
      <c r="AC4485" s="1267">
        <v>215.4111</v>
      </c>
      <c r="AD4485" s="1267"/>
      <c r="AE4485" s="1267"/>
      <c r="AF4485" s="1267"/>
    </row>
    <row r="4486" spans="1:32" ht="17.45" customHeight="1">
      <c r="A4486" s="1246"/>
      <c r="B4486" s="1246"/>
      <c r="C4486" s="1246"/>
      <c r="D4486" s="1246"/>
      <c r="E4486" s="1246"/>
      <c r="F4486" s="1246"/>
      <c r="G4486" s="1246"/>
      <c r="H4486" s="1246"/>
      <c r="I4486" s="1246"/>
      <c r="J4486" s="1246"/>
      <c r="K4486" s="1246"/>
      <c r="L4486" s="1246"/>
      <c r="M4486" s="1247" t="s">
        <v>397</v>
      </c>
      <c r="N4486" s="1247"/>
      <c r="O4486" s="1247"/>
      <c r="P4486" s="1247"/>
      <c r="Q4486" s="1247"/>
      <c r="R4486" s="1247"/>
      <c r="S4486" s="1247"/>
      <c r="T4486" s="1247"/>
      <c r="U4486" s="1247"/>
      <c r="V4486" s="1247"/>
      <c r="W4486" s="1247"/>
      <c r="X4486" s="1248"/>
      <c r="Y4486" s="1248"/>
      <c r="Z4486" s="1249">
        <v>215.4111</v>
      </c>
      <c r="AA4486" s="1249"/>
      <c r="AB4486" s="1249"/>
      <c r="AC4486" s="1249"/>
      <c r="AD4486" s="1249"/>
      <c r="AE4486" s="1249"/>
      <c r="AF4486" s="1249"/>
    </row>
    <row r="4487" spans="1:32" ht="17.45" customHeight="1">
      <c r="A4487" s="1255" t="s">
        <v>398</v>
      </c>
      <c r="B4487" s="1255"/>
      <c r="C4487" s="1255"/>
      <c r="D4487" s="1255"/>
      <c r="E4487" s="1255"/>
      <c r="F4487" s="1255"/>
      <c r="G4487" s="1255"/>
      <c r="H4487" s="1255"/>
      <c r="I4487" s="1255"/>
      <c r="J4487" s="1255"/>
      <c r="K4487" s="1255"/>
      <c r="L4487" s="1255"/>
      <c r="M4487" s="1255"/>
      <c r="N4487" s="1255"/>
      <c r="O4487" s="1256" t="s">
        <v>399</v>
      </c>
      <c r="P4487" s="1256"/>
      <c r="Q4487" s="1256"/>
      <c r="R4487" s="1256"/>
      <c r="S4487" s="1256" t="s">
        <v>391</v>
      </c>
      <c r="T4487" s="1256"/>
      <c r="U4487" s="1256"/>
      <c r="V4487" s="1256"/>
      <c r="W4487" s="1256" t="s">
        <v>400</v>
      </c>
      <c r="X4487" s="1256"/>
      <c r="Y4487" s="1256"/>
      <c r="Z4487" s="1256"/>
      <c r="AA4487" s="1256"/>
      <c r="AB4487" s="1256"/>
      <c r="AC4487" s="1245" t="s">
        <v>394</v>
      </c>
      <c r="AD4487" s="1245"/>
      <c r="AE4487" s="1245"/>
      <c r="AF4487" s="1245"/>
    </row>
    <row r="4488" spans="1:32" ht="16.7" customHeight="1">
      <c r="A4488" s="146"/>
      <c r="B4488" s="147"/>
      <c r="C4488" s="147"/>
      <c r="D4488" s="147"/>
      <c r="E4488" s="147"/>
      <c r="F4488" s="147"/>
      <c r="G4488" s="147"/>
      <c r="H4488" s="147"/>
      <c r="I4488" s="147"/>
      <c r="J4488" s="147"/>
      <c r="K4488" s="147"/>
      <c r="L4488" s="147"/>
      <c r="M4488" s="1331" t="s">
        <v>401</v>
      </c>
      <c r="N4488" s="1331"/>
      <c r="O4488" s="1331"/>
      <c r="P4488" s="1331"/>
      <c r="Q4488" s="1331"/>
      <c r="R4488" s="1331"/>
      <c r="S4488" s="1331"/>
      <c r="T4488" s="1331"/>
      <c r="U4488" s="1331"/>
      <c r="V4488" s="1331"/>
      <c r="W4488" s="1331"/>
      <c r="X4488" s="147"/>
      <c r="Y4488" s="147"/>
      <c r="Z4488" s="1266">
        <v>0</v>
      </c>
      <c r="AA4488" s="1266"/>
      <c r="AB4488" s="1266"/>
      <c r="AC4488" s="1266"/>
      <c r="AD4488" s="1266"/>
      <c r="AE4488" s="1266"/>
      <c r="AF4488" s="1266"/>
    </row>
    <row r="4489" spans="1:32" ht="17.45" customHeight="1">
      <c r="A4489" s="150"/>
      <c r="M4489" s="1240" t="s">
        <v>402</v>
      </c>
      <c r="N4489" s="1240"/>
      <c r="O4489" s="1240"/>
      <c r="P4489" s="1240"/>
      <c r="Q4489" s="1240"/>
      <c r="R4489" s="1240"/>
      <c r="S4489" s="1240"/>
      <c r="T4489" s="1240"/>
      <c r="U4489" s="1240"/>
      <c r="V4489" s="1240"/>
      <c r="W4489" s="1240"/>
      <c r="Z4489" s="1262">
        <v>215.4111</v>
      </c>
      <c r="AA4489" s="1262"/>
      <c r="AB4489" s="1262"/>
      <c r="AC4489" s="1262"/>
      <c r="AD4489" s="1262"/>
      <c r="AE4489" s="1262"/>
      <c r="AF4489" s="1262"/>
    </row>
    <row r="4490" spans="1:32" ht="16.7" customHeight="1">
      <c r="A4490" s="150"/>
      <c r="M4490" s="1240" t="s">
        <v>403</v>
      </c>
      <c r="N4490" s="1240"/>
      <c r="O4490" s="1240"/>
      <c r="P4490" s="1240"/>
      <c r="Q4490" s="1240"/>
      <c r="R4490" s="1240"/>
      <c r="S4490" s="1240"/>
      <c r="T4490" s="1240"/>
      <c r="U4490" s="1240"/>
      <c r="V4490" s="1240"/>
      <c r="W4490" s="1240"/>
      <c r="Z4490" s="1262">
        <v>3.1377999999999999</v>
      </c>
      <c r="AA4490" s="1262"/>
      <c r="AB4490" s="1262"/>
      <c r="AC4490" s="1262"/>
      <c r="AD4490" s="1262"/>
      <c r="AE4490" s="1262"/>
      <c r="AF4490" s="1262"/>
    </row>
    <row r="4491" spans="1:32" ht="17.45" customHeight="1">
      <c r="A4491" s="150"/>
      <c r="M4491" s="1240" t="s">
        <v>404</v>
      </c>
      <c r="N4491" s="1240"/>
      <c r="O4491" s="1240"/>
      <c r="P4491" s="1240"/>
      <c r="Q4491" s="1240"/>
      <c r="R4491" s="1240"/>
      <c r="S4491" s="1240"/>
      <c r="T4491" s="1240"/>
      <c r="U4491" s="1240"/>
      <c r="V4491" s="1240"/>
      <c r="W4491" s="1240"/>
      <c r="Z4491" s="1262">
        <v>0</v>
      </c>
      <c r="AA4491" s="1262"/>
      <c r="AB4491" s="1262"/>
      <c r="AC4491" s="1262"/>
      <c r="AD4491" s="1262"/>
      <c r="AE4491" s="1262"/>
      <c r="AF4491" s="1262"/>
    </row>
    <row r="4492" spans="1:32" ht="17.45" customHeight="1">
      <c r="A4492" s="153"/>
      <c r="B4492" s="154"/>
      <c r="C4492" s="154"/>
      <c r="D4492" s="154"/>
      <c r="E4492" s="154"/>
      <c r="F4492" s="154"/>
      <c r="G4492" s="154"/>
      <c r="H4492" s="154"/>
      <c r="I4492" s="154"/>
      <c r="J4492" s="154"/>
      <c r="K4492" s="154"/>
      <c r="L4492" s="154"/>
      <c r="M4492" s="1260" t="s">
        <v>405</v>
      </c>
      <c r="N4492" s="1260"/>
      <c r="O4492" s="1260"/>
      <c r="P4492" s="1260"/>
      <c r="Q4492" s="1260"/>
      <c r="R4492" s="1260"/>
      <c r="S4492" s="1260"/>
      <c r="T4492" s="1260"/>
      <c r="U4492" s="1260"/>
      <c r="V4492" s="1260"/>
      <c r="W4492" s="1260"/>
      <c r="X4492" s="154"/>
      <c r="Y4492" s="154"/>
      <c r="Z4492" s="1261">
        <v>0</v>
      </c>
      <c r="AA4492" s="1261"/>
      <c r="AB4492" s="1261"/>
      <c r="AC4492" s="1261"/>
      <c r="AD4492" s="1261"/>
      <c r="AE4492" s="1261"/>
      <c r="AF4492" s="1261"/>
    </row>
    <row r="4493" spans="1:32" ht="16.7" customHeight="1">
      <c r="A4493" s="1257" t="s">
        <v>406</v>
      </c>
      <c r="B4493" s="1257"/>
      <c r="C4493" s="1257"/>
      <c r="D4493" s="1257"/>
      <c r="E4493" s="1257"/>
      <c r="F4493" s="1257"/>
      <c r="G4493" s="1257"/>
      <c r="H4493" s="1257"/>
      <c r="I4493" s="1257"/>
      <c r="J4493" s="1257"/>
      <c r="K4493" s="1257"/>
      <c r="L4493" s="1257"/>
      <c r="M4493" s="1257"/>
      <c r="N4493" s="1257"/>
      <c r="O4493" s="1258" t="s">
        <v>391</v>
      </c>
      <c r="P4493" s="1258"/>
      <c r="Q4493" s="1258"/>
      <c r="R4493" s="1258"/>
      <c r="S4493" s="1258" t="s">
        <v>407</v>
      </c>
      <c r="T4493" s="1258"/>
      <c r="U4493" s="1258"/>
      <c r="V4493" s="1258"/>
      <c r="W4493" s="1258" t="s">
        <v>408</v>
      </c>
      <c r="X4493" s="1258"/>
      <c r="Y4493" s="1258"/>
      <c r="Z4493" s="1258"/>
      <c r="AA4493" s="1258"/>
      <c r="AB4493" s="1258"/>
      <c r="AC4493" s="1259" t="s">
        <v>409</v>
      </c>
      <c r="AD4493" s="1259"/>
      <c r="AE4493" s="1259"/>
      <c r="AF4493" s="1259"/>
    </row>
    <row r="4494" spans="1:32" ht="17.45" customHeight="1">
      <c r="A4494" s="1246"/>
      <c r="B4494" s="1246"/>
      <c r="C4494" s="1246"/>
      <c r="D4494" s="1246"/>
      <c r="E4494" s="1246"/>
      <c r="F4494" s="1246"/>
      <c r="G4494" s="1246"/>
      <c r="H4494" s="1246"/>
      <c r="I4494" s="1246"/>
      <c r="J4494" s="1246"/>
      <c r="K4494" s="1246"/>
      <c r="L4494" s="1246"/>
      <c r="M4494" s="1247" t="s">
        <v>411</v>
      </c>
      <c r="N4494" s="1247"/>
      <c r="O4494" s="1247"/>
      <c r="P4494" s="1247"/>
      <c r="Q4494" s="1247"/>
      <c r="R4494" s="1247"/>
      <c r="S4494" s="1247"/>
      <c r="T4494" s="1247"/>
      <c r="U4494" s="1247"/>
      <c r="V4494" s="1247"/>
      <c r="W4494" s="1247"/>
      <c r="X4494" s="1248"/>
      <c r="Y4494" s="1248"/>
      <c r="Z4494" s="1249">
        <v>0</v>
      </c>
      <c r="AA4494" s="1249"/>
      <c r="AB4494" s="1249"/>
      <c r="AC4494" s="1249"/>
      <c r="AD4494" s="1249"/>
      <c r="AE4494" s="1249"/>
      <c r="AF4494" s="1249"/>
    </row>
    <row r="4495" spans="1:32" ht="17.45" customHeight="1">
      <c r="A4495" s="1257" t="s">
        <v>412</v>
      </c>
      <c r="B4495" s="1257"/>
      <c r="C4495" s="1257"/>
      <c r="D4495" s="1257"/>
      <c r="E4495" s="1257"/>
      <c r="F4495" s="1257"/>
      <c r="G4495" s="1257"/>
      <c r="H4495" s="1257"/>
      <c r="I4495" s="1257"/>
      <c r="J4495" s="1257"/>
      <c r="K4495" s="1257"/>
      <c r="L4495" s="1257"/>
      <c r="M4495" s="1257"/>
      <c r="N4495" s="1257"/>
      <c r="O4495" s="1258" t="s">
        <v>391</v>
      </c>
      <c r="P4495" s="1258"/>
      <c r="Q4495" s="1258"/>
      <c r="R4495" s="1258"/>
      <c r="S4495" s="1258" t="s">
        <v>407</v>
      </c>
      <c r="T4495" s="1258"/>
      <c r="U4495" s="1258"/>
      <c r="V4495" s="1258"/>
      <c r="W4495" s="1258" t="s">
        <v>408</v>
      </c>
      <c r="X4495" s="1258"/>
      <c r="Y4495" s="1258"/>
      <c r="Z4495" s="1258"/>
      <c r="AA4495" s="1258"/>
      <c r="AB4495" s="1258"/>
      <c r="AC4495" s="1259" t="s">
        <v>409</v>
      </c>
      <c r="AD4495" s="1259"/>
      <c r="AE4495" s="1259"/>
      <c r="AF4495" s="1259"/>
    </row>
    <row r="4496" spans="1:32" ht="16.7" customHeight="1">
      <c r="A4496" s="1246"/>
      <c r="B4496" s="1246"/>
      <c r="C4496" s="1246"/>
      <c r="D4496" s="1246"/>
      <c r="E4496" s="1246"/>
      <c r="F4496" s="1246"/>
      <c r="G4496" s="1246"/>
      <c r="H4496" s="1246"/>
      <c r="I4496" s="1246"/>
      <c r="J4496" s="1246"/>
      <c r="K4496" s="1246"/>
      <c r="L4496" s="1246"/>
      <c r="M4496" s="1247" t="s">
        <v>413</v>
      </c>
      <c r="N4496" s="1247"/>
      <c r="O4496" s="1247"/>
      <c r="P4496" s="1247"/>
      <c r="Q4496" s="1247"/>
      <c r="R4496" s="1247"/>
      <c r="S4496" s="1247"/>
      <c r="T4496" s="1247"/>
      <c r="U4496" s="1247"/>
      <c r="V4496" s="1247"/>
      <c r="W4496" s="1247"/>
      <c r="X4496" s="1248"/>
      <c r="Y4496" s="1248"/>
      <c r="Z4496" s="1249">
        <v>0</v>
      </c>
      <c r="AA4496" s="1249"/>
      <c r="AB4496" s="1249"/>
      <c r="AC4496" s="1249"/>
      <c r="AD4496" s="1249"/>
      <c r="AE4496" s="1249"/>
      <c r="AF4496" s="1249"/>
    </row>
    <row r="4497" spans="1:32" ht="17.45" customHeight="1">
      <c r="A4497" s="1257" t="s">
        <v>414</v>
      </c>
      <c r="B4497" s="1257"/>
      <c r="C4497" s="1257"/>
      <c r="D4497" s="1257"/>
      <c r="E4497" s="1257"/>
      <c r="F4497" s="1257"/>
      <c r="G4497" s="1257"/>
      <c r="H4497" s="1257"/>
      <c r="I4497" s="1257"/>
      <c r="J4497" s="1257"/>
      <c r="K4497" s="1257"/>
      <c r="L4497" s="1257"/>
      <c r="M4497" s="1257"/>
      <c r="N4497" s="1257"/>
      <c r="O4497" s="1258" t="s">
        <v>391</v>
      </c>
      <c r="P4497" s="1258"/>
      <c r="Q4497" s="1258"/>
      <c r="R4497" s="1258"/>
      <c r="S4497" s="1258" t="s">
        <v>407</v>
      </c>
      <c r="T4497" s="1258"/>
      <c r="U4497" s="1258"/>
      <c r="V4497" s="1258"/>
      <c r="W4497" s="1258" t="s">
        <v>408</v>
      </c>
      <c r="X4497" s="1258"/>
      <c r="Y4497" s="1258"/>
      <c r="Z4497" s="1258"/>
      <c r="AA4497" s="1258"/>
      <c r="AB4497" s="1258"/>
      <c r="AC4497" s="1259" t="s">
        <v>409</v>
      </c>
      <c r="AD4497" s="1259"/>
      <c r="AE4497" s="1259"/>
      <c r="AF4497" s="1259"/>
    </row>
    <row r="4498" spans="1:32" ht="22.5" customHeight="1">
      <c r="A4498" s="155"/>
      <c r="B4498" s="156"/>
      <c r="C4498" s="160" t="s">
        <v>999</v>
      </c>
      <c r="D4498" s="1268" t="s">
        <v>1000</v>
      </c>
      <c r="E4498" s="1268"/>
      <c r="F4498" s="1268"/>
      <c r="G4498" s="1268"/>
      <c r="H4498" s="1268"/>
      <c r="I4498" s="1268"/>
      <c r="J4498" s="1268"/>
      <c r="K4498" s="1268"/>
      <c r="L4498" s="1268"/>
      <c r="M4498" s="1268"/>
      <c r="N4498" s="1268"/>
      <c r="O4498" s="1319">
        <v>1.5</v>
      </c>
      <c r="P4498" s="1319"/>
      <c r="Q4498" s="1319"/>
      <c r="R4498" s="1319"/>
      <c r="S4498" s="1320" t="s">
        <v>283</v>
      </c>
      <c r="T4498" s="1320"/>
      <c r="U4498" s="1320"/>
      <c r="V4498" s="1320"/>
      <c r="W4498" s="1270">
        <v>3.25</v>
      </c>
      <c r="X4498" s="1270"/>
      <c r="Y4498" s="1270"/>
      <c r="Z4498" s="1270"/>
      <c r="AA4498" s="1270"/>
      <c r="AB4498" s="1270"/>
      <c r="AC4498" s="1267">
        <v>4.875</v>
      </c>
      <c r="AD4498" s="1267"/>
      <c r="AE4498" s="1267"/>
      <c r="AF4498" s="1267"/>
    </row>
    <row r="4499" spans="1:32" ht="17.45" customHeight="1">
      <c r="A4499" s="1251"/>
      <c r="B4499" s="1251"/>
      <c r="C4499" s="1251"/>
      <c r="D4499" s="1251"/>
      <c r="E4499" s="1251"/>
      <c r="F4499" s="1251"/>
      <c r="G4499" s="1251"/>
      <c r="H4499" s="1251"/>
      <c r="I4499" s="1251"/>
      <c r="J4499" s="1251"/>
      <c r="K4499" s="1251"/>
      <c r="L4499" s="1251"/>
      <c r="M4499" s="1252" t="s">
        <v>415</v>
      </c>
      <c r="N4499" s="1252"/>
      <c r="O4499" s="1252"/>
      <c r="P4499" s="1252"/>
      <c r="Q4499" s="1252"/>
      <c r="R4499" s="1252"/>
      <c r="S4499" s="1252"/>
      <c r="T4499" s="1252"/>
      <c r="U4499" s="1252"/>
      <c r="V4499" s="1252"/>
      <c r="W4499" s="1252"/>
      <c r="X4499" s="1253"/>
      <c r="Y4499" s="1253"/>
      <c r="Z4499" s="1254">
        <v>4.875</v>
      </c>
      <c r="AA4499" s="1254"/>
      <c r="AB4499" s="1254"/>
      <c r="AC4499" s="1254"/>
      <c r="AD4499" s="1254"/>
      <c r="AE4499" s="1254"/>
      <c r="AF4499" s="1254"/>
    </row>
    <row r="4500" spans="1:32" ht="17.45" customHeight="1">
      <c r="A4500" s="1255" t="s">
        <v>416</v>
      </c>
      <c r="B4500" s="1255"/>
      <c r="C4500" s="1255"/>
      <c r="D4500" s="1255"/>
      <c r="E4500" s="1255"/>
      <c r="F4500" s="1255"/>
      <c r="G4500" s="1255"/>
      <c r="H4500" s="1255"/>
      <c r="I4500" s="1255"/>
      <c r="J4500" s="1256" t="s">
        <v>391</v>
      </c>
      <c r="K4500" s="1256"/>
      <c r="L4500" s="158" t="s">
        <v>417</v>
      </c>
      <c r="M4500" s="158" t="s">
        <v>418</v>
      </c>
      <c r="N4500" s="1256" t="s">
        <v>419</v>
      </c>
      <c r="O4500" s="1256"/>
      <c r="P4500" s="1256" t="s">
        <v>420</v>
      </c>
      <c r="Q4500" s="1256"/>
      <c r="R4500" s="1256"/>
      <c r="S4500" s="1256"/>
      <c r="T4500" s="1256" t="s">
        <v>421</v>
      </c>
      <c r="U4500" s="1256"/>
      <c r="V4500" s="1256"/>
      <c r="W4500" s="1256"/>
      <c r="X4500" s="1256" t="s">
        <v>422</v>
      </c>
      <c r="Y4500" s="1256"/>
      <c r="Z4500" s="1256"/>
      <c r="AA4500" s="1256"/>
      <c r="AB4500" s="1256"/>
      <c r="AC4500" s="1245" t="s">
        <v>409</v>
      </c>
      <c r="AD4500" s="1245"/>
      <c r="AE4500" s="1245"/>
      <c r="AF4500" s="1245"/>
    </row>
    <row r="4501" spans="1:32" ht="30" customHeight="1">
      <c r="A4501" s="155"/>
      <c r="B4501" s="156"/>
      <c r="C4501" s="160" t="s">
        <v>1001</v>
      </c>
      <c r="D4501" s="1328" t="s">
        <v>1000</v>
      </c>
      <c r="E4501" s="1328"/>
      <c r="F4501" s="1328"/>
      <c r="G4501" s="1328"/>
      <c r="H4501" s="1328"/>
      <c r="I4501" s="1328"/>
      <c r="J4501" s="1329">
        <v>1.5</v>
      </c>
      <c r="K4501" s="1329"/>
      <c r="L4501" s="172">
        <v>0</v>
      </c>
      <c r="M4501" s="172">
        <v>0</v>
      </c>
      <c r="N4501" s="1330">
        <v>0</v>
      </c>
      <c r="O4501" s="1330"/>
      <c r="P4501" s="1330">
        <v>1.36</v>
      </c>
      <c r="Q4501" s="1330"/>
      <c r="R4501" s="1330"/>
      <c r="S4501" s="1330"/>
      <c r="T4501" s="1330">
        <v>1.0900000000000001</v>
      </c>
      <c r="U4501" s="1330"/>
      <c r="V4501" s="1330"/>
      <c r="W4501" s="1330"/>
      <c r="X4501" s="1330">
        <v>0.89</v>
      </c>
      <c r="Y4501" s="1330"/>
      <c r="Z4501" s="1330"/>
      <c r="AA4501" s="1330"/>
      <c r="AB4501" s="1330"/>
      <c r="AC4501" s="1254">
        <v>0</v>
      </c>
      <c r="AD4501" s="1254"/>
      <c r="AE4501" s="1254"/>
      <c r="AF4501" s="1254"/>
    </row>
    <row r="4502" spans="1:32" ht="17.45" customHeight="1">
      <c r="A4502" s="1246"/>
      <c r="B4502" s="1246"/>
      <c r="C4502" s="1246"/>
      <c r="D4502" s="1246"/>
      <c r="E4502" s="1246"/>
      <c r="F4502" s="1246"/>
      <c r="G4502" s="1246"/>
      <c r="H4502" s="1246"/>
      <c r="I4502" s="1246"/>
      <c r="J4502" s="1246"/>
      <c r="K4502" s="1246"/>
      <c r="L4502" s="1246"/>
      <c r="M4502" s="1247" t="s">
        <v>423</v>
      </c>
      <c r="N4502" s="1247"/>
      <c r="O4502" s="1247"/>
      <c r="P4502" s="1247"/>
      <c r="Q4502" s="1247"/>
      <c r="R4502" s="1247"/>
      <c r="S4502" s="1247"/>
      <c r="T4502" s="1247"/>
      <c r="U4502" s="1247"/>
      <c r="V4502" s="1247"/>
      <c r="W4502" s="1247"/>
      <c r="X4502" s="1248"/>
      <c r="Y4502" s="1248"/>
      <c r="Z4502" s="1249">
        <v>0</v>
      </c>
      <c r="AA4502" s="1249"/>
      <c r="AB4502" s="1249"/>
      <c r="AC4502" s="1249"/>
      <c r="AD4502" s="1249"/>
      <c r="AE4502" s="1249"/>
      <c r="AF4502" s="1249"/>
    </row>
    <row r="4503" spans="1:32" ht="5.85" customHeight="1">
      <c r="A4503" s="1250"/>
      <c r="B4503" s="1250"/>
      <c r="C4503" s="1250"/>
      <c r="D4503" s="1250"/>
      <c r="E4503" s="1250"/>
      <c r="F4503" s="1250"/>
      <c r="G4503" s="1250"/>
      <c r="H4503" s="1250"/>
      <c r="I4503" s="1250"/>
      <c r="J4503" s="1250"/>
      <c r="K4503" s="1250"/>
      <c r="L4503" s="1250"/>
      <c r="M4503" s="1250"/>
      <c r="N4503" s="1250"/>
      <c r="O4503" s="1250"/>
      <c r="P4503" s="1250"/>
      <c r="Q4503" s="1250"/>
      <c r="R4503" s="1250"/>
      <c r="S4503" s="1250"/>
      <c r="T4503" s="1250"/>
      <c r="U4503" s="1250"/>
      <c r="V4503" s="1250"/>
      <c r="W4503" s="1250"/>
      <c r="X4503" s="1250"/>
      <c r="Y4503" s="1250"/>
      <c r="Z4503" s="1250"/>
      <c r="AA4503" s="1250"/>
      <c r="AB4503" s="1250"/>
      <c r="AC4503" s="1250"/>
      <c r="AD4503" s="1250"/>
      <c r="AE4503" s="1250"/>
      <c r="AF4503" s="1250"/>
    </row>
    <row r="4504" spans="1:32" ht="16.7" customHeight="1">
      <c r="A4504" s="1239"/>
      <c r="B4504" s="1239"/>
      <c r="C4504" s="1239"/>
      <c r="D4504" s="1239"/>
      <c r="E4504" s="1239"/>
      <c r="F4504" s="1239"/>
      <c r="G4504" s="1239"/>
      <c r="H4504" s="1239"/>
      <c r="I4504" s="1239"/>
      <c r="J4504" s="1239"/>
      <c r="K4504" s="1239"/>
      <c r="L4504" s="1239"/>
      <c r="M4504" s="1240" t="s">
        <v>424</v>
      </c>
      <c r="N4504" s="1240"/>
      <c r="O4504" s="1240"/>
      <c r="P4504" s="1240"/>
      <c r="Q4504" s="1240"/>
      <c r="R4504" s="1240"/>
      <c r="S4504" s="1240"/>
      <c r="T4504" s="1240"/>
      <c r="U4504" s="1240"/>
      <c r="V4504" s="1240"/>
      <c r="W4504" s="1240"/>
      <c r="X4504" s="1243"/>
      <c r="Y4504" s="1243"/>
      <c r="Z4504" s="1241">
        <v>8.01</v>
      </c>
      <c r="AA4504" s="1241"/>
      <c r="AB4504" s="1241"/>
      <c r="AC4504" s="1241"/>
      <c r="AD4504" s="1241"/>
      <c r="AE4504" s="1241"/>
      <c r="AF4504" s="1241"/>
    </row>
    <row r="4505" spans="1:32" ht="16.7" customHeight="1">
      <c r="A4505" s="1239"/>
      <c r="B4505" s="1239"/>
      <c r="C4505" s="1239"/>
      <c r="D4505" s="1239"/>
      <c r="E4505" s="1239"/>
      <c r="F4505" s="1239"/>
      <c r="G4505" s="1239"/>
      <c r="H4505" s="1239"/>
      <c r="I4505" s="1239"/>
      <c r="J4505" s="1239"/>
      <c r="K4505" s="1240" t="s">
        <v>425</v>
      </c>
      <c r="L4505" s="1240"/>
      <c r="M4505" s="1240"/>
      <c r="N4505" s="1240"/>
      <c r="O4505" s="1240"/>
      <c r="P4505" s="1240"/>
      <c r="Q4505" s="151"/>
      <c r="R4505" s="1244">
        <v>0</v>
      </c>
      <c r="S4505" s="1244"/>
      <c r="T4505" s="1244"/>
      <c r="U4505" s="151"/>
      <c r="V4505" s="1240" t="s">
        <v>426</v>
      </c>
      <c r="W4505" s="1240"/>
      <c r="X4505" s="1243"/>
      <c r="Y4505" s="1243"/>
      <c r="Z4505" s="1241">
        <v>0</v>
      </c>
      <c r="AA4505" s="1241"/>
      <c r="AB4505" s="1241"/>
      <c r="AC4505" s="1241"/>
      <c r="AD4505" s="1241"/>
      <c r="AE4505" s="1241"/>
      <c r="AF4505" s="1241"/>
    </row>
    <row r="4506" spans="1:32" ht="0.75" customHeight="1">
      <c r="A4506" s="1239"/>
      <c r="B4506" s="1239"/>
      <c r="C4506" s="1239"/>
      <c r="D4506" s="1239"/>
      <c r="E4506" s="1239"/>
      <c r="F4506" s="1239"/>
      <c r="G4506" s="1239"/>
      <c r="H4506" s="1239"/>
      <c r="I4506" s="1239"/>
      <c r="J4506" s="1239"/>
      <c r="K4506" s="1239"/>
      <c r="L4506" s="1239"/>
      <c r="M4506" s="1239"/>
      <c r="N4506" s="1239"/>
      <c r="O4506" s="1239"/>
      <c r="P4506" s="1239"/>
      <c r="Q4506" s="1239"/>
      <c r="R4506" s="1239"/>
      <c r="S4506" s="1239"/>
      <c r="T4506" s="1239"/>
      <c r="U4506" s="1239"/>
      <c r="V4506" s="1240"/>
      <c r="W4506" s="1240"/>
      <c r="X4506" s="1243"/>
      <c r="Y4506" s="1243"/>
      <c r="Z4506" s="1241"/>
      <c r="AA4506" s="1241"/>
      <c r="AB4506" s="1241"/>
      <c r="AC4506" s="1241"/>
      <c r="AD4506" s="1241"/>
      <c r="AE4506" s="1241"/>
      <c r="AF4506" s="1241"/>
    </row>
    <row r="4507" spans="1:32" ht="16.7" customHeight="1">
      <c r="A4507" s="1239"/>
      <c r="B4507" s="1239"/>
      <c r="C4507" s="1239"/>
      <c r="D4507" s="1239"/>
      <c r="E4507" s="1239"/>
      <c r="F4507" s="1239"/>
      <c r="G4507" s="1239"/>
      <c r="H4507" s="1239"/>
      <c r="I4507" s="1239"/>
      <c r="J4507" s="1239"/>
      <c r="K4507" s="1239"/>
      <c r="L4507" s="1239"/>
      <c r="M4507" s="1240" t="s">
        <v>427</v>
      </c>
      <c r="N4507" s="1240"/>
      <c r="O4507" s="1240"/>
      <c r="P4507" s="1240"/>
      <c r="Q4507" s="1240"/>
      <c r="R4507" s="1240"/>
      <c r="S4507" s="1240"/>
      <c r="T4507" s="1240"/>
      <c r="U4507" s="1240"/>
      <c r="V4507" s="1240"/>
      <c r="W4507" s="1240"/>
      <c r="X4507" s="1243"/>
      <c r="Y4507" s="1243"/>
      <c r="Z4507" s="1241">
        <v>8.01</v>
      </c>
      <c r="AA4507" s="1241"/>
      <c r="AB4507" s="1241"/>
      <c r="AC4507" s="1241"/>
      <c r="AD4507" s="1241"/>
      <c r="AE4507" s="1241"/>
      <c r="AF4507" s="1241"/>
    </row>
    <row r="4508" spans="1:32" ht="5.85" customHeight="1">
      <c r="A4508" s="1242"/>
      <c r="B4508" s="1242"/>
      <c r="C4508" s="1242"/>
      <c r="D4508" s="1242"/>
      <c r="E4508" s="1242"/>
      <c r="F4508" s="1242"/>
      <c r="G4508" s="1242"/>
      <c r="H4508" s="1242"/>
      <c r="I4508" s="1242"/>
      <c r="J4508" s="1242"/>
      <c r="K4508" s="1242"/>
      <c r="L4508" s="1242"/>
      <c r="M4508" s="1242"/>
      <c r="N4508" s="1242"/>
      <c r="O4508" s="1242"/>
      <c r="P4508" s="1242"/>
      <c r="Q4508" s="1242"/>
      <c r="R4508" s="1242"/>
      <c r="S4508" s="1242"/>
      <c r="T4508" s="1242"/>
      <c r="U4508" s="1242"/>
      <c r="V4508" s="1242"/>
      <c r="W4508" s="1242"/>
      <c r="X4508" s="1242"/>
      <c r="Y4508" s="1242"/>
      <c r="Z4508" s="1242"/>
      <c r="AA4508" s="1242"/>
      <c r="AB4508" s="1242"/>
      <c r="AC4508" s="1242"/>
      <c r="AD4508" s="1242"/>
      <c r="AE4508" s="1242"/>
      <c r="AF4508" s="1242"/>
    </row>
    <row r="4509" spans="1:32" ht="96" customHeight="1">
      <c r="A4509" s="150"/>
      <c r="AF4509" s="152"/>
    </row>
    <row r="4510" spans="1:32" ht="96" customHeight="1">
      <c r="A4510" s="153"/>
      <c r="B4510" s="154"/>
      <c r="C4510" s="154"/>
      <c r="D4510" s="154"/>
      <c r="E4510" s="154"/>
      <c r="F4510" s="154"/>
      <c r="G4510" s="154"/>
      <c r="H4510" s="154"/>
      <c r="I4510" s="154"/>
      <c r="J4510" s="154"/>
      <c r="K4510" s="154"/>
      <c r="L4510" s="154"/>
      <c r="M4510" s="154"/>
      <c r="N4510" s="154"/>
      <c r="O4510" s="154"/>
      <c r="P4510" s="154"/>
      <c r="Q4510" s="154"/>
      <c r="R4510" s="154"/>
      <c r="S4510" s="154"/>
      <c r="T4510" s="154"/>
      <c r="U4510" s="154"/>
      <c r="V4510" s="154"/>
      <c r="W4510" s="154"/>
      <c r="X4510" s="154"/>
      <c r="Y4510" s="154"/>
      <c r="Z4510" s="154"/>
      <c r="AA4510" s="154"/>
      <c r="AB4510" s="154"/>
      <c r="AC4510" s="154"/>
      <c r="AD4510" s="154"/>
      <c r="AE4510" s="154"/>
      <c r="AF4510" s="162"/>
    </row>
    <row r="4511" spans="1:32" ht="2.1" customHeight="1">
      <c r="A4511" s="146"/>
      <c r="B4511" s="147"/>
      <c r="C4511" s="147"/>
      <c r="D4511" s="147"/>
      <c r="E4511" s="147"/>
      <c r="F4511" s="147"/>
      <c r="G4511" s="1289" t="s">
        <v>376</v>
      </c>
      <c r="H4511" s="1289"/>
      <c r="I4511" s="1289"/>
      <c r="J4511" s="1289"/>
      <c r="K4511" s="1289"/>
      <c r="L4511" s="1289"/>
      <c r="M4511" s="1289"/>
      <c r="N4511" s="1289"/>
      <c r="O4511" s="1289"/>
      <c r="P4511" s="1289"/>
      <c r="Q4511" s="1289"/>
      <c r="R4511" s="1289"/>
      <c r="S4511" s="1289"/>
      <c r="T4511" s="1289"/>
      <c r="U4511" s="1289"/>
      <c r="V4511" s="1289"/>
      <c r="W4511" s="1289"/>
      <c r="X4511" s="1289"/>
      <c r="Y4511" s="1289"/>
      <c r="Z4511" s="1289"/>
      <c r="AA4511" s="148"/>
      <c r="AB4511" s="1290" t="s">
        <v>1002</v>
      </c>
      <c r="AC4511" s="1290"/>
      <c r="AD4511" s="1290"/>
      <c r="AE4511" s="1290"/>
      <c r="AF4511" s="1290"/>
    </row>
    <row r="4512" spans="1:32" ht="14.65" customHeight="1">
      <c r="A4512" s="150"/>
      <c r="B4512" s="1243"/>
      <c r="C4512" s="1243"/>
      <c r="D4512" s="1243"/>
      <c r="E4512" s="1243"/>
      <c r="G4512" s="1289"/>
      <c r="H4512" s="1289"/>
      <c r="I4512" s="1289"/>
      <c r="J4512" s="1289"/>
      <c r="K4512" s="1289"/>
      <c r="L4512" s="1289"/>
      <c r="M4512" s="1289"/>
      <c r="N4512" s="1289"/>
      <c r="O4512" s="1289"/>
      <c r="P4512" s="1289"/>
      <c r="Q4512" s="1289"/>
      <c r="R4512" s="1289"/>
      <c r="S4512" s="1289"/>
      <c r="T4512" s="1289"/>
      <c r="U4512" s="1289"/>
      <c r="V4512" s="1289"/>
      <c r="W4512" s="1289"/>
      <c r="X4512" s="1289"/>
      <c r="Y4512" s="1289"/>
      <c r="Z4512" s="1289"/>
      <c r="AA4512" s="152"/>
      <c r="AB4512" s="1290"/>
      <c r="AC4512" s="1290"/>
      <c r="AD4512" s="1290"/>
      <c r="AE4512" s="1290"/>
      <c r="AF4512" s="1290"/>
    </row>
    <row r="4513" spans="1:32" ht="0.75" customHeight="1">
      <c r="A4513" s="150"/>
      <c r="B4513" s="1243"/>
      <c r="C4513" s="1243"/>
      <c r="D4513" s="1243"/>
      <c r="E4513" s="1243"/>
      <c r="G4513" s="1289"/>
      <c r="H4513" s="1289"/>
      <c r="I4513" s="1289"/>
      <c r="J4513" s="1289"/>
      <c r="K4513" s="1289"/>
      <c r="L4513" s="1289"/>
      <c r="M4513" s="1289"/>
      <c r="N4513" s="1289"/>
      <c r="O4513" s="1289"/>
      <c r="P4513" s="1289"/>
      <c r="Q4513" s="1289"/>
      <c r="R4513" s="1289"/>
      <c r="S4513" s="1289"/>
      <c r="T4513" s="1289"/>
      <c r="U4513" s="1289"/>
      <c r="V4513" s="1289"/>
      <c r="W4513" s="1289"/>
      <c r="X4513" s="1289"/>
      <c r="Y4513" s="1289"/>
      <c r="Z4513" s="1289"/>
      <c r="AA4513" s="152"/>
      <c r="AB4513" s="1290"/>
      <c r="AC4513" s="1290"/>
      <c r="AD4513" s="1290"/>
      <c r="AE4513" s="1290"/>
      <c r="AF4513" s="1290"/>
    </row>
    <row r="4514" spans="1:32" ht="11.65" customHeight="1">
      <c r="A4514" s="150"/>
      <c r="B4514" s="1243"/>
      <c r="C4514" s="1243"/>
      <c r="D4514" s="1243"/>
      <c r="E4514" s="1243"/>
      <c r="G4514" s="1289"/>
      <c r="H4514" s="1289"/>
      <c r="I4514" s="1289"/>
      <c r="J4514" s="1289"/>
      <c r="K4514" s="1289"/>
      <c r="L4514" s="1289"/>
      <c r="M4514" s="1289"/>
      <c r="N4514" s="1289"/>
      <c r="O4514" s="1289"/>
      <c r="P4514" s="1289"/>
      <c r="Q4514" s="1289"/>
      <c r="R4514" s="1289"/>
      <c r="S4514" s="1289"/>
      <c r="T4514" s="1289"/>
      <c r="U4514" s="1289"/>
      <c r="V4514" s="1289"/>
      <c r="W4514" s="1289"/>
      <c r="X4514" s="1289"/>
      <c r="Y4514" s="1289"/>
      <c r="Z4514" s="1289"/>
      <c r="AA4514" s="152"/>
      <c r="AB4514" s="1291" t="s">
        <v>378</v>
      </c>
      <c r="AC4514" s="1291"/>
      <c r="AD4514" s="1291"/>
      <c r="AE4514" s="1324"/>
      <c r="AF4514" s="1324"/>
    </row>
    <row r="4515" spans="1:32" ht="13.9" customHeight="1">
      <c r="A4515" s="150"/>
      <c r="B4515" s="1243"/>
      <c r="C4515" s="1243"/>
      <c r="D4515" s="1243"/>
      <c r="E4515" s="1243"/>
      <c r="G4515" s="1293" t="s">
        <v>379</v>
      </c>
      <c r="H4515" s="1293"/>
      <c r="I4515" s="1293"/>
      <c r="J4515" s="1293"/>
      <c r="K4515" s="1293"/>
      <c r="L4515" s="1293"/>
      <c r="M4515" s="1293"/>
      <c r="N4515" s="1293"/>
      <c r="O4515" s="1293"/>
      <c r="P4515" s="1293"/>
      <c r="Q4515" s="1293"/>
      <c r="R4515" s="1293"/>
      <c r="S4515" s="1293"/>
      <c r="T4515" s="1293"/>
      <c r="U4515" s="1293"/>
      <c r="V4515" s="1293"/>
      <c r="W4515" s="1293"/>
      <c r="X4515" s="1293"/>
      <c r="Y4515" s="1293"/>
      <c r="Z4515" s="1293"/>
      <c r="AA4515" s="152"/>
      <c r="AB4515" s="1291"/>
      <c r="AC4515" s="1291"/>
      <c r="AD4515" s="1291"/>
      <c r="AE4515" s="1324"/>
      <c r="AF4515" s="1324"/>
    </row>
    <row r="4516" spans="1:32" ht="0.75" customHeight="1">
      <c r="A4516" s="150"/>
      <c r="AA4516" s="152"/>
      <c r="AB4516" s="1291"/>
      <c r="AC4516" s="1291"/>
      <c r="AD4516" s="1291"/>
      <c r="AE4516" s="1324"/>
      <c r="AF4516" s="1324"/>
    </row>
    <row r="4517" spans="1:32" ht="0.75" customHeight="1">
      <c r="A4517" s="153"/>
      <c r="B4517" s="154"/>
      <c r="C4517" s="154"/>
      <c r="D4517" s="154"/>
      <c r="E4517" s="154"/>
      <c r="F4517" s="154"/>
      <c r="G4517" s="154"/>
      <c r="H4517" s="154"/>
      <c r="I4517" s="154"/>
      <c r="J4517" s="154"/>
      <c r="K4517" s="154"/>
      <c r="L4517" s="154"/>
      <c r="M4517" s="154"/>
      <c r="N4517" s="154"/>
      <c r="O4517" s="154"/>
      <c r="P4517" s="154"/>
      <c r="Q4517" s="154"/>
      <c r="R4517" s="154"/>
      <c r="S4517" s="154"/>
      <c r="T4517" s="154"/>
      <c r="U4517" s="154"/>
      <c r="V4517" s="154"/>
      <c r="W4517" s="154"/>
      <c r="X4517" s="154"/>
      <c r="Y4517" s="154"/>
      <c r="Z4517" s="154"/>
      <c r="AA4517" s="154"/>
      <c r="AB4517" s="154"/>
      <c r="AC4517" s="154"/>
      <c r="AD4517" s="154"/>
      <c r="AE4517" s="154"/>
      <c r="AF4517" s="162"/>
    </row>
    <row r="4518" spans="1:32" ht="15.95" customHeight="1">
      <c r="A4518" s="1280" t="s">
        <v>323</v>
      </c>
      <c r="B4518" s="1280"/>
      <c r="C4518" s="1280"/>
      <c r="D4518" s="1280"/>
      <c r="E4518" s="1280"/>
      <c r="F4518" s="1280"/>
      <c r="G4518" s="1280"/>
      <c r="H4518" s="1280"/>
      <c r="I4518" s="1280"/>
      <c r="J4518" s="1280"/>
      <c r="K4518" s="1280"/>
      <c r="L4518" s="1280"/>
      <c r="M4518" s="1280"/>
      <c r="N4518" s="1280"/>
      <c r="O4518" s="1280"/>
      <c r="P4518" s="1280"/>
      <c r="Q4518" s="1280"/>
      <c r="R4518" s="1280"/>
      <c r="S4518" s="1280"/>
      <c r="T4518" s="1280"/>
      <c r="U4518" s="1280"/>
      <c r="V4518" s="1280"/>
      <c r="W4518" s="1280"/>
      <c r="X4518" s="1280"/>
      <c r="Y4518" s="1280"/>
      <c r="Z4518" s="1280"/>
      <c r="AA4518" s="1280"/>
      <c r="AB4518" s="1280"/>
      <c r="AC4518" s="1280"/>
      <c r="AD4518" s="1280"/>
      <c r="AE4518" s="1280"/>
      <c r="AF4518" s="1280"/>
    </row>
    <row r="4519" spans="1:32" ht="37.9" customHeight="1">
      <c r="A4519" s="1301" t="s">
        <v>380</v>
      </c>
      <c r="B4519" s="1301"/>
      <c r="C4519" s="1301"/>
      <c r="D4519" s="1301"/>
      <c r="E4519" s="1301"/>
      <c r="F4519" s="1301"/>
      <c r="G4519" s="1301"/>
      <c r="H4519" s="1301"/>
      <c r="I4519" s="1301"/>
      <c r="J4519" s="1301"/>
      <c r="K4519" s="1301"/>
      <c r="L4519" s="1301"/>
      <c r="M4519" s="1301"/>
      <c r="N4519" s="1301"/>
      <c r="O4519" s="1301"/>
      <c r="P4519" s="1301"/>
      <c r="Q4519" s="1301"/>
      <c r="R4519" s="1301"/>
      <c r="S4519" s="1301"/>
      <c r="T4519" s="1301"/>
      <c r="U4519" s="1301"/>
      <c r="V4519" s="1301"/>
      <c r="W4519" s="1301"/>
      <c r="X4519" s="1301"/>
      <c r="Y4519" s="1280" t="s">
        <v>878</v>
      </c>
      <c r="Z4519" s="1280"/>
      <c r="AA4519" s="1280"/>
      <c r="AB4519" s="1280"/>
      <c r="AC4519" s="1280"/>
      <c r="AD4519" s="1280"/>
      <c r="AE4519" s="1280"/>
      <c r="AF4519" s="1280"/>
    </row>
    <row r="4520" spans="1:32" ht="4.3499999999999996" customHeight="1">
      <c r="A4520" s="155"/>
      <c r="B4520" s="156"/>
      <c r="C4520" s="156"/>
      <c r="D4520" s="156"/>
      <c r="E4520" s="156"/>
      <c r="F4520" s="156"/>
      <c r="G4520" s="156"/>
      <c r="H4520" s="156"/>
      <c r="I4520" s="156"/>
      <c r="J4520" s="156"/>
      <c r="K4520" s="156"/>
      <c r="L4520" s="156"/>
      <c r="M4520" s="156"/>
      <c r="N4520" s="156"/>
      <c r="O4520" s="156"/>
      <c r="P4520" s="156"/>
      <c r="Q4520" s="156"/>
      <c r="R4520" s="156"/>
      <c r="S4520" s="156"/>
      <c r="T4520" s="156"/>
      <c r="U4520" s="156"/>
      <c r="V4520" s="156"/>
      <c r="W4520" s="156"/>
      <c r="X4520" s="156"/>
      <c r="Y4520" s="156"/>
      <c r="Z4520" s="156"/>
      <c r="AA4520" s="156"/>
      <c r="AB4520" s="156"/>
      <c r="AC4520" s="156"/>
      <c r="AD4520" s="156"/>
      <c r="AE4520" s="156"/>
      <c r="AF4520" s="157"/>
    </row>
    <row r="4521" spans="1:32" ht="0.75" customHeight="1">
      <c r="A4521" s="1283" t="s">
        <v>382</v>
      </c>
      <c r="B4521" s="1283"/>
      <c r="C4521" s="1283"/>
      <c r="D4521" s="1283"/>
      <c r="E4521" s="1284"/>
      <c r="F4521" s="1284"/>
      <c r="G4521" s="1284"/>
      <c r="H4521" s="1284"/>
      <c r="I4521" s="1285" t="s">
        <v>499</v>
      </c>
      <c r="J4521" s="1285"/>
      <c r="K4521" s="1285"/>
      <c r="L4521" s="1285"/>
      <c r="M4521" s="1285"/>
      <c r="N4521" s="1285"/>
      <c r="O4521" s="1285"/>
      <c r="P4521" s="1285"/>
      <c r="Q4521" s="1285"/>
      <c r="R4521" s="1285"/>
      <c r="S4521" s="1285"/>
      <c r="T4521" s="1285"/>
      <c r="U4521" s="1285"/>
      <c r="V4521" s="1285"/>
      <c r="W4521" s="1285"/>
      <c r="X4521" s="1285"/>
      <c r="Y4521" s="1275" t="s">
        <v>383</v>
      </c>
      <c r="Z4521" s="1275"/>
      <c r="AA4521" s="1275"/>
      <c r="AB4521" s="1275"/>
      <c r="AC4521" s="1275"/>
      <c r="AD4521" s="1286" t="s">
        <v>446</v>
      </c>
      <c r="AE4521" s="1286"/>
      <c r="AF4521" s="1286"/>
    </row>
    <row r="4522" spans="1:32" ht="18.2" customHeight="1">
      <c r="A4522" s="1283"/>
      <c r="B4522" s="1283"/>
      <c r="C4522" s="1283"/>
      <c r="D4522" s="1283"/>
      <c r="E4522" s="1287" t="s">
        <v>385</v>
      </c>
      <c r="F4522" s="1287"/>
      <c r="G4522" s="1287"/>
      <c r="H4522" s="1288" t="s">
        <v>386</v>
      </c>
      <c r="I4522" s="1285"/>
      <c r="J4522" s="1285"/>
      <c r="K4522" s="1285"/>
      <c r="L4522" s="1285"/>
      <c r="M4522" s="1285"/>
      <c r="N4522" s="1285"/>
      <c r="O4522" s="1285"/>
      <c r="P4522" s="1285"/>
      <c r="Q4522" s="1285"/>
      <c r="R4522" s="1285"/>
      <c r="S4522" s="1285"/>
      <c r="T4522" s="1285"/>
      <c r="U4522" s="1285"/>
      <c r="V4522" s="1285"/>
      <c r="W4522" s="1285"/>
      <c r="X4522" s="1285"/>
      <c r="Y4522" s="1275"/>
      <c r="Z4522" s="1275"/>
      <c r="AA4522" s="1275"/>
      <c r="AB4522" s="1275"/>
      <c r="AC4522" s="1275"/>
      <c r="AD4522" s="1286"/>
      <c r="AE4522" s="1286"/>
      <c r="AF4522" s="1286"/>
    </row>
    <row r="4523" spans="1:32" ht="0.75" customHeight="1">
      <c r="A4523" s="1274" t="s">
        <v>498</v>
      </c>
      <c r="B4523" s="1274"/>
      <c r="C4523" s="1274"/>
      <c r="D4523" s="1274"/>
      <c r="E4523" s="1287"/>
      <c r="F4523" s="1287"/>
      <c r="G4523" s="1287"/>
      <c r="H4523" s="1288"/>
      <c r="I4523" s="1285"/>
      <c r="J4523" s="1285"/>
      <c r="K4523" s="1285"/>
      <c r="L4523" s="1285"/>
      <c r="M4523" s="1285"/>
      <c r="N4523" s="1285"/>
      <c r="O4523" s="1285"/>
      <c r="P4523" s="1285"/>
      <c r="Q4523" s="1285"/>
      <c r="R4523" s="1285"/>
      <c r="S4523" s="1285"/>
      <c r="T4523" s="1285"/>
      <c r="U4523" s="1285"/>
      <c r="V4523" s="1285"/>
      <c r="W4523" s="1285"/>
      <c r="X4523" s="1285"/>
      <c r="Y4523" s="1275" t="s">
        <v>387</v>
      </c>
      <c r="Z4523" s="1275"/>
      <c r="AA4523" s="1275"/>
      <c r="AB4523" s="1275"/>
      <c r="AC4523" s="1275"/>
      <c r="AD4523" s="1276">
        <v>3.9289900000000002</v>
      </c>
      <c r="AE4523" s="1276"/>
      <c r="AF4523" s="1276"/>
    </row>
    <row r="4524" spans="1:32" ht="18.2" customHeight="1">
      <c r="A4524" s="1274"/>
      <c r="B4524" s="1274"/>
      <c r="C4524" s="1274"/>
      <c r="D4524" s="1274"/>
      <c r="E4524" s="1277"/>
      <c r="F4524" s="1277"/>
      <c r="G4524" s="1277"/>
      <c r="H4524" s="1288"/>
      <c r="I4524" s="1285"/>
      <c r="J4524" s="1285"/>
      <c r="K4524" s="1285"/>
      <c r="L4524" s="1285"/>
      <c r="M4524" s="1285"/>
      <c r="N4524" s="1285"/>
      <c r="O4524" s="1285"/>
      <c r="P4524" s="1285"/>
      <c r="Q4524" s="1285"/>
      <c r="R4524" s="1285"/>
      <c r="S4524" s="1285"/>
      <c r="T4524" s="1285"/>
      <c r="U4524" s="1285"/>
      <c r="V4524" s="1285"/>
      <c r="W4524" s="1285"/>
      <c r="X4524" s="1285"/>
      <c r="Y4524" s="1275"/>
      <c r="Z4524" s="1275"/>
      <c r="AA4524" s="1275"/>
      <c r="AB4524" s="1275"/>
      <c r="AC4524" s="1275"/>
      <c r="AD4524" s="1276"/>
      <c r="AE4524" s="1276"/>
      <c r="AF4524" s="1276"/>
    </row>
    <row r="4525" spans="1:32" ht="26.85" customHeight="1">
      <c r="A4525" s="1322" t="s">
        <v>432</v>
      </c>
      <c r="B4525" s="1322"/>
      <c r="C4525" s="1322"/>
      <c r="D4525" s="1322"/>
      <c r="E4525" s="1322"/>
      <c r="F4525" s="1322"/>
      <c r="G4525" s="1322"/>
      <c r="H4525" s="1322"/>
      <c r="I4525" s="1322"/>
      <c r="J4525" s="1322"/>
      <c r="K4525" s="1322"/>
      <c r="L4525" s="1322"/>
      <c r="M4525" s="1322"/>
      <c r="N4525" s="1322"/>
      <c r="O4525" s="1322"/>
      <c r="P4525" s="1322"/>
      <c r="Q4525" s="1322"/>
      <c r="R4525" s="1322"/>
      <c r="S4525" s="1322"/>
      <c r="T4525" s="1322"/>
      <c r="U4525" s="1322"/>
      <c r="V4525" s="1322"/>
      <c r="W4525" s="1322"/>
      <c r="X4525" s="1322"/>
      <c r="Y4525" s="1322"/>
      <c r="Z4525" s="1322"/>
      <c r="AA4525" s="1322"/>
      <c r="AB4525" s="1322"/>
      <c r="AC4525" s="1322"/>
      <c r="AD4525" s="1322"/>
      <c r="AE4525" s="1322"/>
      <c r="AF4525" s="1323"/>
    </row>
    <row r="4526" spans="1:32" ht="10.15" customHeight="1">
      <c r="A4526" s="1273" t="s">
        <v>389</v>
      </c>
      <c r="B4526" s="1273"/>
      <c r="C4526" s="1273"/>
      <c r="D4526" s="1273"/>
      <c r="E4526" s="1273"/>
      <c r="F4526" s="1273"/>
      <c r="G4526" s="1273"/>
      <c r="H4526" s="1273"/>
      <c r="I4526" s="1273"/>
      <c r="J4526" s="1273"/>
      <c r="K4526" s="1273"/>
      <c r="L4526" s="1273"/>
      <c r="M4526" s="1273"/>
      <c r="N4526" s="1273"/>
      <c r="O4526" s="1273"/>
      <c r="P4526" s="1273"/>
      <c r="Q4526" s="1273"/>
      <c r="R4526" s="1273"/>
      <c r="S4526" s="1273"/>
      <c r="T4526" s="1273"/>
      <c r="U4526" s="1273"/>
      <c r="V4526" s="1273"/>
      <c r="W4526" s="1273"/>
      <c r="X4526" s="1273"/>
      <c r="Y4526" s="1273"/>
      <c r="Z4526" s="1273"/>
      <c r="AA4526" s="1273"/>
      <c r="AB4526" s="1273"/>
      <c r="AC4526" s="1273"/>
      <c r="AD4526" s="1273"/>
      <c r="AE4526" s="1273"/>
      <c r="AF4526" s="1323"/>
    </row>
    <row r="4527" spans="1:32" ht="17.45" customHeight="1">
      <c r="A4527" s="1255" t="s">
        <v>390</v>
      </c>
      <c r="B4527" s="1255"/>
      <c r="C4527" s="1255"/>
      <c r="D4527" s="1255"/>
      <c r="E4527" s="1255"/>
      <c r="F4527" s="1255"/>
      <c r="G4527" s="1255"/>
      <c r="H4527" s="1255"/>
      <c r="I4527" s="1255"/>
      <c r="J4527" s="1255"/>
      <c r="K4527" s="1255"/>
      <c r="L4527" s="1255"/>
      <c r="M4527" s="1256" t="s">
        <v>391</v>
      </c>
      <c r="N4527" s="1256" t="s">
        <v>392</v>
      </c>
      <c r="O4527" s="1256"/>
      <c r="P4527" s="1256"/>
      <c r="Q4527" s="1256"/>
      <c r="R4527" s="1256"/>
      <c r="S4527" s="1256"/>
      <c r="T4527" s="1256" t="s">
        <v>393</v>
      </c>
      <c r="U4527" s="1256"/>
      <c r="V4527" s="1256"/>
      <c r="W4527" s="1256"/>
      <c r="X4527" s="1256"/>
      <c r="Y4527" s="1256"/>
      <c r="Z4527" s="1256"/>
      <c r="AA4527" s="1256"/>
      <c r="AB4527" s="1256"/>
      <c r="AC4527" s="1245" t="s">
        <v>394</v>
      </c>
      <c r="AD4527" s="1245"/>
      <c r="AE4527" s="1245"/>
      <c r="AF4527" s="1245"/>
    </row>
    <row r="4528" spans="1:32" ht="16.7" customHeight="1">
      <c r="A4528" s="1255"/>
      <c r="B4528" s="1255"/>
      <c r="C4528" s="1255"/>
      <c r="D4528" s="1255"/>
      <c r="E4528" s="1255"/>
      <c r="F4528" s="1255"/>
      <c r="G4528" s="1255"/>
      <c r="H4528" s="1255"/>
      <c r="I4528" s="1255"/>
      <c r="J4528" s="1255"/>
      <c r="K4528" s="1255"/>
      <c r="L4528" s="1255"/>
      <c r="M4528" s="1256"/>
      <c r="N4528" s="1256" t="s">
        <v>395</v>
      </c>
      <c r="O4528" s="1256"/>
      <c r="P4528" s="1256" t="s">
        <v>396</v>
      </c>
      <c r="Q4528" s="1256"/>
      <c r="R4528" s="1256"/>
      <c r="S4528" s="1256"/>
      <c r="T4528" s="1256" t="s">
        <v>395</v>
      </c>
      <c r="U4528" s="1256"/>
      <c r="V4528" s="1256"/>
      <c r="W4528" s="1256"/>
      <c r="X4528" s="1256" t="s">
        <v>396</v>
      </c>
      <c r="Y4528" s="1256"/>
      <c r="Z4528" s="1256"/>
      <c r="AA4528" s="1256"/>
      <c r="AB4528" s="1256"/>
      <c r="AC4528" s="1245"/>
      <c r="AD4528" s="1245"/>
      <c r="AE4528" s="1245"/>
      <c r="AF4528" s="1245"/>
    </row>
    <row r="4529" spans="1:32" ht="17.45" customHeight="1">
      <c r="A4529" s="1246"/>
      <c r="B4529" s="1246"/>
      <c r="C4529" s="1246"/>
      <c r="D4529" s="1246"/>
      <c r="E4529" s="1246"/>
      <c r="F4529" s="1246"/>
      <c r="G4529" s="1246"/>
      <c r="H4529" s="1246"/>
      <c r="I4529" s="1246"/>
      <c r="J4529" s="1246"/>
      <c r="K4529" s="1246"/>
      <c r="L4529" s="1246"/>
      <c r="M4529" s="1247" t="s">
        <v>397</v>
      </c>
      <c r="N4529" s="1247"/>
      <c r="O4529" s="1247"/>
      <c r="P4529" s="1247"/>
      <c r="Q4529" s="1247"/>
      <c r="R4529" s="1247"/>
      <c r="S4529" s="1247"/>
      <c r="T4529" s="1247"/>
      <c r="U4529" s="1247"/>
      <c r="V4529" s="1247"/>
      <c r="W4529" s="1247"/>
      <c r="X4529" s="1248"/>
      <c r="Y4529" s="1248"/>
      <c r="Z4529" s="1249">
        <v>0</v>
      </c>
      <c r="AA4529" s="1249"/>
      <c r="AB4529" s="1249"/>
      <c r="AC4529" s="1249"/>
      <c r="AD4529" s="1249"/>
      <c r="AE4529" s="1249"/>
      <c r="AF4529" s="1249"/>
    </row>
    <row r="4530" spans="1:32" ht="17.45" customHeight="1">
      <c r="A4530" s="1255" t="s">
        <v>398</v>
      </c>
      <c r="B4530" s="1255"/>
      <c r="C4530" s="1255"/>
      <c r="D4530" s="1255"/>
      <c r="E4530" s="1255"/>
      <c r="F4530" s="1255"/>
      <c r="G4530" s="1255"/>
      <c r="H4530" s="1255"/>
      <c r="I4530" s="1255"/>
      <c r="J4530" s="1255"/>
      <c r="K4530" s="1255"/>
      <c r="L4530" s="1255"/>
      <c r="M4530" s="1255"/>
      <c r="N4530" s="1255"/>
      <c r="O4530" s="1256" t="s">
        <v>399</v>
      </c>
      <c r="P4530" s="1256"/>
      <c r="Q4530" s="1256"/>
      <c r="R4530" s="1256"/>
      <c r="S4530" s="1256" t="s">
        <v>391</v>
      </c>
      <c r="T4530" s="1256"/>
      <c r="U4530" s="1256"/>
      <c r="V4530" s="1256"/>
      <c r="W4530" s="1256" t="s">
        <v>400</v>
      </c>
      <c r="X4530" s="1256"/>
      <c r="Y4530" s="1256"/>
      <c r="Z4530" s="1256"/>
      <c r="AA4530" s="1256"/>
      <c r="AB4530" s="1256"/>
      <c r="AC4530" s="1245" t="s">
        <v>394</v>
      </c>
      <c r="AD4530" s="1245"/>
      <c r="AE4530" s="1245"/>
      <c r="AF4530" s="1245"/>
    </row>
    <row r="4531" spans="1:32" ht="22.5" customHeight="1">
      <c r="A4531" s="146"/>
      <c r="B4531" s="147"/>
      <c r="C4531" s="170" t="s">
        <v>462</v>
      </c>
      <c r="D4531" s="1263" t="s">
        <v>463</v>
      </c>
      <c r="E4531" s="1263"/>
      <c r="F4531" s="1263"/>
      <c r="G4531" s="1263"/>
      <c r="H4531" s="1263"/>
      <c r="I4531" s="1263"/>
      <c r="J4531" s="1263"/>
      <c r="K4531" s="1263"/>
      <c r="L4531" s="1263"/>
      <c r="M4531" s="1263"/>
      <c r="N4531" s="1263"/>
      <c r="O4531" s="1264">
        <v>0</v>
      </c>
      <c r="P4531" s="1264"/>
      <c r="Q4531" s="1264"/>
      <c r="R4531" s="1264"/>
      <c r="S4531" s="1264">
        <v>2</v>
      </c>
      <c r="T4531" s="1264"/>
      <c r="U4531" s="1264"/>
      <c r="V4531" s="1264"/>
      <c r="W4531" s="1265">
        <v>22.268799999999999</v>
      </c>
      <c r="X4531" s="1265"/>
      <c r="Y4531" s="1265"/>
      <c r="Z4531" s="1265"/>
      <c r="AA4531" s="1265"/>
      <c r="AB4531" s="1265"/>
      <c r="AC4531" s="1266">
        <v>44.537599999999998</v>
      </c>
      <c r="AD4531" s="1266"/>
      <c r="AE4531" s="1266"/>
      <c r="AF4531" s="1266"/>
    </row>
    <row r="4532" spans="1:32" ht="17.45" customHeight="1">
      <c r="A4532" s="150"/>
      <c r="M4532" s="1240" t="s">
        <v>401</v>
      </c>
      <c r="N4532" s="1240"/>
      <c r="O4532" s="1240"/>
      <c r="P4532" s="1240"/>
      <c r="Q4532" s="1240"/>
      <c r="R4532" s="1240"/>
      <c r="S4532" s="1240"/>
      <c r="T4532" s="1240"/>
      <c r="U4532" s="1240"/>
      <c r="V4532" s="1240"/>
      <c r="W4532" s="1240"/>
      <c r="Z4532" s="1262">
        <v>44.537599999999998</v>
      </c>
      <c r="AA4532" s="1262"/>
      <c r="AB4532" s="1262"/>
      <c r="AC4532" s="1262"/>
      <c r="AD4532" s="1262"/>
      <c r="AE4532" s="1262"/>
      <c r="AF4532" s="1262"/>
    </row>
    <row r="4533" spans="1:32" ht="16.7" customHeight="1">
      <c r="A4533" s="150"/>
      <c r="M4533" s="1240" t="s">
        <v>402</v>
      </c>
      <c r="N4533" s="1240"/>
      <c r="O4533" s="1240"/>
      <c r="P4533" s="1240"/>
      <c r="Q4533" s="1240"/>
      <c r="R4533" s="1240"/>
      <c r="S4533" s="1240"/>
      <c r="T4533" s="1240"/>
      <c r="U4533" s="1240"/>
      <c r="V4533" s="1240"/>
      <c r="W4533" s="1240"/>
      <c r="Z4533" s="1262">
        <v>44.537599999999998</v>
      </c>
      <c r="AA4533" s="1262"/>
      <c r="AB4533" s="1262"/>
      <c r="AC4533" s="1262"/>
      <c r="AD4533" s="1262"/>
      <c r="AE4533" s="1262"/>
      <c r="AF4533" s="1262"/>
    </row>
    <row r="4534" spans="1:32" ht="17.45" customHeight="1">
      <c r="A4534" s="150"/>
      <c r="M4534" s="1240" t="s">
        <v>403</v>
      </c>
      <c r="N4534" s="1240"/>
      <c r="O4534" s="1240"/>
      <c r="P4534" s="1240"/>
      <c r="Q4534" s="1240"/>
      <c r="R4534" s="1240"/>
      <c r="S4534" s="1240"/>
      <c r="T4534" s="1240"/>
      <c r="U4534" s="1240"/>
      <c r="V4534" s="1240"/>
      <c r="W4534" s="1240"/>
      <c r="Z4534" s="1262">
        <v>11.335599999999999</v>
      </c>
      <c r="AA4534" s="1262"/>
      <c r="AB4534" s="1262"/>
      <c r="AC4534" s="1262"/>
      <c r="AD4534" s="1262"/>
      <c r="AE4534" s="1262"/>
      <c r="AF4534" s="1262"/>
    </row>
    <row r="4535" spans="1:32" ht="17.45" customHeight="1">
      <c r="A4535" s="150"/>
      <c r="M4535" s="1240" t="s">
        <v>404</v>
      </c>
      <c r="N4535" s="1240"/>
      <c r="O4535" s="1240"/>
      <c r="P4535" s="1240"/>
      <c r="Q4535" s="1240"/>
      <c r="R4535" s="1240"/>
      <c r="S4535" s="1240"/>
      <c r="T4535" s="1240"/>
      <c r="U4535" s="1240"/>
      <c r="V4535" s="1240"/>
      <c r="W4535" s="1240"/>
      <c r="Z4535" s="1262">
        <v>0</v>
      </c>
      <c r="AA4535" s="1262"/>
      <c r="AB4535" s="1262"/>
      <c r="AC4535" s="1262"/>
      <c r="AD4535" s="1262"/>
      <c r="AE4535" s="1262"/>
      <c r="AF4535" s="1262"/>
    </row>
    <row r="4536" spans="1:32" ht="16.7" customHeight="1">
      <c r="A4536" s="153"/>
      <c r="B4536" s="154"/>
      <c r="C4536" s="154"/>
      <c r="D4536" s="154"/>
      <c r="E4536" s="154"/>
      <c r="F4536" s="154"/>
      <c r="G4536" s="154"/>
      <c r="H4536" s="154"/>
      <c r="I4536" s="154"/>
      <c r="J4536" s="154"/>
      <c r="K4536" s="154"/>
      <c r="L4536" s="154"/>
      <c r="M4536" s="1260" t="s">
        <v>405</v>
      </c>
      <c r="N4536" s="1260"/>
      <c r="O4536" s="1260"/>
      <c r="P4536" s="1260"/>
      <c r="Q4536" s="1260"/>
      <c r="R4536" s="1260"/>
      <c r="S4536" s="1260"/>
      <c r="T4536" s="1260"/>
      <c r="U4536" s="1260"/>
      <c r="V4536" s="1260"/>
      <c r="W4536" s="1260"/>
      <c r="X4536" s="154"/>
      <c r="Y4536" s="154"/>
      <c r="Z4536" s="1261">
        <v>0</v>
      </c>
      <c r="AA4536" s="1261"/>
      <c r="AB4536" s="1261"/>
      <c r="AC4536" s="1261"/>
      <c r="AD4536" s="1261"/>
      <c r="AE4536" s="1261"/>
      <c r="AF4536" s="1261"/>
    </row>
    <row r="4537" spans="1:32" ht="17.45" customHeight="1">
      <c r="A4537" s="1257" t="s">
        <v>406</v>
      </c>
      <c r="B4537" s="1257"/>
      <c r="C4537" s="1257"/>
      <c r="D4537" s="1257"/>
      <c r="E4537" s="1257"/>
      <c r="F4537" s="1257"/>
      <c r="G4537" s="1257"/>
      <c r="H4537" s="1257"/>
      <c r="I4537" s="1257"/>
      <c r="J4537" s="1257"/>
      <c r="K4537" s="1257"/>
      <c r="L4537" s="1257"/>
      <c r="M4537" s="1257"/>
      <c r="N4537" s="1257"/>
      <c r="O4537" s="1258" t="s">
        <v>391</v>
      </c>
      <c r="P4537" s="1258"/>
      <c r="Q4537" s="1258"/>
      <c r="R4537" s="1258"/>
      <c r="S4537" s="1258" t="s">
        <v>407</v>
      </c>
      <c r="T4537" s="1258"/>
      <c r="U4537" s="1258"/>
      <c r="V4537" s="1258"/>
      <c r="W4537" s="1258" t="s">
        <v>408</v>
      </c>
      <c r="X4537" s="1258"/>
      <c r="Y4537" s="1258"/>
      <c r="Z4537" s="1258"/>
      <c r="AA4537" s="1258"/>
      <c r="AB4537" s="1258"/>
      <c r="AC4537" s="1259" t="s">
        <v>409</v>
      </c>
      <c r="AD4537" s="1259"/>
      <c r="AE4537" s="1259"/>
      <c r="AF4537" s="1259"/>
    </row>
    <row r="4538" spans="1:32" ht="22.5" customHeight="1">
      <c r="A4538" s="155"/>
      <c r="B4538" s="156"/>
      <c r="C4538" s="160" t="s">
        <v>584</v>
      </c>
      <c r="D4538" s="1268" t="s">
        <v>585</v>
      </c>
      <c r="E4538" s="1268"/>
      <c r="F4538" s="1268"/>
      <c r="G4538" s="1268"/>
      <c r="H4538" s="1268"/>
      <c r="I4538" s="1268"/>
      <c r="J4538" s="1268"/>
      <c r="K4538" s="1268"/>
      <c r="L4538" s="1268"/>
      <c r="M4538" s="1268"/>
      <c r="N4538" s="1268"/>
      <c r="O4538" s="1319">
        <v>0.52600000000000002</v>
      </c>
      <c r="P4538" s="1319"/>
      <c r="Q4538" s="1319"/>
      <c r="R4538" s="1319"/>
      <c r="S4538" s="1320" t="s">
        <v>446</v>
      </c>
      <c r="T4538" s="1320"/>
      <c r="U4538" s="1320"/>
      <c r="V4538" s="1320"/>
      <c r="W4538" s="1270">
        <v>121</v>
      </c>
      <c r="X4538" s="1270"/>
      <c r="Y4538" s="1270"/>
      <c r="Z4538" s="1270"/>
      <c r="AA4538" s="1270"/>
      <c r="AB4538" s="1270"/>
      <c r="AC4538" s="1267">
        <v>63.646000000000001</v>
      </c>
      <c r="AD4538" s="1267"/>
      <c r="AE4538" s="1267"/>
      <c r="AF4538" s="1267"/>
    </row>
    <row r="4539" spans="1:32" ht="17.45" customHeight="1">
      <c r="A4539" s="1246"/>
      <c r="B4539" s="1246"/>
      <c r="C4539" s="1246"/>
      <c r="D4539" s="1246"/>
      <c r="E4539" s="1246"/>
      <c r="F4539" s="1246"/>
      <c r="G4539" s="1246"/>
      <c r="H4539" s="1246"/>
      <c r="I4539" s="1246"/>
      <c r="J4539" s="1246"/>
      <c r="K4539" s="1246"/>
      <c r="L4539" s="1246"/>
      <c r="M4539" s="1247" t="s">
        <v>411</v>
      </c>
      <c r="N4539" s="1247"/>
      <c r="O4539" s="1247"/>
      <c r="P4539" s="1247"/>
      <c r="Q4539" s="1247"/>
      <c r="R4539" s="1247"/>
      <c r="S4539" s="1247"/>
      <c r="T4539" s="1247"/>
      <c r="U4539" s="1247"/>
      <c r="V4539" s="1247"/>
      <c r="W4539" s="1247"/>
      <c r="X4539" s="1248"/>
      <c r="Y4539" s="1248"/>
      <c r="Z4539" s="1249">
        <v>63.646000000000001</v>
      </c>
      <c r="AA4539" s="1249"/>
      <c r="AB4539" s="1249"/>
      <c r="AC4539" s="1249"/>
      <c r="AD4539" s="1249"/>
      <c r="AE4539" s="1249"/>
      <c r="AF4539" s="1249"/>
    </row>
    <row r="4540" spans="1:32" ht="17.45" customHeight="1">
      <c r="A4540" s="1257" t="s">
        <v>412</v>
      </c>
      <c r="B4540" s="1257"/>
      <c r="C4540" s="1257"/>
      <c r="D4540" s="1257"/>
      <c r="E4540" s="1257"/>
      <c r="F4540" s="1257"/>
      <c r="G4540" s="1257"/>
      <c r="H4540" s="1257"/>
      <c r="I4540" s="1257"/>
      <c r="J4540" s="1257"/>
      <c r="K4540" s="1257"/>
      <c r="L4540" s="1257"/>
      <c r="M4540" s="1257"/>
      <c r="N4540" s="1257"/>
      <c r="O4540" s="1258" t="s">
        <v>391</v>
      </c>
      <c r="P4540" s="1258"/>
      <c r="Q4540" s="1258"/>
      <c r="R4540" s="1258"/>
      <c r="S4540" s="1258" t="s">
        <v>407</v>
      </c>
      <c r="T4540" s="1258"/>
      <c r="U4540" s="1258"/>
      <c r="V4540" s="1258"/>
      <c r="W4540" s="1258" t="s">
        <v>408</v>
      </c>
      <c r="X4540" s="1258"/>
      <c r="Y4540" s="1258"/>
      <c r="Z4540" s="1258"/>
      <c r="AA4540" s="1258"/>
      <c r="AB4540" s="1258"/>
      <c r="AC4540" s="1259" t="s">
        <v>409</v>
      </c>
      <c r="AD4540" s="1259"/>
      <c r="AE4540" s="1259"/>
      <c r="AF4540" s="1259"/>
    </row>
    <row r="4541" spans="1:32" ht="22.5" customHeight="1">
      <c r="A4541" s="155"/>
      <c r="B4541" s="156"/>
      <c r="C4541" s="169" t="s">
        <v>536</v>
      </c>
      <c r="D4541" s="1268" t="s">
        <v>537</v>
      </c>
      <c r="E4541" s="1268"/>
      <c r="F4541" s="1268"/>
      <c r="G4541" s="1268"/>
      <c r="H4541" s="1268"/>
      <c r="I4541" s="1268"/>
      <c r="J4541" s="1268"/>
      <c r="K4541" s="1268"/>
      <c r="L4541" s="1268"/>
      <c r="M4541" s="1268"/>
      <c r="N4541" s="1268"/>
      <c r="O4541" s="1319">
        <v>0.7</v>
      </c>
      <c r="P4541" s="1319"/>
      <c r="Q4541" s="1319"/>
      <c r="R4541" s="1319"/>
      <c r="S4541" s="1320" t="s">
        <v>446</v>
      </c>
      <c r="T4541" s="1320"/>
      <c r="U4541" s="1320"/>
      <c r="V4541" s="1320"/>
      <c r="W4541" s="1270">
        <v>528.2722</v>
      </c>
      <c r="X4541" s="1270"/>
      <c r="Y4541" s="1270"/>
      <c r="Z4541" s="1270"/>
      <c r="AA4541" s="1270"/>
      <c r="AB4541" s="1270"/>
      <c r="AC4541" s="1267">
        <v>369.78899999999999</v>
      </c>
      <c r="AD4541" s="1267"/>
      <c r="AE4541" s="1267"/>
      <c r="AF4541" s="1267"/>
    </row>
    <row r="4542" spans="1:32" ht="17.45" customHeight="1">
      <c r="A4542" s="1246"/>
      <c r="B4542" s="1246"/>
      <c r="C4542" s="1246"/>
      <c r="D4542" s="1246"/>
      <c r="E4542" s="1246"/>
      <c r="F4542" s="1246"/>
      <c r="G4542" s="1246"/>
      <c r="H4542" s="1246"/>
      <c r="I4542" s="1246"/>
      <c r="J4542" s="1246"/>
      <c r="K4542" s="1246"/>
      <c r="L4542" s="1246"/>
      <c r="M4542" s="1247" t="s">
        <v>413</v>
      </c>
      <c r="N4542" s="1247"/>
      <c r="O4542" s="1247"/>
      <c r="P4542" s="1247"/>
      <c r="Q4542" s="1247"/>
      <c r="R4542" s="1247"/>
      <c r="S4542" s="1247"/>
      <c r="T4542" s="1247"/>
      <c r="U4542" s="1247"/>
      <c r="V4542" s="1247"/>
      <c r="W4542" s="1247"/>
      <c r="X4542" s="1248"/>
      <c r="Y4542" s="1248"/>
      <c r="Z4542" s="1249">
        <v>369.78899999999999</v>
      </c>
      <c r="AA4542" s="1249"/>
      <c r="AB4542" s="1249"/>
      <c r="AC4542" s="1249"/>
      <c r="AD4542" s="1249"/>
      <c r="AE4542" s="1249"/>
      <c r="AF4542" s="1249"/>
    </row>
    <row r="4543" spans="1:32" ht="16.7" customHeight="1">
      <c r="A4543" s="1257" t="s">
        <v>414</v>
      </c>
      <c r="B4543" s="1257"/>
      <c r="C4543" s="1257"/>
      <c r="D4543" s="1257"/>
      <c r="E4543" s="1257"/>
      <c r="F4543" s="1257"/>
      <c r="G4543" s="1257"/>
      <c r="H4543" s="1257"/>
      <c r="I4543" s="1257"/>
      <c r="J4543" s="1257"/>
      <c r="K4543" s="1257"/>
      <c r="L4543" s="1257"/>
      <c r="M4543" s="1257"/>
      <c r="N4543" s="1257"/>
      <c r="O4543" s="1258" t="s">
        <v>391</v>
      </c>
      <c r="P4543" s="1258"/>
      <c r="Q4543" s="1258"/>
      <c r="R4543" s="1258"/>
      <c r="S4543" s="1258" t="s">
        <v>407</v>
      </c>
      <c r="T4543" s="1258"/>
      <c r="U4543" s="1258"/>
      <c r="V4543" s="1258"/>
      <c r="W4543" s="1258" t="s">
        <v>408</v>
      </c>
      <c r="X4543" s="1258"/>
      <c r="Y4543" s="1258"/>
      <c r="Z4543" s="1258"/>
      <c r="AA4543" s="1258"/>
      <c r="AB4543" s="1258"/>
      <c r="AC4543" s="1259" t="s">
        <v>409</v>
      </c>
      <c r="AD4543" s="1259"/>
      <c r="AE4543" s="1259"/>
      <c r="AF4543" s="1259"/>
    </row>
    <row r="4544" spans="1:32" ht="23.25" customHeight="1">
      <c r="A4544" s="155"/>
      <c r="B4544" s="156"/>
      <c r="C4544" s="160" t="s">
        <v>586</v>
      </c>
      <c r="D4544" s="1268" t="s">
        <v>587</v>
      </c>
      <c r="E4544" s="1268"/>
      <c r="F4544" s="1268"/>
      <c r="G4544" s="1268"/>
      <c r="H4544" s="1268"/>
      <c r="I4544" s="1268"/>
      <c r="J4544" s="1268"/>
      <c r="K4544" s="1268"/>
      <c r="L4544" s="1268"/>
      <c r="M4544" s="1268"/>
      <c r="N4544" s="1268"/>
      <c r="O4544" s="1319">
        <v>0.78900000000000003</v>
      </c>
      <c r="P4544" s="1319"/>
      <c r="Q4544" s="1319"/>
      <c r="R4544" s="1319"/>
      <c r="S4544" s="1320" t="s">
        <v>283</v>
      </c>
      <c r="T4544" s="1320"/>
      <c r="U4544" s="1320"/>
      <c r="V4544" s="1320"/>
      <c r="W4544" s="1270">
        <v>1.8</v>
      </c>
      <c r="X4544" s="1270"/>
      <c r="Y4544" s="1270"/>
      <c r="Z4544" s="1270"/>
      <c r="AA4544" s="1270"/>
      <c r="AB4544" s="1270"/>
      <c r="AC4544" s="1267">
        <v>1.4201999999999999</v>
      </c>
      <c r="AD4544" s="1267"/>
      <c r="AE4544" s="1267"/>
      <c r="AF4544" s="1267"/>
    </row>
    <row r="4545" spans="1:32" ht="16.7" customHeight="1">
      <c r="A4545" s="1251"/>
      <c r="B4545" s="1251"/>
      <c r="C4545" s="1251"/>
      <c r="D4545" s="1251"/>
      <c r="E4545" s="1251"/>
      <c r="F4545" s="1251"/>
      <c r="G4545" s="1251"/>
      <c r="H4545" s="1251"/>
      <c r="I4545" s="1251"/>
      <c r="J4545" s="1251"/>
      <c r="K4545" s="1251"/>
      <c r="L4545" s="1251"/>
      <c r="M4545" s="1252" t="s">
        <v>415</v>
      </c>
      <c r="N4545" s="1252"/>
      <c r="O4545" s="1252"/>
      <c r="P4545" s="1252"/>
      <c r="Q4545" s="1252"/>
      <c r="R4545" s="1252"/>
      <c r="S4545" s="1252"/>
      <c r="T4545" s="1252"/>
      <c r="U4545" s="1252"/>
      <c r="V4545" s="1252"/>
      <c r="W4545" s="1252"/>
      <c r="X4545" s="1253"/>
      <c r="Y4545" s="1253"/>
      <c r="Z4545" s="1254">
        <v>1.4201999999999999</v>
      </c>
      <c r="AA4545" s="1254"/>
      <c r="AB4545" s="1254"/>
      <c r="AC4545" s="1254"/>
      <c r="AD4545" s="1254"/>
      <c r="AE4545" s="1254"/>
      <c r="AF4545" s="1254"/>
    </row>
    <row r="4546" spans="1:32" ht="17.45" customHeight="1">
      <c r="A4546" s="1255" t="s">
        <v>416</v>
      </c>
      <c r="B4546" s="1255"/>
      <c r="C4546" s="1255"/>
      <c r="D4546" s="1255"/>
      <c r="E4546" s="1255"/>
      <c r="F4546" s="1255"/>
      <c r="G4546" s="1255"/>
      <c r="H4546" s="1255"/>
      <c r="I4546" s="1255"/>
      <c r="J4546" s="1256" t="s">
        <v>391</v>
      </c>
      <c r="K4546" s="1256"/>
      <c r="L4546" s="158" t="s">
        <v>417</v>
      </c>
      <c r="M4546" s="158" t="s">
        <v>418</v>
      </c>
      <c r="N4546" s="1256" t="s">
        <v>419</v>
      </c>
      <c r="O4546" s="1256"/>
      <c r="P4546" s="1256" t="s">
        <v>420</v>
      </c>
      <c r="Q4546" s="1256"/>
      <c r="R4546" s="1256"/>
      <c r="S4546" s="1256"/>
      <c r="T4546" s="1256" t="s">
        <v>421</v>
      </c>
      <c r="U4546" s="1256"/>
      <c r="V4546" s="1256"/>
      <c r="W4546" s="1256"/>
      <c r="X4546" s="1256" t="s">
        <v>422</v>
      </c>
      <c r="Y4546" s="1256"/>
      <c r="Z4546" s="1256"/>
      <c r="AA4546" s="1256"/>
      <c r="AB4546" s="1256"/>
      <c r="AC4546" s="1245" t="s">
        <v>409</v>
      </c>
      <c r="AD4546" s="1245"/>
      <c r="AE4546" s="1245"/>
      <c r="AF4546" s="1245"/>
    </row>
    <row r="4547" spans="1:32" ht="23.25" customHeight="1">
      <c r="A4547" s="155"/>
      <c r="B4547" s="156"/>
      <c r="C4547" s="160" t="s">
        <v>588</v>
      </c>
      <c r="D4547" s="1328" t="s">
        <v>587</v>
      </c>
      <c r="E4547" s="1328"/>
      <c r="F4547" s="1328"/>
      <c r="G4547" s="1328"/>
      <c r="H4547" s="1328"/>
      <c r="I4547" s="1328"/>
      <c r="J4547" s="1329">
        <v>0.78900000000000003</v>
      </c>
      <c r="K4547" s="1329"/>
      <c r="L4547" s="172">
        <v>2.4300000000000002</v>
      </c>
      <c r="M4547" s="172">
        <v>0</v>
      </c>
      <c r="N4547" s="1330">
        <v>82.8</v>
      </c>
      <c r="O4547" s="1330"/>
      <c r="P4547" s="1330">
        <v>1.24</v>
      </c>
      <c r="Q4547" s="1330"/>
      <c r="R4547" s="1330"/>
      <c r="S4547" s="1330"/>
      <c r="T4547" s="1330">
        <v>0.99</v>
      </c>
      <c r="U4547" s="1330"/>
      <c r="V4547" s="1330"/>
      <c r="W4547" s="1330"/>
      <c r="X4547" s="1330">
        <v>0.82</v>
      </c>
      <c r="Y4547" s="1330"/>
      <c r="Z4547" s="1330"/>
      <c r="AA4547" s="1330"/>
      <c r="AB4547" s="1330"/>
      <c r="AC4547" s="1254">
        <v>55.948</v>
      </c>
      <c r="AD4547" s="1254"/>
      <c r="AE4547" s="1254"/>
      <c r="AF4547" s="1254"/>
    </row>
    <row r="4548" spans="1:32" ht="16.7" customHeight="1">
      <c r="A4548" s="1246"/>
      <c r="B4548" s="1246"/>
      <c r="C4548" s="1246"/>
      <c r="D4548" s="1246"/>
      <c r="E4548" s="1246"/>
      <c r="F4548" s="1246"/>
      <c r="G4548" s="1246"/>
      <c r="H4548" s="1246"/>
      <c r="I4548" s="1246"/>
      <c r="J4548" s="1246"/>
      <c r="K4548" s="1246"/>
      <c r="L4548" s="1246"/>
      <c r="M4548" s="1247" t="s">
        <v>423</v>
      </c>
      <c r="N4548" s="1247"/>
      <c r="O4548" s="1247"/>
      <c r="P4548" s="1247"/>
      <c r="Q4548" s="1247"/>
      <c r="R4548" s="1247"/>
      <c r="S4548" s="1247"/>
      <c r="T4548" s="1247"/>
      <c r="U4548" s="1247"/>
      <c r="V4548" s="1247"/>
      <c r="W4548" s="1247"/>
      <c r="X4548" s="1248"/>
      <c r="Y4548" s="1248"/>
      <c r="Z4548" s="1249">
        <v>55.948</v>
      </c>
      <c r="AA4548" s="1249"/>
      <c r="AB4548" s="1249"/>
      <c r="AC4548" s="1249"/>
      <c r="AD4548" s="1249"/>
      <c r="AE4548" s="1249"/>
      <c r="AF4548" s="1249"/>
    </row>
    <row r="4549" spans="1:32" ht="5.85" customHeight="1">
      <c r="A4549" s="1250"/>
      <c r="B4549" s="1250"/>
      <c r="C4549" s="1250"/>
      <c r="D4549" s="1250"/>
      <c r="E4549" s="1250"/>
      <c r="F4549" s="1250"/>
      <c r="G4549" s="1250"/>
      <c r="H4549" s="1250"/>
      <c r="I4549" s="1250"/>
      <c r="J4549" s="1250"/>
      <c r="K4549" s="1250"/>
      <c r="L4549" s="1250"/>
      <c r="M4549" s="1250"/>
      <c r="N4549" s="1250"/>
      <c r="O4549" s="1250"/>
      <c r="P4549" s="1250"/>
      <c r="Q4549" s="1250"/>
      <c r="R4549" s="1250"/>
      <c r="S4549" s="1250"/>
      <c r="T4549" s="1250"/>
      <c r="U4549" s="1250"/>
      <c r="V4549" s="1250"/>
      <c r="W4549" s="1250"/>
      <c r="X4549" s="1250"/>
      <c r="Y4549" s="1250"/>
      <c r="Z4549" s="1250"/>
      <c r="AA4549" s="1250"/>
      <c r="AB4549" s="1250"/>
      <c r="AC4549" s="1250"/>
      <c r="AD4549" s="1250"/>
      <c r="AE4549" s="1250"/>
      <c r="AF4549" s="1250"/>
    </row>
    <row r="4550" spans="1:32" ht="16.7" customHeight="1">
      <c r="A4550" s="1239"/>
      <c r="B4550" s="1239"/>
      <c r="C4550" s="1239"/>
      <c r="D4550" s="1239"/>
      <c r="E4550" s="1239"/>
      <c r="F4550" s="1239"/>
      <c r="G4550" s="1239"/>
      <c r="H4550" s="1239"/>
      <c r="I4550" s="1239"/>
      <c r="J4550" s="1239"/>
      <c r="K4550" s="1239"/>
      <c r="L4550" s="1239"/>
      <c r="M4550" s="1240" t="s">
        <v>424</v>
      </c>
      <c r="N4550" s="1240"/>
      <c r="O4550" s="1240"/>
      <c r="P4550" s="1240"/>
      <c r="Q4550" s="1240"/>
      <c r="R4550" s="1240"/>
      <c r="S4550" s="1240"/>
      <c r="T4550" s="1240"/>
      <c r="U4550" s="1240"/>
      <c r="V4550" s="1240"/>
      <c r="W4550" s="1240"/>
      <c r="X4550" s="1243"/>
      <c r="Y4550" s="1243"/>
      <c r="Z4550" s="1241">
        <v>502.14</v>
      </c>
      <c r="AA4550" s="1241"/>
      <c r="AB4550" s="1241"/>
      <c r="AC4550" s="1241"/>
      <c r="AD4550" s="1241"/>
      <c r="AE4550" s="1241"/>
      <c r="AF4550" s="1241"/>
    </row>
    <row r="4551" spans="1:32" ht="0.75" customHeight="1">
      <c r="A4551" s="1239"/>
      <c r="B4551" s="1239"/>
      <c r="C4551" s="1239"/>
      <c r="D4551" s="1239"/>
      <c r="E4551" s="1239"/>
      <c r="F4551" s="1239"/>
      <c r="G4551" s="1239"/>
      <c r="H4551" s="1239"/>
      <c r="I4551" s="1239"/>
      <c r="J4551" s="1239"/>
      <c r="K4551" s="1240" t="s">
        <v>425</v>
      </c>
      <c r="L4551" s="1240"/>
      <c r="M4551" s="1240"/>
      <c r="N4551" s="1240"/>
      <c r="O4551" s="1240"/>
      <c r="P4551" s="1240"/>
      <c r="Q4551" s="159"/>
      <c r="R4551" s="1244">
        <v>0</v>
      </c>
      <c r="S4551" s="1244"/>
      <c r="T4551" s="1244"/>
      <c r="U4551" s="1240"/>
      <c r="V4551" s="1240"/>
      <c r="W4551" s="1240"/>
      <c r="X4551" s="1243"/>
      <c r="Y4551" s="1243"/>
      <c r="Z4551" s="1241"/>
      <c r="AA4551" s="1241"/>
      <c r="AB4551" s="1241"/>
      <c r="AC4551" s="1241"/>
      <c r="AD4551" s="1241"/>
      <c r="AE4551" s="1241"/>
      <c r="AF4551" s="1241"/>
    </row>
    <row r="4552" spans="1:32" ht="16.7" customHeight="1">
      <c r="A4552" s="1239"/>
      <c r="B4552" s="1239"/>
      <c r="C4552" s="1239"/>
      <c r="D4552" s="1239"/>
      <c r="E4552" s="1239"/>
      <c r="F4552" s="1239"/>
      <c r="G4552" s="1239"/>
      <c r="H4552" s="1239"/>
      <c r="I4552" s="1239"/>
      <c r="J4552" s="1239"/>
      <c r="K4552" s="1240"/>
      <c r="L4552" s="1240"/>
      <c r="M4552" s="1240"/>
      <c r="N4552" s="1240"/>
      <c r="O4552" s="1240"/>
      <c r="P4552" s="1240"/>
      <c r="Q4552" s="151"/>
      <c r="R4552" s="1244"/>
      <c r="S4552" s="1244"/>
      <c r="T4552" s="1244"/>
      <c r="U4552" s="151"/>
      <c r="V4552" s="1240" t="s">
        <v>426</v>
      </c>
      <c r="W4552" s="1240"/>
      <c r="X4552" s="1243"/>
      <c r="Y4552" s="1243"/>
      <c r="Z4552" s="1241">
        <v>0</v>
      </c>
      <c r="AA4552" s="1241"/>
      <c r="AB4552" s="1241"/>
      <c r="AC4552" s="1241"/>
      <c r="AD4552" s="1241"/>
      <c r="AE4552" s="1241"/>
      <c r="AF4552" s="1241"/>
    </row>
    <row r="4553" spans="1:32" ht="17.45" customHeight="1">
      <c r="A4553" s="1239"/>
      <c r="B4553" s="1239"/>
      <c r="C4553" s="1239"/>
      <c r="D4553" s="1239"/>
      <c r="E4553" s="1239"/>
      <c r="F4553" s="1239"/>
      <c r="G4553" s="1239"/>
      <c r="H4553" s="1239"/>
      <c r="I4553" s="1239"/>
      <c r="J4553" s="1239"/>
      <c r="K4553" s="1239"/>
      <c r="L4553" s="1239"/>
      <c r="M4553" s="1240" t="s">
        <v>427</v>
      </c>
      <c r="N4553" s="1240"/>
      <c r="O4553" s="1240"/>
      <c r="P4553" s="1240"/>
      <c r="Q4553" s="1240"/>
      <c r="R4553" s="1240"/>
      <c r="S4553" s="1240"/>
      <c r="T4553" s="1240"/>
      <c r="U4553" s="1240"/>
      <c r="V4553" s="1240"/>
      <c r="W4553" s="1240"/>
      <c r="X4553" s="1243"/>
      <c r="Y4553" s="1243"/>
      <c r="Z4553" s="1241">
        <v>502.14</v>
      </c>
      <c r="AA4553" s="1241"/>
      <c r="AB4553" s="1241"/>
      <c r="AC4553" s="1241"/>
      <c r="AD4553" s="1241"/>
      <c r="AE4553" s="1241"/>
      <c r="AF4553" s="1241"/>
    </row>
    <row r="4554" spans="1:32" ht="5.85" customHeight="1">
      <c r="A4554" s="1242"/>
      <c r="B4554" s="1242"/>
      <c r="C4554" s="1242"/>
      <c r="D4554" s="1242"/>
      <c r="E4554" s="1242"/>
      <c r="F4554" s="1242"/>
      <c r="G4554" s="1242"/>
      <c r="H4554" s="1242"/>
      <c r="I4554" s="1242"/>
      <c r="J4554" s="1242"/>
      <c r="K4554" s="1242"/>
      <c r="L4554" s="1242"/>
      <c r="M4554" s="1242"/>
      <c r="N4554" s="1242"/>
      <c r="O4554" s="1242"/>
      <c r="P4554" s="1242"/>
      <c r="Q4554" s="1242"/>
      <c r="R4554" s="1242"/>
      <c r="S4554" s="1242"/>
      <c r="T4554" s="1242"/>
      <c r="U4554" s="1242"/>
      <c r="V4554" s="1242"/>
      <c r="W4554" s="1242"/>
      <c r="X4554" s="1242"/>
      <c r="Y4554" s="1242"/>
      <c r="Z4554" s="1242"/>
      <c r="AA4554" s="1242"/>
      <c r="AB4554" s="1242"/>
      <c r="AC4554" s="1242"/>
      <c r="AD4554" s="1242"/>
      <c r="AE4554" s="1242"/>
      <c r="AF4554" s="1242"/>
    </row>
    <row r="4555" spans="1:32" ht="73.349999999999994" customHeight="1">
      <c r="A4555" s="150"/>
      <c r="AF4555" s="152"/>
    </row>
    <row r="4556" spans="1:32" ht="72.75" customHeight="1">
      <c r="A4556" s="153"/>
      <c r="B4556" s="154"/>
      <c r="C4556" s="154"/>
      <c r="D4556" s="154"/>
      <c r="E4556" s="154"/>
      <c r="F4556" s="154"/>
      <c r="G4556" s="154"/>
      <c r="H4556" s="154"/>
      <c r="I4556" s="154"/>
      <c r="J4556" s="154"/>
      <c r="K4556" s="154"/>
      <c r="L4556" s="154"/>
      <c r="M4556" s="154"/>
      <c r="N4556" s="154"/>
      <c r="O4556" s="154"/>
      <c r="P4556" s="154"/>
      <c r="Q4556" s="154"/>
      <c r="R4556" s="154"/>
      <c r="S4556" s="154"/>
      <c r="T4556" s="154"/>
      <c r="U4556" s="154"/>
      <c r="V4556" s="154"/>
      <c r="W4556" s="154"/>
      <c r="X4556" s="154"/>
      <c r="Y4556" s="154"/>
      <c r="Z4556" s="154"/>
      <c r="AA4556" s="154"/>
      <c r="AB4556" s="154"/>
      <c r="AC4556" s="154"/>
      <c r="AD4556" s="154"/>
      <c r="AE4556" s="154"/>
      <c r="AF4556" s="162"/>
    </row>
    <row r="4557" spans="1:32" ht="1.5" customHeight="1">
      <c r="A4557" s="146"/>
      <c r="B4557" s="147"/>
      <c r="C4557" s="147"/>
      <c r="D4557" s="147"/>
      <c r="E4557" s="147"/>
      <c r="F4557" s="147"/>
      <c r="G4557" s="1289" t="s">
        <v>376</v>
      </c>
      <c r="H4557" s="1289"/>
      <c r="I4557" s="1289"/>
      <c r="J4557" s="1289"/>
      <c r="K4557" s="1289"/>
      <c r="L4557" s="1289"/>
      <c r="M4557" s="1289"/>
      <c r="N4557" s="1289"/>
      <c r="O4557" s="1289"/>
      <c r="P4557" s="1289"/>
      <c r="Q4557" s="1289"/>
      <c r="R4557" s="1289"/>
      <c r="S4557" s="1289"/>
      <c r="T4557" s="1289"/>
      <c r="U4557" s="1289"/>
      <c r="V4557" s="1289"/>
      <c r="W4557" s="1289"/>
      <c r="X4557" s="1289"/>
      <c r="Y4557" s="1289"/>
      <c r="Z4557" s="1289"/>
      <c r="AA4557" s="148"/>
      <c r="AB4557" s="1290" t="s">
        <v>1003</v>
      </c>
      <c r="AC4557" s="1290"/>
      <c r="AD4557" s="1290"/>
      <c r="AE4557" s="1290"/>
      <c r="AF4557" s="1290"/>
    </row>
    <row r="4558" spans="1:32" ht="15.4" customHeight="1">
      <c r="A4558" s="150"/>
      <c r="B4558" s="1243"/>
      <c r="C4558" s="1243"/>
      <c r="D4558" s="1243"/>
      <c r="E4558" s="1243"/>
      <c r="G4558" s="1289"/>
      <c r="H4558" s="1289"/>
      <c r="I4558" s="1289"/>
      <c r="J4558" s="1289"/>
      <c r="K4558" s="1289"/>
      <c r="L4558" s="1289"/>
      <c r="M4558" s="1289"/>
      <c r="N4558" s="1289"/>
      <c r="O4558" s="1289"/>
      <c r="P4558" s="1289"/>
      <c r="Q4558" s="1289"/>
      <c r="R4558" s="1289"/>
      <c r="S4558" s="1289"/>
      <c r="T4558" s="1289"/>
      <c r="U4558" s="1289"/>
      <c r="V4558" s="1289"/>
      <c r="W4558" s="1289"/>
      <c r="X4558" s="1289"/>
      <c r="Y4558" s="1289"/>
      <c r="Z4558" s="1289"/>
      <c r="AA4558" s="152"/>
      <c r="AB4558" s="1290"/>
      <c r="AC4558" s="1290"/>
      <c r="AD4558" s="1290"/>
      <c r="AE4558" s="1290"/>
      <c r="AF4558" s="1290"/>
    </row>
    <row r="4559" spans="1:32" ht="0.75" customHeight="1">
      <c r="A4559" s="150"/>
      <c r="B4559" s="1243"/>
      <c r="C4559" s="1243"/>
      <c r="D4559" s="1243"/>
      <c r="E4559" s="1243"/>
      <c r="G4559" s="1289"/>
      <c r="H4559" s="1289"/>
      <c r="I4559" s="1289"/>
      <c r="J4559" s="1289"/>
      <c r="K4559" s="1289"/>
      <c r="L4559" s="1289"/>
      <c r="M4559" s="1289"/>
      <c r="N4559" s="1289"/>
      <c r="O4559" s="1289"/>
      <c r="P4559" s="1289"/>
      <c r="Q4559" s="1289"/>
      <c r="R4559" s="1289"/>
      <c r="S4559" s="1289"/>
      <c r="T4559" s="1289"/>
      <c r="U4559" s="1289"/>
      <c r="V4559" s="1289"/>
      <c r="W4559" s="1289"/>
      <c r="X4559" s="1289"/>
      <c r="Y4559" s="1289"/>
      <c r="Z4559" s="1289"/>
      <c r="AA4559" s="152"/>
      <c r="AB4559" s="1290"/>
      <c r="AC4559" s="1290"/>
      <c r="AD4559" s="1290"/>
      <c r="AE4559" s="1290"/>
      <c r="AF4559" s="1290"/>
    </row>
    <row r="4560" spans="1:32" ht="10.9" customHeight="1">
      <c r="A4560" s="150"/>
      <c r="B4560" s="1243"/>
      <c r="C4560" s="1243"/>
      <c r="D4560" s="1243"/>
      <c r="E4560" s="1243"/>
      <c r="G4560" s="1289"/>
      <c r="H4560" s="1289"/>
      <c r="I4560" s="1289"/>
      <c r="J4560" s="1289"/>
      <c r="K4560" s="1289"/>
      <c r="L4560" s="1289"/>
      <c r="M4560" s="1289"/>
      <c r="N4560" s="1289"/>
      <c r="O4560" s="1289"/>
      <c r="P4560" s="1289"/>
      <c r="Q4560" s="1289"/>
      <c r="R4560" s="1289"/>
      <c r="S4560" s="1289"/>
      <c r="T4560" s="1289"/>
      <c r="U4560" s="1289"/>
      <c r="V4560" s="1289"/>
      <c r="W4560" s="1289"/>
      <c r="X4560" s="1289"/>
      <c r="Y4560" s="1289"/>
      <c r="Z4560" s="1289"/>
      <c r="AA4560" s="152"/>
      <c r="AB4560" s="1291" t="s">
        <v>378</v>
      </c>
      <c r="AC4560" s="1291"/>
      <c r="AD4560" s="1291"/>
      <c r="AE4560" s="1292"/>
      <c r="AF4560" s="1292"/>
    </row>
    <row r="4561" spans="1:32" ht="13.9" customHeight="1">
      <c r="A4561" s="150"/>
      <c r="B4561" s="1243"/>
      <c r="C4561" s="1243"/>
      <c r="D4561" s="1243"/>
      <c r="E4561" s="1243"/>
      <c r="G4561" s="1293" t="s">
        <v>379</v>
      </c>
      <c r="H4561" s="1293"/>
      <c r="I4561" s="1293"/>
      <c r="J4561" s="1293"/>
      <c r="K4561" s="1293"/>
      <c r="L4561" s="1293"/>
      <c r="M4561" s="1293"/>
      <c r="N4561" s="1293"/>
      <c r="O4561" s="1293"/>
      <c r="P4561" s="1293"/>
      <c r="Q4561" s="1293"/>
      <c r="R4561" s="1293"/>
      <c r="S4561" s="1293"/>
      <c r="T4561" s="1293"/>
      <c r="U4561" s="1293"/>
      <c r="V4561" s="1293"/>
      <c r="W4561" s="1293"/>
      <c r="X4561" s="1293"/>
      <c r="Y4561" s="1293"/>
      <c r="Z4561" s="1293"/>
      <c r="AA4561" s="152"/>
      <c r="AB4561" s="1291"/>
      <c r="AC4561" s="1291"/>
      <c r="AD4561" s="1291"/>
      <c r="AE4561" s="1292"/>
      <c r="AF4561" s="1292"/>
    </row>
    <row r="4562" spans="1:32" ht="0.75" customHeight="1">
      <c r="A4562" s="150"/>
      <c r="G4562" s="1293"/>
      <c r="H4562" s="1293"/>
      <c r="I4562" s="1293"/>
      <c r="J4562" s="1293"/>
      <c r="K4562" s="1293"/>
      <c r="L4562" s="1293"/>
      <c r="M4562" s="1293"/>
      <c r="N4562" s="1293"/>
      <c r="O4562" s="1293"/>
      <c r="P4562" s="1293"/>
      <c r="Q4562" s="1293"/>
      <c r="R4562" s="1293"/>
      <c r="S4562" s="1293"/>
      <c r="T4562" s="1293"/>
      <c r="U4562" s="1293"/>
      <c r="V4562" s="1293"/>
      <c r="W4562" s="1293"/>
      <c r="X4562" s="1293"/>
      <c r="Y4562" s="1293"/>
      <c r="Z4562" s="1293"/>
      <c r="AA4562" s="152"/>
      <c r="AB4562" s="1291"/>
      <c r="AC4562" s="1291"/>
      <c r="AD4562" s="1291"/>
      <c r="AE4562" s="1292"/>
      <c r="AF4562" s="1292"/>
    </row>
    <row r="4563" spans="1:32" ht="0.75" customHeight="1">
      <c r="A4563" s="153"/>
      <c r="B4563" s="154"/>
      <c r="C4563" s="154"/>
      <c r="D4563" s="154"/>
      <c r="E4563" s="154"/>
      <c r="F4563" s="154"/>
      <c r="G4563" s="154"/>
      <c r="H4563" s="154"/>
      <c r="I4563" s="154"/>
      <c r="J4563" s="154"/>
      <c r="K4563" s="154"/>
      <c r="L4563" s="154"/>
      <c r="M4563" s="154"/>
      <c r="N4563" s="154"/>
      <c r="O4563" s="154"/>
      <c r="P4563" s="154"/>
      <c r="Q4563" s="154"/>
      <c r="R4563" s="154"/>
      <c r="S4563" s="154"/>
      <c r="T4563" s="154"/>
      <c r="U4563" s="154"/>
      <c r="V4563" s="154"/>
      <c r="W4563" s="154"/>
      <c r="X4563" s="154"/>
      <c r="Y4563" s="154"/>
      <c r="Z4563" s="154"/>
      <c r="AA4563" s="154"/>
      <c r="AB4563" s="154"/>
      <c r="AC4563" s="154"/>
      <c r="AD4563" s="154"/>
      <c r="AE4563" s="1292"/>
      <c r="AF4563" s="1292"/>
    </row>
    <row r="4564" spans="1:32" ht="16.7" customHeight="1">
      <c r="A4564" s="1280" t="s">
        <v>323</v>
      </c>
      <c r="B4564" s="1280"/>
      <c r="C4564" s="1280"/>
      <c r="D4564" s="1280"/>
      <c r="E4564" s="1280"/>
      <c r="F4564" s="1280"/>
      <c r="G4564" s="1280"/>
      <c r="H4564" s="1280"/>
      <c r="I4564" s="1280"/>
      <c r="J4564" s="1280"/>
      <c r="K4564" s="1280"/>
      <c r="L4564" s="1280"/>
      <c r="M4564" s="1280"/>
      <c r="N4564" s="1280"/>
      <c r="O4564" s="1280"/>
      <c r="P4564" s="1280"/>
      <c r="Q4564" s="1280"/>
      <c r="R4564" s="1280"/>
      <c r="S4564" s="1280"/>
      <c r="T4564" s="1280"/>
      <c r="U4564" s="1280"/>
      <c r="V4564" s="1280"/>
      <c r="W4564" s="1280"/>
      <c r="X4564" s="1280"/>
      <c r="Y4564" s="1280"/>
      <c r="Z4564" s="1280"/>
      <c r="AA4564" s="1280"/>
      <c r="AB4564" s="1280"/>
      <c r="AC4564" s="1280"/>
      <c r="AD4564" s="1280"/>
      <c r="AE4564" s="1280"/>
      <c r="AF4564" s="1280"/>
    </row>
    <row r="4565" spans="1:32" ht="37.15" customHeight="1">
      <c r="A4565" s="1301" t="s">
        <v>380</v>
      </c>
      <c r="B4565" s="1301"/>
      <c r="C4565" s="1301"/>
      <c r="D4565" s="1301"/>
      <c r="E4565" s="1301"/>
      <c r="F4565" s="1301"/>
      <c r="G4565" s="1301"/>
      <c r="H4565" s="1301"/>
      <c r="I4565" s="1301"/>
      <c r="J4565" s="1301"/>
      <c r="K4565" s="1301"/>
      <c r="L4565" s="1301"/>
      <c r="M4565" s="1301"/>
      <c r="N4565" s="1301"/>
      <c r="O4565" s="1301"/>
      <c r="P4565" s="1301"/>
      <c r="Q4565" s="1301"/>
      <c r="R4565" s="1301"/>
      <c r="S4565" s="1301"/>
      <c r="T4565" s="1301"/>
      <c r="U4565" s="1301"/>
      <c r="V4565" s="1301"/>
      <c r="W4565" s="1301"/>
      <c r="X4565" s="1301"/>
      <c r="Y4565" s="1280" t="s">
        <v>878</v>
      </c>
      <c r="Z4565" s="1280"/>
      <c r="AA4565" s="1280"/>
      <c r="AB4565" s="1280"/>
      <c r="AC4565" s="1280"/>
      <c r="AD4565" s="1280"/>
      <c r="AE4565" s="1280"/>
      <c r="AF4565" s="1280"/>
    </row>
    <row r="4566" spans="1:32" ht="5.0999999999999996" customHeight="1">
      <c r="A4566" s="155"/>
      <c r="B4566" s="156"/>
      <c r="C4566" s="156"/>
      <c r="D4566" s="156"/>
      <c r="E4566" s="156"/>
      <c r="F4566" s="156"/>
      <c r="G4566" s="156"/>
      <c r="H4566" s="156"/>
      <c r="I4566" s="156"/>
      <c r="J4566" s="156"/>
      <c r="K4566" s="156"/>
      <c r="L4566" s="156"/>
      <c r="M4566" s="156"/>
      <c r="N4566" s="156"/>
      <c r="O4566" s="156"/>
      <c r="P4566" s="156"/>
      <c r="Q4566" s="156"/>
      <c r="R4566" s="156"/>
      <c r="S4566" s="156"/>
      <c r="T4566" s="156"/>
      <c r="U4566" s="156"/>
      <c r="V4566" s="156"/>
      <c r="W4566" s="156"/>
      <c r="X4566" s="156"/>
      <c r="Y4566" s="156"/>
      <c r="Z4566" s="156"/>
      <c r="AA4566" s="156"/>
      <c r="AB4566" s="156"/>
      <c r="AC4566" s="156"/>
      <c r="AD4566" s="156"/>
      <c r="AE4566" s="156"/>
      <c r="AF4566" s="157"/>
    </row>
    <row r="4567" spans="1:32" ht="0.75" customHeight="1">
      <c r="A4567" s="1283" t="s">
        <v>382</v>
      </c>
      <c r="B4567" s="1283"/>
      <c r="C4567" s="1283"/>
      <c r="D4567" s="1283"/>
      <c r="E4567" s="1284"/>
      <c r="F4567" s="1284"/>
      <c r="G4567" s="1284"/>
      <c r="H4567" s="1284"/>
      <c r="I4567" s="1285" t="s">
        <v>537</v>
      </c>
      <c r="J4567" s="1285"/>
      <c r="K4567" s="1285"/>
      <c r="L4567" s="1285"/>
      <c r="M4567" s="1285"/>
      <c r="N4567" s="1285"/>
      <c r="O4567" s="1285"/>
      <c r="P4567" s="1285"/>
      <c r="Q4567" s="1285"/>
      <c r="R4567" s="1285"/>
      <c r="S4567" s="1285"/>
      <c r="T4567" s="1285"/>
      <c r="U4567" s="1285"/>
      <c r="V4567" s="1285"/>
      <c r="W4567" s="1285"/>
      <c r="X4567" s="1285"/>
      <c r="Y4567" s="1275" t="s">
        <v>383</v>
      </c>
      <c r="Z4567" s="1275"/>
      <c r="AA4567" s="1275"/>
      <c r="AB4567" s="1275"/>
      <c r="AC4567" s="1275"/>
      <c r="AD4567" s="1286" t="s">
        <v>446</v>
      </c>
      <c r="AE4567" s="1286"/>
      <c r="AF4567" s="1286"/>
    </row>
    <row r="4568" spans="1:32" ht="18.2" customHeight="1">
      <c r="A4568" s="1283"/>
      <c r="B4568" s="1283"/>
      <c r="C4568" s="1283"/>
      <c r="D4568" s="1283"/>
      <c r="E4568" s="1287" t="s">
        <v>385</v>
      </c>
      <c r="F4568" s="1287"/>
      <c r="G4568" s="1287"/>
      <c r="H4568" s="1288" t="s">
        <v>386</v>
      </c>
      <c r="I4568" s="1285"/>
      <c r="J4568" s="1285"/>
      <c r="K4568" s="1285"/>
      <c r="L4568" s="1285"/>
      <c r="M4568" s="1285"/>
      <c r="N4568" s="1285"/>
      <c r="O4568" s="1285"/>
      <c r="P4568" s="1285"/>
      <c r="Q4568" s="1285"/>
      <c r="R4568" s="1285"/>
      <c r="S4568" s="1285"/>
      <c r="T4568" s="1285"/>
      <c r="U4568" s="1285"/>
      <c r="V4568" s="1285"/>
      <c r="W4568" s="1285"/>
      <c r="X4568" s="1285"/>
      <c r="Y4568" s="1275"/>
      <c r="Z4568" s="1275"/>
      <c r="AA4568" s="1275"/>
      <c r="AB4568" s="1275"/>
      <c r="AC4568" s="1275"/>
      <c r="AD4568" s="1286"/>
      <c r="AE4568" s="1286"/>
      <c r="AF4568" s="1286"/>
    </row>
    <row r="4569" spans="1:32" ht="18.2" customHeight="1">
      <c r="A4569" s="1274" t="s">
        <v>536</v>
      </c>
      <c r="B4569" s="1274"/>
      <c r="C4569" s="1274"/>
      <c r="D4569" s="1274"/>
      <c r="E4569" s="1277"/>
      <c r="F4569" s="1277"/>
      <c r="G4569" s="1277"/>
      <c r="H4569" s="1288"/>
      <c r="I4569" s="1285"/>
      <c r="J4569" s="1285"/>
      <c r="K4569" s="1285"/>
      <c r="L4569" s="1285"/>
      <c r="M4569" s="1285"/>
      <c r="N4569" s="1285"/>
      <c r="O4569" s="1285"/>
      <c r="P4569" s="1285"/>
      <c r="Q4569" s="1285"/>
      <c r="R4569" s="1285"/>
      <c r="S4569" s="1285"/>
      <c r="T4569" s="1285"/>
      <c r="U4569" s="1285"/>
      <c r="V4569" s="1285"/>
      <c r="W4569" s="1285"/>
      <c r="X4569" s="1285"/>
      <c r="Y4569" s="1275" t="s">
        <v>387</v>
      </c>
      <c r="Z4569" s="1275"/>
      <c r="AA4569" s="1275"/>
      <c r="AB4569" s="1275"/>
      <c r="AC4569" s="1275"/>
      <c r="AD4569" s="1276">
        <v>3.9289900000000002</v>
      </c>
      <c r="AE4569" s="1276"/>
      <c r="AF4569" s="1276"/>
    </row>
    <row r="4570" spans="1:32" ht="0.75" customHeight="1">
      <c r="A4570" s="1278"/>
      <c r="B4570" s="1278"/>
      <c r="C4570" s="1278"/>
      <c r="D4570" s="1278"/>
      <c r="E4570" s="1278"/>
      <c r="F4570" s="1278"/>
      <c r="G4570" s="1278"/>
      <c r="H4570" s="1288"/>
      <c r="I4570" s="1279"/>
      <c r="J4570" s="1279"/>
      <c r="K4570" s="1279"/>
      <c r="L4570" s="1279"/>
      <c r="M4570" s="1279"/>
      <c r="N4570" s="1279"/>
      <c r="O4570" s="1279"/>
      <c r="P4570" s="1279"/>
      <c r="Q4570" s="1279"/>
      <c r="R4570" s="1279"/>
      <c r="S4570" s="1279"/>
      <c r="T4570" s="1279"/>
      <c r="U4570" s="1279"/>
      <c r="V4570" s="1279"/>
      <c r="W4570" s="1279"/>
      <c r="X4570" s="1279"/>
      <c r="Y4570" s="1279"/>
      <c r="Z4570" s="1279"/>
      <c r="AA4570" s="1279"/>
      <c r="AB4570" s="1279"/>
      <c r="AC4570" s="1279"/>
      <c r="AD4570" s="1279"/>
      <c r="AE4570" s="1279"/>
      <c r="AF4570" s="1279"/>
    </row>
    <row r="4571" spans="1:32" ht="26.85" customHeight="1">
      <c r="A4571" s="1271" t="s">
        <v>432</v>
      </c>
      <c r="B4571" s="1271"/>
      <c r="C4571" s="1271"/>
      <c r="D4571" s="1271"/>
      <c r="E4571" s="1271"/>
      <c r="F4571" s="1271"/>
      <c r="G4571" s="1271"/>
      <c r="H4571" s="1271"/>
      <c r="I4571" s="1271"/>
      <c r="J4571" s="1271"/>
      <c r="K4571" s="1271"/>
      <c r="L4571" s="1271"/>
      <c r="M4571" s="1271"/>
      <c r="N4571" s="1271"/>
      <c r="O4571" s="1271"/>
      <c r="P4571" s="1271"/>
      <c r="Q4571" s="1271"/>
      <c r="R4571" s="1271"/>
      <c r="S4571" s="1271"/>
      <c r="T4571" s="1271"/>
      <c r="U4571" s="1271"/>
      <c r="V4571" s="1271"/>
      <c r="W4571" s="1271"/>
      <c r="X4571" s="1271"/>
      <c r="Y4571" s="1271"/>
      <c r="Z4571" s="1271"/>
      <c r="AA4571" s="1271"/>
      <c r="AB4571" s="1271"/>
      <c r="AC4571" s="1271"/>
      <c r="AD4571" s="1271"/>
      <c r="AE4571" s="1271"/>
      <c r="AF4571" s="1272"/>
    </row>
    <row r="4572" spans="1:32" ht="10.15" customHeight="1">
      <c r="A4572" s="1273" t="s">
        <v>389</v>
      </c>
      <c r="B4572" s="1273"/>
      <c r="C4572" s="1273"/>
      <c r="D4572" s="1273"/>
      <c r="E4572" s="1273"/>
      <c r="F4572" s="1273"/>
      <c r="G4572" s="1273"/>
      <c r="H4572" s="1273"/>
      <c r="I4572" s="1273"/>
      <c r="J4572" s="1273"/>
      <c r="K4572" s="1273"/>
      <c r="L4572" s="1273"/>
      <c r="M4572" s="1273"/>
      <c r="N4572" s="1273"/>
      <c r="O4572" s="1273"/>
      <c r="P4572" s="1273"/>
      <c r="Q4572" s="1273"/>
      <c r="R4572" s="1273"/>
      <c r="S4572" s="1273"/>
      <c r="T4572" s="1273"/>
      <c r="U4572" s="1273"/>
      <c r="V4572" s="1273"/>
      <c r="W4572" s="1273"/>
      <c r="X4572" s="1273"/>
      <c r="Y4572" s="1273"/>
      <c r="Z4572" s="1273"/>
      <c r="AA4572" s="1273"/>
      <c r="AB4572" s="1273"/>
      <c r="AC4572" s="1273"/>
      <c r="AD4572" s="1273"/>
      <c r="AE4572" s="1273"/>
      <c r="AF4572" s="1272"/>
    </row>
    <row r="4573" spans="1:32" ht="16.7" customHeight="1">
      <c r="A4573" s="1255" t="s">
        <v>390</v>
      </c>
      <c r="B4573" s="1255"/>
      <c r="C4573" s="1255"/>
      <c r="D4573" s="1255"/>
      <c r="E4573" s="1255"/>
      <c r="F4573" s="1255"/>
      <c r="G4573" s="1255"/>
      <c r="H4573" s="1255"/>
      <c r="I4573" s="1255"/>
      <c r="J4573" s="1255"/>
      <c r="K4573" s="1255"/>
      <c r="L4573" s="1255"/>
      <c r="M4573" s="1256" t="s">
        <v>391</v>
      </c>
      <c r="N4573" s="1256" t="s">
        <v>392</v>
      </c>
      <c r="O4573" s="1256"/>
      <c r="P4573" s="1256"/>
      <c r="Q4573" s="1256"/>
      <c r="R4573" s="1256"/>
      <c r="S4573" s="1256"/>
      <c r="T4573" s="1256" t="s">
        <v>393</v>
      </c>
      <c r="U4573" s="1256"/>
      <c r="V4573" s="1256"/>
      <c r="W4573" s="1256"/>
      <c r="X4573" s="1256"/>
      <c r="Y4573" s="1256"/>
      <c r="Z4573" s="1256"/>
      <c r="AA4573" s="1256"/>
      <c r="AB4573" s="1256"/>
      <c r="AC4573" s="1245" t="s">
        <v>394</v>
      </c>
      <c r="AD4573" s="1245"/>
      <c r="AE4573" s="1245"/>
      <c r="AF4573" s="1245"/>
    </row>
    <row r="4574" spans="1:32" ht="17.45" customHeight="1">
      <c r="A4574" s="1255"/>
      <c r="B4574" s="1255"/>
      <c r="C4574" s="1255"/>
      <c r="D4574" s="1255"/>
      <c r="E4574" s="1255"/>
      <c r="F4574" s="1255"/>
      <c r="G4574" s="1255"/>
      <c r="H4574" s="1255"/>
      <c r="I4574" s="1255"/>
      <c r="J4574" s="1255"/>
      <c r="K4574" s="1255"/>
      <c r="L4574" s="1255"/>
      <c r="M4574" s="1256"/>
      <c r="N4574" s="1256" t="s">
        <v>395</v>
      </c>
      <c r="O4574" s="1256"/>
      <c r="P4574" s="1256" t="s">
        <v>396</v>
      </c>
      <c r="Q4574" s="1256"/>
      <c r="R4574" s="1256"/>
      <c r="S4574" s="1256"/>
      <c r="T4574" s="1256" t="s">
        <v>395</v>
      </c>
      <c r="U4574" s="1256"/>
      <c r="V4574" s="1256"/>
      <c r="W4574" s="1256"/>
      <c r="X4574" s="1256" t="s">
        <v>396</v>
      </c>
      <c r="Y4574" s="1256"/>
      <c r="Z4574" s="1256"/>
      <c r="AA4574" s="1256"/>
      <c r="AB4574" s="1256"/>
      <c r="AC4574" s="1245"/>
      <c r="AD4574" s="1245"/>
      <c r="AE4574" s="1245"/>
      <c r="AF4574" s="1245"/>
    </row>
    <row r="4575" spans="1:32" ht="22.5" customHeight="1">
      <c r="A4575" s="146"/>
      <c r="B4575" s="147"/>
      <c r="C4575" s="163" t="s">
        <v>900</v>
      </c>
      <c r="D4575" s="1314" t="s">
        <v>901</v>
      </c>
      <c r="E4575" s="1314"/>
      <c r="F4575" s="1314"/>
      <c r="G4575" s="1314"/>
      <c r="H4575" s="1314"/>
      <c r="I4575" s="1314"/>
      <c r="J4575" s="1314"/>
      <c r="K4575" s="1314"/>
      <c r="L4575" s="1314"/>
      <c r="M4575" s="164">
        <v>1</v>
      </c>
      <c r="N4575" s="1327">
        <v>1</v>
      </c>
      <c r="O4575" s="1327"/>
      <c r="P4575" s="1327">
        <v>0</v>
      </c>
      <c r="Q4575" s="1327"/>
      <c r="R4575" s="1327"/>
      <c r="S4575" s="1327"/>
      <c r="T4575" s="1317">
        <v>1.2493000000000001</v>
      </c>
      <c r="U4575" s="1317"/>
      <c r="V4575" s="1317"/>
      <c r="W4575" s="1317"/>
      <c r="X4575" s="1317">
        <v>0.83930000000000005</v>
      </c>
      <c r="Y4575" s="1317"/>
      <c r="Z4575" s="1317"/>
      <c r="AA4575" s="1317"/>
      <c r="AB4575" s="1317"/>
      <c r="AC4575" s="1318">
        <v>1.2493000000000001</v>
      </c>
      <c r="AD4575" s="1318"/>
      <c r="AE4575" s="1318"/>
      <c r="AF4575" s="1318"/>
    </row>
    <row r="4576" spans="1:32" ht="23.25" customHeight="1">
      <c r="A4576" s="150"/>
      <c r="C4576" s="165" t="s">
        <v>879</v>
      </c>
      <c r="D4576" s="1309" t="s">
        <v>880</v>
      </c>
      <c r="E4576" s="1309"/>
      <c r="F4576" s="1309"/>
      <c r="G4576" s="1309"/>
      <c r="H4576" s="1309"/>
      <c r="I4576" s="1309"/>
      <c r="J4576" s="1309"/>
      <c r="K4576" s="1309"/>
      <c r="L4576" s="1309"/>
      <c r="M4576" s="166">
        <v>3</v>
      </c>
      <c r="N4576" s="1332">
        <v>0.41</v>
      </c>
      <c r="O4576" s="1332"/>
      <c r="P4576" s="1332">
        <v>0.59</v>
      </c>
      <c r="Q4576" s="1332"/>
      <c r="R4576" s="1332"/>
      <c r="S4576" s="1332"/>
      <c r="T4576" s="1312">
        <v>1.6792</v>
      </c>
      <c r="U4576" s="1312"/>
      <c r="V4576" s="1312"/>
      <c r="W4576" s="1312"/>
      <c r="X4576" s="1312">
        <v>1.1362000000000001</v>
      </c>
      <c r="Y4576" s="1312"/>
      <c r="Z4576" s="1312"/>
      <c r="AA4576" s="1312"/>
      <c r="AB4576" s="1312"/>
      <c r="AC4576" s="1313">
        <v>4.0765000000000002</v>
      </c>
      <c r="AD4576" s="1313"/>
      <c r="AE4576" s="1313"/>
      <c r="AF4576" s="1313"/>
    </row>
    <row r="4577" spans="1:32" ht="22.5" customHeight="1">
      <c r="A4577" s="150"/>
      <c r="C4577" s="165" t="s">
        <v>563</v>
      </c>
      <c r="D4577" s="1309" t="s">
        <v>564</v>
      </c>
      <c r="E4577" s="1309"/>
      <c r="F4577" s="1309"/>
      <c r="G4577" s="1309"/>
      <c r="H4577" s="1309"/>
      <c r="I4577" s="1309"/>
      <c r="J4577" s="1309"/>
      <c r="K4577" s="1309"/>
      <c r="L4577" s="1309"/>
      <c r="M4577" s="166">
        <v>4</v>
      </c>
      <c r="N4577" s="1332">
        <v>0.9</v>
      </c>
      <c r="O4577" s="1332"/>
      <c r="P4577" s="1332">
        <v>0.1</v>
      </c>
      <c r="Q4577" s="1332"/>
      <c r="R4577" s="1332"/>
      <c r="S4577" s="1332"/>
      <c r="T4577" s="1312">
        <v>0.71799999999999997</v>
      </c>
      <c r="U4577" s="1312"/>
      <c r="V4577" s="1312"/>
      <c r="W4577" s="1312"/>
      <c r="X4577" s="1312">
        <v>0.48580000000000001</v>
      </c>
      <c r="Y4577" s="1312"/>
      <c r="Z4577" s="1312"/>
      <c r="AA4577" s="1312"/>
      <c r="AB4577" s="1312"/>
      <c r="AC4577" s="1313">
        <v>2.7791000000000001</v>
      </c>
      <c r="AD4577" s="1313"/>
      <c r="AE4577" s="1313"/>
      <c r="AF4577" s="1313"/>
    </row>
    <row r="4578" spans="1:32" ht="23.25" customHeight="1">
      <c r="A4578" s="153"/>
      <c r="B4578" s="154"/>
      <c r="C4578" s="167" t="s">
        <v>881</v>
      </c>
      <c r="D4578" s="1304" t="s">
        <v>882</v>
      </c>
      <c r="E4578" s="1304"/>
      <c r="F4578" s="1304"/>
      <c r="G4578" s="1304"/>
      <c r="H4578" s="1304"/>
      <c r="I4578" s="1304"/>
      <c r="J4578" s="1304"/>
      <c r="K4578" s="1304"/>
      <c r="L4578" s="1304"/>
      <c r="M4578" s="168">
        <v>1</v>
      </c>
      <c r="N4578" s="1326">
        <v>1</v>
      </c>
      <c r="O4578" s="1326"/>
      <c r="P4578" s="1326">
        <v>0</v>
      </c>
      <c r="Q4578" s="1326"/>
      <c r="R4578" s="1326"/>
      <c r="S4578" s="1326"/>
      <c r="T4578" s="1307">
        <v>57.763199999999998</v>
      </c>
      <c r="U4578" s="1307"/>
      <c r="V4578" s="1307"/>
      <c r="W4578" s="1307"/>
      <c r="X4578" s="1307">
        <v>34.4236</v>
      </c>
      <c r="Y4578" s="1307"/>
      <c r="Z4578" s="1307"/>
      <c r="AA4578" s="1307"/>
      <c r="AB4578" s="1307"/>
      <c r="AC4578" s="1308">
        <v>57.763199999999998</v>
      </c>
      <c r="AD4578" s="1308"/>
      <c r="AE4578" s="1308"/>
      <c r="AF4578" s="1308"/>
    </row>
    <row r="4579" spans="1:32" ht="17.45" customHeight="1">
      <c r="A4579" s="1246"/>
      <c r="B4579" s="1246"/>
      <c r="C4579" s="1246"/>
      <c r="D4579" s="1246"/>
      <c r="E4579" s="1246"/>
      <c r="F4579" s="1246"/>
      <c r="G4579" s="1246"/>
      <c r="H4579" s="1246"/>
      <c r="I4579" s="1246"/>
      <c r="J4579" s="1246"/>
      <c r="K4579" s="1246"/>
      <c r="L4579" s="1246"/>
      <c r="M4579" s="1247" t="s">
        <v>397</v>
      </c>
      <c r="N4579" s="1247"/>
      <c r="O4579" s="1247"/>
      <c r="P4579" s="1247"/>
      <c r="Q4579" s="1247"/>
      <c r="R4579" s="1247"/>
      <c r="S4579" s="1247"/>
      <c r="T4579" s="1247"/>
      <c r="U4579" s="1247"/>
      <c r="V4579" s="1247"/>
      <c r="W4579" s="1247"/>
      <c r="X4579" s="1248"/>
      <c r="Y4579" s="1248"/>
      <c r="Z4579" s="1249">
        <v>65.868099999999998</v>
      </c>
      <c r="AA4579" s="1249"/>
      <c r="AB4579" s="1249"/>
      <c r="AC4579" s="1249"/>
      <c r="AD4579" s="1249"/>
      <c r="AE4579" s="1249"/>
      <c r="AF4579" s="1249"/>
    </row>
    <row r="4580" spans="1:32" ht="16.7" customHeight="1">
      <c r="A4580" s="1255" t="s">
        <v>398</v>
      </c>
      <c r="B4580" s="1255"/>
      <c r="C4580" s="1255"/>
      <c r="D4580" s="1255"/>
      <c r="E4580" s="1255"/>
      <c r="F4580" s="1255"/>
      <c r="G4580" s="1255"/>
      <c r="H4580" s="1255"/>
      <c r="I4580" s="1255"/>
      <c r="J4580" s="1255"/>
      <c r="K4580" s="1255"/>
      <c r="L4580" s="1255"/>
      <c r="M4580" s="1255"/>
      <c r="N4580" s="1255"/>
      <c r="O4580" s="1256" t="s">
        <v>399</v>
      </c>
      <c r="P4580" s="1256"/>
      <c r="Q4580" s="1256"/>
      <c r="R4580" s="1256"/>
      <c r="S4580" s="1256" t="s">
        <v>391</v>
      </c>
      <c r="T4580" s="1256"/>
      <c r="U4580" s="1256"/>
      <c r="V4580" s="1256"/>
      <c r="W4580" s="1256" t="s">
        <v>400</v>
      </c>
      <c r="X4580" s="1256"/>
      <c r="Y4580" s="1256"/>
      <c r="Z4580" s="1256"/>
      <c r="AA4580" s="1256"/>
      <c r="AB4580" s="1256"/>
      <c r="AC4580" s="1245" t="s">
        <v>394</v>
      </c>
      <c r="AD4580" s="1245"/>
      <c r="AE4580" s="1245"/>
      <c r="AF4580" s="1245"/>
    </row>
    <row r="4581" spans="1:32" ht="23.25" customHeight="1">
      <c r="A4581" s="146"/>
      <c r="B4581" s="147"/>
      <c r="C4581" s="170" t="s">
        <v>645</v>
      </c>
      <c r="D4581" s="1263" t="s">
        <v>646</v>
      </c>
      <c r="E4581" s="1263"/>
      <c r="F4581" s="1263"/>
      <c r="G4581" s="1263"/>
      <c r="H4581" s="1263"/>
      <c r="I4581" s="1263"/>
      <c r="J4581" s="1263"/>
      <c r="K4581" s="1263"/>
      <c r="L4581" s="1263"/>
      <c r="M4581" s="1263"/>
      <c r="N4581" s="1263"/>
      <c r="O4581" s="1264">
        <v>0</v>
      </c>
      <c r="P4581" s="1264"/>
      <c r="Q4581" s="1264"/>
      <c r="R4581" s="1264"/>
      <c r="S4581" s="1264">
        <v>1</v>
      </c>
      <c r="T4581" s="1264"/>
      <c r="U4581" s="1264"/>
      <c r="V4581" s="1264"/>
      <c r="W4581" s="1265">
        <v>27.6053</v>
      </c>
      <c r="X4581" s="1265"/>
      <c r="Y4581" s="1265"/>
      <c r="Z4581" s="1265"/>
      <c r="AA4581" s="1265"/>
      <c r="AB4581" s="1265"/>
      <c r="AC4581" s="1266">
        <v>27.6053</v>
      </c>
      <c r="AD4581" s="1266"/>
      <c r="AE4581" s="1266"/>
      <c r="AF4581" s="1266"/>
    </row>
    <row r="4582" spans="1:32" ht="22.5" customHeight="1">
      <c r="A4582" s="150"/>
      <c r="C4582" s="173" t="s">
        <v>462</v>
      </c>
      <c r="D4582" s="1297" t="s">
        <v>463</v>
      </c>
      <c r="E4582" s="1297"/>
      <c r="F4582" s="1297"/>
      <c r="G4582" s="1297"/>
      <c r="H4582" s="1297"/>
      <c r="I4582" s="1297"/>
      <c r="J4582" s="1297"/>
      <c r="K4582" s="1297"/>
      <c r="L4582" s="1297"/>
      <c r="M4582" s="1297"/>
      <c r="N4582" s="1297"/>
      <c r="O4582" s="1325">
        <v>0</v>
      </c>
      <c r="P4582" s="1325"/>
      <c r="Q4582" s="1325"/>
      <c r="R4582" s="1325"/>
      <c r="S4582" s="1325">
        <v>9</v>
      </c>
      <c r="T4582" s="1325"/>
      <c r="U4582" s="1325"/>
      <c r="V4582" s="1325"/>
      <c r="W4582" s="1299">
        <v>22.268799999999999</v>
      </c>
      <c r="X4582" s="1299"/>
      <c r="Y4582" s="1299"/>
      <c r="Z4582" s="1299"/>
      <c r="AA4582" s="1299"/>
      <c r="AB4582" s="1299"/>
      <c r="AC4582" s="1262">
        <v>200.41919999999999</v>
      </c>
      <c r="AD4582" s="1262"/>
      <c r="AE4582" s="1262"/>
      <c r="AF4582" s="1262"/>
    </row>
    <row r="4583" spans="1:32" ht="17.45" customHeight="1">
      <c r="A4583" s="150"/>
      <c r="M4583" s="1240" t="s">
        <v>401</v>
      </c>
      <c r="N4583" s="1240"/>
      <c r="O4583" s="1240"/>
      <c r="P4583" s="1240"/>
      <c r="Q4583" s="1240"/>
      <c r="R4583" s="1240"/>
      <c r="S4583" s="1240"/>
      <c r="T4583" s="1240"/>
      <c r="U4583" s="1240"/>
      <c r="V4583" s="1240"/>
      <c r="W4583" s="1240"/>
      <c r="Z4583" s="1262">
        <v>228.02449999999999</v>
      </c>
      <c r="AA4583" s="1262"/>
      <c r="AB4583" s="1262"/>
      <c r="AC4583" s="1262"/>
      <c r="AD4583" s="1262"/>
      <c r="AE4583" s="1262"/>
      <c r="AF4583" s="1262"/>
    </row>
    <row r="4584" spans="1:32" ht="16.7" customHeight="1">
      <c r="A4584" s="150"/>
      <c r="M4584" s="1240" t="s">
        <v>402</v>
      </c>
      <c r="N4584" s="1240"/>
      <c r="O4584" s="1240"/>
      <c r="P4584" s="1240"/>
      <c r="Q4584" s="1240"/>
      <c r="R4584" s="1240"/>
      <c r="S4584" s="1240"/>
      <c r="T4584" s="1240"/>
      <c r="U4584" s="1240"/>
      <c r="V4584" s="1240"/>
      <c r="W4584" s="1240"/>
      <c r="Z4584" s="1262">
        <v>293.89260000000002</v>
      </c>
      <c r="AA4584" s="1262"/>
      <c r="AB4584" s="1262"/>
      <c r="AC4584" s="1262"/>
      <c r="AD4584" s="1262"/>
      <c r="AE4584" s="1262"/>
      <c r="AF4584" s="1262"/>
    </row>
    <row r="4585" spans="1:32" ht="17.45" customHeight="1">
      <c r="A4585" s="150"/>
      <c r="M4585" s="1240" t="s">
        <v>403</v>
      </c>
      <c r="N4585" s="1240"/>
      <c r="O4585" s="1240"/>
      <c r="P4585" s="1240"/>
      <c r="Q4585" s="1240"/>
      <c r="R4585" s="1240"/>
      <c r="S4585" s="1240"/>
      <c r="T4585" s="1240"/>
      <c r="U4585" s="1240"/>
      <c r="V4585" s="1240"/>
      <c r="W4585" s="1240"/>
      <c r="Z4585" s="1262">
        <v>74.801100000000005</v>
      </c>
      <c r="AA4585" s="1262"/>
      <c r="AB4585" s="1262"/>
      <c r="AC4585" s="1262"/>
      <c r="AD4585" s="1262"/>
      <c r="AE4585" s="1262"/>
      <c r="AF4585" s="1262"/>
    </row>
    <row r="4586" spans="1:32" ht="17.45" customHeight="1">
      <c r="A4586" s="150"/>
      <c r="M4586" s="1240" t="s">
        <v>404</v>
      </c>
      <c r="N4586" s="1240"/>
      <c r="O4586" s="1240"/>
      <c r="P4586" s="1240"/>
      <c r="Q4586" s="1240"/>
      <c r="R4586" s="1240"/>
      <c r="S4586" s="1240"/>
      <c r="T4586" s="1240"/>
      <c r="U4586" s="1240"/>
      <c r="V4586" s="1240"/>
      <c r="W4586" s="1240"/>
      <c r="Z4586" s="1262">
        <v>0</v>
      </c>
      <c r="AA4586" s="1262"/>
      <c r="AB4586" s="1262"/>
      <c r="AC4586" s="1262"/>
      <c r="AD4586" s="1262"/>
      <c r="AE4586" s="1262"/>
      <c r="AF4586" s="1262"/>
    </row>
    <row r="4587" spans="1:32" ht="16.7" customHeight="1">
      <c r="A4587" s="153"/>
      <c r="B4587" s="154"/>
      <c r="C4587" s="154"/>
      <c r="D4587" s="154"/>
      <c r="E4587" s="154"/>
      <c r="F4587" s="154"/>
      <c r="G4587" s="154"/>
      <c r="H4587" s="154"/>
      <c r="I4587" s="154"/>
      <c r="J4587" s="154"/>
      <c r="K4587" s="154"/>
      <c r="L4587" s="154"/>
      <c r="M4587" s="1260" t="s">
        <v>405</v>
      </c>
      <c r="N4587" s="1260"/>
      <c r="O4587" s="1260"/>
      <c r="P4587" s="1260"/>
      <c r="Q4587" s="1260"/>
      <c r="R4587" s="1260"/>
      <c r="S4587" s="1260"/>
      <c r="T4587" s="1260"/>
      <c r="U4587" s="1260"/>
      <c r="V4587" s="1260"/>
      <c r="W4587" s="1260"/>
      <c r="X4587" s="154"/>
      <c r="Y4587" s="154"/>
      <c r="Z4587" s="1261">
        <v>0</v>
      </c>
      <c r="AA4587" s="1261"/>
      <c r="AB4587" s="1261"/>
      <c r="AC4587" s="1261"/>
      <c r="AD4587" s="1261"/>
      <c r="AE4587" s="1261"/>
      <c r="AF4587" s="1261"/>
    </row>
    <row r="4588" spans="1:32" ht="17.45" customHeight="1">
      <c r="A4588" s="1257" t="s">
        <v>406</v>
      </c>
      <c r="B4588" s="1257"/>
      <c r="C4588" s="1257"/>
      <c r="D4588" s="1257"/>
      <c r="E4588" s="1257"/>
      <c r="F4588" s="1257"/>
      <c r="G4588" s="1257"/>
      <c r="H4588" s="1257"/>
      <c r="I4588" s="1257"/>
      <c r="J4588" s="1257"/>
      <c r="K4588" s="1257"/>
      <c r="L4588" s="1257"/>
      <c r="M4588" s="1257"/>
      <c r="N4588" s="1257"/>
      <c r="O4588" s="1258" t="s">
        <v>391</v>
      </c>
      <c r="P4588" s="1258"/>
      <c r="Q4588" s="1258"/>
      <c r="R4588" s="1258"/>
      <c r="S4588" s="1258" t="s">
        <v>407</v>
      </c>
      <c r="T4588" s="1258"/>
      <c r="U4588" s="1258"/>
      <c r="V4588" s="1258"/>
      <c r="W4588" s="1258" t="s">
        <v>408</v>
      </c>
      <c r="X4588" s="1258"/>
      <c r="Y4588" s="1258"/>
      <c r="Z4588" s="1258"/>
      <c r="AA4588" s="1258"/>
      <c r="AB4588" s="1258"/>
      <c r="AC4588" s="1259" t="s">
        <v>409</v>
      </c>
      <c r="AD4588" s="1259"/>
      <c r="AE4588" s="1259"/>
      <c r="AF4588" s="1259"/>
    </row>
    <row r="4589" spans="1:32" ht="22.5" customHeight="1">
      <c r="A4589" s="146"/>
      <c r="B4589" s="147"/>
      <c r="C4589" s="170" t="s">
        <v>902</v>
      </c>
      <c r="D4589" s="1314" t="s">
        <v>903</v>
      </c>
      <c r="E4589" s="1314"/>
      <c r="F4589" s="1314"/>
      <c r="G4589" s="1314"/>
      <c r="H4589" s="1314"/>
      <c r="I4589" s="1314"/>
      <c r="J4589" s="1314"/>
      <c r="K4589" s="1314"/>
      <c r="L4589" s="1314"/>
      <c r="M4589" s="1314"/>
      <c r="N4589" s="1314"/>
      <c r="O4589" s="1315">
        <v>0.84645999999999999</v>
      </c>
      <c r="P4589" s="1315"/>
      <c r="Q4589" s="1315"/>
      <c r="R4589" s="1315"/>
      <c r="S4589" s="1316" t="s">
        <v>533</v>
      </c>
      <c r="T4589" s="1316"/>
      <c r="U4589" s="1316"/>
      <c r="V4589" s="1316"/>
      <c r="W4589" s="1317">
        <v>7.2340999999999998</v>
      </c>
      <c r="X4589" s="1317"/>
      <c r="Y4589" s="1317"/>
      <c r="Z4589" s="1317"/>
      <c r="AA4589" s="1317"/>
      <c r="AB4589" s="1317"/>
      <c r="AC4589" s="1318">
        <v>6.1234000000000002</v>
      </c>
      <c r="AD4589" s="1318"/>
      <c r="AE4589" s="1318"/>
      <c r="AF4589" s="1318"/>
    </row>
    <row r="4590" spans="1:32" ht="23.25" customHeight="1">
      <c r="A4590" s="150"/>
      <c r="C4590" s="173" t="s">
        <v>883</v>
      </c>
      <c r="D4590" s="1309" t="s">
        <v>884</v>
      </c>
      <c r="E4590" s="1309"/>
      <c r="F4590" s="1309"/>
      <c r="G4590" s="1309"/>
      <c r="H4590" s="1309"/>
      <c r="I4590" s="1309"/>
      <c r="J4590" s="1309"/>
      <c r="K4590" s="1309"/>
      <c r="L4590" s="1309"/>
      <c r="M4590" s="1309"/>
      <c r="N4590" s="1309"/>
      <c r="O4590" s="1310">
        <v>0.63334000000000001</v>
      </c>
      <c r="P4590" s="1310"/>
      <c r="Q4590" s="1310"/>
      <c r="R4590" s="1310"/>
      <c r="S4590" s="1311" t="s">
        <v>446</v>
      </c>
      <c r="T4590" s="1311"/>
      <c r="U4590" s="1311"/>
      <c r="V4590" s="1311"/>
      <c r="W4590" s="1312">
        <v>122.8441</v>
      </c>
      <c r="X4590" s="1312"/>
      <c r="Y4590" s="1312"/>
      <c r="Z4590" s="1312"/>
      <c r="AA4590" s="1312"/>
      <c r="AB4590" s="1312"/>
      <c r="AC4590" s="1313">
        <v>77.802099999999996</v>
      </c>
      <c r="AD4590" s="1313"/>
      <c r="AE4590" s="1313"/>
      <c r="AF4590" s="1313"/>
    </row>
    <row r="4591" spans="1:32" ht="22.5" customHeight="1">
      <c r="A4591" s="150"/>
      <c r="C4591" s="173" t="s">
        <v>602</v>
      </c>
      <c r="D4591" s="1309" t="s">
        <v>603</v>
      </c>
      <c r="E4591" s="1309"/>
      <c r="F4591" s="1309"/>
      <c r="G4591" s="1309"/>
      <c r="H4591" s="1309"/>
      <c r="I4591" s="1309"/>
      <c r="J4591" s="1309"/>
      <c r="K4591" s="1309"/>
      <c r="L4591" s="1309"/>
      <c r="M4591" s="1309"/>
      <c r="N4591" s="1309"/>
      <c r="O4591" s="1310">
        <v>0.36753999999999998</v>
      </c>
      <c r="P4591" s="1310"/>
      <c r="Q4591" s="1310"/>
      <c r="R4591" s="1310"/>
      <c r="S4591" s="1311" t="s">
        <v>446</v>
      </c>
      <c r="T4591" s="1311"/>
      <c r="U4591" s="1311"/>
      <c r="V4591" s="1311"/>
      <c r="W4591" s="1312">
        <v>132</v>
      </c>
      <c r="X4591" s="1312"/>
      <c r="Y4591" s="1312"/>
      <c r="Z4591" s="1312"/>
      <c r="AA4591" s="1312"/>
      <c r="AB4591" s="1312"/>
      <c r="AC4591" s="1313">
        <v>48.515300000000003</v>
      </c>
      <c r="AD4591" s="1313"/>
      <c r="AE4591" s="1313"/>
      <c r="AF4591" s="1313"/>
    </row>
    <row r="4592" spans="1:32" ht="23.25" customHeight="1">
      <c r="A4592" s="150"/>
      <c r="C4592" s="173" t="s">
        <v>885</v>
      </c>
      <c r="D4592" s="1309" t="s">
        <v>886</v>
      </c>
      <c r="E4592" s="1309"/>
      <c r="F4592" s="1309"/>
      <c r="G4592" s="1309"/>
      <c r="H4592" s="1309"/>
      <c r="I4592" s="1309"/>
      <c r="J4592" s="1309"/>
      <c r="K4592" s="1309"/>
      <c r="L4592" s="1309"/>
      <c r="M4592" s="1309"/>
      <c r="N4592" s="1309"/>
      <c r="O4592" s="1310">
        <v>0.36753999999999998</v>
      </c>
      <c r="P4592" s="1310"/>
      <c r="Q4592" s="1310"/>
      <c r="R4592" s="1310"/>
      <c r="S4592" s="1311" t="s">
        <v>446</v>
      </c>
      <c r="T4592" s="1311"/>
      <c r="U4592" s="1311"/>
      <c r="V4592" s="1311"/>
      <c r="W4592" s="1312">
        <v>132</v>
      </c>
      <c r="X4592" s="1312"/>
      <c r="Y4592" s="1312"/>
      <c r="Z4592" s="1312"/>
      <c r="AA4592" s="1312"/>
      <c r="AB4592" s="1312"/>
      <c r="AC4592" s="1313">
        <v>48.515300000000003</v>
      </c>
      <c r="AD4592" s="1313"/>
      <c r="AE4592" s="1313"/>
      <c r="AF4592" s="1313"/>
    </row>
    <row r="4593" spans="1:32" ht="22.5" customHeight="1">
      <c r="A4593" s="153"/>
      <c r="B4593" s="154"/>
      <c r="C4593" s="175" t="s">
        <v>887</v>
      </c>
      <c r="D4593" s="1304" t="s">
        <v>888</v>
      </c>
      <c r="E4593" s="1304"/>
      <c r="F4593" s="1304"/>
      <c r="G4593" s="1304"/>
      <c r="H4593" s="1304"/>
      <c r="I4593" s="1304"/>
      <c r="J4593" s="1304"/>
      <c r="K4593" s="1304"/>
      <c r="L4593" s="1304"/>
      <c r="M4593" s="1304"/>
      <c r="N4593" s="1304"/>
      <c r="O4593" s="1305">
        <v>282.15206999999998</v>
      </c>
      <c r="P4593" s="1305"/>
      <c r="Q4593" s="1305"/>
      <c r="R4593" s="1305"/>
      <c r="S4593" s="1306" t="s">
        <v>533</v>
      </c>
      <c r="T4593" s="1306"/>
      <c r="U4593" s="1306"/>
      <c r="V4593" s="1306"/>
      <c r="W4593" s="1307">
        <v>0.64200000000000002</v>
      </c>
      <c r="X4593" s="1307"/>
      <c r="Y4593" s="1307"/>
      <c r="Z4593" s="1307"/>
      <c r="AA4593" s="1307"/>
      <c r="AB4593" s="1307"/>
      <c r="AC4593" s="1308">
        <v>181.14160000000001</v>
      </c>
      <c r="AD4593" s="1308"/>
      <c r="AE4593" s="1308"/>
      <c r="AF4593" s="1308"/>
    </row>
    <row r="4594" spans="1:32" ht="17.45" customHeight="1">
      <c r="A4594" s="1246"/>
      <c r="B4594" s="1246"/>
      <c r="C4594" s="1246"/>
      <c r="D4594" s="1246"/>
      <c r="E4594" s="1246"/>
      <c r="F4594" s="1246"/>
      <c r="G4594" s="1246"/>
      <c r="H4594" s="1246"/>
      <c r="I4594" s="1246"/>
      <c r="J4594" s="1246"/>
      <c r="K4594" s="1246"/>
      <c r="L4594" s="1246"/>
      <c r="M4594" s="1247" t="s">
        <v>411</v>
      </c>
      <c r="N4594" s="1247"/>
      <c r="O4594" s="1247"/>
      <c r="P4594" s="1247"/>
      <c r="Q4594" s="1247"/>
      <c r="R4594" s="1247"/>
      <c r="S4594" s="1247"/>
      <c r="T4594" s="1247"/>
      <c r="U4594" s="1247"/>
      <c r="V4594" s="1247"/>
      <c r="W4594" s="1247"/>
      <c r="X4594" s="1248"/>
      <c r="Y4594" s="1248"/>
      <c r="Z4594" s="1249">
        <v>362.09769999999997</v>
      </c>
      <c r="AA4594" s="1249"/>
      <c r="AB4594" s="1249"/>
      <c r="AC4594" s="1249"/>
      <c r="AD4594" s="1249"/>
      <c r="AE4594" s="1249"/>
      <c r="AF4594" s="1249"/>
    </row>
    <row r="4595" spans="1:32" ht="17.45" customHeight="1">
      <c r="A4595" s="1257" t="s">
        <v>412</v>
      </c>
      <c r="B4595" s="1257"/>
      <c r="C4595" s="1257"/>
      <c r="D4595" s="1257"/>
      <c r="E4595" s="1257"/>
      <c r="F4595" s="1257"/>
      <c r="G4595" s="1257"/>
      <c r="H4595" s="1257"/>
      <c r="I4595" s="1257"/>
      <c r="J4595" s="1257"/>
      <c r="K4595" s="1257"/>
      <c r="L4595" s="1257"/>
      <c r="M4595" s="1257"/>
      <c r="N4595" s="1257"/>
      <c r="O4595" s="1258" t="s">
        <v>391</v>
      </c>
      <c r="P4595" s="1258"/>
      <c r="Q4595" s="1258"/>
      <c r="R4595" s="1258"/>
      <c r="S4595" s="1258" t="s">
        <v>407</v>
      </c>
      <c r="T4595" s="1258"/>
      <c r="U4595" s="1258"/>
      <c r="V4595" s="1258"/>
      <c r="W4595" s="1258" t="s">
        <v>408</v>
      </c>
      <c r="X4595" s="1258"/>
      <c r="Y4595" s="1258"/>
      <c r="Z4595" s="1258"/>
      <c r="AA4595" s="1258"/>
      <c r="AB4595" s="1258"/>
      <c r="AC4595" s="1259" t="s">
        <v>409</v>
      </c>
      <c r="AD4595" s="1259"/>
      <c r="AE4595" s="1259"/>
      <c r="AF4595" s="1259"/>
    </row>
    <row r="4596" spans="1:32" ht="16.7" customHeight="1">
      <c r="A4596" s="1246"/>
      <c r="B4596" s="1246"/>
      <c r="C4596" s="1246"/>
      <c r="D4596" s="1246"/>
      <c r="E4596" s="1246"/>
      <c r="F4596" s="1246"/>
      <c r="G4596" s="1246"/>
      <c r="H4596" s="1246"/>
      <c r="I4596" s="1246"/>
      <c r="J4596" s="1246"/>
      <c r="K4596" s="1246"/>
      <c r="L4596" s="1246"/>
      <c r="M4596" s="1247" t="s">
        <v>413</v>
      </c>
      <c r="N4596" s="1247"/>
      <c r="O4596" s="1247"/>
      <c r="P4596" s="1247"/>
      <c r="Q4596" s="1247"/>
      <c r="R4596" s="1247"/>
      <c r="S4596" s="1247"/>
      <c r="T4596" s="1247"/>
      <c r="U4596" s="1247"/>
      <c r="V4596" s="1247"/>
      <c r="W4596" s="1247"/>
      <c r="X4596" s="1248"/>
      <c r="Y4596" s="1248"/>
      <c r="Z4596" s="1249">
        <v>0</v>
      </c>
      <c r="AA4596" s="1249"/>
      <c r="AB4596" s="1249"/>
      <c r="AC4596" s="1249"/>
      <c r="AD4596" s="1249"/>
      <c r="AE4596" s="1249"/>
      <c r="AF4596" s="1249"/>
    </row>
    <row r="4597" spans="1:32" ht="17.45" customHeight="1">
      <c r="A4597" s="1257" t="s">
        <v>414</v>
      </c>
      <c r="B4597" s="1257"/>
      <c r="C4597" s="1257"/>
      <c r="D4597" s="1257"/>
      <c r="E4597" s="1257"/>
      <c r="F4597" s="1257"/>
      <c r="G4597" s="1257"/>
      <c r="H4597" s="1257"/>
      <c r="I4597" s="1257"/>
      <c r="J4597" s="1257"/>
      <c r="K4597" s="1257"/>
      <c r="L4597" s="1257"/>
      <c r="M4597" s="1257"/>
      <c r="N4597" s="1257"/>
      <c r="O4597" s="1258" t="s">
        <v>391</v>
      </c>
      <c r="P4597" s="1258"/>
      <c r="Q4597" s="1258"/>
      <c r="R4597" s="1258"/>
      <c r="S4597" s="1258" t="s">
        <v>407</v>
      </c>
      <c r="T4597" s="1258"/>
      <c r="U4597" s="1258"/>
      <c r="V4597" s="1258"/>
      <c r="W4597" s="1258" t="s">
        <v>408</v>
      </c>
      <c r="X4597" s="1258"/>
      <c r="Y4597" s="1258"/>
      <c r="Z4597" s="1258"/>
      <c r="AA4597" s="1258"/>
      <c r="AB4597" s="1258"/>
      <c r="AC4597" s="1259" t="s">
        <v>409</v>
      </c>
      <c r="AD4597" s="1259"/>
      <c r="AE4597" s="1259"/>
      <c r="AF4597" s="1259"/>
    </row>
    <row r="4598" spans="1:32" ht="22.5" customHeight="1">
      <c r="A4598" s="146"/>
      <c r="B4598" s="147"/>
      <c r="C4598" s="170" t="s">
        <v>889</v>
      </c>
      <c r="D4598" s="1314" t="s">
        <v>890</v>
      </c>
      <c r="E4598" s="1314"/>
      <c r="F4598" s="1314"/>
      <c r="G4598" s="1314"/>
      <c r="H4598" s="1314"/>
      <c r="I4598" s="1314"/>
      <c r="J4598" s="1314"/>
      <c r="K4598" s="1314"/>
      <c r="L4598" s="1314"/>
      <c r="M4598" s="1314"/>
      <c r="N4598" s="1314"/>
      <c r="O4598" s="1315">
        <v>0.95001000000000002</v>
      </c>
      <c r="P4598" s="1315"/>
      <c r="Q4598" s="1315"/>
      <c r="R4598" s="1315"/>
      <c r="S4598" s="1316" t="s">
        <v>283</v>
      </c>
      <c r="T4598" s="1316"/>
      <c r="U4598" s="1316"/>
      <c r="V4598" s="1316"/>
      <c r="W4598" s="1317">
        <v>1.8</v>
      </c>
      <c r="X4598" s="1317"/>
      <c r="Y4598" s="1317"/>
      <c r="Z4598" s="1317"/>
      <c r="AA4598" s="1317"/>
      <c r="AB4598" s="1317"/>
      <c r="AC4598" s="1318">
        <v>1.71</v>
      </c>
      <c r="AD4598" s="1318"/>
      <c r="AE4598" s="1318"/>
      <c r="AF4598" s="1318"/>
    </row>
    <row r="4599" spans="1:32" ht="23.25" customHeight="1">
      <c r="A4599" s="150"/>
      <c r="C4599" s="173" t="s">
        <v>891</v>
      </c>
      <c r="D4599" s="1309" t="s">
        <v>892</v>
      </c>
      <c r="E4599" s="1309"/>
      <c r="F4599" s="1309"/>
      <c r="G4599" s="1309"/>
      <c r="H4599" s="1309"/>
      <c r="I4599" s="1309"/>
      <c r="J4599" s="1309"/>
      <c r="K4599" s="1309"/>
      <c r="L4599" s="1309"/>
      <c r="M4599" s="1309"/>
      <c r="N4599" s="1309"/>
      <c r="O4599" s="1310">
        <v>0.28215000000000001</v>
      </c>
      <c r="P4599" s="1310"/>
      <c r="Q4599" s="1310"/>
      <c r="R4599" s="1310"/>
      <c r="S4599" s="1311" t="s">
        <v>283</v>
      </c>
      <c r="T4599" s="1311"/>
      <c r="U4599" s="1311"/>
      <c r="V4599" s="1311"/>
      <c r="W4599" s="1312">
        <v>33.54</v>
      </c>
      <c r="X4599" s="1312"/>
      <c r="Y4599" s="1312"/>
      <c r="Z4599" s="1312"/>
      <c r="AA4599" s="1312"/>
      <c r="AB4599" s="1312"/>
      <c r="AC4599" s="1313">
        <v>9.4633000000000003</v>
      </c>
      <c r="AD4599" s="1313"/>
      <c r="AE4599" s="1313"/>
      <c r="AF4599" s="1313"/>
    </row>
    <row r="4600" spans="1:32" ht="22.5" customHeight="1">
      <c r="A4600" s="150"/>
      <c r="C4600" s="173" t="s">
        <v>606</v>
      </c>
      <c r="D4600" s="1309" t="s">
        <v>607</v>
      </c>
      <c r="E4600" s="1309"/>
      <c r="F4600" s="1309"/>
      <c r="G4600" s="1309"/>
      <c r="H4600" s="1309"/>
      <c r="I4600" s="1309"/>
      <c r="J4600" s="1309"/>
      <c r="K4600" s="1309"/>
      <c r="L4600" s="1309"/>
      <c r="M4600" s="1309"/>
      <c r="N4600" s="1309"/>
      <c r="O4600" s="1310">
        <v>0.55130999999999997</v>
      </c>
      <c r="P4600" s="1310"/>
      <c r="Q4600" s="1310"/>
      <c r="R4600" s="1310"/>
      <c r="S4600" s="1311" t="s">
        <v>283</v>
      </c>
      <c r="T4600" s="1311"/>
      <c r="U4600" s="1311"/>
      <c r="V4600" s="1311"/>
      <c r="W4600" s="1312">
        <v>1.8</v>
      </c>
      <c r="X4600" s="1312"/>
      <c r="Y4600" s="1312"/>
      <c r="Z4600" s="1312"/>
      <c r="AA4600" s="1312"/>
      <c r="AB4600" s="1312"/>
      <c r="AC4600" s="1313">
        <v>0.99239999999999995</v>
      </c>
      <c r="AD4600" s="1313"/>
      <c r="AE4600" s="1313"/>
      <c r="AF4600" s="1313"/>
    </row>
    <row r="4601" spans="1:32" ht="23.25" customHeight="1">
      <c r="A4601" s="150"/>
      <c r="C4601" s="173" t="s">
        <v>893</v>
      </c>
      <c r="D4601" s="1309" t="s">
        <v>894</v>
      </c>
      <c r="E4601" s="1309"/>
      <c r="F4601" s="1309"/>
      <c r="G4601" s="1309"/>
      <c r="H4601" s="1309"/>
      <c r="I4601" s="1309"/>
      <c r="J4601" s="1309"/>
      <c r="K4601" s="1309"/>
      <c r="L4601" s="1309"/>
      <c r="M4601" s="1309"/>
      <c r="N4601" s="1309"/>
      <c r="O4601" s="1310">
        <v>0.55130999999999997</v>
      </c>
      <c r="P4601" s="1310"/>
      <c r="Q4601" s="1310"/>
      <c r="R4601" s="1310"/>
      <c r="S4601" s="1311" t="s">
        <v>283</v>
      </c>
      <c r="T4601" s="1311"/>
      <c r="U4601" s="1311"/>
      <c r="V4601" s="1311"/>
      <c r="W4601" s="1312">
        <v>1.8</v>
      </c>
      <c r="X4601" s="1312"/>
      <c r="Y4601" s="1312"/>
      <c r="Z4601" s="1312"/>
      <c r="AA4601" s="1312"/>
      <c r="AB4601" s="1312"/>
      <c r="AC4601" s="1313">
        <v>0.99239999999999995</v>
      </c>
      <c r="AD4601" s="1313"/>
      <c r="AE4601" s="1313"/>
      <c r="AF4601" s="1313"/>
    </row>
    <row r="4602" spans="1:32" ht="31.9" customHeight="1">
      <c r="A4602" s="153"/>
      <c r="B4602" s="154"/>
      <c r="C4602" s="154"/>
      <c r="D4602" s="154"/>
      <c r="E4602" s="154"/>
      <c r="F4602" s="154"/>
      <c r="G4602" s="154"/>
      <c r="H4602" s="154"/>
      <c r="I4602" s="154"/>
      <c r="J4602" s="154"/>
      <c r="K4602" s="154"/>
      <c r="L4602" s="154"/>
      <c r="M4602" s="154"/>
      <c r="N4602" s="154"/>
      <c r="O4602" s="154"/>
      <c r="P4602" s="154"/>
      <c r="Q4602" s="154"/>
      <c r="R4602" s="154"/>
      <c r="S4602" s="154"/>
      <c r="T4602" s="154"/>
      <c r="U4602" s="154"/>
      <c r="V4602" s="154"/>
      <c r="W4602" s="154"/>
      <c r="X4602" s="154"/>
      <c r="Y4602" s="154"/>
      <c r="Z4602" s="154"/>
      <c r="AA4602" s="154"/>
      <c r="AB4602" s="154"/>
      <c r="AC4602" s="154"/>
      <c r="AD4602" s="154"/>
      <c r="AE4602" s="154"/>
      <c r="AF4602" s="162"/>
    </row>
    <row r="4603" spans="1:32" ht="1.5" customHeight="1">
      <c r="A4603" s="146"/>
      <c r="B4603" s="147"/>
      <c r="C4603" s="147"/>
      <c r="D4603" s="147"/>
      <c r="E4603" s="147"/>
      <c r="F4603" s="147"/>
      <c r="G4603" s="1289" t="s">
        <v>376</v>
      </c>
      <c r="H4603" s="1289"/>
      <c r="I4603" s="1289"/>
      <c r="J4603" s="1289"/>
      <c r="K4603" s="1289"/>
      <c r="L4603" s="1289"/>
      <c r="M4603" s="1289"/>
      <c r="N4603" s="1289"/>
      <c r="O4603" s="1289"/>
      <c r="P4603" s="1289"/>
      <c r="Q4603" s="1289"/>
      <c r="R4603" s="1289"/>
      <c r="S4603" s="1289"/>
      <c r="T4603" s="1289"/>
      <c r="U4603" s="1289"/>
      <c r="V4603" s="1289"/>
      <c r="W4603" s="1289"/>
      <c r="X4603" s="1289"/>
      <c r="Y4603" s="1289"/>
      <c r="Z4603" s="1289"/>
      <c r="AA4603" s="148"/>
      <c r="AB4603" s="1290" t="s">
        <v>1004</v>
      </c>
      <c r="AC4603" s="1290"/>
      <c r="AD4603" s="1290"/>
      <c r="AE4603" s="1290"/>
      <c r="AF4603" s="1290"/>
    </row>
    <row r="4604" spans="1:32" ht="14.65" customHeight="1">
      <c r="A4604" s="150"/>
      <c r="B4604" s="1243"/>
      <c r="C4604" s="1243"/>
      <c r="D4604" s="1243"/>
      <c r="E4604" s="1243"/>
      <c r="G4604" s="1289"/>
      <c r="H4604" s="1289"/>
      <c r="I4604" s="1289"/>
      <c r="J4604" s="1289"/>
      <c r="K4604" s="1289"/>
      <c r="L4604" s="1289"/>
      <c r="M4604" s="1289"/>
      <c r="N4604" s="1289"/>
      <c r="O4604" s="1289"/>
      <c r="P4604" s="1289"/>
      <c r="Q4604" s="1289"/>
      <c r="R4604" s="1289"/>
      <c r="S4604" s="1289"/>
      <c r="T4604" s="1289"/>
      <c r="U4604" s="1289"/>
      <c r="V4604" s="1289"/>
      <c r="W4604" s="1289"/>
      <c r="X4604" s="1289"/>
      <c r="Y4604" s="1289"/>
      <c r="Z4604" s="1289"/>
      <c r="AA4604" s="152"/>
      <c r="AB4604" s="1290"/>
      <c r="AC4604" s="1290"/>
      <c r="AD4604" s="1290"/>
      <c r="AE4604" s="1290"/>
      <c r="AF4604" s="1290"/>
    </row>
    <row r="4605" spans="1:32" ht="0.75" customHeight="1">
      <c r="A4605" s="150"/>
      <c r="B4605" s="1243"/>
      <c r="C4605" s="1243"/>
      <c r="D4605" s="1243"/>
      <c r="E4605" s="1243"/>
      <c r="G4605" s="1289"/>
      <c r="H4605" s="1289"/>
      <c r="I4605" s="1289"/>
      <c r="J4605" s="1289"/>
      <c r="K4605" s="1289"/>
      <c r="L4605" s="1289"/>
      <c r="M4605" s="1289"/>
      <c r="N4605" s="1289"/>
      <c r="O4605" s="1289"/>
      <c r="P4605" s="1289"/>
      <c r="Q4605" s="1289"/>
      <c r="R4605" s="1289"/>
      <c r="S4605" s="1289"/>
      <c r="T4605" s="1289"/>
      <c r="U4605" s="1289"/>
      <c r="V4605" s="1289"/>
      <c r="W4605" s="1289"/>
      <c r="X4605" s="1289"/>
      <c r="Y4605" s="1289"/>
      <c r="Z4605" s="1289"/>
      <c r="AA4605" s="152"/>
      <c r="AB4605" s="1290"/>
      <c r="AC4605" s="1290"/>
      <c r="AD4605" s="1290"/>
      <c r="AE4605" s="1290"/>
      <c r="AF4605" s="1290"/>
    </row>
    <row r="4606" spans="1:32" ht="11.65" customHeight="1">
      <c r="A4606" s="150"/>
      <c r="B4606" s="1243"/>
      <c r="C4606" s="1243"/>
      <c r="D4606" s="1243"/>
      <c r="E4606" s="1243"/>
      <c r="G4606" s="1289"/>
      <c r="H4606" s="1289"/>
      <c r="I4606" s="1289"/>
      <c r="J4606" s="1289"/>
      <c r="K4606" s="1289"/>
      <c r="L4606" s="1289"/>
      <c r="M4606" s="1289"/>
      <c r="N4606" s="1289"/>
      <c r="O4606" s="1289"/>
      <c r="P4606" s="1289"/>
      <c r="Q4606" s="1289"/>
      <c r="R4606" s="1289"/>
      <c r="S4606" s="1289"/>
      <c r="T4606" s="1289"/>
      <c r="U4606" s="1289"/>
      <c r="V4606" s="1289"/>
      <c r="W4606" s="1289"/>
      <c r="X4606" s="1289"/>
      <c r="Y4606" s="1289"/>
      <c r="Z4606" s="1289"/>
      <c r="AA4606" s="152"/>
      <c r="AB4606" s="1291" t="s">
        <v>378</v>
      </c>
      <c r="AC4606" s="1291"/>
      <c r="AD4606" s="1291"/>
      <c r="AE4606" s="1324"/>
      <c r="AF4606" s="1324"/>
    </row>
    <row r="4607" spans="1:32" ht="13.9" customHeight="1">
      <c r="A4607" s="150"/>
      <c r="B4607" s="1243"/>
      <c r="C4607" s="1243"/>
      <c r="D4607" s="1243"/>
      <c r="E4607" s="1243"/>
      <c r="G4607" s="1293" t="s">
        <v>379</v>
      </c>
      <c r="H4607" s="1293"/>
      <c r="I4607" s="1293"/>
      <c r="J4607" s="1293"/>
      <c r="K4607" s="1293"/>
      <c r="L4607" s="1293"/>
      <c r="M4607" s="1293"/>
      <c r="N4607" s="1293"/>
      <c r="O4607" s="1293"/>
      <c r="P4607" s="1293"/>
      <c r="Q4607" s="1293"/>
      <c r="R4607" s="1293"/>
      <c r="S4607" s="1293"/>
      <c r="T4607" s="1293"/>
      <c r="U4607" s="1293"/>
      <c r="V4607" s="1293"/>
      <c r="W4607" s="1293"/>
      <c r="X4607" s="1293"/>
      <c r="Y4607" s="1293"/>
      <c r="Z4607" s="1293"/>
      <c r="AA4607" s="152"/>
      <c r="AB4607" s="1291"/>
      <c r="AC4607" s="1291"/>
      <c r="AD4607" s="1291"/>
      <c r="AE4607" s="1324"/>
      <c r="AF4607" s="1324"/>
    </row>
    <row r="4608" spans="1:32" ht="0.75" customHeight="1">
      <c r="A4608" s="150"/>
      <c r="G4608" s="1293"/>
      <c r="H4608" s="1293"/>
      <c r="I4608" s="1293"/>
      <c r="J4608" s="1293"/>
      <c r="K4608" s="1293"/>
      <c r="L4608" s="1293"/>
      <c r="M4608" s="1293"/>
      <c r="N4608" s="1293"/>
      <c r="O4608" s="1293"/>
      <c r="P4608" s="1293"/>
      <c r="Q4608" s="1293"/>
      <c r="R4608" s="1293"/>
      <c r="S4608" s="1293"/>
      <c r="T4608" s="1293"/>
      <c r="U4608" s="1293"/>
      <c r="V4608" s="1293"/>
      <c r="W4608" s="1293"/>
      <c r="X4608" s="1293"/>
      <c r="Y4608" s="1293"/>
      <c r="Z4608" s="1293"/>
      <c r="AA4608" s="152"/>
      <c r="AB4608" s="1291"/>
      <c r="AC4608" s="1291"/>
      <c r="AD4608" s="1291"/>
      <c r="AE4608" s="1324"/>
      <c r="AF4608" s="1324"/>
    </row>
    <row r="4609" spans="1:32" ht="0.75" customHeight="1">
      <c r="A4609" s="153"/>
      <c r="B4609" s="154"/>
      <c r="C4609" s="154"/>
      <c r="D4609" s="154"/>
      <c r="E4609" s="154"/>
      <c r="F4609" s="154"/>
      <c r="G4609" s="154"/>
      <c r="H4609" s="154"/>
      <c r="I4609" s="154"/>
      <c r="J4609" s="154"/>
      <c r="K4609" s="154"/>
      <c r="L4609" s="154"/>
      <c r="M4609" s="154"/>
      <c r="N4609" s="154"/>
      <c r="O4609" s="154"/>
      <c r="P4609" s="154"/>
      <c r="Q4609" s="154"/>
      <c r="R4609" s="154"/>
      <c r="S4609" s="154"/>
      <c r="T4609" s="154"/>
      <c r="U4609" s="154"/>
      <c r="V4609" s="154"/>
      <c r="W4609" s="154"/>
      <c r="X4609" s="154"/>
      <c r="Y4609" s="154"/>
      <c r="Z4609" s="154"/>
      <c r="AA4609" s="154"/>
      <c r="AB4609" s="154"/>
      <c r="AC4609" s="154"/>
      <c r="AD4609" s="154"/>
      <c r="AE4609" s="154"/>
      <c r="AF4609" s="162"/>
    </row>
    <row r="4610" spans="1:32" ht="15.95" customHeight="1">
      <c r="A4610" s="1280" t="s">
        <v>323</v>
      </c>
      <c r="B4610" s="1280"/>
      <c r="C4610" s="1280"/>
      <c r="D4610" s="1280"/>
      <c r="E4610" s="1280"/>
      <c r="F4610" s="1280"/>
      <c r="G4610" s="1280"/>
      <c r="H4610" s="1280"/>
      <c r="I4610" s="1280"/>
      <c r="J4610" s="1280"/>
      <c r="K4610" s="1280"/>
      <c r="L4610" s="1280"/>
      <c r="M4610" s="1280"/>
      <c r="N4610" s="1280"/>
      <c r="O4610" s="1280"/>
      <c r="P4610" s="1280"/>
      <c r="Q4610" s="1280"/>
      <c r="R4610" s="1280"/>
      <c r="S4610" s="1280"/>
      <c r="T4610" s="1280"/>
      <c r="U4610" s="1280"/>
      <c r="V4610" s="1280"/>
      <c r="W4610" s="1280"/>
      <c r="X4610" s="1280"/>
      <c r="Y4610" s="1280"/>
      <c r="Z4610" s="1280"/>
      <c r="AA4610" s="1280"/>
      <c r="AB4610" s="1280"/>
      <c r="AC4610" s="1280"/>
      <c r="AD4610" s="1280"/>
      <c r="AE4610" s="1280"/>
      <c r="AF4610" s="1280"/>
    </row>
    <row r="4611" spans="1:32" ht="0.75" customHeight="1">
      <c r="A4611" s="146"/>
      <c r="B4611" s="147"/>
      <c r="C4611" s="147"/>
      <c r="D4611" s="147"/>
      <c r="E4611" s="147"/>
      <c r="F4611" s="147"/>
      <c r="G4611" s="147"/>
      <c r="H4611" s="147"/>
      <c r="I4611" s="147"/>
      <c r="J4611" s="147"/>
      <c r="K4611" s="147"/>
      <c r="L4611" s="147"/>
      <c r="M4611" s="147"/>
      <c r="N4611" s="147"/>
      <c r="O4611" s="147"/>
      <c r="P4611" s="147"/>
      <c r="Q4611" s="147"/>
      <c r="R4611" s="147"/>
      <c r="S4611" s="147"/>
      <c r="T4611" s="147"/>
      <c r="U4611" s="147"/>
      <c r="V4611" s="147"/>
      <c r="W4611" s="147"/>
      <c r="X4611" s="147"/>
      <c r="Y4611" s="147"/>
      <c r="Z4611" s="147"/>
      <c r="AA4611" s="147"/>
      <c r="AB4611" s="147"/>
      <c r="AC4611" s="147"/>
      <c r="AD4611" s="147"/>
      <c r="AE4611" s="147"/>
      <c r="AF4611" s="148"/>
    </row>
    <row r="4612" spans="1:32" ht="37.15" customHeight="1">
      <c r="A4612" s="1281" t="s">
        <v>380</v>
      </c>
      <c r="B4612" s="1281"/>
      <c r="C4612" s="1281"/>
      <c r="D4612" s="1281"/>
      <c r="E4612" s="1281"/>
      <c r="F4612" s="1281"/>
      <c r="G4612" s="1281"/>
      <c r="H4612" s="1281"/>
      <c r="I4612" s="1281"/>
      <c r="J4612" s="1281"/>
      <c r="K4612" s="1281"/>
      <c r="L4612" s="1281"/>
      <c r="M4612" s="1281"/>
      <c r="N4612" s="1281"/>
      <c r="O4612" s="1281"/>
      <c r="P4612" s="1281"/>
      <c r="Q4612" s="1281"/>
      <c r="R4612" s="1281"/>
      <c r="S4612" s="1281"/>
      <c r="T4612" s="1281"/>
      <c r="U4612" s="1281"/>
      <c r="V4612" s="1281"/>
      <c r="W4612" s="1281"/>
      <c r="X4612" s="1281"/>
      <c r="Y4612" s="1282" t="s">
        <v>878</v>
      </c>
      <c r="Z4612" s="1282"/>
      <c r="AA4612" s="1282"/>
      <c r="AB4612" s="1282"/>
      <c r="AC4612" s="1282"/>
      <c r="AD4612" s="1282"/>
      <c r="AE4612" s="1282"/>
      <c r="AF4612" s="1282"/>
    </row>
    <row r="4613" spans="1:32" ht="4.3499999999999996" customHeight="1">
      <c r="A4613" s="155"/>
      <c r="B4613" s="156"/>
      <c r="C4613" s="156"/>
      <c r="D4613" s="156"/>
      <c r="E4613" s="156"/>
      <c r="F4613" s="156"/>
      <c r="G4613" s="156"/>
      <c r="H4613" s="156"/>
      <c r="I4613" s="156"/>
      <c r="J4613" s="156"/>
      <c r="K4613" s="156"/>
      <c r="L4613" s="156"/>
      <c r="M4613" s="156"/>
      <c r="N4613" s="156"/>
      <c r="O4613" s="156"/>
      <c r="P4613" s="156"/>
      <c r="Q4613" s="156"/>
      <c r="R4613" s="156"/>
      <c r="S4613" s="156"/>
      <c r="T4613" s="156"/>
      <c r="U4613" s="156"/>
      <c r="V4613" s="156"/>
      <c r="W4613" s="156"/>
      <c r="X4613" s="156"/>
      <c r="Y4613" s="156"/>
      <c r="Z4613" s="156"/>
      <c r="AA4613" s="156"/>
      <c r="AB4613" s="156"/>
      <c r="AC4613" s="156"/>
      <c r="AD4613" s="156"/>
      <c r="AE4613" s="156"/>
      <c r="AF4613" s="157"/>
    </row>
    <row r="4614" spans="1:32" ht="17.45" customHeight="1">
      <c r="A4614" s="1257" t="s">
        <v>414</v>
      </c>
      <c r="B4614" s="1257"/>
      <c r="C4614" s="1257"/>
      <c r="D4614" s="1257"/>
      <c r="E4614" s="1257"/>
      <c r="F4614" s="1257"/>
      <c r="G4614" s="1257"/>
      <c r="H4614" s="1257"/>
      <c r="I4614" s="1257"/>
      <c r="J4614" s="1257"/>
      <c r="K4614" s="1257"/>
      <c r="L4614" s="1257"/>
      <c r="M4614" s="1257"/>
      <c r="N4614" s="1257"/>
      <c r="O4614" s="1258" t="s">
        <v>391</v>
      </c>
      <c r="P4614" s="1258"/>
      <c r="Q4614" s="1258"/>
      <c r="R4614" s="1258"/>
      <c r="S4614" s="1258" t="s">
        <v>407</v>
      </c>
      <c r="T4614" s="1258"/>
      <c r="U4614" s="1258"/>
      <c r="V4614" s="1258"/>
      <c r="W4614" s="1258" t="s">
        <v>408</v>
      </c>
      <c r="X4614" s="1258"/>
      <c r="Y4614" s="1258"/>
      <c r="Z4614" s="1258"/>
      <c r="AA4614" s="1258"/>
      <c r="AB4614" s="1258"/>
      <c r="AC4614" s="1259" t="s">
        <v>409</v>
      </c>
      <c r="AD4614" s="1259"/>
      <c r="AE4614" s="1259"/>
      <c r="AF4614" s="1259"/>
    </row>
    <row r="4615" spans="1:32" ht="23.25" customHeight="1">
      <c r="A4615" s="155"/>
      <c r="B4615" s="156"/>
      <c r="C4615" s="160" t="s">
        <v>905</v>
      </c>
      <c r="D4615" s="1268" t="s">
        <v>906</v>
      </c>
      <c r="E4615" s="1268"/>
      <c r="F4615" s="1268"/>
      <c r="G4615" s="1268"/>
      <c r="H4615" s="1268"/>
      <c r="I4615" s="1268"/>
      <c r="J4615" s="1268"/>
      <c r="K4615" s="1268"/>
      <c r="L4615" s="1268"/>
      <c r="M4615" s="1268"/>
      <c r="N4615" s="1268"/>
      <c r="O4615" s="1319">
        <v>8.4999999999999995E-4</v>
      </c>
      <c r="P4615" s="1319"/>
      <c r="Q4615" s="1319"/>
      <c r="R4615" s="1319"/>
      <c r="S4615" s="1320" t="s">
        <v>283</v>
      </c>
      <c r="T4615" s="1320"/>
      <c r="U4615" s="1320"/>
      <c r="V4615" s="1320"/>
      <c r="W4615" s="1270">
        <v>33.54</v>
      </c>
      <c r="X4615" s="1270"/>
      <c r="Y4615" s="1270"/>
      <c r="Z4615" s="1270"/>
      <c r="AA4615" s="1270"/>
      <c r="AB4615" s="1270"/>
      <c r="AC4615" s="1267">
        <v>2.8500000000000001E-2</v>
      </c>
      <c r="AD4615" s="1267"/>
      <c r="AE4615" s="1267"/>
      <c r="AF4615" s="1267"/>
    </row>
    <row r="4616" spans="1:32" ht="16.7" customHeight="1">
      <c r="A4616" s="1251"/>
      <c r="B4616" s="1251"/>
      <c r="C4616" s="1251"/>
      <c r="D4616" s="1251"/>
      <c r="E4616" s="1251"/>
      <c r="F4616" s="1251"/>
      <c r="G4616" s="1251"/>
      <c r="H4616" s="1251"/>
      <c r="I4616" s="1251"/>
      <c r="J4616" s="1251"/>
      <c r="K4616" s="1251"/>
      <c r="L4616" s="1251"/>
      <c r="M4616" s="1252" t="s">
        <v>415</v>
      </c>
      <c r="N4616" s="1252"/>
      <c r="O4616" s="1252"/>
      <c r="P4616" s="1252"/>
      <c r="Q4616" s="1252"/>
      <c r="R4616" s="1252"/>
      <c r="S4616" s="1252"/>
      <c r="T4616" s="1252"/>
      <c r="U4616" s="1252"/>
      <c r="V4616" s="1252"/>
      <c r="W4616" s="1252"/>
      <c r="X4616" s="1253"/>
      <c r="Y4616" s="1253"/>
      <c r="Z4616" s="1254">
        <v>13.1866</v>
      </c>
      <c r="AA4616" s="1254"/>
      <c r="AB4616" s="1254"/>
      <c r="AC4616" s="1254"/>
      <c r="AD4616" s="1254"/>
      <c r="AE4616" s="1254"/>
      <c r="AF4616" s="1254"/>
    </row>
    <row r="4617" spans="1:32" ht="17.45" customHeight="1">
      <c r="A4617" s="1255" t="s">
        <v>416</v>
      </c>
      <c r="B4617" s="1255"/>
      <c r="C4617" s="1255"/>
      <c r="D4617" s="1255"/>
      <c r="E4617" s="1255"/>
      <c r="F4617" s="1255"/>
      <c r="G4617" s="1255"/>
      <c r="H4617" s="1255"/>
      <c r="I4617" s="1255"/>
      <c r="J4617" s="1256" t="s">
        <v>391</v>
      </c>
      <c r="K4617" s="1256"/>
      <c r="L4617" s="158" t="s">
        <v>417</v>
      </c>
      <c r="M4617" s="158" t="s">
        <v>418</v>
      </c>
      <c r="N4617" s="1256" t="s">
        <v>419</v>
      </c>
      <c r="O4617" s="1256"/>
      <c r="P4617" s="1256" t="s">
        <v>420</v>
      </c>
      <c r="Q4617" s="1256"/>
      <c r="R4617" s="1256"/>
      <c r="S4617" s="1256"/>
      <c r="T4617" s="1256" t="s">
        <v>421</v>
      </c>
      <c r="U4617" s="1256"/>
      <c r="V4617" s="1256"/>
      <c r="W4617" s="1256"/>
      <c r="X4617" s="1256" t="s">
        <v>422</v>
      </c>
      <c r="Y4617" s="1256"/>
      <c r="Z4617" s="1256"/>
      <c r="AA4617" s="1256"/>
      <c r="AB4617" s="1256"/>
      <c r="AC4617" s="1245" t="s">
        <v>409</v>
      </c>
      <c r="AD4617" s="1245"/>
      <c r="AE4617" s="1245"/>
      <c r="AF4617" s="1245"/>
    </row>
    <row r="4618" spans="1:32" ht="22.9" customHeight="1">
      <c r="A4618" s="146"/>
      <c r="B4618" s="147"/>
      <c r="C4618" s="170" t="s">
        <v>895</v>
      </c>
      <c r="D4618" s="1263" t="s">
        <v>890</v>
      </c>
      <c r="E4618" s="1263"/>
      <c r="F4618" s="1263"/>
      <c r="G4618" s="1263"/>
      <c r="H4618" s="1263"/>
      <c r="I4618" s="1263"/>
      <c r="J4618" s="1300">
        <v>0.95001000000000002</v>
      </c>
      <c r="K4618" s="1300"/>
      <c r="L4618" s="171">
        <v>0</v>
      </c>
      <c r="M4618" s="171">
        <v>0</v>
      </c>
      <c r="N4618" s="1265">
        <v>0</v>
      </c>
      <c r="O4618" s="1265"/>
      <c r="P4618" s="1265">
        <v>1.24</v>
      </c>
      <c r="Q4618" s="1265"/>
      <c r="R4618" s="1265"/>
      <c r="S4618" s="1265"/>
      <c r="T4618" s="1265">
        <v>0.99</v>
      </c>
      <c r="U4618" s="1265"/>
      <c r="V4618" s="1265"/>
      <c r="W4618" s="1265"/>
      <c r="X4618" s="1265">
        <v>0.82</v>
      </c>
      <c r="Y4618" s="1265"/>
      <c r="Z4618" s="1265"/>
      <c r="AA4618" s="1265"/>
      <c r="AB4618" s="1265"/>
      <c r="AC4618" s="1266">
        <v>0</v>
      </c>
      <c r="AD4618" s="1266"/>
      <c r="AE4618" s="1266"/>
      <c r="AF4618" s="1266"/>
    </row>
    <row r="4619" spans="1:32" ht="28.15" customHeight="1">
      <c r="A4619" s="150"/>
      <c r="C4619" s="173" t="s">
        <v>896</v>
      </c>
      <c r="D4619" s="1297" t="s">
        <v>892</v>
      </c>
      <c r="E4619" s="1297"/>
      <c r="F4619" s="1297"/>
      <c r="G4619" s="1297"/>
      <c r="H4619" s="1297"/>
      <c r="I4619" s="1297"/>
      <c r="J4619" s="1298">
        <v>0.28215000000000001</v>
      </c>
      <c r="K4619" s="1298"/>
      <c r="L4619" s="174">
        <v>0</v>
      </c>
      <c r="M4619" s="174">
        <v>0</v>
      </c>
      <c r="N4619" s="1299">
        <v>0</v>
      </c>
      <c r="O4619" s="1299"/>
      <c r="P4619" s="1299">
        <v>1.1000000000000001</v>
      </c>
      <c r="Q4619" s="1299"/>
      <c r="R4619" s="1299"/>
      <c r="S4619" s="1299"/>
      <c r="T4619" s="1299">
        <v>0.88</v>
      </c>
      <c r="U4619" s="1299"/>
      <c r="V4619" s="1299"/>
      <c r="W4619" s="1299"/>
      <c r="X4619" s="1299">
        <v>0.72</v>
      </c>
      <c r="Y4619" s="1299"/>
      <c r="Z4619" s="1299"/>
      <c r="AA4619" s="1299"/>
      <c r="AB4619" s="1299"/>
      <c r="AC4619" s="1262">
        <v>0</v>
      </c>
      <c r="AD4619" s="1262"/>
      <c r="AE4619" s="1262"/>
      <c r="AF4619" s="1262"/>
    </row>
    <row r="4620" spans="1:32" ht="22.5" customHeight="1">
      <c r="A4620" s="150"/>
      <c r="C4620" s="173" t="s">
        <v>610</v>
      </c>
      <c r="D4620" s="1297" t="s">
        <v>607</v>
      </c>
      <c r="E4620" s="1297"/>
      <c r="F4620" s="1297"/>
      <c r="G4620" s="1297"/>
      <c r="H4620" s="1297"/>
      <c r="I4620" s="1297"/>
      <c r="J4620" s="1298">
        <v>0.55130999999999997</v>
      </c>
      <c r="K4620" s="1298"/>
      <c r="L4620" s="174">
        <v>2.4300000000000002</v>
      </c>
      <c r="M4620" s="174">
        <v>0</v>
      </c>
      <c r="N4620" s="1299">
        <v>82.8</v>
      </c>
      <c r="O4620" s="1299"/>
      <c r="P4620" s="1299">
        <v>1.24</v>
      </c>
      <c r="Q4620" s="1299"/>
      <c r="R4620" s="1299"/>
      <c r="S4620" s="1299"/>
      <c r="T4620" s="1299">
        <v>0.99</v>
      </c>
      <c r="U4620" s="1299"/>
      <c r="V4620" s="1299"/>
      <c r="W4620" s="1299"/>
      <c r="X4620" s="1299">
        <v>0.82</v>
      </c>
      <c r="Y4620" s="1299"/>
      <c r="Z4620" s="1299"/>
      <c r="AA4620" s="1299"/>
      <c r="AB4620" s="1299"/>
      <c r="AC4620" s="1262">
        <v>39.093400000000003</v>
      </c>
      <c r="AD4620" s="1262"/>
      <c r="AE4620" s="1262"/>
      <c r="AF4620" s="1262"/>
    </row>
    <row r="4621" spans="1:32" ht="23.25" customHeight="1">
      <c r="A4621" s="150"/>
      <c r="C4621" s="173" t="s">
        <v>898</v>
      </c>
      <c r="D4621" s="1297" t="s">
        <v>894</v>
      </c>
      <c r="E4621" s="1297"/>
      <c r="F4621" s="1297"/>
      <c r="G4621" s="1297"/>
      <c r="H4621" s="1297"/>
      <c r="I4621" s="1297"/>
      <c r="J4621" s="1298">
        <v>0.55130999999999997</v>
      </c>
      <c r="K4621" s="1298"/>
      <c r="L4621" s="174">
        <v>2.4300000000000002</v>
      </c>
      <c r="M4621" s="174">
        <v>0</v>
      </c>
      <c r="N4621" s="1299">
        <v>82.8</v>
      </c>
      <c r="O4621" s="1299"/>
      <c r="P4621" s="1299">
        <v>1.24</v>
      </c>
      <c r="Q4621" s="1299"/>
      <c r="R4621" s="1299"/>
      <c r="S4621" s="1299"/>
      <c r="T4621" s="1299">
        <v>0.99</v>
      </c>
      <c r="U4621" s="1299"/>
      <c r="V4621" s="1299"/>
      <c r="W4621" s="1299"/>
      <c r="X4621" s="1299">
        <v>0.82</v>
      </c>
      <c r="Y4621" s="1299"/>
      <c r="Z4621" s="1299"/>
      <c r="AA4621" s="1299"/>
      <c r="AB4621" s="1299"/>
      <c r="AC4621" s="1262">
        <v>39.093400000000003</v>
      </c>
      <c r="AD4621" s="1262"/>
      <c r="AE4621" s="1262"/>
      <c r="AF4621" s="1262"/>
    </row>
    <row r="4622" spans="1:32" ht="39" customHeight="1">
      <c r="A4622" s="153"/>
      <c r="B4622" s="154"/>
      <c r="C4622" s="175" t="s">
        <v>907</v>
      </c>
      <c r="D4622" s="1294" t="s">
        <v>906</v>
      </c>
      <c r="E4622" s="1294"/>
      <c r="F4622" s="1294"/>
      <c r="G4622" s="1294"/>
      <c r="H4622" s="1294"/>
      <c r="I4622" s="1294"/>
      <c r="J4622" s="1295">
        <v>8.4999999999999995E-4</v>
      </c>
      <c r="K4622" s="1295"/>
      <c r="L4622" s="176">
        <v>0</v>
      </c>
      <c r="M4622" s="176">
        <v>0</v>
      </c>
      <c r="N4622" s="1296">
        <v>0</v>
      </c>
      <c r="O4622" s="1296"/>
      <c r="P4622" s="1296">
        <v>1.1000000000000001</v>
      </c>
      <c r="Q4622" s="1296"/>
      <c r="R4622" s="1296"/>
      <c r="S4622" s="1296"/>
      <c r="T4622" s="1296">
        <v>0.88</v>
      </c>
      <c r="U4622" s="1296"/>
      <c r="V4622" s="1296"/>
      <c r="W4622" s="1296"/>
      <c r="X4622" s="1296">
        <v>0.72</v>
      </c>
      <c r="Y4622" s="1296"/>
      <c r="Z4622" s="1296"/>
      <c r="AA4622" s="1296"/>
      <c r="AB4622" s="1296"/>
      <c r="AC4622" s="1261">
        <v>0</v>
      </c>
      <c r="AD4622" s="1261"/>
      <c r="AE4622" s="1261"/>
      <c r="AF4622" s="1261"/>
    </row>
    <row r="4623" spans="1:32" ht="17.45" customHeight="1">
      <c r="A4623" s="1246"/>
      <c r="B4623" s="1246"/>
      <c r="C4623" s="1246"/>
      <c r="D4623" s="1246"/>
      <c r="E4623" s="1246"/>
      <c r="F4623" s="1246"/>
      <c r="G4623" s="1246"/>
      <c r="H4623" s="1246"/>
      <c r="I4623" s="1246"/>
      <c r="J4623" s="1246"/>
      <c r="K4623" s="1246"/>
      <c r="L4623" s="1246"/>
      <c r="M4623" s="1247" t="s">
        <v>423</v>
      </c>
      <c r="N4623" s="1247"/>
      <c r="O4623" s="1247"/>
      <c r="P4623" s="1247"/>
      <c r="Q4623" s="1247"/>
      <c r="R4623" s="1247"/>
      <c r="S4623" s="1247"/>
      <c r="T4623" s="1247"/>
      <c r="U4623" s="1247"/>
      <c r="V4623" s="1247"/>
      <c r="W4623" s="1247"/>
      <c r="X4623" s="1248"/>
      <c r="Y4623" s="1248"/>
      <c r="Z4623" s="1249">
        <v>78.186800000000005</v>
      </c>
      <c r="AA4623" s="1249"/>
      <c r="AB4623" s="1249"/>
      <c r="AC4623" s="1249"/>
      <c r="AD4623" s="1249"/>
      <c r="AE4623" s="1249"/>
      <c r="AF4623" s="1249"/>
    </row>
    <row r="4624" spans="1:32" ht="5.85" customHeight="1">
      <c r="A4624" s="1250"/>
      <c r="B4624" s="1250"/>
      <c r="C4624" s="1250"/>
      <c r="D4624" s="1250"/>
      <c r="E4624" s="1250"/>
      <c r="F4624" s="1250"/>
      <c r="G4624" s="1250"/>
      <c r="H4624" s="1250"/>
      <c r="I4624" s="1250"/>
      <c r="J4624" s="1250"/>
      <c r="K4624" s="1250"/>
      <c r="L4624" s="1250"/>
      <c r="M4624" s="1250"/>
      <c r="N4624" s="1250"/>
      <c r="O4624" s="1250"/>
      <c r="P4624" s="1250"/>
      <c r="Q4624" s="1250"/>
      <c r="R4624" s="1250"/>
      <c r="S4624" s="1250"/>
      <c r="T4624" s="1250"/>
      <c r="U4624" s="1250"/>
      <c r="V4624" s="1250"/>
      <c r="W4624" s="1250"/>
      <c r="X4624" s="1250"/>
      <c r="Y4624" s="1250"/>
      <c r="Z4624" s="1250"/>
      <c r="AA4624" s="1250"/>
      <c r="AB4624" s="1250"/>
      <c r="AC4624" s="1250"/>
      <c r="AD4624" s="1250"/>
      <c r="AE4624" s="1250"/>
      <c r="AF4624" s="1250"/>
    </row>
    <row r="4625" spans="1:32" ht="16.7" customHeight="1">
      <c r="A4625" s="1239"/>
      <c r="B4625" s="1239"/>
      <c r="C4625" s="1239"/>
      <c r="D4625" s="1239"/>
      <c r="E4625" s="1239"/>
      <c r="F4625" s="1239"/>
      <c r="G4625" s="1239"/>
      <c r="H4625" s="1239"/>
      <c r="I4625" s="1239"/>
      <c r="J4625" s="1239"/>
      <c r="K4625" s="1239"/>
      <c r="L4625" s="1239"/>
      <c r="M4625" s="1240" t="s">
        <v>424</v>
      </c>
      <c r="N4625" s="1240"/>
      <c r="O4625" s="1240"/>
      <c r="P4625" s="1240"/>
      <c r="Q4625" s="1240"/>
      <c r="R4625" s="1240"/>
      <c r="S4625" s="1240"/>
      <c r="T4625" s="1240"/>
      <c r="U4625" s="1240"/>
      <c r="V4625" s="1240"/>
      <c r="W4625" s="1240"/>
      <c r="X4625" s="1243"/>
      <c r="Y4625" s="1243"/>
      <c r="Z4625" s="1241">
        <v>528.27</v>
      </c>
      <c r="AA4625" s="1241"/>
      <c r="AB4625" s="1241"/>
      <c r="AC4625" s="1241"/>
      <c r="AD4625" s="1241"/>
      <c r="AE4625" s="1241"/>
      <c r="AF4625" s="1241"/>
    </row>
    <row r="4626" spans="1:32" ht="17.45" customHeight="1">
      <c r="A4626" s="1239"/>
      <c r="B4626" s="1239"/>
      <c r="C4626" s="1239"/>
      <c r="D4626" s="1239"/>
      <c r="E4626" s="1239"/>
      <c r="F4626" s="1239"/>
      <c r="G4626" s="1239"/>
      <c r="H4626" s="1239"/>
      <c r="I4626" s="1239"/>
      <c r="J4626" s="1239"/>
      <c r="K4626" s="1240" t="s">
        <v>425</v>
      </c>
      <c r="L4626" s="1240"/>
      <c r="M4626" s="1240"/>
      <c r="N4626" s="1240"/>
      <c r="O4626" s="1240"/>
      <c r="P4626" s="1240"/>
      <c r="Q4626" s="151"/>
      <c r="R4626" s="1244">
        <v>0</v>
      </c>
      <c r="S4626" s="1244"/>
      <c r="T4626" s="1244"/>
      <c r="U4626" s="151"/>
      <c r="V4626" s="1240" t="s">
        <v>426</v>
      </c>
      <c r="W4626" s="1240"/>
      <c r="X4626" s="1243"/>
      <c r="Y4626" s="1243"/>
      <c r="Z4626" s="1241">
        <v>0</v>
      </c>
      <c r="AA4626" s="1241"/>
      <c r="AB4626" s="1241"/>
      <c r="AC4626" s="1241"/>
      <c r="AD4626" s="1241"/>
      <c r="AE4626" s="1241"/>
      <c r="AF4626" s="1241"/>
    </row>
    <row r="4627" spans="1:32" ht="17.45" customHeight="1">
      <c r="A4627" s="1239"/>
      <c r="B4627" s="1239"/>
      <c r="C4627" s="1239"/>
      <c r="D4627" s="1239"/>
      <c r="E4627" s="1239"/>
      <c r="F4627" s="1239"/>
      <c r="G4627" s="1239"/>
      <c r="H4627" s="1239"/>
      <c r="I4627" s="1239"/>
      <c r="J4627" s="1239"/>
      <c r="K4627" s="1239"/>
      <c r="L4627" s="1239"/>
      <c r="M4627" s="1240" t="s">
        <v>427</v>
      </c>
      <c r="N4627" s="1240"/>
      <c r="O4627" s="1240"/>
      <c r="P4627" s="1240"/>
      <c r="Q4627" s="1240"/>
      <c r="R4627" s="1240"/>
      <c r="S4627" s="1240"/>
      <c r="T4627" s="1240"/>
      <c r="U4627" s="1240"/>
      <c r="V4627" s="1240"/>
      <c r="W4627" s="1240"/>
      <c r="X4627" s="1243"/>
      <c r="Y4627" s="1243"/>
      <c r="Z4627" s="1241">
        <v>528.27</v>
      </c>
      <c r="AA4627" s="1241"/>
      <c r="AB4627" s="1241"/>
      <c r="AC4627" s="1241"/>
      <c r="AD4627" s="1241"/>
      <c r="AE4627" s="1241"/>
      <c r="AF4627" s="1241"/>
    </row>
    <row r="4628" spans="1:32" ht="5.85" customHeight="1">
      <c r="A4628" s="1242"/>
      <c r="B4628" s="1242"/>
      <c r="C4628" s="1242"/>
      <c r="D4628" s="1242"/>
      <c r="E4628" s="1242"/>
      <c r="F4628" s="1242"/>
      <c r="G4628" s="1242"/>
      <c r="H4628" s="1242"/>
      <c r="I4628" s="1242"/>
      <c r="J4628" s="1242"/>
      <c r="K4628" s="1242"/>
      <c r="L4628" s="1242"/>
      <c r="M4628" s="1242"/>
      <c r="N4628" s="1242"/>
      <c r="O4628" s="1242"/>
      <c r="P4628" s="1242"/>
      <c r="Q4628" s="1242"/>
      <c r="R4628" s="1242"/>
      <c r="S4628" s="1242"/>
      <c r="T4628" s="1242"/>
      <c r="U4628" s="1242"/>
      <c r="V4628" s="1242"/>
      <c r="W4628" s="1242"/>
      <c r="X4628" s="1242"/>
      <c r="Y4628" s="1242"/>
      <c r="Z4628" s="1242"/>
      <c r="AA4628" s="1242"/>
      <c r="AB4628" s="1242"/>
      <c r="AC4628" s="1242"/>
      <c r="AD4628" s="1242"/>
      <c r="AE4628" s="1242"/>
      <c r="AF4628" s="1242"/>
    </row>
    <row r="4629" spans="1:32" ht="145.35" customHeight="1">
      <c r="A4629" s="150"/>
      <c r="AF4629" s="152"/>
    </row>
    <row r="4630" spans="1:32" ht="138.19999999999999" customHeight="1">
      <c r="A4630" s="150"/>
      <c r="AF4630" s="152"/>
    </row>
    <row r="4631" spans="1:32" ht="137.44999999999999" customHeight="1">
      <c r="A4631" s="153"/>
      <c r="B4631" s="154"/>
      <c r="C4631" s="154"/>
      <c r="D4631" s="154"/>
      <c r="E4631" s="154"/>
      <c r="F4631" s="154"/>
      <c r="G4631" s="154"/>
      <c r="H4631" s="154"/>
      <c r="I4631" s="154"/>
      <c r="J4631" s="154"/>
      <c r="K4631" s="154"/>
      <c r="L4631" s="154"/>
      <c r="M4631" s="154"/>
      <c r="N4631" s="154"/>
      <c r="O4631" s="154"/>
      <c r="P4631" s="154"/>
      <c r="Q4631" s="154"/>
      <c r="R4631" s="154"/>
      <c r="S4631" s="154"/>
      <c r="T4631" s="154"/>
      <c r="U4631" s="154"/>
      <c r="V4631" s="154"/>
      <c r="W4631" s="154"/>
      <c r="X4631" s="154"/>
      <c r="Y4631" s="154"/>
      <c r="Z4631" s="154"/>
      <c r="AA4631" s="154"/>
      <c r="AB4631" s="154"/>
      <c r="AC4631" s="154"/>
      <c r="AD4631" s="154"/>
      <c r="AE4631" s="154"/>
      <c r="AF4631" s="162"/>
    </row>
    <row r="4632" spans="1:32" ht="1.5" customHeight="1">
      <c r="A4632" s="146"/>
      <c r="B4632" s="147"/>
      <c r="C4632" s="147"/>
      <c r="D4632" s="147"/>
      <c r="E4632" s="147"/>
      <c r="F4632" s="147"/>
      <c r="G4632" s="1289" t="s">
        <v>376</v>
      </c>
      <c r="H4632" s="1289"/>
      <c r="I4632" s="1289"/>
      <c r="J4632" s="1289"/>
      <c r="K4632" s="1289"/>
      <c r="L4632" s="1289"/>
      <c r="M4632" s="1289"/>
      <c r="N4632" s="1289"/>
      <c r="O4632" s="1289"/>
      <c r="P4632" s="1289"/>
      <c r="Q4632" s="1289"/>
      <c r="R4632" s="1289"/>
      <c r="S4632" s="1289"/>
      <c r="T4632" s="1289"/>
      <c r="U4632" s="1289"/>
      <c r="V4632" s="1289"/>
      <c r="W4632" s="1289"/>
      <c r="X4632" s="1289"/>
      <c r="Y4632" s="1289"/>
      <c r="Z4632" s="1289"/>
      <c r="AA4632" s="148"/>
      <c r="AB4632" s="1290" t="s">
        <v>1005</v>
      </c>
      <c r="AC4632" s="1290"/>
      <c r="AD4632" s="1290"/>
      <c r="AE4632" s="1290"/>
      <c r="AF4632" s="1290"/>
    </row>
    <row r="4633" spans="1:32" ht="15.4" customHeight="1">
      <c r="A4633" s="150"/>
      <c r="B4633" s="1243"/>
      <c r="C4633" s="1243"/>
      <c r="D4633" s="1243"/>
      <c r="E4633" s="1243"/>
      <c r="G4633" s="1289"/>
      <c r="H4633" s="1289"/>
      <c r="I4633" s="1289"/>
      <c r="J4633" s="1289"/>
      <c r="K4633" s="1289"/>
      <c r="L4633" s="1289"/>
      <c r="M4633" s="1289"/>
      <c r="N4633" s="1289"/>
      <c r="O4633" s="1289"/>
      <c r="P4633" s="1289"/>
      <c r="Q4633" s="1289"/>
      <c r="R4633" s="1289"/>
      <c r="S4633" s="1289"/>
      <c r="T4633" s="1289"/>
      <c r="U4633" s="1289"/>
      <c r="V4633" s="1289"/>
      <c r="W4633" s="1289"/>
      <c r="X4633" s="1289"/>
      <c r="Y4633" s="1289"/>
      <c r="Z4633" s="1289"/>
      <c r="AA4633" s="152"/>
      <c r="AB4633" s="1290"/>
      <c r="AC4633" s="1290"/>
      <c r="AD4633" s="1290"/>
      <c r="AE4633" s="1290"/>
      <c r="AF4633" s="1290"/>
    </row>
    <row r="4634" spans="1:32" ht="0.75" customHeight="1">
      <c r="A4634" s="150"/>
      <c r="B4634" s="1243"/>
      <c r="C4634" s="1243"/>
      <c r="D4634" s="1243"/>
      <c r="E4634" s="1243"/>
      <c r="G4634" s="1289"/>
      <c r="H4634" s="1289"/>
      <c r="I4634" s="1289"/>
      <c r="J4634" s="1289"/>
      <c r="K4634" s="1289"/>
      <c r="L4634" s="1289"/>
      <c r="M4634" s="1289"/>
      <c r="N4634" s="1289"/>
      <c r="O4634" s="1289"/>
      <c r="P4634" s="1289"/>
      <c r="Q4634" s="1289"/>
      <c r="R4634" s="1289"/>
      <c r="S4634" s="1289"/>
      <c r="T4634" s="1289"/>
      <c r="U4634" s="1289"/>
      <c r="V4634" s="1289"/>
      <c r="W4634" s="1289"/>
      <c r="X4634" s="1289"/>
      <c r="Y4634" s="1289"/>
      <c r="Z4634" s="1289"/>
      <c r="AA4634" s="152"/>
      <c r="AB4634" s="1290"/>
      <c r="AC4634" s="1290"/>
      <c r="AD4634" s="1290"/>
      <c r="AE4634" s="1290"/>
      <c r="AF4634" s="1290"/>
    </row>
    <row r="4635" spans="1:32" ht="10.9" customHeight="1">
      <c r="A4635" s="150"/>
      <c r="B4635" s="1243"/>
      <c r="C4635" s="1243"/>
      <c r="D4635" s="1243"/>
      <c r="E4635" s="1243"/>
      <c r="G4635" s="1289"/>
      <c r="H4635" s="1289"/>
      <c r="I4635" s="1289"/>
      <c r="J4635" s="1289"/>
      <c r="K4635" s="1289"/>
      <c r="L4635" s="1289"/>
      <c r="M4635" s="1289"/>
      <c r="N4635" s="1289"/>
      <c r="O4635" s="1289"/>
      <c r="P4635" s="1289"/>
      <c r="Q4635" s="1289"/>
      <c r="R4635" s="1289"/>
      <c r="S4635" s="1289"/>
      <c r="T4635" s="1289"/>
      <c r="U4635" s="1289"/>
      <c r="V4635" s="1289"/>
      <c r="W4635" s="1289"/>
      <c r="X4635" s="1289"/>
      <c r="Y4635" s="1289"/>
      <c r="Z4635" s="1289"/>
      <c r="AA4635" s="152"/>
      <c r="AB4635" s="1303" t="s">
        <v>378</v>
      </c>
      <c r="AC4635" s="1303"/>
      <c r="AD4635" s="1303"/>
      <c r="AE4635" s="1292"/>
      <c r="AF4635" s="1292"/>
    </row>
    <row r="4636" spans="1:32" ht="13.9" customHeight="1">
      <c r="A4636" s="150"/>
      <c r="B4636" s="1243"/>
      <c r="C4636" s="1243"/>
      <c r="D4636" s="1243"/>
      <c r="E4636" s="1243"/>
      <c r="G4636" s="1293" t="s">
        <v>379</v>
      </c>
      <c r="H4636" s="1293"/>
      <c r="I4636" s="1293"/>
      <c r="J4636" s="1293"/>
      <c r="K4636" s="1293"/>
      <c r="L4636" s="1293"/>
      <c r="M4636" s="1293"/>
      <c r="N4636" s="1293"/>
      <c r="O4636" s="1293"/>
      <c r="P4636" s="1293"/>
      <c r="Q4636" s="1293"/>
      <c r="R4636" s="1293"/>
      <c r="S4636" s="1293"/>
      <c r="T4636" s="1293"/>
      <c r="U4636" s="1293"/>
      <c r="V4636" s="1293"/>
      <c r="W4636" s="1293"/>
      <c r="X4636" s="1293"/>
      <c r="Y4636" s="1293"/>
      <c r="Z4636" s="1293"/>
      <c r="AA4636" s="152"/>
      <c r="AB4636" s="1303"/>
      <c r="AC4636" s="1303"/>
      <c r="AD4636" s="1303"/>
      <c r="AE4636" s="1292"/>
      <c r="AF4636" s="1292"/>
    </row>
    <row r="4637" spans="1:32" ht="0.75" customHeight="1">
      <c r="A4637" s="150"/>
      <c r="G4637" s="1293"/>
      <c r="H4637" s="1293"/>
      <c r="I4637" s="1293"/>
      <c r="J4637" s="1293"/>
      <c r="K4637" s="1293"/>
      <c r="L4637" s="1293"/>
      <c r="M4637" s="1293"/>
      <c r="N4637" s="1293"/>
      <c r="O4637" s="1293"/>
      <c r="P4637" s="1293"/>
      <c r="Q4637" s="1293"/>
      <c r="R4637" s="1293"/>
      <c r="S4637" s="1293"/>
      <c r="T4637" s="1293"/>
      <c r="U4637" s="1293"/>
      <c r="V4637" s="1293"/>
      <c r="W4637" s="1293"/>
      <c r="X4637" s="1293"/>
      <c r="Y4637" s="1293"/>
      <c r="Z4637" s="1293"/>
      <c r="AA4637" s="152"/>
      <c r="AB4637" s="1303"/>
      <c r="AC4637" s="1303"/>
      <c r="AD4637" s="1303"/>
      <c r="AE4637" s="1292"/>
      <c r="AF4637" s="1292"/>
    </row>
    <row r="4638" spans="1:32" ht="0.75" customHeight="1">
      <c r="A4638" s="153"/>
      <c r="B4638" s="154"/>
      <c r="C4638" s="154"/>
      <c r="D4638" s="154"/>
      <c r="E4638" s="154"/>
      <c r="F4638" s="154"/>
      <c r="G4638" s="154"/>
      <c r="H4638" s="154"/>
      <c r="I4638" s="154"/>
      <c r="J4638" s="154"/>
      <c r="K4638" s="154"/>
      <c r="L4638" s="154"/>
      <c r="M4638" s="154"/>
      <c r="N4638" s="154"/>
      <c r="O4638" s="154"/>
      <c r="P4638" s="154"/>
      <c r="Q4638" s="154"/>
      <c r="R4638" s="154"/>
      <c r="S4638" s="154"/>
      <c r="T4638" s="154"/>
      <c r="U4638" s="154"/>
      <c r="V4638" s="154"/>
      <c r="W4638" s="154"/>
      <c r="X4638" s="154"/>
      <c r="Y4638" s="154"/>
      <c r="Z4638" s="154"/>
      <c r="AA4638" s="162"/>
      <c r="AB4638" s="1303"/>
      <c r="AC4638" s="1303"/>
      <c r="AD4638" s="1303"/>
      <c r="AE4638" s="1292"/>
      <c r="AF4638" s="1292"/>
    </row>
    <row r="4639" spans="1:32" ht="16.7" customHeight="1">
      <c r="A4639" s="1280" t="s">
        <v>323</v>
      </c>
      <c r="B4639" s="1280"/>
      <c r="C4639" s="1280"/>
      <c r="D4639" s="1280"/>
      <c r="E4639" s="1280"/>
      <c r="F4639" s="1280"/>
      <c r="G4639" s="1280"/>
      <c r="H4639" s="1280"/>
      <c r="I4639" s="1280"/>
      <c r="J4639" s="1280"/>
      <c r="K4639" s="1280"/>
      <c r="L4639" s="1280"/>
      <c r="M4639" s="1280"/>
      <c r="N4639" s="1280"/>
      <c r="O4639" s="1280"/>
      <c r="P4639" s="1280"/>
      <c r="Q4639" s="1280"/>
      <c r="R4639" s="1280"/>
      <c r="S4639" s="1280"/>
      <c r="T4639" s="1280"/>
      <c r="U4639" s="1280"/>
      <c r="V4639" s="1280"/>
      <c r="W4639" s="1280"/>
      <c r="X4639" s="1280"/>
      <c r="Y4639" s="1280"/>
      <c r="Z4639" s="1280"/>
      <c r="AA4639" s="1280"/>
      <c r="AB4639" s="1280"/>
      <c r="AC4639" s="1280"/>
      <c r="AD4639" s="1280"/>
      <c r="AE4639" s="1280"/>
      <c r="AF4639" s="1280"/>
    </row>
    <row r="4640" spans="1:32" ht="37.15" customHeight="1">
      <c r="A4640" s="1301" t="s">
        <v>380</v>
      </c>
      <c r="B4640" s="1301"/>
      <c r="C4640" s="1301"/>
      <c r="D4640" s="1301"/>
      <c r="E4640" s="1301"/>
      <c r="F4640" s="1301"/>
      <c r="G4640" s="1301"/>
      <c r="H4640" s="1301"/>
      <c r="I4640" s="1301"/>
      <c r="J4640" s="1301"/>
      <c r="K4640" s="1301"/>
      <c r="L4640" s="1301"/>
      <c r="M4640" s="1301"/>
      <c r="N4640" s="1301"/>
      <c r="O4640" s="1301"/>
      <c r="P4640" s="1301"/>
      <c r="Q4640" s="1301"/>
      <c r="R4640" s="1301"/>
      <c r="S4640" s="1301"/>
      <c r="T4640" s="1301"/>
      <c r="U4640" s="1301"/>
      <c r="V4640" s="1301"/>
      <c r="W4640" s="1301"/>
      <c r="X4640" s="1301"/>
      <c r="Y4640" s="1280" t="s">
        <v>878</v>
      </c>
      <c r="Z4640" s="1280"/>
      <c r="AA4640" s="1280"/>
      <c r="AB4640" s="1280"/>
      <c r="AC4640" s="1280"/>
      <c r="AD4640" s="1280"/>
      <c r="AE4640" s="1280"/>
      <c r="AF4640" s="1280"/>
    </row>
    <row r="4641" spans="1:32" ht="5.0999999999999996" customHeight="1">
      <c r="A4641" s="155"/>
      <c r="B4641" s="156"/>
      <c r="C4641" s="156"/>
      <c r="D4641" s="156"/>
      <c r="E4641" s="156"/>
      <c r="F4641" s="156"/>
      <c r="G4641" s="156"/>
      <c r="H4641" s="156"/>
      <c r="I4641" s="156"/>
      <c r="J4641" s="156"/>
      <c r="K4641" s="156"/>
      <c r="L4641" s="156"/>
      <c r="M4641" s="156"/>
      <c r="N4641" s="156"/>
      <c r="O4641" s="156"/>
      <c r="P4641" s="156"/>
      <c r="Q4641" s="156"/>
      <c r="R4641" s="156"/>
      <c r="S4641" s="156"/>
      <c r="T4641" s="156"/>
      <c r="U4641" s="156"/>
      <c r="V4641" s="156"/>
      <c r="W4641" s="156"/>
      <c r="X4641" s="156"/>
      <c r="Y4641" s="156"/>
      <c r="Z4641" s="156"/>
      <c r="AA4641" s="156"/>
      <c r="AB4641" s="156"/>
      <c r="AC4641" s="156"/>
      <c r="AD4641" s="156"/>
      <c r="AE4641" s="156"/>
      <c r="AF4641" s="157"/>
    </row>
    <row r="4642" spans="1:32" ht="0.75" customHeight="1">
      <c r="A4642" s="1283" t="s">
        <v>382</v>
      </c>
      <c r="B4642" s="1283"/>
      <c r="C4642" s="1283"/>
      <c r="D4642" s="1283"/>
      <c r="E4642" s="1284"/>
      <c r="F4642" s="1284"/>
      <c r="G4642" s="1284"/>
      <c r="H4642" s="1284"/>
      <c r="I4642" s="1285" t="s">
        <v>501</v>
      </c>
      <c r="J4642" s="1285"/>
      <c r="K4642" s="1285"/>
      <c r="L4642" s="1285"/>
      <c r="M4642" s="1285"/>
      <c r="N4642" s="1285"/>
      <c r="O4642" s="1285"/>
      <c r="P4642" s="1285"/>
      <c r="Q4642" s="1285"/>
      <c r="R4642" s="1285"/>
      <c r="S4642" s="1285"/>
      <c r="T4642" s="1285"/>
      <c r="U4642" s="1285"/>
      <c r="V4642" s="1285"/>
      <c r="W4642" s="1285"/>
      <c r="X4642" s="1285"/>
      <c r="Y4642" s="1275" t="s">
        <v>383</v>
      </c>
      <c r="Z4642" s="1275"/>
      <c r="AA4642" s="1275"/>
      <c r="AB4642" s="1275"/>
      <c r="AC4642" s="1275"/>
      <c r="AD4642" s="1286" t="s">
        <v>435</v>
      </c>
      <c r="AE4642" s="1286"/>
      <c r="AF4642" s="1286"/>
    </row>
    <row r="4643" spans="1:32" ht="18.2" customHeight="1">
      <c r="A4643" s="1283"/>
      <c r="B4643" s="1283"/>
      <c r="C4643" s="1283"/>
      <c r="D4643" s="1283"/>
      <c r="E4643" s="1287" t="s">
        <v>385</v>
      </c>
      <c r="F4643" s="1287"/>
      <c r="G4643" s="1287"/>
      <c r="H4643" s="1288" t="s">
        <v>386</v>
      </c>
      <c r="I4643" s="1285"/>
      <c r="J4643" s="1285"/>
      <c r="K4643" s="1285"/>
      <c r="L4643" s="1285"/>
      <c r="M4643" s="1285"/>
      <c r="N4643" s="1285"/>
      <c r="O4643" s="1285"/>
      <c r="P4643" s="1285"/>
      <c r="Q4643" s="1285"/>
      <c r="R4643" s="1285"/>
      <c r="S4643" s="1285"/>
      <c r="T4643" s="1285"/>
      <c r="U4643" s="1285"/>
      <c r="V4643" s="1285"/>
      <c r="W4643" s="1285"/>
      <c r="X4643" s="1285"/>
      <c r="Y4643" s="1275"/>
      <c r="Z4643" s="1275"/>
      <c r="AA4643" s="1275"/>
      <c r="AB4643" s="1275"/>
      <c r="AC4643" s="1275"/>
      <c r="AD4643" s="1286"/>
      <c r="AE4643" s="1286"/>
      <c r="AF4643" s="1286"/>
    </row>
    <row r="4644" spans="1:32" ht="18.2" customHeight="1">
      <c r="A4644" s="1274" t="s">
        <v>500</v>
      </c>
      <c r="B4644" s="1274"/>
      <c r="C4644" s="1274"/>
      <c r="D4644" s="1274"/>
      <c r="E4644" s="1277"/>
      <c r="F4644" s="1277"/>
      <c r="G4644" s="1277"/>
      <c r="H4644" s="1288"/>
      <c r="I4644" s="1285"/>
      <c r="J4644" s="1285"/>
      <c r="K4644" s="1285"/>
      <c r="L4644" s="1285"/>
      <c r="M4644" s="1285"/>
      <c r="N4644" s="1285"/>
      <c r="O4644" s="1285"/>
      <c r="P4644" s="1285"/>
      <c r="Q4644" s="1285"/>
      <c r="R4644" s="1285"/>
      <c r="S4644" s="1285"/>
      <c r="T4644" s="1285"/>
      <c r="U4644" s="1285"/>
      <c r="V4644" s="1285"/>
      <c r="W4644" s="1285"/>
      <c r="X4644" s="1285"/>
      <c r="Y4644" s="1275" t="s">
        <v>387</v>
      </c>
      <c r="Z4644" s="1275"/>
      <c r="AA4644" s="1275"/>
      <c r="AB4644" s="1275"/>
      <c r="AC4644" s="1275"/>
      <c r="AD4644" s="1276">
        <v>1</v>
      </c>
      <c r="AE4644" s="1276"/>
      <c r="AF4644" s="1276"/>
    </row>
    <row r="4645" spans="1:32" ht="0.75" customHeight="1">
      <c r="A4645" s="1278"/>
      <c r="B4645" s="1278"/>
      <c r="C4645" s="1278"/>
      <c r="D4645" s="1278"/>
      <c r="E4645" s="1278"/>
      <c r="F4645" s="1278"/>
      <c r="G4645" s="1278"/>
      <c r="H4645" s="1288"/>
      <c r="I4645" s="1279"/>
      <c r="J4645" s="1279"/>
      <c r="K4645" s="1279"/>
      <c r="L4645" s="1279"/>
      <c r="M4645" s="1279"/>
      <c r="N4645" s="1279"/>
      <c r="O4645" s="1279"/>
      <c r="P4645" s="1279"/>
      <c r="Q4645" s="1279"/>
      <c r="R4645" s="1279"/>
      <c r="S4645" s="1279"/>
      <c r="T4645" s="1279"/>
      <c r="U4645" s="1279"/>
      <c r="V4645" s="1279"/>
      <c r="W4645" s="1279"/>
      <c r="X4645" s="1279"/>
      <c r="Y4645" s="1279"/>
      <c r="Z4645" s="1279"/>
      <c r="AA4645" s="1279"/>
      <c r="AB4645" s="1279"/>
      <c r="AC4645" s="1279"/>
      <c r="AD4645" s="1279"/>
      <c r="AE4645" s="1279"/>
      <c r="AF4645" s="1279"/>
    </row>
    <row r="4646" spans="1:32" ht="26.85" customHeight="1">
      <c r="A4646" s="1271" t="s">
        <v>432</v>
      </c>
      <c r="B4646" s="1271"/>
      <c r="C4646" s="1271"/>
      <c r="D4646" s="1271"/>
      <c r="E4646" s="1271"/>
      <c r="F4646" s="1271"/>
      <c r="G4646" s="1271"/>
      <c r="H4646" s="1271"/>
      <c r="I4646" s="1271"/>
      <c r="J4646" s="1271"/>
      <c r="K4646" s="1271"/>
      <c r="L4646" s="1271"/>
      <c r="M4646" s="1271"/>
      <c r="N4646" s="1271"/>
      <c r="O4646" s="1271"/>
      <c r="P4646" s="1271"/>
      <c r="Q4646" s="1271"/>
      <c r="R4646" s="1271"/>
      <c r="S4646" s="1271"/>
      <c r="T4646" s="1271"/>
      <c r="U4646" s="1271"/>
      <c r="V4646" s="1271"/>
      <c r="W4646" s="1271"/>
      <c r="X4646" s="1271"/>
      <c r="Y4646" s="1271"/>
      <c r="Z4646" s="1271"/>
      <c r="AA4646" s="1271"/>
      <c r="AB4646" s="1271"/>
      <c r="AC4646" s="1271"/>
      <c r="AD4646" s="1271"/>
      <c r="AE4646" s="1271"/>
      <c r="AF4646" s="1272"/>
    </row>
    <row r="4647" spans="1:32" ht="10.15" customHeight="1">
      <c r="A4647" s="1273" t="s">
        <v>389</v>
      </c>
      <c r="B4647" s="1273"/>
      <c r="C4647" s="1273"/>
      <c r="D4647" s="1273"/>
      <c r="E4647" s="1273"/>
      <c r="F4647" s="1273"/>
      <c r="G4647" s="1273"/>
      <c r="H4647" s="1273"/>
      <c r="I4647" s="1273"/>
      <c r="J4647" s="1273"/>
      <c r="K4647" s="1273"/>
      <c r="L4647" s="1273"/>
      <c r="M4647" s="1273"/>
      <c r="N4647" s="1273"/>
      <c r="O4647" s="1273"/>
      <c r="P4647" s="1273"/>
      <c r="Q4647" s="1273"/>
      <c r="R4647" s="1273"/>
      <c r="S4647" s="1273"/>
      <c r="T4647" s="1273"/>
      <c r="U4647" s="1273"/>
      <c r="V4647" s="1273"/>
      <c r="W4647" s="1273"/>
      <c r="X4647" s="1273"/>
      <c r="Y4647" s="1273"/>
      <c r="Z4647" s="1273"/>
      <c r="AA4647" s="1273"/>
      <c r="AB4647" s="1273"/>
      <c r="AC4647" s="1273"/>
      <c r="AD4647" s="1273"/>
      <c r="AE4647" s="1273"/>
      <c r="AF4647" s="1272"/>
    </row>
    <row r="4648" spans="1:32" ht="16.7" customHeight="1">
      <c r="A4648" s="1255" t="s">
        <v>390</v>
      </c>
      <c r="B4648" s="1255"/>
      <c r="C4648" s="1255"/>
      <c r="D4648" s="1255"/>
      <c r="E4648" s="1255"/>
      <c r="F4648" s="1255"/>
      <c r="G4648" s="1255"/>
      <c r="H4648" s="1255"/>
      <c r="I4648" s="1255"/>
      <c r="J4648" s="1255"/>
      <c r="K4648" s="1255"/>
      <c r="L4648" s="1255"/>
      <c r="M4648" s="1256" t="s">
        <v>391</v>
      </c>
      <c r="N4648" s="1256" t="s">
        <v>392</v>
      </c>
      <c r="O4648" s="1256"/>
      <c r="P4648" s="1256"/>
      <c r="Q4648" s="1256"/>
      <c r="R4648" s="1256"/>
      <c r="S4648" s="1256"/>
      <c r="T4648" s="1256" t="s">
        <v>393</v>
      </c>
      <c r="U4648" s="1256"/>
      <c r="V4648" s="1256"/>
      <c r="W4648" s="1256"/>
      <c r="X4648" s="1256"/>
      <c r="Y4648" s="1256"/>
      <c r="Z4648" s="1256"/>
      <c r="AA4648" s="1256"/>
      <c r="AB4648" s="1256"/>
      <c r="AC4648" s="1245" t="s">
        <v>394</v>
      </c>
      <c r="AD4648" s="1245"/>
      <c r="AE4648" s="1245"/>
      <c r="AF4648" s="1245"/>
    </row>
    <row r="4649" spans="1:32" ht="17.45" customHeight="1">
      <c r="A4649" s="1255"/>
      <c r="B4649" s="1255"/>
      <c r="C4649" s="1255"/>
      <c r="D4649" s="1255"/>
      <c r="E4649" s="1255"/>
      <c r="F4649" s="1255"/>
      <c r="G4649" s="1255"/>
      <c r="H4649" s="1255"/>
      <c r="I4649" s="1255"/>
      <c r="J4649" s="1255"/>
      <c r="K4649" s="1255"/>
      <c r="L4649" s="1255"/>
      <c r="M4649" s="1256"/>
      <c r="N4649" s="1256" t="s">
        <v>395</v>
      </c>
      <c r="O4649" s="1256"/>
      <c r="P4649" s="1256" t="s">
        <v>396</v>
      </c>
      <c r="Q4649" s="1256"/>
      <c r="R4649" s="1256"/>
      <c r="S4649" s="1256"/>
      <c r="T4649" s="1256" t="s">
        <v>395</v>
      </c>
      <c r="U4649" s="1256"/>
      <c r="V4649" s="1256"/>
      <c r="W4649" s="1256"/>
      <c r="X4649" s="1256" t="s">
        <v>396</v>
      </c>
      <c r="Y4649" s="1256"/>
      <c r="Z4649" s="1256"/>
      <c r="AA4649" s="1256"/>
      <c r="AB4649" s="1256"/>
      <c r="AC4649" s="1245"/>
      <c r="AD4649" s="1245"/>
      <c r="AE4649" s="1245"/>
      <c r="AF4649" s="1245"/>
    </row>
    <row r="4650" spans="1:32" ht="23.25" customHeight="1">
      <c r="A4650" s="146"/>
      <c r="B4650" s="147"/>
      <c r="C4650" s="163" t="s">
        <v>924</v>
      </c>
      <c r="D4650" s="1314" t="s">
        <v>925</v>
      </c>
      <c r="E4650" s="1314"/>
      <c r="F4650" s="1314"/>
      <c r="G4650" s="1314"/>
      <c r="H4650" s="1314"/>
      <c r="I4650" s="1314"/>
      <c r="J4650" s="1314"/>
      <c r="K4650" s="1314"/>
      <c r="L4650" s="1314"/>
      <c r="M4650" s="164">
        <v>9.3719999999999998E-2</v>
      </c>
      <c r="N4650" s="1327">
        <v>1</v>
      </c>
      <c r="O4650" s="1327"/>
      <c r="P4650" s="1327">
        <v>0</v>
      </c>
      <c r="Q4650" s="1327"/>
      <c r="R4650" s="1327"/>
      <c r="S4650" s="1327"/>
      <c r="T4650" s="1317">
        <v>19.9863</v>
      </c>
      <c r="U4650" s="1317"/>
      <c r="V4650" s="1317"/>
      <c r="W4650" s="1317"/>
      <c r="X4650" s="1317">
        <v>5.8059000000000003</v>
      </c>
      <c r="Y4650" s="1317"/>
      <c r="Z4650" s="1317"/>
      <c r="AA4650" s="1317"/>
      <c r="AB4650" s="1317"/>
      <c r="AC4650" s="1318">
        <v>1.8731</v>
      </c>
      <c r="AD4650" s="1318"/>
      <c r="AE4650" s="1318"/>
      <c r="AF4650" s="1318"/>
    </row>
    <row r="4651" spans="1:32" ht="22.5" customHeight="1">
      <c r="A4651" s="153"/>
      <c r="B4651" s="154"/>
      <c r="C4651" s="167" t="s">
        <v>926</v>
      </c>
      <c r="D4651" s="1304" t="s">
        <v>927</v>
      </c>
      <c r="E4651" s="1304"/>
      <c r="F4651" s="1304"/>
      <c r="G4651" s="1304"/>
      <c r="H4651" s="1304"/>
      <c r="I4651" s="1304"/>
      <c r="J4651" s="1304"/>
      <c r="K4651" s="1304"/>
      <c r="L4651" s="1304"/>
      <c r="M4651" s="168">
        <v>9.3719999999999998E-2</v>
      </c>
      <c r="N4651" s="1326">
        <v>1</v>
      </c>
      <c r="O4651" s="1326"/>
      <c r="P4651" s="1326">
        <v>0</v>
      </c>
      <c r="Q4651" s="1326"/>
      <c r="R4651" s="1326"/>
      <c r="S4651" s="1326"/>
      <c r="T4651" s="1307">
        <v>28.358699999999999</v>
      </c>
      <c r="U4651" s="1307"/>
      <c r="V4651" s="1307"/>
      <c r="W4651" s="1307"/>
      <c r="X4651" s="1307">
        <v>27.987300000000001</v>
      </c>
      <c r="Y4651" s="1307"/>
      <c r="Z4651" s="1307"/>
      <c r="AA4651" s="1307"/>
      <c r="AB4651" s="1307"/>
      <c r="AC4651" s="1308">
        <v>2.6577999999999999</v>
      </c>
      <c r="AD4651" s="1308"/>
      <c r="AE4651" s="1308"/>
      <c r="AF4651" s="1308"/>
    </row>
    <row r="4652" spans="1:32" ht="17.45" customHeight="1">
      <c r="A4652" s="1246"/>
      <c r="B4652" s="1246"/>
      <c r="C4652" s="1246"/>
      <c r="D4652" s="1246"/>
      <c r="E4652" s="1246"/>
      <c r="F4652" s="1246"/>
      <c r="G4652" s="1246"/>
      <c r="H4652" s="1246"/>
      <c r="I4652" s="1246"/>
      <c r="J4652" s="1246"/>
      <c r="K4652" s="1246"/>
      <c r="L4652" s="1246"/>
      <c r="M4652" s="1247" t="s">
        <v>397</v>
      </c>
      <c r="N4652" s="1247"/>
      <c r="O4652" s="1247"/>
      <c r="P4652" s="1247"/>
      <c r="Q4652" s="1247"/>
      <c r="R4652" s="1247"/>
      <c r="S4652" s="1247"/>
      <c r="T4652" s="1247"/>
      <c r="U4652" s="1247"/>
      <c r="V4652" s="1247"/>
      <c r="W4652" s="1247"/>
      <c r="X4652" s="1248"/>
      <c r="Y4652" s="1248"/>
      <c r="Z4652" s="1249">
        <v>4.5308999999999999</v>
      </c>
      <c r="AA4652" s="1249"/>
      <c r="AB4652" s="1249"/>
      <c r="AC4652" s="1249"/>
      <c r="AD4652" s="1249"/>
      <c r="AE4652" s="1249"/>
      <c r="AF4652" s="1249"/>
    </row>
    <row r="4653" spans="1:32" ht="16.7" customHeight="1">
      <c r="A4653" s="1255" t="s">
        <v>398</v>
      </c>
      <c r="B4653" s="1255"/>
      <c r="C4653" s="1255"/>
      <c r="D4653" s="1255"/>
      <c r="E4653" s="1255"/>
      <c r="F4653" s="1255"/>
      <c r="G4653" s="1255"/>
      <c r="H4653" s="1255"/>
      <c r="I4653" s="1255"/>
      <c r="J4653" s="1255"/>
      <c r="K4653" s="1255"/>
      <c r="L4653" s="1255"/>
      <c r="M4653" s="1255"/>
      <c r="N4653" s="1255"/>
      <c r="O4653" s="1256" t="s">
        <v>399</v>
      </c>
      <c r="P4653" s="1256"/>
      <c r="Q4653" s="1256"/>
      <c r="R4653" s="1256"/>
      <c r="S4653" s="1256" t="s">
        <v>391</v>
      </c>
      <c r="T4653" s="1256"/>
      <c r="U4653" s="1256"/>
      <c r="V4653" s="1256"/>
      <c r="W4653" s="1256" t="s">
        <v>400</v>
      </c>
      <c r="X4653" s="1256"/>
      <c r="Y4653" s="1256"/>
      <c r="Z4653" s="1256"/>
      <c r="AA4653" s="1256"/>
      <c r="AB4653" s="1256"/>
      <c r="AC4653" s="1245" t="s">
        <v>394</v>
      </c>
      <c r="AD4653" s="1245"/>
      <c r="AE4653" s="1245"/>
      <c r="AF4653" s="1245"/>
    </row>
    <row r="4654" spans="1:32" ht="23.25" customHeight="1">
      <c r="A4654" s="146"/>
      <c r="B4654" s="147"/>
      <c r="C4654" s="170" t="s">
        <v>505</v>
      </c>
      <c r="D4654" s="1263" t="s">
        <v>506</v>
      </c>
      <c r="E4654" s="1263"/>
      <c r="F4654" s="1263"/>
      <c r="G4654" s="1263"/>
      <c r="H4654" s="1263"/>
      <c r="I4654" s="1263"/>
      <c r="J4654" s="1263"/>
      <c r="K4654" s="1263"/>
      <c r="L4654" s="1263"/>
      <c r="M4654" s="1263"/>
      <c r="N4654" s="1263"/>
      <c r="O4654" s="1264">
        <v>0</v>
      </c>
      <c r="P4654" s="1264"/>
      <c r="Q4654" s="1264"/>
      <c r="R4654" s="1264"/>
      <c r="S4654" s="1264">
        <v>0.9</v>
      </c>
      <c r="T4654" s="1264"/>
      <c r="U4654" s="1264"/>
      <c r="V4654" s="1264"/>
      <c r="W4654" s="1265">
        <v>22.593900000000001</v>
      </c>
      <c r="X4654" s="1265"/>
      <c r="Y4654" s="1265"/>
      <c r="Z4654" s="1265"/>
      <c r="AA4654" s="1265"/>
      <c r="AB4654" s="1265"/>
      <c r="AC4654" s="1266">
        <v>20.334499999999998</v>
      </c>
      <c r="AD4654" s="1266"/>
      <c r="AE4654" s="1266"/>
      <c r="AF4654" s="1266"/>
    </row>
    <row r="4655" spans="1:32" ht="22.5" customHeight="1">
      <c r="A4655" s="150"/>
      <c r="C4655" s="173" t="s">
        <v>738</v>
      </c>
      <c r="D4655" s="1297" t="s">
        <v>739</v>
      </c>
      <c r="E4655" s="1297"/>
      <c r="F4655" s="1297"/>
      <c r="G4655" s="1297"/>
      <c r="H4655" s="1297"/>
      <c r="I4655" s="1297"/>
      <c r="J4655" s="1297"/>
      <c r="K4655" s="1297"/>
      <c r="L4655" s="1297"/>
      <c r="M4655" s="1297"/>
      <c r="N4655" s="1297"/>
      <c r="O4655" s="1325">
        <v>0</v>
      </c>
      <c r="P4655" s="1325"/>
      <c r="Q4655" s="1325"/>
      <c r="R4655" s="1325"/>
      <c r="S4655" s="1325">
        <v>0.9</v>
      </c>
      <c r="T4655" s="1325"/>
      <c r="U4655" s="1325"/>
      <c r="V4655" s="1325"/>
      <c r="W4655" s="1299">
        <v>28.112500000000001</v>
      </c>
      <c r="X4655" s="1299"/>
      <c r="Y4655" s="1299"/>
      <c r="Z4655" s="1299"/>
      <c r="AA4655" s="1299"/>
      <c r="AB4655" s="1299"/>
      <c r="AC4655" s="1262">
        <v>25.301300000000001</v>
      </c>
      <c r="AD4655" s="1262"/>
      <c r="AE4655" s="1262"/>
      <c r="AF4655" s="1262"/>
    </row>
    <row r="4656" spans="1:32" ht="17.45" customHeight="1">
      <c r="A4656" s="150"/>
      <c r="M4656" s="1240" t="s">
        <v>401</v>
      </c>
      <c r="N4656" s="1240"/>
      <c r="O4656" s="1240"/>
      <c r="P4656" s="1240"/>
      <c r="Q4656" s="1240"/>
      <c r="R4656" s="1240"/>
      <c r="S4656" s="1240"/>
      <c r="T4656" s="1240"/>
      <c r="U4656" s="1240"/>
      <c r="V4656" s="1240"/>
      <c r="W4656" s="1240"/>
      <c r="Z4656" s="1262">
        <v>45.635800000000003</v>
      </c>
      <c r="AA4656" s="1262"/>
      <c r="AB4656" s="1262"/>
      <c r="AC4656" s="1262"/>
      <c r="AD4656" s="1262"/>
      <c r="AE4656" s="1262"/>
      <c r="AF4656" s="1262"/>
    </row>
    <row r="4657" spans="1:32" ht="16.7" customHeight="1">
      <c r="A4657" s="150"/>
      <c r="M4657" s="1240" t="s">
        <v>402</v>
      </c>
      <c r="N4657" s="1240"/>
      <c r="O4657" s="1240"/>
      <c r="P4657" s="1240"/>
      <c r="Q4657" s="1240"/>
      <c r="R4657" s="1240"/>
      <c r="S4657" s="1240"/>
      <c r="T4657" s="1240"/>
      <c r="U4657" s="1240"/>
      <c r="V4657" s="1240"/>
      <c r="W4657" s="1240"/>
      <c r="Z4657" s="1262">
        <v>50.166699999999999</v>
      </c>
      <c r="AA4657" s="1262"/>
      <c r="AB4657" s="1262"/>
      <c r="AC4657" s="1262"/>
      <c r="AD4657" s="1262"/>
      <c r="AE4657" s="1262"/>
      <c r="AF4657" s="1262"/>
    </row>
    <row r="4658" spans="1:32" ht="17.45" customHeight="1">
      <c r="A4658" s="150"/>
      <c r="M4658" s="1240" t="s">
        <v>403</v>
      </c>
      <c r="N4658" s="1240"/>
      <c r="O4658" s="1240"/>
      <c r="P4658" s="1240"/>
      <c r="Q4658" s="1240"/>
      <c r="R4658" s="1240"/>
      <c r="S4658" s="1240"/>
      <c r="T4658" s="1240"/>
      <c r="U4658" s="1240"/>
      <c r="V4658" s="1240"/>
      <c r="W4658" s="1240"/>
      <c r="Z4658" s="1262">
        <v>50.166699999999999</v>
      </c>
      <c r="AA4658" s="1262"/>
      <c r="AB4658" s="1262"/>
      <c r="AC4658" s="1262"/>
      <c r="AD4658" s="1262"/>
      <c r="AE4658" s="1262"/>
      <c r="AF4658" s="1262"/>
    </row>
    <row r="4659" spans="1:32" ht="17.45" customHeight="1">
      <c r="A4659" s="150"/>
      <c r="M4659" s="1240" t="s">
        <v>404</v>
      </c>
      <c r="N4659" s="1240"/>
      <c r="O4659" s="1240"/>
      <c r="P4659" s="1240"/>
      <c r="Q4659" s="1240"/>
      <c r="R4659" s="1240"/>
      <c r="S4659" s="1240"/>
      <c r="T4659" s="1240"/>
      <c r="U4659" s="1240"/>
      <c r="V4659" s="1240"/>
      <c r="W4659" s="1240"/>
      <c r="Z4659" s="1262">
        <v>0</v>
      </c>
      <c r="AA4659" s="1262"/>
      <c r="AB4659" s="1262"/>
      <c r="AC4659" s="1262"/>
      <c r="AD4659" s="1262"/>
      <c r="AE4659" s="1262"/>
      <c r="AF4659" s="1262"/>
    </row>
    <row r="4660" spans="1:32" ht="16.7" customHeight="1">
      <c r="A4660" s="153"/>
      <c r="B4660" s="154"/>
      <c r="C4660" s="154"/>
      <c r="D4660" s="154"/>
      <c r="E4660" s="154"/>
      <c r="F4660" s="154"/>
      <c r="G4660" s="154"/>
      <c r="H4660" s="154"/>
      <c r="I4660" s="154"/>
      <c r="J4660" s="154"/>
      <c r="K4660" s="154"/>
      <c r="L4660" s="154"/>
      <c r="M4660" s="1260" t="s">
        <v>405</v>
      </c>
      <c r="N4660" s="1260"/>
      <c r="O4660" s="1260"/>
      <c r="P4660" s="1260"/>
      <c r="Q4660" s="1260"/>
      <c r="R4660" s="1260"/>
      <c r="S4660" s="1260"/>
      <c r="T4660" s="1260"/>
      <c r="U4660" s="1260"/>
      <c r="V4660" s="1260"/>
      <c r="W4660" s="1260"/>
      <c r="X4660" s="154"/>
      <c r="Y4660" s="154"/>
      <c r="Z4660" s="1261">
        <v>0</v>
      </c>
      <c r="AA4660" s="1261"/>
      <c r="AB4660" s="1261"/>
      <c r="AC4660" s="1261"/>
      <c r="AD4660" s="1261"/>
      <c r="AE4660" s="1261"/>
      <c r="AF4660" s="1261"/>
    </row>
    <row r="4661" spans="1:32" ht="17.45" customHeight="1">
      <c r="A4661" s="1257" t="s">
        <v>406</v>
      </c>
      <c r="B4661" s="1257"/>
      <c r="C4661" s="1257"/>
      <c r="D4661" s="1257"/>
      <c r="E4661" s="1257"/>
      <c r="F4661" s="1257"/>
      <c r="G4661" s="1257"/>
      <c r="H4661" s="1257"/>
      <c r="I4661" s="1257"/>
      <c r="J4661" s="1257"/>
      <c r="K4661" s="1257"/>
      <c r="L4661" s="1257"/>
      <c r="M4661" s="1257"/>
      <c r="N4661" s="1257"/>
      <c r="O4661" s="1258" t="s">
        <v>391</v>
      </c>
      <c r="P4661" s="1258"/>
      <c r="Q4661" s="1258"/>
      <c r="R4661" s="1258"/>
      <c r="S4661" s="1258" t="s">
        <v>407</v>
      </c>
      <c r="T4661" s="1258"/>
      <c r="U4661" s="1258"/>
      <c r="V4661" s="1258"/>
      <c r="W4661" s="1258" t="s">
        <v>408</v>
      </c>
      <c r="X4661" s="1258"/>
      <c r="Y4661" s="1258"/>
      <c r="Z4661" s="1258"/>
      <c r="AA4661" s="1258"/>
      <c r="AB4661" s="1258"/>
      <c r="AC4661" s="1259" t="s">
        <v>409</v>
      </c>
      <c r="AD4661" s="1259"/>
      <c r="AE4661" s="1259"/>
      <c r="AF4661" s="1259"/>
    </row>
    <row r="4662" spans="1:32" ht="22.5" customHeight="1">
      <c r="A4662" s="146"/>
      <c r="B4662" s="147"/>
      <c r="C4662" s="170" t="s">
        <v>932</v>
      </c>
      <c r="D4662" s="1314" t="s">
        <v>933</v>
      </c>
      <c r="E4662" s="1314"/>
      <c r="F4662" s="1314"/>
      <c r="G4662" s="1314"/>
      <c r="H4662" s="1314"/>
      <c r="I4662" s="1314"/>
      <c r="J4662" s="1314"/>
      <c r="K4662" s="1314"/>
      <c r="L4662" s="1314"/>
      <c r="M4662" s="1314"/>
      <c r="N4662" s="1314"/>
      <c r="O4662" s="1315">
        <v>1.21489</v>
      </c>
      <c r="P4662" s="1315"/>
      <c r="Q4662" s="1315"/>
      <c r="R4662" s="1315"/>
      <c r="S4662" s="1316" t="s">
        <v>491</v>
      </c>
      <c r="T4662" s="1316"/>
      <c r="U4662" s="1316"/>
      <c r="V4662" s="1316"/>
      <c r="W4662" s="1317">
        <v>6.0842999999999998</v>
      </c>
      <c r="X4662" s="1317"/>
      <c r="Y4662" s="1317"/>
      <c r="Z4662" s="1317"/>
      <c r="AA4662" s="1317"/>
      <c r="AB4662" s="1317"/>
      <c r="AC4662" s="1318">
        <v>7.3917999999999999</v>
      </c>
      <c r="AD4662" s="1318"/>
      <c r="AE4662" s="1318"/>
      <c r="AF4662" s="1318"/>
    </row>
    <row r="4663" spans="1:32" ht="23.25" customHeight="1">
      <c r="A4663" s="150"/>
      <c r="C4663" s="173" t="s">
        <v>936</v>
      </c>
      <c r="D4663" s="1309" t="s">
        <v>937</v>
      </c>
      <c r="E4663" s="1309"/>
      <c r="F4663" s="1309"/>
      <c r="G4663" s="1309"/>
      <c r="H4663" s="1309"/>
      <c r="I4663" s="1309"/>
      <c r="J4663" s="1309"/>
      <c r="K4663" s="1309"/>
      <c r="L4663" s="1309"/>
      <c r="M4663" s="1309"/>
      <c r="N4663" s="1309"/>
      <c r="O4663" s="1310">
        <v>1.8519999999999998E-2</v>
      </c>
      <c r="P4663" s="1310"/>
      <c r="Q4663" s="1310"/>
      <c r="R4663" s="1310"/>
      <c r="S4663" s="1311" t="s">
        <v>666</v>
      </c>
      <c r="T4663" s="1311"/>
      <c r="U4663" s="1311"/>
      <c r="V4663" s="1311"/>
      <c r="W4663" s="1312">
        <v>13.561400000000001</v>
      </c>
      <c r="X4663" s="1312"/>
      <c r="Y4663" s="1312"/>
      <c r="Z4663" s="1312"/>
      <c r="AA4663" s="1312"/>
      <c r="AB4663" s="1312"/>
      <c r="AC4663" s="1313">
        <v>0.25119999999999998</v>
      </c>
      <c r="AD4663" s="1313"/>
      <c r="AE4663" s="1313"/>
      <c r="AF4663" s="1313"/>
    </row>
    <row r="4664" spans="1:32" ht="22.5" customHeight="1">
      <c r="A4664" s="150"/>
      <c r="C4664" s="173" t="s">
        <v>938</v>
      </c>
      <c r="D4664" s="1309" t="s">
        <v>939</v>
      </c>
      <c r="E4664" s="1309"/>
      <c r="F4664" s="1309"/>
      <c r="G4664" s="1309"/>
      <c r="H4664" s="1309"/>
      <c r="I4664" s="1309"/>
      <c r="J4664" s="1309"/>
      <c r="K4664" s="1309"/>
      <c r="L4664" s="1309"/>
      <c r="M4664" s="1309"/>
      <c r="N4664" s="1309"/>
      <c r="O4664" s="1310">
        <v>2.3650000000000001E-2</v>
      </c>
      <c r="P4664" s="1310"/>
      <c r="Q4664" s="1310"/>
      <c r="R4664" s="1310"/>
      <c r="S4664" s="1311" t="s">
        <v>533</v>
      </c>
      <c r="T4664" s="1311"/>
      <c r="U4664" s="1311"/>
      <c r="V4664" s="1311"/>
      <c r="W4664" s="1312">
        <v>14.2006</v>
      </c>
      <c r="X4664" s="1312"/>
      <c r="Y4664" s="1312"/>
      <c r="Z4664" s="1312"/>
      <c r="AA4664" s="1312"/>
      <c r="AB4664" s="1312"/>
      <c r="AC4664" s="1313">
        <v>0.33579999999999999</v>
      </c>
      <c r="AD4664" s="1313"/>
      <c r="AE4664" s="1313"/>
      <c r="AF4664" s="1313"/>
    </row>
    <row r="4665" spans="1:32" ht="23.25" customHeight="1">
      <c r="A4665" s="153"/>
      <c r="B4665" s="154"/>
      <c r="C4665" s="175" t="s">
        <v>1006</v>
      </c>
      <c r="D4665" s="1304" t="s">
        <v>1007</v>
      </c>
      <c r="E4665" s="1304"/>
      <c r="F4665" s="1304"/>
      <c r="G4665" s="1304"/>
      <c r="H4665" s="1304"/>
      <c r="I4665" s="1304"/>
      <c r="J4665" s="1304"/>
      <c r="K4665" s="1304"/>
      <c r="L4665" s="1304"/>
      <c r="M4665" s="1304"/>
      <c r="N4665" s="1304"/>
      <c r="O4665" s="1305">
        <v>0.40429999999999999</v>
      </c>
      <c r="P4665" s="1305"/>
      <c r="Q4665" s="1305"/>
      <c r="R4665" s="1305"/>
      <c r="S4665" s="1306" t="s">
        <v>435</v>
      </c>
      <c r="T4665" s="1306"/>
      <c r="U4665" s="1306"/>
      <c r="V4665" s="1306"/>
      <c r="W4665" s="1307">
        <v>59.94</v>
      </c>
      <c r="X4665" s="1307"/>
      <c r="Y4665" s="1307"/>
      <c r="Z4665" s="1307"/>
      <c r="AA4665" s="1307"/>
      <c r="AB4665" s="1307"/>
      <c r="AC4665" s="1308">
        <v>24.233699999999999</v>
      </c>
      <c r="AD4665" s="1308"/>
      <c r="AE4665" s="1308"/>
      <c r="AF4665" s="1308"/>
    </row>
    <row r="4666" spans="1:32" ht="17.45" customHeight="1">
      <c r="A4666" s="1246"/>
      <c r="B4666" s="1246"/>
      <c r="C4666" s="1246"/>
      <c r="D4666" s="1246"/>
      <c r="E4666" s="1246"/>
      <c r="F4666" s="1246"/>
      <c r="G4666" s="1246"/>
      <c r="H4666" s="1246"/>
      <c r="I4666" s="1246"/>
      <c r="J4666" s="1246"/>
      <c r="K4666" s="1246"/>
      <c r="L4666" s="1246"/>
      <c r="M4666" s="1247" t="s">
        <v>411</v>
      </c>
      <c r="N4666" s="1247"/>
      <c r="O4666" s="1247"/>
      <c r="P4666" s="1247"/>
      <c r="Q4666" s="1247"/>
      <c r="R4666" s="1247"/>
      <c r="S4666" s="1247"/>
      <c r="T4666" s="1247"/>
      <c r="U4666" s="1247"/>
      <c r="V4666" s="1247"/>
      <c r="W4666" s="1247"/>
      <c r="X4666" s="1248"/>
      <c r="Y4666" s="1248"/>
      <c r="Z4666" s="1249">
        <v>32.212499999999999</v>
      </c>
      <c r="AA4666" s="1249"/>
      <c r="AB4666" s="1249"/>
      <c r="AC4666" s="1249"/>
      <c r="AD4666" s="1249"/>
      <c r="AE4666" s="1249"/>
      <c r="AF4666" s="1249"/>
    </row>
    <row r="4667" spans="1:32" ht="16.7" customHeight="1">
      <c r="A4667" s="1257" t="s">
        <v>412</v>
      </c>
      <c r="B4667" s="1257"/>
      <c r="C4667" s="1257"/>
      <c r="D4667" s="1257"/>
      <c r="E4667" s="1257"/>
      <c r="F4667" s="1257"/>
      <c r="G4667" s="1257"/>
      <c r="H4667" s="1257"/>
      <c r="I4667" s="1257"/>
      <c r="J4667" s="1257"/>
      <c r="K4667" s="1257"/>
      <c r="L4667" s="1257"/>
      <c r="M4667" s="1257"/>
      <c r="N4667" s="1257"/>
      <c r="O4667" s="1258" t="s">
        <v>391</v>
      </c>
      <c r="P4667" s="1258"/>
      <c r="Q4667" s="1258"/>
      <c r="R4667" s="1258"/>
      <c r="S4667" s="1258" t="s">
        <v>407</v>
      </c>
      <c r="T4667" s="1258"/>
      <c r="U4667" s="1258"/>
      <c r="V4667" s="1258"/>
      <c r="W4667" s="1258" t="s">
        <v>408</v>
      </c>
      <c r="X4667" s="1258"/>
      <c r="Y4667" s="1258"/>
      <c r="Z4667" s="1258"/>
      <c r="AA4667" s="1258"/>
      <c r="AB4667" s="1258"/>
      <c r="AC4667" s="1259" t="s">
        <v>409</v>
      </c>
      <c r="AD4667" s="1259"/>
      <c r="AE4667" s="1259"/>
      <c r="AF4667" s="1259"/>
    </row>
    <row r="4668" spans="1:32" ht="17.45" customHeight="1">
      <c r="A4668" s="1246"/>
      <c r="B4668" s="1246"/>
      <c r="C4668" s="1246"/>
      <c r="D4668" s="1246"/>
      <c r="E4668" s="1246"/>
      <c r="F4668" s="1246"/>
      <c r="G4668" s="1246"/>
      <c r="H4668" s="1246"/>
      <c r="I4668" s="1246"/>
      <c r="J4668" s="1246"/>
      <c r="K4668" s="1246"/>
      <c r="L4668" s="1246"/>
      <c r="M4668" s="1247" t="s">
        <v>413</v>
      </c>
      <c r="N4668" s="1247"/>
      <c r="O4668" s="1247"/>
      <c r="P4668" s="1247"/>
      <c r="Q4668" s="1247"/>
      <c r="R4668" s="1247"/>
      <c r="S4668" s="1247"/>
      <c r="T4668" s="1247"/>
      <c r="U4668" s="1247"/>
      <c r="V4668" s="1247"/>
      <c r="W4668" s="1247"/>
      <c r="X4668" s="1248"/>
      <c r="Y4668" s="1248"/>
      <c r="Z4668" s="1249">
        <v>0</v>
      </c>
      <c r="AA4668" s="1249"/>
      <c r="AB4668" s="1249"/>
      <c r="AC4668" s="1249"/>
      <c r="AD4668" s="1249"/>
      <c r="AE4668" s="1249"/>
      <c r="AF4668" s="1249"/>
    </row>
    <row r="4669" spans="1:32" ht="16.7" customHeight="1">
      <c r="A4669" s="1257" t="s">
        <v>414</v>
      </c>
      <c r="B4669" s="1257"/>
      <c r="C4669" s="1257"/>
      <c r="D4669" s="1257"/>
      <c r="E4669" s="1257"/>
      <c r="F4669" s="1257"/>
      <c r="G4669" s="1257"/>
      <c r="H4669" s="1257"/>
      <c r="I4669" s="1257"/>
      <c r="J4669" s="1257"/>
      <c r="K4669" s="1257"/>
      <c r="L4669" s="1257"/>
      <c r="M4669" s="1257"/>
      <c r="N4669" s="1257"/>
      <c r="O4669" s="1258" t="s">
        <v>391</v>
      </c>
      <c r="P4669" s="1258"/>
      <c r="Q4669" s="1258"/>
      <c r="R4669" s="1258"/>
      <c r="S4669" s="1258" t="s">
        <v>407</v>
      </c>
      <c r="T4669" s="1258"/>
      <c r="U4669" s="1258"/>
      <c r="V4669" s="1258"/>
      <c r="W4669" s="1258" t="s">
        <v>408</v>
      </c>
      <c r="X4669" s="1258"/>
      <c r="Y4669" s="1258"/>
      <c r="Z4669" s="1258"/>
      <c r="AA4669" s="1258"/>
      <c r="AB4669" s="1258"/>
      <c r="AC4669" s="1259" t="s">
        <v>409</v>
      </c>
      <c r="AD4669" s="1259"/>
      <c r="AE4669" s="1259"/>
      <c r="AF4669" s="1259"/>
    </row>
    <row r="4670" spans="1:32" ht="23.25" customHeight="1">
      <c r="A4670" s="146"/>
      <c r="B4670" s="147"/>
      <c r="C4670" s="170" t="s">
        <v>942</v>
      </c>
      <c r="D4670" s="1314" t="s">
        <v>943</v>
      </c>
      <c r="E4670" s="1314"/>
      <c r="F4670" s="1314"/>
      <c r="G4670" s="1314"/>
      <c r="H4670" s="1314"/>
      <c r="I4670" s="1314"/>
      <c r="J4670" s="1314"/>
      <c r="K4670" s="1314"/>
      <c r="L4670" s="1314"/>
      <c r="M4670" s="1314"/>
      <c r="N4670" s="1314"/>
      <c r="O4670" s="1315">
        <v>2.0000000000000002E-5</v>
      </c>
      <c r="P4670" s="1315"/>
      <c r="Q4670" s="1315"/>
      <c r="R4670" s="1315"/>
      <c r="S4670" s="1316" t="s">
        <v>283</v>
      </c>
      <c r="T4670" s="1316"/>
      <c r="U4670" s="1316"/>
      <c r="V4670" s="1316"/>
      <c r="W4670" s="1317">
        <v>33.54</v>
      </c>
      <c r="X4670" s="1317"/>
      <c r="Y4670" s="1317"/>
      <c r="Z4670" s="1317"/>
      <c r="AA4670" s="1317"/>
      <c r="AB4670" s="1317"/>
      <c r="AC4670" s="1318">
        <v>6.9999999999999999E-4</v>
      </c>
      <c r="AD4670" s="1318"/>
      <c r="AE4670" s="1318"/>
      <c r="AF4670" s="1318"/>
    </row>
    <row r="4671" spans="1:32" ht="22.5" customHeight="1">
      <c r="A4671" s="150"/>
      <c r="C4671" s="173" t="s">
        <v>1008</v>
      </c>
      <c r="D4671" s="1309" t="s">
        <v>1009</v>
      </c>
      <c r="E4671" s="1309"/>
      <c r="F4671" s="1309"/>
      <c r="G4671" s="1309"/>
      <c r="H4671" s="1309"/>
      <c r="I4671" s="1309"/>
      <c r="J4671" s="1309"/>
      <c r="K4671" s="1309"/>
      <c r="L4671" s="1309"/>
      <c r="M4671" s="1309"/>
      <c r="N4671" s="1309"/>
      <c r="O4671" s="1310">
        <v>1.0109999999999999E-2</v>
      </c>
      <c r="P4671" s="1310"/>
      <c r="Q4671" s="1310"/>
      <c r="R4671" s="1310"/>
      <c r="S4671" s="1311" t="s">
        <v>283</v>
      </c>
      <c r="T4671" s="1311"/>
      <c r="U4671" s="1311"/>
      <c r="V4671" s="1311"/>
      <c r="W4671" s="1312">
        <v>33.54</v>
      </c>
      <c r="X4671" s="1312"/>
      <c r="Y4671" s="1312"/>
      <c r="Z4671" s="1312"/>
      <c r="AA4671" s="1312"/>
      <c r="AB4671" s="1312"/>
      <c r="AC4671" s="1313">
        <v>0.33910000000000001</v>
      </c>
      <c r="AD4671" s="1313"/>
      <c r="AE4671" s="1313"/>
      <c r="AF4671" s="1313"/>
    </row>
    <row r="4672" spans="1:32" ht="23.25" customHeight="1">
      <c r="A4672" s="150"/>
      <c r="C4672" s="173" t="s">
        <v>946</v>
      </c>
      <c r="D4672" s="1309" t="s">
        <v>947</v>
      </c>
      <c r="E4672" s="1309"/>
      <c r="F4672" s="1309"/>
      <c r="G4672" s="1309"/>
      <c r="H4672" s="1309"/>
      <c r="I4672" s="1309"/>
      <c r="J4672" s="1309"/>
      <c r="K4672" s="1309"/>
      <c r="L4672" s="1309"/>
      <c r="M4672" s="1309"/>
      <c r="N4672" s="1309"/>
      <c r="O4672" s="1310">
        <v>3.0400000000000002E-3</v>
      </c>
      <c r="P4672" s="1310"/>
      <c r="Q4672" s="1310"/>
      <c r="R4672" s="1310"/>
      <c r="S4672" s="1311" t="s">
        <v>283</v>
      </c>
      <c r="T4672" s="1311"/>
      <c r="U4672" s="1311"/>
      <c r="V4672" s="1311"/>
      <c r="W4672" s="1312">
        <v>33.54</v>
      </c>
      <c r="X4672" s="1312"/>
      <c r="Y4672" s="1312"/>
      <c r="Z4672" s="1312"/>
      <c r="AA4672" s="1312"/>
      <c r="AB4672" s="1312"/>
      <c r="AC4672" s="1313">
        <v>0.10199999999999999</v>
      </c>
      <c r="AD4672" s="1313"/>
      <c r="AE4672" s="1313"/>
      <c r="AF4672" s="1313"/>
    </row>
    <row r="4673" spans="1:32" ht="22.5" customHeight="1">
      <c r="A4673" s="153"/>
      <c r="B4673" s="154"/>
      <c r="C4673" s="175" t="s">
        <v>951</v>
      </c>
      <c r="D4673" s="1304" t="s">
        <v>952</v>
      </c>
      <c r="E4673" s="1304"/>
      <c r="F4673" s="1304"/>
      <c r="G4673" s="1304"/>
      <c r="H4673" s="1304"/>
      <c r="I4673" s="1304"/>
      <c r="J4673" s="1304"/>
      <c r="K4673" s="1304"/>
      <c r="L4673" s="1304"/>
      <c r="M4673" s="1304"/>
      <c r="N4673" s="1304"/>
      <c r="O4673" s="1305">
        <v>2.0000000000000002E-5</v>
      </c>
      <c r="P4673" s="1305"/>
      <c r="Q4673" s="1305"/>
      <c r="R4673" s="1305"/>
      <c r="S4673" s="1306" t="s">
        <v>283</v>
      </c>
      <c r="T4673" s="1306"/>
      <c r="U4673" s="1306"/>
      <c r="V4673" s="1306"/>
      <c r="W4673" s="1307">
        <v>33.54</v>
      </c>
      <c r="X4673" s="1307"/>
      <c r="Y4673" s="1307"/>
      <c r="Z4673" s="1307"/>
      <c r="AA4673" s="1307"/>
      <c r="AB4673" s="1307"/>
      <c r="AC4673" s="1308">
        <v>6.9999999999999999E-4</v>
      </c>
      <c r="AD4673" s="1308"/>
      <c r="AE4673" s="1308"/>
      <c r="AF4673" s="1308"/>
    </row>
    <row r="4674" spans="1:32" ht="17.45" customHeight="1">
      <c r="A4674" s="1251"/>
      <c r="B4674" s="1251"/>
      <c r="C4674" s="1251"/>
      <c r="D4674" s="1251"/>
      <c r="E4674" s="1251"/>
      <c r="F4674" s="1251"/>
      <c r="G4674" s="1251"/>
      <c r="H4674" s="1251"/>
      <c r="I4674" s="1251"/>
      <c r="J4674" s="1251"/>
      <c r="K4674" s="1251"/>
      <c r="L4674" s="1251"/>
      <c r="M4674" s="1252" t="s">
        <v>415</v>
      </c>
      <c r="N4674" s="1252"/>
      <c r="O4674" s="1252"/>
      <c r="P4674" s="1252"/>
      <c r="Q4674" s="1252"/>
      <c r="R4674" s="1252"/>
      <c r="S4674" s="1252"/>
      <c r="T4674" s="1252"/>
      <c r="U4674" s="1252"/>
      <c r="V4674" s="1252"/>
      <c r="W4674" s="1252"/>
      <c r="X4674" s="1253"/>
      <c r="Y4674" s="1253"/>
      <c r="Z4674" s="1254">
        <v>0.4425</v>
      </c>
      <c r="AA4674" s="1254"/>
      <c r="AB4674" s="1254"/>
      <c r="AC4674" s="1254"/>
      <c r="AD4674" s="1254"/>
      <c r="AE4674" s="1254"/>
      <c r="AF4674" s="1254"/>
    </row>
    <row r="4675" spans="1:32" ht="17.45" customHeight="1">
      <c r="A4675" s="1255" t="s">
        <v>416</v>
      </c>
      <c r="B4675" s="1255"/>
      <c r="C4675" s="1255"/>
      <c r="D4675" s="1255"/>
      <c r="E4675" s="1255"/>
      <c r="F4675" s="1255"/>
      <c r="G4675" s="1255"/>
      <c r="H4675" s="1255"/>
      <c r="I4675" s="1255"/>
      <c r="J4675" s="1256" t="s">
        <v>391</v>
      </c>
      <c r="K4675" s="1256"/>
      <c r="L4675" s="158" t="s">
        <v>417</v>
      </c>
      <c r="M4675" s="158" t="s">
        <v>418</v>
      </c>
      <c r="N4675" s="1256" t="s">
        <v>419</v>
      </c>
      <c r="O4675" s="1256"/>
      <c r="P4675" s="1256" t="s">
        <v>420</v>
      </c>
      <c r="Q4675" s="1256"/>
      <c r="R4675" s="1256"/>
      <c r="S4675" s="1256"/>
      <c r="T4675" s="1256" t="s">
        <v>421</v>
      </c>
      <c r="U4675" s="1256"/>
      <c r="V4675" s="1256"/>
      <c r="W4675" s="1256"/>
      <c r="X4675" s="1256" t="s">
        <v>422</v>
      </c>
      <c r="Y4675" s="1256"/>
      <c r="Z4675" s="1256"/>
      <c r="AA4675" s="1256"/>
      <c r="AB4675" s="1256"/>
      <c r="AC4675" s="1245" t="s">
        <v>409</v>
      </c>
      <c r="AD4675" s="1245"/>
      <c r="AE4675" s="1245"/>
      <c r="AF4675" s="1245"/>
    </row>
    <row r="4676" spans="1:32" ht="22.5" customHeight="1">
      <c r="A4676" s="146"/>
      <c r="B4676" s="147"/>
      <c r="C4676" s="170" t="s">
        <v>954</v>
      </c>
      <c r="D4676" s="1263" t="s">
        <v>943</v>
      </c>
      <c r="E4676" s="1263"/>
      <c r="F4676" s="1263"/>
      <c r="G4676" s="1263"/>
      <c r="H4676" s="1263"/>
      <c r="I4676" s="1263"/>
      <c r="J4676" s="1300">
        <v>2.0000000000000002E-5</v>
      </c>
      <c r="K4676" s="1300"/>
      <c r="L4676" s="171">
        <v>0</v>
      </c>
      <c r="M4676" s="171">
        <v>0</v>
      </c>
      <c r="N4676" s="1265">
        <v>0</v>
      </c>
      <c r="O4676" s="1265"/>
      <c r="P4676" s="1265">
        <v>1.1000000000000001</v>
      </c>
      <c r="Q4676" s="1265"/>
      <c r="R4676" s="1265"/>
      <c r="S4676" s="1265"/>
      <c r="T4676" s="1265">
        <v>0.88</v>
      </c>
      <c r="U4676" s="1265"/>
      <c r="V4676" s="1265"/>
      <c r="W4676" s="1265"/>
      <c r="X4676" s="1265">
        <v>0.72</v>
      </c>
      <c r="Y4676" s="1265"/>
      <c r="Z4676" s="1265"/>
      <c r="AA4676" s="1265"/>
      <c r="AB4676" s="1265"/>
      <c r="AC4676" s="1266">
        <v>0</v>
      </c>
      <c r="AD4676" s="1266"/>
      <c r="AE4676" s="1266"/>
      <c r="AF4676" s="1266"/>
    </row>
    <row r="4677" spans="1:32" ht="28.15" customHeight="1">
      <c r="A4677" s="150"/>
      <c r="C4677" s="173" t="s">
        <v>1010</v>
      </c>
      <c r="D4677" s="1297" t="s">
        <v>1009</v>
      </c>
      <c r="E4677" s="1297"/>
      <c r="F4677" s="1297"/>
      <c r="G4677" s="1297"/>
      <c r="H4677" s="1297"/>
      <c r="I4677" s="1297"/>
      <c r="J4677" s="1298">
        <v>1.0109999999999999E-2</v>
      </c>
      <c r="K4677" s="1298"/>
      <c r="L4677" s="174">
        <v>0</v>
      </c>
      <c r="M4677" s="174">
        <v>0</v>
      </c>
      <c r="N4677" s="1299">
        <v>0</v>
      </c>
      <c r="O4677" s="1299"/>
      <c r="P4677" s="1299">
        <v>1.1000000000000001</v>
      </c>
      <c r="Q4677" s="1299"/>
      <c r="R4677" s="1299"/>
      <c r="S4677" s="1299"/>
      <c r="T4677" s="1299">
        <v>0.88</v>
      </c>
      <c r="U4677" s="1299"/>
      <c r="V4677" s="1299"/>
      <c r="W4677" s="1299"/>
      <c r="X4677" s="1299">
        <v>0.72</v>
      </c>
      <c r="Y4677" s="1299"/>
      <c r="Z4677" s="1299"/>
      <c r="AA4677" s="1299"/>
      <c r="AB4677" s="1299"/>
      <c r="AC4677" s="1262">
        <v>0</v>
      </c>
      <c r="AD4677" s="1262"/>
      <c r="AE4677" s="1262"/>
      <c r="AF4677" s="1262"/>
    </row>
    <row r="4678" spans="1:32" ht="20.45" customHeight="1">
      <c r="A4678" s="153"/>
      <c r="B4678" s="154"/>
      <c r="C4678" s="154"/>
      <c r="D4678" s="154"/>
      <c r="E4678" s="154"/>
      <c r="F4678" s="154"/>
      <c r="G4678" s="154"/>
      <c r="H4678" s="154"/>
      <c r="I4678" s="154"/>
      <c r="J4678" s="154"/>
      <c r="K4678" s="154"/>
      <c r="L4678" s="154"/>
      <c r="M4678" s="154"/>
      <c r="N4678" s="154"/>
      <c r="O4678" s="154"/>
      <c r="P4678" s="154"/>
      <c r="Q4678" s="154"/>
      <c r="R4678" s="154"/>
      <c r="S4678" s="154"/>
      <c r="T4678" s="154"/>
      <c r="U4678" s="154"/>
      <c r="V4678" s="154"/>
      <c r="W4678" s="154"/>
      <c r="X4678" s="154"/>
      <c r="Y4678" s="154"/>
      <c r="Z4678" s="154"/>
      <c r="AA4678" s="154"/>
      <c r="AB4678" s="154"/>
      <c r="AC4678" s="154"/>
      <c r="AD4678" s="154"/>
      <c r="AE4678" s="154"/>
      <c r="AF4678" s="162"/>
    </row>
    <row r="4679" spans="1:32" ht="1.5" customHeight="1">
      <c r="A4679" s="146"/>
      <c r="B4679" s="147"/>
      <c r="C4679" s="147"/>
      <c r="D4679" s="147"/>
      <c r="E4679" s="147"/>
      <c r="F4679" s="147"/>
      <c r="G4679" s="1289" t="s">
        <v>376</v>
      </c>
      <c r="H4679" s="1289"/>
      <c r="I4679" s="1289"/>
      <c r="J4679" s="1289"/>
      <c r="K4679" s="1289"/>
      <c r="L4679" s="1289"/>
      <c r="M4679" s="1289"/>
      <c r="N4679" s="1289"/>
      <c r="O4679" s="1289"/>
      <c r="P4679" s="1289"/>
      <c r="Q4679" s="1289"/>
      <c r="R4679" s="1289"/>
      <c r="S4679" s="1289"/>
      <c r="T4679" s="1289"/>
      <c r="U4679" s="1289"/>
      <c r="V4679" s="1289"/>
      <c r="W4679" s="1289"/>
      <c r="X4679" s="1289"/>
      <c r="Y4679" s="1289"/>
      <c r="Z4679" s="1289"/>
      <c r="AA4679" s="148"/>
      <c r="AB4679" s="1290" t="s">
        <v>1011</v>
      </c>
      <c r="AC4679" s="1290"/>
      <c r="AD4679" s="1290"/>
      <c r="AE4679" s="1290"/>
      <c r="AF4679" s="1290"/>
    </row>
    <row r="4680" spans="1:32" ht="14.65" customHeight="1">
      <c r="A4680" s="150"/>
      <c r="B4680" s="1243"/>
      <c r="C4680" s="1243"/>
      <c r="D4680" s="1243"/>
      <c r="E4680" s="1243"/>
      <c r="G4680" s="1289"/>
      <c r="H4680" s="1289"/>
      <c r="I4680" s="1289"/>
      <c r="J4680" s="1289"/>
      <c r="K4680" s="1289"/>
      <c r="L4680" s="1289"/>
      <c r="M4680" s="1289"/>
      <c r="N4680" s="1289"/>
      <c r="O4680" s="1289"/>
      <c r="P4680" s="1289"/>
      <c r="Q4680" s="1289"/>
      <c r="R4680" s="1289"/>
      <c r="S4680" s="1289"/>
      <c r="T4680" s="1289"/>
      <c r="U4680" s="1289"/>
      <c r="V4680" s="1289"/>
      <c r="W4680" s="1289"/>
      <c r="X4680" s="1289"/>
      <c r="Y4680" s="1289"/>
      <c r="Z4680" s="1289"/>
      <c r="AA4680" s="152"/>
      <c r="AB4680" s="1290"/>
      <c r="AC4680" s="1290"/>
      <c r="AD4680" s="1290"/>
      <c r="AE4680" s="1290"/>
      <c r="AF4680" s="1290"/>
    </row>
    <row r="4681" spans="1:32" ht="0.75" customHeight="1">
      <c r="A4681" s="150"/>
      <c r="B4681" s="1243"/>
      <c r="C4681" s="1243"/>
      <c r="D4681" s="1243"/>
      <c r="E4681" s="1243"/>
      <c r="G4681" s="1289"/>
      <c r="H4681" s="1289"/>
      <c r="I4681" s="1289"/>
      <c r="J4681" s="1289"/>
      <c r="K4681" s="1289"/>
      <c r="L4681" s="1289"/>
      <c r="M4681" s="1289"/>
      <c r="N4681" s="1289"/>
      <c r="O4681" s="1289"/>
      <c r="P4681" s="1289"/>
      <c r="Q4681" s="1289"/>
      <c r="R4681" s="1289"/>
      <c r="S4681" s="1289"/>
      <c r="T4681" s="1289"/>
      <c r="U4681" s="1289"/>
      <c r="V4681" s="1289"/>
      <c r="W4681" s="1289"/>
      <c r="X4681" s="1289"/>
      <c r="Y4681" s="1289"/>
      <c r="Z4681" s="1289"/>
      <c r="AA4681" s="152"/>
      <c r="AB4681" s="1290"/>
      <c r="AC4681" s="1290"/>
      <c r="AD4681" s="1290"/>
      <c r="AE4681" s="1290"/>
      <c r="AF4681" s="1290"/>
    </row>
    <row r="4682" spans="1:32" ht="11.65" customHeight="1">
      <c r="A4682" s="150"/>
      <c r="B4682" s="1243"/>
      <c r="C4682" s="1243"/>
      <c r="D4682" s="1243"/>
      <c r="E4682" s="1243"/>
      <c r="G4682" s="1289"/>
      <c r="H4682" s="1289"/>
      <c r="I4682" s="1289"/>
      <c r="J4682" s="1289"/>
      <c r="K4682" s="1289"/>
      <c r="L4682" s="1289"/>
      <c r="M4682" s="1289"/>
      <c r="N4682" s="1289"/>
      <c r="O4682" s="1289"/>
      <c r="P4682" s="1289"/>
      <c r="Q4682" s="1289"/>
      <c r="R4682" s="1289"/>
      <c r="S4682" s="1289"/>
      <c r="T4682" s="1289"/>
      <c r="U4682" s="1289"/>
      <c r="V4682" s="1289"/>
      <c r="W4682" s="1289"/>
      <c r="X4682" s="1289"/>
      <c r="Y4682" s="1289"/>
      <c r="Z4682" s="1289"/>
      <c r="AA4682" s="152"/>
      <c r="AB4682" s="1291" t="s">
        <v>378</v>
      </c>
      <c r="AC4682" s="1291"/>
      <c r="AD4682" s="1291"/>
      <c r="AE4682" s="1324"/>
      <c r="AF4682" s="1324"/>
    </row>
    <row r="4683" spans="1:32" ht="13.9" customHeight="1">
      <c r="A4683" s="150"/>
      <c r="B4683" s="1243"/>
      <c r="C4683" s="1243"/>
      <c r="D4683" s="1243"/>
      <c r="E4683" s="1243"/>
      <c r="G4683" s="1293" t="s">
        <v>379</v>
      </c>
      <c r="H4683" s="1293"/>
      <c r="I4683" s="1293"/>
      <c r="J4683" s="1293"/>
      <c r="K4683" s="1293"/>
      <c r="L4683" s="1293"/>
      <c r="M4683" s="1293"/>
      <c r="N4683" s="1293"/>
      <c r="O4683" s="1293"/>
      <c r="P4683" s="1293"/>
      <c r="Q4683" s="1293"/>
      <c r="R4683" s="1293"/>
      <c r="S4683" s="1293"/>
      <c r="T4683" s="1293"/>
      <c r="U4683" s="1293"/>
      <c r="V4683" s="1293"/>
      <c r="W4683" s="1293"/>
      <c r="X4683" s="1293"/>
      <c r="Y4683" s="1293"/>
      <c r="Z4683" s="1293"/>
      <c r="AA4683" s="152"/>
      <c r="AB4683" s="1291"/>
      <c r="AC4683" s="1291"/>
      <c r="AD4683" s="1291"/>
      <c r="AE4683" s="1324"/>
      <c r="AF4683" s="1324"/>
    </row>
    <row r="4684" spans="1:32" ht="0.75" customHeight="1">
      <c r="A4684" s="150"/>
      <c r="G4684" s="1293"/>
      <c r="H4684" s="1293"/>
      <c r="I4684" s="1293"/>
      <c r="J4684" s="1293"/>
      <c r="K4684" s="1293"/>
      <c r="L4684" s="1293"/>
      <c r="M4684" s="1293"/>
      <c r="N4684" s="1293"/>
      <c r="O4684" s="1293"/>
      <c r="P4684" s="1293"/>
      <c r="Q4684" s="1293"/>
      <c r="R4684" s="1293"/>
      <c r="S4684" s="1293"/>
      <c r="T4684" s="1293"/>
      <c r="U4684" s="1293"/>
      <c r="V4684" s="1293"/>
      <c r="W4684" s="1293"/>
      <c r="X4684" s="1293"/>
      <c r="Y4684" s="1293"/>
      <c r="Z4684" s="1293"/>
      <c r="AA4684" s="152"/>
      <c r="AB4684" s="1291"/>
      <c r="AC4684" s="1291"/>
      <c r="AD4684" s="1291"/>
      <c r="AE4684" s="1324"/>
      <c r="AF4684" s="1324"/>
    </row>
    <row r="4685" spans="1:32" ht="0.75" customHeight="1">
      <c r="A4685" s="153"/>
      <c r="B4685" s="154"/>
      <c r="C4685" s="154"/>
      <c r="D4685" s="154"/>
      <c r="E4685" s="154"/>
      <c r="F4685" s="154"/>
      <c r="G4685" s="154"/>
      <c r="H4685" s="154"/>
      <c r="I4685" s="154"/>
      <c r="J4685" s="154"/>
      <c r="K4685" s="154"/>
      <c r="L4685" s="154"/>
      <c r="M4685" s="154"/>
      <c r="N4685" s="154"/>
      <c r="O4685" s="154"/>
      <c r="P4685" s="154"/>
      <c r="Q4685" s="154"/>
      <c r="R4685" s="154"/>
      <c r="S4685" s="154"/>
      <c r="T4685" s="154"/>
      <c r="U4685" s="154"/>
      <c r="V4685" s="154"/>
      <c r="W4685" s="154"/>
      <c r="X4685" s="154"/>
      <c r="Y4685" s="154"/>
      <c r="Z4685" s="154"/>
      <c r="AA4685" s="154"/>
      <c r="AB4685" s="154"/>
      <c r="AC4685" s="154"/>
      <c r="AD4685" s="154"/>
      <c r="AE4685" s="154"/>
      <c r="AF4685" s="162"/>
    </row>
    <row r="4686" spans="1:32" ht="15.95" customHeight="1">
      <c r="A4686" s="1280" t="s">
        <v>323</v>
      </c>
      <c r="B4686" s="1280"/>
      <c r="C4686" s="1280"/>
      <c r="D4686" s="1280"/>
      <c r="E4686" s="1280"/>
      <c r="F4686" s="1280"/>
      <c r="G4686" s="1280"/>
      <c r="H4686" s="1280"/>
      <c r="I4686" s="1280"/>
      <c r="J4686" s="1280"/>
      <c r="K4686" s="1280"/>
      <c r="L4686" s="1280"/>
      <c r="M4686" s="1280"/>
      <c r="N4686" s="1280"/>
      <c r="O4686" s="1280"/>
      <c r="P4686" s="1280"/>
      <c r="Q4686" s="1280"/>
      <c r="R4686" s="1280"/>
      <c r="S4686" s="1280"/>
      <c r="T4686" s="1280"/>
      <c r="U4686" s="1280"/>
      <c r="V4686" s="1280"/>
      <c r="W4686" s="1280"/>
      <c r="X4686" s="1280"/>
      <c r="Y4686" s="1280"/>
      <c r="Z4686" s="1280"/>
      <c r="AA4686" s="1280"/>
      <c r="AB4686" s="1280"/>
      <c r="AC4686" s="1280"/>
      <c r="AD4686" s="1280"/>
      <c r="AE4686" s="1280"/>
      <c r="AF4686" s="1280"/>
    </row>
    <row r="4687" spans="1:32" ht="0.75" customHeight="1">
      <c r="A4687" s="146"/>
      <c r="B4687" s="147"/>
      <c r="C4687" s="147"/>
      <c r="D4687" s="147"/>
      <c r="E4687" s="147"/>
      <c r="F4687" s="147"/>
      <c r="G4687" s="147"/>
      <c r="H4687" s="147"/>
      <c r="I4687" s="147"/>
      <c r="J4687" s="147"/>
      <c r="K4687" s="147"/>
      <c r="L4687" s="147"/>
      <c r="M4687" s="147"/>
      <c r="N4687" s="147"/>
      <c r="O4687" s="147"/>
      <c r="P4687" s="147"/>
      <c r="Q4687" s="147"/>
      <c r="R4687" s="147"/>
      <c r="S4687" s="147"/>
      <c r="T4687" s="147"/>
      <c r="U4687" s="147"/>
      <c r="V4687" s="147"/>
      <c r="W4687" s="147"/>
      <c r="X4687" s="147"/>
      <c r="Y4687" s="147"/>
      <c r="Z4687" s="147"/>
      <c r="AA4687" s="147"/>
      <c r="AB4687" s="147"/>
      <c r="AC4687" s="147"/>
      <c r="AD4687" s="147"/>
      <c r="AE4687" s="147"/>
      <c r="AF4687" s="148"/>
    </row>
    <row r="4688" spans="1:32" ht="37.15" customHeight="1">
      <c r="A4688" s="1281" t="s">
        <v>380</v>
      </c>
      <c r="B4688" s="1281"/>
      <c r="C4688" s="1281"/>
      <c r="D4688" s="1281"/>
      <c r="E4688" s="1281"/>
      <c r="F4688" s="1281"/>
      <c r="G4688" s="1281"/>
      <c r="H4688" s="1281"/>
      <c r="I4688" s="1281"/>
      <c r="J4688" s="1281"/>
      <c r="K4688" s="1281"/>
      <c r="L4688" s="1281"/>
      <c r="M4688" s="1281"/>
      <c r="N4688" s="1281"/>
      <c r="O4688" s="1281"/>
      <c r="P4688" s="1281"/>
      <c r="Q4688" s="1281"/>
      <c r="R4688" s="1281"/>
      <c r="S4688" s="1281"/>
      <c r="T4688" s="1281"/>
      <c r="U4688" s="1281"/>
      <c r="V4688" s="1281"/>
      <c r="W4688" s="1281"/>
      <c r="X4688" s="1281"/>
      <c r="Y4688" s="1282" t="s">
        <v>878</v>
      </c>
      <c r="Z4688" s="1282"/>
      <c r="AA4688" s="1282"/>
      <c r="AB4688" s="1282"/>
      <c r="AC4688" s="1282"/>
      <c r="AD4688" s="1282"/>
      <c r="AE4688" s="1282"/>
      <c r="AF4688" s="1282"/>
    </row>
    <row r="4689" spans="1:32" ht="5.0999999999999996" customHeight="1">
      <c r="A4689" s="146"/>
      <c r="B4689" s="147"/>
      <c r="C4689" s="147"/>
      <c r="D4689" s="147"/>
      <c r="E4689" s="147"/>
      <c r="F4689" s="147"/>
      <c r="G4689" s="147"/>
      <c r="H4689" s="147"/>
      <c r="I4689" s="147"/>
      <c r="J4689" s="156"/>
      <c r="K4689" s="156"/>
      <c r="L4689" s="156"/>
      <c r="M4689" s="156"/>
      <c r="N4689" s="156"/>
      <c r="O4689" s="156"/>
      <c r="P4689" s="156"/>
      <c r="Q4689" s="156"/>
      <c r="R4689" s="156"/>
      <c r="S4689" s="156"/>
      <c r="T4689" s="156"/>
      <c r="U4689" s="156"/>
      <c r="V4689" s="156"/>
      <c r="W4689" s="156"/>
      <c r="X4689" s="156"/>
      <c r="Y4689" s="156"/>
      <c r="Z4689" s="156"/>
      <c r="AA4689" s="156"/>
      <c r="AB4689" s="156"/>
      <c r="AC4689" s="156"/>
      <c r="AD4689" s="156"/>
      <c r="AE4689" s="156"/>
      <c r="AF4689" s="157"/>
    </row>
    <row r="4690" spans="1:32" ht="16.7" customHeight="1">
      <c r="A4690" s="1302" t="s">
        <v>416</v>
      </c>
      <c r="B4690" s="1302"/>
      <c r="C4690" s="1302"/>
      <c r="D4690" s="1302"/>
      <c r="E4690" s="1302"/>
      <c r="F4690" s="1302"/>
      <c r="G4690" s="1302"/>
      <c r="H4690" s="1302"/>
      <c r="I4690" s="1302"/>
      <c r="J4690" s="1256" t="s">
        <v>391</v>
      </c>
      <c r="K4690" s="1256"/>
      <c r="L4690" s="158" t="s">
        <v>417</v>
      </c>
      <c r="M4690" s="158" t="s">
        <v>418</v>
      </c>
      <c r="N4690" s="1256" t="s">
        <v>419</v>
      </c>
      <c r="O4690" s="1256"/>
      <c r="P4690" s="1256" t="s">
        <v>420</v>
      </c>
      <c r="Q4690" s="1256"/>
      <c r="R4690" s="1256"/>
      <c r="S4690" s="1256"/>
      <c r="T4690" s="1256" t="s">
        <v>421</v>
      </c>
      <c r="U4690" s="1256"/>
      <c r="V4690" s="1256"/>
      <c r="W4690" s="1256"/>
      <c r="X4690" s="1256" t="s">
        <v>422</v>
      </c>
      <c r="Y4690" s="1256"/>
      <c r="Z4690" s="1256"/>
      <c r="AA4690" s="1256"/>
      <c r="AB4690" s="1256"/>
      <c r="AC4690" s="1245" t="s">
        <v>409</v>
      </c>
      <c r="AD4690" s="1245"/>
      <c r="AE4690" s="1245"/>
      <c r="AF4690" s="1245"/>
    </row>
    <row r="4691" spans="1:32" ht="23.25" customHeight="1">
      <c r="A4691" s="146"/>
      <c r="B4691" s="147"/>
      <c r="C4691" s="170" t="s">
        <v>956</v>
      </c>
      <c r="D4691" s="1263" t="s">
        <v>947</v>
      </c>
      <c r="E4691" s="1263"/>
      <c r="F4691" s="1263"/>
      <c r="G4691" s="1263"/>
      <c r="H4691" s="1263"/>
      <c r="I4691" s="1263"/>
      <c r="J4691" s="1300">
        <v>3.0400000000000002E-3</v>
      </c>
      <c r="K4691" s="1300"/>
      <c r="L4691" s="171">
        <v>0</v>
      </c>
      <c r="M4691" s="171">
        <v>0</v>
      </c>
      <c r="N4691" s="1265">
        <v>0</v>
      </c>
      <c r="O4691" s="1265"/>
      <c r="P4691" s="1265">
        <v>1.1000000000000001</v>
      </c>
      <c r="Q4691" s="1265"/>
      <c r="R4691" s="1265"/>
      <c r="S4691" s="1265"/>
      <c r="T4691" s="1265">
        <v>0.88</v>
      </c>
      <c r="U4691" s="1265"/>
      <c r="V4691" s="1265"/>
      <c r="W4691" s="1265"/>
      <c r="X4691" s="1265">
        <v>0.72</v>
      </c>
      <c r="Y4691" s="1265"/>
      <c r="Z4691" s="1265"/>
      <c r="AA4691" s="1265"/>
      <c r="AB4691" s="1265"/>
      <c r="AC4691" s="1266">
        <v>0</v>
      </c>
      <c r="AD4691" s="1266"/>
      <c r="AE4691" s="1266"/>
      <c r="AF4691" s="1266"/>
    </row>
    <row r="4692" spans="1:32" ht="33" customHeight="1">
      <c r="A4692" s="153"/>
      <c r="B4692" s="154"/>
      <c r="C4692" s="175" t="s">
        <v>958</v>
      </c>
      <c r="D4692" s="1294" t="s">
        <v>952</v>
      </c>
      <c r="E4692" s="1294"/>
      <c r="F4692" s="1294"/>
      <c r="G4692" s="1294"/>
      <c r="H4692" s="1294"/>
      <c r="I4692" s="1294"/>
      <c r="J4692" s="1295">
        <v>2.0000000000000002E-5</v>
      </c>
      <c r="K4692" s="1295"/>
      <c r="L4692" s="176">
        <v>0</v>
      </c>
      <c r="M4692" s="176">
        <v>0</v>
      </c>
      <c r="N4692" s="1296">
        <v>0</v>
      </c>
      <c r="O4692" s="1296"/>
      <c r="P4692" s="1296">
        <v>1.1000000000000001</v>
      </c>
      <c r="Q4692" s="1296"/>
      <c r="R4692" s="1296"/>
      <c r="S4692" s="1296"/>
      <c r="T4692" s="1296">
        <v>0.88</v>
      </c>
      <c r="U4692" s="1296"/>
      <c r="V4692" s="1296"/>
      <c r="W4692" s="1296"/>
      <c r="X4692" s="1296">
        <v>0.72</v>
      </c>
      <c r="Y4692" s="1296"/>
      <c r="Z4692" s="1296"/>
      <c r="AA4692" s="1296"/>
      <c r="AB4692" s="1296"/>
      <c r="AC4692" s="1261">
        <v>0</v>
      </c>
      <c r="AD4692" s="1261"/>
      <c r="AE4692" s="1261"/>
      <c r="AF4692" s="1261"/>
    </row>
    <row r="4693" spans="1:32" ht="17.45" customHeight="1">
      <c r="A4693" s="1246"/>
      <c r="B4693" s="1246"/>
      <c r="C4693" s="1246"/>
      <c r="D4693" s="1246"/>
      <c r="E4693" s="1246"/>
      <c r="F4693" s="1246"/>
      <c r="G4693" s="1246"/>
      <c r="H4693" s="1246"/>
      <c r="I4693" s="1246"/>
      <c r="J4693" s="1246"/>
      <c r="K4693" s="1246"/>
      <c r="L4693" s="1246"/>
      <c r="M4693" s="1247" t="s">
        <v>423</v>
      </c>
      <c r="N4693" s="1247"/>
      <c r="O4693" s="1247"/>
      <c r="P4693" s="1247"/>
      <c r="Q4693" s="1247"/>
      <c r="R4693" s="1247"/>
      <c r="S4693" s="1247"/>
      <c r="T4693" s="1247"/>
      <c r="U4693" s="1247"/>
      <c r="V4693" s="1247"/>
      <c r="W4693" s="1247"/>
      <c r="X4693" s="1248"/>
      <c r="Y4693" s="1248"/>
      <c r="Z4693" s="1249">
        <v>0</v>
      </c>
      <c r="AA4693" s="1249"/>
      <c r="AB4693" s="1249"/>
      <c r="AC4693" s="1249"/>
      <c r="AD4693" s="1249"/>
      <c r="AE4693" s="1249"/>
      <c r="AF4693" s="1249"/>
    </row>
    <row r="4694" spans="1:32" ht="5.85" customHeight="1">
      <c r="A4694" s="1250"/>
      <c r="B4694" s="1250"/>
      <c r="C4694" s="1250"/>
      <c r="D4694" s="1250"/>
      <c r="E4694" s="1250"/>
      <c r="F4694" s="1250"/>
      <c r="G4694" s="1250"/>
      <c r="H4694" s="1250"/>
      <c r="I4694" s="1250"/>
      <c r="J4694" s="1250"/>
      <c r="K4694" s="1250"/>
      <c r="L4694" s="1250"/>
      <c r="M4694" s="1250"/>
      <c r="N4694" s="1250"/>
      <c r="O4694" s="1250"/>
      <c r="P4694" s="1250"/>
      <c r="Q4694" s="1250"/>
      <c r="R4694" s="1250"/>
      <c r="S4694" s="1250"/>
      <c r="T4694" s="1250"/>
      <c r="U4694" s="1250"/>
      <c r="V4694" s="1250"/>
      <c r="W4694" s="1250"/>
      <c r="X4694" s="1250"/>
      <c r="Y4694" s="1250"/>
      <c r="Z4694" s="1250"/>
      <c r="AA4694" s="1250"/>
      <c r="AB4694" s="1250"/>
      <c r="AC4694" s="1250"/>
      <c r="AD4694" s="1250"/>
      <c r="AE4694" s="1250"/>
      <c r="AF4694" s="1250"/>
    </row>
    <row r="4695" spans="1:32" ht="16.7" customHeight="1">
      <c r="A4695" s="1239"/>
      <c r="B4695" s="1239"/>
      <c r="C4695" s="1239"/>
      <c r="D4695" s="1239"/>
      <c r="E4695" s="1239"/>
      <c r="F4695" s="1239"/>
      <c r="G4695" s="1239"/>
      <c r="H4695" s="1239"/>
      <c r="I4695" s="1239"/>
      <c r="J4695" s="1239"/>
      <c r="K4695" s="1239"/>
      <c r="L4695" s="1239"/>
      <c r="M4695" s="1240" t="s">
        <v>424</v>
      </c>
      <c r="N4695" s="1240"/>
      <c r="O4695" s="1240"/>
      <c r="P4695" s="1240"/>
      <c r="Q4695" s="1240"/>
      <c r="R4695" s="1240"/>
      <c r="S4695" s="1240"/>
      <c r="T4695" s="1240"/>
      <c r="U4695" s="1240"/>
      <c r="V4695" s="1240"/>
      <c r="W4695" s="1240"/>
      <c r="X4695" s="1243"/>
      <c r="Y4695" s="1243"/>
      <c r="Z4695" s="1241">
        <v>82.82</v>
      </c>
      <c r="AA4695" s="1241"/>
      <c r="AB4695" s="1241"/>
      <c r="AC4695" s="1241"/>
      <c r="AD4695" s="1241"/>
      <c r="AE4695" s="1241"/>
      <c r="AF4695" s="1241"/>
    </row>
    <row r="4696" spans="1:32" ht="17.45" customHeight="1">
      <c r="A4696" s="1239"/>
      <c r="B4696" s="1239"/>
      <c r="C4696" s="1239"/>
      <c r="D4696" s="1239"/>
      <c r="E4696" s="1239"/>
      <c r="F4696" s="1239"/>
      <c r="G4696" s="1239"/>
      <c r="H4696" s="1239"/>
      <c r="I4696" s="1239"/>
      <c r="J4696" s="1239"/>
      <c r="K4696" s="1240" t="s">
        <v>425</v>
      </c>
      <c r="L4696" s="1240"/>
      <c r="M4696" s="1240"/>
      <c r="N4696" s="1240"/>
      <c r="O4696" s="1240"/>
      <c r="P4696" s="1240"/>
      <c r="Q4696" s="151"/>
      <c r="R4696" s="1244">
        <v>0</v>
      </c>
      <c r="S4696" s="1244"/>
      <c r="T4696" s="1244"/>
      <c r="U4696" s="151"/>
      <c r="V4696" s="1240" t="s">
        <v>426</v>
      </c>
      <c r="W4696" s="1240"/>
      <c r="X4696" s="1243"/>
      <c r="Y4696" s="1243"/>
      <c r="Z4696" s="1241">
        <v>0</v>
      </c>
      <c r="AA4696" s="1241"/>
      <c r="AB4696" s="1241"/>
      <c r="AC4696" s="1241"/>
      <c r="AD4696" s="1241"/>
      <c r="AE4696" s="1241"/>
      <c r="AF4696" s="1241"/>
    </row>
    <row r="4697" spans="1:32" ht="17.45" customHeight="1">
      <c r="A4697" s="1239"/>
      <c r="B4697" s="1239"/>
      <c r="C4697" s="1239"/>
      <c r="D4697" s="1239"/>
      <c r="E4697" s="1239"/>
      <c r="F4697" s="1239"/>
      <c r="G4697" s="1239"/>
      <c r="H4697" s="1239"/>
      <c r="I4697" s="1239"/>
      <c r="J4697" s="1239"/>
      <c r="K4697" s="1239"/>
      <c r="L4697" s="1239"/>
      <c r="M4697" s="1240" t="s">
        <v>427</v>
      </c>
      <c r="N4697" s="1240"/>
      <c r="O4697" s="1240"/>
      <c r="P4697" s="1240"/>
      <c r="Q4697" s="1240"/>
      <c r="R4697" s="1240"/>
      <c r="S4697" s="1240"/>
      <c r="T4697" s="1240"/>
      <c r="U4697" s="1240"/>
      <c r="V4697" s="1240"/>
      <c r="W4697" s="1240"/>
      <c r="X4697" s="1243"/>
      <c r="Y4697" s="1243"/>
      <c r="Z4697" s="1241">
        <v>82.82</v>
      </c>
      <c r="AA4697" s="1241"/>
      <c r="AB4697" s="1241"/>
      <c r="AC4697" s="1241"/>
      <c r="AD4697" s="1241"/>
      <c r="AE4697" s="1241"/>
      <c r="AF4697" s="1241"/>
    </row>
    <row r="4698" spans="1:32" ht="5.0999999999999996" customHeight="1">
      <c r="A4698" s="1242"/>
      <c r="B4698" s="1242"/>
      <c r="C4698" s="1242"/>
      <c r="D4698" s="1242"/>
      <c r="E4698" s="1242"/>
      <c r="F4698" s="1242"/>
      <c r="G4698" s="1242"/>
      <c r="H4698" s="1242"/>
      <c r="I4698" s="1242"/>
      <c r="J4698" s="1242"/>
      <c r="K4698" s="1242"/>
      <c r="L4698" s="1242"/>
      <c r="M4698" s="1242"/>
      <c r="N4698" s="1242"/>
      <c r="O4698" s="1242"/>
      <c r="P4698" s="1242"/>
      <c r="Q4698" s="1242"/>
      <c r="R4698" s="1242"/>
      <c r="S4698" s="1242"/>
      <c r="T4698" s="1242"/>
      <c r="U4698" s="1242"/>
      <c r="V4698" s="1242"/>
      <c r="W4698" s="1242"/>
      <c r="X4698" s="1242"/>
      <c r="Y4698" s="1242"/>
      <c r="Z4698" s="1242"/>
      <c r="AA4698" s="1242"/>
      <c r="AB4698" s="1242"/>
      <c r="AC4698" s="1242"/>
      <c r="AD4698" s="1242"/>
      <c r="AE4698" s="1242"/>
      <c r="AF4698" s="1242"/>
    </row>
    <row r="4699" spans="1:32" ht="145.35" customHeight="1">
      <c r="A4699" s="150"/>
      <c r="AF4699" s="152"/>
    </row>
    <row r="4700" spans="1:32" ht="145.35" customHeight="1">
      <c r="A4700" s="150"/>
      <c r="AF4700" s="152"/>
    </row>
    <row r="4701" spans="1:32" ht="128.65" customHeight="1">
      <c r="A4701" s="150"/>
      <c r="AF4701" s="152"/>
    </row>
    <row r="4702" spans="1:32" ht="127.9" customHeight="1">
      <c r="A4702" s="153"/>
      <c r="B4702" s="154"/>
      <c r="C4702" s="154"/>
      <c r="D4702" s="154"/>
      <c r="E4702" s="154"/>
      <c r="F4702" s="154"/>
      <c r="G4702" s="154"/>
      <c r="H4702" s="154"/>
      <c r="I4702" s="154"/>
      <c r="J4702" s="154"/>
      <c r="K4702" s="154"/>
      <c r="L4702" s="154"/>
      <c r="M4702" s="154"/>
      <c r="N4702" s="154"/>
      <c r="O4702" s="154"/>
      <c r="P4702" s="154"/>
      <c r="Q4702" s="154"/>
      <c r="R4702" s="154"/>
      <c r="S4702" s="154"/>
      <c r="T4702" s="154"/>
      <c r="U4702" s="154"/>
      <c r="V4702" s="154"/>
      <c r="W4702" s="154"/>
      <c r="X4702" s="154"/>
      <c r="Y4702" s="154"/>
      <c r="Z4702" s="154"/>
      <c r="AA4702" s="154"/>
      <c r="AB4702" s="154"/>
      <c r="AC4702" s="154"/>
      <c r="AD4702" s="154"/>
      <c r="AE4702" s="154"/>
      <c r="AF4702" s="162"/>
    </row>
    <row r="4703" spans="1:32" ht="2.1" customHeight="1">
      <c r="A4703" s="146"/>
      <c r="B4703" s="147"/>
      <c r="C4703" s="147"/>
      <c r="D4703" s="147"/>
      <c r="E4703" s="147"/>
      <c r="F4703" s="147"/>
      <c r="G4703" s="1289" t="s">
        <v>376</v>
      </c>
      <c r="H4703" s="1289"/>
      <c r="I4703" s="1289"/>
      <c r="J4703" s="1289"/>
      <c r="K4703" s="1289"/>
      <c r="L4703" s="1289"/>
      <c r="M4703" s="1289"/>
      <c r="N4703" s="1289"/>
      <c r="O4703" s="1289"/>
      <c r="P4703" s="1289"/>
      <c r="Q4703" s="1289"/>
      <c r="R4703" s="1289"/>
      <c r="S4703" s="1289"/>
      <c r="T4703" s="1289"/>
      <c r="U4703" s="1289"/>
      <c r="V4703" s="1289"/>
      <c r="W4703" s="1289"/>
      <c r="X4703" s="1289"/>
      <c r="Y4703" s="1289"/>
      <c r="Z4703" s="1289"/>
      <c r="AA4703" s="148"/>
      <c r="AB4703" s="1290" t="s">
        <v>1012</v>
      </c>
      <c r="AC4703" s="1290"/>
      <c r="AD4703" s="1290"/>
      <c r="AE4703" s="1290"/>
      <c r="AF4703" s="1290"/>
    </row>
    <row r="4704" spans="1:32" ht="14.65" customHeight="1">
      <c r="A4704" s="150"/>
      <c r="B4704" s="1243"/>
      <c r="C4704" s="1243"/>
      <c r="D4704" s="1243"/>
      <c r="E4704" s="1243"/>
      <c r="G4704" s="1289"/>
      <c r="H4704" s="1289"/>
      <c r="I4704" s="1289"/>
      <c r="J4704" s="1289"/>
      <c r="K4704" s="1289"/>
      <c r="L4704" s="1289"/>
      <c r="M4704" s="1289"/>
      <c r="N4704" s="1289"/>
      <c r="O4704" s="1289"/>
      <c r="P4704" s="1289"/>
      <c r="Q4704" s="1289"/>
      <c r="R4704" s="1289"/>
      <c r="S4704" s="1289"/>
      <c r="T4704" s="1289"/>
      <c r="U4704" s="1289"/>
      <c r="V4704" s="1289"/>
      <c r="W4704" s="1289"/>
      <c r="X4704" s="1289"/>
      <c r="Y4704" s="1289"/>
      <c r="Z4704" s="1289"/>
      <c r="AA4704" s="152"/>
      <c r="AB4704" s="1290"/>
      <c r="AC4704" s="1290"/>
      <c r="AD4704" s="1290"/>
      <c r="AE4704" s="1290"/>
      <c r="AF4704" s="1290"/>
    </row>
    <row r="4705" spans="1:32" ht="0.75" customHeight="1">
      <c r="A4705" s="150"/>
      <c r="B4705" s="1243"/>
      <c r="C4705" s="1243"/>
      <c r="D4705" s="1243"/>
      <c r="E4705" s="1243"/>
      <c r="G4705" s="1289"/>
      <c r="H4705" s="1289"/>
      <c r="I4705" s="1289"/>
      <c r="J4705" s="1289"/>
      <c r="K4705" s="1289"/>
      <c r="L4705" s="1289"/>
      <c r="M4705" s="1289"/>
      <c r="N4705" s="1289"/>
      <c r="O4705" s="1289"/>
      <c r="P4705" s="1289"/>
      <c r="Q4705" s="1289"/>
      <c r="R4705" s="1289"/>
      <c r="S4705" s="1289"/>
      <c r="T4705" s="1289"/>
      <c r="U4705" s="1289"/>
      <c r="V4705" s="1289"/>
      <c r="W4705" s="1289"/>
      <c r="X4705" s="1289"/>
      <c r="Y4705" s="1289"/>
      <c r="Z4705" s="1289"/>
      <c r="AA4705" s="152"/>
      <c r="AB4705" s="1290"/>
      <c r="AC4705" s="1290"/>
      <c r="AD4705" s="1290"/>
      <c r="AE4705" s="1290"/>
      <c r="AF4705" s="1290"/>
    </row>
    <row r="4706" spans="1:32" ht="11.65" customHeight="1">
      <c r="A4706" s="150"/>
      <c r="B4706" s="1243"/>
      <c r="C4706" s="1243"/>
      <c r="D4706" s="1243"/>
      <c r="E4706" s="1243"/>
      <c r="G4706" s="1289"/>
      <c r="H4706" s="1289"/>
      <c r="I4706" s="1289"/>
      <c r="J4706" s="1289"/>
      <c r="K4706" s="1289"/>
      <c r="L4706" s="1289"/>
      <c r="M4706" s="1289"/>
      <c r="N4706" s="1289"/>
      <c r="O4706" s="1289"/>
      <c r="P4706" s="1289"/>
      <c r="Q4706" s="1289"/>
      <c r="R4706" s="1289"/>
      <c r="S4706" s="1289"/>
      <c r="T4706" s="1289"/>
      <c r="U4706" s="1289"/>
      <c r="V4706" s="1289"/>
      <c r="W4706" s="1289"/>
      <c r="X4706" s="1289"/>
      <c r="Y4706" s="1289"/>
      <c r="Z4706" s="1289"/>
      <c r="AA4706" s="152"/>
      <c r="AB4706" s="1303" t="s">
        <v>378</v>
      </c>
      <c r="AC4706" s="1303"/>
      <c r="AD4706" s="1303"/>
      <c r="AE4706" s="1292"/>
      <c r="AF4706" s="1292"/>
    </row>
    <row r="4707" spans="1:32" ht="13.15" customHeight="1">
      <c r="A4707" s="150"/>
      <c r="B4707" s="1243"/>
      <c r="C4707" s="1243"/>
      <c r="D4707" s="1243"/>
      <c r="E4707" s="1243"/>
      <c r="G4707" s="1293" t="s">
        <v>379</v>
      </c>
      <c r="H4707" s="1293"/>
      <c r="I4707" s="1293"/>
      <c r="J4707" s="1293"/>
      <c r="K4707" s="1293"/>
      <c r="L4707" s="1293"/>
      <c r="M4707" s="1293"/>
      <c r="N4707" s="1293"/>
      <c r="O4707" s="1293"/>
      <c r="P4707" s="1293"/>
      <c r="Q4707" s="1293"/>
      <c r="R4707" s="1293"/>
      <c r="S4707" s="1293"/>
      <c r="T4707" s="1293"/>
      <c r="U4707" s="1293"/>
      <c r="V4707" s="1293"/>
      <c r="W4707" s="1293"/>
      <c r="X4707" s="1293"/>
      <c r="Y4707" s="1293"/>
      <c r="Z4707" s="1293"/>
      <c r="AA4707" s="152"/>
      <c r="AB4707" s="1303"/>
      <c r="AC4707" s="1303"/>
      <c r="AD4707" s="1303"/>
      <c r="AE4707" s="1292"/>
      <c r="AF4707" s="1292"/>
    </row>
    <row r="4708" spans="1:32" ht="0.75" customHeight="1">
      <c r="A4708" s="150"/>
      <c r="G4708" s="1293"/>
      <c r="H4708" s="1293"/>
      <c r="I4708" s="1293"/>
      <c r="J4708" s="1293"/>
      <c r="K4708" s="1293"/>
      <c r="L4708" s="1293"/>
      <c r="M4708" s="1293"/>
      <c r="N4708" s="1293"/>
      <c r="O4708" s="1293"/>
      <c r="P4708" s="1293"/>
      <c r="Q4708" s="1293"/>
      <c r="R4708" s="1293"/>
      <c r="S4708" s="1293"/>
      <c r="T4708" s="1293"/>
      <c r="U4708" s="1293"/>
      <c r="V4708" s="1293"/>
      <c r="W4708" s="1293"/>
      <c r="X4708" s="1293"/>
      <c r="Y4708" s="1293"/>
      <c r="Z4708" s="1293"/>
      <c r="AA4708" s="152"/>
      <c r="AB4708" s="1303"/>
      <c r="AC4708" s="1303"/>
      <c r="AD4708" s="1303"/>
      <c r="AE4708" s="1292"/>
      <c r="AF4708" s="1292"/>
    </row>
    <row r="4709" spans="1:32" ht="0.75" customHeight="1">
      <c r="A4709" s="153"/>
      <c r="B4709" s="154"/>
      <c r="C4709" s="154"/>
      <c r="D4709" s="154"/>
      <c r="E4709" s="154"/>
      <c r="F4709" s="154"/>
      <c r="G4709" s="154"/>
      <c r="H4709" s="154"/>
      <c r="I4709" s="154"/>
      <c r="J4709" s="154"/>
      <c r="K4709" s="154"/>
      <c r="L4709" s="154"/>
      <c r="M4709" s="154"/>
      <c r="N4709" s="154"/>
      <c r="O4709" s="154"/>
      <c r="P4709" s="154"/>
      <c r="Q4709" s="154"/>
      <c r="R4709" s="154"/>
      <c r="S4709" s="154"/>
      <c r="T4709" s="154"/>
      <c r="U4709" s="154"/>
      <c r="V4709" s="154"/>
      <c r="W4709" s="154"/>
      <c r="X4709" s="154"/>
      <c r="Y4709" s="154"/>
      <c r="Z4709" s="154"/>
      <c r="AA4709" s="162"/>
      <c r="AB4709" s="1303"/>
      <c r="AC4709" s="1303"/>
      <c r="AD4709" s="1303"/>
      <c r="AE4709" s="1292"/>
      <c r="AF4709" s="1292"/>
    </row>
    <row r="4710" spans="1:32" ht="16.7" customHeight="1">
      <c r="A4710" s="1280" t="s">
        <v>323</v>
      </c>
      <c r="B4710" s="1280"/>
      <c r="C4710" s="1280"/>
      <c r="D4710" s="1280"/>
      <c r="E4710" s="1280"/>
      <c r="F4710" s="1280"/>
      <c r="G4710" s="1280"/>
      <c r="H4710" s="1280"/>
      <c r="I4710" s="1280"/>
      <c r="J4710" s="1280"/>
      <c r="K4710" s="1280"/>
      <c r="L4710" s="1280"/>
      <c r="M4710" s="1280"/>
      <c r="N4710" s="1280"/>
      <c r="O4710" s="1280"/>
      <c r="P4710" s="1280"/>
      <c r="Q4710" s="1280"/>
      <c r="R4710" s="1280"/>
      <c r="S4710" s="1280"/>
      <c r="T4710" s="1280"/>
      <c r="U4710" s="1280"/>
      <c r="V4710" s="1280"/>
      <c r="W4710" s="1280"/>
      <c r="X4710" s="1280"/>
      <c r="Y4710" s="1280"/>
      <c r="Z4710" s="1280"/>
      <c r="AA4710" s="1280"/>
      <c r="AB4710" s="1280"/>
      <c r="AC4710" s="1280"/>
      <c r="AD4710" s="1280"/>
      <c r="AE4710" s="1280"/>
      <c r="AF4710" s="1280"/>
    </row>
    <row r="4711" spans="1:32" ht="37.15" customHeight="1">
      <c r="A4711" s="1301" t="s">
        <v>380</v>
      </c>
      <c r="B4711" s="1301"/>
      <c r="C4711" s="1301"/>
      <c r="D4711" s="1301"/>
      <c r="E4711" s="1301"/>
      <c r="F4711" s="1301"/>
      <c r="G4711" s="1301"/>
      <c r="H4711" s="1301"/>
      <c r="I4711" s="1301"/>
      <c r="J4711" s="1301"/>
      <c r="K4711" s="1301"/>
      <c r="L4711" s="1301"/>
      <c r="M4711" s="1301"/>
      <c r="N4711" s="1301"/>
      <c r="O4711" s="1301"/>
      <c r="P4711" s="1301"/>
      <c r="Q4711" s="1301"/>
      <c r="R4711" s="1301"/>
      <c r="S4711" s="1301"/>
      <c r="T4711" s="1301"/>
      <c r="U4711" s="1301"/>
      <c r="V4711" s="1301"/>
      <c r="W4711" s="1301"/>
      <c r="X4711" s="1301"/>
      <c r="Y4711" s="1280" t="s">
        <v>878</v>
      </c>
      <c r="Z4711" s="1280"/>
      <c r="AA4711" s="1280"/>
      <c r="AB4711" s="1280"/>
      <c r="AC4711" s="1280"/>
      <c r="AD4711" s="1280"/>
      <c r="AE4711" s="1280"/>
      <c r="AF4711" s="1280"/>
    </row>
    <row r="4712" spans="1:32" ht="5.0999999999999996" customHeight="1">
      <c r="A4712" s="155"/>
      <c r="B4712" s="156"/>
      <c r="C4712" s="156"/>
      <c r="D4712" s="156"/>
      <c r="E4712" s="156"/>
      <c r="F4712" s="156"/>
      <c r="G4712" s="156"/>
      <c r="H4712" s="156"/>
      <c r="I4712" s="156"/>
      <c r="J4712" s="156"/>
      <c r="K4712" s="156"/>
      <c r="L4712" s="156"/>
      <c r="M4712" s="156"/>
      <c r="N4712" s="156"/>
      <c r="O4712" s="156"/>
      <c r="P4712" s="156"/>
      <c r="Q4712" s="156"/>
      <c r="R4712" s="156"/>
      <c r="S4712" s="156"/>
      <c r="T4712" s="156"/>
      <c r="U4712" s="156"/>
      <c r="V4712" s="156"/>
      <c r="W4712" s="156"/>
      <c r="X4712" s="156"/>
      <c r="Y4712" s="156"/>
      <c r="Z4712" s="156"/>
      <c r="AA4712" s="156"/>
      <c r="AB4712" s="156"/>
      <c r="AC4712" s="156"/>
      <c r="AD4712" s="156"/>
      <c r="AE4712" s="156"/>
      <c r="AF4712" s="157"/>
    </row>
    <row r="4713" spans="1:32" ht="0.75" customHeight="1">
      <c r="A4713" s="1283" t="s">
        <v>382</v>
      </c>
      <c r="B4713" s="1283"/>
      <c r="C4713" s="1283"/>
      <c r="D4713" s="1283"/>
      <c r="E4713" s="1284"/>
      <c r="F4713" s="1284"/>
      <c r="G4713" s="1284"/>
      <c r="H4713" s="1284"/>
      <c r="I4713" s="1285" t="s">
        <v>497</v>
      </c>
      <c r="J4713" s="1285"/>
      <c r="K4713" s="1285"/>
      <c r="L4713" s="1285"/>
      <c r="M4713" s="1285"/>
      <c r="N4713" s="1285"/>
      <c r="O4713" s="1285"/>
      <c r="P4713" s="1285"/>
      <c r="Q4713" s="1285"/>
      <c r="R4713" s="1285"/>
      <c r="S4713" s="1285"/>
      <c r="T4713" s="1285"/>
      <c r="U4713" s="1285"/>
      <c r="V4713" s="1285"/>
      <c r="W4713" s="1285"/>
      <c r="X4713" s="1285"/>
      <c r="Y4713" s="1275" t="s">
        <v>383</v>
      </c>
      <c r="Z4713" s="1275"/>
      <c r="AA4713" s="1275"/>
      <c r="AB4713" s="1275"/>
      <c r="AC4713" s="1275"/>
      <c r="AD4713" s="1286" t="s">
        <v>446</v>
      </c>
      <c r="AE4713" s="1286"/>
      <c r="AF4713" s="1286"/>
    </row>
    <row r="4714" spans="1:32" ht="18.2" customHeight="1">
      <c r="A4714" s="1283"/>
      <c r="B4714" s="1283"/>
      <c r="C4714" s="1283"/>
      <c r="D4714" s="1283"/>
      <c r="E4714" s="1287" t="s">
        <v>385</v>
      </c>
      <c r="F4714" s="1287"/>
      <c r="G4714" s="1287"/>
      <c r="H4714" s="1288" t="s">
        <v>386</v>
      </c>
      <c r="I4714" s="1285"/>
      <c r="J4714" s="1285"/>
      <c r="K4714" s="1285"/>
      <c r="L4714" s="1285"/>
      <c r="M4714" s="1285"/>
      <c r="N4714" s="1285"/>
      <c r="O4714" s="1285"/>
      <c r="P4714" s="1285"/>
      <c r="Q4714" s="1285"/>
      <c r="R4714" s="1285"/>
      <c r="S4714" s="1285"/>
      <c r="T4714" s="1285"/>
      <c r="U4714" s="1285"/>
      <c r="V4714" s="1285"/>
      <c r="W4714" s="1285"/>
      <c r="X4714" s="1285"/>
      <c r="Y4714" s="1275"/>
      <c r="Z4714" s="1275"/>
      <c r="AA4714" s="1275"/>
      <c r="AB4714" s="1275"/>
      <c r="AC4714" s="1275"/>
      <c r="AD4714" s="1286"/>
      <c r="AE4714" s="1286"/>
      <c r="AF4714" s="1286"/>
    </row>
    <row r="4715" spans="1:32" ht="0.75" customHeight="1">
      <c r="A4715" s="1274" t="s">
        <v>496</v>
      </c>
      <c r="B4715" s="1274"/>
      <c r="C4715" s="1274"/>
      <c r="D4715" s="1274"/>
      <c r="E4715" s="1287"/>
      <c r="F4715" s="1287"/>
      <c r="G4715" s="1287"/>
      <c r="H4715" s="1288"/>
      <c r="I4715" s="1285"/>
      <c r="J4715" s="1285"/>
      <c r="K4715" s="1285"/>
      <c r="L4715" s="1285"/>
      <c r="M4715" s="1285"/>
      <c r="N4715" s="1285"/>
      <c r="O4715" s="1285"/>
      <c r="P4715" s="1285"/>
      <c r="Q4715" s="1285"/>
      <c r="R4715" s="1285"/>
      <c r="S4715" s="1285"/>
      <c r="T4715" s="1285"/>
      <c r="U4715" s="1285"/>
      <c r="V4715" s="1285"/>
      <c r="W4715" s="1285"/>
      <c r="X4715" s="1285"/>
      <c r="Y4715" s="1275" t="s">
        <v>387</v>
      </c>
      <c r="Z4715" s="1275"/>
      <c r="AA4715" s="1275"/>
      <c r="AB4715" s="1275"/>
      <c r="AC4715" s="1275"/>
      <c r="AD4715" s="1276">
        <v>4.1848700000000001</v>
      </c>
      <c r="AE4715" s="1276"/>
      <c r="AF4715" s="1276"/>
    </row>
    <row r="4716" spans="1:32" ht="17.45" customHeight="1">
      <c r="A4716" s="1274"/>
      <c r="B4716" s="1274"/>
      <c r="C4716" s="1274"/>
      <c r="D4716" s="1274"/>
      <c r="E4716" s="1277"/>
      <c r="F4716" s="1277"/>
      <c r="G4716" s="1277"/>
      <c r="H4716" s="1288"/>
      <c r="I4716" s="1285"/>
      <c r="J4716" s="1285"/>
      <c r="K4716" s="1285"/>
      <c r="L4716" s="1285"/>
      <c r="M4716" s="1285"/>
      <c r="N4716" s="1285"/>
      <c r="O4716" s="1285"/>
      <c r="P4716" s="1285"/>
      <c r="Q4716" s="1285"/>
      <c r="R4716" s="1285"/>
      <c r="S4716" s="1285"/>
      <c r="T4716" s="1285"/>
      <c r="U4716" s="1285"/>
      <c r="V4716" s="1285"/>
      <c r="W4716" s="1285"/>
      <c r="X4716" s="1285"/>
      <c r="Y4716" s="1275"/>
      <c r="Z4716" s="1275"/>
      <c r="AA4716" s="1275"/>
      <c r="AB4716" s="1275"/>
      <c r="AC4716" s="1275"/>
      <c r="AD4716" s="1276"/>
      <c r="AE4716" s="1276"/>
      <c r="AF4716" s="1276"/>
    </row>
    <row r="4717" spans="1:32" ht="0.75" customHeight="1">
      <c r="A4717" s="1278"/>
      <c r="B4717" s="1278"/>
      <c r="C4717" s="1278"/>
      <c r="D4717" s="1278"/>
      <c r="E4717" s="1278"/>
      <c r="F4717" s="1278"/>
      <c r="G4717" s="1278"/>
      <c r="H4717" s="1288"/>
      <c r="I4717" s="1279"/>
      <c r="J4717" s="1279"/>
      <c r="K4717" s="1279"/>
      <c r="L4717" s="1279"/>
      <c r="M4717" s="1279"/>
      <c r="N4717" s="1279"/>
      <c r="O4717" s="1279"/>
      <c r="P4717" s="1279"/>
      <c r="Q4717" s="1279"/>
      <c r="R4717" s="1279"/>
      <c r="S4717" s="1279"/>
      <c r="T4717" s="1279"/>
      <c r="U4717" s="1279"/>
      <c r="V4717" s="1279"/>
      <c r="W4717" s="1279"/>
      <c r="X4717" s="1279"/>
      <c r="Y4717" s="1279"/>
      <c r="Z4717" s="1279"/>
      <c r="AA4717" s="1279"/>
      <c r="AB4717" s="1279"/>
      <c r="AC4717" s="1279"/>
      <c r="AD4717" s="1279"/>
      <c r="AE4717" s="1279"/>
      <c r="AF4717" s="1279"/>
    </row>
    <row r="4718" spans="1:32" ht="26.85" customHeight="1">
      <c r="A4718" s="1271" t="s">
        <v>432</v>
      </c>
      <c r="B4718" s="1271"/>
      <c r="C4718" s="1271"/>
      <c r="D4718" s="1271"/>
      <c r="E4718" s="1271"/>
      <c r="F4718" s="1271"/>
      <c r="G4718" s="1271"/>
      <c r="H4718" s="1271"/>
      <c r="I4718" s="1271"/>
      <c r="J4718" s="1271"/>
      <c r="K4718" s="1271"/>
      <c r="L4718" s="1271"/>
      <c r="M4718" s="1271"/>
      <c r="N4718" s="1271"/>
      <c r="O4718" s="1271"/>
      <c r="P4718" s="1271"/>
      <c r="Q4718" s="1271"/>
      <c r="R4718" s="1271"/>
      <c r="S4718" s="1271"/>
      <c r="T4718" s="1271"/>
      <c r="U4718" s="1271"/>
      <c r="V4718" s="1271"/>
      <c r="W4718" s="1271"/>
      <c r="X4718" s="1271"/>
      <c r="Y4718" s="1271"/>
      <c r="Z4718" s="1271"/>
      <c r="AA4718" s="1271"/>
      <c r="AB4718" s="1271"/>
      <c r="AC4718" s="1271"/>
      <c r="AD4718" s="1271"/>
      <c r="AE4718" s="1271"/>
      <c r="AF4718" s="1272"/>
    </row>
    <row r="4719" spans="1:32" ht="10.15" customHeight="1">
      <c r="A4719" s="1273" t="s">
        <v>389</v>
      </c>
      <c r="B4719" s="1273"/>
      <c r="C4719" s="1273"/>
      <c r="D4719" s="1273"/>
      <c r="E4719" s="1273"/>
      <c r="F4719" s="1273"/>
      <c r="G4719" s="1273"/>
      <c r="H4719" s="1273"/>
      <c r="I4719" s="1273"/>
      <c r="J4719" s="1273"/>
      <c r="K4719" s="1273"/>
      <c r="L4719" s="1273"/>
      <c r="M4719" s="1273"/>
      <c r="N4719" s="1273"/>
      <c r="O4719" s="1273"/>
      <c r="P4719" s="1273"/>
      <c r="Q4719" s="1273"/>
      <c r="R4719" s="1273"/>
      <c r="S4719" s="1273"/>
      <c r="T4719" s="1273"/>
      <c r="U4719" s="1273"/>
      <c r="V4719" s="1273"/>
      <c r="W4719" s="1273"/>
      <c r="X4719" s="1273"/>
      <c r="Y4719" s="1273"/>
      <c r="Z4719" s="1273"/>
      <c r="AA4719" s="1273"/>
      <c r="AB4719" s="1273"/>
      <c r="AC4719" s="1273"/>
      <c r="AD4719" s="1273"/>
      <c r="AE4719" s="1273"/>
      <c r="AF4719" s="1272"/>
    </row>
    <row r="4720" spans="1:32" ht="17.45" customHeight="1">
      <c r="A4720" s="1255" t="s">
        <v>390</v>
      </c>
      <c r="B4720" s="1255"/>
      <c r="C4720" s="1255"/>
      <c r="D4720" s="1255"/>
      <c r="E4720" s="1255"/>
      <c r="F4720" s="1255"/>
      <c r="G4720" s="1255"/>
      <c r="H4720" s="1255"/>
      <c r="I4720" s="1255"/>
      <c r="J4720" s="1255"/>
      <c r="K4720" s="1255"/>
      <c r="L4720" s="1255"/>
      <c r="M4720" s="1256" t="s">
        <v>391</v>
      </c>
      <c r="N4720" s="1256" t="s">
        <v>392</v>
      </c>
      <c r="O4720" s="1256"/>
      <c r="P4720" s="1256"/>
      <c r="Q4720" s="1256"/>
      <c r="R4720" s="1256"/>
      <c r="S4720" s="1256"/>
      <c r="T4720" s="1256" t="s">
        <v>393</v>
      </c>
      <c r="U4720" s="1256"/>
      <c r="V4720" s="1256"/>
      <c r="W4720" s="1256"/>
      <c r="X4720" s="1256"/>
      <c r="Y4720" s="1256"/>
      <c r="Z4720" s="1256"/>
      <c r="AA4720" s="1256"/>
      <c r="AB4720" s="1256"/>
      <c r="AC4720" s="1245" t="s">
        <v>394</v>
      </c>
      <c r="AD4720" s="1245"/>
      <c r="AE4720" s="1245"/>
      <c r="AF4720" s="1245"/>
    </row>
    <row r="4721" spans="1:32" ht="16.7" customHeight="1">
      <c r="A4721" s="1255"/>
      <c r="B4721" s="1255"/>
      <c r="C4721" s="1255"/>
      <c r="D4721" s="1255"/>
      <c r="E4721" s="1255"/>
      <c r="F4721" s="1255"/>
      <c r="G4721" s="1255"/>
      <c r="H4721" s="1255"/>
      <c r="I4721" s="1255"/>
      <c r="J4721" s="1255"/>
      <c r="K4721" s="1255"/>
      <c r="L4721" s="1255"/>
      <c r="M4721" s="1256"/>
      <c r="N4721" s="1256" t="s">
        <v>395</v>
      </c>
      <c r="O4721" s="1256"/>
      <c r="P4721" s="1256" t="s">
        <v>396</v>
      </c>
      <c r="Q4721" s="1256"/>
      <c r="R4721" s="1256"/>
      <c r="S4721" s="1256"/>
      <c r="T4721" s="1256" t="s">
        <v>395</v>
      </c>
      <c r="U4721" s="1256"/>
      <c r="V4721" s="1256"/>
      <c r="W4721" s="1256"/>
      <c r="X4721" s="1256" t="s">
        <v>396</v>
      </c>
      <c r="Y4721" s="1256"/>
      <c r="Z4721" s="1256"/>
      <c r="AA4721" s="1256"/>
      <c r="AB4721" s="1256"/>
      <c r="AC4721" s="1245"/>
      <c r="AD4721" s="1245"/>
      <c r="AE4721" s="1245"/>
      <c r="AF4721" s="1245"/>
    </row>
    <row r="4722" spans="1:32" ht="23.25" customHeight="1">
      <c r="A4722" s="146"/>
      <c r="B4722" s="147"/>
      <c r="C4722" s="163" t="s">
        <v>879</v>
      </c>
      <c r="D4722" s="1314" t="s">
        <v>880</v>
      </c>
      <c r="E4722" s="1314"/>
      <c r="F4722" s="1314"/>
      <c r="G4722" s="1314"/>
      <c r="H4722" s="1314"/>
      <c r="I4722" s="1314"/>
      <c r="J4722" s="1314"/>
      <c r="K4722" s="1314"/>
      <c r="L4722" s="1314"/>
      <c r="M4722" s="164">
        <v>3</v>
      </c>
      <c r="N4722" s="1327">
        <v>0.38</v>
      </c>
      <c r="O4722" s="1327"/>
      <c r="P4722" s="1327">
        <v>0.62</v>
      </c>
      <c r="Q4722" s="1327"/>
      <c r="R4722" s="1327"/>
      <c r="S4722" s="1327"/>
      <c r="T4722" s="1317">
        <v>1.6792</v>
      </c>
      <c r="U4722" s="1317"/>
      <c r="V4722" s="1317"/>
      <c r="W4722" s="1317"/>
      <c r="X4722" s="1317">
        <v>1.1362000000000001</v>
      </c>
      <c r="Y4722" s="1317"/>
      <c r="Z4722" s="1317"/>
      <c r="AA4722" s="1317"/>
      <c r="AB4722" s="1317"/>
      <c r="AC4722" s="1318">
        <v>4.0275999999999996</v>
      </c>
      <c r="AD4722" s="1318"/>
      <c r="AE4722" s="1318"/>
      <c r="AF4722" s="1318"/>
    </row>
    <row r="4723" spans="1:32" ht="22.5" customHeight="1">
      <c r="A4723" s="150"/>
      <c r="C4723" s="165" t="s">
        <v>563</v>
      </c>
      <c r="D4723" s="1309" t="s">
        <v>564</v>
      </c>
      <c r="E4723" s="1309"/>
      <c r="F4723" s="1309"/>
      <c r="G4723" s="1309"/>
      <c r="H4723" s="1309"/>
      <c r="I4723" s="1309"/>
      <c r="J4723" s="1309"/>
      <c r="K4723" s="1309"/>
      <c r="L4723" s="1309"/>
      <c r="M4723" s="166">
        <v>4</v>
      </c>
      <c r="N4723" s="1332">
        <v>0.77</v>
      </c>
      <c r="O4723" s="1332"/>
      <c r="P4723" s="1332">
        <v>0.23</v>
      </c>
      <c r="Q4723" s="1332"/>
      <c r="R4723" s="1332"/>
      <c r="S4723" s="1332"/>
      <c r="T4723" s="1312">
        <v>0.71799999999999997</v>
      </c>
      <c r="U4723" s="1312"/>
      <c r="V4723" s="1312"/>
      <c r="W4723" s="1312"/>
      <c r="X4723" s="1312">
        <v>0.48580000000000001</v>
      </c>
      <c r="Y4723" s="1312"/>
      <c r="Z4723" s="1312"/>
      <c r="AA4723" s="1312"/>
      <c r="AB4723" s="1312"/>
      <c r="AC4723" s="1313">
        <v>2.6583999999999999</v>
      </c>
      <c r="AD4723" s="1313"/>
      <c r="AE4723" s="1313"/>
      <c r="AF4723" s="1313"/>
    </row>
    <row r="4724" spans="1:32" ht="23.25" customHeight="1">
      <c r="A4724" s="153"/>
      <c r="B4724" s="154"/>
      <c r="C4724" s="167" t="s">
        <v>881</v>
      </c>
      <c r="D4724" s="1304" t="s">
        <v>882</v>
      </c>
      <c r="E4724" s="1304"/>
      <c r="F4724" s="1304"/>
      <c r="G4724" s="1304"/>
      <c r="H4724" s="1304"/>
      <c r="I4724" s="1304"/>
      <c r="J4724" s="1304"/>
      <c r="K4724" s="1304"/>
      <c r="L4724" s="1304"/>
      <c r="M4724" s="168">
        <v>1</v>
      </c>
      <c r="N4724" s="1326">
        <v>1</v>
      </c>
      <c r="O4724" s="1326"/>
      <c r="P4724" s="1326">
        <v>0</v>
      </c>
      <c r="Q4724" s="1326"/>
      <c r="R4724" s="1326"/>
      <c r="S4724" s="1326"/>
      <c r="T4724" s="1307">
        <v>57.763199999999998</v>
      </c>
      <c r="U4724" s="1307"/>
      <c r="V4724" s="1307"/>
      <c r="W4724" s="1307"/>
      <c r="X4724" s="1307">
        <v>34.4236</v>
      </c>
      <c r="Y4724" s="1307"/>
      <c r="Z4724" s="1307"/>
      <c r="AA4724" s="1307"/>
      <c r="AB4724" s="1307"/>
      <c r="AC4724" s="1308">
        <v>57.763199999999998</v>
      </c>
      <c r="AD4724" s="1308"/>
      <c r="AE4724" s="1308"/>
      <c r="AF4724" s="1308"/>
    </row>
    <row r="4725" spans="1:32" ht="16.7" customHeight="1">
      <c r="A4725" s="1246"/>
      <c r="B4725" s="1246"/>
      <c r="C4725" s="1246"/>
      <c r="D4725" s="1246"/>
      <c r="E4725" s="1246"/>
      <c r="F4725" s="1246"/>
      <c r="G4725" s="1246"/>
      <c r="H4725" s="1246"/>
      <c r="I4725" s="1246"/>
      <c r="J4725" s="1246"/>
      <c r="K4725" s="1246"/>
      <c r="L4725" s="1246"/>
      <c r="M4725" s="1247" t="s">
        <v>397</v>
      </c>
      <c r="N4725" s="1247"/>
      <c r="O4725" s="1247"/>
      <c r="P4725" s="1247"/>
      <c r="Q4725" s="1247"/>
      <c r="R4725" s="1247"/>
      <c r="S4725" s="1247"/>
      <c r="T4725" s="1247"/>
      <c r="U4725" s="1247"/>
      <c r="V4725" s="1247"/>
      <c r="W4725" s="1247"/>
      <c r="X4725" s="1248"/>
      <c r="Y4725" s="1248"/>
      <c r="Z4725" s="1249">
        <v>64.449200000000005</v>
      </c>
      <c r="AA4725" s="1249"/>
      <c r="AB4725" s="1249"/>
      <c r="AC4725" s="1249"/>
      <c r="AD4725" s="1249"/>
      <c r="AE4725" s="1249"/>
      <c r="AF4725" s="1249"/>
    </row>
    <row r="4726" spans="1:32" ht="17.45" customHeight="1">
      <c r="A4726" s="1255" t="s">
        <v>398</v>
      </c>
      <c r="B4726" s="1255"/>
      <c r="C4726" s="1255"/>
      <c r="D4726" s="1255"/>
      <c r="E4726" s="1255"/>
      <c r="F4726" s="1255"/>
      <c r="G4726" s="1255"/>
      <c r="H4726" s="1255"/>
      <c r="I4726" s="1255"/>
      <c r="J4726" s="1255"/>
      <c r="K4726" s="1255"/>
      <c r="L4726" s="1255"/>
      <c r="M4726" s="1255"/>
      <c r="N4726" s="1255"/>
      <c r="O4726" s="1256" t="s">
        <v>399</v>
      </c>
      <c r="P4726" s="1256"/>
      <c r="Q4726" s="1256"/>
      <c r="R4726" s="1256"/>
      <c r="S4726" s="1256" t="s">
        <v>391</v>
      </c>
      <c r="T4726" s="1256"/>
      <c r="U4726" s="1256"/>
      <c r="V4726" s="1256"/>
      <c r="W4726" s="1256" t="s">
        <v>400</v>
      </c>
      <c r="X4726" s="1256"/>
      <c r="Y4726" s="1256"/>
      <c r="Z4726" s="1256"/>
      <c r="AA4726" s="1256"/>
      <c r="AB4726" s="1256"/>
      <c r="AC4726" s="1245" t="s">
        <v>394</v>
      </c>
      <c r="AD4726" s="1245"/>
      <c r="AE4726" s="1245"/>
      <c r="AF4726" s="1245"/>
    </row>
    <row r="4727" spans="1:32" ht="22.5" customHeight="1">
      <c r="A4727" s="146"/>
      <c r="B4727" s="147"/>
      <c r="C4727" s="170" t="s">
        <v>645</v>
      </c>
      <c r="D4727" s="1263" t="s">
        <v>646</v>
      </c>
      <c r="E4727" s="1263"/>
      <c r="F4727" s="1263"/>
      <c r="G4727" s="1263"/>
      <c r="H4727" s="1263"/>
      <c r="I4727" s="1263"/>
      <c r="J4727" s="1263"/>
      <c r="K4727" s="1263"/>
      <c r="L4727" s="1263"/>
      <c r="M4727" s="1263"/>
      <c r="N4727" s="1263"/>
      <c r="O4727" s="1264">
        <v>0</v>
      </c>
      <c r="P4727" s="1264"/>
      <c r="Q4727" s="1264"/>
      <c r="R4727" s="1264"/>
      <c r="S4727" s="1264">
        <v>1</v>
      </c>
      <c r="T4727" s="1264"/>
      <c r="U4727" s="1264"/>
      <c r="V4727" s="1264"/>
      <c r="W4727" s="1265">
        <v>27.6053</v>
      </c>
      <c r="X4727" s="1265"/>
      <c r="Y4727" s="1265"/>
      <c r="Z4727" s="1265"/>
      <c r="AA4727" s="1265"/>
      <c r="AB4727" s="1265"/>
      <c r="AC4727" s="1266">
        <v>27.6053</v>
      </c>
      <c r="AD4727" s="1266"/>
      <c r="AE4727" s="1266"/>
      <c r="AF4727" s="1266"/>
    </row>
    <row r="4728" spans="1:32" ht="23.25" customHeight="1">
      <c r="A4728" s="150"/>
      <c r="C4728" s="173" t="s">
        <v>462</v>
      </c>
      <c r="D4728" s="1297" t="s">
        <v>463</v>
      </c>
      <c r="E4728" s="1297"/>
      <c r="F4728" s="1297"/>
      <c r="G4728" s="1297"/>
      <c r="H4728" s="1297"/>
      <c r="I4728" s="1297"/>
      <c r="J4728" s="1297"/>
      <c r="K4728" s="1297"/>
      <c r="L4728" s="1297"/>
      <c r="M4728" s="1297"/>
      <c r="N4728" s="1297"/>
      <c r="O4728" s="1325">
        <v>0</v>
      </c>
      <c r="P4728" s="1325"/>
      <c r="Q4728" s="1325"/>
      <c r="R4728" s="1325"/>
      <c r="S4728" s="1325">
        <v>9</v>
      </c>
      <c r="T4728" s="1325"/>
      <c r="U4728" s="1325"/>
      <c r="V4728" s="1325"/>
      <c r="W4728" s="1299">
        <v>22.268799999999999</v>
      </c>
      <c r="X4728" s="1299"/>
      <c r="Y4728" s="1299"/>
      <c r="Z4728" s="1299"/>
      <c r="AA4728" s="1299"/>
      <c r="AB4728" s="1299"/>
      <c r="AC4728" s="1262">
        <v>200.41919999999999</v>
      </c>
      <c r="AD4728" s="1262"/>
      <c r="AE4728" s="1262"/>
      <c r="AF4728" s="1262"/>
    </row>
    <row r="4729" spans="1:32" ht="16.7" customHeight="1">
      <c r="A4729" s="150"/>
      <c r="M4729" s="1240" t="s">
        <v>401</v>
      </c>
      <c r="N4729" s="1240"/>
      <c r="O4729" s="1240"/>
      <c r="P4729" s="1240"/>
      <c r="Q4729" s="1240"/>
      <c r="R4729" s="1240"/>
      <c r="S4729" s="1240"/>
      <c r="T4729" s="1240"/>
      <c r="U4729" s="1240"/>
      <c r="V4729" s="1240"/>
      <c r="W4729" s="1240"/>
      <c r="Z4729" s="1262">
        <v>228.02449999999999</v>
      </c>
      <c r="AA4729" s="1262"/>
      <c r="AB4729" s="1262"/>
      <c r="AC4729" s="1262"/>
      <c r="AD4729" s="1262"/>
      <c r="AE4729" s="1262"/>
      <c r="AF4729" s="1262"/>
    </row>
    <row r="4730" spans="1:32" ht="17.45" customHeight="1">
      <c r="A4730" s="150"/>
      <c r="M4730" s="1240" t="s">
        <v>402</v>
      </c>
      <c r="N4730" s="1240"/>
      <c r="O4730" s="1240"/>
      <c r="P4730" s="1240"/>
      <c r="Q4730" s="1240"/>
      <c r="R4730" s="1240"/>
      <c r="S4730" s="1240"/>
      <c r="T4730" s="1240"/>
      <c r="U4730" s="1240"/>
      <c r="V4730" s="1240"/>
      <c r="W4730" s="1240"/>
      <c r="Z4730" s="1262">
        <v>292.47370000000001</v>
      </c>
      <c r="AA4730" s="1262"/>
      <c r="AB4730" s="1262"/>
      <c r="AC4730" s="1262"/>
      <c r="AD4730" s="1262"/>
      <c r="AE4730" s="1262"/>
      <c r="AF4730" s="1262"/>
    </row>
    <row r="4731" spans="1:32" ht="17.45" customHeight="1">
      <c r="A4731" s="150"/>
      <c r="M4731" s="1240" t="s">
        <v>403</v>
      </c>
      <c r="N4731" s="1240"/>
      <c r="O4731" s="1240"/>
      <c r="P4731" s="1240"/>
      <c r="Q4731" s="1240"/>
      <c r="R4731" s="1240"/>
      <c r="S4731" s="1240"/>
      <c r="T4731" s="1240"/>
      <c r="U4731" s="1240"/>
      <c r="V4731" s="1240"/>
      <c r="W4731" s="1240"/>
      <c r="Z4731" s="1262">
        <v>69.888400000000004</v>
      </c>
      <c r="AA4731" s="1262"/>
      <c r="AB4731" s="1262"/>
      <c r="AC4731" s="1262"/>
      <c r="AD4731" s="1262"/>
      <c r="AE4731" s="1262"/>
      <c r="AF4731" s="1262"/>
    </row>
    <row r="4732" spans="1:32" ht="16.7" customHeight="1">
      <c r="A4732" s="150"/>
      <c r="M4732" s="1240" t="s">
        <v>404</v>
      </c>
      <c r="N4732" s="1240"/>
      <c r="O4732" s="1240"/>
      <c r="P4732" s="1240"/>
      <c r="Q4732" s="1240"/>
      <c r="R4732" s="1240"/>
      <c r="S4732" s="1240"/>
      <c r="T4732" s="1240"/>
      <c r="U4732" s="1240"/>
      <c r="V4732" s="1240"/>
      <c r="W4732" s="1240"/>
      <c r="Z4732" s="1262">
        <v>0</v>
      </c>
      <c r="AA4732" s="1262"/>
      <c r="AB4732" s="1262"/>
      <c r="AC4732" s="1262"/>
      <c r="AD4732" s="1262"/>
      <c r="AE4732" s="1262"/>
      <c r="AF4732" s="1262"/>
    </row>
    <row r="4733" spans="1:32" ht="17.45" customHeight="1">
      <c r="A4733" s="153"/>
      <c r="B4733" s="154"/>
      <c r="C4733" s="154"/>
      <c r="D4733" s="154"/>
      <c r="E4733" s="154"/>
      <c r="F4733" s="154"/>
      <c r="G4733" s="154"/>
      <c r="H4733" s="154"/>
      <c r="I4733" s="154"/>
      <c r="J4733" s="154"/>
      <c r="K4733" s="154"/>
      <c r="L4733" s="154"/>
      <c r="M4733" s="1260" t="s">
        <v>405</v>
      </c>
      <c r="N4733" s="1260"/>
      <c r="O4733" s="1260"/>
      <c r="P4733" s="1260"/>
      <c r="Q4733" s="1260"/>
      <c r="R4733" s="1260"/>
      <c r="S4733" s="1260"/>
      <c r="T4733" s="1260"/>
      <c r="U4733" s="1260"/>
      <c r="V4733" s="1260"/>
      <c r="W4733" s="1260"/>
      <c r="X4733" s="154"/>
      <c r="Y4733" s="154"/>
      <c r="Z4733" s="1261">
        <v>0</v>
      </c>
      <c r="AA4733" s="1261"/>
      <c r="AB4733" s="1261"/>
      <c r="AC4733" s="1261"/>
      <c r="AD4733" s="1261"/>
      <c r="AE4733" s="1261"/>
      <c r="AF4733" s="1261"/>
    </row>
    <row r="4734" spans="1:32" ht="17.45" customHeight="1">
      <c r="A4734" s="1257" t="s">
        <v>406</v>
      </c>
      <c r="B4734" s="1257"/>
      <c r="C4734" s="1257"/>
      <c r="D4734" s="1257"/>
      <c r="E4734" s="1257"/>
      <c r="F4734" s="1257"/>
      <c r="G4734" s="1257"/>
      <c r="H4734" s="1257"/>
      <c r="I4734" s="1257"/>
      <c r="J4734" s="1257"/>
      <c r="K4734" s="1257"/>
      <c r="L4734" s="1257"/>
      <c r="M4734" s="1257"/>
      <c r="N4734" s="1257"/>
      <c r="O4734" s="1258" t="s">
        <v>391</v>
      </c>
      <c r="P4734" s="1258"/>
      <c r="Q4734" s="1258"/>
      <c r="R4734" s="1258"/>
      <c r="S4734" s="1258" t="s">
        <v>407</v>
      </c>
      <c r="T4734" s="1258"/>
      <c r="U4734" s="1258"/>
      <c r="V4734" s="1258"/>
      <c r="W4734" s="1258" t="s">
        <v>408</v>
      </c>
      <c r="X4734" s="1258"/>
      <c r="Y4734" s="1258"/>
      <c r="Z4734" s="1258"/>
      <c r="AA4734" s="1258"/>
      <c r="AB4734" s="1258"/>
      <c r="AC4734" s="1259" t="s">
        <v>409</v>
      </c>
      <c r="AD4734" s="1259"/>
      <c r="AE4734" s="1259"/>
      <c r="AF4734" s="1259"/>
    </row>
    <row r="4735" spans="1:32" ht="22.5" customHeight="1">
      <c r="A4735" s="146"/>
      <c r="B4735" s="147"/>
      <c r="C4735" s="170" t="s">
        <v>883</v>
      </c>
      <c r="D4735" s="1314" t="s">
        <v>884</v>
      </c>
      <c r="E4735" s="1314"/>
      <c r="F4735" s="1314"/>
      <c r="G4735" s="1314"/>
      <c r="H4735" s="1314"/>
      <c r="I4735" s="1314"/>
      <c r="J4735" s="1314"/>
      <c r="K4735" s="1314"/>
      <c r="L4735" s="1314"/>
      <c r="M4735" s="1314"/>
      <c r="N4735" s="1314"/>
      <c r="O4735" s="1315">
        <v>1.10164</v>
      </c>
      <c r="P4735" s="1315"/>
      <c r="Q4735" s="1315"/>
      <c r="R4735" s="1315"/>
      <c r="S4735" s="1316" t="s">
        <v>446</v>
      </c>
      <c r="T4735" s="1316"/>
      <c r="U4735" s="1316"/>
      <c r="V4735" s="1316"/>
      <c r="W4735" s="1317">
        <v>122.8441</v>
      </c>
      <c r="X4735" s="1317"/>
      <c r="Y4735" s="1317"/>
      <c r="Z4735" s="1317"/>
      <c r="AA4735" s="1317"/>
      <c r="AB4735" s="1317"/>
      <c r="AC4735" s="1318">
        <v>135.33000000000001</v>
      </c>
      <c r="AD4735" s="1318"/>
      <c r="AE4735" s="1318"/>
      <c r="AF4735" s="1318"/>
    </row>
    <row r="4736" spans="1:32" ht="23.25" customHeight="1">
      <c r="A4736" s="153"/>
      <c r="B4736" s="154"/>
      <c r="C4736" s="175" t="s">
        <v>887</v>
      </c>
      <c r="D4736" s="1304" t="s">
        <v>888</v>
      </c>
      <c r="E4736" s="1304"/>
      <c r="F4736" s="1304"/>
      <c r="G4736" s="1304"/>
      <c r="H4736" s="1304"/>
      <c r="I4736" s="1304"/>
      <c r="J4736" s="1304"/>
      <c r="K4736" s="1304"/>
      <c r="L4736" s="1304"/>
      <c r="M4736" s="1304"/>
      <c r="N4736" s="1304"/>
      <c r="O4736" s="1305">
        <v>362.32393999999999</v>
      </c>
      <c r="P4736" s="1305"/>
      <c r="Q4736" s="1305"/>
      <c r="R4736" s="1305"/>
      <c r="S4736" s="1306" t="s">
        <v>533</v>
      </c>
      <c r="T4736" s="1306"/>
      <c r="U4736" s="1306"/>
      <c r="V4736" s="1306"/>
      <c r="W4736" s="1307">
        <v>0.64200000000000002</v>
      </c>
      <c r="X4736" s="1307"/>
      <c r="Y4736" s="1307"/>
      <c r="Z4736" s="1307"/>
      <c r="AA4736" s="1307"/>
      <c r="AB4736" s="1307"/>
      <c r="AC4736" s="1308">
        <v>232.61199999999999</v>
      </c>
      <c r="AD4736" s="1308"/>
      <c r="AE4736" s="1308"/>
      <c r="AF4736" s="1308"/>
    </row>
    <row r="4737" spans="1:32" ht="16.7" customHeight="1">
      <c r="A4737" s="1246"/>
      <c r="B4737" s="1246"/>
      <c r="C4737" s="1246"/>
      <c r="D4737" s="1246"/>
      <c r="E4737" s="1246"/>
      <c r="F4737" s="1246"/>
      <c r="G4737" s="1246"/>
      <c r="H4737" s="1246"/>
      <c r="I4737" s="1246"/>
      <c r="J4737" s="1246"/>
      <c r="K4737" s="1246"/>
      <c r="L4737" s="1246"/>
      <c r="M4737" s="1247" t="s">
        <v>411</v>
      </c>
      <c r="N4737" s="1247"/>
      <c r="O4737" s="1247"/>
      <c r="P4737" s="1247"/>
      <c r="Q4737" s="1247"/>
      <c r="R4737" s="1247"/>
      <c r="S4737" s="1247"/>
      <c r="T4737" s="1247"/>
      <c r="U4737" s="1247"/>
      <c r="V4737" s="1247"/>
      <c r="W4737" s="1247"/>
      <c r="X4737" s="1248"/>
      <c r="Y4737" s="1248"/>
      <c r="Z4737" s="1249">
        <v>367.94200000000001</v>
      </c>
      <c r="AA4737" s="1249"/>
      <c r="AB4737" s="1249"/>
      <c r="AC4737" s="1249"/>
      <c r="AD4737" s="1249"/>
      <c r="AE4737" s="1249"/>
      <c r="AF4737" s="1249"/>
    </row>
    <row r="4738" spans="1:32" ht="17.45" customHeight="1">
      <c r="A4738" s="1257" t="s">
        <v>412</v>
      </c>
      <c r="B4738" s="1257"/>
      <c r="C4738" s="1257"/>
      <c r="D4738" s="1257"/>
      <c r="E4738" s="1257"/>
      <c r="F4738" s="1257"/>
      <c r="G4738" s="1257"/>
      <c r="H4738" s="1257"/>
      <c r="I4738" s="1257"/>
      <c r="J4738" s="1257"/>
      <c r="K4738" s="1257"/>
      <c r="L4738" s="1257"/>
      <c r="M4738" s="1257"/>
      <c r="N4738" s="1257"/>
      <c r="O4738" s="1258" t="s">
        <v>391</v>
      </c>
      <c r="P4738" s="1258"/>
      <c r="Q4738" s="1258"/>
      <c r="R4738" s="1258"/>
      <c r="S4738" s="1258" t="s">
        <v>407</v>
      </c>
      <c r="T4738" s="1258"/>
      <c r="U4738" s="1258"/>
      <c r="V4738" s="1258"/>
      <c r="W4738" s="1258" t="s">
        <v>408</v>
      </c>
      <c r="X4738" s="1258"/>
      <c r="Y4738" s="1258"/>
      <c r="Z4738" s="1258"/>
      <c r="AA4738" s="1258"/>
      <c r="AB4738" s="1258"/>
      <c r="AC4738" s="1259" t="s">
        <v>409</v>
      </c>
      <c r="AD4738" s="1259"/>
      <c r="AE4738" s="1259"/>
      <c r="AF4738" s="1259"/>
    </row>
    <row r="4739" spans="1:32" ht="16.7" customHeight="1">
      <c r="A4739" s="1246"/>
      <c r="B4739" s="1246"/>
      <c r="C4739" s="1246"/>
      <c r="D4739" s="1246"/>
      <c r="E4739" s="1246"/>
      <c r="F4739" s="1246"/>
      <c r="G4739" s="1246"/>
      <c r="H4739" s="1246"/>
      <c r="I4739" s="1246"/>
      <c r="J4739" s="1246"/>
      <c r="K4739" s="1246"/>
      <c r="L4739" s="1246"/>
      <c r="M4739" s="1247" t="s">
        <v>413</v>
      </c>
      <c r="N4739" s="1247"/>
      <c r="O4739" s="1247"/>
      <c r="P4739" s="1247"/>
      <c r="Q4739" s="1247"/>
      <c r="R4739" s="1247"/>
      <c r="S4739" s="1247"/>
      <c r="T4739" s="1247"/>
      <c r="U4739" s="1247"/>
      <c r="V4739" s="1247"/>
      <c r="W4739" s="1247"/>
      <c r="X4739" s="1248"/>
      <c r="Y4739" s="1248"/>
      <c r="Z4739" s="1249">
        <v>0</v>
      </c>
      <c r="AA4739" s="1249"/>
      <c r="AB4739" s="1249"/>
      <c r="AC4739" s="1249"/>
      <c r="AD4739" s="1249"/>
      <c r="AE4739" s="1249"/>
      <c r="AF4739" s="1249"/>
    </row>
    <row r="4740" spans="1:32" ht="17.45" customHeight="1">
      <c r="A4740" s="1257" t="s">
        <v>414</v>
      </c>
      <c r="B4740" s="1257"/>
      <c r="C4740" s="1257"/>
      <c r="D4740" s="1257"/>
      <c r="E4740" s="1257"/>
      <c r="F4740" s="1257"/>
      <c r="G4740" s="1257"/>
      <c r="H4740" s="1257"/>
      <c r="I4740" s="1257"/>
      <c r="J4740" s="1257"/>
      <c r="K4740" s="1257"/>
      <c r="L4740" s="1257"/>
      <c r="M4740" s="1257"/>
      <c r="N4740" s="1257"/>
      <c r="O4740" s="1258" t="s">
        <v>391</v>
      </c>
      <c r="P4740" s="1258"/>
      <c r="Q4740" s="1258"/>
      <c r="R4740" s="1258"/>
      <c r="S4740" s="1258" t="s">
        <v>407</v>
      </c>
      <c r="T4740" s="1258"/>
      <c r="U4740" s="1258"/>
      <c r="V4740" s="1258"/>
      <c r="W4740" s="1258" t="s">
        <v>408</v>
      </c>
      <c r="X4740" s="1258"/>
      <c r="Y4740" s="1258"/>
      <c r="Z4740" s="1258"/>
      <c r="AA4740" s="1258"/>
      <c r="AB4740" s="1258"/>
      <c r="AC4740" s="1259" t="s">
        <v>409</v>
      </c>
      <c r="AD4740" s="1259"/>
      <c r="AE4740" s="1259"/>
      <c r="AF4740" s="1259"/>
    </row>
    <row r="4741" spans="1:32" ht="23.25" customHeight="1">
      <c r="A4741" s="146"/>
      <c r="B4741" s="147"/>
      <c r="C4741" s="170" t="s">
        <v>889</v>
      </c>
      <c r="D4741" s="1314" t="s">
        <v>890</v>
      </c>
      <c r="E4741" s="1314"/>
      <c r="F4741" s="1314"/>
      <c r="G4741" s="1314"/>
      <c r="H4741" s="1314"/>
      <c r="I4741" s="1314"/>
      <c r="J4741" s="1314"/>
      <c r="K4741" s="1314"/>
      <c r="L4741" s="1314"/>
      <c r="M4741" s="1314"/>
      <c r="N4741" s="1314"/>
      <c r="O4741" s="1315">
        <v>1.65246</v>
      </c>
      <c r="P4741" s="1315"/>
      <c r="Q4741" s="1315"/>
      <c r="R4741" s="1315"/>
      <c r="S4741" s="1316" t="s">
        <v>283</v>
      </c>
      <c r="T4741" s="1316"/>
      <c r="U4741" s="1316"/>
      <c r="V4741" s="1316"/>
      <c r="W4741" s="1317">
        <v>1.8</v>
      </c>
      <c r="X4741" s="1317"/>
      <c r="Y4741" s="1317"/>
      <c r="Z4741" s="1317"/>
      <c r="AA4741" s="1317"/>
      <c r="AB4741" s="1317"/>
      <c r="AC4741" s="1318">
        <v>2.9744000000000002</v>
      </c>
      <c r="AD4741" s="1318"/>
      <c r="AE4741" s="1318"/>
      <c r="AF4741" s="1318"/>
    </row>
    <row r="4742" spans="1:32" ht="22.5" customHeight="1">
      <c r="A4742" s="153"/>
      <c r="B4742" s="154"/>
      <c r="C4742" s="175" t="s">
        <v>891</v>
      </c>
      <c r="D4742" s="1304" t="s">
        <v>892</v>
      </c>
      <c r="E4742" s="1304"/>
      <c r="F4742" s="1304"/>
      <c r="G4742" s="1304"/>
      <c r="H4742" s="1304"/>
      <c r="I4742" s="1304"/>
      <c r="J4742" s="1304"/>
      <c r="K4742" s="1304"/>
      <c r="L4742" s="1304"/>
      <c r="M4742" s="1304"/>
      <c r="N4742" s="1304"/>
      <c r="O4742" s="1305">
        <v>0.36231999999999998</v>
      </c>
      <c r="P4742" s="1305"/>
      <c r="Q4742" s="1305"/>
      <c r="R4742" s="1305"/>
      <c r="S4742" s="1306" t="s">
        <v>283</v>
      </c>
      <c r="T4742" s="1306"/>
      <c r="U4742" s="1306"/>
      <c r="V4742" s="1306"/>
      <c r="W4742" s="1307">
        <v>33.54</v>
      </c>
      <c r="X4742" s="1307"/>
      <c r="Y4742" s="1307"/>
      <c r="Z4742" s="1307"/>
      <c r="AA4742" s="1307"/>
      <c r="AB4742" s="1307"/>
      <c r="AC4742" s="1308">
        <v>12.152200000000001</v>
      </c>
      <c r="AD4742" s="1308"/>
      <c r="AE4742" s="1308"/>
      <c r="AF4742" s="1308"/>
    </row>
    <row r="4743" spans="1:32" ht="17.45" customHeight="1">
      <c r="A4743" s="1251"/>
      <c r="B4743" s="1251"/>
      <c r="C4743" s="1251"/>
      <c r="D4743" s="1251"/>
      <c r="E4743" s="1251"/>
      <c r="F4743" s="1251"/>
      <c r="G4743" s="1251"/>
      <c r="H4743" s="1251"/>
      <c r="I4743" s="1251"/>
      <c r="J4743" s="1251"/>
      <c r="K4743" s="1251"/>
      <c r="L4743" s="1251"/>
      <c r="M4743" s="1252" t="s">
        <v>415</v>
      </c>
      <c r="N4743" s="1252"/>
      <c r="O4743" s="1252"/>
      <c r="P4743" s="1252"/>
      <c r="Q4743" s="1252"/>
      <c r="R4743" s="1252"/>
      <c r="S4743" s="1252"/>
      <c r="T4743" s="1252"/>
      <c r="U4743" s="1252"/>
      <c r="V4743" s="1252"/>
      <c r="W4743" s="1252"/>
      <c r="X4743" s="1253"/>
      <c r="Y4743" s="1253"/>
      <c r="Z4743" s="1254">
        <v>15.1266</v>
      </c>
      <c r="AA4743" s="1254"/>
      <c r="AB4743" s="1254"/>
      <c r="AC4743" s="1254"/>
      <c r="AD4743" s="1254"/>
      <c r="AE4743" s="1254"/>
      <c r="AF4743" s="1254"/>
    </row>
    <row r="4744" spans="1:32" ht="16.7" customHeight="1">
      <c r="A4744" s="1255" t="s">
        <v>416</v>
      </c>
      <c r="B4744" s="1255"/>
      <c r="C4744" s="1255"/>
      <c r="D4744" s="1255"/>
      <c r="E4744" s="1255"/>
      <c r="F4744" s="1255"/>
      <c r="G4744" s="1255"/>
      <c r="H4744" s="1255"/>
      <c r="I4744" s="1255"/>
      <c r="J4744" s="1256" t="s">
        <v>391</v>
      </c>
      <c r="K4744" s="1256"/>
      <c r="L4744" s="158" t="s">
        <v>417</v>
      </c>
      <c r="M4744" s="158" t="s">
        <v>418</v>
      </c>
      <c r="N4744" s="1256" t="s">
        <v>419</v>
      </c>
      <c r="O4744" s="1256"/>
      <c r="P4744" s="1256" t="s">
        <v>420</v>
      </c>
      <c r="Q4744" s="1256"/>
      <c r="R4744" s="1256"/>
      <c r="S4744" s="1256"/>
      <c r="T4744" s="1256" t="s">
        <v>421</v>
      </c>
      <c r="U4744" s="1256"/>
      <c r="V4744" s="1256"/>
      <c r="W4744" s="1256"/>
      <c r="X4744" s="1256" t="s">
        <v>422</v>
      </c>
      <c r="Y4744" s="1256"/>
      <c r="Z4744" s="1256"/>
      <c r="AA4744" s="1256"/>
      <c r="AB4744" s="1256"/>
      <c r="AC4744" s="1245" t="s">
        <v>409</v>
      </c>
      <c r="AD4744" s="1245"/>
      <c r="AE4744" s="1245"/>
      <c r="AF4744" s="1245"/>
    </row>
    <row r="4745" spans="1:32" ht="23.25" customHeight="1">
      <c r="A4745" s="146"/>
      <c r="B4745" s="147"/>
      <c r="C4745" s="170" t="s">
        <v>895</v>
      </c>
      <c r="D4745" s="1263" t="s">
        <v>890</v>
      </c>
      <c r="E4745" s="1263"/>
      <c r="F4745" s="1263"/>
      <c r="G4745" s="1263"/>
      <c r="H4745" s="1263"/>
      <c r="I4745" s="1263"/>
      <c r="J4745" s="1300">
        <v>1.65246</v>
      </c>
      <c r="K4745" s="1300"/>
      <c r="L4745" s="171">
        <v>0</v>
      </c>
      <c r="M4745" s="171">
        <v>0</v>
      </c>
      <c r="N4745" s="1265">
        <v>0</v>
      </c>
      <c r="O4745" s="1265"/>
      <c r="P4745" s="1265">
        <v>1.24</v>
      </c>
      <c r="Q4745" s="1265"/>
      <c r="R4745" s="1265"/>
      <c r="S4745" s="1265"/>
      <c r="T4745" s="1265">
        <v>0.99</v>
      </c>
      <c r="U4745" s="1265"/>
      <c r="V4745" s="1265"/>
      <c r="W4745" s="1265"/>
      <c r="X4745" s="1265">
        <v>0.82</v>
      </c>
      <c r="Y4745" s="1265"/>
      <c r="Z4745" s="1265"/>
      <c r="AA4745" s="1265"/>
      <c r="AB4745" s="1265"/>
      <c r="AC4745" s="1266">
        <v>0</v>
      </c>
      <c r="AD4745" s="1266"/>
      <c r="AE4745" s="1266"/>
      <c r="AF4745" s="1266"/>
    </row>
    <row r="4746" spans="1:32" ht="28.15" customHeight="1">
      <c r="A4746" s="153"/>
      <c r="B4746" s="154"/>
      <c r="C4746" s="175" t="s">
        <v>896</v>
      </c>
      <c r="D4746" s="1294" t="s">
        <v>892</v>
      </c>
      <c r="E4746" s="1294"/>
      <c r="F4746" s="1294"/>
      <c r="G4746" s="1294"/>
      <c r="H4746" s="1294"/>
      <c r="I4746" s="1294"/>
      <c r="J4746" s="1295">
        <v>0.36231999999999998</v>
      </c>
      <c r="K4746" s="1295"/>
      <c r="L4746" s="176">
        <v>0</v>
      </c>
      <c r="M4746" s="176">
        <v>0</v>
      </c>
      <c r="N4746" s="1296">
        <v>0</v>
      </c>
      <c r="O4746" s="1296"/>
      <c r="P4746" s="1296">
        <v>1.1000000000000001</v>
      </c>
      <c r="Q4746" s="1296"/>
      <c r="R4746" s="1296"/>
      <c r="S4746" s="1296"/>
      <c r="T4746" s="1296">
        <v>0.88</v>
      </c>
      <c r="U4746" s="1296"/>
      <c r="V4746" s="1296"/>
      <c r="W4746" s="1296"/>
      <c r="X4746" s="1296">
        <v>0.72</v>
      </c>
      <c r="Y4746" s="1296"/>
      <c r="Z4746" s="1296"/>
      <c r="AA4746" s="1296"/>
      <c r="AB4746" s="1296"/>
      <c r="AC4746" s="1261">
        <v>0</v>
      </c>
      <c r="AD4746" s="1261"/>
      <c r="AE4746" s="1261"/>
      <c r="AF4746" s="1261"/>
    </row>
    <row r="4747" spans="1:32" ht="17.45" customHeight="1">
      <c r="A4747" s="1246"/>
      <c r="B4747" s="1246"/>
      <c r="C4747" s="1246"/>
      <c r="D4747" s="1246"/>
      <c r="E4747" s="1246"/>
      <c r="F4747" s="1246"/>
      <c r="G4747" s="1246"/>
      <c r="H4747" s="1246"/>
      <c r="I4747" s="1246"/>
      <c r="J4747" s="1246"/>
      <c r="K4747" s="1246"/>
      <c r="L4747" s="1246"/>
      <c r="M4747" s="1247" t="s">
        <v>423</v>
      </c>
      <c r="N4747" s="1247"/>
      <c r="O4747" s="1247"/>
      <c r="P4747" s="1247"/>
      <c r="Q4747" s="1247"/>
      <c r="R4747" s="1247"/>
      <c r="S4747" s="1247"/>
      <c r="T4747" s="1247"/>
      <c r="U4747" s="1247"/>
      <c r="V4747" s="1247"/>
      <c r="W4747" s="1247"/>
      <c r="X4747" s="1248"/>
      <c r="Y4747" s="1248"/>
      <c r="Z4747" s="1249">
        <v>0</v>
      </c>
      <c r="AA4747" s="1249"/>
      <c r="AB4747" s="1249"/>
      <c r="AC4747" s="1249"/>
      <c r="AD4747" s="1249"/>
      <c r="AE4747" s="1249"/>
      <c r="AF4747" s="1249"/>
    </row>
    <row r="4748" spans="1:32" ht="5.85" customHeight="1">
      <c r="A4748" s="1250"/>
      <c r="B4748" s="1250"/>
      <c r="C4748" s="1250"/>
      <c r="D4748" s="1250"/>
      <c r="E4748" s="1250"/>
      <c r="F4748" s="1250"/>
      <c r="G4748" s="1250"/>
      <c r="H4748" s="1250"/>
      <c r="I4748" s="1250"/>
      <c r="J4748" s="1250"/>
      <c r="K4748" s="1250"/>
      <c r="L4748" s="1250"/>
      <c r="M4748" s="1250"/>
      <c r="N4748" s="1250"/>
      <c r="O4748" s="1250"/>
      <c r="P4748" s="1250"/>
      <c r="Q4748" s="1250"/>
      <c r="R4748" s="1250"/>
      <c r="S4748" s="1250"/>
      <c r="T4748" s="1250"/>
      <c r="U4748" s="1250"/>
      <c r="V4748" s="1250"/>
      <c r="W4748" s="1250"/>
      <c r="X4748" s="1250"/>
      <c r="Y4748" s="1250"/>
      <c r="Z4748" s="1250"/>
      <c r="AA4748" s="1250"/>
      <c r="AB4748" s="1250"/>
      <c r="AC4748" s="1250"/>
      <c r="AD4748" s="1250"/>
      <c r="AE4748" s="1250"/>
      <c r="AF4748" s="1250"/>
    </row>
    <row r="4749" spans="1:32" ht="16.7" customHeight="1">
      <c r="A4749" s="1239"/>
      <c r="B4749" s="1239"/>
      <c r="C4749" s="1239"/>
      <c r="D4749" s="1239"/>
      <c r="E4749" s="1239"/>
      <c r="F4749" s="1239"/>
      <c r="G4749" s="1239"/>
      <c r="H4749" s="1239"/>
      <c r="I4749" s="1239"/>
      <c r="J4749" s="1239"/>
      <c r="K4749" s="1239"/>
      <c r="L4749" s="1239"/>
      <c r="M4749" s="1240" t="s">
        <v>424</v>
      </c>
      <c r="N4749" s="1240"/>
      <c r="O4749" s="1240"/>
      <c r="P4749" s="1240"/>
      <c r="Q4749" s="1240"/>
      <c r="R4749" s="1240"/>
      <c r="S4749" s="1240"/>
      <c r="T4749" s="1240"/>
      <c r="U4749" s="1240"/>
      <c r="V4749" s="1240"/>
      <c r="W4749" s="1240"/>
      <c r="X4749" s="1243"/>
      <c r="Y4749" s="1243"/>
      <c r="Z4749" s="1241">
        <v>452.96</v>
      </c>
      <c r="AA4749" s="1241"/>
      <c r="AB4749" s="1241"/>
      <c r="AC4749" s="1241"/>
      <c r="AD4749" s="1241"/>
      <c r="AE4749" s="1241"/>
      <c r="AF4749" s="1241"/>
    </row>
    <row r="4750" spans="1:32" ht="17.45" customHeight="1">
      <c r="A4750" s="1239"/>
      <c r="B4750" s="1239"/>
      <c r="C4750" s="1239"/>
      <c r="D4750" s="1239"/>
      <c r="E4750" s="1239"/>
      <c r="F4750" s="1239"/>
      <c r="G4750" s="1239"/>
      <c r="H4750" s="1239"/>
      <c r="I4750" s="1239"/>
      <c r="J4750" s="1239"/>
      <c r="K4750" s="1240" t="s">
        <v>425</v>
      </c>
      <c r="L4750" s="1240"/>
      <c r="M4750" s="1240"/>
      <c r="N4750" s="1240"/>
      <c r="O4750" s="1240"/>
      <c r="P4750" s="1240"/>
      <c r="Q4750" s="151"/>
      <c r="R4750" s="1244">
        <v>0</v>
      </c>
      <c r="S4750" s="1244"/>
      <c r="T4750" s="1244"/>
      <c r="U4750" s="151"/>
      <c r="V4750" s="1240" t="s">
        <v>426</v>
      </c>
      <c r="W4750" s="1240"/>
      <c r="X4750" s="1243"/>
      <c r="Y4750" s="1243"/>
      <c r="Z4750" s="1241">
        <v>0</v>
      </c>
      <c r="AA4750" s="1241"/>
      <c r="AB4750" s="1241"/>
      <c r="AC4750" s="1241"/>
      <c r="AD4750" s="1241"/>
      <c r="AE4750" s="1241"/>
      <c r="AF4750" s="1241"/>
    </row>
    <row r="4751" spans="1:32" ht="17.45" customHeight="1">
      <c r="A4751" s="1239"/>
      <c r="B4751" s="1239"/>
      <c r="C4751" s="1239"/>
      <c r="D4751" s="1239"/>
      <c r="E4751" s="1239"/>
      <c r="F4751" s="1239"/>
      <c r="G4751" s="1239"/>
      <c r="H4751" s="1239"/>
      <c r="I4751" s="1239"/>
      <c r="J4751" s="1239"/>
      <c r="K4751" s="1239"/>
      <c r="L4751" s="1239"/>
      <c r="M4751" s="1240" t="s">
        <v>427</v>
      </c>
      <c r="N4751" s="1240"/>
      <c r="O4751" s="1240"/>
      <c r="P4751" s="1240"/>
      <c r="Q4751" s="1240"/>
      <c r="R4751" s="1240"/>
      <c r="S4751" s="1240"/>
      <c r="T4751" s="1240"/>
      <c r="U4751" s="1240"/>
      <c r="V4751" s="1240"/>
      <c r="W4751" s="1240"/>
      <c r="X4751" s="1243"/>
      <c r="Y4751" s="1243"/>
      <c r="Z4751" s="1241">
        <v>452.96</v>
      </c>
      <c r="AA4751" s="1241"/>
      <c r="AB4751" s="1241"/>
      <c r="AC4751" s="1241"/>
      <c r="AD4751" s="1241"/>
      <c r="AE4751" s="1241"/>
      <c r="AF4751" s="1241"/>
    </row>
    <row r="4752" spans="1:32" ht="5.85" customHeight="1">
      <c r="A4752" s="1242"/>
      <c r="B4752" s="1242"/>
      <c r="C4752" s="1242"/>
      <c r="D4752" s="1242"/>
      <c r="E4752" s="1242"/>
      <c r="F4752" s="1242"/>
      <c r="G4752" s="1242"/>
      <c r="H4752" s="1242"/>
      <c r="I4752" s="1242"/>
      <c r="J4752" s="1242"/>
      <c r="K4752" s="1242"/>
      <c r="L4752" s="1242"/>
      <c r="M4752" s="1242"/>
      <c r="N4752" s="1242"/>
      <c r="O4752" s="1242"/>
      <c r="P4752" s="1242"/>
      <c r="Q4752" s="1242"/>
      <c r="R4752" s="1242"/>
      <c r="S4752" s="1242"/>
      <c r="T4752" s="1242"/>
      <c r="U4752" s="1242"/>
      <c r="V4752" s="1242"/>
      <c r="W4752" s="1242"/>
      <c r="X4752" s="1242"/>
      <c r="Y4752" s="1242"/>
      <c r="Z4752" s="1242"/>
      <c r="AA4752" s="1242"/>
      <c r="AB4752" s="1242"/>
      <c r="AC4752" s="1242"/>
      <c r="AD4752" s="1242"/>
      <c r="AE4752" s="1242"/>
      <c r="AF4752" s="1242"/>
    </row>
    <row r="4753" spans="1:32" ht="8.65" customHeight="1">
      <c r="A4753" s="153"/>
      <c r="B4753" s="154"/>
      <c r="C4753" s="154"/>
      <c r="D4753" s="154"/>
      <c r="E4753" s="154"/>
      <c r="F4753" s="154"/>
      <c r="G4753" s="154"/>
      <c r="H4753" s="154"/>
      <c r="I4753" s="154"/>
      <c r="J4753" s="154"/>
      <c r="K4753" s="154"/>
      <c r="L4753" s="154"/>
      <c r="M4753" s="154"/>
      <c r="N4753" s="154"/>
      <c r="O4753" s="154"/>
      <c r="P4753" s="154"/>
      <c r="Q4753" s="154"/>
      <c r="R4753" s="154"/>
      <c r="S4753" s="154"/>
      <c r="T4753" s="154"/>
      <c r="U4753" s="154"/>
      <c r="V4753" s="154"/>
      <c r="W4753" s="154"/>
      <c r="X4753" s="154"/>
      <c r="Y4753" s="154"/>
      <c r="Z4753" s="154"/>
      <c r="AA4753" s="154"/>
      <c r="AB4753" s="154"/>
      <c r="AC4753" s="154"/>
      <c r="AD4753" s="154"/>
      <c r="AE4753" s="154"/>
      <c r="AF4753" s="162"/>
    </row>
    <row r="4754" spans="1:32" ht="1.5" customHeight="1">
      <c r="A4754" s="146"/>
      <c r="B4754" s="147"/>
      <c r="C4754" s="147"/>
      <c r="D4754" s="147"/>
      <c r="E4754" s="147"/>
      <c r="F4754" s="147"/>
      <c r="G4754" s="1289" t="s">
        <v>376</v>
      </c>
      <c r="H4754" s="1289"/>
      <c r="I4754" s="1289"/>
      <c r="J4754" s="1289"/>
      <c r="K4754" s="1289"/>
      <c r="L4754" s="1289"/>
      <c r="M4754" s="1289"/>
      <c r="N4754" s="1289"/>
      <c r="O4754" s="1289"/>
      <c r="P4754" s="1289"/>
      <c r="Q4754" s="1289"/>
      <c r="R4754" s="1289"/>
      <c r="S4754" s="1289"/>
      <c r="T4754" s="1289"/>
      <c r="U4754" s="1289"/>
      <c r="V4754" s="1289"/>
      <c r="W4754" s="1289"/>
      <c r="X4754" s="1289"/>
      <c r="Y4754" s="1289"/>
      <c r="Z4754" s="1289"/>
      <c r="AA4754" s="148"/>
      <c r="AB4754" s="1290" t="s">
        <v>1013</v>
      </c>
      <c r="AC4754" s="1290"/>
      <c r="AD4754" s="1290"/>
      <c r="AE4754" s="1290"/>
      <c r="AF4754" s="1290"/>
    </row>
    <row r="4755" spans="1:32" ht="15.4" customHeight="1">
      <c r="A4755" s="150"/>
      <c r="B4755" s="1243"/>
      <c r="C4755" s="1243"/>
      <c r="D4755" s="1243"/>
      <c r="E4755" s="1243"/>
      <c r="G4755" s="1289"/>
      <c r="H4755" s="1289"/>
      <c r="I4755" s="1289"/>
      <c r="J4755" s="1289"/>
      <c r="K4755" s="1289"/>
      <c r="L4755" s="1289"/>
      <c r="M4755" s="1289"/>
      <c r="N4755" s="1289"/>
      <c r="O4755" s="1289"/>
      <c r="P4755" s="1289"/>
      <c r="Q4755" s="1289"/>
      <c r="R4755" s="1289"/>
      <c r="S4755" s="1289"/>
      <c r="T4755" s="1289"/>
      <c r="U4755" s="1289"/>
      <c r="V4755" s="1289"/>
      <c r="W4755" s="1289"/>
      <c r="X4755" s="1289"/>
      <c r="Y4755" s="1289"/>
      <c r="Z4755" s="1289"/>
      <c r="AA4755" s="152"/>
      <c r="AB4755" s="1290"/>
      <c r="AC4755" s="1290"/>
      <c r="AD4755" s="1290"/>
      <c r="AE4755" s="1290"/>
      <c r="AF4755" s="1290"/>
    </row>
    <row r="4756" spans="1:32" ht="11.65" customHeight="1">
      <c r="A4756" s="150"/>
      <c r="B4756" s="1243"/>
      <c r="C4756" s="1243"/>
      <c r="D4756" s="1243"/>
      <c r="E4756" s="1243"/>
      <c r="G4756" s="1289"/>
      <c r="H4756" s="1289"/>
      <c r="I4756" s="1289"/>
      <c r="J4756" s="1289"/>
      <c r="K4756" s="1289"/>
      <c r="L4756" s="1289"/>
      <c r="M4756" s="1289"/>
      <c r="N4756" s="1289"/>
      <c r="O4756" s="1289"/>
      <c r="P4756" s="1289"/>
      <c r="Q4756" s="1289"/>
      <c r="R4756" s="1289"/>
      <c r="S4756" s="1289"/>
      <c r="T4756" s="1289"/>
      <c r="U4756" s="1289"/>
      <c r="V4756" s="1289"/>
      <c r="W4756" s="1289"/>
      <c r="X4756" s="1289"/>
      <c r="Y4756" s="1289"/>
      <c r="Z4756" s="1289"/>
      <c r="AA4756" s="152"/>
      <c r="AB4756" s="1291" t="s">
        <v>378</v>
      </c>
      <c r="AC4756" s="1291"/>
      <c r="AD4756" s="1291"/>
      <c r="AE4756" s="1292"/>
      <c r="AF4756" s="1292"/>
    </row>
    <row r="4757" spans="1:32" ht="13.9" customHeight="1">
      <c r="A4757" s="150"/>
      <c r="B4757" s="1243"/>
      <c r="C4757" s="1243"/>
      <c r="D4757" s="1243"/>
      <c r="E4757" s="1243"/>
      <c r="G4757" s="1293" t="s">
        <v>379</v>
      </c>
      <c r="H4757" s="1293"/>
      <c r="I4757" s="1293"/>
      <c r="J4757" s="1293"/>
      <c r="K4757" s="1293"/>
      <c r="L4757" s="1293"/>
      <c r="M4757" s="1293"/>
      <c r="N4757" s="1293"/>
      <c r="O4757" s="1293"/>
      <c r="P4757" s="1293"/>
      <c r="Q4757" s="1293"/>
      <c r="R4757" s="1293"/>
      <c r="S4757" s="1293"/>
      <c r="T4757" s="1293"/>
      <c r="U4757" s="1293"/>
      <c r="V4757" s="1293"/>
      <c r="W4757" s="1293"/>
      <c r="X4757" s="1293"/>
      <c r="Y4757" s="1293"/>
      <c r="Z4757" s="1293"/>
      <c r="AA4757" s="152"/>
      <c r="AB4757" s="1291"/>
      <c r="AC4757" s="1291"/>
      <c r="AD4757" s="1291"/>
      <c r="AE4757" s="1292"/>
      <c r="AF4757" s="1292"/>
    </row>
    <row r="4758" spans="1:32" ht="0.75" customHeight="1">
      <c r="A4758" s="150"/>
      <c r="G4758" s="1293"/>
      <c r="H4758" s="1293"/>
      <c r="I4758" s="1293"/>
      <c r="J4758" s="1293"/>
      <c r="K4758" s="1293"/>
      <c r="L4758" s="1293"/>
      <c r="M4758" s="1293"/>
      <c r="N4758" s="1293"/>
      <c r="O4758" s="1293"/>
      <c r="P4758" s="1293"/>
      <c r="Q4758" s="1293"/>
      <c r="R4758" s="1293"/>
      <c r="S4758" s="1293"/>
      <c r="T4758" s="1293"/>
      <c r="U4758" s="1293"/>
      <c r="V4758" s="1293"/>
      <c r="W4758" s="1293"/>
      <c r="X4758" s="1293"/>
      <c r="Y4758" s="1293"/>
      <c r="Z4758" s="1293"/>
      <c r="AA4758" s="152"/>
      <c r="AB4758" s="1291"/>
      <c r="AC4758" s="1291"/>
      <c r="AD4758" s="1291"/>
      <c r="AE4758" s="1292"/>
      <c r="AF4758" s="1292"/>
    </row>
    <row r="4759" spans="1:32" ht="0.75" customHeight="1">
      <c r="A4759" s="153"/>
      <c r="B4759" s="154"/>
      <c r="C4759" s="154"/>
      <c r="D4759" s="154"/>
      <c r="E4759" s="154"/>
      <c r="F4759" s="154"/>
      <c r="G4759" s="154"/>
      <c r="H4759" s="154"/>
      <c r="I4759" s="154"/>
      <c r="J4759" s="154"/>
      <c r="K4759" s="154"/>
      <c r="L4759" s="154"/>
      <c r="M4759" s="154"/>
      <c r="N4759" s="154"/>
      <c r="O4759" s="154"/>
      <c r="P4759" s="154"/>
      <c r="Q4759" s="154"/>
      <c r="R4759" s="154"/>
      <c r="S4759" s="154"/>
      <c r="T4759" s="154"/>
      <c r="U4759" s="154"/>
      <c r="V4759" s="154"/>
      <c r="W4759" s="154"/>
      <c r="X4759" s="154"/>
      <c r="Y4759" s="154"/>
      <c r="Z4759" s="154"/>
      <c r="AA4759" s="154"/>
      <c r="AB4759" s="154"/>
      <c r="AC4759" s="154"/>
      <c r="AD4759" s="154"/>
      <c r="AE4759" s="1292"/>
      <c r="AF4759" s="1292"/>
    </row>
    <row r="4760" spans="1:32" ht="15.95" customHeight="1">
      <c r="A4760" s="1280" t="s">
        <v>323</v>
      </c>
      <c r="B4760" s="1280"/>
      <c r="C4760" s="1280"/>
      <c r="D4760" s="1280"/>
      <c r="E4760" s="1280"/>
      <c r="F4760" s="1280"/>
      <c r="G4760" s="1280"/>
      <c r="H4760" s="1280"/>
      <c r="I4760" s="1280"/>
      <c r="J4760" s="1280"/>
      <c r="K4760" s="1280"/>
      <c r="L4760" s="1280"/>
      <c r="M4760" s="1280"/>
      <c r="N4760" s="1280"/>
      <c r="O4760" s="1280"/>
      <c r="P4760" s="1280"/>
      <c r="Q4760" s="1280"/>
      <c r="R4760" s="1280"/>
      <c r="S4760" s="1280"/>
      <c r="T4760" s="1280"/>
      <c r="U4760" s="1280"/>
      <c r="V4760" s="1280"/>
      <c r="W4760" s="1280"/>
      <c r="X4760" s="1280"/>
      <c r="Y4760" s="1280"/>
      <c r="Z4760" s="1280"/>
      <c r="AA4760" s="1280"/>
      <c r="AB4760" s="1280"/>
      <c r="AC4760" s="1280"/>
      <c r="AD4760" s="1280"/>
      <c r="AE4760" s="1280"/>
      <c r="AF4760" s="1280"/>
    </row>
    <row r="4761" spans="1:32" ht="0.75" customHeight="1">
      <c r="A4761" s="146"/>
      <c r="B4761" s="147"/>
      <c r="C4761" s="147"/>
      <c r="D4761" s="147"/>
      <c r="E4761" s="147"/>
      <c r="F4761" s="147"/>
      <c r="G4761" s="147"/>
      <c r="H4761" s="147"/>
      <c r="I4761" s="147"/>
      <c r="J4761" s="147"/>
      <c r="K4761" s="147"/>
      <c r="L4761" s="147"/>
      <c r="M4761" s="147"/>
      <c r="N4761" s="147"/>
      <c r="O4761" s="147"/>
      <c r="P4761" s="147"/>
      <c r="Q4761" s="147"/>
      <c r="R4761" s="147"/>
      <c r="S4761" s="147"/>
      <c r="T4761" s="147"/>
      <c r="U4761" s="147"/>
      <c r="V4761" s="147"/>
      <c r="W4761" s="147"/>
      <c r="X4761" s="147"/>
      <c r="Y4761" s="147"/>
      <c r="Z4761" s="147"/>
      <c r="AA4761" s="147"/>
      <c r="AB4761" s="147"/>
      <c r="AC4761" s="147"/>
      <c r="AD4761" s="147"/>
      <c r="AE4761" s="147"/>
      <c r="AF4761" s="148"/>
    </row>
    <row r="4762" spans="1:32" ht="37.15" customHeight="1">
      <c r="A4762" s="1281" t="s">
        <v>380</v>
      </c>
      <c r="B4762" s="1281"/>
      <c r="C4762" s="1281"/>
      <c r="D4762" s="1281"/>
      <c r="E4762" s="1281"/>
      <c r="F4762" s="1281"/>
      <c r="G4762" s="1281"/>
      <c r="H4762" s="1281"/>
      <c r="I4762" s="1281"/>
      <c r="J4762" s="1281"/>
      <c r="K4762" s="1281"/>
      <c r="L4762" s="1281"/>
      <c r="M4762" s="1281"/>
      <c r="N4762" s="1281"/>
      <c r="O4762" s="1281"/>
      <c r="P4762" s="1281"/>
      <c r="Q4762" s="1281"/>
      <c r="R4762" s="1281"/>
      <c r="S4762" s="1281"/>
      <c r="T4762" s="1281"/>
      <c r="U4762" s="1281"/>
      <c r="V4762" s="1281"/>
      <c r="W4762" s="1281"/>
      <c r="X4762" s="1281"/>
      <c r="Y4762" s="1282" t="s">
        <v>878</v>
      </c>
      <c r="Z4762" s="1282"/>
      <c r="AA4762" s="1282"/>
      <c r="AB4762" s="1282"/>
      <c r="AC4762" s="1282"/>
      <c r="AD4762" s="1282"/>
      <c r="AE4762" s="1282"/>
      <c r="AF4762" s="1282"/>
    </row>
    <row r="4763" spans="1:32" ht="5.0999999999999996" customHeight="1">
      <c r="A4763" s="155"/>
      <c r="B4763" s="156"/>
      <c r="C4763" s="156"/>
      <c r="D4763" s="156"/>
      <c r="E4763" s="156"/>
      <c r="F4763" s="156"/>
      <c r="G4763" s="156"/>
      <c r="H4763" s="156"/>
      <c r="I4763" s="156"/>
      <c r="J4763" s="156"/>
      <c r="K4763" s="156"/>
      <c r="L4763" s="156"/>
      <c r="M4763" s="156"/>
      <c r="N4763" s="156"/>
      <c r="O4763" s="156"/>
      <c r="P4763" s="156"/>
      <c r="Q4763" s="156"/>
      <c r="R4763" s="156"/>
      <c r="S4763" s="156"/>
      <c r="T4763" s="156"/>
      <c r="U4763" s="156"/>
      <c r="V4763" s="156"/>
      <c r="W4763" s="156"/>
      <c r="X4763" s="156"/>
      <c r="Y4763" s="156"/>
      <c r="Z4763" s="156"/>
      <c r="AA4763" s="156"/>
      <c r="AB4763" s="156"/>
      <c r="AC4763" s="156"/>
      <c r="AD4763" s="156"/>
      <c r="AE4763" s="156"/>
      <c r="AF4763" s="157"/>
    </row>
    <row r="4764" spans="1:32" ht="18.2" customHeight="1">
      <c r="A4764" s="1278" t="s">
        <v>382</v>
      </c>
      <c r="B4764" s="1278"/>
      <c r="C4764" s="1278"/>
      <c r="D4764" s="1278"/>
      <c r="E4764" s="1278" t="s">
        <v>385</v>
      </c>
      <c r="F4764" s="1278"/>
      <c r="G4764" s="1278"/>
      <c r="H4764" s="1321" t="s">
        <v>386</v>
      </c>
      <c r="I4764" s="1285" t="s">
        <v>512</v>
      </c>
      <c r="J4764" s="1285"/>
      <c r="K4764" s="1285"/>
      <c r="L4764" s="1285"/>
      <c r="M4764" s="1285"/>
      <c r="N4764" s="1285"/>
      <c r="O4764" s="1285"/>
      <c r="P4764" s="1285"/>
      <c r="Q4764" s="1285"/>
      <c r="R4764" s="1285"/>
      <c r="S4764" s="1285"/>
      <c r="T4764" s="1285"/>
      <c r="U4764" s="1285"/>
      <c r="V4764" s="1285"/>
      <c r="W4764" s="1285"/>
      <c r="X4764" s="1285"/>
      <c r="Y4764" s="1275" t="s">
        <v>383</v>
      </c>
      <c r="Z4764" s="1275"/>
      <c r="AA4764" s="1275"/>
      <c r="AB4764" s="1275"/>
      <c r="AC4764" s="1275"/>
      <c r="AD4764" s="1286" t="s">
        <v>446</v>
      </c>
      <c r="AE4764" s="1286"/>
      <c r="AF4764" s="1286"/>
    </row>
    <row r="4765" spans="1:32" ht="0.75" customHeight="1">
      <c r="A4765" s="1274" t="s">
        <v>511</v>
      </c>
      <c r="B4765" s="1274"/>
      <c r="C4765" s="1274"/>
      <c r="D4765" s="1274"/>
      <c r="E4765" s="1278"/>
      <c r="F4765" s="1278"/>
      <c r="G4765" s="1278"/>
      <c r="H4765" s="1321"/>
      <c r="I4765" s="1285"/>
      <c r="J4765" s="1285"/>
      <c r="K4765" s="1285"/>
      <c r="L4765" s="1285"/>
      <c r="M4765" s="1285"/>
      <c r="N4765" s="1285"/>
      <c r="O4765" s="1285"/>
      <c r="P4765" s="1285"/>
      <c r="Q4765" s="1285"/>
      <c r="R4765" s="1285"/>
      <c r="S4765" s="1285"/>
      <c r="T4765" s="1285"/>
      <c r="U4765" s="1285"/>
      <c r="V4765" s="1285"/>
      <c r="W4765" s="1285"/>
      <c r="X4765" s="1285"/>
      <c r="Y4765" s="1275" t="s">
        <v>387</v>
      </c>
      <c r="Z4765" s="1275"/>
      <c r="AA4765" s="1275"/>
      <c r="AB4765" s="1275"/>
      <c r="AC4765" s="1275"/>
      <c r="AD4765" s="1276">
        <v>3.57938</v>
      </c>
      <c r="AE4765" s="1276"/>
      <c r="AF4765" s="1276"/>
    </row>
    <row r="4766" spans="1:32" ht="18.2" customHeight="1">
      <c r="A4766" s="1274"/>
      <c r="B4766" s="1274"/>
      <c r="C4766" s="1274"/>
      <c r="D4766" s="1274"/>
      <c r="E4766" s="1277"/>
      <c r="F4766" s="1277"/>
      <c r="G4766" s="1277"/>
      <c r="H4766" s="1321"/>
      <c r="I4766" s="1285"/>
      <c r="J4766" s="1285"/>
      <c r="K4766" s="1285"/>
      <c r="L4766" s="1285"/>
      <c r="M4766" s="1285"/>
      <c r="N4766" s="1285"/>
      <c r="O4766" s="1285"/>
      <c r="P4766" s="1285"/>
      <c r="Q4766" s="1285"/>
      <c r="R4766" s="1285"/>
      <c r="S4766" s="1285"/>
      <c r="T4766" s="1285"/>
      <c r="U4766" s="1285"/>
      <c r="V4766" s="1285"/>
      <c r="W4766" s="1285"/>
      <c r="X4766" s="1285"/>
      <c r="Y4766" s="1275"/>
      <c r="Z4766" s="1275"/>
      <c r="AA4766" s="1275"/>
      <c r="AB4766" s="1275"/>
      <c r="AC4766" s="1275"/>
      <c r="AD4766" s="1276"/>
      <c r="AE4766" s="1276"/>
      <c r="AF4766" s="1276"/>
    </row>
    <row r="4767" spans="1:32" ht="0.75" customHeight="1">
      <c r="A4767" s="1278"/>
      <c r="B4767" s="1278"/>
      <c r="C4767" s="1278"/>
      <c r="D4767" s="1278"/>
      <c r="E4767" s="1278"/>
      <c r="F4767" s="1278"/>
      <c r="G4767" s="1278"/>
      <c r="H4767" s="1321"/>
      <c r="I4767" s="1279"/>
      <c r="J4767" s="1279"/>
      <c r="K4767" s="1279"/>
      <c r="L4767" s="1279"/>
      <c r="M4767" s="1279"/>
      <c r="N4767" s="1279"/>
      <c r="O4767" s="1279"/>
      <c r="P4767" s="1279"/>
      <c r="Q4767" s="1279"/>
      <c r="R4767" s="1279"/>
      <c r="S4767" s="1279"/>
      <c r="T4767" s="1279"/>
      <c r="U4767" s="1279"/>
      <c r="V4767" s="1279"/>
      <c r="W4767" s="1279"/>
      <c r="X4767" s="1279"/>
      <c r="Y4767" s="1279"/>
      <c r="Z4767" s="1279"/>
      <c r="AA4767" s="1279"/>
      <c r="AB4767" s="1279"/>
      <c r="AC4767" s="1279"/>
      <c r="AD4767" s="1279"/>
      <c r="AE4767" s="1279"/>
      <c r="AF4767" s="1279"/>
    </row>
    <row r="4768" spans="1:32" ht="26.1" customHeight="1">
      <c r="A4768" s="1271" t="s">
        <v>432</v>
      </c>
      <c r="B4768" s="1271"/>
      <c r="C4768" s="1271"/>
      <c r="D4768" s="1271"/>
      <c r="E4768" s="1271"/>
      <c r="F4768" s="1271"/>
      <c r="G4768" s="1271"/>
      <c r="H4768" s="1271"/>
      <c r="I4768" s="1271"/>
      <c r="J4768" s="1271"/>
      <c r="K4768" s="1271"/>
      <c r="L4768" s="1271"/>
      <c r="M4768" s="1271"/>
      <c r="N4768" s="1271"/>
      <c r="O4768" s="1271"/>
      <c r="P4768" s="1271"/>
      <c r="Q4768" s="1271"/>
      <c r="R4768" s="1271"/>
      <c r="S4768" s="1271"/>
      <c r="T4768" s="1271"/>
      <c r="U4768" s="1271"/>
      <c r="V4768" s="1271"/>
      <c r="W4768" s="1271"/>
      <c r="X4768" s="1271"/>
      <c r="Y4768" s="1271"/>
      <c r="Z4768" s="1271"/>
      <c r="AA4768" s="1271"/>
      <c r="AB4768" s="1271"/>
      <c r="AC4768" s="1271"/>
      <c r="AD4768" s="1271"/>
      <c r="AE4768" s="1271"/>
      <c r="AF4768" s="1272"/>
    </row>
    <row r="4769" spans="1:32" ht="0.75" customHeight="1">
      <c r="A4769" s="1273" t="s">
        <v>389</v>
      </c>
      <c r="B4769" s="1273"/>
      <c r="C4769" s="1273"/>
      <c r="D4769" s="1273"/>
      <c r="E4769" s="1273"/>
      <c r="F4769" s="1273"/>
      <c r="G4769" s="1273"/>
      <c r="H4769" s="1273"/>
      <c r="I4769" s="1273"/>
      <c r="J4769" s="1273"/>
      <c r="K4769" s="1273"/>
      <c r="L4769" s="1273"/>
      <c r="M4769" s="1273"/>
      <c r="N4769" s="1273"/>
      <c r="O4769" s="1273"/>
      <c r="P4769" s="1273"/>
      <c r="Q4769" s="1273"/>
      <c r="R4769" s="1273"/>
      <c r="S4769" s="1273"/>
      <c r="T4769" s="1273"/>
      <c r="U4769" s="1273"/>
      <c r="V4769" s="1273"/>
      <c r="W4769" s="1273"/>
      <c r="X4769" s="1273"/>
      <c r="Y4769" s="1273"/>
      <c r="Z4769" s="1273"/>
      <c r="AA4769" s="1273"/>
      <c r="AB4769" s="1273"/>
      <c r="AC4769" s="1273"/>
      <c r="AD4769" s="1273"/>
      <c r="AE4769" s="1273"/>
      <c r="AF4769" s="1272"/>
    </row>
    <row r="4770" spans="1:32" ht="9.4" customHeight="1">
      <c r="A4770" s="1273"/>
      <c r="B4770" s="1273"/>
      <c r="C4770" s="1273"/>
      <c r="D4770" s="1273"/>
      <c r="E4770" s="1273"/>
      <c r="F4770" s="1273"/>
      <c r="G4770" s="1273"/>
      <c r="H4770" s="1273"/>
      <c r="I4770" s="1273"/>
      <c r="J4770" s="1273"/>
      <c r="K4770" s="1273"/>
      <c r="L4770" s="1273"/>
      <c r="M4770" s="1273"/>
      <c r="N4770" s="1273"/>
      <c r="O4770" s="1273"/>
      <c r="P4770" s="1273"/>
      <c r="Q4770" s="1273"/>
      <c r="R4770" s="1273"/>
      <c r="S4770" s="1273"/>
      <c r="T4770" s="1273"/>
      <c r="U4770" s="1273"/>
      <c r="V4770" s="1273"/>
      <c r="W4770" s="1273"/>
      <c r="X4770" s="1273"/>
      <c r="Y4770" s="1273"/>
      <c r="Z4770" s="1273"/>
      <c r="AA4770" s="1273"/>
      <c r="AB4770" s="1273"/>
      <c r="AC4770" s="1273"/>
      <c r="AD4770" s="1273"/>
      <c r="AE4770" s="1273"/>
      <c r="AF4770" s="1272"/>
    </row>
    <row r="4771" spans="1:32" ht="17.45" customHeight="1">
      <c r="A4771" s="1255" t="s">
        <v>390</v>
      </c>
      <c r="B4771" s="1255"/>
      <c r="C4771" s="1255"/>
      <c r="D4771" s="1255"/>
      <c r="E4771" s="1255"/>
      <c r="F4771" s="1255"/>
      <c r="G4771" s="1255"/>
      <c r="H4771" s="1255"/>
      <c r="I4771" s="1255"/>
      <c r="J4771" s="1255"/>
      <c r="K4771" s="1255"/>
      <c r="L4771" s="1255"/>
      <c r="M4771" s="1256" t="s">
        <v>391</v>
      </c>
      <c r="N4771" s="1256" t="s">
        <v>392</v>
      </c>
      <c r="O4771" s="1256"/>
      <c r="P4771" s="1256"/>
      <c r="Q4771" s="1256"/>
      <c r="R4771" s="1256"/>
      <c r="S4771" s="1256"/>
      <c r="T4771" s="1256" t="s">
        <v>393</v>
      </c>
      <c r="U4771" s="1256"/>
      <c r="V4771" s="1256"/>
      <c r="W4771" s="1256"/>
      <c r="X4771" s="1256"/>
      <c r="Y4771" s="1256"/>
      <c r="Z4771" s="1256"/>
      <c r="AA4771" s="1256"/>
      <c r="AB4771" s="1256"/>
      <c r="AC4771" s="1245" t="s">
        <v>394</v>
      </c>
      <c r="AD4771" s="1245"/>
      <c r="AE4771" s="1245"/>
      <c r="AF4771" s="1245"/>
    </row>
    <row r="4772" spans="1:32" ht="17.45" customHeight="1">
      <c r="A4772" s="1255"/>
      <c r="B4772" s="1255"/>
      <c r="C4772" s="1255"/>
      <c r="D4772" s="1255"/>
      <c r="E4772" s="1255"/>
      <c r="F4772" s="1255"/>
      <c r="G4772" s="1255"/>
      <c r="H4772" s="1255"/>
      <c r="I4772" s="1255"/>
      <c r="J4772" s="1255"/>
      <c r="K4772" s="1255"/>
      <c r="L4772" s="1255"/>
      <c r="M4772" s="1256"/>
      <c r="N4772" s="1256" t="s">
        <v>395</v>
      </c>
      <c r="O4772" s="1256"/>
      <c r="P4772" s="1256" t="s">
        <v>396</v>
      </c>
      <c r="Q4772" s="1256"/>
      <c r="R4772" s="1256"/>
      <c r="S4772" s="1256"/>
      <c r="T4772" s="1256" t="s">
        <v>395</v>
      </c>
      <c r="U4772" s="1256"/>
      <c r="V4772" s="1256"/>
      <c r="W4772" s="1256"/>
      <c r="X4772" s="1256" t="s">
        <v>396</v>
      </c>
      <c r="Y4772" s="1256"/>
      <c r="Z4772" s="1256"/>
      <c r="AA4772" s="1256"/>
      <c r="AB4772" s="1256"/>
      <c r="AC4772" s="1245"/>
      <c r="AD4772" s="1245"/>
      <c r="AE4772" s="1245"/>
      <c r="AF4772" s="1245"/>
    </row>
    <row r="4773" spans="1:32" ht="22.5" customHeight="1">
      <c r="A4773" s="155"/>
      <c r="B4773" s="156"/>
      <c r="C4773" s="169" t="s">
        <v>560</v>
      </c>
      <c r="D4773" s="1268" t="s">
        <v>561</v>
      </c>
      <c r="E4773" s="1268"/>
      <c r="F4773" s="1268"/>
      <c r="G4773" s="1268"/>
      <c r="H4773" s="1268"/>
      <c r="I4773" s="1268"/>
      <c r="J4773" s="1268"/>
      <c r="K4773" s="1268"/>
      <c r="L4773" s="1268"/>
      <c r="M4773" s="161">
        <v>1</v>
      </c>
      <c r="N4773" s="1269">
        <v>1</v>
      </c>
      <c r="O4773" s="1269"/>
      <c r="P4773" s="1269">
        <v>0</v>
      </c>
      <c r="Q4773" s="1269"/>
      <c r="R4773" s="1269"/>
      <c r="S4773" s="1269"/>
      <c r="T4773" s="1270">
        <v>12.946899999999999</v>
      </c>
      <c r="U4773" s="1270"/>
      <c r="V4773" s="1270"/>
      <c r="W4773" s="1270"/>
      <c r="X4773" s="1270">
        <v>2.8159000000000001</v>
      </c>
      <c r="Y4773" s="1270"/>
      <c r="Z4773" s="1270"/>
      <c r="AA4773" s="1270"/>
      <c r="AB4773" s="1270"/>
      <c r="AC4773" s="1267">
        <v>12.946899999999999</v>
      </c>
      <c r="AD4773" s="1267"/>
      <c r="AE4773" s="1267"/>
      <c r="AF4773" s="1267"/>
    </row>
    <row r="4774" spans="1:32" ht="17.45" customHeight="1">
      <c r="A4774" s="1246"/>
      <c r="B4774" s="1246"/>
      <c r="C4774" s="1246"/>
      <c r="D4774" s="1246"/>
      <c r="E4774" s="1246"/>
      <c r="F4774" s="1246"/>
      <c r="G4774" s="1246"/>
      <c r="H4774" s="1246"/>
      <c r="I4774" s="1246"/>
      <c r="J4774" s="1246"/>
      <c r="K4774" s="1246"/>
      <c r="L4774" s="1246"/>
      <c r="M4774" s="1247" t="s">
        <v>397</v>
      </c>
      <c r="N4774" s="1247"/>
      <c r="O4774" s="1247"/>
      <c r="P4774" s="1247"/>
      <c r="Q4774" s="1247"/>
      <c r="R4774" s="1247"/>
      <c r="S4774" s="1247"/>
      <c r="T4774" s="1247"/>
      <c r="U4774" s="1247"/>
      <c r="V4774" s="1247"/>
      <c r="W4774" s="1247"/>
      <c r="X4774" s="1248"/>
      <c r="Y4774" s="1248"/>
      <c r="Z4774" s="1249">
        <v>12.946899999999999</v>
      </c>
      <c r="AA4774" s="1249"/>
      <c r="AB4774" s="1249"/>
      <c r="AC4774" s="1249"/>
      <c r="AD4774" s="1249"/>
      <c r="AE4774" s="1249"/>
      <c r="AF4774" s="1249"/>
    </row>
    <row r="4775" spans="1:32" ht="16.7" customHeight="1">
      <c r="A4775" s="1255" t="s">
        <v>398</v>
      </c>
      <c r="B4775" s="1255"/>
      <c r="C4775" s="1255"/>
      <c r="D4775" s="1255"/>
      <c r="E4775" s="1255"/>
      <c r="F4775" s="1255"/>
      <c r="G4775" s="1255"/>
      <c r="H4775" s="1255"/>
      <c r="I4775" s="1255"/>
      <c r="J4775" s="1255"/>
      <c r="K4775" s="1255"/>
      <c r="L4775" s="1255"/>
      <c r="M4775" s="1255"/>
      <c r="N4775" s="1255"/>
      <c r="O4775" s="1256" t="s">
        <v>399</v>
      </c>
      <c r="P4775" s="1256"/>
      <c r="Q4775" s="1256"/>
      <c r="R4775" s="1256"/>
      <c r="S4775" s="1256" t="s">
        <v>391</v>
      </c>
      <c r="T4775" s="1256"/>
      <c r="U4775" s="1256"/>
      <c r="V4775" s="1256"/>
      <c r="W4775" s="1256" t="s">
        <v>400</v>
      </c>
      <c r="X4775" s="1256"/>
      <c r="Y4775" s="1256"/>
      <c r="Z4775" s="1256"/>
      <c r="AA4775" s="1256"/>
      <c r="AB4775" s="1256"/>
      <c r="AC4775" s="1245" t="s">
        <v>394</v>
      </c>
      <c r="AD4775" s="1245"/>
      <c r="AE4775" s="1245"/>
      <c r="AF4775" s="1245"/>
    </row>
    <row r="4776" spans="1:32" ht="23.25" customHeight="1">
      <c r="A4776" s="146"/>
      <c r="B4776" s="147"/>
      <c r="C4776" s="170" t="s">
        <v>462</v>
      </c>
      <c r="D4776" s="1263" t="s">
        <v>463</v>
      </c>
      <c r="E4776" s="1263"/>
      <c r="F4776" s="1263"/>
      <c r="G4776" s="1263"/>
      <c r="H4776" s="1263"/>
      <c r="I4776" s="1263"/>
      <c r="J4776" s="1263"/>
      <c r="K4776" s="1263"/>
      <c r="L4776" s="1263"/>
      <c r="M4776" s="1263"/>
      <c r="N4776" s="1263"/>
      <c r="O4776" s="1264">
        <v>0</v>
      </c>
      <c r="P4776" s="1264"/>
      <c r="Q4776" s="1264"/>
      <c r="R4776" s="1264"/>
      <c r="S4776" s="1264">
        <v>1.5</v>
      </c>
      <c r="T4776" s="1264"/>
      <c r="U4776" s="1264"/>
      <c r="V4776" s="1264"/>
      <c r="W4776" s="1265">
        <v>22.268799999999999</v>
      </c>
      <c r="X4776" s="1265"/>
      <c r="Y4776" s="1265"/>
      <c r="Z4776" s="1265"/>
      <c r="AA4776" s="1265"/>
      <c r="AB4776" s="1265"/>
      <c r="AC4776" s="1266">
        <v>33.403199999999998</v>
      </c>
      <c r="AD4776" s="1266"/>
      <c r="AE4776" s="1266"/>
      <c r="AF4776" s="1266"/>
    </row>
    <row r="4777" spans="1:32" ht="17.45" customHeight="1">
      <c r="A4777" s="150"/>
      <c r="M4777" s="1240" t="s">
        <v>401</v>
      </c>
      <c r="N4777" s="1240"/>
      <c r="O4777" s="1240"/>
      <c r="P4777" s="1240"/>
      <c r="Q4777" s="1240"/>
      <c r="R4777" s="1240"/>
      <c r="S4777" s="1240"/>
      <c r="T4777" s="1240"/>
      <c r="U4777" s="1240"/>
      <c r="V4777" s="1240"/>
      <c r="W4777" s="1240"/>
      <c r="Z4777" s="1262">
        <v>33.403199999999998</v>
      </c>
      <c r="AA4777" s="1262"/>
      <c r="AB4777" s="1262"/>
      <c r="AC4777" s="1262"/>
      <c r="AD4777" s="1262"/>
      <c r="AE4777" s="1262"/>
      <c r="AF4777" s="1262"/>
    </row>
    <row r="4778" spans="1:32" ht="16.7" customHeight="1">
      <c r="A4778" s="150"/>
      <c r="M4778" s="1240" t="s">
        <v>402</v>
      </c>
      <c r="N4778" s="1240"/>
      <c r="O4778" s="1240"/>
      <c r="P4778" s="1240"/>
      <c r="Q4778" s="1240"/>
      <c r="R4778" s="1240"/>
      <c r="S4778" s="1240"/>
      <c r="T4778" s="1240"/>
      <c r="U4778" s="1240"/>
      <c r="V4778" s="1240"/>
      <c r="W4778" s="1240"/>
      <c r="Z4778" s="1262">
        <v>46.350099999999998</v>
      </c>
      <c r="AA4778" s="1262"/>
      <c r="AB4778" s="1262"/>
      <c r="AC4778" s="1262"/>
      <c r="AD4778" s="1262"/>
      <c r="AE4778" s="1262"/>
      <c r="AF4778" s="1262"/>
    </row>
    <row r="4779" spans="1:32" ht="17.45" customHeight="1">
      <c r="A4779" s="150"/>
      <c r="M4779" s="1240" t="s">
        <v>403</v>
      </c>
      <c r="N4779" s="1240"/>
      <c r="O4779" s="1240"/>
      <c r="P4779" s="1240"/>
      <c r="Q4779" s="1240"/>
      <c r="R4779" s="1240"/>
      <c r="S4779" s="1240"/>
      <c r="T4779" s="1240"/>
      <c r="U4779" s="1240"/>
      <c r="V4779" s="1240"/>
      <c r="W4779" s="1240"/>
      <c r="Z4779" s="1262">
        <v>12.949199999999999</v>
      </c>
      <c r="AA4779" s="1262"/>
      <c r="AB4779" s="1262"/>
      <c r="AC4779" s="1262"/>
      <c r="AD4779" s="1262"/>
      <c r="AE4779" s="1262"/>
      <c r="AF4779" s="1262"/>
    </row>
    <row r="4780" spans="1:32" ht="16.7" customHeight="1">
      <c r="A4780" s="150"/>
      <c r="M4780" s="1240" t="s">
        <v>404</v>
      </c>
      <c r="N4780" s="1240"/>
      <c r="O4780" s="1240"/>
      <c r="P4780" s="1240"/>
      <c r="Q4780" s="1240"/>
      <c r="R4780" s="1240"/>
      <c r="S4780" s="1240"/>
      <c r="T4780" s="1240"/>
      <c r="U4780" s="1240"/>
      <c r="V4780" s="1240"/>
      <c r="W4780" s="1240"/>
      <c r="Z4780" s="1262">
        <v>7.0440000000000003E-2</v>
      </c>
      <c r="AA4780" s="1262"/>
      <c r="AB4780" s="1262"/>
      <c r="AC4780" s="1262"/>
      <c r="AD4780" s="1262"/>
      <c r="AE4780" s="1262"/>
      <c r="AF4780" s="1262"/>
    </row>
    <row r="4781" spans="1:32" ht="17.45" customHeight="1">
      <c r="A4781" s="153"/>
      <c r="B4781" s="154"/>
      <c r="C4781" s="154"/>
      <c r="D4781" s="154"/>
      <c r="E4781" s="154"/>
      <c r="F4781" s="154"/>
      <c r="G4781" s="154"/>
      <c r="H4781" s="154"/>
      <c r="I4781" s="154"/>
      <c r="J4781" s="154"/>
      <c r="K4781" s="154"/>
      <c r="L4781" s="154"/>
      <c r="M4781" s="1260" t="s">
        <v>405</v>
      </c>
      <c r="N4781" s="1260"/>
      <c r="O4781" s="1260"/>
      <c r="P4781" s="1260"/>
      <c r="Q4781" s="1260"/>
      <c r="R4781" s="1260"/>
      <c r="S4781" s="1260"/>
      <c r="T4781" s="1260"/>
      <c r="U4781" s="1260"/>
      <c r="V4781" s="1260"/>
      <c r="W4781" s="1260"/>
      <c r="X4781" s="154"/>
      <c r="Y4781" s="154"/>
      <c r="Z4781" s="1261">
        <v>0</v>
      </c>
      <c r="AA4781" s="1261"/>
      <c r="AB4781" s="1261"/>
      <c r="AC4781" s="1261"/>
      <c r="AD4781" s="1261"/>
      <c r="AE4781" s="1261"/>
      <c r="AF4781" s="1261"/>
    </row>
    <row r="4782" spans="1:32" ht="17.45" customHeight="1">
      <c r="A4782" s="1257" t="s">
        <v>406</v>
      </c>
      <c r="B4782" s="1257"/>
      <c r="C4782" s="1257"/>
      <c r="D4782" s="1257"/>
      <c r="E4782" s="1257"/>
      <c r="F4782" s="1257"/>
      <c r="G4782" s="1257"/>
      <c r="H4782" s="1257"/>
      <c r="I4782" s="1257"/>
      <c r="J4782" s="1257"/>
      <c r="K4782" s="1257"/>
      <c r="L4782" s="1257"/>
      <c r="M4782" s="1257"/>
      <c r="N4782" s="1257"/>
      <c r="O4782" s="1258" t="s">
        <v>391</v>
      </c>
      <c r="P4782" s="1258"/>
      <c r="Q4782" s="1258"/>
      <c r="R4782" s="1258"/>
      <c r="S4782" s="1258" t="s">
        <v>407</v>
      </c>
      <c r="T4782" s="1258"/>
      <c r="U4782" s="1258"/>
      <c r="V4782" s="1258"/>
      <c r="W4782" s="1258" t="s">
        <v>408</v>
      </c>
      <c r="X4782" s="1258"/>
      <c r="Y4782" s="1258"/>
      <c r="Z4782" s="1258"/>
      <c r="AA4782" s="1258"/>
      <c r="AB4782" s="1258"/>
      <c r="AC4782" s="1259" t="s">
        <v>409</v>
      </c>
      <c r="AD4782" s="1259"/>
      <c r="AE4782" s="1259"/>
      <c r="AF4782" s="1259"/>
    </row>
    <row r="4783" spans="1:32" ht="22.5" customHeight="1">
      <c r="A4783" s="155"/>
      <c r="B4783" s="156"/>
      <c r="C4783" s="160" t="s">
        <v>885</v>
      </c>
      <c r="D4783" s="1268" t="s">
        <v>886</v>
      </c>
      <c r="E4783" s="1268"/>
      <c r="F4783" s="1268"/>
      <c r="G4783" s="1268"/>
      <c r="H4783" s="1268"/>
      <c r="I4783" s="1268"/>
      <c r="J4783" s="1268"/>
      <c r="K4783" s="1268"/>
      <c r="L4783" s="1268"/>
      <c r="M4783" s="1268"/>
      <c r="N4783" s="1268"/>
      <c r="O4783" s="1319">
        <v>1.05</v>
      </c>
      <c r="P4783" s="1319"/>
      <c r="Q4783" s="1319"/>
      <c r="R4783" s="1319"/>
      <c r="S4783" s="1320" t="s">
        <v>446</v>
      </c>
      <c r="T4783" s="1320"/>
      <c r="U4783" s="1320"/>
      <c r="V4783" s="1320"/>
      <c r="W4783" s="1270">
        <v>132</v>
      </c>
      <c r="X4783" s="1270"/>
      <c r="Y4783" s="1270"/>
      <c r="Z4783" s="1270"/>
      <c r="AA4783" s="1270"/>
      <c r="AB4783" s="1270"/>
      <c r="AC4783" s="1267">
        <v>138.6</v>
      </c>
      <c r="AD4783" s="1267"/>
      <c r="AE4783" s="1267"/>
      <c r="AF4783" s="1267"/>
    </row>
    <row r="4784" spans="1:32" ht="17.45" customHeight="1">
      <c r="A4784" s="1246"/>
      <c r="B4784" s="1246"/>
      <c r="C4784" s="1246"/>
      <c r="D4784" s="1246"/>
      <c r="E4784" s="1246"/>
      <c r="F4784" s="1246"/>
      <c r="G4784" s="1246"/>
      <c r="H4784" s="1246"/>
      <c r="I4784" s="1246"/>
      <c r="J4784" s="1246"/>
      <c r="K4784" s="1246"/>
      <c r="L4784" s="1246"/>
      <c r="M4784" s="1247" t="s">
        <v>411</v>
      </c>
      <c r="N4784" s="1247"/>
      <c r="O4784" s="1247"/>
      <c r="P4784" s="1247"/>
      <c r="Q4784" s="1247"/>
      <c r="R4784" s="1247"/>
      <c r="S4784" s="1247"/>
      <c r="T4784" s="1247"/>
      <c r="U4784" s="1247"/>
      <c r="V4784" s="1247"/>
      <c r="W4784" s="1247"/>
      <c r="X4784" s="1248"/>
      <c r="Y4784" s="1248"/>
      <c r="Z4784" s="1249">
        <v>138.6</v>
      </c>
      <c r="AA4784" s="1249"/>
      <c r="AB4784" s="1249"/>
      <c r="AC4784" s="1249"/>
      <c r="AD4784" s="1249"/>
      <c r="AE4784" s="1249"/>
      <c r="AF4784" s="1249"/>
    </row>
    <row r="4785" spans="1:32" ht="16.7" customHeight="1">
      <c r="A4785" s="1257" t="s">
        <v>412</v>
      </c>
      <c r="B4785" s="1257"/>
      <c r="C4785" s="1257"/>
      <c r="D4785" s="1257"/>
      <c r="E4785" s="1257"/>
      <c r="F4785" s="1257"/>
      <c r="G4785" s="1257"/>
      <c r="H4785" s="1257"/>
      <c r="I4785" s="1257"/>
      <c r="J4785" s="1257"/>
      <c r="K4785" s="1257"/>
      <c r="L4785" s="1257"/>
      <c r="M4785" s="1257"/>
      <c r="N4785" s="1257"/>
      <c r="O4785" s="1258" t="s">
        <v>391</v>
      </c>
      <c r="P4785" s="1258"/>
      <c r="Q4785" s="1258"/>
      <c r="R4785" s="1258"/>
      <c r="S4785" s="1258" t="s">
        <v>407</v>
      </c>
      <c r="T4785" s="1258"/>
      <c r="U4785" s="1258"/>
      <c r="V4785" s="1258"/>
      <c r="W4785" s="1258" t="s">
        <v>408</v>
      </c>
      <c r="X4785" s="1258"/>
      <c r="Y4785" s="1258"/>
      <c r="Z4785" s="1258"/>
      <c r="AA4785" s="1258"/>
      <c r="AB4785" s="1258"/>
      <c r="AC4785" s="1259" t="s">
        <v>409</v>
      </c>
      <c r="AD4785" s="1259"/>
      <c r="AE4785" s="1259"/>
      <c r="AF4785" s="1259"/>
    </row>
    <row r="4786" spans="1:32" ht="17.45" customHeight="1">
      <c r="A4786" s="1246"/>
      <c r="B4786" s="1246"/>
      <c r="C4786" s="1246"/>
      <c r="D4786" s="1246"/>
      <c r="E4786" s="1246"/>
      <c r="F4786" s="1246"/>
      <c r="G4786" s="1246"/>
      <c r="H4786" s="1246"/>
      <c r="I4786" s="1246"/>
      <c r="J4786" s="1246"/>
      <c r="K4786" s="1246"/>
      <c r="L4786" s="1246"/>
      <c r="M4786" s="1247" t="s">
        <v>413</v>
      </c>
      <c r="N4786" s="1247"/>
      <c r="O4786" s="1247"/>
      <c r="P4786" s="1247"/>
      <c r="Q4786" s="1247"/>
      <c r="R4786" s="1247"/>
      <c r="S4786" s="1247"/>
      <c r="T4786" s="1247"/>
      <c r="U4786" s="1247"/>
      <c r="V4786" s="1247"/>
      <c r="W4786" s="1247"/>
      <c r="X4786" s="1248"/>
      <c r="Y4786" s="1248"/>
      <c r="Z4786" s="1249">
        <v>0</v>
      </c>
      <c r="AA4786" s="1249"/>
      <c r="AB4786" s="1249"/>
      <c r="AC4786" s="1249"/>
      <c r="AD4786" s="1249"/>
      <c r="AE4786" s="1249"/>
      <c r="AF4786" s="1249"/>
    </row>
    <row r="4787" spans="1:32" ht="17.45" customHeight="1">
      <c r="A4787" s="1257" t="s">
        <v>414</v>
      </c>
      <c r="B4787" s="1257"/>
      <c r="C4787" s="1257"/>
      <c r="D4787" s="1257"/>
      <c r="E4787" s="1257"/>
      <c r="F4787" s="1257"/>
      <c r="G4787" s="1257"/>
      <c r="H4787" s="1257"/>
      <c r="I4787" s="1257"/>
      <c r="J4787" s="1257"/>
      <c r="K4787" s="1257"/>
      <c r="L4787" s="1257"/>
      <c r="M4787" s="1257"/>
      <c r="N4787" s="1257"/>
      <c r="O4787" s="1258" t="s">
        <v>391</v>
      </c>
      <c r="P4787" s="1258"/>
      <c r="Q4787" s="1258"/>
      <c r="R4787" s="1258"/>
      <c r="S4787" s="1258" t="s">
        <v>407</v>
      </c>
      <c r="T4787" s="1258"/>
      <c r="U4787" s="1258"/>
      <c r="V4787" s="1258"/>
      <c r="W4787" s="1258" t="s">
        <v>408</v>
      </c>
      <c r="X4787" s="1258"/>
      <c r="Y4787" s="1258"/>
      <c r="Z4787" s="1258"/>
      <c r="AA4787" s="1258"/>
      <c r="AB4787" s="1258"/>
      <c r="AC4787" s="1259" t="s">
        <v>409</v>
      </c>
      <c r="AD4787" s="1259"/>
      <c r="AE4787" s="1259"/>
      <c r="AF4787" s="1259"/>
    </row>
    <row r="4788" spans="1:32" ht="22.5" customHeight="1">
      <c r="A4788" s="155"/>
      <c r="B4788" s="156"/>
      <c r="C4788" s="160" t="s">
        <v>893</v>
      </c>
      <c r="D4788" s="1268" t="s">
        <v>894</v>
      </c>
      <c r="E4788" s="1268"/>
      <c r="F4788" s="1268"/>
      <c r="G4788" s="1268"/>
      <c r="H4788" s="1268"/>
      <c r="I4788" s="1268"/>
      <c r="J4788" s="1268"/>
      <c r="K4788" s="1268"/>
      <c r="L4788" s="1268"/>
      <c r="M4788" s="1268"/>
      <c r="N4788" s="1268"/>
      <c r="O4788" s="1319">
        <v>1.575</v>
      </c>
      <c r="P4788" s="1319"/>
      <c r="Q4788" s="1319"/>
      <c r="R4788" s="1319"/>
      <c r="S4788" s="1320" t="s">
        <v>283</v>
      </c>
      <c r="T4788" s="1320"/>
      <c r="U4788" s="1320"/>
      <c r="V4788" s="1320"/>
      <c r="W4788" s="1270">
        <v>1.8</v>
      </c>
      <c r="X4788" s="1270"/>
      <c r="Y4788" s="1270"/>
      <c r="Z4788" s="1270"/>
      <c r="AA4788" s="1270"/>
      <c r="AB4788" s="1270"/>
      <c r="AC4788" s="1267">
        <v>2.835</v>
      </c>
      <c r="AD4788" s="1267"/>
      <c r="AE4788" s="1267"/>
      <c r="AF4788" s="1267"/>
    </row>
    <row r="4789" spans="1:32" ht="17.45" customHeight="1">
      <c r="A4789" s="1251"/>
      <c r="B4789" s="1251"/>
      <c r="C4789" s="1251"/>
      <c r="D4789" s="1251"/>
      <c r="E4789" s="1251"/>
      <c r="F4789" s="1251"/>
      <c r="G4789" s="1251"/>
      <c r="H4789" s="1251"/>
      <c r="I4789" s="1251"/>
      <c r="J4789" s="1251"/>
      <c r="K4789" s="1251"/>
      <c r="L4789" s="1251"/>
      <c r="M4789" s="1252" t="s">
        <v>415</v>
      </c>
      <c r="N4789" s="1252"/>
      <c r="O4789" s="1252"/>
      <c r="P4789" s="1252"/>
      <c r="Q4789" s="1252"/>
      <c r="R4789" s="1252"/>
      <c r="S4789" s="1252"/>
      <c r="T4789" s="1252"/>
      <c r="U4789" s="1252"/>
      <c r="V4789" s="1252"/>
      <c r="W4789" s="1252"/>
      <c r="X4789" s="1253"/>
      <c r="Y4789" s="1253"/>
      <c r="Z4789" s="1254">
        <v>2.835</v>
      </c>
      <c r="AA4789" s="1254"/>
      <c r="AB4789" s="1254"/>
      <c r="AC4789" s="1254"/>
      <c r="AD4789" s="1254"/>
      <c r="AE4789" s="1254"/>
      <c r="AF4789" s="1254"/>
    </row>
    <row r="4790" spans="1:32" ht="16.7" customHeight="1">
      <c r="A4790" s="1255" t="s">
        <v>416</v>
      </c>
      <c r="B4790" s="1255"/>
      <c r="C4790" s="1255"/>
      <c r="D4790" s="1255"/>
      <c r="E4790" s="1255"/>
      <c r="F4790" s="1255"/>
      <c r="G4790" s="1255"/>
      <c r="H4790" s="1255"/>
      <c r="I4790" s="1255"/>
      <c r="J4790" s="1256" t="s">
        <v>391</v>
      </c>
      <c r="K4790" s="1256"/>
      <c r="L4790" s="158" t="s">
        <v>417</v>
      </c>
      <c r="M4790" s="158" t="s">
        <v>418</v>
      </c>
      <c r="N4790" s="1256" t="s">
        <v>419</v>
      </c>
      <c r="O4790" s="1256"/>
      <c r="P4790" s="1256" t="s">
        <v>420</v>
      </c>
      <c r="Q4790" s="1256"/>
      <c r="R4790" s="1256"/>
      <c r="S4790" s="1256"/>
      <c r="T4790" s="1256" t="s">
        <v>421</v>
      </c>
      <c r="U4790" s="1256"/>
      <c r="V4790" s="1256"/>
      <c r="W4790" s="1256"/>
      <c r="X4790" s="1256" t="s">
        <v>422</v>
      </c>
      <c r="Y4790" s="1256"/>
      <c r="Z4790" s="1256"/>
      <c r="AA4790" s="1256"/>
      <c r="AB4790" s="1256"/>
      <c r="AC4790" s="1245" t="s">
        <v>409</v>
      </c>
      <c r="AD4790" s="1245"/>
      <c r="AE4790" s="1245"/>
      <c r="AF4790" s="1245"/>
    </row>
    <row r="4791" spans="1:32" ht="23.25" customHeight="1">
      <c r="A4791" s="155"/>
      <c r="B4791" s="156"/>
      <c r="C4791" s="160" t="s">
        <v>898</v>
      </c>
      <c r="D4791" s="1328" t="s">
        <v>894</v>
      </c>
      <c r="E4791" s="1328"/>
      <c r="F4791" s="1328"/>
      <c r="G4791" s="1328"/>
      <c r="H4791" s="1328"/>
      <c r="I4791" s="1328"/>
      <c r="J4791" s="1329">
        <v>1.575</v>
      </c>
      <c r="K4791" s="1329"/>
      <c r="L4791" s="172">
        <v>2.4300000000000002</v>
      </c>
      <c r="M4791" s="172">
        <v>0</v>
      </c>
      <c r="N4791" s="1330">
        <v>82.8</v>
      </c>
      <c r="O4791" s="1330"/>
      <c r="P4791" s="1330">
        <v>1.24</v>
      </c>
      <c r="Q4791" s="1330"/>
      <c r="R4791" s="1330"/>
      <c r="S4791" s="1330"/>
      <c r="T4791" s="1330">
        <v>0.99</v>
      </c>
      <c r="U4791" s="1330"/>
      <c r="V4791" s="1330"/>
      <c r="W4791" s="1330"/>
      <c r="X4791" s="1330">
        <v>0.82</v>
      </c>
      <c r="Y4791" s="1330"/>
      <c r="Z4791" s="1330"/>
      <c r="AA4791" s="1330"/>
      <c r="AB4791" s="1330"/>
      <c r="AC4791" s="1254">
        <v>111.6833</v>
      </c>
      <c r="AD4791" s="1254"/>
      <c r="AE4791" s="1254"/>
      <c r="AF4791" s="1254"/>
    </row>
    <row r="4792" spans="1:32" ht="16.7" customHeight="1">
      <c r="A4792" s="1246"/>
      <c r="B4792" s="1246"/>
      <c r="C4792" s="1246"/>
      <c r="D4792" s="1246"/>
      <c r="E4792" s="1246"/>
      <c r="F4792" s="1246"/>
      <c r="G4792" s="1246"/>
      <c r="H4792" s="1246"/>
      <c r="I4792" s="1246"/>
      <c r="J4792" s="1246"/>
      <c r="K4792" s="1246"/>
      <c r="L4792" s="1246"/>
      <c r="M4792" s="1247" t="s">
        <v>423</v>
      </c>
      <c r="N4792" s="1247"/>
      <c r="O4792" s="1247"/>
      <c r="P4792" s="1247"/>
      <c r="Q4792" s="1247"/>
      <c r="R4792" s="1247"/>
      <c r="S4792" s="1247"/>
      <c r="T4792" s="1247"/>
      <c r="U4792" s="1247"/>
      <c r="V4792" s="1247"/>
      <c r="W4792" s="1247"/>
      <c r="X4792" s="1248"/>
      <c r="Y4792" s="1248"/>
      <c r="Z4792" s="1249">
        <v>111.6833</v>
      </c>
      <c r="AA4792" s="1249"/>
      <c r="AB4792" s="1249"/>
      <c r="AC4792" s="1249"/>
      <c r="AD4792" s="1249"/>
      <c r="AE4792" s="1249"/>
      <c r="AF4792" s="1249"/>
    </row>
    <row r="4793" spans="1:32" ht="5.85" customHeight="1">
      <c r="A4793" s="1250"/>
      <c r="B4793" s="1250"/>
      <c r="C4793" s="1250"/>
      <c r="D4793" s="1250"/>
      <c r="E4793" s="1250"/>
      <c r="F4793" s="1250"/>
      <c r="G4793" s="1250"/>
      <c r="H4793" s="1250"/>
      <c r="I4793" s="1250"/>
      <c r="J4793" s="1250"/>
      <c r="K4793" s="1250"/>
      <c r="L4793" s="1250"/>
      <c r="M4793" s="1250"/>
      <c r="N4793" s="1250"/>
      <c r="O4793" s="1250"/>
      <c r="P4793" s="1250"/>
      <c r="Q4793" s="1250"/>
      <c r="R4793" s="1250"/>
      <c r="S4793" s="1250"/>
      <c r="T4793" s="1250"/>
      <c r="U4793" s="1250"/>
      <c r="V4793" s="1250"/>
      <c r="W4793" s="1250"/>
      <c r="X4793" s="1250"/>
      <c r="Y4793" s="1250"/>
      <c r="Z4793" s="1250"/>
      <c r="AA4793" s="1250"/>
      <c r="AB4793" s="1250"/>
      <c r="AC4793" s="1250"/>
      <c r="AD4793" s="1250"/>
      <c r="AE4793" s="1250"/>
      <c r="AF4793" s="1250"/>
    </row>
    <row r="4794" spans="1:32" ht="17.45" customHeight="1">
      <c r="A4794" s="1239"/>
      <c r="B4794" s="1239"/>
      <c r="C4794" s="1239"/>
      <c r="D4794" s="1239"/>
      <c r="E4794" s="1239"/>
      <c r="F4794" s="1239"/>
      <c r="G4794" s="1239"/>
      <c r="H4794" s="1239"/>
      <c r="I4794" s="1239"/>
      <c r="J4794" s="1239"/>
      <c r="K4794" s="1239"/>
      <c r="L4794" s="1239"/>
      <c r="M4794" s="1240" t="s">
        <v>424</v>
      </c>
      <c r="N4794" s="1240"/>
      <c r="O4794" s="1240"/>
      <c r="P4794" s="1240"/>
      <c r="Q4794" s="1240"/>
      <c r="R4794" s="1240"/>
      <c r="S4794" s="1240"/>
      <c r="T4794" s="1240"/>
      <c r="U4794" s="1240"/>
      <c r="V4794" s="1240"/>
      <c r="W4794" s="1240"/>
      <c r="X4794" s="1243"/>
      <c r="Y4794" s="1243"/>
      <c r="Z4794" s="1241">
        <v>266.14</v>
      </c>
      <c r="AA4794" s="1241"/>
      <c r="AB4794" s="1241"/>
      <c r="AC4794" s="1241"/>
      <c r="AD4794" s="1241"/>
      <c r="AE4794" s="1241"/>
      <c r="AF4794" s="1241"/>
    </row>
    <row r="4795" spans="1:32" ht="16.7" customHeight="1">
      <c r="A4795" s="1239"/>
      <c r="B4795" s="1239"/>
      <c r="C4795" s="1239"/>
      <c r="D4795" s="1239"/>
      <c r="E4795" s="1239"/>
      <c r="F4795" s="1239"/>
      <c r="G4795" s="1239"/>
      <c r="H4795" s="1239"/>
      <c r="I4795" s="1239"/>
      <c r="J4795" s="1239"/>
      <c r="K4795" s="1240" t="s">
        <v>425</v>
      </c>
      <c r="L4795" s="1240"/>
      <c r="M4795" s="1240"/>
      <c r="N4795" s="1240"/>
      <c r="O4795" s="1240"/>
      <c r="P4795" s="1240"/>
      <c r="Q4795" s="151"/>
      <c r="R4795" s="1244">
        <v>0</v>
      </c>
      <c r="S4795" s="1244"/>
      <c r="T4795" s="1244"/>
      <c r="U4795" s="151"/>
      <c r="V4795" s="1240" t="s">
        <v>426</v>
      </c>
      <c r="W4795" s="1240"/>
      <c r="X4795" s="1243"/>
      <c r="Y4795" s="1243"/>
      <c r="Z4795" s="1241">
        <v>0</v>
      </c>
      <c r="AA4795" s="1241"/>
      <c r="AB4795" s="1241"/>
      <c r="AC4795" s="1241"/>
      <c r="AD4795" s="1241"/>
      <c r="AE4795" s="1241"/>
      <c r="AF4795" s="1241"/>
    </row>
    <row r="4796" spans="1:32" ht="0.75" customHeight="1">
      <c r="A4796" s="1239"/>
      <c r="B4796" s="1239"/>
      <c r="C4796" s="1239"/>
      <c r="D4796" s="1239"/>
      <c r="E4796" s="1239"/>
      <c r="F4796" s="1239"/>
      <c r="G4796" s="1239"/>
      <c r="H4796" s="1239"/>
      <c r="I4796" s="1239"/>
      <c r="J4796" s="1239"/>
      <c r="K4796" s="1239"/>
      <c r="L4796" s="1239"/>
      <c r="M4796" s="1239"/>
      <c r="N4796" s="1239"/>
      <c r="O4796" s="1239"/>
      <c r="P4796" s="1239"/>
      <c r="Q4796" s="1239"/>
      <c r="R4796" s="1239"/>
      <c r="S4796" s="1239"/>
      <c r="T4796" s="1239"/>
      <c r="U4796" s="1239"/>
      <c r="V4796" s="1240"/>
      <c r="W4796" s="1240"/>
      <c r="X4796" s="1243"/>
      <c r="Y4796" s="1243"/>
      <c r="Z4796" s="1241"/>
      <c r="AA4796" s="1241"/>
      <c r="AB4796" s="1241"/>
      <c r="AC4796" s="1241"/>
      <c r="AD4796" s="1241"/>
      <c r="AE4796" s="1241"/>
      <c r="AF4796" s="1241"/>
    </row>
    <row r="4797" spans="1:32" ht="16.7" customHeight="1">
      <c r="A4797" s="1239"/>
      <c r="B4797" s="1239"/>
      <c r="C4797" s="1239"/>
      <c r="D4797" s="1239"/>
      <c r="E4797" s="1239"/>
      <c r="F4797" s="1239"/>
      <c r="G4797" s="1239"/>
      <c r="H4797" s="1239"/>
      <c r="I4797" s="1239"/>
      <c r="J4797" s="1239"/>
      <c r="K4797" s="1239"/>
      <c r="L4797" s="1239"/>
      <c r="M4797" s="1240" t="s">
        <v>427</v>
      </c>
      <c r="N4797" s="1240"/>
      <c r="O4797" s="1240"/>
      <c r="P4797" s="1240"/>
      <c r="Q4797" s="1240"/>
      <c r="R4797" s="1240"/>
      <c r="S4797" s="1240"/>
      <c r="T4797" s="1240"/>
      <c r="U4797" s="1240"/>
      <c r="V4797" s="1240"/>
      <c r="W4797" s="1240"/>
      <c r="X4797" s="1243"/>
      <c r="Y4797" s="1243"/>
      <c r="Z4797" s="1241">
        <v>266.14</v>
      </c>
      <c r="AA4797" s="1241"/>
      <c r="AB4797" s="1241"/>
      <c r="AC4797" s="1241"/>
      <c r="AD4797" s="1241"/>
      <c r="AE4797" s="1241"/>
      <c r="AF4797" s="1241"/>
    </row>
    <row r="4798" spans="1:32" ht="5.85" customHeight="1">
      <c r="A4798" s="1242"/>
      <c r="B4798" s="1242"/>
      <c r="C4798" s="1242"/>
      <c r="D4798" s="1242"/>
      <c r="E4798" s="1242"/>
      <c r="F4798" s="1242"/>
      <c r="G4798" s="1242"/>
      <c r="H4798" s="1242"/>
      <c r="I4798" s="1242"/>
      <c r="J4798" s="1242"/>
      <c r="K4798" s="1242"/>
      <c r="L4798" s="1242"/>
      <c r="M4798" s="1242"/>
      <c r="N4798" s="1242"/>
      <c r="O4798" s="1242"/>
      <c r="P4798" s="1242"/>
      <c r="Q4798" s="1242"/>
      <c r="R4798" s="1242"/>
      <c r="S4798" s="1242"/>
      <c r="T4798" s="1242"/>
      <c r="U4798" s="1242"/>
      <c r="V4798" s="1242"/>
      <c r="W4798" s="1242"/>
      <c r="X4798" s="1242"/>
      <c r="Y4798" s="1242"/>
      <c r="Z4798" s="1242"/>
      <c r="AA4798" s="1242"/>
      <c r="AB4798" s="1242"/>
      <c r="AC4798" s="1242"/>
      <c r="AD4798" s="1242"/>
      <c r="AE4798" s="1242"/>
      <c r="AF4798" s="1242"/>
    </row>
    <row r="4799" spans="1:32" ht="73.349999999999994" customHeight="1">
      <c r="A4799" s="150"/>
      <c r="AF4799" s="152"/>
    </row>
    <row r="4800" spans="1:32" ht="72.75" customHeight="1">
      <c r="A4800" s="153"/>
      <c r="B4800" s="154"/>
      <c r="C4800" s="154"/>
      <c r="D4800" s="154"/>
      <c r="E4800" s="154"/>
      <c r="F4800" s="154"/>
      <c r="G4800" s="154"/>
      <c r="H4800" s="154"/>
      <c r="I4800" s="154"/>
      <c r="J4800" s="154"/>
      <c r="K4800" s="154"/>
      <c r="L4800" s="154"/>
      <c r="M4800" s="154"/>
      <c r="N4800" s="154"/>
      <c r="O4800" s="154"/>
      <c r="P4800" s="154"/>
      <c r="Q4800" s="154"/>
      <c r="R4800" s="154"/>
      <c r="S4800" s="154"/>
      <c r="T4800" s="154"/>
      <c r="U4800" s="154"/>
      <c r="V4800" s="154"/>
      <c r="W4800" s="154"/>
      <c r="X4800" s="154"/>
      <c r="Y4800" s="154"/>
      <c r="Z4800" s="154"/>
      <c r="AA4800" s="154"/>
      <c r="AB4800" s="154"/>
      <c r="AC4800" s="154"/>
      <c r="AD4800" s="154"/>
      <c r="AE4800" s="154"/>
      <c r="AF4800" s="162"/>
    </row>
    <row r="4801" spans="1:32" ht="2.1" customHeight="1">
      <c r="A4801" s="146"/>
      <c r="B4801" s="147"/>
      <c r="C4801" s="147"/>
      <c r="D4801" s="147"/>
      <c r="E4801" s="147"/>
      <c r="F4801" s="147"/>
      <c r="G4801" s="1289" t="s">
        <v>376</v>
      </c>
      <c r="H4801" s="1289"/>
      <c r="I4801" s="1289"/>
      <c r="J4801" s="1289"/>
      <c r="K4801" s="1289"/>
      <c r="L4801" s="1289"/>
      <c r="M4801" s="1289"/>
      <c r="N4801" s="1289"/>
      <c r="O4801" s="1289"/>
      <c r="P4801" s="1289"/>
      <c r="Q4801" s="1289"/>
      <c r="R4801" s="1289"/>
      <c r="S4801" s="1289"/>
      <c r="T4801" s="1289"/>
      <c r="U4801" s="1289"/>
      <c r="V4801" s="1289"/>
      <c r="W4801" s="1289"/>
      <c r="X4801" s="1289"/>
      <c r="Y4801" s="1289"/>
      <c r="Z4801" s="1289"/>
      <c r="AA4801" s="148"/>
      <c r="AB4801" s="1290" t="s">
        <v>1014</v>
      </c>
      <c r="AC4801" s="1290"/>
      <c r="AD4801" s="1290"/>
      <c r="AE4801" s="1290"/>
      <c r="AF4801" s="1290"/>
    </row>
    <row r="4802" spans="1:32" ht="14.65" customHeight="1">
      <c r="A4802" s="150"/>
      <c r="B4802" s="1243"/>
      <c r="C4802" s="1243"/>
      <c r="D4802" s="1243"/>
      <c r="E4802" s="1243"/>
      <c r="G4802" s="1289"/>
      <c r="H4802" s="1289"/>
      <c r="I4802" s="1289"/>
      <c r="J4802" s="1289"/>
      <c r="K4802" s="1289"/>
      <c r="L4802" s="1289"/>
      <c r="M4802" s="1289"/>
      <c r="N4802" s="1289"/>
      <c r="O4802" s="1289"/>
      <c r="P4802" s="1289"/>
      <c r="Q4802" s="1289"/>
      <c r="R4802" s="1289"/>
      <c r="S4802" s="1289"/>
      <c r="T4802" s="1289"/>
      <c r="U4802" s="1289"/>
      <c r="V4802" s="1289"/>
      <c r="W4802" s="1289"/>
      <c r="X4802" s="1289"/>
      <c r="Y4802" s="1289"/>
      <c r="Z4802" s="1289"/>
      <c r="AA4802" s="152"/>
      <c r="AB4802" s="1290"/>
      <c r="AC4802" s="1290"/>
      <c r="AD4802" s="1290"/>
      <c r="AE4802" s="1290"/>
      <c r="AF4802" s="1290"/>
    </row>
    <row r="4803" spans="1:32" ht="0.75" customHeight="1">
      <c r="A4803" s="150"/>
      <c r="B4803" s="1243"/>
      <c r="C4803" s="1243"/>
      <c r="D4803" s="1243"/>
      <c r="E4803" s="1243"/>
      <c r="G4803" s="1289"/>
      <c r="H4803" s="1289"/>
      <c r="I4803" s="1289"/>
      <c r="J4803" s="1289"/>
      <c r="K4803" s="1289"/>
      <c r="L4803" s="1289"/>
      <c r="M4803" s="1289"/>
      <c r="N4803" s="1289"/>
      <c r="O4803" s="1289"/>
      <c r="P4803" s="1289"/>
      <c r="Q4803" s="1289"/>
      <c r="R4803" s="1289"/>
      <c r="S4803" s="1289"/>
      <c r="T4803" s="1289"/>
      <c r="U4803" s="1289"/>
      <c r="V4803" s="1289"/>
      <c r="W4803" s="1289"/>
      <c r="X4803" s="1289"/>
      <c r="Y4803" s="1289"/>
      <c r="Z4803" s="1289"/>
      <c r="AA4803" s="152"/>
      <c r="AB4803" s="1290"/>
      <c r="AC4803" s="1290"/>
      <c r="AD4803" s="1290"/>
      <c r="AE4803" s="1290"/>
      <c r="AF4803" s="1290"/>
    </row>
    <row r="4804" spans="1:32" ht="11.65" customHeight="1">
      <c r="A4804" s="150"/>
      <c r="B4804" s="1243"/>
      <c r="C4804" s="1243"/>
      <c r="D4804" s="1243"/>
      <c r="E4804" s="1243"/>
      <c r="G4804" s="1289"/>
      <c r="H4804" s="1289"/>
      <c r="I4804" s="1289"/>
      <c r="J4804" s="1289"/>
      <c r="K4804" s="1289"/>
      <c r="L4804" s="1289"/>
      <c r="M4804" s="1289"/>
      <c r="N4804" s="1289"/>
      <c r="O4804" s="1289"/>
      <c r="P4804" s="1289"/>
      <c r="Q4804" s="1289"/>
      <c r="R4804" s="1289"/>
      <c r="S4804" s="1289"/>
      <c r="T4804" s="1289"/>
      <c r="U4804" s="1289"/>
      <c r="V4804" s="1289"/>
      <c r="W4804" s="1289"/>
      <c r="X4804" s="1289"/>
      <c r="Y4804" s="1289"/>
      <c r="Z4804" s="1289"/>
      <c r="AA4804" s="152"/>
      <c r="AB4804" s="1291" t="s">
        <v>378</v>
      </c>
      <c r="AC4804" s="1291"/>
      <c r="AD4804" s="1291"/>
      <c r="AE4804" s="1324"/>
      <c r="AF4804" s="1324"/>
    </row>
    <row r="4805" spans="1:32" ht="13.9" customHeight="1">
      <c r="A4805" s="150"/>
      <c r="B4805" s="1243"/>
      <c r="C4805" s="1243"/>
      <c r="D4805" s="1243"/>
      <c r="E4805" s="1243"/>
      <c r="G4805" s="1293" t="s">
        <v>379</v>
      </c>
      <c r="H4805" s="1293"/>
      <c r="I4805" s="1293"/>
      <c r="J4805" s="1293"/>
      <c r="K4805" s="1293"/>
      <c r="L4805" s="1293"/>
      <c r="M4805" s="1293"/>
      <c r="N4805" s="1293"/>
      <c r="O4805" s="1293"/>
      <c r="P4805" s="1293"/>
      <c r="Q4805" s="1293"/>
      <c r="R4805" s="1293"/>
      <c r="S4805" s="1293"/>
      <c r="T4805" s="1293"/>
      <c r="U4805" s="1293"/>
      <c r="V4805" s="1293"/>
      <c r="W4805" s="1293"/>
      <c r="X4805" s="1293"/>
      <c r="Y4805" s="1293"/>
      <c r="Z4805" s="1293"/>
      <c r="AA4805" s="152"/>
      <c r="AB4805" s="1291"/>
      <c r="AC4805" s="1291"/>
      <c r="AD4805" s="1291"/>
      <c r="AE4805" s="1324"/>
      <c r="AF4805" s="1324"/>
    </row>
    <row r="4806" spans="1:32" ht="0.75" customHeight="1">
      <c r="A4806" s="150"/>
      <c r="AA4806" s="152"/>
      <c r="AB4806" s="1291"/>
      <c r="AC4806" s="1291"/>
      <c r="AD4806" s="1291"/>
      <c r="AE4806" s="1324"/>
      <c r="AF4806" s="1324"/>
    </row>
    <row r="4807" spans="1:32" ht="0.75" customHeight="1">
      <c r="A4807" s="153"/>
      <c r="B4807" s="154"/>
      <c r="C4807" s="154"/>
      <c r="D4807" s="154"/>
      <c r="E4807" s="154"/>
      <c r="F4807" s="154"/>
      <c r="G4807" s="154"/>
      <c r="H4807" s="154"/>
      <c r="I4807" s="154"/>
      <c r="J4807" s="154"/>
      <c r="K4807" s="154"/>
      <c r="L4807" s="154"/>
      <c r="M4807" s="154"/>
      <c r="N4807" s="154"/>
      <c r="O4807" s="154"/>
      <c r="P4807" s="154"/>
      <c r="Q4807" s="154"/>
      <c r="R4807" s="154"/>
      <c r="S4807" s="154"/>
      <c r="T4807" s="154"/>
      <c r="U4807" s="154"/>
      <c r="V4807" s="154"/>
      <c r="W4807" s="154"/>
      <c r="X4807" s="154"/>
      <c r="Y4807" s="154"/>
      <c r="Z4807" s="154"/>
      <c r="AA4807" s="154"/>
      <c r="AB4807" s="154"/>
      <c r="AC4807" s="154"/>
      <c r="AD4807" s="154"/>
      <c r="AE4807" s="154"/>
      <c r="AF4807" s="162"/>
    </row>
    <row r="4808" spans="1:32" ht="15.95" customHeight="1">
      <c r="A4808" s="1280" t="s">
        <v>323</v>
      </c>
      <c r="B4808" s="1280"/>
      <c r="C4808" s="1280"/>
      <c r="D4808" s="1280"/>
      <c r="E4808" s="1280"/>
      <c r="F4808" s="1280"/>
      <c r="G4808" s="1280"/>
      <c r="H4808" s="1280"/>
      <c r="I4808" s="1280"/>
      <c r="J4808" s="1280"/>
      <c r="K4808" s="1280"/>
      <c r="L4808" s="1280"/>
      <c r="M4808" s="1280"/>
      <c r="N4808" s="1280"/>
      <c r="O4808" s="1280"/>
      <c r="P4808" s="1280"/>
      <c r="Q4808" s="1280"/>
      <c r="R4808" s="1280"/>
      <c r="S4808" s="1280"/>
      <c r="T4808" s="1280"/>
      <c r="U4808" s="1280"/>
      <c r="V4808" s="1280"/>
      <c r="W4808" s="1280"/>
      <c r="X4808" s="1280"/>
      <c r="Y4808" s="1280"/>
      <c r="Z4808" s="1280"/>
      <c r="AA4808" s="1280"/>
      <c r="AB4808" s="1280"/>
      <c r="AC4808" s="1280"/>
      <c r="AD4808" s="1280"/>
      <c r="AE4808" s="1280"/>
      <c r="AF4808" s="1280"/>
    </row>
    <row r="4809" spans="1:32" ht="37.9" customHeight="1">
      <c r="A4809" s="1301" t="s">
        <v>380</v>
      </c>
      <c r="B4809" s="1301"/>
      <c r="C4809" s="1301"/>
      <c r="D4809" s="1301"/>
      <c r="E4809" s="1301"/>
      <c r="F4809" s="1301"/>
      <c r="G4809" s="1301"/>
      <c r="H4809" s="1301"/>
      <c r="I4809" s="1301"/>
      <c r="J4809" s="1301"/>
      <c r="K4809" s="1301"/>
      <c r="L4809" s="1301"/>
      <c r="M4809" s="1301"/>
      <c r="N4809" s="1301"/>
      <c r="O4809" s="1301"/>
      <c r="P4809" s="1301"/>
      <c r="Q4809" s="1301"/>
      <c r="R4809" s="1301"/>
      <c r="S4809" s="1301"/>
      <c r="T4809" s="1301"/>
      <c r="U4809" s="1301"/>
      <c r="V4809" s="1301"/>
      <c r="W4809" s="1301"/>
      <c r="X4809" s="1301"/>
      <c r="Y4809" s="1280" t="s">
        <v>878</v>
      </c>
      <c r="Z4809" s="1280"/>
      <c r="AA4809" s="1280"/>
      <c r="AB4809" s="1280"/>
      <c r="AC4809" s="1280"/>
      <c r="AD4809" s="1280"/>
      <c r="AE4809" s="1280"/>
      <c r="AF4809" s="1280"/>
    </row>
    <row r="4810" spans="1:32" ht="4.3499999999999996" customHeight="1">
      <c r="A4810" s="155"/>
      <c r="B4810" s="156"/>
      <c r="C4810" s="156"/>
      <c r="D4810" s="156"/>
      <c r="E4810" s="156"/>
      <c r="F4810" s="156"/>
      <c r="G4810" s="156"/>
      <c r="H4810" s="156"/>
      <c r="I4810" s="156"/>
      <c r="J4810" s="156"/>
      <c r="K4810" s="156"/>
      <c r="L4810" s="156"/>
      <c r="M4810" s="156"/>
      <c r="N4810" s="156"/>
      <c r="O4810" s="156"/>
      <c r="P4810" s="156"/>
      <c r="Q4810" s="156"/>
      <c r="R4810" s="156"/>
      <c r="S4810" s="156"/>
      <c r="T4810" s="156"/>
      <c r="U4810" s="156"/>
      <c r="V4810" s="156"/>
      <c r="W4810" s="156"/>
      <c r="X4810" s="156"/>
      <c r="Y4810" s="156"/>
      <c r="Z4810" s="156"/>
      <c r="AA4810" s="156"/>
      <c r="AB4810" s="156"/>
      <c r="AC4810" s="156"/>
      <c r="AD4810" s="156"/>
      <c r="AE4810" s="156"/>
      <c r="AF4810" s="157"/>
    </row>
    <row r="4811" spans="1:32" ht="0.75" customHeight="1">
      <c r="A4811" s="1283" t="s">
        <v>382</v>
      </c>
      <c r="B4811" s="1283"/>
      <c r="C4811" s="1283"/>
      <c r="D4811" s="1283"/>
      <c r="E4811" s="1284"/>
      <c r="F4811" s="1284"/>
      <c r="G4811" s="1284"/>
      <c r="H4811" s="1284"/>
      <c r="I4811" s="1285" t="s">
        <v>539</v>
      </c>
      <c r="J4811" s="1285"/>
      <c r="K4811" s="1285"/>
      <c r="L4811" s="1285"/>
      <c r="M4811" s="1285"/>
      <c r="N4811" s="1285"/>
      <c r="O4811" s="1285"/>
      <c r="P4811" s="1285"/>
      <c r="Q4811" s="1285"/>
      <c r="R4811" s="1285"/>
      <c r="S4811" s="1285"/>
      <c r="T4811" s="1285"/>
      <c r="U4811" s="1285"/>
      <c r="V4811" s="1285"/>
      <c r="W4811" s="1285"/>
      <c r="X4811" s="1285"/>
      <c r="Y4811" s="1275" t="s">
        <v>383</v>
      </c>
      <c r="Z4811" s="1275"/>
      <c r="AA4811" s="1275"/>
      <c r="AB4811" s="1275"/>
      <c r="AC4811" s="1275"/>
      <c r="AD4811" s="1286" t="s">
        <v>446</v>
      </c>
      <c r="AE4811" s="1286"/>
      <c r="AF4811" s="1286"/>
    </row>
    <row r="4812" spans="1:32" ht="18.2" customHeight="1">
      <c r="A4812" s="1283"/>
      <c r="B4812" s="1283"/>
      <c r="C4812" s="1283"/>
      <c r="D4812" s="1283"/>
      <c r="E4812" s="1287" t="s">
        <v>385</v>
      </c>
      <c r="F4812" s="1287"/>
      <c r="G4812" s="1287"/>
      <c r="H4812" s="1288" t="s">
        <v>386</v>
      </c>
      <c r="I4812" s="1285"/>
      <c r="J4812" s="1285"/>
      <c r="K4812" s="1285"/>
      <c r="L4812" s="1285"/>
      <c r="M4812" s="1285"/>
      <c r="N4812" s="1285"/>
      <c r="O4812" s="1285"/>
      <c r="P4812" s="1285"/>
      <c r="Q4812" s="1285"/>
      <c r="R4812" s="1285"/>
      <c r="S4812" s="1285"/>
      <c r="T4812" s="1285"/>
      <c r="U4812" s="1285"/>
      <c r="V4812" s="1285"/>
      <c r="W4812" s="1285"/>
      <c r="X4812" s="1285"/>
      <c r="Y4812" s="1275"/>
      <c r="Z4812" s="1275"/>
      <c r="AA4812" s="1275"/>
      <c r="AB4812" s="1275"/>
      <c r="AC4812" s="1275"/>
      <c r="AD4812" s="1286"/>
      <c r="AE4812" s="1286"/>
      <c r="AF4812" s="1286"/>
    </row>
    <row r="4813" spans="1:32" ht="0.75" customHeight="1">
      <c r="A4813" s="1274" t="s">
        <v>538</v>
      </c>
      <c r="B4813" s="1274"/>
      <c r="C4813" s="1274"/>
      <c r="D4813" s="1274"/>
      <c r="E4813" s="1287"/>
      <c r="F4813" s="1287"/>
      <c r="G4813" s="1287"/>
      <c r="H4813" s="1288"/>
      <c r="I4813" s="1285"/>
      <c r="J4813" s="1285"/>
      <c r="K4813" s="1285"/>
      <c r="L4813" s="1285"/>
      <c r="M4813" s="1285"/>
      <c r="N4813" s="1285"/>
      <c r="O4813" s="1285"/>
      <c r="P4813" s="1285"/>
      <c r="Q4813" s="1285"/>
      <c r="R4813" s="1285"/>
      <c r="S4813" s="1285"/>
      <c r="T4813" s="1285"/>
      <c r="U4813" s="1285"/>
      <c r="V4813" s="1285"/>
      <c r="W4813" s="1285"/>
      <c r="X4813" s="1285"/>
      <c r="Y4813" s="1275" t="s">
        <v>387</v>
      </c>
      <c r="Z4813" s="1275"/>
      <c r="AA4813" s="1275"/>
      <c r="AB4813" s="1275"/>
      <c r="AC4813" s="1275"/>
      <c r="AD4813" s="1276">
        <v>3.9289900000000002</v>
      </c>
      <c r="AE4813" s="1276"/>
      <c r="AF4813" s="1276"/>
    </row>
    <row r="4814" spans="1:32" ht="17.45" customHeight="1">
      <c r="A4814" s="1274"/>
      <c r="B4814" s="1274"/>
      <c r="C4814" s="1274"/>
      <c r="D4814" s="1274"/>
      <c r="E4814" s="1277"/>
      <c r="F4814" s="1277"/>
      <c r="G4814" s="1277"/>
      <c r="H4814" s="1288"/>
      <c r="I4814" s="1285"/>
      <c r="J4814" s="1285"/>
      <c r="K4814" s="1285"/>
      <c r="L4814" s="1285"/>
      <c r="M4814" s="1285"/>
      <c r="N4814" s="1285"/>
      <c r="O4814" s="1285"/>
      <c r="P4814" s="1285"/>
      <c r="Q4814" s="1285"/>
      <c r="R4814" s="1285"/>
      <c r="S4814" s="1285"/>
      <c r="T4814" s="1285"/>
      <c r="U4814" s="1285"/>
      <c r="V4814" s="1285"/>
      <c r="W4814" s="1285"/>
      <c r="X4814" s="1285"/>
      <c r="Y4814" s="1275"/>
      <c r="Z4814" s="1275"/>
      <c r="AA4814" s="1275"/>
      <c r="AB4814" s="1275"/>
      <c r="AC4814" s="1275"/>
      <c r="AD4814" s="1276"/>
      <c r="AE4814" s="1276"/>
      <c r="AF4814" s="1276"/>
    </row>
    <row r="4815" spans="1:32" ht="0.75" customHeight="1">
      <c r="A4815" s="1278"/>
      <c r="B4815" s="1278"/>
      <c r="C4815" s="1278"/>
      <c r="D4815" s="1278"/>
      <c r="E4815" s="1278"/>
      <c r="F4815" s="1278"/>
      <c r="G4815" s="1278"/>
      <c r="H4815" s="1288"/>
      <c r="I4815" s="1279"/>
      <c r="J4815" s="1279"/>
      <c r="K4815" s="1279"/>
      <c r="L4815" s="1279"/>
      <c r="M4815" s="1279"/>
      <c r="N4815" s="1279"/>
      <c r="O4815" s="1279"/>
      <c r="P4815" s="1279"/>
      <c r="Q4815" s="1279"/>
      <c r="R4815" s="1279"/>
      <c r="S4815" s="1279"/>
      <c r="T4815" s="1279"/>
      <c r="U4815" s="1279"/>
      <c r="V4815" s="1279"/>
      <c r="W4815" s="1279"/>
      <c r="X4815" s="1279"/>
      <c r="Y4815" s="1279"/>
      <c r="Z4815" s="1279"/>
      <c r="AA4815" s="1279"/>
      <c r="AB4815" s="1279"/>
      <c r="AC4815" s="1279"/>
      <c r="AD4815" s="1279"/>
      <c r="AE4815" s="1279"/>
      <c r="AF4815" s="1279"/>
    </row>
    <row r="4816" spans="1:32" ht="26.85" customHeight="1">
      <c r="A4816" s="1271" t="s">
        <v>432</v>
      </c>
      <c r="B4816" s="1271"/>
      <c r="C4816" s="1271"/>
      <c r="D4816" s="1271"/>
      <c r="E4816" s="1271"/>
      <c r="F4816" s="1271"/>
      <c r="G4816" s="1271"/>
      <c r="H4816" s="1271"/>
      <c r="I4816" s="1271"/>
      <c r="J4816" s="1271"/>
      <c r="K4816" s="1271"/>
      <c r="L4816" s="1271"/>
      <c r="M4816" s="1271"/>
      <c r="N4816" s="1271"/>
      <c r="O4816" s="1271"/>
      <c r="P4816" s="1271"/>
      <c r="Q4816" s="1271"/>
      <c r="R4816" s="1271"/>
      <c r="S4816" s="1271"/>
      <c r="T4816" s="1271"/>
      <c r="U4816" s="1271"/>
      <c r="V4816" s="1271"/>
      <c r="W4816" s="1271"/>
      <c r="X4816" s="1271"/>
      <c r="Y4816" s="1271"/>
      <c r="Z4816" s="1271"/>
      <c r="AA4816" s="1271"/>
      <c r="AB4816" s="1271"/>
      <c r="AC4816" s="1271"/>
      <c r="AD4816" s="1271"/>
      <c r="AE4816" s="1271"/>
      <c r="AF4816" s="1272"/>
    </row>
    <row r="4817" spans="1:32" ht="10.15" customHeight="1">
      <c r="A4817" s="1273" t="s">
        <v>389</v>
      </c>
      <c r="B4817" s="1273"/>
      <c r="C4817" s="1273"/>
      <c r="D4817" s="1273"/>
      <c r="E4817" s="1273"/>
      <c r="F4817" s="1273"/>
      <c r="G4817" s="1273"/>
      <c r="H4817" s="1273"/>
      <c r="I4817" s="1273"/>
      <c r="J4817" s="1273"/>
      <c r="K4817" s="1273"/>
      <c r="L4817" s="1273"/>
      <c r="M4817" s="1273"/>
      <c r="N4817" s="1273"/>
      <c r="O4817" s="1273"/>
      <c r="P4817" s="1273"/>
      <c r="Q4817" s="1273"/>
      <c r="R4817" s="1273"/>
      <c r="S4817" s="1273"/>
      <c r="T4817" s="1273"/>
      <c r="U4817" s="1273"/>
      <c r="V4817" s="1273"/>
      <c r="W4817" s="1273"/>
      <c r="X4817" s="1273"/>
      <c r="Y4817" s="1273"/>
      <c r="Z4817" s="1273"/>
      <c r="AA4817" s="1273"/>
      <c r="AB4817" s="1273"/>
      <c r="AC4817" s="1273"/>
      <c r="AD4817" s="1273"/>
      <c r="AE4817" s="1273"/>
      <c r="AF4817" s="1272"/>
    </row>
    <row r="4818" spans="1:32" ht="17.45" customHeight="1">
      <c r="A4818" s="1255" t="s">
        <v>390</v>
      </c>
      <c r="B4818" s="1255"/>
      <c r="C4818" s="1255"/>
      <c r="D4818" s="1255"/>
      <c r="E4818" s="1255"/>
      <c r="F4818" s="1255"/>
      <c r="G4818" s="1255"/>
      <c r="H4818" s="1255"/>
      <c r="I4818" s="1255"/>
      <c r="J4818" s="1255"/>
      <c r="K4818" s="1255"/>
      <c r="L4818" s="1255"/>
      <c r="M4818" s="1256" t="s">
        <v>391</v>
      </c>
      <c r="N4818" s="1256" t="s">
        <v>392</v>
      </c>
      <c r="O4818" s="1256"/>
      <c r="P4818" s="1256"/>
      <c r="Q4818" s="1256"/>
      <c r="R4818" s="1256"/>
      <c r="S4818" s="1256"/>
      <c r="T4818" s="1256" t="s">
        <v>393</v>
      </c>
      <c r="U4818" s="1256"/>
      <c r="V4818" s="1256"/>
      <c r="W4818" s="1256"/>
      <c r="X4818" s="1256"/>
      <c r="Y4818" s="1256"/>
      <c r="Z4818" s="1256"/>
      <c r="AA4818" s="1256"/>
      <c r="AB4818" s="1256"/>
      <c r="AC4818" s="1245" t="s">
        <v>394</v>
      </c>
      <c r="AD4818" s="1245"/>
      <c r="AE4818" s="1245"/>
      <c r="AF4818" s="1245"/>
    </row>
    <row r="4819" spans="1:32" ht="16.7" customHeight="1">
      <c r="A4819" s="1255"/>
      <c r="B4819" s="1255"/>
      <c r="C4819" s="1255"/>
      <c r="D4819" s="1255"/>
      <c r="E4819" s="1255"/>
      <c r="F4819" s="1255"/>
      <c r="G4819" s="1255"/>
      <c r="H4819" s="1255"/>
      <c r="I4819" s="1255"/>
      <c r="J4819" s="1255"/>
      <c r="K4819" s="1255"/>
      <c r="L4819" s="1255"/>
      <c r="M4819" s="1256"/>
      <c r="N4819" s="1256" t="s">
        <v>395</v>
      </c>
      <c r="O4819" s="1256"/>
      <c r="P4819" s="1256" t="s">
        <v>396</v>
      </c>
      <c r="Q4819" s="1256"/>
      <c r="R4819" s="1256"/>
      <c r="S4819" s="1256"/>
      <c r="T4819" s="1256" t="s">
        <v>395</v>
      </c>
      <c r="U4819" s="1256"/>
      <c r="V4819" s="1256"/>
      <c r="W4819" s="1256"/>
      <c r="X4819" s="1256" t="s">
        <v>396</v>
      </c>
      <c r="Y4819" s="1256"/>
      <c r="Z4819" s="1256"/>
      <c r="AA4819" s="1256"/>
      <c r="AB4819" s="1256"/>
      <c r="AC4819" s="1245"/>
      <c r="AD4819" s="1245"/>
      <c r="AE4819" s="1245"/>
      <c r="AF4819" s="1245"/>
    </row>
    <row r="4820" spans="1:32" ht="23.25" customHeight="1">
      <c r="A4820" s="146"/>
      <c r="B4820" s="147"/>
      <c r="C4820" s="163" t="s">
        <v>879</v>
      </c>
      <c r="D4820" s="1314" t="s">
        <v>880</v>
      </c>
      <c r="E4820" s="1314"/>
      <c r="F4820" s="1314"/>
      <c r="G4820" s="1314"/>
      <c r="H4820" s="1314"/>
      <c r="I4820" s="1314"/>
      <c r="J4820" s="1314"/>
      <c r="K4820" s="1314"/>
      <c r="L4820" s="1314"/>
      <c r="M4820" s="164">
        <v>3</v>
      </c>
      <c r="N4820" s="1327">
        <v>0.41</v>
      </c>
      <c r="O4820" s="1327"/>
      <c r="P4820" s="1327">
        <v>0.59</v>
      </c>
      <c r="Q4820" s="1327"/>
      <c r="R4820" s="1327"/>
      <c r="S4820" s="1327"/>
      <c r="T4820" s="1317">
        <v>1.6792</v>
      </c>
      <c r="U4820" s="1317"/>
      <c r="V4820" s="1317"/>
      <c r="W4820" s="1317"/>
      <c r="X4820" s="1317">
        <v>1.1362000000000001</v>
      </c>
      <c r="Y4820" s="1317"/>
      <c r="Z4820" s="1317"/>
      <c r="AA4820" s="1317"/>
      <c r="AB4820" s="1317"/>
      <c r="AC4820" s="1318">
        <v>4.0765000000000002</v>
      </c>
      <c r="AD4820" s="1318"/>
      <c r="AE4820" s="1318"/>
      <c r="AF4820" s="1318"/>
    </row>
    <row r="4821" spans="1:32" ht="22.5" customHeight="1">
      <c r="A4821" s="150"/>
      <c r="C4821" s="165" t="s">
        <v>563</v>
      </c>
      <c r="D4821" s="1309" t="s">
        <v>564</v>
      </c>
      <c r="E4821" s="1309"/>
      <c r="F4821" s="1309"/>
      <c r="G4821" s="1309"/>
      <c r="H4821" s="1309"/>
      <c r="I4821" s="1309"/>
      <c r="J4821" s="1309"/>
      <c r="K4821" s="1309"/>
      <c r="L4821" s="1309"/>
      <c r="M4821" s="166">
        <v>4</v>
      </c>
      <c r="N4821" s="1332">
        <v>0.88</v>
      </c>
      <c r="O4821" s="1332"/>
      <c r="P4821" s="1332">
        <v>0.12</v>
      </c>
      <c r="Q4821" s="1332"/>
      <c r="R4821" s="1332"/>
      <c r="S4821" s="1332"/>
      <c r="T4821" s="1312">
        <v>0.71799999999999997</v>
      </c>
      <c r="U4821" s="1312"/>
      <c r="V4821" s="1312"/>
      <c r="W4821" s="1312"/>
      <c r="X4821" s="1312">
        <v>0.48580000000000001</v>
      </c>
      <c r="Y4821" s="1312"/>
      <c r="Z4821" s="1312"/>
      <c r="AA4821" s="1312"/>
      <c r="AB4821" s="1312"/>
      <c r="AC4821" s="1313">
        <v>2.7605</v>
      </c>
      <c r="AD4821" s="1313"/>
      <c r="AE4821" s="1313"/>
      <c r="AF4821" s="1313"/>
    </row>
    <row r="4822" spans="1:32" ht="23.25" customHeight="1">
      <c r="A4822" s="153"/>
      <c r="B4822" s="154"/>
      <c r="C4822" s="167" t="s">
        <v>881</v>
      </c>
      <c r="D4822" s="1304" t="s">
        <v>882</v>
      </c>
      <c r="E4822" s="1304"/>
      <c r="F4822" s="1304"/>
      <c r="G4822" s="1304"/>
      <c r="H4822" s="1304"/>
      <c r="I4822" s="1304"/>
      <c r="J4822" s="1304"/>
      <c r="K4822" s="1304"/>
      <c r="L4822" s="1304"/>
      <c r="M4822" s="168">
        <v>1</v>
      </c>
      <c r="N4822" s="1326">
        <v>1</v>
      </c>
      <c r="O4822" s="1326"/>
      <c r="P4822" s="1326">
        <v>0</v>
      </c>
      <c r="Q4822" s="1326"/>
      <c r="R4822" s="1326"/>
      <c r="S4822" s="1326"/>
      <c r="T4822" s="1307">
        <v>57.763199999999998</v>
      </c>
      <c r="U4822" s="1307"/>
      <c r="V4822" s="1307"/>
      <c r="W4822" s="1307"/>
      <c r="X4822" s="1307">
        <v>34.4236</v>
      </c>
      <c r="Y4822" s="1307"/>
      <c r="Z4822" s="1307"/>
      <c r="AA4822" s="1307"/>
      <c r="AB4822" s="1307"/>
      <c r="AC4822" s="1308">
        <v>57.763199999999998</v>
      </c>
      <c r="AD4822" s="1308"/>
      <c r="AE4822" s="1308"/>
      <c r="AF4822" s="1308"/>
    </row>
    <row r="4823" spans="1:32" ht="16.7" customHeight="1">
      <c r="A4823" s="1246"/>
      <c r="B4823" s="1246"/>
      <c r="C4823" s="1246"/>
      <c r="D4823" s="1246"/>
      <c r="E4823" s="1246"/>
      <c r="F4823" s="1246"/>
      <c r="G4823" s="1246"/>
      <c r="H4823" s="1246"/>
      <c r="I4823" s="1246"/>
      <c r="J4823" s="1246"/>
      <c r="K4823" s="1246"/>
      <c r="L4823" s="1246"/>
      <c r="M4823" s="1247" t="s">
        <v>397</v>
      </c>
      <c r="N4823" s="1247"/>
      <c r="O4823" s="1247"/>
      <c r="P4823" s="1247"/>
      <c r="Q4823" s="1247"/>
      <c r="R4823" s="1247"/>
      <c r="S4823" s="1247"/>
      <c r="T4823" s="1247"/>
      <c r="U4823" s="1247"/>
      <c r="V4823" s="1247"/>
      <c r="W4823" s="1247"/>
      <c r="X4823" s="1248"/>
      <c r="Y4823" s="1248"/>
      <c r="Z4823" s="1249">
        <v>64.600200000000001</v>
      </c>
      <c r="AA4823" s="1249"/>
      <c r="AB4823" s="1249"/>
      <c r="AC4823" s="1249"/>
      <c r="AD4823" s="1249"/>
      <c r="AE4823" s="1249"/>
      <c r="AF4823" s="1249"/>
    </row>
    <row r="4824" spans="1:32" ht="17.45" customHeight="1">
      <c r="A4824" s="1255" t="s">
        <v>398</v>
      </c>
      <c r="B4824" s="1255"/>
      <c r="C4824" s="1255"/>
      <c r="D4824" s="1255"/>
      <c r="E4824" s="1255"/>
      <c r="F4824" s="1255"/>
      <c r="G4824" s="1255"/>
      <c r="H4824" s="1255"/>
      <c r="I4824" s="1255"/>
      <c r="J4824" s="1255"/>
      <c r="K4824" s="1255"/>
      <c r="L4824" s="1255"/>
      <c r="M4824" s="1255"/>
      <c r="N4824" s="1255"/>
      <c r="O4824" s="1256" t="s">
        <v>399</v>
      </c>
      <c r="P4824" s="1256"/>
      <c r="Q4824" s="1256"/>
      <c r="R4824" s="1256"/>
      <c r="S4824" s="1256" t="s">
        <v>391</v>
      </c>
      <c r="T4824" s="1256"/>
      <c r="U4824" s="1256"/>
      <c r="V4824" s="1256"/>
      <c r="W4824" s="1256" t="s">
        <v>400</v>
      </c>
      <c r="X4824" s="1256"/>
      <c r="Y4824" s="1256"/>
      <c r="Z4824" s="1256"/>
      <c r="AA4824" s="1256"/>
      <c r="AB4824" s="1256"/>
      <c r="AC4824" s="1245" t="s">
        <v>394</v>
      </c>
      <c r="AD4824" s="1245"/>
      <c r="AE4824" s="1245"/>
      <c r="AF4824" s="1245"/>
    </row>
    <row r="4825" spans="1:32" ht="22.5" customHeight="1">
      <c r="A4825" s="146"/>
      <c r="B4825" s="147"/>
      <c r="C4825" s="170" t="s">
        <v>645</v>
      </c>
      <c r="D4825" s="1263" t="s">
        <v>646</v>
      </c>
      <c r="E4825" s="1263"/>
      <c r="F4825" s="1263"/>
      <c r="G4825" s="1263"/>
      <c r="H4825" s="1263"/>
      <c r="I4825" s="1263"/>
      <c r="J4825" s="1263"/>
      <c r="K4825" s="1263"/>
      <c r="L4825" s="1263"/>
      <c r="M4825" s="1263"/>
      <c r="N4825" s="1263"/>
      <c r="O4825" s="1264">
        <v>0</v>
      </c>
      <c r="P4825" s="1264"/>
      <c r="Q4825" s="1264"/>
      <c r="R4825" s="1264"/>
      <c r="S4825" s="1264">
        <v>1</v>
      </c>
      <c r="T4825" s="1264"/>
      <c r="U4825" s="1264"/>
      <c r="V4825" s="1264"/>
      <c r="W4825" s="1265">
        <v>27.6053</v>
      </c>
      <c r="X4825" s="1265"/>
      <c r="Y4825" s="1265"/>
      <c r="Z4825" s="1265"/>
      <c r="AA4825" s="1265"/>
      <c r="AB4825" s="1265"/>
      <c r="AC4825" s="1266">
        <v>27.6053</v>
      </c>
      <c r="AD4825" s="1266"/>
      <c r="AE4825" s="1266"/>
      <c r="AF4825" s="1266"/>
    </row>
    <row r="4826" spans="1:32" ht="23.25" customHeight="1">
      <c r="A4826" s="150"/>
      <c r="C4826" s="173" t="s">
        <v>462</v>
      </c>
      <c r="D4826" s="1297" t="s">
        <v>463</v>
      </c>
      <c r="E4826" s="1297"/>
      <c r="F4826" s="1297"/>
      <c r="G4826" s="1297"/>
      <c r="H4826" s="1297"/>
      <c r="I4826" s="1297"/>
      <c r="J4826" s="1297"/>
      <c r="K4826" s="1297"/>
      <c r="L4826" s="1297"/>
      <c r="M4826" s="1297"/>
      <c r="N4826" s="1297"/>
      <c r="O4826" s="1325">
        <v>0</v>
      </c>
      <c r="P4826" s="1325"/>
      <c r="Q4826" s="1325"/>
      <c r="R4826" s="1325"/>
      <c r="S4826" s="1325">
        <v>9</v>
      </c>
      <c r="T4826" s="1325"/>
      <c r="U4826" s="1325"/>
      <c r="V4826" s="1325"/>
      <c r="W4826" s="1299">
        <v>22.268799999999999</v>
      </c>
      <c r="X4826" s="1299"/>
      <c r="Y4826" s="1299"/>
      <c r="Z4826" s="1299"/>
      <c r="AA4826" s="1299"/>
      <c r="AB4826" s="1299"/>
      <c r="AC4826" s="1262">
        <v>200.41919999999999</v>
      </c>
      <c r="AD4826" s="1262"/>
      <c r="AE4826" s="1262"/>
      <c r="AF4826" s="1262"/>
    </row>
    <row r="4827" spans="1:32" ht="17.45" customHeight="1">
      <c r="A4827" s="150"/>
      <c r="M4827" s="1240" t="s">
        <v>401</v>
      </c>
      <c r="N4827" s="1240"/>
      <c r="O4827" s="1240"/>
      <c r="P4827" s="1240"/>
      <c r="Q4827" s="1240"/>
      <c r="R4827" s="1240"/>
      <c r="S4827" s="1240"/>
      <c r="T4827" s="1240"/>
      <c r="U4827" s="1240"/>
      <c r="V4827" s="1240"/>
      <c r="W4827" s="1240"/>
      <c r="Z4827" s="1262">
        <v>228.02449999999999</v>
      </c>
      <c r="AA4827" s="1262"/>
      <c r="AB4827" s="1262"/>
      <c r="AC4827" s="1262"/>
      <c r="AD4827" s="1262"/>
      <c r="AE4827" s="1262"/>
      <c r="AF4827" s="1262"/>
    </row>
    <row r="4828" spans="1:32" ht="16.7" customHeight="1">
      <c r="A4828" s="150"/>
      <c r="M4828" s="1240" t="s">
        <v>402</v>
      </c>
      <c r="N4828" s="1240"/>
      <c r="O4828" s="1240"/>
      <c r="P4828" s="1240"/>
      <c r="Q4828" s="1240"/>
      <c r="R4828" s="1240"/>
      <c r="S4828" s="1240"/>
      <c r="T4828" s="1240"/>
      <c r="U4828" s="1240"/>
      <c r="V4828" s="1240"/>
      <c r="W4828" s="1240"/>
      <c r="Z4828" s="1262">
        <v>292.62470000000002</v>
      </c>
      <c r="AA4828" s="1262"/>
      <c r="AB4828" s="1262"/>
      <c r="AC4828" s="1262"/>
      <c r="AD4828" s="1262"/>
      <c r="AE4828" s="1262"/>
      <c r="AF4828" s="1262"/>
    </row>
    <row r="4829" spans="1:32" ht="17.45" customHeight="1">
      <c r="A4829" s="150"/>
      <c r="M4829" s="1240" t="s">
        <v>403</v>
      </c>
      <c r="N4829" s="1240"/>
      <c r="O4829" s="1240"/>
      <c r="P4829" s="1240"/>
      <c r="Q4829" s="1240"/>
      <c r="R4829" s="1240"/>
      <c r="S4829" s="1240"/>
      <c r="T4829" s="1240"/>
      <c r="U4829" s="1240"/>
      <c r="V4829" s="1240"/>
      <c r="W4829" s="1240"/>
      <c r="Z4829" s="1262">
        <v>74.478399999999993</v>
      </c>
      <c r="AA4829" s="1262"/>
      <c r="AB4829" s="1262"/>
      <c r="AC4829" s="1262"/>
      <c r="AD4829" s="1262"/>
      <c r="AE4829" s="1262"/>
      <c r="AF4829" s="1262"/>
    </row>
    <row r="4830" spans="1:32" ht="16.7" customHeight="1">
      <c r="A4830" s="150"/>
      <c r="M4830" s="1240" t="s">
        <v>404</v>
      </c>
      <c r="N4830" s="1240"/>
      <c r="O4830" s="1240"/>
      <c r="P4830" s="1240"/>
      <c r="Q4830" s="1240"/>
      <c r="R4830" s="1240"/>
      <c r="S4830" s="1240"/>
      <c r="T4830" s="1240"/>
      <c r="U4830" s="1240"/>
      <c r="V4830" s="1240"/>
      <c r="W4830" s="1240"/>
      <c r="Z4830" s="1262">
        <v>0</v>
      </c>
      <c r="AA4830" s="1262"/>
      <c r="AB4830" s="1262"/>
      <c r="AC4830" s="1262"/>
      <c r="AD4830" s="1262"/>
      <c r="AE4830" s="1262"/>
      <c r="AF4830" s="1262"/>
    </row>
    <row r="4831" spans="1:32" ht="17.45" customHeight="1">
      <c r="A4831" s="153"/>
      <c r="B4831" s="154"/>
      <c r="C4831" s="154"/>
      <c r="D4831" s="154"/>
      <c r="E4831" s="154"/>
      <c r="F4831" s="154"/>
      <c r="G4831" s="154"/>
      <c r="H4831" s="154"/>
      <c r="I4831" s="154"/>
      <c r="J4831" s="154"/>
      <c r="K4831" s="154"/>
      <c r="L4831" s="154"/>
      <c r="M4831" s="1260" t="s">
        <v>405</v>
      </c>
      <c r="N4831" s="1260"/>
      <c r="O4831" s="1260"/>
      <c r="P4831" s="1260"/>
      <c r="Q4831" s="1260"/>
      <c r="R4831" s="1260"/>
      <c r="S4831" s="1260"/>
      <c r="T4831" s="1260"/>
      <c r="U4831" s="1260"/>
      <c r="V4831" s="1260"/>
      <c r="W4831" s="1260"/>
      <c r="X4831" s="154"/>
      <c r="Y4831" s="154"/>
      <c r="Z4831" s="1261">
        <v>0</v>
      </c>
      <c r="AA4831" s="1261"/>
      <c r="AB4831" s="1261"/>
      <c r="AC4831" s="1261"/>
      <c r="AD4831" s="1261"/>
      <c r="AE4831" s="1261"/>
      <c r="AF4831" s="1261"/>
    </row>
    <row r="4832" spans="1:32" ht="17.45" customHeight="1">
      <c r="A4832" s="1257" t="s">
        <v>406</v>
      </c>
      <c r="B4832" s="1257"/>
      <c r="C4832" s="1257"/>
      <c r="D4832" s="1257"/>
      <c r="E4832" s="1257"/>
      <c r="F4832" s="1257"/>
      <c r="G4832" s="1257"/>
      <c r="H4832" s="1257"/>
      <c r="I4832" s="1257"/>
      <c r="J4832" s="1257"/>
      <c r="K4832" s="1257"/>
      <c r="L4832" s="1257"/>
      <c r="M4832" s="1257"/>
      <c r="N4832" s="1257"/>
      <c r="O4832" s="1258" t="s">
        <v>391</v>
      </c>
      <c r="P4832" s="1258"/>
      <c r="Q4832" s="1258"/>
      <c r="R4832" s="1258"/>
      <c r="S4832" s="1258" t="s">
        <v>407</v>
      </c>
      <c r="T4832" s="1258"/>
      <c r="U4832" s="1258"/>
      <c r="V4832" s="1258"/>
      <c r="W4832" s="1258" t="s">
        <v>408</v>
      </c>
      <c r="X4832" s="1258"/>
      <c r="Y4832" s="1258"/>
      <c r="Z4832" s="1258"/>
      <c r="AA4832" s="1258"/>
      <c r="AB4832" s="1258"/>
      <c r="AC4832" s="1259" t="s">
        <v>409</v>
      </c>
      <c r="AD4832" s="1259"/>
      <c r="AE4832" s="1259"/>
      <c r="AF4832" s="1259"/>
    </row>
    <row r="4833" spans="1:32" ht="22.5" customHeight="1">
      <c r="A4833" s="146"/>
      <c r="B4833" s="147"/>
      <c r="C4833" s="170" t="s">
        <v>883</v>
      </c>
      <c r="D4833" s="1314" t="s">
        <v>884</v>
      </c>
      <c r="E4833" s="1314"/>
      <c r="F4833" s="1314"/>
      <c r="G4833" s="1314"/>
      <c r="H4833" s="1314"/>
      <c r="I4833" s="1314"/>
      <c r="J4833" s="1314"/>
      <c r="K4833" s="1314"/>
      <c r="L4833" s="1314"/>
      <c r="M4833" s="1314"/>
      <c r="N4833" s="1314"/>
      <c r="O4833" s="1315">
        <v>0.59948000000000001</v>
      </c>
      <c r="P4833" s="1315"/>
      <c r="Q4833" s="1315"/>
      <c r="R4833" s="1315"/>
      <c r="S4833" s="1316" t="s">
        <v>446</v>
      </c>
      <c r="T4833" s="1316"/>
      <c r="U4833" s="1316"/>
      <c r="V4833" s="1316"/>
      <c r="W4833" s="1317">
        <v>122.8441</v>
      </c>
      <c r="X4833" s="1317"/>
      <c r="Y4833" s="1317"/>
      <c r="Z4833" s="1317"/>
      <c r="AA4833" s="1317"/>
      <c r="AB4833" s="1317"/>
      <c r="AC4833" s="1318">
        <v>73.642600000000002</v>
      </c>
      <c r="AD4833" s="1318"/>
      <c r="AE4833" s="1318"/>
      <c r="AF4833" s="1318"/>
    </row>
    <row r="4834" spans="1:32" ht="23.25" customHeight="1">
      <c r="A4834" s="150"/>
      <c r="C4834" s="173" t="s">
        <v>885</v>
      </c>
      <c r="D4834" s="1309" t="s">
        <v>886</v>
      </c>
      <c r="E4834" s="1309"/>
      <c r="F4834" s="1309"/>
      <c r="G4834" s="1309"/>
      <c r="H4834" s="1309"/>
      <c r="I4834" s="1309"/>
      <c r="J4834" s="1309"/>
      <c r="K4834" s="1309"/>
      <c r="L4834" s="1309"/>
      <c r="M4834" s="1309"/>
      <c r="N4834" s="1309"/>
      <c r="O4834" s="1310">
        <v>0.73507999999999996</v>
      </c>
      <c r="P4834" s="1310"/>
      <c r="Q4834" s="1310"/>
      <c r="R4834" s="1310"/>
      <c r="S4834" s="1311" t="s">
        <v>446</v>
      </c>
      <c r="T4834" s="1311"/>
      <c r="U4834" s="1311"/>
      <c r="V4834" s="1311"/>
      <c r="W4834" s="1312">
        <v>132</v>
      </c>
      <c r="X4834" s="1312"/>
      <c r="Y4834" s="1312"/>
      <c r="Z4834" s="1312"/>
      <c r="AA4834" s="1312"/>
      <c r="AB4834" s="1312"/>
      <c r="AC4834" s="1313">
        <v>97.030600000000007</v>
      </c>
      <c r="AD4834" s="1313"/>
      <c r="AE4834" s="1313"/>
      <c r="AF4834" s="1313"/>
    </row>
    <row r="4835" spans="1:32" ht="22.5" customHeight="1">
      <c r="A4835" s="153"/>
      <c r="B4835" s="154"/>
      <c r="C4835" s="175" t="s">
        <v>887</v>
      </c>
      <c r="D4835" s="1304" t="s">
        <v>888</v>
      </c>
      <c r="E4835" s="1304"/>
      <c r="F4835" s="1304"/>
      <c r="G4835" s="1304"/>
      <c r="H4835" s="1304"/>
      <c r="I4835" s="1304"/>
      <c r="J4835" s="1304"/>
      <c r="K4835" s="1304"/>
      <c r="L4835" s="1304"/>
      <c r="M4835" s="1304"/>
      <c r="N4835" s="1304"/>
      <c r="O4835" s="1305">
        <v>280.53417999999999</v>
      </c>
      <c r="P4835" s="1305"/>
      <c r="Q4835" s="1305"/>
      <c r="R4835" s="1305"/>
      <c r="S4835" s="1306" t="s">
        <v>533</v>
      </c>
      <c r="T4835" s="1306"/>
      <c r="U4835" s="1306"/>
      <c r="V4835" s="1306"/>
      <c r="W4835" s="1307">
        <v>0.64200000000000002</v>
      </c>
      <c r="X4835" s="1307"/>
      <c r="Y4835" s="1307"/>
      <c r="Z4835" s="1307"/>
      <c r="AA4835" s="1307"/>
      <c r="AB4835" s="1307"/>
      <c r="AC4835" s="1308">
        <v>180.10290000000001</v>
      </c>
      <c r="AD4835" s="1308"/>
      <c r="AE4835" s="1308"/>
      <c r="AF4835" s="1308"/>
    </row>
    <row r="4836" spans="1:32" ht="17.45" customHeight="1">
      <c r="A4836" s="1246"/>
      <c r="B4836" s="1246"/>
      <c r="C4836" s="1246"/>
      <c r="D4836" s="1246"/>
      <c r="E4836" s="1246"/>
      <c r="F4836" s="1246"/>
      <c r="G4836" s="1246"/>
      <c r="H4836" s="1246"/>
      <c r="I4836" s="1246"/>
      <c r="J4836" s="1246"/>
      <c r="K4836" s="1246"/>
      <c r="L4836" s="1246"/>
      <c r="M4836" s="1247" t="s">
        <v>411</v>
      </c>
      <c r="N4836" s="1247"/>
      <c r="O4836" s="1247"/>
      <c r="P4836" s="1247"/>
      <c r="Q4836" s="1247"/>
      <c r="R4836" s="1247"/>
      <c r="S4836" s="1247"/>
      <c r="T4836" s="1247"/>
      <c r="U4836" s="1247"/>
      <c r="V4836" s="1247"/>
      <c r="W4836" s="1247"/>
      <c r="X4836" s="1248"/>
      <c r="Y4836" s="1248"/>
      <c r="Z4836" s="1249">
        <v>350.77609999999999</v>
      </c>
      <c r="AA4836" s="1249"/>
      <c r="AB4836" s="1249"/>
      <c r="AC4836" s="1249"/>
      <c r="AD4836" s="1249"/>
      <c r="AE4836" s="1249"/>
      <c r="AF4836" s="1249"/>
    </row>
    <row r="4837" spans="1:32" ht="16.7" customHeight="1">
      <c r="A4837" s="1257" t="s">
        <v>412</v>
      </c>
      <c r="B4837" s="1257"/>
      <c r="C4837" s="1257"/>
      <c r="D4837" s="1257"/>
      <c r="E4837" s="1257"/>
      <c r="F4837" s="1257"/>
      <c r="G4837" s="1257"/>
      <c r="H4837" s="1257"/>
      <c r="I4837" s="1257"/>
      <c r="J4837" s="1257"/>
      <c r="K4837" s="1257"/>
      <c r="L4837" s="1257"/>
      <c r="M4837" s="1257"/>
      <c r="N4837" s="1257"/>
      <c r="O4837" s="1258" t="s">
        <v>391</v>
      </c>
      <c r="P4837" s="1258"/>
      <c r="Q4837" s="1258"/>
      <c r="R4837" s="1258"/>
      <c r="S4837" s="1258" t="s">
        <v>407</v>
      </c>
      <c r="T4837" s="1258"/>
      <c r="U4837" s="1258"/>
      <c r="V4837" s="1258"/>
      <c r="W4837" s="1258" t="s">
        <v>408</v>
      </c>
      <c r="X4837" s="1258"/>
      <c r="Y4837" s="1258"/>
      <c r="Z4837" s="1258"/>
      <c r="AA4837" s="1258"/>
      <c r="AB4837" s="1258"/>
      <c r="AC4837" s="1259" t="s">
        <v>409</v>
      </c>
      <c r="AD4837" s="1259"/>
      <c r="AE4837" s="1259"/>
      <c r="AF4837" s="1259"/>
    </row>
    <row r="4838" spans="1:32" ht="17.45" customHeight="1">
      <c r="A4838" s="1246"/>
      <c r="B4838" s="1246"/>
      <c r="C4838" s="1246"/>
      <c r="D4838" s="1246"/>
      <c r="E4838" s="1246"/>
      <c r="F4838" s="1246"/>
      <c r="G4838" s="1246"/>
      <c r="H4838" s="1246"/>
      <c r="I4838" s="1246"/>
      <c r="J4838" s="1246"/>
      <c r="K4838" s="1246"/>
      <c r="L4838" s="1246"/>
      <c r="M4838" s="1247" t="s">
        <v>413</v>
      </c>
      <c r="N4838" s="1247"/>
      <c r="O4838" s="1247"/>
      <c r="P4838" s="1247"/>
      <c r="Q4838" s="1247"/>
      <c r="R4838" s="1247"/>
      <c r="S4838" s="1247"/>
      <c r="T4838" s="1247"/>
      <c r="U4838" s="1247"/>
      <c r="V4838" s="1247"/>
      <c r="W4838" s="1247"/>
      <c r="X4838" s="1248"/>
      <c r="Y4838" s="1248"/>
      <c r="Z4838" s="1249">
        <v>0</v>
      </c>
      <c r="AA4838" s="1249"/>
      <c r="AB4838" s="1249"/>
      <c r="AC4838" s="1249"/>
      <c r="AD4838" s="1249"/>
      <c r="AE4838" s="1249"/>
      <c r="AF4838" s="1249"/>
    </row>
    <row r="4839" spans="1:32" ht="17.45" customHeight="1">
      <c r="A4839" s="1257" t="s">
        <v>414</v>
      </c>
      <c r="B4839" s="1257"/>
      <c r="C4839" s="1257"/>
      <c r="D4839" s="1257"/>
      <c r="E4839" s="1257"/>
      <c r="F4839" s="1257"/>
      <c r="G4839" s="1257"/>
      <c r="H4839" s="1257"/>
      <c r="I4839" s="1257"/>
      <c r="J4839" s="1257"/>
      <c r="K4839" s="1257"/>
      <c r="L4839" s="1257"/>
      <c r="M4839" s="1257"/>
      <c r="N4839" s="1257"/>
      <c r="O4839" s="1258" t="s">
        <v>391</v>
      </c>
      <c r="P4839" s="1258"/>
      <c r="Q4839" s="1258"/>
      <c r="R4839" s="1258"/>
      <c r="S4839" s="1258" t="s">
        <v>407</v>
      </c>
      <c r="T4839" s="1258"/>
      <c r="U4839" s="1258"/>
      <c r="V4839" s="1258"/>
      <c r="W4839" s="1258" t="s">
        <v>408</v>
      </c>
      <c r="X4839" s="1258"/>
      <c r="Y4839" s="1258"/>
      <c r="Z4839" s="1258"/>
      <c r="AA4839" s="1258"/>
      <c r="AB4839" s="1258"/>
      <c r="AC4839" s="1259" t="s">
        <v>409</v>
      </c>
      <c r="AD4839" s="1259"/>
      <c r="AE4839" s="1259"/>
      <c r="AF4839" s="1259"/>
    </row>
    <row r="4840" spans="1:32" ht="22.5" customHeight="1">
      <c r="A4840" s="146"/>
      <c r="B4840" s="147"/>
      <c r="C4840" s="170" t="s">
        <v>889</v>
      </c>
      <c r="D4840" s="1314" t="s">
        <v>890</v>
      </c>
      <c r="E4840" s="1314"/>
      <c r="F4840" s="1314"/>
      <c r="G4840" s="1314"/>
      <c r="H4840" s="1314"/>
      <c r="I4840" s="1314"/>
      <c r="J4840" s="1314"/>
      <c r="K4840" s="1314"/>
      <c r="L4840" s="1314"/>
      <c r="M4840" s="1314"/>
      <c r="N4840" s="1314"/>
      <c r="O4840" s="1315">
        <v>0.89922000000000002</v>
      </c>
      <c r="P4840" s="1315"/>
      <c r="Q4840" s="1315"/>
      <c r="R4840" s="1315"/>
      <c r="S4840" s="1316" t="s">
        <v>283</v>
      </c>
      <c r="T4840" s="1316"/>
      <c r="U4840" s="1316"/>
      <c r="V4840" s="1316"/>
      <c r="W4840" s="1317">
        <v>1.8</v>
      </c>
      <c r="X4840" s="1317"/>
      <c r="Y4840" s="1317"/>
      <c r="Z4840" s="1317"/>
      <c r="AA4840" s="1317"/>
      <c r="AB4840" s="1317"/>
      <c r="AC4840" s="1318">
        <v>1.6186</v>
      </c>
      <c r="AD4840" s="1318"/>
      <c r="AE4840" s="1318"/>
      <c r="AF4840" s="1318"/>
    </row>
    <row r="4841" spans="1:32" ht="23.25" customHeight="1">
      <c r="A4841" s="150"/>
      <c r="C4841" s="173" t="s">
        <v>891</v>
      </c>
      <c r="D4841" s="1309" t="s">
        <v>892</v>
      </c>
      <c r="E4841" s="1309"/>
      <c r="F4841" s="1309"/>
      <c r="G4841" s="1309"/>
      <c r="H4841" s="1309"/>
      <c r="I4841" s="1309"/>
      <c r="J4841" s="1309"/>
      <c r="K4841" s="1309"/>
      <c r="L4841" s="1309"/>
      <c r="M4841" s="1309"/>
      <c r="N4841" s="1309"/>
      <c r="O4841" s="1310">
        <v>0.28053</v>
      </c>
      <c r="P4841" s="1310"/>
      <c r="Q4841" s="1310"/>
      <c r="R4841" s="1310"/>
      <c r="S4841" s="1311" t="s">
        <v>283</v>
      </c>
      <c r="T4841" s="1311"/>
      <c r="U4841" s="1311"/>
      <c r="V4841" s="1311"/>
      <c r="W4841" s="1312">
        <v>33.54</v>
      </c>
      <c r="X4841" s="1312"/>
      <c r="Y4841" s="1312"/>
      <c r="Z4841" s="1312"/>
      <c r="AA4841" s="1312"/>
      <c r="AB4841" s="1312"/>
      <c r="AC4841" s="1313">
        <v>9.4090000000000007</v>
      </c>
      <c r="AD4841" s="1313"/>
      <c r="AE4841" s="1313"/>
      <c r="AF4841" s="1313"/>
    </row>
    <row r="4842" spans="1:32" ht="22.5" customHeight="1">
      <c r="A4842" s="153"/>
      <c r="B4842" s="154"/>
      <c r="C4842" s="175" t="s">
        <v>893</v>
      </c>
      <c r="D4842" s="1304" t="s">
        <v>894</v>
      </c>
      <c r="E4842" s="1304"/>
      <c r="F4842" s="1304"/>
      <c r="G4842" s="1304"/>
      <c r="H4842" s="1304"/>
      <c r="I4842" s="1304"/>
      <c r="J4842" s="1304"/>
      <c r="K4842" s="1304"/>
      <c r="L4842" s="1304"/>
      <c r="M4842" s="1304"/>
      <c r="N4842" s="1304"/>
      <c r="O4842" s="1305">
        <v>1.1026199999999999</v>
      </c>
      <c r="P4842" s="1305"/>
      <c r="Q4842" s="1305"/>
      <c r="R4842" s="1305"/>
      <c r="S4842" s="1306" t="s">
        <v>283</v>
      </c>
      <c r="T4842" s="1306"/>
      <c r="U4842" s="1306"/>
      <c r="V4842" s="1306"/>
      <c r="W4842" s="1307">
        <v>1.8</v>
      </c>
      <c r="X4842" s="1307"/>
      <c r="Y4842" s="1307"/>
      <c r="Z4842" s="1307"/>
      <c r="AA4842" s="1307"/>
      <c r="AB4842" s="1307"/>
      <c r="AC4842" s="1308">
        <v>1.9846999999999999</v>
      </c>
      <c r="AD4842" s="1308"/>
      <c r="AE4842" s="1308"/>
      <c r="AF4842" s="1308"/>
    </row>
    <row r="4843" spans="1:32" ht="17.45" customHeight="1">
      <c r="A4843" s="1251"/>
      <c r="B4843" s="1251"/>
      <c r="C4843" s="1251"/>
      <c r="D4843" s="1251"/>
      <c r="E4843" s="1251"/>
      <c r="F4843" s="1251"/>
      <c r="G4843" s="1251"/>
      <c r="H4843" s="1251"/>
      <c r="I4843" s="1251"/>
      <c r="J4843" s="1251"/>
      <c r="K4843" s="1251"/>
      <c r="L4843" s="1251"/>
      <c r="M4843" s="1252" t="s">
        <v>415</v>
      </c>
      <c r="N4843" s="1252"/>
      <c r="O4843" s="1252"/>
      <c r="P4843" s="1252"/>
      <c r="Q4843" s="1252"/>
      <c r="R4843" s="1252"/>
      <c r="S4843" s="1252"/>
      <c r="T4843" s="1252"/>
      <c r="U4843" s="1252"/>
      <c r="V4843" s="1252"/>
      <c r="W4843" s="1252"/>
      <c r="X4843" s="1253"/>
      <c r="Y4843" s="1253"/>
      <c r="Z4843" s="1254">
        <v>13.0123</v>
      </c>
      <c r="AA4843" s="1254"/>
      <c r="AB4843" s="1254"/>
      <c r="AC4843" s="1254"/>
      <c r="AD4843" s="1254"/>
      <c r="AE4843" s="1254"/>
      <c r="AF4843" s="1254"/>
    </row>
    <row r="4844" spans="1:32" ht="16.7" customHeight="1">
      <c r="A4844" s="1255" t="s">
        <v>416</v>
      </c>
      <c r="B4844" s="1255"/>
      <c r="C4844" s="1255"/>
      <c r="D4844" s="1255"/>
      <c r="E4844" s="1255"/>
      <c r="F4844" s="1255"/>
      <c r="G4844" s="1255"/>
      <c r="H4844" s="1255"/>
      <c r="I4844" s="1255"/>
      <c r="J4844" s="1256" t="s">
        <v>391</v>
      </c>
      <c r="K4844" s="1256"/>
      <c r="L4844" s="158" t="s">
        <v>417</v>
      </c>
      <c r="M4844" s="158" t="s">
        <v>418</v>
      </c>
      <c r="N4844" s="1256" t="s">
        <v>419</v>
      </c>
      <c r="O4844" s="1256"/>
      <c r="P4844" s="1256" t="s">
        <v>420</v>
      </c>
      <c r="Q4844" s="1256"/>
      <c r="R4844" s="1256"/>
      <c r="S4844" s="1256"/>
      <c r="T4844" s="1256" t="s">
        <v>421</v>
      </c>
      <c r="U4844" s="1256"/>
      <c r="V4844" s="1256"/>
      <c r="W4844" s="1256"/>
      <c r="X4844" s="1256" t="s">
        <v>422</v>
      </c>
      <c r="Y4844" s="1256"/>
      <c r="Z4844" s="1256"/>
      <c r="AA4844" s="1256"/>
      <c r="AB4844" s="1256"/>
      <c r="AC4844" s="1245" t="s">
        <v>409</v>
      </c>
      <c r="AD4844" s="1245"/>
      <c r="AE4844" s="1245"/>
      <c r="AF4844" s="1245"/>
    </row>
    <row r="4845" spans="1:32" ht="23.25" customHeight="1">
      <c r="A4845" s="146"/>
      <c r="B4845" s="147"/>
      <c r="C4845" s="170" t="s">
        <v>895</v>
      </c>
      <c r="D4845" s="1263" t="s">
        <v>890</v>
      </c>
      <c r="E4845" s="1263"/>
      <c r="F4845" s="1263"/>
      <c r="G4845" s="1263"/>
      <c r="H4845" s="1263"/>
      <c r="I4845" s="1263"/>
      <c r="J4845" s="1300">
        <v>0.89922000000000002</v>
      </c>
      <c r="K4845" s="1300"/>
      <c r="L4845" s="171">
        <v>0</v>
      </c>
      <c r="M4845" s="171">
        <v>0</v>
      </c>
      <c r="N4845" s="1265">
        <v>0</v>
      </c>
      <c r="O4845" s="1265"/>
      <c r="P4845" s="1265">
        <v>1.24</v>
      </c>
      <c r="Q4845" s="1265"/>
      <c r="R4845" s="1265"/>
      <c r="S4845" s="1265"/>
      <c r="T4845" s="1265">
        <v>0.99</v>
      </c>
      <c r="U4845" s="1265"/>
      <c r="V4845" s="1265"/>
      <c r="W4845" s="1265"/>
      <c r="X4845" s="1265">
        <v>0.82</v>
      </c>
      <c r="Y4845" s="1265"/>
      <c r="Z4845" s="1265"/>
      <c r="AA4845" s="1265"/>
      <c r="AB4845" s="1265"/>
      <c r="AC4845" s="1266">
        <v>0</v>
      </c>
      <c r="AD4845" s="1266"/>
      <c r="AE4845" s="1266"/>
      <c r="AF4845" s="1266"/>
    </row>
    <row r="4846" spans="1:32" ht="32.450000000000003" customHeight="1">
      <c r="A4846" s="150"/>
      <c r="C4846" s="173" t="s">
        <v>896</v>
      </c>
      <c r="D4846" s="1297" t="s">
        <v>892</v>
      </c>
      <c r="E4846" s="1297"/>
      <c r="F4846" s="1297"/>
      <c r="G4846" s="1297"/>
      <c r="H4846" s="1297"/>
      <c r="I4846" s="1297"/>
      <c r="J4846" s="1298">
        <v>0.28053</v>
      </c>
      <c r="K4846" s="1298"/>
      <c r="L4846" s="174">
        <v>0</v>
      </c>
      <c r="M4846" s="174">
        <v>0</v>
      </c>
      <c r="N4846" s="1299">
        <v>0</v>
      </c>
      <c r="O4846" s="1299"/>
      <c r="P4846" s="1299">
        <v>1.1000000000000001</v>
      </c>
      <c r="Q4846" s="1299"/>
      <c r="R4846" s="1299"/>
      <c r="S4846" s="1299"/>
      <c r="T4846" s="1299">
        <v>0.88</v>
      </c>
      <c r="U4846" s="1299"/>
      <c r="V4846" s="1299"/>
      <c r="W4846" s="1299"/>
      <c r="X4846" s="1299">
        <v>0.72</v>
      </c>
      <c r="Y4846" s="1299"/>
      <c r="Z4846" s="1299"/>
      <c r="AA4846" s="1299"/>
      <c r="AB4846" s="1299"/>
      <c r="AC4846" s="1262">
        <v>0</v>
      </c>
      <c r="AD4846" s="1262"/>
      <c r="AE4846" s="1262"/>
      <c r="AF4846" s="1262"/>
    </row>
    <row r="4847" spans="1:32" ht="43.7" customHeight="1">
      <c r="A4847" s="153"/>
      <c r="B4847" s="154"/>
      <c r="C4847" s="154"/>
      <c r="D4847" s="154"/>
      <c r="E4847" s="154"/>
      <c r="F4847" s="154"/>
      <c r="G4847" s="154"/>
      <c r="H4847" s="154"/>
      <c r="I4847" s="154"/>
      <c r="J4847" s="154"/>
      <c r="K4847" s="154"/>
      <c r="L4847" s="154"/>
      <c r="M4847" s="154"/>
      <c r="N4847" s="154"/>
      <c r="O4847" s="154"/>
      <c r="P4847" s="154"/>
      <c r="Q4847" s="154"/>
      <c r="R4847" s="154"/>
      <c r="S4847" s="154"/>
      <c r="T4847" s="154"/>
      <c r="U4847" s="154"/>
      <c r="V4847" s="154"/>
      <c r="W4847" s="154"/>
      <c r="X4847" s="154"/>
      <c r="Y4847" s="154"/>
      <c r="Z4847" s="154"/>
      <c r="AA4847" s="154"/>
      <c r="AB4847" s="154"/>
      <c r="AC4847" s="154"/>
      <c r="AD4847" s="154"/>
      <c r="AE4847" s="154"/>
      <c r="AF4847" s="162"/>
    </row>
    <row r="4848" spans="1:32" ht="1.5" customHeight="1">
      <c r="A4848" s="146"/>
      <c r="B4848" s="147"/>
      <c r="C4848" s="147"/>
      <c r="D4848" s="147"/>
      <c r="E4848" s="147"/>
      <c r="F4848" s="147"/>
      <c r="G4848" s="1289" t="s">
        <v>376</v>
      </c>
      <c r="H4848" s="1289"/>
      <c r="I4848" s="1289"/>
      <c r="J4848" s="1289"/>
      <c r="K4848" s="1289"/>
      <c r="L4848" s="1289"/>
      <c r="M4848" s="1289"/>
      <c r="N4848" s="1289"/>
      <c r="O4848" s="1289"/>
      <c r="P4848" s="1289"/>
      <c r="Q4848" s="1289"/>
      <c r="R4848" s="1289"/>
      <c r="S4848" s="1289"/>
      <c r="T4848" s="1289"/>
      <c r="U4848" s="1289"/>
      <c r="V4848" s="1289"/>
      <c r="W4848" s="1289"/>
      <c r="X4848" s="1289"/>
      <c r="Y4848" s="1289"/>
      <c r="Z4848" s="1289"/>
      <c r="AA4848" s="148"/>
      <c r="AB4848" s="1290" t="s">
        <v>1015</v>
      </c>
      <c r="AC4848" s="1290"/>
      <c r="AD4848" s="1290"/>
      <c r="AE4848" s="1290"/>
      <c r="AF4848" s="1290"/>
    </row>
    <row r="4849" spans="1:32" ht="15.4" customHeight="1">
      <c r="A4849" s="150"/>
      <c r="B4849" s="1243"/>
      <c r="C4849" s="1243"/>
      <c r="D4849" s="1243"/>
      <c r="E4849" s="1243"/>
      <c r="G4849" s="1289"/>
      <c r="H4849" s="1289"/>
      <c r="I4849" s="1289"/>
      <c r="J4849" s="1289"/>
      <c r="K4849" s="1289"/>
      <c r="L4849" s="1289"/>
      <c r="M4849" s="1289"/>
      <c r="N4849" s="1289"/>
      <c r="O4849" s="1289"/>
      <c r="P4849" s="1289"/>
      <c r="Q4849" s="1289"/>
      <c r="R4849" s="1289"/>
      <c r="S4849" s="1289"/>
      <c r="T4849" s="1289"/>
      <c r="U4849" s="1289"/>
      <c r="V4849" s="1289"/>
      <c r="W4849" s="1289"/>
      <c r="X4849" s="1289"/>
      <c r="Y4849" s="1289"/>
      <c r="Z4849" s="1289"/>
      <c r="AA4849" s="152"/>
      <c r="AB4849" s="1290"/>
      <c r="AC4849" s="1290"/>
      <c r="AD4849" s="1290"/>
      <c r="AE4849" s="1290"/>
      <c r="AF4849" s="1290"/>
    </row>
    <row r="4850" spans="1:32" ht="11.65" customHeight="1">
      <c r="A4850" s="150"/>
      <c r="B4850" s="1243"/>
      <c r="C4850" s="1243"/>
      <c r="D4850" s="1243"/>
      <c r="E4850" s="1243"/>
      <c r="G4850" s="1289"/>
      <c r="H4850" s="1289"/>
      <c r="I4850" s="1289"/>
      <c r="J4850" s="1289"/>
      <c r="K4850" s="1289"/>
      <c r="L4850" s="1289"/>
      <c r="M4850" s="1289"/>
      <c r="N4850" s="1289"/>
      <c r="O4850" s="1289"/>
      <c r="P4850" s="1289"/>
      <c r="Q4850" s="1289"/>
      <c r="R4850" s="1289"/>
      <c r="S4850" s="1289"/>
      <c r="T4850" s="1289"/>
      <c r="U4850" s="1289"/>
      <c r="V4850" s="1289"/>
      <c r="W4850" s="1289"/>
      <c r="X4850" s="1289"/>
      <c r="Y4850" s="1289"/>
      <c r="Z4850" s="1289"/>
      <c r="AA4850" s="152"/>
      <c r="AB4850" s="1291" t="s">
        <v>378</v>
      </c>
      <c r="AC4850" s="1291"/>
      <c r="AD4850" s="1291"/>
      <c r="AE4850" s="1292"/>
      <c r="AF4850" s="1292"/>
    </row>
    <row r="4851" spans="1:32" ht="13.9" customHeight="1">
      <c r="A4851" s="150"/>
      <c r="B4851" s="1243"/>
      <c r="C4851" s="1243"/>
      <c r="D4851" s="1243"/>
      <c r="E4851" s="1243"/>
      <c r="G4851" s="1293" t="s">
        <v>379</v>
      </c>
      <c r="H4851" s="1293"/>
      <c r="I4851" s="1293"/>
      <c r="J4851" s="1293"/>
      <c r="K4851" s="1293"/>
      <c r="L4851" s="1293"/>
      <c r="M4851" s="1293"/>
      <c r="N4851" s="1293"/>
      <c r="O4851" s="1293"/>
      <c r="P4851" s="1293"/>
      <c r="Q4851" s="1293"/>
      <c r="R4851" s="1293"/>
      <c r="S4851" s="1293"/>
      <c r="T4851" s="1293"/>
      <c r="U4851" s="1293"/>
      <c r="V4851" s="1293"/>
      <c r="W4851" s="1293"/>
      <c r="X4851" s="1293"/>
      <c r="Y4851" s="1293"/>
      <c r="Z4851" s="1293"/>
      <c r="AA4851" s="152"/>
      <c r="AB4851" s="1291"/>
      <c r="AC4851" s="1291"/>
      <c r="AD4851" s="1291"/>
      <c r="AE4851" s="1292"/>
      <c r="AF4851" s="1292"/>
    </row>
    <row r="4852" spans="1:32" ht="0.75" customHeight="1">
      <c r="A4852" s="150"/>
      <c r="G4852" s="1293"/>
      <c r="H4852" s="1293"/>
      <c r="I4852" s="1293"/>
      <c r="J4852" s="1293"/>
      <c r="K4852" s="1293"/>
      <c r="L4852" s="1293"/>
      <c r="M4852" s="1293"/>
      <c r="N4852" s="1293"/>
      <c r="O4852" s="1293"/>
      <c r="P4852" s="1293"/>
      <c r="Q4852" s="1293"/>
      <c r="R4852" s="1293"/>
      <c r="S4852" s="1293"/>
      <c r="T4852" s="1293"/>
      <c r="U4852" s="1293"/>
      <c r="V4852" s="1293"/>
      <c r="W4852" s="1293"/>
      <c r="X4852" s="1293"/>
      <c r="Y4852" s="1293"/>
      <c r="Z4852" s="1293"/>
      <c r="AA4852" s="152"/>
      <c r="AB4852" s="1291"/>
      <c r="AC4852" s="1291"/>
      <c r="AD4852" s="1291"/>
      <c r="AE4852" s="1292"/>
      <c r="AF4852" s="1292"/>
    </row>
    <row r="4853" spans="1:32" ht="0.75" customHeight="1">
      <c r="A4853" s="153"/>
      <c r="B4853" s="154"/>
      <c r="C4853" s="154"/>
      <c r="D4853" s="154"/>
      <c r="E4853" s="154"/>
      <c r="F4853" s="154"/>
      <c r="G4853" s="154"/>
      <c r="H4853" s="154"/>
      <c r="I4853" s="154"/>
      <c r="J4853" s="154"/>
      <c r="K4853" s="154"/>
      <c r="L4853" s="154"/>
      <c r="M4853" s="154"/>
      <c r="N4853" s="154"/>
      <c r="O4853" s="154"/>
      <c r="P4853" s="154"/>
      <c r="Q4853" s="154"/>
      <c r="R4853" s="154"/>
      <c r="S4853" s="154"/>
      <c r="T4853" s="154"/>
      <c r="U4853" s="154"/>
      <c r="V4853" s="154"/>
      <c r="W4853" s="154"/>
      <c r="X4853" s="154"/>
      <c r="Y4853" s="154"/>
      <c r="Z4853" s="154"/>
      <c r="AA4853" s="154"/>
      <c r="AB4853" s="154"/>
      <c r="AC4853" s="154"/>
      <c r="AD4853" s="154"/>
      <c r="AE4853" s="1292"/>
      <c r="AF4853" s="1292"/>
    </row>
    <row r="4854" spans="1:32" ht="16.7" customHeight="1">
      <c r="A4854" s="1280" t="s">
        <v>323</v>
      </c>
      <c r="B4854" s="1280"/>
      <c r="C4854" s="1280"/>
      <c r="D4854" s="1280"/>
      <c r="E4854" s="1280"/>
      <c r="F4854" s="1280"/>
      <c r="G4854" s="1280"/>
      <c r="H4854" s="1280"/>
      <c r="I4854" s="1280"/>
      <c r="J4854" s="1280"/>
      <c r="K4854" s="1280"/>
      <c r="L4854" s="1280"/>
      <c r="M4854" s="1280"/>
      <c r="N4854" s="1280"/>
      <c r="O4854" s="1280"/>
      <c r="P4854" s="1280"/>
      <c r="Q4854" s="1280"/>
      <c r="R4854" s="1280"/>
      <c r="S4854" s="1280"/>
      <c r="T4854" s="1280"/>
      <c r="U4854" s="1280"/>
      <c r="V4854" s="1280"/>
      <c r="W4854" s="1280"/>
      <c r="X4854" s="1280"/>
      <c r="Y4854" s="1280"/>
      <c r="Z4854" s="1280"/>
      <c r="AA4854" s="1280"/>
      <c r="AB4854" s="1280"/>
      <c r="AC4854" s="1280"/>
      <c r="AD4854" s="1280"/>
      <c r="AE4854" s="1280"/>
      <c r="AF4854" s="1280"/>
    </row>
    <row r="4855" spans="1:32" ht="37.15" customHeight="1">
      <c r="A4855" s="1301" t="s">
        <v>380</v>
      </c>
      <c r="B4855" s="1301"/>
      <c r="C4855" s="1301"/>
      <c r="D4855" s="1301"/>
      <c r="E4855" s="1301"/>
      <c r="F4855" s="1301"/>
      <c r="G4855" s="1301"/>
      <c r="H4855" s="1301"/>
      <c r="I4855" s="1301"/>
      <c r="J4855" s="1301"/>
      <c r="K4855" s="1301"/>
      <c r="L4855" s="1301"/>
      <c r="M4855" s="1301"/>
      <c r="N4855" s="1301"/>
      <c r="O4855" s="1301"/>
      <c r="P4855" s="1301"/>
      <c r="Q4855" s="1301"/>
      <c r="R4855" s="1301"/>
      <c r="S4855" s="1301"/>
      <c r="T4855" s="1301"/>
      <c r="U4855" s="1301"/>
      <c r="V4855" s="1301"/>
      <c r="W4855" s="1301"/>
      <c r="X4855" s="1301"/>
      <c r="Y4855" s="1280" t="s">
        <v>878</v>
      </c>
      <c r="Z4855" s="1280"/>
      <c r="AA4855" s="1280"/>
      <c r="AB4855" s="1280"/>
      <c r="AC4855" s="1280"/>
      <c r="AD4855" s="1280"/>
      <c r="AE4855" s="1280"/>
      <c r="AF4855" s="1280"/>
    </row>
    <row r="4856" spans="1:32" ht="5.0999999999999996" customHeight="1">
      <c r="A4856" s="146"/>
      <c r="B4856" s="147"/>
      <c r="C4856" s="147"/>
      <c r="D4856" s="147"/>
      <c r="E4856" s="147"/>
      <c r="F4856" s="147"/>
      <c r="G4856" s="147"/>
      <c r="H4856" s="147"/>
      <c r="I4856" s="147"/>
      <c r="J4856" s="156"/>
      <c r="K4856" s="156"/>
      <c r="L4856" s="156"/>
      <c r="M4856" s="156"/>
      <c r="N4856" s="156"/>
      <c r="O4856" s="156"/>
      <c r="P4856" s="156"/>
      <c r="Q4856" s="156"/>
      <c r="R4856" s="156"/>
      <c r="S4856" s="156"/>
      <c r="T4856" s="156"/>
      <c r="U4856" s="156"/>
      <c r="V4856" s="156"/>
      <c r="W4856" s="156"/>
      <c r="X4856" s="156"/>
      <c r="Y4856" s="156"/>
      <c r="Z4856" s="156"/>
      <c r="AA4856" s="156"/>
      <c r="AB4856" s="156"/>
      <c r="AC4856" s="156"/>
      <c r="AD4856" s="156"/>
      <c r="AE4856" s="156"/>
      <c r="AF4856" s="157"/>
    </row>
    <row r="4857" spans="1:32" ht="16.7" customHeight="1">
      <c r="A4857" s="1302" t="s">
        <v>416</v>
      </c>
      <c r="B4857" s="1302"/>
      <c r="C4857" s="1302"/>
      <c r="D4857" s="1302"/>
      <c r="E4857" s="1302"/>
      <c r="F4857" s="1302"/>
      <c r="G4857" s="1302"/>
      <c r="H4857" s="1302"/>
      <c r="I4857" s="1302"/>
      <c r="J4857" s="1256" t="s">
        <v>391</v>
      </c>
      <c r="K4857" s="1256"/>
      <c r="L4857" s="158" t="s">
        <v>417</v>
      </c>
      <c r="M4857" s="158" t="s">
        <v>418</v>
      </c>
      <c r="N4857" s="1256" t="s">
        <v>419</v>
      </c>
      <c r="O4857" s="1256"/>
      <c r="P4857" s="1256" t="s">
        <v>420</v>
      </c>
      <c r="Q4857" s="1256"/>
      <c r="R4857" s="1256"/>
      <c r="S4857" s="1256"/>
      <c r="T4857" s="1256" t="s">
        <v>421</v>
      </c>
      <c r="U4857" s="1256"/>
      <c r="V4857" s="1256"/>
      <c r="W4857" s="1256"/>
      <c r="X4857" s="1256" t="s">
        <v>422</v>
      </c>
      <c r="Y4857" s="1256"/>
      <c r="Z4857" s="1256"/>
      <c r="AA4857" s="1256"/>
      <c r="AB4857" s="1256"/>
      <c r="AC4857" s="1245" t="s">
        <v>409</v>
      </c>
      <c r="AD4857" s="1245"/>
      <c r="AE4857" s="1245"/>
      <c r="AF4857" s="1245"/>
    </row>
    <row r="4858" spans="1:32" ht="23.25" customHeight="1">
      <c r="A4858" s="155"/>
      <c r="B4858" s="156"/>
      <c r="C4858" s="160" t="s">
        <v>898</v>
      </c>
      <c r="D4858" s="1328" t="s">
        <v>894</v>
      </c>
      <c r="E4858" s="1328"/>
      <c r="F4858" s="1328"/>
      <c r="G4858" s="1328"/>
      <c r="H4858" s="1328"/>
      <c r="I4858" s="1328"/>
      <c r="J4858" s="1329">
        <v>1.1026199999999999</v>
      </c>
      <c r="K4858" s="1329"/>
      <c r="L4858" s="172">
        <v>2.4300000000000002</v>
      </c>
      <c r="M4858" s="172">
        <v>0</v>
      </c>
      <c r="N4858" s="1330">
        <v>82.8</v>
      </c>
      <c r="O4858" s="1330"/>
      <c r="P4858" s="1330">
        <v>1.24</v>
      </c>
      <c r="Q4858" s="1330"/>
      <c r="R4858" s="1330"/>
      <c r="S4858" s="1330"/>
      <c r="T4858" s="1330">
        <v>0.99</v>
      </c>
      <c r="U4858" s="1330"/>
      <c r="V4858" s="1330"/>
      <c r="W4858" s="1330"/>
      <c r="X4858" s="1330">
        <v>0.82</v>
      </c>
      <c r="Y4858" s="1330"/>
      <c r="Z4858" s="1330"/>
      <c r="AA4858" s="1330"/>
      <c r="AB4858" s="1330"/>
      <c r="AC4858" s="1254">
        <v>78.186800000000005</v>
      </c>
      <c r="AD4858" s="1254"/>
      <c r="AE4858" s="1254"/>
      <c r="AF4858" s="1254"/>
    </row>
    <row r="4859" spans="1:32" ht="17.45" customHeight="1">
      <c r="A4859" s="1246"/>
      <c r="B4859" s="1246"/>
      <c r="C4859" s="1246"/>
      <c r="D4859" s="1246"/>
      <c r="E4859" s="1246"/>
      <c r="F4859" s="1246"/>
      <c r="G4859" s="1246"/>
      <c r="H4859" s="1246"/>
      <c r="I4859" s="1246"/>
      <c r="J4859" s="1246"/>
      <c r="K4859" s="1246"/>
      <c r="L4859" s="1246"/>
      <c r="M4859" s="1247" t="s">
        <v>423</v>
      </c>
      <c r="N4859" s="1247"/>
      <c r="O4859" s="1247"/>
      <c r="P4859" s="1247"/>
      <c r="Q4859" s="1247"/>
      <c r="R4859" s="1247"/>
      <c r="S4859" s="1247"/>
      <c r="T4859" s="1247"/>
      <c r="U4859" s="1247"/>
      <c r="V4859" s="1247"/>
      <c r="W4859" s="1247"/>
      <c r="X4859" s="1248"/>
      <c r="Y4859" s="1248"/>
      <c r="Z4859" s="1249">
        <v>78.186800000000005</v>
      </c>
      <c r="AA4859" s="1249"/>
      <c r="AB4859" s="1249"/>
      <c r="AC4859" s="1249"/>
      <c r="AD4859" s="1249"/>
      <c r="AE4859" s="1249"/>
      <c r="AF4859" s="1249"/>
    </row>
    <row r="4860" spans="1:32" ht="5.0999999999999996" customHeight="1">
      <c r="A4860" s="1250"/>
      <c r="B4860" s="1250"/>
      <c r="C4860" s="1250"/>
      <c r="D4860" s="1250"/>
      <c r="E4860" s="1250"/>
      <c r="F4860" s="1250"/>
      <c r="G4860" s="1250"/>
      <c r="H4860" s="1250"/>
      <c r="I4860" s="1250"/>
      <c r="J4860" s="1250"/>
      <c r="K4860" s="1250"/>
      <c r="L4860" s="1250"/>
      <c r="M4860" s="1250"/>
      <c r="N4860" s="1250"/>
      <c r="O4860" s="1250"/>
      <c r="P4860" s="1250"/>
      <c r="Q4860" s="1250"/>
      <c r="R4860" s="1250"/>
      <c r="S4860" s="1250"/>
      <c r="T4860" s="1250"/>
      <c r="U4860" s="1250"/>
      <c r="V4860" s="1250"/>
      <c r="W4860" s="1250"/>
      <c r="X4860" s="1250"/>
      <c r="Y4860" s="1250"/>
      <c r="Z4860" s="1250"/>
      <c r="AA4860" s="1250"/>
      <c r="AB4860" s="1250"/>
      <c r="AC4860" s="1250"/>
      <c r="AD4860" s="1250"/>
      <c r="AE4860" s="1250"/>
      <c r="AF4860" s="1250"/>
    </row>
    <row r="4861" spans="1:32" ht="17.45" customHeight="1">
      <c r="A4861" s="1239"/>
      <c r="B4861" s="1239"/>
      <c r="C4861" s="1239"/>
      <c r="D4861" s="1239"/>
      <c r="E4861" s="1239"/>
      <c r="F4861" s="1239"/>
      <c r="G4861" s="1239"/>
      <c r="H4861" s="1239"/>
      <c r="I4861" s="1239"/>
      <c r="J4861" s="1239"/>
      <c r="K4861" s="1239"/>
      <c r="L4861" s="1239"/>
      <c r="M4861" s="1240" t="s">
        <v>424</v>
      </c>
      <c r="N4861" s="1240"/>
      <c r="O4861" s="1240"/>
      <c r="P4861" s="1240"/>
      <c r="Q4861" s="1240"/>
      <c r="R4861" s="1240"/>
      <c r="S4861" s="1240"/>
      <c r="T4861" s="1240"/>
      <c r="U4861" s="1240"/>
      <c r="V4861" s="1240"/>
      <c r="W4861" s="1240"/>
      <c r="X4861" s="1243"/>
      <c r="Y4861" s="1243"/>
      <c r="Z4861" s="1241">
        <v>516.45000000000005</v>
      </c>
      <c r="AA4861" s="1241"/>
      <c r="AB4861" s="1241"/>
      <c r="AC4861" s="1241"/>
      <c r="AD4861" s="1241"/>
      <c r="AE4861" s="1241"/>
      <c r="AF4861" s="1241"/>
    </row>
    <row r="4862" spans="1:32" ht="16.7" customHeight="1">
      <c r="A4862" s="1239"/>
      <c r="B4862" s="1239"/>
      <c r="C4862" s="1239"/>
      <c r="D4862" s="1239"/>
      <c r="E4862" s="1239"/>
      <c r="F4862" s="1239"/>
      <c r="G4862" s="1239"/>
      <c r="H4862" s="1239"/>
      <c r="I4862" s="1239"/>
      <c r="J4862" s="1239"/>
      <c r="K4862" s="1240" t="s">
        <v>425</v>
      </c>
      <c r="L4862" s="1240"/>
      <c r="M4862" s="1240"/>
      <c r="N4862" s="1240"/>
      <c r="O4862" s="1240"/>
      <c r="P4862" s="1240"/>
      <c r="Q4862" s="151"/>
      <c r="R4862" s="1244">
        <v>0</v>
      </c>
      <c r="S4862" s="1244"/>
      <c r="T4862" s="1244"/>
      <c r="U4862" s="151"/>
      <c r="V4862" s="1240" t="s">
        <v>426</v>
      </c>
      <c r="W4862" s="1240"/>
      <c r="X4862" s="1243"/>
      <c r="Y4862" s="1243"/>
      <c r="Z4862" s="1241">
        <v>0</v>
      </c>
      <c r="AA4862" s="1241"/>
      <c r="AB4862" s="1241"/>
      <c r="AC4862" s="1241"/>
      <c r="AD4862" s="1241"/>
      <c r="AE4862" s="1241"/>
      <c r="AF4862" s="1241"/>
    </row>
    <row r="4863" spans="1:32" ht="0.75" customHeight="1">
      <c r="A4863" s="1239"/>
      <c r="B4863" s="1239"/>
      <c r="C4863" s="1239"/>
      <c r="D4863" s="1239"/>
      <c r="E4863" s="1239"/>
      <c r="F4863" s="1239"/>
      <c r="G4863" s="1239"/>
      <c r="H4863" s="1239"/>
      <c r="I4863" s="1239"/>
      <c r="J4863" s="1239"/>
      <c r="K4863" s="1239"/>
      <c r="L4863" s="1239"/>
      <c r="M4863" s="1239"/>
      <c r="N4863" s="1239"/>
      <c r="O4863" s="1239"/>
      <c r="P4863" s="1239"/>
      <c r="Q4863" s="1239"/>
      <c r="R4863" s="1239"/>
      <c r="S4863" s="1239"/>
      <c r="T4863" s="1239"/>
      <c r="U4863" s="1239"/>
      <c r="V4863" s="1240"/>
      <c r="W4863" s="1240"/>
      <c r="X4863" s="1243"/>
      <c r="Y4863" s="1243"/>
      <c r="Z4863" s="1241"/>
      <c r="AA4863" s="1241"/>
      <c r="AB4863" s="1241"/>
      <c r="AC4863" s="1241"/>
      <c r="AD4863" s="1241"/>
      <c r="AE4863" s="1241"/>
      <c r="AF4863" s="1241"/>
    </row>
    <row r="4864" spans="1:32" ht="16.7" customHeight="1">
      <c r="A4864" s="1239"/>
      <c r="B4864" s="1239"/>
      <c r="C4864" s="1239"/>
      <c r="D4864" s="1239"/>
      <c r="E4864" s="1239"/>
      <c r="F4864" s="1239"/>
      <c r="G4864" s="1239"/>
      <c r="H4864" s="1239"/>
      <c r="I4864" s="1239"/>
      <c r="J4864" s="1239"/>
      <c r="K4864" s="1239"/>
      <c r="L4864" s="1239"/>
      <c r="M4864" s="1240" t="s">
        <v>427</v>
      </c>
      <c r="N4864" s="1240"/>
      <c r="O4864" s="1240"/>
      <c r="P4864" s="1240"/>
      <c r="Q4864" s="1240"/>
      <c r="R4864" s="1240"/>
      <c r="S4864" s="1240"/>
      <c r="T4864" s="1240"/>
      <c r="U4864" s="1240"/>
      <c r="V4864" s="1240"/>
      <c r="W4864" s="1240"/>
      <c r="X4864" s="1243"/>
      <c r="Y4864" s="1243"/>
      <c r="Z4864" s="1241">
        <v>516.45000000000005</v>
      </c>
      <c r="AA4864" s="1241"/>
      <c r="AB4864" s="1241"/>
      <c r="AC4864" s="1241"/>
      <c r="AD4864" s="1241"/>
      <c r="AE4864" s="1241"/>
      <c r="AF4864" s="1241"/>
    </row>
    <row r="4865" spans="1:32" ht="5.85" customHeight="1">
      <c r="A4865" s="1242"/>
      <c r="B4865" s="1242"/>
      <c r="C4865" s="1242"/>
      <c r="D4865" s="1242"/>
      <c r="E4865" s="1242"/>
      <c r="F4865" s="1242"/>
      <c r="G4865" s="1242"/>
      <c r="H4865" s="1242"/>
      <c r="I4865" s="1242"/>
      <c r="J4865" s="1242"/>
      <c r="K4865" s="1242"/>
      <c r="L4865" s="1242"/>
      <c r="M4865" s="1242"/>
      <c r="N4865" s="1242"/>
      <c r="O4865" s="1242"/>
      <c r="P4865" s="1242"/>
      <c r="Q4865" s="1242"/>
      <c r="R4865" s="1242"/>
      <c r="S4865" s="1242"/>
      <c r="T4865" s="1242"/>
      <c r="U4865" s="1242"/>
      <c r="V4865" s="1242"/>
      <c r="W4865" s="1242"/>
      <c r="X4865" s="1242"/>
      <c r="Y4865" s="1242"/>
      <c r="Z4865" s="1242"/>
      <c r="AA4865" s="1242"/>
      <c r="AB4865" s="1242"/>
      <c r="AC4865" s="1242"/>
      <c r="AD4865" s="1242"/>
      <c r="AE4865" s="1242"/>
      <c r="AF4865" s="1242"/>
    </row>
    <row r="4866" spans="1:32" ht="145.35" customHeight="1">
      <c r="A4866" s="150"/>
      <c r="AF4866" s="152"/>
    </row>
    <row r="4867" spans="1:32" ht="145.35" customHeight="1">
      <c r="A4867" s="150"/>
      <c r="AF4867" s="152"/>
    </row>
    <row r="4868" spans="1:32" ht="139.69999999999999" customHeight="1">
      <c r="A4868" s="150"/>
      <c r="AF4868" s="152"/>
    </row>
    <row r="4869" spans="1:32" ht="139.69999999999999" customHeight="1">
      <c r="A4869" s="153"/>
      <c r="B4869" s="154"/>
      <c r="C4869" s="154"/>
      <c r="D4869" s="154"/>
      <c r="E4869" s="154"/>
      <c r="F4869" s="154"/>
      <c r="G4869" s="154"/>
      <c r="H4869" s="154"/>
      <c r="I4869" s="154"/>
      <c r="J4869" s="154"/>
      <c r="K4869" s="154"/>
      <c r="L4869" s="154"/>
      <c r="M4869" s="154"/>
      <c r="N4869" s="154"/>
      <c r="O4869" s="154"/>
      <c r="P4869" s="154"/>
      <c r="Q4869" s="154"/>
      <c r="R4869" s="154"/>
      <c r="S4869" s="154"/>
      <c r="T4869" s="154"/>
      <c r="U4869" s="154"/>
      <c r="V4869" s="154"/>
      <c r="W4869" s="154"/>
      <c r="X4869" s="154"/>
      <c r="Y4869" s="154"/>
      <c r="Z4869" s="154"/>
      <c r="AA4869" s="154"/>
      <c r="AB4869" s="154"/>
      <c r="AC4869" s="154"/>
      <c r="AD4869" s="154"/>
      <c r="AE4869" s="154"/>
      <c r="AF4869" s="162"/>
    </row>
    <row r="4870" spans="1:32" ht="2.1" customHeight="1">
      <c r="A4870" s="146"/>
      <c r="B4870" s="147"/>
      <c r="C4870" s="147"/>
      <c r="D4870" s="147"/>
      <c r="E4870" s="147"/>
      <c r="F4870" s="147"/>
      <c r="G4870" s="1289" t="s">
        <v>376</v>
      </c>
      <c r="H4870" s="1289"/>
      <c r="I4870" s="1289"/>
      <c r="J4870" s="1289"/>
      <c r="K4870" s="1289"/>
      <c r="L4870" s="1289"/>
      <c r="M4870" s="1289"/>
      <c r="N4870" s="1289"/>
      <c r="O4870" s="1289"/>
      <c r="P4870" s="1289"/>
      <c r="Q4870" s="1289"/>
      <c r="R4870" s="1289"/>
      <c r="S4870" s="1289"/>
      <c r="T4870" s="1289"/>
      <c r="U4870" s="1289"/>
      <c r="V4870" s="1289"/>
      <c r="W4870" s="1289"/>
      <c r="X4870" s="1289"/>
      <c r="Y4870" s="1289"/>
      <c r="Z4870" s="1289"/>
      <c r="AA4870" s="148"/>
      <c r="AB4870" s="1290" t="s">
        <v>1016</v>
      </c>
      <c r="AC4870" s="1290"/>
      <c r="AD4870" s="1290"/>
      <c r="AE4870" s="1290"/>
      <c r="AF4870" s="1290"/>
    </row>
    <row r="4871" spans="1:32" ht="14.65" customHeight="1">
      <c r="A4871" s="150"/>
      <c r="B4871" s="1243"/>
      <c r="C4871" s="1243"/>
      <c r="D4871" s="1243"/>
      <c r="E4871" s="1243"/>
      <c r="G4871" s="1289"/>
      <c r="H4871" s="1289"/>
      <c r="I4871" s="1289"/>
      <c r="J4871" s="1289"/>
      <c r="K4871" s="1289"/>
      <c r="L4871" s="1289"/>
      <c r="M4871" s="1289"/>
      <c r="N4871" s="1289"/>
      <c r="O4871" s="1289"/>
      <c r="P4871" s="1289"/>
      <c r="Q4871" s="1289"/>
      <c r="R4871" s="1289"/>
      <c r="S4871" s="1289"/>
      <c r="T4871" s="1289"/>
      <c r="U4871" s="1289"/>
      <c r="V4871" s="1289"/>
      <c r="W4871" s="1289"/>
      <c r="X4871" s="1289"/>
      <c r="Y4871" s="1289"/>
      <c r="Z4871" s="1289"/>
      <c r="AA4871" s="152"/>
      <c r="AB4871" s="1290"/>
      <c r="AC4871" s="1290"/>
      <c r="AD4871" s="1290"/>
      <c r="AE4871" s="1290"/>
      <c r="AF4871" s="1290"/>
    </row>
    <row r="4872" spans="1:32" ht="0.75" customHeight="1">
      <c r="A4872" s="150"/>
      <c r="B4872" s="1243"/>
      <c r="C4872" s="1243"/>
      <c r="D4872" s="1243"/>
      <c r="E4872" s="1243"/>
      <c r="G4872" s="1289"/>
      <c r="H4872" s="1289"/>
      <c r="I4872" s="1289"/>
      <c r="J4872" s="1289"/>
      <c r="K4872" s="1289"/>
      <c r="L4872" s="1289"/>
      <c r="M4872" s="1289"/>
      <c r="N4872" s="1289"/>
      <c r="O4872" s="1289"/>
      <c r="P4872" s="1289"/>
      <c r="Q4872" s="1289"/>
      <c r="R4872" s="1289"/>
      <c r="S4872" s="1289"/>
      <c r="T4872" s="1289"/>
      <c r="U4872" s="1289"/>
      <c r="V4872" s="1289"/>
      <c r="W4872" s="1289"/>
      <c r="X4872" s="1289"/>
      <c r="Y4872" s="1289"/>
      <c r="Z4872" s="1289"/>
      <c r="AA4872" s="152"/>
      <c r="AB4872" s="1290"/>
      <c r="AC4872" s="1290"/>
      <c r="AD4872" s="1290"/>
      <c r="AE4872" s="1290"/>
      <c r="AF4872" s="1290"/>
    </row>
    <row r="4873" spans="1:32" ht="11.65" customHeight="1">
      <c r="A4873" s="150"/>
      <c r="B4873" s="1243"/>
      <c r="C4873" s="1243"/>
      <c r="D4873" s="1243"/>
      <c r="E4873" s="1243"/>
      <c r="G4873" s="1289"/>
      <c r="H4873" s="1289"/>
      <c r="I4873" s="1289"/>
      <c r="J4873" s="1289"/>
      <c r="K4873" s="1289"/>
      <c r="L4873" s="1289"/>
      <c r="M4873" s="1289"/>
      <c r="N4873" s="1289"/>
      <c r="O4873" s="1289"/>
      <c r="P4873" s="1289"/>
      <c r="Q4873" s="1289"/>
      <c r="R4873" s="1289"/>
      <c r="S4873" s="1289"/>
      <c r="T4873" s="1289"/>
      <c r="U4873" s="1289"/>
      <c r="V4873" s="1289"/>
      <c r="W4873" s="1289"/>
      <c r="X4873" s="1289"/>
      <c r="Y4873" s="1289"/>
      <c r="Z4873" s="1289"/>
      <c r="AA4873" s="152"/>
      <c r="AB4873" s="1291" t="s">
        <v>378</v>
      </c>
      <c r="AC4873" s="1291"/>
      <c r="AD4873" s="1291"/>
      <c r="AE4873" s="1324"/>
      <c r="AF4873" s="1324"/>
    </row>
    <row r="4874" spans="1:32" ht="13.9" customHeight="1">
      <c r="A4874" s="150"/>
      <c r="B4874" s="1243"/>
      <c r="C4874" s="1243"/>
      <c r="D4874" s="1243"/>
      <c r="E4874" s="1243"/>
      <c r="G4874" s="1293" t="s">
        <v>379</v>
      </c>
      <c r="H4874" s="1293"/>
      <c r="I4874" s="1293"/>
      <c r="J4874" s="1293"/>
      <c r="K4874" s="1293"/>
      <c r="L4874" s="1293"/>
      <c r="M4874" s="1293"/>
      <c r="N4874" s="1293"/>
      <c r="O4874" s="1293"/>
      <c r="P4874" s="1293"/>
      <c r="Q4874" s="1293"/>
      <c r="R4874" s="1293"/>
      <c r="S4874" s="1293"/>
      <c r="T4874" s="1293"/>
      <c r="U4874" s="1293"/>
      <c r="V4874" s="1293"/>
      <c r="W4874" s="1293"/>
      <c r="X4874" s="1293"/>
      <c r="Y4874" s="1293"/>
      <c r="Z4874" s="1293"/>
      <c r="AA4874" s="152"/>
      <c r="AB4874" s="1291"/>
      <c r="AC4874" s="1291"/>
      <c r="AD4874" s="1291"/>
      <c r="AE4874" s="1324"/>
      <c r="AF4874" s="1324"/>
    </row>
    <row r="4875" spans="1:32" ht="0.75" customHeight="1">
      <c r="A4875" s="150"/>
      <c r="AA4875" s="152"/>
      <c r="AB4875" s="1291"/>
      <c r="AC4875" s="1291"/>
      <c r="AD4875" s="1291"/>
      <c r="AE4875" s="1324"/>
      <c r="AF4875" s="1324"/>
    </row>
    <row r="4876" spans="1:32" ht="0.75" customHeight="1">
      <c r="A4876" s="153"/>
      <c r="B4876" s="154"/>
      <c r="C4876" s="154"/>
      <c r="D4876" s="154"/>
      <c r="E4876" s="154"/>
      <c r="F4876" s="154"/>
      <c r="G4876" s="154"/>
      <c r="H4876" s="154"/>
      <c r="I4876" s="154"/>
      <c r="J4876" s="154"/>
      <c r="K4876" s="154"/>
      <c r="L4876" s="154"/>
      <c r="M4876" s="154"/>
      <c r="N4876" s="154"/>
      <c r="O4876" s="154"/>
      <c r="P4876" s="154"/>
      <c r="Q4876" s="154"/>
      <c r="R4876" s="154"/>
      <c r="S4876" s="154"/>
      <c r="T4876" s="154"/>
      <c r="U4876" s="154"/>
      <c r="V4876" s="154"/>
      <c r="W4876" s="154"/>
      <c r="X4876" s="154"/>
      <c r="Y4876" s="154"/>
      <c r="Z4876" s="154"/>
      <c r="AA4876" s="154"/>
      <c r="AB4876" s="154"/>
      <c r="AC4876" s="154"/>
      <c r="AD4876" s="154"/>
      <c r="AE4876" s="154"/>
      <c r="AF4876" s="162"/>
    </row>
    <row r="4877" spans="1:32" ht="15.95" customHeight="1">
      <c r="A4877" s="1280" t="s">
        <v>323</v>
      </c>
      <c r="B4877" s="1280"/>
      <c r="C4877" s="1280"/>
      <c r="D4877" s="1280"/>
      <c r="E4877" s="1280"/>
      <c r="F4877" s="1280"/>
      <c r="G4877" s="1280"/>
      <c r="H4877" s="1280"/>
      <c r="I4877" s="1280"/>
      <c r="J4877" s="1280"/>
      <c r="K4877" s="1280"/>
      <c r="L4877" s="1280"/>
      <c r="M4877" s="1280"/>
      <c r="N4877" s="1280"/>
      <c r="O4877" s="1280"/>
      <c r="P4877" s="1280"/>
      <c r="Q4877" s="1280"/>
      <c r="R4877" s="1280"/>
      <c r="S4877" s="1280"/>
      <c r="T4877" s="1280"/>
      <c r="U4877" s="1280"/>
      <c r="V4877" s="1280"/>
      <c r="W4877" s="1280"/>
      <c r="X4877" s="1280"/>
      <c r="Y4877" s="1280"/>
      <c r="Z4877" s="1280"/>
      <c r="AA4877" s="1280"/>
      <c r="AB4877" s="1280"/>
      <c r="AC4877" s="1280"/>
      <c r="AD4877" s="1280"/>
      <c r="AE4877" s="1280"/>
      <c r="AF4877" s="1280"/>
    </row>
    <row r="4878" spans="1:32" ht="37.9" customHeight="1">
      <c r="A4878" s="1301" t="s">
        <v>380</v>
      </c>
      <c r="B4878" s="1301"/>
      <c r="C4878" s="1301"/>
      <c r="D4878" s="1301"/>
      <c r="E4878" s="1301"/>
      <c r="F4878" s="1301"/>
      <c r="G4878" s="1301"/>
      <c r="H4878" s="1301"/>
      <c r="I4878" s="1301"/>
      <c r="J4878" s="1301"/>
      <c r="K4878" s="1301"/>
      <c r="L4878" s="1301"/>
      <c r="M4878" s="1301"/>
      <c r="N4878" s="1301"/>
      <c r="O4878" s="1301"/>
      <c r="P4878" s="1301"/>
      <c r="Q4878" s="1301"/>
      <c r="R4878" s="1301"/>
      <c r="S4878" s="1301"/>
      <c r="T4878" s="1301"/>
      <c r="U4878" s="1301"/>
      <c r="V4878" s="1301"/>
      <c r="W4878" s="1301"/>
      <c r="X4878" s="1301"/>
      <c r="Y4878" s="1280" t="s">
        <v>878</v>
      </c>
      <c r="Z4878" s="1280"/>
      <c r="AA4878" s="1280"/>
      <c r="AB4878" s="1280"/>
      <c r="AC4878" s="1280"/>
      <c r="AD4878" s="1280"/>
      <c r="AE4878" s="1280"/>
      <c r="AF4878" s="1280"/>
    </row>
    <row r="4879" spans="1:32" ht="4.3499999999999996" customHeight="1">
      <c r="A4879" s="155"/>
      <c r="B4879" s="156"/>
      <c r="C4879" s="156"/>
      <c r="D4879" s="156"/>
      <c r="E4879" s="156"/>
      <c r="F4879" s="156"/>
      <c r="G4879" s="156"/>
      <c r="H4879" s="156"/>
      <c r="I4879" s="156"/>
      <c r="J4879" s="156"/>
      <c r="K4879" s="156"/>
      <c r="L4879" s="156"/>
      <c r="M4879" s="156"/>
      <c r="N4879" s="156"/>
      <c r="O4879" s="156"/>
      <c r="P4879" s="156"/>
      <c r="Q4879" s="156"/>
      <c r="R4879" s="156"/>
      <c r="S4879" s="156"/>
      <c r="T4879" s="156"/>
      <c r="U4879" s="156"/>
      <c r="V4879" s="156"/>
      <c r="W4879" s="156"/>
      <c r="X4879" s="156"/>
      <c r="Y4879" s="156"/>
      <c r="Z4879" s="156"/>
      <c r="AA4879" s="156"/>
      <c r="AB4879" s="156"/>
      <c r="AC4879" s="156"/>
      <c r="AD4879" s="156"/>
      <c r="AE4879" s="156"/>
      <c r="AF4879" s="157"/>
    </row>
    <row r="4880" spans="1:32" ht="0.75" customHeight="1">
      <c r="A4880" s="1283" t="s">
        <v>382</v>
      </c>
      <c r="B4880" s="1283"/>
      <c r="C4880" s="1283"/>
      <c r="D4880" s="1283"/>
      <c r="E4880" s="1284"/>
      <c r="F4880" s="1284"/>
      <c r="G4880" s="1284"/>
      <c r="H4880" s="1284"/>
      <c r="I4880" s="1285" t="s">
        <v>532</v>
      </c>
      <c r="J4880" s="1285"/>
      <c r="K4880" s="1285"/>
      <c r="L4880" s="1285"/>
      <c r="M4880" s="1285"/>
      <c r="N4880" s="1285"/>
      <c r="O4880" s="1285"/>
      <c r="P4880" s="1285"/>
      <c r="Q4880" s="1285"/>
      <c r="R4880" s="1285"/>
      <c r="S4880" s="1285"/>
      <c r="T4880" s="1285"/>
      <c r="U4880" s="1285"/>
      <c r="V4880" s="1285"/>
      <c r="W4880" s="1285"/>
      <c r="X4880" s="1285"/>
      <c r="Y4880" s="1275" t="s">
        <v>383</v>
      </c>
      <c r="Z4880" s="1275"/>
      <c r="AA4880" s="1275"/>
      <c r="AB4880" s="1275"/>
      <c r="AC4880" s="1275"/>
      <c r="AD4880" s="1286" t="s">
        <v>533</v>
      </c>
      <c r="AE4880" s="1286"/>
      <c r="AF4880" s="1286"/>
    </row>
    <row r="4881" spans="1:32" ht="18.2" customHeight="1">
      <c r="A4881" s="1283"/>
      <c r="B4881" s="1283"/>
      <c r="C4881" s="1283"/>
      <c r="D4881" s="1283"/>
      <c r="E4881" s="1287" t="s">
        <v>385</v>
      </c>
      <c r="F4881" s="1287"/>
      <c r="G4881" s="1287"/>
      <c r="H4881" s="1288" t="s">
        <v>386</v>
      </c>
      <c r="I4881" s="1285"/>
      <c r="J4881" s="1285"/>
      <c r="K4881" s="1285"/>
      <c r="L4881" s="1285"/>
      <c r="M4881" s="1285"/>
      <c r="N4881" s="1285"/>
      <c r="O4881" s="1285"/>
      <c r="P4881" s="1285"/>
      <c r="Q4881" s="1285"/>
      <c r="R4881" s="1285"/>
      <c r="S4881" s="1285"/>
      <c r="T4881" s="1285"/>
      <c r="U4881" s="1285"/>
      <c r="V4881" s="1285"/>
      <c r="W4881" s="1285"/>
      <c r="X4881" s="1285"/>
      <c r="Y4881" s="1275"/>
      <c r="Z4881" s="1275"/>
      <c r="AA4881" s="1275"/>
      <c r="AB4881" s="1275"/>
      <c r="AC4881" s="1275"/>
      <c r="AD4881" s="1286"/>
      <c r="AE4881" s="1286"/>
      <c r="AF4881" s="1286"/>
    </row>
    <row r="4882" spans="1:32" ht="0.75" customHeight="1">
      <c r="A4882" s="1274" t="s">
        <v>531</v>
      </c>
      <c r="B4882" s="1274"/>
      <c r="C4882" s="1274"/>
      <c r="D4882" s="1274"/>
      <c r="E4882" s="1287"/>
      <c r="F4882" s="1287"/>
      <c r="G4882" s="1287"/>
      <c r="H4882" s="1288"/>
      <c r="I4882" s="1285"/>
      <c r="J4882" s="1285"/>
      <c r="K4882" s="1285"/>
      <c r="L4882" s="1285"/>
      <c r="M4882" s="1285"/>
      <c r="N4882" s="1285"/>
      <c r="O4882" s="1285"/>
      <c r="P4882" s="1285"/>
      <c r="Q4882" s="1285"/>
      <c r="R4882" s="1285"/>
      <c r="S4882" s="1285"/>
      <c r="T4882" s="1285"/>
      <c r="U4882" s="1285"/>
      <c r="V4882" s="1285"/>
      <c r="W4882" s="1285"/>
      <c r="X4882" s="1285"/>
      <c r="Y4882" s="1275" t="s">
        <v>387</v>
      </c>
      <c r="Z4882" s="1275"/>
      <c r="AA4882" s="1275"/>
      <c r="AB4882" s="1275"/>
      <c r="AC4882" s="1275"/>
      <c r="AD4882" s="1276">
        <v>1</v>
      </c>
      <c r="AE4882" s="1276"/>
      <c r="AF4882" s="1276"/>
    </row>
    <row r="4883" spans="1:32" ht="18.2" customHeight="1">
      <c r="A4883" s="1274"/>
      <c r="B4883" s="1274"/>
      <c r="C4883" s="1274"/>
      <c r="D4883" s="1274"/>
      <c r="E4883" s="1277"/>
      <c r="F4883" s="1277"/>
      <c r="G4883" s="1277"/>
      <c r="H4883" s="1288"/>
      <c r="I4883" s="1285"/>
      <c r="J4883" s="1285"/>
      <c r="K4883" s="1285"/>
      <c r="L4883" s="1285"/>
      <c r="M4883" s="1285"/>
      <c r="N4883" s="1285"/>
      <c r="O4883" s="1285"/>
      <c r="P4883" s="1285"/>
      <c r="Q4883" s="1285"/>
      <c r="R4883" s="1285"/>
      <c r="S4883" s="1285"/>
      <c r="T4883" s="1285"/>
      <c r="U4883" s="1285"/>
      <c r="V4883" s="1285"/>
      <c r="W4883" s="1285"/>
      <c r="X4883" s="1285"/>
      <c r="Y4883" s="1275"/>
      <c r="Z4883" s="1275"/>
      <c r="AA4883" s="1275"/>
      <c r="AB4883" s="1275"/>
      <c r="AC4883" s="1275"/>
      <c r="AD4883" s="1276"/>
      <c r="AE4883" s="1276"/>
      <c r="AF4883" s="1276"/>
    </row>
    <row r="4884" spans="1:32" ht="26.85" customHeight="1">
      <c r="A4884" s="1322" t="s">
        <v>432</v>
      </c>
      <c r="B4884" s="1322"/>
      <c r="C4884" s="1322"/>
      <c r="D4884" s="1322"/>
      <c r="E4884" s="1322"/>
      <c r="F4884" s="1322"/>
      <c r="G4884" s="1322"/>
      <c r="H4884" s="1322"/>
      <c r="I4884" s="1322"/>
      <c r="J4884" s="1322"/>
      <c r="K4884" s="1322"/>
      <c r="L4884" s="1322"/>
      <c r="M4884" s="1322"/>
      <c r="N4884" s="1322"/>
      <c r="O4884" s="1322"/>
      <c r="P4884" s="1322"/>
      <c r="Q4884" s="1322"/>
      <c r="R4884" s="1322"/>
      <c r="S4884" s="1322"/>
      <c r="T4884" s="1322"/>
      <c r="U4884" s="1322"/>
      <c r="V4884" s="1322"/>
      <c r="W4884" s="1322"/>
      <c r="X4884" s="1322"/>
      <c r="Y4884" s="1322"/>
      <c r="Z4884" s="1322"/>
      <c r="AA4884" s="1322"/>
      <c r="AB4884" s="1322"/>
      <c r="AC4884" s="1322"/>
      <c r="AD4884" s="1322"/>
      <c r="AE4884" s="1322"/>
      <c r="AF4884" s="1323"/>
    </row>
    <row r="4885" spans="1:32" ht="10.15" customHeight="1">
      <c r="A4885" s="1273" t="s">
        <v>389</v>
      </c>
      <c r="B4885" s="1273"/>
      <c r="C4885" s="1273"/>
      <c r="D4885" s="1273"/>
      <c r="E4885" s="1273"/>
      <c r="F4885" s="1273"/>
      <c r="G4885" s="1273"/>
      <c r="H4885" s="1273"/>
      <c r="I4885" s="1273"/>
      <c r="J4885" s="1273"/>
      <c r="K4885" s="1273"/>
      <c r="L4885" s="1273"/>
      <c r="M4885" s="1273"/>
      <c r="N4885" s="1273"/>
      <c r="O4885" s="1273"/>
      <c r="P4885" s="1273"/>
      <c r="Q4885" s="1273"/>
      <c r="R4885" s="1273"/>
      <c r="S4885" s="1273"/>
      <c r="T4885" s="1273"/>
      <c r="U4885" s="1273"/>
      <c r="V4885" s="1273"/>
      <c r="W4885" s="1273"/>
      <c r="X4885" s="1273"/>
      <c r="Y4885" s="1273"/>
      <c r="Z4885" s="1273"/>
      <c r="AA4885" s="1273"/>
      <c r="AB4885" s="1273"/>
      <c r="AC4885" s="1273"/>
      <c r="AD4885" s="1273"/>
      <c r="AE4885" s="1273"/>
      <c r="AF4885" s="1323"/>
    </row>
    <row r="4886" spans="1:32" ht="17.45" customHeight="1">
      <c r="A4886" s="1255" t="s">
        <v>390</v>
      </c>
      <c r="B4886" s="1255"/>
      <c r="C4886" s="1255"/>
      <c r="D4886" s="1255"/>
      <c r="E4886" s="1255"/>
      <c r="F4886" s="1255"/>
      <c r="G4886" s="1255"/>
      <c r="H4886" s="1255"/>
      <c r="I4886" s="1255"/>
      <c r="J4886" s="1255"/>
      <c r="K4886" s="1255"/>
      <c r="L4886" s="1255"/>
      <c r="M4886" s="1256" t="s">
        <v>391</v>
      </c>
      <c r="N4886" s="1256" t="s">
        <v>392</v>
      </c>
      <c r="O4886" s="1256"/>
      <c r="P4886" s="1256"/>
      <c r="Q4886" s="1256"/>
      <c r="R4886" s="1256"/>
      <c r="S4886" s="1256"/>
      <c r="T4886" s="1256" t="s">
        <v>393</v>
      </c>
      <c r="U4886" s="1256"/>
      <c r="V4886" s="1256"/>
      <c r="W4886" s="1256"/>
      <c r="X4886" s="1256"/>
      <c r="Y4886" s="1256"/>
      <c r="Z4886" s="1256"/>
      <c r="AA4886" s="1256"/>
      <c r="AB4886" s="1256"/>
      <c r="AC4886" s="1245" t="s">
        <v>394</v>
      </c>
      <c r="AD4886" s="1245"/>
      <c r="AE4886" s="1245"/>
      <c r="AF4886" s="1245"/>
    </row>
    <row r="4887" spans="1:32" ht="16.7" customHeight="1">
      <c r="A4887" s="1255"/>
      <c r="B4887" s="1255"/>
      <c r="C4887" s="1255"/>
      <c r="D4887" s="1255"/>
      <c r="E4887" s="1255"/>
      <c r="F4887" s="1255"/>
      <c r="G4887" s="1255"/>
      <c r="H4887" s="1255"/>
      <c r="I4887" s="1255"/>
      <c r="J4887" s="1255"/>
      <c r="K4887" s="1255"/>
      <c r="L4887" s="1255"/>
      <c r="M4887" s="1256"/>
      <c r="N4887" s="1256" t="s">
        <v>395</v>
      </c>
      <c r="O4887" s="1256"/>
      <c r="P4887" s="1256" t="s">
        <v>396</v>
      </c>
      <c r="Q4887" s="1256"/>
      <c r="R4887" s="1256"/>
      <c r="S4887" s="1256"/>
      <c r="T4887" s="1256" t="s">
        <v>395</v>
      </c>
      <c r="U4887" s="1256"/>
      <c r="V4887" s="1256"/>
      <c r="W4887" s="1256"/>
      <c r="X4887" s="1256" t="s">
        <v>396</v>
      </c>
      <c r="Y4887" s="1256"/>
      <c r="Z4887" s="1256"/>
      <c r="AA4887" s="1256"/>
      <c r="AB4887" s="1256"/>
      <c r="AC4887" s="1245"/>
      <c r="AD4887" s="1245"/>
      <c r="AE4887" s="1245"/>
      <c r="AF4887" s="1245"/>
    </row>
    <row r="4888" spans="1:32" ht="17.45" customHeight="1">
      <c r="A4888" s="1246"/>
      <c r="B4888" s="1246"/>
      <c r="C4888" s="1246"/>
      <c r="D4888" s="1246"/>
      <c r="E4888" s="1246"/>
      <c r="F4888" s="1246"/>
      <c r="G4888" s="1246"/>
      <c r="H4888" s="1246"/>
      <c r="I4888" s="1246"/>
      <c r="J4888" s="1246"/>
      <c r="K4888" s="1246"/>
      <c r="L4888" s="1246"/>
      <c r="M4888" s="1247" t="s">
        <v>397</v>
      </c>
      <c r="N4888" s="1247"/>
      <c r="O4888" s="1247"/>
      <c r="P4888" s="1247"/>
      <c r="Q4888" s="1247"/>
      <c r="R4888" s="1247"/>
      <c r="S4888" s="1247"/>
      <c r="T4888" s="1247"/>
      <c r="U4888" s="1247"/>
      <c r="V4888" s="1247"/>
      <c r="W4888" s="1247"/>
      <c r="X4888" s="1248"/>
      <c r="Y4888" s="1248"/>
      <c r="Z4888" s="1249">
        <v>0</v>
      </c>
      <c r="AA4888" s="1249"/>
      <c r="AB4888" s="1249"/>
      <c r="AC4888" s="1249"/>
      <c r="AD4888" s="1249"/>
      <c r="AE4888" s="1249"/>
      <c r="AF4888" s="1249"/>
    </row>
    <row r="4889" spans="1:32" ht="17.45" customHeight="1">
      <c r="A4889" s="1255" t="s">
        <v>398</v>
      </c>
      <c r="B4889" s="1255"/>
      <c r="C4889" s="1255"/>
      <c r="D4889" s="1255"/>
      <c r="E4889" s="1255"/>
      <c r="F4889" s="1255"/>
      <c r="G4889" s="1255"/>
      <c r="H4889" s="1255"/>
      <c r="I4889" s="1255"/>
      <c r="J4889" s="1255"/>
      <c r="K4889" s="1255"/>
      <c r="L4889" s="1255"/>
      <c r="M4889" s="1255"/>
      <c r="N4889" s="1255"/>
      <c r="O4889" s="1256" t="s">
        <v>399</v>
      </c>
      <c r="P4889" s="1256"/>
      <c r="Q4889" s="1256"/>
      <c r="R4889" s="1256"/>
      <c r="S4889" s="1256" t="s">
        <v>391</v>
      </c>
      <c r="T4889" s="1256"/>
      <c r="U4889" s="1256"/>
      <c r="V4889" s="1256"/>
      <c r="W4889" s="1256" t="s">
        <v>400</v>
      </c>
      <c r="X4889" s="1256"/>
      <c r="Y4889" s="1256"/>
      <c r="Z4889" s="1256"/>
      <c r="AA4889" s="1256"/>
      <c r="AB4889" s="1256"/>
      <c r="AC4889" s="1245" t="s">
        <v>394</v>
      </c>
      <c r="AD4889" s="1245"/>
      <c r="AE4889" s="1245"/>
      <c r="AF4889" s="1245"/>
    </row>
    <row r="4890" spans="1:32" ht="22.5" customHeight="1">
      <c r="A4890" s="146"/>
      <c r="B4890" s="147"/>
      <c r="C4890" s="170" t="s">
        <v>505</v>
      </c>
      <c r="D4890" s="1263" t="s">
        <v>506</v>
      </c>
      <c r="E4890" s="1263"/>
      <c r="F4890" s="1263"/>
      <c r="G4890" s="1263"/>
      <c r="H4890" s="1263"/>
      <c r="I4890" s="1263"/>
      <c r="J4890" s="1263"/>
      <c r="K4890" s="1263"/>
      <c r="L4890" s="1263"/>
      <c r="M4890" s="1263"/>
      <c r="N4890" s="1263"/>
      <c r="O4890" s="1264">
        <v>0</v>
      </c>
      <c r="P4890" s="1264"/>
      <c r="Q4890" s="1264"/>
      <c r="R4890" s="1264"/>
      <c r="S4890" s="1264">
        <v>0.09</v>
      </c>
      <c r="T4890" s="1264"/>
      <c r="U4890" s="1264"/>
      <c r="V4890" s="1264"/>
      <c r="W4890" s="1265">
        <v>22.593900000000001</v>
      </c>
      <c r="X4890" s="1265"/>
      <c r="Y4890" s="1265"/>
      <c r="Z4890" s="1265"/>
      <c r="AA4890" s="1265"/>
      <c r="AB4890" s="1265"/>
      <c r="AC4890" s="1266">
        <v>2.0335000000000001</v>
      </c>
      <c r="AD4890" s="1266"/>
      <c r="AE4890" s="1266"/>
      <c r="AF4890" s="1266"/>
    </row>
    <row r="4891" spans="1:32" ht="23.25" customHeight="1">
      <c r="A4891" s="150"/>
      <c r="C4891" s="173" t="s">
        <v>1017</v>
      </c>
      <c r="D4891" s="1297" t="s">
        <v>1018</v>
      </c>
      <c r="E4891" s="1297"/>
      <c r="F4891" s="1297"/>
      <c r="G4891" s="1297"/>
      <c r="H4891" s="1297"/>
      <c r="I4891" s="1297"/>
      <c r="J4891" s="1297"/>
      <c r="K4891" s="1297"/>
      <c r="L4891" s="1297"/>
      <c r="M4891" s="1297"/>
      <c r="N4891" s="1297"/>
      <c r="O4891" s="1325">
        <v>0</v>
      </c>
      <c r="P4891" s="1325"/>
      <c r="Q4891" s="1325"/>
      <c r="R4891" s="1325"/>
      <c r="S4891" s="1325">
        <v>0.09</v>
      </c>
      <c r="T4891" s="1325"/>
      <c r="U4891" s="1325"/>
      <c r="V4891" s="1325"/>
      <c r="W4891" s="1299">
        <v>32.288200000000003</v>
      </c>
      <c r="X4891" s="1299"/>
      <c r="Y4891" s="1299"/>
      <c r="Z4891" s="1299"/>
      <c r="AA4891" s="1299"/>
      <c r="AB4891" s="1299"/>
      <c r="AC4891" s="1262">
        <v>2.9058999999999999</v>
      </c>
      <c r="AD4891" s="1262"/>
      <c r="AE4891" s="1262"/>
      <c r="AF4891" s="1262"/>
    </row>
    <row r="4892" spans="1:32" ht="16.7" customHeight="1">
      <c r="A4892" s="150"/>
      <c r="M4892" s="1240" t="s">
        <v>401</v>
      </c>
      <c r="N4892" s="1240"/>
      <c r="O4892" s="1240"/>
      <c r="P4892" s="1240"/>
      <c r="Q4892" s="1240"/>
      <c r="R4892" s="1240"/>
      <c r="S4892" s="1240"/>
      <c r="T4892" s="1240"/>
      <c r="U4892" s="1240"/>
      <c r="V4892" s="1240"/>
      <c r="W4892" s="1240"/>
      <c r="Z4892" s="1262">
        <v>4.9394</v>
      </c>
      <c r="AA4892" s="1262"/>
      <c r="AB4892" s="1262"/>
      <c r="AC4892" s="1262"/>
      <c r="AD4892" s="1262"/>
      <c r="AE4892" s="1262"/>
      <c r="AF4892" s="1262"/>
    </row>
    <row r="4893" spans="1:32" ht="17.45" customHeight="1">
      <c r="A4893" s="150"/>
      <c r="M4893" s="1240" t="s">
        <v>402</v>
      </c>
      <c r="N4893" s="1240"/>
      <c r="O4893" s="1240"/>
      <c r="P4893" s="1240"/>
      <c r="Q4893" s="1240"/>
      <c r="R4893" s="1240"/>
      <c r="S4893" s="1240"/>
      <c r="T4893" s="1240"/>
      <c r="U4893" s="1240"/>
      <c r="V4893" s="1240"/>
      <c r="W4893" s="1240"/>
      <c r="Z4893" s="1262">
        <v>4.9394</v>
      </c>
      <c r="AA4893" s="1262"/>
      <c r="AB4893" s="1262"/>
      <c r="AC4893" s="1262"/>
      <c r="AD4893" s="1262"/>
      <c r="AE4893" s="1262"/>
      <c r="AF4893" s="1262"/>
    </row>
    <row r="4894" spans="1:32" ht="16.7" customHeight="1">
      <c r="A4894" s="150"/>
      <c r="M4894" s="1240" t="s">
        <v>403</v>
      </c>
      <c r="N4894" s="1240"/>
      <c r="O4894" s="1240"/>
      <c r="P4894" s="1240"/>
      <c r="Q4894" s="1240"/>
      <c r="R4894" s="1240"/>
      <c r="S4894" s="1240"/>
      <c r="T4894" s="1240"/>
      <c r="U4894" s="1240"/>
      <c r="V4894" s="1240"/>
      <c r="W4894" s="1240"/>
      <c r="Z4894" s="1262">
        <v>4.9394</v>
      </c>
      <c r="AA4894" s="1262"/>
      <c r="AB4894" s="1262"/>
      <c r="AC4894" s="1262"/>
      <c r="AD4894" s="1262"/>
      <c r="AE4894" s="1262"/>
      <c r="AF4894" s="1262"/>
    </row>
    <row r="4895" spans="1:32" ht="17.45" customHeight="1">
      <c r="A4895" s="150"/>
      <c r="M4895" s="1240" t="s">
        <v>404</v>
      </c>
      <c r="N4895" s="1240"/>
      <c r="O4895" s="1240"/>
      <c r="P4895" s="1240"/>
      <c r="Q4895" s="1240"/>
      <c r="R4895" s="1240"/>
      <c r="S4895" s="1240"/>
      <c r="T4895" s="1240"/>
      <c r="U4895" s="1240"/>
      <c r="V4895" s="1240"/>
      <c r="W4895" s="1240"/>
      <c r="Z4895" s="1262">
        <v>0</v>
      </c>
      <c r="AA4895" s="1262"/>
      <c r="AB4895" s="1262"/>
      <c r="AC4895" s="1262"/>
      <c r="AD4895" s="1262"/>
      <c r="AE4895" s="1262"/>
      <c r="AF4895" s="1262"/>
    </row>
    <row r="4896" spans="1:32" ht="17.45" customHeight="1">
      <c r="A4896" s="153"/>
      <c r="B4896" s="154"/>
      <c r="C4896" s="154"/>
      <c r="D4896" s="154"/>
      <c r="E4896" s="154"/>
      <c r="F4896" s="154"/>
      <c r="G4896" s="154"/>
      <c r="H4896" s="154"/>
      <c r="I4896" s="154"/>
      <c r="J4896" s="154"/>
      <c r="K4896" s="154"/>
      <c r="L4896" s="154"/>
      <c r="M4896" s="1260" t="s">
        <v>405</v>
      </c>
      <c r="N4896" s="1260"/>
      <c r="O4896" s="1260"/>
      <c r="P4896" s="1260"/>
      <c r="Q4896" s="1260"/>
      <c r="R4896" s="1260"/>
      <c r="S4896" s="1260"/>
      <c r="T4896" s="1260"/>
      <c r="U4896" s="1260"/>
      <c r="V4896" s="1260"/>
      <c r="W4896" s="1260"/>
      <c r="X4896" s="154"/>
      <c r="Y4896" s="154"/>
      <c r="Z4896" s="1261">
        <v>0</v>
      </c>
      <c r="AA4896" s="1261"/>
      <c r="AB4896" s="1261"/>
      <c r="AC4896" s="1261"/>
      <c r="AD4896" s="1261"/>
      <c r="AE4896" s="1261"/>
      <c r="AF4896" s="1261"/>
    </row>
    <row r="4897" spans="1:32" ht="16.7" customHeight="1">
      <c r="A4897" s="1257" t="s">
        <v>406</v>
      </c>
      <c r="B4897" s="1257"/>
      <c r="C4897" s="1257"/>
      <c r="D4897" s="1257"/>
      <c r="E4897" s="1257"/>
      <c r="F4897" s="1257"/>
      <c r="G4897" s="1257"/>
      <c r="H4897" s="1257"/>
      <c r="I4897" s="1257"/>
      <c r="J4897" s="1257"/>
      <c r="K4897" s="1257"/>
      <c r="L4897" s="1257"/>
      <c r="M4897" s="1257"/>
      <c r="N4897" s="1257"/>
      <c r="O4897" s="1258" t="s">
        <v>391</v>
      </c>
      <c r="P4897" s="1258"/>
      <c r="Q4897" s="1258"/>
      <c r="R4897" s="1258"/>
      <c r="S4897" s="1258" t="s">
        <v>407</v>
      </c>
      <c r="T4897" s="1258"/>
      <c r="U4897" s="1258"/>
      <c r="V4897" s="1258"/>
      <c r="W4897" s="1258" t="s">
        <v>408</v>
      </c>
      <c r="X4897" s="1258"/>
      <c r="Y4897" s="1258"/>
      <c r="Z4897" s="1258"/>
      <c r="AA4897" s="1258"/>
      <c r="AB4897" s="1258"/>
      <c r="AC4897" s="1259" t="s">
        <v>409</v>
      </c>
      <c r="AD4897" s="1259"/>
      <c r="AE4897" s="1259"/>
      <c r="AF4897" s="1259"/>
    </row>
    <row r="4898" spans="1:32" ht="23.25" customHeight="1">
      <c r="A4898" s="146"/>
      <c r="B4898" s="147"/>
      <c r="C4898" s="170" t="s">
        <v>1019</v>
      </c>
      <c r="D4898" s="1314" t="s">
        <v>1020</v>
      </c>
      <c r="E4898" s="1314"/>
      <c r="F4898" s="1314"/>
      <c r="G4898" s="1314"/>
      <c r="H4898" s="1314"/>
      <c r="I4898" s="1314"/>
      <c r="J4898" s="1314"/>
      <c r="K4898" s="1314"/>
      <c r="L4898" s="1314"/>
      <c r="M4898" s="1314"/>
      <c r="N4898" s="1314"/>
      <c r="O4898" s="1315">
        <v>1.1000000000000001</v>
      </c>
      <c r="P4898" s="1315"/>
      <c r="Q4898" s="1315"/>
      <c r="R4898" s="1315"/>
      <c r="S4898" s="1316" t="s">
        <v>533</v>
      </c>
      <c r="T4898" s="1316"/>
      <c r="U4898" s="1316"/>
      <c r="V4898" s="1316"/>
      <c r="W4898" s="1317">
        <v>6.9663000000000004</v>
      </c>
      <c r="X4898" s="1317"/>
      <c r="Y4898" s="1317"/>
      <c r="Z4898" s="1317"/>
      <c r="AA4898" s="1317"/>
      <c r="AB4898" s="1317"/>
      <c r="AC4898" s="1318">
        <v>7.6628999999999996</v>
      </c>
      <c r="AD4898" s="1318"/>
      <c r="AE4898" s="1318"/>
      <c r="AF4898" s="1318"/>
    </row>
    <row r="4899" spans="1:32" ht="22.5" customHeight="1">
      <c r="A4899" s="153"/>
      <c r="B4899" s="154"/>
      <c r="C4899" s="175" t="s">
        <v>1021</v>
      </c>
      <c r="D4899" s="1304" t="s">
        <v>1022</v>
      </c>
      <c r="E4899" s="1304"/>
      <c r="F4899" s="1304"/>
      <c r="G4899" s="1304"/>
      <c r="H4899" s="1304"/>
      <c r="I4899" s="1304"/>
      <c r="J4899" s="1304"/>
      <c r="K4899" s="1304"/>
      <c r="L4899" s="1304"/>
      <c r="M4899" s="1304"/>
      <c r="N4899" s="1304"/>
      <c r="O4899" s="1305">
        <v>1.4999999999999999E-2</v>
      </c>
      <c r="P4899" s="1305"/>
      <c r="Q4899" s="1305"/>
      <c r="R4899" s="1305"/>
      <c r="S4899" s="1306" t="s">
        <v>533</v>
      </c>
      <c r="T4899" s="1306"/>
      <c r="U4899" s="1306"/>
      <c r="V4899" s="1306"/>
      <c r="W4899" s="1307">
        <v>14.3172</v>
      </c>
      <c r="X4899" s="1307"/>
      <c r="Y4899" s="1307"/>
      <c r="Z4899" s="1307"/>
      <c r="AA4899" s="1307"/>
      <c r="AB4899" s="1307"/>
      <c r="AC4899" s="1308">
        <v>0.21479999999999999</v>
      </c>
      <c r="AD4899" s="1308"/>
      <c r="AE4899" s="1308"/>
      <c r="AF4899" s="1308"/>
    </row>
    <row r="4900" spans="1:32" ht="17.45" customHeight="1">
      <c r="A4900" s="1246"/>
      <c r="B4900" s="1246"/>
      <c r="C4900" s="1246"/>
      <c r="D4900" s="1246"/>
      <c r="E4900" s="1246"/>
      <c r="F4900" s="1246"/>
      <c r="G4900" s="1246"/>
      <c r="H4900" s="1246"/>
      <c r="I4900" s="1246"/>
      <c r="J4900" s="1246"/>
      <c r="K4900" s="1246"/>
      <c r="L4900" s="1246"/>
      <c r="M4900" s="1247" t="s">
        <v>411</v>
      </c>
      <c r="N4900" s="1247"/>
      <c r="O4900" s="1247"/>
      <c r="P4900" s="1247"/>
      <c r="Q4900" s="1247"/>
      <c r="R4900" s="1247"/>
      <c r="S4900" s="1247"/>
      <c r="T4900" s="1247"/>
      <c r="U4900" s="1247"/>
      <c r="V4900" s="1247"/>
      <c r="W4900" s="1247"/>
      <c r="X4900" s="1248"/>
      <c r="Y4900" s="1248"/>
      <c r="Z4900" s="1249">
        <v>7.8776999999999999</v>
      </c>
      <c r="AA4900" s="1249"/>
      <c r="AB4900" s="1249"/>
      <c r="AC4900" s="1249"/>
      <c r="AD4900" s="1249"/>
      <c r="AE4900" s="1249"/>
      <c r="AF4900" s="1249"/>
    </row>
    <row r="4901" spans="1:32" ht="17.45" customHeight="1">
      <c r="A4901" s="1257" t="s">
        <v>412</v>
      </c>
      <c r="B4901" s="1257"/>
      <c r="C4901" s="1257"/>
      <c r="D4901" s="1257"/>
      <c r="E4901" s="1257"/>
      <c r="F4901" s="1257"/>
      <c r="G4901" s="1257"/>
      <c r="H4901" s="1257"/>
      <c r="I4901" s="1257"/>
      <c r="J4901" s="1257"/>
      <c r="K4901" s="1257"/>
      <c r="L4901" s="1257"/>
      <c r="M4901" s="1257"/>
      <c r="N4901" s="1257"/>
      <c r="O4901" s="1258" t="s">
        <v>391</v>
      </c>
      <c r="P4901" s="1258"/>
      <c r="Q4901" s="1258"/>
      <c r="R4901" s="1258"/>
      <c r="S4901" s="1258" t="s">
        <v>407</v>
      </c>
      <c r="T4901" s="1258"/>
      <c r="U4901" s="1258"/>
      <c r="V4901" s="1258"/>
      <c r="W4901" s="1258" t="s">
        <v>408</v>
      </c>
      <c r="X4901" s="1258"/>
      <c r="Y4901" s="1258"/>
      <c r="Z4901" s="1258"/>
      <c r="AA4901" s="1258"/>
      <c r="AB4901" s="1258"/>
      <c r="AC4901" s="1259" t="s">
        <v>409</v>
      </c>
      <c r="AD4901" s="1259"/>
      <c r="AE4901" s="1259"/>
      <c r="AF4901" s="1259"/>
    </row>
    <row r="4902" spans="1:32" ht="16.7" customHeight="1">
      <c r="A4902" s="1246"/>
      <c r="B4902" s="1246"/>
      <c r="C4902" s="1246"/>
      <c r="D4902" s="1246"/>
      <c r="E4902" s="1246"/>
      <c r="F4902" s="1246"/>
      <c r="G4902" s="1246"/>
      <c r="H4902" s="1246"/>
      <c r="I4902" s="1246"/>
      <c r="J4902" s="1246"/>
      <c r="K4902" s="1246"/>
      <c r="L4902" s="1246"/>
      <c r="M4902" s="1247" t="s">
        <v>413</v>
      </c>
      <c r="N4902" s="1247"/>
      <c r="O4902" s="1247"/>
      <c r="P4902" s="1247"/>
      <c r="Q4902" s="1247"/>
      <c r="R4902" s="1247"/>
      <c r="S4902" s="1247"/>
      <c r="T4902" s="1247"/>
      <c r="U4902" s="1247"/>
      <c r="V4902" s="1247"/>
      <c r="W4902" s="1247"/>
      <c r="X4902" s="1248"/>
      <c r="Y4902" s="1248"/>
      <c r="Z4902" s="1249">
        <v>0</v>
      </c>
      <c r="AA4902" s="1249"/>
      <c r="AB4902" s="1249"/>
      <c r="AC4902" s="1249"/>
      <c r="AD4902" s="1249"/>
      <c r="AE4902" s="1249"/>
      <c r="AF4902" s="1249"/>
    </row>
    <row r="4903" spans="1:32" ht="17.45" customHeight="1">
      <c r="A4903" s="1257" t="s">
        <v>414</v>
      </c>
      <c r="B4903" s="1257"/>
      <c r="C4903" s="1257"/>
      <c r="D4903" s="1257"/>
      <c r="E4903" s="1257"/>
      <c r="F4903" s="1257"/>
      <c r="G4903" s="1257"/>
      <c r="H4903" s="1257"/>
      <c r="I4903" s="1257"/>
      <c r="J4903" s="1257"/>
      <c r="K4903" s="1257"/>
      <c r="L4903" s="1257"/>
      <c r="M4903" s="1257"/>
      <c r="N4903" s="1257"/>
      <c r="O4903" s="1258" t="s">
        <v>391</v>
      </c>
      <c r="P4903" s="1258"/>
      <c r="Q4903" s="1258"/>
      <c r="R4903" s="1258"/>
      <c r="S4903" s="1258" t="s">
        <v>407</v>
      </c>
      <c r="T4903" s="1258"/>
      <c r="U4903" s="1258"/>
      <c r="V4903" s="1258"/>
      <c r="W4903" s="1258" t="s">
        <v>408</v>
      </c>
      <c r="X4903" s="1258"/>
      <c r="Y4903" s="1258"/>
      <c r="Z4903" s="1258"/>
      <c r="AA4903" s="1258"/>
      <c r="AB4903" s="1258"/>
      <c r="AC4903" s="1259" t="s">
        <v>409</v>
      </c>
      <c r="AD4903" s="1259"/>
      <c r="AE4903" s="1259"/>
      <c r="AF4903" s="1259"/>
    </row>
    <row r="4904" spans="1:32" ht="22.5" customHeight="1">
      <c r="A4904" s="146"/>
      <c r="B4904" s="147"/>
      <c r="C4904" s="170" t="s">
        <v>1023</v>
      </c>
      <c r="D4904" s="1314" t="s">
        <v>1024</v>
      </c>
      <c r="E4904" s="1314"/>
      <c r="F4904" s="1314"/>
      <c r="G4904" s="1314"/>
      <c r="H4904" s="1314"/>
      <c r="I4904" s="1314"/>
      <c r="J4904" s="1314"/>
      <c r="K4904" s="1314"/>
      <c r="L4904" s="1314"/>
      <c r="M4904" s="1314"/>
      <c r="N4904" s="1314"/>
      <c r="O4904" s="1315">
        <v>2.0000000000000002E-5</v>
      </c>
      <c r="P4904" s="1315"/>
      <c r="Q4904" s="1315"/>
      <c r="R4904" s="1315"/>
      <c r="S4904" s="1316" t="s">
        <v>283</v>
      </c>
      <c r="T4904" s="1316"/>
      <c r="U4904" s="1316"/>
      <c r="V4904" s="1316"/>
      <c r="W4904" s="1317">
        <v>33.54</v>
      </c>
      <c r="X4904" s="1317"/>
      <c r="Y4904" s="1317"/>
      <c r="Z4904" s="1317"/>
      <c r="AA4904" s="1317"/>
      <c r="AB4904" s="1317"/>
      <c r="AC4904" s="1318">
        <v>6.9999999999999999E-4</v>
      </c>
      <c r="AD4904" s="1318"/>
      <c r="AE4904" s="1318"/>
      <c r="AF4904" s="1318"/>
    </row>
    <row r="4905" spans="1:32" ht="23.25" customHeight="1">
      <c r="A4905" s="153"/>
      <c r="B4905" s="154"/>
      <c r="C4905" s="175" t="s">
        <v>1025</v>
      </c>
      <c r="D4905" s="1304" t="s">
        <v>1026</v>
      </c>
      <c r="E4905" s="1304"/>
      <c r="F4905" s="1304"/>
      <c r="G4905" s="1304"/>
      <c r="H4905" s="1304"/>
      <c r="I4905" s="1304"/>
      <c r="J4905" s="1304"/>
      <c r="K4905" s="1304"/>
      <c r="L4905" s="1304"/>
      <c r="M4905" s="1304"/>
      <c r="N4905" s="1304"/>
      <c r="O4905" s="1305">
        <v>1.1000000000000001E-3</v>
      </c>
      <c r="P4905" s="1305"/>
      <c r="Q4905" s="1305"/>
      <c r="R4905" s="1305"/>
      <c r="S4905" s="1306" t="s">
        <v>283</v>
      </c>
      <c r="T4905" s="1306"/>
      <c r="U4905" s="1306"/>
      <c r="V4905" s="1306"/>
      <c r="W4905" s="1307">
        <v>33.54</v>
      </c>
      <c r="X4905" s="1307"/>
      <c r="Y4905" s="1307"/>
      <c r="Z4905" s="1307"/>
      <c r="AA4905" s="1307"/>
      <c r="AB4905" s="1307"/>
      <c r="AC4905" s="1308">
        <v>3.6900000000000002E-2</v>
      </c>
      <c r="AD4905" s="1308"/>
      <c r="AE4905" s="1308"/>
      <c r="AF4905" s="1308"/>
    </row>
    <row r="4906" spans="1:32" ht="16.7" customHeight="1">
      <c r="A4906" s="1251"/>
      <c r="B4906" s="1251"/>
      <c r="C4906" s="1251"/>
      <c r="D4906" s="1251"/>
      <c r="E4906" s="1251"/>
      <c r="F4906" s="1251"/>
      <c r="G4906" s="1251"/>
      <c r="H4906" s="1251"/>
      <c r="I4906" s="1251"/>
      <c r="J4906" s="1251"/>
      <c r="K4906" s="1251"/>
      <c r="L4906" s="1251"/>
      <c r="M4906" s="1252" t="s">
        <v>415</v>
      </c>
      <c r="N4906" s="1252"/>
      <c r="O4906" s="1252"/>
      <c r="P4906" s="1252"/>
      <c r="Q4906" s="1252"/>
      <c r="R4906" s="1252"/>
      <c r="S4906" s="1252"/>
      <c r="T4906" s="1252"/>
      <c r="U4906" s="1252"/>
      <c r="V4906" s="1252"/>
      <c r="W4906" s="1252"/>
      <c r="X4906" s="1253"/>
      <c r="Y4906" s="1253"/>
      <c r="Z4906" s="1254">
        <v>3.7600000000000001E-2</v>
      </c>
      <c r="AA4906" s="1254"/>
      <c r="AB4906" s="1254"/>
      <c r="AC4906" s="1254"/>
      <c r="AD4906" s="1254"/>
      <c r="AE4906" s="1254"/>
      <c r="AF4906" s="1254"/>
    </row>
    <row r="4907" spans="1:32" ht="17.45" customHeight="1">
      <c r="A4907" s="1255" t="s">
        <v>416</v>
      </c>
      <c r="B4907" s="1255"/>
      <c r="C4907" s="1255"/>
      <c r="D4907" s="1255"/>
      <c r="E4907" s="1255"/>
      <c r="F4907" s="1255"/>
      <c r="G4907" s="1255"/>
      <c r="H4907" s="1255"/>
      <c r="I4907" s="1255"/>
      <c r="J4907" s="1256" t="s">
        <v>391</v>
      </c>
      <c r="K4907" s="1256"/>
      <c r="L4907" s="158" t="s">
        <v>417</v>
      </c>
      <c r="M4907" s="158" t="s">
        <v>418</v>
      </c>
      <c r="N4907" s="1256" t="s">
        <v>419</v>
      </c>
      <c r="O4907" s="1256"/>
      <c r="P4907" s="1256" t="s">
        <v>420</v>
      </c>
      <c r="Q4907" s="1256"/>
      <c r="R4907" s="1256"/>
      <c r="S4907" s="1256"/>
      <c r="T4907" s="1256" t="s">
        <v>421</v>
      </c>
      <c r="U4907" s="1256"/>
      <c r="V4907" s="1256"/>
      <c r="W4907" s="1256"/>
      <c r="X4907" s="1256" t="s">
        <v>422</v>
      </c>
      <c r="Y4907" s="1256"/>
      <c r="Z4907" s="1256"/>
      <c r="AA4907" s="1256"/>
      <c r="AB4907" s="1256"/>
      <c r="AC4907" s="1245" t="s">
        <v>409</v>
      </c>
      <c r="AD4907" s="1245"/>
      <c r="AE4907" s="1245"/>
      <c r="AF4907" s="1245"/>
    </row>
    <row r="4908" spans="1:32" ht="37.9" customHeight="1">
      <c r="A4908" s="146"/>
      <c r="B4908" s="147"/>
      <c r="C4908" s="170" t="s">
        <v>1027</v>
      </c>
      <c r="D4908" s="1263" t="s">
        <v>1024</v>
      </c>
      <c r="E4908" s="1263"/>
      <c r="F4908" s="1263"/>
      <c r="G4908" s="1263"/>
      <c r="H4908" s="1263"/>
      <c r="I4908" s="1263"/>
      <c r="J4908" s="1300">
        <v>2.0000000000000002E-5</v>
      </c>
      <c r="K4908" s="1300"/>
      <c r="L4908" s="171">
        <v>0</v>
      </c>
      <c r="M4908" s="171">
        <v>0</v>
      </c>
      <c r="N4908" s="1265">
        <v>0</v>
      </c>
      <c r="O4908" s="1265"/>
      <c r="P4908" s="1265">
        <v>1.1000000000000001</v>
      </c>
      <c r="Q4908" s="1265"/>
      <c r="R4908" s="1265"/>
      <c r="S4908" s="1265"/>
      <c r="T4908" s="1265">
        <v>0.88</v>
      </c>
      <c r="U4908" s="1265"/>
      <c r="V4908" s="1265"/>
      <c r="W4908" s="1265"/>
      <c r="X4908" s="1265">
        <v>0.72</v>
      </c>
      <c r="Y4908" s="1265"/>
      <c r="Z4908" s="1265"/>
      <c r="AA4908" s="1265"/>
      <c r="AB4908" s="1265"/>
      <c r="AC4908" s="1266">
        <v>0</v>
      </c>
      <c r="AD4908" s="1266"/>
      <c r="AE4908" s="1266"/>
      <c r="AF4908" s="1266"/>
    </row>
    <row r="4909" spans="1:32" ht="22.5" customHeight="1">
      <c r="A4909" s="153"/>
      <c r="B4909" s="154"/>
      <c r="C4909" s="175" t="s">
        <v>1028</v>
      </c>
      <c r="D4909" s="1294" t="s">
        <v>1026</v>
      </c>
      <c r="E4909" s="1294"/>
      <c r="F4909" s="1294"/>
      <c r="G4909" s="1294"/>
      <c r="H4909" s="1294"/>
      <c r="I4909" s="1294"/>
      <c r="J4909" s="1295">
        <v>1.1000000000000001E-3</v>
      </c>
      <c r="K4909" s="1295"/>
      <c r="L4909" s="176">
        <v>0</v>
      </c>
      <c r="M4909" s="176">
        <v>0</v>
      </c>
      <c r="N4909" s="1296">
        <v>0</v>
      </c>
      <c r="O4909" s="1296"/>
      <c r="P4909" s="1296">
        <v>1.1000000000000001</v>
      </c>
      <c r="Q4909" s="1296"/>
      <c r="R4909" s="1296"/>
      <c r="S4909" s="1296"/>
      <c r="T4909" s="1296">
        <v>0.88</v>
      </c>
      <c r="U4909" s="1296"/>
      <c r="V4909" s="1296"/>
      <c r="W4909" s="1296"/>
      <c r="X4909" s="1296">
        <v>0.72</v>
      </c>
      <c r="Y4909" s="1296"/>
      <c r="Z4909" s="1296"/>
      <c r="AA4909" s="1296"/>
      <c r="AB4909" s="1296"/>
      <c r="AC4909" s="1261">
        <v>0</v>
      </c>
      <c r="AD4909" s="1261"/>
      <c r="AE4909" s="1261"/>
      <c r="AF4909" s="1261"/>
    </row>
    <row r="4910" spans="1:32" ht="17.45" customHeight="1">
      <c r="A4910" s="1246"/>
      <c r="B4910" s="1246"/>
      <c r="C4910" s="1246"/>
      <c r="D4910" s="1246"/>
      <c r="E4910" s="1246"/>
      <c r="F4910" s="1246"/>
      <c r="G4910" s="1246"/>
      <c r="H4910" s="1246"/>
      <c r="I4910" s="1246"/>
      <c r="J4910" s="1246"/>
      <c r="K4910" s="1246"/>
      <c r="L4910" s="1246"/>
      <c r="M4910" s="1247" t="s">
        <v>423</v>
      </c>
      <c r="N4910" s="1247"/>
      <c r="O4910" s="1247"/>
      <c r="P4910" s="1247"/>
      <c r="Q4910" s="1247"/>
      <c r="R4910" s="1247"/>
      <c r="S4910" s="1247"/>
      <c r="T4910" s="1247"/>
      <c r="U4910" s="1247"/>
      <c r="V4910" s="1247"/>
      <c r="W4910" s="1247"/>
      <c r="X4910" s="1248"/>
      <c r="Y4910" s="1248"/>
      <c r="Z4910" s="1249">
        <v>0</v>
      </c>
      <c r="AA4910" s="1249"/>
      <c r="AB4910" s="1249"/>
      <c r="AC4910" s="1249"/>
      <c r="AD4910" s="1249"/>
      <c r="AE4910" s="1249"/>
      <c r="AF4910" s="1249"/>
    </row>
    <row r="4911" spans="1:32" ht="5.85" customHeight="1">
      <c r="A4911" s="1250"/>
      <c r="B4911" s="1250"/>
      <c r="C4911" s="1250"/>
      <c r="D4911" s="1250"/>
      <c r="E4911" s="1250"/>
      <c r="F4911" s="1250"/>
      <c r="G4911" s="1250"/>
      <c r="H4911" s="1250"/>
      <c r="I4911" s="1250"/>
      <c r="J4911" s="1250"/>
      <c r="K4911" s="1250"/>
      <c r="L4911" s="1250"/>
      <c r="M4911" s="1250"/>
      <c r="N4911" s="1250"/>
      <c r="O4911" s="1250"/>
      <c r="P4911" s="1250"/>
      <c r="Q4911" s="1250"/>
      <c r="R4911" s="1250"/>
      <c r="S4911" s="1250"/>
      <c r="T4911" s="1250"/>
      <c r="U4911" s="1250"/>
      <c r="V4911" s="1250"/>
      <c r="W4911" s="1250"/>
      <c r="X4911" s="1250"/>
      <c r="Y4911" s="1250"/>
      <c r="Z4911" s="1250"/>
      <c r="AA4911" s="1250"/>
      <c r="AB4911" s="1250"/>
      <c r="AC4911" s="1250"/>
      <c r="AD4911" s="1250"/>
      <c r="AE4911" s="1250"/>
      <c r="AF4911" s="1250"/>
    </row>
    <row r="4912" spans="1:32" ht="16.7" customHeight="1">
      <c r="A4912" s="1239"/>
      <c r="B4912" s="1239"/>
      <c r="C4912" s="1239"/>
      <c r="D4912" s="1239"/>
      <c r="E4912" s="1239"/>
      <c r="F4912" s="1239"/>
      <c r="G4912" s="1239"/>
      <c r="H4912" s="1239"/>
      <c r="I4912" s="1239"/>
      <c r="J4912" s="1239"/>
      <c r="K4912" s="1239"/>
      <c r="L4912" s="1239"/>
      <c r="M4912" s="1240" t="s">
        <v>424</v>
      </c>
      <c r="N4912" s="1240"/>
      <c r="O4912" s="1240"/>
      <c r="P4912" s="1240"/>
      <c r="Q4912" s="1240"/>
      <c r="R4912" s="1240"/>
      <c r="S4912" s="1240"/>
      <c r="T4912" s="1240"/>
      <c r="U4912" s="1240"/>
      <c r="V4912" s="1240"/>
      <c r="W4912" s="1240"/>
      <c r="X4912" s="1243"/>
      <c r="Y4912" s="1243"/>
      <c r="Z4912" s="1241">
        <v>12.85</v>
      </c>
      <c r="AA4912" s="1241"/>
      <c r="AB4912" s="1241"/>
      <c r="AC4912" s="1241"/>
      <c r="AD4912" s="1241"/>
      <c r="AE4912" s="1241"/>
      <c r="AF4912" s="1241"/>
    </row>
    <row r="4913" spans="1:32" ht="16.7" customHeight="1">
      <c r="A4913" s="1239"/>
      <c r="B4913" s="1239"/>
      <c r="C4913" s="1239"/>
      <c r="D4913" s="1239"/>
      <c r="E4913" s="1239"/>
      <c r="F4913" s="1239"/>
      <c r="G4913" s="1239"/>
      <c r="H4913" s="1239"/>
      <c r="I4913" s="1239"/>
      <c r="J4913" s="1239"/>
      <c r="K4913" s="1240" t="s">
        <v>425</v>
      </c>
      <c r="L4913" s="1240"/>
      <c r="M4913" s="1240"/>
      <c r="N4913" s="1240"/>
      <c r="O4913" s="1240"/>
      <c r="P4913" s="1240"/>
      <c r="Q4913" s="151"/>
      <c r="R4913" s="1244">
        <v>0</v>
      </c>
      <c r="S4913" s="1244"/>
      <c r="T4913" s="1244"/>
      <c r="U4913" s="151"/>
      <c r="V4913" s="1240" t="s">
        <v>426</v>
      </c>
      <c r="W4913" s="1240"/>
      <c r="X4913" s="1243"/>
      <c r="Y4913" s="1243"/>
      <c r="Z4913" s="1241">
        <v>0</v>
      </c>
      <c r="AA4913" s="1241"/>
      <c r="AB4913" s="1241"/>
      <c r="AC4913" s="1241"/>
      <c r="AD4913" s="1241"/>
      <c r="AE4913" s="1241"/>
      <c r="AF4913" s="1241"/>
    </row>
    <row r="4914" spans="1:32" ht="0.75" customHeight="1">
      <c r="A4914" s="1239"/>
      <c r="B4914" s="1239"/>
      <c r="C4914" s="1239"/>
      <c r="D4914" s="1239"/>
      <c r="E4914" s="1239"/>
      <c r="F4914" s="1239"/>
      <c r="G4914" s="1239"/>
      <c r="H4914" s="1239"/>
      <c r="I4914" s="1239"/>
      <c r="J4914" s="1239"/>
      <c r="K4914" s="1239"/>
      <c r="L4914" s="1239"/>
      <c r="M4914" s="1239"/>
      <c r="N4914" s="1239"/>
      <c r="O4914" s="1239"/>
      <c r="P4914" s="1239"/>
      <c r="Q4914" s="1239"/>
      <c r="R4914" s="1239"/>
      <c r="S4914" s="1239"/>
      <c r="T4914" s="1239"/>
      <c r="U4914" s="1239"/>
      <c r="V4914" s="1240"/>
      <c r="W4914" s="1240"/>
      <c r="X4914" s="1243"/>
      <c r="Y4914" s="1243"/>
      <c r="Z4914" s="1241"/>
      <c r="AA4914" s="1241"/>
      <c r="AB4914" s="1241"/>
      <c r="AC4914" s="1241"/>
      <c r="AD4914" s="1241"/>
      <c r="AE4914" s="1241"/>
      <c r="AF4914" s="1241"/>
    </row>
    <row r="4915" spans="1:32" ht="16.7" customHeight="1">
      <c r="A4915" s="1239"/>
      <c r="B4915" s="1239"/>
      <c r="C4915" s="1239"/>
      <c r="D4915" s="1239"/>
      <c r="E4915" s="1239"/>
      <c r="F4915" s="1239"/>
      <c r="G4915" s="1239"/>
      <c r="H4915" s="1239"/>
      <c r="I4915" s="1239"/>
      <c r="J4915" s="1239"/>
      <c r="K4915" s="1239"/>
      <c r="L4915" s="1239"/>
      <c r="M4915" s="1240" t="s">
        <v>427</v>
      </c>
      <c r="N4915" s="1240"/>
      <c r="O4915" s="1240"/>
      <c r="P4915" s="1240"/>
      <c r="Q4915" s="1240"/>
      <c r="R4915" s="1240"/>
      <c r="S4915" s="1240"/>
      <c r="T4915" s="1240"/>
      <c r="U4915" s="1240"/>
      <c r="V4915" s="1240"/>
      <c r="W4915" s="1240"/>
      <c r="X4915" s="1243"/>
      <c r="Y4915" s="1243"/>
      <c r="Z4915" s="1241">
        <v>12.85</v>
      </c>
      <c r="AA4915" s="1241"/>
      <c r="AB4915" s="1241"/>
      <c r="AC4915" s="1241"/>
      <c r="AD4915" s="1241"/>
      <c r="AE4915" s="1241"/>
      <c r="AF4915" s="1241"/>
    </row>
    <row r="4916" spans="1:32" ht="5.85" customHeight="1">
      <c r="A4916" s="1242"/>
      <c r="B4916" s="1242"/>
      <c r="C4916" s="1242"/>
      <c r="D4916" s="1242"/>
      <c r="E4916" s="1242"/>
      <c r="F4916" s="1242"/>
      <c r="G4916" s="1242"/>
      <c r="H4916" s="1242"/>
      <c r="I4916" s="1242"/>
      <c r="J4916" s="1242"/>
      <c r="K4916" s="1242"/>
      <c r="L4916" s="1242"/>
      <c r="M4916" s="1242"/>
      <c r="N4916" s="1242"/>
      <c r="O4916" s="1242"/>
      <c r="P4916" s="1242"/>
      <c r="Q4916" s="1242"/>
      <c r="R4916" s="1242"/>
      <c r="S4916" s="1242"/>
      <c r="T4916" s="1242"/>
      <c r="U4916" s="1242"/>
      <c r="V4916" s="1242"/>
      <c r="W4916" s="1242"/>
      <c r="X4916" s="1242"/>
      <c r="Y4916" s="1242"/>
      <c r="Z4916" s="1242"/>
      <c r="AA4916" s="1242"/>
      <c r="AB4916" s="1242"/>
      <c r="AC4916" s="1242"/>
      <c r="AD4916" s="1242"/>
      <c r="AE4916" s="1242"/>
      <c r="AF4916" s="1242"/>
    </row>
    <row r="4917" spans="1:32" ht="77.849999999999994" customHeight="1">
      <c r="A4917" s="153"/>
      <c r="B4917" s="154"/>
      <c r="C4917" s="154"/>
      <c r="D4917" s="154"/>
      <c r="E4917" s="154"/>
      <c r="F4917" s="154"/>
      <c r="G4917" s="154"/>
      <c r="H4917" s="154"/>
      <c r="I4917" s="154"/>
      <c r="J4917" s="154"/>
      <c r="K4917" s="154"/>
      <c r="L4917" s="154"/>
      <c r="M4917" s="154"/>
      <c r="N4917" s="154"/>
      <c r="O4917" s="154"/>
      <c r="P4917" s="154"/>
      <c r="Q4917" s="154"/>
      <c r="R4917" s="154"/>
      <c r="S4917" s="154"/>
      <c r="T4917" s="154"/>
      <c r="U4917" s="154"/>
      <c r="V4917" s="154"/>
      <c r="W4917" s="154"/>
      <c r="X4917" s="154"/>
      <c r="Y4917" s="154"/>
      <c r="Z4917" s="154"/>
      <c r="AA4917" s="154"/>
      <c r="AB4917" s="154"/>
      <c r="AC4917" s="154"/>
      <c r="AD4917" s="154"/>
      <c r="AE4917" s="154"/>
      <c r="AF4917" s="162"/>
    </row>
    <row r="4918" spans="1:32" ht="1.5" customHeight="1">
      <c r="A4918" s="146"/>
      <c r="B4918" s="147"/>
      <c r="C4918" s="147"/>
      <c r="D4918" s="147"/>
      <c r="E4918" s="147"/>
      <c r="F4918" s="147"/>
      <c r="G4918" s="1289" t="s">
        <v>376</v>
      </c>
      <c r="H4918" s="1289"/>
      <c r="I4918" s="1289"/>
      <c r="J4918" s="1289"/>
      <c r="K4918" s="1289"/>
      <c r="L4918" s="1289"/>
      <c r="M4918" s="1289"/>
      <c r="N4918" s="1289"/>
      <c r="O4918" s="1289"/>
      <c r="P4918" s="1289"/>
      <c r="Q4918" s="1289"/>
      <c r="R4918" s="1289"/>
      <c r="S4918" s="1289"/>
      <c r="T4918" s="1289"/>
      <c r="U4918" s="1289"/>
      <c r="V4918" s="1289"/>
      <c r="W4918" s="1289"/>
      <c r="X4918" s="1289"/>
      <c r="Y4918" s="1289"/>
      <c r="Z4918" s="1289"/>
      <c r="AA4918" s="148"/>
      <c r="AB4918" s="1290" t="s">
        <v>1029</v>
      </c>
      <c r="AC4918" s="1290"/>
      <c r="AD4918" s="1290"/>
      <c r="AE4918" s="1290"/>
      <c r="AF4918" s="1290"/>
    </row>
    <row r="4919" spans="1:32" ht="15.4" customHeight="1">
      <c r="A4919" s="150"/>
      <c r="B4919" s="1243"/>
      <c r="C4919" s="1243"/>
      <c r="D4919" s="1243"/>
      <c r="E4919" s="1243"/>
      <c r="G4919" s="1289"/>
      <c r="H4919" s="1289"/>
      <c r="I4919" s="1289"/>
      <c r="J4919" s="1289"/>
      <c r="K4919" s="1289"/>
      <c r="L4919" s="1289"/>
      <c r="M4919" s="1289"/>
      <c r="N4919" s="1289"/>
      <c r="O4919" s="1289"/>
      <c r="P4919" s="1289"/>
      <c r="Q4919" s="1289"/>
      <c r="R4919" s="1289"/>
      <c r="S4919" s="1289"/>
      <c r="T4919" s="1289"/>
      <c r="U4919" s="1289"/>
      <c r="V4919" s="1289"/>
      <c r="W4919" s="1289"/>
      <c r="X4919" s="1289"/>
      <c r="Y4919" s="1289"/>
      <c r="Z4919" s="1289"/>
      <c r="AA4919" s="152"/>
      <c r="AB4919" s="1290"/>
      <c r="AC4919" s="1290"/>
      <c r="AD4919" s="1290"/>
      <c r="AE4919" s="1290"/>
      <c r="AF4919" s="1290"/>
    </row>
    <row r="4920" spans="1:32" ht="0.75" customHeight="1">
      <c r="A4920" s="150"/>
      <c r="B4920" s="1243"/>
      <c r="C4920" s="1243"/>
      <c r="D4920" s="1243"/>
      <c r="E4920" s="1243"/>
      <c r="G4920" s="1289"/>
      <c r="H4920" s="1289"/>
      <c r="I4920" s="1289"/>
      <c r="J4920" s="1289"/>
      <c r="K4920" s="1289"/>
      <c r="L4920" s="1289"/>
      <c r="M4920" s="1289"/>
      <c r="N4920" s="1289"/>
      <c r="O4920" s="1289"/>
      <c r="P4920" s="1289"/>
      <c r="Q4920" s="1289"/>
      <c r="R4920" s="1289"/>
      <c r="S4920" s="1289"/>
      <c r="T4920" s="1289"/>
      <c r="U4920" s="1289"/>
      <c r="V4920" s="1289"/>
      <c r="W4920" s="1289"/>
      <c r="X4920" s="1289"/>
      <c r="Y4920" s="1289"/>
      <c r="Z4920" s="1289"/>
      <c r="AA4920" s="152"/>
      <c r="AB4920" s="1290"/>
      <c r="AC4920" s="1290"/>
      <c r="AD4920" s="1290"/>
      <c r="AE4920" s="1290"/>
      <c r="AF4920" s="1290"/>
    </row>
    <row r="4921" spans="1:32" ht="10.9" customHeight="1">
      <c r="A4921" s="150"/>
      <c r="B4921" s="1243"/>
      <c r="C4921" s="1243"/>
      <c r="D4921" s="1243"/>
      <c r="E4921" s="1243"/>
      <c r="G4921" s="1289"/>
      <c r="H4921" s="1289"/>
      <c r="I4921" s="1289"/>
      <c r="J4921" s="1289"/>
      <c r="K4921" s="1289"/>
      <c r="L4921" s="1289"/>
      <c r="M4921" s="1289"/>
      <c r="N4921" s="1289"/>
      <c r="O4921" s="1289"/>
      <c r="P4921" s="1289"/>
      <c r="Q4921" s="1289"/>
      <c r="R4921" s="1289"/>
      <c r="S4921" s="1289"/>
      <c r="T4921" s="1289"/>
      <c r="U4921" s="1289"/>
      <c r="V4921" s="1289"/>
      <c r="W4921" s="1289"/>
      <c r="X4921" s="1289"/>
      <c r="Y4921" s="1289"/>
      <c r="Z4921" s="1289"/>
      <c r="AA4921" s="152"/>
      <c r="AB4921" s="1291" t="s">
        <v>378</v>
      </c>
      <c r="AC4921" s="1291"/>
      <c r="AD4921" s="1291"/>
      <c r="AE4921" s="1292"/>
      <c r="AF4921" s="1292"/>
    </row>
    <row r="4922" spans="1:32" ht="13.9" customHeight="1">
      <c r="A4922" s="150"/>
      <c r="B4922" s="1243"/>
      <c r="C4922" s="1243"/>
      <c r="D4922" s="1243"/>
      <c r="E4922" s="1243"/>
      <c r="G4922" s="1293" t="s">
        <v>379</v>
      </c>
      <c r="H4922" s="1293"/>
      <c r="I4922" s="1293"/>
      <c r="J4922" s="1293"/>
      <c r="K4922" s="1293"/>
      <c r="L4922" s="1293"/>
      <c r="M4922" s="1293"/>
      <c r="N4922" s="1293"/>
      <c r="O4922" s="1293"/>
      <c r="P4922" s="1293"/>
      <c r="Q4922" s="1293"/>
      <c r="R4922" s="1293"/>
      <c r="S4922" s="1293"/>
      <c r="T4922" s="1293"/>
      <c r="U4922" s="1293"/>
      <c r="V4922" s="1293"/>
      <c r="W4922" s="1293"/>
      <c r="X4922" s="1293"/>
      <c r="Y4922" s="1293"/>
      <c r="Z4922" s="1293"/>
      <c r="AA4922" s="152"/>
      <c r="AB4922" s="1291"/>
      <c r="AC4922" s="1291"/>
      <c r="AD4922" s="1291"/>
      <c r="AE4922" s="1292"/>
      <c r="AF4922" s="1292"/>
    </row>
    <row r="4923" spans="1:32" ht="0.75" customHeight="1">
      <c r="A4923" s="150"/>
      <c r="G4923" s="1293"/>
      <c r="H4923" s="1293"/>
      <c r="I4923" s="1293"/>
      <c r="J4923" s="1293"/>
      <c r="K4923" s="1293"/>
      <c r="L4923" s="1293"/>
      <c r="M4923" s="1293"/>
      <c r="N4923" s="1293"/>
      <c r="O4923" s="1293"/>
      <c r="P4923" s="1293"/>
      <c r="Q4923" s="1293"/>
      <c r="R4923" s="1293"/>
      <c r="S4923" s="1293"/>
      <c r="T4923" s="1293"/>
      <c r="U4923" s="1293"/>
      <c r="V4923" s="1293"/>
      <c r="W4923" s="1293"/>
      <c r="X4923" s="1293"/>
      <c r="Y4923" s="1293"/>
      <c r="Z4923" s="1293"/>
      <c r="AA4923" s="152"/>
      <c r="AB4923" s="1291"/>
      <c r="AC4923" s="1291"/>
      <c r="AD4923" s="1291"/>
      <c r="AE4923" s="1292"/>
      <c r="AF4923" s="1292"/>
    </row>
    <row r="4924" spans="1:32" ht="0.75" customHeight="1">
      <c r="A4924" s="153"/>
      <c r="B4924" s="154"/>
      <c r="C4924" s="154"/>
      <c r="D4924" s="154"/>
      <c r="E4924" s="154"/>
      <c r="F4924" s="154"/>
      <c r="G4924" s="154"/>
      <c r="H4924" s="154"/>
      <c r="I4924" s="154"/>
      <c r="J4924" s="154"/>
      <c r="K4924" s="154"/>
      <c r="L4924" s="154"/>
      <c r="M4924" s="154"/>
      <c r="N4924" s="154"/>
      <c r="O4924" s="154"/>
      <c r="P4924" s="154"/>
      <c r="Q4924" s="154"/>
      <c r="R4924" s="154"/>
      <c r="S4924" s="154"/>
      <c r="T4924" s="154"/>
      <c r="U4924" s="154"/>
      <c r="V4924" s="154"/>
      <c r="W4924" s="154"/>
      <c r="X4924" s="154"/>
      <c r="Y4924" s="154"/>
      <c r="Z4924" s="154"/>
      <c r="AA4924" s="154"/>
      <c r="AB4924" s="154"/>
      <c r="AC4924" s="154"/>
      <c r="AD4924" s="154"/>
      <c r="AE4924" s="1292"/>
      <c r="AF4924" s="1292"/>
    </row>
    <row r="4925" spans="1:32" ht="16.7" customHeight="1">
      <c r="A4925" s="1280" t="s">
        <v>323</v>
      </c>
      <c r="B4925" s="1280"/>
      <c r="C4925" s="1280"/>
      <c r="D4925" s="1280"/>
      <c r="E4925" s="1280"/>
      <c r="F4925" s="1280"/>
      <c r="G4925" s="1280"/>
      <c r="H4925" s="1280"/>
      <c r="I4925" s="1280"/>
      <c r="J4925" s="1280"/>
      <c r="K4925" s="1280"/>
      <c r="L4925" s="1280"/>
      <c r="M4925" s="1280"/>
      <c r="N4925" s="1280"/>
      <c r="O4925" s="1280"/>
      <c r="P4925" s="1280"/>
      <c r="Q4925" s="1280"/>
      <c r="R4925" s="1280"/>
      <c r="S4925" s="1280"/>
      <c r="T4925" s="1280"/>
      <c r="U4925" s="1280"/>
      <c r="V4925" s="1280"/>
      <c r="W4925" s="1280"/>
      <c r="X4925" s="1280"/>
      <c r="Y4925" s="1280"/>
      <c r="Z4925" s="1280"/>
      <c r="AA4925" s="1280"/>
      <c r="AB4925" s="1280"/>
      <c r="AC4925" s="1280"/>
      <c r="AD4925" s="1280"/>
      <c r="AE4925" s="1280"/>
      <c r="AF4925" s="1280"/>
    </row>
    <row r="4926" spans="1:32" ht="37.15" customHeight="1">
      <c r="A4926" s="1301" t="s">
        <v>380</v>
      </c>
      <c r="B4926" s="1301"/>
      <c r="C4926" s="1301"/>
      <c r="D4926" s="1301"/>
      <c r="E4926" s="1301"/>
      <c r="F4926" s="1301"/>
      <c r="G4926" s="1301"/>
      <c r="H4926" s="1301"/>
      <c r="I4926" s="1301"/>
      <c r="J4926" s="1301"/>
      <c r="K4926" s="1301"/>
      <c r="L4926" s="1301"/>
      <c r="M4926" s="1301"/>
      <c r="N4926" s="1301"/>
      <c r="O4926" s="1301"/>
      <c r="P4926" s="1301"/>
      <c r="Q4926" s="1301"/>
      <c r="R4926" s="1301"/>
      <c r="S4926" s="1301"/>
      <c r="T4926" s="1301"/>
      <c r="U4926" s="1301"/>
      <c r="V4926" s="1301"/>
      <c r="W4926" s="1301"/>
      <c r="X4926" s="1301"/>
      <c r="Y4926" s="1280" t="s">
        <v>878</v>
      </c>
      <c r="Z4926" s="1280"/>
      <c r="AA4926" s="1280"/>
      <c r="AB4926" s="1280"/>
      <c r="AC4926" s="1280"/>
      <c r="AD4926" s="1280"/>
      <c r="AE4926" s="1280"/>
      <c r="AF4926" s="1280"/>
    </row>
    <row r="4927" spans="1:32" ht="5.0999999999999996" customHeight="1">
      <c r="A4927" s="155"/>
      <c r="B4927" s="156"/>
      <c r="C4927" s="156"/>
      <c r="D4927" s="156"/>
      <c r="E4927" s="156"/>
      <c r="F4927" s="156"/>
      <c r="G4927" s="156"/>
      <c r="H4927" s="156"/>
      <c r="I4927" s="156"/>
      <c r="J4927" s="156"/>
      <c r="K4927" s="156"/>
      <c r="L4927" s="156"/>
      <c r="M4927" s="156"/>
      <c r="N4927" s="156"/>
      <c r="O4927" s="156"/>
      <c r="P4927" s="156"/>
      <c r="Q4927" s="156"/>
      <c r="R4927" s="156"/>
      <c r="S4927" s="156"/>
      <c r="T4927" s="156"/>
      <c r="U4927" s="156"/>
      <c r="V4927" s="156"/>
      <c r="W4927" s="156"/>
      <c r="X4927" s="156"/>
      <c r="Y4927" s="156"/>
      <c r="Z4927" s="156"/>
      <c r="AA4927" s="156"/>
      <c r="AB4927" s="156"/>
      <c r="AC4927" s="156"/>
      <c r="AD4927" s="156"/>
      <c r="AE4927" s="156"/>
      <c r="AF4927" s="157"/>
    </row>
    <row r="4928" spans="1:32" ht="0.75" customHeight="1">
      <c r="A4928" s="1283" t="s">
        <v>382</v>
      </c>
      <c r="B4928" s="1283"/>
      <c r="C4928" s="1283"/>
      <c r="D4928" s="1283"/>
      <c r="E4928" s="1284"/>
      <c r="F4928" s="1284"/>
      <c r="G4928" s="1284"/>
      <c r="H4928" s="1284"/>
      <c r="I4928" s="1285" t="s">
        <v>541</v>
      </c>
      <c r="J4928" s="1285"/>
      <c r="K4928" s="1285"/>
      <c r="L4928" s="1285"/>
      <c r="M4928" s="1285"/>
      <c r="N4928" s="1285"/>
      <c r="O4928" s="1285"/>
      <c r="P4928" s="1285"/>
      <c r="Q4928" s="1285"/>
      <c r="R4928" s="1285"/>
      <c r="S4928" s="1285"/>
      <c r="T4928" s="1285"/>
      <c r="U4928" s="1285"/>
      <c r="V4928" s="1285"/>
      <c r="W4928" s="1285"/>
      <c r="X4928" s="1285"/>
      <c r="Y4928" s="1275" t="s">
        <v>383</v>
      </c>
      <c r="Z4928" s="1275"/>
      <c r="AA4928" s="1275"/>
      <c r="AB4928" s="1275"/>
      <c r="AC4928" s="1275"/>
      <c r="AD4928" s="1286" t="s">
        <v>446</v>
      </c>
      <c r="AE4928" s="1286"/>
      <c r="AF4928" s="1286"/>
    </row>
    <row r="4929" spans="1:32" ht="17.45" customHeight="1">
      <c r="A4929" s="1283"/>
      <c r="B4929" s="1283"/>
      <c r="C4929" s="1283"/>
      <c r="D4929" s="1283"/>
      <c r="E4929" s="1287" t="s">
        <v>385</v>
      </c>
      <c r="F4929" s="1287"/>
      <c r="G4929" s="1287"/>
      <c r="H4929" s="1288" t="s">
        <v>386</v>
      </c>
      <c r="I4929" s="1285"/>
      <c r="J4929" s="1285"/>
      <c r="K4929" s="1285"/>
      <c r="L4929" s="1285"/>
      <c r="M4929" s="1285"/>
      <c r="N4929" s="1285"/>
      <c r="O4929" s="1285"/>
      <c r="P4929" s="1285"/>
      <c r="Q4929" s="1285"/>
      <c r="R4929" s="1285"/>
      <c r="S4929" s="1285"/>
      <c r="T4929" s="1285"/>
      <c r="U4929" s="1285"/>
      <c r="V4929" s="1285"/>
      <c r="W4929" s="1285"/>
      <c r="X4929" s="1285"/>
      <c r="Y4929" s="1275"/>
      <c r="Z4929" s="1275"/>
      <c r="AA4929" s="1275"/>
      <c r="AB4929" s="1275"/>
      <c r="AC4929" s="1275"/>
      <c r="AD4929" s="1286"/>
      <c r="AE4929" s="1286"/>
      <c r="AF4929" s="1286"/>
    </row>
    <row r="4930" spans="1:32" ht="0.75" customHeight="1">
      <c r="A4930" s="1274" t="s">
        <v>540</v>
      </c>
      <c r="B4930" s="1274"/>
      <c r="C4930" s="1274"/>
      <c r="D4930" s="1274"/>
      <c r="E4930" s="1287"/>
      <c r="F4930" s="1287"/>
      <c r="G4930" s="1287"/>
      <c r="H4930" s="1288"/>
      <c r="I4930" s="1285"/>
      <c r="J4930" s="1285"/>
      <c r="K4930" s="1285"/>
      <c r="L4930" s="1285"/>
      <c r="M4930" s="1285"/>
      <c r="N4930" s="1285"/>
      <c r="O4930" s="1285"/>
      <c r="P4930" s="1285"/>
      <c r="Q4930" s="1285"/>
      <c r="R4930" s="1285"/>
      <c r="S4930" s="1285"/>
      <c r="T4930" s="1285"/>
      <c r="U4930" s="1285"/>
      <c r="V4930" s="1285"/>
      <c r="W4930" s="1285"/>
      <c r="X4930" s="1285"/>
      <c r="Y4930" s="1275" t="s">
        <v>387</v>
      </c>
      <c r="Z4930" s="1275"/>
      <c r="AA4930" s="1275"/>
      <c r="AB4930" s="1275"/>
      <c r="AC4930" s="1275"/>
      <c r="AD4930" s="1276">
        <v>9</v>
      </c>
      <c r="AE4930" s="1276"/>
      <c r="AF4930" s="1276"/>
    </row>
    <row r="4931" spans="1:32" ht="18.2" customHeight="1">
      <c r="A4931" s="1274"/>
      <c r="B4931" s="1274"/>
      <c r="C4931" s="1274"/>
      <c r="D4931" s="1274"/>
      <c r="E4931" s="1277"/>
      <c r="F4931" s="1277"/>
      <c r="G4931" s="1277"/>
      <c r="H4931" s="1288"/>
      <c r="I4931" s="1285"/>
      <c r="J4931" s="1285"/>
      <c r="K4931" s="1285"/>
      <c r="L4931" s="1285"/>
      <c r="M4931" s="1285"/>
      <c r="N4931" s="1285"/>
      <c r="O4931" s="1285"/>
      <c r="P4931" s="1285"/>
      <c r="Q4931" s="1285"/>
      <c r="R4931" s="1285"/>
      <c r="S4931" s="1285"/>
      <c r="T4931" s="1285"/>
      <c r="U4931" s="1285"/>
      <c r="V4931" s="1285"/>
      <c r="W4931" s="1285"/>
      <c r="X4931" s="1285"/>
      <c r="Y4931" s="1275"/>
      <c r="Z4931" s="1275"/>
      <c r="AA4931" s="1275"/>
      <c r="AB4931" s="1275"/>
      <c r="AC4931" s="1275"/>
      <c r="AD4931" s="1276"/>
      <c r="AE4931" s="1276"/>
      <c r="AF4931" s="1276"/>
    </row>
    <row r="4932" spans="1:32" ht="0.75" customHeight="1">
      <c r="A4932" s="1278"/>
      <c r="B4932" s="1278"/>
      <c r="C4932" s="1278"/>
      <c r="D4932" s="1278"/>
      <c r="E4932" s="1278"/>
      <c r="F4932" s="1278"/>
      <c r="G4932" s="1278"/>
      <c r="H4932" s="1288"/>
      <c r="I4932" s="1279"/>
      <c r="J4932" s="1279"/>
      <c r="K4932" s="1279"/>
      <c r="L4932" s="1279"/>
      <c r="M4932" s="1279"/>
      <c r="N4932" s="1279"/>
      <c r="O4932" s="1279"/>
      <c r="P4932" s="1279"/>
      <c r="Q4932" s="1279"/>
      <c r="R4932" s="1279"/>
      <c r="S4932" s="1279"/>
      <c r="T4932" s="1279"/>
      <c r="U4932" s="1279"/>
      <c r="V4932" s="1279"/>
      <c r="W4932" s="1279"/>
      <c r="X4932" s="1279"/>
      <c r="Y4932" s="1279"/>
      <c r="Z4932" s="1279"/>
      <c r="AA4932" s="1279"/>
      <c r="AB4932" s="1279"/>
      <c r="AC4932" s="1279"/>
      <c r="AD4932" s="1279"/>
      <c r="AE4932" s="1279"/>
      <c r="AF4932" s="1279"/>
    </row>
    <row r="4933" spans="1:32" ht="26.1" customHeight="1">
      <c r="A4933" s="1271" t="s">
        <v>432</v>
      </c>
      <c r="B4933" s="1271"/>
      <c r="C4933" s="1271"/>
      <c r="D4933" s="1271"/>
      <c r="E4933" s="1271"/>
      <c r="F4933" s="1271"/>
      <c r="G4933" s="1271"/>
      <c r="H4933" s="1271"/>
      <c r="I4933" s="1271"/>
      <c r="J4933" s="1271"/>
      <c r="K4933" s="1271"/>
      <c r="L4933" s="1271"/>
      <c r="M4933" s="1271"/>
      <c r="N4933" s="1271"/>
      <c r="O4933" s="1271"/>
      <c r="P4933" s="1271"/>
      <c r="Q4933" s="1271"/>
      <c r="R4933" s="1271"/>
      <c r="S4933" s="1271"/>
      <c r="T4933" s="1271"/>
      <c r="U4933" s="1271"/>
      <c r="V4933" s="1271"/>
      <c r="W4933" s="1271"/>
      <c r="X4933" s="1271"/>
      <c r="Y4933" s="1271"/>
      <c r="Z4933" s="1271"/>
      <c r="AA4933" s="1271"/>
      <c r="AB4933" s="1271"/>
      <c r="AC4933" s="1271"/>
      <c r="AD4933" s="1271"/>
      <c r="AE4933" s="1271"/>
      <c r="AF4933" s="1272"/>
    </row>
    <row r="4934" spans="1:32" ht="0.75" customHeight="1">
      <c r="A4934" s="1273" t="s">
        <v>389</v>
      </c>
      <c r="B4934" s="1273"/>
      <c r="C4934" s="1273"/>
      <c r="D4934" s="1273"/>
      <c r="E4934" s="1273"/>
      <c r="F4934" s="1273"/>
      <c r="G4934" s="1273"/>
      <c r="H4934" s="1273"/>
      <c r="I4934" s="1273"/>
      <c r="J4934" s="1273"/>
      <c r="K4934" s="1273"/>
      <c r="L4934" s="1273"/>
      <c r="M4934" s="1273"/>
      <c r="N4934" s="1273"/>
      <c r="O4934" s="1273"/>
      <c r="P4934" s="1273"/>
      <c r="Q4934" s="1273"/>
      <c r="R4934" s="1273"/>
      <c r="S4934" s="1273"/>
      <c r="T4934" s="1273"/>
      <c r="U4934" s="1273"/>
      <c r="V4934" s="1273"/>
      <c r="W4934" s="1273"/>
      <c r="X4934" s="1273"/>
      <c r="Y4934" s="1273"/>
      <c r="Z4934" s="1273"/>
      <c r="AA4934" s="1273"/>
      <c r="AB4934" s="1273"/>
      <c r="AC4934" s="1273"/>
      <c r="AD4934" s="1273"/>
      <c r="AE4934" s="1273"/>
      <c r="AF4934" s="1272"/>
    </row>
    <row r="4935" spans="1:32" ht="10.15" customHeight="1">
      <c r="A4935" s="1273"/>
      <c r="B4935" s="1273"/>
      <c r="C4935" s="1273"/>
      <c r="D4935" s="1273"/>
      <c r="E4935" s="1273"/>
      <c r="F4935" s="1273"/>
      <c r="G4935" s="1273"/>
      <c r="H4935" s="1273"/>
      <c r="I4935" s="1273"/>
      <c r="J4935" s="1273"/>
      <c r="K4935" s="1273"/>
      <c r="L4935" s="1273"/>
      <c r="M4935" s="1273"/>
      <c r="N4935" s="1273"/>
      <c r="O4935" s="1273"/>
      <c r="P4935" s="1273"/>
      <c r="Q4935" s="1273"/>
      <c r="R4935" s="1273"/>
      <c r="S4935" s="1273"/>
      <c r="T4935" s="1273"/>
      <c r="U4935" s="1273"/>
      <c r="V4935" s="1273"/>
      <c r="W4935" s="1273"/>
      <c r="X4935" s="1273"/>
      <c r="Y4935" s="1273"/>
      <c r="Z4935" s="1273"/>
      <c r="AA4935" s="1273"/>
      <c r="AB4935" s="1273"/>
      <c r="AC4935" s="1273"/>
      <c r="AD4935" s="1273"/>
      <c r="AE4935" s="1273"/>
      <c r="AF4935" s="1272"/>
    </row>
    <row r="4936" spans="1:32" ht="16.7" customHeight="1">
      <c r="A4936" s="1255" t="s">
        <v>390</v>
      </c>
      <c r="B4936" s="1255"/>
      <c r="C4936" s="1255"/>
      <c r="D4936" s="1255"/>
      <c r="E4936" s="1255"/>
      <c r="F4936" s="1255"/>
      <c r="G4936" s="1255"/>
      <c r="H4936" s="1255"/>
      <c r="I4936" s="1255"/>
      <c r="J4936" s="1255"/>
      <c r="K4936" s="1255"/>
      <c r="L4936" s="1255"/>
      <c r="M4936" s="1256" t="s">
        <v>391</v>
      </c>
      <c r="N4936" s="1256" t="s">
        <v>392</v>
      </c>
      <c r="O4936" s="1256"/>
      <c r="P4936" s="1256"/>
      <c r="Q4936" s="1256"/>
      <c r="R4936" s="1256"/>
      <c r="S4936" s="1256"/>
      <c r="T4936" s="1256" t="s">
        <v>393</v>
      </c>
      <c r="U4936" s="1256"/>
      <c r="V4936" s="1256"/>
      <c r="W4936" s="1256"/>
      <c r="X4936" s="1256"/>
      <c r="Y4936" s="1256"/>
      <c r="Z4936" s="1256"/>
      <c r="AA4936" s="1256"/>
      <c r="AB4936" s="1256"/>
      <c r="AC4936" s="1245" t="s">
        <v>394</v>
      </c>
      <c r="AD4936" s="1245"/>
      <c r="AE4936" s="1245"/>
      <c r="AF4936" s="1245"/>
    </row>
    <row r="4937" spans="1:32" ht="17.45" customHeight="1">
      <c r="A4937" s="1255"/>
      <c r="B4937" s="1255"/>
      <c r="C4937" s="1255"/>
      <c r="D4937" s="1255"/>
      <c r="E4937" s="1255"/>
      <c r="F4937" s="1255"/>
      <c r="G4937" s="1255"/>
      <c r="H4937" s="1255"/>
      <c r="I4937" s="1255"/>
      <c r="J4937" s="1255"/>
      <c r="K4937" s="1255"/>
      <c r="L4937" s="1255"/>
      <c r="M4937" s="1256"/>
      <c r="N4937" s="1256" t="s">
        <v>395</v>
      </c>
      <c r="O4937" s="1256"/>
      <c r="P4937" s="1256" t="s">
        <v>396</v>
      </c>
      <c r="Q4937" s="1256"/>
      <c r="R4937" s="1256"/>
      <c r="S4937" s="1256"/>
      <c r="T4937" s="1256" t="s">
        <v>395</v>
      </c>
      <c r="U4937" s="1256"/>
      <c r="V4937" s="1256"/>
      <c r="W4937" s="1256"/>
      <c r="X4937" s="1256" t="s">
        <v>396</v>
      </c>
      <c r="Y4937" s="1256"/>
      <c r="Z4937" s="1256"/>
      <c r="AA4937" s="1256"/>
      <c r="AB4937" s="1256"/>
      <c r="AC4937" s="1245"/>
      <c r="AD4937" s="1245"/>
      <c r="AE4937" s="1245"/>
      <c r="AF4937" s="1245"/>
    </row>
    <row r="4938" spans="1:32" ht="22.5" customHeight="1">
      <c r="A4938" s="155"/>
      <c r="B4938" s="156"/>
      <c r="C4938" s="169" t="s">
        <v>1030</v>
      </c>
      <c r="D4938" s="1268" t="s">
        <v>1031</v>
      </c>
      <c r="E4938" s="1268"/>
      <c r="F4938" s="1268"/>
      <c r="G4938" s="1268"/>
      <c r="H4938" s="1268"/>
      <c r="I4938" s="1268"/>
      <c r="J4938" s="1268"/>
      <c r="K4938" s="1268"/>
      <c r="L4938" s="1268"/>
      <c r="M4938" s="161">
        <v>1</v>
      </c>
      <c r="N4938" s="1269">
        <v>1</v>
      </c>
      <c r="O4938" s="1269"/>
      <c r="P4938" s="1269">
        <v>0</v>
      </c>
      <c r="Q4938" s="1269"/>
      <c r="R4938" s="1269"/>
      <c r="S4938" s="1269"/>
      <c r="T4938" s="1270">
        <v>9.1189999999999998</v>
      </c>
      <c r="U4938" s="1270"/>
      <c r="V4938" s="1270"/>
      <c r="W4938" s="1270"/>
      <c r="X4938" s="1270">
        <v>0.96909999999999996</v>
      </c>
      <c r="Y4938" s="1270"/>
      <c r="Z4938" s="1270"/>
      <c r="AA4938" s="1270"/>
      <c r="AB4938" s="1270"/>
      <c r="AC4938" s="1267">
        <v>9.1189999999999998</v>
      </c>
      <c r="AD4938" s="1267"/>
      <c r="AE4938" s="1267"/>
      <c r="AF4938" s="1267"/>
    </row>
    <row r="4939" spans="1:32" ht="17.45" customHeight="1">
      <c r="A4939" s="1246"/>
      <c r="B4939" s="1246"/>
      <c r="C4939" s="1246"/>
      <c r="D4939" s="1246"/>
      <c r="E4939" s="1246"/>
      <c r="F4939" s="1246"/>
      <c r="G4939" s="1246"/>
      <c r="H4939" s="1246"/>
      <c r="I4939" s="1246"/>
      <c r="J4939" s="1246"/>
      <c r="K4939" s="1246"/>
      <c r="L4939" s="1246"/>
      <c r="M4939" s="1247" t="s">
        <v>397</v>
      </c>
      <c r="N4939" s="1247"/>
      <c r="O4939" s="1247"/>
      <c r="P4939" s="1247"/>
      <c r="Q4939" s="1247"/>
      <c r="R4939" s="1247"/>
      <c r="S4939" s="1247"/>
      <c r="T4939" s="1247"/>
      <c r="U4939" s="1247"/>
      <c r="V4939" s="1247"/>
      <c r="W4939" s="1247"/>
      <c r="X4939" s="1248"/>
      <c r="Y4939" s="1248"/>
      <c r="Z4939" s="1249">
        <v>9.1189999999999998</v>
      </c>
      <c r="AA4939" s="1249"/>
      <c r="AB4939" s="1249"/>
      <c r="AC4939" s="1249"/>
      <c r="AD4939" s="1249"/>
      <c r="AE4939" s="1249"/>
      <c r="AF4939" s="1249"/>
    </row>
    <row r="4940" spans="1:32" ht="17.45" customHeight="1">
      <c r="A4940" s="1255" t="s">
        <v>398</v>
      </c>
      <c r="B4940" s="1255"/>
      <c r="C4940" s="1255"/>
      <c r="D4940" s="1255"/>
      <c r="E4940" s="1255"/>
      <c r="F4940" s="1255"/>
      <c r="G4940" s="1255"/>
      <c r="H4940" s="1255"/>
      <c r="I4940" s="1255"/>
      <c r="J4940" s="1255"/>
      <c r="K4940" s="1255"/>
      <c r="L4940" s="1255"/>
      <c r="M4940" s="1255"/>
      <c r="N4940" s="1255"/>
      <c r="O4940" s="1256" t="s">
        <v>399</v>
      </c>
      <c r="P4940" s="1256"/>
      <c r="Q4940" s="1256"/>
      <c r="R4940" s="1256"/>
      <c r="S4940" s="1256" t="s">
        <v>391</v>
      </c>
      <c r="T4940" s="1256"/>
      <c r="U4940" s="1256"/>
      <c r="V4940" s="1256"/>
      <c r="W4940" s="1256" t="s">
        <v>400</v>
      </c>
      <c r="X4940" s="1256"/>
      <c r="Y4940" s="1256"/>
      <c r="Z4940" s="1256"/>
      <c r="AA4940" s="1256"/>
      <c r="AB4940" s="1256"/>
      <c r="AC4940" s="1245" t="s">
        <v>394</v>
      </c>
      <c r="AD4940" s="1245"/>
      <c r="AE4940" s="1245"/>
      <c r="AF4940" s="1245"/>
    </row>
    <row r="4941" spans="1:32" ht="22.5" customHeight="1">
      <c r="A4941" s="146"/>
      <c r="B4941" s="147"/>
      <c r="C4941" s="170" t="s">
        <v>462</v>
      </c>
      <c r="D4941" s="1263" t="s">
        <v>463</v>
      </c>
      <c r="E4941" s="1263"/>
      <c r="F4941" s="1263"/>
      <c r="G4941" s="1263"/>
      <c r="H4941" s="1263"/>
      <c r="I4941" s="1263"/>
      <c r="J4941" s="1263"/>
      <c r="K4941" s="1263"/>
      <c r="L4941" s="1263"/>
      <c r="M4941" s="1263"/>
      <c r="N4941" s="1263"/>
      <c r="O4941" s="1264">
        <v>0</v>
      </c>
      <c r="P4941" s="1264"/>
      <c r="Q4941" s="1264"/>
      <c r="R4941" s="1264"/>
      <c r="S4941" s="1264">
        <v>1</v>
      </c>
      <c r="T4941" s="1264"/>
      <c r="U4941" s="1264"/>
      <c r="V4941" s="1264"/>
      <c r="W4941" s="1265">
        <v>22.268799999999999</v>
      </c>
      <c r="X4941" s="1265"/>
      <c r="Y4941" s="1265"/>
      <c r="Z4941" s="1265"/>
      <c r="AA4941" s="1265"/>
      <c r="AB4941" s="1265"/>
      <c r="AC4941" s="1266">
        <v>22.268799999999999</v>
      </c>
      <c r="AD4941" s="1266"/>
      <c r="AE4941" s="1266"/>
      <c r="AF4941" s="1266"/>
    </row>
    <row r="4942" spans="1:32" ht="17.45" customHeight="1">
      <c r="A4942" s="150"/>
      <c r="M4942" s="1240" t="s">
        <v>401</v>
      </c>
      <c r="N4942" s="1240"/>
      <c r="O4942" s="1240"/>
      <c r="P4942" s="1240"/>
      <c r="Q4942" s="1240"/>
      <c r="R4942" s="1240"/>
      <c r="S4942" s="1240"/>
      <c r="T4942" s="1240"/>
      <c r="U4942" s="1240"/>
      <c r="V4942" s="1240"/>
      <c r="W4942" s="1240"/>
      <c r="Z4942" s="1262">
        <v>22.268799999999999</v>
      </c>
      <c r="AA4942" s="1262"/>
      <c r="AB4942" s="1262"/>
      <c r="AC4942" s="1262"/>
      <c r="AD4942" s="1262"/>
      <c r="AE4942" s="1262"/>
      <c r="AF4942" s="1262"/>
    </row>
    <row r="4943" spans="1:32" ht="16.7" customHeight="1">
      <c r="A4943" s="150"/>
      <c r="M4943" s="1240" t="s">
        <v>402</v>
      </c>
      <c r="N4943" s="1240"/>
      <c r="O4943" s="1240"/>
      <c r="P4943" s="1240"/>
      <c r="Q4943" s="1240"/>
      <c r="R4943" s="1240"/>
      <c r="S4943" s="1240"/>
      <c r="T4943" s="1240"/>
      <c r="U4943" s="1240"/>
      <c r="V4943" s="1240"/>
      <c r="W4943" s="1240"/>
      <c r="Z4943" s="1262">
        <v>31.387799999999999</v>
      </c>
      <c r="AA4943" s="1262"/>
      <c r="AB4943" s="1262"/>
      <c r="AC4943" s="1262"/>
      <c r="AD4943" s="1262"/>
      <c r="AE4943" s="1262"/>
      <c r="AF4943" s="1262"/>
    </row>
    <row r="4944" spans="1:32" ht="17.45" customHeight="1">
      <c r="A4944" s="150"/>
      <c r="M4944" s="1240" t="s">
        <v>403</v>
      </c>
      <c r="N4944" s="1240"/>
      <c r="O4944" s="1240"/>
      <c r="P4944" s="1240"/>
      <c r="Q4944" s="1240"/>
      <c r="R4944" s="1240"/>
      <c r="S4944" s="1240"/>
      <c r="T4944" s="1240"/>
      <c r="U4944" s="1240"/>
      <c r="V4944" s="1240"/>
      <c r="W4944" s="1240"/>
      <c r="Z4944" s="1262">
        <v>3.4874999999999998</v>
      </c>
      <c r="AA4944" s="1262"/>
      <c r="AB4944" s="1262"/>
      <c r="AC4944" s="1262"/>
      <c r="AD4944" s="1262"/>
      <c r="AE4944" s="1262"/>
      <c r="AF4944" s="1262"/>
    </row>
    <row r="4945" spans="1:32" ht="17.45" customHeight="1">
      <c r="A4945" s="150"/>
      <c r="M4945" s="1240" t="s">
        <v>404</v>
      </c>
      <c r="N4945" s="1240"/>
      <c r="O4945" s="1240"/>
      <c r="P4945" s="1240"/>
      <c r="Q4945" s="1240"/>
      <c r="R4945" s="1240"/>
      <c r="S4945" s="1240"/>
      <c r="T4945" s="1240"/>
      <c r="U4945" s="1240"/>
      <c r="V4945" s="1240"/>
      <c r="W4945" s="1240"/>
      <c r="Z4945" s="1262">
        <v>0</v>
      </c>
      <c r="AA4945" s="1262"/>
      <c r="AB4945" s="1262"/>
      <c r="AC4945" s="1262"/>
      <c r="AD4945" s="1262"/>
      <c r="AE4945" s="1262"/>
      <c r="AF4945" s="1262"/>
    </row>
    <row r="4946" spans="1:32" ht="16.7" customHeight="1">
      <c r="A4946" s="153"/>
      <c r="B4946" s="154"/>
      <c r="C4946" s="154"/>
      <c r="D4946" s="154"/>
      <c r="E4946" s="154"/>
      <c r="F4946" s="154"/>
      <c r="G4946" s="154"/>
      <c r="H4946" s="154"/>
      <c r="I4946" s="154"/>
      <c r="J4946" s="154"/>
      <c r="K4946" s="154"/>
      <c r="L4946" s="154"/>
      <c r="M4946" s="1260" t="s">
        <v>405</v>
      </c>
      <c r="N4946" s="1260"/>
      <c r="O4946" s="1260"/>
      <c r="P4946" s="1260"/>
      <c r="Q4946" s="1260"/>
      <c r="R4946" s="1260"/>
      <c r="S4946" s="1260"/>
      <c r="T4946" s="1260"/>
      <c r="U4946" s="1260"/>
      <c r="V4946" s="1260"/>
      <c r="W4946" s="1260"/>
      <c r="X4946" s="154"/>
      <c r="Y4946" s="154"/>
      <c r="Z4946" s="1261">
        <v>0</v>
      </c>
      <c r="AA4946" s="1261"/>
      <c r="AB4946" s="1261"/>
      <c r="AC4946" s="1261"/>
      <c r="AD4946" s="1261"/>
      <c r="AE4946" s="1261"/>
      <c r="AF4946" s="1261"/>
    </row>
    <row r="4947" spans="1:32" ht="17.45" customHeight="1">
      <c r="A4947" s="1257" t="s">
        <v>406</v>
      </c>
      <c r="B4947" s="1257"/>
      <c r="C4947" s="1257"/>
      <c r="D4947" s="1257"/>
      <c r="E4947" s="1257"/>
      <c r="F4947" s="1257"/>
      <c r="G4947" s="1257"/>
      <c r="H4947" s="1257"/>
      <c r="I4947" s="1257"/>
      <c r="J4947" s="1257"/>
      <c r="K4947" s="1257"/>
      <c r="L4947" s="1257"/>
      <c r="M4947" s="1257"/>
      <c r="N4947" s="1257"/>
      <c r="O4947" s="1258" t="s">
        <v>391</v>
      </c>
      <c r="P4947" s="1258"/>
      <c r="Q4947" s="1258"/>
      <c r="R4947" s="1258"/>
      <c r="S4947" s="1258" t="s">
        <v>407</v>
      </c>
      <c r="T4947" s="1258"/>
      <c r="U4947" s="1258"/>
      <c r="V4947" s="1258"/>
      <c r="W4947" s="1258" t="s">
        <v>408</v>
      </c>
      <c r="X4947" s="1258"/>
      <c r="Y4947" s="1258"/>
      <c r="Z4947" s="1258"/>
      <c r="AA4947" s="1258"/>
      <c r="AB4947" s="1258"/>
      <c r="AC4947" s="1259" t="s">
        <v>409</v>
      </c>
      <c r="AD4947" s="1259"/>
      <c r="AE4947" s="1259"/>
      <c r="AF4947" s="1259"/>
    </row>
    <row r="4948" spans="1:32" ht="16.7" customHeight="1">
      <c r="A4948" s="1246"/>
      <c r="B4948" s="1246"/>
      <c r="C4948" s="1246"/>
      <c r="D4948" s="1246"/>
      <c r="E4948" s="1246"/>
      <c r="F4948" s="1246"/>
      <c r="G4948" s="1246"/>
      <c r="H4948" s="1246"/>
      <c r="I4948" s="1246"/>
      <c r="J4948" s="1246"/>
      <c r="K4948" s="1246"/>
      <c r="L4948" s="1246"/>
      <c r="M4948" s="1247" t="s">
        <v>411</v>
      </c>
      <c r="N4948" s="1247"/>
      <c r="O4948" s="1247"/>
      <c r="P4948" s="1247"/>
      <c r="Q4948" s="1247"/>
      <c r="R4948" s="1247"/>
      <c r="S4948" s="1247"/>
      <c r="T4948" s="1247"/>
      <c r="U4948" s="1247"/>
      <c r="V4948" s="1247"/>
      <c r="W4948" s="1247"/>
      <c r="X4948" s="1248"/>
      <c r="Y4948" s="1248"/>
      <c r="Z4948" s="1249">
        <v>0</v>
      </c>
      <c r="AA4948" s="1249"/>
      <c r="AB4948" s="1249"/>
      <c r="AC4948" s="1249"/>
      <c r="AD4948" s="1249"/>
      <c r="AE4948" s="1249"/>
      <c r="AF4948" s="1249"/>
    </row>
    <row r="4949" spans="1:32" ht="17.45" customHeight="1">
      <c r="A4949" s="1257" t="s">
        <v>412</v>
      </c>
      <c r="B4949" s="1257"/>
      <c r="C4949" s="1257"/>
      <c r="D4949" s="1257"/>
      <c r="E4949" s="1257"/>
      <c r="F4949" s="1257"/>
      <c r="G4949" s="1257"/>
      <c r="H4949" s="1257"/>
      <c r="I4949" s="1257"/>
      <c r="J4949" s="1257"/>
      <c r="K4949" s="1257"/>
      <c r="L4949" s="1257"/>
      <c r="M4949" s="1257"/>
      <c r="N4949" s="1257"/>
      <c r="O4949" s="1258" t="s">
        <v>391</v>
      </c>
      <c r="P4949" s="1258"/>
      <c r="Q4949" s="1258"/>
      <c r="R4949" s="1258"/>
      <c r="S4949" s="1258" t="s">
        <v>407</v>
      </c>
      <c r="T4949" s="1258"/>
      <c r="U4949" s="1258"/>
      <c r="V4949" s="1258"/>
      <c r="W4949" s="1258" t="s">
        <v>408</v>
      </c>
      <c r="X4949" s="1258"/>
      <c r="Y4949" s="1258"/>
      <c r="Z4949" s="1258"/>
      <c r="AA4949" s="1258"/>
      <c r="AB4949" s="1258"/>
      <c r="AC4949" s="1259" t="s">
        <v>409</v>
      </c>
      <c r="AD4949" s="1259"/>
      <c r="AE4949" s="1259"/>
      <c r="AF4949" s="1259"/>
    </row>
    <row r="4950" spans="1:32" ht="17.45" customHeight="1">
      <c r="A4950" s="1246"/>
      <c r="B4950" s="1246"/>
      <c r="C4950" s="1246"/>
      <c r="D4950" s="1246"/>
      <c r="E4950" s="1246"/>
      <c r="F4950" s="1246"/>
      <c r="G4950" s="1246"/>
      <c r="H4950" s="1246"/>
      <c r="I4950" s="1246"/>
      <c r="J4950" s="1246"/>
      <c r="K4950" s="1246"/>
      <c r="L4950" s="1246"/>
      <c r="M4950" s="1247" t="s">
        <v>413</v>
      </c>
      <c r="N4950" s="1247"/>
      <c r="O4950" s="1247"/>
      <c r="P4950" s="1247"/>
      <c r="Q4950" s="1247"/>
      <c r="R4950" s="1247"/>
      <c r="S4950" s="1247"/>
      <c r="T4950" s="1247"/>
      <c r="U4950" s="1247"/>
      <c r="V4950" s="1247"/>
      <c r="W4950" s="1247"/>
      <c r="X4950" s="1248"/>
      <c r="Y4950" s="1248"/>
      <c r="Z4950" s="1249">
        <v>0</v>
      </c>
      <c r="AA4950" s="1249"/>
      <c r="AB4950" s="1249"/>
      <c r="AC4950" s="1249"/>
      <c r="AD4950" s="1249"/>
      <c r="AE4950" s="1249"/>
      <c r="AF4950" s="1249"/>
    </row>
    <row r="4951" spans="1:32" ht="16.7" customHeight="1">
      <c r="A4951" s="1257" t="s">
        <v>414</v>
      </c>
      <c r="B4951" s="1257"/>
      <c r="C4951" s="1257"/>
      <c r="D4951" s="1257"/>
      <c r="E4951" s="1257"/>
      <c r="F4951" s="1257"/>
      <c r="G4951" s="1257"/>
      <c r="H4951" s="1257"/>
      <c r="I4951" s="1257"/>
      <c r="J4951" s="1257"/>
      <c r="K4951" s="1257"/>
      <c r="L4951" s="1257"/>
      <c r="M4951" s="1257"/>
      <c r="N4951" s="1257"/>
      <c r="O4951" s="1258" t="s">
        <v>391</v>
      </c>
      <c r="P4951" s="1258"/>
      <c r="Q4951" s="1258"/>
      <c r="R4951" s="1258"/>
      <c r="S4951" s="1258" t="s">
        <v>407</v>
      </c>
      <c r="T4951" s="1258"/>
      <c r="U4951" s="1258"/>
      <c r="V4951" s="1258"/>
      <c r="W4951" s="1258" t="s">
        <v>408</v>
      </c>
      <c r="X4951" s="1258"/>
      <c r="Y4951" s="1258"/>
      <c r="Z4951" s="1258"/>
      <c r="AA4951" s="1258"/>
      <c r="AB4951" s="1258"/>
      <c r="AC4951" s="1259" t="s">
        <v>409</v>
      </c>
      <c r="AD4951" s="1259"/>
      <c r="AE4951" s="1259"/>
      <c r="AF4951" s="1259"/>
    </row>
    <row r="4952" spans="1:32" ht="17.45" customHeight="1">
      <c r="A4952" s="1251"/>
      <c r="B4952" s="1251"/>
      <c r="C4952" s="1251"/>
      <c r="D4952" s="1251"/>
      <c r="E4952" s="1251"/>
      <c r="F4952" s="1251"/>
      <c r="G4952" s="1251"/>
      <c r="H4952" s="1251"/>
      <c r="I4952" s="1251"/>
      <c r="J4952" s="1251"/>
      <c r="K4952" s="1251"/>
      <c r="L4952" s="1251"/>
      <c r="M4952" s="1252" t="s">
        <v>415</v>
      </c>
      <c r="N4952" s="1252"/>
      <c r="O4952" s="1252"/>
      <c r="P4952" s="1252"/>
      <c r="Q4952" s="1252"/>
      <c r="R4952" s="1252"/>
      <c r="S4952" s="1252"/>
      <c r="T4952" s="1252"/>
      <c r="U4952" s="1252"/>
      <c r="V4952" s="1252"/>
      <c r="W4952" s="1252"/>
      <c r="X4952" s="1253"/>
      <c r="Y4952" s="1253"/>
      <c r="Z4952" s="1254">
        <v>0</v>
      </c>
      <c r="AA4952" s="1254"/>
      <c r="AB4952" s="1254"/>
      <c r="AC4952" s="1254"/>
      <c r="AD4952" s="1254"/>
      <c r="AE4952" s="1254"/>
      <c r="AF4952" s="1254"/>
    </row>
    <row r="4953" spans="1:32" ht="17.45" customHeight="1">
      <c r="A4953" s="1255" t="s">
        <v>416</v>
      </c>
      <c r="B4953" s="1255"/>
      <c r="C4953" s="1255"/>
      <c r="D4953" s="1255"/>
      <c r="E4953" s="1255"/>
      <c r="F4953" s="1255"/>
      <c r="G4953" s="1255"/>
      <c r="H4953" s="1255"/>
      <c r="I4953" s="1255"/>
      <c r="J4953" s="1256" t="s">
        <v>391</v>
      </c>
      <c r="K4953" s="1256"/>
      <c r="L4953" s="158" t="s">
        <v>417</v>
      </c>
      <c r="M4953" s="158" t="s">
        <v>418</v>
      </c>
      <c r="N4953" s="1256" t="s">
        <v>419</v>
      </c>
      <c r="O4953" s="1256"/>
      <c r="P4953" s="1256" t="s">
        <v>420</v>
      </c>
      <c r="Q4953" s="1256"/>
      <c r="R4953" s="1256"/>
      <c r="S4953" s="1256"/>
      <c r="T4953" s="1256" t="s">
        <v>421</v>
      </c>
      <c r="U4953" s="1256"/>
      <c r="V4953" s="1256"/>
      <c r="W4953" s="1256"/>
      <c r="X4953" s="1256" t="s">
        <v>422</v>
      </c>
      <c r="Y4953" s="1256"/>
      <c r="Z4953" s="1256"/>
      <c r="AA4953" s="1256"/>
      <c r="AB4953" s="1256"/>
      <c r="AC4953" s="1245" t="s">
        <v>409</v>
      </c>
      <c r="AD4953" s="1245"/>
      <c r="AE4953" s="1245"/>
      <c r="AF4953" s="1245"/>
    </row>
    <row r="4954" spans="1:32" ht="16.7" customHeight="1">
      <c r="A4954" s="1246"/>
      <c r="B4954" s="1246"/>
      <c r="C4954" s="1246"/>
      <c r="D4954" s="1246"/>
      <c r="E4954" s="1246"/>
      <c r="F4954" s="1246"/>
      <c r="G4954" s="1246"/>
      <c r="H4954" s="1246"/>
      <c r="I4954" s="1246"/>
      <c r="J4954" s="1246"/>
      <c r="K4954" s="1246"/>
      <c r="L4954" s="1246"/>
      <c r="M4954" s="1247" t="s">
        <v>423</v>
      </c>
      <c r="N4954" s="1247"/>
      <c r="O4954" s="1247"/>
      <c r="P4954" s="1247"/>
      <c r="Q4954" s="1247"/>
      <c r="R4954" s="1247"/>
      <c r="S4954" s="1247"/>
      <c r="T4954" s="1247"/>
      <c r="U4954" s="1247"/>
      <c r="V4954" s="1247"/>
      <c r="W4954" s="1247"/>
      <c r="X4954" s="1248"/>
      <c r="Y4954" s="1248"/>
      <c r="Z4954" s="1249">
        <v>0</v>
      </c>
      <c r="AA4954" s="1249"/>
      <c r="AB4954" s="1249"/>
      <c r="AC4954" s="1249"/>
      <c r="AD4954" s="1249"/>
      <c r="AE4954" s="1249"/>
      <c r="AF4954" s="1249"/>
    </row>
    <row r="4955" spans="1:32" ht="5.85" customHeight="1">
      <c r="A4955" s="1250"/>
      <c r="B4955" s="1250"/>
      <c r="C4955" s="1250"/>
      <c r="D4955" s="1250"/>
      <c r="E4955" s="1250"/>
      <c r="F4955" s="1250"/>
      <c r="G4955" s="1250"/>
      <c r="H4955" s="1250"/>
      <c r="I4955" s="1250"/>
      <c r="J4955" s="1250"/>
      <c r="K4955" s="1250"/>
      <c r="L4955" s="1250"/>
      <c r="M4955" s="1250"/>
      <c r="N4955" s="1250"/>
      <c r="O4955" s="1250"/>
      <c r="P4955" s="1250"/>
      <c r="Q4955" s="1250"/>
      <c r="R4955" s="1250"/>
      <c r="S4955" s="1250"/>
      <c r="T4955" s="1250"/>
      <c r="U4955" s="1250"/>
      <c r="V4955" s="1250"/>
      <c r="W4955" s="1250"/>
      <c r="X4955" s="1250"/>
      <c r="Y4955" s="1250"/>
      <c r="Z4955" s="1250"/>
      <c r="AA4955" s="1250"/>
      <c r="AB4955" s="1250"/>
      <c r="AC4955" s="1250"/>
      <c r="AD4955" s="1250"/>
      <c r="AE4955" s="1250"/>
      <c r="AF4955" s="1250"/>
    </row>
    <row r="4956" spans="1:32" ht="16.7" customHeight="1">
      <c r="A4956" s="1239"/>
      <c r="B4956" s="1239"/>
      <c r="C4956" s="1239"/>
      <c r="D4956" s="1239"/>
      <c r="E4956" s="1239"/>
      <c r="F4956" s="1239"/>
      <c r="G4956" s="1239"/>
      <c r="H4956" s="1239"/>
      <c r="I4956" s="1239"/>
      <c r="J4956" s="1239"/>
      <c r="K4956" s="1239"/>
      <c r="L4956" s="1239"/>
      <c r="M4956" s="1240" t="s">
        <v>424</v>
      </c>
      <c r="N4956" s="1240"/>
      <c r="O4956" s="1240"/>
      <c r="P4956" s="1240"/>
      <c r="Q4956" s="1240"/>
      <c r="R4956" s="1240"/>
      <c r="S4956" s="1240"/>
      <c r="T4956" s="1240"/>
      <c r="U4956" s="1240"/>
      <c r="V4956" s="1240"/>
      <c r="W4956" s="1240"/>
      <c r="X4956" s="1243"/>
      <c r="Y4956" s="1243"/>
      <c r="Z4956" s="1241">
        <v>3.49</v>
      </c>
      <c r="AA4956" s="1241"/>
      <c r="AB4956" s="1241"/>
      <c r="AC4956" s="1241"/>
      <c r="AD4956" s="1241"/>
      <c r="AE4956" s="1241"/>
      <c r="AF4956" s="1241"/>
    </row>
    <row r="4957" spans="1:32" ht="0.75" customHeight="1">
      <c r="A4957" s="1239"/>
      <c r="B4957" s="1239"/>
      <c r="C4957" s="1239"/>
      <c r="D4957" s="1239"/>
      <c r="E4957" s="1239"/>
      <c r="F4957" s="1239"/>
      <c r="G4957" s="1239"/>
      <c r="H4957" s="1239"/>
      <c r="I4957" s="1239"/>
      <c r="J4957" s="1239"/>
      <c r="K4957" s="1240" t="s">
        <v>425</v>
      </c>
      <c r="L4957" s="1240"/>
      <c r="M4957" s="1240"/>
      <c r="N4957" s="1240"/>
      <c r="O4957" s="1240"/>
      <c r="P4957" s="1240"/>
      <c r="Q4957" s="159"/>
      <c r="R4957" s="1244">
        <v>0</v>
      </c>
      <c r="S4957" s="1244"/>
      <c r="T4957" s="1244"/>
      <c r="U4957" s="1240"/>
      <c r="V4957" s="1240"/>
      <c r="W4957" s="1240"/>
      <c r="X4957" s="1243"/>
      <c r="Y4957" s="1243"/>
      <c r="Z4957" s="1241"/>
      <c r="AA4957" s="1241"/>
      <c r="AB4957" s="1241"/>
      <c r="AC4957" s="1241"/>
      <c r="AD4957" s="1241"/>
      <c r="AE4957" s="1241"/>
      <c r="AF4957" s="1241"/>
    </row>
    <row r="4958" spans="1:32" ht="16.7" customHeight="1">
      <c r="A4958" s="1239"/>
      <c r="B4958" s="1239"/>
      <c r="C4958" s="1239"/>
      <c r="D4958" s="1239"/>
      <c r="E4958" s="1239"/>
      <c r="F4958" s="1239"/>
      <c r="G4958" s="1239"/>
      <c r="H4958" s="1239"/>
      <c r="I4958" s="1239"/>
      <c r="J4958" s="1239"/>
      <c r="K4958" s="1240"/>
      <c r="L4958" s="1240"/>
      <c r="M4958" s="1240"/>
      <c r="N4958" s="1240"/>
      <c r="O4958" s="1240"/>
      <c r="P4958" s="1240"/>
      <c r="Q4958" s="151"/>
      <c r="R4958" s="1244"/>
      <c r="S4958" s="1244"/>
      <c r="T4958" s="1244"/>
      <c r="U4958" s="151"/>
      <c r="V4958" s="1240" t="s">
        <v>426</v>
      </c>
      <c r="W4958" s="1240"/>
      <c r="X4958" s="1243"/>
      <c r="Y4958" s="1243"/>
      <c r="Z4958" s="1241">
        <v>0</v>
      </c>
      <c r="AA4958" s="1241"/>
      <c r="AB4958" s="1241"/>
      <c r="AC4958" s="1241"/>
      <c r="AD4958" s="1241"/>
      <c r="AE4958" s="1241"/>
      <c r="AF4958" s="1241"/>
    </row>
    <row r="4959" spans="1:32" ht="17.45" customHeight="1">
      <c r="A4959" s="1239"/>
      <c r="B4959" s="1239"/>
      <c r="C4959" s="1239"/>
      <c r="D4959" s="1239"/>
      <c r="E4959" s="1239"/>
      <c r="F4959" s="1239"/>
      <c r="G4959" s="1239"/>
      <c r="H4959" s="1239"/>
      <c r="I4959" s="1239"/>
      <c r="J4959" s="1239"/>
      <c r="K4959" s="1239"/>
      <c r="L4959" s="1239"/>
      <c r="M4959" s="1240" t="s">
        <v>427</v>
      </c>
      <c r="N4959" s="1240"/>
      <c r="O4959" s="1240"/>
      <c r="P4959" s="1240"/>
      <c r="Q4959" s="1240"/>
      <c r="R4959" s="1240"/>
      <c r="S4959" s="1240"/>
      <c r="T4959" s="1240"/>
      <c r="U4959" s="1240"/>
      <c r="V4959" s="1240"/>
      <c r="W4959" s="1240"/>
      <c r="X4959" s="1243"/>
      <c r="Y4959" s="1243"/>
      <c r="Z4959" s="1241">
        <v>3.49</v>
      </c>
      <c r="AA4959" s="1241"/>
      <c r="AB4959" s="1241"/>
      <c r="AC4959" s="1241"/>
      <c r="AD4959" s="1241"/>
      <c r="AE4959" s="1241"/>
      <c r="AF4959" s="1241"/>
    </row>
    <row r="4960" spans="1:32" ht="5.85" customHeight="1">
      <c r="A4960" s="1242"/>
      <c r="B4960" s="1242"/>
      <c r="C4960" s="1242"/>
      <c r="D4960" s="1242"/>
      <c r="E4960" s="1242"/>
      <c r="F4960" s="1242"/>
      <c r="G4960" s="1242"/>
      <c r="H4960" s="1242"/>
      <c r="I4960" s="1242"/>
      <c r="J4960" s="1242"/>
      <c r="K4960" s="1242"/>
      <c r="L4960" s="1242"/>
      <c r="M4960" s="1242"/>
      <c r="N4960" s="1242"/>
      <c r="O4960" s="1242"/>
      <c r="P4960" s="1242"/>
      <c r="Q4960" s="1242"/>
      <c r="R4960" s="1242"/>
      <c r="S4960" s="1242"/>
      <c r="T4960" s="1242"/>
      <c r="U4960" s="1242"/>
      <c r="V4960" s="1242"/>
      <c r="W4960" s="1242"/>
      <c r="X4960" s="1242"/>
      <c r="Y4960" s="1242"/>
      <c r="Z4960" s="1242"/>
      <c r="AA4960" s="1242"/>
      <c r="AB4960" s="1242"/>
      <c r="AC4960" s="1242"/>
      <c r="AD4960" s="1242"/>
      <c r="AE4960" s="1242"/>
      <c r="AF4960" s="1242"/>
    </row>
    <row r="4961" spans="1:32" ht="107.65" customHeight="1">
      <c r="A4961" s="150"/>
      <c r="AF4961" s="152"/>
    </row>
    <row r="4962" spans="1:32" ht="106.9" customHeight="1">
      <c r="A4962" s="153"/>
      <c r="B4962" s="154"/>
      <c r="C4962" s="154"/>
      <c r="D4962" s="154"/>
      <c r="E4962" s="154"/>
      <c r="F4962" s="154"/>
      <c r="G4962" s="154"/>
      <c r="H4962" s="154"/>
      <c r="I4962" s="154"/>
      <c r="J4962" s="154"/>
      <c r="K4962" s="154"/>
      <c r="L4962" s="154"/>
      <c r="M4962" s="154"/>
      <c r="N4962" s="154"/>
      <c r="O4962" s="154"/>
      <c r="P4962" s="154"/>
      <c r="Q4962" s="154"/>
      <c r="R4962" s="154"/>
      <c r="S4962" s="154"/>
      <c r="T4962" s="154"/>
      <c r="U4962" s="154"/>
      <c r="V4962" s="154"/>
      <c r="W4962" s="154"/>
      <c r="X4962" s="154"/>
      <c r="Y4962" s="154"/>
      <c r="Z4962" s="154"/>
      <c r="AA4962" s="154"/>
      <c r="AB4962" s="154"/>
      <c r="AC4962" s="154"/>
      <c r="AD4962" s="154"/>
      <c r="AE4962" s="154"/>
      <c r="AF4962" s="162"/>
    </row>
    <row r="4963" spans="1:32" ht="2.1" customHeight="1">
      <c r="A4963" s="146"/>
      <c r="B4963" s="147"/>
      <c r="C4963" s="147"/>
      <c r="D4963" s="147"/>
      <c r="E4963" s="147"/>
      <c r="F4963" s="147"/>
      <c r="G4963" s="1289" t="s">
        <v>376</v>
      </c>
      <c r="H4963" s="1289"/>
      <c r="I4963" s="1289"/>
      <c r="J4963" s="1289"/>
      <c r="K4963" s="1289"/>
      <c r="L4963" s="1289"/>
      <c r="M4963" s="1289"/>
      <c r="N4963" s="1289"/>
      <c r="O4963" s="1289"/>
      <c r="P4963" s="1289"/>
      <c r="Q4963" s="1289"/>
      <c r="R4963" s="1289"/>
      <c r="S4963" s="1289"/>
      <c r="T4963" s="1289"/>
      <c r="U4963" s="1289"/>
      <c r="V4963" s="1289"/>
      <c r="W4963" s="1289"/>
      <c r="X4963" s="1289"/>
      <c r="Y4963" s="1289"/>
      <c r="Z4963" s="1289"/>
      <c r="AA4963" s="148"/>
      <c r="AB4963" s="1290" t="s">
        <v>1032</v>
      </c>
      <c r="AC4963" s="1290"/>
      <c r="AD4963" s="1290"/>
      <c r="AE4963" s="1290"/>
      <c r="AF4963" s="1290"/>
    </row>
    <row r="4964" spans="1:32" ht="14.65" customHeight="1">
      <c r="A4964" s="150"/>
      <c r="B4964" s="1243"/>
      <c r="C4964" s="1243"/>
      <c r="D4964" s="1243"/>
      <c r="E4964" s="1243"/>
      <c r="G4964" s="1289"/>
      <c r="H4964" s="1289"/>
      <c r="I4964" s="1289"/>
      <c r="J4964" s="1289"/>
      <c r="K4964" s="1289"/>
      <c r="L4964" s="1289"/>
      <c r="M4964" s="1289"/>
      <c r="N4964" s="1289"/>
      <c r="O4964" s="1289"/>
      <c r="P4964" s="1289"/>
      <c r="Q4964" s="1289"/>
      <c r="R4964" s="1289"/>
      <c r="S4964" s="1289"/>
      <c r="T4964" s="1289"/>
      <c r="U4964" s="1289"/>
      <c r="V4964" s="1289"/>
      <c r="W4964" s="1289"/>
      <c r="X4964" s="1289"/>
      <c r="Y4964" s="1289"/>
      <c r="Z4964" s="1289"/>
      <c r="AA4964" s="152"/>
      <c r="AB4964" s="1290"/>
      <c r="AC4964" s="1290"/>
      <c r="AD4964" s="1290"/>
      <c r="AE4964" s="1290"/>
      <c r="AF4964" s="1290"/>
    </row>
    <row r="4965" spans="1:32" ht="0.75" customHeight="1">
      <c r="A4965" s="150"/>
      <c r="B4965" s="1243"/>
      <c r="C4965" s="1243"/>
      <c r="D4965" s="1243"/>
      <c r="E4965" s="1243"/>
      <c r="G4965" s="1289"/>
      <c r="H4965" s="1289"/>
      <c r="I4965" s="1289"/>
      <c r="J4965" s="1289"/>
      <c r="K4965" s="1289"/>
      <c r="L4965" s="1289"/>
      <c r="M4965" s="1289"/>
      <c r="N4965" s="1289"/>
      <c r="O4965" s="1289"/>
      <c r="P4965" s="1289"/>
      <c r="Q4965" s="1289"/>
      <c r="R4965" s="1289"/>
      <c r="S4965" s="1289"/>
      <c r="T4965" s="1289"/>
      <c r="U4965" s="1289"/>
      <c r="V4965" s="1289"/>
      <c r="W4965" s="1289"/>
      <c r="X4965" s="1289"/>
      <c r="Y4965" s="1289"/>
      <c r="Z4965" s="1289"/>
      <c r="AA4965" s="152"/>
      <c r="AB4965" s="1290"/>
      <c r="AC4965" s="1290"/>
      <c r="AD4965" s="1290"/>
      <c r="AE4965" s="1290"/>
      <c r="AF4965" s="1290"/>
    </row>
    <row r="4966" spans="1:32" ht="11.65" customHeight="1">
      <c r="A4966" s="150"/>
      <c r="B4966" s="1243"/>
      <c r="C4966" s="1243"/>
      <c r="D4966" s="1243"/>
      <c r="E4966" s="1243"/>
      <c r="G4966" s="1289"/>
      <c r="H4966" s="1289"/>
      <c r="I4966" s="1289"/>
      <c r="J4966" s="1289"/>
      <c r="K4966" s="1289"/>
      <c r="L4966" s="1289"/>
      <c r="M4966" s="1289"/>
      <c r="N4966" s="1289"/>
      <c r="O4966" s="1289"/>
      <c r="P4966" s="1289"/>
      <c r="Q4966" s="1289"/>
      <c r="R4966" s="1289"/>
      <c r="S4966" s="1289"/>
      <c r="T4966" s="1289"/>
      <c r="U4966" s="1289"/>
      <c r="V4966" s="1289"/>
      <c r="W4966" s="1289"/>
      <c r="X4966" s="1289"/>
      <c r="Y4966" s="1289"/>
      <c r="Z4966" s="1289"/>
      <c r="AA4966" s="152"/>
      <c r="AB4966" s="1291" t="s">
        <v>378</v>
      </c>
      <c r="AC4966" s="1291"/>
      <c r="AD4966" s="1291"/>
      <c r="AE4966" s="1324"/>
      <c r="AF4966" s="1324"/>
    </row>
    <row r="4967" spans="1:32" ht="13.9" customHeight="1">
      <c r="A4967" s="150"/>
      <c r="B4967" s="1243"/>
      <c r="C4967" s="1243"/>
      <c r="D4967" s="1243"/>
      <c r="E4967" s="1243"/>
      <c r="G4967" s="1293" t="s">
        <v>379</v>
      </c>
      <c r="H4967" s="1293"/>
      <c r="I4967" s="1293"/>
      <c r="J4967" s="1293"/>
      <c r="K4967" s="1293"/>
      <c r="L4967" s="1293"/>
      <c r="M4967" s="1293"/>
      <c r="N4967" s="1293"/>
      <c r="O4967" s="1293"/>
      <c r="P4967" s="1293"/>
      <c r="Q4967" s="1293"/>
      <c r="R4967" s="1293"/>
      <c r="S4967" s="1293"/>
      <c r="T4967" s="1293"/>
      <c r="U4967" s="1293"/>
      <c r="V4967" s="1293"/>
      <c r="W4967" s="1293"/>
      <c r="X4967" s="1293"/>
      <c r="Y4967" s="1293"/>
      <c r="Z4967" s="1293"/>
      <c r="AA4967" s="152"/>
      <c r="AB4967" s="1291"/>
      <c r="AC4967" s="1291"/>
      <c r="AD4967" s="1291"/>
      <c r="AE4967" s="1324"/>
      <c r="AF4967" s="1324"/>
    </row>
    <row r="4968" spans="1:32" ht="0.75" customHeight="1">
      <c r="A4968" s="150"/>
      <c r="G4968" s="1293"/>
      <c r="H4968" s="1293"/>
      <c r="I4968" s="1293"/>
      <c r="J4968" s="1293"/>
      <c r="K4968" s="1293"/>
      <c r="L4968" s="1293"/>
      <c r="M4968" s="1293"/>
      <c r="N4968" s="1293"/>
      <c r="O4968" s="1293"/>
      <c r="P4968" s="1293"/>
      <c r="Q4968" s="1293"/>
      <c r="R4968" s="1293"/>
      <c r="S4968" s="1293"/>
      <c r="T4968" s="1293"/>
      <c r="U4968" s="1293"/>
      <c r="V4968" s="1293"/>
      <c r="W4968" s="1293"/>
      <c r="X4968" s="1293"/>
      <c r="Y4968" s="1293"/>
      <c r="Z4968" s="1293"/>
      <c r="AA4968" s="152"/>
      <c r="AB4968" s="1291"/>
      <c r="AC4968" s="1291"/>
      <c r="AD4968" s="1291"/>
      <c r="AE4968" s="1324"/>
      <c r="AF4968" s="1324"/>
    </row>
    <row r="4969" spans="1:32" ht="0.75" customHeight="1">
      <c r="A4969" s="153"/>
      <c r="B4969" s="154"/>
      <c r="C4969" s="154"/>
      <c r="D4969" s="154"/>
      <c r="E4969" s="154"/>
      <c r="F4969" s="154"/>
      <c r="G4969" s="154"/>
      <c r="H4969" s="154"/>
      <c r="I4969" s="154"/>
      <c r="J4969" s="154"/>
      <c r="K4969" s="154"/>
      <c r="L4969" s="154"/>
      <c r="M4969" s="154"/>
      <c r="N4969" s="154"/>
      <c r="O4969" s="154"/>
      <c r="P4969" s="154"/>
      <c r="Q4969" s="154"/>
      <c r="R4969" s="154"/>
      <c r="S4969" s="154"/>
      <c r="T4969" s="154"/>
      <c r="U4969" s="154"/>
      <c r="V4969" s="154"/>
      <c r="W4969" s="154"/>
      <c r="X4969" s="154"/>
      <c r="Y4969" s="154"/>
      <c r="Z4969" s="154"/>
      <c r="AA4969" s="154"/>
      <c r="AB4969" s="154"/>
      <c r="AC4969" s="154"/>
      <c r="AD4969" s="154"/>
      <c r="AE4969" s="154"/>
      <c r="AF4969" s="162"/>
    </row>
    <row r="4970" spans="1:32" ht="15.95" customHeight="1">
      <c r="A4970" s="1280" t="s">
        <v>323</v>
      </c>
      <c r="B4970" s="1280"/>
      <c r="C4970" s="1280"/>
      <c r="D4970" s="1280"/>
      <c r="E4970" s="1280"/>
      <c r="F4970" s="1280"/>
      <c r="G4970" s="1280"/>
      <c r="H4970" s="1280"/>
      <c r="I4970" s="1280"/>
      <c r="J4970" s="1280"/>
      <c r="K4970" s="1280"/>
      <c r="L4970" s="1280"/>
      <c r="M4970" s="1280"/>
      <c r="N4970" s="1280"/>
      <c r="O4970" s="1280"/>
      <c r="P4970" s="1280"/>
      <c r="Q4970" s="1280"/>
      <c r="R4970" s="1280"/>
      <c r="S4970" s="1280"/>
      <c r="T4970" s="1280"/>
      <c r="U4970" s="1280"/>
      <c r="V4970" s="1280"/>
      <c r="W4970" s="1280"/>
      <c r="X4970" s="1280"/>
      <c r="Y4970" s="1280"/>
      <c r="Z4970" s="1280"/>
      <c r="AA4970" s="1280"/>
      <c r="AB4970" s="1280"/>
      <c r="AC4970" s="1280"/>
      <c r="AD4970" s="1280"/>
      <c r="AE4970" s="1280"/>
      <c r="AF4970" s="1280"/>
    </row>
    <row r="4971" spans="1:32" ht="0.75" customHeight="1">
      <c r="A4971" s="146"/>
      <c r="B4971" s="147"/>
      <c r="C4971" s="147"/>
      <c r="D4971" s="147"/>
      <c r="E4971" s="147"/>
      <c r="F4971" s="147"/>
      <c r="G4971" s="147"/>
      <c r="H4971" s="147"/>
      <c r="I4971" s="147"/>
      <c r="J4971" s="147"/>
      <c r="K4971" s="147"/>
      <c r="L4971" s="147"/>
      <c r="M4971" s="147"/>
      <c r="N4971" s="147"/>
      <c r="O4971" s="147"/>
      <c r="P4971" s="147"/>
      <c r="Q4971" s="147"/>
      <c r="R4971" s="147"/>
      <c r="S4971" s="147"/>
      <c r="T4971" s="147"/>
      <c r="U4971" s="147"/>
      <c r="V4971" s="147"/>
      <c r="W4971" s="147"/>
      <c r="X4971" s="147"/>
      <c r="Y4971" s="147"/>
      <c r="Z4971" s="147"/>
      <c r="AA4971" s="147"/>
      <c r="AB4971" s="147"/>
      <c r="AC4971" s="147"/>
      <c r="AD4971" s="147"/>
      <c r="AE4971" s="147"/>
      <c r="AF4971" s="148"/>
    </row>
    <row r="4972" spans="1:32" ht="37.15" customHeight="1">
      <c r="A4972" s="1281" t="s">
        <v>380</v>
      </c>
      <c r="B4972" s="1281"/>
      <c r="C4972" s="1281"/>
      <c r="D4972" s="1281"/>
      <c r="E4972" s="1281"/>
      <c r="F4972" s="1281"/>
      <c r="G4972" s="1281"/>
      <c r="H4972" s="1281"/>
      <c r="I4972" s="1281"/>
      <c r="J4972" s="1281"/>
      <c r="K4972" s="1281"/>
      <c r="L4972" s="1281"/>
      <c r="M4972" s="1281"/>
      <c r="N4972" s="1281"/>
      <c r="O4972" s="1281"/>
      <c r="P4972" s="1281"/>
      <c r="Q4972" s="1281"/>
      <c r="R4972" s="1281"/>
      <c r="S4972" s="1281"/>
      <c r="T4972" s="1281"/>
      <c r="U4972" s="1281"/>
      <c r="V4972" s="1281"/>
      <c r="W4972" s="1281"/>
      <c r="X4972" s="1281"/>
      <c r="Y4972" s="1282" t="s">
        <v>878</v>
      </c>
      <c r="Z4972" s="1282"/>
      <c r="AA4972" s="1282"/>
      <c r="AB4972" s="1282"/>
      <c r="AC4972" s="1282"/>
      <c r="AD4972" s="1282"/>
      <c r="AE4972" s="1282"/>
      <c r="AF4972" s="1282"/>
    </row>
    <row r="4973" spans="1:32" ht="4.3499999999999996" customHeight="1">
      <c r="A4973" s="155"/>
      <c r="B4973" s="156"/>
      <c r="C4973" s="156"/>
      <c r="D4973" s="156"/>
      <c r="E4973" s="156"/>
      <c r="F4973" s="156"/>
      <c r="G4973" s="156"/>
      <c r="H4973" s="156"/>
      <c r="I4973" s="156"/>
      <c r="J4973" s="156"/>
      <c r="K4973" s="156"/>
      <c r="L4973" s="156"/>
      <c r="M4973" s="156"/>
      <c r="N4973" s="156"/>
      <c r="O4973" s="156"/>
      <c r="P4973" s="156"/>
      <c r="Q4973" s="156"/>
      <c r="R4973" s="156"/>
      <c r="S4973" s="156"/>
      <c r="T4973" s="156"/>
      <c r="U4973" s="156"/>
      <c r="V4973" s="156"/>
      <c r="W4973" s="156"/>
      <c r="X4973" s="156"/>
      <c r="Y4973" s="156"/>
      <c r="Z4973" s="156"/>
      <c r="AA4973" s="156"/>
      <c r="AB4973" s="156"/>
      <c r="AC4973" s="156"/>
      <c r="AD4973" s="156"/>
      <c r="AE4973" s="156"/>
      <c r="AF4973" s="157"/>
    </row>
    <row r="4974" spans="1:32" ht="0.75" customHeight="1">
      <c r="A4974" s="1283" t="s">
        <v>382</v>
      </c>
      <c r="B4974" s="1283"/>
      <c r="C4974" s="1283"/>
      <c r="D4974" s="1283"/>
      <c r="E4974" s="1284"/>
      <c r="F4974" s="1284"/>
      <c r="G4974" s="1284"/>
      <c r="H4974" s="1284"/>
      <c r="I4974" s="1285" t="s">
        <v>545</v>
      </c>
      <c r="J4974" s="1285"/>
      <c r="K4974" s="1285"/>
      <c r="L4974" s="1285"/>
      <c r="M4974" s="1285"/>
      <c r="N4974" s="1285"/>
      <c r="O4974" s="1285"/>
      <c r="P4974" s="1285"/>
      <c r="Q4974" s="1285"/>
      <c r="R4974" s="1285"/>
      <c r="S4974" s="1285"/>
      <c r="T4974" s="1285"/>
      <c r="U4974" s="1285"/>
      <c r="V4974" s="1285"/>
      <c r="W4974" s="1285"/>
      <c r="X4974" s="1285"/>
      <c r="Y4974" s="1275" t="s">
        <v>383</v>
      </c>
      <c r="Z4974" s="1275"/>
      <c r="AA4974" s="1275"/>
      <c r="AB4974" s="1275"/>
      <c r="AC4974" s="1275"/>
      <c r="AD4974" s="1286" t="s">
        <v>435</v>
      </c>
      <c r="AE4974" s="1286"/>
      <c r="AF4974" s="1286"/>
    </row>
    <row r="4975" spans="1:32" ht="18.2" customHeight="1">
      <c r="A4975" s="1283"/>
      <c r="B4975" s="1283"/>
      <c r="C4975" s="1283"/>
      <c r="D4975" s="1283"/>
      <c r="E4975" s="1287" t="s">
        <v>385</v>
      </c>
      <c r="F4975" s="1287"/>
      <c r="G4975" s="1287"/>
      <c r="H4975" s="1288" t="s">
        <v>386</v>
      </c>
      <c r="I4975" s="1285"/>
      <c r="J4975" s="1285"/>
      <c r="K4975" s="1285"/>
      <c r="L4975" s="1285"/>
      <c r="M4975" s="1285"/>
      <c r="N4975" s="1285"/>
      <c r="O4975" s="1285"/>
      <c r="P4975" s="1285"/>
      <c r="Q4975" s="1285"/>
      <c r="R4975" s="1285"/>
      <c r="S4975" s="1285"/>
      <c r="T4975" s="1285"/>
      <c r="U4975" s="1285"/>
      <c r="V4975" s="1285"/>
      <c r="W4975" s="1285"/>
      <c r="X4975" s="1285"/>
      <c r="Y4975" s="1275"/>
      <c r="Z4975" s="1275"/>
      <c r="AA4975" s="1275"/>
      <c r="AB4975" s="1275"/>
      <c r="AC4975" s="1275"/>
      <c r="AD4975" s="1286"/>
      <c r="AE4975" s="1286"/>
      <c r="AF4975" s="1286"/>
    </row>
    <row r="4976" spans="1:32" ht="0.75" customHeight="1">
      <c r="A4976" s="1274" t="s">
        <v>544</v>
      </c>
      <c r="B4976" s="1274"/>
      <c r="C4976" s="1274"/>
      <c r="D4976" s="1274"/>
      <c r="E4976" s="1287"/>
      <c r="F4976" s="1287"/>
      <c r="G4976" s="1287"/>
      <c r="H4976" s="1288"/>
      <c r="I4976" s="1285"/>
      <c r="J4976" s="1285"/>
      <c r="K4976" s="1285"/>
      <c r="L4976" s="1285"/>
      <c r="M4976" s="1285"/>
      <c r="N4976" s="1285"/>
      <c r="O4976" s="1285"/>
      <c r="P4976" s="1285"/>
      <c r="Q4976" s="1285"/>
      <c r="R4976" s="1285"/>
      <c r="S4976" s="1285"/>
      <c r="T4976" s="1285"/>
      <c r="U4976" s="1285"/>
      <c r="V4976" s="1285"/>
      <c r="W4976" s="1285"/>
      <c r="X4976" s="1285"/>
      <c r="Y4976" s="1275" t="s">
        <v>387</v>
      </c>
      <c r="Z4976" s="1275"/>
      <c r="AA4976" s="1275"/>
      <c r="AB4976" s="1275"/>
      <c r="AC4976" s="1275"/>
      <c r="AD4976" s="1276">
        <v>1</v>
      </c>
      <c r="AE4976" s="1276"/>
      <c r="AF4976" s="1276"/>
    </row>
    <row r="4977" spans="1:32" ht="18.2" customHeight="1">
      <c r="A4977" s="1274"/>
      <c r="B4977" s="1274"/>
      <c r="C4977" s="1274"/>
      <c r="D4977" s="1274"/>
      <c r="E4977" s="1277"/>
      <c r="F4977" s="1277"/>
      <c r="G4977" s="1277"/>
      <c r="H4977" s="1288"/>
      <c r="I4977" s="1285"/>
      <c r="J4977" s="1285"/>
      <c r="K4977" s="1285"/>
      <c r="L4977" s="1285"/>
      <c r="M4977" s="1285"/>
      <c r="N4977" s="1285"/>
      <c r="O4977" s="1285"/>
      <c r="P4977" s="1285"/>
      <c r="Q4977" s="1285"/>
      <c r="R4977" s="1285"/>
      <c r="S4977" s="1285"/>
      <c r="T4977" s="1285"/>
      <c r="U4977" s="1285"/>
      <c r="V4977" s="1285"/>
      <c r="W4977" s="1285"/>
      <c r="X4977" s="1285"/>
      <c r="Y4977" s="1275"/>
      <c r="Z4977" s="1275"/>
      <c r="AA4977" s="1275"/>
      <c r="AB4977" s="1275"/>
      <c r="AC4977" s="1275"/>
      <c r="AD4977" s="1276"/>
      <c r="AE4977" s="1276"/>
      <c r="AF4977" s="1276"/>
    </row>
    <row r="4978" spans="1:32" ht="26.85" customHeight="1">
      <c r="A4978" s="1322" t="s">
        <v>432</v>
      </c>
      <c r="B4978" s="1322"/>
      <c r="C4978" s="1322"/>
      <c r="D4978" s="1322"/>
      <c r="E4978" s="1322"/>
      <c r="F4978" s="1322"/>
      <c r="G4978" s="1322"/>
      <c r="H4978" s="1322"/>
      <c r="I4978" s="1322"/>
      <c r="J4978" s="1322"/>
      <c r="K4978" s="1322"/>
      <c r="L4978" s="1322"/>
      <c r="M4978" s="1322"/>
      <c r="N4978" s="1322"/>
      <c r="O4978" s="1322"/>
      <c r="P4978" s="1322"/>
      <c r="Q4978" s="1322"/>
      <c r="R4978" s="1322"/>
      <c r="S4978" s="1322"/>
      <c r="T4978" s="1322"/>
      <c r="U4978" s="1322"/>
      <c r="V4978" s="1322"/>
      <c r="W4978" s="1322"/>
      <c r="X4978" s="1322"/>
      <c r="Y4978" s="1322"/>
      <c r="Z4978" s="1322"/>
      <c r="AA4978" s="1322"/>
      <c r="AB4978" s="1322"/>
      <c r="AC4978" s="1322"/>
      <c r="AD4978" s="1322"/>
      <c r="AE4978" s="1322"/>
      <c r="AF4978" s="1323"/>
    </row>
    <row r="4979" spans="1:32" ht="10.15" customHeight="1">
      <c r="A4979" s="1273" t="s">
        <v>389</v>
      </c>
      <c r="B4979" s="1273"/>
      <c r="C4979" s="1273"/>
      <c r="D4979" s="1273"/>
      <c r="E4979" s="1273"/>
      <c r="F4979" s="1273"/>
      <c r="G4979" s="1273"/>
      <c r="H4979" s="1273"/>
      <c r="I4979" s="1273"/>
      <c r="J4979" s="1273"/>
      <c r="K4979" s="1273"/>
      <c r="L4979" s="1273"/>
      <c r="M4979" s="1273"/>
      <c r="N4979" s="1273"/>
      <c r="O4979" s="1273"/>
      <c r="P4979" s="1273"/>
      <c r="Q4979" s="1273"/>
      <c r="R4979" s="1273"/>
      <c r="S4979" s="1273"/>
      <c r="T4979" s="1273"/>
      <c r="U4979" s="1273"/>
      <c r="V4979" s="1273"/>
      <c r="W4979" s="1273"/>
      <c r="X4979" s="1273"/>
      <c r="Y4979" s="1273"/>
      <c r="Z4979" s="1273"/>
      <c r="AA4979" s="1273"/>
      <c r="AB4979" s="1273"/>
      <c r="AC4979" s="1273"/>
      <c r="AD4979" s="1273"/>
      <c r="AE4979" s="1273"/>
      <c r="AF4979" s="1323"/>
    </row>
    <row r="4980" spans="1:32" ht="17.45" customHeight="1">
      <c r="A4980" s="1255" t="s">
        <v>390</v>
      </c>
      <c r="B4980" s="1255"/>
      <c r="C4980" s="1255"/>
      <c r="D4980" s="1255"/>
      <c r="E4980" s="1255"/>
      <c r="F4980" s="1255"/>
      <c r="G4980" s="1255"/>
      <c r="H4980" s="1255"/>
      <c r="I4980" s="1255"/>
      <c r="J4980" s="1255"/>
      <c r="K4980" s="1255"/>
      <c r="L4980" s="1255"/>
      <c r="M4980" s="1256" t="s">
        <v>391</v>
      </c>
      <c r="N4980" s="1256" t="s">
        <v>392</v>
      </c>
      <c r="O4980" s="1256"/>
      <c r="P4980" s="1256"/>
      <c r="Q4980" s="1256"/>
      <c r="R4980" s="1256"/>
      <c r="S4980" s="1256"/>
      <c r="T4980" s="1256" t="s">
        <v>393</v>
      </c>
      <c r="U4980" s="1256"/>
      <c r="V4980" s="1256"/>
      <c r="W4980" s="1256"/>
      <c r="X4980" s="1256"/>
      <c r="Y4980" s="1256"/>
      <c r="Z4980" s="1256"/>
      <c r="AA4980" s="1256"/>
      <c r="AB4980" s="1256"/>
      <c r="AC4980" s="1245" t="s">
        <v>394</v>
      </c>
      <c r="AD4980" s="1245"/>
      <c r="AE4980" s="1245"/>
      <c r="AF4980" s="1245"/>
    </row>
    <row r="4981" spans="1:32" ht="16.7" customHeight="1">
      <c r="A4981" s="1255"/>
      <c r="B4981" s="1255"/>
      <c r="C4981" s="1255"/>
      <c r="D4981" s="1255"/>
      <c r="E4981" s="1255"/>
      <c r="F4981" s="1255"/>
      <c r="G4981" s="1255"/>
      <c r="H4981" s="1255"/>
      <c r="I4981" s="1255"/>
      <c r="J4981" s="1255"/>
      <c r="K4981" s="1255"/>
      <c r="L4981" s="1255"/>
      <c r="M4981" s="1256"/>
      <c r="N4981" s="1256" t="s">
        <v>395</v>
      </c>
      <c r="O4981" s="1256"/>
      <c r="P4981" s="1256" t="s">
        <v>396</v>
      </c>
      <c r="Q4981" s="1256"/>
      <c r="R4981" s="1256"/>
      <c r="S4981" s="1256"/>
      <c r="T4981" s="1256" t="s">
        <v>395</v>
      </c>
      <c r="U4981" s="1256"/>
      <c r="V4981" s="1256"/>
      <c r="W4981" s="1256"/>
      <c r="X4981" s="1256" t="s">
        <v>396</v>
      </c>
      <c r="Y4981" s="1256"/>
      <c r="Z4981" s="1256"/>
      <c r="AA4981" s="1256"/>
      <c r="AB4981" s="1256"/>
      <c r="AC4981" s="1245"/>
      <c r="AD4981" s="1245"/>
      <c r="AE4981" s="1245"/>
      <c r="AF4981" s="1245"/>
    </row>
    <row r="4982" spans="1:32" ht="23.25" customHeight="1">
      <c r="A4982" s="146"/>
      <c r="B4982" s="147"/>
      <c r="C4982" s="163" t="s">
        <v>924</v>
      </c>
      <c r="D4982" s="1314" t="s">
        <v>925</v>
      </c>
      <c r="E4982" s="1314"/>
      <c r="F4982" s="1314"/>
      <c r="G4982" s="1314"/>
      <c r="H4982" s="1314"/>
      <c r="I4982" s="1314"/>
      <c r="J4982" s="1314"/>
      <c r="K4982" s="1314"/>
      <c r="L4982" s="1314"/>
      <c r="M4982" s="164">
        <v>4.0160000000000001E-2</v>
      </c>
      <c r="N4982" s="1327">
        <v>1</v>
      </c>
      <c r="O4982" s="1327"/>
      <c r="P4982" s="1327">
        <v>0</v>
      </c>
      <c r="Q4982" s="1327"/>
      <c r="R4982" s="1327"/>
      <c r="S4982" s="1327"/>
      <c r="T4982" s="1317">
        <v>19.9863</v>
      </c>
      <c r="U4982" s="1317"/>
      <c r="V4982" s="1317"/>
      <c r="W4982" s="1317"/>
      <c r="X4982" s="1317">
        <v>5.8059000000000003</v>
      </c>
      <c r="Y4982" s="1317"/>
      <c r="Z4982" s="1317"/>
      <c r="AA4982" s="1317"/>
      <c r="AB4982" s="1317"/>
      <c r="AC4982" s="1318">
        <v>0.80259999999999998</v>
      </c>
      <c r="AD4982" s="1318"/>
      <c r="AE4982" s="1318"/>
      <c r="AF4982" s="1318"/>
    </row>
    <row r="4983" spans="1:32" ht="22.5" customHeight="1">
      <c r="A4983" s="153"/>
      <c r="B4983" s="154"/>
      <c r="C4983" s="167" t="s">
        <v>926</v>
      </c>
      <c r="D4983" s="1304" t="s">
        <v>927</v>
      </c>
      <c r="E4983" s="1304"/>
      <c r="F4983" s="1304"/>
      <c r="G4983" s="1304"/>
      <c r="H4983" s="1304"/>
      <c r="I4983" s="1304"/>
      <c r="J4983" s="1304"/>
      <c r="K4983" s="1304"/>
      <c r="L4983" s="1304"/>
      <c r="M4983" s="168">
        <v>4.0160000000000001E-2</v>
      </c>
      <c r="N4983" s="1326">
        <v>1</v>
      </c>
      <c r="O4983" s="1326"/>
      <c r="P4983" s="1326">
        <v>0</v>
      </c>
      <c r="Q4983" s="1326"/>
      <c r="R4983" s="1326"/>
      <c r="S4983" s="1326"/>
      <c r="T4983" s="1307">
        <v>28.358699999999999</v>
      </c>
      <c r="U4983" s="1307"/>
      <c r="V4983" s="1307"/>
      <c r="W4983" s="1307"/>
      <c r="X4983" s="1307">
        <v>27.987300000000001</v>
      </c>
      <c r="Y4983" s="1307"/>
      <c r="Z4983" s="1307"/>
      <c r="AA4983" s="1307"/>
      <c r="AB4983" s="1307"/>
      <c r="AC4983" s="1308">
        <v>1.1389</v>
      </c>
      <c r="AD4983" s="1308"/>
      <c r="AE4983" s="1308"/>
      <c r="AF4983" s="1308"/>
    </row>
    <row r="4984" spans="1:32" ht="17.45" customHeight="1">
      <c r="A4984" s="1246"/>
      <c r="B4984" s="1246"/>
      <c r="C4984" s="1246"/>
      <c r="D4984" s="1246"/>
      <c r="E4984" s="1246"/>
      <c r="F4984" s="1246"/>
      <c r="G4984" s="1246"/>
      <c r="H4984" s="1246"/>
      <c r="I4984" s="1246"/>
      <c r="J4984" s="1246"/>
      <c r="K4984" s="1246"/>
      <c r="L4984" s="1246"/>
      <c r="M4984" s="1247" t="s">
        <v>397</v>
      </c>
      <c r="N4984" s="1247"/>
      <c r="O4984" s="1247"/>
      <c r="P4984" s="1247"/>
      <c r="Q4984" s="1247"/>
      <c r="R4984" s="1247"/>
      <c r="S4984" s="1247"/>
      <c r="T4984" s="1247"/>
      <c r="U4984" s="1247"/>
      <c r="V4984" s="1247"/>
      <c r="W4984" s="1247"/>
      <c r="X4984" s="1248"/>
      <c r="Y4984" s="1248"/>
      <c r="Z4984" s="1249">
        <v>1.9415</v>
      </c>
      <c r="AA4984" s="1249"/>
      <c r="AB4984" s="1249"/>
      <c r="AC4984" s="1249"/>
      <c r="AD4984" s="1249"/>
      <c r="AE4984" s="1249"/>
      <c r="AF4984" s="1249"/>
    </row>
    <row r="4985" spans="1:32" ht="17.45" customHeight="1">
      <c r="A4985" s="1255" t="s">
        <v>398</v>
      </c>
      <c r="B4985" s="1255"/>
      <c r="C4985" s="1255"/>
      <c r="D4985" s="1255"/>
      <c r="E4985" s="1255"/>
      <c r="F4985" s="1255"/>
      <c r="G4985" s="1255"/>
      <c r="H4985" s="1255"/>
      <c r="I4985" s="1255"/>
      <c r="J4985" s="1255"/>
      <c r="K4985" s="1255"/>
      <c r="L4985" s="1255"/>
      <c r="M4985" s="1255"/>
      <c r="N4985" s="1255"/>
      <c r="O4985" s="1256" t="s">
        <v>399</v>
      </c>
      <c r="P4985" s="1256"/>
      <c r="Q4985" s="1256"/>
      <c r="R4985" s="1256"/>
      <c r="S4985" s="1256" t="s">
        <v>391</v>
      </c>
      <c r="T4985" s="1256"/>
      <c r="U4985" s="1256"/>
      <c r="V4985" s="1256"/>
      <c r="W4985" s="1256" t="s">
        <v>400</v>
      </c>
      <c r="X4985" s="1256"/>
      <c r="Y4985" s="1256"/>
      <c r="Z4985" s="1256"/>
      <c r="AA4985" s="1256"/>
      <c r="AB4985" s="1256"/>
      <c r="AC4985" s="1245" t="s">
        <v>394</v>
      </c>
      <c r="AD4985" s="1245"/>
      <c r="AE4985" s="1245"/>
      <c r="AF4985" s="1245"/>
    </row>
    <row r="4986" spans="1:32" ht="22.5" customHeight="1">
      <c r="A4986" s="146"/>
      <c r="B4986" s="147"/>
      <c r="C4986" s="170" t="s">
        <v>505</v>
      </c>
      <c r="D4986" s="1263" t="s">
        <v>506</v>
      </c>
      <c r="E4986" s="1263"/>
      <c r="F4986" s="1263"/>
      <c r="G4986" s="1263"/>
      <c r="H4986" s="1263"/>
      <c r="I4986" s="1263"/>
      <c r="J4986" s="1263"/>
      <c r="K4986" s="1263"/>
      <c r="L4986" s="1263"/>
      <c r="M4986" s="1263"/>
      <c r="N4986" s="1263"/>
      <c r="O4986" s="1264">
        <v>0</v>
      </c>
      <c r="P4986" s="1264"/>
      <c r="Q4986" s="1264"/>
      <c r="R4986" s="1264"/>
      <c r="S4986" s="1264">
        <v>0.7</v>
      </c>
      <c r="T4986" s="1264"/>
      <c r="U4986" s="1264"/>
      <c r="V4986" s="1264"/>
      <c r="W4986" s="1265">
        <v>22.593900000000001</v>
      </c>
      <c r="X4986" s="1265"/>
      <c r="Y4986" s="1265"/>
      <c r="Z4986" s="1265"/>
      <c r="AA4986" s="1265"/>
      <c r="AB4986" s="1265"/>
      <c r="AC4986" s="1266">
        <v>15.8157</v>
      </c>
      <c r="AD4986" s="1266"/>
      <c r="AE4986" s="1266"/>
      <c r="AF4986" s="1266"/>
    </row>
    <row r="4987" spans="1:32" ht="23.25" customHeight="1">
      <c r="A4987" s="150"/>
      <c r="C4987" s="173" t="s">
        <v>738</v>
      </c>
      <c r="D4987" s="1297" t="s">
        <v>739</v>
      </c>
      <c r="E4987" s="1297"/>
      <c r="F4987" s="1297"/>
      <c r="G4987" s="1297"/>
      <c r="H4987" s="1297"/>
      <c r="I4987" s="1297"/>
      <c r="J4987" s="1297"/>
      <c r="K4987" s="1297"/>
      <c r="L4987" s="1297"/>
      <c r="M4987" s="1297"/>
      <c r="N4987" s="1297"/>
      <c r="O4987" s="1325">
        <v>0</v>
      </c>
      <c r="P4987" s="1325"/>
      <c r="Q4987" s="1325"/>
      <c r="R4987" s="1325"/>
      <c r="S4987" s="1325">
        <v>0.7</v>
      </c>
      <c r="T4987" s="1325"/>
      <c r="U4987" s="1325"/>
      <c r="V4987" s="1325"/>
      <c r="W4987" s="1299">
        <v>28.112500000000001</v>
      </c>
      <c r="X4987" s="1299"/>
      <c r="Y4987" s="1299"/>
      <c r="Z4987" s="1299"/>
      <c r="AA4987" s="1299"/>
      <c r="AB4987" s="1299"/>
      <c r="AC4987" s="1262">
        <v>19.678799999999999</v>
      </c>
      <c r="AD4987" s="1262"/>
      <c r="AE4987" s="1262"/>
      <c r="AF4987" s="1262"/>
    </row>
    <row r="4988" spans="1:32" ht="16.7" customHeight="1">
      <c r="A4988" s="150"/>
      <c r="M4988" s="1240" t="s">
        <v>401</v>
      </c>
      <c r="N4988" s="1240"/>
      <c r="O4988" s="1240"/>
      <c r="P4988" s="1240"/>
      <c r="Q4988" s="1240"/>
      <c r="R4988" s="1240"/>
      <c r="S4988" s="1240"/>
      <c r="T4988" s="1240"/>
      <c r="U4988" s="1240"/>
      <c r="V4988" s="1240"/>
      <c r="W4988" s="1240"/>
      <c r="Z4988" s="1262">
        <v>35.494500000000002</v>
      </c>
      <c r="AA4988" s="1262"/>
      <c r="AB4988" s="1262"/>
      <c r="AC4988" s="1262"/>
      <c r="AD4988" s="1262"/>
      <c r="AE4988" s="1262"/>
      <c r="AF4988" s="1262"/>
    </row>
    <row r="4989" spans="1:32" ht="17.45" customHeight="1">
      <c r="A4989" s="150"/>
      <c r="M4989" s="1240" t="s">
        <v>402</v>
      </c>
      <c r="N4989" s="1240"/>
      <c r="O4989" s="1240"/>
      <c r="P4989" s="1240"/>
      <c r="Q4989" s="1240"/>
      <c r="R4989" s="1240"/>
      <c r="S4989" s="1240"/>
      <c r="T4989" s="1240"/>
      <c r="U4989" s="1240"/>
      <c r="V4989" s="1240"/>
      <c r="W4989" s="1240"/>
      <c r="Z4989" s="1262">
        <v>37.436</v>
      </c>
      <c r="AA4989" s="1262"/>
      <c r="AB4989" s="1262"/>
      <c r="AC4989" s="1262"/>
      <c r="AD4989" s="1262"/>
      <c r="AE4989" s="1262"/>
      <c r="AF4989" s="1262"/>
    </row>
    <row r="4990" spans="1:32" ht="17.45" customHeight="1">
      <c r="A4990" s="150"/>
      <c r="M4990" s="1240" t="s">
        <v>403</v>
      </c>
      <c r="N4990" s="1240"/>
      <c r="O4990" s="1240"/>
      <c r="P4990" s="1240"/>
      <c r="Q4990" s="1240"/>
      <c r="R4990" s="1240"/>
      <c r="S4990" s="1240"/>
      <c r="T4990" s="1240"/>
      <c r="U4990" s="1240"/>
      <c r="V4990" s="1240"/>
      <c r="W4990" s="1240"/>
      <c r="Z4990" s="1262">
        <v>37.436</v>
      </c>
      <c r="AA4990" s="1262"/>
      <c r="AB4990" s="1262"/>
      <c r="AC4990" s="1262"/>
      <c r="AD4990" s="1262"/>
      <c r="AE4990" s="1262"/>
      <c r="AF4990" s="1262"/>
    </row>
    <row r="4991" spans="1:32" ht="16.7" customHeight="1">
      <c r="A4991" s="150"/>
      <c r="M4991" s="1240" t="s">
        <v>404</v>
      </c>
      <c r="N4991" s="1240"/>
      <c r="O4991" s="1240"/>
      <c r="P4991" s="1240"/>
      <c r="Q4991" s="1240"/>
      <c r="R4991" s="1240"/>
      <c r="S4991" s="1240"/>
      <c r="T4991" s="1240"/>
      <c r="U4991" s="1240"/>
      <c r="V4991" s="1240"/>
      <c r="W4991" s="1240"/>
      <c r="Z4991" s="1262">
        <v>0</v>
      </c>
      <c r="AA4991" s="1262"/>
      <c r="AB4991" s="1262"/>
      <c r="AC4991" s="1262"/>
      <c r="AD4991" s="1262"/>
      <c r="AE4991" s="1262"/>
      <c r="AF4991" s="1262"/>
    </row>
    <row r="4992" spans="1:32" ht="17.45" customHeight="1">
      <c r="A4992" s="153"/>
      <c r="B4992" s="154"/>
      <c r="C4992" s="154"/>
      <c r="D4992" s="154"/>
      <c r="E4992" s="154"/>
      <c r="F4992" s="154"/>
      <c r="G4992" s="154"/>
      <c r="H4992" s="154"/>
      <c r="I4992" s="154"/>
      <c r="J4992" s="154"/>
      <c r="K4992" s="154"/>
      <c r="L4992" s="154"/>
      <c r="M4992" s="1260" t="s">
        <v>405</v>
      </c>
      <c r="N4992" s="1260"/>
      <c r="O4992" s="1260"/>
      <c r="P4992" s="1260"/>
      <c r="Q4992" s="1260"/>
      <c r="R4992" s="1260"/>
      <c r="S4992" s="1260"/>
      <c r="T4992" s="1260"/>
      <c r="U4992" s="1260"/>
      <c r="V4992" s="1260"/>
      <c r="W4992" s="1260"/>
      <c r="X4992" s="154"/>
      <c r="Y4992" s="154"/>
      <c r="Z4992" s="1261">
        <v>0</v>
      </c>
      <c r="AA4992" s="1261"/>
      <c r="AB4992" s="1261"/>
      <c r="AC4992" s="1261"/>
      <c r="AD4992" s="1261"/>
      <c r="AE4992" s="1261"/>
      <c r="AF4992" s="1261"/>
    </row>
    <row r="4993" spans="1:32" ht="16.7" customHeight="1">
      <c r="A4993" s="1257" t="s">
        <v>406</v>
      </c>
      <c r="B4993" s="1257"/>
      <c r="C4993" s="1257"/>
      <c r="D4993" s="1257"/>
      <c r="E4993" s="1257"/>
      <c r="F4993" s="1257"/>
      <c r="G4993" s="1257"/>
      <c r="H4993" s="1257"/>
      <c r="I4993" s="1257"/>
      <c r="J4993" s="1257"/>
      <c r="K4993" s="1257"/>
      <c r="L4993" s="1257"/>
      <c r="M4993" s="1257"/>
      <c r="N4993" s="1257"/>
      <c r="O4993" s="1258" t="s">
        <v>391</v>
      </c>
      <c r="P4993" s="1258"/>
      <c r="Q4993" s="1258"/>
      <c r="R4993" s="1258"/>
      <c r="S4993" s="1258" t="s">
        <v>407</v>
      </c>
      <c r="T4993" s="1258"/>
      <c r="U4993" s="1258"/>
      <c r="V4993" s="1258"/>
      <c r="W4993" s="1258" t="s">
        <v>408</v>
      </c>
      <c r="X4993" s="1258"/>
      <c r="Y4993" s="1258"/>
      <c r="Z4993" s="1258"/>
      <c r="AA4993" s="1258"/>
      <c r="AB4993" s="1258"/>
      <c r="AC4993" s="1259" t="s">
        <v>409</v>
      </c>
      <c r="AD4993" s="1259"/>
      <c r="AE4993" s="1259"/>
      <c r="AF4993" s="1259"/>
    </row>
    <row r="4994" spans="1:32" ht="23.25" customHeight="1">
      <c r="A4994" s="146"/>
      <c r="B4994" s="147"/>
      <c r="C4994" s="170" t="s">
        <v>928</v>
      </c>
      <c r="D4994" s="1314" t="s">
        <v>929</v>
      </c>
      <c r="E4994" s="1314"/>
      <c r="F4994" s="1314"/>
      <c r="G4994" s="1314"/>
      <c r="H4994" s="1314"/>
      <c r="I4994" s="1314"/>
      <c r="J4994" s="1314"/>
      <c r="K4994" s="1314"/>
      <c r="L4994" s="1314"/>
      <c r="M4994" s="1314"/>
      <c r="N4994" s="1314"/>
      <c r="O4994" s="1315">
        <v>0.44922000000000001</v>
      </c>
      <c r="P4994" s="1315"/>
      <c r="Q4994" s="1315"/>
      <c r="R4994" s="1315"/>
      <c r="S4994" s="1316" t="s">
        <v>491</v>
      </c>
      <c r="T4994" s="1316"/>
      <c r="U4994" s="1316"/>
      <c r="V4994" s="1316"/>
      <c r="W4994" s="1317">
        <v>18.809100000000001</v>
      </c>
      <c r="X4994" s="1317"/>
      <c r="Y4994" s="1317"/>
      <c r="Z4994" s="1317"/>
      <c r="AA4994" s="1317"/>
      <c r="AB4994" s="1317"/>
      <c r="AC4994" s="1318">
        <v>8.4494000000000007</v>
      </c>
      <c r="AD4994" s="1318"/>
      <c r="AE4994" s="1318"/>
      <c r="AF4994" s="1318"/>
    </row>
    <row r="4995" spans="1:32" ht="22.5" customHeight="1">
      <c r="A4995" s="150"/>
      <c r="C4995" s="173" t="s">
        <v>930</v>
      </c>
      <c r="D4995" s="1309" t="s">
        <v>931</v>
      </c>
      <c r="E4995" s="1309"/>
      <c r="F4995" s="1309"/>
      <c r="G4995" s="1309"/>
      <c r="H4995" s="1309"/>
      <c r="I4995" s="1309"/>
      <c r="J4995" s="1309"/>
      <c r="K4995" s="1309"/>
      <c r="L4995" s="1309"/>
      <c r="M4995" s="1309"/>
      <c r="N4995" s="1309"/>
      <c r="O4995" s="1310">
        <v>0.35937999999999998</v>
      </c>
      <c r="P4995" s="1310"/>
      <c r="Q4995" s="1310"/>
      <c r="R4995" s="1310"/>
      <c r="S4995" s="1311" t="s">
        <v>491</v>
      </c>
      <c r="T4995" s="1311"/>
      <c r="U4995" s="1311"/>
      <c r="V4995" s="1311"/>
      <c r="W4995" s="1312">
        <v>22.665600000000001</v>
      </c>
      <c r="X4995" s="1312"/>
      <c r="Y4995" s="1312"/>
      <c r="Z4995" s="1312"/>
      <c r="AA4995" s="1312"/>
      <c r="AB4995" s="1312"/>
      <c r="AC4995" s="1313">
        <v>8.1456</v>
      </c>
      <c r="AD4995" s="1313"/>
      <c r="AE4995" s="1313"/>
      <c r="AF4995" s="1313"/>
    </row>
    <row r="4996" spans="1:32" ht="23.25" customHeight="1">
      <c r="A4996" s="150"/>
      <c r="C4996" s="173" t="s">
        <v>932</v>
      </c>
      <c r="D4996" s="1309" t="s">
        <v>933</v>
      </c>
      <c r="E4996" s="1309"/>
      <c r="F4996" s="1309"/>
      <c r="G4996" s="1309"/>
      <c r="H4996" s="1309"/>
      <c r="I4996" s="1309"/>
      <c r="J4996" s="1309"/>
      <c r="K4996" s="1309"/>
      <c r="L4996" s="1309"/>
      <c r="M4996" s="1309"/>
      <c r="N4996" s="1309"/>
      <c r="O4996" s="1310">
        <v>2.0900300000000001</v>
      </c>
      <c r="P4996" s="1310"/>
      <c r="Q4996" s="1310"/>
      <c r="R4996" s="1310"/>
      <c r="S4996" s="1311" t="s">
        <v>491</v>
      </c>
      <c r="T4996" s="1311"/>
      <c r="U4996" s="1311"/>
      <c r="V4996" s="1311"/>
      <c r="W4996" s="1312">
        <v>6.0842999999999998</v>
      </c>
      <c r="X4996" s="1312"/>
      <c r="Y4996" s="1312"/>
      <c r="Z4996" s="1312"/>
      <c r="AA4996" s="1312"/>
      <c r="AB4996" s="1312"/>
      <c r="AC4996" s="1313">
        <v>12.7164</v>
      </c>
      <c r="AD4996" s="1313"/>
      <c r="AE4996" s="1313"/>
      <c r="AF4996" s="1313"/>
    </row>
    <row r="4997" spans="1:32" ht="22.5" customHeight="1">
      <c r="A4997" s="150"/>
      <c r="C4997" s="173" t="s">
        <v>934</v>
      </c>
      <c r="D4997" s="1309" t="s">
        <v>935</v>
      </c>
      <c r="E4997" s="1309"/>
      <c r="F4997" s="1309"/>
      <c r="G4997" s="1309"/>
      <c r="H4997" s="1309"/>
      <c r="I4997" s="1309"/>
      <c r="J4997" s="1309"/>
      <c r="K4997" s="1309"/>
      <c r="L4997" s="1309"/>
      <c r="M4997" s="1309"/>
      <c r="N4997" s="1309"/>
      <c r="O4997" s="1310">
        <v>0.19908000000000001</v>
      </c>
      <c r="P4997" s="1310"/>
      <c r="Q4997" s="1310"/>
      <c r="R4997" s="1310"/>
      <c r="S4997" s="1311" t="s">
        <v>491</v>
      </c>
      <c r="T4997" s="1311"/>
      <c r="U4997" s="1311"/>
      <c r="V4997" s="1311"/>
      <c r="W4997" s="1312">
        <v>6.9450000000000003</v>
      </c>
      <c r="X4997" s="1312"/>
      <c r="Y4997" s="1312"/>
      <c r="Z4997" s="1312"/>
      <c r="AA4997" s="1312"/>
      <c r="AB4997" s="1312"/>
      <c r="AC4997" s="1313">
        <v>1.3826000000000001</v>
      </c>
      <c r="AD4997" s="1313"/>
      <c r="AE4997" s="1313"/>
      <c r="AF4997" s="1313"/>
    </row>
    <row r="4998" spans="1:32" ht="23.25" customHeight="1">
      <c r="A4998" s="150"/>
      <c r="C4998" s="173" t="s">
        <v>1033</v>
      </c>
      <c r="D4998" s="1309" t="s">
        <v>1034</v>
      </c>
      <c r="E4998" s="1309"/>
      <c r="F4998" s="1309"/>
      <c r="G4998" s="1309"/>
      <c r="H4998" s="1309"/>
      <c r="I4998" s="1309"/>
      <c r="J4998" s="1309"/>
      <c r="K4998" s="1309"/>
      <c r="L4998" s="1309"/>
      <c r="M4998" s="1309"/>
      <c r="N4998" s="1309"/>
      <c r="O4998" s="1310">
        <v>0.40429999999999999</v>
      </c>
      <c r="P4998" s="1310"/>
      <c r="Q4998" s="1310"/>
      <c r="R4998" s="1310"/>
      <c r="S4998" s="1311" t="s">
        <v>435</v>
      </c>
      <c r="T4998" s="1311"/>
      <c r="U4998" s="1311"/>
      <c r="V4998" s="1311"/>
      <c r="W4998" s="1312">
        <v>39.968000000000004</v>
      </c>
      <c r="X4998" s="1312"/>
      <c r="Y4998" s="1312"/>
      <c r="Z4998" s="1312"/>
      <c r="AA4998" s="1312"/>
      <c r="AB4998" s="1312"/>
      <c r="AC4998" s="1313">
        <v>16.159099999999999</v>
      </c>
      <c r="AD4998" s="1313"/>
      <c r="AE4998" s="1313"/>
      <c r="AF4998" s="1313"/>
    </row>
    <row r="4999" spans="1:32" ht="22.5" customHeight="1">
      <c r="A4999" s="150"/>
      <c r="C4999" s="173" t="s">
        <v>936</v>
      </c>
      <c r="D4999" s="1309" t="s">
        <v>937</v>
      </c>
      <c r="E4999" s="1309"/>
      <c r="F4999" s="1309"/>
      <c r="G4999" s="1309"/>
      <c r="H4999" s="1309"/>
      <c r="I4999" s="1309"/>
      <c r="J4999" s="1309"/>
      <c r="K4999" s="1309"/>
      <c r="L4999" s="1309"/>
      <c r="M4999" s="1309"/>
      <c r="N4999" s="1309"/>
      <c r="O4999" s="1310">
        <v>1.8519999999999998E-2</v>
      </c>
      <c r="P4999" s="1310"/>
      <c r="Q4999" s="1310"/>
      <c r="R4999" s="1310"/>
      <c r="S4999" s="1311" t="s">
        <v>666</v>
      </c>
      <c r="T4999" s="1311"/>
      <c r="U4999" s="1311"/>
      <c r="V4999" s="1311"/>
      <c r="W4999" s="1312">
        <v>13.561400000000001</v>
      </c>
      <c r="X4999" s="1312"/>
      <c r="Y4999" s="1312"/>
      <c r="Z4999" s="1312"/>
      <c r="AA4999" s="1312"/>
      <c r="AB4999" s="1312"/>
      <c r="AC4999" s="1313">
        <v>0.25119999999999998</v>
      </c>
      <c r="AD4999" s="1313"/>
      <c r="AE4999" s="1313"/>
      <c r="AF4999" s="1313"/>
    </row>
    <row r="5000" spans="1:32" ht="23.25" customHeight="1">
      <c r="A5000" s="153"/>
      <c r="B5000" s="154"/>
      <c r="C5000" s="175" t="s">
        <v>938</v>
      </c>
      <c r="D5000" s="1304" t="s">
        <v>939</v>
      </c>
      <c r="E5000" s="1304"/>
      <c r="F5000" s="1304"/>
      <c r="G5000" s="1304"/>
      <c r="H5000" s="1304"/>
      <c r="I5000" s="1304"/>
      <c r="J5000" s="1304"/>
      <c r="K5000" s="1304"/>
      <c r="L5000" s="1304"/>
      <c r="M5000" s="1304"/>
      <c r="N5000" s="1304"/>
      <c r="O5000" s="1305">
        <v>0.20394999999999999</v>
      </c>
      <c r="P5000" s="1305"/>
      <c r="Q5000" s="1305"/>
      <c r="R5000" s="1305"/>
      <c r="S5000" s="1306" t="s">
        <v>533</v>
      </c>
      <c r="T5000" s="1306"/>
      <c r="U5000" s="1306"/>
      <c r="V5000" s="1306"/>
      <c r="W5000" s="1307">
        <v>14.2006</v>
      </c>
      <c r="X5000" s="1307"/>
      <c r="Y5000" s="1307"/>
      <c r="Z5000" s="1307"/>
      <c r="AA5000" s="1307"/>
      <c r="AB5000" s="1307"/>
      <c r="AC5000" s="1308">
        <v>2.8961999999999999</v>
      </c>
      <c r="AD5000" s="1308"/>
      <c r="AE5000" s="1308"/>
      <c r="AF5000" s="1308"/>
    </row>
    <row r="5001" spans="1:32" ht="16.7" customHeight="1">
      <c r="A5001" s="1246"/>
      <c r="B5001" s="1246"/>
      <c r="C5001" s="1246"/>
      <c r="D5001" s="1246"/>
      <c r="E5001" s="1246"/>
      <c r="F5001" s="1246"/>
      <c r="G5001" s="1246"/>
      <c r="H5001" s="1246"/>
      <c r="I5001" s="1246"/>
      <c r="J5001" s="1246"/>
      <c r="K5001" s="1246"/>
      <c r="L5001" s="1246"/>
      <c r="M5001" s="1247" t="s">
        <v>411</v>
      </c>
      <c r="N5001" s="1247"/>
      <c r="O5001" s="1247"/>
      <c r="P5001" s="1247"/>
      <c r="Q5001" s="1247"/>
      <c r="R5001" s="1247"/>
      <c r="S5001" s="1247"/>
      <c r="T5001" s="1247"/>
      <c r="U5001" s="1247"/>
      <c r="V5001" s="1247"/>
      <c r="W5001" s="1247"/>
      <c r="X5001" s="1248"/>
      <c r="Y5001" s="1248"/>
      <c r="Z5001" s="1249">
        <v>50.000500000000002</v>
      </c>
      <c r="AA5001" s="1249"/>
      <c r="AB5001" s="1249"/>
      <c r="AC5001" s="1249"/>
      <c r="AD5001" s="1249"/>
      <c r="AE5001" s="1249"/>
      <c r="AF5001" s="1249"/>
    </row>
    <row r="5002" spans="1:32" ht="17.45" customHeight="1">
      <c r="A5002" s="1257" t="s">
        <v>412</v>
      </c>
      <c r="B5002" s="1257"/>
      <c r="C5002" s="1257"/>
      <c r="D5002" s="1257"/>
      <c r="E5002" s="1257"/>
      <c r="F5002" s="1257"/>
      <c r="G5002" s="1257"/>
      <c r="H5002" s="1257"/>
      <c r="I5002" s="1257"/>
      <c r="J5002" s="1257"/>
      <c r="K5002" s="1257"/>
      <c r="L5002" s="1257"/>
      <c r="M5002" s="1257"/>
      <c r="N5002" s="1257"/>
      <c r="O5002" s="1258" t="s">
        <v>391</v>
      </c>
      <c r="P5002" s="1258"/>
      <c r="Q5002" s="1258"/>
      <c r="R5002" s="1258"/>
      <c r="S5002" s="1258" t="s">
        <v>407</v>
      </c>
      <c r="T5002" s="1258"/>
      <c r="U5002" s="1258"/>
      <c r="V5002" s="1258"/>
      <c r="W5002" s="1258" t="s">
        <v>408</v>
      </c>
      <c r="X5002" s="1258"/>
      <c r="Y5002" s="1258"/>
      <c r="Z5002" s="1258"/>
      <c r="AA5002" s="1258"/>
      <c r="AB5002" s="1258"/>
      <c r="AC5002" s="1259" t="s">
        <v>409</v>
      </c>
      <c r="AD5002" s="1259"/>
      <c r="AE5002" s="1259"/>
      <c r="AF5002" s="1259"/>
    </row>
    <row r="5003" spans="1:32" ht="17.45" customHeight="1">
      <c r="A5003" s="1246"/>
      <c r="B5003" s="1246"/>
      <c r="C5003" s="1246"/>
      <c r="D5003" s="1246"/>
      <c r="E5003" s="1246"/>
      <c r="F5003" s="1246"/>
      <c r="G5003" s="1246"/>
      <c r="H5003" s="1246"/>
      <c r="I5003" s="1246"/>
      <c r="J5003" s="1246"/>
      <c r="K5003" s="1246"/>
      <c r="L5003" s="1246"/>
      <c r="M5003" s="1247" t="s">
        <v>413</v>
      </c>
      <c r="N5003" s="1247"/>
      <c r="O5003" s="1247"/>
      <c r="P5003" s="1247"/>
      <c r="Q5003" s="1247"/>
      <c r="R5003" s="1247"/>
      <c r="S5003" s="1247"/>
      <c r="T5003" s="1247"/>
      <c r="U5003" s="1247"/>
      <c r="V5003" s="1247"/>
      <c r="W5003" s="1247"/>
      <c r="X5003" s="1248"/>
      <c r="Y5003" s="1248"/>
      <c r="Z5003" s="1249">
        <v>0</v>
      </c>
      <c r="AA5003" s="1249"/>
      <c r="AB5003" s="1249"/>
      <c r="AC5003" s="1249"/>
      <c r="AD5003" s="1249"/>
      <c r="AE5003" s="1249"/>
      <c r="AF5003" s="1249"/>
    </row>
    <row r="5004" spans="1:32" ht="16.7" customHeight="1">
      <c r="A5004" s="1257" t="s">
        <v>414</v>
      </c>
      <c r="B5004" s="1257"/>
      <c r="C5004" s="1257"/>
      <c r="D5004" s="1257"/>
      <c r="E5004" s="1257"/>
      <c r="F5004" s="1257"/>
      <c r="G5004" s="1257"/>
      <c r="H5004" s="1257"/>
      <c r="I5004" s="1257"/>
      <c r="J5004" s="1257"/>
      <c r="K5004" s="1257"/>
      <c r="L5004" s="1257"/>
      <c r="M5004" s="1257"/>
      <c r="N5004" s="1257"/>
      <c r="O5004" s="1258" t="s">
        <v>391</v>
      </c>
      <c r="P5004" s="1258"/>
      <c r="Q5004" s="1258"/>
      <c r="R5004" s="1258"/>
      <c r="S5004" s="1258" t="s">
        <v>407</v>
      </c>
      <c r="T5004" s="1258"/>
      <c r="U5004" s="1258"/>
      <c r="V5004" s="1258"/>
      <c r="W5004" s="1258" t="s">
        <v>408</v>
      </c>
      <c r="X5004" s="1258"/>
      <c r="Y5004" s="1258"/>
      <c r="Z5004" s="1258"/>
      <c r="AA5004" s="1258"/>
      <c r="AB5004" s="1258"/>
      <c r="AC5004" s="1259" t="s">
        <v>409</v>
      </c>
      <c r="AD5004" s="1259"/>
      <c r="AE5004" s="1259"/>
      <c r="AF5004" s="1259"/>
    </row>
    <row r="5005" spans="1:32" ht="23.25" customHeight="1">
      <c r="A5005" s="146"/>
      <c r="B5005" s="147"/>
      <c r="C5005" s="170" t="s">
        <v>940</v>
      </c>
      <c r="D5005" s="1314" t="s">
        <v>941</v>
      </c>
      <c r="E5005" s="1314"/>
      <c r="F5005" s="1314"/>
      <c r="G5005" s="1314"/>
      <c r="H5005" s="1314"/>
      <c r="I5005" s="1314"/>
      <c r="J5005" s="1314"/>
      <c r="K5005" s="1314"/>
      <c r="L5005" s="1314"/>
      <c r="M5005" s="1314"/>
      <c r="N5005" s="1314"/>
      <c r="O5005" s="1315">
        <v>2.5300000000000001E-3</v>
      </c>
      <c r="P5005" s="1315"/>
      <c r="Q5005" s="1315"/>
      <c r="R5005" s="1315"/>
      <c r="S5005" s="1316" t="s">
        <v>283</v>
      </c>
      <c r="T5005" s="1316"/>
      <c r="U5005" s="1316"/>
      <c r="V5005" s="1316"/>
      <c r="W5005" s="1317">
        <v>33.54</v>
      </c>
      <c r="X5005" s="1317"/>
      <c r="Y5005" s="1317"/>
      <c r="Z5005" s="1317"/>
      <c r="AA5005" s="1317"/>
      <c r="AB5005" s="1317"/>
      <c r="AC5005" s="1318">
        <v>8.4900000000000003E-2</v>
      </c>
      <c r="AD5005" s="1318"/>
      <c r="AE5005" s="1318"/>
      <c r="AF5005" s="1318"/>
    </row>
    <row r="5006" spans="1:32" ht="22.5" customHeight="1">
      <c r="A5006" s="150"/>
      <c r="C5006" s="173" t="s">
        <v>942</v>
      </c>
      <c r="D5006" s="1309" t="s">
        <v>943</v>
      </c>
      <c r="E5006" s="1309"/>
      <c r="F5006" s="1309"/>
      <c r="G5006" s="1309"/>
      <c r="H5006" s="1309"/>
      <c r="I5006" s="1309"/>
      <c r="J5006" s="1309"/>
      <c r="K5006" s="1309"/>
      <c r="L5006" s="1309"/>
      <c r="M5006" s="1309"/>
      <c r="N5006" s="1309"/>
      <c r="O5006" s="1310">
        <v>2.0000000000000001E-4</v>
      </c>
      <c r="P5006" s="1310"/>
      <c r="Q5006" s="1310"/>
      <c r="R5006" s="1310"/>
      <c r="S5006" s="1311" t="s">
        <v>283</v>
      </c>
      <c r="T5006" s="1311"/>
      <c r="U5006" s="1311"/>
      <c r="V5006" s="1311"/>
      <c r="W5006" s="1312">
        <v>33.54</v>
      </c>
      <c r="X5006" s="1312"/>
      <c r="Y5006" s="1312"/>
      <c r="Z5006" s="1312"/>
      <c r="AA5006" s="1312"/>
      <c r="AB5006" s="1312"/>
      <c r="AC5006" s="1313">
        <v>6.7000000000000002E-3</v>
      </c>
      <c r="AD5006" s="1313"/>
      <c r="AE5006" s="1313"/>
      <c r="AF5006" s="1313"/>
    </row>
    <row r="5007" spans="1:32" ht="23.25" customHeight="1">
      <c r="A5007" s="150"/>
      <c r="C5007" s="173" t="s">
        <v>944</v>
      </c>
      <c r="D5007" s="1309" t="s">
        <v>945</v>
      </c>
      <c r="E5007" s="1309"/>
      <c r="F5007" s="1309"/>
      <c r="G5007" s="1309"/>
      <c r="H5007" s="1309"/>
      <c r="I5007" s="1309"/>
      <c r="J5007" s="1309"/>
      <c r="K5007" s="1309"/>
      <c r="L5007" s="1309"/>
      <c r="M5007" s="1309"/>
      <c r="N5007" s="1309"/>
      <c r="O5007" s="1310">
        <v>2.7000000000000001E-3</v>
      </c>
      <c r="P5007" s="1310"/>
      <c r="Q5007" s="1310"/>
      <c r="R5007" s="1310"/>
      <c r="S5007" s="1311" t="s">
        <v>283</v>
      </c>
      <c r="T5007" s="1311"/>
      <c r="U5007" s="1311"/>
      <c r="V5007" s="1311"/>
      <c r="W5007" s="1312">
        <v>33.54</v>
      </c>
      <c r="X5007" s="1312"/>
      <c r="Y5007" s="1312"/>
      <c r="Z5007" s="1312"/>
      <c r="AA5007" s="1312"/>
      <c r="AB5007" s="1312"/>
      <c r="AC5007" s="1313">
        <v>9.06E-2</v>
      </c>
      <c r="AD5007" s="1313"/>
      <c r="AE5007" s="1313"/>
      <c r="AF5007" s="1313"/>
    </row>
    <row r="5008" spans="1:32" ht="22.5" customHeight="1">
      <c r="A5008" s="150"/>
      <c r="C5008" s="173" t="s">
        <v>946</v>
      </c>
      <c r="D5008" s="1309" t="s">
        <v>947</v>
      </c>
      <c r="E5008" s="1309"/>
      <c r="F5008" s="1309"/>
      <c r="G5008" s="1309"/>
      <c r="H5008" s="1309"/>
      <c r="I5008" s="1309"/>
      <c r="J5008" s="1309"/>
      <c r="K5008" s="1309"/>
      <c r="L5008" s="1309"/>
      <c r="M5008" s="1309"/>
      <c r="N5008" s="1309"/>
      <c r="O5008" s="1310">
        <v>5.2300000000000003E-3</v>
      </c>
      <c r="P5008" s="1310"/>
      <c r="Q5008" s="1310"/>
      <c r="R5008" s="1310"/>
      <c r="S5008" s="1311" t="s">
        <v>283</v>
      </c>
      <c r="T5008" s="1311"/>
      <c r="U5008" s="1311"/>
      <c r="V5008" s="1311"/>
      <c r="W5008" s="1312">
        <v>33.54</v>
      </c>
      <c r="X5008" s="1312"/>
      <c r="Y5008" s="1312"/>
      <c r="Z5008" s="1312"/>
      <c r="AA5008" s="1312"/>
      <c r="AB5008" s="1312"/>
      <c r="AC5008" s="1313">
        <v>0.1754</v>
      </c>
      <c r="AD5008" s="1313"/>
      <c r="AE5008" s="1313"/>
      <c r="AF5008" s="1313"/>
    </row>
    <row r="5009" spans="1:32" ht="23.25" customHeight="1">
      <c r="A5009" s="150"/>
      <c r="C5009" s="173" t="s">
        <v>948</v>
      </c>
      <c r="D5009" s="1309" t="s">
        <v>949</v>
      </c>
      <c r="E5009" s="1309"/>
      <c r="F5009" s="1309"/>
      <c r="G5009" s="1309"/>
      <c r="H5009" s="1309"/>
      <c r="I5009" s="1309"/>
      <c r="J5009" s="1309"/>
      <c r="K5009" s="1309"/>
      <c r="L5009" s="1309"/>
      <c r="M5009" s="1309"/>
      <c r="N5009" s="1309"/>
      <c r="O5009" s="1310">
        <v>3.6999999999999999E-4</v>
      </c>
      <c r="P5009" s="1310"/>
      <c r="Q5009" s="1310"/>
      <c r="R5009" s="1310"/>
      <c r="S5009" s="1311" t="s">
        <v>283</v>
      </c>
      <c r="T5009" s="1311"/>
      <c r="U5009" s="1311"/>
      <c r="V5009" s="1311"/>
      <c r="W5009" s="1312">
        <v>33.54</v>
      </c>
      <c r="X5009" s="1312"/>
      <c r="Y5009" s="1312"/>
      <c r="Z5009" s="1312"/>
      <c r="AA5009" s="1312"/>
      <c r="AB5009" s="1312"/>
      <c r="AC5009" s="1313">
        <v>1.24E-2</v>
      </c>
      <c r="AD5009" s="1313"/>
      <c r="AE5009" s="1313"/>
      <c r="AF5009" s="1313"/>
    </row>
    <row r="5010" spans="1:32" ht="8.65" customHeight="1">
      <c r="A5010" s="153"/>
      <c r="B5010" s="154"/>
      <c r="C5010" s="154"/>
      <c r="D5010" s="154"/>
      <c r="E5010" s="154"/>
      <c r="F5010" s="154"/>
      <c r="G5010" s="154"/>
      <c r="H5010" s="154"/>
      <c r="I5010" s="154"/>
      <c r="J5010" s="154"/>
      <c r="K5010" s="154"/>
      <c r="L5010" s="154"/>
      <c r="M5010" s="154"/>
      <c r="N5010" s="154"/>
      <c r="O5010" s="154"/>
      <c r="P5010" s="154"/>
      <c r="Q5010" s="154"/>
      <c r="R5010" s="154"/>
      <c r="S5010" s="154"/>
      <c r="T5010" s="154"/>
      <c r="U5010" s="154"/>
      <c r="V5010" s="154"/>
      <c r="W5010" s="154"/>
      <c r="X5010" s="154"/>
      <c r="Y5010" s="154"/>
      <c r="Z5010" s="154"/>
      <c r="AA5010" s="154"/>
      <c r="AB5010" s="154"/>
      <c r="AC5010" s="154"/>
      <c r="AD5010" s="154"/>
      <c r="AE5010" s="154"/>
      <c r="AF5010" s="162"/>
    </row>
    <row r="5011" spans="1:32" ht="1.5" customHeight="1">
      <c r="A5011" s="146"/>
      <c r="B5011" s="147"/>
      <c r="C5011" s="147"/>
      <c r="D5011" s="147"/>
      <c r="E5011" s="147"/>
      <c r="F5011" s="147"/>
      <c r="G5011" s="1289" t="s">
        <v>376</v>
      </c>
      <c r="H5011" s="1289"/>
      <c r="I5011" s="1289"/>
      <c r="J5011" s="1289"/>
      <c r="K5011" s="1289"/>
      <c r="L5011" s="1289"/>
      <c r="M5011" s="1289"/>
      <c r="N5011" s="1289"/>
      <c r="O5011" s="1289"/>
      <c r="P5011" s="1289"/>
      <c r="Q5011" s="1289"/>
      <c r="R5011" s="1289"/>
      <c r="S5011" s="1289"/>
      <c r="T5011" s="1289"/>
      <c r="U5011" s="1289"/>
      <c r="V5011" s="1289"/>
      <c r="W5011" s="1289"/>
      <c r="X5011" s="1289"/>
      <c r="Y5011" s="1289"/>
      <c r="Z5011" s="1289"/>
      <c r="AA5011" s="148"/>
      <c r="AB5011" s="1290" t="s">
        <v>1035</v>
      </c>
      <c r="AC5011" s="1290"/>
      <c r="AD5011" s="1290"/>
      <c r="AE5011" s="1290"/>
      <c r="AF5011" s="1290"/>
    </row>
    <row r="5012" spans="1:32" ht="15.4" customHeight="1">
      <c r="A5012" s="150"/>
      <c r="B5012" s="1243"/>
      <c r="C5012" s="1243"/>
      <c r="D5012" s="1243"/>
      <c r="E5012" s="1243"/>
      <c r="G5012" s="1289"/>
      <c r="H5012" s="1289"/>
      <c r="I5012" s="1289"/>
      <c r="J5012" s="1289"/>
      <c r="K5012" s="1289"/>
      <c r="L5012" s="1289"/>
      <c r="M5012" s="1289"/>
      <c r="N5012" s="1289"/>
      <c r="O5012" s="1289"/>
      <c r="P5012" s="1289"/>
      <c r="Q5012" s="1289"/>
      <c r="R5012" s="1289"/>
      <c r="S5012" s="1289"/>
      <c r="T5012" s="1289"/>
      <c r="U5012" s="1289"/>
      <c r="V5012" s="1289"/>
      <c r="W5012" s="1289"/>
      <c r="X5012" s="1289"/>
      <c r="Y5012" s="1289"/>
      <c r="Z5012" s="1289"/>
      <c r="AA5012" s="152"/>
      <c r="AB5012" s="1290"/>
      <c r="AC5012" s="1290"/>
      <c r="AD5012" s="1290"/>
      <c r="AE5012" s="1290"/>
      <c r="AF5012" s="1290"/>
    </row>
    <row r="5013" spans="1:32" ht="0.75" customHeight="1">
      <c r="A5013" s="150"/>
      <c r="B5013" s="1243"/>
      <c r="C5013" s="1243"/>
      <c r="D5013" s="1243"/>
      <c r="E5013" s="1243"/>
      <c r="G5013" s="1289"/>
      <c r="H5013" s="1289"/>
      <c r="I5013" s="1289"/>
      <c r="J5013" s="1289"/>
      <c r="K5013" s="1289"/>
      <c r="L5013" s="1289"/>
      <c r="M5013" s="1289"/>
      <c r="N5013" s="1289"/>
      <c r="O5013" s="1289"/>
      <c r="P5013" s="1289"/>
      <c r="Q5013" s="1289"/>
      <c r="R5013" s="1289"/>
      <c r="S5013" s="1289"/>
      <c r="T5013" s="1289"/>
      <c r="U5013" s="1289"/>
      <c r="V5013" s="1289"/>
      <c r="W5013" s="1289"/>
      <c r="X5013" s="1289"/>
      <c r="Y5013" s="1289"/>
      <c r="Z5013" s="1289"/>
      <c r="AA5013" s="152"/>
      <c r="AB5013" s="1290"/>
      <c r="AC5013" s="1290"/>
      <c r="AD5013" s="1290"/>
      <c r="AE5013" s="1290"/>
      <c r="AF5013" s="1290"/>
    </row>
    <row r="5014" spans="1:32" ht="10.9" customHeight="1">
      <c r="A5014" s="150"/>
      <c r="B5014" s="1243"/>
      <c r="C5014" s="1243"/>
      <c r="D5014" s="1243"/>
      <c r="E5014" s="1243"/>
      <c r="G5014" s="1289"/>
      <c r="H5014" s="1289"/>
      <c r="I5014" s="1289"/>
      <c r="J5014" s="1289"/>
      <c r="K5014" s="1289"/>
      <c r="L5014" s="1289"/>
      <c r="M5014" s="1289"/>
      <c r="N5014" s="1289"/>
      <c r="O5014" s="1289"/>
      <c r="P5014" s="1289"/>
      <c r="Q5014" s="1289"/>
      <c r="R5014" s="1289"/>
      <c r="S5014" s="1289"/>
      <c r="T5014" s="1289"/>
      <c r="U5014" s="1289"/>
      <c r="V5014" s="1289"/>
      <c r="W5014" s="1289"/>
      <c r="X5014" s="1289"/>
      <c r="Y5014" s="1289"/>
      <c r="Z5014" s="1289"/>
      <c r="AA5014" s="152"/>
      <c r="AB5014" s="1291" t="s">
        <v>378</v>
      </c>
      <c r="AC5014" s="1291"/>
      <c r="AD5014" s="1291"/>
      <c r="AE5014" s="1292"/>
      <c r="AF5014" s="1292"/>
    </row>
    <row r="5015" spans="1:32" ht="13.9" customHeight="1">
      <c r="A5015" s="150"/>
      <c r="B5015" s="1243"/>
      <c r="C5015" s="1243"/>
      <c r="D5015" s="1243"/>
      <c r="E5015" s="1243"/>
      <c r="G5015" s="1293" t="s">
        <v>379</v>
      </c>
      <c r="H5015" s="1293"/>
      <c r="I5015" s="1293"/>
      <c r="J5015" s="1293"/>
      <c r="K5015" s="1293"/>
      <c r="L5015" s="1293"/>
      <c r="M5015" s="1293"/>
      <c r="N5015" s="1293"/>
      <c r="O5015" s="1293"/>
      <c r="P5015" s="1293"/>
      <c r="Q5015" s="1293"/>
      <c r="R5015" s="1293"/>
      <c r="S5015" s="1293"/>
      <c r="T5015" s="1293"/>
      <c r="U5015" s="1293"/>
      <c r="V5015" s="1293"/>
      <c r="W5015" s="1293"/>
      <c r="X5015" s="1293"/>
      <c r="Y5015" s="1293"/>
      <c r="Z5015" s="1293"/>
      <c r="AA5015" s="152"/>
      <c r="AB5015" s="1291"/>
      <c r="AC5015" s="1291"/>
      <c r="AD5015" s="1291"/>
      <c r="AE5015" s="1292"/>
      <c r="AF5015" s="1292"/>
    </row>
    <row r="5016" spans="1:32" ht="0.75" customHeight="1">
      <c r="A5016" s="150"/>
      <c r="G5016" s="1293"/>
      <c r="H5016" s="1293"/>
      <c r="I5016" s="1293"/>
      <c r="J5016" s="1293"/>
      <c r="K5016" s="1293"/>
      <c r="L5016" s="1293"/>
      <c r="M5016" s="1293"/>
      <c r="N5016" s="1293"/>
      <c r="O5016" s="1293"/>
      <c r="P5016" s="1293"/>
      <c r="Q5016" s="1293"/>
      <c r="R5016" s="1293"/>
      <c r="S5016" s="1293"/>
      <c r="T5016" s="1293"/>
      <c r="U5016" s="1293"/>
      <c r="V5016" s="1293"/>
      <c r="W5016" s="1293"/>
      <c r="X5016" s="1293"/>
      <c r="Y5016" s="1293"/>
      <c r="Z5016" s="1293"/>
      <c r="AA5016" s="152"/>
      <c r="AB5016" s="1291"/>
      <c r="AC5016" s="1291"/>
      <c r="AD5016" s="1291"/>
      <c r="AE5016" s="1292"/>
      <c r="AF5016" s="1292"/>
    </row>
    <row r="5017" spans="1:32" ht="0.75" customHeight="1">
      <c r="A5017" s="153"/>
      <c r="B5017" s="154"/>
      <c r="C5017" s="154"/>
      <c r="D5017" s="154"/>
      <c r="E5017" s="154"/>
      <c r="F5017" s="154"/>
      <c r="G5017" s="154"/>
      <c r="H5017" s="154"/>
      <c r="I5017" s="154"/>
      <c r="J5017" s="154"/>
      <c r="K5017" s="154"/>
      <c r="L5017" s="154"/>
      <c r="M5017" s="154"/>
      <c r="N5017" s="154"/>
      <c r="O5017" s="154"/>
      <c r="P5017" s="154"/>
      <c r="Q5017" s="154"/>
      <c r="R5017" s="154"/>
      <c r="S5017" s="154"/>
      <c r="T5017" s="154"/>
      <c r="U5017" s="154"/>
      <c r="V5017" s="154"/>
      <c r="W5017" s="154"/>
      <c r="X5017" s="154"/>
      <c r="Y5017" s="154"/>
      <c r="Z5017" s="154"/>
      <c r="AA5017" s="154"/>
      <c r="AB5017" s="154"/>
      <c r="AC5017" s="154"/>
      <c r="AD5017" s="154"/>
      <c r="AE5017" s="1292"/>
      <c r="AF5017" s="1292"/>
    </row>
    <row r="5018" spans="1:32" ht="16.7" customHeight="1">
      <c r="A5018" s="1280" t="s">
        <v>323</v>
      </c>
      <c r="B5018" s="1280"/>
      <c r="C5018" s="1280"/>
      <c r="D5018" s="1280"/>
      <c r="E5018" s="1280"/>
      <c r="F5018" s="1280"/>
      <c r="G5018" s="1280"/>
      <c r="H5018" s="1280"/>
      <c r="I5018" s="1280"/>
      <c r="J5018" s="1280"/>
      <c r="K5018" s="1280"/>
      <c r="L5018" s="1280"/>
      <c r="M5018" s="1280"/>
      <c r="N5018" s="1280"/>
      <c r="O5018" s="1280"/>
      <c r="P5018" s="1280"/>
      <c r="Q5018" s="1280"/>
      <c r="R5018" s="1280"/>
      <c r="S5018" s="1280"/>
      <c r="T5018" s="1280"/>
      <c r="U5018" s="1280"/>
      <c r="V5018" s="1280"/>
      <c r="W5018" s="1280"/>
      <c r="X5018" s="1280"/>
      <c r="Y5018" s="1280"/>
      <c r="Z5018" s="1280"/>
      <c r="AA5018" s="1280"/>
      <c r="AB5018" s="1280"/>
      <c r="AC5018" s="1280"/>
      <c r="AD5018" s="1280"/>
      <c r="AE5018" s="1280"/>
      <c r="AF5018" s="1280"/>
    </row>
    <row r="5019" spans="1:32" ht="37.15" customHeight="1">
      <c r="A5019" s="1301" t="s">
        <v>380</v>
      </c>
      <c r="B5019" s="1301"/>
      <c r="C5019" s="1301"/>
      <c r="D5019" s="1301"/>
      <c r="E5019" s="1301"/>
      <c r="F5019" s="1301"/>
      <c r="G5019" s="1301"/>
      <c r="H5019" s="1301"/>
      <c r="I5019" s="1301"/>
      <c r="J5019" s="1301"/>
      <c r="K5019" s="1301"/>
      <c r="L5019" s="1301"/>
      <c r="M5019" s="1301"/>
      <c r="N5019" s="1301"/>
      <c r="O5019" s="1301"/>
      <c r="P5019" s="1301"/>
      <c r="Q5019" s="1301"/>
      <c r="R5019" s="1301"/>
      <c r="S5019" s="1301"/>
      <c r="T5019" s="1301"/>
      <c r="U5019" s="1301"/>
      <c r="V5019" s="1301"/>
      <c r="W5019" s="1301"/>
      <c r="X5019" s="1301"/>
      <c r="Y5019" s="1280" t="s">
        <v>878</v>
      </c>
      <c r="Z5019" s="1280"/>
      <c r="AA5019" s="1280"/>
      <c r="AB5019" s="1280"/>
      <c r="AC5019" s="1280"/>
      <c r="AD5019" s="1280"/>
      <c r="AE5019" s="1280"/>
      <c r="AF5019" s="1280"/>
    </row>
    <row r="5020" spans="1:32" ht="5.0999999999999996" customHeight="1">
      <c r="A5020" s="155"/>
      <c r="B5020" s="156"/>
      <c r="C5020" s="156"/>
      <c r="D5020" s="156"/>
      <c r="E5020" s="156"/>
      <c r="F5020" s="156"/>
      <c r="G5020" s="156"/>
      <c r="H5020" s="156"/>
      <c r="I5020" s="156"/>
      <c r="J5020" s="156"/>
      <c r="K5020" s="156"/>
      <c r="L5020" s="156"/>
      <c r="M5020" s="156"/>
      <c r="N5020" s="156"/>
      <c r="O5020" s="156"/>
      <c r="P5020" s="156"/>
      <c r="Q5020" s="156"/>
      <c r="R5020" s="156"/>
      <c r="S5020" s="156"/>
      <c r="T5020" s="156"/>
      <c r="U5020" s="156"/>
      <c r="V5020" s="156"/>
      <c r="W5020" s="156"/>
      <c r="X5020" s="156"/>
      <c r="Y5020" s="156"/>
      <c r="Z5020" s="156"/>
      <c r="AA5020" s="156"/>
      <c r="AB5020" s="156"/>
      <c r="AC5020" s="156"/>
      <c r="AD5020" s="156"/>
      <c r="AE5020" s="156"/>
      <c r="AF5020" s="157"/>
    </row>
    <row r="5021" spans="1:32" ht="17.45" customHeight="1">
      <c r="A5021" s="1257" t="s">
        <v>414</v>
      </c>
      <c r="B5021" s="1257"/>
      <c r="C5021" s="1257"/>
      <c r="D5021" s="1257"/>
      <c r="E5021" s="1257"/>
      <c r="F5021" s="1257"/>
      <c r="G5021" s="1257"/>
      <c r="H5021" s="1257"/>
      <c r="I5021" s="1257"/>
      <c r="J5021" s="1257"/>
      <c r="K5021" s="1257"/>
      <c r="L5021" s="1257"/>
      <c r="M5021" s="1257"/>
      <c r="N5021" s="1257"/>
      <c r="O5021" s="1258" t="s">
        <v>391</v>
      </c>
      <c r="P5021" s="1258"/>
      <c r="Q5021" s="1258"/>
      <c r="R5021" s="1258"/>
      <c r="S5021" s="1258" t="s">
        <v>407</v>
      </c>
      <c r="T5021" s="1258"/>
      <c r="U5021" s="1258"/>
      <c r="V5021" s="1258"/>
      <c r="W5021" s="1258" t="s">
        <v>408</v>
      </c>
      <c r="X5021" s="1258"/>
      <c r="Y5021" s="1258"/>
      <c r="Z5021" s="1258"/>
      <c r="AA5021" s="1258"/>
      <c r="AB5021" s="1258"/>
      <c r="AC5021" s="1259" t="s">
        <v>409</v>
      </c>
      <c r="AD5021" s="1259"/>
      <c r="AE5021" s="1259"/>
      <c r="AF5021" s="1259"/>
    </row>
    <row r="5022" spans="1:32" ht="22.5" customHeight="1">
      <c r="A5022" s="146"/>
      <c r="B5022" s="147"/>
      <c r="C5022" s="170" t="s">
        <v>1036</v>
      </c>
      <c r="D5022" s="1314" t="s">
        <v>1037</v>
      </c>
      <c r="E5022" s="1314"/>
      <c r="F5022" s="1314"/>
      <c r="G5022" s="1314"/>
      <c r="H5022" s="1314"/>
      <c r="I5022" s="1314"/>
      <c r="J5022" s="1314"/>
      <c r="K5022" s="1314"/>
      <c r="L5022" s="1314"/>
      <c r="M5022" s="1314"/>
      <c r="N5022" s="1314"/>
      <c r="O5022" s="1315">
        <v>5.6600000000000001E-3</v>
      </c>
      <c r="P5022" s="1315"/>
      <c r="Q5022" s="1315"/>
      <c r="R5022" s="1315"/>
      <c r="S5022" s="1316" t="s">
        <v>283</v>
      </c>
      <c r="T5022" s="1316"/>
      <c r="U5022" s="1316"/>
      <c r="V5022" s="1316"/>
      <c r="W5022" s="1317">
        <v>33.54</v>
      </c>
      <c r="X5022" s="1317"/>
      <c r="Y5022" s="1317"/>
      <c r="Z5022" s="1317"/>
      <c r="AA5022" s="1317"/>
      <c r="AB5022" s="1317"/>
      <c r="AC5022" s="1318">
        <v>0.1898</v>
      </c>
      <c r="AD5022" s="1318"/>
      <c r="AE5022" s="1318"/>
      <c r="AF5022" s="1318"/>
    </row>
    <row r="5023" spans="1:32" ht="23.25" customHeight="1">
      <c r="A5023" s="153"/>
      <c r="B5023" s="154"/>
      <c r="C5023" s="175" t="s">
        <v>951</v>
      </c>
      <c r="D5023" s="1304" t="s">
        <v>952</v>
      </c>
      <c r="E5023" s="1304"/>
      <c r="F5023" s="1304"/>
      <c r="G5023" s="1304"/>
      <c r="H5023" s="1304"/>
      <c r="I5023" s="1304"/>
      <c r="J5023" s="1304"/>
      <c r="K5023" s="1304"/>
      <c r="L5023" s="1304"/>
      <c r="M5023" s="1304"/>
      <c r="N5023" s="1304"/>
      <c r="O5023" s="1305">
        <v>2.0000000000000002E-5</v>
      </c>
      <c r="P5023" s="1305"/>
      <c r="Q5023" s="1305"/>
      <c r="R5023" s="1305"/>
      <c r="S5023" s="1306" t="s">
        <v>283</v>
      </c>
      <c r="T5023" s="1306"/>
      <c r="U5023" s="1306"/>
      <c r="V5023" s="1306"/>
      <c r="W5023" s="1307">
        <v>33.54</v>
      </c>
      <c r="X5023" s="1307"/>
      <c r="Y5023" s="1307"/>
      <c r="Z5023" s="1307"/>
      <c r="AA5023" s="1307"/>
      <c r="AB5023" s="1307"/>
      <c r="AC5023" s="1308">
        <v>6.9999999999999999E-4</v>
      </c>
      <c r="AD5023" s="1308"/>
      <c r="AE5023" s="1308"/>
      <c r="AF5023" s="1308"/>
    </row>
    <row r="5024" spans="1:32" ht="16.7" customHeight="1">
      <c r="A5024" s="1251"/>
      <c r="B5024" s="1251"/>
      <c r="C5024" s="1251"/>
      <c r="D5024" s="1251"/>
      <c r="E5024" s="1251"/>
      <c r="F5024" s="1251"/>
      <c r="G5024" s="1251"/>
      <c r="H5024" s="1251"/>
      <c r="I5024" s="1251"/>
      <c r="J5024" s="1251"/>
      <c r="K5024" s="1251"/>
      <c r="L5024" s="1251"/>
      <c r="M5024" s="1252" t="s">
        <v>415</v>
      </c>
      <c r="N5024" s="1252"/>
      <c r="O5024" s="1252"/>
      <c r="P5024" s="1252"/>
      <c r="Q5024" s="1252"/>
      <c r="R5024" s="1252"/>
      <c r="S5024" s="1252"/>
      <c r="T5024" s="1252"/>
      <c r="U5024" s="1252"/>
      <c r="V5024" s="1252"/>
      <c r="W5024" s="1252"/>
      <c r="X5024" s="1253"/>
      <c r="Y5024" s="1253"/>
      <c r="Z5024" s="1254">
        <v>0.5605</v>
      </c>
      <c r="AA5024" s="1254"/>
      <c r="AB5024" s="1254"/>
      <c r="AC5024" s="1254"/>
      <c r="AD5024" s="1254"/>
      <c r="AE5024" s="1254"/>
      <c r="AF5024" s="1254"/>
    </row>
    <row r="5025" spans="1:32" ht="17.45" customHeight="1">
      <c r="A5025" s="1255" t="s">
        <v>416</v>
      </c>
      <c r="B5025" s="1255"/>
      <c r="C5025" s="1255"/>
      <c r="D5025" s="1255"/>
      <c r="E5025" s="1255"/>
      <c r="F5025" s="1255"/>
      <c r="G5025" s="1255"/>
      <c r="H5025" s="1255"/>
      <c r="I5025" s="1255"/>
      <c r="J5025" s="1256" t="s">
        <v>391</v>
      </c>
      <c r="K5025" s="1256"/>
      <c r="L5025" s="158" t="s">
        <v>417</v>
      </c>
      <c r="M5025" s="158" t="s">
        <v>418</v>
      </c>
      <c r="N5025" s="1256" t="s">
        <v>419</v>
      </c>
      <c r="O5025" s="1256"/>
      <c r="P5025" s="1256" t="s">
        <v>420</v>
      </c>
      <c r="Q5025" s="1256"/>
      <c r="R5025" s="1256"/>
      <c r="S5025" s="1256"/>
      <c r="T5025" s="1256" t="s">
        <v>421</v>
      </c>
      <c r="U5025" s="1256"/>
      <c r="V5025" s="1256"/>
      <c r="W5025" s="1256"/>
      <c r="X5025" s="1256" t="s">
        <v>422</v>
      </c>
      <c r="Y5025" s="1256"/>
      <c r="Z5025" s="1256"/>
      <c r="AA5025" s="1256"/>
      <c r="AB5025" s="1256"/>
      <c r="AC5025" s="1245" t="s">
        <v>409</v>
      </c>
      <c r="AD5025" s="1245"/>
      <c r="AE5025" s="1245"/>
      <c r="AF5025" s="1245"/>
    </row>
    <row r="5026" spans="1:32" ht="32.450000000000003" customHeight="1">
      <c r="A5026" s="146"/>
      <c r="B5026" s="147"/>
      <c r="C5026" s="170" t="s">
        <v>953</v>
      </c>
      <c r="D5026" s="1263" t="s">
        <v>941</v>
      </c>
      <c r="E5026" s="1263"/>
      <c r="F5026" s="1263"/>
      <c r="G5026" s="1263"/>
      <c r="H5026" s="1263"/>
      <c r="I5026" s="1263"/>
      <c r="J5026" s="1300">
        <v>2.5300000000000001E-3</v>
      </c>
      <c r="K5026" s="1300"/>
      <c r="L5026" s="171">
        <v>0</v>
      </c>
      <c r="M5026" s="171">
        <v>0</v>
      </c>
      <c r="N5026" s="1265">
        <v>0</v>
      </c>
      <c r="O5026" s="1265"/>
      <c r="P5026" s="1265">
        <v>1.1000000000000001</v>
      </c>
      <c r="Q5026" s="1265"/>
      <c r="R5026" s="1265"/>
      <c r="S5026" s="1265"/>
      <c r="T5026" s="1265">
        <v>0.88</v>
      </c>
      <c r="U5026" s="1265"/>
      <c r="V5026" s="1265"/>
      <c r="W5026" s="1265"/>
      <c r="X5026" s="1265">
        <v>0.72</v>
      </c>
      <c r="Y5026" s="1265"/>
      <c r="Z5026" s="1265"/>
      <c r="AA5026" s="1265"/>
      <c r="AB5026" s="1265"/>
      <c r="AC5026" s="1266">
        <v>0</v>
      </c>
      <c r="AD5026" s="1266"/>
      <c r="AE5026" s="1266"/>
      <c r="AF5026" s="1266"/>
    </row>
    <row r="5027" spans="1:32" ht="23.25" customHeight="1">
      <c r="A5027" s="150"/>
      <c r="C5027" s="173" t="s">
        <v>954</v>
      </c>
      <c r="D5027" s="1297" t="s">
        <v>943</v>
      </c>
      <c r="E5027" s="1297"/>
      <c r="F5027" s="1297"/>
      <c r="G5027" s="1297"/>
      <c r="H5027" s="1297"/>
      <c r="I5027" s="1297"/>
      <c r="J5027" s="1298">
        <v>2.0000000000000001E-4</v>
      </c>
      <c r="K5027" s="1298"/>
      <c r="L5027" s="174">
        <v>0</v>
      </c>
      <c r="M5027" s="174">
        <v>0</v>
      </c>
      <c r="N5027" s="1299">
        <v>0</v>
      </c>
      <c r="O5027" s="1299"/>
      <c r="P5027" s="1299">
        <v>1.1000000000000001</v>
      </c>
      <c r="Q5027" s="1299"/>
      <c r="R5027" s="1299"/>
      <c r="S5027" s="1299"/>
      <c r="T5027" s="1299">
        <v>0.88</v>
      </c>
      <c r="U5027" s="1299"/>
      <c r="V5027" s="1299"/>
      <c r="W5027" s="1299"/>
      <c r="X5027" s="1299">
        <v>0.72</v>
      </c>
      <c r="Y5027" s="1299"/>
      <c r="Z5027" s="1299"/>
      <c r="AA5027" s="1299"/>
      <c r="AB5027" s="1299"/>
      <c r="AC5027" s="1262">
        <v>0</v>
      </c>
      <c r="AD5027" s="1262"/>
      <c r="AE5027" s="1262"/>
      <c r="AF5027" s="1262"/>
    </row>
    <row r="5028" spans="1:32" ht="22.5" customHeight="1">
      <c r="A5028" s="150"/>
      <c r="C5028" s="173" t="s">
        <v>955</v>
      </c>
      <c r="D5028" s="1297" t="s">
        <v>945</v>
      </c>
      <c r="E5028" s="1297"/>
      <c r="F5028" s="1297"/>
      <c r="G5028" s="1297"/>
      <c r="H5028" s="1297"/>
      <c r="I5028" s="1297"/>
      <c r="J5028" s="1298">
        <v>2.7000000000000001E-3</v>
      </c>
      <c r="K5028" s="1298"/>
      <c r="L5028" s="174">
        <v>0</v>
      </c>
      <c r="M5028" s="174">
        <v>0</v>
      </c>
      <c r="N5028" s="1299">
        <v>0</v>
      </c>
      <c r="O5028" s="1299"/>
      <c r="P5028" s="1299">
        <v>1.1000000000000001</v>
      </c>
      <c r="Q5028" s="1299"/>
      <c r="R5028" s="1299"/>
      <c r="S5028" s="1299"/>
      <c r="T5028" s="1299">
        <v>0.88</v>
      </c>
      <c r="U5028" s="1299"/>
      <c r="V5028" s="1299"/>
      <c r="W5028" s="1299"/>
      <c r="X5028" s="1299">
        <v>0.72</v>
      </c>
      <c r="Y5028" s="1299"/>
      <c r="Z5028" s="1299"/>
      <c r="AA5028" s="1299"/>
      <c r="AB5028" s="1299"/>
      <c r="AC5028" s="1262">
        <v>0</v>
      </c>
      <c r="AD5028" s="1262"/>
      <c r="AE5028" s="1262"/>
      <c r="AF5028" s="1262"/>
    </row>
    <row r="5029" spans="1:32" ht="23.25" customHeight="1">
      <c r="A5029" s="150"/>
      <c r="C5029" s="173" t="s">
        <v>956</v>
      </c>
      <c r="D5029" s="1297" t="s">
        <v>947</v>
      </c>
      <c r="E5029" s="1297"/>
      <c r="F5029" s="1297"/>
      <c r="G5029" s="1297"/>
      <c r="H5029" s="1297"/>
      <c r="I5029" s="1297"/>
      <c r="J5029" s="1298">
        <v>5.2300000000000003E-3</v>
      </c>
      <c r="K5029" s="1298"/>
      <c r="L5029" s="174">
        <v>0</v>
      </c>
      <c r="M5029" s="174">
        <v>0</v>
      </c>
      <c r="N5029" s="1299">
        <v>0</v>
      </c>
      <c r="O5029" s="1299"/>
      <c r="P5029" s="1299">
        <v>1.1000000000000001</v>
      </c>
      <c r="Q5029" s="1299"/>
      <c r="R5029" s="1299"/>
      <c r="S5029" s="1299"/>
      <c r="T5029" s="1299">
        <v>0.88</v>
      </c>
      <c r="U5029" s="1299"/>
      <c r="V5029" s="1299"/>
      <c r="W5029" s="1299"/>
      <c r="X5029" s="1299">
        <v>0.72</v>
      </c>
      <c r="Y5029" s="1299"/>
      <c r="Z5029" s="1299"/>
      <c r="AA5029" s="1299"/>
      <c r="AB5029" s="1299"/>
      <c r="AC5029" s="1262">
        <v>0</v>
      </c>
      <c r="AD5029" s="1262"/>
      <c r="AE5029" s="1262"/>
      <c r="AF5029" s="1262"/>
    </row>
    <row r="5030" spans="1:32" ht="31.9" customHeight="1">
      <c r="A5030" s="150"/>
      <c r="C5030" s="173" t="s">
        <v>957</v>
      </c>
      <c r="D5030" s="1297" t="s">
        <v>949</v>
      </c>
      <c r="E5030" s="1297"/>
      <c r="F5030" s="1297"/>
      <c r="G5030" s="1297"/>
      <c r="H5030" s="1297"/>
      <c r="I5030" s="1297"/>
      <c r="J5030" s="1298">
        <v>3.6999999999999999E-4</v>
      </c>
      <c r="K5030" s="1298"/>
      <c r="L5030" s="174">
        <v>0</v>
      </c>
      <c r="M5030" s="174">
        <v>0</v>
      </c>
      <c r="N5030" s="1299">
        <v>0</v>
      </c>
      <c r="O5030" s="1299"/>
      <c r="P5030" s="1299">
        <v>1.1000000000000001</v>
      </c>
      <c r="Q5030" s="1299"/>
      <c r="R5030" s="1299"/>
      <c r="S5030" s="1299"/>
      <c r="T5030" s="1299">
        <v>0.88</v>
      </c>
      <c r="U5030" s="1299"/>
      <c r="V5030" s="1299"/>
      <c r="W5030" s="1299"/>
      <c r="X5030" s="1299">
        <v>0.72</v>
      </c>
      <c r="Y5030" s="1299"/>
      <c r="Z5030" s="1299"/>
      <c r="AA5030" s="1299"/>
      <c r="AB5030" s="1299"/>
      <c r="AC5030" s="1262">
        <v>0</v>
      </c>
      <c r="AD5030" s="1262"/>
      <c r="AE5030" s="1262"/>
      <c r="AF5030" s="1262"/>
    </row>
    <row r="5031" spans="1:32" ht="32.450000000000003" customHeight="1">
      <c r="A5031" s="150"/>
      <c r="C5031" s="173" t="s">
        <v>1038</v>
      </c>
      <c r="D5031" s="1297" t="s">
        <v>1037</v>
      </c>
      <c r="E5031" s="1297"/>
      <c r="F5031" s="1297"/>
      <c r="G5031" s="1297"/>
      <c r="H5031" s="1297"/>
      <c r="I5031" s="1297"/>
      <c r="J5031" s="1298">
        <v>5.6600000000000001E-3</v>
      </c>
      <c r="K5031" s="1298"/>
      <c r="L5031" s="174">
        <v>0</v>
      </c>
      <c r="M5031" s="174">
        <v>0</v>
      </c>
      <c r="N5031" s="1299">
        <v>0</v>
      </c>
      <c r="O5031" s="1299"/>
      <c r="P5031" s="1299">
        <v>1.1000000000000001</v>
      </c>
      <c r="Q5031" s="1299"/>
      <c r="R5031" s="1299"/>
      <c r="S5031" s="1299"/>
      <c r="T5031" s="1299">
        <v>0.88</v>
      </c>
      <c r="U5031" s="1299"/>
      <c r="V5031" s="1299"/>
      <c r="W5031" s="1299"/>
      <c r="X5031" s="1299">
        <v>0.72</v>
      </c>
      <c r="Y5031" s="1299"/>
      <c r="Z5031" s="1299"/>
      <c r="AA5031" s="1299"/>
      <c r="AB5031" s="1299"/>
      <c r="AC5031" s="1262">
        <v>0</v>
      </c>
      <c r="AD5031" s="1262"/>
      <c r="AE5031" s="1262"/>
      <c r="AF5031" s="1262"/>
    </row>
    <row r="5032" spans="1:32" ht="36.6" customHeight="1">
      <c r="A5032" s="153"/>
      <c r="B5032" s="154"/>
      <c r="C5032" s="175" t="s">
        <v>958</v>
      </c>
      <c r="D5032" s="1294" t="s">
        <v>952</v>
      </c>
      <c r="E5032" s="1294"/>
      <c r="F5032" s="1294"/>
      <c r="G5032" s="1294"/>
      <c r="H5032" s="1294"/>
      <c r="I5032" s="1294"/>
      <c r="J5032" s="1295">
        <v>2.0000000000000002E-5</v>
      </c>
      <c r="K5032" s="1295"/>
      <c r="L5032" s="176">
        <v>0</v>
      </c>
      <c r="M5032" s="176">
        <v>0</v>
      </c>
      <c r="N5032" s="1296">
        <v>0</v>
      </c>
      <c r="O5032" s="1296"/>
      <c r="P5032" s="1296">
        <v>1.1000000000000001</v>
      </c>
      <c r="Q5032" s="1296"/>
      <c r="R5032" s="1296"/>
      <c r="S5032" s="1296"/>
      <c r="T5032" s="1296">
        <v>0.88</v>
      </c>
      <c r="U5032" s="1296"/>
      <c r="V5032" s="1296"/>
      <c r="W5032" s="1296"/>
      <c r="X5032" s="1296">
        <v>0.72</v>
      </c>
      <c r="Y5032" s="1296"/>
      <c r="Z5032" s="1296"/>
      <c r="AA5032" s="1296"/>
      <c r="AB5032" s="1296"/>
      <c r="AC5032" s="1261">
        <v>0</v>
      </c>
      <c r="AD5032" s="1261"/>
      <c r="AE5032" s="1261"/>
      <c r="AF5032" s="1261"/>
    </row>
    <row r="5033" spans="1:32" ht="17.45" customHeight="1">
      <c r="A5033" s="1246"/>
      <c r="B5033" s="1246"/>
      <c r="C5033" s="1246"/>
      <c r="D5033" s="1246"/>
      <c r="E5033" s="1246"/>
      <c r="F5033" s="1246"/>
      <c r="G5033" s="1246"/>
      <c r="H5033" s="1246"/>
      <c r="I5033" s="1246"/>
      <c r="J5033" s="1246"/>
      <c r="K5033" s="1246"/>
      <c r="L5033" s="1246"/>
      <c r="M5033" s="1247" t="s">
        <v>423</v>
      </c>
      <c r="N5033" s="1247"/>
      <c r="O5033" s="1247"/>
      <c r="P5033" s="1247"/>
      <c r="Q5033" s="1247"/>
      <c r="R5033" s="1247"/>
      <c r="S5033" s="1247"/>
      <c r="T5033" s="1247"/>
      <c r="U5033" s="1247"/>
      <c r="V5033" s="1247"/>
      <c r="W5033" s="1247"/>
      <c r="X5033" s="1248"/>
      <c r="Y5033" s="1248"/>
      <c r="Z5033" s="1249">
        <v>0</v>
      </c>
      <c r="AA5033" s="1249"/>
      <c r="AB5033" s="1249"/>
      <c r="AC5033" s="1249"/>
      <c r="AD5033" s="1249"/>
      <c r="AE5033" s="1249"/>
      <c r="AF5033" s="1249"/>
    </row>
    <row r="5034" spans="1:32" ht="5.85" customHeight="1">
      <c r="A5034" s="1250"/>
      <c r="B5034" s="1250"/>
      <c r="C5034" s="1250"/>
      <c r="D5034" s="1250"/>
      <c r="E5034" s="1250"/>
      <c r="F5034" s="1250"/>
      <c r="G5034" s="1250"/>
      <c r="H5034" s="1250"/>
      <c r="I5034" s="1250"/>
      <c r="J5034" s="1250"/>
      <c r="K5034" s="1250"/>
      <c r="L5034" s="1250"/>
      <c r="M5034" s="1250"/>
      <c r="N5034" s="1250"/>
      <c r="O5034" s="1250"/>
      <c r="P5034" s="1250"/>
      <c r="Q5034" s="1250"/>
      <c r="R5034" s="1250"/>
      <c r="S5034" s="1250"/>
      <c r="T5034" s="1250"/>
      <c r="U5034" s="1250"/>
      <c r="V5034" s="1250"/>
      <c r="W5034" s="1250"/>
      <c r="X5034" s="1250"/>
      <c r="Y5034" s="1250"/>
      <c r="Z5034" s="1250"/>
      <c r="AA5034" s="1250"/>
      <c r="AB5034" s="1250"/>
      <c r="AC5034" s="1250"/>
      <c r="AD5034" s="1250"/>
      <c r="AE5034" s="1250"/>
      <c r="AF5034" s="1250"/>
    </row>
    <row r="5035" spans="1:32" ht="16.7" customHeight="1">
      <c r="A5035" s="1239"/>
      <c r="B5035" s="1239"/>
      <c r="C5035" s="1239"/>
      <c r="D5035" s="1239"/>
      <c r="E5035" s="1239"/>
      <c r="F5035" s="1239"/>
      <c r="G5035" s="1239"/>
      <c r="H5035" s="1239"/>
      <c r="I5035" s="1239"/>
      <c r="J5035" s="1239"/>
      <c r="K5035" s="1239"/>
      <c r="L5035" s="1239"/>
      <c r="M5035" s="1240" t="s">
        <v>424</v>
      </c>
      <c r="N5035" s="1240"/>
      <c r="O5035" s="1240"/>
      <c r="P5035" s="1240"/>
      <c r="Q5035" s="1240"/>
      <c r="R5035" s="1240"/>
      <c r="S5035" s="1240"/>
      <c r="T5035" s="1240"/>
      <c r="U5035" s="1240"/>
      <c r="V5035" s="1240"/>
      <c r="W5035" s="1240"/>
      <c r="X5035" s="1243"/>
      <c r="Y5035" s="1243"/>
      <c r="Z5035" s="1241">
        <v>88</v>
      </c>
      <c r="AA5035" s="1241"/>
      <c r="AB5035" s="1241"/>
      <c r="AC5035" s="1241"/>
      <c r="AD5035" s="1241"/>
      <c r="AE5035" s="1241"/>
      <c r="AF5035" s="1241"/>
    </row>
    <row r="5036" spans="1:32" ht="17.45" customHeight="1">
      <c r="A5036" s="1239"/>
      <c r="B5036" s="1239"/>
      <c r="C5036" s="1239"/>
      <c r="D5036" s="1239"/>
      <c r="E5036" s="1239"/>
      <c r="F5036" s="1239"/>
      <c r="G5036" s="1239"/>
      <c r="H5036" s="1239"/>
      <c r="I5036" s="1239"/>
      <c r="J5036" s="1239"/>
      <c r="K5036" s="1240" t="s">
        <v>425</v>
      </c>
      <c r="L5036" s="1240"/>
      <c r="M5036" s="1240"/>
      <c r="N5036" s="1240"/>
      <c r="O5036" s="1240"/>
      <c r="P5036" s="1240"/>
      <c r="Q5036" s="151"/>
      <c r="R5036" s="1244">
        <v>0</v>
      </c>
      <c r="S5036" s="1244"/>
      <c r="T5036" s="1244"/>
      <c r="U5036" s="151"/>
      <c r="V5036" s="1240" t="s">
        <v>426</v>
      </c>
      <c r="W5036" s="1240"/>
      <c r="X5036" s="1243"/>
      <c r="Y5036" s="1243"/>
      <c r="Z5036" s="1241">
        <v>0</v>
      </c>
      <c r="AA5036" s="1241"/>
      <c r="AB5036" s="1241"/>
      <c r="AC5036" s="1241"/>
      <c r="AD5036" s="1241"/>
      <c r="AE5036" s="1241"/>
      <c r="AF5036" s="1241"/>
    </row>
    <row r="5037" spans="1:32" ht="17.45" customHeight="1">
      <c r="A5037" s="1239"/>
      <c r="B5037" s="1239"/>
      <c r="C5037" s="1239"/>
      <c r="D5037" s="1239"/>
      <c r="E5037" s="1239"/>
      <c r="F5037" s="1239"/>
      <c r="G5037" s="1239"/>
      <c r="H5037" s="1239"/>
      <c r="I5037" s="1239"/>
      <c r="J5037" s="1239"/>
      <c r="K5037" s="1239"/>
      <c r="L5037" s="1239"/>
      <c r="M5037" s="1240" t="s">
        <v>427</v>
      </c>
      <c r="N5037" s="1240"/>
      <c r="O5037" s="1240"/>
      <c r="P5037" s="1240"/>
      <c r="Q5037" s="1240"/>
      <c r="R5037" s="1240"/>
      <c r="S5037" s="1240"/>
      <c r="T5037" s="1240"/>
      <c r="U5037" s="1240"/>
      <c r="V5037" s="1240"/>
      <c r="W5037" s="1240"/>
      <c r="X5037" s="1243"/>
      <c r="Y5037" s="1243"/>
      <c r="Z5037" s="1241">
        <v>88</v>
      </c>
      <c r="AA5037" s="1241"/>
      <c r="AB5037" s="1241"/>
      <c r="AC5037" s="1241"/>
      <c r="AD5037" s="1241"/>
      <c r="AE5037" s="1241"/>
      <c r="AF5037" s="1241"/>
    </row>
    <row r="5038" spans="1:32" ht="5.85" customHeight="1">
      <c r="A5038" s="1242"/>
      <c r="B5038" s="1242"/>
      <c r="C5038" s="1242"/>
      <c r="D5038" s="1242"/>
      <c r="E5038" s="1242"/>
      <c r="F5038" s="1242"/>
      <c r="G5038" s="1242"/>
      <c r="H5038" s="1242"/>
      <c r="I5038" s="1242"/>
      <c r="J5038" s="1242"/>
      <c r="K5038" s="1242"/>
      <c r="L5038" s="1242"/>
      <c r="M5038" s="1242"/>
      <c r="N5038" s="1242"/>
      <c r="O5038" s="1242"/>
      <c r="P5038" s="1242"/>
      <c r="Q5038" s="1242"/>
      <c r="R5038" s="1242"/>
      <c r="S5038" s="1242"/>
      <c r="T5038" s="1242"/>
      <c r="U5038" s="1242"/>
      <c r="V5038" s="1242"/>
      <c r="W5038" s="1242"/>
      <c r="X5038" s="1242"/>
      <c r="Y5038" s="1242"/>
      <c r="Z5038" s="1242"/>
      <c r="AA5038" s="1242"/>
      <c r="AB5038" s="1242"/>
      <c r="AC5038" s="1242"/>
      <c r="AD5038" s="1242"/>
      <c r="AE5038" s="1242"/>
      <c r="AF5038" s="1242"/>
    </row>
    <row r="5039" spans="1:32" ht="145.35" customHeight="1">
      <c r="A5039" s="150"/>
      <c r="AF5039" s="152"/>
    </row>
    <row r="5040" spans="1:32" ht="103.9" customHeight="1">
      <c r="A5040" s="150"/>
      <c r="AF5040" s="152"/>
    </row>
    <row r="5041" spans="1:32" ht="103.15" customHeight="1">
      <c r="A5041" s="153"/>
      <c r="B5041" s="154"/>
      <c r="C5041" s="154"/>
      <c r="D5041" s="154"/>
      <c r="E5041" s="154"/>
      <c r="F5041" s="154"/>
      <c r="G5041" s="154"/>
      <c r="H5041" s="154"/>
      <c r="I5041" s="154"/>
      <c r="J5041" s="154"/>
      <c r="K5041" s="154"/>
      <c r="L5041" s="154"/>
      <c r="M5041" s="154"/>
      <c r="N5041" s="154"/>
      <c r="O5041" s="154"/>
      <c r="P5041" s="154"/>
      <c r="Q5041" s="154"/>
      <c r="R5041" s="154"/>
      <c r="S5041" s="154"/>
      <c r="T5041" s="154"/>
      <c r="U5041" s="154"/>
      <c r="V5041" s="154"/>
      <c r="W5041" s="154"/>
      <c r="X5041" s="154"/>
      <c r="Y5041" s="154"/>
      <c r="Z5041" s="154"/>
      <c r="AA5041" s="154"/>
      <c r="AB5041" s="154"/>
      <c r="AC5041" s="154"/>
      <c r="AD5041" s="154"/>
      <c r="AE5041" s="154"/>
      <c r="AF5041" s="162"/>
    </row>
    <row r="5042" spans="1:32" ht="1.5" customHeight="1">
      <c r="A5042" s="146"/>
      <c r="B5042" s="147"/>
      <c r="C5042" s="147"/>
      <c r="D5042" s="147"/>
      <c r="E5042" s="147"/>
      <c r="F5042" s="147"/>
      <c r="G5042" s="1289" t="s">
        <v>376</v>
      </c>
      <c r="H5042" s="1289"/>
      <c r="I5042" s="1289"/>
      <c r="J5042" s="1289"/>
      <c r="K5042" s="1289"/>
      <c r="L5042" s="1289"/>
      <c r="M5042" s="1289"/>
      <c r="N5042" s="1289"/>
      <c r="O5042" s="1289"/>
      <c r="P5042" s="1289"/>
      <c r="Q5042" s="1289"/>
      <c r="R5042" s="1289"/>
      <c r="S5042" s="1289"/>
      <c r="T5042" s="1289"/>
      <c r="U5042" s="1289"/>
      <c r="V5042" s="1289"/>
      <c r="W5042" s="1289"/>
      <c r="X5042" s="1289"/>
      <c r="Y5042" s="1289"/>
      <c r="Z5042" s="1289"/>
      <c r="AA5042" s="148"/>
      <c r="AB5042" s="1290" t="s">
        <v>1039</v>
      </c>
      <c r="AC5042" s="1290"/>
      <c r="AD5042" s="1290"/>
      <c r="AE5042" s="1290"/>
      <c r="AF5042" s="1290"/>
    </row>
    <row r="5043" spans="1:32" ht="14.65" customHeight="1">
      <c r="A5043" s="150"/>
      <c r="B5043" s="1243"/>
      <c r="C5043" s="1243"/>
      <c r="D5043" s="1243"/>
      <c r="E5043" s="1243"/>
      <c r="G5043" s="1289"/>
      <c r="H5043" s="1289"/>
      <c r="I5043" s="1289"/>
      <c r="J5043" s="1289"/>
      <c r="K5043" s="1289"/>
      <c r="L5043" s="1289"/>
      <c r="M5043" s="1289"/>
      <c r="N5043" s="1289"/>
      <c r="O5043" s="1289"/>
      <c r="P5043" s="1289"/>
      <c r="Q5043" s="1289"/>
      <c r="R5043" s="1289"/>
      <c r="S5043" s="1289"/>
      <c r="T5043" s="1289"/>
      <c r="U5043" s="1289"/>
      <c r="V5043" s="1289"/>
      <c r="W5043" s="1289"/>
      <c r="X5043" s="1289"/>
      <c r="Y5043" s="1289"/>
      <c r="Z5043" s="1289"/>
      <c r="AA5043" s="152"/>
      <c r="AB5043" s="1290"/>
      <c r="AC5043" s="1290"/>
      <c r="AD5043" s="1290"/>
      <c r="AE5043" s="1290"/>
      <c r="AF5043" s="1290"/>
    </row>
    <row r="5044" spans="1:32" ht="0.75" customHeight="1">
      <c r="A5044" s="150"/>
      <c r="B5044" s="1243"/>
      <c r="C5044" s="1243"/>
      <c r="D5044" s="1243"/>
      <c r="E5044" s="1243"/>
      <c r="G5044" s="1289"/>
      <c r="H5044" s="1289"/>
      <c r="I5044" s="1289"/>
      <c r="J5044" s="1289"/>
      <c r="K5044" s="1289"/>
      <c r="L5044" s="1289"/>
      <c r="M5044" s="1289"/>
      <c r="N5044" s="1289"/>
      <c r="O5044" s="1289"/>
      <c r="P5044" s="1289"/>
      <c r="Q5044" s="1289"/>
      <c r="R5044" s="1289"/>
      <c r="S5044" s="1289"/>
      <c r="T5044" s="1289"/>
      <c r="U5044" s="1289"/>
      <c r="V5044" s="1289"/>
      <c r="W5044" s="1289"/>
      <c r="X5044" s="1289"/>
      <c r="Y5044" s="1289"/>
      <c r="Z5044" s="1289"/>
      <c r="AA5044" s="152"/>
      <c r="AB5044" s="1290"/>
      <c r="AC5044" s="1290"/>
      <c r="AD5044" s="1290"/>
      <c r="AE5044" s="1290"/>
      <c r="AF5044" s="1290"/>
    </row>
    <row r="5045" spans="1:32" ht="11.65" customHeight="1">
      <c r="A5045" s="150"/>
      <c r="B5045" s="1243"/>
      <c r="C5045" s="1243"/>
      <c r="D5045" s="1243"/>
      <c r="E5045" s="1243"/>
      <c r="G5045" s="1289"/>
      <c r="H5045" s="1289"/>
      <c r="I5045" s="1289"/>
      <c r="J5045" s="1289"/>
      <c r="K5045" s="1289"/>
      <c r="L5045" s="1289"/>
      <c r="M5045" s="1289"/>
      <c r="N5045" s="1289"/>
      <c r="O5045" s="1289"/>
      <c r="P5045" s="1289"/>
      <c r="Q5045" s="1289"/>
      <c r="R5045" s="1289"/>
      <c r="S5045" s="1289"/>
      <c r="T5045" s="1289"/>
      <c r="U5045" s="1289"/>
      <c r="V5045" s="1289"/>
      <c r="W5045" s="1289"/>
      <c r="X5045" s="1289"/>
      <c r="Y5045" s="1289"/>
      <c r="Z5045" s="1289"/>
      <c r="AA5045" s="152"/>
      <c r="AB5045" s="1291" t="s">
        <v>378</v>
      </c>
      <c r="AC5045" s="1291"/>
      <c r="AD5045" s="1291"/>
      <c r="AE5045" s="1324"/>
      <c r="AF5045" s="1324"/>
    </row>
    <row r="5046" spans="1:32" ht="13.9" customHeight="1">
      <c r="A5046" s="150"/>
      <c r="B5046" s="1243"/>
      <c r="C5046" s="1243"/>
      <c r="D5046" s="1243"/>
      <c r="E5046" s="1243"/>
      <c r="G5046" s="1293" t="s">
        <v>379</v>
      </c>
      <c r="H5046" s="1293"/>
      <c r="I5046" s="1293"/>
      <c r="J5046" s="1293"/>
      <c r="K5046" s="1293"/>
      <c r="L5046" s="1293"/>
      <c r="M5046" s="1293"/>
      <c r="N5046" s="1293"/>
      <c r="O5046" s="1293"/>
      <c r="P5046" s="1293"/>
      <c r="Q5046" s="1293"/>
      <c r="R5046" s="1293"/>
      <c r="S5046" s="1293"/>
      <c r="T5046" s="1293"/>
      <c r="U5046" s="1293"/>
      <c r="V5046" s="1293"/>
      <c r="W5046" s="1293"/>
      <c r="X5046" s="1293"/>
      <c r="Y5046" s="1293"/>
      <c r="Z5046" s="1293"/>
      <c r="AA5046" s="152"/>
      <c r="AB5046" s="1291"/>
      <c r="AC5046" s="1291"/>
      <c r="AD5046" s="1291"/>
      <c r="AE5046" s="1324"/>
      <c r="AF5046" s="1324"/>
    </row>
    <row r="5047" spans="1:32" ht="0.75" customHeight="1">
      <c r="A5047" s="150"/>
      <c r="G5047" s="1293"/>
      <c r="H5047" s="1293"/>
      <c r="I5047" s="1293"/>
      <c r="J5047" s="1293"/>
      <c r="K5047" s="1293"/>
      <c r="L5047" s="1293"/>
      <c r="M5047" s="1293"/>
      <c r="N5047" s="1293"/>
      <c r="O5047" s="1293"/>
      <c r="P5047" s="1293"/>
      <c r="Q5047" s="1293"/>
      <c r="R5047" s="1293"/>
      <c r="S5047" s="1293"/>
      <c r="T5047" s="1293"/>
      <c r="U5047" s="1293"/>
      <c r="V5047" s="1293"/>
      <c r="W5047" s="1293"/>
      <c r="X5047" s="1293"/>
      <c r="Y5047" s="1293"/>
      <c r="Z5047" s="1293"/>
      <c r="AA5047" s="152"/>
      <c r="AB5047" s="1291"/>
      <c r="AC5047" s="1291"/>
      <c r="AD5047" s="1291"/>
      <c r="AE5047" s="1324"/>
      <c r="AF5047" s="1324"/>
    </row>
    <row r="5048" spans="1:32" ht="0.75" customHeight="1">
      <c r="A5048" s="153"/>
      <c r="B5048" s="154"/>
      <c r="C5048" s="154"/>
      <c r="D5048" s="154"/>
      <c r="E5048" s="154"/>
      <c r="F5048" s="154"/>
      <c r="G5048" s="154"/>
      <c r="H5048" s="154"/>
      <c r="I5048" s="154"/>
      <c r="J5048" s="154"/>
      <c r="K5048" s="154"/>
      <c r="L5048" s="154"/>
      <c r="M5048" s="154"/>
      <c r="N5048" s="154"/>
      <c r="O5048" s="154"/>
      <c r="P5048" s="154"/>
      <c r="Q5048" s="154"/>
      <c r="R5048" s="154"/>
      <c r="S5048" s="154"/>
      <c r="T5048" s="154"/>
      <c r="U5048" s="154"/>
      <c r="V5048" s="154"/>
      <c r="W5048" s="154"/>
      <c r="X5048" s="154"/>
      <c r="Y5048" s="154"/>
      <c r="Z5048" s="154"/>
      <c r="AA5048" s="154"/>
      <c r="AB5048" s="154"/>
      <c r="AC5048" s="154"/>
      <c r="AD5048" s="154"/>
      <c r="AE5048" s="154"/>
      <c r="AF5048" s="162"/>
    </row>
    <row r="5049" spans="1:32" ht="15.95" customHeight="1">
      <c r="A5049" s="1280" t="s">
        <v>323</v>
      </c>
      <c r="B5049" s="1280"/>
      <c r="C5049" s="1280"/>
      <c r="D5049" s="1280"/>
      <c r="E5049" s="1280"/>
      <c r="F5049" s="1280"/>
      <c r="G5049" s="1280"/>
      <c r="H5049" s="1280"/>
      <c r="I5049" s="1280"/>
      <c r="J5049" s="1280"/>
      <c r="K5049" s="1280"/>
      <c r="L5049" s="1280"/>
      <c r="M5049" s="1280"/>
      <c r="N5049" s="1280"/>
      <c r="O5049" s="1280"/>
      <c r="P5049" s="1280"/>
      <c r="Q5049" s="1280"/>
      <c r="R5049" s="1280"/>
      <c r="S5049" s="1280"/>
      <c r="T5049" s="1280"/>
      <c r="U5049" s="1280"/>
      <c r="V5049" s="1280"/>
      <c r="W5049" s="1280"/>
      <c r="X5049" s="1280"/>
      <c r="Y5049" s="1280"/>
      <c r="Z5049" s="1280"/>
      <c r="AA5049" s="1280"/>
      <c r="AB5049" s="1280"/>
      <c r="AC5049" s="1280"/>
      <c r="AD5049" s="1280"/>
      <c r="AE5049" s="1280"/>
      <c r="AF5049" s="1280"/>
    </row>
    <row r="5050" spans="1:32" ht="0.75" customHeight="1">
      <c r="A5050" s="146"/>
      <c r="B5050" s="147"/>
      <c r="C5050" s="147"/>
      <c r="D5050" s="147"/>
      <c r="E5050" s="147"/>
      <c r="F5050" s="147"/>
      <c r="G5050" s="147"/>
      <c r="H5050" s="147"/>
      <c r="I5050" s="147"/>
      <c r="J5050" s="147"/>
      <c r="K5050" s="147"/>
      <c r="L5050" s="147"/>
      <c r="M5050" s="147"/>
      <c r="N5050" s="147"/>
      <c r="O5050" s="147"/>
      <c r="P5050" s="147"/>
      <c r="Q5050" s="147"/>
      <c r="R5050" s="147"/>
      <c r="S5050" s="147"/>
      <c r="T5050" s="147"/>
      <c r="U5050" s="147"/>
      <c r="V5050" s="147"/>
      <c r="W5050" s="147"/>
      <c r="X5050" s="147"/>
      <c r="Y5050" s="147"/>
      <c r="Z5050" s="147"/>
      <c r="AA5050" s="147"/>
      <c r="AB5050" s="147"/>
      <c r="AC5050" s="147"/>
      <c r="AD5050" s="147"/>
      <c r="AE5050" s="147"/>
      <c r="AF5050" s="148"/>
    </row>
    <row r="5051" spans="1:32" ht="37.15" customHeight="1">
      <c r="A5051" s="1281" t="s">
        <v>380</v>
      </c>
      <c r="B5051" s="1281"/>
      <c r="C5051" s="1281"/>
      <c r="D5051" s="1281"/>
      <c r="E5051" s="1281"/>
      <c r="F5051" s="1281"/>
      <c r="G5051" s="1281"/>
      <c r="H5051" s="1281"/>
      <c r="I5051" s="1281"/>
      <c r="J5051" s="1281"/>
      <c r="K5051" s="1281"/>
      <c r="L5051" s="1281"/>
      <c r="M5051" s="1281"/>
      <c r="N5051" s="1281"/>
      <c r="O5051" s="1281"/>
      <c r="P5051" s="1281"/>
      <c r="Q5051" s="1281"/>
      <c r="R5051" s="1281"/>
      <c r="S5051" s="1281"/>
      <c r="T5051" s="1281"/>
      <c r="U5051" s="1281"/>
      <c r="V5051" s="1281"/>
      <c r="W5051" s="1281"/>
      <c r="X5051" s="1281"/>
      <c r="Y5051" s="1282" t="s">
        <v>878</v>
      </c>
      <c r="Z5051" s="1282"/>
      <c r="AA5051" s="1282"/>
      <c r="AB5051" s="1282"/>
      <c r="AC5051" s="1282"/>
      <c r="AD5051" s="1282"/>
      <c r="AE5051" s="1282"/>
      <c r="AF5051" s="1282"/>
    </row>
    <row r="5052" spans="1:32" ht="5.0999999999999996" customHeight="1">
      <c r="A5052" s="155"/>
      <c r="B5052" s="156"/>
      <c r="C5052" s="156"/>
      <c r="D5052" s="156"/>
      <c r="E5052" s="156"/>
      <c r="F5052" s="156"/>
      <c r="G5052" s="156"/>
      <c r="H5052" s="156"/>
      <c r="I5052" s="156"/>
      <c r="J5052" s="156"/>
      <c r="K5052" s="156"/>
      <c r="L5052" s="156"/>
      <c r="M5052" s="156"/>
      <c r="N5052" s="156"/>
      <c r="O5052" s="156"/>
      <c r="P5052" s="156"/>
      <c r="Q5052" s="156"/>
      <c r="R5052" s="156"/>
      <c r="S5052" s="156"/>
      <c r="T5052" s="156"/>
      <c r="U5052" s="156"/>
      <c r="V5052" s="156"/>
      <c r="W5052" s="156"/>
      <c r="X5052" s="156"/>
      <c r="Y5052" s="156"/>
      <c r="Z5052" s="156"/>
      <c r="AA5052" s="156"/>
      <c r="AB5052" s="156"/>
      <c r="AC5052" s="156"/>
      <c r="AD5052" s="156"/>
      <c r="AE5052" s="156"/>
      <c r="AF5052" s="157"/>
    </row>
    <row r="5053" spans="1:32" ht="18.2" customHeight="1">
      <c r="A5053" s="1278" t="s">
        <v>382</v>
      </c>
      <c r="B5053" s="1278"/>
      <c r="C5053" s="1278"/>
      <c r="D5053" s="1278"/>
      <c r="E5053" s="1278" t="s">
        <v>385</v>
      </c>
      <c r="F5053" s="1278"/>
      <c r="G5053" s="1278"/>
      <c r="H5053" s="1321" t="s">
        <v>386</v>
      </c>
      <c r="I5053" s="1285" t="s">
        <v>543</v>
      </c>
      <c r="J5053" s="1285"/>
      <c r="K5053" s="1285"/>
      <c r="L5053" s="1285"/>
      <c r="M5053" s="1285"/>
      <c r="N5053" s="1285"/>
      <c r="O5053" s="1285"/>
      <c r="P5053" s="1285"/>
      <c r="Q5053" s="1285"/>
      <c r="R5053" s="1285"/>
      <c r="S5053" s="1285"/>
      <c r="T5053" s="1285"/>
      <c r="U5053" s="1285"/>
      <c r="V5053" s="1285"/>
      <c r="W5053" s="1285"/>
      <c r="X5053" s="1285"/>
      <c r="Y5053" s="1275" t="s">
        <v>383</v>
      </c>
      <c r="Z5053" s="1275"/>
      <c r="AA5053" s="1275"/>
      <c r="AB5053" s="1275"/>
      <c r="AC5053" s="1275"/>
      <c r="AD5053" s="1286" t="s">
        <v>446</v>
      </c>
      <c r="AE5053" s="1286"/>
      <c r="AF5053" s="1286"/>
    </row>
    <row r="5054" spans="1:32" ht="0.75" customHeight="1">
      <c r="A5054" s="1274" t="s">
        <v>542</v>
      </c>
      <c r="B5054" s="1274"/>
      <c r="C5054" s="1274"/>
      <c r="D5054" s="1274"/>
      <c r="E5054" s="1278"/>
      <c r="F5054" s="1278"/>
      <c r="G5054" s="1278"/>
      <c r="H5054" s="1321"/>
      <c r="I5054" s="1285"/>
      <c r="J5054" s="1285"/>
      <c r="K5054" s="1285"/>
      <c r="L5054" s="1285"/>
      <c r="M5054" s="1285"/>
      <c r="N5054" s="1285"/>
      <c r="O5054" s="1285"/>
      <c r="P5054" s="1285"/>
      <c r="Q5054" s="1285"/>
      <c r="R5054" s="1285"/>
      <c r="S5054" s="1285"/>
      <c r="T5054" s="1285"/>
      <c r="U5054" s="1285"/>
      <c r="V5054" s="1285"/>
      <c r="W5054" s="1285"/>
      <c r="X5054" s="1285"/>
      <c r="Y5054" s="1275" t="s">
        <v>387</v>
      </c>
      <c r="Z5054" s="1275"/>
      <c r="AA5054" s="1275"/>
      <c r="AB5054" s="1275"/>
      <c r="AC5054" s="1275"/>
      <c r="AD5054" s="1276">
        <v>1</v>
      </c>
      <c r="AE5054" s="1276"/>
      <c r="AF5054" s="1276"/>
    </row>
    <row r="5055" spans="1:32" ht="18.2" customHeight="1">
      <c r="A5055" s="1274"/>
      <c r="B5055" s="1274"/>
      <c r="C5055" s="1274"/>
      <c r="D5055" s="1274"/>
      <c r="E5055" s="1277"/>
      <c r="F5055" s="1277"/>
      <c r="G5055" s="1277"/>
      <c r="H5055" s="1321"/>
      <c r="I5055" s="1285"/>
      <c r="J5055" s="1285"/>
      <c r="K5055" s="1285"/>
      <c r="L5055" s="1285"/>
      <c r="M5055" s="1285"/>
      <c r="N5055" s="1285"/>
      <c r="O5055" s="1285"/>
      <c r="P5055" s="1285"/>
      <c r="Q5055" s="1285"/>
      <c r="R5055" s="1285"/>
      <c r="S5055" s="1285"/>
      <c r="T5055" s="1285"/>
      <c r="U5055" s="1285"/>
      <c r="V5055" s="1285"/>
      <c r="W5055" s="1285"/>
      <c r="X5055" s="1285"/>
      <c r="Y5055" s="1275"/>
      <c r="Z5055" s="1275"/>
      <c r="AA5055" s="1275"/>
      <c r="AB5055" s="1275"/>
      <c r="AC5055" s="1275"/>
      <c r="AD5055" s="1276"/>
      <c r="AE5055" s="1276"/>
      <c r="AF5055" s="1276"/>
    </row>
    <row r="5056" spans="1:32" ht="0.75" customHeight="1">
      <c r="A5056" s="1278"/>
      <c r="B5056" s="1278"/>
      <c r="C5056" s="1278"/>
      <c r="D5056" s="1278"/>
      <c r="E5056" s="1278"/>
      <c r="F5056" s="1278"/>
      <c r="G5056" s="1278"/>
      <c r="H5056" s="1321"/>
      <c r="I5056" s="1279"/>
      <c r="J5056" s="1279"/>
      <c r="K5056" s="1279"/>
      <c r="L5056" s="1279"/>
      <c r="M5056" s="1279"/>
      <c r="N5056" s="1279"/>
      <c r="O5056" s="1279"/>
      <c r="P5056" s="1279"/>
      <c r="Q5056" s="1279"/>
      <c r="R5056" s="1279"/>
      <c r="S5056" s="1279"/>
      <c r="T5056" s="1279"/>
      <c r="U5056" s="1279"/>
      <c r="V5056" s="1279"/>
      <c r="W5056" s="1279"/>
      <c r="X5056" s="1279"/>
      <c r="Y5056" s="1279"/>
      <c r="Z5056" s="1279"/>
      <c r="AA5056" s="1279"/>
      <c r="AB5056" s="1279"/>
      <c r="AC5056" s="1279"/>
      <c r="AD5056" s="1279"/>
      <c r="AE5056" s="1279"/>
      <c r="AF5056" s="1279"/>
    </row>
    <row r="5057" spans="1:32" ht="26.1" customHeight="1">
      <c r="A5057" s="1271" t="s">
        <v>432</v>
      </c>
      <c r="B5057" s="1271"/>
      <c r="C5057" s="1271"/>
      <c r="D5057" s="1271"/>
      <c r="E5057" s="1271"/>
      <c r="F5057" s="1271"/>
      <c r="G5057" s="1271"/>
      <c r="H5057" s="1271"/>
      <c r="I5057" s="1271"/>
      <c r="J5057" s="1271"/>
      <c r="K5057" s="1271"/>
      <c r="L5057" s="1271"/>
      <c r="M5057" s="1271"/>
      <c r="N5057" s="1271"/>
      <c r="O5057" s="1271"/>
      <c r="P5057" s="1271"/>
      <c r="Q5057" s="1271"/>
      <c r="R5057" s="1271"/>
      <c r="S5057" s="1271"/>
      <c r="T5057" s="1271"/>
      <c r="U5057" s="1271"/>
      <c r="V5057" s="1271"/>
      <c r="W5057" s="1271"/>
      <c r="X5057" s="1271"/>
      <c r="Y5057" s="1271"/>
      <c r="Z5057" s="1271"/>
      <c r="AA5057" s="1271"/>
      <c r="AB5057" s="1271"/>
      <c r="AC5057" s="1271"/>
      <c r="AD5057" s="1271"/>
      <c r="AE5057" s="1271"/>
      <c r="AF5057" s="1272"/>
    </row>
    <row r="5058" spans="1:32" ht="0.75" customHeight="1">
      <c r="A5058" s="1273" t="s">
        <v>389</v>
      </c>
      <c r="B5058" s="1273"/>
      <c r="C5058" s="1273"/>
      <c r="D5058" s="1273"/>
      <c r="E5058" s="1273"/>
      <c r="F5058" s="1273"/>
      <c r="G5058" s="1273"/>
      <c r="H5058" s="1273"/>
      <c r="I5058" s="1273"/>
      <c r="J5058" s="1273"/>
      <c r="K5058" s="1273"/>
      <c r="L5058" s="1273"/>
      <c r="M5058" s="1273"/>
      <c r="N5058" s="1273"/>
      <c r="O5058" s="1273"/>
      <c r="P5058" s="1273"/>
      <c r="Q5058" s="1273"/>
      <c r="R5058" s="1273"/>
      <c r="S5058" s="1273"/>
      <c r="T5058" s="1273"/>
      <c r="U5058" s="1273"/>
      <c r="V5058" s="1273"/>
      <c r="W5058" s="1273"/>
      <c r="X5058" s="1273"/>
      <c r="Y5058" s="1273"/>
      <c r="Z5058" s="1273"/>
      <c r="AA5058" s="1273"/>
      <c r="AB5058" s="1273"/>
      <c r="AC5058" s="1273"/>
      <c r="AD5058" s="1273"/>
      <c r="AE5058" s="1273"/>
      <c r="AF5058" s="1272"/>
    </row>
    <row r="5059" spans="1:32" ht="9.4" customHeight="1">
      <c r="A5059" s="1273"/>
      <c r="B5059" s="1273"/>
      <c r="C5059" s="1273"/>
      <c r="D5059" s="1273"/>
      <c r="E5059" s="1273"/>
      <c r="F5059" s="1273"/>
      <c r="G5059" s="1273"/>
      <c r="H5059" s="1273"/>
      <c r="I5059" s="1273"/>
      <c r="J5059" s="1273"/>
      <c r="K5059" s="1273"/>
      <c r="L5059" s="1273"/>
      <c r="M5059" s="1273"/>
      <c r="N5059" s="1273"/>
      <c r="O5059" s="1273"/>
      <c r="P5059" s="1273"/>
      <c r="Q5059" s="1273"/>
      <c r="R5059" s="1273"/>
      <c r="S5059" s="1273"/>
      <c r="T5059" s="1273"/>
      <c r="U5059" s="1273"/>
      <c r="V5059" s="1273"/>
      <c r="W5059" s="1273"/>
      <c r="X5059" s="1273"/>
      <c r="Y5059" s="1273"/>
      <c r="Z5059" s="1273"/>
      <c r="AA5059" s="1273"/>
      <c r="AB5059" s="1273"/>
      <c r="AC5059" s="1273"/>
      <c r="AD5059" s="1273"/>
      <c r="AE5059" s="1273"/>
      <c r="AF5059" s="1272"/>
    </row>
    <row r="5060" spans="1:32" ht="17.45" customHeight="1">
      <c r="A5060" s="1255" t="s">
        <v>390</v>
      </c>
      <c r="B5060" s="1255"/>
      <c r="C5060" s="1255"/>
      <c r="D5060" s="1255"/>
      <c r="E5060" s="1255"/>
      <c r="F5060" s="1255"/>
      <c r="G5060" s="1255"/>
      <c r="H5060" s="1255"/>
      <c r="I5060" s="1255"/>
      <c r="J5060" s="1255"/>
      <c r="K5060" s="1255"/>
      <c r="L5060" s="1255"/>
      <c r="M5060" s="1256" t="s">
        <v>391</v>
      </c>
      <c r="N5060" s="1256" t="s">
        <v>392</v>
      </c>
      <c r="O5060" s="1256"/>
      <c r="P5060" s="1256"/>
      <c r="Q5060" s="1256"/>
      <c r="R5060" s="1256"/>
      <c r="S5060" s="1256"/>
      <c r="T5060" s="1256" t="s">
        <v>393</v>
      </c>
      <c r="U5060" s="1256"/>
      <c r="V5060" s="1256"/>
      <c r="W5060" s="1256"/>
      <c r="X5060" s="1256"/>
      <c r="Y5060" s="1256"/>
      <c r="Z5060" s="1256"/>
      <c r="AA5060" s="1256"/>
      <c r="AB5060" s="1256"/>
      <c r="AC5060" s="1245" t="s">
        <v>394</v>
      </c>
      <c r="AD5060" s="1245"/>
      <c r="AE5060" s="1245"/>
      <c r="AF5060" s="1245"/>
    </row>
    <row r="5061" spans="1:32" ht="17.45" customHeight="1">
      <c r="A5061" s="1255"/>
      <c r="B5061" s="1255"/>
      <c r="C5061" s="1255"/>
      <c r="D5061" s="1255"/>
      <c r="E5061" s="1255"/>
      <c r="F5061" s="1255"/>
      <c r="G5061" s="1255"/>
      <c r="H5061" s="1255"/>
      <c r="I5061" s="1255"/>
      <c r="J5061" s="1255"/>
      <c r="K5061" s="1255"/>
      <c r="L5061" s="1255"/>
      <c r="M5061" s="1256"/>
      <c r="N5061" s="1256" t="s">
        <v>395</v>
      </c>
      <c r="O5061" s="1256"/>
      <c r="P5061" s="1256" t="s">
        <v>396</v>
      </c>
      <c r="Q5061" s="1256"/>
      <c r="R5061" s="1256"/>
      <c r="S5061" s="1256"/>
      <c r="T5061" s="1256" t="s">
        <v>395</v>
      </c>
      <c r="U5061" s="1256"/>
      <c r="V5061" s="1256"/>
      <c r="W5061" s="1256"/>
      <c r="X5061" s="1256" t="s">
        <v>396</v>
      </c>
      <c r="Y5061" s="1256"/>
      <c r="Z5061" s="1256"/>
      <c r="AA5061" s="1256"/>
      <c r="AB5061" s="1256"/>
      <c r="AC5061" s="1245"/>
      <c r="AD5061" s="1245"/>
      <c r="AE5061" s="1245"/>
      <c r="AF5061" s="1245"/>
    </row>
    <row r="5062" spans="1:32" ht="22.5" customHeight="1">
      <c r="A5062" s="146"/>
      <c r="B5062" s="147"/>
      <c r="C5062" s="163" t="s">
        <v>924</v>
      </c>
      <c r="D5062" s="1314" t="s">
        <v>925</v>
      </c>
      <c r="E5062" s="1314"/>
      <c r="F5062" s="1314"/>
      <c r="G5062" s="1314"/>
      <c r="H5062" s="1314"/>
      <c r="I5062" s="1314"/>
      <c r="J5062" s="1314"/>
      <c r="K5062" s="1314"/>
      <c r="L5062" s="1314"/>
      <c r="M5062" s="164">
        <v>6.9970000000000004E-2</v>
      </c>
      <c r="N5062" s="1327">
        <v>1</v>
      </c>
      <c r="O5062" s="1327"/>
      <c r="P5062" s="1327">
        <v>0</v>
      </c>
      <c r="Q5062" s="1327"/>
      <c r="R5062" s="1327"/>
      <c r="S5062" s="1327"/>
      <c r="T5062" s="1317">
        <v>19.9863</v>
      </c>
      <c r="U5062" s="1317"/>
      <c r="V5062" s="1317"/>
      <c r="W5062" s="1317"/>
      <c r="X5062" s="1317">
        <v>5.8059000000000003</v>
      </c>
      <c r="Y5062" s="1317"/>
      <c r="Z5062" s="1317"/>
      <c r="AA5062" s="1317"/>
      <c r="AB5062" s="1317"/>
      <c r="AC5062" s="1318">
        <v>1.3984000000000001</v>
      </c>
      <c r="AD5062" s="1318"/>
      <c r="AE5062" s="1318"/>
      <c r="AF5062" s="1318"/>
    </row>
    <row r="5063" spans="1:32" ht="23.25" customHeight="1">
      <c r="A5063" s="153"/>
      <c r="B5063" s="154"/>
      <c r="C5063" s="167" t="s">
        <v>926</v>
      </c>
      <c r="D5063" s="1304" t="s">
        <v>927</v>
      </c>
      <c r="E5063" s="1304"/>
      <c r="F5063" s="1304"/>
      <c r="G5063" s="1304"/>
      <c r="H5063" s="1304"/>
      <c r="I5063" s="1304"/>
      <c r="J5063" s="1304"/>
      <c r="K5063" s="1304"/>
      <c r="L5063" s="1304"/>
      <c r="M5063" s="168">
        <v>6.9970000000000004E-2</v>
      </c>
      <c r="N5063" s="1326">
        <v>1</v>
      </c>
      <c r="O5063" s="1326"/>
      <c r="P5063" s="1326">
        <v>0</v>
      </c>
      <c r="Q5063" s="1326"/>
      <c r="R5063" s="1326"/>
      <c r="S5063" s="1326"/>
      <c r="T5063" s="1307">
        <v>28.358699999999999</v>
      </c>
      <c r="U5063" s="1307"/>
      <c r="V5063" s="1307"/>
      <c r="W5063" s="1307"/>
      <c r="X5063" s="1307">
        <v>27.987300000000001</v>
      </c>
      <c r="Y5063" s="1307"/>
      <c r="Z5063" s="1307"/>
      <c r="AA5063" s="1307"/>
      <c r="AB5063" s="1307"/>
      <c r="AC5063" s="1308">
        <v>1.9843</v>
      </c>
      <c r="AD5063" s="1308"/>
      <c r="AE5063" s="1308"/>
      <c r="AF5063" s="1308"/>
    </row>
    <row r="5064" spans="1:32" ht="16.7" customHeight="1">
      <c r="A5064" s="1246"/>
      <c r="B5064" s="1246"/>
      <c r="C5064" s="1246"/>
      <c r="D5064" s="1246"/>
      <c r="E5064" s="1246"/>
      <c r="F5064" s="1246"/>
      <c r="G5064" s="1246"/>
      <c r="H5064" s="1246"/>
      <c r="I5064" s="1246"/>
      <c r="J5064" s="1246"/>
      <c r="K5064" s="1246"/>
      <c r="L5064" s="1246"/>
      <c r="M5064" s="1247" t="s">
        <v>397</v>
      </c>
      <c r="N5064" s="1247"/>
      <c r="O5064" s="1247"/>
      <c r="P5064" s="1247"/>
      <c r="Q5064" s="1247"/>
      <c r="R5064" s="1247"/>
      <c r="S5064" s="1247"/>
      <c r="T5064" s="1247"/>
      <c r="U5064" s="1247"/>
      <c r="V5064" s="1247"/>
      <c r="W5064" s="1247"/>
      <c r="X5064" s="1248"/>
      <c r="Y5064" s="1248"/>
      <c r="Z5064" s="1249">
        <v>3.3826999999999998</v>
      </c>
      <c r="AA5064" s="1249"/>
      <c r="AB5064" s="1249"/>
      <c r="AC5064" s="1249"/>
      <c r="AD5064" s="1249"/>
      <c r="AE5064" s="1249"/>
      <c r="AF5064" s="1249"/>
    </row>
    <row r="5065" spans="1:32" ht="17.45" customHeight="1">
      <c r="A5065" s="1255" t="s">
        <v>398</v>
      </c>
      <c r="B5065" s="1255"/>
      <c r="C5065" s="1255"/>
      <c r="D5065" s="1255"/>
      <c r="E5065" s="1255"/>
      <c r="F5065" s="1255"/>
      <c r="G5065" s="1255"/>
      <c r="H5065" s="1255"/>
      <c r="I5065" s="1255"/>
      <c r="J5065" s="1255"/>
      <c r="K5065" s="1255"/>
      <c r="L5065" s="1255"/>
      <c r="M5065" s="1255"/>
      <c r="N5065" s="1255"/>
      <c r="O5065" s="1256" t="s">
        <v>399</v>
      </c>
      <c r="P5065" s="1256"/>
      <c r="Q5065" s="1256"/>
      <c r="R5065" s="1256"/>
      <c r="S5065" s="1256" t="s">
        <v>391</v>
      </c>
      <c r="T5065" s="1256"/>
      <c r="U5065" s="1256"/>
      <c r="V5065" s="1256"/>
      <c r="W5065" s="1256" t="s">
        <v>400</v>
      </c>
      <c r="X5065" s="1256"/>
      <c r="Y5065" s="1256"/>
      <c r="Z5065" s="1256"/>
      <c r="AA5065" s="1256"/>
      <c r="AB5065" s="1256"/>
      <c r="AC5065" s="1245" t="s">
        <v>394</v>
      </c>
      <c r="AD5065" s="1245"/>
      <c r="AE5065" s="1245"/>
      <c r="AF5065" s="1245"/>
    </row>
    <row r="5066" spans="1:32" ht="22.5" customHeight="1">
      <c r="A5066" s="146"/>
      <c r="B5066" s="147"/>
      <c r="C5066" s="170" t="s">
        <v>505</v>
      </c>
      <c r="D5066" s="1263" t="s">
        <v>506</v>
      </c>
      <c r="E5066" s="1263"/>
      <c r="F5066" s="1263"/>
      <c r="G5066" s="1263"/>
      <c r="H5066" s="1263"/>
      <c r="I5066" s="1263"/>
      <c r="J5066" s="1263"/>
      <c r="K5066" s="1263"/>
      <c r="L5066" s="1263"/>
      <c r="M5066" s="1263"/>
      <c r="N5066" s="1263"/>
      <c r="O5066" s="1264">
        <v>0</v>
      </c>
      <c r="P5066" s="1264"/>
      <c r="Q5066" s="1264"/>
      <c r="R5066" s="1264"/>
      <c r="S5066" s="1264">
        <v>0.5</v>
      </c>
      <c r="T5066" s="1264"/>
      <c r="U5066" s="1264"/>
      <c r="V5066" s="1264"/>
      <c r="W5066" s="1265">
        <v>22.593900000000001</v>
      </c>
      <c r="X5066" s="1265"/>
      <c r="Y5066" s="1265"/>
      <c r="Z5066" s="1265"/>
      <c r="AA5066" s="1265"/>
      <c r="AB5066" s="1265"/>
      <c r="AC5066" s="1266">
        <v>11.297000000000001</v>
      </c>
      <c r="AD5066" s="1266"/>
      <c r="AE5066" s="1266"/>
      <c r="AF5066" s="1266"/>
    </row>
    <row r="5067" spans="1:32" ht="23.25" customHeight="1">
      <c r="A5067" s="150"/>
      <c r="C5067" s="173" t="s">
        <v>738</v>
      </c>
      <c r="D5067" s="1297" t="s">
        <v>739</v>
      </c>
      <c r="E5067" s="1297"/>
      <c r="F5067" s="1297"/>
      <c r="G5067" s="1297"/>
      <c r="H5067" s="1297"/>
      <c r="I5067" s="1297"/>
      <c r="J5067" s="1297"/>
      <c r="K5067" s="1297"/>
      <c r="L5067" s="1297"/>
      <c r="M5067" s="1297"/>
      <c r="N5067" s="1297"/>
      <c r="O5067" s="1325">
        <v>0</v>
      </c>
      <c r="P5067" s="1325"/>
      <c r="Q5067" s="1325"/>
      <c r="R5067" s="1325"/>
      <c r="S5067" s="1325">
        <v>0.5</v>
      </c>
      <c r="T5067" s="1325"/>
      <c r="U5067" s="1325"/>
      <c r="V5067" s="1325"/>
      <c r="W5067" s="1299">
        <v>28.112500000000001</v>
      </c>
      <c r="X5067" s="1299"/>
      <c r="Y5067" s="1299"/>
      <c r="Z5067" s="1299"/>
      <c r="AA5067" s="1299"/>
      <c r="AB5067" s="1299"/>
      <c r="AC5067" s="1262">
        <v>14.0563</v>
      </c>
      <c r="AD5067" s="1262"/>
      <c r="AE5067" s="1262"/>
      <c r="AF5067" s="1262"/>
    </row>
    <row r="5068" spans="1:32" ht="16.7" customHeight="1">
      <c r="A5068" s="150"/>
      <c r="M5068" s="1240" t="s">
        <v>401</v>
      </c>
      <c r="N5068" s="1240"/>
      <c r="O5068" s="1240"/>
      <c r="P5068" s="1240"/>
      <c r="Q5068" s="1240"/>
      <c r="R5068" s="1240"/>
      <c r="S5068" s="1240"/>
      <c r="T5068" s="1240"/>
      <c r="U5068" s="1240"/>
      <c r="V5068" s="1240"/>
      <c r="W5068" s="1240"/>
      <c r="Z5068" s="1262">
        <v>25.353300000000001</v>
      </c>
      <c r="AA5068" s="1262"/>
      <c r="AB5068" s="1262"/>
      <c r="AC5068" s="1262"/>
      <c r="AD5068" s="1262"/>
      <c r="AE5068" s="1262"/>
      <c r="AF5068" s="1262"/>
    </row>
    <row r="5069" spans="1:32" ht="17.45" customHeight="1">
      <c r="A5069" s="150"/>
      <c r="M5069" s="1240" t="s">
        <v>402</v>
      </c>
      <c r="N5069" s="1240"/>
      <c r="O5069" s="1240"/>
      <c r="P5069" s="1240"/>
      <c r="Q5069" s="1240"/>
      <c r="R5069" s="1240"/>
      <c r="S5069" s="1240"/>
      <c r="T5069" s="1240"/>
      <c r="U5069" s="1240"/>
      <c r="V5069" s="1240"/>
      <c r="W5069" s="1240"/>
      <c r="Z5069" s="1262">
        <v>28.736000000000001</v>
      </c>
      <c r="AA5069" s="1262"/>
      <c r="AB5069" s="1262"/>
      <c r="AC5069" s="1262"/>
      <c r="AD5069" s="1262"/>
      <c r="AE5069" s="1262"/>
      <c r="AF5069" s="1262"/>
    </row>
    <row r="5070" spans="1:32" ht="17.45" customHeight="1">
      <c r="A5070" s="150"/>
      <c r="M5070" s="1240" t="s">
        <v>403</v>
      </c>
      <c r="N5070" s="1240"/>
      <c r="O5070" s="1240"/>
      <c r="P5070" s="1240"/>
      <c r="Q5070" s="1240"/>
      <c r="R5070" s="1240"/>
      <c r="S5070" s="1240"/>
      <c r="T5070" s="1240"/>
      <c r="U5070" s="1240"/>
      <c r="V5070" s="1240"/>
      <c r="W5070" s="1240"/>
      <c r="Z5070" s="1262">
        <v>28.736000000000001</v>
      </c>
      <c r="AA5070" s="1262"/>
      <c r="AB5070" s="1262"/>
      <c r="AC5070" s="1262"/>
      <c r="AD5070" s="1262"/>
      <c r="AE5070" s="1262"/>
      <c r="AF5070" s="1262"/>
    </row>
    <row r="5071" spans="1:32" ht="16.7" customHeight="1">
      <c r="A5071" s="150"/>
      <c r="M5071" s="1240" t="s">
        <v>404</v>
      </c>
      <c r="N5071" s="1240"/>
      <c r="O5071" s="1240"/>
      <c r="P5071" s="1240"/>
      <c r="Q5071" s="1240"/>
      <c r="R5071" s="1240"/>
      <c r="S5071" s="1240"/>
      <c r="T5071" s="1240"/>
      <c r="U5071" s="1240"/>
      <c r="V5071" s="1240"/>
      <c r="W5071" s="1240"/>
      <c r="Z5071" s="1262">
        <v>0</v>
      </c>
      <c r="AA5071" s="1262"/>
      <c r="AB5071" s="1262"/>
      <c r="AC5071" s="1262"/>
      <c r="AD5071" s="1262"/>
      <c r="AE5071" s="1262"/>
      <c r="AF5071" s="1262"/>
    </row>
    <row r="5072" spans="1:32" ht="17.45" customHeight="1">
      <c r="A5072" s="153"/>
      <c r="B5072" s="154"/>
      <c r="C5072" s="154"/>
      <c r="D5072" s="154"/>
      <c r="E5072" s="154"/>
      <c r="F5072" s="154"/>
      <c r="G5072" s="154"/>
      <c r="H5072" s="154"/>
      <c r="I5072" s="154"/>
      <c r="J5072" s="154"/>
      <c r="K5072" s="154"/>
      <c r="L5072" s="154"/>
      <c r="M5072" s="1260" t="s">
        <v>405</v>
      </c>
      <c r="N5072" s="1260"/>
      <c r="O5072" s="1260"/>
      <c r="P5072" s="1260"/>
      <c r="Q5072" s="1260"/>
      <c r="R5072" s="1260"/>
      <c r="S5072" s="1260"/>
      <c r="T5072" s="1260"/>
      <c r="U5072" s="1260"/>
      <c r="V5072" s="1260"/>
      <c r="W5072" s="1260"/>
      <c r="X5072" s="154"/>
      <c r="Y5072" s="154"/>
      <c r="Z5072" s="1261">
        <v>0</v>
      </c>
      <c r="AA5072" s="1261"/>
      <c r="AB5072" s="1261"/>
      <c r="AC5072" s="1261"/>
      <c r="AD5072" s="1261"/>
      <c r="AE5072" s="1261"/>
      <c r="AF5072" s="1261"/>
    </row>
    <row r="5073" spans="1:32" ht="16.7" customHeight="1">
      <c r="A5073" s="1257" t="s">
        <v>406</v>
      </c>
      <c r="B5073" s="1257"/>
      <c r="C5073" s="1257"/>
      <c r="D5073" s="1257"/>
      <c r="E5073" s="1257"/>
      <c r="F5073" s="1257"/>
      <c r="G5073" s="1257"/>
      <c r="H5073" s="1257"/>
      <c r="I5073" s="1257"/>
      <c r="J5073" s="1257"/>
      <c r="K5073" s="1257"/>
      <c r="L5073" s="1257"/>
      <c r="M5073" s="1257"/>
      <c r="N5073" s="1257"/>
      <c r="O5073" s="1258" t="s">
        <v>391</v>
      </c>
      <c r="P5073" s="1258"/>
      <c r="Q5073" s="1258"/>
      <c r="R5073" s="1258"/>
      <c r="S5073" s="1258" t="s">
        <v>407</v>
      </c>
      <c r="T5073" s="1258"/>
      <c r="U5073" s="1258"/>
      <c r="V5073" s="1258"/>
      <c r="W5073" s="1258" t="s">
        <v>408</v>
      </c>
      <c r="X5073" s="1258"/>
      <c r="Y5073" s="1258"/>
      <c r="Z5073" s="1258"/>
      <c r="AA5073" s="1258"/>
      <c r="AB5073" s="1258"/>
      <c r="AC5073" s="1259" t="s">
        <v>409</v>
      </c>
      <c r="AD5073" s="1259"/>
      <c r="AE5073" s="1259"/>
      <c r="AF5073" s="1259"/>
    </row>
    <row r="5074" spans="1:32" ht="23.25" customHeight="1">
      <c r="A5074" s="146"/>
      <c r="B5074" s="147"/>
      <c r="C5074" s="170" t="s">
        <v>928</v>
      </c>
      <c r="D5074" s="1314" t="s">
        <v>929</v>
      </c>
      <c r="E5074" s="1314"/>
      <c r="F5074" s="1314"/>
      <c r="G5074" s="1314"/>
      <c r="H5074" s="1314"/>
      <c r="I5074" s="1314"/>
      <c r="J5074" s="1314"/>
      <c r="K5074" s="1314"/>
      <c r="L5074" s="1314"/>
      <c r="M5074" s="1314"/>
      <c r="N5074" s="1314"/>
      <c r="O5074" s="1315">
        <v>0.64680000000000004</v>
      </c>
      <c r="P5074" s="1315"/>
      <c r="Q5074" s="1315"/>
      <c r="R5074" s="1315"/>
      <c r="S5074" s="1316" t="s">
        <v>491</v>
      </c>
      <c r="T5074" s="1316"/>
      <c r="U5074" s="1316"/>
      <c r="V5074" s="1316"/>
      <c r="W5074" s="1317">
        <v>18.809100000000001</v>
      </c>
      <c r="X5074" s="1317"/>
      <c r="Y5074" s="1317"/>
      <c r="Z5074" s="1317"/>
      <c r="AA5074" s="1317"/>
      <c r="AB5074" s="1317"/>
      <c r="AC5074" s="1318">
        <v>12.165699999999999</v>
      </c>
      <c r="AD5074" s="1318"/>
      <c r="AE5074" s="1318"/>
      <c r="AF5074" s="1318"/>
    </row>
    <row r="5075" spans="1:32" ht="22.5" customHeight="1">
      <c r="A5075" s="150"/>
      <c r="C5075" s="173" t="s">
        <v>1040</v>
      </c>
      <c r="D5075" s="1309" t="s">
        <v>1041</v>
      </c>
      <c r="E5075" s="1309"/>
      <c r="F5075" s="1309"/>
      <c r="G5075" s="1309"/>
      <c r="H5075" s="1309"/>
      <c r="I5075" s="1309"/>
      <c r="J5075" s="1309"/>
      <c r="K5075" s="1309"/>
      <c r="L5075" s="1309"/>
      <c r="M5075" s="1309"/>
      <c r="N5075" s="1309"/>
      <c r="O5075" s="1310">
        <v>0.10780000000000001</v>
      </c>
      <c r="P5075" s="1310"/>
      <c r="Q5075" s="1310"/>
      <c r="R5075" s="1310"/>
      <c r="S5075" s="1311" t="s">
        <v>491</v>
      </c>
      <c r="T5075" s="1311"/>
      <c r="U5075" s="1311"/>
      <c r="V5075" s="1311"/>
      <c r="W5075" s="1312">
        <v>6.6113999999999997</v>
      </c>
      <c r="X5075" s="1312"/>
      <c r="Y5075" s="1312"/>
      <c r="Z5075" s="1312"/>
      <c r="AA5075" s="1312"/>
      <c r="AB5075" s="1312"/>
      <c r="AC5075" s="1313">
        <v>0.7127</v>
      </c>
      <c r="AD5075" s="1313"/>
      <c r="AE5075" s="1313"/>
      <c r="AF5075" s="1313"/>
    </row>
    <row r="5076" spans="1:32" ht="23.25" customHeight="1">
      <c r="A5076" s="150"/>
      <c r="C5076" s="173" t="s">
        <v>930</v>
      </c>
      <c r="D5076" s="1309" t="s">
        <v>931</v>
      </c>
      <c r="E5076" s="1309"/>
      <c r="F5076" s="1309"/>
      <c r="G5076" s="1309"/>
      <c r="H5076" s="1309"/>
      <c r="I5076" s="1309"/>
      <c r="J5076" s="1309"/>
      <c r="K5076" s="1309"/>
      <c r="L5076" s="1309"/>
      <c r="M5076" s="1309"/>
      <c r="N5076" s="1309"/>
      <c r="O5076" s="1310">
        <v>6.4680000000000001E-2</v>
      </c>
      <c r="P5076" s="1310"/>
      <c r="Q5076" s="1310"/>
      <c r="R5076" s="1310"/>
      <c r="S5076" s="1311" t="s">
        <v>491</v>
      </c>
      <c r="T5076" s="1311"/>
      <c r="U5076" s="1311"/>
      <c r="V5076" s="1311"/>
      <c r="W5076" s="1312">
        <v>22.665600000000001</v>
      </c>
      <c r="X5076" s="1312"/>
      <c r="Y5076" s="1312"/>
      <c r="Z5076" s="1312"/>
      <c r="AA5076" s="1312"/>
      <c r="AB5076" s="1312"/>
      <c r="AC5076" s="1313">
        <v>1.466</v>
      </c>
      <c r="AD5076" s="1313"/>
      <c r="AE5076" s="1313"/>
      <c r="AF5076" s="1313"/>
    </row>
    <row r="5077" spans="1:32" ht="22.5" customHeight="1">
      <c r="A5077" s="150"/>
      <c r="C5077" s="173" t="s">
        <v>1042</v>
      </c>
      <c r="D5077" s="1309" t="s">
        <v>1043</v>
      </c>
      <c r="E5077" s="1309"/>
      <c r="F5077" s="1309"/>
      <c r="G5077" s="1309"/>
      <c r="H5077" s="1309"/>
      <c r="I5077" s="1309"/>
      <c r="J5077" s="1309"/>
      <c r="K5077" s="1309"/>
      <c r="L5077" s="1309"/>
      <c r="M5077" s="1309"/>
      <c r="N5077" s="1309"/>
      <c r="O5077" s="1310">
        <v>0.30399999999999999</v>
      </c>
      <c r="P5077" s="1310"/>
      <c r="Q5077" s="1310"/>
      <c r="R5077" s="1310"/>
      <c r="S5077" s="1311" t="s">
        <v>491</v>
      </c>
      <c r="T5077" s="1311"/>
      <c r="U5077" s="1311"/>
      <c r="V5077" s="1311"/>
      <c r="W5077" s="1312">
        <v>10.8</v>
      </c>
      <c r="X5077" s="1312"/>
      <c r="Y5077" s="1312"/>
      <c r="Z5077" s="1312"/>
      <c r="AA5077" s="1312"/>
      <c r="AB5077" s="1312"/>
      <c r="AC5077" s="1313">
        <v>3.2831999999999999</v>
      </c>
      <c r="AD5077" s="1313"/>
      <c r="AE5077" s="1313"/>
      <c r="AF5077" s="1313"/>
    </row>
    <row r="5078" spans="1:32" ht="23.25" customHeight="1">
      <c r="A5078" s="150"/>
      <c r="C5078" s="173" t="s">
        <v>932</v>
      </c>
      <c r="D5078" s="1309" t="s">
        <v>933</v>
      </c>
      <c r="E5078" s="1309"/>
      <c r="F5078" s="1309"/>
      <c r="G5078" s="1309"/>
      <c r="H5078" s="1309"/>
      <c r="I5078" s="1309"/>
      <c r="J5078" s="1309"/>
      <c r="K5078" s="1309"/>
      <c r="L5078" s="1309"/>
      <c r="M5078" s="1309"/>
      <c r="N5078" s="1309"/>
      <c r="O5078" s="1310">
        <v>2.7734800000000002</v>
      </c>
      <c r="P5078" s="1310"/>
      <c r="Q5078" s="1310"/>
      <c r="R5078" s="1310"/>
      <c r="S5078" s="1311" t="s">
        <v>491</v>
      </c>
      <c r="T5078" s="1311"/>
      <c r="U5078" s="1311"/>
      <c r="V5078" s="1311"/>
      <c r="W5078" s="1312">
        <v>6.0842999999999998</v>
      </c>
      <c r="X5078" s="1312"/>
      <c r="Y5078" s="1312"/>
      <c r="Z5078" s="1312"/>
      <c r="AA5078" s="1312"/>
      <c r="AB5078" s="1312"/>
      <c r="AC5078" s="1313">
        <v>16.874700000000001</v>
      </c>
      <c r="AD5078" s="1313"/>
      <c r="AE5078" s="1313"/>
      <c r="AF5078" s="1313"/>
    </row>
    <row r="5079" spans="1:32" ht="22.5" customHeight="1">
      <c r="A5079" s="153"/>
      <c r="B5079" s="154"/>
      <c r="C5079" s="175" t="s">
        <v>938</v>
      </c>
      <c r="D5079" s="1304" t="s">
        <v>939</v>
      </c>
      <c r="E5079" s="1304"/>
      <c r="F5079" s="1304"/>
      <c r="G5079" s="1304"/>
      <c r="H5079" s="1304"/>
      <c r="I5079" s="1304"/>
      <c r="J5079" s="1304"/>
      <c r="K5079" s="1304"/>
      <c r="L5079" s="1304"/>
      <c r="M5079" s="1304"/>
      <c r="N5079" s="1304"/>
      <c r="O5079" s="1305">
        <v>0.31957000000000002</v>
      </c>
      <c r="P5079" s="1305"/>
      <c r="Q5079" s="1305"/>
      <c r="R5079" s="1305"/>
      <c r="S5079" s="1306" t="s">
        <v>533</v>
      </c>
      <c r="T5079" s="1306"/>
      <c r="U5079" s="1306"/>
      <c r="V5079" s="1306"/>
      <c r="W5079" s="1307">
        <v>14.2006</v>
      </c>
      <c r="X5079" s="1307"/>
      <c r="Y5079" s="1307"/>
      <c r="Z5079" s="1307"/>
      <c r="AA5079" s="1307"/>
      <c r="AB5079" s="1307"/>
      <c r="AC5079" s="1308">
        <v>4.5381</v>
      </c>
      <c r="AD5079" s="1308"/>
      <c r="AE5079" s="1308"/>
      <c r="AF5079" s="1308"/>
    </row>
    <row r="5080" spans="1:32" ht="17.45" customHeight="1">
      <c r="A5080" s="1246"/>
      <c r="B5080" s="1246"/>
      <c r="C5080" s="1246"/>
      <c r="D5080" s="1246"/>
      <c r="E5080" s="1246"/>
      <c r="F5080" s="1246"/>
      <c r="G5080" s="1246"/>
      <c r="H5080" s="1246"/>
      <c r="I5080" s="1246"/>
      <c r="J5080" s="1246"/>
      <c r="K5080" s="1246"/>
      <c r="L5080" s="1246"/>
      <c r="M5080" s="1247" t="s">
        <v>411</v>
      </c>
      <c r="N5080" s="1247"/>
      <c r="O5080" s="1247"/>
      <c r="P5080" s="1247"/>
      <c r="Q5080" s="1247"/>
      <c r="R5080" s="1247"/>
      <c r="S5080" s="1247"/>
      <c r="T5080" s="1247"/>
      <c r="U5080" s="1247"/>
      <c r="V5080" s="1247"/>
      <c r="W5080" s="1247"/>
      <c r="X5080" s="1248"/>
      <c r="Y5080" s="1248"/>
      <c r="Z5080" s="1249">
        <v>39.040399999999998</v>
      </c>
      <c r="AA5080" s="1249"/>
      <c r="AB5080" s="1249"/>
      <c r="AC5080" s="1249"/>
      <c r="AD5080" s="1249"/>
      <c r="AE5080" s="1249"/>
      <c r="AF5080" s="1249"/>
    </row>
    <row r="5081" spans="1:32" ht="17.45" customHeight="1">
      <c r="A5081" s="1257" t="s">
        <v>412</v>
      </c>
      <c r="B5081" s="1257"/>
      <c r="C5081" s="1257"/>
      <c r="D5081" s="1257"/>
      <c r="E5081" s="1257"/>
      <c r="F5081" s="1257"/>
      <c r="G5081" s="1257"/>
      <c r="H5081" s="1257"/>
      <c r="I5081" s="1257"/>
      <c r="J5081" s="1257"/>
      <c r="K5081" s="1257"/>
      <c r="L5081" s="1257"/>
      <c r="M5081" s="1257"/>
      <c r="N5081" s="1257"/>
      <c r="O5081" s="1258" t="s">
        <v>391</v>
      </c>
      <c r="P5081" s="1258"/>
      <c r="Q5081" s="1258"/>
      <c r="R5081" s="1258"/>
      <c r="S5081" s="1258" t="s">
        <v>407</v>
      </c>
      <c r="T5081" s="1258"/>
      <c r="U5081" s="1258"/>
      <c r="V5081" s="1258"/>
      <c r="W5081" s="1258" t="s">
        <v>408</v>
      </c>
      <c r="X5081" s="1258"/>
      <c r="Y5081" s="1258"/>
      <c r="Z5081" s="1258"/>
      <c r="AA5081" s="1258"/>
      <c r="AB5081" s="1258"/>
      <c r="AC5081" s="1259" t="s">
        <v>409</v>
      </c>
      <c r="AD5081" s="1259"/>
      <c r="AE5081" s="1259"/>
      <c r="AF5081" s="1259"/>
    </row>
    <row r="5082" spans="1:32" ht="16.7" customHeight="1">
      <c r="A5082" s="1246"/>
      <c r="B5082" s="1246"/>
      <c r="C5082" s="1246"/>
      <c r="D5082" s="1246"/>
      <c r="E5082" s="1246"/>
      <c r="F5082" s="1246"/>
      <c r="G5082" s="1246"/>
      <c r="H5082" s="1246"/>
      <c r="I5082" s="1246"/>
      <c r="J5082" s="1246"/>
      <c r="K5082" s="1246"/>
      <c r="L5082" s="1246"/>
      <c r="M5082" s="1247" t="s">
        <v>413</v>
      </c>
      <c r="N5082" s="1247"/>
      <c r="O5082" s="1247"/>
      <c r="P5082" s="1247"/>
      <c r="Q5082" s="1247"/>
      <c r="R5082" s="1247"/>
      <c r="S5082" s="1247"/>
      <c r="T5082" s="1247"/>
      <c r="U5082" s="1247"/>
      <c r="V5082" s="1247"/>
      <c r="W5082" s="1247"/>
      <c r="X5082" s="1248"/>
      <c r="Y5082" s="1248"/>
      <c r="Z5082" s="1249">
        <v>0</v>
      </c>
      <c r="AA5082" s="1249"/>
      <c r="AB5082" s="1249"/>
      <c r="AC5082" s="1249"/>
      <c r="AD5082" s="1249"/>
      <c r="AE5082" s="1249"/>
      <c r="AF5082" s="1249"/>
    </row>
    <row r="5083" spans="1:32" ht="17.45" customHeight="1">
      <c r="A5083" s="1257" t="s">
        <v>414</v>
      </c>
      <c r="B5083" s="1257"/>
      <c r="C5083" s="1257"/>
      <c r="D5083" s="1257"/>
      <c r="E5083" s="1257"/>
      <c r="F5083" s="1257"/>
      <c r="G5083" s="1257"/>
      <c r="H5083" s="1257"/>
      <c r="I5083" s="1257"/>
      <c r="J5083" s="1257"/>
      <c r="K5083" s="1257"/>
      <c r="L5083" s="1257"/>
      <c r="M5083" s="1257"/>
      <c r="N5083" s="1257"/>
      <c r="O5083" s="1258" t="s">
        <v>391</v>
      </c>
      <c r="P5083" s="1258"/>
      <c r="Q5083" s="1258"/>
      <c r="R5083" s="1258"/>
      <c r="S5083" s="1258" t="s">
        <v>407</v>
      </c>
      <c r="T5083" s="1258"/>
      <c r="U5083" s="1258"/>
      <c r="V5083" s="1258"/>
      <c r="W5083" s="1258" t="s">
        <v>408</v>
      </c>
      <c r="X5083" s="1258"/>
      <c r="Y5083" s="1258"/>
      <c r="Z5083" s="1258"/>
      <c r="AA5083" s="1258"/>
      <c r="AB5083" s="1258"/>
      <c r="AC5083" s="1259" t="s">
        <v>409</v>
      </c>
      <c r="AD5083" s="1259"/>
      <c r="AE5083" s="1259"/>
      <c r="AF5083" s="1259"/>
    </row>
    <row r="5084" spans="1:32" ht="22.5" customHeight="1">
      <c r="A5084" s="146"/>
      <c r="B5084" s="147"/>
      <c r="C5084" s="170" t="s">
        <v>940</v>
      </c>
      <c r="D5084" s="1314" t="s">
        <v>941</v>
      </c>
      <c r="E5084" s="1314"/>
      <c r="F5084" s="1314"/>
      <c r="G5084" s="1314"/>
      <c r="H5084" s="1314"/>
      <c r="I5084" s="1314"/>
      <c r="J5084" s="1314"/>
      <c r="K5084" s="1314"/>
      <c r="L5084" s="1314"/>
      <c r="M5084" s="1314"/>
      <c r="N5084" s="1314"/>
      <c r="O5084" s="1315">
        <v>3.64E-3</v>
      </c>
      <c r="P5084" s="1315"/>
      <c r="Q5084" s="1315"/>
      <c r="R5084" s="1315"/>
      <c r="S5084" s="1316" t="s">
        <v>283</v>
      </c>
      <c r="T5084" s="1316"/>
      <c r="U5084" s="1316"/>
      <c r="V5084" s="1316"/>
      <c r="W5084" s="1317">
        <v>33.54</v>
      </c>
      <c r="X5084" s="1317"/>
      <c r="Y5084" s="1317"/>
      <c r="Z5084" s="1317"/>
      <c r="AA5084" s="1317"/>
      <c r="AB5084" s="1317"/>
      <c r="AC5084" s="1318">
        <v>0.1221</v>
      </c>
      <c r="AD5084" s="1318"/>
      <c r="AE5084" s="1318"/>
      <c r="AF5084" s="1318"/>
    </row>
    <row r="5085" spans="1:32" ht="23.25" customHeight="1">
      <c r="A5085" s="150"/>
      <c r="C5085" s="173" t="s">
        <v>942</v>
      </c>
      <c r="D5085" s="1309" t="s">
        <v>943</v>
      </c>
      <c r="E5085" s="1309"/>
      <c r="F5085" s="1309"/>
      <c r="G5085" s="1309"/>
      <c r="H5085" s="1309"/>
      <c r="I5085" s="1309"/>
      <c r="J5085" s="1309"/>
      <c r="K5085" s="1309"/>
      <c r="L5085" s="1309"/>
      <c r="M5085" s="1309"/>
      <c r="N5085" s="1309"/>
      <c r="O5085" s="1310">
        <v>3.2000000000000003E-4</v>
      </c>
      <c r="P5085" s="1310"/>
      <c r="Q5085" s="1310"/>
      <c r="R5085" s="1310"/>
      <c r="S5085" s="1311" t="s">
        <v>283</v>
      </c>
      <c r="T5085" s="1311"/>
      <c r="U5085" s="1311"/>
      <c r="V5085" s="1311"/>
      <c r="W5085" s="1312">
        <v>33.54</v>
      </c>
      <c r="X5085" s="1312"/>
      <c r="Y5085" s="1312"/>
      <c r="Z5085" s="1312"/>
      <c r="AA5085" s="1312"/>
      <c r="AB5085" s="1312"/>
      <c r="AC5085" s="1313">
        <v>1.0699999999999999E-2</v>
      </c>
      <c r="AD5085" s="1313"/>
      <c r="AE5085" s="1313"/>
      <c r="AF5085" s="1313"/>
    </row>
    <row r="5086" spans="1:32" ht="22.5" customHeight="1">
      <c r="A5086" s="150"/>
      <c r="C5086" s="173" t="s">
        <v>944</v>
      </c>
      <c r="D5086" s="1309" t="s">
        <v>945</v>
      </c>
      <c r="E5086" s="1309"/>
      <c r="F5086" s="1309"/>
      <c r="G5086" s="1309"/>
      <c r="H5086" s="1309"/>
      <c r="I5086" s="1309"/>
      <c r="J5086" s="1309"/>
      <c r="K5086" s="1309"/>
      <c r="L5086" s="1309"/>
      <c r="M5086" s="1309"/>
      <c r="N5086" s="1309"/>
      <c r="O5086" s="1310">
        <v>4.8999999999999998E-4</v>
      </c>
      <c r="P5086" s="1310"/>
      <c r="Q5086" s="1310"/>
      <c r="R5086" s="1310"/>
      <c r="S5086" s="1311" t="s">
        <v>283</v>
      </c>
      <c r="T5086" s="1311"/>
      <c r="U5086" s="1311"/>
      <c r="V5086" s="1311"/>
      <c r="W5086" s="1312">
        <v>33.54</v>
      </c>
      <c r="X5086" s="1312"/>
      <c r="Y5086" s="1312"/>
      <c r="Z5086" s="1312"/>
      <c r="AA5086" s="1312"/>
      <c r="AB5086" s="1312"/>
      <c r="AC5086" s="1313">
        <v>1.6400000000000001E-2</v>
      </c>
      <c r="AD5086" s="1313"/>
      <c r="AE5086" s="1313"/>
      <c r="AF5086" s="1313"/>
    </row>
    <row r="5087" spans="1:32" ht="23.25" customHeight="1">
      <c r="A5087" s="150"/>
      <c r="C5087" s="173" t="s">
        <v>1044</v>
      </c>
      <c r="D5087" s="1309" t="s">
        <v>1045</v>
      </c>
      <c r="E5087" s="1309"/>
      <c r="F5087" s="1309"/>
      <c r="G5087" s="1309"/>
      <c r="H5087" s="1309"/>
      <c r="I5087" s="1309"/>
      <c r="J5087" s="1309"/>
      <c r="K5087" s="1309"/>
      <c r="L5087" s="1309"/>
      <c r="M5087" s="1309"/>
      <c r="N5087" s="1309"/>
      <c r="O5087" s="1310">
        <v>1.9E-3</v>
      </c>
      <c r="P5087" s="1310"/>
      <c r="Q5087" s="1310"/>
      <c r="R5087" s="1310"/>
      <c r="S5087" s="1311" t="s">
        <v>283</v>
      </c>
      <c r="T5087" s="1311"/>
      <c r="U5087" s="1311"/>
      <c r="V5087" s="1311"/>
      <c r="W5087" s="1312">
        <v>33.54</v>
      </c>
      <c r="X5087" s="1312"/>
      <c r="Y5087" s="1312"/>
      <c r="Z5087" s="1312"/>
      <c r="AA5087" s="1312"/>
      <c r="AB5087" s="1312"/>
      <c r="AC5087" s="1313">
        <v>6.3700000000000007E-2</v>
      </c>
      <c r="AD5087" s="1313"/>
      <c r="AE5087" s="1313"/>
      <c r="AF5087" s="1313"/>
    </row>
    <row r="5088" spans="1:32" ht="22.5" customHeight="1">
      <c r="A5088" s="150"/>
      <c r="C5088" s="173" t="s">
        <v>946</v>
      </c>
      <c r="D5088" s="1309" t="s">
        <v>947</v>
      </c>
      <c r="E5088" s="1309"/>
      <c r="F5088" s="1309"/>
      <c r="G5088" s="1309"/>
      <c r="H5088" s="1309"/>
      <c r="I5088" s="1309"/>
      <c r="J5088" s="1309"/>
      <c r="K5088" s="1309"/>
      <c r="L5088" s="1309"/>
      <c r="M5088" s="1309"/>
      <c r="N5088" s="1309"/>
      <c r="O5088" s="1310">
        <v>6.9300000000000004E-3</v>
      </c>
      <c r="P5088" s="1310"/>
      <c r="Q5088" s="1310"/>
      <c r="R5088" s="1310"/>
      <c r="S5088" s="1311" t="s">
        <v>283</v>
      </c>
      <c r="T5088" s="1311"/>
      <c r="U5088" s="1311"/>
      <c r="V5088" s="1311"/>
      <c r="W5088" s="1312">
        <v>33.54</v>
      </c>
      <c r="X5088" s="1312"/>
      <c r="Y5088" s="1312"/>
      <c r="Z5088" s="1312"/>
      <c r="AA5088" s="1312"/>
      <c r="AB5088" s="1312"/>
      <c r="AC5088" s="1313">
        <v>0.2324</v>
      </c>
      <c r="AD5088" s="1313"/>
      <c r="AE5088" s="1313"/>
      <c r="AF5088" s="1313"/>
    </row>
    <row r="5089" spans="1:32" ht="31.9" customHeight="1">
      <c r="A5089" s="153"/>
      <c r="B5089" s="154"/>
      <c r="C5089" s="154"/>
      <c r="D5089" s="154"/>
      <c r="E5089" s="154"/>
      <c r="F5089" s="154"/>
      <c r="G5089" s="154"/>
      <c r="H5089" s="154"/>
      <c r="I5089" s="154"/>
      <c r="J5089" s="154"/>
      <c r="K5089" s="154"/>
      <c r="L5089" s="154"/>
      <c r="M5089" s="154"/>
      <c r="N5089" s="154"/>
      <c r="O5089" s="154"/>
      <c r="P5089" s="154"/>
      <c r="Q5089" s="154"/>
      <c r="R5089" s="154"/>
      <c r="S5089" s="154"/>
      <c r="T5089" s="154"/>
      <c r="U5089" s="154"/>
      <c r="V5089" s="154"/>
      <c r="W5089" s="154"/>
      <c r="X5089" s="154"/>
      <c r="Y5089" s="154"/>
      <c r="Z5089" s="154"/>
      <c r="AA5089" s="154"/>
      <c r="AB5089" s="154"/>
      <c r="AC5089" s="154"/>
      <c r="AD5089" s="154"/>
      <c r="AE5089" s="154"/>
      <c r="AF5089" s="162"/>
    </row>
    <row r="5090" spans="1:32" ht="2.1" customHeight="1">
      <c r="A5090" s="146"/>
      <c r="B5090" s="147"/>
      <c r="C5090" s="147"/>
      <c r="D5090" s="147"/>
      <c r="E5090" s="147"/>
      <c r="F5090" s="147"/>
      <c r="G5090" s="1289" t="s">
        <v>376</v>
      </c>
      <c r="H5090" s="1289"/>
      <c r="I5090" s="1289"/>
      <c r="J5090" s="1289"/>
      <c r="K5090" s="1289"/>
      <c r="L5090" s="1289"/>
      <c r="M5090" s="1289"/>
      <c r="N5090" s="1289"/>
      <c r="O5090" s="1289"/>
      <c r="P5090" s="1289"/>
      <c r="Q5090" s="1289"/>
      <c r="R5090" s="1289"/>
      <c r="S5090" s="1289"/>
      <c r="T5090" s="1289"/>
      <c r="U5090" s="1289"/>
      <c r="V5090" s="1289"/>
      <c r="W5090" s="1289"/>
      <c r="X5090" s="1289"/>
      <c r="Y5090" s="1289"/>
      <c r="Z5090" s="1289"/>
      <c r="AA5090" s="148"/>
      <c r="AB5090" s="1290" t="s">
        <v>1046</v>
      </c>
      <c r="AC5090" s="1290"/>
      <c r="AD5090" s="1290"/>
      <c r="AE5090" s="1290"/>
      <c r="AF5090" s="1290"/>
    </row>
    <row r="5091" spans="1:32" ht="14.65" customHeight="1">
      <c r="A5091" s="150"/>
      <c r="B5091" s="1243"/>
      <c r="C5091" s="1243"/>
      <c r="D5091" s="1243"/>
      <c r="E5091" s="1243"/>
      <c r="G5091" s="1289"/>
      <c r="H5091" s="1289"/>
      <c r="I5091" s="1289"/>
      <c r="J5091" s="1289"/>
      <c r="K5091" s="1289"/>
      <c r="L5091" s="1289"/>
      <c r="M5091" s="1289"/>
      <c r="N5091" s="1289"/>
      <c r="O5091" s="1289"/>
      <c r="P5091" s="1289"/>
      <c r="Q5091" s="1289"/>
      <c r="R5091" s="1289"/>
      <c r="S5091" s="1289"/>
      <c r="T5091" s="1289"/>
      <c r="U5091" s="1289"/>
      <c r="V5091" s="1289"/>
      <c r="W5091" s="1289"/>
      <c r="X5091" s="1289"/>
      <c r="Y5091" s="1289"/>
      <c r="Z5091" s="1289"/>
      <c r="AA5091" s="152"/>
      <c r="AB5091" s="1290"/>
      <c r="AC5091" s="1290"/>
      <c r="AD5091" s="1290"/>
      <c r="AE5091" s="1290"/>
      <c r="AF5091" s="1290"/>
    </row>
    <row r="5092" spans="1:32" ht="0.75" customHeight="1">
      <c r="A5092" s="150"/>
      <c r="B5092" s="1243"/>
      <c r="C5092" s="1243"/>
      <c r="D5092" s="1243"/>
      <c r="E5092" s="1243"/>
      <c r="G5092" s="1289"/>
      <c r="H5092" s="1289"/>
      <c r="I5092" s="1289"/>
      <c r="J5092" s="1289"/>
      <c r="K5092" s="1289"/>
      <c r="L5092" s="1289"/>
      <c r="M5092" s="1289"/>
      <c r="N5092" s="1289"/>
      <c r="O5092" s="1289"/>
      <c r="P5092" s="1289"/>
      <c r="Q5092" s="1289"/>
      <c r="R5092" s="1289"/>
      <c r="S5092" s="1289"/>
      <c r="T5092" s="1289"/>
      <c r="U5092" s="1289"/>
      <c r="V5092" s="1289"/>
      <c r="W5092" s="1289"/>
      <c r="X5092" s="1289"/>
      <c r="Y5092" s="1289"/>
      <c r="Z5092" s="1289"/>
      <c r="AA5092" s="152"/>
      <c r="AB5092" s="1290"/>
      <c r="AC5092" s="1290"/>
      <c r="AD5092" s="1290"/>
      <c r="AE5092" s="1290"/>
      <c r="AF5092" s="1290"/>
    </row>
    <row r="5093" spans="1:32" ht="11.65" customHeight="1">
      <c r="A5093" s="150"/>
      <c r="B5093" s="1243"/>
      <c r="C5093" s="1243"/>
      <c r="D5093" s="1243"/>
      <c r="E5093" s="1243"/>
      <c r="G5093" s="1289"/>
      <c r="H5093" s="1289"/>
      <c r="I5093" s="1289"/>
      <c r="J5093" s="1289"/>
      <c r="K5093" s="1289"/>
      <c r="L5093" s="1289"/>
      <c r="M5093" s="1289"/>
      <c r="N5093" s="1289"/>
      <c r="O5093" s="1289"/>
      <c r="P5093" s="1289"/>
      <c r="Q5093" s="1289"/>
      <c r="R5093" s="1289"/>
      <c r="S5093" s="1289"/>
      <c r="T5093" s="1289"/>
      <c r="U5093" s="1289"/>
      <c r="V5093" s="1289"/>
      <c r="W5093" s="1289"/>
      <c r="X5093" s="1289"/>
      <c r="Y5093" s="1289"/>
      <c r="Z5093" s="1289"/>
      <c r="AA5093" s="152"/>
      <c r="AB5093" s="1303" t="s">
        <v>378</v>
      </c>
      <c r="AC5093" s="1303"/>
      <c r="AD5093" s="1303"/>
      <c r="AE5093" s="1292"/>
      <c r="AF5093" s="1292"/>
    </row>
    <row r="5094" spans="1:32" ht="13.15" customHeight="1">
      <c r="A5094" s="150"/>
      <c r="B5094" s="1243"/>
      <c r="C5094" s="1243"/>
      <c r="D5094" s="1243"/>
      <c r="E5094" s="1243"/>
      <c r="G5094" s="1293" t="s">
        <v>379</v>
      </c>
      <c r="H5094" s="1293"/>
      <c r="I5094" s="1293"/>
      <c r="J5094" s="1293"/>
      <c r="K5094" s="1293"/>
      <c r="L5094" s="1293"/>
      <c r="M5094" s="1293"/>
      <c r="N5094" s="1293"/>
      <c r="O5094" s="1293"/>
      <c r="P5094" s="1293"/>
      <c r="Q5094" s="1293"/>
      <c r="R5094" s="1293"/>
      <c r="S5094" s="1293"/>
      <c r="T5094" s="1293"/>
      <c r="U5094" s="1293"/>
      <c r="V5094" s="1293"/>
      <c r="W5094" s="1293"/>
      <c r="X5094" s="1293"/>
      <c r="Y5094" s="1293"/>
      <c r="Z5094" s="1293"/>
      <c r="AA5094" s="152"/>
      <c r="AB5094" s="1303"/>
      <c r="AC5094" s="1303"/>
      <c r="AD5094" s="1303"/>
      <c r="AE5094" s="1292"/>
      <c r="AF5094" s="1292"/>
    </row>
    <row r="5095" spans="1:32" ht="0.75" customHeight="1">
      <c r="A5095" s="150"/>
      <c r="G5095" s="1293"/>
      <c r="H5095" s="1293"/>
      <c r="I5095" s="1293"/>
      <c r="J5095" s="1293"/>
      <c r="K5095" s="1293"/>
      <c r="L5095" s="1293"/>
      <c r="M5095" s="1293"/>
      <c r="N5095" s="1293"/>
      <c r="O5095" s="1293"/>
      <c r="P5095" s="1293"/>
      <c r="Q5095" s="1293"/>
      <c r="R5095" s="1293"/>
      <c r="S5095" s="1293"/>
      <c r="T5095" s="1293"/>
      <c r="U5095" s="1293"/>
      <c r="V5095" s="1293"/>
      <c r="W5095" s="1293"/>
      <c r="X5095" s="1293"/>
      <c r="Y5095" s="1293"/>
      <c r="Z5095" s="1293"/>
      <c r="AA5095" s="152"/>
      <c r="AB5095" s="1303"/>
      <c r="AC5095" s="1303"/>
      <c r="AD5095" s="1303"/>
      <c r="AE5095" s="1292"/>
      <c r="AF5095" s="1292"/>
    </row>
    <row r="5096" spans="1:32" ht="0.75" customHeight="1">
      <c r="A5096" s="153"/>
      <c r="B5096" s="154"/>
      <c r="C5096" s="154"/>
      <c r="D5096" s="154"/>
      <c r="E5096" s="154"/>
      <c r="F5096" s="154"/>
      <c r="G5096" s="154"/>
      <c r="H5096" s="154"/>
      <c r="I5096" s="154"/>
      <c r="J5096" s="154"/>
      <c r="K5096" s="154"/>
      <c r="L5096" s="154"/>
      <c r="M5096" s="154"/>
      <c r="N5096" s="154"/>
      <c r="O5096" s="154"/>
      <c r="P5096" s="154"/>
      <c r="Q5096" s="154"/>
      <c r="R5096" s="154"/>
      <c r="S5096" s="154"/>
      <c r="T5096" s="154"/>
      <c r="U5096" s="154"/>
      <c r="V5096" s="154"/>
      <c r="W5096" s="154"/>
      <c r="X5096" s="154"/>
      <c r="Y5096" s="154"/>
      <c r="Z5096" s="154"/>
      <c r="AA5096" s="162"/>
      <c r="AB5096" s="1303"/>
      <c r="AC5096" s="1303"/>
      <c r="AD5096" s="1303"/>
      <c r="AE5096" s="1292"/>
      <c r="AF5096" s="1292"/>
    </row>
    <row r="5097" spans="1:32" ht="16.7" customHeight="1">
      <c r="A5097" s="1280" t="s">
        <v>323</v>
      </c>
      <c r="B5097" s="1280"/>
      <c r="C5097" s="1280"/>
      <c r="D5097" s="1280"/>
      <c r="E5097" s="1280"/>
      <c r="F5097" s="1280"/>
      <c r="G5097" s="1280"/>
      <c r="H5097" s="1280"/>
      <c r="I5097" s="1280"/>
      <c r="J5097" s="1280"/>
      <c r="K5097" s="1280"/>
      <c r="L5097" s="1280"/>
      <c r="M5097" s="1280"/>
      <c r="N5097" s="1280"/>
      <c r="O5097" s="1280"/>
      <c r="P5097" s="1280"/>
      <c r="Q5097" s="1280"/>
      <c r="R5097" s="1280"/>
      <c r="S5097" s="1280"/>
      <c r="T5097" s="1280"/>
      <c r="U5097" s="1280"/>
      <c r="V5097" s="1280"/>
      <c r="W5097" s="1280"/>
      <c r="X5097" s="1280"/>
      <c r="Y5097" s="1280"/>
      <c r="Z5097" s="1280"/>
      <c r="AA5097" s="1280"/>
      <c r="AB5097" s="1280"/>
      <c r="AC5097" s="1280"/>
      <c r="AD5097" s="1280"/>
      <c r="AE5097" s="1280"/>
      <c r="AF5097" s="1280"/>
    </row>
    <row r="5098" spans="1:32" ht="37.15" customHeight="1">
      <c r="A5098" s="1301" t="s">
        <v>380</v>
      </c>
      <c r="B5098" s="1301"/>
      <c r="C5098" s="1301"/>
      <c r="D5098" s="1301"/>
      <c r="E5098" s="1301"/>
      <c r="F5098" s="1301"/>
      <c r="G5098" s="1301"/>
      <c r="H5098" s="1301"/>
      <c r="I5098" s="1301"/>
      <c r="J5098" s="1301"/>
      <c r="K5098" s="1301"/>
      <c r="L5098" s="1301"/>
      <c r="M5098" s="1301"/>
      <c r="N5098" s="1301"/>
      <c r="O5098" s="1301"/>
      <c r="P5098" s="1301"/>
      <c r="Q5098" s="1301"/>
      <c r="R5098" s="1301"/>
      <c r="S5098" s="1301"/>
      <c r="T5098" s="1301"/>
      <c r="U5098" s="1301"/>
      <c r="V5098" s="1301"/>
      <c r="W5098" s="1301"/>
      <c r="X5098" s="1301"/>
      <c r="Y5098" s="1280" t="s">
        <v>878</v>
      </c>
      <c r="Z5098" s="1280"/>
      <c r="AA5098" s="1280"/>
      <c r="AB5098" s="1280"/>
      <c r="AC5098" s="1280"/>
      <c r="AD5098" s="1280"/>
      <c r="AE5098" s="1280"/>
      <c r="AF5098" s="1280"/>
    </row>
    <row r="5099" spans="1:32" ht="5.0999999999999996" customHeight="1">
      <c r="A5099" s="155"/>
      <c r="B5099" s="156"/>
      <c r="C5099" s="156"/>
      <c r="D5099" s="156"/>
      <c r="E5099" s="156"/>
      <c r="F5099" s="156"/>
      <c r="G5099" s="156"/>
      <c r="H5099" s="156"/>
      <c r="I5099" s="156"/>
      <c r="J5099" s="156"/>
      <c r="K5099" s="156"/>
      <c r="L5099" s="156"/>
      <c r="M5099" s="156"/>
      <c r="N5099" s="156"/>
      <c r="O5099" s="156"/>
      <c r="P5099" s="156"/>
      <c r="Q5099" s="156"/>
      <c r="R5099" s="156"/>
      <c r="S5099" s="156"/>
      <c r="T5099" s="156"/>
      <c r="U5099" s="156"/>
      <c r="V5099" s="156"/>
      <c r="W5099" s="156"/>
      <c r="X5099" s="156"/>
      <c r="Y5099" s="156"/>
      <c r="Z5099" s="156"/>
      <c r="AA5099" s="156"/>
      <c r="AB5099" s="156"/>
      <c r="AC5099" s="156"/>
      <c r="AD5099" s="156"/>
      <c r="AE5099" s="156"/>
      <c r="AF5099" s="157"/>
    </row>
    <row r="5100" spans="1:32" ht="17.45" customHeight="1">
      <c r="A5100" s="1257" t="s">
        <v>414</v>
      </c>
      <c r="B5100" s="1257"/>
      <c r="C5100" s="1257"/>
      <c r="D5100" s="1257"/>
      <c r="E5100" s="1257"/>
      <c r="F5100" s="1257"/>
      <c r="G5100" s="1257"/>
      <c r="H5100" s="1257"/>
      <c r="I5100" s="1257"/>
      <c r="J5100" s="1257"/>
      <c r="K5100" s="1257"/>
      <c r="L5100" s="1257"/>
      <c r="M5100" s="1257"/>
      <c r="N5100" s="1257"/>
      <c r="O5100" s="1258" t="s">
        <v>391</v>
      </c>
      <c r="P5100" s="1258"/>
      <c r="Q5100" s="1258"/>
      <c r="R5100" s="1258"/>
      <c r="S5100" s="1258" t="s">
        <v>407</v>
      </c>
      <c r="T5100" s="1258"/>
      <c r="U5100" s="1258"/>
      <c r="V5100" s="1258"/>
      <c r="W5100" s="1258" t="s">
        <v>408</v>
      </c>
      <c r="X5100" s="1258"/>
      <c r="Y5100" s="1258"/>
      <c r="Z5100" s="1258"/>
      <c r="AA5100" s="1258"/>
      <c r="AB5100" s="1258"/>
      <c r="AC5100" s="1259" t="s">
        <v>409</v>
      </c>
      <c r="AD5100" s="1259"/>
      <c r="AE5100" s="1259"/>
      <c r="AF5100" s="1259"/>
    </row>
    <row r="5101" spans="1:32" ht="22.5" customHeight="1">
      <c r="A5101" s="155"/>
      <c r="B5101" s="156"/>
      <c r="C5101" s="160" t="s">
        <v>1047</v>
      </c>
      <c r="D5101" s="1268" t="s">
        <v>1048</v>
      </c>
      <c r="E5101" s="1268"/>
      <c r="F5101" s="1268"/>
      <c r="G5101" s="1268"/>
      <c r="H5101" s="1268"/>
      <c r="I5101" s="1268"/>
      <c r="J5101" s="1268"/>
      <c r="K5101" s="1268"/>
      <c r="L5101" s="1268"/>
      <c r="M5101" s="1268"/>
      <c r="N5101" s="1268"/>
      <c r="O5101" s="1319">
        <v>1.14E-3</v>
      </c>
      <c r="P5101" s="1319"/>
      <c r="Q5101" s="1319"/>
      <c r="R5101" s="1319"/>
      <c r="S5101" s="1320" t="s">
        <v>283</v>
      </c>
      <c r="T5101" s="1320"/>
      <c r="U5101" s="1320"/>
      <c r="V5101" s="1320"/>
      <c r="W5101" s="1270">
        <v>33.54</v>
      </c>
      <c r="X5101" s="1270"/>
      <c r="Y5101" s="1270"/>
      <c r="Z5101" s="1270"/>
      <c r="AA5101" s="1270"/>
      <c r="AB5101" s="1270"/>
      <c r="AC5101" s="1267">
        <v>3.8199999999999998E-2</v>
      </c>
      <c r="AD5101" s="1267"/>
      <c r="AE5101" s="1267"/>
      <c r="AF5101" s="1267"/>
    </row>
    <row r="5102" spans="1:32" ht="17.45" customHeight="1">
      <c r="A5102" s="1251"/>
      <c r="B5102" s="1251"/>
      <c r="C5102" s="1251"/>
      <c r="D5102" s="1251"/>
      <c r="E5102" s="1251"/>
      <c r="F5102" s="1251"/>
      <c r="G5102" s="1251"/>
      <c r="H5102" s="1251"/>
      <c r="I5102" s="1251"/>
      <c r="J5102" s="1251"/>
      <c r="K5102" s="1251"/>
      <c r="L5102" s="1251"/>
      <c r="M5102" s="1252" t="s">
        <v>415</v>
      </c>
      <c r="N5102" s="1252"/>
      <c r="O5102" s="1252"/>
      <c r="P5102" s="1252"/>
      <c r="Q5102" s="1252"/>
      <c r="R5102" s="1252"/>
      <c r="S5102" s="1252"/>
      <c r="T5102" s="1252"/>
      <c r="U5102" s="1252"/>
      <c r="V5102" s="1252"/>
      <c r="W5102" s="1252"/>
      <c r="X5102" s="1253"/>
      <c r="Y5102" s="1253"/>
      <c r="Z5102" s="1254">
        <v>0.48349999999999999</v>
      </c>
      <c r="AA5102" s="1254"/>
      <c r="AB5102" s="1254"/>
      <c r="AC5102" s="1254"/>
      <c r="AD5102" s="1254"/>
      <c r="AE5102" s="1254"/>
      <c r="AF5102" s="1254"/>
    </row>
    <row r="5103" spans="1:32" ht="16.7" customHeight="1">
      <c r="A5103" s="1255" t="s">
        <v>416</v>
      </c>
      <c r="B5103" s="1255"/>
      <c r="C5103" s="1255"/>
      <c r="D5103" s="1255"/>
      <c r="E5103" s="1255"/>
      <c r="F5103" s="1255"/>
      <c r="G5103" s="1255"/>
      <c r="H5103" s="1255"/>
      <c r="I5103" s="1255"/>
      <c r="J5103" s="1256" t="s">
        <v>391</v>
      </c>
      <c r="K5103" s="1256"/>
      <c r="L5103" s="158" t="s">
        <v>417</v>
      </c>
      <c r="M5103" s="158" t="s">
        <v>418</v>
      </c>
      <c r="N5103" s="1256" t="s">
        <v>419</v>
      </c>
      <c r="O5103" s="1256"/>
      <c r="P5103" s="1256" t="s">
        <v>420</v>
      </c>
      <c r="Q5103" s="1256"/>
      <c r="R5103" s="1256"/>
      <c r="S5103" s="1256"/>
      <c r="T5103" s="1256" t="s">
        <v>421</v>
      </c>
      <c r="U5103" s="1256"/>
      <c r="V5103" s="1256"/>
      <c r="W5103" s="1256"/>
      <c r="X5103" s="1256" t="s">
        <v>422</v>
      </c>
      <c r="Y5103" s="1256"/>
      <c r="Z5103" s="1256"/>
      <c r="AA5103" s="1256"/>
      <c r="AB5103" s="1256"/>
      <c r="AC5103" s="1245" t="s">
        <v>409</v>
      </c>
      <c r="AD5103" s="1245"/>
      <c r="AE5103" s="1245"/>
      <c r="AF5103" s="1245"/>
    </row>
    <row r="5104" spans="1:32" ht="30.6" customHeight="1">
      <c r="A5104" s="146"/>
      <c r="B5104" s="147"/>
      <c r="C5104" s="170" t="s">
        <v>953</v>
      </c>
      <c r="D5104" s="1263" t="s">
        <v>941</v>
      </c>
      <c r="E5104" s="1263"/>
      <c r="F5104" s="1263"/>
      <c r="G5104" s="1263"/>
      <c r="H5104" s="1263"/>
      <c r="I5104" s="1263"/>
      <c r="J5104" s="1300">
        <v>3.64E-3</v>
      </c>
      <c r="K5104" s="1300"/>
      <c r="L5104" s="171">
        <v>0</v>
      </c>
      <c r="M5104" s="171">
        <v>0</v>
      </c>
      <c r="N5104" s="1265">
        <v>0</v>
      </c>
      <c r="O5104" s="1265"/>
      <c r="P5104" s="1265">
        <v>1.1000000000000001</v>
      </c>
      <c r="Q5104" s="1265"/>
      <c r="R5104" s="1265"/>
      <c r="S5104" s="1265"/>
      <c r="T5104" s="1265">
        <v>0.88</v>
      </c>
      <c r="U5104" s="1265"/>
      <c r="V5104" s="1265"/>
      <c r="W5104" s="1265"/>
      <c r="X5104" s="1265">
        <v>0.72</v>
      </c>
      <c r="Y5104" s="1265"/>
      <c r="Z5104" s="1265"/>
      <c r="AA5104" s="1265"/>
      <c r="AB5104" s="1265"/>
      <c r="AC5104" s="1266">
        <v>0</v>
      </c>
      <c r="AD5104" s="1266"/>
      <c r="AE5104" s="1266"/>
      <c r="AF5104" s="1266"/>
    </row>
    <row r="5105" spans="1:32" ht="22.5" customHeight="1">
      <c r="A5105" s="150"/>
      <c r="C5105" s="173" t="s">
        <v>954</v>
      </c>
      <c r="D5105" s="1297" t="s">
        <v>943</v>
      </c>
      <c r="E5105" s="1297"/>
      <c r="F5105" s="1297"/>
      <c r="G5105" s="1297"/>
      <c r="H5105" s="1297"/>
      <c r="I5105" s="1297"/>
      <c r="J5105" s="1298">
        <v>3.2000000000000003E-4</v>
      </c>
      <c r="K5105" s="1298"/>
      <c r="L5105" s="174">
        <v>0</v>
      </c>
      <c r="M5105" s="174">
        <v>0</v>
      </c>
      <c r="N5105" s="1299">
        <v>0</v>
      </c>
      <c r="O5105" s="1299"/>
      <c r="P5105" s="1299">
        <v>1.1000000000000001</v>
      </c>
      <c r="Q5105" s="1299"/>
      <c r="R5105" s="1299"/>
      <c r="S5105" s="1299"/>
      <c r="T5105" s="1299">
        <v>0.88</v>
      </c>
      <c r="U5105" s="1299"/>
      <c r="V5105" s="1299"/>
      <c r="W5105" s="1299"/>
      <c r="X5105" s="1299">
        <v>0.72</v>
      </c>
      <c r="Y5105" s="1299"/>
      <c r="Z5105" s="1299"/>
      <c r="AA5105" s="1299"/>
      <c r="AB5105" s="1299"/>
      <c r="AC5105" s="1262">
        <v>0</v>
      </c>
      <c r="AD5105" s="1262"/>
      <c r="AE5105" s="1262"/>
      <c r="AF5105" s="1262"/>
    </row>
    <row r="5106" spans="1:32" ht="23.25" customHeight="1">
      <c r="A5106" s="150"/>
      <c r="C5106" s="173" t="s">
        <v>955</v>
      </c>
      <c r="D5106" s="1297" t="s">
        <v>945</v>
      </c>
      <c r="E5106" s="1297"/>
      <c r="F5106" s="1297"/>
      <c r="G5106" s="1297"/>
      <c r="H5106" s="1297"/>
      <c r="I5106" s="1297"/>
      <c r="J5106" s="1298">
        <v>4.8999999999999998E-4</v>
      </c>
      <c r="K5106" s="1298"/>
      <c r="L5106" s="174">
        <v>0</v>
      </c>
      <c r="M5106" s="174">
        <v>0</v>
      </c>
      <c r="N5106" s="1299">
        <v>0</v>
      </c>
      <c r="O5106" s="1299"/>
      <c r="P5106" s="1299">
        <v>1.1000000000000001</v>
      </c>
      <c r="Q5106" s="1299"/>
      <c r="R5106" s="1299"/>
      <c r="S5106" s="1299"/>
      <c r="T5106" s="1299">
        <v>0.88</v>
      </c>
      <c r="U5106" s="1299"/>
      <c r="V5106" s="1299"/>
      <c r="W5106" s="1299"/>
      <c r="X5106" s="1299">
        <v>0.72</v>
      </c>
      <c r="Y5106" s="1299"/>
      <c r="Z5106" s="1299"/>
      <c r="AA5106" s="1299"/>
      <c r="AB5106" s="1299"/>
      <c r="AC5106" s="1262">
        <v>0</v>
      </c>
      <c r="AD5106" s="1262"/>
      <c r="AE5106" s="1262"/>
      <c r="AF5106" s="1262"/>
    </row>
    <row r="5107" spans="1:32" ht="30.6" customHeight="1">
      <c r="A5107" s="150"/>
      <c r="C5107" s="173" t="s">
        <v>1049</v>
      </c>
      <c r="D5107" s="1297" t="s">
        <v>1045</v>
      </c>
      <c r="E5107" s="1297"/>
      <c r="F5107" s="1297"/>
      <c r="G5107" s="1297"/>
      <c r="H5107" s="1297"/>
      <c r="I5107" s="1297"/>
      <c r="J5107" s="1298">
        <v>1.9E-3</v>
      </c>
      <c r="K5107" s="1298"/>
      <c r="L5107" s="174">
        <v>0</v>
      </c>
      <c r="M5107" s="174">
        <v>0</v>
      </c>
      <c r="N5107" s="1299">
        <v>0</v>
      </c>
      <c r="O5107" s="1299"/>
      <c r="P5107" s="1299">
        <v>1.1000000000000001</v>
      </c>
      <c r="Q5107" s="1299"/>
      <c r="R5107" s="1299"/>
      <c r="S5107" s="1299"/>
      <c r="T5107" s="1299">
        <v>0.88</v>
      </c>
      <c r="U5107" s="1299"/>
      <c r="V5107" s="1299"/>
      <c r="W5107" s="1299"/>
      <c r="X5107" s="1299">
        <v>0.72</v>
      </c>
      <c r="Y5107" s="1299"/>
      <c r="Z5107" s="1299"/>
      <c r="AA5107" s="1299"/>
      <c r="AB5107" s="1299"/>
      <c r="AC5107" s="1262">
        <v>0</v>
      </c>
      <c r="AD5107" s="1262"/>
      <c r="AE5107" s="1262"/>
      <c r="AF5107" s="1262"/>
    </row>
    <row r="5108" spans="1:32" ht="23.25" customHeight="1">
      <c r="A5108" s="150"/>
      <c r="C5108" s="173" t="s">
        <v>956</v>
      </c>
      <c r="D5108" s="1297" t="s">
        <v>947</v>
      </c>
      <c r="E5108" s="1297"/>
      <c r="F5108" s="1297"/>
      <c r="G5108" s="1297"/>
      <c r="H5108" s="1297"/>
      <c r="I5108" s="1297"/>
      <c r="J5108" s="1298">
        <v>6.9300000000000004E-3</v>
      </c>
      <c r="K5108" s="1298"/>
      <c r="L5108" s="174">
        <v>0</v>
      </c>
      <c r="M5108" s="174">
        <v>0</v>
      </c>
      <c r="N5108" s="1299">
        <v>0</v>
      </c>
      <c r="O5108" s="1299"/>
      <c r="P5108" s="1299">
        <v>1.1000000000000001</v>
      </c>
      <c r="Q5108" s="1299"/>
      <c r="R5108" s="1299"/>
      <c r="S5108" s="1299"/>
      <c r="T5108" s="1299">
        <v>0.88</v>
      </c>
      <c r="U5108" s="1299"/>
      <c r="V5108" s="1299"/>
      <c r="W5108" s="1299"/>
      <c r="X5108" s="1299">
        <v>0.72</v>
      </c>
      <c r="Y5108" s="1299"/>
      <c r="Z5108" s="1299"/>
      <c r="AA5108" s="1299"/>
      <c r="AB5108" s="1299"/>
      <c r="AC5108" s="1262">
        <v>0</v>
      </c>
      <c r="AD5108" s="1262"/>
      <c r="AE5108" s="1262"/>
      <c r="AF5108" s="1262"/>
    </row>
    <row r="5109" spans="1:32" ht="22.5" customHeight="1">
      <c r="A5109" s="153"/>
      <c r="B5109" s="154"/>
      <c r="C5109" s="175" t="s">
        <v>1050</v>
      </c>
      <c r="D5109" s="1294" t="s">
        <v>1048</v>
      </c>
      <c r="E5109" s="1294"/>
      <c r="F5109" s="1294"/>
      <c r="G5109" s="1294"/>
      <c r="H5109" s="1294"/>
      <c r="I5109" s="1294"/>
      <c r="J5109" s="1295">
        <v>1.14E-3</v>
      </c>
      <c r="K5109" s="1295"/>
      <c r="L5109" s="176">
        <v>0</v>
      </c>
      <c r="M5109" s="176">
        <v>0</v>
      </c>
      <c r="N5109" s="1296">
        <v>0</v>
      </c>
      <c r="O5109" s="1296"/>
      <c r="P5109" s="1296">
        <v>1.1000000000000001</v>
      </c>
      <c r="Q5109" s="1296"/>
      <c r="R5109" s="1296"/>
      <c r="S5109" s="1296"/>
      <c r="T5109" s="1296">
        <v>0.88</v>
      </c>
      <c r="U5109" s="1296"/>
      <c r="V5109" s="1296"/>
      <c r="W5109" s="1296"/>
      <c r="X5109" s="1296">
        <v>0.72</v>
      </c>
      <c r="Y5109" s="1296"/>
      <c r="Z5109" s="1296"/>
      <c r="AA5109" s="1296"/>
      <c r="AB5109" s="1296"/>
      <c r="AC5109" s="1261">
        <v>0</v>
      </c>
      <c r="AD5109" s="1261"/>
      <c r="AE5109" s="1261"/>
      <c r="AF5109" s="1261"/>
    </row>
    <row r="5110" spans="1:32" ht="17.45" customHeight="1">
      <c r="A5110" s="1246"/>
      <c r="B5110" s="1246"/>
      <c r="C5110" s="1246"/>
      <c r="D5110" s="1246"/>
      <c r="E5110" s="1246"/>
      <c r="F5110" s="1246"/>
      <c r="G5110" s="1246"/>
      <c r="H5110" s="1246"/>
      <c r="I5110" s="1246"/>
      <c r="J5110" s="1246"/>
      <c r="K5110" s="1246"/>
      <c r="L5110" s="1246"/>
      <c r="M5110" s="1247" t="s">
        <v>423</v>
      </c>
      <c r="N5110" s="1247"/>
      <c r="O5110" s="1247"/>
      <c r="P5110" s="1247"/>
      <c r="Q5110" s="1247"/>
      <c r="R5110" s="1247"/>
      <c r="S5110" s="1247"/>
      <c r="T5110" s="1247"/>
      <c r="U5110" s="1247"/>
      <c r="V5110" s="1247"/>
      <c r="W5110" s="1247"/>
      <c r="X5110" s="1248"/>
      <c r="Y5110" s="1248"/>
      <c r="Z5110" s="1249">
        <v>0</v>
      </c>
      <c r="AA5110" s="1249"/>
      <c r="AB5110" s="1249"/>
      <c r="AC5110" s="1249"/>
      <c r="AD5110" s="1249"/>
      <c r="AE5110" s="1249"/>
      <c r="AF5110" s="1249"/>
    </row>
    <row r="5111" spans="1:32" ht="5.85" customHeight="1">
      <c r="A5111" s="1250"/>
      <c r="B5111" s="1250"/>
      <c r="C5111" s="1250"/>
      <c r="D5111" s="1250"/>
      <c r="E5111" s="1250"/>
      <c r="F5111" s="1250"/>
      <c r="G5111" s="1250"/>
      <c r="H5111" s="1250"/>
      <c r="I5111" s="1250"/>
      <c r="J5111" s="1250"/>
      <c r="K5111" s="1250"/>
      <c r="L5111" s="1250"/>
      <c r="M5111" s="1250"/>
      <c r="N5111" s="1250"/>
      <c r="O5111" s="1250"/>
      <c r="P5111" s="1250"/>
      <c r="Q5111" s="1250"/>
      <c r="R5111" s="1250"/>
      <c r="S5111" s="1250"/>
      <c r="T5111" s="1250"/>
      <c r="U5111" s="1250"/>
      <c r="V5111" s="1250"/>
      <c r="W5111" s="1250"/>
      <c r="X5111" s="1250"/>
      <c r="Y5111" s="1250"/>
      <c r="Z5111" s="1250"/>
      <c r="AA5111" s="1250"/>
      <c r="AB5111" s="1250"/>
      <c r="AC5111" s="1250"/>
      <c r="AD5111" s="1250"/>
      <c r="AE5111" s="1250"/>
      <c r="AF5111" s="1250"/>
    </row>
    <row r="5112" spans="1:32" ht="16.7" customHeight="1">
      <c r="A5112" s="1239"/>
      <c r="B5112" s="1239"/>
      <c r="C5112" s="1239"/>
      <c r="D5112" s="1239"/>
      <c r="E5112" s="1239"/>
      <c r="F5112" s="1239"/>
      <c r="G5112" s="1239"/>
      <c r="H5112" s="1239"/>
      <c r="I5112" s="1239"/>
      <c r="J5112" s="1239"/>
      <c r="K5112" s="1239"/>
      <c r="L5112" s="1239"/>
      <c r="M5112" s="1240" t="s">
        <v>424</v>
      </c>
      <c r="N5112" s="1240"/>
      <c r="O5112" s="1240"/>
      <c r="P5112" s="1240"/>
      <c r="Q5112" s="1240"/>
      <c r="R5112" s="1240"/>
      <c r="S5112" s="1240"/>
      <c r="T5112" s="1240"/>
      <c r="U5112" s="1240"/>
      <c r="V5112" s="1240"/>
      <c r="W5112" s="1240"/>
      <c r="X5112" s="1243"/>
      <c r="Y5112" s="1243"/>
      <c r="Z5112" s="1241">
        <v>68.260000000000005</v>
      </c>
      <c r="AA5112" s="1241"/>
      <c r="AB5112" s="1241"/>
      <c r="AC5112" s="1241"/>
      <c r="AD5112" s="1241"/>
      <c r="AE5112" s="1241"/>
      <c r="AF5112" s="1241"/>
    </row>
    <row r="5113" spans="1:32" ht="0.75" customHeight="1">
      <c r="A5113" s="1239"/>
      <c r="B5113" s="1239"/>
      <c r="C5113" s="1239"/>
      <c r="D5113" s="1239"/>
      <c r="E5113" s="1239"/>
      <c r="F5113" s="1239"/>
      <c r="G5113" s="1239"/>
      <c r="H5113" s="1239"/>
      <c r="I5113" s="1239"/>
      <c r="J5113" s="1239"/>
      <c r="K5113" s="1240" t="s">
        <v>425</v>
      </c>
      <c r="L5113" s="1240"/>
      <c r="M5113" s="1240"/>
      <c r="N5113" s="1240"/>
      <c r="O5113" s="1240"/>
      <c r="P5113" s="1240"/>
      <c r="Q5113" s="159"/>
      <c r="R5113" s="1244">
        <v>0</v>
      </c>
      <c r="S5113" s="1244"/>
      <c r="T5113" s="1244"/>
      <c r="U5113" s="1240"/>
      <c r="V5113" s="1240"/>
      <c r="W5113" s="1240"/>
      <c r="X5113" s="1243"/>
      <c r="Y5113" s="1243"/>
      <c r="Z5113" s="1241"/>
      <c r="AA5113" s="1241"/>
      <c r="AB5113" s="1241"/>
      <c r="AC5113" s="1241"/>
      <c r="AD5113" s="1241"/>
      <c r="AE5113" s="1241"/>
      <c r="AF5113" s="1241"/>
    </row>
    <row r="5114" spans="1:32" ht="16.7" customHeight="1">
      <c r="A5114" s="1239"/>
      <c r="B5114" s="1239"/>
      <c r="C5114" s="1239"/>
      <c r="D5114" s="1239"/>
      <c r="E5114" s="1239"/>
      <c r="F5114" s="1239"/>
      <c r="G5114" s="1239"/>
      <c r="H5114" s="1239"/>
      <c r="I5114" s="1239"/>
      <c r="J5114" s="1239"/>
      <c r="K5114" s="1240"/>
      <c r="L5114" s="1240"/>
      <c r="M5114" s="1240"/>
      <c r="N5114" s="1240"/>
      <c r="O5114" s="1240"/>
      <c r="P5114" s="1240"/>
      <c r="Q5114" s="151"/>
      <c r="R5114" s="1244"/>
      <c r="S5114" s="1244"/>
      <c r="T5114" s="1244"/>
      <c r="U5114" s="151"/>
      <c r="V5114" s="1240" t="s">
        <v>426</v>
      </c>
      <c r="W5114" s="1240"/>
      <c r="X5114" s="1243"/>
      <c r="Y5114" s="1243"/>
      <c r="Z5114" s="1241">
        <v>0</v>
      </c>
      <c r="AA5114" s="1241"/>
      <c r="AB5114" s="1241"/>
      <c r="AC5114" s="1241"/>
      <c r="AD5114" s="1241"/>
      <c r="AE5114" s="1241"/>
      <c r="AF5114" s="1241"/>
    </row>
    <row r="5115" spans="1:32" ht="17.45" customHeight="1">
      <c r="A5115" s="1239"/>
      <c r="B5115" s="1239"/>
      <c r="C5115" s="1239"/>
      <c r="D5115" s="1239"/>
      <c r="E5115" s="1239"/>
      <c r="F5115" s="1239"/>
      <c r="G5115" s="1239"/>
      <c r="H5115" s="1239"/>
      <c r="I5115" s="1239"/>
      <c r="J5115" s="1239"/>
      <c r="K5115" s="1239"/>
      <c r="L5115" s="1239"/>
      <c r="M5115" s="1240" t="s">
        <v>427</v>
      </c>
      <c r="N5115" s="1240"/>
      <c r="O5115" s="1240"/>
      <c r="P5115" s="1240"/>
      <c r="Q5115" s="1240"/>
      <c r="R5115" s="1240"/>
      <c r="S5115" s="1240"/>
      <c r="T5115" s="1240"/>
      <c r="U5115" s="1240"/>
      <c r="V5115" s="1240"/>
      <c r="W5115" s="1240"/>
      <c r="X5115" s="1243"/>
      <c r="Y5115" s="1243"/>
      <c r="Z5115" s="1241">
        <v>68.260000000000005</v>
      </c>
      <c r="AA5115" s="1241"/>
      <c r="AB5115" s="1241"/>
      <c r="AC5115" s="1241"/>
      <c r="AD5115" s="1241"/>
      <c r="AE5115" s="1241"/>
      <c r="AF5115" s="1241"/>
    </row>
    <row r="5116" spans="1:32" ht="5.85" customHeight="1">
      <c r="A5116" s="1242"/>
      <c r="B5116" s="1242"/>
      <c r="C5116" s="1242"/>
      <c r="D5116" s="1242"/>
      <c r="E5116" s="1242"/>
      <c r="F5116" s="1242"/>
      <c r="G5116" s="1242"/>
      <c r="H5116" s="1242"/>
      <c r="I5116" s="1242"/>
      <c r="J5116" s="1242"/>
      <c r="K5116" s="1242"/>
      <c r="L5116" s="1242"/>
      <c r="M5116" s="1242"/>
      <c r="N5116" s="1242"/>
      <c r="O5116" s="1242"/>
      <c r="P5116" s="1242"/>
      <c r="Q5116" s="1242"/>
      <c r="R5116" s="1242"/>
      <c r="S5116" s="1242"/>
      <c r="T5116" s="1242"/>
      <c r="U5116" s="1242"/>
      <c r="V5116" s="1242"/>
      <c r="W5116" s="1242"/>
      <c r="X5116" s="1242"/>
      <c r="Y5116" s="1242"/>
      <c r="Z5116" s="1242"/>
      <c r="AA5116" s="1242"/>
      <c r="AB5116" s="1242"/>
      <c r="AC5116" s="1242"/>
      <c r="AD5116" s="1242"/>
      <c r="AE5116" s="1242"/>
      <c r="AF5116" s="1242"/>
    </row>
    <row r="5117" spans="1:32" ht="145.35" customHeight="1">
      <c r="A5117" s="150"/>
      <c r="AF5117" s="152"/>
    </row>
    <row r="5118" spans="1:32" ht="126.4" customHeight="1">
      <c r="A5118" s="150"/>
      <c r="AF5118" s="152"/>
    </row>
    <row r="5119" spans="1:32" ht="126.4" customHeight="1">
      <c r="A5119" s="153"/>
      <c r="B5119" s="154"/>
      <c r="C5119" s="154"/>
      <c r="D5119" s="154"/>
      <c r="E5119" s="154"/>
      <c r="F5119" s="154"/>
      <c r="G5119" s="154"/>
      <c r="H5119" s="154"/>
      <c r="I5119" s="154"/>
      <c r="J5119" s="154"/>
      <c r="K5119" s="154"/>
      <c r="L5119" s="154"/>
      <c r="M5119" s="154"/>
      <c r="N5119" s="154"/>
      <c r="O5119" s="154"/>
      <c r="P5119" s="154"/>
      <c r="Q5119" s="154"/>
      <c r="R5119" s="154"/>
      <c r="S5119" s="154"/>
      <c r="T5119" s="154"/>
      <c r="U5119" s="154"/>
      <c r="V5119" s="154"/>
      <c r="W5119" s="154"/>
      <c r="X5119" s="154"/>
      <c r="Y5119" s="154"/>
      <c r="Z5119" s="154"/>
      <c r="AA5119" s="154"/>
      <c r="AB5119" s="154"/>
      <c r="AC5119" s="154"/>
      <c r="AD5119" s="154"/>
      <c r="AE5119" s="154"/>
      <c r="AF5119" s="162"/>
    </row>
    <row r="5120" spans="1:32" ht="1.5" customHeight="1">
      <c r="A5120" s="146"/>
      <c r="B5120" s="147"/>
      <c r="C5120" s="147"/>
      <c r="D5120" s="147"/>
      <c r="E5120" s="147"/>
      <c r="F5120" s="147"/>
      <c r="G5120" s="1289" t="s">
        <v>376</v>
      </c>
      <c r="H5120" s="1289"/>
      <c r="I5120" s="1289"/>
      <c r="J5120" s="1289"/>
      <c r="K5120" s="1289"/>
      <c r="L5120" s="1289"/>
      <c r="M5120" s="1289"/>
      <c r="N5120" s="1289"/>
      <c r="O5120" s="1289"/>
      <c r="P5120" s="1289"/>
      <c r="Q5120" s="1289"/>
      <c r="R5120" s="1289"/>
      <c r="S5120" s="1289"/>
      <c r="T5120" s="1289"/>
      <c r="U5120" s="1289"/>
      <c r="V5120" s="1289"/>
      <c r="W5120" s="1289"/>
      <c r="X5120" s="1289"/>
      <c r="Y5120" s="1289"/>
      <c r="Z5120" s="1289"/>
      <c r="AA5120" s="148"/>
      <c r="AB5120" s="1290" t="s">
        <v>1051</v>
      </c>
      <c r="AC5120" s="1290"/>
      <c r="AD5120" s="1290"/>
      <c r="AE5120" s="1290"/>
      <c r="AF5120" s="1290"/>
    </row>
    <row r="5121" spans="1:32" ht="15.4" customHeight="1">
      <c r="A5121" s="150"/>
      <c r="B5121" s="1243"/>
      <c r="C5121" s="1243"/>
      <c r="D5121" s="1243"/>
      <c r="E5121" s="1243"/>
      <c r="G5121" s="1289"/>
      <c r="H5121" s="1289"/>
      <c r="I5121" s="1289"/>
      <c r="J5121" s="1289"/>
      <c r="K5121" s="1289"/>
      <c r="L5121" s="1289"/>
      <c r="M5121" s="1289"/>
      <c r="N5121" s="1289"/>
      <c r="O5121" s="1289"/>
      <c r="P5121" s="1289"/>
      <c r="Q5121" s="1289"/>
      <c r="R5121" s="1289"/>
      <c r="S5121" s="1289"/>
      <c r="T5121" s="1289"/>
      <c r="U5121" s="1289"/>
      <c r="V5121" s="1289"/>
      <c r="W5121" s="1289"/>
      <c r="X5121" s="1289"/>
      <c r="Y5121" s="1289"/>
      <c r="Z5121" s="1289"/>
      <c r="AA5121" s="152"/>
      <c r="AB5121" s="1290"/>
      <c r="AC5121" s="1290"/>
      <c r="AD5121" s="1290"/>
      <c r="AE5121" s="1290"/>
      <c r="AF5121" s="1290"/>
    </row>
    <row r="5122" spans="1:32" ht="11.65" customHeight="1">
      <c r="A5122" s="150"/>
      <c r="B5122" s="1243"/>
      <c r="C5122" s="1243"/>
      <c r="D5122" s="1243"/>
      <c r="E5122" s="1243"/>
      <c r="G5122" s="1289"/>
      <c r="H5122" s="1289"/>
      <c r="I5122" s="1289"/>
      <c r="J5122" s="1289"/>
      <c r="K5122" s="1289"/>
      <c r="L5122" s="1289"/>
      <c r="M5122" s="1289"/>
      <c r="N5122" s="1289"/>
      <c r="O5122" s="1289"/>
      <c r="P5122" s="1289"/>
      <c r="Q5122" s="1289"/>
      <c r="R5122" s="1289"/>
      <c r="S5122" s="1289"/>
      <c r="T5122" s="1289"/>
      <c r="U5122" s="1289"/>
      <c r="V5122" s="1289"/>
      <c r="W5122" s="1289"/>
      <c r="X5122" s="1289"/>
      <c r="Y5122" s="1289"/>
      <c r="Z5122" s="1289"/>
      <c r="AA5122" s="152"/>
      <c r="AB5122" s="1291" t="s">
        <v>378</v>
      </c>
      <c r="AC5122" s="1291"/>
      <c r="AD5122" s="1291"/>
      <c r="AE5122" s="1292"/>
      <c r="AF5122" s="1292"/>
    </row>
    <row r="5123" spans="1:32" ht="13.9" customHeight="1">
      <c r="A5123" s="150"/>
      <c r="B5123" s="1243"/>
      <c r="C5123" s="1243"/>
      <c r="D5123" s="1243"/>
      <c r="E5123" s="1243"/>
      <c r="G5123" s="1293" t="s">
        <v>379</v>
      </c>
      <c r="H5123" s="1293"/>
      <c r="I5123" s="1293"/>
      <c r="J5123" s="1293"/>
      <c r="K5123" s="1293"/>
      <c r="L5123" s="1293"/>
      <c r="M5123" s="1293"/>
      <c r="N5123" s="1293"/>
      <c r="O5123" s="1293"/>
      <c r="P5123" s="1293"/>
      <c r="Q5123" s="1293"/>
      <c r="R5123" s="1293"/>
      <c r="S5123" s="1293"/>
      <c r="T5123" s="1293"/>
      <c r="U5123" s="1293"/>
      <c r="V5123" s="1293"/>
      <c r="W5123" s="1293"/>
      <c r="X5123" s="1293"/>
      <c r="Y5123" s="1293"/>
      <c r="Z5123" s="1293"/>
      <c r="AA5123" s="152"/>
      <c r="AB5123" s="1291"/>
      <c r="AC5123" s="1291"/>
      <c r="AD5123" s="1291"/>
      <c r="AE5123" s="1292"/>
      <c r="AF5123" s="1292"/>
    </row>
    <row r="5124" spans="1:32" ht="0.75" customHeight="1">
      <c r="A5124" s="150"/>
      <c r="G5124" s="1293"/>
      <c r="H5124" s="1293"/>
      <c r="I5124" s="1293"/>
      <c r="J5124" s="1293"/>
      <c r="K5124" s="1293"/>
      <c r="L5124" s="1293"/>
      <c r="M5124" s="1293"/>
      <c r="N5124" s="1293"/>
      <c r="O5124" s="1293"/>
      <c r="P5124" s="1293"/>
      <c r="Q5124" s="1293"/>
      <c r="R5124" s="1293"/>
      <c r="S5124" s="1293"/>
      <c r="T5124" s="1293"/>
      <c r="U5124" s="1293"/>
      <c r="V5124" s="1293"/>
      <c r="W5124" s="1293"/>
      <c r="X5124" s="1293"/>
      <c r="Y5124" s="1293"/>
      <c r="Z5124" s="1293"/>
      <c r="AA5124" s="152"/>
      <c r="AB5124" s="1291"/>
      <c r="AC5124" s="1291"/>
      <c r="AD5124" s="1291"/>
      <c r="AE5124" s="1292"/>
      <c r="AF5124" s="1292"/>
    </row>
    <row r="5125" spans="1:32" ht="0.75" customHeight="1">
      <c r="A5125" s="153"/>
      <c r="B5125" s="154"/>
      <c r="C5125" s="154"/>
      <c r="D5125" s="154"/>
      <c r="E5125" s="154"/>
      <c r="F5125" s="154"/>
      <c r="G5125" s="154"/>
      <c r="H5125" s="154"/>
      <c r="I5125" s="154"/>
      <c r="J5125" s="154"/>
      <c r="K5125" s="154"/>
      <c r="L5125" s="154"/>
      <c r="M5125" s="154"/>
      <c r="N5125" s="154"/>
      <c r="O5125" s="154"/>
      <c r="P5125" s="154"/>
      <c r="Q5125" s="154"/>
      <c r="R5125" s="154"/>
      <c r="S5125" s="154"/>
      <c r="T5125" s="154"/>
      <c r="U5125" s="154"/>
      <c r="V5125" s="154"/>
      <c r="W5125" s="154"/>
      <c r="X5125" s="154"/>
      <c r="Y5125" s="154"/>
      <c r="Z5125" s="154"/>
      <c r="AA5125" s="154"/>
      <c r="AB5125" s="154"/>
      <c r="AC5125" s="154"/>
      <c r="AD5125" s="154"/>
      <c r="AE5125" s="1292"/>
      <c r="AF5125" s="1292"/>
    </row>
    <row r="5126" spans="1:32" ht="15.95" customHeight="1">
      <c r="A5126" s="1280" t="s">
        <v>323</v>
      </c>
      <c r="B5126" s="1280"/>
      <c r="C5126" s="1280"/>
      <c r="D5126" s="1280"/>
      <c r="E5126" s="1280"/>
      <c r="F5126" s="1280"/>
      <c r="G5126" s="1280"/>
      <c r="H5126" s="1280"/>
      <c r="I5126" s="1280"/>
      <c r="J5126" s="1280"/>
      <c r="K5126" s="1280"/>
      <c r="L5126" s="1280"/>
      <c r="M5126" s="1280"/>
      <c r="N5126" s="1280"/>
      <c r="O5126" s="1280"/>
      <c r="P5126" s="1280"/>
      <c r="Q5126" s="1280"/>
      <c r="R5126" s="1280"/>
      <c r="S5126" s="1280"/>
      <c r="T5126" s="1280"/>
      <c r="U5126" s="1280"/>
      <c r="V5126" s="1280"/>
      <c r="W5126" s="1280"/>
      <c r="X5126" s="1280"/>
      <c r="Y5126" s="1280"/>
      <c r="Z5126" s="1280"/>
      <c r="AA5126" s="1280"/>
      <c r="AB5126" s="1280"/>
      <c r="AC5126" s="1280"/>
      <c r="AD5126" s="1280"/>
      <c r="AE5126" s="1280"/>
      <c r="AF5126" s="1280"/>
    </row>
    <row r="5127" spans="1:32" ht="0.75" customHeight="1">
      <c r="A5127" s="146"/>
      <c r="B5127" s="147"/>
      <c r="C5127" s="147"/>
      <c r="D5127" s="147"/>
      <c r="E5127" s="147"/>
      <c r="F5127" s="147"/>
      <c r="G5127" s="147"/>
      <c r="H5127" s="147"/>
      <c r="I5127" s="147"/>
      <c r="J5127" s="147"/>
      <c r="K5127" s="147"/>
      <c r="L5127" s="147"/>
      <c r="M5127" s="147"/>
      <c r="N5127" s="147"/>
      <c r="O5127" s="147"/>
      <c r="P5127" s="147"/>
      <c r="Q5127" s="147"/>
      <c r="R5127" s="147"/>
      <c r="S5127" s="147"/>
      <c r="T5127" s="147"/>
      <c r="U5127" s="147"/>
      <c r="V5127" s="147"/>
      <c r="W5127" s="147"/>
      <c r="X5127" s="147"/>
      <c r="Y5127" s="147"/>
      <c r="Z5127" s="147"/>
      <c r="AA5127" s="147"/>
      <c r="AB5127" s="147"/>
      <c r="AC5127" s="147"/>
      <c r="AD5127" s="147"/>
      <c r="AE5127" s="147"/>
      <c r="AF5127" s="148"/>
    </row>
    <row r="5128" spans="1:32" ht="37.15" customHeight="1">
      <c r="A5128" s="1281" t="s">
        <v>380</v>
      </c>
      <c r="B5128" s="1281"/>
      <c r="C5128" s="1281"/>
      <c r="D5128" s="1281"/>
      <c r="E5128" s="1281"/>
      <c r="F5128" s="1281"/>
      <c r="G5128" s="1281"/>
      <c r="H5128" s="1281"/>
      <c r="I5128" s="1281"/>
      <c r="J5128" s="1281"/>
      <c r="K5128" s="1281"/>
      <c r="L5128" s="1281"/>
      <c r="M5128" s="1281"/>
      <c r="N5128" s="1281"/>
      <c r="O5128" s="1281"/>
      <c r="P5128" s="1281"/>
      <c r="Q5128" s="1281"/>
      <c r="R5128" s="1281"/>
      <c r="S5128" s="1281"/>
      <c r="T5128" s="1281"/>
      <c r="U5128" s="1281"/>
      <c r="V5128" s="1281"/>
      <c r="W5128" s="1281"/>
      <c r="X5128" s="1281"/>
      <c r="Y5128" s="1282" t="s">
        <v>878</v>
      </c>
      <c r="Z5128" s="1282"/>
      <c r="AA5128" s="1282"/>
      <c r="AB5128" s="1282"/>
      <c r="AC5128" s="1282"/>
      <c r="AD5128" s="1282"/>
      <c r="AE5128" s="1282"/>
      <c r="AF5128" s="1282"/>
    </row>
    <row r="5129" spans="1:32" ht="5.0999999999999996" customHeight="1">
      <c r="A5129" s="155"/>
      <c r="B5129" s="156"/>
      <c r="C5129" s="156"/>
      <c r="D5129" s="156"/>
      <c r="E5129" s="156"/>
      <c r="F5129" s="156"/>
      <c r="G5129" s="156"/>
      <c r="H5129" s="156"/>
      <c r="I5129" s="156"/>
      <c r="J5129" s="156"/>
      <c r="K5129" s="156"/>
      <c r="L5129" s="156"/>
      <c r="M5129" s="156"/>
      <c r="N5129" s="156"/>
      <c r="O5129" s="156"/>
      <c r="P5129" s="156"/>
      <c r="Q5129" s="156"/>
      <c r="R5129" s="156"/>
      <c r="S5129" s="156"/>
      <c r="T5129" s="156"/>
      <c r="U5129" s="156"/>
      <c r="V5129" s="156"/>
      <c r="W5129" s="156"/>
      <c r="X5129" s="156"/>
      <c r="Y5129" s="156"/>
      <c r="Z5129" s="156"/>
      <c r="AA5129" s="156"/>
      <c r="AB5129" s="156"/>
      <c r="AC5129" s="156"/>
      <c r="AD5129" s="156"/>
      <c r="AE5129" s="156"/>
      <c r="AF5129" s="157"/>
    </row>
    <row r="5130" spans="1:32" ht="18.2" customHeight="1">
      <c r="A5130" s="1278" t="s">
        <v>382</v>
      </c>
      <c r="B5130" s="1278"/>
      <c r="C5130" s="1278"/>
      <c r="D5130" s="1278"/>
      <c r="E5130" s="1278" t="s">
        <v>385</v>
      </c>
      <c r="F5130" s="1278"/>
      <c r="G5130" s="1278"/>
      <c r="H5130" s="1321" t="s">
        <v>386</v>
      </c>
      <c r="I5130" s="1285" t="s">
        <v>571</v>
      </c>
      <c r="J5130" s="1285"/>
      <c r="K5130" s="1285"/>
      <c r="L5130" s="1285"/>
      <c r="M5130" s="1285"/>
      <c r="N5130" s="1285"/>
      <c r="O5130" s="1285"/>
      <c r="P5130" s="1285"/>
      <c r="Q5130" s="1285"/>
      <c r="R5130" s="1285"/>
      <c r="S5130" s="1285"/>
      <c r="T5130" s="1285"/>
      <c r="U5130" s="1285"/>
      <c r="V5130" s="1285"/>
      <c r="W5130" s="1285"/>
      <c r="X5130" s="1285"/>
      <c r="Y5130" s="1275" t="s">
        <v>383</v>
      </c>
      <c r="Z5130" s="1275"/>
      <c r="AA5130" s="1275"/>
      <c r="AB5130" s="1275"/>
      <c r="AC5130" s="1275"/>
      <c r="AD5130" s="1286" t="s">
        <v>446</v>
      </c>
      <c r="AE5130" s="1286"/>
      <c r="AF5130" s="1286"/>
    </row>
    <row r="5131" spans="1:32" ht="0.75" customHeight="1">
      <c r="A5131" s="1274" t="s">
        <v>570</v>
      </c>
      <c r="B5131" s="1274"/>
      <c r="C5131" s="1274"/>
      <c r="D5131" s="1274"/>
      <c r="E5131" s="1278"/>
      <c r="F5131" s="1278"/>
      <c r="G5131" s="1278"/>
      <c r="H5131" s="1321"/>
      <c r="I5131" s="1285"/>
      <c r="J5131" s="1285"/>
      <c r="K5131" s="1285"/>
      <c r="L5131" s="1285"/>
      <c r="M5131" s="1285"/>
      <c r="N5131" s="1285"/>
      <c r="O5131" s="1285"/>
      <c r="P5131" s="1285"/>
      <c r="Q5131" s="1285"/>
      <c r="R5131" s="1285"/>
      <c r="S5131" s="1285"/>
      <c r="T5131" s="1285"/>
      <c r="U5131" s="1285"/>
      <c r="V5131" s="1285"/>
      <c r="W5131" s="1285"/>
      <c r="X5131" s="1285"/>
      <c r="Y5131" s="1275" t="s">
        <v>387</v>
      </c>
      <c r="Z5131" s="1275"/>
      <c r="AA5131" s="1275"/>
      <c r="AB5131" s="1275"/>
      <c r="AC5131" s="1275"/>
      <c r="AD5131" s="1276">
        <v>0.5</v>
      </c>
      <c r="AE5131" s="1276"/>
      <c r="AF5131" s="1276"/>
    </row>
    <row r="5132" spans="1:32" ht="18.2" customHeight="1">
      <c r="A5132" s="1274"/>
      <c r="B5132" s="1274"/>
      <c r="C5132" s="1274"/>
      <c r="D5132" s="1274"/>
      <c r="E5132" s="1277"/>
      <c r="F5132" s="1277"/>
      <c r="G5132" s="1277"/>
      <c r="H5132" s="1321"/>
      <c r="I5132" s="1285"/>
      <c r="J5132" s="1285"/>
      <c r="K5132" s="1285"/>
      <c r="L5132" s="1285"/>
      <c r="M5132" s="1285"/>
      <c r="N5132" s="1285"/>
      <c r="O5132" s="1285"/>
      <c r="P5132" s="1285"/>
      <c r="Q5132" s="1285"/>
      <c r="R5132" s="1285"/>
      <c r="S5132" s="1285"/>
      <c r="T5132" s="1285"/>
      <c r="U5132" s="1285"/>
      <c r="V5132" s="1285"/>
      <c r="W5132" s="1285"/>
      <c r="X5132" s="1285"/>
      <c r="Y5132" s="1275"/>
      <c r="Z5132" s="1275"/>
      <c r="AA5132" s="1275"/>
      <c r="AB5132" s="1275"/>
      <c r="AC5132" s="1275"/>
      <c r="AD5132" s="1276"/>
      <c r="AE5132" s="1276"/>
      <c r="AF5132" s="1276"/>
    </row>
    <row r="5133" spans="1:32" ht="0.75" customHeight="1">
      <c r="A5133" s="1278"/>
      <c r="B5133" s="1278"/>
      <c r="C5133" s="1278"/>
      <c r="D5133" s="1278"/>
      <c r="E5133" s="1278"/>
      <c r="F5133" s="1278"/>
      <c r="G5133" s="1278"/>
      <c r="H5133" s="1321"/>
      <c r="I5133" s="1279"/>
      <c r="J5133" s="1279"/>
      <c r="K5133" s="1279"/>
      <c r="L5133" s="1279"/>
      <c r="M5133" s="1279"/>
      <c r="N5133" s="1279"/>
      <c r="O5133" s="1279"/>
      <c r="P5133" s="1279"/>
      <c r="Q5133" s="1279"/>
      <c r="R5133" s="1279"/>
      <c r="S5133" s="1279"/>
      <c r="T5133" s="1279"/>
      <c r="U5133" s="1279"/>
      <c r="V5133" s="1279"/>
      <c r="W5133" s="1279"/>
      <c r="X5133" s="1279"/>
      <c r="Y5133" s="1279"/>
      <c r="Z5133" s="1279"/>
      <c r="AA5133" s="1279"/>
      <c r="AB5133" s="1279"/>
      <c r="AC5133" s="1279"/>
      <c r="AD5133" s="1279"/>
      <c r="AE5133" s="1279"/>
      <c r="AF5133" s="1279"/>
    </row>
    <row r="5134" spans="1:32" ht="26.1" customHeight="1">
      <c r="A5134" s="1271" t="s">
        <v>432</v>
      </c>
      <c r="B5134" s="1271"/>
      <c r="C5134" s="1271"/>
      <c r="D5134" s="1271"/>
      <c r="E5134" s="1271"/>
      <c r="F5134" s="1271"/>
      <c r="G5134" s="1271"/>
      <c r="H5134" s="1271"/>
      <c r="I5134" s="1271"/>
      <c r="J5134" s="1271"/>
      <c r="K5134" s="1271"/>
      <c r="L5134" s="1271"/>
      <c r="M5134" s="1271"/>
      <c r="N5134" s="1271"/>
      <c r="O5134" s="1271"/>
      <c r="P5134" s="1271"/>
      <c r="Q5134" s="1271"/>
      <c r="R5134" s="1271"/>
      <c r="S5134" s="1271"/>
      <c r="T5134" s="1271"/>
      <c r="U5134" s="1271"/>
      <c r="V5134" s="1271"/>
      <c r="W5134" s="1271"/>
      <c r="X5134" s="1271"/>
      <c r="Y5134" s="1271"/>
      <c r="Z5134" s="1271"/>
      <c r="AA5134" s="1271"/>
      <c r="AB5134" s="1271"/>
      <c r="AC5134" s="1271"/>
      <c r="AD5134" s="1271"/>
      <c r="AE5134" s="1271"/>
      <c r="AF5134" s="1272"/>
    </row>
    <row r="5135" spans="1:32" ht="0.75" customHeight="1">
      <c r="A5135" s="1273" t="s">
        <v>389</v>
      </c>
      <c r="B5135" s="1273"/>
      <c r="C5135" s="1273"/>
      <c r="D5135" s="1273"/>
      <c r="E5135" s="1273"/>
      <c r="F5135" s="1273"/>
      <c r="G5135" s="1273"/>
      <c r="H5135" s="1273"/>
      <c r="I5135" s="1273"/>
      <c r="J5135" s="1273"/>
      <c r="K5135" s="1273"/>
      <c r="L5135" s="1273"/>
      <c r="M5135" s="1273"/>
      <c r="N5135" s="1273"/>
      <c r="O5135" s="1273"/>
      <c r="P5135" s="1273"/>
      <c r="Q5135" s="1273"/>
      <c r="R5135" s="1273"/>
      <c r="S5135" s="1273"/>
      <c r="T5135" s="1273"/>
      <c r="U5135" s="1273"/>
      <c r="V5135" s="1273"/>
      <c r="W5135" s="1273"/>
      <c r="X5135" s="1273"/>
      <c r="Y5135" s="1273"/>
      <c r="Z5135" s="1273"/>
      <c r="AA5135" s="1273"/>
      <c r="AB5135" s="1273"/>
      <c r="AC5135" s="1273"/>
      <c r="AD5135" s="1273"/>
      <c r="AE5135" s="1273"/>
      <c r="AF5135" s="1272"/>
    </row>
    <row r="5136" spans="1:32" ht="9.4" customHeight="1">
      <c r="A5136" s="1273"/>
      <c r="B5136" s="1273"/>
      <c r="C5136" s="1273"/>
      <c r="D5136" s="1273"/>
      <c r="E5136" s="1273"/>
      <c r="F5136" s="1273"/>
      <c r="G5136" s="1273"/>
      <c r="H5136" s="1273"/>
      <c r="I5136" s="1273"/>
      <c r="J5136" s="1273"/>
      <c r="K5136" s="1273"/>
      <c r="L5136" s="1273"/>
      <c r="M5136" s="1273"/>
      <c r="N5136" s="1273"/>
      <c r="O5136" s="1273"/>
      <c r="P5136" s="1273"/>
      <c r="Q5136" s="1273"/>
      <c r="R5136" s="1273"/>
      <c r="S5136" s="1273"/>
      <c r="T5136" s="1273"/>
      <c r="U5136" s="1273"/>
      <c r="V5136" s="1273"/>
      <c r="W5136" s="1273"/>
      <c r="X5136" s="1273"/>
      <c r="Y5136" s="1273"/>
      <c r="Z5136" s="1273"/>
      <c r="AA5136" s="1273"/>
      <c r="AB5136" s="1273"/>
      <c r="AC5136" s="1273"/>
      <c r="AD5136" s="1273"/>
      <c r="AE5136" s="1273"/>
      <c r="AF5136" s="1272"/>
    </row>
    <row r="5137" spans="1:32" ht="17.45" customHeight="1">
      <c r="A5137" s="1255" t="s">
        <v>390</v>
      </c>
      <c r="B5137" s="1255"/>
      <c r="C5137" s="1255"/>
      <c r="D5137" s="1255"/>
      <c r="E5137" s="1255"/>
      <c r="F5137" s="1255"/>
      <c r="G5137" s="1255"/>
      <c r="H5137" s="1255"/>
      <c r="I5137" s="1255"/>
      <c r="J5137" s="1255"/>
      <c r="K5137" s="1255"/>
      <c r="L5137" s="1255"/>
      <c r="M5137" s="1256" t="s">
        <v>391</v>
      </c>
      <c r="N5137" s="1256" t="s">
        <v>392</v>
      </c>
      <c r="O5137" s="1256"/>
      <c r="P5137" s="1256"/>
      <c r="Q5137" s="1256"/>
      <c r="R5137" s="1256"/>
      <c r="S5137" s="1256"/>
      <c r="T5137" s="1256" t="s">
        <v>393</v>
      </c>
      <c r="U5137" s="1256"/>
      <c r="V5137" s="1256"/>
      <c r="W5137" s="1256"/>
      <c r="X5137" s="1256"/>
      <c r="Y5137" s="1256"/>
      <c r="Z5137" s="1256"/>
      <c r="AA5137" s="1256"/>
      <c r="AB5137" s="1256"/>
      <c r="AC5137" s="1245" t="s">
        <v>394</v>
      </c>
      <c r="AD5137" s="1245"/>
      <c r="AE5137" s="1245"/>
      <c r="AF5137" s="1245"/>
    </row>
    <row r="5138" spans="1:32" ht="17.45" customHeight="1">
      <c r="A5138" s="1255"/>
      <c r="B5138" s="1255"/>
      <c r="C5138" s="1255"/>
      <c r="D5138" s="1255"/>
      <c r="E5138" s="1255"/>
      <c r="F5138" s="1255"/>
      <c r="G5138" s="1255"/>
      <c r="H5138" s="1255"/>
      <c r="I5138" s="1255"/>
      <c r="J5138" s="1255"/>
      <c r="K5138" s="1255"/>
      <c r="L5138" s="1255"/>
      <c r="M5138" s="1256"/>
      <c r="N5138" s="1256" t="s">
        <v>395</v>
      </c>
      <c r="O5138" s="1256"/>
      <c r="P5138" s="1256" t="s">
        <v>396</v>
      </c>
      <c r="Q5138" s="1256"/>
      <c r="R5138" s="1256"/>
      <c r="S5138" s="1256"/>
      <c r="T5138" s="1256" t="s">
        <v>395</v>
      </c>
      <c r="U5138" s="1256"/>
      <c r="V5138" s="1256"/>
      <c r="W5138" s="1256"/>
      <c r="X5138" s="1256" t="s">
        <v>396</v>
      </c>
      <c r="Y5138" s="1256"/>
      <c r="Z5138" s="1256"/>
      <c r="AA5138" s="1256"/>
      <c r="AB5138" s="1256"/>
      <c r="AC5138" s="1245"/>
      <c r="AD5138" s="1245"/>
      <c r="AE5138" s="1245"/>
      <c r="AF5138" s="1245"/>
    </row>
    <row r="5139" spans="1:32" ht="16.7" customHeight="1">
      <c r="A5139" s="1246"/>
      <c r="B5139" s="1246"/>
      <c r="C5139" s="1246"/>
      <c r="D5139" s="1246"/>
      <c r="E5139" s="1246"/>
      <c r="F5139" s="1246"/>
      <c r="G5139" s="1246"/>
      <c r="H5139" s="1246"/>
      <c r="I5139" s="1246"/>
      <c r="J5139" s="1246"/>
      <c r="K5139" s="1246"/>
      <c r="L5139" s="1246"/>
      <c r="M5139" s="1247" t="s">
        <v>397</v>
      </c>
      <c r="N5139" s="1247"/>
      <c r="O5139" s="1247"/>
      <c r="P5139" s="1247"/>
      <c r="Q5139" s="1247"/>
      <c r="R5139" s="1247"/>
      <c r="S5139" s="1247"/>
      <c r="T5139" s="1247"/>
      <c r="U5139" s="1247"/>
      <c r="V5139" s="1247"/>
      <c r="W5139" s="1247"/>
      <c r="X5139" s="1248"/>
      <c r="Y5139" s="1248"/>
      <c r="Z5139" s="1249">
        <v>0</v>
      </c>
      <c r="AA5139" s="1249"/>
      <c r="AB5139" s="1249"/>
      <c r="AC5139" s="1249"/>
      <c r="AD5139" s="1249"/>
      <c r="AE5139" s="1249"/>
      <c r="AF5139" s="1249"/>
    </row>
    <row r="5140" spans="1:32" ht="17.45" customHeight="1">
      <c r="A5140" s="1255" t="s">
        <v>398</v>
      </c>
      <c r="B5140" s="1255"/>
      <c r="C5140" s="1255"/>
      <c r="D5140" s="1255"/>
      <c r="E5140" s="1255"/>
      <c r="F5140" s="1255"/>
      <c r="G5140" s="1255"/>
      <c r="H5140" s="1255"/>
      <c r="I5140" s="1255"/>
      <c r="J5140" s="1255"/>
      <c r="K5140" s="1255"/>
      <c r="L5140" s="1255"/>
      <c r="M5140" s="1255"/>
      <c r="N5140" s="1255"/>
      <c r="O5140" s="1256" t="s">
        <v>399</v>
      </c>
      <c r="P5140" s="1256"/>
      <c r="Q5140" s="1256"/>
      <c r="R5140" s="1256"/>
      <c r="S5140" s="1256" t="s">
        <v>391</v>
      </c>
      <c r="T5140" s="1256"/>
      <c r="U5140" s="1256"/>
      <c r="V5140" s="1256"/>
      <c r="W5140" s="1256" t="s">
        <v>400</v>
      </c>
      <c r="X5140" s="1256"/>
      <c r="Y5140" s="1256"/>
      <c r="Z5140" s="1256"/>
      <c r="AA5140" s="1256"/>
      <c r="AB5140" s="1256"/>
      <c r="AC5140" s="1245" t="s">
        <v>394</v>
      </c>
      <c r="AD5140" s="1245"/>
      <c r="AE5140" s="1245"/>
      <c r="AF5140" s="1245"/>
    </row>
    <row r="5141" spans="1:32" ht="22.5" customHeight="1">
      <c r="A5141" s="146"/>
      <c r="B5141" s="147"/>
      <c r="C5141" s="170" t="s">
        <v>462</v>
      </c>
      <c r="D5141" s="1263" t="s">
        <v>463</v>
      </c>
      <c r="E5141" s="1263"/>
      <c r="F5141" s="1263"/>
      <c r="G5141" s="1263"/>
      <c r="H5141" s="1263"/>
      <c r="I5141" s="1263"/>
      <c r="J5141" s="1263"/>
      <c r="K5141" s="1263"/>
      <c r="L5141" s="1263"/>
      <c r="M5141" s="1263"/>
      <c r="N5141" s="1263"/>
      <c r="O5141" s="1264">
        <v>0</v>
      </c>
      <c r="P5141" s="1264"/>
      <c r="Q5141" s="1264"/>
      <c r="R5141" s="1264"/>
      <c r="S5141" s="1264">
        <v>1</v>
      </c>
      <c r="T5141" s="1264"/>
      <c r="U5141" s="1264"/>
      <c r="V5141" s="1264"/>
      <c r="W5141" s="1265">
        <v>22.268799999999999</v>
      </c>
      <c r="X5141" s="1265"/>
      <c r="Y5141" s="1265"/>
      <c r="Z5141" s="1265"/>
      <c r="AA5141" s="1265"/>
      <c r="AB5141" s="1265"/>
      <c r="AC5141" s="1266">
        <v>22.268799999999999</v>
      </c>
      <c r="AD5141" s="1266"/>
      <c r="AE5141" s="1266"/>
      <c r="AF5141" s="1266"/>
    </row>
    <row r="5142" spans="1:32" ht="17.45" customHeight="1">
      <c r="A5142" s="150"/>
      <c r="M5142" s="1240" t="s">
        <v>401</v>
      </c>
      <c r="N5142" s="1240"/>
      <c r="O5142" s="1240"/>
      <c r="P5142" s="1240"/>
      <c r="Q5142" s="1240"/>
      <c r="R5142" s="1240"/>
      <c r="S5142" s="1240"/>
      <c r="T5142" s="1240"/>
      <c r="U5142" s="1240"/>
      <c r="V5142" s="1240"/>
      <c r="W5142" s="1240"/>
      <c r="Z5142" s="1262">
        <v>22.268799999999999</v>
      </c>
      <c r="AA5142" s="1262"/>
      <c r="AB5142" s="1262"/>
      <c r="AC5142" s="1262"/>
      <c r="AD5142" s="1262"/>
      <c r="AE5142" s="1262"/>
      <c r="AF5142" s="1262"/>
    </row>
    <row r="5143" spans="1:32" ht="17.45" customHeight="1">
      <c r="A5143" s="150"/>
      <c r="M5143" s="1240" t="s">
        <v>402</v>
      </c>
      <c r="N5143" s="1240"/>
      <c r="O5143" s="1240"/>
      <c r="P5143" s="1240"/>
      <c r="Q5143" s="1240"/>
      <c r="R5143" s="1240"/>
      <c r="S5143" s="1240"/>
      <c r="T5143" s="1240"/>
      <c r="U5143" s="1240"/>
      <c r="V5143" s="1240"/>
      <c r="W5143" s="1240"/>
      <c r="Z5143" s="1262">
        <v>22.268799999999999</v>
      </c>
      <c r="AA5143" s="1262"/>
      <c r="AB5143" s="1262"/>
      <c r="AC5143" s="1262"/>
      <c r="AD5143" s="1262"/>
      <c r="AE5143" s="1262"/>
      <c r="AF5143" s="1262"/>
    </row>
    <row r="5144" spans="1:32" ht="16.7" customHeight="1">
      <c r="A5144" s="150"/>
      <c r="M5144" s="1240" t="s">
        <v>403</v>
      </c>
      <c r="N5144" s="1240"/>
      <c r="O5144" s="1240"/>
      <c r="P5144" s="1240"/>
      <c r="Q5144" s="1240"/>
      <c r="R5144" s="1240"/>
      <c r="S5144" s="1240"/>
      <c r="T5144" s="1240"/>
      <c r="U5144" s="1240"/>
      <c r="V5144" s="1240"/>
      <c r="W5144" s="1240"/>
      <c r="Z5144" s="1262">
        <v>44.537599999999998</v>
      </c>
      <c r="AA5144" s="1262"/>
      <c r="AB5144" s="1262"/>
      <c r="AC5144" s="1262"/>
      <c r="AD5144" s="1262"/>
      <c r="AE5144" s="1262"/>
      <c r="AF5144" s="1262"/>
    </row>
    <row r="5145" spans="1:32" ht="17.45" customHeight="1">
      <c r="A5145" s="150"/>
      <c r="M5145" s="1240" t="s">
        <v>404</v>
      </c>
      <c r="N5145" s="1240"/>
      <c r="O5145" s="1240"/>
      <c r="P5145" s="1240"/>
      <c r="Q5145" s="1240"/>
      <c r="R5145" s="1240"/>
      <c r="S5145" s="1240"/>
      <c r="T5145" s="1240"/>
      <c r="U5145" s="1240"/>
      <c r="V5145" s="1240"/>
      <c r="W5145" s="1240"/>
      <c r="Z5145" s="1262">
        <v>0.72728999999999999</v>
      </c>
      <c r="AA5145" s="1262"/>
      <c r="AB5145" s="1262"/>
      <c r="AC5145" s="1262"/>
      <c r="AD5145" s="1262"/>
      <c r="AE5145" s="1262"/>
      <c r="AF5145" s="1262"/>
    </row>
    <row r="5146" spans="1:32" ht="16.7" customHeight="1">
      <c r="A5146" s="153"/>
      <c r="B5146" s="154"/>
      <c r="C5146" s="154"/>
      <c r="D5146" s="154"/>
      <c r="E5146" s="154"/>
      <c r="F5146" s="154"/>
      <c r="G5146" s="154"/>
      <c r="H5146" s="154"/>
      <c r="I5146" s="154"/>
      <c r="J5146" s="154"/>
      <c r="K5146" s="154"/>
      <c r="L5146" s="154"/>
      <c r="M5146" s="1260" t="s">
        <v>405</v>
      </c>
      <c r="N5146" s="1260"/>
      <c r="O5146" s="1260"/>
      <c r="P5146" s="1260"/>
      <c r="Q5146" s="1260"/>
      <c r="R5146" s="1260"/>
      <c r="S5146" s="1260"/>
      <c r="T5146" s="1260"/>
      <c r="U5146" s="1260"/>
      <c r="V5146" s="1260"/>
      <c r="W5146" s="1260"/>
      <c r="X5146" s="154"/>
      <c r="Y5146" s="154"/>
      <c r="Z5146" s="1261">
        <v>0</v>
      </c>
      <c r="AA5146" s="1261"/>
      <c r="AB5146" s="1261"/>
      <c r="AC5146" s="1261"/>
      <c r="AD5146" s="1261"/>
      <c r="AE5146" s="1261"/>
      <c r="AF5146" s="1261"/>
    </row>
    <row r="5147" spans="1:32" ht="17.45" customHeight="1">
      <c r="A5147" s="1257" t="s">
        <v>406</v>
      </c>
      <c r="B5147" s="1257"/>
      <c r="C5147" s="1257"/>
      <c r="D5147" s="1257"/>
      <c r="E5147" s="1257"/>
      <c r="F5147" s="1257"/>
      <c r="G5147" s="1257"/>
      <c r="H5147" s="1257"/>
      <c r="I5147" s="1257"/>
      <c r="J5147" s="1257"/>
      <c r="K5147" s="1257"/>
      <c r="L5147" s="1257"/>
      <c r="M5147" s="1257"/>
      <c r="N5147" s="1257"/>
      <c r="O5147" s="1258" t="s">
        <v>391</v>
      </c>
      <c r="P5147" s="1258"/>
      <c r="Q5147" s="1258"/>
      <c r="R5147" s="1258"/>
      <c r="S5147" s="1258" t="s">
        <v>407</v>
      </c>
      <c r="T5147" s="1258"/>
      <c r="U5147" s="1258"/>
      <c r="V5147" s="1258"/>
      <c r="W5147" s="1258" t="s">
        <v>408</v>
      </c>
      <c r="X5147" s="1258"/>
      <c r="Y5147" s="1258"/>
      <c r="Z5147" s="1258"/>
      <c r="AA5147" s="1258"/>
      <c r="AB5147" s="1258"/>
      <c r="AC5147" s="1259" t="s">
        <v>409</v>
      </c>
      <c r="AD5147" s="1259"/>
      <c r="AE5147" s="1259"/>
      <c r="AF5147" s="1259"/>
    </row>
    <row r="5148" spans="1:32" ht="17.45" customHeight="1">
      <c r="A5148" s="1246"/>
      <c r="B5148" s="1246"/>
      <c r="C5148" s="1246"/>
      <c r="D5148" s="1246"/>
      <c r="E5148" s="1246"/>
      <c r="F5148" s="1246"/>
      <c r="G5148" s="1246"/>
      <c r="H5148" s="1246"/>
      <c r="I5148" s="1246"/>
      <c r="J5148" s="1246"/>
      <c r="K5148" s="1246"/>
      <c r="L5148" s="1246"/>
      <c r="M5148" s="1247" t="s">
        <v>411</v>
      </c>
      <c r="N5148" s="1247"/>
      <c r="O5148" s="1247"/>
      <c r="P5148" s="1247"/>
      <c r="Q5148" s="1247"/>
      <c r="R5148" s="1247"/>
      <c r="S5148" s="1247"/>
      <c r="T5148" s="1247"/>
      <c r="U5148" s="1247"/>
      <c r="V5148" s="1247"/>
      <c r="W5148" s="1247"/>
      <c r="X5148" s="1248"/>
      <c r="Y5148" s="1248"/>
      <c r="Z5148" s="1249">
        <v>0</v>
      </c>
      <c r="AA5148" s="1249"/>
      <c r="AB5148" s="1249"/>
      <c r="AC5148" s="1249"/>
      <c r="AD5148" s="1249"/>
      <c r="AE5148" s="1249"/>
      <c r="AF5148" s="1249"/>
    </row>
    <row r="5149" spans="1:32" ht="16.7" customHeight="1">
      <c r="A5149" s="1257" t="s">
        <v>412</v>
      </c>
      <c r="B5149" s="1257"/>
      <c r="C5149" s="1257"/>
      <c r="D5149" s="1257"/>
      <c r="E5149" s="1257"/>
      <c r="F5149" s="1257"/>
      <c r="G5149" s="1257"/>
      <c r="H5149" s="1257"/>
      <c r="I5149" s="1257"/>
      <c r="J5149" s="1257"/>
      <c r="K5149" s="1257"/>
      <c r="L5149" s="1257"/>
      <c r="M5149" s="1257"/>
      <c r="N5149" s="1257"/>
      <c r="O5149" s="1258" t="s">
        <v>391</v>
      </c>
      <c r="P5149" s="1258"/>
      <c r="Q5149" s="1258"/>
      <c r="R5149" s="1258"/>
      <c r="S5149" s="1258" t="s">
        <v>407</v>
      </c>
      <c r="T5149" s="1258"/>
      <c r="U5149" s="1258"/>
      <c r="V5149" s="1258"/>
      <c r="W5149" s="1258" t="s">
        <v>408</v>
      </c>
      <c r="X5149" s="1258"/>
      <c r="Y5149" s="1258"/>
      <c r="Z5149" s="1258"/>
      <c r="AA5149" s="1258"/>
      <c r="AB5149" s="1258"/>
      <c r="AC5149" s="1259" t="s">
        <v>409</v>
      </c>
      <c r="AD5149" s="1259"/>
      <c r="AE5149" s="1259"/>
      <c r="AF5149" s="1259"/>
    </row>
    <row r="5150" spans="1:32" ht="17.45" customHeight="1">
      <c r="A5150" s="1246"/>
      <c r="B5150" s="1246"/>
      <c r="C5150" s="1246"/>
      <c r="D5150" s="1246"/>
      <c r="E5150" s="1246"/>
      <c r="F5150" s="1246"/>
      <c r="G5150" s="1246"/>
      <c r="H5150" s="1246"/>
      <c r="I5150" s="1246"/>
      <c r="J5150" s="1246"/>
      <c r="K5150" s="1246"/>
      <c r="L5150" s="1246"/>
      <c r="M5150" s="1247" t="s">
        <v>413</v>
      </c>
      <c r="N5150" s="1247"/>
      <c r="O5150" s="1247"/>
      <c r="P5150" s="1247"/>
      <c r="Q5150" s="1247"/>
      <c r="R5150" s="1247"/>
      <c r="S5150" s="1247"/>
      <c r="T5150" s="1247"/>
      <c r="U5150" s="1247"/>
      <c r="V5150" s="1247"/>
      <c r="W5150" s="1247"/>
      <c r="X5150" s="1248"/>
      <c r="Y5150" s="1248"/>
      <c r="Z5150" s="1249">
        <v>0</v>
      </c>
      <c r="AA5150" s="1249"/>
      <c r="AB5150" s="1249"/>
      <c r="AC5150" s="1249"/>
      <c r="AD5150" s="1249"/>
      <c r="AE5150" s="1249"/>
      <c r="AF5150" s="1249"/>
    </row>
    <row r="5151" spans="1:32" ht="17.45" customHeight="1">
      <c r="A5151" s="1257" t="s">
        <v>414</v>
      </c>
      <c r="B5151" s="1257"/>
      <c r="C5151" s="1257"/>
      <c r="D5151" s="1257"/>
      <c r="E5151" s="1257"/>
      <c r="F5151" s="1257"/>
      <c r="G5151" s="1257"/>
      <c r="H5151" s="1257"/>
      <c r="I5151" s="1257"/>
      <c r="J5151" s="1257"/>
      <c r="K5151" s="1257"/>
      <c r="L5151" s="1257"/>
      <c r="M5151" s="1257"/>
      <c r="N5151" s="1257"/>
      <c r="O5151" s="1258" t="s">
        <v>391</v>
      </c>
      <c r="P5151" s="1258"/>
      <c r="Q5151" s="1258"/>
      <c r="R5151" s="1258"/>
      <c r="S5151" s="1258" t="s">
        <v>407</v>
      </c>
      <c r="T5151" s="1258"/>
      <c r="U5151" s="1258"/>
      <c r="V5151" s="1258"/>
      <c r="W5151" s="1258" t="s">
        <v>408</v>
      </c>
      <c r="X5151" s="1258"/>
      <c r="Y5151" s="1258"/>
      <c r="Z5151" s="1258"/>
      <c r="AA5151" s="1258"/>
      <c r="AB5151" s="1258"/>
      <c r="AC5151" s="1259" t="s">
        <v>409</v>
      </c>
      <c r="AD5151" s="1259"/>
      <c r="AE5151" s="1259"/>
      <c r="AF5151" s="1259"/>
    </row>
    <row r="5152" spans="1:32" ht="16.7" customHeight="1">
      <c r="A5152" s="1251"/>
      <c r="B5152" s="1251"/>
      <c r="C5152" s="1251"/>
      <c r="D5152" s="1251"/>
      <c r="E5152" s="1251"/>
      <c r="F5152" s="1251"/>
      <c r="G5152" s="1251"/>
      <c r="H5152" s="1251"/>
      <c r="I5152" s="1251"/>
      <c r="J5152" s="1251"/>
      <c r="K5152" s="1251"/>
      <c r="L5152" s="1251"/>
      <c r="M5152" s="1252" t="s">
        <v>415</v>
      </c>
      <c r="N5152" s="1252"/>
      <c r="O5152" s="1252"/>
      <c r="P5152" s="1252"/>
      <c r="Q5152" s="1252"/>
      <c r="R5152" s="1252"/>
      <c r="S5152" s="1252"/>
      <c r="T5152" s="1252"/>
      <c r="U5152" s="1252"/>
      <c r="V5152" s="1252"/>
      <c r="W5152" s="1252"/>
      <c r="X5152" s="1253"/>
      <c r="Y5152" s="1253"/>
      <c r="Z5152" s="1254">
        <v>0</v>
      </c>
      <c r="AA5152" s="1254"/>
      <c r="AB5152" s="1254"/>
      <c r="AC5152" s="1254"/>
      <c r="AD5152" s="1254"/>
      <c r="AE5152" s="1254"/>
      <c r="AF5152" s="1254"/>
    </row>
    <row r="5153" spans="1:32" ht="17.45" customHeight="1">
      <c r="A5153" s="1255" t="s">
        <v>416</v>
      </c>
      <c r="B5153" s="1255"/>
      <c r="C5153" s="1255"/>
      <c r="D5153" s="1255"/>
      <c r="E5153" s="1255"/>
      <c r="F5153" s="1255"/>
      <c r="G5153" s="1255"/>
      <c r="H5153" s="1255"/>
      <c r="I5153" s="1255"/>
      <c r="J5153" s="1256" t="s">
        <v>391</v>
      </c>
      <c r="K5153" s="1256"/>
      <c r="L5153" s="158" t="s">
        <v>417</v>
      </c>
      <c r="M5153" s="158" t="s">
        <v>418</v>
      </c>
      <c r="N5153" s="1256" t="s">
        <v>419</v>
      </c>
      <c r="O5153" s="1256"/>
      <c r="P5153" s="1256" t="s">
        <v>420</v>
      </c>
      <c r="Q5153" s="1256"/>
      <c r="R5153" s="1256"/>
      <c r="S5153" s="1256"/>
      <c r="T5153" s="1256" t="s">
        <v>421</v>
      </c>
      <c r="U5153" s="1256"/>
      <c r="V5153" s="1256"/>
      <c r="W5153" s="1256"/>
      <c r="X5153" s="1256" t="s">
        <v>422</v>
      </c>
      <c r="Y5153" s="1256"/>
      <c r="Z5153" s="1256"/>
      <c r="AA5153" s="1256"/>
      <c r="AB5153" s="1256"/>
      <c r="AC5153" s="1245" t="s">
        <v>409</v>
      </c>
      <c r="AD5153" s="1245"/>
      <c r="AE5153" s="1245"/>
      <c r="AF5153" s="1245"/>
    </row>
    <row r="5154" spans="1:32" ht="16.7" customHeight="1">
      <c r="A5154" s="1246"/>
      <c r="B5154" s="1246"/>
      <c r="C5154" s="1246"/>
      <c r="D5154" s="1246"/>
      <c r="E5154" s="1246"/>
      <c r="F5154" s="1246"/>
      <c r="G5154" s="1246"/>
      <c r="H5154" s="1246"/>
      <c r="I5154" s="1246"/>
      <c r="J5154" s="1246"/>
      <c r="K5154" s="1246"/>
      <c r="L5154" s="1246"/>
      <c r="M5154" s="1247" t="s">
        <v>423</v>
      </c>
      <c r="N5154" s="1247"/>
      <c r="O5154" s="1247"/>
      <c r="P5154" s="1247"/>
      <c r="Q5154" s="1247"/>
      <c r="R5154" s="1247"/>
      <c r="S5154" s="1247"/>
      <c r="T5154" s="1247"/>
      <c r="U5154" s="1247"/>
      <c r="V5154" s="1247"/>
      <c r="W5154" s="1247"/>
      <c r="X5154" s="1248"/>
      <c r="Y5154" s="1248"/>
      <c r="Z5154" s="1249">
        <v>0</v>
      </c>
      <c r="AA5154" s="1249"/>
      <c r="AB5154" s="1249"/>
      <c r="AC5154" s="1249"/>
      <c r="AD5154" s="1249"/>
      <c r="AE5154" s="1249"/>
      <c r="AF5154" s="1249"/>
    </row>
    <row r="5155" spans="1:32" ht="5.85" customHeight="1">
      <c r="A5155" s="1250"/>
      <c r="B5155" s="1250"/>
      <c r="C5155" s="1250"/>
      <c r="D5155" s="1250"/>
      <c r="E5155" s="1250"/>
      <c r="F5155" s="1250"/>
      <c r="G5155" s="1250"/>
      <c r="H5155" s="1250"/>
      <c r="I5155" s="1250"/>
      <c r="J5155" s="1250"/>
      <c r="K5155" s="1250"/>
      <c r="L5155" s="1250"/>
      <c r="M5155" s="1250"/>
      <c r="N5155" s="1250"/>
      <c r="O5155" s="1250"/>
      <c r="P5155" s="1250"/>
      <c r="Q5155" s="1250"/>
      <c r="R5155" s="1250"/>
      <c r="S5155" s="1250"/>
      <c r="T5155" s="1250"/>
      <c r="U5155" s="1250"/>
      <c r="V5155" s="1250"/>
      <c r="W5155" s="1250"/>
      <c r="X5155" s="1250"/>
      <c r="Y5155" s="1250"/>
      <c r="Z5155" s="1250"/>
      <c r="AA5155" s="1250"/>
      <c r="AB5155" s="1250"/>
      <c r="AC5155" s="1250"/>
      <c r="AD5155" s="1250"/>
      <c r="AE5155" s="1250"/>
      <c r="AF5155" s="1250"/>
    </row>
    <row r="5156" spans="1:32" ht="17.45" customHeight="1">
      <c r="A5156" s="1239"/>
      <c r="B5156" s="1239"/>
      <c r="C5156" s="1239"/>
      <c r="D5156" s="1239"/>
      <c r="E5156" s="1239"/>
      <c r="F5156" s="1239"/>
      <c r="G5156" s="1239"/>
      <c r="H5156" s="1239"/>
      <c r="I5156" s="1239"/>
      <c r="J5156" s="1239"/>
      <c r="K5156" s="1239"/>
      <c r="L5156" s="1239"/>
      <c r="M5156" s="1240" t="s">
        <v>424</v>
      </c>
      <c r="N5156" s="1240"/>
      <c r="O5156" s="1240"/>
      <c r="P5156" s="1240"/>
      <c r="Q5156" s="1240"/>
      <c r="R5156" s="1240"/>
      <c r="S5156" s="1240"/>
      <c r="T5156" s="1240"/>
      <c r="U5156" s="1240"/>
      <c r="V5156" s="1240"/>
      <c r="W5156" s="1240"/>
      <c r="X5156" s="1243"/>
      <c r="Y5156" s="1243"/>
      <c r="Z5156" s="1241">
        <v>45.26</v>
      </c>
      <c r="AA5156" s="1241"/>
      <c r="AB5156" s="1241"/>
      <c r="AC5156" s="1241"/>
      <c r="AD5156" s="1241"/>
      <c r="AE5156" s="1241"/>
      <c r="AF5156" s="1241"/>
    </row>
    <row r="5157" spans="1:32" ht="16.7" customHeight="1">
      <c r="A5157" s="1239"/>
      <c r="B5157" s="1239"/>
      <c r="C5157" s="1239"/>
      <c r="D5157" s="1239"/>
      <c r="E5157" s="1239"/>
      <c r="F5157" s="1239"/>
      <c r="G5157" s="1239"/>
      <c r="H5157" s="1239"/>
      <c r="I5157" s="1239"/>
      <c r="J5157" s="1239"/>
      <c r="K5157" s="1240" t="s">
        <v>425</v>
      </c>
      <c r="L5157" s="1240"/>
      <c r="M5157" s="1240"/>
      <c r="N5157" s="1240"/>
      <c r="O5157" s="1240"/>
      <c r="P5157" s="1240"/>
      <c r="Q5157" s="151"/>
      <c r="R5157" s="1244">
        <v>0</v>
      </c>
      <c r="S5157" s="1244"/>
      <c r="T5157" s="1244"/>
      <c r="U5157" s="151"/>
      <c r="V5157" s="1240" t="s">
        <v>426</v>
      </c>
      <c r="W5157" s="1240"/>
      <c r="X5157" s="1243"/>
      <c r="Y5157" s="1243"/>
      <c r="Z5157" s="1241">
        <v>0</v>
      </c>
      <c r="AA5157" s="1241"/>
      <c r="AB5157" s="1241"/>
      <c r="AC5157" s="1241"/>
      <c r="AD5157" s="1241"/>
      <c r="AE5157" s="1241"/>
      <c r="AF5157" s="1241"/>
    </row>
    <row r="5158" spans="1:32" ht="0.75" customHeight="1">
      <c r="A5158" s="1239"/>
      <c r="B5158" s="1239"/>
      <c r="C5158" s="1239"/>
      <c r="D5158" s="1239"/>
      <c r="E5158" s="1239"/>
      <c r="F5158" s="1239"/>
      <c r="G5158" s="1239"/>
      <c r="H5158" s="1239"/>
      <c r="I5158" s="1239"/>
      <c r="J5158" s="1239"/>
      <c r="K5158" s="1239"/>
      <c r="L5158" s="1239"/>
      <c r="M5158" s="1239"/>
      <c r="N5158" s="1239"/>
      <c r="O5158" s="1239"/>
      <c r="P5158" s="1239"/>
      <c r="Q5158" s="1239"/>
      <c r="R5158" s="1239"/>
      <c r="S5158" s="1239"/>
      <c r="T5158" s="1239"/>
      <c r="U5158" s="1239"/>
      <c r="V5158" s="1240"/>
      <c r="W5158" s="1240"/>
      <c r="X5158" s="1243"/>
      <c r="Y5158" s="1243"/>
      <c r="Z5158" s="1241"/>
      <c r="AA5158" s="1241"/>
      <c r="AB5158" s="1241"/>
      <c r="AC5158" s="1241"/>
      <c r="AD5158" s="1241"/>
      <c r="AE5158" s="1241"/>
      <c r="AF5158" s="1241"/>
    </row>
    <row r="5159" spans="1:32" ht="16.7" customHeight="1">
      <c r="A5159" s="1239"/>
      <c r="B5159" s="1239"/>
      <c r="C5159" s="1239"/>
      <c r="D5159" s="1239"/>
      <c r="E5159" s="1239"/>
      <c r="F5159" s="1239"/>
      <c r="G5159" s="1239"/>
      <c r="H5159" s="1239"/>
      <c r="I5159" s="1239"/>
      <c r="J5159" s="1239"/>
      <c r="K5159" s="1239"/>
      <c r="L5159" s="1239"/>
      <c r="M5159" s="1240" t="s">
        <v>427</v>
      </c>
      <c r="N5159" s="1240"/>
      <c r="O5159" s="1240"/>
      <c r="P5159" s="1240"/>
      <c r="Q5159" s="1240"/>
      <c r="R5159" s="1240"/>
      <c r="S5159" s="1240"/>
      <c r="T5159" s="1240"/>
      <c r="U5159" s="1240"/>
      <c r="V5159" s="1240"/>
      <c r="W5159" s="1240"/>
      <c r="X5159" s="1243"/>
      <c r="Y5159" s="1243"/>
      <c r="Z5159" s="1241">
        <v>45.26</v>
      </c>
      <c r="AA5159" s="1241"/>
      <c r="AB5159" s="1241"/>
      <c r="AC5159" s="1241"/>
      <c r="AD5159" s="1241"/>
      <c r="AE5159" s="1241"/>
      <c r="AF5159" s="1241"/>
    </row>
    <row r="5160" spans="1:32" ht="5.85" customHeight="1">
      <c r="A5160" s="1242"/>
      <c r="B5160" s="1242"/>
      <c r="C5160" s="1242"/>
      <c r="D5160" s="1242"/>
      <c r="E5160" s="1242"/>
      <c r="F5160" s="1242"/>
      <c r="G5160" s="1242"/>
      <c r="H5160" s="1242"/>
      <c r="I5160" s="1242"/>
      <c r="J5160" s="1242"/>
      <c r="K5160" s="1242"/>
      <c r="L5160" s="1242"/>
      <c r="M5160" s="1242"/>
      <c r="N5160" s="1242"/>
      <c r="O5160" s="1242"/>
      <c r="P5160" s="1242"/>
      <c r="Q5160" s="1242"/>
      <c r="R5160" s="1242"/>
      <c r="S5160" s="1242"/>
      <c r="T5160" s="1242"/>
      <c r="U5160" s="1242"/>
      <c r="V5160" s="1242"/>
      <c r="W5160" s="1242"/>
      <c r="X5160" s="1242"/>
      <c r="Y5160" s="1242"/>
      <c r="Z5160" s="1242"/>
      <c r="AA5160" s="1242"/>
      <c r="AB5160" s="1242"/>
      <c r="AC5160" s="1242"/>
      <c r="AD5160" s="1242"/>
      <c r="AE5160" s="1242"/>
      <c r="AF5160" s="1242"/>
    </row>
    <row r="5161" spans="1:32" ht="119.25" customHeight="1">
      <c r="A5161" s="150"/>
      <c r="AF5161" s="152"/>
    </row>
    <row r="5162" spans="1:32" ht="118.5" customHeight="1">
      <c r="A5162" s="153"/>
      <c r="B5162" s="154"/>
      <c r="C5162" s="154"/>
      <c r="D5162" s="154"/>
      <c r="E5162" s="154"/>
      <c r="F5162" s="154"/>
      <c r="G5162" s="154"/>
      <c r="H5162" s="154"/>
      <c r="I5162" s="154"/>
      <c r="J5162" s="154"/>
      <c r="K5162" s="154"/>
      <c r="L5162" s="154"/>
      <c r="M5162" s="154"/>
      <c r="N5162" s="154"/>
      <c r="O5162" s="154"/>
      <c r="P5162" s="154"/>
      <c r="Q5162" s="154"/>
      <c r="R5162" s="154"/>
      <c r="S5162" s="154"/>
      <c r="T5162" s="154"/>
      <c r="U5162" s="154"/>
      <c r="V5162" s="154"/>
      <c r="W5162" s="154"/>
      <c r="X5162" s="154"/>
      <c r="Y5162" s="154"/>
      <c r="Z5162" s="154"/>
      <c r="AA5162" s="154"/>
      <c r="AB5162" s="154"/>
      <c r="AC5162" s="154"/>
      <c r="AD5162" s="154"/>
      <c r="AE5162" s="154"/>
      <c r="AF5162" s="162"/>
    </row>
    <row r="5163" spans="1:32" ht="2.1" customHeight="1">
      <c r="A5163" s="146"/>
      <c r="B5163" s="147"/>
      <c r="C5163" s="147"/>
      <c r="D5163" s="147"/>
      <c r="E5163" s="147"/>
      <c r="F5163" s="147"/>
      <c r="G5163" s="1289" t="s">
        <v>376</v>
      </c>
      <c r="H5163" s="1289"/>
      <c r="I5163" s="1289"/>
      <c r="J5163" s="1289"/>
      <c r="K5163" s="1289"/>
      <c r="L5163" s="1289"/>
      <c r="M5163" s="1289"/>
      <c r="N5163" s="1289"/>
      <c r="O5163" s="1289"/>
      <c r="P5163" s="1289"/>
      <c r="Q5163" s="1289"/>
      <c r="R5163" s="1289"/>
      <c r="S5163" s="1289"/>
      <c r="T5163" s="1289"/>
      <c r="U5163" s="1289"/>
      <c r="V5163" s="1289"/>
      <c r="W5163" s="1289"/>
      <c r="X5163" s="1289"/>
      <c r="Y5163" s="1289"/>
      <c r="Z5163" s="1289"/>
      <c r="AA5163" s="148"/>
      <c r="AB5163" s="1290" t="s">
        <v>1052</v>
      </c>
      <c r="AC5163" s="1290"/>
      <c r="AD5163" s="1290"/>
      <c r="AE5163" s="1290"/>
      <c r="AF5163" s="1290"/>
    </row>
    <row r="5164" spans="1:32" ht="14.65" customHeight="1">
      <c r="A5164" s="150"/>
      <c r="B5164" s="1243"/>
      <c r="C5164" s="1243"/>
      <c r="D5164" s="1243"/>
      <c r="E5164" s="1243"/>
      <c r="G5164" s="1289"/>
      <c r="H5164" s="1289"/>
      <c r="I5164" s="1289"/>
      <c r="J5164" s="1289"/>
      <c r="K5164" s="1289"/>
      <c r="L5164" s="1289"/>
      <c r="M5164" s="1289"/>
      <c r="N5164" s="1289"/>
      <c r="O5164" s="1289"/>
      <c r="P5164" s="1289"/>
      <c r="Q5164" s="1289"/>
      <c r="R5164" s="1289"/>
      <c r="S5164" s="1289"/>
      <c r="T5164" s="1289"/>
      <c r="U5164" s="1289"/>
      <c r="V5164" s="1289"/>
      <c r="W5164" s="1289"/>
      <c r="X5164" s="1289"/>
      <c r="Y5164" s="1289"/>
      <c r="Z5164" s="1289"/>
      <c r="AA5164" s="152"/>
      <c r="AB5164" s="1290"/>
      <c r="AC5164" s="1290"/>
      <c r="AD5164" s="1290"/>
      <c r="AE5164" s="1290"/>
      <c r="AF5164" s="1290"/>
    </row>
    <row r="5165" spans="1:32" ht="0.75" customHeight="1">
      <c r="A5165" s="150"/>
      <c r="B5165" s="1243"/>
      <c r="C5165" s="1243"/>
      <c r="D5165" s="1243"/>
      <c r="E5165" s="1243"/>
      <c r="G5165" s="1289"/>
      <c r="H5165" s="1289"/>
      <c r="I5165" s="1289"/>
      <c r="J5165" s="1289"/>
      <c r="K5165" s="1289"/>
      <c r="L5165" s="1289"/>
      <c r="M5165" s="1289"/>
      <c r="N5165" s="1289"/>
      <c r="O5165" s="1289"/>
      <c r="P5165" s="1289"/>
      <c r="Q5165" s="1289"/>
      <c r="R5165" s="1289"/>
      <c r="S5165" s="1289"/>
      <c r="T5165" s="1289"/>
      <c r="U5165" s="1289"/>
      <c r="V5165" s="1289"/>
      <c r="W5165" s="1289"/>
      <c r="X5165" s="1289"/>
      <c r="Y5165" s="1289"/>
      <c r="Z5165" s="1289"/>
      <c r="AA5165" s="152"/>
      <c r="AB5165" s="1290"/>
      <c r="AC5165" s="1290"/>
      <c r="AD5165" s="1290"/>
      <c r="AE5165" s="1290"/>
      <c r="AF5165" s="1290"/>
    </row>
    <row r="5166" spans="1:32" ht="11.65" customHeight="1">
      <c r="A5166" s="150"/>
      <c r="B5166" s="1243"/>
      <c r="C5166" s="1243"/>
      <c r="D5166" s="1243"/>
      <c r="E5166" s="1243"/>
      <c r="G5166" s="1289"/>
      <c r="H5166" s="1289"/>
      <c r="I5166" s="1289"/>
      <c r="J5166" s="1289"/>
      <c r="K5166" s="1289"/>
      <c r="L5166" s="1289"/>
      <c r="M5166" s="1289"/>
      <c r="N5166" s="1289"/>
      <c r="O5166" s="1289"/>
      <c r="P5166" s="1289"/>
      <c r="Q5166" s="1289"/>
      <c r="R5166" s="1289"/>
      <c r="S5166" s="1289"/>
      <c r="T5166" s="1289"/>
      <c r="U5166" s="1289"/>
      <c r="V5166" s="1289"/>
      <c r="W5166" s="1289"/>
      <c r="X5166" s="1289"/>
      <c r="Y5166" s="1289"/>
      <c r="Z5166" s="1289"/>
      <c r="AA5166" s="152"/>
      <c r="AB5166" s="1303" t="s">
        <v>378</v>
      </c>
      <c r="AC5166" s="1303"/>
      <c r="AD5166" s="1303"/>
      <c r="AE5166" s="1292"/>
      <c r="AF5166" s="1292"/>
    </row>
    <row r="5167" spans="1:32" ht="13.9" customHeight="1">
      <c r="A5167" s="150"/>
      <c r="B5167" s="1243"/>
      <c r="C5167" s="1243"/>
      <c r="D5167" s="1243"/>
      <c r="E5167" s="1243"/>
      <c r="G5167" s="1293" t="s">
        <v>379</v>
      </c>
      <c r="H5167" s="1293"/>
      <c r="I5167" s="1293"/>
      <c r="J5167" s="1293"/>
      <c r="K5167" s="1293"/>
      <c r="L5167" s="1293"/>
      <c r="M5167" s="1293"/>
      <c r="N5167" s="1293"/>
      <c r="O5167" s="1293"/>
      <c r="P5167" s="1293"/>
      <c r="Q5167" s="1293"/>
      <c r="R5167" s="1293"/>
      <c r="S5167" s="1293"/>
      <c r="T5167" s="1293"/>
      <c r="U5167" s="1293"/>
      <c r="V5167" s="1293"/>
      <c r="W5167" s="1293"/>
      <c r="X5167" s="1293"/>
      <c r="Y5167" s="1293"/>
      <c r="Z5167" s="1293"/>
      <c r="AA5167" s="152"/>
      <c r="AB5167" s="1303"/>
      <c r="AC5167" s="1303"/>
      <c r="AD5167" s="1303"/>
      <c r="AE5167" s="1292"/>
      <c r="AF5167" s="1292"/>
    </row>
    <row r="5168" spans="1:32" ht="0.75" customHeight="1">
      <c r="A5168" s="153"/>
      <c r="B5168" s="154"/>
      <c r="C5168" s="154"/>
      <c r="D5168" s="154"/>
      <c r="E5168" s="154"/>
      <c r="F5168" s="154"/>
      <c r="G5168" s="154"/>
      <c r="H5168" s="154"/>
      <c r="I5168" s="154"/>
      <c r="J5168" s="154"/>
      <c r="K5168" s="154"/>
      <c r="L5168" s="154"/>
      <c r="M5168" s="154"/>
      <c r="N5168" s="154"/>
      <c r="O5168" s="154"/>
      <c r="P5168" s="154"/>
      <c r="Q5168" s="154"/>
      <c r="R5168" s="154"/>
      <c r="S5168" s="154"/>
      <c r="T5168" s="154"/>
      <c r="U5168" s="154"/>
      <c r="V5168" s="154"/>
      <c r="W5168" s="154"/>
      <c r="X5168" s="154"/>
      <c r="Y5168" s="154"/>
      <c r="Z5168" s="154"/>
      <c r="AA5168" s="162"/>
      <c r="AB5168" s="1303"/>
      <c r="AC5168" s="1303"/>
      <c r="AD5168" s="1303"/>
      <c r="AE5168" s="1292"/>
      <c r="AF5168" s="1292"/>
    </row>
    <row r="5169" spans="1:32" ht="16.7" customHeight="1">
      <c r="A5169" s="1280" t="s">
        <v>323</v>
      </c>
      <c r="B5169" s="1280"/>
      <c r="C5169" s="1280"/>
      <c r="D5169" s="1280"/>
      <c r="E5169" s="1280"/>
      <c r="F5169" s="1280"/>
      <c r="G5169" s="1280"/>
      <c r="H5169" s="1280"/>
      <c r="I5169" s="1280"/>
      <c r="J5169" s="1280"/>
      <c r="K5169" s="1280"/>
      <c r="L5169" s="1280"/>
      <c r="M5169" s="1280"/>
      <c r="N5169" s="1280"/>
      <c r="O5169" s="1280"/>
      <c r="P5169" s="1280"/>
      <c r="Q5169" s="1280"/>
      <c r="R5169" s="1280"/>
      <c r="S5169" s="1280"/>
      <c r="T5169" s="1280"/>
      <c r="U5169" s="1280"/>
      <c r="V5169" s="1280"/>
      <c r="W5169" s="1280"/>
      <c r="X5169" s="1280"/>
      <c r="Y5169" s="1280"/>
      <c r="Z5169" s="1280"/>
      <c r="AA5169" s="1280"/>
      <c r="AB5169" s="1280"/>
      <c r="AC5169" s="1280"/>
      <c r="AD5169" s="1280"/>
      <c r="AE5169" s="1280"/>
      <c r="AF5169" s="1280"/>
    </row>
    <row r="5170" spans="1:32" ht="37.15" customHeight="1">
      <c r="A5170" s="1301" t="s">
        <v>380</v>
      </c>
      <c r="B5170" s="1301"/>
      <c r="C5170" s="1301"/>
      <c r="D5170" s="1301"/>
      <c r="E5170" s="1301"/>
      <c r="F5170" s="1301"/>
      <c r="G5170" s="1301"/>
      <c r="H5170" s="1301"/>
      <c r="I5170" s="1301"/>
      <c r="J5170" s="1301"/>
      <c r="K5170" s="1301"/>
      <c r="L5170" s="1301"/>
      <c r="M5170" s="1301"/>
      <c r="N5170" s="1301"/>
      <c r="O5170" s="1301"/>
      <c r="P5170" s="1301"/>
      <c r="Q5170" s="1301"/>
      <c r="R5170" s="1301"/>
      <c r="S5170" s="1301"/>
      <c r="T5170" s="1301"/>
      <c r="U5170" s="1301"/>
      <c r="V5170" s="1301"/>
      <c r="W5170" s="1301"/>
      <c r="X5170" s="1301"/>
      <c r="Y5170" s="1280" t="s">
        <v>878</v>
      </c>
      <c r="Z5170" s="1280"/>
      <c r="AA5170" s="1280"/>
      <c r="AB5170" s="1280"/>
      <c r="AC5170" s="1280"/>
      <c r="AD5170" s="1280"/>
      <c r="AE5170" s="1280"/>
      <c r="AF5170" s="1280"/>
    </row>
    <row r="5171" spans="1:32" ht="5.0999999999999996" customHeight="1">
      <c r="A5171" s="155"/>
      <c r="B5171" s="156"/>
      <c r="C5171" s="156"/>
      <c r="D5171" s="156"/>
      <c r="E5171" s="156"/>
      <c r="F5171" s="156"/>
      <c r="G5171" s="156"/>
      <c r="H5171" s="156"/>
      <c r="I5171" s="156"/>
      <c r="J5171" s="156"/>
      <c r="K5171" s="156"/>
      <c r="L5171" s="156"/>
      <c r="M5171" s="156"/>
      <c r="N5171" s="156"/>
      <c r="O5171" s="156"/>
      <c r="P5171" s="156"/>
      <c r="Q5171" s="156"/>
      <c r="R5171" s="156"/>
      <c r="S5171" s="156"/>
      <c r="T5171" s="156"/>
      <c r="U5171" s="156"/>
      <c r="V5171" s="156"/>
      <c r="W5171" s="156"/>
      <c r="X5171" s="156"/>
      <c r="Y5171" s="156"/>
      <c r="Z5171" s="156"/>
      <c r="AA5171" s="156"/>
      <c r="AB5171" s="156"/>
      <c r="AC5171" s="156"/>
      <c r="AD5171" s="156"/>
      <c r="AE5171" s="156"/>
      <c r="AF5171" s="157"/>
    </row>
    <row r="5172" spans="1:32" ht="0.75" customHeight="1">
      <c r="A5172" s="1283" t="s">
        <v>382</v>
      </c>
      <c r="B5172" s="1283"/>
      <c r="C5172" s="1283"/>
      <c r="D5172" s="1283"/>
      <c r="E5172" s="1284"/>
      <c r="F5172" s="1284"/>
      <c r="G5172" s="1284"/>
      <c r="H5172" s="1284"/>
      <c r="I5172" s="1285" t="s">
        <v>576</v>
      </c>
      <c r="J5172" s="1285"/>
      <c r="K5172" s="1285"/>
      <c r="L5172" s="1285"/>
      <c r="M5172" s="1285"/>
      <c r="N5172" s="1285"/>
      <c r="O5172" s="1285"/>
      <c r="P5172" s="1285"/>
      <c r="Q5172" s="1285"/>
      <c r="R5172" s="1285"/>
      <c r="S5172" s="1285"/>
      <c r="T5172" s="1285"/>
      <c r="U5172" s="1285"/>
      <c r="V5172" s="1285"/>
      <c r="W5172" s="1285"/>
      <c r="X5172" s="1285"/>
      <c r="Y5172" s="1275" t="s">
        <v>383</v>
      </c>
      <c r="Z5172" s="1275"/>
      <c r="AA5172" s="1275"/>
      <c r="AB5172" s="1275"/>
      <c r="AC5172" s="1275"/>
      <c r="AD5172" s="1286" t="s">
        <v>446</v>
      </c>
      <c r="AE5172" s="1286"/>
      <c r="AF5172" s="1286"/>
    </row>
    <row r="5173" spans="1:32" ht="18.2" customHeight="1">
      <c r="A5173" s="1283"/>
      <c r="B5173" s="1283"/>
      <c r="C5173" s="1283"/>
      <c r="D5173" s="1283"/>
      <c r="E5173" s="1287" t="s">
        <v>385</v>
      </c>
      <c r="F5173" s="1287"/>
      <c r="G5173" s="1287"/>
      <c r="H5173" s="1288" t="s">
        <v>386</v>
      </c>
      <c r="I5173" s="1285"/>
      <c r="J5173" s="1285"/>
      <c r="K5173" s="1285"/>
      <c r="L5173" s="1285"/>
      <c r="M5173" s="1285"/>
      <c r="N5173" s="1285"/>
      <c r="O5173" s="1285"/>
      <c r="P5173" s="1285"/>
      <c r="Q5173" s="1285"/>
      <c r="R5173" s="1285"/>
      <c r="S5173" s="1285"/>
      <c r="T5173" s="1285"/>
      <c r="U5173" s="1285"/>
      <c r="V5173" s="1285"/>
      <c r="W5173" s="1285"/>
      <c r="X5173" s="1285"/>
      <c r="Y5173" s="1275"/>
      <c r="Z5173" s="1275"/>
      <c r="AA5173" s="1275"/>
      <c r="AB5173" s="1275"/>
      <c r="AC5173" s="1275"/>
      <c r="AD5173" s="1286"/>
      <c r="AE5173" s="1286"/>
      <c r="AF5173" s="1286"/>
    </row>
    <row r="5174" spans="1:32" ht="0.75" customHeight="1">
      <c r="A5174" s="1274" t="s">
        <v>575</v>
      </c>
      <c r="B5174" s="1274"/>
      <c r="C5174" s="1274"/>
      <c r="D5174" s="1274"/>
      <c r="E5174" s="1287"/>
      <c r="F5174" s="1287"/>
      <c r="G5174" s="1287"/>
      <c r="H5174" s="1288"/>
      <c r="I5174" s="1285"/>
      <c r="J5174" s="1285"/>
      <c r="K5174" s="1285"/>
      <c r="L5174" s="1285"/>
      <c r="M5174" s="1285"/>
      <c r="N5174" s="1285"/>
      <c r="O5174" s="1285"/>
      <c r="P5174" s="1285"/>
      <c r="Q5174" s="1285"/>
      <c r="R5174" s="1285"/>
      <c r="S5174" s="1285"/>
      <c r="T5174" s="1285"/>
      <c r="U5174" s="1285"/>
      <c r="V5174" s="1285"/>
      <c r="W5174" s="1285"/>
      <c r="X5174" s="1285"/>
      <c r="Y5174" s="1275" t="s">
        <v>387</v>
      </c>
      <c r="Z5174" s="1275"/>
      <c r="AA5174" s="1275"/>
      <c r="AB5174" s="1275"/>
      <c r="AC5174" s="1275"/>
      <c r="AD5174" s="1276">
        <v>3.9602400000000002</v>
      </c>
      <c r="AE5174" s="1276"/>
      <c r="AF5174" s="1276"/>
    </row>
    <row r="5175" spans="1:32" ht="17.45" customHeight="1">
      <c r="A5175" s="1274"/>
      <c r="B5175" s="1274"/>
      <c r="C5175" s="1274"/>
      <c r="D5175" s="1274"/>
      <c r="E5175" s="1277"/>
      <c r="F5175" s="1277"/>
      <c r="G5175" s="1277"/>
      <c r="H5175" s="1288"/>
      <c r="I5175" s="1285"/>
      <c r="J5175" s="1285"/>
      <c r="K5175" s="1285"/>
      <c r="L5175" s="1285"/>
      <c r="M5175" s="1285"/>
      <c r="N5175" s="1285"/>
      <c r="O5175" s="1285"/>
      <c r="P5175" s="1285"/>
      <c r="Q5175" s="1285"/>
      <c r="R5175" s="1285"/>
      <c r="S5175" s="1285"/>
      <c r="T5175" s="1285"/>
      <c r="U5175" s="1285"/>
      <c r="V5175" s="1285"/>
      <c r="W5175" s="1285"/>
      <c r="X5175" s="1285"/>
      <c r="Y5175" s="1275"/>
      <c r="Z5175" s="1275"/>
      <c r="AA5175" s="1275"/>
      <c r="AB5175" s="1275"/>
      <c r="AC5175" s="1275"/>
      <c r="AD5175" s="1276"/>
      <c r="AE5175" s="1276"/>
      <c r="AF5175" s="1276"/>
    </row>
    <row r="5176" spans="1:32" ht="0.75" customHeight="1">
      <c r="A5176" s="1278"/>
      <c r="B5176" s="1278"/>
      <c r="C5176" s="1278"/>
      <c r="D5176" s="1278"/>
      <c r="E5176" s="1278"/>
      <c r="F5176" s="1278"/>
      <c r="G5176" s="1278"/>
      <c r="H5176" s="1288"/>
      <c r="I5176" s="1279"/>
      <c r="J5176" s="1279"/>
      <c r="K5176" s="1279"/>
      <c r="L5176" s="1279"/>
      <c r="M5176" s="1279"/>
      <c r="N5176" s="1279"/>
      <c r="O5176" s="1279"/>
      <c r="P5176" s="1279"/>
      <c r="Q5176" s="1279"/>
      <c r="R5176" s="1279"/>
      <c r="S5176" s="1279"/>
      <c r="T5176" s="1279"/>
      <c r="U5176" s="1279"/>
      <c r="V5176" s="1279"/>
      <c r="W5176" s="1279"/>
      <c r="X5176" s="1279"/>
      <c r="Y5176" s="1279"/>
      <c r="Z5176" s="1279"/>
      <c r="AA5176" s="1279"/>
      <c r="AB5176" s="1279"/>
      <c r="AC5176" s="1279"/>
      <c r="AD5176" s="1279"/>
      <c r="AE5176" s="1279"/>
      <c r="AF5176" s="1279"/>
    </row>
    <row r="5177" spans="1:32" ht="26.85" customHeight="1">
      <c r="A5177" s="1271" t="s">
        <v>432</v>
      </c>
      <c r="B5177" s="1271"/>
      <c r="C5177" s="1271"/>
      <c r="D5177" s="1271"/>
      <c r="E5177" s="1271"/>
      <c r="F5177" s="1271"/>
      <c r="G5177" s="1271"/>
      <c r="H5177" s="1271"/>
      <c r="I5177" s="1271"/>
      <c r="J5177" s="1271"/>
      <c r="K5177" s="1271"/>
      <c r="L5177" s="1271"/>
      <c r="M5177" s="1271"/>
      <c r="N5177" s="1271"/>
      <c r="O5177" s="1271"/>
      <c r="P5177" s="1271"/>
      <c r="Q5177" s="1271"/>
      <c r="R5177" s="1271"/>
      <c r="S5177" s="1271"/>
      <c r="T5177" s="1271"/>
      <c r="U5177" s="1271"/>
      <c r="V5177" s="1271"/>
      <c r="W5177" s="1271"/>
      <c r="X5177" s="1271"/>
      <c r="Y5177" s="1271"/>
      <c r="Z5177" s="1271"/>
      <c r="AA5177" s="1271"/>
      <c r="AB5177" s="1271"/>
      <c r="AC5177" s="1271"/>
      <c r="AD5177" s="1271"/>
      <c r="AE5177" s="1271"/>
      <c r="AF5177" s="1272"/>
    </row>
    <row r="5178" spans="1:32" ht="10.15" customHeight="1">
      <c r="A5178" s="1273" t="s">
        <v>389</v>
      </c>
      <c r="B5178" s="1273"/>
      <c r="C5178" s="1273"/>
      <c r="D5178" s="1273"/>
      <c r="E5178" s="1273"/>
      <c r="F5178" s="1273"/>
      <c r="G5178" s="1273"/>
      <c r="H5178" s="1273"/>
      <c r="I5178" s="1273"/>
      <c r="J5178" s="1273"/>
      <c r="K5178" s="1273"/>
      <c r="L5178" s="1273"/>
      <c r="M5178" s="1273"/>
      <c r="N5178" s="1273"/>
      <c r="O5178" s="1273"/>
      <c r="P5178" s="1273"/>
      <c r="Q5178" s="1273"/>
      <c r="R5178" s="1273"/>
      <c r="S5178" s="1273"/>
      <c r="T5178" s="1273"/>
      <c r="U5178" s="1273"/>
      <c r="V5178" s="1273"/>
      <c r="W5178" s="1273"/>
      <c r="X5178" s="1273"/>
      <c r="Y5178" s="1273"/>
      <c r="Z5178" s="1273"/>
      <c r="AA5178" s="1273"/>
      <c r="AB5178" s="1273"/>
      <c r="AC5178" s="1273"/>
      <c r="AD5178" s="1273"/>
      <c r="AE5178" s="1273"/>
      <c r="AF5178" s="1272"/>
    </row>
    <row r="5179" spans="1:32" ht="17.45" customHeight="1">
      <c r="A5179" s="1255" t="s">
        <v>390</v>
      </c>
      <c r="B5179" s="1255"/>
      <c r="C5179" s="1255"/>
      <c r="D5179" s="1255"/>
      <c r="E5179" s="1255"/>
      <c r="F5179" s="1255"/>
      <c r="G5179" s="1255"/>
      <c r="H5179" s="1255"/>
      <c r="I5179" s="1255"/>
      <c r="J5179" s="1255"/>
      <c r="K5179" s="1255"/>
      <c r="L5179" s="1255"/>
      <c r="M5179" s="1256" t="s">
        <v>391</v>
      </c>
      <c r="N5179" s="1256" t="s">
        <v>392</v>
      </c>
      <c r="O5179" s="1256"/>
      <c r="P5179" s="1256"/>
      <c r="Q5179" s="1256"/>
      <c r="R5179" s="1256"/>
      <c r="S5179" s="1256"/>
      <c r="T5179" s="1256" t="s">
        <v>393</v>
      </c>
      <c r="U5179" s="1256"/>
      <c r="V5179" s="1256"/>
      <c r="W5179" s="1256"/>
      <c r="X5179" s="1256"/>
      <c r="Y5179" s="1256"/>
      <c r="Z5179" s="1256"/>
      <c r="AA5179" s="1256"/>
      <c r="AB5179" s="1256"/>
      <c r="AC5179" s="1245" t="s">
        <v>394</v>
      </c>
      <c r="AD5179" s="1245"/>
      <c r="AE5179" s="1245"/>
      <c r="AF5179" s="1245"/>
    </row>
    <row r="5180" spans="1:32" ht="16.7" customHeight="1">
      <c r="A5180" s="1255"/>
      <c r="B5180" s="1255"/>
      <c r="C5180" s="1255"/>
      <c r="D5180" s="1255"/>
      <c r="E5180" s="1255"/>
      <c r="F5180" s="1255"/>
      <c r="G5180" s="1255"/>
      <c r="H5180" s="1255"/>
      <c r="I5180" s="1255"/>
      <c r="J5180" s="1255"/>
      <c r="K5180" s="1255"/>
      <c r="L5180" s="1255"/>
      <c r="M5180" s="1256"/>
      <c r="N5180" s="1256" t="s">
        <v>395</v>
      </c>
      <c r="O5180" s="1256"/>
      <c r="P5180" s="1256" t="s">
        <v>396</v>
      </c>
      <c r="Q5180" s="1256"/>
      <c r="R5180" s="1256"/>
      <c r="S5180" s="1256"/>
      <c r="T5180" s="1256" t="s">
        <v>395</v>
      </c>
      <c r="U5180" s="1256"/>
      <c r="V5180" s="1256"/>
      <c r="W5180" s="1256"/>
      <c r="X5180" s="1256" t="s">
        <v>396</v>
      </c>
      <c r="Y5180" s="1256"/>
      <c r="Z5180" s="1256"/>
      <c r="AA5180" s="1256"/>
      <c r="AB5180" s="1256"/>
      <c r="AC5180" s="1245"/>
      <c r="AD5180" s="1245"/>
      <c r="AE5180" s="1245"/>
      <c r="AF5180" s="1245"/>
    </row>
    <row r="5181" spans="1:32" ht="23.25" customHeight="1">
      <c r="A5181" s="146"/>
      <c r="B5181" s="147"/>
      <c r="C5181" s="163" t="s">
        <v>900</v>
      </c>
      <c r="D5181" s="1314" t="s">
        <v>901</v>
      </c>
      <c r="E5181" s="1314"/>
      <c r="F5181" s="1314"/>
      <c r="G5181" s="1314"/>
      <c r="H5181" s="1314"/>
      <c r="I5181" s="1314"/>
      <c r="J5181" s="1314"/>
      <c r="K5181" s="1314"/>
      <c r="L5181" s="1314"/>
      <c r="M5181" s="164">
        <v>1</v>
      </c>
      <c r="N5181" s="1327">
        <v>1</v>
      </c>
      <c r="O5181" s="1327"/>
      <c r="P5181" s="1327">
        <v>0</v>
      </c>
      <c r="Q5181" s="1327"/>
      <c r="R5181" s="1327"/>
      <c r="S5181" s="1327"/>
      <c r="T5181" s="1317">
        <v>1.2493000000000001</v>
      </c>
      <c r="U5181" s="1317"/>
      <c r="V5181" s="1317"/>
      <c r="W5181" s="1317"/>
      <c r="X5181" s="1317">
        <v>0.83930000000000005</v>
      </c>
      <c r="Y5181" s="1317"/>
      <c r="Z5181" s="1317"/>
      <c r="AA5181" s="1317"/>
      <c r="AB5181" s="1317"/>
      <c r="AC5181" s="1318">
        <v>1.2493000000000001</v>
      </c>
      <c r="AD5181" s="1318"/>
      <c r="AE5181" s="1318"/>
      <c r="AF5181" s="1318"/>
    </row>
    <row r="5182" spans="1:32" ht="22.5" customHeight="1">
      <c r="A5182" s="150"/>
      <c r="C5182" s="165" t="s">
        <v>879</v>
      </c>
      <c r="D5182" s="1309" t="s">
        <v>880</v>
      </c>
      <c r="E5182" s="1309"/>
      <c r="F5182" s="1309"/>
      <c r="G5182" s="1309"/>
      <c r="H5182" s="1309"/>
      <c r="I5182" s="1309"/>
      <c r="J5182" s="1309"/>
      <c r="K5182" s="1309"/>
      <c r="L5182" s="1309"/>
      <c r="M5182" s="166">
        <v>3</v>
      </c>
      <c r="N5182" s="1332">
        <v>0.41</v>
      </c>
      <c r="O5182" s="1332"/>
      <c r="P5182" s="1332">
        <v>0.59</v>
      </c>
      <c r="Q5182" s="1332"/>
      <c r="R5182" s="1332"/>
      <c r="S5182" s="1332"/>
      <c r="T5182" s="1312">
        <v>1.6792</v>
      </c>
      <c r="U5182" s="1312"/>
      <c r="V5182" s="1312"/>
      <c r="W5182" s="1312"/>
      <c r="X5182" s="1312">
        <v>1.1362000000000001</v>
      </c>
      <c r="Y5182" s="1312"/>
      <c r="Z5182" s="1312"/>
      <c r="AA5182" s="1312"/>
      <c r="AB5182" s="1312"/>
      <c r="AC5182" s="1313">
        <v>4.0765000000000002</v>
      </c>
      <c r="AD5182" s="1313"/>
      <c r="AE5182" s="1313"/>
      <c r="AF5182" s="1313"/>
    </row>
    <row r="5183" spans="1:32" ht="23.25" customHeight="1">
      <c r="A5183" s="150"/>
      <c r="C5183" s="165" t="s">
        <v>563</v>
      </c>
      <c r="D5183" s="1309" t="s">
        <v>564</v>
      </c>
      <c r="E5183" s="1309"/>
      <c r="F5183" s="1309"/>
      <c r="G5183" s="1309"/>
      <c r="H5183" s="1309"/>
      <c r="I5183" s="1309"/>
      <c r="J5183" s="1309"/>
      <c r="K5183" s="1309"/>
      <c r="L5183" s="1309"/>
      <c r="M5183" s="166">
        <v>4</v>
      </c>
      <c r="N5183" s="1332">
        <v>0.92</v>
      </c>
      <c r="O5183" s="1332"/>
      <c r="P5183" s="1332">
        <v>0.08</v>
      </c>
      <c r="Q5183" s="1332"/>
      <c r="R5183" s="1332"/>
      <c r="S5183" s="1332"/>
      <c r="T5183" s="1312">
        <v>0.71799999999999997</v>
      </c>
      <c r="U5183" s="1312"/>
      <c r="V5183" s="1312"/>
      <c r="W5183" s="1312"/>
      <c r="X5183" s="1312">
        <v>0.48580000000000001</v>
      </c>
      <c r="Y5183" s="1312"/>
      <c r="Z5183" s="1312"/>
      <c r="AA5183" s="1312"/>
      <c r="AB5183" s="1312"/>
      <c r="AC5183" s="1313">
        <v>2.7976999999999999</v>
      </c>
      <c r="AD5183" s="1313"/>
      <c r="AE5183" s="1313"/>
      <c r="AF5183" s="1313"/>
    </row>
    <row r="5184" spans="1:32" ht="22.5" customHeight="1">
      <c r="A5184" s="153"/>
      <c r="B5184" s="154"/>
      <c r="C5184" s="167" t="s">
        <v>881</v>
      </c>
      <c r="D5184" s="1304" t="s">
        <v>882</v>
      </c>
      <c r="E5184" s="1304"/>
      <c r="F5184" s="1304"/>
      <c r="G5184" s="1304"/>
      <c r="H5184" s="1304"/>
      <c r="I5184" s="1304"/>
      <c r="J5184" s="1304"/>
      <c r="K5184" s="1304"/>
      <c r="L5184" s="1304"/>
      <c r="M5184" s="168">
        <v>1</v>
      </c>
      <c r="N5184" s="1326">
        <v>1</v>
      </c>
      <c r="O5184" s="1326"/>
      <c r="P5184" s="1326">
        <v>0</v>
      </c>
      <c r="Q5184" s="1326"/>
      <c r="R5184" s="1326"/>
      <c r="S5184" s="1326"/>
      <c r="T5184" s="1307">
        <v>57.763199999999998</v>
      </c>
      <c r="U5184" s="1307"/>
      <c r="V5184" s="1307"/>
      <c r="W5184" s="1307"/>
      <c r="X5184" s="1307">
        <v>34.4236</v>
      </c>
      <c r="Y5184" s="1307"/>
      <c r="Z5184" s="1307"/>
      <c r="AA5184" s="1307"/>
      <c r="AB5184" s="1307"/>
      <c r="AC5184" s="1308">
        <v>57.763199999999998</v>
      </c>
      <c r="AD5184" s="1308"/>
      <c r="AE5184" s="1308"/>
      <c r="AF5184" s="1308"/>
    </row>
    <row r="5185" spans="1:32" ht="17.45" customHeight="1">
      <c r="A5185" s="1246"/>
      <c r="B5185" s="1246"/>
      <c r="C5185" s="1246"/>
      <c r="D5185" s="1246"/>
      <c r="E5185" s="1246"/>
      <c r="F5185" s="1246"/>
      <c r="G5185" s="1246"/>
      <c r="H5185" s="1246"/>
      <c r="I5185" s="1246"/>
      <c r="J5185" s="1246"/>
      <c r="K5185" s="1246"/>
      <c r="L5185" s="1246"/>
      <c r="M5185" s="1247" t="s">
        <v>397</v>
      </c>
      <c r="N5185" s="1247"/>
      <c r="O5185" s="1247"/>
      <c r="P5185" s="1247"/>
      <c r="Q5185" s="1247"/>
      <c r="R5185" s="1247"/>
      <c r="S5185" s="1247"/>
      <c r="T5185" s="1247"/>
      <c r="U5185" s="1247"/>
      <c r="V5185" s="1247"/>
      <c r="W5185" s="1247"/>
      <c r="X5185" s="1248"/>
      <c r="Y5185" s="1248"/>
      <c r="Z5185" s="1249">
        <v>65.886700000000005</v>
      </c>
      <c r="AA5185" s="1249"/>
      <c r="AB5185" s="1249"/>
      <c r="AC5185" s="1249"/>
      <c r="AD5185" s="1249"/>
      <c r="AE5185" s="1249"/>
      <c r="AF5185" s="1249"/>
    </row>
    <row r="5186" spans="1:32" ht="16.7" customHeight="1">
      <c r="A5186" s="1255" t="s">
        <v>398</v>
      </c>
      <c r="B5186" s="1255"/>
      <c r="C5186" s="1255"/>
      <c r="D5186" s="1255"/>
      <c r="E5186" s="1255"/>
      <c r="F5186" s="1255"/>
      <c r="G5186" s="1255"/>
      <c r="H5186" s="1255"/>
      <c r="I5186" s="1255"/>
      <c r="J5186" s="1255"/>
      <c r="K5186" s="1255"/>
      <c r="L5186" s="1255"/>
      <c r="M5186" s="1255"/>
      <c r="N5186" s="1255"/>
      <c r="O5186" s="1256" t="s">
        <v>399</v>
      </c>
      <c r="P5186" s="1256"/>
      <c r="Q5186" s="1256"/>
      <c r="R5186" s="1256"/>
      <c r="S5186" s="1256" t="s">
        <v>391</v>
      </c>
      <c r="T5186" s="1256"/>
      <c r="U5186" s="1256"/>
      <c r="V5186" s="1256"/>
      <c r="W5186" s="1256" t="s">
        <v>400</v>
      </c>
      <c r="X5186" s="1256"/>
      <c r="Y5186" s="1256"/>
      <c r="Z5186" s="1256"/>
      <c r="AA5186" s="1256"/>
      <c r="AB5186" s="1256"/>
      <c r="AC5186" s="1245" t="s">
        <v>394</v>
      </c>
      <c r="AD5186" s="1245"/>
      <c r="AE5186" s="1245"/>
      <c r="AF5186" s="1245"/>
    </row>
    <row r="5187" spans="1:32" ht="23.25" customHeight="1">
      <c r="A5187" s="146"/>
      <c r="B5187" s="147"/>
      <c r="C5187" s="170" t="s">
        <v>645</v>
      </c>
      <c r="D5187" s="1263" t="s">
        <v>646</v>
      </c>
      <c r="E5187" s="1263"/>
      <c r="F5187" s="1263"/>
      <c r="G5187" s="1263"/>
      <c r="H5187" s="1263"/>
      <c r="I5187" s="1263"/>
      <c r="J5187" s="1263"/>
      <c r="K5187" s="1263"/>
      <c r="L5187" s="1263"/>
      <c r="M5187" s="1263"/>
      <c r="N5187" s="1263"/>
      <c r="O5187" s="1264">
        <v>0</v>
      </c>
      <c r="P5187" s="1264"/>
      <c r="Q5187" s="1264"/>
      <c r="R5187" s="1264"/>
      <c r="S5187" s="1264">
        <v>1</v>
      </c>
      <c r="T5187" s="1264"/>
      <c r="U5187" s="1264"/>
      <c r="V5187" s="1264"/>
      <c r="W5187" s="1265">
        <v>27.6053</v>
      </c>
      <c r="X5187" s="1265"/>
      <c r="Y5187" s="1265"/>
      <c r="Z5187" s="1265"/>
      <c r="AA5187" s="1265"/>
      <c r="AB5187" s="1265"/>
      <c r="AC5187" s="1266">
        <v>27.6053</v>
      </c>
      <c r="AD5187" s="1266"/>
      <c r="AE5187" s="1266"/>
      <c r="AF5187" s="1266"/>
    </row>
    <row r="5188" spans="1:32" ht="22.5" customHeight="1">
      <c r="A5188" s="150"/>
      <c r="C5188" s="173" t="s">
        <v>462</v>
      </c>
      <c r="D5188" s="1297" t="s">
        <v>463</v>
      </c>
      <c r="E5188" s="1297"/>
      <c r="F5188" s="1297"/>
      <c r="G5188" s="1297"/>
      <c r="H5188" s="1297"/>
      <c r="I5188" s="1297"/>
      <c r="J5188" s="1297"/>
      <c r="K5188" s="1297"/>
      <c r="L5188" s="1297"/>
      <c r="M5188" s="1297"/>
      <c r="N5188" s="1297"/>
      <c r="O5188" s="1325">
        <v>0</v>
      </c>
      <c r="P5188" s="1325"/>
      <c r="Q5188" s="1325"/>
      <c r="R5188" s="1325"/>
      <c r="S5188" s="1325">
        <v>9</v>
      </c>
      <c r="T5188" s="1325"/>
      <c r="U5188" s="1325"/>
      <c r="V5188" s="1325"/>
      <c r="W5188" s="1299">
        <v>22.268799999999999</v>
      </c>
      <c r="X5188" s="1299"/>
      <c r="Y5188" s="1299"/>
      <c r="Z5188" s="1299"/>
      <c r="AA5188" s="1299"/>
      <c r="AB5188" s="1299"/>
      <c r="AC5188" s="1262">
        <v>200.41919999999999</v>
      </c>
      <c r="AD5188" s="1262"/>
      <c r="AE5188" s="1262"/>
      <c r="AF5188" s="1262"/>
    </row>
    <row r="5189" spans="1:32" ht="17.45" customHeight="1">
      <c r="A5189" s="150"/>
      <c r="M5189" s="1240" t="s">
        <v>401</v>
      </c>
      <c r="N5189" s="1240"/>
      <c r="O5189" s="1240"/>
      <c r="P5189" s="1240"/>
      <c r="Q5189" s="1240"/>
      <c r="R5189" s="1240"/>
      <c r="S5189" s="1240"/>
      <c r="T5189" s="1240"/>
      <c r="U5189" s="1240"/>
      <c r="V5189" s="1240"/>
      <c r="W5189" s="1240"/>
      <c r="Z5189" s="1262">
        <v>228.02449999999999</v>
      </c>
      <c r="AA5189" s="1262"/>
      <c r="AB5189" s="1262"/>
      <c r="AC5189" s="1262"/>
      <c r="AD5189" s="1262"/>
      <c r="AE5189" s="1262"/>
      <c r="AF5189" s="1262"/>
    </row>
    <row r="5190" spans="1:32" ht="17.45" customHeight="1">
      <c r="A5190" s="150"/>
      <c r="M5190" s="1240" t="s">
        <v>402</v>
      </c>
      <c r="N5190" s="1240"/>
      <c r="O5190" s="1240"/>
      <c r="P5190" s="1240"/>
      <c r="Q5190" s="1240"/>
      <c r="R5190" s="1240"/>
      <c r="S5190" s="1240"/>
      <c r="T5190" s="1240"/>
      <c r="U5190" s="1240"/>
      <c r="V5190" s="1240"/>
      <c r="W5190" s="1240"/>
      <c r="Z5190" s="1262">
        <v>293.91120000000001</v>
      </c>
      <c r="AA5190" s="1262"/>
      <c r="AB5190" s="1262"/>
      <c r="AC5190" s="1262"/>
      <c r="AD5190" s="1262"/>
      <c r="AE5190" s="1262"/>
      <c r="AF5190" s="1262"/>
    </row>
    <row r="5191" spans="1:32" ht="16.7" customHeight="1">
      <c r="A5191" s="150"/>
      <c r="M5191" s="1240" t="s">
        <v>403</v>
      </c>
      <c r="N5191" s="1240"/>
      <c r="O5191" s="1240"/>
      <c r="P5191" s="1240"/>
      <c r="Q5191" s="1240"/>
      <c r="R5191" s="1240"/>
      <c r="S5191" s="1240"/>
      <c r="T5191" s="1240"/>
      <c r="U5191" s="1240"/>
      <c r="V5191" s="1240"/>
      <c r="W5191" s="1240"/>
      <c r="Z5191" s="1262">
        <v>74.215500000000006</v>
      </c>
      <c r="AA5191" s="1262"/>
      <c r="AB5191" s="1262"/>
      <c r="AC5191" s="1262"/>
      <c r="AD5191" s="1262"/>
      <c r="AE5191" s="1262"/>
      <c r="AF5191" s="1262"/>
    </row>
    <row r="5192" spans="1:32" ht="17.45" customHeight="1">
      <c r="A5192" s="150"/>
      <c r="M5192" s="1240" t="s">
        <v>404</v>
      </c>
      <c r="N5192" s="1240"/>
      <c r="O5192" s="1240"/>
      <c r="P5192" s="1240"/>
      <c r="Q5192" s="1240"/>
      <c r="R5192" s="1240"/>
      <c r="S5192" s="1240"/>
      <c r="T5192" s="1240"/>
      <c r="U5192" s="1240"/>
      <c r="V5192" s="1240"/>
      <c r="W5192" s="1240"/>
      <c r="Z5192" s="1262">
        <v>0</v>
      </c>
      <c r="AA5192" s="1262"/>
      <c r="AB5192" s="1262"/>
      <c r="AC5192" s="1262"/>
      <c r="AD5192" s="1262"/>
      <c r="AE5192" s="1262"/>
      <c r="AF5192" s="1262"/>
    </row>
    <row r="5193" spans="1:32" ht="17.45" customHeight="1">
      <c r="A5193" s="153"/>
      <c r="B5193" s="154"/>
      <c r="C5193" s="154"/>
      <c r="D5193" s="154"/>
      <c r="E5193" s="154"/>
      <c r="F5193" s="154"/>
      <c r="G5193" s="154"/>
      <c r="H5193" s="154"/>
      <c r="I5193" s="154"/>
      <c r="J5193" s="154"/>
      <c r="K5193" s="154"/>
      <c r="L5193" s="154"/>
      <c r="M5193" s="1260" t="s">
        <v>405</v>
      </c>
      <c r="N5193" s="1260"/>
      <c r="O5193" s="1260"/>
      <c r="P5193" s="1260"/>
      <c r="Q5193" s="1260"/>
      <c r="R5193" s="1260"/>
      <c r="S5193" s="1260"/>
      <c r="T5193" s="1260"/>
      <c r="U5193" s="1260"/>
      <c r="V5193" s="1260"/>
      <c r="W5193" s="1260"/>
      <c r="X5193" s="154"/>
      <c r="Y5193" s="154"/>
      <c r="Z5193" s="1261">
        <v>0</v>
      </c>
      <c r="AA5193" s="1261"/>
      <c r="AB5193" s="1261"/>
      <c r="AC5193" s="1261"/>
      <c r="AD5193" s="1261"/>
      <c r="AE5193" s="1261"/>
      <c r="AF5193" s="1261"/>
    </row>
    <row r="5194" spans="1:32" ht="16.7" customHeight="1">
      <c r="A5194" s="1257" t="s">
        <v>406</v>
      </c>
      <c r="B5194" s="1257"/>
      <c r="C5194" s="1257"/>
      <c r="D5194" s="1257"/>
      <c r="E5194" s="1257"/>
      <c r="F5194" s="1257"/>
      <c r="G5194" s="1257"/>
      <c r="H5194" s="1257"/>
      <c r="I5194" s="1257"/>
      <c r="J5194" s="1257"/>
      <c r="K5194" s="1257"/>
      <c r="L5194" s="1257"/>
      <c r="M5194" s="1257"/>
      <c r="N5194" s="1257"/>
      <c r="O5194" s="1258" t="s">
        <v>391</v>
      </c>
      <c r="P5194" s="1258"/>
      <c r="Q5194" s="1258"/>
      <c r="R5194" s="1258"/>
      <c r="S5194" s="1258" t="s">
        <v>407</v>
      </c>
      <c r="T5194" s="1258"/>
      <c r="U5194" s="1258"/>
      <c r="V5194" s="1258"/>
      <c r="W5194" s="1258" t="s">
        <v>408</v>
      </c>
      <c r="X5194" s="1258"/>
      <c r="Y5194" s="1258"/>
      <c r="Z5194" s="1258"/>
      <c r="AA5194" s="1258"/>
      <c r="AB5194" s="1258"/>
      <c r="AC5194" s="1259" t="s">
        <v>409</v>
      </c>
      <c r="AD5194" s="1259"/>
      <c r="AE5194" s="1259"/>
      <c r="AF5194" s="1259"/>
    </row>
    <row r="5195" spans="1:32" ht="23.25" customHeight="1">
      <c r="A5195" s="146"/>
      <c r="B5195" s="147"/>
      <c r="C5195" s="170" t="s">
        <v>902</v>
      </c>
      <c r="D5195" s="1314" t="s">
        <v>903</v>
      </c>
      <c r="E5195" s="1314"/>
      <c r="F5195" s="1314"/>
      <c r="G5195" s="1314"/>
      <c r="H5195" s="1314"/>
      <c r="I5195" s="1314"/>
      <c r="J5195" s="1314"/>
      <c r="K5195" s="1314"/>
      <c r="L5195" s="1314"/>
      <c r="M5195" s="1314"/>
      <c r="N5195" s="1314"/>
      <c r="O5195" s="1315">
        <v>0.75744</v>
      </c>
      <c r="P5195" s="1315"/>
      <c r="Q5195" s="1315"/>
      <c r="R5195" s="1315"/>
      <c r="S5195" s="1316" t="s">
        <v>533</v>
      </c>
      <c r="T5195" s="1316"/>
      <c r="U5195" s="1316"/>
      <c r="V5195" s="1316"/>
      <c r="W5195" s="1317">
        <v>7.2340999999999998</v>
      </c>
      <c r="X5195" s="1317"/>
      <c r="Y5195" s="1317"/>
      <c r="Z5195" s="1317"/>
      <c r="AA5195" s="1317"/>
      <c r="AB5195" s="1317"/>
      <c r="AC5195" s="1318">
        <v>5.4794</v>
      </c>
      <c r="AD5195" s="1318"/>
      <c r="AE5195" s="1318"/>
      <c r="AF5195" s="1318"/>
    </row>
    <row r="5196" spans="1:32" ht="22.5" customHeight="1">
      <c r="A5196" s="150"/>
      <c r="C5196" s="173" t="s">
        <v>883</v>
      </c>
      <c r="D5196" s="1309" t="s">
        <v>884</v>
      </c>
      <c r="E5196" s="1309"/>
      <c r="F5196" s="1309"/>
      <c r="G5196" s="1309"/>
      <c r="H5196" s="1309"/>
      <c r="I5196" s="1309"/>
      <c r="J5196" s="1309"/>
      <c r="K5196" s="1309"/>
      <c r="L5196" s="1309"/>
      <c r="M5196" s="1309"/>
      <c r="N5196" s="1309"/>
      <c r="O5196" s="1310">
        <v>0.65012000000000003</v>
      </c>
      <c r="P5196" s="1310"/>
      <c r="Q5196" s="1310"/>
      <c r="R5196" s="1310"/>
      <c r="S5196" s="1311" t="s">
        <v>446</v>
      </c>
      <c r="T5196" s="1311"/>
      <c r="U5196" s="1311"/>
      <c r="V5196" s="1311"/>
      <c r="W5196" s="1312">
        <v>122.8441</v>
      </c>
      <c r="X5196" s="1312"/>
      <c r="Y5196" s="1312"/>
      <c r="Z5196" s="1312"/>
      <c r="AA5196" s="1312"/>
      <c r="AB5196" s="1312"/>
      <c r="AC5196" s="1313">
        <v>79.863399999999999</v>
      </c>
      <c r="AD5196" s="1313"/>
      <c r="AE5196" s="1313"/>
      <c r="AF5196" s="1313"/>
    </row>
    <row r="5197" spans="1:32" ht="23.25" customHeight="1">
      <c r="A5197" s="150"/>
      <c r="C5197" s="173" t="s">
        <v>602</v>
      </c>
      <c r="D5197" s="1309" t="s">
        <v>603</v>
      </c>
      <c r="E5197" s="1309"/>
      <c r="F5197" s="1309"/>
      <c r="G5197" s="1309"/>
      <c r="H5197" s="1309"/>
      <c r="I5197" s="1309"/>
      <c r="J5197" s="1309"/>
      <c r="K5197" s="1309"/>
      <c r="L5197" s="1309"/>
      <c r="M5197" s="1309"/>
      <c r="N5197" s="1309"/>
      <c r="O5197" s="1310">
        <v>0.36753999999999998</v>
      </c>
      <c r="P5197" s="1310"/>
      <c r="Q5197" s="1310"/>
      <c r="R5197" s="1310"/>
      <c r="S5197" s="1311" t="s">
        <v>446</v>
      </c>
      <c r="T5197" s="1311"/>
      <c r="U5197" s="1311"/>
      <c r="V5197" s="1311"/>
      <c r="W5197" s="1312">
        <v>132</v>
      </c>
      <c r="X5197" s="1312"/>
      <c r="Y5197" s="1312"/>
      <c r="Z5197" s="1312"/>
      <c r="AA5197" s="1312"/>
      <c r="AB5197" s="1312"/>
      <c r="AC5197" s="1313">
        <v>48.515300000000003</v>
      </c>
      <c r="AD5197" s="1313"/>
      <c r="AE5197" s="1313"/>
      <c r="AF5197" s="1313"/>
    </row>
    <row r="5198" spans="1:32" ht="22.5" customHeight="1">
      <c r="A5198" s="150"/>
      <c r="C5198" s="173" t="s">
        <v>885</v>
      </c>
      <c r="D5198" s="1309" t="s">
        <v>886</v>
      </c>
      <c r="E5198" s="1309"/>
      <c r="F5198" s="1309"/>
      <c r="G5198" s="1309"/>
      <c r="H5198" s="1309"/>
      <c r="I5198" s="1309"/>
      <c r="J5198" s="1309"/>
      <c r="K5198" s="1309"/>
      <c r="L5198" s="1309"/>
      <c r="M5198" s="1309"/>
      <c r="N5198" s="1309"/>
      <c r="O5198" s="1310">
        <v>0.36753999999999998</v>
      </c>
      <c r="P5198" s="1310"/>
      <c r="Q5198" s="1310"/>
      <c r="R5198" s="1310"/>
      <c r="S5198" s="1311" t="s">
        <v>446</v>
      </c>
      <c r="T5198" s="1311"/>
      <c r="U5198" s="1311"/>
      <c r="V5198" s="1311"/>
      <c r="W5198" s="1312">
        <v>132</v>
      </c>
      <c r="X5198" s="1312"/>
      <c r="Y5198" s="1312"/>
      <c r="Z5198" s="1312"/>
      <c r="AA5198" s="1312"/>
      <c r="AB5198" s="1312"/>
      <c r="AC5198" s="1313">
        <v>48.515300000000003</v>
      </c>
      <c r="AD5198" s="1313"/>
      <c r="AE5198" s="1313"/>
      <c r="AF5198" s="1313"/>
    </row>
    <row r="5199" spans="1:32" ht="23.25" customHeight="1">
      <c r="A5199" s="153"/>
      <c r="B5199" s="154"/>
      <c r="C5199" s="175" t="s">
        <v>887</v>
      </c>
      <c r="D5199" s="1304" t="s">
        <v>888</v>
      </c>
      <c r="E5199" s="1304"/>
      <c r="F5199" s="1304"/>
      <c r="G5199" s="1304"/>
      <c r="H5199" s="1304"/>
      <c r="I5199" s="1304"/>
      <c r="J5199" s="1304"/>
      <c r="K5199" s="1304"/>
      <c r="L5199" s="1304"/>
      <c r="M5199" s="1304"/>
      <c r="N5199" s="1304"/>
      <c r="O5199" s="1305">
        <v>252.48076</v>
      </c>
      <c r="P5199" s="1305"/>
      <c r="Q5199" s="1305"/>
      <c r="R5199" s="1305"/>
      <c r="S5199" s="1306" t="s">
        <v>533</v>
      </c>
      <c r="T5199" s="1306"/>
      <c r="U5199" s="1306"/>
      <c r="V5199" s="1306"/>
      <c r="W5199" s="1307">
        <v>0.64200000000000002</v>
      </c>
      <c r="X5199" s="1307"/>
      <c r="Y5199" s="1307"/>
      <c r="Z5199" s="1307"/>
      <c r="AA5199" s="1307"/>
      <c r="AB5199" s="1307"/>
      <c r="AC5199" s="1308">
        <v>162.0926</v>
      </c>
      <c r="AD5199" s="1308"/>
      <c r="AE5199" s="1308"/>
      <c r="AF5199" s="1308"/>
    </row>
    <row r="5200" spans="1:32" ht="16.7" customHeight="1">
      <c r="A5200" s="1246"/>
      <c r="B5200" s="1246"/>
      <c r="C5200" s="1246"/>
      <c r="D5200" s="1246"/>
      <c r="E5200" s="1246"/>
      <c r="F5200" s="1246"/>
      <c r="G5200" s="1246"/>
      <c r="H5200" s="1246"/>
      <c r="I5200" s="1246"/>
      <c r="J5200" s="1246"/>
      <c r="K5200" s="1246"/>
      <c r="L5200" s="1246"/>
      <c r="M5200" s="1247" t="s">
        <v>411</v>
      </c>
      <c r="N5200" s="1247"/>
      <c r="O5200" s="1247"/>
      <c r="P5200" s="1247"/>
      <c r="Q5200" s="1247"/>
      <c r="R5200" s="1247"/>
      <c r="S5200" s="1247"/>
      <c r="T5200" s="1247"/>
      <c r="U5200" s="1247"/>
      <c r="V5200" s="1247"/>
      <c r="W5200" s="1247"/>
      <c r="X5200" s="1248"/>
      <c r="Y5200" s="1248"/>
      <c r="Z5200" s="1249">
        <v>344.46600000000001</v>
      </c>
      <c r="AA5200" s="1249"/>
      <c r="AB5200" s="1249"/>
      <c r="AC5200" s="1249"/>
      <c r="AD5200" s="1249"/>
      <c r="AE5200" s="1249"/>
      <c r="AF5200" s="1249"/>
    </row>
    <row r="5201" spans="1:32" ht="17.45" customHeight="1">
      <c r="A5201" s="1257" t="s">
        <v>412</v>
      </c>
      <c r="B5201" s="1257"/>
      <c r="C5201" s="1257"/>
      <c r="D5201" s="1257"/>
      <c r="E5201" s="1257"/>
      <c r="F5201" s="1257"/>
      <c r="G5201" s="1257"/>
      <c r="H5201" s="1257"/>
      <c r="I5201" s="1257"/>
      <c r="J5201" s="1257"/>
      <c r="K5201" s="1257"/>
      <c r="L5201" s="1257"/>
      <c r="M5201" s="1257"/>
      <c r="N5201" s="1257"/>
      <c r="O5201" s="1258" t="s">
        <v>391</v>
      </c>
      <c r="P5201" s="1258"/>
      <c r="Q5201" s="1258"/>
      <c r="R5201" s="1258"/>
      <c r="S5201" s="1258" t="s">
        <v>407</v>
      </c>
      <c r="T5201" s="1258"/>
      <c r="U5201" s="1258"/>
      <c r="V5201" s="1258"/>
      <c r="W5201" s="1258" t="s">
        <v>408</v>
      </c>
      <c r="X5201" s="1258"/>
      <c r="Y5201" s="1258"/>
      <c r="Z5201" s="1258"/>
      <c r="AA5201" s="1258"/>
      <c r="AB5201" s="1258"/>
      <c r="AC5201" s="1259" t="s">
        <v>409</v>
      </c>
      <c r="AD5201" s="1259"/>
      <c r="AE5201" s="1259"/>
      <c r="AF5201" s="1259"/>
    </row>
    <row r="5202" spans="1:32" ht="16.7" customHeight="1">
      <c r="A5202" s="1246"/>
      <c r="B5202" s="1246"/>
      <c r="C5202" s="1246"/>
      <c r="D5202" s="1246"/>
      <c r="E5202" s="1246"/>
      <c r="F5202" s="1246"/>
      <c r="G5202" s="1246"/>
      <c r="H5202" s="1246"/>
      <c r="I5202" s="1246"/>
      <c r="J5202" s="1246"/>
      <c r="K5202" s="1246"/>
      <c r="L5202" s="1246"/>
      <c r="M5202" s="1247" t="s">
        <v>413</v>
      </c>
      <c r="N5202" s="1247"/>
      <c r="O5202" s="1247"/>
      <c r="P5202" s="1247"/>
      <c r="Q5202" s="1247"/>
      <c r="R5202" s="1247"/>
      <c r="S5202" s="1247"/>
      <c r="T5202" s="1247"/>
      <c r="U5202" s="1247"/>
      <c r="V5202" s="1247"/>
      <c r="W5202" s="1247"/>
      <c r="X5202" s="1248"/>
      <c r="Y5202" s="1248"/>
      <c r="Z5202" s="1249">
        <v>0</v>
      </c>
      <c r="AA5202" s="1249"/>
      <c r="AB5202" s="1249"/>
      <c r="AC5202" s="1249"/>
      <c r="AD5202" s="1249"/>
      <c r="AE5202" s="1249"/>
      <c r="AF5202" s="1249"/>
    </row>
    <row r="5203" spans="1:32" ht="17.45" customHeight="1">
      <c r="A5203" s="1257" t="s">
        <v>414</v>
      </c>
      <c r="B5203" s="1257"/>
      <c r="C5203" s="1257"/>
      <c r="D5203" s="1257"/>
      <c r="E5203" s="1257"/>
      <c r="F5203" s="1257"/>
      <c r="G5203" s="1257"/>
      <c r="H5203" s="1257"/>
      <c r="I5203" s="1257"/>
      <c r="J5203" s="1257"/>
      <c r="K5203" s="1257"/>
      <c r="L5203" s="1257"/>
      <c r="M5203" s="1257"/>
      <c r="N5203" s="1257"/>
      <c r="O5203" s="1258" t="s">
        <v>391</v>
      </c>
      <c r="P5203" s="1258"/>
      <c r="Q5203" s="1258"/>
      <c r="R5203" s="1258"/>
      <c r="S5203" s="1258" t="s">
        <v>407</v>
      </c>
      <c r="T5203" s="1258"/>
      <c r="U5203" s="1258"/>
      <c r="V5203" s="1258"/>
      <c r="W5203" s="1258" t="s">
        <v>408</v>
      </c>
      <c r="X5203" s="1258"/>
      <c r="Y5203" s="1258"/>
      <c r="Z5203" s="1258"/>
      <c r="AA5203" s="1258"/>
      <c r="AB5203" s="1258"/>
      <c r="AC5203" s="1259" t="s">
        <v>409</v>
      </c>
      <c r="AD5203" s="1259"/>
      <c r="AE5203" s="1259"/>
      <c r="AF5203" s="1259"/>
    </row>
    <row r="5204" spans="1:32" ht="23.25" customHeight="1">
      <c r="A5204" s="146"/>
      <c r="B5204" s="147"/>
      <c r="C5204" s="170" t="s">
        <v>889</v>
      </c>
      <c r="D5204" s="1314" t="s">
        <v>890</v>
      </c>
      <c r="E5204" s="1314"/>
      <c r="F5204" s="1314"/>
      <c r="G5204" s="1314"/>
      <c r="H5204" s="1314"/>
      <c r="I5204" s="1314"/>
      <c r="J5204" s="1314"/>
      <c r="K5204" s="1314"/>
      <c r="L5204" s="1314"/>
      <c r="M5204" s="1314"/>
      <c r="N5204" s="1314"/>
      <c r="O5204" s="1315">
        <v>0.97518000000000005</v>
      </c>
      <c r="P5204" s="1315"/>
      <c r="Q5204" s="1315"/>
      <c r="R5204" s="1315"/>
      <c r="S5204" s="1316" t="s">
        <v>283</v>
      </c>
      <c r="T5204" s="1316"/>
      <c r="U5204" s="1316"/>
      <c r="V5204" s="1316"/>
      <c r="W5204" s="1317">
        <v>1.8</v>
      </c>
      <c r="X5204" s="1317"/>
      <c r="Y5204" s="1317"/>
      <c r="Z5204" s="1317"/>
      <c r="AA5204" s="1317"/>
      <c r="AB5204" s="1317"/>
      <c r="AC5204" s="1318">
        <v>1.7553000000000001</v>
      </c>
      <c r="AD5204" s="1318"/>
      <c r="AE5204" s="1318"/>
      <c r="AF5204" s="1318"/>
    </row>
    <row r="5205" spans="1:32" ht="22.5" customHeight="1">
      <c r="A5205" s="150"/>
      <c r="C5205" s="173" t="s">
        <v>891</v>
      </c>
      <c r="D5205" s="1309" t="s">
        <v>892</v>
      </c>
      <c r="E5205" s="1309"/>
      <c r="F5205" s="1309"/>
      <c r="G5205" s="1309"/>
      <c r="H5205" s="1309"/>
      <c r="I5205" s="1309"/>
      <c r="J5205" s="1309"/>
      <c r="K5205" s="1309"/>
      <c r="L5205" s="1309"/>
      <c r="M5205" s="1309"/>
      <c r="N5205" s="1309"/>
      <c r="O5205" s="1310">
        <v>0.25247999999999998</v>
      </c>
      <c r="P5205" s="1310"/>
      <c r="Q5205" s="1310"/>
      <c r="R5205" s="1310"/>
      <c r="S5205" s="1311" t="s">
        <v>283</v>
      </c>
      <c r="T5205" s="1311"/>
      <c r="U5205" s="1311"/>
      <c r="V5205" s="1311"/>
      <c r="W5205" s="1312">
        <v>33.54</v>
      </c>
      <c r="X5205" s="1312"/>
      <c r="Y5205" s="1312"/>
      <c r="Z5205" s="1312"/>
      <c r="AA5205" s="1312"/>
      <c r="AB5205" s="1312"/>
      <c r="AC5205" s="1313">
        <v>8.4681999999999995</v>
      </c>
      <c r="AD5205" s="1313"/>
      <c r="AE5205" s="1313"/>
      <c r="AF5205" s="1313"/>
    </row>
    <row r="5206" spans="1:32" ht="23.25" customHeight="1">
      <c r="A5206" s="150"/>
      <c r="C5206" s="173" t="s">
        <v>606</v>
      </c>
      <c r="D5206" s="1309" t="s">
        <v>607</v>
      </c>
      <c r="E5206" s="1309"/>
      <c r="F5206" s="1309"/>
      <c r="G5206" s="1309"/>
      <c r="H5206" s="1309"/>
      <c r="I5206" s="1309"/>
      <c r="J5206" s="1309"/>
      <c r="K5206" s="1309"/>
      <c r="L5206" s="1309"/>
      <c r="M5206" s="1309"/>
      <c r="N5206" s="1309"/>
      <c r="O5206" s="1310">
        <v>0.55130999999999997</v>
      </c>
      <c r="P5206" s="1310"/>
      <c r="Q5206" s="1310"/>
      <c r="R5206" s="1310"/>
      <c r="S5206" s="1311" t="s">
        <v>283</v>
      </c>
      <c r="T5206" s="1311"/>
      <c r="U5206" s="1311"/>
      <c r="V5206" s="1311"/>
      <c r="W5206" s="1312">
        <v>1.8</v>
      </c>
      <c r="X5206" s="1312"/>
      <c r="Y5206" s="1312"/>
      <c r="Z5206" s="1312"/>
      <c r="AA5206" s="1312"/>
      <c r="AB5206" s="1312"/>
      <c r="AC5206" s="1313">
        <v>0.99239999999999995</v>
      </c>
      <c r="AD5206" s="1313"/>
      <c r="AE5206" s="1313"/>
      <c r="AF5206" s="1313"/>
    </row>
    <row r="5207" spans="1:32" ht="22.5" customHeight="1">
      <c r="A5207" s="150"/>
      <c r="C5207" s="173" t="s">
        <v>893</v>
      </c>
      <c r="D5207" s="1309" t="s">
        <v>894</v>
      </c>
      <c r="E5207" s="1309"/>
      <c r="F5207" s="1309"/>
      <c r="G5207" s="1309"/>
      <c r="H5207" s="1309"/>
      <c r="I5207" s="1309"/>
      <c r="J5207" s="1309"/>
      <c r="K5207" s="1309"/>
      <c r="L5207" s="1309"/>
      <c r="M5207" s="1309"/>
      <c r="N5207" s="1309"/>
      <c r="O5207" s="1310">
        <v>0.55130999999999997</v>
      </c>
      <c r="P5207" s="1310"/>
      <c r="Q5207" s="1310"/>
      <c r="R5207" s="1310"/>
      <c r="S5207" s="1311" t="s">
        <v>283</v>
      </c>
      <c r="T5207" s="1311"/>
      <c r="U5207" s="1311"/>
      <c r="V5207" s="1311"/>
      <c r="W5207" s="1312">
        <v>1.8</v>
      </c>
      <c r="X5207" s="1312"/>
      <c r="Y5207" s="1312"/>
      <c r="Z5207" s="1312"/>
      <c r="AA5207" s="1312"/>
      <c r="AB5207" s="1312"/>
      <c r="AC5207" s="1313">
        <v>0.99239999999999995</v>
      </c>
      <c r="AD5207" s="1313"/>
      <c r="AE5207" s="1313"/>
      <c r="AF5207" s="1313"/>
    </row>
    <row r="5208" spans="1:32" ht="31.9" customHeight="1">
      <c r="A5208" s="153"/>
      <c r="B5208" s="154"/>
      <c r="C5208" s="154"/>
      <c r="D5208" s="154"/>
      <c r="E5208" s="154"/>
      <c r="F5208" s="154"/>
      <c r="G5208" s="154"/>
      <c r="H5208" s="154"/>
      <c r="I5208" s="154"/>
      <c r="J5208" s="154"/>
      <c r="K5208" s="154"/>
      <c r="L5208" s="154"/>
      <c r="M5208" s="154"/>
      <c r="N5208" s="154"/>
      <c r="O5208" s="154"/>
      <c r="P5208" s="154"/>
      <c r="Q5208" s="154"/>
      <c r="R5208" s="154"/>
      <c r="S5208" s="154"/>
      <c r="T5208" s="154"/>
      <c r="U5208" s="154"/>
      <c r="V5208" s="154"/>
      <c r="W5208" s="154"/>
      <c r="X5208" s="154"/>
      <c r="Y5208" s="154"/>
      <c r="Z5208" s="154"/>
      <c r="AA5208" s="154"/>
      <c r="AB5208" s="154"/>
      <c r="AC5208" s="154"/>
      <c r="AD5208" s="154"/>
      <c r="AE5208" s="154"/>
      <c r="AF5208" s="162"/>
    </row>
    <row r="5209" spans="1:32" ht="1.5" customHeight="1">
      <c r="A5209" s="146"/>
      <c r="B5209" s="147"/>
      <c r="C5209" s="147"/>
      <c r="D5209" s="147"/>
      <c r="E5209" s="147"/>
      <c r="F5209" s="147"/>
      <c r="G5209" s="1289" t="s">
        <v>376</v>
      </c>
      <c r="H5209" s="1289"/>
      <c r="I5209" s="1289"/>
      <c r="J5209" s="1289"/>
      <c r="K5209" s="1289"/>
      <c r="L5209" s="1289"/>
      <c r="M5209" s="1289"/>
      <c r="N5209" s="1289"/>
      <c r="O5209" s="1289"/>
      <c r="P5209" s="1289"/>
      <c r="Q5209" s="1289"/>
      <c r="R5209" s="1289"/>
      <c r="S5209" s="1289"/>
      <c r="T5209" s="1289"/>
      <c r="U5209" s="1289"/>
      <c r="V5209" s="1289"/>
      <c r="W5209" s="1289"/>
      <c r="X5209" s="1289"/>
      <c r="Y5209" s="1289"/>
      <c r="Z5209" s="1289"/>
      <c r="AA5209" s="148"/>
      <c r="AB5209" s="1290" t="s">
        <v>1053</v>
      </c>
      <c r="AC5209" s="1290"/>
      <c r="AD5209" s="1290"/>
      <c r="AE5209" s="1290"/>
      <c r="AF5209" s="1290"/>
    </row>
    <row r="5210" spans="1:32" ht="15.4" customHeight="1">
      <c r="A5210" s="150"/>
      <c r="B5210" s="1243"/>
      <c r="C5210" s="1243"/>
      <c r="D5210" s="1243"/>
      <c r="E5210" s="1243"/>
      <c r="G5210" s="1289"/>
      <c r="H5210" s="1289"/>
      <c r="I5210" s="1289"/>
      <c r="J5210" s="1289"/>
      <c r="K5210" s="1289"/>
      <c r="L5210" s="1289"/>
      <c r="M5210" s="1289"/>
      <c r="N5210" s="1289"/>
      <c r="O5210" s="1289"/>
      <c r="P5210" s="1289"/>
      <c r="Q5210" s="1289"/>
      <c r="R5210" s="1289"/>
      <c r="S5210" s="1289"/>
      <c r="T5210" s="1289"/>
      <c r="U5210" s="1289"/>
      <c r="V5210" s="1289"/>
      <c r="W5210" s="1289"/>
      <c r="X5210" s="1289"/>
      <c r="Y5210" s="1289"/>
      <c r="Z5210" s="1289"/>
      <c r="AA5210" s="152"/>
      <c r="AB5210" s="1290"/>
      <c r="AC5210" s="1290"/>
      <c r="AD5210" s="1290"/>
      <c r="AE5210" s="1290"/>
      <c r="AF5210" s="1290"/>
    </row>
    <row r="5211" spans="1:32" ht="11.65" customHeight="1">
      <c r="A5211" s="150"/>
      <c r="B5211" s="1243"/>
      <c r="C5211" s="1243"/>
      <c r="D5211" s="1243"/>
      <c r="E5211" s="1243"/>
      <c r="G5211" s="1289"/>
      <c r="H5211" s="1289"/>
      <c r="I5211" s="1289"/>
      <c r="J5211" s="1289"/>
      <c r="K5211" s="1289"/>
      <c r="L5211" s="1289"/>
      <c r="M5211" s="1289"/>
      <c r="N5211" s="1289"/>
      <c r="O5211" s="1289"/>
      <c r="P5211" s="1289"/>
      <c r="Q5211" s="1289"/>
      <c r="R5211" s="1289"/>
      <c r="S5211" s="1289"/>
      <c r="T5211" s="1289"/>
      <c r="U5211" s="1289"/>
      <c r="V5211" s="1289"/>
      <c r="W5211" s="1289"/>
      <c r="X5211" s="1289"/>
      <c r="Y5211" s="1289"/>
      <c r="Z5211" s="1289"/>
      <c r="AA5211" s="152"/>
      <c r="AB5211" s="1291" t="s">
        <v>378</v>
      </c>
      <c r="AC5211" s="1291"/>
      <c r="AD5211" s="1291"/>
      <c r="AE5211" s="1292"/>
      <c r="AF5211" s="1292"/>
    </row>
    <row r="5212" spans="1:32" ht="13.9" customHeight="1">
      <c r="A5212" s="150"/>
      <c r="B5212" s="1243"/>
      <c r="C5212" s="1243"/>
      <c r="D5212" s="1243"/>
      <c r="E5212" s="1243"/>
      <c r="G5212" s="1293" t="s">
        <v>379</v>
      </c>
      <c r="H5212" s="1293"/>
      <c r="I5212" s="1293"/>
      <c r="J5212" s="1293"/>
      <c r="K5212" s="1293"/>
      <c r="L5212" s="1293"/>
      <c r="M5212" s="1293"/>
      <c r="N5212" s="1293"/>
      <c r="O5212" s="1293"/>
      <c r="P5212" s="1293"/>
      <c r="Q5212" s="1293"/>
      <c r="R5212" s="1293"/>
      <c r="S5212" s="1293"/>
      <c r="T5212" s="1293"/>
      <c r="U5212" s="1293"/>
      <c r="V5212" s="1293"/>
      <c r="W5212" s="1293"/>
      <c r="X5212" s="1293"/>
      <c r="Y5212" s="1293"/>
      <c r="Z5212" s="1293"/>
      <c r="AA5212" s="152"/>
      <c r="AB5212" s="1291"/>
      <c r="AC5212" s="1291"/>
      <c r="AD5212" s="1291"/>
      <c r="AE5212" s="1292"/>
      <c r="AF5212" s="1292"/>
    </row>
    <row r="5213" spans="1:32" ht="0.75" customHeight="1">
      <c r="A5213" s="150"/>
      <c r="G5213" s="1293"/>
      <c r="H5213" s="1293"/>
      <c r="I5213" s="1293"/>
      <c r="J5213" s="1293"/>
      <c r="K5213" s="1293"/>
      <c r="L5213" s="1293"/>
      <c r="M5213" s="1293"/>
      <c r="N5213" s="1293"/>
      <c r="O5213" s="1293"/>
      <c r="P5213" s="1293"/>
      <c r="Q5213" s="1293"/>
      <c r="R5213" s="1293"/>
      <c r="S5213" s="1293"/>
      <c r="T5213" s="1293"/>
      <c r="U5213" s="1293"/>
      <c r="V5213" s="1293"/>
      <c r="W5213" s="1293"/>
      <c r="X5213" s="1293"/>
      <c r="Y5213" s="1293"/>
      <c r="Z5213" s="1293"/>
      <c r="AA5213" s="152"/>
      <c r="AB5213" s="1291"/>
      <c r="AC5213" s="1291"/>
      <c r="AD5213" s="1291"/>
      <c r="AE5213" s="1292"/>
      <c r="AF5213" s="1292"/>
    </row>
    <row r="5214" spans="1:32" ht="0.75" customHeight="1">
      <c r="A5214" s="153"/>
      <c r="B5214" s="154"/>
      <c r="C5214" s="154"/>
      <c r="D5214" s="154"/>
      <c r="E5214" s="154"/>
      <c r="F5214" s="154"/>
      <c r="G5214" s="154"/>
      <c r="H5214" s="154"/>
      <c r="I5214" s="154"/>
      <c r="J5214" s="154"/>
      <c r="K5214" s="154"/>
      <c r="L5214" s="154"/>
      <c r="M5214" s="154"/>
      <c r="N5214" s="154"/>
      <c r="O5214" s="154"/>
      <c r="P5214" s="154"/>
      <c r="Q5214" s="154"/>
      <c r="R5214" s="154"/>
      <c r="S5214" s="154"/>
      <c r="T5214" s="154"/>
      <c r="U5214" s="154"/>
      <c r="V5214" s="154"/>
      <c r="W5214" s="154"/>
      <c r="X5214" s="154"/>
      <c r="Y5214" s="154"/>
      <c r="Z5214" s="154"/>
      <c r="AA5214" s="154"/>
      <c r="AB5214" s="154"/>
      <c r="AC5214" s="154"/>
      <c r="AD5214" s="154"/>
      <c r="AE5214" s="1292"/>
      <c r="AF5214" s="1292"/>
    </row>
    <row r="5215" spans="1:32" ht="15.95" customHeight="1">
      <c r="A5215" s="1280" t="s">
        <v>323</v>
      </c>
      <c r="B5215" s="1280"/>
      <c r="C5215" s="1280"/>
      <c r="D5215" s="1280"/>
      <c r="E5215" s="1280"/>
      <c r="F5215" s="1280"/>
      <c r="G5215" s="1280"/>
      <c r="H5215" s="1280"/>
      <c r="I5215" s="1280"/>
      <c r="J5215" s="1280"/>
      <c r="K5215" s="1280"/>
      <c r="L5215" s="1280"/>
      <c r="M5215" s="1280"/>
      <c r="N5215" s="1280"/>
      <c r="O5215" s="1280"/>
      <c r="P5215" s="1280"/>
      <c r="Q5215" s="1280"/>
      <c r="R5215" s="1280"/>
      <c r="S5215" s="1280"/>
      <c r="T5215" s="1280"/>
      <c r="U5215" s="1280"/>
      <c r="V5215" s="1280"/>
      <c r="W5215" s="1280"/>
      <c r="X5215" s="1280"/>
      <c r="Y5215" s="1280"/>
      <c r="Z5215" s="1280"/>
      <c r="AA5215" s="1280"/>
      <c r="AB5215" s="1280"/>
      <c r="AC5215" s="1280"/>
      <c r="AD5215" s="1280"/>
      <c r="AE5215" s="1280"/>
      <c r="AF5215" s="1280"/>
    </row>
    <row r="5216" spans="1:32" ht="0.75" customHeight="1">
      <c r="A5216" s="146"/>
      <c r="B5216" s="147"/>
      <c r="C5216" s="147"/>
      <c r="D5216" s="147"/>
      <c r="E5216" s="147"/>
      <c r="F5216" s="147"/>
      <c r="G5216" s="147"/>
      <c r="H5216" s="147"/>
      <c r="I5216" s="147"/>
      <c r="J5216" s="147"/>
      <c r="K5216" s="147"/>
      <c r="L5216" s="147"/>
      <c r="M5216" s="147"/>
      <c r="N5216" s="147"/>
      <c r="O5216" s="147"/>
      <c r="P5216" s="147"/>
      <c r="Q5216" s="147"/>
      <c r="R5216" s="147"/>
      <c r="S5216" s="147"/>
      <c r="T5216" s="147"/>
      <c r="U5216" s="147"/>
      <c r="V5216" s="147"/>
      <c r="W5216" s="147"/>
      <c r="X5216" s="147"/>
      <c r="Y5216" s="147"/>
      <c r="Z5216" s="147"/>
      <c r="AA5216" s="147"/>
      <c r="AB5216" s="147"/>
      <c r="AC5216" s="147"/>
      <c r="AD5216" s="147"/>
      <c r="AE5216" s="147"/>
      <c r="AF5216" s="148"/>
    </row>
    <row r="5217" spans="1:32" ht="37.15" customHeight="1">
      <c r="A5217" s="1281" t="s">
        <v>380</v>
      </c>
      <c r="B5217" s="1281"/>
      <c r="C5217" s="1281"/>
      <c r="D5217" s="1281"/>
      <c r="E5217" s="1281"/>
      <c r="F5217" s="1281"/>
      <c r="G5217" s="1281"/>
      <c r="H5217" s="1281"/>
      <c r="I5217" s="1281"/>
      <c r="J5217" s="1281"/>
      <c r="K5217" s="1281"/>
      <c r="L5217" s="1281"/>
      <c r="M5217" s="1281"/>
      <c r="N5217" s="1281"/>
      <c r="O5217" s="1281"/>
      <c r="P5217" s="1281"/>
      <c r="Q5217" s="1281"/>
      <c r="R5217" s="1281"/>
      <c r="S5217" s="1281"/>
      <c r="T5217" s="1281"/>
      <c r="U5217" s="1281"/>
      <c r="V5217" s="1281"/>
      <c r="W5217" s="1281"/>
      <c r="X5217" s="1281"/>
      <c r="Y5217" s="1282" t="s">
        <v>878</v>
      </c>
      <c r="Z5217" s="1282"/>
      <c r="AA5217" s="1282"/>
      <c r="AB5217" s="1282"/>
      <c r="AC5217" s="1282"/>
      <c r="AD5217" s="1282"/>
      <c r="AE5217" s="1282"/>
      <c r="AF5217" s="1282"/>
    </row>
    <row r="5218" spans="1:32" ht="5.0999999999999996" customHeight="1">
      <c r="A5218" s="155"/>
      <c r="B5218" s="156"/>
      <c r="C5218" s="156"/>
      <c r="D5218" s="156"/>
      <c r="E5218" s="156"/>
      <c r="F5218" s="156"/>
      <c r="G5218" s="156"/>
      <c r="H5218" s="156"/>
      <c r="I5218" s="156"/>
      <c r="J5218" s="156"/>
      <c r="K5218" s="156"/>
      <c r="L5218" s="156"/>
      <c r="M5218" s="156"/>
      <c r="N5218" s="156"/>
      <c r="O5218" s="156"/>
      <c r="P5218" s="156"/>
      <c r="Q5218" s="156"/>
      <c r="R5218" s="156"/>
      <c r="S5218" s="156"/>
      <c r="T5218" s="156"/>
      <c r="U5218" s="156"/>
      <c r="V5218" s="156"/>
      <c r="W5218" s="156"/>
      <c r="X5218" s="156"/>
      <c r="Y5218" s="156"/>
      <c r="Z5218" s="156"/>
      <c r="AA5218" s="156"/>
      <c r="AB5218" s="156"/>
      <c r="AC5218" s="156"/>
      <c r="AD5218" s="156"/>
      <c r="AE5218" s="156"/>
      <c r="AF5218" s="157"/>
    </row>
    <row r="5219" spans="1:32" ht="16.7" customHeight="1">
      <c r="A5219" s="1257" t="s">
        <v>414</v>
      </c>
      <c r="B5219" s="1257"/>
      <c r="C5219" s="1257"/>
      <c r="D5219" s="1257"/>
      <c r="E5219" s="1257"/>
      <c r="F5219" s="1257"/>
      <c r="G5219" s="1257"/>
      <c r="H5219" s="1257"/>
      <c r="I5219" s="1257"/>
      <c r="J5219" s="1257"/>
      <c r="K5219" s="1257"/>
      <c r="L5219" s="1257"/>
      <c r="M5219" s="1257"/>
      <c r="N5219" s="1257"/>
      <c r="O5219" s="1258" t="s">
        <v>391</v>
      </c>
      <c r="P5219" s="1258"/>
      <c r="Q5219" s="1258"/>
      <c r="R5219" s="1258"/>
      <c r="S5219" s="1258" t="s">
        <v>407</v>
      </c>
      <c r="T5219" s="1258"/>
      <c r="U5219" s="1258"/>
      <c r="V5219" s="1258"/>
      <c r="W5219" s="1258" t="s">
        <v>408</v>
      </c>
      <c r="X5219" s="1258"/>
      <c r="Y5219" s="1258"/>
      <c r="Z5219" s="1258"/>
      <c r="AA5219" s="1258"/>
      <c r="AB5219" s="1258"/>
      <c r="AC5219" s="1259" t="s">
        <v>409</v>
      </c>
      <c r="AD5219" s="1259"/>
      <c r="AE5219" s="1259"/>
      <c r="AF5219" s="1259"/>
    </row>
    <row r="5220" spans="1:32" ht="23.25" customHeight="1">
      <c r="A5220" s="155"/>
      <c r="B5220" s="156"/>
      <c r="C5220" s="160" t="s">
        <v>905</v>
      </c>
      <c r="D5220" s="1268" t="s">
        <v>906</v>
      </c>
      <c r="E5220" s="1268"/>
      <c r="F5220" s="1268"/>
      <c r="G5220" s="1268"/>
      <c r="H5220" s="1268"/>
      <c r="I5220" s="1268"/>
      <c r="J5220" s="1268"/>
      <c r="K5220" s="1268"/>
      <c r="L5220" s="1268"/>
      <c r="M5220" s="1268"/>
      <c r="N5220" s="1268"/>
      <c r="O5220" s="1319">
        <v>7.6000000000000004E-4</v>
      </c>
      <c r="P5220" s="1319"/>
      <c r="Q5220" s="1319"/>
      <c r="R5220" s="1319"/>
      <c r="S5220" s="1320" t="s">
        <v>283</v>
      </c>
      <c r="T5220" s="1320"/>
      <c r="U5220" s="1320"/>
      <c r="V5220" s="1320"/>
      <c r="W5220" s="1270">
        <v>33.54</v>
      </c>
      <c r="X5220" s="1270"/>
      <c r="Y5220" s="1270"/>
      <c r="Z5220" s="1270"/>
      <c r="AA5220" s="1270"/>
      <c r="AB5220" s="1270"/>
      <c r="AC5220" s="1267">
        <v>2.5499999999999998E-2</v>
      </c>
      <c r="AD5220" s="1267"/>
      <c r="AE5220" s="1267"/>
      <c r="AF5220" s="1267"/>
    </row>
    <row r="5221" spans="1:32" ht="16.7" customHeight="1">
      <c r="A5221" s="1251"/>
      <c r="B5221" s="1251"/>
      <c r="C5221" s="1251"/>
      <c r="D5221" s="1251"/>
      <c r="E5221" s="1251"/>
      <c r="F5221" s="1251"/>
      <c r="G5221" s="1251"/>
      <c r="H5221" s="1251"/>
      <c r="I5221" s="1251"/>
      <c r="J5221" s="1251"/>
      <c r="K5221" s="1251"/>
      <c r="L5221" s="1251"/>
      <c r="M5221" s="1252" t="s">
        <v>415</v>
      </c>
      <c r="N5221" s="1252"/>
      <c r="O5221" s="1252"/>
      <c r="P5221" s="1252"/>
      <c r="Q5221" s="1252"/>
      <c r="R5221" s="1252"/>
      <c r="S5221" s="1252"/>
      <c r="T5221" s="1252"/>
      <c r="U5221" s="1252"/>
      <c r="V5221" s="1252"/>
      <c r="W5221" s="1252"/>
      <c r="X5221" s="1253"/>
      <c r="Y5221" s="1253"/>
      <c r="Z5221" s="1254">
        <v>12.2338</v>
      </c>
      <c r="AA5221" s="1254"/>
      <c r="AB5221" s="1254"/>
      <c r="AC5221" s="1254"/>
      <c r="AD5221" s="1254"/>
      <c r="AE5221" s="1254"/>
      <c r="AF5221" s="1254"/>
    </row>
    <row r="5222" spans="1:32" ht="17.45" customHeight="1">
      <c r="A5222" s="1255" t="s">
        <v>416</v>
      </c>
      <c r="B5222" s="1255"/>
      <c r="C5222" s="1255"/>
      <c r="D5222" s="1255"/>
      <c r="E5222" s="1255"/>
      <c r="F5222" s="1255"/>
      <c r="G5222" s="1255"/>
      <c r="H5222" s="1255"/>
      <c r="I5222" s="1255"/>
      <c r="J5222" s="1256" t="s">
        <v>391</v>
      </c>
      <c r="K5222" s="1256"/>
      <c r="L5222" s="158" t="s">
        <v>417</v>
      </c>
      <c r="M5222" s="158" t="s">
        <v>418</v>
      </c>
      <c r="N5222" s="1256" t="s">
        <v>419</v>
      </c>
      <c r="O5222" s="1256"/>
      <c r="P5222" s="1256" t="s">
        <v>420</v>
      </c>
      <c r="Q5222" s="1256"/>
      <c r="R5222" s="1256"/>
      <c r="S5222" s="1256"/>
      <c r="T5222" s="1256" t="s">
        <v>421</v>
      </c>
      <c r="U5222" s="1256"/>
      <c r="V5222" s="1256"/>
      <c r="W5222" s="1256"/>
      <c r="X5222" s="1256" t="s">
        <v>422</v>
      </c>
      <c r="Y5222" s="1256"/>
      <c r="Z5222" s="1256"/>
      <c r="AA5222" s="1256"/>
      <c r="AB5222" s="1256"/>
      <c r="AC5222" s="1245" t="s">
        <v>409</v>
      </c>
      <c r="AD5222" s="1245"/>
      <c r="AE5222" s="1245"/>
      <c r="AF5222" s="1245"/>
    </row>
    <row r="5223" spans="1:32" ht="23.25" customHeight="1">
      <c r="A5223" s="146"/>
      <c r="B5223" s="147"/>
      <c r="C5223" s="170" t="s">
        <v>895</v>
      </c>
      <c r="D5223" s="1263" t="s">
        <v>890</v>
      </c>
      <c r="E5223" s="1263"/>
      <c r="F5223" s="1263"/>
      <c r="G5223" s="1263"/>
      <c r="H5223" s="1263"/>
      <c r="I5223" s="1263"/>
      <c r="J5223" s="1300">
        <v>0.97518000000000005</v>
      </c>
      <c r="K5223" s="1300"/>
      <c r="L5223" s="171">
        <v>0</v>
      </c>
      <c r="M5223" s="171">
        <v>0</v>
      </c>
      <c r="N5223" s="1265">
        <v>0</v>
      </c>
      <c r="O5223" s="1265"/>
      <c r="P5223" s="1265">
        <v>1.24</v>
      </c>
      <c r="Q5223" s="1265"/>
      <c r="R5223" s="1265"/>
      <c r="S5223" s="1265"/>
      <c r="T5223" s="1265">
        <v>0.99</v>
      </c>
      <c r="U5223" s="1265"/>
      <c r="V5223" s="1265"/>
      <c r="W5223" s="1265"/>
      <c r="X5223" s="1265">
        <v>0.82</v>
      </c>
      <c r="Y5223" s="1265"/>
      <c r="Z5223" s="1265"/>
      <c r="AA5223" s="1265"/>
      <c r="AB5223" s="1265"/>
      <c r="AC5223" s="1266">
        <v>0</v>
      </c>
      <c r="AD5223" s="1266"/>
      <c r="AE5223" s="1266"/>
      <c r="AF5223" s="1266"/>
    </row>
    <row r="5224" spans="1:32" ht="18">
      <c r="A5224" s="150"/>
      <c r="C5224" s="173" t="s">
        <v>896</v>
      </c>
      <c r="D5224" s="1297" t="s">
        <v>892</v>
      </c>
      <c r="E5224" s="1297"/>
      <c r="F5224" s="1297"/>
      <c r="G5224" s="1297"/>
      <c r="H5224" s="1297"/>
      <c r="I5224" s="1297"/>
      <c r="J5224" s="1298">
        <v>0.25247999999999998</v>
      </c>
      <c r="K5224" s="1298"/>
      <c r="L5224" s="174">
        <v>0</v>
      </c>
      <c r="M5224" s="174">
        <v>0</v>
      </c>
      <c r="N5224" s="1299">
        <v>0</v>
      </c>
      <c r="O5224" s="1299"/>
      <c r="P5224" s="1299">
        <v>1.1000000000000001</v>
      </c>
      <c r="Q5224" s="1299"/>
      <c r="R5224" s="1299"/>
      <c r="S5224" s="1299"/>
      <c r="T5224" s="1299">
        <v>0.88</v>
      </c>
      <c r="U5224" s="1299"/>
      <c r="V5224" s="1299"/>
      <c r="W5224" s="1299"/>
      <c r="X5224" s="1299">
        <v>0.72</v>
      </c>
      <c r="Y5224" s="1299"/>
      <c r="Z5224" s="1299"/>
      <c r="AA5224" s="1299"/>
      <c r="AB5224" s="1299"/>
      <c r="AC5224" s="1262">
        <v>0</v>
      </c>
      <c r="AD5224" s="1262"/>
      <c r="AE5224" s="1262"/>
      <c r="AF5224" s="1262"/>
    </row>
    <row r="5225" spans="1:32" ht="23.25" customHeight="1">
      <c r="A5225" s="150"/>
      <c r="C5225" s="173" t="s">
        <v>610</v>
      </c>
      <c r="D5225" s="1297" t="s">
        <v>607</v>
      </c>
      <c r="E5225" s="1297"/>
      <c r="F5225" s="1297"/>
      <c r="G5225" s="1297"/>
      <c r="H5225" s="1297"/>
      <c r="I5225" s="1297"/>
      <c r="J5225" s="1298">
        <v>0.55130999999999997</v>
      </c>
      <c r="K5225" s="1298"/>
      <c r="L5225" s="174">
        <v>2.4300000000000002</v>
      </c>
      <c r="M5225" s="174">
        <v>0</v>
      </c>
      <c r="N5225" s="1299">
        <v>82.8</v>
      </c>
      <c r="O5225" s="1299"/>
      <c r="P5225" s="1299">
        <v>1.24</v>
      </c>
      <c r="Q5225" s="1299"/>
      <c r="R5225" s="1299"/>
      <c r="S5225" s="1299"/>
      <c r="T5225" s="1299">
        <v>0.99</v>
      </c>
      <c r="U5225" s="1299"/>
      <c r="V5225" s="1299"/>
      <c r="W5225" s="1299"/>
      <c r="X5225" s="1299">
        <v>0.82</v>
      </c>
      <c r="Y5225" s="1299"/>
      <c r="Z5225" s="1299"/>
      <c r="AA5225" s="1299"/>
      <c r="AB5225" s="1299"/>
      <c r="AC5225" s="1262">
        <v>39.093400000000003</v>
      </c>
      <c r="AD5225" s="1262"/>
      <c r="AE5225" s="1262"/>
      <c r="AF5225" s="1262"/>
    </row>
    <row r="5226" spans="1:32" ht="22.5" customHeight="1">
      <c r="A5226" s="150"/>
      <c r="C5226" s="173" t="s">
        <v>898</v>
      </c>
      <c r="D5226" s="1297" t="s">
        <v>894</v>
      </c>
      <c r="E5226" s="1297"/>
      <c r="F5226" s="1297"/>
      <c r="G5226" s="1297"/>
      <c r="H5226" s="1297"/>
      <c r="I5226" s="1297"/>
      <c r="J5226" s="1298">
        <v>0.55130999999999997</v>
      </c>
      <c r="K5226" s="1298"/>
      <c r="L5226" s="174">
        <v>2.4300000000000002</v>
      </c>
      <c r="M5226" s="174">
        <v>0</v>
      </c>
      <c r="N5226" s="1299">
        <v>82.8</v>
      </c>
      <c r="O5226" s="1299"/>
      <c r="P5226" s="1299">
        <v>1.24</v>
      </c>
      <c r="Q5226" s="1299"/>
      <c r="R5226" s="1299"/>
      <c r="S5226" s="1299"/>
      <c r="T5226" s="1299">
        <v>0.99</v>
      </c>
      <c r="U5226" s="1299"/>
      <c r="V5226" s="1299"/>
      <c r="W5226" s="1299"/>
      <c r="X5226" s="1299">
        <v>0.82</v>
      </c>
      <c r="Y5226" s="1299"/>
      <c r="Z5226" s="1299"/>
      <c r="AA5226" s="1299"/>
      <c r="AB5226" s="1299"/>
      <c r="AC5226" s="1262">
        <v>39.093400000000003</v>
      </c>
      <c r="AD5226" s="1262"/>
      <c r="AE5226" s="1262"/>
      <c r="AF5226" s="1262"/>
    </row>
    <row r="5227" spans="1:32" ht="43.9" customHeight="1">
      <c r="A5227" s="153"/>
      <c r="B5227" s="154"/>
      <c r="C5227" s="175" t="s">
        <v>907</v>
      </c>
      <c r="D5227" s="1294" t="s">
        <v>906</v>
      </c>
      <c r="E5227" s="1294"/>
      <c r="F5227" s="1294"/>
      <c r="G5227" s="1294"/>
      <c r="H5227" s="1294"/>
      <c r="I5227" s="1294"/>
      <c r="J5227" s="1295">
        <v>7.6000000000000004E-4</v>
      </c>
      <c r="K5227" s="1295"/>
      <c r="L5227" s="176">
        <v>0</v>
      </c>
      <c r="M5227" s="176">
        <v>0</v>
      </c>
      <c r="N5227" s="1296">
        <v>0</v>
      </c>
      <c r="O5227" s="1296"/>
      <c r="P5227" s="1296">
        <v>1.1000000000000001</v>
      </c>
      <c r="Q5227" s="1296"/>
      <c r="R5227" s="1296"/>
      <c r="S5227" s="1296"/>
      <c r="T5227" s="1296">
        <v>0.88</v>
      </c>
      <c r="U5227" s="1296"/>
      <c r="V5227" s="1296"/>
      <c r="W5227" s="1296"/>
      <c r="X5227" s="1296">
        <v>0.72</v>
      </c>
      <c r="Y5227" s="1296"/>
      <c r="Z5227" s="1296"/>
      <c r="AA5227" s="1296"/>
      <c r="AB5227" s="1296"/>
      <c r="AC5227" s="1261">
        <v>0</v>
      </c>
      <c r="AD5227" s="1261"/>
      <c r="AE5227" s="1261"/>
      <c r="AF5227" s="1261"/>
    </row>
    <row r="5228" spans="1:32" ht="16.7" customHeight="1">
      <c r="A5228" s="1246"/>
      <c r="B5228" s="1246"/>
      <c r="C5228" s="1246"/>
      <c r="D5228" s="1246"/>
      <c r="E5228" s="1246"/>
      <c r="F5228" s="1246"/>
      <c r="G5228" s="1246"/>
      <c r="H5228" s="1246"/>
      <c r="I5228" s="1246"/>
      <c r="J5228" s="1246"/>
      <c r="K5228" s="1246"/>
      <c r="L5228" s="1246"/>
      <c r="M5228" s="1247" t="s">
        <v>423</v>
      </c>
      <c r="N5228" s="1247"/>
      <c r="O5228" s="1247"/>
      <c r="P5228" s="1247"/>
      <c r="Q5228" s="1247"/>
      <c r="R5228" s="1247"/>
      <c r="S5228" s="1247"/>
      <c r="T5228" s="1247"/>
      <c r="U5228" s="1247"/>
      <c r="V5228" s="1247"/>
      <c r="W5228" s="1247"/>
      <c r="X5228" s="1248"/>
      <c r="Y5228" s="1248"/>
      <c r="Z5228" s="1249">
        <v>78.186800000000005</v>
      </c>
      <c r="AA5228" s="1249"/>
      <c r="AB5228" s="1249"/>
      <c r="AC5228" s="1249"/>
      <c r="AD5228" s="1249"/>
      <c r="AE5228" s="1249"/>
      <c r="AF5228" s="1249"/>
    </row>
    <row r="5229" spans="1:32" ht="5.85" customHeight="1">
      <c r="A5229" s="1250"/>
      <c r="B5229" s="1250"/>
      <c r="C5229" s="1250"/>
      <c r="D5229" s="1250"/>
      <c r="E5229" s="1250"/>
      <c r="F5229" s="1250"/>
      <c r="G5229" s="1250"/>
      <c r="H5229" s="1250"/>
      <c r="I5229" s="1250"/>
      <c r="J5229" s="1250"/>
      <c r="K5229" s="1250"/>
      <c r="L5229" s="1250"/>
      <c r="M5229" s="1250"/>
      <c r="N5229" s="1250"/>
      <c r="O5229" s="1250"/>
      <c r="P5229" s="1250"/>
      <c r="Q5229" s="1250"/>
      <c r="R5229" s="1250"/>
      <c r="S5229" s="1250"/>
      <c r="T5229" s="1250"/>
      <c r="U5229" s="1250"/>
      <c r="V5229" s="1250"/>
      <c r="W5229" s="1250"/>
      <c r="X5229" s="1250"/>
      <c r="Y5229" s="1250"/>
      <c r="Z5229" s="1250"/>
      <c r="AA5229" s="1250"/>
      <c r="AB5229" s="1250"/>
      <c r="AC5229" s="1250"/>
      <c r="AD5229" s="1250"/>
      <c r="AE5229" s="1250"/>
      <c r="AF5229" s="1250"/>
    </row>
    <row r="5230" spans="1:32" ht="16.7" customHeight="1">
      <c r="A5230" s="1239"/>
      <c r="B5230" s="1239"/>
      <c r="C5230" s="1239"/>
      <c r="D5230" s="1239"/>
      <c r="E5230" s="1239"/>
      <c r="F5230" s="1239"/>
      <c r="G5230" s="1239"/>
      <c r="H5230" s="1239"/>
      <c r="I5230" s="1239"/>
      <c r="J5230" s="1239"/>
      <c r="K5230" s="1239"/>
      <c r="L5230" s="1239"/>
      <c r="M5230" s="1240" t="s">
        <v>424</v>
      </c>
      <c r="N5230" s="1240"/>
      <c r="O5230" s="1240"/>
      <c r="P5230" s="1240"/>
      <c r="Q5230" s="1240"/>
      <c r="R5230" s="1240"/>
      <c r="S5230" s="1240"/>
      <c r="T5230" s="1240"/>
      <c r="U5230" s="1240"/>
      <c r="V5230" s="1240"/>
      <c r="W5230" s="1240"/>
      <c r="X5230" s="1243"/>
      <c r="Y5230" s="1243"/>
      <c r="Z5230" s="1241">
        <v>509.1</v>
      </c>
      <c r="AA5230" s="1241"/>
      <c r="AB5230" s="1241"/>
      <c r="AC5230" s="1241"/>
      <c r="AD5230" s="1241"/>
      <c r="AE5230" s="1241"/>
      <c r="AF5230" s="1241"/>
    </row>
    <row r="5231" spans="1:32" ht="0.75" customHeight="1">
      <c r="A5231" s="1239"/>
      <c r="B5231" s="1239"/>
      <c r="C5231" s="1239"/>
      <c r="D5231" s="1239"/>
      <c r="E5231" s="1239"/>
      <c r="F5231" s="1239"/>
      <c r="G5231" s="1239"/>
      <c r="H5231" s="1239"/>
      <c r="I5231" s="1239"/>
      <c r="J5231" s="1239"/>
      <c r="K5231" s="1240" t="s">
        <v>425</v>
      </c>
      <c r="L5231" s="1240"/>
      <c r="M5231" s="1240"/>
      <c r="N5231" s="1240"/>
      <c r="O5231" s="1240"/>
      <c r="P5231" s="1240"/>
      <c r="Q5231" s="159"/>
      <c r="R5231" s="1244">
        <v>0</v>
      </c>
      <c r="S5231" s="1244"/>
      <c r="T5231" s="1244"/>
      <c r="U5231" s="1240"/>
      <c r="V5231" s="1240"/>
      <c r="W5231" s="1240"/>
      <c r="X5231" s="1243"/>
      <c r="Y5231" s="1243"/>
      <c r="Z5231" s="1241"/>
      <c r="AA5231" s="1241"/>
      <c r="AB5231" s="1241"/>
      <c r="AC5231" s="1241"/>
      <c r="AD5231" s="1241"/>
      <c r="AE5231" s="1241"/>
      <c r="AF5231" s="1241"/>
    </row>
    <row r="5232" spans="1:32" ht="16.7" customHeight="1">
      <c r="A5232" s="1239"/>
      <c r="B5232" s="1239"/>
      <c r="C5232" s="1239"/>
      <c r="D5232" s="1239"/>
      <c r="E5232" s="1239"/>
      <c r="F5232" s="1239"/>
      <c r="G5232" s="1239"/>
      <c r="H5232" s="1239"/>
      <c r="I5232" s="1239"/>
      <c r="J5232" s="1239"/>
      <c r="K5232" s="1240"/>
      <c r="L5232" s="1240"/>
      <c r="M5232" s="1240"/>
      <c r="N5232" s="1240"/>
      <c r="O5232" s="1240"/>
      <c r="P5232" s="1240"/>
      <c r="Q5232" s="151"/>
      <c r="R5232" s="1244"/>
      <c r="S5232" s="1244"/>
      <c r="T5232" s="1244"/>
      <c r="U5232" s="151"/>
      <c r="V5232" s="1240" t="s">
        <v>426</v>
      </c>
      <c r="W5232" s="1240"/>
      <c r="X5232" s="1243"/>
      <c r="Y5232" s="1243"/>
      <c r="Z5232" s="1241">
        <v>0</v>
      </c>
      <c r="AA5232" s="1241"/>
      <c r="AB5232" s="1241"/>
      <c r="AC5232" s="1241"/>
      <c r="AD5232" s="1241"/>
      <c r="AE5232" s="1241"/>
      <c r="AF5232" s="1241"/>
    </row>
    <row r="5233" spans="1:32" ht="17.45" customHeight="1">
      <c r="A5233" s="1239"/>
      <c r="B5233" s="1239"/>
      <c r="C5233" s="1239"/>
      <c r="D5233" s="1239"/>
      <c r="E5233" s="1239"/>
      <c r="F5233" s="1239"/>
      <c r="G5233" s="1239"/>
      <c r="H5233" s="1239"/>
      <c r="I5233" s="1239"/>
      <c r="J5233" s="1239"/>
      <c r="K5233" s="1239"/>
      <c r="L5233" s="1239"/>
      <c r="M5233" s="1240" t="s">
        <v>427</v>
      </c>
      <c r="N5233" s="1240"/>
      <c r="O5233" s="1240"/>
      <c r="P5233" s="1240"/>
      <c r="Q5233" s="1240"/>
      <c r="R5233" s="1240"/>
      <c r="S5233" s="1240"/>
      <c r="T5233" s="1240"/>
      <c r="U5233" s="1240"/>
      <c r="V5233" s="1240"/>
      <c r="W5233" s="1240"/>
      <c r="X5233" s="1243"/>
      <c r="Y5233" s="1243"/>
      <c r="Z5233" s="1241">
        <v>509.1</v>
      </c>
      <c r="AA5233" s="1241"/>
      <c r="AB5233" s="1241"/>
      <c r="AC5233" s="1241"/>
      <c r="AD5233" s="1241"/>
      <c r="AE5233" s="1241"/>
      <c r="AF5233" s="1241"/>
    </row>
    <row r="5234" spans="1:32" ht="5.85" customHeight="1">
      <c r="A5234" s="1242"/>
      <c r="B5234" s="1242"/>
      <c r="C5234" s="1242"/>
      <c r="D5234" s="1242"/>
      <c r="E5234" s="1242"/>
      <c r="F5234" s="1242"/>
      <c r="G5234" s="1242"/>
      <c r="H5234" s="1242"/>
      <c r="I5234" s="1242"/>
      <c r="J5234" s="1242"/>
      <c r="K5234" s="1242"/>
      <c r="L5234" s="1242"/>
      <c r="M5234" s="1242"/>
      <c r="N5234" s="1242"/>
      <c r="O5234" s="1242"/>
      <c r="P5234" s="1242"/>
      <c r="Q5234" s="1242"/>
      <c r="R5234" s="1242"/>
      <c r="S5234" s="1242"/>
      <c r="T5234" s="1242"/>
      <c r="U5234" s="1242"/>
      <c r="V5234" s="1242"/>
      <c r="W5234" s="1242"/>
      <c r="X5234" s="1242"/>
      <c r="Y5234" s="1242"/>
      <c r="Z5234" s="1242"/>
      <c r="AA5234" s="1242"/>
      <c r="AB5234" s="1242"/>
      <c r="AC5234" s="1242"/>
      <c r="AD5234" s="1242"/>
      <c r="AE5234" s="1242"/>
      <c r="AF5234" s="1242"/>
    </row>
    <row r="5235" spans="1:32" ht="145.35" customHeight="1">
      <c r="A5235" s="150"/>
      <c r="AF5235" s="152"/>
    </row>
    <row r="5236" spans="1:32" ht="138.19999999999999" customHeight="1">
      <c r="A5236" s="150"/>
      <c r="AF5236" s="152"/>
    </row>
    <row r="5237" spans="1:32" ht="137.44999999999999" customHeight="1">
      <c r="A5237" s="153"/>
      <c r="B5237" s="154"/>
      <c r="C5237" s="154"/>
      <c r="D5237" s="154"/>
      <c r="E5237" s="154"/>
      <c r="F5237" s="154"/>
      <c r="G5237" s="154"/>
      <c r="H5237" s="154"/>
      <c r="I5237" s="154"/>
      <c r="J5237" s="154"/>
      <c r="K5237" s="154"/>
      <c r="L5237" s="154"/>
      <c r="M5237" s="154"/>
      <c r="N5237" s="154"/>
      <c r="O5237" s="154"/>
      <c r="P5237" s="154"/>
      <c r="Q5237" s="154"/>
      <c r="R5237" s="154"/>
      <c r="S5237" s="154"/>
      <c r="T5237" s="154"/>
      <c r="U5237" s="154"/>
      <c r="V5237" s="154"/>
      <c r="W5237" s="154"/>
      <c r="X5237" s="154"/>
      <c r="Y5237" s="154"/>
      <c r="Z5237" s="154"/>
      <c r="AA5237" s="154"/>
      <c r="AB5237" s="154"/>
      <c r="AC5237" s="154"/>
      <c r="AD5237" s="154"/>
      <c r="AE5237" s="154"/>
      <c r="AF5237" s="162"/>
    </row>
    <row r="5238" spans="1:32" ht="2.1" customHeight="1">
      <c r="A5238" s="146"/>
      <c r="B5238" s="147"/>
      <c r="C5238" s="147"/>
      <c r="D5238" s="147"/>
      <c r="E5238" s="147"/>
      <c r="F5238" s="147"/>
      <c r="G5238" s="1289" t="s">
        <v>376</v>
      </c>
      <c r="H5238" s="1289"/>
      <c r="I5238" s="1289"/>
      <c r="J5238" s="1289"/>
      <c r="K5238" s="1289"/>
      <c r="L5238" s="1289"/>
      <c r="M5238" s="1289"/>
      <c r="N5238" s="1289"/>
      <c r="O5238" s="1289"/>
      <c r="P5238" s="1289"/>
      <c r="Q5238" s="1289"/>
      <c r="R5238" s="1289"/>
      <c r="S5238" s="1289"/>
      <c r="T5238" s="1289"/>
      <c r="U5238" s="1289"/>
      <c r="V5238" s="1289"/>
      <c r="W5238" s="1289"/>
      <c r="X5238" s="1289"/>
      <c r="Y5238" s="1289"/>
      <c r="Z5238" s="1289"/>
      <c r="AA5238" s="148"/>
      <c r="AB5238" s="1290" t="s">
        <v>1054</v>
      </c>
      <c r="AC5238" s="1290"/>
      <c r="AD5238" s="1290"/>
      <c r="AE5238" s="1290"/>
      <c r="AF5238" s="1290"/>
    </row>
    <row r="5239" spans="1:32" ht="14.65" customHeight="1">
      <c r="A5239" s="150"/>
      <c r="B5239" s="1243"/>
      <c r="C5239" s="1243"/>
      <c r="D5239" s="1243"/>
      <c r="E5239" s="1243"/>
      <c r="G5239" s="1289"/>
      <c r="H5239" s="1289"/>
      <c r="I5239" s="1289"/>
      <c r="J5239" s="1289"/>
      <c r="K5239" s="1289"/>
      <c r="L5239" s="1289"/>
      <c r="M5239" s="1289"/>
      <c r="N5239" s="1289"/>
      <c r="O5239" s="1289"/>
      <c r="P5239" s="1289"/>
      <c r="Q5239" s="1289"/>
      <c r="R5239" s="1289"/>
      <c r="S5239" s="1289"/>
      <c r="T5239" s="1289"/>
      <c r="U5239" s="1289"/>
      <c r="V5239" s="1289"/>
      <c r="W5239" s="1289"/>
      <c r="X5239" s="1289"/>
      <c r="Y5239" s="1289"/>
      <c r="Z5239" s="1289"/>
      <c r="AA5239" s="152"/>
      <c r="AB5239" s="1290"/>
      <c r="AC5239" s="1290"/>
      <c r="AD5239" s="1290"/>
      <c r="AE5239" s="1290"/>
      <c r="AF5239" s="1290"/>
    </row>
    <row r="5240" spans="1:32" ht="0.75" customHeight="1">
      <c r="A5240" s="150"/>
      <c r="B5240" s="1243"/>
      <c r="C5240" s="1243"/>
      <c r="D5240" s="1243"/>
      <c r="E5240" s="1243"/>
      <c r="G5240" s="1289"/>
      <c r="H5240" s="1289"/>
      <c r="I5240" s="1289"/>
      <c r="J5240" s="1289"/>
      <c r="K5240" s="1289"/>
      <c r="L5240" s="1289"/>
      <c r="M5240" s="1289"/>
      <c r="N5240" s="1289"/>
      <c r="O5240" s="1289"/>
      <c r="P5240" s="1289"/>
      <c r="Q5240" s="1289"/>
      <c r="R5240" s="1289"/>
      <c r="S5240" s="1289"/>
      <c r="T5240" s="1289"/>
      <c r="U5240" s="1289"/>
      <c r="V5240" s="1289"/>
      <c r="W5240" s="1289"/>
      <c r="X5240" s="1289"/>
      <c r="Y5240" s="1289"/>
      <c r="Z5240" s="1289"/>
      <c r="AA5240" s="152"/>
      <c r="AB5240" s="1290"/>
      <c r="AC5240" s="1290"/>
      <c r="AD5240" s="1290"/>
      <c r="AE5240" s="1290"/>
      <c r="AF5240" s="1290"/>
    </row>
    <row r="5241" spans="1:32" ht="11.65" customHeight="1">
      <c r="A5241" s="150"/>
      <c r="B5241" s="1243"/>
      <c r="C5241" s="1243"/>
      <c r="D5241" s="1243"/>
      <c r="E5241" s="1243"/>
      <c r="G5241" s="1289"/>
      <c r="H5241" s="1289"/>
      <c r="I5241" s="1289"/>
      <c r="J5241" s="1289"/>
      <c r="K5241" s="1289"/>
      <c r="L5241" s="1289"/>
      <c r="M5241" s="1289"/>
      <c r="N5241" s="1289"/>
      <c r="O5241" s="1289"/>
      <c r="P5241" s="1289"/>
      <c r="Q5241" s="1289"/>
      <c r="R5241" s="1289"/>
      <c r="S5241" s="1289"/>
      <c r="T5241" s="1289"/>
      <c r="U5241" s="1289"/>
      <c r="V5241" s="1289"/>
      <c r="W5241" s="1289"/>
      <c r="X5241" s="1289"/>
      <c r="Y5241" s="1289"/>
      <c r="Z5241" s="1289"/>
      <c r="AA5241" s="152"/>
      <c r="AB5241" s="1291" t="s">
        <v>378</v>
      </c>
      <c r="AC5241" s="1291"/>
      <c r="AD5241" s="1291"/>
      <c r="AE5241" s="1324"/>
      <c r="AF5241" s="1324"/>
    </row>
    <row r="5242" spans="1:32" ht="13.9" customHeight="1">
      <c r="A5242" s="150"/>
      <c r="B5242" s="1243"/>
      <c r="C5242" s="1243"/>
      <c r="D5242" s="1243"/>
      <c r="E5242" s="1243"/>
      <c r="G5242" s="1293" t="s">
        <v>379</v>
      </c>
      <c r="H5242" s="1293"/>
      <c r="I5242" s="1293"/>
      <c r="J5242" s="1293"/>
      <c r="K5242" s="1293"/>
      <c r="L5242" s="1293"/>
      <c r="M5242" s="1293"/>
      <c r="N5242" s="1293"/>
      <c r="O5242" s="1293"/>
      <c r="P5242" s="1293"/>
      <c r="Q5242" s="1293"/>
      <c r="R5242" s="1293"/>
      <c r="S5242" s="1293"/>
      <c r="T5242" s="1293"/>
      <c r="U5242" s="1293"/>
      <c r="V5242" s="1293"/>
      <c r="W5242" s="1293"/>
      <c r="X5242" s="1293"/>
      <c r="Y5242" s="1293"/>
      <c r="Z5242" s="1293"/>
      <c r="AA5242" s="152"/>
      <c r="AB5242" s="1291"/>
      <c r="AC5242" s="1291"/>
      <c r="AD5242" s="1291"/>
      <c r="AE5242" s="1324"/>
      <c r="AF5242" s="1324"/>
    </row>
    <row r="5243" spans="1:32" ht="0.75" customHeight="1">
      <c r="A5243" s="150"/>
      <c r="AA5243" s="152"/>
      <c r="AB5243" s="1291"/>
      <c r="AC5243" s="1291"/>
      <c r="AD5243" s="1291"/>
      <c r="AE5243" s="1324"/>
      <c r="AF5243" s="1324"/>
    </row>
    <row r="5244" spans="1:32" ht="0.75" customHeight="1">
      <c r="A5244" s="153"/>
      <c r="B5244" s="154"/>
      <c r="C5244" s="154"/>
      <c r="D5244" s="154"/>
      <c r="E5244" s="154"/>
      <c r="F5244" s="154"/>
      <c r="G5244" s="154"/>
      <c r="H5244" s="154"/>
      <c r="I5244" s="154"/>
      <c r="J5244" s="154"/>
      <c r="K5244" s="154"/>
      <c r="L5244" s="154"/>
      <c r="M5244" s="154"/>
      <c r="N5244" s="154"/>
      <c r="O5244" s="154"/>
      <c r="P5244" s="154"/>
      <c r="Q5244" s="154"/>
      <c r="R5244" s="154"/>
      <c r="S5244" s="154"/>
      <c r="T5244" s="154"/>
      <c r="U5244" s="154"/>
      <c r="V5244" s="154"/>
      <c r="W5244" s="154"/>
      <c r="X5244" s="154"/>
      <c r="Y5244" s="154"/>
      <c r="Z5244" s="154"/>
      <c r="AA5244" s="154"/>
      <c r="AB5244" s="154"/>
      <c r="AC5244" s="154"/>
      <c r="AD5244" s="154"/>
      <c r="AE5244" s="154"/>
      <c r="AF5244" s="162"/>
    </row>
    <row r="5245" spans="1:32" ht="15.95" customHeight="1">
      <c r="A5245" s="1280" t="s">
        <v>323</v>
      </c>
      <c r="B5245" s="1280"/>
      <c r="C5245" s="1280"/>
      <c r="D5245" s="1280"/>
      <c r="E5245" s="1280"/>
      <c r="F5245" s="1280"/>
      <c r="G5245" s="1280"/>
      <c r="H5245" s="1280"/>
      <c r="I5245" s="1280"/>
      <c r="J5245" s="1280"/>
      <c r="K5245" s="1280"/>
      <c r="L5245" s="1280"/>
      <c r="M5245" s="1280"/>
      <c r="N5245" s="1280"/>
      <c r="O5245" s="1280"/>
      <c r="P5245" s="1280"/>
      <c r="Q5245" s="1280"/>
      <c r="R5245" s="1280"/>
      <c r="S5245" s="1280"/>
      <c r="T5245" s="1280"/>
      <c r="U5245" s="1280"/>
      <c r="V5245" s="1280"/>
      <c r="W5245" s="1280"/>
      <c r="X5245" s="1280"/>
      <c r="Y5245" s="1280"/>
      <c r="Z5245" s="1280"/>
      <c r="AA5245" s="1280"/>
      <c r="AB5245" s="1280"/>
      <c r="AC5245" s="1280"/>
      <c r="AD5245" s="1280"/>
      <c r="AE5245" s="1280"/>
      <c r="AF5245" s="1280"/>
    </row>
    <row r="5246" spans="1:32" ht="37.9" customHeight="1">
      <c r="A5246" s="1301" t="s">
        <v>380</v>
      </c>
      <c r="B5246" s="1301"/>
      <c r="C5246" s="1301"/>
      <c r="D5246" s="1301"/>
      <c r="E5246" s="1301"/>
      <c r="F5246" s="1301"/>
      <c r="G5246" s="1301"/>
      <c r="H5246" s="1301"/>
      <c r="I5246" s="1301"/>
      <c r="J5246" s="1301"/>
      <c r="K5246" s="1301"/>
      <c r="L5246" s="1301"/>
      <c r="M5246" s="1301"/>
      <c r="N5246" s="1301"/>
      <c r="O5246" s="1301"/>
      <c r="P5246" s="1301"/>
      <c r="Q5246" s="1301"/>
      <c r="R5246" s="1301"/>
      <c r="S5246" s="1301"/>
      <c r="T5246" s="1301"/>
      <c r="U5246" s="1301"/>
      <c r="V5246" s="1301"/>
      <c r="W5246" s="1301"/>
      <c r="X5246" s="1301"/>
      <c r="Y5246" s="1280" t="s">
        <v>878</v>
      </c>
      <c r="Z5246" s="1280"/>
      <c r="AA5246" s="1280"/>
      <c r="AB5246" s="1280"/>
      <c r="AC5246" s="1280"/>
      <c r="AD5246" s="1280"/>
      <c r="AE5246" s="1280"/>
      <c r="AF5246" s="1280"/>
    </row>
    <row r="5247" spans="1:32" ht="4.3499999999999996" customHeight="1">
      <c r="A5247" s="155"/>
      <c r="B5247" s="156"/>
      <c r="C5247" s="156"/>
      <c r="D5247" s="156"/>
      <c r="E5247" s="156"/>
      <c r="F5247" s="156"/>
      <c r="G5247" s="156"/>
      <c r="H5247" s="156"/>
      <c r="I5247" s="156"/>
      <c r="J5247" s="156"/>
      <c r="K5247" s="156"/>
      <c r="L5247" s="156"/>
      <c r="M5247" s="156"/>
      <c r="N5247" s="156"/>
      <c r="O5247" s="156"/>
      <c r="P5247" s="156"/>
      <c r="Q5247" s="156"/>
      <c r="R5247" s="156"/>
      <c r="S5247" s="156"/>
      <c r="T5247" s="156"/>
      <c r="U5247" s="156"/>
      <c r="V5247" s="156"/>
      <c r="W5247" s="156"/>
      <c r="X5247" s="156"/>
      <c r="Y5247" s="156"/>
      <c r="Z5247" s="156"/>
      <c r="AA5247" s="156"/>
      <c r="AB5247" s="156"/>
      <c r="AC5247" s="156"/>
      <c r="AD5247" s="156"/>
      <c r="AE5247" s="156"/>
      <c r="AF5247" s="157"/>
    </row>
    <row r="5248" spans="1:32" ht="0.75" customHeight="1">
      <c r="A5248" s="1283" t="s">
        <v>382</v>
      </c>
      <c r="B5248" s="1283"/>
      <c r="C5248" s="1283"/>
      <c r="D5248" s="1283"/>
      <c r="E5248" s="1284"/>
      <c r="F5248" s="1284"/>
      <c r="G5248" s="1284"/>
      <c r="H5248" s="1284"/>
      <c r="I5248" s="1285" t="s">
        <v>580</v>
      </c>
      <c r="J5248" s="1285"/>
      <c r="K5248" s="1285"/>
      <c r="L5248" s="1285"/>
      <c r="M5248" s="1285"/>
      <c r="N5248" s="1285"/>
      <c r="O5248" s="1285"/>
      <c r="P5248" s="1285"/>
      <c r="Q5248" s="1285"/>
      <c r="R5248" s="1285"/>
      <c r="S5248" s="1285"/>
      <c r="T5248" s="1285"/>
      <c r="U5248" s="1285"/>
      <c r="V5248" s="1285"/>
      <c r="W5248" s="1285"/>
      <c r="X5248" s="1285"/>
      <c r="Y5248" s="1275" t="s">
        <v>383</v>
      </c>
      <c r="Z5248" s="1275"/>
      <c r="AA5248" s="1275"/>
      <c r="AB5248" s="1275"/>
      <c r="AC5248" s="1275"/>
      <c r="AD5248" s="1286" t="s">
        <v>435</v>
      </c>
      <c r="AE5248" s="1286"/>
      <c r="AF5248" s="1286"/>
    </row>
    <row r="5249" spans="1:32" ht="18.2" customHeight="1">
      <c r="A5249" s="1283"/>
      <c r="B5249" s="1283"/>
      <c r="C5249" s="1283"/>
      <c r="D5249" s="1283"/>
      <c r="E5249" s="1287" t="s">
        <v>385</v>
      </c>
      <c r="F5249" s="1287"/>
      <c r="G5249" s="1287"/>
      <c r="H5249" s="1288" t="s">
        <v>386</v>
      </c>
      <c r="I5249" s="1285"/>
      <c r="J5249" s="1285"/>
      <c r="K5249" s="1285"/>
      <c r="L5249" s="1285"/>
      <c r="M5249" s="1285"/>
      <c r="N5249" s="1285"/>
      <c r="O5249" s="1285"/>
      <c r="P5249" s="1285"/>
      <c r="Q5249" s="1285"/>
      <c r="R5249" s="1285"/>
      <c r="S5249" s="1285"/>
      <c r="T5249" s="1285"/>
      <c r="U5249" s="1285"/>
      <c r="V5249" s="1285"/>
      <c r="W5249" s="1285"/>
      <c r="X5249" s="1285"/>
      <c r="Y5249" s="1275"/>
      <c r="Z5249" s="1275"/>
      <c r="AA5249" s="1275"/>
      <c r="AB5249" s="1275"/>
      <c r="AC5249" s="1275"/>
      <c r="AD5249" s="1286"/>
      <c r="AE5249" s="1286"/>
      <c r="AF5249" s="1286"/>
    </row>
    <row r="5250" spans="1:32" ht="0.75" customHeight="1">
      <c r="A5250" s="1274" t="s">
        <v>579</v>
      </c>
      <c r="B5250" s="1274"/>
      <c r="C5250" s="1274"/>
      <c r="D5250" s="1274"/>
      <c r="E5250" s="1287"/>
      <c r="F5250" s="1287"/>
      <c r="G5250" s="1287"/>
      <c r="H5250" s="1288"/>
      <c r="I5250" s="1285"/>
      <c r="J5250" s="1285"/>
      <c r="K5250" s="1285"/>
      <c r="L5250" s="1285"/>
      <c r="M5250" s="1285"/>
      <c r="N5250" s="1285"/>
      <c r="O5250" s="1285"/>
      <c r="P5250" s="1285"/>
      <c r="Q5250" s="1285"/>
      <c r="R5250" s="1285"/>
      <c r="S5250" s="1285"/>
      <c r="T5250" s="1285"/>
      <c r="U5250" s="1285"/>
      <c r="V5250" s="1285"/>
      <c r="W5250" s="1285"/>
      <c r="X5250" s="1285"/>
      <c r="Y5250" s="1275" t="s">
        <v>387</v>
      </c>
      <c r="Z5250" s="1275"/>
      <c r="AA5250" s="1275"/>
      <c r="AB5250" s="1275"/>
      <c r="AC5250" s="1275"/>
      <c r="AD5250" s="1276">
        <v>4.4444400000000002</v>
      </c>
      <c r="AE5250" s="1276"/>
      <c r="AF5250" s="1276"/>
    </row>
    <row r="5251" spans="1:32" ht="17.45" customHeight="1">
      <c r="A5251" s="1274"/>
      <c r="B5251" s="1274"/>
      <c r="C5251" s="1274"/>
      <c r="D5251" s="1274"/>
      <c r="E5251" s="1277"/>
      <c r="F5251" s="1277"/>
      <c r="G5251" s="1277"/>
      <c r="H5251" s="1288"/>
      <c r="I5251" s="1285"/>
      <c r="J5251" s="1285"/>
      <c r="K5251" s="1285"/>
      <c r="L5251" s="1285"/>
      <c r="M5251" s="1285"/>
      <c r="N5251" s="1285"/>
      <c r="O5251" s="1285"/>
      <c r="P5251" s="1285"/>
      <c r="Q5251" s="1285"/>
      <c r="R5251" s="1285"/>
      <c r="S5251" s="1285"/>
      <c r="T5251" s="1285"/>
      <c r="U5251" s="1285"/>
      <c r="V5251" s="1285"/>
      <c r="W5251" s="1285"/>
      <c r="X5251" s="1285"/>
      <c r="Y5251" s="1275"/>
      <c r="Z5251" s="1275"/>
      <c r="AA5251" s="1275"/>
      <c r="AB5251" s="1275"/>
      <c r="AC5251" s="1275"/>
      <c r="AD5251" s="1276"/>
      <c r="AE5251" s="1276"/>
      <c r="AF5251" s="1276"/>
    </row>
    <row r="5252" spans="1:32" ht="0.75" customHeight="1">
      <c r="A5252" s="1278"/>
      <c r="B5252" s="1278"/>
      <c r="C5252" s="1278"/>
      <c r="D5252" s="1278"/>
      <c r="E5252" s="1278"/>
      <c r="F5252" s="1278"/>
      <c r="G5252" s="1278"/>
      <c r="H5252" s="1288"/>
      <c r="I5252" s="1279"/>
      <c r="J5252" s="1279"/>
      <c r="K5252" s="1279"/>
      <c r="L5252" s="1279"/>
      <c r="M5252" s="1279"/>
      <c r="N5252" s="1279"/>
      <c r="O5252" s="1279"/>
      <c r="P5252" s="1279"/>
      <c r="Q5252" s="1279"/>
      <c r="R5252" s="1279"/>
      <c r="S5252" s="1279"/>
      <c r="T5252" s="1279"/>
      <c r="U5252" s="1279"/>
      <c r="V5252" s="1279"/>
      <c r="W5252" s="1279"/>
      <c r="X5252" s="1279"/>
      <c r="Y5252" s="1279"/>
      <c r="Z5252" s="1279"/>
      <c r="AA5252" s="1279"/>
      <c r="AB5252" s="1279"/>
      <c r="AC5252" s="1279"/>
      <c r="AD5252" s="1279"/>
      <c r="AE5252" s="1279"/>
      <c r="AF5252" s="1279"/>
    </row>
    <row r="5253" spans="1:32" ht="26.85" customHeight="1">
      <c r="A5253" s="1271" t="s">
        <v>432</v>
      </c>
      <c r="B5253" s="1271"/>
      <c r="C5253" s="1271"/>
      <c r="D5253" s="1271"/>
      <c r="E5253" s="1271"/>
      <c r="F5253" s="1271"/>
      <c r="G5253" s="1271"/>
      <c r="H5253" s="1271"/>
      <c r="I5253" s="1271"/>
      <c r="J5253" s="1271"/>
      <c r="K5253" s="1271"/>
      <c r="L5253" s="1271"/>
      <c r="M5253" s="1271"/>
      <c r="N5253" s="1271"/>
      <c r="O5253" s="1271"/>
      <c r="P5253" s="1271"/>
      <c r="Q5253" s="1271"/>
      <c r="R5253" s="1271"/>
      <c r="S5253" s="1271"/>
      <c r="T5253" s="1271"/>
      <c r="U5253" s="1271"/>
      <c r="V5253" s="1271"/>
      <c r="W5253" s="1271"/>
      <c r="X5253" s="1271"/>
      <c r="Y5253" s="1271"/>
      <c r="Z5253" s="1271"/>
      <c r="AA5253" s="1271"/>
      <c r="AB5253" s="1271"/>
      <c r="AC5253" s="1271"/>
      <c r="AD5253" s="1271"/>
      <c r="AE5253" s="1271"/>
      <c r="AF5253" s="1272"/>
    </row>
    <row r="5254" spans="1:32" ht="10.15" customHeight="1">
      <c r="A5254" s="1273" t="s">
        <v>389</v>
      </c>
      <c r="B5254" s="1273"/>
      <c r="C5254" s="1273"/>
      <c r="D5254" s="1273"/>
      <c r="E5254" s="1273"/>
      <c r="F5254" s="1273"/>
      <c r="G5254" s="1273"/>
      <c r="H5254" s="1273"/>
      <c r="I5254" s="1273"/>
      <c r="J5254" s="1273"/>
      <c r="K5254" s="1273"/>
      <c r="L5254" s="1273"/>
      <c r="M5254" s="1273"/>
      <c r="N5254" s="1273"/>
      <c r="O5254" s="1273"/>
      <c r="P5254" s="1273"/>
      <c r="Q5254" s="1273"/>
      <c r="R5254" s="1273"/>
      <c r="S5254" s="1273"/>
      <c r="T5254" s="1273"/>
      <c r="U5254" s="1273"/>
      <c r="V5254" s="1273"/>
      <c r="W5254" s="1273"/>
      <c r="X5254" s="1273"/>
      <c r="Y5254" s="1273"/>
      <c r="Z5254" s="1273"/>
      <c r="AA5254" s="1273"/>
      <c r="AB5254" s="1273"/>
      <c r="AC5254" s="1273"/>
      <c r="AD5254" s="1273"/>
      <c r="AE5254" s="1273"/>
      <c r="AF5254" s="1272"/>
    </row>
    <row r="5255" spans="1:32" ht="17.45" customHeight="1">
      <c r="A5255" s="1255" t="s">
        <v>390</v>
      </c>
      <c r="B5255" s="1255"/>
      <c r="C5255" s="1255"/>
      <c r="D5255" s="1255"/>
      <c r="E5255" s="1255"/>
      <c r="F5255" s="1255"/>
      <c r="G5255" s="1255"/>
      <c r="H5255" s="1255"/>
      <c r="I5255" s="1255"/>
      <c r="J5255" s="1255"/>
      <c r="K5255" s="1255"/>
      <c r="L5255" s="1255"/>
      <c r="M5255" s="1256" t="s">
        <v>391</v>
      </c>
      <c r="N5255" s="1256" t="s">
        <v>392</v>
      </c>
      <c r="O5255" s="1256"/>
      <c r="P5255" s="1256"/>
      <c r="Q5255" s="1256"/>
      <c r="R5255" s="1256"/>
      <c r="S5255" s="1256"/>
      <c r="T5255" s="1256" t="s">
        <v>393</v>
      </c>
      <c r="U5255" s="1256"/>
      <c r="V5255" s="1256"/>
      <c r="W5255" s="1256"/>
      <c r="X5255" s="1256"/>
      <c r="Y5255" s="1256"/>
      <c r="Z5255" s="1256"/>
      <c r="AA5255" s="1256"/>
      <c r="AB5255" s="1256"/>
      <c r="AC5255" s="1245" t="s">
        <v>394</v>
      </c>
      <c r="AD5255" s="1245"/>
      <c r="AE5255" s="1245"/>
      <c r="AF5255" s="1245"/>
    </row>
    <row r="5256" spans="1:32" ht="16.7" customHeight="1">
      <c r="A5256" s="1255"/>
      <c r="B5256" s="1255"/>
      <c r="C5256" s="1255"/>
      <c r="D5256" s="1255"/>
      <c r="E5256" s="1255"/>
      <c r="F5256" s="1255"/>
      <c r="G5256" s="1255"/>
      <c r="H5256" s="1255"/>
      <c r="I5256" s="1255"/>
      <c r="J5256" s="1255"/>
      <c r="K5256" s="1255"/>
      <c r="L5256" s="1255"/>
      <c r="M5256" s="1256"/>
      <c r="N5256" s="1256" t="s">
        <v>395</v>
      </c>
      <c r="O5256" s="1256"/>
      <c r="P5256" s="1256" t="s">
        <v>396</v>
      </c>
      <c r="Q5256" s="1256"/>
      <c r="R5256" s="1256"/>
      <c r="S5256" s="1256"/>
      <c r="T5256" s="1256" t="s">
        <v>395</v>
      </c>
      <c r="U5256" s="1256"/>
      <c r="V5256" s="1256"/>
      <c r="W5256" s="1256"/>
      <c r="X5256" s="1256" t="s">
        <v>396</v>
      </c>
      <c r="Y5256" s="1256"/>
      <c r="Z5256" s="1256"/>
      <c r="AA5256" s="1256"/>
      <c r="AB5256" s="1256"/>
      <c r="AC5256" s="1245"/>
      <c r="AD5256" s="1245"/>
      <c r="AE5256" s="1245"/>
      <c r="AF5256" s="1245"/>
    </row>
    <row r="5257" spans="1:32" ht="17.45" customHeight="1">
      <c r="A5257" s="1246"/>
      <c r="B5257" s="1246"/>
      <c r="C5257" s="1246"/>
      <c r="D5257" s="1246"/>
      <c r="E5257" s="1246"/>
      <c r="F5257" s="1246"/>
      <c r="G5257" s="1246"/>
      <c r="H5257" s="1246"/>
      <c r="I5257" s="1246"/>
      <c r="J5257" s="1246"/>
      <c r="K5257" s="1246"/>
      <c r="L5257" s="1246"/>
      <c r="M5257" s="1247" t="s">
        <v>397</v>
      </c>
      <c r="N5257" s="1247"/>
      <c r="O5257" s="1247"/>
      <c r="P5257" s="1247"/>
      <c r="Q5257" s="1247"/>
      <c r="R5257" s="1247"/>
      <c r="S5257" s="1247"/>
      <c r="T5257" s="1247"/>
      <c r="U5257" s="1247"/>
      <c r="V5257" s="1247"/>
      <c r="W5257" s="1247"/>
      <c r="X5257" s="1248"/>
      <c r="Y5257" s="1248"/>
      <c r="Z5257" s="1249">
        <v>0</v>
      </c>
      <c r="AA5257" s="1249"/>
      <c r="AB5257" s="1249"/>
      <c r="AC5257" s="1249"/>
      <c r="AD5257" s="1249"/>
      <c r="AE5257" s="1249"/>
      <c r="AF5257" s="1249"/>
    </row>
    <row r="5258" spans="1:32" ht="17.45" customHeight="1">
      <c r="A5258" s="1255" t="s">
        <v>398</v>
      </c>
      <c r="B5258" s="1255"/>
      <c r="C5258" s="1255"/>
      <c r="D5258" s="1255"/>
      <c r="E5258" s="1255"/>
      <c r="F5258" s="1255"/>
      <c r="G5258" s="1255"/>
      <c r="H5258" s="1255"/>
      <c r="I5258" s="1255"/>
      <c r="J5258" s="1255"/>
      <c r="K5258" s="1255"/>
      <c r="L5258" s="1255"/>
      <c r="M5258" s="1255"/>
      <c r="N5258" s="1255"/>
      <c r="O5258" s="1256" t="s">
        <v>399</v>
      </c>
      <c r="P5258" s="1256"/>
      <c r="Q5258" s="1256"/>
      <c r="R5258" s="1256"/>
      <c r="S5258" s="1256" t="s">
        <v>391</v>
      </c>
      <c r="T5258" s="1256"/>
      <c r="U5258" s="1256"/>
      <c r="V5258" s="1256"/>
      <c r="W5258" s="1256" t="s">
        <v>400</v>
      </c>
      <c r="X5258" s="1256"/>
      <c r="Y5258" s="1256"/>
      <c r="Z5258" s="1256"/>
      <c r="AA5258" s="1256"/>
      <c r="AB5258" s="1256"/>
      <c r="AC5258" s="1245" t="s">
        <v>394</v>
      </c>
      <c r="AD5258" s="1245"/>
      <c r="AE5258" s="1245"/>
      <c r="AF5258" s="1245"/>
    </row>
    <row r="5259" spans="1:32" ht="22.5" customHeight="1">
      <c r="A5259" s="146"/>
      <c r="B5259" s="147"/>
      <c r="C5259" s="170" t="s">
        <v>462</v>
      </c>
      <c r="D5259" s="1263" t="s">
        <v>463</v>
      </c>
      <c r="E5259" s="1263"/>
      <c r="F5259" s="1263"/>
      <c r="G5259" s="1263"/>
      <c r="H5259" s="1263"/>
      <c r="I5259" s="1263"/>
      <c r="J5259" s="1263"/>
      <c r="K5259" s="1263"/>
      <c r="L5259" s="1263"/>
      <c r="M5259" s="1263"/>
      <c r="N5259" s="1263"/>
      <c r="O5259" s="1264">
        <v>0</v>
      </c>
      <c r="P5259" s="1264"/>
      <c r="Q5259" s="1264"/>
      <c r="R5259" s="1264"/>
      <c r="S5259" s="1264">
        <v>1</v>
      </c>
      <c r="T5259" s="1264"/>
      <c r="U5259" s="1264"/>
      <c r="V5259" s="1264"/>
      <c r="W5259" s="1265">
        <v>22.268799999999999</v>
      </c>
      <c r="X5259" s="1265"/>
      <c r="Y5259" s="1265"/>
      <c r="Z5259" s="1265"/>
      <c r="AA5259" s="1265"/>
      <c r="AB5259" s="1265"/>
      <c r="AC5259" s="1266">
        <v>22.268799999999999</v>
      </c>
      <c r="AD5259" s="1266"/>
      <c r="AE5259" s="1266"/>
      <c r="AF5259" s="1266"/>
    </row>
    <row r="5260" spans="1:32" ht="17.45" customHeight="1">
      <c r="A5260" s="150"/>
      <c r="M5260" s="1240" t="s">
        <v>401</v>
      </c>
      <c r="N5260" s="1240"/>
      <c r="O5260" s="1240"/>
      <c r="P5260" s="1240"/>
      <c r="Q5260" s="1240"/>
      <c r="R5260" s="1240"/>
      <c r="S5260" s="1240"/>
      <c r="T5260" s="1240"/>
      <c r="U5260" s="1240"/>
      <c r="V5260" s="1240"/>
      <c r="W5260" s="1240"/>
      <c r="Z5260" s="1262">
        <v>22.268799999999999</v>
      </c>
      <c r="AA5260" s="1262"/>
      <c r="AB5260" s="1262"/>
      <c r="AC5260" s="1262"/>
      <c r="AD5260" s="1262"/>
      <c r="AE5260" s="1262"/>
      <c r="AF5260" s="1262"/>
    </row>
    <row r="5261" spans="1:32" ht="16.7" customHeight="1">
      <c r="A5261" s="150"/>
      <c r="M5261" s="1240" t="s">
        <v>402</v>
      </c>
      <c r="N5261" s="1240"/>
      <c r="O5261" s="1240"/>
      <c r="P5261" s="1240"/>
      <c r="Q5261" s="1240"/>
      <c r="R5261" s="1240"/>
      <c r="S5261" s="1240"/>
      <c r="T5261" s="1240"/>
      <c r="U5261" s="1240"/>
      <c r="V5261" s="1240"/>
      <c r="W5261" s="1240"/>
      <c r="Z5261" s="1262">
        <v>22.268799999999999</v>
      </c>
      <c r="AA5261" s="1262"/>
      <c r="AB5261" s="1262"/>
      <c r="AC5261" s="1262"/>
      <c r="AD5261" s="1262"/>
      <c r="AE5261" s="1262"/>
      <c r="AF5261" s="1262"/>
    </row>
    <row r="5262" spans="1:32" ht="17.45" customHeight="1">
      <c r="A5262" s="150"/>
      <c r="M5262" s="1240" t="s">
        <v>403</v>
      </c>
      <c r="N5262" s="1240"/>
      <c r="O5262" s="1240"/>
      <c r="P5262" s="1240"/>
      <c r="Q5262" s="1240"/>
      <c r="R5262" s="1240"/>
      <c r="S5262" s="1240"/>
      <c r="T5262" s="1240"/>
      <c r="U5262" s="1240"/>
      <c r="V5262" s="1240"/>
      <c r="W5262" s="1240"/>
      <c r="Z5262" s="1262">
        <v>5.0105000000000004</v>
      </c>
      <c r="AA5262" s="1262"/>
      <c r="AB5262" s="1262"/>
      <c r="AC5262" s="1262"/>
      <c r="AD5262" s="1262"/>
      <c r="AE5262" s="1262"/>
      <c r="AF5262" s="1262"/>
    </row>
    <row r="5263" spans="1:32" ht="17.45" customHeight="1">
      <c r="A5263" s="150"/>
      <c r="M5263" s="1240" t="s">
        <v>404</v>
      </c>
      <c r="N5263" s="1240"/>
      <c r="O5263" s="1240"/>
      <c r="P5263" s="1240"/>
      <c r="Q5263" s="1240"/>
      <c r="R5263" s="1240"/>
      <c r="S5263" s="1240"/>
      <c r="T5263" s="1240"/>
      <c r="U5263" s="1240"/>
      <c r="V5263" s="1240"/>
      <c r="W5263" s="1240"/>
      <c r="Z5263" s="1262">
        <v>0</v>
      </c>
      <c r="AA5263" s="1262"/>
      <c r="AB5263" s="1262"/>
      <c r="AC5263" s="1262"/>
      <c r="AD5263" s="1262"/>
      <c r="AE5263" s="1262"/>
      <c r="AF5263" s="1262"/>
    </row>
    <row r="5264" spans="1:32" ht="16.7" customHeight="1">
      <c r="A5264" s="153"/>
      <c r="B5264" s="154"/>
      <c r="C5264" s="154"/>
      <c r="D5264" s="154"/>
      <c r="E5264" s="154"/>
      <c r="F5264" s="154"/>
      <c r="G5264" s="154"/>
      <c r="H5264" s="154"/>
      <c r="I5264" s="154"/>
      <c r="J5264" s="154"/>
      <c r="K5264" s="154"/>
      <c r="L5264" s="154"/>
      <c r="M5264" s="1260" t="s">
        <v>405</v>
      </c>
      <c r="N5264" s="1260"/>
      <c r="O5264" s="1260"/>
      <c r="P5264" s="1260"/>
      <c r="Q5264" s="1260"/>
      <c r="R5264" s="1260"/>
      <c r="S5264" s="1260"/>
      <c r="T5264" s="1260"/>
      <c r="U5264" s="1260"/>
      <c r="V5264" s="1260"/>
      <c r="W5264" s="1260"/>
      <c r="X5264" s="154"/>
      <c r="Y5264" s="154"/>
      <c r="Z5264" s="1261">
        <v>0</v>
      </c>
      <c r="AA5264" s="1261"/>
      <c r="AB5264" s="1261"/>
      <c r="AC5264" s="1261"/>
      <c r="AD5264" s="1261"/>
      <c r="AE5264" s="1261"/>
      <c r="AF5264" s="1261"/>
    </row>
    <row r="5265" spans="1:32" ht="17.45" customHeight="1">
      <c r="A5265" s="1257" t="s">
        <v>406</v>
      </c>
      <c r="B5265" s="1257"/>
      <c r="C5265" s="1257"/>
      <c r="D5265" s="1257"/>
      <c r="E5265" s="1257"/>
      <c r="F5265" s="1257"/>
      <c r="G5265" s="1257"/>
      <c r="H5265" s="1257"/>
      <c r="I5265" s="1257"/>
      <c r="J5265" s="1257"/>
      <c r="K5265" s="1257"/>
      <c r="L5265" s="1257"/>
      <c r="M5265" s="1257"/>
      <c r="N5265" s="1257"/>
      <c r="O5265" s="1258" t="s">
        <v>391</v>
      </c>
      <c r="P5265" s="1258"/>
      <c r="Q5265" s="1258"/>
      <c r="R5265" s="1258"/>
      <c r="S5265" s="1258" t="s">
        <v>407</v>
      </c>
      <c r="T5265" s="1258"/>
      <c r="U5265" s="1258"/>
      <c r="V5265" s="1258"/>
      <c r="W5265" s="1258" t="s">
        <v>408</v>
      </c>
      <c r="X5265" s="1258"/>
      <c r="Y5265" s="1258"/>
      <c r="Z5265" s="1258"/>
      <c r="AA5265" s="1258"/>
      <c r="AB5265" s="1258"/>
      <c r="AC5265" s="1259" t="s">
        <v>409</v>
      </c>
      <c r="AD5265" s="1259"/>
      <c r="AE5265" s="1259"/>
      <c r="AF5265" s="1259"/>
    </row>
    <row r="5266" spans="1:32" ht="16.7" customHeight="1">
      <c r="A5266" s="1246"/>
      <c r="B5266" s="1246"/>
      <c r="C5266" s="1246"/>
      <c r="D5266" s="1246"/>
      <c r="E5266" s="1246"/>
      <c r="F5266" s="1246"/>
      <c r="G5266" s="1246"/>
      <c r="H5266" s="1246"/>
      <c r="I5266" s="1246"/>
      <c r="J5266" s="1246"/>
      <c r="K5266" s="1246"/>
      <c r="L5266" s="1246"/>
      <c r="M5266" s="1247" t="s">
        <v>411</v>
      </c>
      <c r="N5266" s="1247"/>
      <c r="O5266" s="1247"/>
      <c r="P5266" s="1247"/>
      <c r="Q5266" s="1247"/>
      <c r="R5266" s="1247"/>
      <c r="S5266" s="1247"/>
      <c r="T5266" s="1247"/>
      <c r="U5266" s="1247"/>
      <c r="V5266" s="1247"/>
      <c r="W5266" s="1247"/>
      <c r="X5266" s="1248"/>
      <c r="Y5266" s="1248"/>
      <c r="Z5266" s="1249">
        <v>0</v>
      </c>
      <c r="AA5266" s="1249"/>
      <c r="AB5266" s="1249"/>
      <c r="AC5266" s="1249"/>
      <c r="AD5266" s="1249"/>
      <c r="AE5266" s="1249"/>
      <c r="AF5266" s="1249"/>
    </row>
    <row r="5267" spans="1:32" ht="17.45" customHeight="1">
      <c r="A5267" s="1257" t="s">
        <v>412</v>
      </c>
      <c r="B5267" s="1257"/>
      <c r="C5267" s="1257"/>
      <c r="D5267" s="1257"/>
      <c r="E5267" s="1257"/>
      <c r="F5267" s="1257"/>
      <c r="G5267" s="1257"/>
      <c r="H5267" s="1257"/>
      <c r="I5267" s="1257"/>
      <c r="J5267" s="1257"/>
      <c r="K5267" s="1257"/>
      <c r="L5267" s="1257"/>
      <c r="M5267" s="1257"/>
      <c r="N5267" s="1257"/>
      <c r="O5267" s="1258" t="s">
        <v>391</v>
      </c>
      <c r="P5267" s="1258"/>
      <c r="Q5267" s="1258"/>
      <c r="R5267" s="1258"/>
      <c r="S5267" s="1258" t="s">
        <v>407</v>
      </c>
      <c r="T5267" s="1258"/>
      <c r="U5267" s="1258"/>
      <c r="V5267" s="1258"/>
      <c r="W5267" s="1258" t="s">
        <v>408</v>
      </c>
      <c r="X5267" s="1258"/>
      <c r="Y5267" s="1258"/>
      <c r="Z5267" s="1258"/>
      <c r="AA5267" s="1258"/>
      <c r="AB5267" s="1258"/>
      <c r="AC5267" s="1259" t="s">
        <v>409</v>
      </c>
      <c r="AD5267" s="1259"/>
      <c r="AE5267" s="1259"/>
      <c r="AF5267" s="1259"/>
    </row>
    <row r="5268" spans="1:32" ht="17.45" customHeight="1">
      <c r="A5268" s="1246"/>
      <c r="B5268" s="1246"/>
      <c r="C5268" s="1246"/>
      <c r="D5268" s="1246"/>
      <c r="E5268" s="1246"/>
      <c r="F5268" s="1246"/>
      <c r="G5268" s="1246"/>
      <c r="H5268" s="1246"/>
      <c r="I5268" s="1246"/>
      <c r="J5268" s="1246"/>
      <c r="K5268" s="1246"/>
      <c r="L5268" s="1246"/>
      <c r="M5268" s="1247" t="s">
        <v>413</v>
      </c>
      <c r="N5268" s="1247"/>
      <c r="O5268" s="1247"/>
      <c r="P5268" s="1247"/>
      <c r="Q5268" s="1247"/>
      <c r="R5268" s="1247"/>
      <c r="S5268" s="1247"/>
      <c r="T5268" s="1247"/>
      <c r="U5268" s="1247"/>
      <c r="V5268" s="1247"/>
      <c r="W5268" s="1247"/>
      <c r="X5268" s="1248"/>
      <c r="Y5268" s="1248"/>
      <c r="Z5268" s="1249">
        <v>0</v>
      </c>
      <c r="AA5268" s="1249"/>
      <c r="AB5268" s="1249"/>
      <c r="AC5268" s="1249"/>
      <c r="AD5268" s="1249"/>
      <c r="AE5268" s="1249"/>
      <c r="AF5268" s="1249"/>
    </row>
    <row r="5269" spans="1:32" ht="16.7" customHeight="1">
      <c r="A5269" s="1257" t="s">
        <v>414</v>
      </c>
      <c r="B5269" s="1257"/>
      <c r="C5269" s="1257"/>
      <c r="D5269" s="1257"/>
      <c r="E5269" s="1257"/>
      <c r="F5269" s="1257"/>
      <c r="G5269" s="1257"/>
      <c r="H5269" s="1257"/>
      <c r="I5269" s="1257"/>
      <c r="J5269" s="1257"/>
      <c r="K5269" s="1257"/>
      <c r="L5269" s="1257"/>
      <c r="M5269" s="1257"/>
      <c r="N5269" s="1257"/>
      <c r="O5269" s="1258" t="s">
        <v>391</v>
      </c>
      <c r="P5269" s="1258"/>
      <c r="Q5269" s="1258"/>
      <c r="R5269" s="1258"/>
      <c r="S5269" s="1258" t="s">
        <v>407</v>
      </c>
      <c r="T5269" s="1258"/>
      <c r="U5269" s="1258"/>
      <c r="V5269" s="1258"/>
      <c r="W5269" s="1258" t="s">
        <v>408</v>
      </c>
      <c r="X5269" s="1258"/>
      <c r="Y5269" s="1258"/>
      <c r="Z5269" s="1258"/>
      <c r="AA5269" s="1258"/>
      <c r="AB5269" s="1258"/>
      <c r="AC5269" s="1259" t="s">
        <v>409</v>
      </c>
      <c r="AD5269" s="1259"/>
      <c r="AE5269" s="1259"/>
      <c r="AF5269" s="1259"/>
    </row>
    <row r="5270" spans="1:32" ht="17.45" customHeight="1">
      <c r="A5270" s="1251"/>
      <c r="B5270" s="1251"/>
      <c r="C5270" s="1251"/>
      <c r="D5270" s="1251"/>
      <c r="E5270" s="1251"/>
      <c r="F5270" s="1251"/>
      <c r="G5270" s="1251"/>
      <c r="H5270" s="1251"/>
      <c r="I5270" s="1251"/>
      <c r="J5270" s="1251"/>
      <c r="K5270" s="1251"/>
      <c r="L5270" s="1251"/>
      <c r="M5270" s="1252" t="s">
        <v>415</v>
      </c>
      <c r="N5270" s="1252"/>
      <c r="O5270" s="1252"/>
      <c r="P5270" s="1252"/>
      <c r="Q5270" s="1252"/>
      <c r="R5270" s="1252"/>
      <c r="S5270" s="1252"/>
      <c r="T5270" s="1252"/>
      <c r="U5270" s="1252"/>
      <c r="V5270" s="1252"/>
      <c r="W5270" s="1252"/>
      <c r="X5270" s="1253"/>
      <c r="Y5270" s="1253"/>
      <c r="Z5270" s="1254">
        <v>0</v>
      </c>
      <c r="AA5270" s="1254"/>
      <c r="AB5270" s="1254"/>
      <c r="AC5270" s="1254"/>
      <c r="AD5270" s="1254"/>
      <c r="AE5270" s="1254"/>
      <c r="AF5270" s="1254"/>
    </row>
    <row r="5271" spans="1:32" ht="16.7" customHeight="1">
      <c r="A5271" s="1255" t="s">
        <v>416</v>
      </c>
      <c r="B5271" s="1255"/>
      <c r="C5271" s="1255"/>
      <c r="D5271" s="1255"/>
      <c r="E5271" s="1255"/>
      <c r="F5271" s="1255"/>
      <c r="G5271" s="1255"/>
      <c r="H5271" s="1255"/>
      <c r="I5271" s="1255"/>
      <c r="J5271" s="1256" t="s">
        <v>391</v>
      </c>
      <c r="K5271" s="1256"/>
      <c r="L5271" s="158" t="s">
        <v>417</v>
      </c>
      <c r="M5271" s="158" t="s">
        <v>418</v>
      </c>
      <c r="N5271" s="1256" t="s">
        <v>419</v>
      </c>
      <c r="O5271" s="1256"/>
      <c r="P5271" s="1256" t="s">
        <v>420</v>
      </c>
      <c r="Q5271" s="1256"/>
      <c r="R5271" s="1256"/>
      <c r="S5271" s="1256"/>
      <c r="T5271" s="1256" t="s">
        <v>421</v>
      </c>
      <c r="U5271" s="1256"/>
      <c r="V5271" s="1256"/>
      <c r="W5271" s="1256"/>
      <c r="X5271" s="1256" t="s">
        <v>422</v>
      </c>
      <c r="Y5271" s="1256"/>
      <c r="Z5271" s="1256"/>
      <c r="AA5271" s="1256"/>
      <c r="AB5271" s="1256"/>
      <c r="AC5271" s="1245" t="s">
        <v>409</v>
      </c>
      <c r="AD5271" s="1245"/>
      <c r="AE5271" s="1245"/>
      <c r="AF5271" s="1245"/>
    </row>
    <row r="5272" spans="1:32" ht="17.45" customHeight="1">
      <c r="A5272" s="1246"/>
      <c r="B5272" s="1246"/>
      <c r="C5272" s="1246"/>
      <c r="D5272" s="1246"/>
      <c r="E5272" s="1246"/>
      <c r="F5272" s="1246"/>
      <c r="G5272" s="1246"/>
      <c r="H5272" s="1246"/>
      <c r="I5272" s="1246"/>
      <c r="J5272" s="1246"/>
      <c r="K5272" s="1246"/>
      <c r="L5272" s="1246"/>
      <c r="M5272" s="1247" t="s">
        <v>423</v>
      </c>
      <c r="N5272" s="1247"/>
      <c r="O5272" s="1247"/>
      <c r="P5272" s="1247"/>
      <c r="Q5272" s="1247"/>
      <c r="R5272" s="1247"/>
      <c r="S5272" s="1247"/>
      <c r="T5272" s="1247"/>
      <c r="U5272" s="1247"/>
      <c r="V5272" s="1247"/>
      <c r="W5272" s="1247"/>
      <c r="X5272" s="1248"/>
      <c r="Y5272" s="1248"/>
      <c r="Z5272" s="1249">
        <v>0</v>
      </c>
      <c r="AA5272" s="1249"/>
      <c r="AB5272" s="1249"/>
      <c r="AC5272" s="1249"/>
      <c r="AD5272" s="1249"/>
      <c r="AE5272" s="1249"/>
      <c r="AF5272" s="1249"/>
    </row>
    <row r="5273" spans="1:32" ht="5.85" customHeight="1">
      <c r="A5273" s="1250"/>
      <c r="B5273" s="1250"/>
      <c r="C5273" s="1250"/>
      <c r="D5273" s="1250"/>
      <c r="E5273" s="1250"/>
      <c r="F5273" s="1250"/>
      <c r="G5273" s="1250"/>
      <c r="H5273" s="1250"/>
      <c r="I5273" s="1250"/>
      <c r="J5273" s="1250"/>
      <c r="K5273" s="1250"/>
      <c r="L5273" s="1250"/>
      <c r="M5273" s="1250"/>
      <c r="N5273" s="1250"/>
      <c r="O5273" s="1250"/>
      <c r="P5273" s="1250"/>
      <c r="Q5273" s="1250"/>
      <c r="R5273" s="1250"/>
      <c r="S5273" s="1250"/>
      <c r="T5273" s="1250"/>
      <c r="U5273" s="1250"/>
      <c r="V5273" s="1250"/>
      <c r="W5273" s="1250"/>
      <c r="X5273" s="1250"/>
      <c r="Y5273" s="1250"/>
      <c r="Z5273" s="1250"/>
      <c r="AA5273" s="1250"/>
      <c r="AB5273" s="1250"/>
      <c r="AC5273" s="1250"/>
      <c r="AD5273" s="1250"/>
      <c r="AE5273" s="1250"/>
      <c r="AF5273" s="1250"/>
    </row>
    <row r="5274" spans="1:32" ht="16.7" customHeight="1">
      <c r="A5274" s="1239"/>
      <c r="B5274" s="1239"/>
      <c r="C5274" s="1239"/>
      <c r="D5274" s="1239"/>
      <c r="E5274" s="1239"/>
      <c r="F5274" s="1239"/>
      <c r="G5274" s="1239"/>
      <c r="H5274" s="1239"/>
      <c r="I5274" s="1239"/>
      <c r="J5274" s="1239"/>
      <c r="K5274" s="1239"/>
      <c r="L5274" s="1239"/>
      <c r="M5274" s="1240" t="s">
        <v>424</v>
      </c>
      <c r="N5274" s="1240"/>
      <c r="O5274" s="1240"/>
      <c r="P5274" s="1240"/>
      <c r="Q5274" s="1240"/>
      <c r="R5274" s="1240"/>
      <c r="S5274" s="1240"/>
      <c r="T5274" s="1240"/>
      <c r="U5274" s="1240"/>
      <c r="V5274" s="1240"/>
      <c r="W5274" s="1240"/>
      <c r="X5274" s="1243"/>
      <c r="Y5274" s="1243"/>
      <c r="Z5274" s="1241">
        <v>5.01</v>
      </c>
      <c r="AA5274" s="1241"/>
      <c r="AB5274" s="1241"/>
      <c r="AC5274" s="1241"/>
      <c r="AD5274" s="1241"/>
      <c r="AE5274" s="1241"/>
      <c r="AF5274" s="1241"/>
    </row>
    <row r="5275" spans="1:32" ht="0.75" customHeight="1">
      <c r="A5275" s="1239"/>
      <c r="B5275" s="1239"/>
      <c r="C5275" s="1239"/>
      <c r="D5275" s="1239"/>
      <c r="E5275" s="1239"/>
      <c r="F5275" s="1239"/>
      <c r="G5275" s="1239"/>
      <c r="H5275" s="1239"/>
      <c r="I5275" s="1239"/>
      <c r="J5275" s="1239"/>
      <c r="K5275" s="1240" t="s">
        <v>425</v>
      </c>
      <c r="L5275" s="1240"/>
      <c r="M5275" s="1240"/>
      <c r="N5275" s="1240"/>
      <c r="O5275" s="1240"/>
      <c r="P5275" s="1240"/>
      <c r="Q5275" s="159"/>
      <c r="R5275" s="1244">
        <v>0</v>
      </c>
      <c r="S5275" s="1244"/>
      <c r="T5275" s="1244"/>
      <c r="U5275" s="1240"/>
      <c r="V5275" s="1240"/>
      <c r="W5275" s="1240"/>
      <c r="X5275" s="1243"/>
      <c r="Y5275" s="1243"/>
      <c r="Z5275" s="1241"/>
      <c r="AA5275" s="1241"/>
      <c r="AB5275" s="1241"/>
      <c r="AC5275" s="1241"/>
      <c r="AD5275" s="1241"/>
      <c r="AE5275" s="1241"/>
      <c r="AF5275" s="1241"/>
    </row>
    <row r="5276" spans="1:32" ht="16.7" customHeight="1">
      <c r="A5276" s="1239"/>
      <c r="B5276" s="1239"/>
      <c r="C5276" s="1239"/>
      <c r="D5276" s="1239"/>
      <c r="E5276" s="1239"/>
      <c r="F5276" s="1239"/>
      <c r="G5276" s="1239"/>
      <c r="H5276" s="1239"/>
      <c r="I5276" s="1239"/>
      <c r="J5276" s="1239"/>
      <c r="K5276" s="1240"/>
      <c r="L5276" s="1240"/>
      <c r="M5276" s="1240"/>
      <c r="N5276" s="1240"/>
      <c r="O5276" s="1240"/>
      <c r="P5276" s="1240"/>
      <c r="Q5276" s="151"/>
      <c r="R5276" s="1244"/>
      <c r="S5276" s="1244"/>
      <c r="T5276" s="1244"/>
      <c r="U5276" s="151"/>
      <c r="V5276" s="1240" t="s">
        <v>426</v>
      </c>
      <c r="W5276" s="1240"/>
      <c r="X5276" s="1243"/>
      <c r="Y5276" s="1243"/>
      <c r="Z5276" s="1241">
        <v>0</v>
      </c>
      <c r="AA5276" s="1241"/>
      <c r="AB5276" s="1241"/>
      <c r="AC5276" s="1241"/>
      <c r="AD5276" s="1241"/>
      <c r="AE5276" s="1241"/>
      <c r="AF5276" s="1241"/>
    </row>
    <row r="5277" spans="1:32" ht="17.45" customHeight="1">
      <c r="A5277" s="1239"/>
      <c r="B5277" s="1239"/>
      <c r="C5277" s="1239"/>
      <c r="D5277" s="1239"/>
      <c r="E5277" s="1239"/>
      <c r="F5277" s="1239"/>
      <c r="G5277" s="1239"/>
      <c r="H5277" s="1239"/>
      <c r="I5277" s="1239"/>
      <c r="J5277" s="1239"/>
      <c r="K5277" s="1239"/>
      <c r="L5277" s="1239"/>
      <c r="M5277" s="1240" t="s">
        <v>427</v>
      </c>
      <c r="N5277" s="1240"/>
      <c r="O5277" s="1240"/>
      <c r="P5277" s="1240"/>
      <c r="Q5277" s="1240"/>
      <c r="R5277" s="1240"/>
      <c r="S5277" s="1240"/>
      <c r="T5277" s="1240"/>
      <c r="U5277" s="1240"/>
      <c r="V5277" s="1240"/>
      <c r="W5277" s="1240"/>
      <c r="X5277" s="1243"/>
      <c r="Y5277" s="1243"/>
      <c r="Z5277" s="1241">
        <v>5.01</v>
      </c>
      <c r="AA5277" s="1241"/>
      <c r="AB5277" s="1241"/>
      <c r="AC5277" s="1241"/>
      <c r="AD5277" s="1241"/>
      <c r="AE5277" s="1241"/>
      <c r="AF5277" s="1241"/>
    </row>
    <row r="5278" spans="1:32" ht="5.85" customHeight="1">
      <c r="A5278" s="1242"/>
      <c r="B5278" s="1242"/>
      <c r="C5278" s="1242"/>
      <c r="D5278" s="1242"/>
      <c r="E5278" s="1242"/>
      <c r="F5278" s="1242"/>
      <c r="G5278" s="1242"/>
      <c r="H5278" s="1242"/>
      <c r="I5278" s="1242"/>
      <c r="J5278" s="1242"/>
      <c r="K5278" s="1242"/>
      <c r="L5278" s="1242"/>
      <c r="M5278" s="1242"/>
      <c r="N5278" s="1242"/>
      <c r="O5278" s="1242"/>
      <c r="P5278" s="1242"/>
      <c r="Q5278" s="1242"/>
      <c r="R5278" s="1242"/>
      <c r="S5278" s="1242"/>
      <c r="T5278" s="1242"/>
      <c r="U5278" s="1242"/>
      <c r="V5278" s="1242"/>
      <c r="W5278" s="1242"/>
      <c r="X5278" s="1242"/>
      <c r="Y5278" s="1242"/>
      <c r="Z5278" s="1242"/>
      <c r="AA5278" s="1242"/>
      <c r="AB5278" s="1242"/>
      <c r="AC5278" s="1242"/>
      <c r="AD5278" s="1242"/>
      <c r="AE5278" s="1242"/>
      <c r="AF5278" s="1242"/>
    </row>
    <row r="5279" spans="1:32" ht="119.25" customHeight="1">
      <c r="A5279" s="150"/>
      <c r="AF5279" s="152"/>
    </row>
    <row r="5280" spans="1:32" ht="118.5" customHeight="1">
      <c r="A5280" s="153"/>
      <c r="B5280" s="154"/>
      <c r="C5280" s="154"/>
      <c r="D5280" s="154"/>
      <c r="E5280" s="154"/>
      <c r="F5280" s="154"/>
      <c r="G5280" s="154"/>
      <c r="H5280" s="154"/>
      <c r="I5280" s="154"/>
      <c r="J5280" s="154"/>
      <c r="K5280" s="154"/>
      <c r="L5280" s="154"/>
      <c r="M5280" s="154"/>
      <c r="N5280" s="154"/>
      <c r="O5280" s="154"/>
      <c r="P5280" s="154"/>
      <c r="Q5280" s="154"/>
      <c r="R5280" s="154"/>
      <c r="S5280" s="154"/>
      <c r="T5280" s="154"/>
      <c r="U5280" s="154"/>
      <c r="V5280" s="154"/>
      <c r="W5280" s="154"/>
      <c r="X5280" s="154"/>
      <c r="Y5280" s="154"/>
      <c r="Z5280" s="154"/>
      <c r="AA5280" s="154"/>
      <c r="AB5280" s="154"/>
      <c r="AC5280" s="154"/>
      <c r="AD5280" s="154"/>
      <c r="AE5280" s="154"/>
      <c r="AF5280" s="162"/>
    </row>
    <row r="5281" spans="1:32" ht="1.5" customHeight="1">
      <c r="A5281" s="146"/>
      <c r="B5281" s="147"/>
      <c r="C5281" s="147"/>
      <c r="D5281" s="147"/>
      <c r="E5281" s="147"/>
      <c r="F5281" s="147"/>
      <c r="G5281" s="1289" t="s">
        <v>376</v>
      </c>
      <c r="H5281" s="1289"/>
      <c r="I5281" s="1289"/>
      <c r="J5281" s="1289"/>
      <c r="K5281" s="1289"/>
      <c r="L5281" s="1289"/>
      <c r="M5281" s="1289"/>
      <c r="N5281" s="1289"/>
      <c r="O5281" s="1289"/>
      <c r="P5281" s="1289"/>
      <c r="Q5281" s="1289"/>
      <c r="R5281" s="1289"/>
      <c r="S5281" s="1289"/>
      <c r="T5281" s="1289"/>
      <c r="U5281" s="1289"/>
      <c r="V5281" s="1289"/>
      <c r="W5281" s="1289"/>
      <c r="X5281" s="1289"/>
      <c r="Y5281" s="1289"/>
      <c r="Z5281" s="1289"/>
      <c r="AA5281" s="148"/>
      <c r="AB5281" s="1290" t="s">
        <v>1055</v>
      </c>
      <c r="AC5281" s="1290"/>
      <c r="AD5281" s="1290"/>
      <c r="AE5281" s="1290"/>
      <c r="AF5281" s="1290"/>
    </row>
    <row r="5282" spans="1:32" ht="15.4" customHeight="1">
      <c r="A5282" s="150"/>
      <c r="B5282" s="1243"/>
      <c r="C5282" s="1243"/>
      <c r="D5282" s="1243"/>
      <c r="E5282" s="1243"/>
      <c r="G5282" s="1289"/>
      <c r="H5282" s="1289"/>
      <c r="I5282" s="1289"/>
      <c r="J5282" s="1289"/>
      <c r="K5282" s="1289"/>
      <c r="L5282" s="1289"/>
      <c r="M5282" s="1289"/>
      <c r="N5282" s="1289"/>
      <c r="O5282" s="1289"/>
      <c r="P5282" s="1289"/>
      <c r="Q5282" s="1289"/>
      <c r="R5282" s="1289"/>
      <c r="S5282" s="1289"/>
      <c r="T5282" s="1289"/>
      <c r="U5282" s="1289"/>
      <c r="V5282" s="1289"/>
      <c r="W5282" s="1289"/>
      <c r="X5282" s="1289"/>
      <c r="Y5282" s="1289"/>
      <c r="Z5282" s="1289"/>
      <c r="AA5282" s="152"/>
      <c r="AB5282" s="1290"/>
      <c r="AC5282" s="1290"/>
      <c r="AD5282" s="1290"/>
      <c r="AE5282" s="1290"/>
      <c r="AF5282" s="1290"/>
    </row>
    <row r="5283" spans="1:32" ht="0.75" customHeight="1">
      <c r="A5283" s="150"/>
      <c r="B5283" s="1243"/>
      <c r="C5283" s="1243"/>
      <c r="D5283" s="1243"/>
      <c r="E5283" s="1243"/>
      <c r="G5283" s="1289"/>
      <c r="H5283" s="1289"/>
      <c r="I5283" s="1289"/>
      <c r="J5283" s="1289"/>
      <c r="K5283" s="1289"/>
      <c r="L5283" s="1289"/>
      <c r="M5283" s="1289"/>
      <c r="N5283" s="1289"/>
      <c r="O5283" s="1289"/>
      <c r="P5283" s="1289"/>
      <c r="Q5283" s="1289"/>
      <c r="R5283" s="1289"/>
      <c r="S5283" s="1289"/>
      <c r="T5283" s="1289"/>
      <c r="U5283" s="1289"/>
      <c r="V5283" s="1289"/>
      <c r="W5283" s="1289"/>
      <c r="X5283" s="1289"/>
      <c r="Y5283" s="1289"/>
      <c r="Z5283" s="1289"/>
      <c r="AA5283" s="152"/>
      <c r="AB5283" s="1290"/>
      <c r="AC5283" s="1290"/>
      <c r="AD5283" s="1290"/>
      <c r="AE5283" s="1290"/>
      <c r="AF5283" s="1290"/>
    </row>
    <row r="5284" spans="1:32" ht="10.9" customHeight="1">
      <c r="A5284" s="150"/>
      <c r="B5284" s="1243"/>
      <c r="C5284" s="1243"/>
      <c r="D5284" s="1243"/>
      <c r="E5284" s="1243"/>
      <c r="G5284" s="1289"/>
      <c r="H5284" s="1289"/>
      <c r="I5284" s="1289"/>
      <c r="J5284" s="1289"/>
      <c r="K5284" s="1289"/>
      <c r="L5284" s="1289"/>
      <c r="M5284" s="1289"/>
      <c r="N5284" s="1289"/>
      <c r="O5284" s="1289"/>
      <c r="P5284" s="1289"/>
      <c r="Q5284" s="1289"/>
      <c r="R5284" s="1289"/>
      <c r="S5284" s="1289"/>
      <c r="T5284" s="1289"/>
      <c r="U5284" s="1289"/>
      <c r="V5284" s="1289"/>
      <c r="W5284" s="1289"/>
      <c r="X5284" s="1289"/>
      <c r="Y5284" s="1289"/>
      <c r="Z5284" s="1289"/>
      <c r="AA5284" s="152"/>
      <c r="AB5284" s="1291" t="s">
        <v>378</v>
      </c>
      <c r="AC5284" s="1291"/>
      <c r="AD5284" s="1291"/>
      <c r="AE5284" s="1292"/>
      <c r="AF5284" s="1292"/>
    </row>
    <row r="5285" spans="1:32" ht="13.9" customHeight="1">
      <c r="A5285" s="150"/>
      <c r="B5285" s="1243"/>
      <c r="C5285" s="1243"/>
      <c r="D5285" s="1243"/>
      <c r="E5285" s="1243"/>
      <c r="G5285" s="1293" t="s">
        <v>379</v>
      </c>
      <c r="H5285" s="1293"/>
      <c r="I5285" s="1293"/>
      <c r="J5285" s="1293"/>
      <c r="K5285" s="1293"/>
      <c r="L5285" s="1293"/>
      <c r="M5285" s="1293"/>
      <c r="N5285" s="1293"/>
      <c r="O5285" s="1293"/>
      <c r="P5285" s="1293"/>
      <c r="Q5285" s="1293"/>
      <c r="R5285" s="1293"/>
      <c r="S5285" s="1293"/>
      <c r="T5285" s="1293"/>
      <c r="U5285" s="1293"/>
      <c r="V5285" s="1293"/>
      <c r="W5285" s="1293"/>
      <c r="X5285" s="1293"/>
      <c r="Y5285" s="1293"/>
      <c r="Z5285" s="1293"/>
      <c r="AA5285" s="152"/>
      <c r="AB5285" s="1291"/>
      <c r="AC5285" s="1291"/>
      <c r="AD5285" s="1291"/>
      <c r="AE5285" s="1292"/>
      <c r="AF5285" s="1292"/>
    </row>
    <row r="5286" spans="1:32" ht="0.75" customHeight="1">
      <c r="A5286" s="150"/>
      <c r="G5286" s="1293"/>
      <c r="H5286" s="1293"/>
      <c r="I5286" s="1293"/>
      <c r="J5286" s="1293"/>
      <c r="K5286" s="1293"/>
      <c r="L5286" s="1293"/>
      <c r="M5286" s="1293"/>
      <c r="N5286" s="1293"/>
      <c r="O5286" s="1293"/>
      <c r="P5286" s="1293"/>
      <c r="Q5286" s="1293"/>
      <c r="R5286" s="1293"/>
      <c r="S5286" s="1293"/>
      <c r="T5286" s="1293"/>
      <c r="U5286" s="1293"/>
      <c r="V5286" s="1293"/>
      <c r="W5286" s="1293"/>
      <c r="X5286" s="1293"/>
      <c r="Y5286" s="1293"/>
      <c r="Z5286" s="1293"/>
      <c r="AA5286" s="152"/>
      <c r="AB5286" s="1291"/>
      <c r="AC5286" s="1291"/>
      <c r="AD5286" s="1291"/>
      <c r="AE5286" s="1292"/>
      <c r="AF5286" s="1292"/>
    </row>
    <row r="5287" spans="1:32" ht="0.75" customHeight="1">
      <c r="A5287" s="153"/>
      <c r="B5287" s="154"/>
      <c r="C5287" s="154"/>
      <c r="D5287" s="154"/>
      <c r="E5287" s="154"/>
      <c r="F5287" s="154"/>
      <c r="G5287" s="154"/>
      <c r="H5287" s="154"/>
      <c r="I5287" s="154"/>
      <c r="J5287" s="154"/>
      <c r="K5287" s="154"/>
      <c r="L5287" s="154"/>
      <c r="M5287" s="154"/>
      <c r="N5287" s="154"/>
      <c r="O5287" s="154"/>
      <c r="P5287" s="154"/>
      <c r="Q5287" s="154"/>
      <c r="R5287" s="154"/>
      <c r="S5287" s="154"/>
      <c r="T5287" s="154"/>
      <c r="U5287" s="154"/>
      <c r="V5287" s="154"/>
      <c r="W5287" s="154"/>
      <c r="X5287" s="154"/>
      <c r="Y5287" s="154"/>
      <c r="Z5287" s="154"/>
      <c r="AA5287" s="154"/>
      <c r="AB5287" s="154"/>
      <c r="AC5287" s="154"/>
      <c r="AD5287" s="154"/>
      <c r="AE5287" s="1292"/>
      <c r="AF5287" s="1292"/>
    </row>
    <row r="5288" spans="1:32" ht="16.7" customHeight="1">
      <c r="A5288" s="1280" t="s">
        <v>323</v>
      </c>
      <c r="B5288" s="1280"/>
      <c r="C5288" s="1280"/>
      <c r="D5288" s="1280"/>
      <c r="E5288" s="1280"/>
      <c r="F5288" s="1280"/>
      <c r="G5288" s="1280"/>
      <c r="H5288" s="1280"/>
      <c r="I5288" s="1280"/>
      <c r="J5288" s="1280"/>
      <c r="K5288" s="1280"/>
      <c r="L5288" s="1280"/>
      <c r="M5288" s="1280"/>
      <c r="N5288" s="1280"/>
      <c r="O5288" s="1280"/>
      <c r="P5288" s="1280"/>
      <c r="Q5288" s="1280"/>
      <c r="R5288" s="1280"/>
      <c r="S5288" s="1280"/>
      <c r="T5288" s="1280"/>
      <c r="U5288" s="1280"/>
      <c r="V5288" s="1280"/>
      <c r="W5288" s="1280"/>
      <c r="X5288" s="1280"/>
      <c r="Y5288" s="1280"/>
      <c r="Z5288" s="1280"/>
      <c r="AA5288" s="1280"/>
      <c r="AB5288" s="1280"/>
      <c r="AC5288" s="1280"/>
      <c r="AD5288" s="1280"/>
      <c r="AE5288" s="1280"/>
      <c r="AF5288" s="1280"/>
    </row>
    <row r="5289" spans="1:32" ht="37.15" customHeight="1">
      <c r="A5289" s="1301" t="s">
        <v>380</v>
      </c>
      <c r="B5289" s="1301"/>
      <c r="C5289" s="1301"/>
      <c r="D5289" s="1301"/>
      <c r="E5289" s="1301"/>
      <c r="F5289" s="1301"/>
      <c r="G5289" s="1301"/>
      <c r="H5289" s="1301"/>
      <c r="I5289" s="1301"/>
      <c r="J5289" s="1301"/>
      <c r="K5289" s="1301"/>
      <c r="L5289" s="1301"/>
      <c r="M5289" s="1301"/>
      <c r="N5289" s="1301"/>
      <c r="O5289" s="1301"/>
      <c r="P5289" s="1301"/>
      <c r="Q5289" s="1301"/>
      <c r="R5289" s="1301"/>
      <c r="S5289" s="1301"/>
      <c r="T5289" s="1301"/>
      <c r="U5289" s="1301"/>
      <c r="V5289" s="1301"/>
      <c r="W5289" s="1301"/>
      <c r="X5289" s="1301"/>
      <c r="Y5289" s="1280" t="s">
        <v>878</v>
      </c>
      <c r="Z5289" s="1280"/>
      <c r="AA5289" s="1280"/>
      <c r="AB5289" s="1280"/>
      <c r="AC5289" s="1280"/>
      <c r="AD5289" s="1280"/>
      <c r="AE5289" s="1280"/>
      <c r="AF5289" s="1280"/>
    </row>
    <row r="5290" spans="1:32" ht="5.0999999999999996" customHeight="1">
      <c r="A5290" s="155"/>
      <c r="B5290" s="156"/>
      <c r="C5290" s="156"/>
      <c r="D5290" s="156"/>
      <c r="E5290" s="156"/>
      <c r="F5290" s="156"/>
      <c r="G5290" s="156"/>
      <c r="H5290" s="156"/>
      <c r="I5290" s="156"/>
      <c r="J5290" s="156"/>
      <c r="K5290" s="156"/>
      <c r="L5290" s="156"/>
      <c r="M5290" s="156"/>
      <c r="N5290" s="156"/>
      <c r="O5290" s="156"/>
      <c r="P5290" s="156"/>
      <c r="Q5290" s="156"/>
      <c r="R5290" s="156"/>
      <c r="S5290" s="156"/>
      <c r="T5290" s="156"/>
      <c r="U5290" s="156"/>
      <c r="V5290" s="156"/>
      <c r="W5290" s="156"/>
      <c r="X5290" s="156"/>
      <c r="Y5290" s="156"/>
      <c r="Z5290" s="156"/>
      <c r="AA5290" s="156"/>
      <c r="AB5290" s="156"/>
      <c r="AC5290" s="156"/>
      <c r="AD5290" s="156"/>
      <c r="AE5290" s="156"/>
      <c r="AF5290" s="157"/>
    </row>
    <row r="5291" spans="1:32" ht="0.75" customHeight="1">
      <c r="A5291" s="1283" t="s">
        <v>382</v>
      </c>
      <c r="B5291" s="1283"/>
      <c r="C5291" s="1283"/>
      <c r="D5291" s="1283"/>
      <c r="E5291" s="1284"/>
      <c r="F5291" s="1284"/>
      <c r="G5291" s="1284"/>
      <c r="H5291" s="1284"/>
      <c r="I5291" s="1285" t="s">
        <v>605</v>
      </c>
      <c r="J5291" s="1285"/>
      <c r="K5291" s="1285"/>
      <c r="L5291" s="1285"/>
      <c r="M5291" s="1285"/>
      <c r="N5291" s="1285"/>
      <c r="O5291" s="1285"/>
      <c r="P5291" s="1285"/>
      <c r="Q5291" s="1285"/>
      <c r="R5291" s="1285"/>
      <c r="S5291" s="1285"/>
      <c r="T5291" s="1285"/>
      <c r="U5291" s="1285"/>
      <c r="V5291" s="1285"/>
      <c r="W5291" s="1285"/>
      <c r="X5291" s="1285"/>
      <c r="Y5291" s="1275" t="s">
        <v>383</v>
      </c>
      <c r="Z5291" s="1275"/>
      <c r="AA5291" s="1275"/>
      <c r="AB5291" s="1275"/>
      <c r="AC5291" s="1275"/>
      <c r="AD5291" s="1286" t="s">
        <v>446</v>
      </c>
      <c r="AE5291" s="1286"/>
      <c r="AF5291" s="1286"/>
    </row>
    <row r="5292" spans="1:32" ht="17.45" customHeight="1">
      <c r="A5292" s="1283"/>
      <c r="B5292" s="1283"/>
      <c r="C5292" s="1283"/>
      <c r="D5292" s="1283"/>
      <c r="E5292" s="1287" t="s">
        <v>385</v>
      </c>
      <c r="F5292" s="1287"/>
      <c r="G5292" s="1287"/>
      <c r="H5292" s="1288" t="s">
        <v>386</v>
      </c>
      <c r="I5292" s="1285"/>
      <c r="J5292" s="1285"/>
      <c r="K5292" s="1285"/>
      <c r="L5292" s="1285"/>
      <c r="M5292" s="1285"/>
      <c r="N5292" s="1285"/>
      <c r="O5292" s="1285"/>
      <c r="P5292" s="1285"/>
      <c r="Q5292" s="1285"/>
      <c r="R5292" s="1285"/>
      <c r="S5292" s="1285"/>
      <c r="T5292" s="1285"/>
      <c r="U5292" s="1285"/>
      <c r="V5292" s="1285"/>
      <c r="W5292" s="1285"/>
      <c r="X5292" s="1285"/>
      <c r="Y5292" s="1275"/>
      <c r="Z5292" s="1275"/>
      <c r="AA5292" s="1275"/>
      <c r="AB5292" s="1275"/>
      <c r="AC5292" s="1275"/>
      <c r="AD5292" s="1286"/>
      <c r="AE5292" s="1286"/>
      <c r="AF5292" s="1286"/>
    </row>
    <row r="5293" spans="1:32" ht="0.75" customHeight="1">
      <c r="A5293" s="1274" t="s">
        <v>604</v>
      </c>
      <c r="B5293" s="1274"/>
      <c r="C5293" s="1274"/>
      <c r="D5293" s="1274"/>
      <c r="E5293" s="1287"/>
      <c r="F5293" s="1287"/>
      <c r="G5293" s="1287"/>
      <c r="H5293" s="1288"/>
      <c r="I5293" s="1285"/>
      <c r="J5293" s="1285"/>
      <c r="K5293" s="1285"/>
      <c r="L5293" s="1285"/>
      <c r="M5293" s="1285"/>
      <c r="N5293" s="1285"/>
      <c r="O5293" s="1285"/>
      <c r="P5293" s="1285"/>
      <c r="Q5293" s="1285"/>
      <c r="R5293" s="1285"/>
      <c r="S5293" s="1285"/>
      <c r="T5293" s="1285"/>
      <c r="U5293" s="1285"/>
      <c r="V5293" s="1285"/>
      <c r="W5293" s="1285"/>
      <c r="X5293" s="1285"/>
      <c r="Y5293" s="1275" t="s">
        <v>387</v>
      </c>
      <c r="Z5293" s="1275"/>
      <c r="AA5293" s="1275"/>
      <c r="AB5293" s="1275"/>
      <c r="AC5293" s="1275"/>
      <c r="AD5293" s="1276">
        <v>230.19</v>
      </c>
      <c r="AE5293" s="1276"/>
      <c r="AF5293" s="1276"/>
    </row>
    <row r="5294" spans="1:32" ht="18.2" customHeight="1">
      <c r="A5294" s="1274"/>
      <c r="B5294" s="1274"/>
      <c r="C5294" s="1274"/>
      <c r="D5294" s="1274"/>
      <c r="E5294" s="1277"/>
      <c r="F5294" s="1277"/>
      <c r="G5294" s="1277"/>
      <c r="H5294" s="1288"/>
      <c r="I5294" s="1285"/>
      <c r="J5294" s="1285"/>
      <c r="K5294" s="1285"/>
      <c r="L5294" s="1285"/>
      <c r="M5294" s="1285"/>
      <c r="N5294" s="1285"/>
      <c r="O5294" s="1285"/>
      <c r="P5294" s="1285"/>
      <c r="Q5294" s="1285"/>
      <c r="R5294" s="1285"/>
      <c r="S5294" s="1285"/>
      <c r="T5294" s="1285"/>
      <c r="U5294" s="1285"/>
      <c r="V5294" s="1285"/>
      <c r="W5294" s="1285"/>
      <c r="X5294" s="1285"/>
      <c r="Y5294" s="1275"/>
      <c r="Z5294" s="1275"/>
      <c r="AA5294" s="1275"/>
      <c r="AB5294" s="1275"/>
      <c r="AC5294" s="1275"/>
      <c r="AD5294" s="1276"/>
      <c r="AE5294" s="1276"/>
      <c r="AF5294" s="1276"/>
    </row>
    <row r="5295" spans="1:32" ht="0.75" customHeight="1">
      <c r="A5295" s="1278"/>
      <c r="B5295" s="1278"/>
      <c r="C5295" s="1278"/>
      <c r="D5295" s="1278"/>
      <c r="E5295" s="1278"/>
      <c r="F5295" s="1278"/>
      <c r="G5295" s="1278"/>
      <c r="H5295" s="1288"/>
      <c r="I5295" s="1279"/>
      <c r="J5295" s="1279"/>
      <c r="K5295" s="1279"/>
      <c r="L5295" s="1279"/>
      <c r="M5295" s="1279"/>
      <c r="N5295" s="1279"/>
      <c r="O5295" s="1279"/>
      <c r="P5295" s="1279"/>
      <c r="Q5295" s="1279"/>
      <c r="R5295" s="1279"/>
      <c r="S5295" s="1279"/>
      <c r="T5295" s="1279"/>
      <c r="U5295" s="1279"/>
      <c r="V5295" s="1279"/>
      <c r="W5295" s="1279"/>
      <c r="X5295" s="1279"/>
      <c r="Y5295" s="1279"/>
      <c r="Z5295" s="1279"/>
      <c r="AA5295" s="1279"/>
      <c r="AB5295" s="1279"/>
      <c r="AC5295" s="1279"/>
      <c r="AD5295" s="1279"/>
      <c r="AE5295" s="1279"/>
      <c r="AF5295" s="1279"/>
    </row>
    <row r="5296" spans="1:32" ht="26.1" customHeight="1">
      <c r="A5296" s="1271" t="s">
        <v>432</v>
      </c>
      <c r="B5296" s="1271"/>
      <c r="C5296" s="1271"/>
      <c r="D5296" s="1271"/>
      <c r="E5296" s="1271"/>
      <c r="F5296" s="1271"/>
      <c r="G5296" s="1271"/>
      <c r="H5296" s="1271"/>
      <c r="I5296" s="1271"/>
      <c r="J5296" s="1271"/>
      <c r="K5296" s="1271"/>
      <c r="L5296" s="1271"/>
      <c r="M5296" s="1271"/>
      <c r="N5296" s="1271"/>
      <c r="O5296" s="1271"/>
      <c r="P5296" s="1271"/>
      <c r="Q5296" s="1271"/>
      <c r="R5296" s="1271"/>
      <c r="S5296" s="1271"/>
      <c r="T5296" s="1271"/>
      <c r="U5296" s="1271"/>
      <c r="V5296" s="1271"/>
      <c r="W5296" s="1271"/>
      <c r="X5296" s="1271"/>
      <c r="Y5296" s="1271"/>
      <c r="Z5296" s="1271"/>
      <c r="AA5296" s="1271"/>
      <c r="AB5296" s="1271"/>
      <c r="AC5296" s="1271"/>
      <c r="AD5296" s="1271"/>
      <c r="AE5296" s="1271"/>
      <c r="AF5296" s="1272"/>
    </row>
    <row r="5297" spans="1:32" ht="0.75" customHeight="1">
      <c r="A5297" s="1273" t="s">
        <v>389</v>
      </c>
      <c r="B5297" s="1273"/>
      <c r="C5297" s="1273"/>
      <c r="D5297" s="1273"/>
      <c r="E5297" s="1273"/>
      <c r="F5297" s="1273"/>
      <c r="G5297" s="1273"/>
      <c r="H5297" s="1273"/>
      <c r="I5297" s="1273"/>
      <c r="J5297" s="1273"/>
      <c r="K5297" s="1273"/>
      <c r="L5297" s="1273"/>
      <c r="M5297" s="1273"/>
      <c r="N5297" s="1273"/>
      <c r="O5297" s="1273"/>
      <c r="P5297" s="1273"/>
      <c r="Q5297" s="1273"/>
      <c r="R5297" s="1273"/>
      <c r="S5297" s="1273"/>
      <c r="T5297" s="1273"/>
      <c r="U5297" s="1273"/>
      <c r="V5297" s="1273"/>
      <c r="W5297" s="1273"/>
      <c r="X5297" s="1273"/>
      <c r="Y5297" s="1273"/>
      <c r="Z5297" s="1273"/>
      <c r="AA5297" s="1273"/>
      <c r="AB5297" s="1273"/>
      <c r="AC5297" s="1273"/>
      <c r="AD5297" s="1273"/>
      <c r="AE5297" s="1273"/>
      <c r="AF5297" s="1272"/>
    </row>
    <row r="5298" spans="1:32" ht="10.15" customHeight="1">
      <c r="A5298" s="1273"/>
      <c r="B5298" s="1273"/>
      <c r="C5298" s="1273"/>
      <c r="D5298" s="1273"/>
      <c r="E5298" s="1273"/>
      <c r="F5298" s="1273"/>
      <c r="G5298" s="1273"/>
      <c r="H5298" s="1273"/>
      <c r="I5298" s="1273"/>
      <c r="J5298" s="1273"/>
      <c r="K5298" s="1273"/>
      <c r="L5298" s="1273"/>
      <c r="M5298" s="1273"/>
      <c r="N5298" s="1273"/>
      <c r="O5298" s="1273"/>
      <c r="P5298" s="1273"/>
      <c r="Q5298" s="1273"/>
      <c r="R5298" s="1273"/>
      <c r="S5298" s="1273"/>
      <c r="T5298" s="1273"/>
      <c r="U5298" s="1273"/>
      <c r="V5298" s="1273"/>
      <c r="W5298" s="1273"/>
      <c r="X5298" s="1273"/>
      <c r="Y5298" s="1273"/>
      <c r="Z5298" s="1273"/>
      <c r="AA5298" s="1273"/>
      <c r="AB5298" s="1273"/>
      <c r="AC5298" s="1273"/>
      <c r="AD5298" s="1273"/>
      <c r="AE5298" s="1273"/>
      <c r="AF5298" s="1272"/>
    </row>
    <row r="5299" spans="1:32" ht="16.7" customHeight="1">
      <c r="A5299" s="1255" t="s">
        <v>390</v>
      </c>
      <c r="B5299" s="1255"/>
      <c r="C5299" s="1255"/>
      <c r="D5299" s="1255"/>
      <c r="E5299" s="1255"/>
      <c r="F5299" s="1255"/>
      <c r="G5299" s="1255"/>
      <c r="H5299" s="1255"/>
      <c r="I5299" s="1255"/>
      <c r="J5299" s="1255"/>
      <c r="K5299" s="1255"/>
      <c r="L5299" s="1255"/>
      <c r="M5299" s="1256" t="s">
        <v>391</v>
      </c>
      <c r="N5299" s="1256" t="s">
        <v>392</v>
      </c>
      <c r="O5299" s="1256"/>
      <c r="P5299" s="1256"/>
      <c r="Q5299" s="1256"/>
      <c r="R5299" s="1256"/>
      <c r="S5299" s="1256"/>
      <c r="T5299" s="1256" t="s">
        <v>393</v>
      </c>
      <c r="U5299" s="1256"/>
      <c r="V5299" s="1256"/>
      <c r="W5299" s="1256"/>
      <c r="X5299" s="1256"/>
      <c r="Y5299" s="1256"/>
      <c r="Z5299" s="1256"/>
      <c r="AA5299" s="1256"/>
      <c r="AB5299" s="1256"/>
      <c r="AC5299" s="1245" t="s">
        <v>394</v>
      </c>
      <c r="AD5299" s="1245"/>
      <c r="AE5299" s="1245"/>
      <c r="AF5299" s="1245"/>
    </row>
    <row r="5300" spans="1:32" ht="17.45" customHeight="1">
      <c r="A5300" s="1255"/>
      <c r="B5300" s="1255"/>
      <c r="C5300" s="1255"/>
      <c r="D5300" s="1255"/>
      <c r="E5300" s="1255"/>
      <c r="F5300" s="1255"/>
      <c r="G5300" s="1255"/>
      <c r="H5300" s="1255"/>
      <c r="I5300" s="1255"/>
      <c r="J5300" s="1255"/>
      <c r="K5300" s="1255"/>
      <c r="L5300" s="1255"/>
      <c r="M5300" s="1256"/>
      <c r="N5300" s="1256" t="s">
        <v>395</v>
      </c>
      <c r="O5300" s="1256"/>
      <c r="P5300" s="1256" t="s">
        <v>396</v>
      </c>
      <c r="Q5300" s="1256"/>
      <c r="R5300" s="1256"/>
      <c r="S5300" s="1256"/>
      <c r="T5300" s="1256" t="s">
        <v>395</v>
      </c>
      <c r="U5300" s="1256"/>
      <c r="V5300" s="1256"/>
      <c r="W5300" s="1256"/>
      <c r="X5300" s="1256" t="s">
        <v>396</v>
      </c>
      <c r="Y5300" s="1256"/>
      <c r="Z5300" s="1256"/>
      <c r="AA5300" s="1256"/>
      <c r="AB5300" s="1256"/>
      <c r="AC5300" s="1245"/>
      <c r="AD5300" s="1245"/>
      <c r="AE5300" s="1245"/>
      <c r="AF5300" s="1245"/>
    </row>
    <row r="5301" spans="1:32" ht="22.5" customHeight="1">
      <c r="A5301" s="155"/>
      <c r="B5301" s="156"/>
      <c r="C5301" s="169" t="s">
        <v>466</v>
      </c>
      <c r="D5301" s="1268" t="s">
        <v>467</v>
      </c>
      <c r="E5301" s="1268"/>
      <c r="F5301" s="1268"/>
      <c r="G5301" s="1268"/>
      <c r="H5301" s="1268"/>
      <c r="I5301" s="1268"/>
      <c r="J5301" s="1268"/>
      <c r="K5301" s="1268"/>
      <c r="L5301" s="1268"/>
      <c r="M5301" s="161">
        <v>1</v>
      </c>
      <c r="N5301" s="1269">
        <v>1</v>
      </c>
      <c r="O5301" s="1269"/>
      <c r="P5301" s="1269">
        <v>0</v>
      </c>
      <c r="Q5301" s="1269"/>
      <c r="R5301" s="1269"/>
      <c r="S5301" s="1269"/>
      <c r="T5301" s="1270">
        <v>345.91860000000003</v>
      </c>
      <c r="U5301" s="1270"/>
      <c r="V5301" s="1270"/>
      <c r="W5301" s="1270"/>
      <c r="X5301" s="1270">
        <v>161.34479999999999</v>
      </c>
      <c r="Y5301" s="1270"/>
      <c r="Z5301" s="1270"/>
      <c r="AA5301" s="1270"/>
      <c r="AB5301" s="1270"/>
      <c r="AC5301" s="1267">
        <v>345.91860000000003</v>
      </c>
      <c r="AD5301" s="1267"/>
      <c r="AE5301" s="1267"/>
      <c r="AF5301" s="1267"/>
    </row>
    <row r="5302" spans="1:32" ht="17.45" customHeight="1">
      <c r="A5302" s="1246"/>
      <c r="B5302" s="1246"/>
      <c r="C5302" s="1246"/>
      <c r="D5302" s="1246"/>
      <c r="E5302" s="1246"/>
      <c r="F5302" s="1246"/>
      <c r="G5302" s="1246"/>
      <c r="H5302" s="1246"/>
      <c r="I5302" s="1246"/>
      <c r="J5302" s="1246"/>
      <c r="K5302" s="1246"/>
      <c r="L5302" s="1246"/>
      <c r="M5302" s="1247" t="s">
        <v>397</v>
      </c>
      <c r="N5302" s="1247"/>
      <c r="O5302" s="1247"/>
      <c r="P5302" s="1247"/>
      <c r="Q5302" s="1247"/>
      <c r="R5302" s="1247"/>
      <c r="S5302" s="1247"/>
      <c r="T5302" s="1247"/>
      <c r="U5302" s="1247"/>
      <c r="V5302" s="1247"/>
      <c r="W5302" s="1247"/>
      <c r="X5302" s="1248"/>
      <c r="Y5302" s="1248"/>
      <c r="Z5302" s="1249">
        <v>345.91860000000003</v>
      </c>
      <c r="AA5302" s="1249"/>
      <c r="AB5302" s="1249"/>
      <c r="AC5302" s="1249"/>
      <c r="AD5302" s="1249"/>
      <c r="AE5302" s="1249"/>
      <c r="AF5302" s="1249"/>
    </row>
    <row r="5303" spans="1:32" ht="17.45" customHeight="1">
      <c r="A5303" s="1255" t="s">
        <v>398</v>
      </c>
      <c r="B5303" s="1255"/>
      <c r="C5303" s="1255"/>
      <c r="D5303" s="1255"/>
      <c r="E5303" s="1255"/>
      <c r="F5303" s="1255"/>
      <c r="G5303" s="1255"/>
      <c r="H5303" s="1255"/>
      <c r="I5303" s="1255"/>
      <c r="J5303" s="1255"/>
      <c r="K5303" s="1255"/>
      <c r="L5303" s="1255"/>
      <c r="M5303" s="1255"/>
      <c r="N5303" s="1255"/>
      <c r="O5303" s="1256" t="s">
        <v>399</v>
      </c>
      <c r="P5303" s="1256"/>
      <c r="Q5303" s="1256"/>
      <c r="R5303" s="1256"/>
      <c r="S5303" s="1256" t="s">
        <v>391</v>
      </c>
      <c r="T5303" s="1256"/>
      <c r="U5303" s="1256"/>
      <c r="V5303" s="1256"/>
      <c r="W5303" s="1256" t="s">
        <v>400</v>
      </c>
      <c r="X5303" s="1256"/>
      <c r="Y5303" s="1256"/>
      <c r="Z5303" s="1256"/>
      <c r="AA5303" s="1256"/>
      <c r="AB5303" s="1256"/>
      <c r="AC5303" s="1245" t="s">
        <v>394</v>
      </c>
      <c r="AD5303" s="1245"/>
      <c r="AE5303" s="1245"/>
      <c r="AF5303" s="1245"/>
    </row>
    <row r="5304" spans="1:32" ht="22.5" customHeight="1">
      <c r="A5304" s="146"/>
      <c r="B5304" s="147"/>
      <c r="C5304" s="170" t="s">
        <v>462</v>
      </c>
      <c r="D5304" s="1263" t="s">
        <v>463</v>
      </c>
      <c r="E5304" s="1263"/>
      <c r="F5304" s="1263"/>
      <c r="G5304" s="1263"/>
      <c r="H5304" s="1263"/>
      <c r="I5304" s="1263"/>
      <c r="J5304" s="1263"/>
      <c r="K5304" s="1263"/>
      <c r="L5304" s="1263"/>
      <c r="M5304" s="1263"/>
      <c r="N5304" s="1263"/>
      <c r="O5304" s="1264">
        <v>0</v>
      </c>
      <c r="P5304" s="1264"/>
      <c r="Q5304" s="1264"/>
      <c r="R5304" s="1264"/>
      <c r="S5304" s="1264">
        <v>1</v>
      </c>
      <c r="T5304" s="1264"/>
      <c r="U5304" s="1264"/>
      <c r="V5304" s="1264"/>
      <c r="W5304" s="1265">
        <v>22.268799999999999</v>
      </c>
      <c r="X5304" s="1265"/>
      <c r="Y5304" s="1265"/>
      <c r="Z5304" s="1265"/>
      <c r="AA5304" s="1265"/>
      <c r="AB5304" s="1265"/>
      <c r="AC5304" s="1266">
        <v>22.268799999999999</v>
      </c>
      <c r="AD5304" s="1266"/>
      <c r="AE5304" s="1266"/>
      <c r="AF5304" s="1266"/>
    </row>
    <row r="5305" spans="1:32" ht="17.45" customHeight="1">
      <c r="A5305" s="150"/>
      <c r="M5305" s="1240" t="s">
        <v>401</v>
      </c>
      <c r="N5305" s="1240"/>
      <c r="O5305" s="1240"/>
      <c r="P5305" s="1240"/>
      <c r="Q5305" s="1240"/>
      <c r="R5305" s="1240"/>
      <c r="S5305" s="1240"/>
      <c r="T5305" s="1240"/>
      <c r="U5305" s="1240"/>
      <c r="V5305" s="1240"/>
      <c r="W5305" s="1240"/>
      <c r="Z5305" s="1262">
        <v>22.268799999999999</v>
      </c>
      <c r="AA5305" s="1262"/>
      <c r="AB5305" s="1262"/>
      <c r="AC5305" s="1262"/>
      <c r="AD5305" s="1262"/>
      <c r="AE5305" s="1262"/>
      <c r="AF5305" s="1262"/>
    </row>
    <row r="5306" spans="1:32" ht="16.7" customHeight="1">
      <c r="A5306" s="150"/>
      <c r="M5306" s="1240" t="s">
        <v>402</v>
      </c>
      <c r="N5306" s="1240"/>
      <c r="O5306" s="1240"/>
      <c r="P5306" s="1240"/>
      <c r="Q5306" s="1240"/>
      <c r="R5306" s="1240"/>
      <c r="S5306" s="1240"/>
      <c r="T5306" s="1240"/>
      <c r="U5306" s="1240"/>
      <c r="V5306" s="1240"/>
      <c r="W5306" s="1240"/>
      <c r="Z5306" s="1262">
        <v>368.18740000000003</v>
      </c>
      <c r="AA5306" s="1262"/>
      <c r="AB5306" s="1262"/>
      <c r="AC5306" s="1262"/>
      <c r="AD5306" s="1262"/>
      <c r="AE5306" s="1262"/>
      <c r="AF5306" s="1262"/>
    </row>
    <row r="5307" spans="1:32" ht="17.45" customHeight="1">
      <c r="A5307" s="150"/>
      <c r="M5307" s="1240" t="s">
        <v>403</v>
      </c>
      <c r="N5307" s="1240"/>
      <c r="O5307" s="1240"/>
      <c r="P5307" s="1240"/>
      <c r="Q5307" s="1240"/>
      <c r="R5307" s="1240"/>
      <c r="S5307" s="1240"/>
      <c r="T5307" s="1240"/>
      <c r="U5307" s="1240"/>
      <c r="V5307" s="1240"/>
      <c r="W5307" s="1240"/>
      <c r="Z5307" s="1262">
        <v>1.5994999999999999</v>
      </c>
      <c r="AA5307" s="1262"/>
      <c r="AB5307" s="1262"/>
      <c r="AC5307" s="1262"/>
      <c r="AD5307" s="1262"/>
      <c r="AE5307" s="1262"/>
      <c r="AF5307" s="1262"/>
    </row>
    <row r="5308" spans="1:32" ht="17.45" customHeight="1">
      <c r="A5308" s="150"/>
      <c r="M5308" s="1240" t="s">
        <v>404</v>
      </c>
      <c r="N5308" s="1240"/>
      <c r="O5308" s="1240"/>
      <c r="P5308" s="1240"/>
      <c r="Q5308" s="1240"/>
      <c r="R5308" s="1240"/>
      <c r="S5308" s="1240"/>
      <c r="T5308" s="1240"/>
      <c r="U5308" s="1240"/>
      <c r="V5308" s="1240"/>
      <c r="W5308" s="1240"/>
      <c r="Z5308" s="1262">
        <v>2.6110000000000001E-2</v>
      </c>
      <c r="AA5308" s="1262"/>
      <c r="AB5308" s="1262"/>
      <c r="AC5308" s="1262"/>
      <c r="AD5308" s="1262"/>
      <c r="AE5308" s="1262"/>
      <c r="AF5308" s="1262"/>
    </row>
    <row r="5309" spans="1:32" ht="16.7" customHeight="1">
      <c r="A5309" s="153"/>
      <c r="B5309" s="154"/>
      <c r="C5309" s="154"/>
      <c r="D5309" s="154"/>
      <c r="E5309" s="154"/>
      <c r="F5309" s="154"/>
      <c r="G5309" s="154"/>
      <c r="H5309" s="154"/>
      <c r="I5309" s="154"/>
      <c r="J5309" s="154"/>
      <c r="K5309" s="154"/>
      <c r="L5309" s="154"/>
      <c r="M5309" s="1260" t="s">
        <v>405</v>
      </c>
      <c r="N5309" s="1260"/>
      <c r="O5309" s="1260"/>
      <c r="P5309" s="1260"/>
      <c r="Q5309" s="1260"/>
      <c r="R5309" s="1260"/>
      <c r="S5309" s="1260"/>
      <c r="T5309" s="1260"/>
      <c r="U5309" s="1260"/>
      <c r="V5309" s="1260"/>
      <c r="W5309" s="1260"/>
      <c r="X5309" s="154"/>
      <c r="Y5309" s="154"/>
      <c r="Z5309" s="1261">
        <v>0</v>
      </c>
      <c r="AA5309" s="1261"/>
      <c r="AB5309" s="1261"/>
      <c r="AC5309" s="1261"/>
      <c r="AD5309" s="1261"/>
      <c r="AE5309" s="1261"/>
      <c r="AF5309" s="1261"/>
    </row>
    <row r="5310" spans="1:32" ht="17.45" customHeight="1">
      <c r="A5310" s="1257" t="s">
        <v>406</v>
      </c>
      <c r="B5310" s="1257"/>
      <c r="C5310" s="1257"/>
      <c r="D5310" s="1257"/>
      <c r="E5310" s="1257"/>
      <c r="F5310" s="1257"/>
      <c r="G5310" s="1257"/>
      <c r="H5310" s="1257"/>
      <c r="I5310" s="1257"/>
      <c r="J5310" s="1257"/>
      <c r="K5310" s="1257"/>
      <c r="L5310" s="1257"/>
      <c r="M5310" s="1257"/>
      <c r="N5310" s="1257"/>
      <c r="O5310" s="1258" t="s">
        <v>391</v>
      </c>
      <c r="P5310" s="1258"/>
      <c r="Q5310" s="1258"/>
      <c r="R5310" s="1258"/>
      <c r="S5310" s="1258" t="s">
        <v>407</v>
      </c>
      <c r="T5310" s="1258"/>
      <c r="U5310" s="1258"/>
      <c r="V5310" s="1258"/>
      <c r="W5310" s="1258" t="s">
        <v>408</v>
      </c>
      <c r="X5310" s="1258"/>
      <c r="Y5310" s="1258"/>
      <c r="Z5310" s="1258"/>
      <c r="AA5310" s="1258"/>
      <c r="AB5310" s="1258"/>
      <c r="AC5310" s="1259" t="s">
        <v>409</v>
      </c>
      <c r="AD5310" s="1259"/>
      <c r="AE5310" s="1259"/>
      <c r="AF5310" s="1259"/>
    </row>
    <row r="5311" spans="1:32" ht="16.7" customHeight="1">
      <c r="A5311" s="1246"/>
      <c r="B5311" s="1246"/>
      <c r="C5311" s="1246"/>
      <c r="D5311" s="1246"/>
      <c r="E5311" s="1246"/>
      <c r="F5311" s="1246"/>
      <c r="G5311" s="1246"/>
      <c r="H5311" s="1246"/>
      <c r="I5311" s="1246"/>
      <c r="J5311" s="1246"/>
      <c r="K5311" s="1246"/>
      <c r="L5311" s="1246"/>
      <c r="M5311" s="1247" t="s">
        <v>411</v>
      </c>
      <c r="N5311" s="1247"/>
      <c r="O5311" s="1247"/>
      <c r="P5311" s="1247"/>
      <c r="Q5311" s="1247"/>
      <c r="R5311" s="1247"/>
      <c r="S5311" s="1247"/>
      <c r="T5311" s="1247"/>
      <c r="U5311" s="1247"/>
      <c r="V5311" s="1247"/>
      <c r="W5311" s="1247"/>
      <c r="X5311" s="1248"/>
      <c r="Y5311" s="1248"/>
      <c r="Z5311" s="1249">
        <v>0</v>
      </c>
      <c r="AA5311" s="1249"/>
      <c r="AB5311" s="1249"/>
      <c r="AC5311" s="1249"/>
      <c r="AD5311" s="1249"/>
      <c r="AE5311" s="1249"/>
      <c r="AF5311" s="1249"/>
    </row>
    <row r="5312" spans="1:32" ht="17.45" customHeight="1">
      <c r="A5312" s="1257" t="s">
        <v>412</v>
      </c>
      <c r="B5312" s="1257"/>
      <c r="C5312" s="1257"/>
      <c r="D5312" s="1257"/>
      <c r="E5312" s="1257"/>
      <c r="F5312" s="1257"/>
      <c r="G5312" s="1257"/>
      <c r="H5312" s="1257"/>
      <c r="I5312" s="1257"/>
      <c r="J5312" s="1257"/>
      <c r="K5312" s="1257"/>
      <c r="L5312" s="1257"/>
      <c r="M5312" s="1257"/>
      <c r="N5312" s="1257"/>
      <c r="O5312" s="1258" t="s">
        <v>391</v>
      </c>
      <c r="P5312" s="1258"/>
      <c r="Q5312" s="1258"/>
      <c r="R5312" s="1258"/>
      <c r="S5312" s="1258" t="s">
        <v>407</v>
      </c>
      <c r="T5312" s="1258"/>
      <c r="U5312" s="1258"/>
      <c r="V5312" s="1258"/>
      <c r="W5312" s="1258" t="s">
        <v>408</v>
      </c>
      <c r="X5312" s="1258"/>
      <c r="Y5312" s="1258"/>
      <c r="Z5312" s="1258"/>
      <c r="AA5312" s="1258"/>
      <c r="AB5312" s="1258"/>
      <c r="AC5312" s="1259" t="s">
        <v>409</v>
      </c>
      <c r="AD5312" s="1259"/>
      <c r="AE5312" s="1259"/>
      <c r="AF5312" s="1259"/>
    </row>
    <row r="5313" spans="1:32" ht="17.45" customHeight="1">
      <c r="A5313" s="1246"/>
      <c r="B5313" s="1246"/>
      <c r="C5313" s="1246"/>
      <c r="D5313" s="1246"/>
      <c r="E5313" s="1246"/>
      <c r="F5313" s="1246"/>
      <c r="G5313" s="1246"/>
      <c r="H5313" s="1246"/>
      <c r="I5313" s="1246"/>
      <c r="J5313" s="1246"/>
      <c r="K5313" s="1246"/>
      <c r="L5313" s="1246"/>
      <c r="M5313" s="1247" t="s">
        <v>413</v>
      </c>
      <c r="N5313" s="1247"/>
      <c r="O5313" s="1247"/>
      <c r="P5313" s="1247"/>
      <c r="Q5313" s="1247"/>
      <c r="R5313" s="1247"/>
      <c r="S5313" s="1247"/>
      <c r="T5313" s="1247"/>
      <c r="U5313" s="1247"/>
      <c r="V5313" s="1247"/>
      <c r="W5313" s="1247"/>
      <c r="X5313" s="1248"/>
      <c r="Y5313" s="1248"/>
      <c r="Z5313" s="1249">
        <v>0</v>
      </c>
      <c r="AA5313" s="1249"/>
      <c r="AB5313" s="1249"/>
      <c r="AC5313" s="1249"/>
      <c r="AD5313" s="1249"/>
      <c r="AE5313" s="1249"/>
      <c r="AF5313" s="1249"/>
    </row>
    <row r="5314" spans="1:32" ht="16.7" customHeight="1">
      <c r="A5314" s="1257" t="s">
        <v>414</v>
      </c>
      <c r="B5314" s="1257"/>
      <c r="C5314" s="1257"/>
      <c r="D5314" s="1257"/>
      <c r="E5314" s="1257"/>
      <c r="F5314" s="1257"/>
      <c r="G5314" s="1257"/>
      <c r="H5314" s="1257"/>
      <c r="I5314" s="1257"/>
      <c r="J5314" s="1257"/>
      <c r="K5314" s="1257"/>
      <c r="L5314" s="1257"/>
      <c r="M5314" s="1257"/>
      <c r="N5314" s="1257"/>
      <c r="O5314" s="1258" t="s">
        <v>391</v>
      </c>
      <c r="P5314" s="1258"/>
      <c r="Q5314" s="1258"/>
      <c r="R5314" s="1258"/>
      <c r="S5314" s="1258" t="s">
        <v>407</v>
      </c>
      <c r="T5314" s="1258"/>
      <c r="U5314" s="1258"/>
      <c r="V5314" s="1258"/>
      <c r="W5314" s="1258" t="s">
        <v>408</v>
      </c>
      <c r="X5314" s="1258"/>
      <c r="Y5314" s="1258"/>
      <c r="Z5314" s="1258"/>
      <c r="AA5314" s="1258"/>
      <c r="AB5314" s="1258"/>
      <c r="AC5314" s="1259" t="s">
        <v>409</v>
      </c>
      <c r="AD5314" s="1259"/>
      <c r="AE5314" s="1259"/>
      <c r="AF5314" s="1259"/>
    </row>
    <row r="5315" spans="1:32" ht="17.45" customHeight="1">
      <c r="A5315" s="1251"/>
      <c r="B5315" s="1251"/>
      <c r="C5315" s="1251"/>
      <c r="D5315" s="1251"/>
      <c r="E5315" s="1251"/>
      <c r="F5315" s="1251"/>
      <c r="G5315" s="1251"/>
      <c r="H5315" s="1251"/>
      <c r="I5315" s="1251"/>
      <c r="J5315" s="1251"/>
      <c r="K5315" s="1251"/>
      <c r="L5315" s="1251"/>
      <c r="M5315" s="1252" t="s">
        <v>415</v>
      </c>
      <c r="N5315" s="1252"/>
      <c r="O5315" s="1252"/>
      <c r="P5315" s="1252"/>
      <c r="Q5315" s="1252"/>
      <c r="R5315" s="1252"/>
      <c r="S5315" s="1252"/>
      <c r="T5315" s="1252"/>
      <c r="U5315" s="1252"/>
      <c r="V5315" s="1252"/>
      <c r="W5315" s="1252"/>
      <c r="X5315" s="1253"/>
      <c r="Y5315" s="1253"/>
      <c r="Z5315" s="1254">
        <v>0</v>
      </c>
      <c r="AA5315" s="1254"/>
      <c r="AB5315" s="1254"/>
      <c r="AC5315" s="1254"/>
      <c r="AD5315" s="1254"/>
      <c r="AE5315" s="1254"/>
      <c r="AF5315" s="1254"/>
    </row>
    <row r="5316" spans="1:32" ht="17.45" customHeight="1">
      <c r="A5316" s="1255" t="s">
        <v>416</v>
      </c>
      <c r="B5316" s="1255"/>
      <c r="C5316" s="1255"/>
      <c r="D5316" s="1255"/>
      <c r="E5316" s="1255"/>
      <c r="F5316" s="1255"/>
      <c r="G5316" s="1255"/>
      <c r="H5316" s="1255"/>
      <c r="I5316" s="1255"/>
      <c r="J5316" s="1256" t="s">
        <v>391</v>
      </c>
      <c r="K5316" s="1256"/>
      <c r="L5316" s="158" t="s">
        <v>417</v>
      </c>
      <c r="M5316" s="158" t="s">
        <v>418</v>
      </c>
      <c r="N5316" s="1256" t="s">
        <v>419</v>
      </c>
      <c r="O5316" s="1256"/>
      <c r="P5316" s="1256" t="s">
        <v>420</v>
      </c>
      <c r="Q5316" s="1256"/>
      <c r="R5316" s="1256"/>
      <c r="S5316" s="1256"/>
      <c r="T5316" s="1256" t="s">
        <v>421</v>
      </c>
      <c r="U5316" s="1256"/>
      <c r="V5316" s="1256"/>
      <c r="W5316" s="1256"/>
      <c r="X5316" s="1256" t="s">
        <v>422</v>
      </c>
      <c r="Y5316" s="1256"/>
      <c r="Z5316" s="1256"/>
      <c r="AA5316" s="1256"/>
      <c r="AB5316" s="1256"/>
      <c r="AC5316" s="1245" t="s">
        <v>409</v>
      </c>
      <c r="AD5316" s="1245"/>
      <c r="AE5316" s="1245"/>
      <c r="AF5316" s="1245"/>
    </row>
    <row r="5317" spans="1:32" ht="16.7" customHeight="1">
      <c r="A5317" s="1246"/>
      <c r="B5317" s="1246"/>
      <c r="C5317" s="1246"/>
      <c r="D5317" s="1246"/>
      <c r="E5317" s="1246"/>
      <c r="F5317" s="1246"/>
      <c r="G5317" s="1246"/>
      <c r="H5317" s="1246"/>
      <c r="I5317" s="1246"/>
      <c r="J5317" s="1246"/>
      <c r="K5317" s="1246"/>
      <c r="L5317" s="1246"/>
      <c r="M5317" s="1247" t="s">
        <v>423</v>
      </c>
      <c r="N5317" s="1247"/>
      <c r="O5317" s="1247"/>
      <c r="P5317" s="1247"/>
      <c r="Q5317" s="1247"/>
      <c r="R5317" s="1247"/>
      <c r="S5317" s="1247"/>
      <c r="T5317" s="1247"/>
      <c r="U5317" s="1247"/>
      <c r="V5317" s="1247"/>
      <c r="W5317" s="1247"/>
      <c r="X5317" s="1248"/>
      <c r="Y5317" s="1248"/>
      <c r="Z5317" s="1249">
        <v>0</v>
      </c>
      <c r="AA5317" s="1249"/>
      <c r="AB5317" s="1249"/>
      <c r="AC5317" s="1249"/>
      <c r="AD5317" s="1249"/>
      <c r="AE5317" s="1249"/>
      <c r="AF5317" s="1249"/>
    </row>
    <row r="5318" spans="1:32" ht="5.85" customHeight="1">
      <c r="A5318" s="1250"/>
      <c r="B5318" s="1250"/>
      <c r="C5318" s="1250"/>
      <c r="D5318" s="1250"/>
      <c r="E5318" s="1250"/>
      <c r="F5318" s="1250"/>
      <c r="G5318" s="1250"/>
      <c r="H5318" s="1250"/>
      <c r="I5318" s="1250"/>
      <c r="J5318" s="1250"/>
      <c r="K5318" s="1250"/>
      <c r="L5318" s="1250"/>
      <c r="M5318" s="1250"/>
      <c r="N5318" s="1250"/>
      <c r="O5318" s="1250"/>
      <c r="P5318" s="1250"/>
      <c r="Q5318" s="1250"/>
      <c r="R5318" s="1250"/>
      <c r="S5318" s="1250"/>
      <c r="T5318" s="1250"/>
      <c r="U5318" s="1250"/>
      <c r="V5318" s="1250"/>
      <c r="W5318" s="1250"/>
      <c r="X5318" s="1250"/>
      <c r="Y5318" s="1250"/>
      <c r="Z5318" s="1250"/>
      <c r="AA5318" s="1250"/>
      <c r="AB5318" s="1250"/>
      <c r="AC5318" s="1250"/>
      <c r="AD5318" s="1250"/>
      <c r="AE5318" s="1250"/>
      <c r="AF5318" s="1250"/>
    </row>
    <row r="5319" spans="1:32" ht="16.7" customHeight="1">
      <c r="A5319" s="1239"/>
      <c r="B5319" s="1239"/>
      <c r="C5319" s="1239"/>
      <c r="D5319" s="1239"/>
      <c r="E5319" s="1239"/>
      <c r="F5319" s="1239"/>
      <c r="G5319" s="1239"/>
      <c r="H5319" s="1239"/>
      <c r="I5319" s="1239"/>
      <c r="J5319" s="1239"/>
      <c r="K5319" s="1239"/>
      <c r="L5319" s="1239"/>
      <c r="M5319" s="1240" t="s">
        <v>424</v>
      </c>
      <c r="N5319" s="1240"/>
      <c r="O5319" s="1240"/>
      <c r="P5319" s="1240"/>
      <c r="Q5319" s="1240"/>
      <c r="R5319" s="1240"/>
      <c r="S5319" s="1240"/>
      <c r="T5319" s="1240"/>
      <c r="U5319" s="1240"/>
      <c r="V5319" s="1240"/>
      <c r="W5319" s="1240"/>
      <c r="X5319" s="1243"/>
      <c r="Y5319" s="1243"/>
      <c r="Z5319" s="1241">
        <v>1.63</v>
      </c>
      <c r="AA5319" s="1241"/>
      <c r="AB5319" s="1241"/>
      <c r="AC5319" s="1241"/>
      <c r="AD5319" s="1241"/>
      <c r="AE5319" s="1241"/>
      <c r="AF5319" s="1241"/>
    </row>
    <row r="5320" spans="1:32" ht="0.75" customHeight="1">
      <c r="A5320" s="1239"/>
      <c r="B5320" s="1239"/>
      <c r="C5320" s="1239"/>
      <c r="D5320" s="1239"/>
      <c r="E5320" s="1239"/>
      <c r="F5320" s="1239"/>
      <c r="G5320" s="1239"/>
      <c r="H5320" s="1239"/>
      <c r="I5320" s="1239"/>
      <c r="J5320" s="1239"/>
      <c r="K5320" s="1240" t="s">
        <v>425</v>
      </c>
      <c r="L5320" s="1240"/>
      <c r="M5320" s="1240"/>
      <c r="N5320" s="1240"/>
      <c r="O5320" s="1240"/>
      <c r="P5320" s="1240"/>
      <c r="Q5320" s="159"/>
      <c r="R5320" s="1244">
        <v>0</v>
      </c>
      <c r="S5320" s="1244"/>
      <c r="T5320" s="1244"/>
      <c r="U5320" s="1240"/>
      <c r="V5320" s="1240"/>
      <c r="W5320" s="1240"/>
      <c r="X5320" s="1243"/>
      <c r="Y5320" s="1243"/>
      <c r="Z5320" s="1241"/>
      <c r="AA5320" s="1241"/>
      <c r="AB5320" s="1241"/>
      <c r="AC5320" s="1241"/>
      <c r="AD5320" s="1241"/>
      <c r="AE5320" s="1241"/>
      <c r="AF5320" s="1241"/>
    </row>
    <row r="5321" spans="1:32" ht="16.7" customHeight="1">
      <c r="A5321" s="1239"/>
      <c r="B5321" s="1239"/>
      <c r="C5321" s="1239"/>
      <c r="D5321" s="1239"/>
      <c r="E5321" s="1239"/>
      <c r="F5321" s="1239"/>
      <c r="G5321" s="1239"/>
      <c r="H5321" s="1239"/>
      <c r="I5321" s="1239"/>
      <c r="J5321" s="1239"/>
      <c r="K5321" s="1240"/>
      <c r="L5321" s="1240"/>
      <c r="M5321" s="1240"/>
      <c r="N5321" s="1240"/>
      <c r="O5321" s="1240"/>
      <c r="P5321" s="1240"/>
      <c r="Q5321" s="151"/>
      <c r="R5321" s="1244"/>
      <c r="S5321" s="1244"/>
      <c r="T5321" s="1244"/>
      <c r="U5321" s="151"/>
      <c r="V5321" s="1240" t="s">
        <v>426</v>
      </c>
      <c r="W5321" s="1240"/>
      <c r="X5321" s="1243"/>
      <c r="Y5321" s="1243"/>
      <c r="Z5321" s="1241">
        <v>0</v>
      </c>
      <c r="AA5321" s="1241"/>
      <c r="AB5321" s="1241"/>
      <c r="AC5321" s="1241"/>
      <c r="AD5321" s="1241"/>
      <c r="AE5321" s="1241"/>
      <c r="AF5321" s="1241"/>
    </row>
    <row r="5322" spans="1:32" ht="17.45" customHeight="1">
      <c r="A5322" s="1239"/>
      <c r="B5322" s="1239"/>
      <c r="C5322" s="1239"/>
      <c r="D5322" s="1239"/>
      <c r="E5322" s="1239"/>
      <c r="F5322" s="1239"/>
      <c r="G5322" s="1239"/>
      <c r="H5322" s="1239"/>
      <c r="I5322" s="1239"/>
      <c r="J5322" s="1239"/>
      <c r="K5322" s="1239"/>
      <c r="L5322" s="1239"/>
      <c r="M5322" s="1240" t="s">
        <v>427</v>
      </c>
      <c r="N5322" s="1240"/>
      <c r="O5322" s="1240"/>
      <c r="P5322" s="1240"/>
      <c r="Q5322" s="1240"/>
      <c r="R5322" s="1240"/>
      <c r="S5322" s="1240"/>
      <c r="T5322" s="1240"/>
      <c r="U5322" s="1240"/>
      <c r="V5322" s="1240"/>
      <c r="W5322" s="1240"/>
      <c r="X5322" s="1243"/>
      <c r="Y5322" s="1243"/>
      <c r="Z5322" s="1241">
        <v>1.63</v>
      </c>
      <c r="AA5322" s="1241"/>
      <c r="AB5322" s="1241"/>
      <c r="AC5322" s="1241"/>
      <c r="AD5322" s="1241"/>
      <c r="AE5322" s="1241"/>
      <c r="AF5322" s="1241"/>
    </row>
    <row r="5323" spans="1:32" ht="5.85" customHeight="1">
      <c r="A5323" s="1242"/>
      <c r="B5323" s="1242"/>
      <c r="C5323" s="1242"/>
      <c r="D5323" s="1242"/>
      <c r="E5323" s="1242"/>
      <c r="F5323" s="1242"/>
      <c r="G5323" s="1242"/>
      <c r="H5323" s="1242"/>
      <c r="I5323" s="1242"/>
      <c r="J5323" s="1242"/>
      <c r="K5323" s="1242"/>
      <c r="L5323" s="1242"/>
      <c r="M5323" s="1242"/>
      <c r="N5323" s="1242"/>
      <c r="O5323" s="1242"/>
      <c r="P5323" s="1242"/>
      <c r="Q5323" s="1242"/>
      <c r="R5323" s="1242"/>
      <c r="S5323" s="1242"/>
      <c r="T5323" s="1242"/>
      <c r="U5323" s="1242"/>
      <c r="V5323" s="1242"/>
      <c r="W5323" s="1242"/>
      <c r="X5323" s="1242"/>
      <c r="Y5323" s="1242"/>
      <c r="Z5323" s="1242"/>
      <c r="AA5323" s="1242"/>
      <c r="AB5323" s="1242"/>
      <c r="AC5323" s="1242"/>
      <c r="AD5323" s="1242"/>
      <c r="AE5323" s="1242"/>
      <c r="AF5323" s="1242"/>
    </row>
    <row r="5324" spans="1:32" ht="107.65" customHeight="1">
      <c r="A5324" s="150"/>
      <c r="AF5324" s="152"/>
    </row>
    <row r="5325" spans="1:32" ht="106.9" customHeight="1">
      <c r="A5325" s="153"/>
      <c r="B5325" s="154"/>
      <c r="C5325" s="154"/>
      <c r="D5325" s="154"/>
      <c r="E5325" s="154"/>
      <c r="F5325" s="154"/>
      <c r="G5325" s="154"/>
      <c r="H5325" s="154"/>
      <c r="I5325" s="154"/>
      <c r="J5325" s="154"/>
      <c r="K5325" s="154"/>
      <c r="L5325" s="154"/>
      <c r="M5325" s="154"/>
      <c r="N5325" s="154"/>
      <c r="O5325" s="154"/>
      <c r="P5325" s="154"/>
      <c r="Q5325" s="154"/>
      <c r="R5325" s="154"/>
      <c r="S5325" s="154"/>
      <c r="T5325" s="154"/>
      <c r="U5325" s="154"/>
      <c r="V5325" s="154"/>
      <c r="W5325" s="154"/>
      <c r="X5325" s="154"/>
      <c r="Y5325" s="154"/>
      <c r="Z5325" s="154"/>
      <c r="AA5325" s="154"/>
      <c r="AB5325" s="154"/>
      <c r="AC5325" s="154"/>
      <c r="AD5325" s="154"/>
      <c r="AE5325" s="154"/>
      <c r="AF5325" s="162"/>
    </row>
    <row r="5326" spans="1:32" ht="2.1" customHeight="1">
      <c r="A5326" s="146"/>
      <c r="B5326" s="147"/>
      <c r="C5326" s="147"/>
      <c r="D5326" s="147"/>
      <c r="E5326" s="147"/>
      <c r="F5326" s="147"/>
      <c r="G5326" s="1289" t="s">
        <v>376</v>
      </c>
      <c r="H5326" s="1289"/>
      <c r="I5326" s="1289"/>
      <c r="J5326" s="1289"/>
      <c r="K5326" s="1289"/>
      <c r="L5326" s="1289"/>
      <c r="M5326" s="1289"/>
      <c r="N5326" s="1289"/>
      <c r="O5326" s="1289"/>
      <c r="P5326" s="1289"/>
      <c r="Q5326" s="1289"/>
      <c r="R5326" s="1289"/>
      <c r="S5326" s="1289"/>
      <c r="T5326" s="1289"/>
      <c r="U5326" s="1289"/>
      <c r="V5326" s="1289"/>
      <c r="W5326" s="1289"/>
      <c r="X5326" s="1289"/>
      <c r="Y5326" s="1289"/>
      <c r="Z5326" s="1289"/>
      <c r="AA5326" s="148"/>
      <c r="AB5326" s="1290" t="s">
        <v>1056</v>
      </c>
      <c r="AC5326" s="1290"/>
      <c r="AD5326" s="1290"/>
      <c r="AE5326" s="1290"/>
      <c r="AF5326" s="1290"/>
    </row>
    <row r="5327" spans="1:32" ht="14.65" customHeight="1">
      <c r="A5327" s="150"/>
      <c r="B5327" s="1243"/>
      <c r="C5327" s="1243"/>
      <c r="D5327" s="1243"/>
      <c r="E5327" s="1243"/>
      <c r="G5327" s="1289"/>
      <c r="H5327" s="1289"/>
      <c r="I5327" s="1289"/>
      <c r="J5327" s="1289"/>
      <c r="K5327" s="1289"/>
      <c r="L5327" s="1289"/>
      <c r="M5327" s="1289"/>
      <c r="N5327" s="1289"/>
      <c r="O5327" s="1289"/>
      <c r="P5327" s="1289"/>
      <c r="Q5327" s="1289"/>
      <c r="R5327" s="1289"/>
      <c r="S5327" s="1289"/>
      <c r="T5327" s="1289"/>
      <c r="U5327" s="1289"/>
      <c r="V5327" s="1289"/>
      <c r="W5327" s="1289"/>
      <c r="X5327" s="1289"/>
      <c r="Y5327" s="1289"/>
      <c r="Z5327" s="1289"/>
      <c r="AA5327" s="152"/>
      <c r="AB5327" s="1290"/>
      <c r="AC5327" s="1290"/>
      <c r="AD5327" s="1290"/>
      <c r="AE5327" s="1290"/>
      <c r="AF5327" s="1290"/>
    </row>
    <row r="5328" spans="1:32" ht="0.75" customHeight="1">
      <c r="A5328" s="150"/>
      <c r="B5328" s="1243"/>
      <c r="C5328" s="1243"/>
      <c r="D5328" s="1243"/>
      <c r="E5328" s="1243"/>
      <c r="G5328" s="1289"/>
      <c r="H5328" s="1289"/>
      <c r="I5328" s="1289"/>
      <c r="J5328" s="1289"/>
      <c r="K5328" s="1289"/>
      <c r="L5328" s="1289"/>
      <c r="M5328" s="1289"/>
      <c r="N5328" s="1289"/>
      <c r="O5328" s="1289"/>
      <c r="P5328" s="1289"/>
      <c r="Q5328" s="1289"/>
      <c r="R5328" s="1289"/>
      <c r="S5328" s="1289"/>
      <c r="T5328" s="1289"/>
      <c r="U5328" s="1289"/>
      <c r="V5328" s="1289"/>
      <c r="W5328" s="1289"/>
      <c r="X5328" s="1289"/>
      <c r="Y5328" s="1289"/>
      <c r="Z5328" s="1289"/>
      <c r="AA5328" s="152"/>
      <c r="AB5328" s="1290"/>
      <c r="AC5328" s="1290"/>
      <c r="AD5328" s="1290"/>
      <c r="AE5328" s="1290"/>
      <c r="AF5328" s="1290"/>
    </row>
    <row r="5329" spans="1:32" ht="11.65" customHeight="1">
      <c r="A5329" s="150"/>
      <c r="B5329" s="1243"/>
      <c r="C5329" s="1243"/>
      <c r="D5329" s="1243"/>
      <c r="E5329" s="1243"/>
      <c r="G5329" s="1289"/>
      <c r="H5329" s="1289"/>
      <c r="I5329" s="1289"/>
      <c r="J5329" s="1289"/>
      <c r="K5329" s="1289"/>
      <c r="L5329" s="1289"/>
      <c r="M5329" s="1289"/>
      <c r="N5329" s="1289"/>
      <c r="O5329" s="1289"/>
      <c r="P5329" s="1289"/>
      <c r="Q5329" s="1289"/>
      <c r="R5329" s="1289"/>
      <c r="S5329" s="1289"/>
      <c r="T5329" s="1289"/>
      <c r="U5329" s="1289"/>
      <c r="V5329" s="1289"/>
      <c r="W5329" s="1289"/>
      <c r="X5329" s="1289"/>
      <c r="Y5329" s="1289"/>
      <c r="Z5329" s="1289"/>
      <c r="AA5329" s="152"/>
      <c r="AB5329" s="1291" t="s">
        <v>378</v>
      </c>
      <c r="AC5329" s="1291"/>
      <c r="AD5329" s="1291"/>
      <c r="AE5329" s="1324"/>
      <c r="AF5329" s="1324"/>
    </row>
    <row r="5330" spans="1:32" ht="13.9" customHeight="1">
      <c r="A5330" s="150"/>
      <c r="B5330" s="1243"/>
      <c r="C5330" s="1243"/>
      <c r="D5330" s="1243"/>
      <c r="E5330" s="1243"/>
      <c r="G5330" s="1293" t="s">
        <v>379</v>
      </c>
      <c r="H5330" s="1293"/>
      <c r="I5330" s="1293"/>
      <c r="J5330" s="1293"/>
      <c r="K5330" s="1293"/>
      <c r="L5330" s="1293"/>
      <c r="M5330" s="1293"/>
      <c r="N5330" s="1293"/>
      <c r="O5330" s="1293"/>
      <c r="P5330" s="1293"/>
      <c r="Q5330" s="1293"/>
      <c r="R5330" s="1293"/>
      <c r="S5330" s="1293"/>
      <c r="T5330" s="1293"/>
      <c r="U5330" s="1293"/>
      <c r="V5330" s="1293"/>
      <c r="W5330" s="1293"/>
      <c r="X5330" s="1293"/>
      <c r="Y5330" s="1293"/>
      <c r="Z5330" s="1293"/>
      <c r="AA5330" s="152"/>
      <c r="AB5330" s="1291"/>
      <c r="AC5330" s="1291"/>
      <c r="AD5330" s="1291"/>
      <c r="AE5330" s="1324"/>
      <c r="AF5330" s="1324"/>
    </row>
    <row r="5331" spans="1:32" ht="0.75" customHeight="1">
      <c r="A5331" s="150"/>
      <c r="G5331" s="1293"/>
      <c r="H5331" s="1293"/>
      <c r="I5331" s="1293"/>
      <c r="J5331" s="1293"/>
      <c r="K5331" s="1293"/>
      <c r="L5331" s="1293"/>
      <c r="M5331" s="1293"/>
      <c r="N5331" s="1293"/>
      <c r="O5331" s="1293"/>
      <c r="P5331" s="1293"/>
      <c r="Q5331" s="1293"/>
      <c r="R5331" s="1293"/>
      <c r="S5331" s="1293"/>
      <c r="T5331" s="1293"/>
      <c r="U5331" s="1293"/>
      <c r="V5331" s="1293"/>
      <c r="W5331" s="1293"/>
      <c r="X5331" s="1293"/>
      <c r="Y5331" s="1293"/>
      <c r="Z5331" s="1293"/>
      <c r="AA5331" s="152"/>
      <c r="AB5331" s="1291"/>
      <c r="AC5331" s="1291"/>
      <c r="AD5331" s="1291"/>
      <c r="AE5331" s="1324"/>
      <c r="AF5331" s="1324"/>
    </row>
    <row r="5332" spans="1:32" ht="0.75" customHeight="1">
      <c r="A5332" s="153"/>
      <c r="B5332" s="154"/>
      <c r="C5332" s="154"/>
      <c r="D5332" s="154"/>
      <c r="E5332" s="154"/>
      <c r="F5332" s="154"/>
      <c r="G5332" s="154"/>
      <c r="H5332" s="154"/>
      <c r="I5332" s="154"/>
      <c r="J5332" s="154"/>
      <c r="K5332" s="154"/>
      <c r="L5332" s="154"/>
      <c r="M5332" s="154"/>
      <c r="N5332" s="154"/>
      <c r="O5332" s="154"/>
      <c r="P5332" s="154"/>
      <c r="Q5332" s="154"/>
      <c r="R5332" s="154"/>
      <c r="S5332" s="154"/>
      <c r="T5332" s="154"/>
      <c r="U5332" s="154"/>
      <c r="V5332" s="154"/>
      <c r="W5332" s="154"/>
      <c r="X5332" s="154"/>
      <c r="Y5332" s="154"/>
      <c r="Z5332" s="154"/>
      <c r="AA5332" s="154"/>
      <c r="AB5332" s="154"/>
      <c r="AC5332" s="154"/>
      <c r="AD5332" s="154"/>
      <c r="AE5332" s="154"/>
      <c r="AF5332" s="162"/>
    </row>
    <row r="5333" spans="1:32" ht="15.95" customHeight="1">
      <c r="A5333" s="1280" t="s">
        <v>323</v>
      </c>
      <c r="B5333" s="1280"/>
      <c r="C5333" s="1280"/>
      <c r="D5333" s="1280"/>
      <c r="E5333" s="1280"/>
      <c r="F5333" s="1280"/>
      <c r="G5333" s="1280"/>
      <c r="H5333" s="1280"/>
      <c r="I5333" s="1280"/>
      <c r="J5333" s="1280"/>
      <c r="K5333" s="1280"/>
      <c r="L5333" s="1280"/>
      <c r="M5333" s="1280"/>
      <c r="N5333" s="1280"/>
      <c r="O5333" s="1280"/>
      <c r="P5333" s="1280"/>
      <c r="Q5333" s="1280"/>
      <c r="R5333" s="1280"/>
      <c r="S5333" s="1280"/>
      <c r="T5333" s="1280"/>
      <c r="U5333" s="1280"/>
      <c r="V5333" s="1280"/>
      <c r="W5333" s="1280"/>
      <c r="X5333" s="1280"/>
      <c r="Y5333" s="1280"/>
      <c r="Z5333" s="1280"/>
      <c r="AA5333" s="1280"/>
      <c r="AB5333" s="1280"/>
      <c r="AC5333" s="1280"/>
      <c r="AD5333" s="1280"/>
      <c r="AE5333" s="1280"/>
      <c r="AF5333" s="1280"/>
    </row>
    <row r="5334" spans="1:32" ht="0.75" customHeight="1">
      <c r="A5334" s="146"/>
      <c r="B5334" s="147"/>
      <c r="C5334" s="147"/>
      <c r="D5334" s="147"/>
      <c r="E5334" s="147"/>
      <c r="F5334" s="147"/>
      <c r="G5334" s="147"/>
      <c r="H5334" s="147"/>
      <c r="I5334" s="147"/>
      <c r="J5334" s="147"/>
      <c r="K5334" s="147"/>
      <c r="L5334" s="147"/>
      <c r="M5334" s="147"/>
      <c r="N5334" s="147"/>
      <c r="O5334" s="147"/>
      <c r="P5334" s="147"/>
      <c r="Q5334" s="147"/>
      <c r="R5334" s="147"/>
      <c r="S5334" s="147"/>
      <c r="T5334" s="147"/>
      <c r="U5334" s="147"/>
      <c r="V5334" s="147"/>
      <c r="W5334" s="147"/>
      <c r="X5334" s="147"/>
      <c r="Y5334" s="147"/>
      <c r="Z5334" s="147"/>
      <c r="AA5334" s="147"/>
      <c r="AB5334" s="147"/>
      <c r="AC5334" s="147"/>
      <c r="AD5334" s="147"/>
      <c r="AE5334" s="147"/>
      <c r="AF5334" s="148"/>
    </row>
    <row r="5335" spans="1:32" ht="37.15" customHeight="1">
      <c r="A5335" s="1281" t="s">
        <v>380</v>
      </c>
      <c r="B5335" s="1281"/>
      <c r="C5335" s="1281"/>
      <c r="D5335" s="1281"/>
      <c r="E5335" s="1281"/>
      <c r="F5335" s="1281"/>
      <c r="G5335" s="1281"/>
      <c r="H5335" s="1281"/>
      <c r="I5335" s="1281"/>
      <c r="J5335" s="1281"/>
      <c r="K5335" s="1281"/>
      <c r="L5335" s="1281"/>
      <c r="M5335" s="1281"/>
      <c r="N5335" s="1281"/>
      <c r="O5335" s="1281"/>
      <c r="P5335" s="1281"/>
      <c r="Q5335" s="1281"/>
      <c r="R5335" s="1281"/>
      <c r="S5335" s="1281"/>
      <c r="T5335" s="1281"/>
      <c r="U5335" s="1281"/>
      <c r="V5335" s="1281"/>
      <c r="W5335" s="1281"/>
      <c r="X5335" s="1281"/>
      <c r="Y5335" s="1282" t="s">
        <v>878</v>
      </c>
      <c r="Z5335" s="1282"/>
      <c r="AA5335" s="1282"/>
      <c r="AB5335" s="1282"/>
      <c r="AC5335" s="1282"/>
      <c r="AD5335" s="1282"/>
      <c r="AE5335" s="1282"/>
      <c r="AF5335" s="1282"/>
    </row>
    <row r="5336" spans="1:32" ht="4.3499999999999996" customHeight="1">
      <c r="A5336" s="155"/>
      <c r="B5336" s="156"/>
      <c r="C5336" s="156"/>
      <c r="D5336" s="156"/>
      <c r="E5336" s="156"/>
      <c r="F5336" s="156"/>
      <c r="G5336" s="156"/>
      <c r="H5336" s="156"/>
      <c r="I5336" s="156"/>
      <c r="J5336" s="156"/>
      <c r="K5336" s="156"/>
      <c r="L5336" s="156"/>
      <c r="M5336" s="156"/>
      <c r="N5336" s="156"/>
      <c r="O5336" s="156"/>
      <c r="P5336" s="156"/>
      <c r="Q5336" s="156"/>
      <c r="R5336" s="156"/>
      <c r="S5336" s="156"/>
      <c r="T5336" s="156"/>
      <c r="U5336" s="156"/>
      <c r="V5336" s="156"/>
      <c r="W5336" s="156"/>
      <c r="X5336" s="156"/>
      <c r="Y5336" s="156"/>
      <c r="Z5336" s="156"/>
      <c r="AA5336" s="156"/>
      <c r="AB5336" s="156"/>
      <c r="AC5336" s="156"/>
      <c r="AD5336" s="156"/>
      <c r="AE5336" s="156"/>
      <c r="AF5336" s="157"/>
    </row>
    <row r="5337" spans="1:32" ht="0.75" customHeight="1">
      <c r="A5337" s="1283" t="s">
        <v>382</v>
      </c>
      <c r="B5337" s="1283"/>
      <c r="C5337" s="1283"/>
      <c r="D5337" s="1283"/>
      <c r="E5337" s="1284"/>
      <c r="F5337" s="1284"/>
      <c r="G5337" s="1284"/>
      <c r="H5337" s="1284"/>
      <c r="I5337" s="1285" t="s">
        <v>719</v>
      </c>
      <c r="J5337" s="1285"/>
      <c r="K5337" s="1285"/>
      <c r="L5337" s="1285"/>
      <c r="M5337" s="1285"/>
      <c r="N5337" s="1285"/>
      <c r="O5337" s="1285"/>
      <c r="P5337" s="1285"/>
      <c r="Q5337" s="1285"/>
      <c r="R5337" s="1285"/>
      <c r="S5337" s="1285"/>
      <c r="T5337" s="1285"/>
      <c r="U5337" s="1285"/>
      <c r="V5337" s="1285"/>
      <c r="W5337" s="1285"/>
      <c r="X5337" s="1285"/>
      <c r="Y5337" s="1275" t="s">
        <v>383</v>
      </c>
      <c r="Z5337" s="1275"/>
      <c r="AA5337" s="1275"/>
      <c r="AB5337" s="1275"/>
      <c r="AC5337" s="1275"/>
      <c r="AD5337" s="1286" t="s">
        <v>435</v>
      </c>
      <c r="AE5337" s="1286"/>
      <c r="AF5337" s="1286"/>
    </row>
    <row r="5338" spans="1:32" ht="18.2" customHeight="1">
      <c r="A5338" s="1283"/>
      <c r="B5338" s="1283"/>
      <c r="C5338" s="1283"/>
      <c r="D5338" s="1283"/>
      <c r="E5338" s="1287" t="s">
        <v>385</v>
      </c>
      <c r="F5338" s="1287"/>
      <c r="G5338" s="1287"/>
      <c r="H5338" s="1288" t="s">
        <v>386</v>
      </c>
      <c r="I5338" s="1285"/>
      <c r="J5338" s="1285"/>
      <c r="K5338" s="1285"/>
      <c r="L5338" s="1285"/>
      <c r="M5338" s="1285"/>
      <c r="N5338" s="1285"/>
      <c r="O5338" s="1285"/>
      <c r="P5338" s="1285"/>
      <c r="Q5338" s="1285"/>
      <c r="R5338" s="1285"/>
      <c r="S5338" s="1285"/>
      <c r="T5338" s="1285"/>
      <c r="U5338" s="1285"/>
      <c r="V5338" s="1285"/>
      <c r="W5338" s="1285"/>
      <c r="X5338" s="1285"/>
      <c r="Y5338" s="1275"/>
      <c r="Z5338" s="1275"/>
      <c r="AA5338" s="1275"/>
      <c r="AB5338" s="1275"/>
      <c r="AC5338" s="1275"/>
      <c r="AD5338" s="1286"/>
      <c r="AE5338" s="1286"/>
      <c r="AF5338" s="1286"/>
    </row>
    <row r="5339" spans="1:32" ht="0.75" customHeight="1">
      <c r="A5339" s="1274" t="s">
        <v>718</v>
      </c>
      <c r="B5339" s="1274"/>
      <c r="C5339" s="1274"/>
      <c r="D5339" s="1274"/>
      <c r="E5339" s="1287"/>
      <c r="F5339" s="1287"/>
      <c r="G5339" s="1287"/>
      <c r="H5339" s="1288"/>
      <c r="I5339" s="1285"/>
      <c r="J5339" s="1285"/>
      <c r="K5339" s="1285"/>
      <c r="L5339" s="1285"/>
      <c r="M5339" s="1285"/>
      <c r="N5339" s="1285"/>
      <c r="O5339" s="1285"/>
      <c r="P5339" s="1285"/>
      <c r="Q5339" s="1285"/>
      <c r="R5339" s="1285"/>
      <c r="S5339" s="1285"/>
      <c r="T5339" s="1285"/>
      <c r="U5339" s="1285"/>
      <c r="V5339" s="1285"/>
      <c r="W5339" s="1285"/>
      <c r="X5339" s="1285"/>
      <c r="Y5339" s="1275" t="s">
        <v>387</v>
      </c>
      <c r="Z5339" s="1275"/>
      <c r="AA5339" s="1275"/>
      <c r="AB5339" s="1275"/>
      <c r="AC5339" s="1275"/>
      <c r="AD5339" s="1276">
        <v>4</v>
      </c>
      <c r="AE5339" s="1276"/>
      <c r="AF5339" s="1276"/>
    </row>
    <row r="5340" spans="1:32" ht="18.2" customHeight="1">
      <c r="A5340" s="1274"/>
      <c r="B5340" s="1274"/>
      <c r="C5340" s="1274"/>
      <c r="D5340" s="1274"/>
      <c r="E5340" s="1277"/>
      <c r="F5340" s="1277"/>
      <c r="G5340" s="1277"/>
      <c r="H5340" s="1288"/>
      <c r="I5340" s="1285"/>
      <c r="J5340" s="1285"/>
      <c r="K5340" s="1285"/>
      <c r="L5340" s="1285"/>
      <c r="M5340" s="1285"/>
      <c r="N5340" s="1285"/>
      <c r="O5340" s="1285"/>
      <c r="P5340" s="1285"/>
      <c r="Q5340" s="1285"/>
      <c r="R5340" s="1285"/>
      <c r="S5340" s="1285"/>
      <c r="T5340" s="1285"/>
      <c r="U5340" s="1285"/>
      <c r="V5340" s="1285"/>
      <c r="W5340" s="1285"/>
      <c r="X5340" s="1285"/>
      <c r="Y5340" s="1275"/>
      <c r="Z5340" s="1275"/>
      <c r="AA5340" s="1275"/>
      <c r="AB5340" s="1275"/>
      <c r="AC5340" s="1275"/>
      <c r="AD5340" s="1276"/>
      <c r="AE5340" s="1276"/>
      <c r="AF5340" s="1276"/>
    </row>
    <row r="5341" spans="1:32" ht="26.85" customHeight="1">
      <c r="A5341" s="1322" t="s">
        <v>432</v>
      </c>
      <c r="B5341" s="1322"/>
      <c r="C5341" s="1322"/>
      <c r="D5341" s="1322"/>
      <c r="E5341" s="1322"/>
      <c r="F5341" s="1322"/>
      <c r="G5341" s="1322"/>
      <c r="H5341" s="1322"/>
      <c r="I5341" s="1322"/>
      <c r="J5341" s="1322"/>
      <c r="K5341" s="1322"/>
      <c r="L5341" s="1322"/>
      <c r="M5341" s="1322"/>
      <c r="N5341" s="1322"/>
      <c r="O5341" s="1322"/>
      <c r="P5341" s="1322"/>
      <c r="Q5341" s="1322"/>
      <c r="R5341" s="1322"/>
      <c r="S5341" s="1322"/>
      <c r="T5341" s="1322"/>
      <c r="U5341" s="1322"/>
      <c r="V5341" s="1322"/>
      <c r="W5341" s="1322"/>
      <c r="X5341" s="1322"/>
      <c r="Y5341" s="1322"/>
      <c r="Z5341" s="1322"/>
      <c r="AA5341" s="1322"/>
      <c r="AB5341" s="1322"/>
      <c r="AC5341" s="1322"/>
      <c r="AD5341" s="1322"/>
      <c r="AE5341" s="1322"/>
      <c r="AF5341" s="1323"/>
    </row>
    <row r="5342" spans="1:32" ht="10.15" customHeight="1">
      <c r="A5342" s="1273" t="s">
        <v>389</v>
      </c>
      <c r="B5342" s="1273"/>
      <c r="C5342" s="1273"/>
      <c r="D5342" s="1273"/>
      <c r="E5342" s="1273"/>
      <c r="F5342" s="1273"/>
      <c r="G5342" s="1273"/>
      <c r="H5342" s="1273"/>
      <c r="I5342" s="1273"/>
      <c r="J5342" s="1273"/>
      <c r="K5342" s="1273"/>
      <c r="L5342" s="1273"/>
      <c r="M5342" s="1273"/>
      <c r="N5342" s="1273"/>
      <c r="O5342" s="1273"/>
      <c r="P5342" s="1273"/>
      <c r="Q5342" s="1273"/>
      <c r="R5342" s="1273"/>
      <c r="S5342" s="1273"/>
      <c r="T5342" s="1273"/>
      <c r="U5342" s="1273"/>
      <c r="V5342" s="1273"/>
      <c r="W5342" s="1273"/>
      <c r="X5342" s="1273"/>
      <c r="Y5342" s="1273"/>
      <c r="Z5342" s="1273"/>
      <c r="AA5342" s="1273"/>
      <c r="AB5342" s="1273"/>
      <c r="AC5342" s="1273"/>
      <c r="AD5342" s="1273"/>
      <c r="AE5342" s="1273"/>
      <c r="AF5342" s="1323"/>
    </row>
    <row r="5343" spans="1:32" ht="17.45" customHeight="1">
      <c r="A5343" s="1255" t="s">
        <v>390</v>
      </c>
      <c r="B5343" s="1255"/>
      <c r="C5343" s="1255"/>
      <c r="D5343" s="1255"/>
      <c r="E5343" s="1255"/>
      <c r="F5343" s="1255"/>
      <c r="G5343" s="1255"/>
      <c r="H5343" s="1255"/>
      <c r="I5343" s="1255"/>
      <c r="J5343" s="1255"/>
      <c r="K5343" s="1255"/>
      <c r="L5343" s="1255"/>
      <c r="M5343" s="1256" t="s">
        <v>391</v>
      </c>
      <c r="N5343" s="1256" t="s">
        <v>392</v>
      </c>
      <c r="O5343" s="1256"/>
      <c r="P5343" s="1256"/>
      <c r="Q5343" s="1256"/>
      <c r="R5343" s="1256"/>
      <c r="S5343" s="1256"/>
      <c r="T5343" s="1256" t="s">
        <v>393</v>
      </c>
      <c r="U5343" s="1256"/>
      <c r="V5343" s="1256"/>
      <c r="W5343" s="1256"/>
      <c r="X5343" s="1256"/>
      <c r="Y5343" s="1256"/>
      <c r="Z5343" s="1256"/>
      <c r="AA5343" s="1256"/>
      <c r="AB5343" s="1256"/>
      <c r="AC5343" s="1245" t="s">
        <v>394</v>
      </c>
      <c r="AD5343" s="1245"/>
      <c r="AE5343" s="1245"/>
      <c r="AF5343" s="1245"/>
    </row>
    <row r="5344" spans="1:32" ht="16.7" customHeight="1">
      <c r="A5344" s="1255"/>
      <c r="B5344" s="1255"/>
      <c r="C5344" s="1255"/>
      <c r="D5344" s="1255"/>
      <c r="E5344" s="1255"/>
      <c r="F5344" s="1255"/>
      <c r="G5344" s="1255"/>
      <c r="H5344" s="1255"/>
      <c r="I5344" s="1255"/>
      <c r="J5344" s="1255"/>
      <c r="K5344" s="1255"/>
      <c r="L5344" s="1255"/>
      <c r="M5344" s="1256"/>
      <c r="N5344" s="1256" t="s">
        <v>395</v>
      </c>
      <c r="O5344" s="1256"/>
      <c r="P5344" s="1256" t="s">
        <v>396</v>
      </c>
      <c r="Q5344" s="1256"/>
      <c r="R5344" s="1256"/>
      <c r="S5344" s="1256"/>
      <c r="T5344" s="1256" t="s">
        <v>395</v>
      </c>
      <c r="U5344" s="1256"/>
      <c r="V5344" s="1256"/>
      <c r="W5344" s="1256"/>
      <c r="X5344" s="1256" t="s">
        <v>396</v>
      </c>
      <c r="Y5344" s="1256"/>
      <c r="Z5344" s="1256"/>
      <c r="AA5344" s="1256"/>
      <c r="AB5344" s="1256"/>
      <c r="AC5344" s="1245"/>
      <c r="AD5344" s="1245"/>
      <c r="AE5344" s="1245"/>
      <c r="AF5344" s="1245"/>
    </row>
    <row r="5345" spans="1:32" ht="23.25" customHeight="1">
      <c r="A5345" s="146"/>
      <c r="B5345" s="147"/>
      <c r="C5345" s="163" t="s">
        <v>1057</v>
      </c>
      <c r="D5345" s="1314" t="s">
        <v>1058</v>
      </c>
      <c r="E5345" s="1314"/>
      <c r="F5345" s="1314"/>
      <c r="G5345" s="1314"/>
      <c r="H5345" s="1314"/>
      <c r="I5345" s="1314"/>
      <c r="J5345" s="1314"/>
      <c r="K5345" s="1314"/>
      <c r="L5345" s="1314"/>
      <c r="M5345" s="164">
        <v>0.15060000000000001</v>
      </c>
      <c r="N5345" s="1327">
        <v>1</v>
      </c>
      <c r="O5345" s="1327"/>
      <c r="P5345" s="1327">
        <v>0</v>
      </c>
      <c r="Q5345" s="1327"/>
      <c r="R5345" s="1327"/>
      <c r="S5345" s="1327"/>
      <c r="T5345" s="1317">
        <v>0.36919999999999997</v>
      </c>
      <c r="U5345" s="1317"/>
      <c r="V5345" s="1317"/>
      <c r="W5345" s="1317"/>
      <c r="X5345" s="1317">
        <v>0.23949999999999999</v>
      </c>
      <c r="Y5345" s="1317"/>
      <c r="Z5345" s="1317"/>
      <c r="AA5345" s="1317"/>
      <c r="AB5345" s="1317"/>
      <c r="AC5345" s="1318">
        <v>5.5599999999999997E-2</v>
      </c>
      <c r="AD5345" s="1318"/>
      <c r="AE5345" s="1318"/>
      <c r="AF5345" s="1318"/>
    </row>
    <row r="5346" spans="1:32" ht="22.5" customHeight="1">
      <c r="A5346" s="150"/>
      <c r="C5346" s="165" t="s">
        <v>1059</v>
      </c>
      <c r="D5346" s="1309" t="s">
        <v>1060</v>
      </c>
      <c r="E5346" s="1309"/>
      <c r="F5346" s="1309"/>
      <c r="G5346" s="1309"/>
      <c r="H5346" s="1309"/>
      <c r="I5346" s="1309"/>
      <c r="J5346" s="1309"/>
      <c r="K5346" s="1309"/>
      <c r="L5346" s="1309"/>
      <c r="M5346" s="166">
        <v>0.48193000000000003</v>
      </c>
      <c r="N5346" s="1332">
        <v>1</v>
      </c>
      <c r="O5346" s="1332"/>
      <c r="P5346" s="1332">
        <v>0</v>
      </c>
      <c r="Q5346" s="1332"/>
      <c r="R5346" s="1332"/>
      <c r="S5346" s="1332"/>
      <c r="T5346" s="1312">
        <v>12.2409</v>
      </c>
      <c r="U5346" s="1312"/>
      <c r="V5346" s="1312"/>
      <c r="W5346" s="1312"/>
      <c r="X5346" s="1312">
        <v>7.7809999999999997</v>
      </c>
      <c r="Y5346" s="1312"/>
      <c r="Z5346" s="1312"/>
      <c r="AA5346" s="1312"/>
      <c r="AB5346" s="1312"/>
      <c r="AC5346" s="1313">
        <v>5.8993000000000002</v>
      </c>
      <c r="AD5346" s="1313"/>
      <c r="AE5346" s="1313"/>
      <c r="AF5346" s="1313"/>
    </row>
    <row r="5347" spans="1:32" ht="23.25" customHeight="1">
      <c r="A5347" s="150"/>
      <c r="C5347" s="165" t="s">
        <v>1061</v>
      </c>
      <c r="D5347" s="1309" t="s">
        <v>1062</v>
      </c>
      <c r="E5347" s="1309"/>
      <c r="F5347" s="1309"/>
      <c r="G5347" s="1309"/>
      <c r="H5347" s="1309"/>
      <c r="I5347" s="1309"/>
      <c r="J5347" s="1309"/>
      <c r="K5347" s="1309"/>
      <c r="L5347" s="1309"/>
      <c r="M5347" s="166">
        <v>0.20080000000000001</v>
      </c>
      <c r="N5347" s="1332">
        <v>1</v>
      </c>
      <c r="O5347" s="1332"/>
      <c r="P5347" s="1332">
        <v>0</v>
      </c>
      <c r="Q5347" s="1332"/>
      <c r="R5347" s="1332"/>
      <c r="S5347" s="1332"/>
      <c r="T5347" s="1312">
        <v>15.0852</v>
      </c>
      <c r="U5347" s="1312"/>
      <c r="V5347" s="1312"/>
      <c r="W5347" s="1312"/>
      <c r="X5347" s="1312">
        <v>9.5890000000000004</v>
      </c>
      <c r="Y5347" s="1312"/>
      <c r="Z5347" s="1312"/>
      <c r="AA5347" s="1312"/>
      <c r="AB5347" s="1312"/>
      <c r="AC5347" s="1313">
        <v>3.0291000000000001</v>
      </c>
      <c r="AD5347" s="1313"/>
      <c r="AE5347" s="1313"/>
      <c r="AF5347" s="1313"/>
    </row>
    <row r="5348" spans="1:32" ht="22.5" customHeight="1">
      <c r="A5348" s="153"/>
      <c r="B5348" s="154"/>
      <c r="C5348" s="167" t="s">
        <v>1063</v>
      </c>
      <c r="D5348" s="1304" t="s">
        <v>1064</v>
      </c>
      <c r="E5348" s="1304"/>
      <c r="F5348" s="1304"/>
      <c r="G5348" s="1304"/>
      <c r="H5348" s="1304"/>
      <c r="I5348" s="1304"/>
      <c r="J5348" s="1304"/>
      <c r="K5348" s="1304"/>
      <c r="L5348" s="1304"/>
      <c r="M5348" s="168">
        <v>0.48193000000000003</v>
      </c>
      <c r="N5348" s="1326">
        <v>1</v>
      </c>
      <c r="O5348" s="1326"/>
      <c r="P5348" s="1326">
        <v>0</v>
      </c>
      <c r="Q5348" s="1326"/>
      <c r="R5348" s="1326"/>
      <c r="S5348" s="1326"/>
      <c r="T5348" s="1307">
        <v>29.897200000000002</v>
      </c>
      <c r="U5348" s="1307"/>
      <c r="V5348" s="1307"/>
      <c r="W5348" s="1307"/>
      <c r="X5348" s="1307">
        <v>7.7064000000000004</v>
      </c>
      <c r="Y5348" s="1307"/>
      <c r="Z5348" s="1307"/>
      <c r="AA5348" s="1307"/>
      <c r="AB5348" s="1307"/>
      <c r="AC5348" s="1308">
        <v>14.4084</v>
      </c>
      <c r="AD5348" s="1308"/>
      <c r="AE5348" s="1308"/>
      <c r="AF5348" s="1308"/>
    </row>
    <row r="5349" spans="1:32" ht="17.45" customHeight="1">
      <c r="A5349" s="1246"/>
      <c r="B5349" s="1246"/>
      <c r="C5349" s="1246"/>
      <c r="D5349" s="1246"/>
      <c r="E5349" s="1246"/>
      <c r="F5349" s="1246"/>
      <c r="G5349" s="1246"/>
      <c r="H5349" s="1246"/>
      <c r="I5349" s="1246"/>
      <c r="J5349" s="1246"/>
      <c r="K5349" s="1246"/>
      <c r="L5349" s="1246"/>
      <c r="M5349" s="1247" t="s">
        <v>397</v>
      </c>
      <c r="N5349" s="1247"/>
      <c r="O5349" s="1247"/>
      <c r="P5349" s="1247"/>
      <c r="Q5349" s="1247"/>
      <c r="R5349" s="1247"/>
      <c r="S5349" s="1247"/>
      <c r="T5349" s="1247"/>
      <c r="U5349" s="1247"/>
      <c r="V5349" s="1247"/>
      <c r="W5349" s="1247"/>
      <c r="X5349" s="1248"/>
      <c r="Y5349" s="1248"/>
      <c r="Z5349" s="1249">
        <v>23.392399999999999</v>
      </c>
      <c r="AA5349" s="1249"/>
      <c r="AB5349" s="1249"/>
      <c r="AC5349" s="1249"/>
      <c r="AD5349" s="1249"/>
      <c r="AE5349" s="1249"/>
      <c r="AF5349" s="1249"/>
    </row>
    <row r="5350" spans="1:32" ht="17.45" customHeight="1">
      <c r="A5350" s="1255" t="s">
        <v>398</v>
      </c>
      <c r="B5350" s="1255"/>
      <c r="C5350" s="1255"/>
      <c r="D5350" s="1255"/>
      <c r="E5350" s="1255"/>
      <c r="F5350" s="1255"/>
      <c r="G5350" s="1255"/>
      <c r="H5350" s="1255"/>
      <c r="I5350" s="1255"/>
      <c r="J5350" s="1255"/>
      <c r="K5350" s="1255"/>
      <c r="L5350" s="1255"/>
      <c r="M5350" s="1255"/>
      <c r="N5350" s="1255"/>
      <c r="O5350" s="1256" t="s">
        <v>399</v>
      </c>
      <c r="P5350" s="1256"/>
      <c r="Q5350" s="1256"/>
      <c r="R5350" s="1256"/>
      <c r="S5350" s="1256" t="s">
        <v>391</v>
      </c>
      <c r="T5350" s="1256"/>
      <c r="U5350" s="1256"/>
      <c r="V5350" s="1256"/>
      <c r="W5350" s="1256" t="s">
        <v>400</v>
      </c>
      <c r="X5350" s="1256"/>
      <c r="Y5350" s="1256"/>
      <c r="Z5350" s="1256"/>
      <c r="AA5350" s="1256"/>
      <c r="AB5350" s="1256"/>
      <c r="AC5350" s="1245" t="s">
        <v>394</v>
      </c>
      <c r="AD5350" s="1245"/>
      <c r="AE5350" s="1245"/>
      <c r="AF5350" s="1245"/>
    </row>
    <row r="5351" spans="1:32" ht="22.5" customHeight="1">
      <c r="A5351" s="146"/>
      <c r="B5351" s="147"/>
      <c r="C5351" s="170" t="s">
        <v>505</v>
      </c>
      <c r="D5351" s="1263" t="s">
        <v>506</v>
      </c>
      <c r="E5351" s="1263"/>
      <c r="F5351" s="1263"/>
      <c r="G5351" s="1263"/>
      <c r="H5351" s="1263"/>
      <c r="I5351" s="1263"/>
      <c r="J5351" s="1263"/>
      <c r="K5351" s="1263"/>
      <c r="L5351" s="1263"/>
      <c r="M5351" s="1263"/>
      <c r="N5351" s="1263"/>
      <c r="O5351" s="1264">
        <v>0</v>
      </c>
      <c r="P5351" s="1264"/>
      <c r="Q5351" s="1264"/>
      <c r="R5351" s="1264"/>
      <c r="S5351" s="1264">
        <v>2</v>
      </c>
      <c r="T5351" s="1264"/>
      <c r="U5351" s="1264"/>
      <c r="V5351" s="1264"/>
      <c r="W5351" s="1265">
        <v>22.593900000000001</v>
      </c>
      <c r="X5351" s="1265"/>
      <c r="Y5351" s="1265"/>
      <c r="Z5351" s="1265"/>
      <c r="AA5351" s="1265"/>
      <c r="AB5351" s="1265"/>
      <c r="AC5351" s="1266">
        <v>45.187800000000003</v>
      </c>
      <c r="AD5351" s="1266"/>
      <c r="AE5351" s="1266"/>
      <c r="AF5351" s="1266"/>
    </row>
    <row r="5352" spans="1:32" ht="23.25" customHeight="1">
      <c r="A5352" s="150"/>
      <c r="C5352" s="173" t="s">
        <v>1065</v>
      </c>
      <c r="D5352" s="1297" t="s">
        <v>1066</v>
      </c>
      <c r="E5352" s="1297"/>
      <c r="F5352" s="1297"/>
      <c r="G5352" s="1297"/>
      <c r="H5352" s="1297"/>
      <c r="I5352" s="1297"/>
      <c r="J5352" s="1297"/>
      <c r="K5352" s="1297"/>
      <c r="L5352" s="1297"/>
      <c r="M5352" s="1297"/>
      <c r="N5352" s="1297"/>
      <c r="O5352" s="1325">
        <v>0</v>
      </c>
      <c r="P5352" s="1325"/>
      <c r="Q5352" s="1325"/>
      <c r="R5352" s="1325"/>
      <c r="S5352" s="1325">
        <v>1</v>
      </c>
      <c r="T5352" s="1325"/>
      <c r="U5352" s="1325"/>
      <c r="V5352" s="1325"/>
      <c r="W5352" s="1299">
        <v>28.705400000000001</v>
      </c>
      <c r="X5352" s="1299"/>
      <c r="Y5352" s="1299"/>
      <c r="Z5352" s="1299"/>
      <c r="AA5352" s="1299"/>
      <c r="AB5352" s="1299"/>
      <c r="AC5352" s="1262">
        <v>28.705400000000001</v>
      </c>
      <c r="AD5352" s="1262"/>
      <c r="AE5352" s="1262"/>
      <c r="AF5352" s="1262"/>
    </row>
    <row r="5353" spans="1:32" ht="22.5" customHeight="1">
      <c r="A5353" s="150"/>
      <c r="C5353" s="173" t="s">
        <v>462</v>
      </c>
      <c r="D5353" s="1297" t="s">
        <v>463</v>
      </c>
      <c r="E5353" s="1297"/>
      <c r="F5353" s="1297"/>
      <c r="G5353" s="1297"/>
      <c r="H5353" s="1297"/>
      <c r="I5353" s="1297"/>
      <c r="J5353" s="1297"/>
      <c r="K5353" s="1297"/>
      <c r="L5353" s="1297"/>
      <c r="M5353" s="1297"/>
      <c r="N5353" s="1297"/>
      <c r="O5353" s="1325">
        <v>0</v>
      </c>
      <c r="P5353" s="1325"/>
      <c r="Q5353" s="1325"/>
      <c r="R5353" s="1325"/>
      <c r="S5353" s="1325">
        <v>2</v>
      </c>
      <c r="T5353" s="1325"/>
      <c r="U5353" s="1325"/>
      <c r="V5353" s="1325"/>
      <c r="W5353" s="1299">
        <v>22.268799999999999</v>
      </c>
      <c r="X5353" s="1299"/>
      <c r="Y5353" s="1299"/>
      <c r="Z5353" s="1299"/>
      <c r="AA5353" s="1299"/>
      <c r="AB5353" s="1299"/>
      <c r="AC5353" s="1262">
        <v>44.537599999999998</v>
      </c>
      <c r="AD5353" s="1262"/>
      <c r="AE5353" s="1262"/>
      <c r="AF5353" s="1262"/>
    </row>
    <row r="5354" spans="1:32" ht="23.25" customHeight="1">
      <c r="A5354" s="150"/>
      <c r="C5354" s="173" t="s">
        <v>507</v>
      </c>
      <c r="D5354" s="1297" t="s">
        <v>508</v>
      </c>
      <c r="E5354" s="1297"/>
      <c r="F5354" s="1297"/>
      <c r="G5354" s="1297"/>
      <c r="H5354" s="1297"/>
      <c r="I5354" s="1297"/>
      <c r="J5354" s="1297"/>
      <c r="K5354" s="1297"/>
      <c r="L5354" s="1297"/>
      <c r="M5354" s="1297"/>
      <c r="N5354" s="1297"/>
      <c r="O5354" s="1325">
        <v>0</v>
      </c>
      <c r="P5354" s="1325"/>
      <c r="Q5354" s="1325"/>
      <c r="R5354" s="1325"/>
      <c r="S5354" s="1325">
        <v>1</v>
      </c>
      <c r="T5354" s="1325"/>
      <c r="U5354" s="1325"/>
      <c r="V5354" s="1325"/>
      <c r="W5354" s="1299">
        <v>32.884700000000002</v>
      </c>
      <c r="X5354" s="1299"/>
      <c r="Y5354" s="1299"/>
      <c r="Z5354" s="1299"/>
      <c r="AA5354" s="1299"/>
      <c r="AB5354" s="1299"/>
      <c r="AC5354" s="1262">
        <v>32.884700000000002</v>
      </c>
      <c r="AD5354" s="1262"/>
      <c r="AE5354" s="1262"/>
      <c r="AF5354" s="1262"/>
    </row>
    <row r="5355" spans="1:32" ht="16.7" customHeight="1">
      <c r="A5355" s="150"/>
      <c r="M5355" s="1240" t="s">
        <v>401</v>
      </c>
      <c r="N5355" s="1240"/>
      <c r="O5355" s="1240"/>
      <c r="P5355" s="1240"/>
      <c r="Q5355" s="1240"/>
      <c r="R5355" s="1240"/>
      <c r="S5355" s="1240"/>
      <c r="T5355" s="1240"/>
      <c r="U5355" s="1240"/>
      <c r="V5355" s="1240"/>
      <c r="W5355" s="1240"/>
      <c r="Z5355" s="1262">
        <v>151.31549999999999</v>
      </c>
      <c r="AA5355" s="1262"/>
      <c r="AB5355" s="1262"/>
      <c r="AC5355" s="1262"/>
      <c r="AD5355" s="1262"/>
      <c r="AE5355" s="1262"/>
      <c r="AF5355" s="1262"/>
    </row>
    <row r="5356" spans="1:32" ht="17.45" customHeight="1">
      <c r="A5356" s="150"/>
      <c r="M5356" s="1240" t="s">
        <v>402</v>
      </c>
      <c r="N5356" s="1240"/>
      <c r="O5356" s="1240"/>
      <c r="P5356" s="1240"/>
      <c r="Q5356" s="1240"/>
      <c r="R5356" s="1240"/>
      <c r="S5356" s="1240"/>
      <c r="T5356" s="1240"/>
      <c r="U5356" s="1240"/>
      <c r="V5356" s="1240"/>
      <c r="W5356" s="1240"/>
      <c r="Z5356" s="1262">
        <v>174.7079</v>
      </c>
      <c r="AA5356" s="1262"/>
      <c r="AB5356" s="1262"/>
      <c r="AC5356" s="1262"/>
      <c r="AD5356" s="1262"/>
      <c r="AE5356" s="1262"/>
      <c r="AF5356" s="1262"/>
    </row>
    <row r="5357" spans="1:32" ht="16.7" customHeight="1">
      <c r="A5357" s="150"/>
      <c r="M5357" s="1240" t="s">
        <v>403</v>
      </c>
      <c r="N5357" s="1240"/>
      <c r="O5357" s="1240"/>
      <c r="P5357" s="1240"/>
      <c r="Q5357" s="1240"/>
      <c r="R5357" s="1240"/>
      <c r="S5357" s="1240"/>
      <c r="T5357" s="1240"/>
      <c r="U5357" s="1240"/>
      <c r="V5357" s="1240"/>
      <c r="W5357" s="1240"/>
      <c r="Z5357" s="1262">
        <v>43.677</v>
      </c>
      <c r="AA5357" s="1262"/>
      <c r="AB5357" s="1262"/>
      <c r="AC5357" s="1262"/>
      <c r="AD5357" s="1262"/>
      <c r="AE5357" s="1262"/>
      <c r="AF5357" s="1262"/>
    </row>
    <row r="5358" spans="1:32" ht="17.45" customHeight="1">
      <c r="A5358" s="150"/>
      <c r="M5358" s="1240" t="s">
        <v>404</v>
      </c>
      <c r="N5358" s="1240"/>
      <c r="O5358" s="1240"/>
      <c r="P5358" s="1240"/>
      <c r="Q5358" s="1240"/>
      <c r="R5358" s="1240"/>
      <c r="S5358" s="1240"/>
      <c r="T5358" s="1240"/>
      <c r="U5358" s="1240"/>
      <c r="V5358" s="1240"/>
      <c r="W5358" s="1240"/>
      <c r="Z5358" s="1262">
        <v>0</v>
      </c>
      <c r="AA5358" s="1262"/>
      <c r="AB5358" s="1262"/>
      <c r="AC5358" s="1262"/>
      <c r="AD5358" s="1262"/>
      <c r="AE5358" s="1262"/>
      <c r="AF5358" s="1262"/>
    </row>
    <row r="5359" spans="1:32" ht="17.45" customHeight="1">
      <c r="A5359" s="153"/>
      <c r="B5359" s="154"/>
      <c r="C5359" s="154"/>
      <c r="D5359" s="154"/>
      <c r="E5359" s="154"/>
      <c r="F5359" s="154"/>
      <c r="G5359" s="154"/>
      <c r="H5359" s="154"/>
      <c r="I5359" s="154"/>
      <c r="J5359" s="154"/>
      <c r="K5359" s="154"/>
      <c r="L5359" s="154"/>
      <c r="M5359" s="1260" t="s">
        <v>405</v>
      </c>
      <c r="N5359" s="1260"/>
      <c r="O5359" s="1260"/>
      <c r="P5359" s="1260"/>
      <c r="Q5359" s="1260"/>
      <c r="R5359" s="1260"/>
      <c r="S5359" s="1260"/>
      <c r="T5359" s="1260"/>
      <c r="U5359" s="1260"/>
      <c r="V5359" s="1260"/>
      <c r="W5359" s="1260"/>
      <c r="X5359" s="154"/>
      <c r="Y5359" s="154"/>
      <c r="Z5359" s="1261">
        <v>0</v>
      </c>
      <c r="AA5359" s="1261"/>
      <c r="AB5359" s="1261"/>
      <c r="AC5359" s="1261"/>
      <c r="AD5359" s="1261"/>
      <c r="AE5359" s="1261"/>
      <c r="AF5359" s="1261"/>
    </row>
    <row r="5360" spans="1:32" ht="16.7" customHeight="1">
      <c r="A5360" s="1257" t="s">
        <v>406</v>
      </c>
      <c r="B5360" s="1257"/>
      <c r="C5360" s="1257"/>
      <c r="D5360" s="1257"/>
      <c r="E5360" s="1257"/>
      <c r="F5360" s="1257"/>
      <c r="G5360" s="1257"/>
      <c r="H5360" s="1257"/>
      <c r="I5360" s="1257"/>
      <c r="J5360" s="1257"/>
      <c r="K5360" s="1257"/>
      <c r="L5360" s="1257"/>
      <c r="M5360" s="1257"/>
      <c r="N5360" s="1257"/>
      <c r="O5360" s="1258" t="s">
        <v>391</v>
      </c>
      <c r="P5360" s="1258"/>
      <c r="Q5360" s="1258"/>
      <c r="R5360" s="1258"/>
      <c r="S5360" s="1258" t="s">
        <v>407</v>
      </c>
      <c r="T5360" s="1258"/>
      <c r="U5360" s="1258"/>
      <c r="V5360" s="1258"/>
      <c r="W5360" s="1258" t="s">
        <v>408</v>
      </c>
      <c r="X5360" s="1258"/>
      <c r="Y5360" s="1258"/>
      <c r="Z5360" s="1258"/>
      <c r="AA5360" s="1258"/>
      <c r="AB5360" s="1258"/>
      <c r="AC5360" s="1259" t="s">
        <v>409</v>
      </c>
      <c r="AD5360" s="1259"/>
      <c r="AE5360" s="1259"/>
      <c r="AF5360" s="1259"/>
    </row>
    <row r="5361" spans="1:32" ht="23.25" customHeight="1">
      <c r="A5361" s="146"/>
      <c r="B5361" s="147"/>
      <c r="C5361" s="170" t="s">
        <v>1067</v>
      </c>
      <c r="D5361" s="1314" t="s">
        <v>1068</v>
      </c>
      <c r="E5361" s="1314"/>
      <c r="F5361" s="1314"/>
      <c r="G5361" s="1314"/>
      <c r="H5361" s="1314"/>
      <c r="I5361" s="1314"/>
      <c r="J5361" s="1314"/>
      <c r="K5361" s="1314"/>
      <c r="L5361" s="1314"/>
      <c r="M5361" s="1314"/>
      <c r="N5361" s="1314"/>
      <c r="O5361" s="1315">
        <v>11.775</v>
      </c>
      <c r="P5361" s="1315"/>
      <c r="Q5361" s="1315"/>
      <c r="R5361" s="1315"/>
      <c r="S5361" s="1316" t="s">
        <v>533</v>
      </c>
      <c r="T5361" s="1316"/>
      <c r="U5361" s="1316"/>
      <c r="V5361" s="1316"/>
      <c r="W5361" s="1317">
        <v>12.654500000000001</v>
      </c>
      <c r="X5361" s="1317"/>
      <c r="Y5361" s="1317"/>
      <c r="Z5361" s="1317"/>
      <c r="AA5361" s="1317"/>
      <c r="AB5361" s="1317"/>
      <c r="AC5361" s="1318">
        <v>149.0067</v>
      </c>
      <c r="AD5361" s="1318"/>
      <c r="AE5361" s="1318"/>
      <c r="AF5361" s="1318"/>
    </row>
    <row r="5362" spans="1:32" ht="22.5" customHeight="1">
      <c r="A5362" s="153"/>
      <c r="B5362" s="154"/>
      <c r="C5362" s="175" t="s">
        <v>1069</v>
      </c>
      <c r="D5362" s="1304" t="s">
        <v>1070</v>
      </c>
      <c r="E5362" s="1304"/>
      <c r="F5362" s="1304"/>
      <c r="G5362" s="1304"/>
      <c r="H5362" s="1304"/>
      <c r="I5362" s="1304"/>
      <c r="J5362" s="1304"/>
      <c r="K5362" s="1304"/>
      <c r="L5362" s="1304"/>
      <c r="M5362" s="1304"/>
      <c r="N5362" s="1304"/>
      <c r="O5362" s="1305">
        <v>1</v>
      </c>
      <c r="P5362" s="1305"/>
      <c r="Q5362" s="1305"/>
      <c r="R5362" s="1305"/>
      <c r="S5362" s="1306" t="s">
        <v>435</v>
      </c>
      <c r="T5362" s="1306"/>
      <c r="U5362" s="1306"/>
      <c r="V5362" s="1306"/>
      <c r="W5362" s="1307">
        <v>425.71440000000001</v>
      </c>
      <c r="X5362" s="1307"/>
      <c r="Y5362" s="1307"/>
      <c r="Z5362" s="1307"/>
      <c r="AA5362" s="1307"/>
      <c r="AB5362" s="1307"/>
      <c r="AC5362" s="1308">
        <v>425.71440000000001</v>
      </c>
      <c r="AD5362" s="1308"/>
      <c r="AE5362" s="1308"/>
      <c r="AF5362" s="1308"/>
    </row>
    <row r="5363" spans="1:32" ht="17.45" customHeight="1">
      <c r="A5363" s="1246"/>
      <c r="B5363" s="1246"/>
      <c r="C5363" s="1246"/>
      <c r="D5363" s="1246"/>
      <c r="E5363" s="1246"/>
      <c r="F5363" s="1246"/>
      <c r="G5363" s="1246"/>
      <c r="H5363" s="1246"/>
      <c r="I5363" s="1246"/>
      <c r="J5363" s="1246"/>
      <c r="K5363" s="1246"/>
      <c r="L5363" s="1246"/>
      <c r="M5363" s="1247" t="s">
        <v>411</v>
      </c>
      <c r="N5363" s="1247"/>
      <c r="O5363" s="1247"/>
      <c r="P5363" s="1247"/>
      <c r="Q5363" s="1247"/>
      <c r="R5363" s="1247"/>
      <c r="S5363" s="1247"/>
      <c r="T5363" s="1247"/>
      <c r="U5363" s="1247"/>
      <c r="V5363" s="1247"/>
      <c r="W5363" s="1247"/>
      <c r="X5363" s="1248"/>
      <c r="Y5363" s="1248"/>
      <c r="Z5363" s="1249">
        <v>574.72109999999998</v>
      </c>
      <c r="AA5363" s="1249"/>
      <c r="AB5363" s="1249"/>
      <c r="AC5363" s="1249"/>
      <c r="AD5363" s="1249"/>
      <c r="AE5363" s="1249"/>
      <c r="AF5363" s="1249"/>
    </row>
    <row r="5364" spans="1:32" ht="17.45" customHeight="1">
      <c r="A5364" s="1257" t="s">
        <v>412</v>
      </c>
      <c r="B5364" s="1257"/>
      <c r="C5364" s="1257"/>
      <c r="D5364" s="1257"/>
      <c r="E5364" s="1257"/>
      <c r="F5364" s="1257"/>
      <c r="G5364" s="1257"/>
      <c r="H5364" s="1257"/>
      <c r="I5364" s="1257"/>
      <c r="J5364" s="1257"/>
      <c r="K5364" s="1257"/>
      <c r="L5364" s="1257"/>
      <c r="M5364" s="1257"/>
      <c r="N5364" s="1257"/>
      <c r="O5364" s="1258" t="s">
        <v>391</v>
      </c>
      <c r="P5364" s="1258"/>
      <c r="Q5364" s="1258"/>
      <c r="R5364" s="1258"/>
      <c r="S5364" s="1258" t="s">
        <v>407</v>
      </c>
      <c r="T5364" s="1258"/>
      <c r="U5364" s="1258"/>
      <c r="V5364" s="1258"/>
      <c r="W5364" s="1258" t="s">
        <v>408</v>
      </c>
      <c r="X5364" s="1258"/>
      <c r="Y5364" s="1258"/>
      <c r="Z5364" s="1258"/>
      <c r="AA5364" s="1258"/>
      <c r="AB5364" s="1258"/>
      <c r="AC5364" s="1259" t="s">
        <v>409</v>
      </c>
      <c r="AD5364" s="1259"/>
      <c r="AE5364" s="1259"/>
      <c r="AF5364" s="1259"/>
    </row>
    <row r="5365" spans="1:32" ht="22.5" customHeight="1">
      <c r="A5365" s="155"/>
      <c r="B5365" s="156"/>
      <c r="C5365" s="169" t="s">
        <v>1071</v>
      </c>
      <c r="D5365" s="1268" t="s">
        <v>1072</v>
      </c>
      <c r="E5365" s="1268"/>
      <c r="F5365" s="1268"/>
      <c r="G5365" s="1268"/>
      <c r="H5365" s="1268"/>
      <c r="I5365" s="1268"/>
      <c r="J5365" s="1268"/>
      <c r="K5365" s="1268"/>
      <c r="L5365" s="1268"/>
      <c r="M5365" s="1268"/>
      <c r="N5365" s="1268"/>
      <c r="O5365" s="1319">
        <v>1</v>
      </c>
      <c r="P5365" s="1319"/>
      <c r="Q5365" s="1319"/>
      <c r="R5365" s="1319"/>
      <c r="S5365" s="1320" t="s">
        <v>435</v>
      </c>
      <c r="T5365" s="1320"/>
      <c r="U5365" s="1320"/>
      <c r="V5365" s="1320"/>
      <c r="W5365" s="1270">
        <v>18.717600000000001</v>
      </c>
      <c r="X5365" s="1270"/>
      <c r="Y5365" s="1270"/>
      <c r="Z5365" s="1270"/>
      <c r="AA5365" s="1270"/>
      <c r="AB5365" s="1270"/>
      <c r="AC5365" s="1267">
        <v>18.72</v>
      </c>
      <c r="AD5365" s="1267"/>
      <c r="AE5365" s="1267"/>
      <c r="AF5365" s="1267"/>
    </row>
    <row r="5366" spans="1:32" ht="17.45" customHeight="1">
      <c r="A5366" s="1246"/>
      <c r="B5366" s="1246"/>
      <c r="C5366" s="1246"/>
      <c r="D5366" s="1246"/>
      <c r="E5366" s="1246"/>
      <c r="F5366" s="1246"/>
      <c r="G5366" s="1246"/>
      <c r="H5366" s="1246"/>
      <c r="I5366" s="1246"/>
      <c r="J5366" s="1246"/>
      <c r="K5366" s="1246"/>
      <c r="L5366" s="1246"/>
      <c r="M5366" s="1247" t="s">
        <v>413</v>
      </c>
      <c r="N5366" s="1247"/>
      <c r="O5366" s="1247"/>
      <c r="P5366" s="1247"/>
      <c r="Q5366" s="1247"/>
      <c r="R5366" s="1247"/>
      <c r="S5366" s="1247"/>
      <c r="T5366" s="1247"/>
      <c r="U5366" s="1247"/>
      <c r="V5366" s="1247"/>
      <c r="W5366" s="1247"/>
      <c r="X5366" s="1248"/>
      <c r="Y5366" s="1248"/>
      <c r="Z5366" s="1249">
        <v>18.72</v>
      </c>
      <c r="AA5366" s="1249"/>
      <c r="AB5366" s="1249"/>
      <c r="AC5366" s="1249"/>
      <c r="AD5366" s="1249"/>
      <c r="AE5366" s="1249"/>
      <c r="AF5366" s="1249"/>
    </row>
    <row r="5367" spans="1:32" ht="16.7" customHeight="1">
      <c r="A5367" s="1257" t="s">
        <v>414</v>
      </c>
      <c r="B5367" s="1257"/>
      <c r="C5367" s="1257"/>
      <c r="D5367" s="1257"/>
      <c r="E5367" s="1257"/>
      <c r="F5367" s="1257"/>
      <c r="G5367" s="1257"/>
      <c r="H5367" s="1257"/>
      <c r="I5367" s="1257"/>
      <c r="J5367" s="1257"/>
      <c r="K5367" s="1257"/>
      <c r="L5367" s="1257"/>
      <c r="M5367" s="1257"/>
      <c r="N5367" s="1257"/>
      <c r="O5367" s="1258" t="s">
        <v>391</v>
      </c>
      <c r="P5367" s="1258"/>
      <c r="Q5367" s="1258"/>
      <c r="R5367" s="1258"/>
      <c r="S5367" s="1258" t="s">
        <v>407</v>
      </c>
      <c r="T5367" s="1258"/>
      <c r="U5367" s="1258"/>
      <c r="V5367" s="1258"/>
      <c r="W5367" s="1258" t="s">
        <v>408</v>
      </c>
      <c r="X5367" s="1258"/>
      <c r="Y5367" s="1258"/>
      <c r="Z5367" s="1258"/>
      <c r="AA5367" s="1258"/>
      <c r="AB5367" s="1258"/>
      <c r="AC5367" s="1259" t="s">
        <v>409</v>
      </c>
      <c r="AD5367" s="1259"/>
      <c r="AE5367" s="1259"/>
      <c r="AF5367" s="1259"/>
    </row>
    <row r="5368" spans="1:32" ht="23.25" customHeight="1">
      <c r="A5368" s="146"/>
      <c r="B5368" s="147"/>
      <c r="C5368" s="170" t="s">
        <v>1073</v>
      </c>
      <c r="D5368" s="1314" t="s">
        <v>1074</v>
      </c>
      <c r="E5368" s="1314"/>
      <c r="F5368" s="1314"/>
      <c r="G5368" s="1314"/>
      <c r="H5368" s="1314"/>
      <c r="I5368" s="1314"/>
      <c r="J5368" s="1314"/>
      <c r="K5368" s="1314"/>
      <c r="L5368" s="1314"/>
      <c r="M5368" s="1314"/>
      <c r="N5368" s="1314"/>
      <c r="O5368" s="1315">
        <v>1.1780000000000001E-2</v>
      </c>
      <c r="P5368" s="1315"/>
      <c r="Q5368" s="1315"/>
      <c r="R5368" s="1315"/>
      <c r="S5368" s="1316" t="s">
        <v>283</v>
      </c>
      <c r="T5368" s="1316"/>
      <c r="U5368" s="1316"/>
      <c r="V5368" s="1316"/>
      <c r="W5368" s="1317">
        <v>34.19</v>
      </c>
      <c r="X5368" s="1317"/>
      <c r="Y5368" s="1317"/>
      <c r="Z5368" s="1317"/>
      <c r="AA5368" s="1317"/>
      <c r="AB5368" s="1317"/>
      <c r="AC5368" s="1318">
        <v>0.40279999999999999</v>
      </c>
      <c r="AD5368" s="1318"/>
      <c r="AE5368" s="1318"/>
      <c r="AF5368" s="1318"/>
    </row>
    <row r="5369" spans="1:32" ht="22.5" customHeight="1">
      <c r="A5369" s="153"/>
      <c r="B5369" s="154"/>
      <c r="C5369" s="175" t="s">
        <v>1075</v>
      </c>
      <c r="D5369" s="1304" t="s">
        <v>1076</v>
      </c>
      <c r="E5369" s="1304"/>
      <c r="F5369" s="1304"/>
      <c r="G5369" s="1304"/>
      <c r="H5369" s="1304"/>
      <c r="I5369" s="1304"/>
      <c r="J5369" s="1304"/>
      <c r="K5369" s="1304"/>
      <c r="L5369" s="1304"/>
      <c r="M5369" s="1304"/>
      <c r="N5369" s="1304"/>
      <c r="O5369" s="1305">
        <v>4.4000000000000002E-4</v>
      </c>
      <c r="P5369" s="1305"/>
      <c r="Q5369" s="1305"/>
      <c r="R5369" s="1305"/>
      <c r="S5369" s="1306" t="s">
        <v>283</v>
      </c>
      <c r="T5369" s="1306"/>
      <c r="U5369" s="1306"/>
      <c r="V5369" s="1306"/>
      <c r="W5369" s="1307">
        <v>33.54</v>
      </c>
      <c r="X5369" s="1307"/>
      <c r="Y5369" s="1307"/>
      <c r="Z5369" s="1307"/>
      <c r="AA5369" s="1307"/>
      <c r="AB5369" s="1307"/>
      <c r="AC5369" s="1308">
        <v>1.4800000000000001E-2</v>
      </c>
      <c r="AD5369" s="1308"/>
      <c r="AE5369" s="1308"/>
      <c r="AF5369" s="1308"/>
    </row>
    <row r="5370" spans="1:32" ht="17.45" customHeight="1">
      <c r="A5370" s="1251"/>
      <c r="B5370" s="1251"/>
      <c r="C5370" s="1251"/>
      <c r="D5370" s="1251"/>
      <c r="E5370" s="1251"/>
      <c r="F5370" s="1251"/>
      <c r="G5370" s="1251"/>
      <c r="H5370" s="1251"/>
      <c r="I5370" s="1251"/>
      <c r="J5370" s="1251"/>
      <c r="K5370" s="1251"/>
      <c r="L5370" s="1251"/>
      <c r="M5370" s="1252" t="s">
        <v>415</v>
      </c>
      <c r="N5370" s="1252"/>
      <c r="O5370" s="1252"/>
      <c r="P5370" s="1252"/>
      <c r="Q5370" s="1252"/>
      <c r="R5370" s="1252"/>
      <c r="S5370" s="1252"/>
      <c r="T5370" s="1252"/>
      <c r="U5370" s="1252"/>
      <c r="V5370" s="1252"/>
      <c r="W5370" s="1252"/>
      <c r="X5370" s="1253"/>
      <c r="Y5370" s="1253"/>
      <c r="Z5370" s="1254">
        <v>0.41760000000000003</v>
      </c>
      <c r="AA5370" s="1254"/>
      <c r="AB5370" s="1254"/>
      <c r="AC5370" s="1254"/>
      <c r="AD5370" s="1254"/>
      <c r="AE5370" s="1254"/>
      <c r="AF5370" s="1254"/>
    </row>
    <row r="5371" spans="1:32" ht="17.45" customHeight="1">
      <c r="A5371" s="1255" t="s">
        <v>416</v>
      </c>
      <c r="B5371" s="1255"/>
      <c r="C5371" s="1255"/>
      <c r="D5371" s="1255"/>
      <c r="E5371" s="1255"/>
      <c r="F5371" s="1255"/>
      <c r="G5371" s="1255"/>
      <c r="H5371" s="1255"/>
      <c r="I5371" s="1255"/>
      <c r="J5371" s="1256" t="s">
        <v>391</v>
      </c>
      <c r="K5371" s="1256"/>
      <c r="L5371" s="158" t="s">
        <v>417</v>
      </c>
      <c r="M5371" s="158" t="s">
        <v>418</v>
      </c>
      <c r="N5371" s="1256" t="s">
        <v>419</v>
      </c>
      <c r="O5371" s="1256"/>
      <c r="P5371" s="1256" t="s">
        <v>420</v>
      </c>
      <c r="Q5371" s="1256"/>
      <c r="R5371" s="1256"/>
      <c r="S5371" s="1256"/>
      <c r="T5371" s="1256" t="s">
        <v>421</v>
      </c>
      <c r="U5371" s="1256"/>
      <c r="V5371" s="1256"/>
      <c r="W5371" s="1256"/>
      <c r="X5371" s="1256" t="s">
        <v>422</v>
      </c>
      <c r="Y5371" s="1256"/>
      <c r="Z5371" s="1256"/>
      <c r="AA5371" s="1256"/>
      <c r="AB5371" s="1256"/>
      <c r="AC5371" s="1245" t="s">
        <v>409</v>
      </c>
      <c r="AD5371" s="1245"/>
      <c r="AE5371" s="1245"/>
      <c r="AF5371" s="1245"/>
    </row>
    <row r="5372" spans="1:32" ht="30.6" customHeight="1">
      <c r="A5372" s="146"/>
      <c r="B5372" s="147"/>
      <c r="C5372" s="170" t="s">
        <v>1077</v>
      </c>
      <c r="D5372" s="1263" t="s">
        <v>1074</v>
      </c>
      <c r="E5372" s="1263"/>
      <c r="F5372" s="1263"/>
      <c r="G5372" s="1263"/>
      <c r="H5372" s="1263"/>
      <c r="I5372" s="1263"/>
      <c r="J5372" s="1300">
        <v>1.1780000000000001E-2</v>
      </c>
      <c r="K5372" s="1300"/>
      <c r="L5372" s="171">
        <v>0</v>
      </c>
      <c r="M5372" s="171">
        <v>0</v>
      </c>
      <c r="N5372" s="1265">
        <v>0</v>
      </c>
      <c r="O5372" s="1265"/>
      <c r="P5372" s="1265">
        <v>1.1000000000000001</v>
      </c>
      <c r="Q5372" s="1265"/>
      <c r="R5372" s="1265"/>
      <c r="S5372" s="1265"/>
      <c r="T5372" s="1265">
        <v>0.88</v>
      </c>
      <c r="U5372" s="1265"/>
      <c r="V5372" s="1265"/>
      <c r="W5372" s="1265"/>
      <c r="X5372" s="1265">
        <v>0.72</v>
      </c>
      <c r="Y5372" s="1265"/>
      <c r="Z5372" s="1265"/>
      <c r="AA5372" s="1265"/>
      <c r="AB5372" s="1265"/>
      <c r="AC5372" s="1266">
        <v>0</v>
      </c>
      <c r="AD5372" s="1266"/>
      <c r="AE5372" s="1266"/>
      <c r="AF5372" s="1266"/>
    </row>
    <row r="5373" spans="1:32" ht="20.45" customHeight="1">
      <c r="A5373" s="153"/>
      <c r="B5373" s="154"/>
      <c r="C5373" s="154"/>
      <c r="D5373" s="154"/>
      <c r="E5373" s="154"/>
      <c r="F5373" s="154"/>
      <c r="G5373" s="154"/>
      <c r="H5373" s="154"/>
      <c r="I5373" s="154"/>
      <c r="J5373" s="154"/>
      <c r="K5373" s="154"/>
      <c r="L5373" s="154"/>
      <c r="M5373" s="154"/>
      <c r="N5373" s="154"/>
      <c r="O5373" s="154"/>
      <c r="P5373" s="154"/>
      <c r="Q5373" s="154"/>
      <c r="R5373" s="154"/>
      <c r="S5373" s="154"/>
      <c r="T5373" s="154"/>
      <c r="U5373" s="154"/>
      <c r="V5373" s="154"/>
      <c r="W5373" s="154"/>
      <c r="X5373" s="154"/>
      <c r="Y5373" s="154"/>
      <c r="Z5373" s="154"/>
      <c r="AA5373" s="154"/>
      <c r="AB5373" s="154"/>
      <c r="AC5373" s="154"/>
      <c r="AD5373" s="154"/>
      <c r="AE5373" s="154"/>
      <c r="AF5373" s="162"/>
    </row>
    <row r="5374" spans="1:32" ht="1.5" customHeight="1">
      <c r="A5374" s="146"/>
      <c r="B5374" s="147"/>
      <c r="C5374" s="147"/>
      <c r="D5374" s="147"/>
      <c r="E5374" s="147"/>
      <c r="F5374" s="147"/>
      <c r="G5374" s="1289" t="s">
        <v>376</v>
      </c>
      <c r="H5374" s="1289"/>
      <c r="I5374" s="1289"/>
      <c r="J5374" s="1289"/>
      <c r="K5374" s="1289"/>
      <c r="L5374" s="1289"/>
      <c r="M5374" s="1289"/>
      <c r="N5374" s="1289"/>
      <c r="O5374" s="1289"/>
      <c r="P5374" s="1289"/>
      <c r="Q5374" s="1289"/>
      <c r="R5374" s="1289"/>
      <c r="S5374" s="1289"/>
      <c r="T5374" s="1289"/>
      <c r="U5374" s="1289"/>
      <c r="V5374" s="1289"/>
      <c r="W5374" s="1289"/>
      <c r="X5374" s="1289"/>
      <c r="Y5374" s="1289"/>
      <c r="Z5374" s="1289"/>
      <c r="AA5374" s="148"/>
      <c r="AB5374" s="1290" t="s">
        <v>1078</v>
      </c>
      <c r="AC5374" s="1290"/>
      <c r="AD5374" s="1290"/>
      <c r="AE5374" s="1290"/>
      <c r="AF5374" s="1290"/>
    </row>
    <row r="5375" spans="1:32" ht="15.4" customHeight="1">
      <c r="A5375" s="150"/>
      <c r="B5375" s="1243"/>
      <c r="C5375" s="1243"/>
      <c r="D5375" s="1243"/>
      <c r="E5375" s="1243"/>
      <c r="G5375" s="1289"/>
      <c r="H5375" s="1289"/>
      <c r="I5375" s="1289"/>
      <c r="J5375" s="1289"/>
      <c r="K5375" s="1289"/>
      <c r="L5375" s="1289"/>
      <c r="M5375" s="1289"/>
      <c r="N5375" s="1289"/>
      <c r="O5375" s="1289"/>
      <c r="P5375" s="1289"/>
      <c r="Q5375" s="1289"/>
      <c r="R5375" s="1289"/>
      <c r="S5375" s="1289"/>
      <c r="T5375" s="1289"/>
      <c r="U5375" s="1289"/>
      <c r="V5375" s="1289"/>
      <c r="W5375" s="1289"/>
      <c r="X5375" s="1289"/>
      <c r="Y5375" s="1289"/>
      <c r="Z5375" s="1289"/>
      <c r="AA5375" s="152"/>
      <c r="AB5375" s="1290"/>
      <c r="AC5375" s="1290"/>
      <c r="AD5375" s="1290"/>
      <c r="AE5375" s="1290"/>
      <c r="AF5375" s="1290"/>
    </row>
    <row r="5376" spans="1:32" ht="0.75" customHeight="1">
      <c r="A5376" s="150"/>
      <c r="B5376" s="1243"/>
      <c r="C5376" s="1243"/>
      <c r="D5376" s="1243"/>
      <c r="E5376" s="1243"/>
      <c r="G5376" s="1289"/>
      <c r="H5376" s="1289"/>
      <c r="I5376" s="1289"/>
      <c r="J5376" s="1289"/>
      <c r="K5376" s="1289"/>
      <c r="L5376" s="1289"/>
      <c r="M5376" s="1289"/>
      <c r="N5376" s="1289"/>
      <c r="O5376" s="1289"/>
      <c r="P5376" s="1289"/>
      <c r="Q5376" s="1289"/>
      <c r="R5376" s="1289"/>
      <c r="S5376" s="1289"/>
      <c r="T5376" s="1289"/>
      <c r="U5376" s="1289"/>
      <c r="V5376" s="1289"/>
      <c r="W5376" s="1289"/>
      <c r="X5376" s="1289"/>
      <c r="Y5376" s="1289"/>
      <c r="Z5376" s="1289"/>
      <c r="AA5376" s="152"/>
      <c r="AB5376" s="1290"/>
      <c r="AC5376" s="1290"/>
      <c r="AD5376" s="1290"/>
      <c r="AE5376" s="1290"/>
      <c r="AF5376" s="1290"/>
    </row>
    <row r="5377" spans="1:32" ht="10.9" customHeight="1">
      <c r="A5377" s="150"/>
      <c r="B5377" s="1243"/>
      <c r="C5377" s="1243"/>
      <c r="D5377" s="1243"/>
      <c r="E5377" s="1243"/>
      <c r="G5377" s="1289"/>
      <c r="H5377" s="1289"/>
      <c r="I5377" s="1289"/>
      <c r="J5377" s="1289"/>
      <c r="K5377" s="1289"/>
      <c r="L5377" s="1289"/>
      <c r="M5377" s="1289"/>
      <c r="N5377" s="1289"/>
      <c r="O5377" s="1289"/>
      <c r="P5377" s="1289"/>
      <c r="Q5377" s="1289"/>
      <c r="R5377" s="1289"/>
      <c r="S5377" s="1289"/>
      <c r="T5377" s="1289"/>
      <c r="U5377" s="1289"/>
      <c r="V5377" s="1289"/>
      <c r="W5377" s="1289"/>
      <c r="X5377" s="1289"/>
      <c r="Y5377" s="1289"/>
      <c r="Z5377" s="1289"/>
      <c r="AA5377" s="152"/>
      <c r="AB5377" s="1291" t="s">
        <v>378</v>
      </c>
      <c r="AC5377" s="1291"/>
      <c r="AD5377" s="1291"/>
      <c r="AE5377" s="1292"/>
      <c r="AF5377" s="1292"/>
    </row>
    <row r="5378" spans="1:32" ht="13.9" customHeight="1">
      <c r="A5378" s="150"/>
      <c r="B5378" s="1243"/>
      <c r="C5378" s="1243"/>
      <c r="D5378" s="1243"/>
      <c r="E5378" s="1243"/>
      <c r="G5378" s="1293" t="s">
        <v>379</v>
      </c>
      <c r="H5378" s="1293"/>
      <c r="I5378" s="1293"/>
      <c r="J5378" s="1293"/>
      <c r="K5378" s="1293"/>
      <c r="L5378" s="1293"/>
      <c r="M5378" s="1293"/>
      <c r="N5378" s="1293"/>
      <c r="O5378" s="1293"/>
      <c r="P5378" s="1293"/>
      <c r="Q5378" s="1293"/>
      <c r="R5378" s="1293"/>
      <c r="S5378" s="1293"/>
      <c r="T5378" s="1293"/>
      <c r="U5378" s="1293"/>
      <c r="V5378" s="1293"/>
      <c r="W5378" s="1293"/>
      <c r="X5378" s="1293"/>
      <c r="Y5378" s="1293"/>
      <c r="Z5378" s="1293"/>
      <c r="AA5378" s="152"/>
      <c r="AB5378" s="1291"/>
      <c r="AC5378" s="1291"/>
      <c r="AD5378" s="1291"/>
      <c r="AE5378" s="1292"/>
      <c r="AF5378" s="1292"/>
    </row>
    <row r="5379" spans="1:32" ht="0.75" customHeight="1">
      <c r="A5379" s="150"/>
      <c r="G5379" s="1293"/>
      <c r="H5379" s="1293"/>
      <c r="I5379" s="1293"/>
      <c r="J5379" s="1293"/>
      <c r="K5379" s="1293"/>
      <c r="L5379" s="1293"/>
      <c r="M5379" s="1293"/>
      <c r="N5379" s="1293"/>
      <c r="O5379" s="1293"/>
      <c r="P5379" s="1293"/>
      <c r="Q5379" s="1293"/>
      <c r="R5379" s="1293"/>
      <c r="S5379" s="1293"/>
      <c r="T5379" s="1293"/>
      <c r="U5379" s="1293"/>
      <c r="V5379" s="1293"/>
      <c r="W5379" s="1293"/>
      <c r="X5379" s="1293"/>
      <c r="Y5379" s="1293"/>
      <c r="Z5379" s="1293"/>
      <c r="AA5379" s="152"/>
      <c r="AB5379" s="1291"/>
      <c r="AC5379" s="1291"/>
      <c r="AD5379" s="1291"/>
      <c r="AE5379" s="1292"/>
      <c r="AF5379" s="1292"/>
    </row>
    <row r="5380" spans="1:32" ht="0.75" customHeight="1">
      <c r="A5380" s="153"/>
      <c r="B5380" s="154"/>
      <c r="C5380" s="154"/>
      <c r="D5380" s="154"/>
      <c r="E5380" s="154"/>
      <c r="F5380" s="154"/>
      <c r="G5380" s="154"/>
      <c r="H5380" s="154"/>
      <c r="I5380" s="154"/>
      <c r="J5380" s="154"/>
      <c r="K5380" s="154"/>
      <c r="L5380" s="154"/>
      <c r="M5380" s="154"/>
      <c r="N5380" s="154"/>
      <c r="O5380" s="154"/>
      <c r="P5380" s="154"/>
      <c r="Q5380" s="154"/>
      <c r="R5380" s="154"/>
      <c r="S5380" s="154"/>
      <c r="T5380" s="154"/>
      <c r="U5380" s="154"/>
      <c r="V5380" s="154"/>
      <c r="W5380" s="154"/>
      <c r="X5380" s="154"/>
      <c r="Y5380" s="154"/>
      <c r="Z5380" s="154"/>
      <c r="AA5380" s="154"/>
      <c r="AB5380" s="154"/>
      <c r="AC5380" s="154"/>
      <c r="AD5380" s="154"/>
      <c r="AE5380" s="1292"/>
      <c r="AF5380" s="1292"/>
    </row>
    <row r="5381" spans="1:32" ht="16.7" customHeight="1">
      <c r="A5381" s="1280" t="s">
        <v>323</v>
      </c>
      <c r="B5381" s="1280"/>
      <c r="C5381" s="1280"/>
      <c r="D5381" s="1280"/>
      <c r="E5381" s="1280"/>
      <c r="F5381" s="1280"/>
      <c r="G5381" s="1280"/>
      <c r="H5381" s="1280"/>
      <c r="I5381" s="1280"/>
      <c r="J5381" s="1280"/>
      <c r="K5381" s="1280"/>
      <c r="L5381" s="1280"/>
      <c r="M5381" s="1280"/>
      <c r="N5381" s="1280"/>
      <c r="O5381" s="1280"/>
      <c r="P5381" s="1280"/>
      <c r="Q5381" s="1280"/>
      <c r="R5381" s="1280"/>
      <c r="S5381" s="1280"/>
      <c r="T5381" s="1280"/>
      <c r="U5381" s="1280"/>
      <c r="V5381" s="1280"/>
      <c r="W5381" s="1280"/>
      <c r="X5381" s="1280"/>
      <c r="Y5381" s="1280"/>
      <c r="Z5381" s="1280"/>
      <c r="AA5381" s="1280"/>
      <c r="AB5381" s="1280"/>
      <c r="AC5381" s="1280"/>
      <c r="AD5381" s="1280"/>
      <c r="AE5381" s="1280"/>
      <c r="AF5381" s="1280"/>
    </row>
    <row r="5382" spans="1:32" ht="37.15" customHeight="1">
      <c r="A5382" s="1301" t="s">
        <v>380</v>
      </c>
      <c r="B5382" s="1301"/>
      <c r="C5382" s="1301"/>
      <c r="D5382" s="1301"/>
      <c r="E5382" s="1301"/>
      <c r="F5382" s="1301"/>
      <c r="G5382" s="1301"/>
      <c r="H5382" s="1301"/>
      <c r="I5382" s="1301"/>
      <c r="J5382" s="1301"/>
      <c r="K5382" s="1301"/>
      <c r="L5382" s="1301"/>
      <c r="M5382" s="1301"/>
      <c r="N5382" s="1301"/>
      <c r="O5382" s="1301"/>
      <c r="P5382" s="1301"/>
      <c r="Q5382" s="1301"/>
      <c r="R5382" s="1301"/>
      <c r="S5382" s="1301"/>
      <c r="T5382" s="1301"/>
      <c r="U5382" s="1301"/>
      <c r="V5382" s="1301"/>
      <c r="W5382" s="1301"/>
      <c r="X5382" s="1301"/>
      <c r="Y5382" s="1280" t="s">
        <v>878</v>
      </c>
      <c r="Z5382" s="1280"/>
      <c r="AA5382" s="1280"/>
      <c r="AB5382" s="1280"/>
      <c r="AC5382" s="1280"/>
      <c r="AD5382" s="1280"/>
      <c r="AE5382" s="1280"/>
      <c r="AF5382" s="1280"/>
    </row>
    <row r="5383" spans="1:32" ht="5.0999999999999996" customHeight="1">
      <c r="A5383" s="146"/>
      <c r="B5383" s="147"/>
      <c r="C5383" s="147"/>
      <c r="D5383" s="147"/>
      <c r="E5383" s="147"/>
      <c r="F5383" s="147"/>
      <c r="G5383" s="147"/>
      <c r="H5383" s="147"/>
      <c r="I5383" s="147"/>
      <c r="J5383" s="156"/>
      <c r="K5383" s="156"/>
      <c r="L5383" s="156"/>
      <c r="M5383" s="156"/>
      <c r="N5383" s="156"/>
      <c r="O5383" s="156"/>
      <c r="P5383" s="156"/>
      <c r="Q5383" s="156"/>
      <c r="R5383" s="156"/>
      <c r="S5383" s="156"/>
      <c r="T5383" s="156"/>
      <c r="U5383" s="156"/>
      <c r="V5383" s="156"/>
      <c r="W5383" s="156"/>
      <c r="X5383" s="156"/>
      <c r="Y5383" s="156"/>
      <c r="Z5383" s="156"/>
      <c r="AA5383" s="156"/>
      <c r="AB5383" s="156"/>
      <c r="AC5383" s="156"/>
      <c r="AD5383" s="156"/>
      <c r="AE5383" s="156"/>
      <c r="AF5383" s="157"/>
    </row>
    <row r="5384" spans="1:32" ht="17.45" customHeight="1">
      <c r="A5384" s="1302" t="s">
        <v>416</v>
      </c>
      <c r="B5384" s="1302"/>
      <c r="C5384" s="1302"/>
      <c r="D5384" s="1302"/>
      <c r="E5384" s="1302"/>
      <c r="F5384" s="1302"/>
      <c r="G5384" s="1302"/>
      <c r="H5384" s="1302"/>
      <c r="I5384" s="1302"/>
      <c r="J5384" s="1256" t="s">
        <v>391</v>
      </c>
      <c r="K5384" s="1256"/>
      <c r="L5384" s="158" t="s">
        <v>417</v>
      </c>
      <c r="M5384" s="158" t="s">
        <v>418</v>
      </c>
      <c r="N5384" s="1256" t="s">
        <v>419</v>
      </c>
      <c r="O5384" s="1256"/>
      <c r="P5384" s="1256" t="s">
        <v>420</v>
      </c>
      <c r="Q5384" s="1256"/>
      <c r="R5384" s="1256"/>
      <c r="S5384" s="1256"/>
      <c r="T5384" s="1256" t="s">
        <v>421</v>
      </c>
      <c r="U5384" s="1256"/>
      <c r="V5384" s="1256"/>
      <c r="W5384" s="1256"/>
      <c r="X5384" s="1256" t="s">
        <v>422</v>
      </c>
      <c r="Y5384" s="1256"/>
      <c r="Z5384" s="1256"/>
      <c r="AA5384" s="1256"/>
      <c r="AB5384" s="1256"/>
      <c r="AC5384" s="1245" t="s">
        <v>409</v>
      </c>
      <c r="AD5384" s="1245"/>
      <c r="AE5384" s="1245"/>
      <c r="AF5384" s="1245"/>
    </row>
    <row r="5385" spans="1:32" ht="53.45" customHeight="1">
      <c r="A5385" s="155"/>
      <c r="B5385" s="156"/>
      <c r="C5385" s="160" t="s">
        <v>1079</v>
      </c>
      <c r="D5385" s="1328" t="s">
        <v>1076</v>
      </c>
      <c r="E5385" s="1328"/>
      <c r="F5385" s="1328"/>
      <c r="G5385" s="1328"/>
      <c r="H5385" s="1328"/>
      <c r="I5385" s="1328"/>
      <c r="J5385" s="1329">
        <v>4.4000000000000002E-4</v>
      </c>
      <c r="K5385" s="1329"/>
      <c r="L5385" s="172">
        <v>0</v>
      </c>
      <c r="M5385" s="172">
        <v>0</v>
      </c>
      <c r="N5385" s="1330">
        <v>0</v>
      </c>
      <c r="O5385" s="1330"/>
      <c r="P5385" s="1330">
        <v>1.1000000000000001</v>
      </c>
      <c r="Q5385" s="1330"/>
      <c r="R5385" s="1330"/>
      <c r="S5385" s="1330"/>
      <c r="T5385" s="1330">
        <v>0.88</v>
      </c>
      <c r="U5385" s="1330"/>
      <c r="V5385" s="1330"/>
      <c r="W5385" s="1330"/>
      <c r="X5385" s="1330">
        <v>0.72</v>
      </c>
      <c r="Y5385" s="1330"/>
      <c r="Z5385" s="1330"/>
      <c r="AA5385" s="1330"/>
      <c r="AB5385" s="1330"/>
      <c r="AC5385" s="1254">
        <v>0</v>
      </c>
      <c r="AD5385" s="1254"/>
      <c r="AE5385" s="1254"/>
      <c r="AF5385" s="1254"/>
    </row>
    <row r="5386" spans="1:32" ht="17.45" customHeight="1">
      <c r="A5386" s="1246"/>
      <c r="B5386" s="1246"/>
      <c r="C5386" s="1246"/>
      <c r="D5386" s="1246"/>
      <c r="E5386" s="1246"/>
      <c r="F5386" s="1246"/>
      <c r="G5386" s="1246"/>
      <c r="H5386" s="1246"/>
      <c r="I5386" s="1246"/>
      <c r="J5386" s="1246"/>
      <c r="K5386" s="1246"/>
      <c r="L5386" s="1246"/>
      <c r="M5386" s="1247" t="s">
        <v>423</v>
      </c>
      <c r="N5386" s="1247"/>
      <c r="O5386" s="1247"/>
      <c r="P5386" s="1247"/>
      <c r="Q5386" s="1247"/>
      <c r="R5386" s="1247"/>
      <c r="S5386" s="1247"/>
      <c r="T5386" s="1247"/>
      <c r="U5386" s="1247"/>
      <c r="V5386" s="1247"/>
      <c r="W5386" s="1247"/>
      <c r="X5386" s="1248"/>
      <c r="Y5386" s="1248"/>
      <c r="Z5386" s="1249">
        <v>0</v>
      </c>
      <c r="AA5386" s="1249"/>
      <c r="AB5386" s="1249"/>
      <c r="AC5386" s="1249"/>
      <c r="AD5386" s="1249"/>
      <c r="AE5386" s="1249"/>
      <c r="AF5386" s="1249"/>
    </row>
    <row r="5387" spans="1:32" ht="5.85" customHeight="1">
      <c r="A5387" s="1250"/>
      <c r="B5387" s="1250"/>
      <c r="C5387" s="1250"/>
      <c r="D5387" s="1250"/>
      <c r="E5387" s="1250"/>
      <c r="F5387" s="1250"/>
      <c r="G5387" s="1250"/>
      <c r="H5387" s="1250"/>
      <c r="I5387" s="1250"/>
      <c r="J5387" s="1250"/>
      <c r="K5387" s="1250"/>
      <c r="L5387" s="1250"/>
      <c r="M5387" s="1250"/>
      <c r="N5387" s="1250"/>
      <c r="O5387" s="1250"/>
      <c r="P5387" s="1250"/>
      <c r="Q5387" s="1250"/>
      <c r="R5387" s="1250"/>
      <c r="S5387" s="1250"/>
      <c r="T5387" s="1250"/>
      <c r="U5387" s="1250"/>
      <c r="V5387" s="1250"/>
      <c r="W5387" s="1250"/>
      <c r="X5387" s="1250"/>
      <c r="Y5387" s="1250"/>
      <c r="Z5387" s="1250"/>
      <c r="AA5387" s="1250"/>
      <c r="AB5387" s="1250"/>
      <c r="AC5387" s="1250"/>
      <c r="AD5387" s="1250"/>
      <c r="AE5387" s="1250"/>
      <c r="AF5387" s="1250"/>
    </row>
    <row r="5388" spans="1:32" ht="16.7" customHeight="1">
      <c r="A5388" s="1239"/>
      <c r="B5388" s="1239"/>
      <c r="C5388" s="1239"/>
      <c r="D5388" s="1239"/>
      <c r="E5388" s="1239"/>
      <c r="F5388" s="1239"/>
      <c r="G5388" s="1239"/>
      <c r="H5388" s="1239"/>
      <c r="I5388" s="1239"/>
      <c r="J5388" s="1239"/>
      <c r="K5388" s="1239"/>
      <c r="L5388" s="1239"/>
      <c r="M5388" s="1240" t="s">
        <v>424</v>
      </c>
      <c r="N5388" s="1240"/>
      <c r="O5388" s="1240"/>
      <c r="P5388" s="1240"/>
      <c r="Q5388" s="1240"/>
      <c r="R5388" s="1240"/>
      <c r="S5388" s="1240"/>
      <c r="T5388" s="1240"/>
      <c r="U5388" s="1240"/>
      <c r="V5388" s="1240"/>
      <c r="W5388" s="1240"/>
      <c r="X5388" s="1243"/>
      <c r="Y5388" s="1243"/>
      <c r="Z5388" s="1241">
        <v>637.54</v>
      </c>
      <c r="AA5388" s="1241"/>
      <c r="AB5388" s="1241"/>
      <c r="AC5388" s="1241"/>
      <c r="AD5388" s="1241"/>
      <c r="AE5388" s="1241"/>
      <c r="AF5388" s="1241"/>
    </row>
    <row r="5389" spans="1:32" ht="16.7" customHeight="1">
      <c r="A5389" s="1239"/>
      <c r="B5389" s="1239"/>
      <c r="C5389" s="1239"/>
      <c r="D5389" s="1239"/>
      <c r="E5389" s="1239"/>
      <c r="F5389" s="1239"/>
      <c r="G5389" s="1239"/>
      <c r="H5389" s="1239"/>
      <c r="I5389" s="1239"/>
      <c r="J5389" s="1239"/>
      <c r="K5389" s="1240" t="s">
        <v>425</v>
      </c>
      <c r="L5389" s="1240"/>
      <c r="M5389" s="1240"/>
      <c r="N5389" s="1240"/>
      <c r="O5389" s="1240"/>
      <c r="P5389" s="1240"/>
      <c r="Q5389" s="151"/>
      <c r="R5389" s="1244">
        <v>0</v>
      </c>
      <c r="S5389" s="1244"/>
      <c r="T5389" s="1244"/>
      <c r="U5389" s="151"/>
      <c r="V5389" s="1240" t="s">
        <v>426</v>
      </c>
      <c r="W5389" s="1240"/>
      <c r="X5389" s="1243"/>
      <c r="Y5389" s="1243"/>
      <c r="Z5389" s="1241">
        <v>0</v>
      </c>
      <c r="AA5389" s="1241"/>
      <c r="AB5389" s="1241"/>
      <c r="AC5389" s="1241"/>
      <c r="AD5389" s="1241"/>
      <c r="AE5389" s="1241"/>
      <c r="AF5389" s="1241"/>
    </row>
    <row r="5390" spans="1:32" ht="0.75" customHeight="1">
      <c r="A5390" s="1239"/>
      <c r="B5390" s="1239"/>
      <c r="C5390" s="1239"/>
      <c r="D5390" s="1239"/>
      <c r="E5390" s="1239"/>
      <c r="F5390" s="1239"/>
      <c r="G5390" s="1239"/>
      <c r="H5390" s="1239"/>
      <c r="I5390" s="1239"/>
      <c r="J5390" s="1239"/>
      <c r="K5390" s="1239"/>
      <c r="L5390" s="1239"/>
      <c r="M5390" s="1239"/>
      <c r="N5390" s="1239"/>
      <c r="O5390" s="1239"/>
      <c r="P5390" s="1239"/>
      <c r="Q5390" s="1239"/>
      <c r="R5390" s="1239"/>
      <c r="S5390" s="1239"/>
      <c r="T5390" s="1239"/>
      <c r="U5390" s="1239"/>
      <c r="V5390" s="1240"/>
      <c r="W5390" s="1240"/>
      <c r="X5390" s="1243"/>
      <c r="Y5390" s="1243"/>
      <c r="Z5390" s="1241"/>
      <c r="AA5390" s="1241"/>
      <c r="AB5390" s="1241"/>
      <c r="AC5390" s="1241"/>
      <c r="AD5390" s="1241"/>
      <c r="AE5390" s="1241"/>
      <c r="AF5390" s="1241"/>
    </row>
    <row r="5391" spans="1:32" ht="16.7" customHeight="1">
      <c r="A5391" s="1239"/>
      <c r="B5391" s="1239"/>
      <c r="C5391" s="1239"/>
      <c r="D5391" s="1239"/>
      <c r="E5391" s="1239"/>
      <c r="F5391" s="1239"/>
      <c r="G5391" s="1239"/>
      <c r="H5391" s="1239"/>
      <c r="I5391" s="1239"/>
      <c r="J5391" s="1239"/>
      <c r="K5391" s="1239"/>
      <c r="L5391" s="1239"/>
      <c r="M5391" s="1240" t="s">
        <v>427</v>
      </c>
      <c r="N5391" s="1240"/>
      <c r="O5391" s="1240"/>
      <c r="P5391" s="1240"/>
      <c r="Q5391" s="1240"/>
      <c r="R5391" s="1240"/>
      <c r="S5391" s="1240"/>
      <c r="T5391" s="1240"/>
      <c r="U5391" s="1240"/>
      <c r="V5391" s="1240"/>
      <c r="W5391" s="1240"/>
      <c r="X5391" s="1243"/>
      <c r="Y5391" s="1243"/>
      <c r="Z5391" s="1241">
        <v>637.54</v>
      </c>
      <c r="AA5391" s="1241"/>
      <c r="AB5391" s="1241"/>
      <c r="AC5391" s="1241"/>
      <c r="AD5391" s="1241"/>
      <c r="AE5391" s="1241"/>
      <c r="AF5391" s="1241"/>
    </row>
    <row r="5392" spans="1:32" ht="5.85" customHeight="1">
      <c r="A5392" s="1242"/>
      <c r="B5392" s="1242"/>
      <c r="C5392" s="1242"/>
      <c r="D5392" s="1242"/>
      <c r="E5392" s="1242"/>
      <c r="F5392" s="1242"/>
      <c r="G5392" s="1242"/>
      <c r="H5392" s="1242"/>
      <c r="I5392" s="1242"/>
      <c r="J5392" s="1242"/>
      <c r="K5392" s="1242"/>
      <c r="L5392" s="1242"/>
      <c r="M5392" s="1242"/>
      <c r="N5392" s="1242"/>
      <c r="O5392" s="1242"/>
      <c r="P5392" s="1242"/>
      <c r="Q5392" s="1242"/>
      <c r="R5392" s="1242"/>
      <c r="S5392" s="1242"/>
      <c r="T5392" s="1242"/>
      <c r="U5392" s="1242"/>
      <c r="V5392" s="1242"/>
      <c r="W5392" s="1242"/>
      <c r="X5392" s="1242"/>
      <c r="Y5392" s="1242"/>
      <c r="Z5392" s="1242"/>
      <c r="AA5392" s="1242"/>
      <c r="AB5392" s="1242"/>
      <c r="AC5392" s="1242"/>
      <c r="AD5392" s="1242"/>
      <c r="AE5392" s="1242"/>
      <c r="AF5392" s="1242"/>
    </row>
    <row r="5393" spans="1:32" ht="145.35" customHeight="1">
      <c r="A5393" s="150"/>
      <c r="AF5393" s="152"/>
    </row>
    <row r="5394" spans="1:32" ht="145.35" customHeight="1">
      <c r="A5394" s="150"/>
      <c r="AF5394" s="152"/>
    </row>
    <row r="5395" spans="1:32" ht="140.25" customHeight="1">
      <c r="A5395" s="150"/>
      <c r="AF5395" s="152"/>
    </row>
    <row r="5396" spans="1:32" ht="139.69999999999999" customHeight="1">
      <c r="A5396" s="153"/>
      <c r="B5396" s="154"/>
      <c r="C5396" s="154"/>
      <c r="D5396" s="154"/>
      <c r="E5396" s="154"/>
      <c r="F5396" s="154"/>
      <c r="G5396" s="154"/>
      <c r="H5396" s="154"/>
      <c r="I5396" s="154"/>
      <c r="J5396" s="154"/>
      <c r="K5396" s="154"/>
      <c r="L5396" s="154"/>
      <c r="M5396" s="154"/>
      <c r="N5396" s="154"/>
      <c r="O5396" s="154"/>
      <c r="P5396" s="154"/>
      <c r="Q5396" s="154"/>
      <c r="R5396" s="154"/>
      <c r="S5396" s="154"/>
      <c r="T5396" s="154"/>
      <c r="U5396" s="154"/>
      <c r="V5396" s="154"/>
      <c r="W5396" s="154"/>
      <c r="X5396" s="154"/>
      <c r="Y5396" s="154"/>
      <c r="Z5396" s="154"/>
      <c r="AA5396" s="154"/>
      <c r="AB5396" s="154"/>
      <c r="AC5396" s="154"/>
      <c r="AD5396" s="154"/>
      <c r="AE5396" s="154"/>
      <c r="AF5396" s="162"/>
    </row>
    <row r="5397" spans="1:32" ht="1.5" customHeight="1">
      <c r="A5397" s="146"/>
      <c r="B5397" s="147"/>
      <c r="C5397" s="147"/>
      <c r="D5397" s="147"/>
      <c r="E5397" s="147"/>
      <c r="F5397" s="147"/>
      <c r="G5397" s="1289" t="s">
        <v>376</v>
      </c>
      <c r="H5397" s="1289"/>
      <c r="I5397" s="1289"/>
      <c r="J5397" s="1289"/>
      <c r="K5397" s="1289"/>
      <c r="L5397" s="1289"/>
      <c r="M5397" s="1289"/>
      <c r="N5397" s="1289"/>
      <c r="O5397" s="1289"/>
      <c r="P5397" s="1289"/>
      <c r="Q5397" s="1289"/>
      <c r="R5397" s="1289"/>
      <c r="S5397" s="1289"/>
      <c r="T5397" s="1289"/>
      <c r="U5397" s="1289"/>
      <c r="V5397" s="1289"/>
      <c r="W5397" s="1289"/>
      <c r="X5397" s="1289"/>
      <c r="Y5397" s="1289"/>
      <c r="Z5397" s="1289"/>
      <c r="AA5397" s="148"/>
      <c r="AB5397" s="1290" t="s">
        <v>1080</v>
      </c>
      <c r="AC5397" s="1290"/>
      <c r="AD5397" s="1290"/>
      <c r="AE5397" s="1290"/>
      <c r="AF5397" s="1290"/>
    </row>
    <row r="5398" spans="1:32" ht="14.65" customHeight="1">
      <c r="A5398" s="150"/>
      <c r="B5398" s="1243"/>
      <c r="C5398" s="1243"/>
      <c r="D5398" s="1243"/>
      <c r="E5398" s="1243"/>
      <c r="G5398" s="1289"/>
      <c r="H5398" s="1289"/>
      <c r="I5398" s="1289"/>
      <c r="J5398" s="1289"/>
      <c r="K5398" s="1289"/>
      <c r="L5398" s="1289"/>
      <c r="M5398" s="1289"/>
      <c r="N5398" s="1289"/>
      <c r="O5398" s="1289"/>
      <c r="P5398" s="1289"/>
      <c r="Q5398" s="1289"/>
      <c r="R5398" s="1289"/>
      <c r="S5398" s="1289"/>
      <c r="T5398" s="1289"/>
      <c r="U5398" s="1289"/>
      <c r="V5398" s="1289"/>
      <c r="W5398" s="1289"/>
      <c r="X5398" s="1289"/>
      <c r="Y5398" s="1289"/>
      <c r="Z5398" s="1289"/>
      <c r="AA5398" s="152"/>
      <c r="AB5398" s="1290"/>
      <c r="AC5398" s="1290"/>
      <c r="AD5398" s="1290"/>
      <c r="AE5398" s="1290"/>
      <c r="AF5398" s="1290"/>
    </row>
    <row r="5399" spans="1:32" ht="0.75" customHeight="1">
      <c r="A5399" s="150"/>
      <c r="B5399" s="1243"/>
      <c r="C5399" s="1243"/>
      <c r="D5399" s="1243"/>
      <c r="E5399" s="1243"/>
      <c r="G5399" s="1289"/>
      <c r="H5399" s="1289"/>
      <c r="I5399" s="1289"/>
      <c r="J5399" s="1289"/>
      <c r="K5399" s="1289"/>
      <c r="L5399" s="1289"/>
      <c r="M5399" s="1289"/>
      <c r="N5399" s="1289"/>
      <c r="O5399" s="1289"/>
      <c r="P5399" s="1289"/>
      <c r="Q5399" s="1289"/>
      <c r="R5399" s="1289"/>
      <c r="S5399" s="1289"/>
      <c r="T5399" s="1289"/>
      <c r="U5399" s="1289"/>
      <c r="V5399" s="1289"/>
      <c r="W5399" s="1289"/>
      <c r="X5399" s="1289"/>
      <c r="Y5399" s="1289"/>
      <c r="Z5399" s="1289"/>
      <c r="AA5399" s="152"/>
      <c r="AB5399" s="1290"/>
      <c r="AC5399" s="1290"/>
      <c r="AD5399" s="1290"/>
      <c r="AE5399" s="1290"/>
      <c r="AF5399" s="1290"/>
    </row>
    <row r="5400" spans="1:32" ht="11.65" customHeight="1">
      <c r="A5400" s="150"/>
      <c r="B5400" s="1243"/>
      <c r="C5400" s="1243"/>
      <c r="D5400" s="1243"/>
      <c r="E5400" s="1243"/>
      <c r="G5400" s="1289"/>
      <c r="H5400" s="1289"/>
      <c r="I5400" s="1289"/>
      <c r="J5400" s="1289"/>
      <c r="K5400" s="1289"/>
      <c r="L5400" s="1289"/>
      <c r="M5400" s="1289"/>
      <c r="N5400" s="1289"/>
      <c r="O5400" s="1289"/>
      <c r="P5400" s="1289"/>
      <c r="Q5400" s="1289"/>
      <c r="R5400" s="1289"/>
      <c r="S5400" s="1289"/>
      <c r="T5400" s="1289"/>
      <c r="U5400" s="1289"/>
      <c r="V5400" s="1289"/>
      <c r="W5400" s="1289"/>
      <c r="X5400" s="1289"/>
      <c r="Y5400" s="1289"/>
      <c r="Z5400" s="1289"/>
      <c r="AA5400" s="152"/>
      <c r="AB5400" s="1291" t="s">
        <v>378</v>
      </c>
      <c r="AC5400" s="1291"/>
      <c r="AD5400" s="1291"/>
      <c r="AE5400" s="1324"/>
      <c r="AF5400" s="1324"/>
    </row>
    <row r="5401" spans="1:32" ht="13.9" customHeight="1">
      <c r="A5401" s="150"/>
      <c r="B5401" s="1243"/>
      <c r="C5401" s="1243"/>
      <c r="D5401" s="1243"/>
      <c r="E5401" s="1243"/>
      <c r="G5401" s="1293" t="s">
        <v>379</v>
      </c>
      <c r="H5401" s="1293"/>
      <c r="I5401" s="1293"/>
      <c r="J5401" s="1293"/>
      <c r="K5401" s="1293"/>
      <c r="L5401" s="1293"/>
      <c r="M5401" s="1293"/>
      <c r="N5401" s="1293"/>
      <c r="O5401" s="1293"/>
      <c r="P5401" s="1293"/>
      <c r="Q5401" s="1293"/>
      <c r="R5401" s="1293"/>
      <c r="S5401" s="1293"/>
      <c r="T5401" s="1293"/>
      <c r="U5401" s="1293"/>
      <c r="V5401" s="1293"/>
      <c r="W5401" s="1293"/>
      <c r="X5401" s="1293"/>
      <c r="Y5401" s="1293"/>
      <c r="Z5401" s="1293"/>
      <c r="AA5401" s="152"/>
      <c r="AB5401" s="1291"/>
      <c r="AC5401" s="1291"/>
      <c r="AD5401" s="1291"/>
      <c r="AE5401" s="1324"/>
      <c r="AF5401" s="1324"/>
    </row>
    <row r="5402" spans="1:32" ht="0.75" customHeight="1">
      <c r="A5402" s="150"/>
      <c r="G5402" s="1293"/>
      <c r="H5402" s="1293"/>
      <c r="I5402" s="1293"/>
      <c r="J5402" s="1293"/>
      <c r="K5402" s="1293"/>
      <c r="L5402" s="1293"/>
      <c r="M5402" s="1293"/>
      <c r="N5402" s="1293"/>
      <c r="O5402" s="1293"/>
      <c r="P5402" s="1293"/>
      <c r="Q5402" s="1293"/>
      <c r="R5402" s="1293"/>
      <c r="S5402" s="1293"/>
      <c r="T5402" s="1293"/>
      <c r="U5402" s="1293"/>
      <c r="V5402" s="1293"/>
      <c r="W5402" s="1293"/>
      <c r="X5402" s="1293"/>
      <c r="Y5402" s="1293"/>
      <c r="Z5402" s="1293"/>
      <c r="AA5402" s="152"/>
      <c r="AB5402" s="1291"/>
      <c r="AC5402" s="1291"/>
      <c r="AD5402" s="1291"/>
      <c r="AE5402" s="1324"/>
      <c r="AF5402" s="1324"/>
    </row>
    <row r="5403" spans="1:32" ht="0.75" customHeight="1">
      <c r="A5403" s="153"/>
      <c r="B5403" s="154"/>
      <c r="C5403" s="154"/>
      <c r="D5403" s="154"/>
      <c r="E5403" s="154"/>
      <c r="F5403" s="154"/>
      <c r="G5403" s="154"/>
      <c r="H5403" s="154"/>
      <c r="I5403" s="154"/>
      <c r="J5403" s="154"/>
      <c r="K5403" s="154"/>
      <c r="L5403" s="154"/>
      <c r="M5403" s="154"/>
      <c r="N5403" s="154"/>
      <c r="O5403" s="154"/>
      <c r="P5403" s="154"/>
      <c r="Q5403" s="154"/>
      <c r="R5403" s="154"/>
      <c r="S5403" s="154"/>
      <c r="T5403" s="154"/>
      <c r="U5403" s="154"/>
      <c r="V5403" s="154"/>
      <c r="W5403" s="154"/>
      <c r="X5403" s="154"/>
      <c r="Y5403" s="154"/>
      <c r="Z5403" s="154"/>
      <c r="AA5403" s="154"/>
      <c r="AB5403" s="154"/>
      <c r="AC5403" s="154"/>
      <c r="AD5403" s="154"/>
      <c r="AE5403" s="154"/>
      <c r="AF5403" s="162"/>
    </row>
    <row r="5404" spans="1:32" ht="15.95" customHeight="1">
      <c r="A5404" s="1280" t="s">
        <v>323</v>
      </c>
      <c r="B5404" s="1280"/>
      <c r="C5404" s="1280"/>
      <c r="D5404" s="1280"/>
      <c r="E5404" s="1280"/>
      <c r="F5404" s="1280"/>
      <c r="G5404" s="1280"/>
      <c r="H5404" s="1280"/>
      <c r="I5404" s="1280"/>
      <c r="J5404" s="1280"/>
      <c r="K5404" s="1280"/>
      <c r="L5404" s="1280"/>
      <c r="M5404" s="1280"/>
      <c r="N5404" s="1280"/>
      <c r="O5404" s="1280"/>
      <c r="P5404" s="1280"/>
      <c r="Q5404" s="1280"/>
      <c r="R5404" s="1280"/>
      <c r="S5404" s="1280"/>
      <c r="T5404" s="1280"/>
      <c r="U5404" s="1280"/>
      <c r="V5404" s="1280"/>
      <c r="W5404" s="1280"/>
      <c r="X5404" s="1280"/>
      <c r="Y5404" s="1280"/>
      <c r="Z5404" s="1280"/>
      <c r="AA5404" s="1280"/>
      <c r="AB5404" s="1280"/>
      <c r="AC5404" s="1280"/>
      <c r="AD5404" s="1280"/>
      <c r="AE5404" s="1280"/>
      <c r="AF5404" s="1280"/>
    </row>
    <row r="5405" spans="1:32" ht="0.75" customHeight="1">
      <c r="A5405" s="146"/>
      <c r="B5405" s="147"/>
      <c r="C5405" s="147"/>
      <c r="D5405" s="147"/>
      <c r="E5405" s="147"/>
      <c r="F5405" s="147"/>
      <c r="G5405" s="147"/>
      <c r="H5405" s="147"/>
      <c r="I5405" s="147"/>
      <c r="J5405" s="147"/>
      <c r="K5405" s="147"/>
      <c r="L5405" s="147"/>
      <c r="M5405" s="147"/>
      <c r="N5405" s="147"/>
      <c r="O5405" s="147"/>
      <c r="P5405" s="147"/>
      <c r="Q5405" s="147"/>
      <c r="R5405" s="147"/>
      <c r="S5405" s="147"/>
      <c r="T5405" s="147"/>
      <c r="U5405" s="147"/>
      <c r="V5405" s="147"/>
      <c r="W5405" s="147"/>
      <c r="X5405" s="147"/>
      <c r="Y5405" s="147"/>
      <c r="Z5405" s="147"/>
      <c r="AA5405" s="147"/>
      <c r="AB5405" s="147"/>
      <c r="AC5405" s="147"/>
      <c r="AD5405" s="147"/>
      <c r="AE5405" s="147"/>
      <c r="AF5405" s="148"/>
    </row>
    <row r="5406" spans="1:32" ht="37.15" customHeight="1">
      <c r="A5406" s="1281" t="s">
        <v>380</v>
      </c>
      <c r="B5406" s="1281"/>
      <c r="C5406" s="1281"/>
      <c r="D5406" s="1281"/>
      <c r="E5406" s="1281"/>
      <c r="F5406" s="1281"/>
      <c r="G5406" s="1281"/>
      <c r="H5406" s="1281"/>
      <c r="I5406" s="1281"/>
      <c r="J5406" s="1281"/>
      <c r="K5406" s="1281"/>
      <c r="L5406" s="1281"/>
      <c r="M5406" s="1281"/>
      <c r="N5406" s="1281"/>
      <c r="O5406" s="1281"/>
      <c r="P5406" s="1281"/>
      <c r="Q5406" s="1281"/>
      <c r="R5406" s="1281"/>
      <c r="S5406" s="1281"/>
      <c r="T5406" s="1281"/>
      <c r="U5406" s="1281"/>
      <c r="V5406" s="1281"/>
      <c r="W5406" s="1281"/>
      <c r="X5406" s="1281"/>
      <c r="Y5406" s="1282" t="s">
        <v>878</v>
      </c>
      <c r="Z5406" s="1282"/>
      <c r="AA5406" s="1282"/>
      <c r="AB5406" s="1282"/>
      <c r="AC5406" s="1282"/>
      <c r="AD5406" s="1282"/>
      <c r="AE5406" s="1282"/>
      <c r="AF5406" s="1282"/>
    </row>
    <row r="5407" spans="1:32" ht="4.3499999999999996" customHeight="1">
      <c r="A5407" s="155"/>
      <c r="B5407" s="156"/>
      <c r="C5407" s="156"/>
      <c r="D5407" s="156"/>
      <c r="E5407" s="156"/>
      <c r="F5407" s="156"/>
      <c r="G5407" s="156"/>
      <c r="H5407" s="156"/>
      <c r="I5407" s="156"/>
      <c r="J5407" s="156"/>
      <c r="K5407" s="156"/>
      <c r="L5407" s="156"/>
      <c r="M5407" s="156"/>
      <c r="N5407" s="156"/>
      <c r="O5407" s="156"/>
      <c r="P5407" s="156"/>
      <c r="Q5407" s="156"/>
      <c r="R5407" s="156"/>
      <c r="S5407" s="156"/>
      <c r="T5407" s="156"/>
      <c r="U5407" s="156"/>
      <c r="V5407" s="156"/>
      <c r="W5407" s="156"/>
      <c r="X5407" s="156"/>
      <c r="Y5407" s="156"/>
      <c r="Z5407" s="156"/>
      <c r="AA5407" s="156"/>
      <c r="AB5407" s="156"/>
      <c r="AC5407" s="156"/>
      <c r="AD5407" s="156"/>
      <c r="AE5407" s="156"/>
      <c r="AF5407" s="157"/>
    </row>
    <row r="5408" spans="1:32" ht="0.75" customHeight="1">
      <c r="A5408" s="1283" t="s">
        <v>382</v>
      </c>
      <c r="B5408" s="1283"/>
      <c r="C5408" s="1283"/>
      <c r="D5408" s="1283"/>
      <c r="E5408" s="1284"/>
      <c r="F5408" s="1284"/>
      <c r="G5408" s="1284"/>
      <c r="H5408" s="1284"/>
      <c r="I5408" s="1285" t="s">
        <v>1072</v>
      </c>
      <c r="J5408" s="1285"/>
      <c r="K5408" s="1285"/>
      <c r="L5408" s="1285"/>
      <c r="M5408" s="1285"/>
      <c r="N5408" s="1285"/>
      <c r="O5408" s="1285"/>
      <c r="P5408" s="1285"/>
      <c r="Q5408" s="1285"/>
      <c r="R5408" s="1285"/>
      <c r="S5408" s="1285"/>
      <c r="T5408" s="1285"/>
      <c r="U5408" s="1285"/>
      <c r="V5408" s="1285"/>
      <c r="W5408" s="1285"/>
      <c r="X5408" s="1285"/>
      <c r="Y5408" s="1275" t="s">
        <v>383</v>
      </c>
      <c r="Z5408" s="1275"/>
      <c r="AA5408" s="1275"/>
      <c r="AB5408" s="1275"/>
      <c r="AC5408" s="1275"/>
      <c r="AD5408" s="1286" t="s">
        <v>435</v>
      </c>
      <c r="AE5408" s="1286"/>
      <c r="AF5408" s="1286"/>
    </row>
    <row r="5409" spans="1:32" ht="18.2" customHeight="1">
      <c r="A5409" s="1283"/>
      <c r="B5409" s="1283"/>
      <c r="C5409" s="1283"/>
      <c r="D5409" s="1283"/>
      <c r="E5409" s="1287" t="s">
        <v>385</v>
      </c>
      <c r="F5409" s="1287"/>
      <c r="G5409" s="1287"/>
      <c r="H5409" s="1288" t="s">
        <v>386</v>
      </c>
      <c r="I5409" s="1285"/>
      <c r="J5409" s="1285"/>
      <c r="K5409" s="1285"/>
      <c r="L5409" s="1285"/>
      <c r="M5409" s="1285"/>
      <c r="N5409" s="1285"/>
      <c r="O5409" s="1285"/>
      <c r="P5409" s="1285"/>
      <c r="Q5409" s="1285"/>
      <c r="R5409" s="1285"/>
      <c r="S5409" s="1285"/>
      <c r="T5409" s="1285"/>
      <c r="U5409" s="1285"/>
      <c r="V5409" s="1285"/>
      <c r="W5409" s="1285"/>
      <c r="X5409" s="1285"/>
      <c r="Y5409" s="1275"/>
      <c r="Z5409" s="1275"/>
      <c r="AA5409" s="1275"/>
      <c r="AB5409" s="1275"/>
      <c r="AC5409" s="1275"/>
      <c r="AD5409" s="1286"/>
      <c r="AE5409" s="1286"/>
      <c r="AF5409" s="1286"/>
    </row>
    <row r="5410" spans="1:32" ht="0.75" customHeight="1">
      <c r="A5410" s="1274" t="s">
        <v>1071</v>
      </c>
      <c r="B5410" s="1274"/>
      <c r="C5410" s="1274"/>
      <c r="D5410" s="1274"/>
      <c r="E5410" s="1287"/>
      <c r="F5410" s="1287"/>
      <c r="G5410" s="1287"/>
      <c r="H5410" s="1288"/>
      <c r="I5410" s="1285"/>
      <c r="J5410" s="1285"/>
      <c r="K5410" s="1285"/>
      <c r="L5410" s="1285"/>
      <c r="M5410" s="1285"/>
      <c r="N5410" s="1285"/>
      <c r="O5410" s="1285"/>
      <c r="P5410" s="1285"/>
      <c r="Q5410" s="1285"/>
      <c r="R5410" s="1285"/>
      <c r="S5410" s="1285"/>
      <c r="T5410" s="1285"/>
      <c r="U5410" s="1285"/>
      <c r="V5410" s="1285"/>
      <c r="W5410" s="1285"/>
      <c r="X5410" s="1285"/>
      <c r="Y5410" s="1275" t="s">
        <v>387</v>
      </c>
      <c r="Z5410" s="1275"/>
      <c r="AA5410" s="1275"/>
      <c r="AB5410" s="1275"/>
      <c r="AC5410" s="1275"/>
      <c r="AD5410" s="1276">
        <v>19.149999999999999</v>
      </c>
      <c r="AE5410" s="1276"/>
      <c r="AF5410" s="1276"/>
    </row>
    <row r="5411" spans="1:32" ht="18.2" customHeight="1">
      <c r="A5411" s="1274"/>
      <c r="B5411" s="1274"/>
      <c r="C5411" s="1274"/>
      <c r="D5411" s="1274"/>
      <c r="E5411" s="1277"/>
      <c r="F5411" s="1277"/>
      <c r="G5411" s="1277"/>
      <c r="H5411" s="1288"/>
      <c r="I5411" s="1285"/>
      <c r="J5411" s="1285"/>
      <c r="K5411" s="1285"/>
      <c r="L5411" s="1285"/>
      <c r="M5411" s="1285"/>
      <c r="N5411" s="1285"/>
      <c r="O5411" s="1285"/>
      <c r="P5411" s="1285"/>
      <c r="Q5411" s="1285"/>
      <c r="R5411" s="1285"/>
      <c r="S5411" s="1285"/>
      <c r="T5411" s="1285"/>
      <c r="U5411" s="1285"/>
      <c r="V5411" s="1285"/>
      <c r="W5411" s="1285"/>
      <c r="X5411" s="1285"/>
      <c r="Y5411" s="1275"/>
      <c r="Z5411" s="1275"/>
      <c r="AA5411" s="1275"/>
      <c r="AB5411" s="1275"/>
      <c r="AC5411" s="1275"/>
      <c r="AD5411" s="1276"/>
      <c r="AE5411" s="1276"/>
      <c r="AF5411" s="1276"/>
    </row>
    <row r="5412" spans="1:32" ht="26.85" customHeight="1">
      <c r="A5412" s="1322" t="s">
        <v>432</v>
      </c>
      <c r="B5412" s="1322"/>
      <c r="C5412" s="1322"/>
      <c r="D5412" s="1322"/>
      <c r="E5412" s="1322"/>
      <c r="F5412" s="1322"/>
      <c r="G5412" s="1322"/>
      <c r="H5412" s="1322"/>
      <c r="I5412" s="1322"/>
      <c r="J5412" s="1322"/>
      <c r="K5412" s="1322"/>
      <c r="L5412" s="1322"/>
      <c r="M5412" s="1322"/>
      <c r="N5412" s="1322"/>
      <c r="O5412" s="1322"/>
      <c r="P5412" s="1322"/>
      <c r="Q5412" s="1322"/>
      <c r="R5412" s="1322"/>
      <c r="S5412" s="1322"/>
      <c r="T5412" s="1322"/>
      <c r="U5412" s="1322"/>
      <c r="V5412" s="1322"/>
      <c r="W5412" s="1322"/>
      <c r="X5412" s="1322"/>
      <c r="Y5412" s="1322"/>
      <c r="Z5412" s="1322"/>
      <c r="AA5412" s="1322"/>
      <c r="AB5412" s="1322"/>
      <c r="AC5412" s="1322"/>
      <c r="AD5412" s="1322"/>
      <c r="AE5412" s="1322"/>
      <c r="AF5412" s="1323"/>
    </row>
    <row r="5413" spans="1:32" ht="10.15" customHeight="1">
      <c r="A5413" s="1273" t="s">
        <v>389</v>
      </c>
      <c r="B5413" s="1273"/>
      <c r="C5413" s="1273"/>
      <c r="D5413" s="1273"/>
      <c r="E5413" s="1273"/>
      <c r="F5413" s="1273"/>
      <c r="G5413" s="1273"/>
      <c r="H5413" s="1273"/>
      <c r="I5413" s="1273"/>
      <c r="J5413" s="1273"/>
      <c r="K5413" s="1273"/>
      <c r="L5413" s="1273"/>
      <c r="M5413" s="1273"/>
      <c r="N5413" s="1273"/>
      <c r="O5413" s="1273"/>
      <c r="P5413" s="1273"/>
      <c r="Q5413" s="1273"/>
      <c r="R5413" s="1273"/>
      <c r="S5413" s="1273"/>
      <c r="T5413" s="1273"/>
      <c r="U5413" s="1273"/>
      <c r="V5413" s="1273"/>
      <c r="W5413" s="1273"/>
      <c r="X5413" s="1273"/>
      <c r="Y5413" s="1273"/>
      <c r="Z5413" s="1273"/>
      <c r="AA5413" s="1273"/>
      <c r="AB5413" s="1273"/>
      <c r="AC5413" s="1273"/>
      <c r="AD5413" s="1273"/>
      <c r="AE5413" s="1273"/>
      <c r="AF5413" s="1323"/>
    </row>
    <row r="5414" spans="1:32" ht="17.45" customHeight="1">
      <c r="A5414" s="1255" t="s">
        <v>390</v>
      </c>
      <c r="B5414" s="1255"/>
      <c r="C5414" s="1255"/>
      <c r="D5414" s="1255"/>
      <c r="E5414" s="1255"/>
      <c r="F5414" s="1255"/>
      <c r="G5414" s="1255"/>
      <c r="H5414" s="1255"/>
      <c r="I5414" s="1255"/>
      <c r="J5414" s="1255"/>
      <c r="K5414" s="1255"/>
      <c r="L5414" s="1255"/>
      <c r="M5414" s="1256" t="s">
        <v>391</v>
      </c>
      <c r="N5414" s="1256" t="s">
        <v>392</v>
      </c>
      <c r="O5414" s="1256"/>
      <c r="P5414" s="1256"/>
      <c r="Q5414" s="1256"/>
      <c r="R5414" s="1256"/>
      <c r="S5414" s="1256"/>
      <c r="T5414" s="1256" t="s">
        <v>393</v>
      </c>
      <c r="U5414" s="1256"/>
      <c r="V5414" s="1256"/>
      <c r="W5414" s="1256"/>
      <c r="X5414" s="1256"/>
      <c r="Y5414" s="1256"/>
      <c r="Z5414" s="1256"/>
      <c r="AA5414" s="1256"/>
      <c r="AB5414" s="1256"/>
      <c r="AC5414" s="1245" t="s">
        <v>394</v>
      </c>
      <c r="AD5414" s="1245"/>
      <c r="AE5414" s="1245"/>
      <c r="AF5414" s="1245"/>
    </row>
    <row r="5415" spans="1:32" ht="16.7" customHeight="1">
      <c r="A5415" s="1255"/>
      <c r="B5415" s="1255"/>
      <c r="C5415" s="1255"/>
      <c r="D5415" s="1255"/>
      <c r="E5415" s="1255"/>
      <c r="F5415" s="1255"/>
      <c r="G5415" s="1255"/>
      <c r="H5415" s="1255"/>
      <c r="I5415" s="1255"/>
      <c r="J5415" s="1255"/>
      <c r="K5415" s="1255"/>
      <c r="L5415" s="1255"/>
      <c r="M5415" s="1256"/>
      <c r="N5415" s="1256" t="s">
        <v>395</v>
      </c>
      <c r="O5415" s="1256"/>
      <c r="P5415" s="1256" t="s">
        <v>396</v>
      </c>
      <c r="Q5415" s="1256"/>
      <c r="R5415" s="1256"/>
      <c r="S5415" s="1256"/>
      <c r="T5415" s="1256" t="s">
        <v>395</v>
      </c>
      <c r="U5415" s="1256"/>
      <c r="V5415" s="1256"/>
      <c r="W5415" s="1256"/>
      <c r="X5415" s="1256" t="s">
        <v>396</v>
      </c>
      <c r="Y5415" s="1256"/>
      <c r="Z5415" s="1256"/>
      <c r="AA5415" s="1256"/>
      <c r="AB5415" s="1256"/>
      <c r="AC5415" s="1245"/>
      <c r="AD5415" s="1245"/>
      <c r="AE5415" s="1245"/>
      <c r="AF5415" s="1245"/>
    </row>
    <row r="5416" spans="1:32" ht="23.25" customHeight="1">
      <c r="A5416" s="146"/>
      <c r="B5416" s="147"/>
      <c r="C5416" s="163" t="s">
        <v>1081</v>
      </c>
      <c r="D5416" s="1314" t="s">
        <v>1082</v>
      </c>
      <c r="E5416" s="1314"/>
      <c r="F5416" s="1314"/>
      <c r="G5416" s="1314"/>
      <c r="H5416" s="1314"/>
      <c r="I5416" s="1314"/>
      <c r="J5416" s="1314"/>
      <c r="K5416" s="1314"/>
      <c r="L5416" s="1314"/>
      <c r="M5416" s="164">
        <v>1</v>
      </c>
      <c r="N5416" s="1327">
        <v>1</v>
      </c>
      <c r="O5416" s="1327"/>
      <c r="P5416" s="1327">
        <v>0</v>
      </c>
      <c r="Q5416" s="1327"/>
      <c r="R5416" s="1327"/>
      <c r="S5416" s="1327"/>
      <c r="T5416" s="1317">
        <v>46.480600000000003</v>
      </c>
      <c r="U5416" s="1317"/>
      <c r="V5416" s="1317"/>
      <c r="W5416" s="1317"/>
      <c r="X5416" s="1317">
        <v>40.621000000000002</v>
      </c>
      <c r="Y5416" s="1317"/>
      <c r="Z5416" s="1317"/>
      <c r="AA5416" s="1317"/>
      <c r="AB5416" s="1317"/>
      <c r="AC5416" s="1318">
        <v>46.480600000000003</v>
      </c>
      <c r="AD5416" s="1318"/>
      <c r="AE5416" s="1318"/>
      <c r="AF5416" s="1318"/>
    </row>
    <row r="5417" spans="1:32" ht="22.5" customHeight="1">
      <c r="A5417" s="153"/>
      <c r="B5417" s="154"/>
      <c r="C5417" s="167" t="s">
        <v>1063</v>
      </c>
      <c r="D5417" s="1304" t="s">
        <v>1064</v>
      </c>
      <c r="E5417" s="1304"/>
      <c r="F5417" s="1304"/>
      <c r="G5417" s="1304"/>
      <c r="H5417" s="1304"/>
      <c r="I5417" s="1304"/>
      <c r="J5417" s="1304"/>
      <c r="K5417" s="1304"/>
      <c r="L5417" s="1304"/>
      <c r="M5417" s="168">
        <v>1</v>
      </c>
      <c r="N5417" s="1326">
        <v>1</v>
      </c>
      <c r="O5417" s="1326"/>
      <c r="P5417" s="1326">
        <v>0</v>
      </c>
      <c r="Q5417" s="1326"/>
      <c r="R5417" s="1326"/>
      <c r="S5417" s="1326"/>
      <c r="T5417" s="1307">
        <v>29.897200000000002</v>
      </c>
      <c r="U5417" s="1307"/>
      <c r="V5417" s="1307"/>
      <c r="W5417" s="1307"/>
      <c r="X5417" s="1307">
        <v>7.7064000000000004</v>
      </c>
      <c r="Y5417" s="1307"/>
      <c r="Z5417" s="1307"/>
      <c r="AA5417" s="1307"/>
      <c r="AB5417" s="1307"/>
      <c r="AC5417" s="1308">
        <v>29.897200000000002</v>
      </c>
      <c r="AD5417" s="1308"/>
      <c r="AE5417" s="1308"/>
      <c r="AF5417" s="1308"/>
    </row>
    <row r="5418" spans="1:32" ht="17.45" customHeight="1">
      <c r="A5418" s="1246"/>
      <c r="B5418" s="1246"/>
      <c r="C5418" s="1246"/>
      <c r="D5418" s="1246"/>
      <c r="E5418" s="1246"/>
      <c r="F5418" s="1246"/>
      <c r="G5418" s="1246"/>
      <c r="H5418" s="1246"/>
      <c r="I5418" s="1246"/>
      <c r="J5418" s="1246"/>
      <c r="K5418" s="1246"/>
      <c r="L5418" s="1246"/>
      <c r="M5418" s="1247" t="s">
        <v>397</v>
      </c>
      <c r="N5418" s="1247"/>
      <c r="O5418" s="1247"/>
      <c r="P5418" s="1247"/>
      <c r="Q5418" s="1247"/>
      <c r="R5418" s="1247"/>
      <c r="S5418" s="1247"/>
      <c r="T5418" s="1247"/>
      <c r="U5418" s="1247"/>
      <c r="V5418" s="1247"/>
      <c r="W5418" s="1247"/>
      <c r="X5418" s="1248"/>
      <c r="Y5418" s="1248"/>
      <c r="Z5418" s="1249">
        <v>76.377799999999993</v>
      </c>
      <c r="AA5418" s="1249"/>
      <c r="AB5418" s="1249"/>
      <c r="AC5418" s="1249"/>
      <c r="AD5418" s="1249"/>
      <c r="AE5418" s="1249"/>
      <c r="AF5418" s="1249"/>
    </row>
    <row r="5419" spans="1:32" ht="17.45" customHeight="1">
      <c r="A5419" s="1255" t="s">
        <v>398</v>
      </c>
      <c r="B5419" s="1255"/>
      <c r="C5419" s="1255"/>
      <c r="D5419" s="1255"/>
      <c r="E5419" s="1255"/>
      <c r="F5419" s="1255"/>
      <c r="G5419" s="1255"/>
      <c r="H5419" s="1255"/>
      <c r="I5419" s="1255"/>
      <c r="J5419" s="1255"/>
      <c r="K5419" s="1255"/>
      <c r="L5419" s="1255"/>
      <c r="M5419" s="1255"/>
      <c r="N5419" s="1255"/>
      <c r="O5419" s="1256" t="s">
        <v>399</v>
      </c>
      <c r="P5419" s="1256"/>
      <c r="Q5419" s="1256"/>
      <c r="R5419" s="1256"/>
      <c r="S5419" s="1256" t="s">
        <v>391</v>
      </c>
      <c r="T5419" s="1256"/>
      <c r="U5419" s="1256"/>
      <c r="V5419" s="1256"/>
      <c r="W5419" s="1256" t="s">
        <v>400</v>
      </c>
      <c r="X5419" s="1256"/>
      <c r="Y5419" s="1256"/>
      <c r="Z5419" s="1256"/>
      <c r="AA5419" s="1256"/>
      <c r="AB5419" s="1256"/>
      <c r="AC5419" s="1245" t="s">
        <v>394</v>
      </c>
      <c r="AD5419" s="1245"/>
      <c r="AE5419" s="1245"/>
      <c r="AF5419" s="1245"/>
    </row>
    <row r="5420" spans="1:32" ht="22.5" customHeight="1">
      <c r="A5420" s="146"/>
      <c r="B5420" s="147"/>
      <c r="C5420" s="170" t="s">
        <v>505</v>
      </c>
      <c r="D5420" s="1263" t="s">
        <v>506</v>
      </c>
      <c r="E5420" s="1263"/>
      <c r="F5420" s="1263"/>
      <c r="G5420" s="1263"/>
      <c r="H5420" s="1263"/>
      <c r="I5420" s="1263"/>
      <c r="J5420" s="1263"/>
      <c r="K5420" s="1263"/>
      <c r="L5420" s="1263"/>
      <c r="M5420" s="1263"/>
      <c r="N5420" s="1263"/>
      <c r="O5420" s="1264">
        <v>0</v>
      </c>
      <c r="P5420" s="1264"/>
      <c r="Q5420" s="1264"/>
      <c r="R5420" s="1264"/>
      <c r="S5420" s="1264">
        <v>1</v>
      </c>
      <c r="T5420" s="1264"/>
      <c r="U5420" s="1264"/>
      <c r="V5420" s="1264"/>
      <c r="W5420" s="1265">
        <v>22.593900000000001</v>
      </c>
      <c r="X5420" s="1265"/>
      <c r="Y5420" s="1265"/>
      <c r="Z5420" s="1265"/>
      <c r="AA5420" s="1265"/>
      <c r="AB5420" s="1265"/>
      <c r="AC5420" s="1266">
        <v>22.593900000000001</v>
      </c>
      <c r="AD5420" s="1266"/>
      <c r="AE5420" s="1266"/>
      <c r="AF5420" s="1266"/>
    </row>
    <row r="5421" spans="1:32" ht="23.25" customHeight="1">
      <c r="A5421" s="150"/>
      <c r="C5421" s="173" t="s">
        <v>740</v>
      </c>
      <c r="D5421" s="1297" t="s">
        <v>741</v>
      </c>
      <c r="E5421" s="1297"/>
      <c r="F5421" s="1297"/>
      <c r="G5421" s="1297"/>
      <c r="H5421" s="1297"/>
      <c r="I5421" s="1297"/>
      <c r="J5421" s="1297"/>
      <c r="K5421" s="1297"/>
      <c r="L5421" s="1297"/>
      <c r="M5421" s="1297"/>
      <c r="N5421" s="1297"/>
      <c r="O5421" s="1325">
        <v>0</v>
      </c>
      <c r="P5421" s="1325"/>
      <c r="Q5421" s="1325"/>
      <c r="R5421" s="1325"/>
      <c r="S5421" s="1325">
        <v>2</v>
      </c>
      <c r="T5421" s="1325"/>
      <c r="U5421" s="1325"/>
      <c r="V5421" s="1325"/>
      <c r="W5421" s="1299">
        <v>32.269300000000001</v>
      </c>
      <c r="X5421" s="1299"/>
      <c r="Y5421" s="1299"/>
      <c r="Z5421" s="1299"/>
      <c r="AA5421" s="1299"/>
      <c r="AB5421" s="1299"/>
      <c r="AC5421" s="1262">
        <v>64.538600000000002</v>
      </c>
      <c r="AD5421" s="1262"/>
      <c r="AE5421" s="1262"/>
      <c r="AF5421" s="1262"/>
    </row>
    <row r="5422" spans="1:32" ht="16.7" customHeight="1">
      <c r="A5422" s="150"/>
      <c r="M5422" s="1240" t="s">
        <v>401</v>
      </c>
      <c r="N5422" s="1240"/>
      <c r="O5422" s="1240"/>
      <c r="P5422" s="1240"/>
      <c r="Q5422" s="1240"/>
      <c r="R5422" s="1240"/>
      <c r="S5422" s="1240"/>
      <c r="T5422" s="1240"/>
      <c r="U5422" s="1240"/>
      <c r="V5422" s="1240"/>
      <c r="W5422" s="1240"/>
      <c r="Z5422" s="1262">
        <v>87.132499999999993</v>
      </c>
      <c r="AA5422" s="1262"/>
      <c r="AB5422" s="1262"/>
      <c r="AC5422" s="1262"/>
      <c r="AD5422" s="1262"/>
      <c r="AE5422" s="1262"/>
      <c r="AF5422" s="1262"/>
    </row>
    <row r="5423" spans="1:32" ht="17.45" customHeight="1">
      <c r="A5423" s="150"/>
      <c r="M5423" s="1240" t="s">
        <v>402</v>
      </c>
      <c r="N5423" s="1240"/>
      <c r="O5423" s="1240"/>
      <c r="P5423" s="1240"/>
      <c r="Q5423" s="1240"/>
      <c r="R5423" s="1240"/>
      <c r="S5423" s="1240"/>
      <c r="T5423" s="1240"/>
      <c r="U5423" s="1240"/>
      <c r="V5423" s="1240"/>
      <c r="W5423" s="1240"/>
      <c r="Z5423" s="1262">
        <v>163.5103</v>
      </c>
      <c r="AA5423" s="1262"/>
      <c r="AB5423" s="1262"/>
      <c r="AC5423" s="1262"/>
      <c r="AD5423" s="1262"/>
      <c r="AE5423" s="1262"/>
      <c r="AF5423" s="1262"/>
    </row>
    <row r="5424" spans="1:32" ht="17.45" customHeight="1">
      <c r="A5424" s="150"/>
      <c r="M5424" s="1240" t="s">
        <v>403</v>
      </c>
      <c r="N5424" s="1240"/>
      <c r="O5424" s="1240"/>
      <c r="P5424" s="1240"/>
      <c r="Q5424" s="1240"/>
      <c r="R5424" s="1240"/>
      <c r="S5424" s="1240"/>
      <c r="T5424" s="1240"/>
      <c r="U5424" s="1240"/>
      <c r="V5424" s="1240"/>
      <c r="W5424" s="1240"/>
      <c r="Z5424" s="1262">
        <v>8.5383999999999993</v>
      </c>
      <c r="AA5424" s="1262"/>
      <c r="AB5424" s="1262"/>
      <c r="AC5424" s="1262"/>
      <c r="AD5424" s="1262"/>
      <c r="AE5424" s="1262"/>
      <c r="AF5424" s="1262"/>
    </row>
    <row r="5425" spans="1:32" ht="16.7" customHeight="1">
      <c r="A5425" s="150"/>
      <c r="M5425" s="1240" t="s">
        <v>404</v>
      </c>
      <c r="N5425" s="1240"/>
      <c r="O5425" s="1240"/>
      <c r="P5425" s="1240"/>
      <c r="Q5425" s="1240"/>
      <c r="R5425" s="1240"/>
      <c r="S5425" s="1240"/>
      <c r="T5425" s="1240"/>
      <c r="U5425" s="1240"/>
      <c r="V5425" s="1240"/>
      <c r="W5425" s="1240"/>
      <c r="Z5425" s="1262">
        <v>0</v>
      </c>
      <c r="AA5425" s="1262"/>
      <c r="AB5425" s="1262"/>
      <c r="AC5425" s="1262"/>
      <c r="AD5425" s="1262"/>
      <c r="AE5425" s="1262"/>
      <c r="AF5425" s="1262"/>
    </row>
    <row r="5426" spans="1:32" ht="17.45" customHeight="1">
      <c r="A5426" s="153"/>
      <c r="B5426" s="154"/>
      <c r="C5426" s="154"/>
      <c r="D5426" s="154"/>
      <c r="E5426" s="154"/>
      <c r="F5426" s="154"/>
      <c r="G5426" s="154"/>
      <c r="H5426" s="154"/>
      <c r="I5426" s="154"/>
      <c r="J5426" s="154"/>
      <c r="K5426" s="154"/>
      <c r="L5426" s="154"/>
      <c r="M5426" s="1260" t="s">
        <v>405</v>
      </c>
      <c r="N5426" s="1260"/>
      <c r="O5426" s="1260"/>
      <c r="P5426" s="1260"/>
      <c r="Q5426" s="1260"/>
      <c r="R5426" s="1260"/>
      <c r="S5426" s="1260"/>
      <c r="T5426" s="1260"/>
      <c r="U5426" s="1260"/>
      <c r="V5426" s="1260"/>
      <c r="W5426" s="1260"/>
      <c r="X5426" s="154"/>
      <c r="Y5426" s="154"/>
      <c r="Z5426" s="1261">
        <v>0</v>
      </c>
      <c r="AA5426" s="1261"/>
      <c r="AB5426" s="1261"/>
      <c r="AC5426" s="1261"/>
      <c r="AD5426" s="1261"/>
      <c r="AE5426" s="1261"/>
      <c r="AF5426" s="1261"/>
    </row>
    <row r="5427" spans="1:32" ht="16.7" customHeight="1">
      <c r="A5427" s="1257" t="s">
        <v>406</v>
      </c>
      <c r="B5427" s="1257"/>
      <c r="C5427" s="1257"/>
      <c r="D5427" s="1257"/>
      <c r="E5427" s="1257"/>
      <c r="F5427" s="1257"/>
      <c r="G5427" s="1257"/>
      <c r="H5427" s="1257"/>
      <c r="I5427" s="1257"/>
      <c r="J5427" s="1257"/>
      <c r="K5427" s="1257"/>
      <c r="L5427" s="1257"/>
      <c r="M5427" s="1257"/>
      <c r="N5427" s="1257"/>
      <c r="O5427" s="1258" t="s">
        <v>391</v>
      </c>
      <c r="P5427" s="1258"/>
      <c r="Q5427" s="1258"/>
      <c r="R5427" s="1258"/>
      <c r="S5427" s="1258" t="s">
        <v>407</v>
      </c>
      <c r="T5427" s="1258"/>
      <c r="U5427" s="1258"/>
      <c r="V5427" s="1258"/>
      <c r="W5427" s="1258" t="s">
        <v>408</v>
      </c>
      <c r="X5427" s="1258"/>
      <c r="Y5427" s="1258"/>
      <c r="Z5427" s="1258"/>
      <c r="AA5427" s="1258"/>
      <c r="AB5427" s="1258"/>
      <c r="AC5427" s="1259" t="s">
        <v>409</v>
      </c>
      <c r="AD5427" s="1259"/>
      <c r="AE5427" s="1259"/>
      <c r="AF5427" s="1259"/>
    </row>
    <row r="5428" spans="1:32" ht="23.25" customHeight="1">
      <c r="A5428" s="155"/>
      <c r="B5428" s="156"/>
      <c r="C5428" s="160" t="s">
        <v>1083</v>
      </c>
      <c r="D5428" s="1268" t="s">
        <v>1084</v>
      </c>
      <c r="E5428" s="1268"/>
      <c r="F5428" s="1268"/>
      <c r="G5428" s="1268"/>
      <c r="H5428" s="1268"/>
      <c r="I5428" s="1268"/>
      <c r="J5428" s="1268"/>
      <c r="K5428" s="1268"/>
      <c r="L5428" s="1268"/>
      <c r="M5428" s="1268"/>
      <c r="N5428" s="1268"/>
      <c r="O5428" s="1319">
        <v>0.112</v>
      </c>
      <c r="P5428" s="1319"/>
      <c r="Q5428" s="1319"/>
      <c r="R5428" s="1319"/>
      <c r="S5428" s="1320" t="s">
        <v>533</v>
      </c>
      <c r="T5428" s="1320"/>
      <c r="U5428" s="1320"/>
      <c r="V5428" s="1320"/>
      <c r="W5428" s="1270">
        <v>90.852900000000005</v>
      </c>
      <c r="X5428" s="1270"/>
      <c r="Y5428" s="1270"/>
      <c r="Z5428" s="1270"/>
      <c r="AA5428" s="1270"/>
      <c r="AB5428" s="1270"/>
      <c r="AC5428" s="1267">
        <v>10.1755</v>
      </c>
      <c r="AD5428" s="1267"/>
      <c r="AE5428" s="1267"/>
      <c r="AF5428" s="1267"/>
    </row>
    <row r="5429" spans="1:32" ht="17.45" customHeight="1">
      <c r="A5429" s="1246"/>
      <c r="B5429" s="1246"/>
      <c r="C5429" s="1246"/>
      <c r="D5429" s="1246"/>
      <c r="E5429" s="1246"/>
      <c r="F5429" s="1246"/>
      <c r="G5429" s="1246"/>
      <c r="H5429" s="1246"/>
      <c r="I5429" s="1246"/>
      <c r="J5429" s="1246"/>
      <c r="K5429" s="1246"/>
      <c r="L5429" s="1246"/>
      <c r="M5429" s="1247" t="s">
        <v>411</v>
      </c>
      <c r="N5429" s="1247"/>
      <c r="O5429" s="1247"/>
      <c r="P5429" s="1247"/>
      <c r="Q5429" s="1247"/>
      <c r="R5429" s="1247"/>
      <c r="S5429" s="1247"/>
      <c r="T5429" s="1247"/>
      <c r="U5429" s="1247"/>
      <c r="V5429" s="1247"/>
      <c r="W5429" s="1247"/>
      <c r="X5429" s="1248"/>
      <c r="Y5429" s="1248"/>
      <c r="Z5429" s="1249">
        <v>10.1755</v>
      </c>
      <c r="AA5429" s="1249"/>
      <c r="AB5429" s="1249"/>
      <c r="AC5429" s="1249"/>
      <c r="AD5429" s="1249"/>
      <c r="AE5429" s="1249"/>
      <c r="AF5429" s="1249"/>
    </row>
    <row r="5430" spans="1:32" ht="16.7" customHeight="1">
      <c r="A5430" s="1257" t="s">
        <v>412</v>
      </c>
      <c r="B5430" s="1257"/>
      <c r="C5430" s="1257"/>
      <c r="D5430" s="1257"/>
      <c r="E5430" s="1257"/>
      <c r="F5430" s="1257"/>
      <c r="G5430" s="1257"/>
      <c r="H5430" s="1257"/>
      <c r="I5430" s="1257"/>
      <c r="J5430" s="1257"/>
      <c r="K5430" s="1257"/>
      <c r="L5430" s="1257"/>
      <c r="M5430" s="1257"/>
      <c r="N5430" s="1257"/>
      <c r="O5430" s="1258" t="s">
        <v>391</v>
      </c>
      <c r="P5430" s="1258"/>
      <c r="Q5430" s="1258"/>
      <c r="R5430" s="1258"/>
      <c r="S5430" s="1258" t="s">
        <v>407</v>
      </c>
      <c r="T5430" s="1258"/>
      <c r="U5430" s="1258"/>
      <c r="V5430" s="1258"/>
      <c r="W5430" s="1258" t="s">
        <v>408</v>
      </c>
      <c r="X5430" s="1258"/>
      <c r="Y5430" s="1258"/>
      <c r="Z5430" s="1258"/>
      <c r="AA5430" s="1258"/>
      <c r="AB5430" s="1258"/>
      <c r="AC5430" s="1259" t="s">
        <v>409</v>
      </c>
      <c r="AD5430" s="1259"/>
      <c r="AE5430" s="1259"/>
      <c r="AF5430" s="1259"/>
    </row>
    <row r="5431" spans="1:32" ht="17.45" customHeight="1">
      <c r="A5431" s="1246"/>
      <c r="B5431" s="1246"/>
      <c r="C5431" s="1246"/>
      <c r="D5431" s="1246"/>
      <c r="E5431" s="1246"/>
      <c r="F5431" s="1246"/>
      <c r="G5431" s="1246"/>
      <c r="H5431" s="1246"/>
      <c r="I5431" s="1246"/>
      <c r="J5431" s="1246"/>
      <c r="K5431" s="1246"/>
      <c r="L5431" s="1246"/>
      <c r="M5431" s="1247" t="s">
        <v>413</v>
      </c>
      <c r="N5431" s="1247"/>
      <c r="O5431" s="1247"/>
      <c r="P5431" s="1247"/>
      <c r="Q5431" s="1247"/>
      <c r="R5431" s="1247"/>
      <c r="S5431" s="1247"/>
      <c r="T5431" s="1247"/>
      <c r="U5431" s="1247"/>
      <c r="V5431" s="1247"/>
      <c r="W5431" s="1247"/>
      <c r="X5431" s="1248"/>
      <c r="Y5431" s="1248"/>
      <c r="Z5431" s="1249">
        <v>0</v>
      </c>
      <c r="AA5431" s="1249"/>
      <c r="AB5431" s="1249"/>
      <c r="AC5431" s="1249"/>
      <c r="AD5431" s="1249"/>
      <c r="AE5431" s="1249"/>
      <c r="AF5431" s="1249"/>
    </row>
    <row r="5432" spans="1:32" ht="16.7" customHeight="1">
      <c r="A5432" s="1257" t="s">
        <v>414</v>
      </c>
      <c r="B5432" s="1257"/>
      <c r="C5432" s="1257"/>
      <c r="D5432" s="1257"/>
      <c r="E5432" s="1257"/>
      <c r="F5432" s="1257"/>
      <c r="G5432" s="1257"/>
      <c r="H5432" s="1257"/>
      <c r="I5432" s="1257"/>
      <c r="J5432" s="1257"/>
      <c r="K5432" s="1257"/>
      <c r="L5432" s="1257"/>
      <c r="M5432" s="1257"/>
      <c r="N5432" s="1257"/>
      <c r="O5432" s="1258" t="s">
        <v>391</v>
      </c>
      <c r="P5432" s="1258"/>
      <c r="Q5432" s="1258"/>
      <c r="R5432" s="1258"/>
      <c r="S5432" s="1258" t="s">
        <v>407</v>
      </c>
      <c r="T5432" s="1258"/>
      <c r="U5432" s="1258"/>
      <c r="V5432" s="1258"/>
      <c r="W5432" s="1258" t="s">
        <v>408</v>
      </c>
      <c r="X5432" s="1258"/>
      <c r="Y5432" s="1258"/>
      <c r="Z5432" s="1258"/>
      <c r="AA5432" s="1258"/>
      <c r="AB5432" s="1258"/>
      <c r="AC5432" s="1259" t="s">
        <v>409</v>
      </c>
      <c r="AD5432" s="1259"/>
      <c r="AE5432" s="1259"/>
      <c r="AF5432" s="1259"/>
    </row>
    <row r="5433" spans="1:32" ht="23.25" customHeight="1">
      <c r="A5433" s="155"/>
      <c r="B5433" s="156"/>
      <c r="C5433" s="160" t="s">
        <v>1085</v>
      </c>
      <c r="D5433" s="1268" t="s">
        <v>1086</v>
      </c>
      <c r="E5433" s="1268"/>
      <c r="F5433" s="1268"/>
      <c r="G5433" s="1268"/>
      <c r="H5433" s="1268"/>
      <c r="I5433" s="1268"/>
      <c r="J5433" s="1268"/>
      <c r="K5433" s="1268"/>
      <c r="L5433" s="1268"/>
      <c r="M5433" s="1268"/>
      <c r="N5433" s="1268"/>
      <c r="O5433" s="1319">
        <v>1.1E-4</v>
      </c>
      <c r="P5433" s="1319"/>
      <c r="Q5433" s="1319"/>
      <c r="R5433" s="1319"/>
      <c r="S5433" s="1320" t="s">
        <v>283</v>
      </c>
      <c r="T5433" s="1320"/>
      <c r="U5433" s="1320"/>
      <c r="V5433" s="1320"/>
      <c r="W5433" s="1270">
        <v>33.54</v>
      </c>
      <c r="X5433" s="1270"/>
      <c r="Y5433" s="1270"/>
      <c r="Z5433" s="1270"/>
      <c r="AA5433" s="1270"/>
      <c r="AB5433" s="1270"/>
      <c r="AC5433" s="1267">
        <v>3.7000000000000002E-3</v>
      </c>
      <c r="AD5433" s="1267"/>
      <c r="AE5433" s="1267"/>
      <c r="AF5433" s="1267"/>
    </row>
    <row r="5434" spans="1:32" ht="17.45" customHeight="1">
      <c r="A5434" s="1251"/>
      <c r="B5434" s="1251"/>
      <c r="C5434" s="1251"/>
      <c r="D5434" s="1251"/>
      <c r="E5434" s="1251"/>
      <c r="F5434" s="1251"/>
      <c r="G5434" s="1251"/>
      <c r="H5434" s="1251"/>
      <c r="I5434" s="1251"/>
      <c r="J5434" s="1251"/>
      <c r="K5434" s="1251"/>
      <c r="L5434" s="1251"/>
      <c r="M5434" s="1252" t="s">
        <v>415</v>
      </c>
      <c r="N5434" s="1252"/>
      <c r="O5434" s="1252"/>
      <c r="P5434" s="1252"/>
      <c r="Q5434" s="1252"/>
      <c r="R5434" s="1252"/>
      <c r="S5434" s="1252"/>
      <c r="T5434" s="1252"/>
      <c r="U5434" s="1252"/>
      <c r="V5434" s="1252"/>
      <c r="W5434" s="1252"/>
      <c r="X5434" s="1253"/>
      <c r="Y5434" s="1253"/>
      <c r="Z5434" s="1254">
        <v>3.7000000000000002E-3</v>
      </c>
      <c r="AA5434" s="1254"/>
      <c r="AB5434" s="1254"/>
      <c r="AC5434" s="1254"/>
      <c r="AD5434" s="1254"/>
      <c r="AE5434" s="1254"/>
      <c r="AF5434" s="1254"/>
    </row>
    <row r="5435" spans="1:32" ht="16.7" customHeight="1">
      <c r="A5435" s="1255" t="s">
        <v>416</v>
      </c>
      <c r="B5435" s="1255"/>
      <c r="C5435" s="1255"/>
      <c r="D5435" s="1255"/>
      <c r="E5435" s="1255"/>
      <c r="F5435" s="1255"/>
      <c r="G5435" s="1255"/>
      <c r="H5435" s="1255"/>
      <c r="I5435" s="1255"/>
      <c r="J5435" s="1256" t="s">
        <v>391</v>
      </c>
      <c r="K5435" s="1256"/>
      <c r="L5435" s="158" t="s">
        <v>417</v>
      </c>
      <c r="M5435" s="158" t="s">
        <v>418</v>
      </c>
      <c r="N5435" s="1256" t="s">
        <v>419</v>
      </c>
      <c r="O5435" s="1256"/>
      <c r="P5435" s="1256" t="s">
        <v>420</v>
      </c>
      <c r="Q5435" s="1256"/>
      <c r="R5435" s="1256"/>
      <c r="S5435" s="1256"/>
      <c r="T5435" s="1256" t="s">
        <v>421</v>
      </c>
      <c r="U5435" s="1256"/>
      <c r="V5435" s="1256"/>
      <c r="W5435" s="1256"/>
      <c r="X5435" s="1256" t="s">
        <v>422</v>
      </c>
      <c r="Y5435" s="1256"/>
      <c r="Z5435" s="1256"/>
      <c r="AA5435" s="1256"/>
      <c r="AB5435" s="1256"/>
      <c r="AC5435" s="1245" t="s">
        <v>409</v>
      </c>
      <c r="AD5435" s="1245"/>
      <c r="AE5435" s="1245"/>
      <c r="AF5435" s="1245"/>
    </row>
    <row r="5436" spans="1:32" ht="32.450000000000003" customHeight="1">
      <c r="A5436" s="155"/>
      <c r="B5436" s="156"/>
      <c r="C5436" s="160" t="s">
        <v>1087</v>
      </c>
      <c r="D5436" s="1328" t="s">
        <v>1086</v>
      </c>
      <c r="E5436" s="1328"/>
      <c r="F5436" s="1328"/>
      <c r="G5436" s="1328"/>
      <c r="H5436" s="1328"/>
      <c r="I5436" s="1328"/>
      <c r="J5436" s="1329">
        <v>1.1E-4</v>
      </c>
      <c r="K5436" s="1329"/>
      <c r="L5436" s="172">
        <v>0</v>
      </c>
      <c r="M5436" s="172">
        <v>0</v>
      </c>
      <c r="N5436" s="1330">
        <v>0</v>
      </c>
      <c r="O5436" s="1330"/>
      <c r="P5436" s="1330">
        <v>1.1000000000000001</v>
      </c>
      <c r="Q5436" s="1330"/>
      <c r="R5436" s="1330"/>
      <c r="S5436" s="1330"/>
      <c r="T5436" s="1330">
        <v>0.88</v>
      </c>
      <c r="U5436" s="1330"/>
      <c r="V5436" s="1330"/>
      <c r="W5436" s="1330"/>
      <c r="X5436" s="1330">
        <v>0.72</v>
      </c>
      <c r="Y5436" s="1330"/>
      <c r="Z5436" s="1330"/>
      <c r="AA5436" s="1330"/>
      <c r="AB5436" s="1330"/>
      <c r="AC5436" s="1254">
        <v>0</v>
      </c>
      <c r="AD5436" s="1254"/>
      <c r="AE5436" s="1254"/>
      <c r="AF5436" s="1254"/>
    </row>
    <row r="5437" spans="1:32" ht="16.7" customHeight="1">
      <c r="A5437" s="1246"/>
      <c r="B5437" s="1246"/>
      <c r="C5437" s="1246"/>
      <c r="D5437" s="1246"/>
      <c r="E5437" s="1246"/>
      <c r="F5437" s="1246"/>
      <c r="G5437" s="1246"/>
      <c r="H5437" s="1246"/>
      <c r="I5437" s="1246"/>
      <c r="J5437" s="1246"/>
      <c r="K5437" s="1246"/>
      <c r="L5437" s="1246"/>
      <c r="M5437" s="1247" t="s">
        <v>423</v>
      </c>
      <c r="N5437" s="1247"/>
      <c r="O5437" s="1247"/>
      <c r="P5437" s="1247"/>
      <c r="Q5437" s="1247"/>
      <c r="R5437" s="1247"/>
      <c r="S5437" s="1247"/>
      <c r="T5437" s="1247"/>
      <c r="U5437" s="1247"/>
      <c r="V5437" s="1247"/>
      <c r="W5437" s="1247"/>
      <c r="X5437" s="1248"/>
      <c r="Y5437" s="1248"/>
      <c r="Z5437" s="1249">
        <v>0</v>
      </c>
      <c r="AA5437" s="1249"/>
      <c r="AB5437" s="1249"/>
      <c r="AC5437" s="1249"/>
      <c r="AD5437" s="1249"/>
      <c r="AE5437" s="1249"/>
      <c r="AF5437" s="1249"/>
    </row>
    <row r="5438" spans="1:32" ht="5.85" customHeight="1">
      <c r="A5438" s="1250"/>
      <c r="B5438" s="1250"/>
      <c r="C5438" s="1250"/>
      <c r="D5438" s="1250"/>
      <c r="E5438" s="1250"/>
      <c r="F5438" s="1250"/>
      <c r="G5438" s="1250"/>
      <c r="H5438" s="1250"/>
      <c r="I5438" s="1250"/>
      <c r="J5438" s="1250"/>
      <c r="K5438" s="1250"/>
      <c r="L5438" s="1250"/>
      <c r="M5438" s="1250"/>
      <c r="N5438" s="1250"/>
      <c r="O5438" s="1250"/>
      <c r="P5438" s="1250"/>
      <c r="Q5438" s="1250"/>
      <c r="R5438" s="1250"/>
      <c r="S5438" s="1250"/>
      <c r="T5438" s="1250"/>
      <c r="U5438" s="1250"/>
      <c r="V5438" s="1250"/>
      <c r="W5438" s="1250"/>
      <c r="X5438" s="1250"/>
      <c r="Y5438" s="1250"/>
      <c r="Z5438" s="1250"/>
      <c r="AA5438" s="1250"/>
      <c r="AB5438" s="1250"/>
      <c r="AC5438" s="1250"/>
      <c r="AD5438" s="1250"/>
      <c r="AE5438" s="1250"/>
      <c r="AF5438" s="1250"/>
    </row>
    <row r="5439" spans="1:32" ht="16.7" customHeight="1">
      <c r="A5439" s="1239"/>
      <c r="B5439" s="1239"/>
      <c r="C5439" s="1239"/>
      <c r="D5439" s="1239"/>
      <c r="E5439" s="1239"/>
      <c r="F5439" s="1239"/>
      <c r="G5439" s="1239"/>
      <c r="H5439" s="1239"/>
      <c r="I5439" s="1239"/>
      <c r="J5439" s="1239"/>
      <c r="K5439" s="1239"/>
      <c r="L5439" s="1239"/>
      <c r="M5439" s="1240" t="s">
        <v>424</v>
      </c>
      <c r="N5439" s="1240"/>
      <c r="O5439" s="1240"/>
      <c r="P5439" s="1240"/>
      <c r="Q5439" s="1240"/>
      <c r="R5439" s="1240"/>
      <c r="S5439" s="1240"/>
      <c r="T5439" s="1240"/>
      <c r="U5439" s="1240"/>
      <c r="V5439" s="1240"/>
      <c r="W5439" s="1240"/>
      <c r="X5439" s="1243"/>
      <c r="Y5439" s="1243"/>
      <c r="Z5439" s="1241">
        <v>18.72</v>
      </c>
      <c r="AA5439" s="1241"/>
      <c r="AB5439" s="1241"/>
      <c r="AC5439" s="1241"/>
      <c r="AD5439" s="1241"/>
      <c r="AE5439" s="1241"/>
      <c r="AF5439" s="1241"/>
    </row>
    <row r="5440" spans="1:32" ht="0.75" customHeight="1">
      <c r="A5440" s="1239"/>
      <c r="B5440" s="1239"/>
      <c r="C5440" s="1239"/>
      <c r="D5440" s="1239"/>
      <c r="E5440" s="1239"/>
      <c r="F5440" s="1239"/>
      <c r="G5440" s="1239"/>
      <c r="H5440" s="1239"/>
      <c r="I5440" s="1239"/>
      <c r="J5440" s="1239"/>
      <c r="K5440" s="1240" t="s">
        <v>425</v>
      </c>
      <c r="L5440" s="1240"/>
      <c r="M5440" s="1240"/>
      <c r="N5440" s="1240"/>
      <c r="O5440" s="1240"/>
      <c r="P5440" s="1240"/>
      <c r="Q5440" s="159"/>
      <c r="R5440" s="1244">
        <v>0</v>
      </c>
      <c r="S5440" s="1244"/>
      <c r="T5440" s="1244"/>
      <c r="U5440" s="1240"/>
      <c r="V5440" s="1240"/>
      <c r="W5440" s="1240"/>
      <c r="X5440" s="1243"/>
      <c r="Y5440" s="1243"/>
      <c r="Z5440" s="1241"/>
      <c r="AA5440" s="1241"/>
      <c r="AB5440" s="1241"/>
      <c r="AC5440" s="1241"/>
      <c r="AD5440" s="1241"/>
      <c r="AE5440" s="1241"/>
      <c r="AF5440" s="1241"/>
    </row>
    <row r="5441" spans="1:32" ht="16.7" customHeight="1">
      <c r="A5441" s="1239"/>
      <c r="B5441" s="1239"/>
      <c r="C5441" s="1239"/>
      <c r="D5441" s="1239"/>
      <c r="E5441" s="1239"/>
      <c r="F5441" s="1239"/>
      <c r="G5441" s="1239"/>
      <c r="H5441" s="1239"/>
      <c r="I5441" s="1239"/>
      <c r="J5441" s="1239"/>
      <c r="K5441" s="1240"/>
      <c r="L5441" s="1240"/>
      <c r="M5441" s="1240"/>
      <c r="N5441" s="1240"/>
      <c r="O5441" s="1240"/>
      <c r="P5441" s="1240"/>
      <c r="Q5441" s="151"/>
      <c r="R5441" s="1244"/>
      <c r="S5441" s="1244"/>
      <c r="T5441" s="1244"/>
      <c r="U5441" s="151"/>
      <c r="V5441" s="1240" t="s">
        <v>426</v>
      </c>
      <c r="W5441" s="1240"/>
      <c r="X5441" s="1243"/>
      <c r="Y5441" s="1243"/>
      <c r="Z5441" s="1241">
        <v>0</v>
      </c>
      <c r="AA5441" s="1241"/>
      <c r="AB5441" s="1241"/>
      <c r="AC5441" s="1241"/>
      <c r="AD5441" s="1241"/>
      <c r="AE5441" s="1241"/>
      <c r="AF5441" s="1241"/>
    </row>
    <row r="5442" spans="1:32" ht="17.45" customHeight="1">
      <c r="A5442" s="1239"/>
      <c r="B5442" s="1239"/>
      <c r="C5442" s="1239"/>
      <c r="D5442" s="1239"/>
      <c r="E5442" s="1239"/>
      <c r="F5442" s="1239"/>
      <c r="G5442" s="1239"/>
      <c r="H5442" s="1239"/>
      <c r="I5442" s="1239"/>
      <c r="J5442" s="1239"/>
      <c r="K5442" s="1239"/>
      <c r="L5442" s="1239"/>
      <c r="M5442" s="1240" t="s">
        <v>427</v>
      </c>
      <c r="N5442" s="1240"/>
      <c r="O5442" s="1240"/>
      <c r="P5442" s="1240"/>
      <c r="Q5442" s="1240"/>
      <c r="R5442" s="1240"/>
      <c r="S5442" s="1240"/>
      <c r="T5442" s="1240"/>
      <c r="U5442" s="1240"/>
      <c r="V5442" s="1240"/>
      <c r="W5442" s="1240"/>
      <c r="X5442" s="1243"/>
      <c r="Y5442" s="1243"/>
      <c r="Z5442" s="1241">
        <v>18.72</v>
      </c>
      <c r="AA5442" s="1241"/>
      <c r="AB5442" s="1241"/>
      <c r="AC5442" s="1241"/>
      <c r="AD5442" s="1241"/>
      <c r="AE5442" s="1241"/>
      <c r="AF5442" s="1241"/>
    </row>
    <row r="5443" spans="1:32" ht="5.85" customHeight="1">
      <c r="A5443" s="1242"/>
      <c r="B5443" s="1242"/>
      <c r="C5443" s="1242"/>
      <c r="D5443" s="1242"/>
      <c r="E5443" s="1242"/>
      <c r="F5443" s="1242"/>
      <c r="G5443" s="1242"/>
      <c r="H5443" s="1242"/>
      <c r="I5443" s="1242"/>
      <c r="J5443" s="1242"/>
      <c r="K5443" s="1242"/>
      <c r="L5443" s="1242"/>
      <c r="M5443" s="1242"/>
      <c r="N5443" s="1242"/>
      <c r="O5443" s="1242"/>
      <c r="P5443" s="1242"/>
      <c r="Q5443" s="1242"/>
      <c r="R5443" s="1242"/>
      <c r="S5443" s="1242"/>
      <c r="T5443" s="1242"/>
      <c r="U5443" s="1242"/>
      <c r="V5443" s="1242"/>
      <c r="W5443" s="1242"/>
      <c r="X5443" s="1242"/>
      <c r="Y5443" s="1242"/>
      <c r="Z5443" s="1242"/>
      <c r="AA5443" s="1242"/>
      <c r="AB5443" s="1242"/>
      <c r="AC5443" s="1242"/>
      <c r="AD5443" s="1242"/>
      <c r="AE5443" s="1242"/>
      <c r="AF5443" s="1242"/>
    </row>
    <row r="5444" spans="1:32" ht="100.35" customHeight="1">
      <c r="A5444" s="153"/>
      <c r="B5444" s="154"/>
      <c r="C5444" s="154"/>
      <c r="D5444" s="154"/>
      <c r="E5444" s="154"/>
      <c r="F5444" s="154"/>
      <c r="G5444" s="154"/>
      <c r="H5444" s="154"/>
      <c r="I5444" s="154"/>
      <c r="J5444" s="154"/>
      <c r="K5444" s="154"/>
      <c r="L5444" s="154"/>
      <c r="M5444" s="154"/>
      <c r="N5444" s="154"/>
      <c r="O5444" s="154"/>
      <c r="P5444" s="154"/>
      <c r="Q5444" s="154"/>
      <c r="R5444" s="154"/>
      <c r="S5444" s="154"/>
      <c r="T5444" s="154"/>
      <c r="U5444" s="154"/>
      <c r="V5444" s="154"/>
      <c r="W5444" s="154"/>
      <c r="X5444" s="154"/>
      <c r="Y5444" s="154"/>
      <c r="Z5444" s="154"/>
      <c r="AA5444" s="154"/>
      <c r="AB5444" s="154"/>
      <c r="AC5444" s="154"/>
      <c r="AD5444" s="154"/>
      <c r="AE5444" s="154"/>
      <c r="AF5444" s="162"/>
    </row>
    <row r="5445" spans="1:32" ht="1.5" customHeight="1">
      <c r="A5445" s="146"/>
      <c r="B5445" s="147"/>
      <c r="C5445" s="147"/>
      <c r="D5445" s="147"/>
      <c r="E5445" s="147"/>
      <c r="F5445" s="147"/>
      <c r="G5445" s="1289" t="s">
        <v>376</v>
      </c>
      <c r="H5445" s="1289"/>
      <c r="I5445" s="1289"/>
      <c r="J5445" s="1289"/>
      <c r="K5445" s="1289"/>
      <c r="L5445" s="1289"/>
      <c r="M5445" s="1289"/>
      <c r="N5445" s="1289"/>
      <c r="O5445" s="1289"/>
      <c r="P5445" s="1289"/>
      <c r="Q5445" s="1289"/>
      <c r="R5445" s="1289"/>
      <c r="S5445" s="1289"/>
      <c r="T5445" s="1289"/>
      <c r="U5445" s="1289"/>
      <c r="V5445" s="1289"/>
      <c r="W5445" s="1289"/>
      <c r="X5445" s="1289"/>
      <c r="Y5445" s="1289"/>
      <c r="Z5445" s="1289"/>
      <c r="AA5445" s="148"/>
      <c r="AB5445" s="1290" t="s">
        <v>1088</v>
      </c>
      <c r="AC5445" s="1290"/>
      <c r="AD5445" s="1290"/>
      <c r="AE5445" s="1290"/>
      <c r="AF5445" s="1290"/>
    </row>
    <row r="5446" spans="1:32" ht="15.4" customHeight="1">
      <c r="A5446" s="150"/>
      <c r="B5446" s="1243"/>
      <c r="C5446" s="1243"/>
      <c r="D5446" s="1243"/>
      <c r="E5446" s="1243"/>
      <c r="G5446" s="1289"/>
      <c r="H5446" s="1289"/>
      <c r="I5446" s="1289"/>
      <c r="J5446" s="1289"/>
      <c r="K5446" s="1289"/>
      <c r="L5446" s="1289"/>
      <c r="M5446" s="1289"/>
      <c r="N5446" s="1289"/>
      <c r="O5446" s="1289"/>
      <c r="P5446" s="1289"/>
      <c r="Q5446" s="1289"/>
      <c r="R5446" s="1289"/>
      <c r="S5446" s="1289"/>
      <c r="T5446" s="1289"/>
      <c r="U5446" s="1289"/>
      <c r="V5446" s="1289"/>
      <c r="W5446" s="1289"/>
      <c r="X5446" s="1289"/>
      <c r="Y5446" s="1289"/>
      <c r="Z5446" s="1289"/>
      <c r="AA5446" s="152"/>
      <c r="AB5446" s="1290"/>
      <c r="AC5446" s="1290"/>
      <c r="AD5446" s="1290"/>
      <c r="AE5446" s="1290"/>
      <c r="AF5446" s="1290"/>
    </row>
    <row r="5447" spans="1:32" ht="0.75" customHeight="1">
      <c r="A5447" s="150"/>
      <c r="B5447" s="1243"/>
      <c r="C5447" s="1243"/>
      <c r="D5447" s="1243"/>
      <c r="E5447" s="1243"/>
      <c r="G5447" s="1289"/>
      <c r="H5447" s="1289"/>
      <c r="I5447" s="1289"/>
      <c r="J5447" s="1289"/>
      <c r="K5447" s="1289"/>
      <c r="L5447" s="1289"/>
      <c r="M5447" s="1289"/>
      <c r="N5447" s="1289"/>
      <c r="O5447" s="1289"/>
      <c r="P5447" s="1289"/>
      <c r="Q5447" s="1289"/>
      <c r="R5447" s="1289"/>
      <c r="S5447" s="1289"/>
      <c r="T5447" s="1289"/>
      <c r="U5447" s="1289"/>
      <c r="V5447" s="1289"/>
      <c r="W5447" s="1289"/>
      <c r="X5447" s="1289"/>
      <c r="Y5447" s="1289"/>
      <c r="Z5447" s="1289"/>
      <c r="AA5447" s="152"/>
      <c r="AB5447" s="1290"/>
      <c r="AC5447" s="1290"/>
      <c r="AD5447" s="1290"/>
      <c r="AE5447" s="1290"/>
      <c r="AF5447" s="1290"/>
    </row>
    <row r="5448" spans="1:32" ht="10.9" customHeight="1">
      <c r="A5448" s="150"/>
      <c r="B5448" s="1243"/>
      <c r="C5448" s="1243"/>
      <c r="D5448" s="1243"/>
      <c r="E5448" s="1243"/>
      <c r="G5448" s="1289"/>
      <c r="H5448" s="1289"/>
      <c r="I5448" s="1289"/>
      <c r="J5448" s="1289"/>
      <c r="K5448" s="1289"/>
      <c r="L5448" s="1289"/>
      <c r="M5448" s="1289"/>
      <c r="N5448" s="1289"/>
      <c r="O5448" s="1289"/>
      <c r="P5448" s="1289"/>
      <c r="Q5448" s="1289"/>
      <c r="R5448" s="1289"/>
      <c r="S5448" s="1289"/>
      <c r="T5448" s="1289"/>
      <c r="U5448" s="1289"/>
      <c r="V5448" s="1289"/>
      <c r="W5448" s="1289"/>
      <c r="X5448" s="1289"/>
      <c r="Y5448" s="1289"/>
      <c r="Z5448" s="1289"/>
      <c r="AA5448" s="152"/>
      <c r="AB5448" s="1303" t="s">
        <v>378</v>
      </c>
      <c r="AC5448" s="1303"/>
      <c r="AD5448" s="1303"/>
      <c r="AE5448" s="1292"/>
      <c r="AF5448" s="1292"/>
    </row>
    <row r="5449" spans="1:32" ht="13.9" customHeight="1">
      <c r="A5449" s="150"/>
      <c r="B5449" s="1243"/>
      <c r="C5449" s="1243"/>
      <c r="D5449" s="1243"/>
      <c r="E5449" s="1243"/>
      <c r="G5449" s="1293" t="s">
        <v>379</v>
      </c>
      <c r="H5449" s="1293"/>
      <c r="I5449" s="1293"/>
      <c r="J5449" s="1293"/>
      <c r="K5449" s="1293"/>
      <c r="L5449" s="1293"/>
      <c r="M5449" s="1293"/>
      <c r="N5449" s="1293"/>
      <c r="O5449" s="1293"/>
      <c r="P5449" s="1293"/>
      <c r="Q5449" s="1293"/>
      <c r="R5449" s="1293"/>
      <c r="S5449" s="1293"/>
      <c r="T5449" s="1293"/>
      <c r="U5449" s="1293"/>
      <c r="V5449" s="1293"/>
      <c r="W5449" s="1293"/>
      <c r="X5449" s="1293"/>
      <c r="Y5449" s="1293"/>
      <c r="Z5449" s="1293"/>
      <c r="AA5449" s="152"/>
      <c r="AB5449" s="1303"/>
      <c r="AC5449" s="1303"/>
      <c r="AD5449" s="1303"/>
      <c r="AE5449" s="1292"/>
      <c r="AF5449" s="1292"/>
    </row>
    <row r="5450" spans="1:32" ht="0.75" customHeight="1">
      <c r="A5450" s="150"/>
      <c r="G5450" s="1293"/>
      <c r="H5450" s="1293"/>
      <c r="I5450" s="1293"/>
      <c r="J5450" s="1293"/>
      <c r="K5450" s="1293"/>
      <c r="L5450" s="1293"/>
      <c r="M5450" s="1293"/>
      <c r="N5450" s="1293"/>
      <c r="O5450" s="1293"/>
      <c r="P5450" s="1293"/>
      <c r="Q5450" s="1293"/>
      <c r="R5450" s="1293"/>
      <c r="S5450" s="1293"/>
      <c r="T5450" s="1293"/>
      <c r="U5450" s="1293"/>
      <c r="V5450" s="1293"/>
      <c r="W5450" s="1293"/>
      <c r="X5450" s="1293"/>
      <c r="Y5450" s="1293"/>
      <c r="Z5450" s="1293"/>
      <c r="AA5450" s="152"/>
      <c r="AB5450" s="1303"/>
      <c r="AC5450" s="1303"/>
      <c r="AD5450" s="1303"/>
      <c r="AE5450" s="1292"/>
      <c r="AF5450" s="1292"/>
    </row>
    <row r="5451" spans="1:32" ht="0.75" customHeight="1">
      <c r="A5451" s="153"/>
      <c r="B5451" s="154"/>
      <c r="C5451" s="154"/>
      <c r="D5451" s="154"/>
      <c r="E5451" s="154"/>
      <c r="F5451" s="154"/>
      <c r="G5451" s="154"/>
      <c r="H5451" s="154"/>
      <c r="I5451" s="154"/>
      <c r="J5451" s="154"/>
      <c r="K5451" s="154"/>
      <c r="L5451" s="154"/>
      <c r="M5451" s="154"/>
      <c r="N5451" s="154"/>
      <c r="O5451" s="154"/>
      <c r="P5451" s="154"/>
      <c r="Q5451" s="154"/>
      <c r="R5451" s="154"/>
      <c r="S5451" s="154"/>
      <c r="T5451" s="154"/>
      <c r="U5451" s="154"/>
      <c r="V5451" s="154"/>
      <c r="W5451" s="154"/>
      <c r="X5451" s="154"/>
      <c r="Y5451" s="154"/>
      <c r="Z5451" s="154"/>
      <c r="AA5451" s="162"/>
      <c r="AB5451" s="1303"/>
      <c r="AC5451" s="1303"/>
      <c r="AD5451" s="1303"/>
      <c r="AE5451" s="1292"/>
      <c r="AF5451" s="1292"/>
    </row>
    <row r="5452" spans="1:32" ht="16.7" customHeight="1">
      <c r="A5452" s="1280" t="s">
        <v>323</v>
      </c>
      <c r="B5452" s="1280"/>
      <c r="C5452" s="1280"/>
      <c r="D5452" s="1280"/>
      <c r="E5452" s="1280"/>
      <c r="F5452" s="1280"/>
      <c r="G5452" s="1280"/>
      <c r="H5452" s="1280"/>
      <c r="I5452" s="1280"/>
      <c r="J5452" s="1280"/>
      <c r="K5452" s="1280"/>
      <c r="L5452" s="1280"/>
      <c r="M5452" s="1280"/>
      <c r="N5452" s="1280"/>
      <c r="O5452" s="1280"/>
      <c r="P5452" s="1280"/>
      <c r="Q5452" s="1280"/>
      <c r="R5452" s="1280"/>
      <c r="S5452" s="1280"/>
      <c r="T5452" s="1280"/>
      <c r="U5452" s="1280"/>
      <c r="V5452" s="1280"/>
      <c r="W5452" s="1280"/>
      <c r="X5452" s="1280"/>
      <c r="Y5452" s="1280"/>
      <c r="Z5452" s="1280"/>
      <c r="AA5452" s="1280"/>
      <c r="AB5452" s="1280"/>
      <c r="AC5452" s="1280"/>
      <c r="AD5452" s="1280"/>
      <c r="AE5452" s="1280"/>
      <c r="AF5452" s="1280"/>
    </row>
    <row r="5453" spans="1:32" ht="37.15" customHeight="1">
      <c r="A5453" s="1301" t="s">
        <v>380</v>
      </c>
      <c r="B5453" s="1301"/>
      <c r="C5453" s="1301"/>
      <c r="D5453" s="1301"/>
      <c r="E5453" s="1301"/>
      <c r="F5453" s="1301"/>
      <c r="G5453" s="1301"/>
      <c r="H5453" s="1301"/>
      <c r="I5453" s="1301"/>
      <c r="J5453" s="1301"/>
      <c r="K5453" s="1301"/>
      <c r="L5453" s="1301"/>
      <c r="M5453" s="1301"/>
      <c r="N5453" s="1301"/>
      <c r="O5453" s="1301"/>
      <c r="P5453" s="1301"/>
      <c r="Q5453" s="1301"/>
      <c r="R5453" s="1301"/>
      <c r="S5453" s="1301"/>
      <c r="T5453" s="1301"/>
      <c r="U5453" s="1301"/>
      <c r="V5453" s="1301"/>
      <c r="W5453" s="1301"/>
      <c r="X5453" s="1301"/>
      <c r="Y5453" s="1280" t="s">
        <v>878</v>
      </c>
      <c r="Z5453" s="1280"/>
      <c r="AA5453" s="1280"/>
      <c r="AB5453" s="1280"/>
      <c r="AC5453" s="1280"/>
      <c r="AD5453" s="1280"/>
      <c r="AE5453" s="1280"/>
      <c r="AF5453" s="1280"/>
    </row>
    <row r="5454" spans="1:32" ht="5.0999999999999996" customHeight="1">
      <c r="A5454" s="155"/>
      <c r="B5454" s="156"/>
      <c r="C5454" s="156"/>
      <c r="D5454" s="156"/>
      <c r="E5454" s="156"/>
      <c r="F5454" s="156"/>
      <c r="G5454" s="156"/>
      <c r="H5454" s="156"/>
      <c r="I5454" s="156"/>
      <c r="J5454" s="156"/>
      <c r="K5454" s="156"/>
      <c r="L5454" s="156"/>
      <c r="M5454" s="156"/>
      <c r="N5454" s="156"/>
      <c r="O5454" s="156"/>
      <c r="P5454" s="156"/>
      <c r="Q5454" s="156"/>
      <c r="R5454" s="156"/>
      <c r="S5454" s="156"/>
      <c r="T5454" s="156"/>
      <c r="U5454" s="156"/>
      <c r="V5454" s="156"/>
      <c r="W5454" s="156"/>
      <c r="X5454" s="156"/>
      <c r="Y5454" s="156"/>
      <c r="Z5454" s="156"/>
      <c r="AA5454" s="156"/>
      <c r="AB5454" s="156"/>
      <c r="AC5454" s="156"/>
      <c r="AD5454" s="156"/>
      <c r="AE5454" s="156"/>
      <c r="AF5454" s="157"/>
    </row>
    <row r="5455" spans="1:32" ht="0.75" customHeight="1">
      <c r="A5455" s="1283" t="s">
        <v>382</v>
      </c>
      <c r="B5455" s="1283"/>
      <c r="C5455" s="1283"/>
      <c r="D5455" s="1283"/>
      <c r="E5455" s="1284"/>
      <c r="F5455" s="1284"/>
      <c r="G5455" s="1284"/>
      <c r="H5455" s="1284"/>
      <c r="I5455" s="1285" t="s">
        <v>725</v>
      </c>
      <c r="J5455" s="1285"/>
      <c r="K5455" s="1285"/>
      <c r="L5455" s="1285"/>
      <c r="M5455" s="1285"/>
      <c r="N5455" s="1285"/>
      <c r="O5455" s="1285"/>
      <c r="P5455" s="1285"/>
      <c r="Q5455" s="1285"/>
      <c r="R5455" s="1285"/>
      <c r="S5455" s="1285"/>
      <c r="T5455" s="1285"/>
      <c r="U5455" s="1285"/>
      <c r="V5455" s="1285"/>
      <c r="W5455" s="1285"/>
      <c r="X5455" s="1285"/>
      <c r="Y5455" s="1275" t="s">
        <v>383</v>
      </c>
      <c r="Z5455" s="1275"/>
      <c r="AA5455" s="1275"/>
      <c r="AB5455" s="1275"/>
      <c r="AC5455" s="1275"/>
      <c r="AD5455" s="1286" t="s">
        <v>435</v>
      </c>
      <c r="AE5455" s="1286"/>
      <c r="AF5455" s="1286"/>
    </row>
    <row r="5456" spans="1:32" ht="18.2" customHeight="1">
      <c r="A5456" s="1283"/>
      <c r="B5456" s="1283"/>
      <c r="C5456" s="1283"/>
      <c r="D5456" s="1283"/>
      <c r="E5456" s="1287" t="s">
        <v>385</v>
      </c>
      <c r="F5456" s="1287"/>
      <c r="G5456" s="1287"/>
      <c r="H5456" s="1288" t="s">
        <v>386</v>
      </c>
      <c r="I5456" s="1285"/>
      <c r="J5456" s="1285"/>
      <c r="K5456" s="1285"/>
      <c r="L5456" s="1285"/>
      <c r="M5456" s="1285"/>
      <c r="N5456" s="1285"/>
      <c r="O5456" s="1285"/>
      <c r="P5456" s="1285"/>
      <c r="Q5456" s="1285"/>
      <c r="R5456" s="1285"/>
      <c r="S5456" s="1285"/>
      <c r="T5456" s="1285"/>
      <c r="U5456" s="1285"/>
      <c r="V5456" s="1285"/>
      <c r="W5456" s="1285"/>
      <c r="X5456" s="1285"/>
      <c r="Y5456" s="1275"/>
      <c r="Z5456" s="1275"/>
      <c r="AA5456" s="1275"/>
      <c r="AB5456" s="1275"/>
      <c r="AC5456" s="1275"/>
      <c r="AD5456" s="1286"/>
      <c r="AE5456" s="1286"/>
      <c r="AF5456" s="1286"/>
    </row>
    <row r="5457" spans="1:32" ht="18.2" customHeight="1">
      <c r="A5457" s="1274" t="s">
        <v>724</v>
      </c>
      <c r="B5457" s="1274"/>
      <c r="C5457" s="1274"/>
      <c r="D5457" s="1274"/>
      <c r="E5457" s="1277"/>
      <c r="F5457" s="1277"/>
      <c r="G5457" s="1277"/>
      <c r="H5457" s="1288"/>
      <c r="I5457" s="1285"/>
      <c r="J5457" s="1285"/>
      <c r="K5457" s="1285"/>
      <c r="L5457" s="1285"/>
      <c r="M5457" s="1285"/>
      <c r="N5457" s="1285"/>
      <c r="O5457" s="1285"/>
      <c r="P5457" s="1285"/>
      <c r="Q5457" s="1285"/>
      <c r="R5457" s="1285"/>
      <c r="S5457" s="1285"/>
      <c r="T5457" s="1285"/>
      <c r="U5457" s="1285"/>
      <c r="V5457" s="1285"/>
      <c r="W5457" s="1285"/>
      <c r="X5457" s="1285"/>
      <c r="Y5457" s="1275" t="s">
        <v>387</v>
      </c>
      <c r="Z5457" s="1275"/>
      <c r="AA5457" s="1275"/>
      <c r="AB5457" s="1275"/>
      <c r="AC5457" s="1275"/>
      <c r="AD5457" s="1276">
        <v>4</v>
      </c>
      <c r="AE5457" s="1276"/>
      <c r="AF5457" s="1276"/>
    </row>
    <row r="5458" spans="1:32" ht="0.75" customHeight="1">
      <c r="A5458" s="1278"/>
      <c r="B5458" s="1278"/>
      <c r="C5458" s="1278"/>
      <c r="D5458" s="1278"/>
      <c r="E5458" s="1278"/>
      <c r="F5458" s="1278"/>
      <c r="G5458" s="1278"/>
      <c r="H5458" s="1288"/>
      <c r="I5458" s="1279"/>
      <c r="J5458" s="1279"/>
      <c r="K5458" s="1279"/>
      <c r="L5458" s="1279"/>
      <c r="M5458" s="1279"/>
      <c r="N5458" s="1279"/>
      <c r="O5458" s="1279"/>
      <c r="P5458" s="1279"/>
      <c r="Q5458" s="1279"/>
      <c r="R5458" s="1279"/>
      <c r="S5458" s="1279"/>
      <c r="T5458" s="1279"/>
      <c r="U5458" s="1279"/>
      <c r="V5458" s="1279"/>
      <c r="W5458" s="1279"/>
      <c r="X5458" s="1279"/>
      <c r="Y5458" s="1279"/>
      <c r="Z5458" s="1279"/>
      <c r="AA5458" s="1279"/>
      <c r="AB5458" s="1279"/>
      <c r="AC5458" s="1279"/>
      <c r="AD5458" s="1279"/>
      <c r="AE5458" s="1279"/>
      <c r="AF5458" s="1279"/>
    </row>
    <row r="5459" spans="1:32" ht="26.85" customHeight="1">
      <c r="A5459" s="1271" t="s">
        <v>432</v>
      </c>
      <c r="B5459" s="1271"/>
      <c r="C5459" s="1271"/>
      <c r="D5459" s="1271"/>
      <c r="E5459" s="1271"/>
      <c r="F5459" s="1271"/>
      <c r="G5459" s="1271"/>
      <c r="H5459" s="1271"/>
      <c r="I5459" s="1271"/>
      <c r="J5459" s="1271"/>
      <c r="K5459" s="1271"/>
      <c r="L5459" s="1271"/>
      <c r="M5459" s="1271"/>
      <c r="N5459" s="1271"/>
      <c r="O5459" s="1271"/>
      <c r="P5459" s="1271"/>
      <c r="Q5459" s="1271"/>
      <c r="R5459" s="1271"/>
      <c r="S5459" s="1271"/>
      <c r="T5459" s="1271"/>
      <c r="U5459" s="1271"/>
      <c r="V5459" s="1271"/>
      <c r="W5459" s="1271"/>
      <c r="X5459" s="1271"/>
      <c r="Y5459" s="1271"/>
      <c r="Z5459" s="1271"/>
      <c r="AA5459" s="1271"/>
      <c r="AB5459" s="1271"/>
      <c r="AC5459" s="1271"/>
      <c r="AD5459" s="1271"/>
      <c r="AE5459" s="1271"/>
      <c r="AF5459" s="1272"/>
    </row>
    <row r="5460" spans="1:32" ht="10.15" customHeight="1">
      <c r="A5460" s="1273" t="s">
        <v>389</v>
      </c>
      <c r="B5460" s="1273"/>
      <c r="C5460" s="1273"/>
      <c r="D5460" s="1273"/>
      <c r="E5460" s="1273"/>
      <c r="F5460" s="1273"/>
      <c r="G5460" s="1273"/>
      <c r="H5460" s="1273"/>
      <c r="I5460" s="1273"/>
      <c r="J5460" s="1273"/>
      <c r="K5460" s="1273"/>
      <c r="L5460" s="1273"/>
      <c r="M5460" s="1273"/>
      <c r="N5460" s="1273"/>
      <c r="O5460" s="1273"/>
      <c r="P5460" s="1273"/>
      <c r="Q5460" s="1273"/>
      <c r="R5460" s="1273"/>
      <c r="S5460" s="1273"/>
      <c r="T5460" s="1273"/>
      <c r="U5460" s="1273"/>
      <c r="V5460" s="1273"/>
      <c r="W5460" s="1273"/>
      <c r="X5460" s="1273"/>
      <c r="Y5460" s="1273"/>
      <c r="Z5460" s="1273"/>
      <c r="AA5460" s="1273"/>
      <c r="AB5460" s="1273"/>
      <c r="AC5460" s="1273"/>
      <c r="AD5460" s="1273"/>
      <c r="AE5460" s="1273"/>
      <c r="AF5460" s="1272"/>
    </row>
    <row r="5461" spans="1:32" ht="16.7" customHeight="1">
      <c r="A5461" s="1255" t="s">
        <v>390</v>
      </c>
      <c r="B5461" s="1255"/>
      <c r="C5461" s="1255"/>
      <c r="D5461" s="1255"/>
      <c r="E5461" s="1255"/>
      <c r="F5461" s="1255"/>
      <c r="G5461" s="1255"/>
      <c r="H5461" s="1255"/>
      <c r="I5461" s="1255"/>
      <c r="J5461" s="1255"/>
      <c r="K5461" s="1255"/>
      <c r="L5461" s="1255"/>
      <c r="M5461" s="1256" t="s">
        <v>391</v>
      </c>
      <c r="N5461" s="1256" t="s">
        <v>392</v>
      </c>
      <c r="O5461" s="1256"/>
      <c r="P5461" s="1256"/>
      <c r="Q5461" s="1256"/>
      <c r="R5461" s="1256"/>
      <c r="S5461" s="1256"/>
      <c r="T5461" s="1256" t="s">
        <v>393</v>
      </c>
      <c r="U5461" s="1256"/>
      <c r="V5461" s="1256"/>
      <c r="W5461" s="1256"/>
      <c r="X5461" s="1256"/>
      <c r="Y5461" s="1256"/>
      <c r="Z5461" s="1256"/>
      <c r="AA5461" s="1256"/>
      <c r="AB5461" s="1256"/>
      <c r="AC5461" s="1245" t="s">
        <v>394</v>
      </c>
      <c r="AD5461" s="1245"/>
      <c r="AE5461" s="1245"/>
      <c r="AF5461" s="1245"/>
    </row>
    <row r="5462" spans="1:32" ht="17.45" customHeight="1">
      <c r="A5462" s="1255"/>
      <c r="B5462" s="1255"/>
      <c r="C5462" s="1255"/>
      <c r="D5462" s="1255"/>
      <c r="E5462" s="1255"/>
      <c r="F5462" s="1255"/>
      <c r="G5462" s="1255"/>
      <c r="H5462" s="1255"/>
      <c r="I5462" s="1255"/>
      <c r="J5462" s="1255"/>
      <c r="K5462" s="1255"/>
      <c r="L5462" s="1255"/>
      <c r="M5462" s="1256"/>
      <c r="N5462" s="1256" t="s">
        <v>395</v>
      </c>
      <c r="O5462" s="1256"/>
      <c r="P5462" s="1256" t="s">
        <v>396</v>
      </c>
      <c r="Q5462" s="1256"/>
      <c r="R5462" s="1256"/>
      <c r="S5462" s="1256"/>
      <c r="T5462" s="1256" t="s">
        <v>395</v>
      </c>
      <c r="U5462" s="1256"/>
      <c r="V5462" s="1256"/>
      <c r="W5462" s="1256"/>
      <c r="X5462" s="1256" t="s">
        <v>396</v>
      </c>
      <c r="Y5462" s="1256"/>
      <c r="Z5462" s="1256"/>
      <c r="AA5462" s="1256"/>
      <c r="AB5462" s="1256"/>
      <c r="AC5462" s="1245"/>
      <c r="AD5462" s="1245"/>
      <c r="AE5462" s="1245"/>
      <c r="AF5462" s="1245"/>
    </row>
    <row r="5463" spans="1:32" ht="23.25" customHeight="1">
      <c r="A5463" s="146"/>
      <c r="B5463" s="147"/>
      <c r="C5463" s="163" t="s">
        <v>1089</v>
      </c>
      <c r="D5463" s="1314" t="s">
        <v>1090</v>
      </c>
      <c r="E5463" s="1314"/>
      <c r="F5463" s="1314"/>
      <c r="G5463" s="1314"/>
      <c r="H5463" s="1314"/>
      <c r="I5463" s="1314"/>
      <c r="J5463" s="1314"/>
      <c r="K5463" s="1314"/>
      <c r="L5463" s="1314"/>
      <c r="M5463" s="164">
        <v>0.48193000000000003</v>
      </c>
      <c r="N5463" s="1327">
        <v>1</v>
      </c>
      <c r="O5463" s="1327"/>
      <c r="P5463" s="1327">
        <v>0</v>
      </c>
      <c r="Q5463" s="1327"/>
      <c r="R5463" s="1327"/>
      <c r="S5463" s="1327"/>
      <c r="T5463" s="1317">
        <v>25.778700000000001</v>
      </c>
      <c r="U5463" s="1317"/>
      <c r="V5463" s="1317"/>
      <c r="W5463" s="1317"/>
      <c r="X5463" s="1317">
        <v>16.251000000000001</v>
      </c>
      <c r="Y5463" s="1317"/>
      <c r="Z5463" s="1317"/>
      <c r="AA5463" s="1317"/>
      <c r="AB5463" s="1317"/>
      <c r="AC5463" s="1318">
        <v>12.423500000000001</v>
      </c>
      <c r="AD5463" s="1318"/>
      <c r="AE5463" s="1318"/>
      <c r="AF5463" s="1318"/>
    </row>
    <row r="5464" spans="1:32" ht="22.5" customHeight="1">
      <c r="A5464" s="150"/>
      <c r="C5464" s="165" t="s">
        <v>1057</v>
      </c>
      <c r="D5464" s="1309" t="s">
        <v>1058</v>
      </c>
      <c r="E5464" s="1309"/>
      <c r="F5464" s="1309"/>
      <c r="G5464" s="1309"/>
      <c r="H5464" s="1309"/>
      <c r="I5464" s="1309"/>
      <c r="J5464" s="1309"/>
      <c r="K5464" s="1309"/>
      <c r="L5464" s="1309"/>
      <c r="M5464" s="166">
        <v>0.15060000000000001</v>
      </c>
      <c r="N5464" s="1332">
        <v>1</v>
      </c>
      <c r="O5464" s="1332"/>
      <c r="P5464" s="1332">
        <v>0</v>
      </c>
      <c r="Q5464" s="1332"/>
      <c r="R5464" s="1332"/>
      <c r="S5464" s="1332"/>
      <c r="T5464" s="1312">
        <v>0.36919999999999997</v>
      </c>
      <c r="U5464" s="1312"/>
      <c r="V5464" s="1312"/>
      <c r="W5464" s="1312"/>
      <c r="X5464" s="1312">
        <v>0.23949999999999999</v>
      </c>
      <c r="Y5464" s="1312"/>
      <c r="Z5464" s="1312"/>
      <c r="AA5464" s="1312"/>
      <c r="AB5464" s="1312"/>
      <c r="AC5464" s="1313">
        <v>5.5599999999999997E-2</v>
      </c>
      <c r="AD5464" s="1313"/>
      <c r="AE5464" s="1313"/>
      <c r="AF5464" s="1313"/>
    </row>
    <row r="5465" spans="1:32" ht="23.25" customHeight="1">
      <c r="A5465" s="150"/>
      <c r="C5465" s="165" t="s">
        <v>1059</v>
      </c>
      <c r="D5465" s="1309" t="s">
        <v>1060</v>
      </c>
      <c r="E5465" s="1309"/>
      <c r="F5465" s="1309"/>
      <c r="G5465" s="1309"/>
      <c r="H5465" s="1309"/>
      <c r="I5465" s="1309"/>
      <c r="J5465" s="1309"/>
      <c r="K5465" s="1309"/>
      <c r="L5465" s="1309"/>
      <c r="M5465" s="166">
        <v>0.48193000000000003</v>
      </c>
      <c r="N5465" s="1332">
        <v>1</v>
      </c>
      <c r="O5465" s="1332"/>
      <c r="P5465" s="1332">
        <v>0</v>
      </c>
      <c r="Q5465" s="1332"/>
      <c r="R5465" s="1332"/>
      <c r="S5465" s="1332"/>
      <c r="T5465" s="1312">
        <v>12.2409</v>
      </c>
      <c r="U5465" s="1312"/>
      <c r="V5465" s="1312"/>
      <c r="W5465" s="1312"/>
      <c r="X5465" s="1312">
        <v>7.7809999999999997</v>
      </c>
      <c r="Y5465" s="1312"/>
      <c r="Z5465" s="1312"/>
      <c r="AA5465" s="1312"/>
      <c r="AB5465" s="1312"/>
      <c r="AC5465" s="1313">
        <v>5.8993000000000002</v>
      </c>
      <c r="AD5465" s="1313"/>
      <c r="AE5465" s="1313"/>
      <c r="AF5465" s="1313"/>
    </row>
    <row r="5466" spans="1:32" ht="22.5" customHeight="1">
      <c r="A5466" s="150"/>
      <c r="C5466" s="165" t="s">
        <v>1061</v>
      </c>
      <c r="D5466" s="1309" t="s">
        <v>1062</v>
      </c>
      <c r="E5466" s="1309"/>
      <c r="F5466" s="1309"/>
      <c r="G5466" s="1309"/>
      <c r="H5466" s="1309"/>
      <c r="I5466" s="1309"/>
      <c r="J5466" s="1309"/>
      <c r="K5466" s="1309"/>
      <c r="L5466" s="1309"/>
      <c r="M5466" s="166">
        <v>0.20080000000000001</v>
      </c>
      <c r="N5466" s="1332">
        <v>1</v>
      </c>
      <c r="O5466" s="1332"/>
      <c r="P5466" s="1332">
        <v>0</v>
      </c>
      <c r="Q5466" s="1332"/>
      <c r="R5466" s="1332"/>
      <c r="S5466" s="1332"/>
      <c r="T5466" s="1312">
        <v>15.0852</v>
      </c>
      <c r="U5466" s="1312"/>
      <c r="V5466" s="1312"/>
      <c r="W5466" s="1312"/>
      <c r="X5466" s="1312">
        <v>9.5890000000000004</v>
      </c>
      <c r="Y5466" s="1312"/>
      <c r="Z5466" s="1312"/>
      <c r="AA5466" s="1312"/>
      <c r="AB5466" s="1312"/>
      <c r="AC5466" s="1313">
        <v>3.0291000000000001</v>
      </c>
      <c r="AD5466" s="1313"/>
      <c r="AE5466" s="1313"/>
      <c r="AF5466" s="1313"/>
    </row>
    <row r="5467" spans="1:32" ht="23.25" customHeight="1">
      <c r="A5467" s="153"/>
      <c r="B5467" s="154"/>
      <c r="C5467" s="167" t="s">
        <v>1063</v>
      </c>
      <c r="D5467" s="1304" t="s">
        <v>1064</v>
      </c>
      <c r="E5467" s="1304"/>
      <c r="F5467" s="1304"/>
      <c r="G5467" s="1304"/>
      <c r="H5467" s="1304"/>
      <c r="I5467" s="1304"/>
      <c r="J5467" s="1304"/>
      <c r="K5467" s="1304"/>
      <c r="L5467" s="1304"/>
      <c r="M5467" s="168">
        <v>0.48193000000000003</v>
      </c>
      <c r="N5467" s="1326">
        <v>1</v>
      </c>
      <c r="O5467" s="1326"/>
      <c r="P5467" s="1326">
        <v>0</v>
      </c>
      <c r="Q5467" s="1326"/>
      <c r="R5467" s="1326"/>
      <c r="S5467" s="1326"/>
      <c r="T5467" s="1307">
        <v>29.897200000000002</v>
      </c>
      <c r="U5467" s="1307"/>
      <c r="V5467" s="1307"/>
      <c r="W5467" s="1307"/>
      <c r="X5467" s="1307">
        <v>7.7064000000000004</v>
      </c>
      <c r="Y5467" s="1307"/>
      <c r="Z5467" s="1307"/>
      <c r="AA5467" s="1307"/>
      <c r="AB5467" s="1307"/>
      <c r="AC5467" s="1308">
        <v>14.4084</v>
      </c>
      <c r="AD5467" s="1308"/>
      <c r="AE5467" s="1308"/>
      <c r="AF5467" s="1308"/>
    </row>
    <row r="5468" spans="1:32" ht="16.7" customHeight="1">
      <c r="A5468" s="1246"/>
      <c r="B5468" s="1246"/>
      <c r="C5468" s="1246"/>
      <c r="D5468" s="1246"/>
      <c r="E5468" s="1246"/>
      <c r="F5468" s="1246"/>
      <c r="G5468" s="1246"/>
      <c r="H5468" s="1246"/>
      <c r="I5468" s="1246"/>
      <c r="J5468" s="1246"/>
      <c r="K5468" s="1246"/>
      <c r="L5468" s="1246"/>
      <c r="M5468" s="1247" t="s">
        <v>397</v>
      </c>
      <c r="N5468" s="1247"/>
      <c r="O5468" s="1247"/>
      <c r="P5468" s="1247"/>
      <c r="Q5468" s="1247"/>
      <c r="R5468" s="1247"/>
      <c r="S5468" s="1247"/>
      <c r="T5468" s="1247"/>
      <c r="U5468" s="1247"/>
      <c r="V5468" s="1247"/>
      <c r="W5468" s="1247"/>
      <c r="X5468" s="1248"/>
      <c r="Y5468" s="1248"/>
      <c r="Z5468" s="1249">
        <v>35.815899999999999</v>
      </c>
      <c r="AA5468" s="1249"/>
      <c r="AB5468" s="1249"/>
      <c r="AC5468" s="1249"/>
      <c r="AD5468" s="1249"/>
      <c r="AE5468" s="1249"/>
      <c r="AF5468" s="1249"/>
    </row>
    <row r="5469" spans="1:32" ht="17.45" customHeight="1">
      <c r="A5469" s="1255" t="s">
        <v>398</v>
      </c>
      <c r="B5469" s="1255"/>
      <c r="C5469" s="1255"/>
      <c r="D5469" s="1255"/>
      <c r="E5469" s="1255"/>
      <c r="F5469" s="1255"/>
      <c r="G5469" s="1255"/>
      <c r="H5469" s="1255"/>
      <c r="I5469" s="1255"/>
      <c r="J5469" s="1255"/>
      <c r="K5469" s="1255"/>
      <c r="L5469" s="1255"/>
      <c r="M5469" s="1255"/>
      <c r="N5469" s="1255"/>
      <c r="O5469" s="1256" t="s">
        <v>399</v>
      </c>
      <c r="P5469" s="1256"/>
      <c r="Q5469" s="1256"/>
      <c r="R5469" s="1256"/>
      <c r="S5469" s="1256" t="s">
        <v>391</v>
      </c>
      <c r="T5469" s="1256"/>
      <c r="U5469" s="1256"/>
      <c r="V5469" s="1256"/>
      <c r="W5469" s="1256" t="s">
        <v>400</v>
      </c>
      <c r="X5469" s="1256"/>
      <c r="Y5469" s="1256"/>
      <c r="Z5469" s="1256"/>
      <c r="AA5469" s="1256"/>
      <c r="AB5469" s="1256"/>
      <c r="AC5469" s="1245" t="s">
        <v>394</v>
      </c>
      <c r="AD5469" s="1245"/>
      <c r="AE5469" s="1245"/>
      <c r="AF5469" s="1245"/>
    </row>
    <row r="5470" spans="1:32" ht="22.5" customHeight="1">
      <c r="A5470" s="146"/>
      <c r="B5470" s="147"/>
      <c r="C5470" s="170" t="s">
        <v>505</v>
      </c>
      <c r="D5470" s="1263" t="s">
        <v>506</v>
      </c>
      <c r="E5470" s="1263"/>
      <c r="F5470" s="1263"/>
      <c r="G5470" s="1263"/>
      <c r="H5470" s="1263"/>
      <c r="I5470" s="1263"/>
      <c r="J5470" s="1263"/>
      <c r="K5470" s="1263"/>
      <c r="L5470" s="1263"/>
      <c r="M5470" s="1263"/>
      <c r="N5470" s="1263"/>
      <c r="O5470" s="1264">
        <v>0</v>
      </c>
      <c r="P5470" s="1264"/>
      <c r="Q5470" s="1264"/>
      <c r="R5470" s="1264"/>
      <c r="S5470" s="1264">
        <v>2</v>
      </c>
      <c r="T5470" s="1264"/>
      <c r="U5470" s="1264"/>
      <c r="V5470" s="1264"/>
      <c r="W5470" s="1265">
        <v>22.593900000000001</v>
      </c>
      <c r="X5470" s="1265"/>
      <c r="Y5470" s="1265"/>
      <c r="Z5470" s="1265"/>
      <c r="AA5470" s="1265"/>
      <c r="AB5470" s="1265"/>
      <c r="AC5470" s="1266">
        <v>45.187800000000003</v>
      </c>
      <c r="AD5470" s="1266"/>
      <c r="AE5470" s="1266"/>
      <c r="AF5470" s="1266"/>
    </row>
    <row r="5471" spans="1:32" ht="23.25" customHeight="1">
      <c r="A5471" s="150"/>
      <c r="C5471" s="173" t="s">
        <v>1065</v>
      </c>
      <c r="D5471" s="1297" t="s">
        <v>1066</v>
      </c>
      <c r="E5471" s="1297"/>
      <c r="F5471" s="1297"/>
      <c r="G5471" s="1297"/>
      <c r="H5471" s="1297"/>
      <c r="I5471" s="1297"/>
      <c r="J5471" s="1297"/>
      <c r="K5471" s="1297"/>
      <c r="L5471" s="1297"/>
      <c r="M5471" s="1297"/>
      <c r="N5471" s="1297"/>
      <c r="O5471" s="1325">
        <v>0</v>
      </c>
      <c r="P5471" s="1325"/>
      <c r="Q5471" s="1325"/>
      <c r="R5471" s="1325"/>
      <c r="S5471" s="1325">
        <v>1</v>
      </c>
      <c r="T5471" s="1325"/>
      <c r="U5471" s="1325"/>
      <c r="V5471" s="1325"/>
      <c r="W5471" s="1299">
        <v>28.705400000000001</v>
      </c>
      <c r="X5471" s="1299"/>
      <c r="Y5471" s="1299"/>
      <c r="Z5471" s="1299"/>
      <c r="AA5471" s="1299"/>
      <c r="AB5471" s="1299"/>
      <c r="AC5471" s="1262">
        <v>28.705400000000001</v>
      </c>
      <c r="AD5471" s="1262"/>
      <c r="AE5471" s="1262"/>
      <c r="AF5471" s="1262"/>
    </row>
    <row r="5472" spans="1:32" ht="22.5" customHeight="1">
      <c r="A5472" s="150"/>
      <c r="C5472" s="173" t="s">
        <v>462</v>
      </c>
      <c r="D5472" s="1297" t="s">
        <v>463</v>
      </c>
      <c r="E5472" s="1297"/>
      <c r="F5472" s="1297"/>
      <c r="G5472" s="1297"/>
      <c r="H5472" s="1297"/>
      <c r="I5472" s="1297"/>
      <c r="J5472" s="1297"/>
      <c r="K5472" s="1297"/>
      <c r="L5472" s="1297"/>
      <c r="M5472" s="1297"/>
      <c r="N5472" s="1297"/>
      <c r="O5472" s="1325">
        <v>0</v>
      </c>
      <c r="P5472" s="1325"/>
      <c r="Q5472" s="1325"/>
      <c r="R5472" s="1325"/>
      <c r="S5472" s="1325">
        <v>2</v>
      </c>
      <c r="T5472" s="1325"/>
      <c r="U5472" s="1325"/>
      <c r="V5472" s="1325"/>
      <c r="W5472" s="1299">
        <v>22.268799999999999</v>
      </c>
      <c r="X5472" s="1299"/>
      <c r="Y5472" s="1299"/>
      <c r="Z5472" s="1299"/>
      <c r="AA5472" s="1299"/>
      <c r="AB5472" s="1299"/>
      <c r="AC5472" s="1262">
        <v>44.537599999999998</v>
      </c>
      <c r="AD5472" s="1262"/>
      <c r="AE5472" s="1262"/>
      <c r="AF5472" s="1262"/>
    </row>
    <row r="5473" spans="1:32" ht="23.25" customHeight="1">
      <c r="A5473" s="150"/>
      <c r="C5473" s="173" t="s">
        <v>507</v>
      </c>
      <c r="D5473" s="1297" t="s">
        <v>508</v>
      </c>
      <c r="E5473" s="1297"/>
      <c r="F5473" s="1297"/>
      <c r="G5473" s="1297"/>
      <c r="H5473" s="1297"/>
      <c r="I5473" s="1297"/>
      <c r="J5473" s="1297"/>
      <c r="K5473" s="1297"/>
      <c r="L5473" s="1297"/>
      <c r="M5473" s="1297"/>
      <c r="N5473" s="1297"/>
      <c r="O5473" s="1325">
        <v>0</v>
      </c>
      <c r="P5473" s="1325"/>
      <c r="Q5473" s="1325"/>
      <c r="R5473" s="1325"/>
      <c r="S5473" s="1325">
        <v>1</v>
      </c>
      <c r="T5473" s="1325"/>
      <c r="U5473" s="1325"/>
      <c r="V5473" s="1325"/>
      <c r="W5473" s="1299">
        <v>32.884700000000002</v>
      </c>
      <c r="X5473" s="1299"/>
      <c r="Y5473" s="1299"/>
      <c r="Z5473" s="1299"/>
      <c r="AA5473" s="1299"/>
      <c r="AB5473" s="1299"/>
      <c r="AC5473" s="1262">
        <v>32.884700000000002</v>
      </c>
      <c r="AD5473" s="1262"/>
      <c r="AE5473" s="1262"/>
      <c r="AF5473" s="1262"/>
    </row>
    <row r="5474" spans="1:32" ht="16.7" customHeight="1">
      <c r="A5474" s="150"/>
      <c r="M5474" s="1240" t="s">
        <v>401</v>
      </c>
      <c r="N5474" s="1240"/>
      <c r="O5474" s="1240"/>
      <c r="P5474" s="1240"/>
      <c r="Q5474" s="1240"/>
      <c r="R5474" s="1240"/>
      <c r="S5474" s="1240"/>
      <c r="T5474" s="1240"/>
      <c r="U5474" s="1240"/>
      <c r="V5474" s="1240"/>
      <c r="W5474" s="1240"/>
      <c r="Z5474" s="1262">
        <v>151.31549999999999</v>
      </c>
      <c r="AA5474" s="1262"/>
      <c r="AB5474" s="1262"/>
      <c r="AC5474" s="1262"/>
      <c r="AD5474" s="1262"/>
      <c r="AE5474" s="1262"/>
      <c r="AF5474" s="1262"/>
    </row>
    <row r="5475" spans="1:32" ht="17.45" customHeight="1">
      <c r="A5475" s="150"/>
      <c r="M5475" s="1240" t="s">
        <v>402</v>
      </c>
      <c r="N5475" s="1240"/>
      <c r="O5475" s="1240"/>
      <c r="P5475" s="1240"/>
      <c r="Q5475" s="1240"/>
      <c r="R5475" s="1240"/>
      <c r="S5475" s="1240"/>
      <c r="T5475" s="1240"/>
      <c r="U5475" s="1240"/>
      <c r="V5475" s="1240"/>
      <c r="W5475" s="1240"/>
      <c r="Z5475" s="1262">
        <v>187.13140000000001</v>
      </c>
      <c r="AA5475" s="1262"/>
      <c r="AB5475" s="1262"/>
      <c r="AC5475" s="1262"/>
      <c r="AD5475" s="1262"/>
      <c r="AE5475" s="1262"/>
      <c r="AF5475" s="1262"/>
    </row>
    <row r="5476" spans="1:32" ht="17.45" customHeight="1">
      <c r="A5476" s="150"/>
      <c r="M5476" s="1240" t="s">
        <v>403</v>
      </c>
      <c r="N5476" s="1240"/>
      <c r="O5476" s="1240"/>
      <c r="P5476" s="1240"/>
      <c r="Q5476" s="1240"/>
      <c r="R5476" s="1240"/>
      <c r="S5476" s="1240"/>
      <c r="T5476" s="1240"/>
      <c r="U5476" s="1240"/>
      <c r="V5476" s="1240"/>
      <c r="W5476" s="1240"/>
      <c r="Z5476" s="1262">
        <v>46.782899999999998</v>
      </c>
      <c r="AA5476" s="1262"/>
      <c r="AB5476" s="1262"/>
      <c r="AC5476" s="1262"/>
      <c r="AD5476" s="1262"/>
      <c r="AE5476" s="1262"/>
      <c r="AF5476" s="1262"/>
    </row>
    <row r="5477" spans="1:32" ht="16.7" customHeight="1">
      <c r="A5477" s="150"/>
      <c r="M5477" s="1240" t="s">
        <v>404</v>
      </c>
      <c r="N5477" s="1240"/>
      <c r="O5477" s="1240"/>
      <c r="P5477" s="1240"/>
      <c r="Q5477" s="1240"/>
      <c r="R5477" s="1240"/>
      <c r="S5477" s="1240"/>
      <c r="T5477" s="1240"/>
      <c r="U5477" s="1240"/>
      <c r="V5477" s="1240"/>
      <c r="W5477" s="1240"/>
      <c r="Z5477" s="1262">
        <v>0</v>
      </c>
      <c r="AA5477" s="1262"/>
      <c r="AB5477" s="1262"/>
      <c r="AC5477" s="1262"/>
      <c r="AD5477" s="1262"/>
      <c r="AE5477" s="1262"/>
      <c r="AF5477" s="1262"/>
    </row>
    <row r="5478" spans="1:32" ht="17.45" customHeight="1">
      <c r="A5478" s="153"/>
      <c r="B5478" s="154"/>
      <c r="C5478" s="154"/>
      <c r="D5478" s="154"/>
      <c r="E5478" s="154"/>
      <c r="F5478" s="154"/>
      <c r="G5478" s="154"/>
      <c r="H5478" s="154"/>
      <c r="I5478" s="154"/>
      <c r="J5478" s="154"/>
      <c r="K5478" s="154"/>
      <c r="L5478" s="154"/>
      <c r="M5478" s="1260" t="s">
        <v>405</v>
      </c>
      <c r="N5478" s="1260"/>
      <c r="O5478" s="1260"/>
      <c r="P5478" s="1260"/>
      <c r="Q5478" s="1260"/>
      <c r="R5478" s="1260"/>
      <c r="S5478" s="1260"/>
      <c r="T5478" s="1260"/>
      <c r="U5478" s="1260"/>
      <c r="V5478" s="1260"/>
      <c r="W5478" s="1260"/>
      <c r="X5478" s="154"/>
      <c r="Y5478" s="154"/>
      <c r="Z5478" s="1261">
        <v>0</v>
      </c>
      <c r="AA5478" s="1261"/>
      <c r="AB5478" s="1261"/>
      <c r="AC5478" s="1261"/>
      <c r="AD5478" s="1261"/>
      <c r="AE5478" s="1261"/>
      <c r="AF5478" s="1261"/>
    </row>
    <row r="5479" spans="1:32" ht="16.7" customHeight="1">
      <c r="A5479" s="1257" t="s">
        <v>406</v>
      </c>
      <c r="B5479" s="1257"/>
      <c r="C5479" s="1257"/>
      <c r="D5479" s="1257"/>
      <c r="E5479" s="1257"/>
      <c r="F5479" s="1257"/>
      <c r="G5479" s="1257"/>
      <c r="H5479" s="1257"/>
      <c r="I5479" s="1257"/>
      <c r="J5479" s="1257"/>
      <c r="K5479" s="1257"/>
      <c r="L5479" s="1257"/>
      <c r="M5479" s="1257"/>
      <c r="N5479" s="1257"/>
      <c r="O5479" s="1258" t="s">
        <v>391</v>
      </c>
      <c r="P5479" s="1258"/>
      <c r="Q5479" s="1258"/>
      <c r="R5479" s="1258"/>
      <c r="S5479" s="1258" t="s">
        <v>407</v>
      </c>
      <c r="T5479" s="1258"/>
      <c r="U5479" s="1258"/>
      <c r="V5479" s="1258"/>
      <c r="W5479" s="1258" t="s">
        <v>408</v>
      </c>
      <c r="X5479" s="1258"/>
      <c r="Y5479" s="1258"/>
      <c r="Z5479" s="1258"/>
      <c r="AA5479" s="1258"/>
      <c r="AB5479" s="1258"/>
      <c r="AC5479" s="1259" t="s">
        <v>409</v>
      </c>
      <c r="AD5479" s="1259"/>
      <c r="AE5479" s="1259"/>
      <c r="AF5479" s="1259"/>
    </row>
    <row r="5480" spans="1:32" ht="23.25" customHeight="1">
      <c r="A5480" s="146"/>
      <c r="B5480" s="147"/>
      <c r="C5480" s="170" t="s">
        <v>1067</v>
      </c>
      <c r="D5480" s="1314" t="s">
        <v>1068</v>
      </c>
      <c r="E5480" s="1314"/>
      <c r="F5480" s="1314"/>
      <c r="G5480" s="1314"/>
      <c r="H5480" s="1314"/>
      <c r="I5480" s="1314"/>
      <c r="J5480" s="1314"/>
      <c r="K5480" s="1314"/>
      <c r="L5480" s="1314"/>
      <c r="M5480" s="1314"/>
      <c r="N5480" s="1314"/>
      <c r="O5480" s="1315">
        <v>11.775</v>
      </c>
      <c r="P5480" s="1315"/>
      <c r="Q5480" s="1315"/>
      <c r="R5480" s="1315"/>
      <c r="S5480" s="1316" t="s">
        <v>533</v>
      </c>
      <c r="T5480" s="1316"/>
      <c r="U5480" s="1316"/>
      <c r="V5480" s="1316"/>
      <c r="W5480" s="1317">
        <v>12.654500000000001</v>
      </c>
      <c r="X5480" s="1317"/>
      <c r="Y5480" s="1317"/>
      <c r="Z5480" s="1317"/>
      <c r="AA5480" s="1317"/>
      <c r="AB5480" s="1317"/>
      <c r="AC5480" s="1318">
        <v>149.0067</v>
      </c>
      <c r="AD5480" s="1318"/>
      <c r="AE5480" s="1318"/>
      <c r="AF5480" s="1318"/>
    </row>
    <row r="5481" spans="1:32" ht="22.5" customHeight="1">
      <c r="A5481" s="150"/>
      <c r="C5481" s="173" t="s">
        <v>1091</v>
      </c>
      <c r="D5481" s="1309" t="s">
        <v>1092</v>
      </c>
      <c r="E5481" s="1309"/>
      <c r="F5481" s="1309"/>
      <c r="G5481" s="1309"/>
      <c r="H5481" s="1309"/>
      <c r="I5481" s="1309"/>
      <c r="J5481" s="1309"/>
      <c r="K5481" s="1309"/>
      <c r="L5481" s="1309"/>
      <c r="M5481" s="1309"/>
      <c r="N5481" s="1309"/>
      <c r="O5481" s="1310">
        <v>1</v>
      </c>
      <c r="P5481" s="1310"/>
      <c r="Q5481" s="1310"/>
      <c r="R5481" s="1310"/>
      <c r="S5481" s="1311" t="s">
        <v>435</v>
      </c>
      <c r="T5481" s="1311"/>
      <c r="U5481" s="1311"/>
      <c r="V5481" s="1311"/>
      <c r="W5481" s="1312">
        <v>151.28440000000001</v>
      </c>
      <c r="X5481" s="1312"/>
      <c r="Y5481" s="1312"/>
      <c r="Z5481" s="1312"/>
      <c r="AA5481" s="1312"/>
      <c r="AB5481" s="1312"/>
      <c r="AC5481" s="1313">
        <v>151.28440000000001</v>
      </c>
      <c r="AD5481" s="1313"/>
      <c r="AE5481" s="1313"/>
      <c r="AF5481" s="1313"/>
    </row>
    <row r="5482" spans="1:32" ht="23.25" customHeight="1">
      <c r="A5482" s="153"/>
      <c r="B5482" s="154"/>
      <c r="C5482" s="175" t="s">
        <v>1093</v>
      </c>
      <c r="D5482" s="1304" t="s">
        <v>1094</v>
      </c>
      <c r="E5482" s="1304"/>
      <c r="F5482" s="1304"/>
      <c r="G5482" s="1304"/>
      <c r="H5482" s="1304"/>
      <c r="I5482" s="1304"/>
      <c r="J5482" s="1304"/>
      <c r="K5482" s="1304"/>
      <c r="L5482" s="1304"/>
      <c r="M5482" s="1304"/>
      <c r="N5482" s="1304"/>
      <c r="O5482" s="1305">
        <v>0.4</v>
      </c>
      <c r="P5482" s="1305"/>
      <c r="Q5482" s="1305"/>
      <c r="R5482" s="1305"/>
      <c r="S5482" s="1306" t="s">
        <v>435</v>
      </c>
      <c r="T5482" s="1306"/>
      <c r="U5482" s="1306"/>
      <c r="V5482" s="1306"/>
      <c r="W5482" s="1307">
        <v>135.74930000000001</v>
      </c>
      <c r="X5482" s="1307"/>
      <c r="Y5482" s="1307"/>
      <c r="Z5482" s="1307"/>
      <c r="AA5482" s="1307"/>
      <c r="AB5482" s="1307"/>
      <c r="AC5482" s="1308">
        <v>54.299700000000001</v>
      </c>
      <c r="AD5482" s="1308"/>
      <c r="AE5482" s="1308"/>
      <c r="AF5482" s="1308"/>
    </row>
    <row r="5483" spans="1:32" ht="17.45" customHeight="1">
      <c r="A5483" s="1246"/>
      <c r="B5483" s="1246"/>
      <c r="C5483" s="1246"/>
      <c r="D5483" s="1246"/>
      <c r="E5483" s="1246"/>
      <c r="F5483" s="1246"/>
      <c r="G5483" s="1246"/>
      <c r="H5483" s="1246"/>
      <c r="I5483" s="1246"/>
      <c r="J5483" s="1246"/>
      <c r="K5483" s="1246"/>
      <c r="L5483" s="1246"/>
      <c r="M5483" s="1247" t="s">
        <v>411</v>
      </c>
      <c r="N5483" s="1247"/>
      <c r="O5483" s="1247"/>
      <c r="P5483" s="1247"/>
      <c r="Q5483" s="1247"/>
      <c r="R5483" s="1247"/>
      <c r="S5483" s="1247"/>
      <c r="T5483" s="1247"/>
      <c r="U5483" s="1247"/>
      <c r="V5483" s="1247"/>
      <c r="W5483" s="1247"/>
      <c r="X5483" s="1248"/>
      <c r="Y5483" s="1248"/>
      <c r="Z5483" s="1249">
        <v>354.5908</v>
      </c>
      <c r="AA5483" s="1249"/>
      <c r="AB5483" s="1249"/>
      <c r="AC5483" s="1249"/>
      <c r="AD5483" s="1249"/>
      <c r="AE5483" s="1249"/>
      <c r="AF5483" s="1249"/>
    </row>
    <row r="5484" spans="1:32" ht="16.7" customHeight="1">
      <c r="A5484" s="1257" t="s">
        <v>412</v>
      </c>
      <c r="B5484" s="1257"/>
      <c r="C5484" s="1257"/>
      <c r="D5484" s="1257"/>
      <c r="E5484" s="1257"/>
      <c r="F5484" s="1257"/>
      <c r="G5484" s="1257"/>
      <c r="H5484" s="1257"/>
      <c r="I5484" s="1257"/>
      <c r="J5484" s="1257"/>
      <c r="K5484" s="1257"/>
      <c r="L5484" s="1257"/>
      <c r="M5484" s="1257"/>
      <c r="N5484" s="1257"/>
      <c r="O5484" s="1258" t="s">
        <v>391</v>
      </c>
      <c r="P5484" s="1258"/>
      <c r="Q5484" s="1258"/>
      <c r="R5484" s="1258"/>
      <c r="S5484" s="1258" t="s">
        <v>407</v>
      </c>
      <c r="T5484" s="1258"/>
      <c r="U5484" s="1258"/>
      <c r="V5484" s="1258"/>
      <c r="W5484" s="1258" t="s">
        <v>408</v>
      </c>
      <c r="X5484" s="1258"/>
      <c r="Y5484" s="1258"/>
      <c r="Z5484" s="1258"/>
      <c r="AA5484" s="1258"/>
      <c r="AB5484" s="1258"/>
      <c r="AC5484" s="1259" t="s">
        <v>409</v>
      </c>
      <c r="AD5484" s="1259"/>
      <c r="AE5484" s="1259"/>
      <c r="AF5484" s="1259"/>
    </row>
    <row r="5485" spans="1:32" ht="23.25" customHeight="1">
      <c r="A5485" s="155"/>
      <c r="B5485" s="156"/>
      <c r="C5485" s="169" t="s">
        <v>1071</v>
      </c>
      <c r="D5485" s="1268" t="s">
        <v>1072</v>
      </c>
      <c r="E5485" s="1268"/>
      <c r="F5485" s="1268"/>
      <c r="G5485" s="1268"/>
      <c r="H5485" s="1268"/>
      <c r="I5485" s="1268"/>
      <c r="J5485" s="1268"/>
      <c r="K5485" s="1268"/>
      <c r="L5485" s="1268"/>
      <c r="M5485" s="1268"/>
      <c r="N5485" s="1268"/>
      <c r="O5485" s="1319">
        <v>1</v>
      </c>
      <c r="P5485" s="1319"/>
      <c r="Q5485" s="1319"/>
      <c r="R5485" s="1319"/>
      <c r="S5485" s="1320" t="s">
        <v>435</v>
      </c>
      <c r="T5485" s="1320"/>
      <c r="U5485" s="1320"/>
      <c r="V5485" s="1320"/>
      <c r="W5485" s="1270">
        <v>18.717600000000001</v>
      </c>
      <c r="X5485" s="1270"/>
      <c r="Y5485" s="1270"/>
      <c r="Z5485" s="1270"/>
      <c r="AA5485" s="1270"/>
      <c r="AB5485" s="1270"/>
      <c r="AC5485" s="1267">
        <v>18.72</v>
      </c>
      <c r="AD5485" s="1267"/>
      <c r="AE5485" s="1267"/>
      <c r="AF5485" s="1267"/>
    </row>
    <row r="5486" spans="1:32" ht="16.7" customHeight="1">
      <c r="A5486" s="1246"/>
      <c r="B5486" s="1246"/>
      <c r="C5486" s="1246"/>
      <c r="D5486" s="1246"/>
      <c r="E5486" s="1246"/>
      <c r="F5486" s="1246"/>
      <c r="G5486" s="1246"/>
      <c r="H5486" s="1246"/>
      <c r="I5486" s="1246"/>
      <c r="J5486" s="1246"/>
      <c r="K5486" s="1246"/>
      <c r="L5486" s="1246"/>
      <c r="M5486" s="1247" t="s">
        <v>413</v>
      </c>
      <c r="N5486" s="1247"/>
      <c r="O5486" s="1247"/>
      <c r="P5486" s="1247"/>
      <c r="Q5486" s="1247"/>
      <c r="R5486" s="1247"/>
      <c r="S5486" s="1247"/>
      <c r="T5486" s="1247"/>
      <c r="U5486" s="1247"/>
      <c r="V5486" s="1247"/>
      <c r="W5486" s="1247"/>
      <c r="X5486" s="1248"/>
      <c r="Y5486" s="1248"/>
      <c r="Z5486" s="1249">
        <v>18.72</v>
      </c>
      <c r="AA5486" s="1249"/>
      <c r="AB5486" s="1249"/>
      <c r="AC5486" s="1249"/>
      <c r="AD5486" s="1249"/>
      <c r="AE5486" s="1249"/>
      <c r="AF5486" s="1249"/>
    </row>
    <row r="5487" spans="1:32" ht="17.45" customHeight="1">
      <c r="A5487" s="1257" t="s">
        <v>414</v>
      </c>
      <c r="B5487" s="1257"/>
      <c r="C5487" s="1257"/>
      <c r="D5487" s="1257"/>
      <c r="E5487" s="1257"/>
      <c r="F5487" s="1257"/>
      <c r="G5487" s="1257"/>
      <c r="H5487" s="1257"/>
      <c r="I5487" s="1257"/>
      <c r="J5487" s="1257"/>
      <c r="K5487" s="1257"/>
      <c r="L5487" s="1257"/>
      <c r="M5487" s="1257"/>
      <c r="N5487" s="1257"/>
      <c r="O5487" s="1258" t="s">
        <v>391</v>
      </c>
      <c r="P5487" s="1258"/>
      <c r="Q5487" s="1258"/>
      <c r="R5487" s="1258"/>
      <c r="S5487" s="1258" t="s">
        <v>407</v>
      </c>
      <c r="T5487" s="1258"/>
      <c r="U5487" s="1258"/>
      <c r="V5487" s="1258"/>
      <c r="W5487" s="1258" t="s">
        <v>408</v>
      </c>
      <c r="X5487" s="1258"/>
      <c r="Y5487" s="1258"/>
      <c r="Z5487" s="1258"/>
      <c r="AA5487" s="1258"/>
      <c r="AB5487" s="1258"/>
      <c r="AC5487" s="1259" t="s">
        <v>409</v>
      </c>
      <c r="AD5487" s="1259"/>
      <c r="AE5487" s="1259"/>
      <c r="AF5487" s="1259"/>
    </row>
    <row r="5488" spans="1:32" ht="22.5" customHeight="1">
      <c r="A5488" s="146"/>
      <c r="B5488" s="147"/>
      <c r="C5488" s="170" t="s">
        <v>1073</v>
      </c>
      <c r="D5488" s="1314" t="s">
        <v>1074</v>
      </c>
      <c r="E5488" s="1314"/>
      <c r="F5488" s="1314"/>
      <c r="G5488" s="1314"/>
      <c r="H5488" s="1314"/>
      <c r="I5488" s="1314"/>
      <c r="J5488" s="1314"/>
      <c r="K5488" s="1314"/>
      <c r="L5488" s="1314"/>
      <c r="M5488" s="1314"/>
      <c r="N5488" s="1314"/>
      <c r="O5488" s="1315">
        <v>1.1780000000000001E-2</v>
      </c>
      <c r="P5488" s="1315"/>
      <c r="Q5488" s="1315"/>
      <c r="R5488" s="1315"/>
      <c r="S5488" s="1316" t="s">
        <v>283</v>
      </c>
      <c r="T5488" s="1316"/>
      <c r="U5488" s="1316"/>
      <c r="V5488" s="1316"/>
      <c r="W5488" s="1317">
        <v>34.19</v>
      </c>
      <c r="X5488" s="1317"/>
      <c r="Y5488" s="1317"/>
      <c r="Z5488" s="1317"/>
      <c r="AA5488" s="1317"/>
      <c r="AB5488" s="1317"/>
      <c r="AC5488" s="1318">
        <v>0.40279999999999999</v>
      </c>
      <c r="AD5488" s="1318"/>
      <c r="AE5488" s="1318"/>
      <c r="AF5488" s="1318"/>
    </row>
    <row r="5489" spans="1:32" ht="23.25" customHeight="1">
      <c r="A5489" s="150"/>
      <c r="C5489" s="173" t="s">
        <v>1095</v>
      </c>
      <c r="D5489" s="1309" t="s">
        <v>1096</v>
      </c>
      <c r="E5489" s="1309"/>
      <c r="F5489" s="1309"/>
      <c r="G5489" s="1309"/>
      <c r="H5489" s="1309"/>
      <c r="I5489" s="1309"/>
      <c r="J5489" s="1309"/>
      <c r="K5489" s="1309"/>
      <c r="L5489" s="1309"/>
      <c r="M5489" s="1309"/>
      <c r="N5489" s="1309"/>
      <c r="O5489" s="1310">
        <v>4.4000000000000002E-4</v>
      </c>
      <c r="P5489" s="1310"/>
      <c r="Q5489" s="1310"/>
      <c r="R5489" s="1310"/>
      <c r="S5489" s="1311" t="s">
        <v>283</v>
      </c>
      <c r="T5489" s="1311"/>
      <c r="U5489" s="1311"/>
      <c r="V5489" s="1311"/>
      <c r="W5489" s="1312">
        <v>33.54</v>
      </c>
      <c r="X5489" s="1312"/>
      <c r="Y5489" s="1312"/>
      <c r="Z5489" s="1312"/>
      <c r="AA5489" s="1312"/>
      <c r="AB5489" s="1312"/>
      <c r="AC5489" s="1313">
        <v>1.4800000000000001E-2</v>
      </c>
      <c r="AD5489" s="1313"/>
      <c r="AE5489" s="1313"/>
      <c r="AF5489" s="1313"/>
    </row>
    <row r="5490" spans="1:32" ht="31.9" customHeight="1">
      <c r="A5490" s="153"/>
      <c r="B5490" s="154"/>
      <c r="C5490" s="154"/>
      <c r="D5490" s="154"/>
      <c r="E5490" s="154"/>
      <c r="F5490" s="154"/>
      <c r="G5490" s="154"/>
      <c r="H5490" s="154"/>
      <c r="I5490" s="154"/>
      <c r="J5490" s="154"/>
      <c r="K5490" s="154"/>
      <c r="L5490" s="154"/>
      <c r="M5490" s="154"/>
      <c r="N5490" s="154"/>
      <c r="O5490" s="154"/>
      <c r="P5490" s="154"/>
      <c r="Q5490" s="154"/>
      <c r="R5490" s="154"/>
      <c r="S5490" s="154"/>
      <c r="T5490" s="154"/>
      <c r="U5490" s="154"/>
      <c r="V5490" s="154"/>
      <c r="W5490" s="154"/>
      <c r="X5490" s="154"/>
      <c r="Y5490" s="154"/>
      <c r="Z5490" s="154"/>
      <c r="AA5490" s="154"/>
      <c r="AB5490" s="154"/>
      <c r="AC5490" s="154"/>
      <c r="AD5490" s="154"/>
      <c r="AE5490" s="154"/>
      <c r="AF5490" s="162"/>
    </row>
    <row r="5491" spans="1:32" ht="1.5" customHeight="1">
      <c r="A5491" s="146"/>
      <c r="B5491" s="147"/>
      <c r="C5491" s="147"/>
      <c r="D5491" s="147"/>
      <c r="E5491" s="147"/>
      <c r="F5491" s="147"/>
      <c r="G5491" s="1289" t="s">
        <v>376</v>
      </c>
      <c r="H5491" s="1289"/>
      <c r="I5491" s="1289"/>
      <c r="J5491" s="1289"/>
      <c r="K5491" s="1289"/>
      <c r="L5491" s="1289"/>
      <c r="M5491" s="1289"/>
      <c r="N5491" s="1289"/>
      <c r="O5491" s="1289"/>
      <c r="P5491" s="1289"/>
      <c r="Q5491" s="1289"/>
      <c r="R5491" s="1289"/>
      <c r="S5491" s="1289"/>
      <c r="T5491" s="1289"/>
      <c r="U5491" s="1289"/>
      <c r="V5491" s="1289"/>
      <c r="W5491" s="1289"/>
      <c r="X5491" s="1289"/>
      <c r="Y5491" s="1289"/>
      <c r="Z5491" s="1289"/>
      <c r="AA5491" s="148"/>
      <c r="AB5491" s="1290" t="s">
        <v>1097</v>
      </c>
      <c r="AC5491" s="1290"/>
      <c r="AD5491" s="1290"/>
      <c r="AE5491" s="1290"/>
      <c r="AF5491" s="1290"/>
    </row>
    <row r="5492" spans="1:32" ht="14.65" customHeight="1">
      <c r="A5492" s="150"/>
      <c r="B5492" s="1243"/>
      <c r="C5492" s="1243"/>
      <c r="D5492" s="1243"/>
      <c r="E5492" s="1243"/>
      <c r="G5492" s="1289"/>
      <c r="H5492" s="1289"/>
      <c r="I5492" s="1289"/>
      <c r="J5492" s="1289"/>
      <c r="K5492" s="1289"/>
      <c r="L5492" s="1289"/>
      <c r="M5492" s="1289"/>
      <c r="N5492" s="1289"/>
      <c r="O5492" s="1289"/>
      <c r="P5492" s="1289"/>
      <c r="Q5492" s="1289"/>
      <c r="R5492" s="1289"/>
      <c r="S5492" s="1289"/>
      <c r="T5492" s="1289"/>
      <c r="U5492" s="1289"/>
      <c r="V5492" s="1289"/>
      <c r="W5492" s="1289"/>
      <c r="X5492" s="1289"/>
      <c r="Y5492" s="1289"/>
      <c r="Z5492" s="1289"/>
      <c r="AA5492" s="152"/>
      <c r="AB5492" s="1290"/>
      <c r="AC5492" s="1290"/>
      <c r="AD5492" s="1290"/>
      <c r="AE5492" s="1290"/>
      <c r="AF5492" s="1290"/>
    </row>
    <row r="5493" spans="1:32" ht="0.75" customHeight="1">
      <c r="A5493" s="150"/>
      <c r="B5493" s="1243"/>
      <c r="C5493" s="1243"/>
      <c r="D5493" s="1243"/>
      <c r="E5493" s="1243"/>
      <c r="G5493" s="1289"/>
      <c r="H5493" s="1289"/>
      <c r="I5493" s="1289"/>
      <c r="J5493" s="1289"/>
      <c r="K5493" s="1289"/>
      <c r="L5493" s="1289"/>
      <c r="M5493" s="1289"/>
      <c r="N5493" s="1289"/>
      <c r="O5493" s="1289"/>
      <c r="P5493" s="1289"/>
      <c r="Q5493" s="1289"/>
      <c r="R5493" s="1289"/>
      <c r="S5493" s="1289"/>
      <c r="T5493" s="1289"/>
      <c r="U5493" s="1289"/>
      <c r="V5493" s="1289"/>
      <c r="W5493" s="1289"/>
      <c r="X5493" s="1289"/>
      <c r="Y5493" s="1289"/>
      <c r="Z5493" s="1289"/>
      <c r="AA5493" s="152"/>
      <c r="AB5493" s="1290"/>
      <c r="AC5493" s="1290"/>
      <c r="AD5493" s="1290"/>
      <c r="AE5493" s="1290"/>
      <c r="AF5493" s="1290"/>
    </row>
    <row r="5494" spans="1:32" ht="11.65" customHeight="1">
      <c r="A5494" s="150"/>
      <c r="B5494" s="1243"/>
      <c r="C5494" s="1243"/>
      <c r="D5494" s="1243"/>
      <c r="E5494" s="1243"/>
      <c r="G5494" s="1289"/>
      <c r="H5494" s="1289"/>
      <c r="I5494" s="1289"/>
      <c r="J5494" s="1289"/>
      <c r="K5494" s="1289"/>
      <c r="L5494" s="1289"/>
      <c r="M5494" s="1289"/>
      <c r="N5494" s="1289"/>
      <c r="O5494" s="1289"/>
      <c r="P5494" s="1289"/>
      <c r="Q5494" s="1289"/>
      <c r="R5494" s="1289"/>
      <c r="S5494" s="1289"/>
      <c r="T5494" s="1289"/>
      <c r="U5494" s="1289"/>
      <c r="V5494" s="1289"/>
      <c r="W5494" s="1289"/>
      <c r="X5494" s="1289"/>
      <c r="Y5494" s="1289"/>
      <c r="Z5494" s="1289"/>
      <c r="AA5494" s="152"/>
      <c r="AB5494" s="1291" t="s">
        <v>378</v>
      </c>
      <c r="AC5494" s="1291"/>
      <c r="AD5494" s="1291"/>
      <c r="AE5494" s="1324"/>
      <c r="AF5494" s="1324"/>
    </row>
    <row r="5495" spans="1:32" ht="13.9" customHeight="1">
      <c r="A5495" s="150"/>
      <c r="B5495" s="1243"/>
      <c r="C5495" s="1243"/>
      <c r="D5495" s="1243"/>
      <c r="E5495" s="1243"/>
      <c r="G5495" s="1293" t="s">
        <v>379</v>
      </c>
      <c r="H5495" s="1293"/>
      <c r="I5495" s="1293"/>
      <c r="J5495" s="1293"/>
      <c r="K5495" s="1293"/>
      <c r="L5495" s="1293"/>
      <c r="M5495" s="1293"/>
      <c r="N5495" s="1293"/>
      <c r="O5495" s="1293"/>
      <c r="P5495" s="1293"/>
      <c r="Q5495" s="1293"/>
      <c r="R5495" s="1293"/>
      <c r="S5495" s="1293"/>
      <c r="T5495" s="1293"/>
      <c r="U5495" s="1293"/>
      <c r="V5495" s="1293"/>
      <c r="W5495" s="1293"/>
      <c r="X5495" s="1293"/>
      <c r="Y5495" s="1293"/>
      <c r="Z5495" s="1293"/>
      <c r="AA5495" s="152"/>
      <c r="AB5495" s="1291"/>
      <c r="AC5495" s="1291"/>
      <c r="AD5495" s="1291"/>
      <c r="AE5495" s="1324"/>
      <c r="AF5495" s="1324"/>
    </row>
    <row r="5496" spans="1:32" ht="0.75" customHeight="1">
      <c r="A5496" s="150"/>
      <c r="G5496" s="1293"/>
      <c r="H5496" s="1293"/>
      <c r="I5496" s="1293"/>
      <c r="J5496" s="1293"/>
      <c r="K5496" s="1293"/>
      <c r="L5496" s="1293"/>
      <c r="M5496" s="1293"/>
      <c r="N5496" s="1293"/>
      <c r="O5496" s="1293"/>
      <c r="P5496" s="1293"/>
      <c r="Q5496" s="1293"/>
      <c r="R5496" s="1293"/>
      <c r="S5496" s="1293"/>
      <c r="T5496" s="1293"/>
      <c r="U5496" s="1293"/>
      <c r="V5496" s="1293"/>
      <c r="W5496" s="1293"/>
      <c r="X5496" s="1293"/>
      <c r="Y5496" s="1293"/>
      <c r="Z5496" s="1293"/>
      <c r="AA5496" s="152"/>
      <c r="AB5496" s="1291"/>
      <c r="AC5496" s="1291"/>
      <c r="AD5496" s="1291"/>
      <c r="AE5496" s="1324"/>
      <c r="AF5496" s="1324"/>
    </row>
    <row r="5497" spans="1:32" ht="0.75" customHeight="1">
      <c r="A5497" s="153"/>
      <c r="B5497" s="154"/>
      <c r="C5497" s="154"/>
      <c r="D5497" s="154"/>
      <c r="E5497" s="154"/>
      <c r="F5497" s="154"/>
      <c r="G5497" s="154"/>
      <c r="H5497" s="154"/>
      <c r="I5497" s="154"/>
      <c r="J5497" s="154"/>
      <c r="K5497" s="154"/>
      <c r="L5497" s="154"/>
      <c r="M5497" s="154"/>
      <c r="N5497" s="154"/>
      <c r="O5497" s="154"/>
      <c r="P5497" s="154"/>
      <c r="Q5497" s="154"/>
      <c r="R5497" s="154"/>
      <c r="S5497" s="154"/>
      <c r="T5497" s="154"/>
      <c r="U5497" s="154"/>
      <c r="V5497" s="154"/>
      <c r="W5497" s="154"/>
      <c r="X5497" s="154"/>
      <c r="Y5497" s="154"/>
      <c r="Z5497" s="154"/>
      <c r="AA5497" s="154"/>
      <c r="AB5497" s="154"/>
      <c r="AC5497" s="154"/>
      <c r="AD5497" s="154"/>
      <c r="AE5497" s="154"/>
      <c r="AF5497" s="162"/>
    </row>
    <row r="5498" spans="1:32" ht="15.95" customHeight="1">
      <c r="A5498" s="1280" t="s">
        <v>323</v>
      </c>
      <c r="B5498" s="1280"/>
      <c r="C5498" s="1280"/>
      <c r="D5498" s="1280"/>
      <c r="E5498" s="1280"/>
      <c r="F5498" s="1280"/>
      <c r="G5498" s="1280"/>
      <c r="H5498" s="1280"/>
      <c r="I5498" s="1280"/>
      <c r="J5498" s="1280"/>
      <c r="K5498" s="1280"/>
      <c r="L5498" s="1280"/>
      <c r="M5498" s="1280"/>
      <c r="N5498" s="1280"/>
      <c r="O5498" s="1280"/>
      <c r="P5498" s="1280"/>
      <c r="Q5498" s="1280"/>
      <c r="R5498" s="1280"/>
      <c r="S5498" s="1280"/>
      <c r="T5498" s="1280"/>
      <c r="U5498" s="1280"/>
      <c r="V5498" s="1280"/>
      <c r="W5498" s="1280"/>
      <c r="X5498" s="1280"/>
      <c r="Y5498" s="1280"/>
      <c r="Z5498" s="1280"/>
      <c r="AA5498" s="1280"/>
      <c r="AB5498" s="1280"/>
      <c r="AC5498" s="1280"/>
      <c r="AD5498" s="1280"/>
      <c r="AE5498" s="1280"/>
      <c r="AF5498" s="1280"/>
    </row>
    <row r="5499" spans="1:32" ht="0.75" customHeight="1">
      <c r="A5499" s="146"/>
      <c r="B5499" s="147"/>
      <c r="C5499" s="147"/>
      <c r="D5499" s="147"/>
      <c r="E5499" s="147"/>
      <c r="F5499" s="147"/>
      <c r="G5499" s="147"/>
      <c r="H5499" s="147"/>
      <c r="I5499" s="147"/>
      <c r="J5499" s="147"/>
      <c r="K5499" s="147"/>
      <c r="L5499" s="147"/>
      <c r="M5499" s="147"/>
      <c r="N5499" s="147"/>
      <c r="O5499" s="147"/>
      <c r="P5499" s="147"/>
      <c r="Q5499" s="147"/>
      <c r="R5499" s="147"/>
      <c r="S5499" s="147"/>
      <c r="T5499" s="147"/>
      <c r="U5499" s="147"/>
      <c r="V5499" s="147"/>
      <c r="W5499" s="147"/>
      <c r="X5499" s="147"/>
      <c r="Y5499" s="147"/>
      <c r="Z5499" s="147"/>
      <c r="AA5499" s="147"/>
      <c r="AB5499" s="147"/>
      <c r="AC5499" s="147"/>
      <c r="AD5499" s="147"/>
      <c r="AE5499" s="147"/>
      <c r="AF5499" s="148"/>
    </row>
    <row r="5500" spans="1:32" ht="37.15" customHeight="1">
      <c r="A5500" s="1281" t="s">
        <v>380</v>
      </c>
      <c r="B5500" s="1281"/>
      <c r="C5500" s="1281"/>
      <c r="D5500" s="1281"/>
      <c r="E5500" s="1281"/>
      <c r="F5500" s="1281"/>
      <c r="G5500" s="1281"/>
      <c r="H5500" s="1281"/>
      <c r="I5500" s="1281"/>
      <c r="J5500" s="1281"/>
      <c r="K5500" s="1281"/>
      <c r="L5500" s="1281"/>
      <c r="M5500" s="1281"/>
      <c r="N5500" s="1281"/>
      <c r="O5500" s="1281"/>
      <c r="P5500" s="1281"/>
      <c r="Q5500" s="1281"/>
      <c r="R5500" s="1281"/>
      <c r="S5500" s="1281"/>
      <c r="T5500" s="1281"/>
      <c r="U5500" s="1281"/>
      <c r="V5500" s="1281"/>
      <c r="W5500" s="1281"/>
      <c r="X5500" s="1281"/>
      <c r="Y5500" s="1282" t="s">
        <v>878</v>
      </c>
      <c r="Z5500" s="1282"/>
      <c r="AA5500" s="1282"/>
      <c r="AB5500" s="1282"/>
      <c r="AC5500" s="1282"/>
      <c r="AD5500" s="1282"/>
      <c r="AE5500" s="1282"/>
      <c r="AF5500" s="1282"/>
    </row>
    <row r="5501" spans="1:32" ht="5.0999999999999996" customHeight="1">
      <c r="A5501" s="155"/>
      <c r="B5501" s="156"/>
      <c r="C5501" s="156"/>
      <c r="D5501" s="156"/>
      <c r="E5501" s="156"/>
      <c r="F5501" s="156"/>
      <c r="G5501" s="156"/>
      <c r="H5501" s="156"/>
      <c r="I5501" s="156"/>
      <c r="J5501" s="156"/>
      <c r="K5501" s="156"/>
      <c r="L5501" s="156"/>
      <c r="M5501" s="156"/>
      <c r="N5501" s="156"/>
      <c r="O5501" s="156"/>
      <c r="P5501" s="156"/>
      <c r="Q5501" s="156"/>
      <c r="R5501" s="156"/>
      <c r="S5501" s="156"/>
      <c r="T5501" s="156"/>
      <c r="U5501" s="156"/>
      <c r="V5501" s="156"/>
      <c r="W5501" s="156"/>
      <c r="X5501" s="156"/>
      <c r="Y5501" s="156"/>
      <c r="Z5501" s="156"/>
      <c r="AA5501" s="156"/>
      <c r="AB5501" s="156"/>
      <c r="AC5501" s="156"/>
      <c r="AD5501" s="156"/>
      <c r="AE5501" s="156"/>
      <c r="AF5501" s="157"/>
    </row>
    <row r="5502" spans="1:32" ht="16.7" customHeight="1">
      <c r="A5502" s="1257" t="s">
        <v>414</v>
      </c>
      <c r="B5502" s="1257"/>
      <c r="C5502" s="1257"/>
      <c r="D5502" s="1257"/>
      <c r="E5502" s="1257"/>
      <c r="F5502" s="1257"/>
      <c r="G5502" s="1257"/>
      <c r="H5502" s="1257"/>
      <c r="I5502" s="1257"/>
      <c r="J5502" s="1257"/>
      <c r="K5502" s="1257"/>
      <c r="L5502" s="1257"/>
      <c r="M5502" s="1257"/>
      <c r="N5502" s="1257"/>
      <c r="O5502" s="1258" t="s">
        <v>391</v>
      </c>
      <c r="P5502" s="1258"/>
      <c r="Q5502" s="1258"/>
      <c r="R5502" s="1258"/>
      <c r="S5502" s="1258" t="s">
        <v>407</v>
      </c>
      <c r="T5502" s="1258"/>
      <c r="U5502" s="1258"/>
      <c r="V5502" s="1258"/>
      <c r="W5502" s="1258" t="s">
        <v>408</v>
      </c>
      <c r="X5502" s="1258"/>
      <c r="Y5502" s="1258"/>
      <c r="Z5502" s="1258"/>
      <c r="AA5502" s="1258"/>
      <c r="AB5502" s="1258"/>
      <c r="AC5502" s="1259" t="s">
        <v>409</v>
      </c>
      <c r="AD5502" s="1259"/>
      <c r="AE5502" s="1259"/>
      <c r="AF5502" s="1259"/>
    </row>
    <row r="5503" spans="1:32" ht="23.25" customHeight="1">
      <c r="A5503" s="155"/>
      <c r="B5503" s="156"/>
      <c r="C5503" s="160" t="s">
        <v>1098</v>
      </c>
      <c r="D5503" s="1268" t="s">
        <v>1099</v>
      </c>
      <c r="E5503" s="1268"/>
      <c r="F5503" s="1268"/>
      <c r="G5503" s="1268"/>
      <c r="H5503" s="1268"/>
      <c r="I5503" s="1268"/>
      <c r="J5503" s="1268"/>
      <c r="K5503" s="1268"/>
      <c r="L5503" s="1268"/>
      <c r="M5503" s="1268"/>
      <c r="N5503" s="1268"/>
      <c r="O5503" s="1319">
        <v>1.2E-4</v>
      </c>
      <c r="P5503" s="1319"/>
      <c r="Q5503" s="1319"/>
      <c r="R5503" s="1319"/>
      <c r="S5503" s="1320" t="s">
        <v>283</v>
      </c>
      <c r="T5503" s="1320"/>
      <c r="U5503" s="1320"/>
      <c r="V5503" s="1320"/>
      <c r="W5503" s="1270">
        <v>33.54</v>
      </c>
      <c r="X5503" s="1270"/>
      <c r="Y5503" s="1270"/>
      <c r="Z5503" s="1270"/>
      <c r="AA5503" s="1270"/>
      <c r="AB5503" s="1270"/>
      <c r="AC5503" s="1267">
        <v>4.0000000000000001E-3</v>
      </c>
      <c r="AD5503" s="1267"/>
      <c r="AE5503" s="1267"/>
      <c r="AF5503" s="1267"/>
    </row>
    <row r="5504" spans="1:32" ht="16.7" customHeight="1">
      <c r="A5504" s="1251"/>
      <c r="B5504" s="1251"/>
      <c r="C5504" s="1251"/>
      <c r="D5504" s="1251"/>
      <c r="E5504" s="1251"/>
      <c r="F5504" s="1251"/>
      <c r="G5504" s="1251"/>
      <c r="H5504" s="1251"/>
      <c r="I5504" s="1251"/>
      <c r="J5504" s="1251"/>
      <c r="K5504" s="1251"/>
      <c r="L5504" s="1251"/>
      <c r="M5504" s="1252" t="s">
        <v>415</v>
      </c>
      <c r="N5504" s="1252"/>
      <c r="O5504" s="1252"/>
      <c r="P5504" s="1252"/>
      <c r="Q5504" s="1252"/>
      <c r="R5504" s="1252"/>
      <c r="S5504" s="1252"/>
      <c r="T5504" s="1252"/>
      <c r="U5504" s="1252"/>
      <c r="V5504" s="1252"/>
      <c r="W5504" s="1252"/>
      <c r="X5504" s="1253"/>
      <c r="Y5504" s="1253"/>
      <c r="Z5504" s="1254">
        <v>0.42159999999999997</v>
      </c>
      <c r="AA5504" s="1254"/>
      <c r="AB5504" s="1254"/>
      <c r="AC5504" s="1254"/>
      <c r="AD5504" s="1254"/>
      <c r="AE5504" s="1254"/>
      <c r="AF5504" s="1254"/>
    </row>
    <row r="5505" spans="1:32" ht="17.45" customHeight="1">
      <c r="A5505" s="1255" t="s">
        <v>416</v>
      </c>
      <c r="B5505" s="1255"/>
      <c r="C5505" s="1255"/>
      <c r="D5505" s="1255"/>
      <c r="E5505" s="1255"/>
      <c r="F5505" s="1255"/>
      <c r="G5505" s="1255"/>
      <c r="H5505" s="1255"/>
      <c r="I5505" s="1255"/>
      <c r="J5505" s="1256" t="s">
        <v>391</v>
      </c>
      <c r="K5505" s="1256"/>
      <c r="L5505" s="158" t="s">
        <v>417</v>
      </c>
      <c r="M5505" s="158" t="s">
        <v>418</v>
      </c>
      <c r="N5505" s="1256" t="s">
        <v>419</v>
      </c>
      <c r="O5505" s="1256"/>
      <c r="P5505" s="1256" t="s">
        <v>420</v>
      </c>
      <c r="Q5505" s="1256"/>
      <c r="R5505" s="1256"/>
      <c r="S5505" s="1256"/>
      <c r="T5505" s="1256" t="s">
        <v>421</v>
      </c>
      <c r="U5505" s="1256"/>
      <c r="V5505" s="1256"/>
      <c r="W5505" s="1256"/>
      <c r="X5505" s="1256" t="s">
        <v>422</v>
      </c>
      <c r="Y5505" s="1256"/>
      <c r="Z5505" s="1256"/>
      <c r="AA5505" s="1256"/>
      <c r="AB5505" s="1256"/>
      <c r="AC5505" s="1245" t="s">
        <v>409</v>
      </c>
      <c r="AD5505" s="1245"/>
      <c r="AE5505" s="1245"/>
      <c r="AF5505" s="1245"/>
    </row>
    <row r="5506" spans="1:32" ht="18">
      <c r="A5506" s="146"/>
      <c r="B5506" s="147"/>
      <c r="C5506" s="170" t="s">
        <v>1077</v>
      </c>
      <c r="D5506" s="1263" t="s">
        <v>1074</v>
      </c>
      <c r="E5506" s="1263"/>
      <c r="F5506" s="1263"/>
      <c r="G5506" s="1263"/>
      <c r="H5506" s="1263"/>
      <c r="I5506" s="1263"/>
      <c r="J5506" s="1300">
        <v>1.1780000000000001E-2</v>
      </c>
      <c r="K5506" s="1300"/>
      <c r="L5506" s="171">
        <v>0</v>
      </c>
      <c r="M5506" s="171">
        <v>0</v>
      </c>
      <c r="N5506" s="1265">
        <v>0</v>
      </c>
      <c r="O5506" s="1265"/>
      <c r="P5506" s="1265">
        <v>1.1000000000000001</v>
      </c>
      <c r="Q5506" s="1265"/>
      <c r="R5506" s="1265"/>
      <c r="S5506" s="1265"/>
      <c r="T5506" s="1265">
        <v>0.88</v>
      </c>
      <c r="U5506" s="1265"/>
      <c r="V5506" s="1265"/>
      <c r="W5506" s="1265"/>
      <c r="X5506" s="1265">
        <v>0.72</v>
      </c>
      <c r="Y5506" s="1265"/>
      <c r="Z5506" s="1265"/>
      <c r="AA5506" s="1265"/>
      <c r="AB5506" s="1265"/>
      <c r="AC5506" s="1266">
        <v>0</v>
      </c>
      <c r="AD5506" s="1266"/>
      <c r="AE5506" s="1266"/>
      <c r="AF5506" s="1266"/>
    </row>
    <row r="5507" spans="1:32" ht="18">
      <c r="A5507" s="150"/>
      <c r="C5507" s="173" t="s">
        <v>1100</v>
      </c>
      <c r="D5507" s="1297" t="s">
        <v>1096</v>
      </c>
      <c r="E5507" s="1297"/>
      <c r="F5507" s="1297"/>
      <c r="G5507" s="1297"/>
      <c r="H5507" s="1297"/>
      <c r="I5507" s="1297"/>
      <c r="J5507" s="1298">
        <v>4.4000000000000002E-4</v>
      </c>
      <c r="K5507" s="1298"/>
      <c r="L5507" s="174">
        <v>0</v>
      </c>
      <c r="M5507" s="174">
        <v>0</v>
      </c>
      <c r="N5507" s="1299">
        <v>0</v>
      </c>
      <c r="O5507" s="1299"/>
      <c r="P5507" s="1299">
        <v>1.1000000000000001</v>
      </c>
      <c r="Q5507" s="1299"/>
      <c r="R5507" s="1299"/>
      <c r="S5507" s="1299"/>
      <c r="T5507" s="1299">
        <v>0.88</v>
      </c>
      <c r="U5507" s="1299"/>
      <c r="V5507" s="1299"/>
      <c r="W5507" s="1299"/>
      <c r="X5507" s="1299">
        <v>0.72</v>
      </c>
      <c r="Y5507" s="1299"/>
      <c r="Z5507" s="1299"/>
      <c r="AA5507" s="1299"/>
      <c r="AB5507" s="1299"/>
      <c r="AC5507" s="1262">
        <v>0</v>
      </c>
      <c r="AD5507" s="1262"/>
      <c r="AE5507" s="1262"/>
      <c r="AF5507" s="1262"/>
    </row>
    <row r="5508" spans="1:32" ht="18">
      <c r="A5508" s="153"/>
      <c r="B5508" s="154"/>
      <c r="C5508" s="175" t="s">
        <v>1101</v>
      </c>
      <c r="D5508" s="1294" t="s">
        <v>1099</v>
      </c>
      <c r="E5508" s="1294"/>
      <c r="F5508" s="1294"/>
      <c r="G5508" s="1294"/>
      <c r="H5508" s="1294"/>
      <c r="I5508" s="1294"/>
      <c r="J5508" s="1295">
        <v>1.2E-4</v>
      </c>
      <c r="K5508" s="1295"/>
      <c r="L5508" s="176">
        <v>0</v>
      </c>
      <c r="M5508" s="176">
        <v>0</v>
      </c>
      <c r="N5508" s="1296">
        <v>0</v>
      </c>
      <c r="O5508" s="1296"/>
      <c r="P5508" s="1296">
        <v>1.1000000000000001</v>
      </c>
      <c r="Q5508" s="1296"/>
      <c r="R5508" s="1296"/>
      <c r="S5508" s="1296"/>
      <c r="T5508" s="1296">
        <v>0.88</v>
      </c>
      <c r="U5508" s="1296"/>
      <c r="V5508" s="1296"/>
      <c r="W5508" s="1296"/>
      <c r="X5508" s="1296">
        <v>0.72</v>
      </c>
      <c r="Y5508" s="1296"/>
      <c r="Z5508" s="1296"/>
      <c r="AA5508" s="1296"/>
      <c r="AB5508" s="1296"/>
      <c r="AC5508" s="1261">
        <v>0</v>
      </c>
      <c r="AD5508" s="1261"/>
      <c r="AE5508" s="1261"/>
      <c r="AF5508" s="1261"/>
    </row>
    <row r="5509" spans="1:32" ht="17.45" customHeight="1">
      <c r="A5509" s="1246"/>
      <c r="B5509" s="1246"/>
      <c r="C5509" s="1246"/>
      <c r="D5509" s="1246"/>
      <c r="E5509" s="1246"/>
      <c r="F5509" s="1246"/>
      <c r="G5509" s="1246"/>
      <c r="H5509" s="1246"/>
      <c r="I5509" s="1246"/>
      <c r="J5509" s="1246"/>
      <c r="K5509" s="1246"/>
      <c r="L5509" s="1246"/>
      <c r="M5509" s="1247" t="s">
        <v>423</v>
      </c>
      <c r="N5509" s="1247"/>
      <c r="O5509" s="1247"/>
      <c r="P5509" s="1247"/>
      <c r="Q5509" s="1247"/>
      <c r="R5509" s="1247"/>
      <c r="S5509" s="1247"/>
      <c r="T5509" s="1247"/>
      <c r="U5509" s="1247"/>
      <c r="V5509" s="1247"/>
      <c r="W5509" s="1247"/>
      <c r="X5509" s="1248"/>
      <c r="Y5509" s="1248"/>
      <c r="Z5509" s="1249">
        <v>0</v>
      </c>
      <c r="AA5509" s="1249"/>
      <c r="AB5509" s="1249"/>
      <c r="AC5509" s="1249"/>
      <c r="AD5509" s="1249"/>
      <c r="AE5509" s="1249"/>
      <c r="AF5509" s="1249"/>
    </row>
    <row r="5510" spans="1:32" ht="5.85" customHeight="1">
      <c r="A5510" s="1250"/>
      <c r="B5510" s="1250"/>
      <c r="C5510" s="1250"/>
      <c r="D5510" s="1250"/>
      <c r="E5510" s="1250"/>
      <c r="F5510" s="1250"/>
      <c r="G5510" s="1250"/>
      <c r="H5510" s="1250"/>
      <c r="I5510" s="1250"/>
      <c r="J5510" s="1250"/>
      <c r="K5510" s="1250"/>
      <c r="L5510" s="1250"/>
      <c r="M5510" s="1250"/>
      <c r="N5510" s="1250"/>
      <c r="O5510" s="1250"/>
      <c r="P5510" s="1250"/>
      <c r="Q5510" s="1250"/>
      <c r="R5510" s="1250"/>
      <c r="S5510" s="1250"/>
      <c r="T5510" s="1250"/>
      <c r="U5510" s="1250"/>
      <c r="V5510" s="1250"/>
      <c r="W5510" s="1250"/>
      <c r="X5510" s="1250"/>
      <c r="Y5510" s="1250"/>
      <c r="Z5510" s="1250"/>
      <c r="AA5510" s="1250"/>
      <c r="AB5510" s="1250"/>
      <c r="AC5510" s="1250"/>
      <c r="AD5510" s="1250"/>
      <c r="AE5510" s="1250"/>
      <c r="AF5510" s="1250"/>
    </row>
    <row r="5511" spans="1:32" ht="16.7" customHeight="1">
      <c r="A5511" s="1239"/>
      <c r="B5511" s="1239"/>
      <c r="C5511" s="1239"/>
      <c r="D5511" s="1239"/>
      <c r="E5511" s="1239"/>
      <c r="F5511" s="1239"/>
      <c r="G5511" s="1239"/>
      <c r="H5511" s="1239"/>
      <c r="I5511" s="1239"/>
      <c r="J5511" s="1239"/>
      <c r="K5511" s="1239"/>
      <c r="L5511" s="1239"/>
      <c r="M5511" s="1240" t="s">
        <v>424</v>
      </c>
      <c r="N5511" s="1240"/>
      <c r="O5511" s="1240"/>
      <c r="P5511" s="1240"/>
      <c r="Q5511" s="1240"/>
      <c r="R5511" s="1240"/>
      <c r="S5511" s="1240"/>
      <c r="T5511" s="1240"/>
      <c r="U5511" s="1240"/>
      <c r="V5511" s="1240"/>
      <c r="W5511" s="1240"/>
      <c r="X5511" s="1243"/>
      <c r="Y5511" s="1243"/>
      <c r="Z5511" s="1241">
        <v>420.52</v>
      </c>
      <c r="AA5511" s="1241"/>
      <c r="AB5511" s="1241"/>
      <c r="AC5511" s="1241"/>
      <c r="AD5511" s="1241"/>
      <c r="AE5511" s="1241"/>
      <c r="AF5511" s="1241"/>
    </row>
    <row r="5512" spans="1:32" ht="0.75" customHeight="1">
      <c r="A5512" s="1239"/>
      <c r="B5512" s="1239"/>
      <c r="C5512" s="1239"/>
      <c r="D5512" s="1239"/>
      <c r="E5512" s="1239"/>
      <c r="F5512" s="1239"/>
      <c r="G5512" s="1239"/>
      <c r="H5512" s="1239"/>
      <c r="I5512" s="1239"/>
      <c r="J5512" s="1239"/>
      <c r="K5512" s="1240" t="s">
        <v>425</v>
      </c>
      <c r="L5512" s="1240"/>
      <c r="M5512" s="1240"/>
      <c r="N5512" s="1240"/>
      <c r="O5512" s="1240"/>
      <c r="P5512" s="1240"/>
      <c r="Q5512" s="159"/>
      <c r="R5512" s="1244">
        <v>0</v>
      </c>
      <c r="S5512" s="1244"/>
      <c r="T5512" s="1244"/>
      <c r="U5512" s="1240"/>
      <c r="V5512" s="1240"/>
      <c r="W5512" s="1240"/>
      <c r="X5512" s="1243"/>
      <c r="Y5512" s="1243"/>
      <c r="Z5512" s="1241"/>
      <c r="AA5512" s="1241"/>
      <c r="AB5512" s="1241"/>
      <c r="AC5512" s="1241"/>
      <c r="AD5512" s="1241"/>
      <c r="AE5512" s="1241"/>
      <c r="AF5512" s="1241"/>
    </row>
    <row r="5513" spans="1:32" ht="16.7" customHeight="1">
      <c r="A5513" s="1239"/>
      <c r="B5513" s="1239"/>
      <c r="C5513" s="1239"/>
      <c r="D5513" s="1239"/>
      <c r="E5513" s="1239"/>
      <c r="F5513" s="1239"/>
      <c r="G5513" s="1239"/>
      <c r="H5513" s="1239"/>
      <c r="I5513" s="1239"/>
      <c r="J5513" s="1239"/>
      <c r="K5513" s="1240"/>
      <c r="L5513" s="1240"/>
      <c r="M5513" s="1240"/>
      <c r="N5513" s="1240"/>
      <c r="O5513" s="1240"/>
      <c r="P5513" s="1240"/>
      <c r="Q5513" s="151"/>
      <c r="R5513" s="1244"/>
      <c r="S5513" s="1244"/>
      <c r="T5513" s="1244"/>
      <c r="U5513" s="151"/>
      <c r="V5513" s="1240" t="s">
        <v>426</v>
      </c>
      <c r="W5513" s="1240"/>
      <c r="X5513" s="1243"/>
      <c r="Y5513" s="1243"/>
      <c r="Z5513" s="1241">
        <v>0</v>
      </c>
      <c r="AA5513" s="1241"/>
      <c r="AB5513" s="1241"/>
      <c r="AC5513" s="1241"/>
      <c r="AD5513" s="1241"/>
      <c r="AE5513" s="1241"/>
      <c r="AF5513" s="1241"/>
    </row>
    <row r="5514" spans="1:32" ht="17.45" customHeight="1">
      <c r="A5514" s="1239"/>
      <c r="B5514" s="1239"/>
      <c r="C5514" s="1239"/>
      <c r="D5514" s="1239"/>
      <c r="E5514" s="1239"/>
      <c r="F5514" s="1239"/>
      <c r="G5514" s="1239"/>
      <c r="H5514" s="1239"/>
      <c r="I5514" s="1239"/>
      <c r="J5514" s="1239"/>
      <c r="K5514" s="1239"/>
      <c r="L5514" s="1239"/>
      <c r="M5514" s="1240" t="s">
        <v>427</v>
      </c>
      <c r="N5514" s="1240"/>
      <c r="O5514" s="1240"/>
      <c r="P5514" s="1240"/>
      <c r="Q5514" s="1240"/>
      <c r="R5514" s="1240"/>
      <c r="S5514" s="1240"/>
      <c r="T5514" s="1240"/>
      <c r="U5514" s="1240"/>
      <c r="V5514" s="1240"/>
      <c r="W5514" s="1240"/>
      <c r="X5514" s="1243"/>
      <c r="Y5514" s="1243"/>
      <c r="Z5514" s="1241">
        <v>420.52</v>
      </c>
      <c r="AA5514" s="1241"/>
      <c r="AB5514" s="1241"/>
      <c r="AC5514" s="1241"/>
      <c r="AD5514" s="1241"/>
      <c r="AE5514" s="1241"/>
      <c r="AF5514" s="1241"/>
    </row>
    <row r="5515" spans="1:32" ht="5.85" customHeight="1">
      <c r="A5515" s="1242"/>
      <c r="B5515" s="1242"/>
      <c r="C5515" s="1242"/>
      <c r="D5515" s="1242"/>
      <c r="E5515" s="1242"/>
      <c r="F5515" s="1242"/>
      <c r="G5515" s="1242"/>
      <c r="H5515" s="1242"/>
      <c r="I5515" s="1242"/>
      <c r="J5515" s="1242"/>
      <c r="K5515" s="1242"/>
      <c r="L5515" s="1242"/>
      <c r="M5515" s="1242"/>
      <c r="N5515" s="1242"/>
      <c r="O5515" s="1242"/>
      <c r="P5515" s="1242"/>
      <c r="Q5515" s="1242"/>
      <c r="R5515" s="1242"/>
      <c r="S5515" s="1242"/>
      <c r="T5515" s="1242"/>
      <c r="U5515" s="1242"/>
      <c r="V5515" s="1242"/>
      <c r="W5515" s="1242"/>
      <c r="X5515" s="1242"/>
      <c r="Y5515" s="1242"/>
      <c r="Z5515" s="1242"/>
      <c r="AA5515" s="1242"/>
      <c r="AB5515" s="1242"/>
      <c r="AC5515" s="1242"/>
      <c r="AD5515" s="1242"/>
      <c r="AE5515" s="1242"/>
      <c r="AF5515" s="1242"/>
    </row>
    <row r="5516" spans="1:32" ht="145.35" customHeight="1">
      <c r="A5516" s="150"/>
      <c r="AF5516" s="152"/>
    </row>
    <row r="5517" spans="1:32" ht="145.35" customHeight="1">
      <c r="A5517" s="150"/>
      <c r="AF5517" s="152"/>
    </row>
    <row r="5518" spans="1:32" ht="87.95" customHeight="1">
      <c r="A5518" s="150"/>
      <c r="AF5518" s="152"/>
    </row>
    <row r="5519" spans="1:32" ht="87.95" customHeight="1">
      <c r="A5519" s="153"/>
      <c r="B5519" s="154"/>
      <c r="C5519" s="154"/>
      <c r="D5519" s="154"/>
      <c r="E5519" s="154"/>
      <c r="F5519" s="154"/>
      <c r="G5519" s="154"/>
      <c r="H5519" s="154"/>
      <c r="I5519" s="154"/>
      <c r="J5519" s="154"/>
      <c r="K5519" s="154"/>
      <c r="L5519" s="154"/>
      <c r="M5519" s="154"/>
      <c r="N5519" s="154"/>
      <c r="O5519" s="154"/>
      <c r="P5519" s="154"/>
      <c r="Q5519" s="154"/>
      <c r="R5519" s="154"/>
      <c r="S5519" s="154"/>
      <c r="T5519" s="154"/>
      <c r="U5519" s="154"/>
      <c r="V5519" s="154"/>
      <c r="W5519" s="154"/>
      <c r="X5519" s="154"/>
      <c r="Y5519" s="154"/>
      <c r="Z5519" s="154"/>
      <c r="AA5519" s="154"/>
      <c r="AB5519" s="154"/>
      <c r="AC5519" s="154"/>
      <c r="AD5519" s="154"/>
      <c r="AE5519" s="154"/>
      <c r="AF5519" s="162"/>
    </row>
    <row r="5520" spans="1:32" ht="2.1" customHeight="1">
      <c r="A5520" s="146"/>
      <c r="B5520" s="147"/>
      <c r="C5520" s="147"/>
      <c r="D5520" s="147"/>
      <c r="E5520" s="147"/>
      <c r="F5520" s="147"/>
      <c r="G5520" s="1289" t="s">
        <v>376</v>
      </c>
      <c r="H5520" s="1289"/>
      <c r="I5520" s="1289"/>
      <c r="J5520" s="1289"/>
      <c r="K5520" s="1289"/>
      <c r="L5520" s="1289"/>
      <c r="M5520" s="1289"/>
      <c r="N5520" s="1289"/>
      <c r="O5520" s="1289"/>
      <c r="P5520" s="1289"/>
      <c r="Q5520" s="1289"/>
      <c r="R5520" s="1289"/>
      <c r="S5520" s="1289"/>
      <c r="T5520" s="1289"/>
      <c r="U5520" s="1289"/>
      <c r="V5520" s="1289"/>
      <c r="W5520" s="1289"/>
      <c r="X5520" s="1289"/>
      <c r="Y5520" s="1289"/>
      <c r="Z5520" s="1289"/>
      <c r="AA5520" s="148"/>
      <c r="AB5520" s="1290" t="s">
        <v>1102</v>
      </c>
      <c r="AC5520" s="1290"/>
      <c r="AD5520" s="1290"/>
      <c r="AE5520" s="1290"/>
      <c r="AF5520" s="1290"/>
    </row>
    <row r="5521" spans="1:32" ht="14.65" customHeight="1">
      <c r="A5521" s="150"/>
      <c r="B5521" s="1243"/>
      <c r="C5521" s="1243"/>
      <c r="D5521" s="1243"/>
      <c r="E5521" s="1243"/>
      <c r="G5521" s="1289"/>
      <c r="H5521" s="1289"/>
      <c r="I5521" s="1289"/>
      <c r="J5521" s="1289"/>
      <c r="K5521" s="1289"/>
      <c r="L5521" s="1289"/>
      <c r="M5521" s="1289"/>
      <c r="N5521" s="1289"/>
      <c r="O5521" s="1289"/>
      <c r="P5521" s="1289"/>
      <c r="Q5521" s="1289"/>
      <c r="R5521" s="1289"/>
      <c r="S5521" s="1289"/>
      <c r="T5521" s="1289"/>
      <c r="U5521" s="1289"/>
      <c r="V5521" s="1289"/>
      <c r="W5521" s="1289"/>
      <c r="X5521" s="1289"/>
      <c r="Y5521" s="1289"/>
      <c r="Z5521" s="1289"/>
      <c r="AA5521" s="152"/>
      <c r="AB5521" s="1290"/>
      <c r="AC5521" s="1290"/>
      <c r="AD5521" s="1290"/>
      <c r="AE5521" s="1290"/>
      <c r="AF5521" s="1290"/>
    </row>
    <row r="5522" spans="1:32" ht="0.75" customHeight="1">
      <c r="A5522" s="150"/>
      <c r="B5522" s="1243"/>
      <c r="C5522" s="1243"/>
      <c r="D5522" s="1243"/>
      <c r="E5522" s="1243"/>
      <c r="G5522" s="1289"/>
      <c r="H5522" s="1289"/>
      <c r="I5522" s="1289"/>
      <c r="J5522" s="1289"/>
      <c r="K5522" s="1289"/>
      <c r="L5522" s="1289"/>
      <c r="M5522" s="1289"/>
      <c r="N5522" s="1289"/>
      <c r="O5522" s="1289"/>
      <c r="P5522" s="1289"/>
      <c r="Q5522" s="1289"/>
      <c r="R5522" s="1289"/>
      <c r="S5522" s="1289"/>
      <c r="T5522" s="1289"/>
      <c r="U5522" s="1289"/>
      <c r="V5522" s="1289"/>
      <c r="W5522" s="1289"/>
      <c r="X5522" s="1289"/>
      <c r="Y5522" s="1289"/>
      <c r="Z5522" s="1289"/>
      <c r="AA5522" s="152"/>
      <c r="AB5522" s="1290"/>
      <c r="AC5522" s="1290"/>
      <c r="AD5522" s="1290"/>
      <c r="AE5522" s="1290"/>
      <c r="AF5522" s="1290"/>
    </row>
    <row r="5523" spans="1:32" ht="11.65" customHeight="1">
      <c r="A5523" s="150"/>
      <c r="B5523" s="1243"/>
      <c r="C5523" s="1243"/>
      <c r="D5523" s="1243"/>
      <c r="E5523" s="1243"/>
      <c r="G5523" s="1289"/>
      <c r="H5523" s="1289"/>
      <c r="I5523" s="1289"/>
      <c r="J5523" s="1289"/>
      <c r="K5523" s="1289"/>
      <c r="L5523" s="1289"/>
      <c r="M5523" s="1289"/>
      <c r="N5523" s="1289"/>
      <c r="O5523" s="1289"/>
      <c r="P5523" s="1289"/>
      <c r="Q5523" s="1289"/>
      <c r="R5523" s="1289"/>
      <c r="S5523" s="1289"/>
      <c r="T5523" s="1289"/>
      <c r="U5523" s="1289"/>
      <c r="V5523" s="1289"/>
      <c r="W5523" s="1289"/>
      <c r="X5523" s="1289"/>
      <c r="Y5523" s="1289"/>
      <c r="Z5523" s="1289"/>
      <c r="AA5523" s="152"/>
      <c r="AB5523" s="1303" t="s">
        <v>378</v>
      </c>
      <c r="AC5523" s="1303"/>
      <c r="AD5523" s="1303"/>
      <c r="AE5523" s="1292"/>
      <c r="AF5523" s="1292"/>
    </row>
    <row r="5524" spans="1:32" ht="13.15" customHeight="1">
      <c r="A5524" s="150"/>
      <c r="B5524" s="1243"/>
      <c r="C5524" s="1243"/>
      <c r="D5524" s="1243"/>
      <c r="E5524" s="1243"/>
      <c r="G5524" s="1293" t="s">
        <v>379</v>
      </c>
      <c r="H5524" s="1293"/>
      <c r="I5524" s="1293"/>
      <c r="J5524" s="1293"/>
      <c r="K5524" s="1293"/>
      <c r="L5524" s="1293"/>
      <c r="M5524" s="1293"/>
      <c r="N5524" s="1293"/>
      <c r="O5524" s="1293"/>
      <c r="P5524" s="1293"/>
      <c r="Q5524" s="1293"/>
      <c r="R5524" s="1293"/>
      <c r="S5524" s="1293"/>
      <c r="T5524" s="1293"/>
      <c r="U5524" s="1293"/>
      <c r="V5524" s="1293"/>
      <c r="W5524" s="1293"/>
      <c r="X5524" s="1293"/>
      <c r="Y5524" s="1293"/>
      <c r="Z5524" s="1293"/>
      <c r="AA5524" s="152"/>
      <c r="AB5524" s="1303"/>
      <c r="AC5524" s="1303"/>
      <c r="AD5524" s="1303"/>
      <c r="AE5524" s="1292"/>
      <c r="AF5524" s="1292"/>
    </row>
    <row r="5525" spans="1:32" ht="0.75" customHeight="1">
      <c r="A5525" s="150"/>
      <c r="G5525" s="1293"/>
      <c r="H5525" s="1293"/>
      <c r="I5525" s="1293"/>
      <c r="J5525" s="1293"/>
      <c r="K5525" s="1293"/>
      <c r="L5525" s="1293"/>
      <c r="M5525" s="1293"/>
      <c r="N5525" s="1293"/>
      <c r="O5525" s="1293"/>
      <c r="P5525" s="1293"/>
      <c r="Q5525" s="1293"/>
      <c r="R5525" s="1293"/>
      <c r="S5525" s="1293"/>
      <c r="T5525" s="1293"/>
      <c r="U5525" s="1293"/>
      <c r="V5525" s="1293"/>
      <c r="W5525" s="1293"/>
      <c r="X5525" s="1293"/>
      <c r="Y5525" s="1293"/>
      <c r="Z5525" s="1293"/>
      <c r="AA5525" s="152"/>
      <c r="AB5525" s="1303"/>
      <c r="AC5525" s="1303"/>
      <c r="AD5525" s="1303"/>
      <c r="AE5525" s="1292"/>
      <c r="AF5525" s="1292"/>
    </row>
    <row r="5526" spans="1:32" ht="0.75" customHeight="1">
      <c r="A5526" s="153"/>
      <c r="B5526" s="154"/>
      <c r="C5526" s="154"/>
      <c r="D5526" s="154"/>
      <c r="E5526" s="154"/>
      <c r="F5526" s="154"/>
      <c r="G5526" s="154"/>
      <c r="H5526" s="154"/>
      <c r="I5526" s="154"/>
      <c r="J5526" s="154"/>
      <c r="K5526" s="154"/>
      <c r="L5526" s="154"/>
      <c r="M5526" s="154"/>
      <c r="N5526" s="154"/>
      <c r="O5526" s="154"/>
      <c r="P5526" s="154"/>
      <c r="Q5526" s="154"/>
      <c r="R5526" s="154"/>
      <c r="S5526" s="154"/>
      <c r="T5526" s="154"/>
      <c r="U5526" s="154"/>
      <c r="V5526" s="154"/>
      <c r="W5526" s="154"/>
      <c r="X5526" s="154"/>
      <c r="Y5526" s="154"/>
      <c r="Z5526" s="154"/>
      <c r="AA5526" s="162"/>
      <c r="AB5526" s="1303"/>
      <c r="AC5526" s="1303"/>
      <c r="AD5526" s="1303"/>
      <c r="AE5526" s="1292"/>
      <c r="AF5526" s="1292"/>
    </row>
    <row r="5527" spans="1:32" ht="16.7" customHeight="1">
      <c r="A5527" s="1280" t="s">
        <v>323</v>
      </c>
      <c r="B5527" s="1280"/>
      <c r="C5527" s="1280"/>
      <c r="D5527" s="1280"/>
      <c r="E5527" s="1280"/>
      <c r="F5527" s="1280"/>
      <c r="G5527" s="1280"/>
      <c r="H5527" s="1280"/>
      <c r="I5527" s="1280"/>
      <c r="J5527" s="1280"/>
      <c r="K5527" s="1280"/>
      <c r="L5527" s="1280"/>
      <c r="M5527" s="1280"/>
      <c r="N5527" s="1280"/>
      <c r="O5527" s="1280"/>
      <c r="P5527" s="1280"/>
      <c r="Q5527" s="1280"/>
      <c r="R5527" s="1280"/>
      <c r="S5527" s="1280"/>
      <c r="T5527" s="1280"/>
      <c r="U5527" s="1280"/>
      <c r="V5527" s="1280"/>
      <c r="W5527" s="1280"/>
      <c r="X5527" s="1280"/>
      <c r="Y5527" s="1280"/>
      <c r="Z5527" s="1280"/>
      <c r="AA5527" s="1280"/>
      <c r="AB5527" s="1280"/>
      <c r="AC5527" s="1280"/>
      <c r="AD5527" s="1280"/>
      <c r="AE5527" s="1280"/>
      <c r="AF5527" s="1280"/>
    </row>
    <row r="5528" spans="1:32" ht="37.15" customHeight="1">
      <c r="A5528" s="1301" t="s">
        <v>380</v>
      </c>
      <c r="B5528" s="1301"/>
      <c r="C5528" s="1301"/>
      <c r="D5528" s="1301"/>
      <c r="E5528" s="1301"/>
      <c r="F5528" s="1301"/>
      <c r="G5528" s="1301"/>
      <c r="H5528" s="1301"/>
      <c r="I5528" s="1301"/>
      <c r="J5528" s="1301"/>
      <c r="K5528" s="1301"/>
      <c r="L5528" s="1301"/>
      <c r="M5528" s="1301"/>
      <c r="N5528" s="1301"/>
      <c r="O5528" s="1301"/>
      <c r="P5528" s="1301"/>
      <c r="Q5528" s="1301"/>
      <c r="R5528" s="1301"/>
      <c r="S5528" s="1301"/>
      <c r="T5528" s="1301"/>
      <c r="U5528" s="1301"/>
      <c r="V5528" s="1301"/>
      <c r="W5528" s="1301"/>
      <c r="X5528" s="1301"/>
      <c r="Y5528" s="1280" t="s">
        <v>878</v>
      </c>
      <c r="Z5528" s="1280"/>
      <c r="AA5528" s="1280"/>
      <c r="AB5528" s="1280"/>
      <c r="AC5528" s="1280"/>
      <c r="AD5528" s="1280"/>
      <c r="AE5528" s="1280"/>
      <c r="AF5528" s="1280"/>
    </row>
    <row r="5529" spans="1:32" ht="5.0999999999999996" customHeight="1">
      <c r="A5529" s="155"/>
      <c r="B5529" s="156"/>
      <c r="C5529" s="156"/>
      <c r="D5529" s="156"/>
      <c r="E5529" s="156"/>
      <c r="F5529" s="156"/>
      <c r="G5529" s="156"/>
      <c r="H5529" s="156"/>
      <c r="I5529" s="156"/>
      <c r="J5529" s="156"/>
      <c r="K5529" s="156"/>
      <c r="L5529" s="156"/>
      <c r="M5529" s="156"/>
      <c r="N5529" s="156"/>
      <c r="O5529" s="156"/>
      <c r="P5529" s="156"/>
      <c r="Q5529" s="156"/>
      <c r="R5529" s="156"/>
      <c r="S5529" s="156"/>
      <c r="T5529" s="156"/>
      <c r="U5529" s="156"/>
      <c r="V5529" s="156"/>
      <c r="W5529" s="156"/>
      <c r="X5529" s="156"/>
      <c r="Y5529" s="156"/>
      <c r="Z5529" s="156"/>
      <c r="AA5529" s="156"/>
      <c r="AB5529" s="156"/>
      <c r="AC5529" s="156"/>
      <c r="AD5529" s="156"/>
      <c r="AE5529" s="156"/>
      <c r="AF5529" s="157"/>
    </row>
    <row r="5530" spans="1:32" ht="0.75" customHeight="1">
      <c r="A5530" s="1283" t="s">
        <v>382</v>
      </c>
      <c r="B5530" s="1283"/>
      <c r="C5530" s="1283"/>
      <c r="D5530" s="1283"/>
      <c r="E5530" s="1284"/>
      <c r="F5530" s="1284"/>
      <c r="G5530" s="1284"/>
      <c r="H5530" s="1284"/>
      <c r="I5530" s="1285" t="s">
        <v>729</v>
      </c>
      <c r="J5530" s="1285"/>
      <c r="K5530" s="1285"/>
      <c r="L5530" s="1285"/>
      <c r="M5530" s="1285"/>
      <c r="N5530" s="1285"/>
      <c r="O5530" s="1285"/>
      <c r="P5530" s="1285"/>
      <c r="Q5530" s="1285"/>
      <c r="R5530" s="1285"/>
      <c r="S5530" s="1285"/>
      <c r="T5530" s="1285"/>
      <c r="U5530" s="1285"/>
      <c r="V5530" s="1285"/>
      <c r="W5530" s="1285"/>
      <c r="X5530" s="1285"/>
      <c r="Y5530" s="1275" t="s">
        <v>383</v>
      </c>
      <c r="Z5530" s="1275"/>
      <c r="AA5530" s="1275"/>
      <c r="AB5530" s="1275"/>
      <c r="AC5530" s="1275"/>
      <c r="AD5530" s="1286" t="s">
        <v>435</v>
      </c>
      <c r="AE5530" s="1286"/>
      <c r="AF5530" s="1286"/>
    </row>
    <row r="5531" spans="1:32" ht="18.2" customHeight="1">
      <c r="A5531" s="1283"/>
      <c r="B5531" s="1283"/>
      <c r="C5531" s="1283"/>
      <c r="D5531" s="1283"/>
      <c r="E5531" s="1287" t="s">
        <v>385</v>
      </c>
      <c r="F5531" s="1287"/>
      <c r="G5531" s="1287"/>
      <c r="H5531" s="1288" t="s">
        <v>386</v>
      </c>
      <c r="I5531" s="1285"/>
      <c r="J5531" s="1285"/>
      <c r="K5531" s="1285"/>
      <c r="L5531" s="1285"/>
      <c r="M5531" s="1285"/>
      <c r="N5531" s="1285"/>
      <c r="O5531" s="1285"/>
      <c r="P5531" s="1285"/>
      <c r="Q5531" s="1285"/>
      <c r="R5531" s="1285"/>
      <c r="S5531" s="1285"/>
      <c r="T5531" s="1285"/>
      <c r="U5531" s="1285"/>
      <c r="V5531" s="1285"/>
      <c r="W5531" s="1285"/>
      <c r="X5531" s="1285"/>
      <c r="Y5531" s="1275"/>
      <c r="Z5531" s="1275"/>
      <c r="AA5531" s="1275"/>
      <c r="AB5531" s="1275"/>
      <c r="AC5531" s="1275"/>
      <c r="AD5531" s="1286"/>
      <c r="AE5531" s="1286"/>
      <c r="AF5531" s="1286"/>
    </row>
    <row r="5532" spans="1:32" ht="0.75" customHeight="1">
      <c r="A5532" s="1274" t="s">
        <v>728</v>
      </c>
      <c r="B5532" s="1274"/>
      <c r="C5532" s="1274"/>
      <c r="D5532" s="1274"/>
      <c r="E5532" s="1287"/>
      <c r="F5532" s="1287"/>
      <c r="G5532" s="1287"/>
      <c r="H5532" s="1288"/>
      <c r="I5532" s="1285"/>
      <c r="J5532" s="1285"/>
      <c r="K5532" s="1285"/>
      <c r="L5532" s="1285"/>
      <c r="M5532" s="1285"/>
      <c r="N5532" s="1285"/>
      <c r="O5532" s="1285"/>
      <c r="P5532" s="1285"/>
      <c r="Q5532" s="1285"/>
      <c r="R5532" s="1285"/>
      <c r="S5532" s="1285"/>
      <c r="T5532" s="1285"/>
      <c r="U5532" s="1285"/>
      <c r="V5532" s="1285"/>
      <c r="W5532" s="1285"/>
      <c r="X5532" s="1285"/>
      <c r="Y5532" s="1275" t="s">
        <v>387</v>
      </c>
      <c r="Z5532" s="1275"/>
      <c r="AA5532" s="1275"/>
      <c r="AB5532" s="1275"/>
      <c r="AC5532" s="1275"/>
      <c r="AD5532" s="1276">
        <v>4</v>
      </c>
      <c r="AE5532" s="1276"/>
      <c r="AF5532" s="1276"/>
    </row>
    <row r="5533" spans="1:32" ht="17.45" customHeight="1">
      <c r="A5533" s="1274"/>
      <c r="B5533" s="1274"/>
      <c r="C5533" s="1274"/>
      <c r="D5533" s="1274"/>
      <c r="E5533" s="1277"/>
      <c r="F5533" s="1277"/>
      <c r="G5533" s="1277"/>
      <c r="H5533" s="1288"/>
      <c r="I5533" s="1285"/>
      <c r="J5533" s="1285"/>
      <c r="K5533" s="1285"/>
      <c r="L5533" s="1285"/>
      <c r="M5533" s="1285"/>
      <c r="N5533" s="1285"/>
      <c r="O5533" s="1285"/>
      <c r="P5533" s="1285"/>
      <c r="Q5533" s="1285"/>
      <c r="R5533" s="1285"/>
      <c r="S5533" s="1285"/>
      <c r="T5533" s="1285"/>
      <c r="U5533" s="1285"/>
      <c r="V5533" s="1285"/>
      <c r="W5533" s="1285"/>
      <c r="X5533" s="1285"/>
      <c r="Y5533" s="1275"/>
      <c r="Z5533" s="1275"/>
      <c r="AA5533" s="1275"/>
      <c r="AB5533" s="1275"/>
      <c r="AC5533" s="1275"/>
      <c r="AD5533" s="1276"/>
      <c r="AE5533" s="1276"/>
      <c r="AF5533" s="1276"/>
    </row>
    <row r="5534" spans="1:32" ht="0.75" customHeight="1">
      <c r="A5534" s="1278"/>
      <c r="B5534" s="1278"/>
      <c r="C5534" s="1278"/>
      <c r="D5534" s="1278"/>
      <c r="E5534" s="1278"/>
      <c r="F5534" s="1278"/>
      <c r="G5534" s="1278"/>
      <c r="H5534" s="1288"/>
      <c r="I5534" s="1279"/>
      <c r="J5534" s="1279"/>
      <c r="K5534" s="1279"/>
      <c r="L5534" s="1279"/>
      <c r="M5534" s="1279"/>
      <c r="N5534" s="1279"/>
      <c r="O5534" s="1279"/>
      <c r="P5534" s="1279"/>
      <c r="Q5534" s="1279"/>
      <c r="R5534" s="1279"/>
      <c r="S5534" s="1279"/>
      <c r="T5534" s="1279"/>
      <c r="U5534" s="1279"/>
      <c r="V5534" s="1279"/>
      <c r="W5534" s="1279"/>
      <c r="X5534" s="1279"/>
      <c r="Y5534" s="1279"/>
      <c r="Z5534" s="1279"/>
      <c r="AA5534" s="1279"/>
      <c r="AB5534" s="1279"/>
      <c r="AC5534" s="1279"/>
      <c r="AD5534" s="1279"/>
      <c r="AE5534" s="1279"/>
      <c r="AF5534" s="1279"/>
    </row>
    <row r="5535" spans="1:32" ht="26.85" customHeight="1">
      <c r="A5535" s="1271" t="s">
        <v>432</v>
      </c>
      <c r="B5535" s="1271"/>
      <c r="C5535" s="1271"/>
      <c r="D5535" s="1271"/>
      <c r="E5535" s="1271"/>
      <c r="F5535" s="1271"/>
      <c r="G5535" s="1271"/>
      <c r="H5535" s="1271"/>
      <c r="I5535" s="1271"/>
      <c r="J5535" s="1271"/>
      <c r="K5535" s="1271"/>
      <c r="L5535" s="1271"/>
      <c r="M5535" s="1271"/>
      <c r="N5535" s="1271"/>
      <c r="O5535" s="1271"/>
      <c r="P5535" s="1271"/>
      <c r="Q5535" s="1271"/>
      <c r="R5535" s="1271"/>
      <c r="S5535" s="1271"/>
      <c r="T5535" s="1271"/>
      <c r="U5535" s="1271"/>
      <c r="V5535" s="1271"/>
      <c r="W5535" s="1271"/>
      <c r="X5535" s="1271"/>
      <c r="Y5535" s="1271"/>
      <c r="Z5535" s="1271"/>
      <c r="AA5535" s="1271"/>
      <c r="AB5535" s="1271"/>
      <c r="AC5535" s="1271"/>
      <c r="AD5535" s="1271"/>
      <c r="AE5535" s="1271"/>
      <c r="AF5535" s="1272"/>
    </row>
    <row r="5536" spans="1:32" ht="10.15" customHeight="1">
      <c r="A5536" s="1273" t="s">
        <v>389</v>
      </c>
      <c r="B5536" s="1273"/>
      <c r="C5536" s="1273"/>
      <c r="D5536" s="1273"/>
      <c r="E5536" s="1273"/>
      <c r="F5536" s="1273"/>
      <c r="G5536" s="1273"/>
      <c r="H5536" s="1273"/>
      <c r="I5536" s="1273"/>
      <c r="J5536" s="1273"/>
      <c r="K5536" s="1273"/>
      <c r="L5536" s="1273"/>
      <c r="M5536" s="1273"/>
      <c r="N5536" s="1273"/>
      <c r="O5536" s="1273"/>
      <c r="P5536" s="1273"/>
      <c r="Q5536" s="1273"/>
      <c r="R5536" s="1273"/>
      <c r="S5536" s="1273"/>
      <c r="T5536" s="1273"/>
      <c r="U5536" s="1273"/>
      <c r="V5536" s="1273"/>
      <c r="W5536" s="1273"/>
      <c r="X5536" s="1273"/>
      <c r="Y5536" s="1273"/>
      <c r="Z5536" s="1273"/>
      <c r="AA5536" s="1273"/>
      <c r="AB5536" s="1273"/>
      <c r="AC5536" s="1273"/>
      <c r="AD5536" s="1273"/>
      <c r="AE5536" s="1273"/>
      <c r="AF5536" s="1272"/>
    </row>
    <row r="5537" spans="1:32" ht="17.45" customHeight="1">
      <c r="A5537" s="1255" t="s">
        <v>390</v>
      </c>
      <c r="B5537" s="1255"/>
      <c r="C5537" s="1255"/>
      <c r="D5537" s="1255"/>
      <c r="E5537" s="1255"/>
      <c r="F5537" s="1255"/>
      <c r="G5537" s="1255"/>
      <c r="H5537" s="1255"/>
      <c r="I5537" s="1255"/>
      <c r="J5537" s="1255"/>
      <c r="K5537" s="1255"/>
      <c r="L5537" s="1255"/>
      <c r="M5537" s="1256" t="s">
        <v>391</v>
      </c>
      <c r="N5537" s="1256" t="s">
        <v>392</v>
      </c>
      <c r="O5537" s="1256"/>
      <c r="P5537" s="1256"/>
      <c r="Q5537" s="1256"/>
      <c r="R5537" s="1256"/>
      <c r="S5537" s="1256"/>
      <c r="T5537" s="1256" t="s">
        <v>393</v>
      </c>
      <c r="U5537" s="1256"/>
      <c r="V5537" s="1256"/>
      <c r="W5537" s="1256"/>
      <c r="X5537" s="1256"/>
      <c r="Y5537" s="1256"/>
      <c r="Z5537" s="1256"/>
      <c r="AA5537" s="1256"/>
      <c r="AB5537" s="1256"/>
      <c r="AC5537" s="1245" t="s">
        <v>394</v>
      </c>
      <c r="AD5537" s="1245"/>
      <c r="AE5537" s="1245"/>
      <c r="AF5537" s="1245"/>
    </row>
    <row r="5538" spans="1:32" ht="16.7" customHeight="1">
      <c r="A5538" s="1255"/>
      <c r="B5538" s="1255"/>
      <c r="C5538" s="1255"/>
      <c r="D5538" s="1255"/>
      <c r="E5538" s="1255"/>
      <c r="F5538" s="1255"/>
      <c r="G5538" s="1255"/>
      <c r="H5538" s="1255"/>
      <c r="I5538" s="1255"/>
      <c r="J5538" s="1255"/>
      <c r="K5538" s="1255"/>
      <c r="L5538" s="1255"/>
      <c r="M5538" s="1256"/>
      <c r="N5538" s="1256" t="s">
        <v>395</v>
      </c>
      <c r="O5538" s="1256"/>
      <c r="P5538" s="1256" t="s">
        <v>396</v>
      </c>
      <c r="Q5538" s="1256"/>
      <c r="R5538" s="1256"/>
      <c r="S5538" s="1256"/>
      <c r="T5538" s="1256" t="s">
        <v>395</v>
      </c>
      <c r="U5538" s="1256"/>
      <c r="V5538" s="1256"/>
      <c r="W5538" s="1256"/>
      <c r="X5538" s="1256" t="s">
        <v>396</v>
      </c>
      <c r="Y5538" s="1256"/>
      <c r="Z5538" s="1256"/>
      <c r="AA5538" s="1256"/>
      <c r="AB5538" s="1256"/>
      <c r="AC5538" s="1245"/>
      <c r="AD5538" s="1245"/>
      <c r="AE5538" s="1245"/>
      <c r="AF5538" s="1245"/>
    </row>
    <row r="5539" spans="1:32" ht="23.25" customHeight="1">
      <c r="A5539" s="146"/>
      <c r="B5539" s="147"/>
      <c r="C5539" s="163" t="s">
        <v>1089</v>
      </c>
      <c r="D5539" s="1314" t="s">
        <v>1090</v>
      </c>
      <c r="E5539" s="1314"/>
      <c r="F5539" s="1314"/>
      <c r="G5539" s="1314"/>
      <c r="H5539" s="1314"/>
      <c r="I5539" s="1314"/>
      <c r="J5539" s="1314"/>
      <c r="K5539" s="1314"/>
      <c r="L5539" s="1314"/>
      <c r="M5539" s="164">
        <v>0.48193000000000003</v>
      </c>
      <c r="N5539" s="1327">
        <v>1</v>
      </c>
      <c r="O5539" s="1327"/>
      <c r="P5539" s="1327">
        <v>0</v>
      </c>
      <c r="Q5539" s="1327"/>
      <c r="R5539" s="1327"/>
      <c r="S5539" s="1327"/>
      <c r="T5539" s="1317">
        <v>25.778700000000001</v>
      </c>
      <c r="U5539" s="1317"/>
      <c r="V5539" s="1317"/>
      <c r="W5539" s="1317"/>
      <c r="X5539" s="1317">
        <v>16.251000000000001</v>
      </c>
      <c r="Y5539" s="1317"/>
      <c r="Z5539" s="1317"/>
      <c r="AA5539" s="1317"/>
      <c r="AB5539" s="1317"/>
      <c r="AC5539" s="1318">
        <v>12.423500000000001</v>
      </c>
      <c r="AD5539" s="1318"/>
      <c r="AE5539" s="1318"/>
      <c r="AF5539" s="1318"/>
    </row>
    <row r="5540" spans="1:32" ht="22.5" customHeight="1">
      <c r="A5540" s="150"/>
      <c r="C5540" s="165" t="s">
        <v>1057</v>
      </c>
      <c r="D5540" s="1309" t="s">
        <v>1058</v>
      </c>
      <c r="E5540" s="1309"/>
      <c r="F5540" s="1309"/>
      <c r="G5540" s="1309"/>
      <c r="H5540" s="1309"/>
      <c r="I5540" s="1309"/>
      <c r="J5540" s="1309"/>
      <c r="K5540" s="1309"/>
      <c r="L5540" s="1309"/>
      <c r="M5540" s="166">
        <v>0.15060000000000001</v>
      </c>
      <c r="N5540" s="1332">
        <v>1</v>
      </c>
      <c r="O5540" s="1332"/>
      <c r="P5540" s="1332">
        <v>0</v>
      </c>
      <c r="Q5540" s="1332"/>
      <c r="R5540" s="1332"/>
      <c r="S5540" s="1332"/>
      <c r="T5540" s="1312">
        <v>0.36919999999999997</v>
      </c>
      <c r="U5540" s="1312"/>
      <c r="V5540" s="1312"/>
      <c r="W5540" s="1312"/>
      <c r="X5540" s="1312">
        <v>0.23949999999999999</v>
      </c>
      <c r="Y5540" s="1312"/>
      <c r="Z5540" s="1312"/>
      <c r="AA5540" s="1312"/>
      <c r="AB5540" s="1312"/>
      <c r="AC5540" s="1313">
        <v>5.5599999999999997E-2</v>
      </c>
      <c r="AD5540" s="1313"/>
      <c r="AE5540" s="1313"/>
      <c r="AF5540" s="1313"/>
    </row>
    <row r="5541" spans="1:32" ht="23.25" customHeight="1">
      <c r="A5541" s="150"/>
      <c r="C5541" s="165" t="s">
        <v>1059</v>
      </c>
      <c r="D5541" s="1309" t="s">
        <v>1060</v>
      </c>
      <c r="E5541" s="1309"/>
      <c r="F5541" s="1309"/>
      <c r="G5541" s="1309"/>
      <c r="H5541" s="1309"/>
      <c r="I5541" s="1309"/>
      <c r="J5541" s="1309"/>
      <c r="K5541" s="1309"/>
      <c r="L5541" s="1309"/>
      <c r="M5541" s="166">
        <v>0.48193000000000003</v>
      </c>
      <c r="N5541" s="1332">
        <v>1</v>
      </c>
      <c r="O5541" s="1332"/>
      <c r="P5541" s="1332">
        <v>0</v>
      </c>
      <c r="Q5541" s="1332"/>
      <c r="R5541" s="1332"/>
      <c r="S5541" s="1332"/>
      <c r="T5541" s="1312">
        <v>12.2409</v>
      </c>
      <c r="U5541" s="1312"/>
      <c r="V5541" s="1312"/>
      <c r="W5541" s="1312"/>
      <c r="X5541" s="1312">
        <v>7.7809999999999997</v>
      </c>
      <c r="Y5541" s="1312"/>
      <c r="Z5541" s="1312"/>
      <c r="AA5541" s="1312"/>
      <c r="AB5541" s="1312"/>
      <c r="AC5541" s="1313">
        <v>5.8993000000000002</v>
      </c>
      <c r="AD5541" s="1313"/>
      <c r="AE5541" s="1313"/>
      <c r="AF5541" s="1313"/>
    </row>
    <row r="5542" spans="1:32" ht="22.5" customHeight="1">
      <c r="A5542" s="150"/>
      <c r="C5542" s="165" t="s">
        <v>1061</v>
      </c>
      <c r="D5542" s="1309" t="s">
        <v>1062</v>
      </c>
      <c r="E5542" s="1309"/>
      <c r="F5542" s="1309"/>
      <c r="G5542" s="1309"/>
      <c r="H5542" s="1309"/>
      <c r="I5542" s="1309"/>
      <c r="J5542" s="1309"/>
      <c r="K5542" s="1309"/>
      <c r="L5542" s="1309"/>
      <c r="M5542" s="166">
        <v>0.20080000000000001</v>
      </c>
      <c r="N5542" s="1332">
        <v>1</v>
      </c>
      <c r="O5542" s="1332"/>
      <c r="P5542" s="1332">
        <v>0</v>
      </c>
      <c r="Q5542" s="1332"/>
      <c r="R5542" s="1332"/>
      <c r="S5542" s="1332"/>
      <c r="T5542" s="1312">
        <v>15.0852</v>
      </c>
      <c r="U5542" s="1312"/>
      <c r="V5542" s="1312"/>
      <c r="W5542" s="1312"/>
      <c r="X5542" s="1312">
        <v>9.5890000000000004</v>
      </c>
      <c r="Y5542" s="1312"/>
      <c r="Z5542" s="1312"/>
      <c r="AA5542" s="1312"/>
      <c r="AB5542" s="1312"/>
      <c r="AC5542" s="1313">
        <v>3.0291000000000001</v>
      </c>
      <c r="AD5542" s="1313"/>
      <c r="AE5542" s="1313"/>
      <c r="AF5542" s="1313"/>
    </row>
    <row r="5543" spans="1:32" ht="23.25" customHeight="1">
      <c r="A5543" s="153"/>
      <c r="B5543" s="154"/>
      <c r="C5543" s="167" t="s">
        <v>1063</v>
      </c>
      <c r="D5543" s="1304" t="s">
        <v>1064</v>
      </c>
      <c r="E5543" s="1304"/>
      <c r="F5543" s="1304"/>
      <c r="G5543" s="1304"/>
      <c r="H5543" s="1304"/>
      <c r="I5543" s="1304"/>
      <c r="J5543" s="1304"/>
      <c r="K5543" s="1304"/>
      <c r="L5543" s="1304"/>
      <c r="M5543" s="168">
        <v>0.48193000000000003</v>
      </c>
      <c r="N5543" s="1326">
        <v>1</v>
      </c>
      <c r="O5543" s="1326"/>
      <c r="P5543" s="1326">
        <v>0</v>
      </c>
      <c r="Q5543" s="1326"/>
      <c r="R5543" s="1326"/>
      <c r="S5543" s="1326"/>
      <c r="T5543" s="1307">
        <v>29.897200000000002</v>
      </c>
      <c r="U5543" s="1307"/>
      <c r="V5543" s="1307"/>
      <c r="W5543" s="1307"/>
      <c r="X5543" s="1307">
        <v>7.7064000000000004</v>
      </c>
      <c r="Y5543" s="1307"/>
      <c r="Z5543" s="1307"/>
      <c r="AA5543" s="1307"/>
      <c r="AB5543" s="1307"/>
      <c r="AC5543" s="1308">
        <v>14.4084</v>
      </c>
      <c r="AD5543" s="1308"/>
      <c r="AE5543" s="1308"/>
      <c r="AF5543" s="1308"/>
    </row>
    <row r="5544" spans="1:32" ht="16.7" customHeight="1">
      <c r="A5544" s="1246"/>
      <c r="B5544" s="1246"/>
      <c r="C5544" s="1246"/>
      <c r="D5544" s="1246"/>
      <c r="E5544" s="1246"/>
      <c r="F5544" s="1246"/>
      <c r="G5544" s="1246"/>
      <c r="H5544" s="1246"/>
      <c r="I5544" s="1246"/>
      <c r="J5544" s="1246"/>
      <c r="K5544" s="1246"/>
      <c r="L5544" s="1246"/>
      <c r="M5544" s="1247" t="s">
        <v>397</v>
      </c>
      <c r="N5544" s="1247"/>
      <c r="O5544" s="1247"/>
      <c r="P5544" s="1247"/>
      <c r="Q5544" s="1247"/>
      <c r="R5544" s="1247"/>
      <c r="S5544" s="1247"/>
      <c r="T5544" s="1247"/>
      <c r="U5544" s="1247"/>
      <c r="V5544" s="1247"/>
      <c r="W5544" s="1247"/>
      <c r="X5544" s="1248"/>
      <c r="Y5544" s="1248"/>
      <c r="Z5544" s="1249">
        <v>35.815899999999999</v>
      </c>
      <c r="AA5544" s="1249"/>
      <c r="AB5544" s="1249"/>
      <c r="AC5544" s="1249"/>
      <c r="AD5544" s="1249"/>
      <c r="AE5544" s="1249"/>
      <c r="AF5544" s="1249"/>
    </row>
    <row r="5545" spans="1:32" ht="17.45" customHeight="1">
      <c r="A5545" s="1255" t="s">
        <v>398</v>
      </c>
      <c r="B5545" s="1255"/>
      <c r="C5545" s="1255"/>
      <c r="D5545" s="1255"/>
      <c r="E5545" s="1255"/>
      <c r="F5545" s="1255"/>
      <c r="G5545" s="1255"/>
      <c r="H5545" s="1255"/>
      <c r="I5545" s="1255"/>
      <c r="J5545" s="1255"/>
      <c r="K5545" s="1255"/>
      <c r="L5545" s="1255"/>
      <c r="M5545" s="1255"/>
      <c r="N5545" s="1255"/>
      <c r="O5545" s="1256" t="s">
        <v>399</v>
      </c>
      <c r="P5545" s="1256"/>
      <c r="Q5545" s="1256"/>
      <c r="R5545" s="1256"/>
      <c r="S5545" s="1256" t="s">
        <v>391</v>
      </c>
      <c r="T5545" s="1256"/>
      <c r="U5545" s="1256"/>
      <c r="V5545" s="1256"/>
      <c r="W5545" s="1256" t="s">
        <v>400</v>
      </c>
      <c r="X5545" s="1256"/>
      <c r="Y5545" s="1256"/>
      <c r="Z5545" s="1256"/>
      <c r="AA5545" s="1256"/>
      <c r="AB5545" s="1256"/>
      <c r="AC5545" s="1245" t="s">
        <v>394</v>
      </c>
      <c r="AD5545" s="1245"/>
      <c r="AE5545" s="1245"/>
      <c r="AF5545" s="1245"/>
    </row>
    <row r="5546" spans="1:32" ht="22.5" customHeight="1">
      <c r="A5546" s="146"/>
      <c r="B5546" s="147"/>
      <c r="C5546" s="170" t="s">
        <v>505</v>
      </c>
      <c r="D5546" s="1263" t="s">
        <v>506</v>
      </c>
      <c r="E5546" s="1263"/>
      <c r="F5546" s="1263"/>
      <c r="G5546" s="1263"/>
      <c r="H5546" s="1263"/>
      <c r="I5546" s="1263"/>
      <c r="J5546" s="1263"/>
      <c r="K5546" s="1263"/>
      <c r="L5546" s="1263"/>
      <c r="M5546" s="1263"/>
      <c r="N5546" s="1263"/>
      <c r="O5546" s="1264">
        <v>0</v>
      </c>
      <c r="P5546" s="1264"/>
      <c r="Q5546" s="1264"/>
      <c r="R5546" s="1264"/>
      <c r="S5546" s="1264">
        <v>2</v>
      </c>
      <c r="T5546" s="1264"/>
      <c r="U5546" s="1264"/>
      <c r="V5546" s="1264"/>
      <c r="W5546" s="1265">
        <v>22.593900000000001</v>
      </c>
      <c r="X5546" s="1265"/>
      <c r="Y5546" s="1265"/>
      <c r="Z5546" s="1265"/>
      <c r="AA5546" s="1265"/>
      <c r="AB5546" s="1265"/>
      <c r="AC5546" s="1266">
        <v>45.187800000000003</v>
      </c>
      <c r="AD5546" s="1266"/>
      <c r="AE5546" s="1266"/>
      <c r="AF5546" s="1266"/>
    </row>
    <row r="5547" spans="1:32" ht="23.25" customHeight="1">
      <c r="A5547" s="150"/>
      <c r="C5547" s="173" t="s">
        <v>1065</v>
      </c>
      <c r="D5547" s="1297" t="s">
        <v>1066</v>
      </c>
      <c r="E5547" s="1297"/>
      <c r="F5547" s="1297"/>
      <c r="G5547" s="1297"/>
      <c r="H5547" s="1297"/>
      <c r="I5547" s="1297"/>
      <c r="J5547" s="1297"/>
      <c r="K5547" s="1297"/>
      <c r="L5547" s="1297"/>
      <c r="M5547" s="1297"/>
      <c r="N5547" s="1297"/>
      <c r="O5547" s="1325">
        <v>0</v>
      </c>
      <c r="P5547" s="1325"/>
      <c r="Q5547" s="1325"/>
      <c r="R5547" s="1325"/>
      <c r="S5547" s="1325">
        <v>1</v>
      </c>
      <c r="T5547" s="1325"/>
      <c r="U5547" s="1325"/>
      <c r="V5547" s="1325"/>
      <c r="W5547" s="1299">
        <v>28.705400000000001</v>
      </c>
      <c r="X5547" s="1299"/>
      <c r="Y5547" s="1299"/>
      <c r="Z5547" s="1299"/>
      <c r="AA5547" s="1299"/>
      <c r="AB5547" s="1299"/>
      <c r="AC5547" s="1262">
        <v>28.705400000000001</v>
      </c>
      <c r="AD5547" s="1262"/>
      <c r="AE5547" s="1262"/>
      <c r="AF5547" s="1262"/>
    </row>
    <row r="5548" spans="1:32" ht="22.5" customHeight="1">
      <c r="A5548" s="150"/>
      <c r="C5548" s="173" t="s">
        <v>462</v>
      </c>
      <c r="D5548" s="1297" t="s">
        <v>463</v>
      </c>
      <c r="E5548" s="1297"/>
      <c r="F5548" s="1297"/>
      <c r="G5548" s="1297"/>
      <c r="H5548" s="1297"/>
      <c r="I5548" s="1297"/>
      <c r="J5548" s="1297"/>
      <c r="K5548" s="1297"/>
      <c r="L5548" s="1297"/>
      <c r="M5548" s="1297"/>
      <c r="N5548" s="1297"/>
      <c r="O5548" s="1325">
        <v>0</v>
      </c>
      <c r="P5548" s="1325"/>
      <c r="Q5548" s="1325"/>
      <c r="R5548" s="1325"/>
      <c r="S5548" s="1325">
        <v>2</v>
      </c>
      <c r="T5548" s="1325"/>
      <c r="U5548" s="1325"/>
      <c r="V5548" s="1325"/>
      <c r="W5548" s="1299">
        <v>22.268799999999999</v>
      </c>
      <c r="X5548" s="1299"/>
      <c r="Y5548" s="1299"/>
      <c r="Z5548" s="1299"/>
      <c r="AA5548" s="1299"/>
      <c r="AB5548" s="1299"/>
      <c r="AC5548" s="1262">
        <v>44.537599999999998</v>
      </c>
      <c r="AD5548" s="1262"/>
      <c r="AE5548" s="1262"/>
      <c r="AF5548" s="1262"/>
    </row>
    <row r="5549" spans="1:32" ht="23.25" customHeight="1">
      <c r="A5549" s="150"/>
      <c r="C5549" s="173" t="s">
        <v>507</v>
      </c>
      <c r="D5549" s="1297" t="s">
        <v>508</v>
      </c>
      <c r="E5549" s="1297"/>
      <c r="F5549" s="1297"/>
      <c r="G5549" s="1297"/>
      <c r="H5549" s="1297"/>
      <c r="I5549" s="1297"/>
      <c r="J5549" s="1297"/>
      <c r="K5549" s="1297"/>
      <c r="L5549" s="1297"/>
      <c r="M5549" s="1297"/>
      <c r="N5549" s="1297"/>
      <c r="O5549" s="1325">
        <v>0</v>
      </c>
      <c r="P5549" s="1325"/>
      <c r="Q5549" s="1325"/>
      <c r="R5549" s="1325"/>
      <c r="S5549" s="1325">
        <v>1</v>
      </c>
      <c r="T5549" s="1325"/>
      <c r="U5549" s="1325"/>
      <c r="V5549" s="1325"/>
      <c r="W5549" s="1299">
        <v>32.884700000000002</v>
      </c>
      <c r="X5549" s="1299"/>
      <c r="Y5549" s="1299"/>
      <c r="Z5549" s="1299"/>
      <c r="AA5549" s="1299"/>
      <c r="AB5549" s="1299"/>
      <c r="AC5549" s="1262">
        <v>32.884700000000002</v>
      </c>
      <c r="AD5549" s="1262"/>
      <c r="AE5549" s="1262"/>
      <c r="AF5549" s="1262"/>
    </row>
    <row r="5550" spans="1:32" ht="16.7" customHeight="1">
      <c r="A5550" s="150"/>
      <c r="M5550" s="1240" t="s">
        <v>401</v>
      </c>
      <c r="N5550" s="1240"/>
      <c r="O5550" s="1240"/>
      <c r="P5550" s="1240"/>
      <c r="Q5550" s="1240"/>
      <c r="R5550" s="1240"/>
      <c r="S5550" s="1240"/>
      <c r="T5550" s="1240"/>
      <c r="U5550" s="1240"/>
      <c r="V5550" s="1240"/>
      <c r="W5550" s="1240"/>
      <c r="Z5550" s="1262">
        <v>151.31549999999999</v>
      </c>
      <c r="AA5550" s="1262"/>
      <c r="AB5550" s="1262"/>
      <c r="AC5550" s="1262"/>
      <c r="AD5550" s="1262"/>
      <c r="AE5550" s="1262"/>
      <c r="AF5550" s="1262"/>
    </row>
    <row r="5551" spans="1:32" ht="17.45" customHeight="1">
      <c r="A5551" s="150"/>
      <c r="M5551" s="1240" t="s">
        <v>402</v>
      </c>
      <c r="N5551" s="1240"/>
      <c r="O5551" s="1240"/>
      <c r="P5551" s="1240"/>
      <c r="Q5551" s="1240"/>
      <c r="R5551" s="1240"/>
      <c r="S5551" s="1240"/>
      <c r="T5551" s="1240"/>
      <c r="U5551" s="1240"/>
      <c r="V5551" s="1240"/>
      <c r="W5551" s="1240"/>
      <c r="Z5551" s="1262">
        <v>187.13140000000001</v>
      </c>
      <c r="AA5551" s="1262"/>
      <c r="AB5551" s="1262"/>
      <c r="AC5551" s="1262"/>
      <c r="AD5551" s="1262"/>
      <c r="AE5551" s="1262"/>
      <c r="AF5551" s="1262"/>
    </row>
    <row r="5552" spans="1:32" ht="17.45" customHeight="1">
      <c r="A5552" s="150"/>
      <c r="M5552" s="1240" t="s">
        <v>403</v>
      </c>
      <c r="N5552" s="1240"/>
      <c r="O5552" s="1240"/>
      <c r="P5552" s="1240"/>
      <c r="Q5552" s="1240"/>
      <c r="R5552" s="1240"/>
      <c r="S5552" s="1240"/>
      <c r="T5552" s="1240"/>
      <c r="U5552" s="1240"/>
      <c r="V5552" s="1240"/>
      <c r="W5552" s="1240"/>
      <c r="Z5552" s="1262">
        <v>46.782899999999998</v>
      </c>
      <c r="AA5552" s="1262"/>
      <c r="AB5552" s="1262"/>
      <c r="AC5552" s="1262"/>
      <c r="AD5552" s="1262"/>
      <c r="AE5552" s="1262"/>
      <c r="AF5552" s="1262"/>
    </row>
    <row r="5553" spans="1:32" ht="16.7" customHeight="1">
      <c r="A5553" s="150"/>
      <c r="M5553" s="1240" t="s">
        <v>404</v>
      </c>
      <c r="N5553" s="1240"/>
      <c r="O5553" s="1240"/>
      <c r="P5553" s="1240"/>
      <c r="Q5553" s="1240"/>
      <c r="R5553" s="1240"/>
      <c r="S5553" s="1240"/>
      <c r="T5553" s="1240"/>
      <c r="U5553" s="1240"/>
      <c r="V5553" s="1240"/>
      <c r="W5553" s="1240"/>
      <c r="Z5553" s="1262">
        <v>0</v>
      </c>
      <c r="AA5553" s="1262"/>
      <c r="AB5553" s="1262"/>
      <c r="AC5553" s="1262"/>
      <c r="AD5553" s="1262"/>
      <c r="AE5553" s="1262"/>
      <c r="AF5553" s="1262"/>
    </row>
    <row r="5554" spans="1:32" ht="17.45" customHeight="1">
      <c r="A5554" s="153"/>
      <c r="B5554" s="154"/>
      <c r="C5554" s="154"/>
      <c r="D5554" s="154"/>
      <c r="E5554" s="154"/>
      <c r="F5554" s="154"/>
      <c r="G5554" s="154"/>
      <c r="H5554" s="154"/>
      <c r="I5554" s="154"/>
      <c r="J5554" s="154"/>
      <c r="K5554" s="154"/>
      <c r="L5554" s="154"/>
      <c r="M5554" s="1260" t="s">
        <v>405</v>
      </c>
      <c r="N5554" s="1260"/>
      <c r="O5554" s="1260"/>
      <c r="P5554" s="1260"/>
      <c r="Q5554" s="1260"/>
      <c r="R5554" s="1260"/>
      <c r="S5554" s="1260"/>
      <c r="T5554" s="1260"/>
      <c r="U5554" s="1260"/>
      <c r="V5554" s="1260"/>
      <c r="W5554" s="1260"/>
      <c r="X5554" s="154"/>
      <c r="Y5554" s="154"/>
      <c r="Z5554" s="1261">
        <v>0</v>
      </c>
      <c r="AA5554" s="1261"/>
      <c r="AB5554" s="1261"/>
      <c r="AC5554" s="1261"/>
      <c r="AD5554" s="1261"/>
      <c r="AE5554" s="1261"/>
      <c r="AF5554" s="1261"/>
    </row>
    <row r="5555" spans="1:32" ht="17.45" customHeight="1">
      <c r="A5555" s="1257" t="s">
        <v>406</v>
      </c>
      <c r="B5555" s="1257"/>
      <c r="C5555" s="1257"/>
      <c r="D5555" s="1257"/>
      <c r="E5555" s="1257"/>
      <c r="F5555" s="1257"/>
      <c r="G5555" s="1257"/>
      <c r="H5555" s="1257"/>
      <c r="I5555" s="1257"/>
      <c r="J5555" s="1257"/>
      <c r="K5555" s="1257"/>
      <c r="L5555" s="1257"/>
      <c r="M5555" s="1257"/>
      <c r="N5555" s="1257"/>
      <c r="O5555" s="1258" t="s">
        <v>391</v>
      </c>
      <c r="P5555" s="1258"/>
      <c r="Q5555" s="1258"/>
      <c r="R5555" s="1258"/>
      <c r="S5555" s="1258" t="s">
        <v>407</v>
      </c>
      <c r="T5555" s="1258"/>
      <c r="U5555" s="1258"/>
      <c r="V5555" s="1258"/>
      <c r="W5555" s="1258" t="s">
        <v>408</v>
      </c>
      <c r="X5555" s="1258"/>
      <c r="Y5555" s="1258"/>
      <c r="Z5555" s="1258"/>
      <c r="AA5555" s="1258"/>
      <c r="AB5555" s="1258"/>
      <c r="AC5555" s="1259" t="s">
        <v>409</v>
      </c>
      <c r="AD5555" s="1259"/>
      <c r="AE5555" s="1259"/>
      <c r="AF5555" s="1259"/>
    </row>
    <row r="5556" spans="1:32" ht="22.5" customHeight="1">
      <c r="A5556" s="146"/>
      <c r="B5556" s="147"/>
      <c r="C5556" s="170" t="s">
        <v>1067</v>
      </c>
      <c r="D5556" s="1314" t="s">
        <v>1068</v>
      </c>
      <c r="E5556" s="1314"/>
      <c r="F5556" s="1314"/>
      <c r="G5556" s="1314"/>
      <c r="H5556" s="1314"/>
      <c r="I5556" s="1314"/>
      <c r="J5556" s="1314"/>
      <c r="K5556" s="1314"/>
      <c r="L5556" s="1314"/>
      <c r="M5556" s="1314"/>
      <c r="N5556" s="1314"/>
      <c r="O5556" s="1315">
        <v>11.775</v>
      </c>
      <c r="P5556" s="1315"/>
      <c r="Q5556" s="1315"/>
      <c r="R5556" s="1315"/>
      <c r="S5556" s="1316" t="s">
        <v>533</v>
      </c>
      <c r="T5556" s="1316"/>
      <c r="U5556" s="1316"/>
      <c r="V5556" s="1316"/>
      <c r="W5556" s="1317">
        <v>12.654500000000001</v>
      </c>
      <c r="X5556" s="1317"/>
      <c r="Y5556" s="1317"/>
      <c r="Z5556" s="1317"/>
      <c r="AA5556" s="1317"/>
      <c r="AB5556" s="1317"/>
      <c r="AC5556" s="1318">
        <v>149.0067</v>
      </c>
      <c r="AD5556" s="1318"/>
      <c r="AE5556" s="1318"/>
      <c r="AF5556" s="1318"/>
    </row>
    <row r="5557" spans="1:32" ht="23.25" customHeight="1">
      <c r="A5557" s="150"/>
      <c r="C5557" s="173" t="s">
        <v>1091</v>
      </c>
      <c r="D5557" s="1309" t="s">
        <v>1092</v>
      </c>
      <c r="E5557" s="1309"/>
      <c r="F5557" s="1309"/>
      <c r="G5557" s="1309"/>
      <c r="H5557" s="1309"/>
      <c r="I5557" s="1309"/>
      <c r="J5557" s="1309"/>
      <c r="K5557" s="1309"/>
      <c r="L5557" s="1309"/>
      <c r="M5557" s="1309"/>
      <c r="N5557" s="1309"/>
      <c r="O5557" s="1310">
        <v>1</v>
      </c>
      <c r="P5557" s="1310"/>
      <c r="Q5557" s="1310"/>
      <c r="R5557" s="1310"/>
      <c r="S5557" s="1311" t="s">
        <v>435</v>
      </c>
      <c r="T5557" s="1311"/>
      <c r="U5557" s="1311"/>
      <c r="V5557" s="1311"/>
      <c r="W5557" s="1312">
        <v>151.28440000000001</v>
      </c>
      <c r="X5557" s="1312"/>
      <c r="Y5557" s="1312"/>
      <c r="Z5557" s="1312"/>
      <c r="AA5557" s="1312"/>
      <c r="AB5557" s="1312"/>
      <c r="AC5557" s="1313">
        <v>151.28440000000001</v>
      </c>
      <c r="AD5557" s="1313"/>
      <c r="AE5557" s="1313"/>
      <c r="AF5557" s="1313"/>
    </row>
    <row r="5558" spans="1:32" ht="22.5" customHeight="1">
      <c r="A5558" s="153"/>
      <c r="B5558" s="154"/>
      <c r="C5558" s="175" t="s">
        <v>1103</v>
      </c>
      <c r="D5558" s="1304" t="s">
        <v>1104</v>
      </c>
      <c r="E5558" s="1304"/>
      <c r="F5558" s="1304"/>
      <c r="G5558" s="1304"/>
      <c r="H5558" s="1304"/>
      <c r="I5558" s="1304"/>
      <c r="J5558" s="1304"/>
      <c r="K5558" s="1304"/>
      <c r="L5558" s="1304"/>
      <c r="M5558" s="1304"/>
      <c r="N5558" s="1304"/>
      <c r="O5558" s="1305">
        <v>0.4</v>
      </c>
      <c r="P5558" s="1305"/>
      <c r="Q5558" s="1305"/>
      <c r="R5558" s="1305"/>
      <c r="S5558" s="1306" t="s">
        <v>435</v>
      </c>
      <c r="T5558" s="1306"/>
      <c r="U5558" s="1306"/>
      <c r="V5558" s="1306"/>
      <c r="W5558" s="1307">
        <v>247.50620000000001</v>
      </c>
      <c r="X5558" s="1307"/>
      <c r="Y5558" s="1307"/>
      <c r="Z5558" s="1307"/>
      <c r="AA5558" s="1307"/>
      <c r="AB5558" s="1307"/>
      <c r="AC5558" s="1308">
        <v>99.002499999999998</v>
      </c>
      <c r="AD5558" s="1308"/>
      <c r="AE5558" s="1308"/>
      <c r="AF5558" s="1308"/>
    </row>
    <row r="5559" spans="1:32" ht="17.45" customHeight="1">
      <c r="A5559" s="1246"/>
      <c r="B5559" s="1246"/>
      <c r="C5559" s="1246"/>
      <c r="D5559" s="1246"/>
      <c r="E5559" s="1246"/>
      <c r="F5559" s="1246"/>
      <c r="G5559" s="1246"/>
      <c r="H5559" s="1246"/>
      <c r="I5559" s="1246"/>
      <c r="J5559" s="1246"/>
      <c r="K5559" s="1246"/>
      <c r="L5559" s="1246"/>
      <c r="M5559" s="1247" t="s">
        <v>411</v>
      </c>
      <c r="N5559" s="1247"/>
      <c r="O5559" s="1247"/>
      <c r="P5559" s="1247"/>
      <c r="Q5559" s="1247"/>
      <c r="R5559" s="1247"/>
      <c r="S5559" s="1247"/>
      <c r="T5559" s="1247"/>
      <c r="U5559" s="1247"/>
      <c r="V5559" s="1247"/>
      <c r="W5559" s="1247"/>
      <c r="X5559" s="1248"/>
      <c r="Y5559" s="1248"/>
      <c r="Z5559" s="1249">
        <v>399.29360000000003</v>
      </c>
      <c r="AA5559" s="1249"/>
      <c r="AB5559" s="1249"/>
      <c r="AC5559" s="1249"/>
      <c r="AD5559" s="1249"/>
      <c r="AE5559" s="1249"/>
      <c r="AF5559" s="1249"/>
    </row>
    <row r="5560" spans="1:32" ht="16.7" customHeight="1">
      <c r="A5560" s="1257" t="s">
        <v>412</v>
      </c>
      <c r="B5560" s="1257"/>
      <c r="C5560" s="1257"/>
      <c r="D5560" s="1257"/>
      <c r="E5560" s="1257"/>
      <c r="F5560" s="1257"/>
      <c r="G5560" s="1257"/>
      <c r="H5560" s="1257"/>
      <c r="I5560" s="1257"/>
      <c r="J5560" s="1257"/>
      <c r="K5560" s="1257"/>
      <c r="L5560" s="1257"/>
      <c r="M5560" s="1257"/>
      <c r="N5560" s="1257"/>
      <c r="O5560" s="1258" t="s">
        <v>391</v>
      </c>
      <c r="P5560" s="1258"/>
      <c r="Q5560" s="1258"/>
      <c r="R5560" s="1258"/>
      <c r="S5560" s="1258" t="s">
        <v>407</v>
      </c>
      <c r="T5560" s="1258"/>
      <c r="U5560" s="1258"/>
      <c r="V5560" s="1258"/>
      <c r="W5560" s="1258" t="s">
        <v>408</v>
      </c>
      <c r="X5560" s="1258"/>
      <c r="Y5560" s="1258"/>
      <c r="Z5560" s="1258"/>
      <c r="AA5560" s="1258"/>
      <c r="AB5560" s="1258"/>
      <c r="AC5560" s="1259" t="s">
        <v>409</v>
      </c>
      <c r="AD5560" s="1259"/>
      <c r="AE5560" s="1259"/>
      <c r="AF5560" s="1259"/>
    </row>
    <row r="5561" spans="1:32" ht="23.25" customHeight="1">
      <c r="A5561" s="155"/>
      <c r="B5561" s="156"/>
      <c r="C5561" s="169" t="s">
        <v>1071</v>
      </c>
      <c r="D5561" s="1268" t="s">
        <v>1072</v>
      </c>
      <c r="E5561" s="1268"/>
      <c r="F5561" s="1268"/>
      <c r="G5561" s="1268"/>
      <c r="H5561" s="1268"/>
      <c r="I5561" s="1268"/>
      <c r="J5561" s="1268"/>
      <c r="K5561" s="1268"/>
      <c r="L5561" s="1268"/>
      <c r="M5561" s="1268"/>
      <c r="N5561" s="1268"/>
      <c r="O5561" s="1319">
        <v>1</v>
      </c>
      <c r="P5561" s="1319"/>
      <c r="Q5561" s="1319"/>
      <c r="R5561" s="1319"/>
      <c r="S5561" s="1320" t="s">
        <v>435</v>
      </c>
      <c r="T5561" s="1320"/>
      <c r="U5561" s="1320"/>
      <c r="V5561" s="1320"/>
      <c r="W5561" s="1270">
        <v>18.717600000000001</v>
      </c>
      <c r="X5561" s="1270"/>
      <c r="Y5561" s="1270"/>
      <c r="Z5561" s="1270"/>
      <c r="AA5561" s="1270"/>
      <c r="AB5561" s="1270"/>
      <c r="AC5561" s="1267">
        <v>18.72</v>
      </c>
      <c r="AD5561" s="1267"/>
      <c r="AE5561" s="1267"/>
      <c r="AF5561" s="1267"/>
    </row>
    <row r="5562" spans="1:32" ht="16.7" customHeight="1">
      <c r="A5562" s="1246"/>
      <c r="B5562" s="1246"/>
      <c r="C5562" s="1246"/>
      <c r="D5562" s="1246"/>
      <c r="E5562" s="1246"/>
      <c r="F5562" s="1246"/>
      <c r="G5562" s="1246"/>
      <c r="H5562" s="1246"/>
      <c r="I5562" s="1246"/>
      <c r="J5562" s="1246"/>
      <c r="K5562" s="1246"/>
      <c r="L5562" s="1246"/>
      <c r="M5562" s="1247" t="s">
        <v>413</v>
      </c>
      <c r="N5562" s="1247"/>
      <c r="O5562" s="1247"/>
      <c r="P5562" s="1247"/>
      <c r="Q5562" s="1247"/>
      <c r="R5562" s="1247"/>
      <c r="S5562" s="1247"/>
      <c r="T5562" s="1247"/>
      <c r="U5562" s="1247"/>
      <c r="V5562" s="1247"/>
      <c r="W5562" s="1247"/>
      <c r="X5562" s="1248"/>
      <c r="Y5562" s="1248"/>
      <c r="Z5562" s="1249">
        <v>18.72</v>
      </c>
      <c r="AA5562" s="1249"/>
      <c r="AB5562" s="1249"/>
      <c r="AC5562" s="1249"/>
      <c r="AD5562" s="1249"/>
      <c r="AE5562" s="1249"/>
      <c r="AF5562" s="1249"/>
    </row>
    <row r="5563" spans="1:32" ht="17.45" customHeight="1">
      <c r="A5563" s="1257" t="s">
        <v>414</v>
      </c>
      <c r="B5563" s="1257"/>
      <c r="C5563" s="1257"/>
      <c r="D5563" s="1257"/>
      <c r="E5563" s="1257"/>
      <c r="F5563" s="1257"/>
      <c r="G5563" s="1257"/>
      <c r="H5563" s="1257"/>
      <c r="I5563" s="1257"/>
      <c r="J5563" s="1257"/>
      <c r="K5563" s="1257"/>
      <c r="L5563" s="1257"/>
      <c r="M5563" s="1257"/>
      <c r="N5563" s="1257"/>
      <c r="O5563" s="1258" t="s">
        <v>391</v>
      </c>
      <c r="P5563" s="1258"/>
      <c r="Q5563" s="1258"/>
      <c r="R5563" s="1258"/>
      <c r="S5563" s="1258" t="s">
        <v>407</v>
      </c>
      <c r="T5563" s="1258"/>
      <c r="U5563" s="1258"/>
      <c r="V5563" s="1258"/>
      <c r="W5563" s="1258" t="s">
        <v>408</v>
      </c>
      <c r="X5563" s="1258"/>
      <c r="Y5563" s="1258"/>
      <c r="Z5563" s="1258"/>
      <c r="AA5563" s="1258"/>
      <c r="AB5563" s="1258"/>
      <c r="AC5563" s="1259" t="s">
        <v>409</v>
      </c>
      <c r="AD5563" s="1259"/>
      <c r="AE5563" s="1259"/>
      <c r="AF5563" s="1259"/>
    </row>
    <row r="5564" spans="1:32" ht="23.25" customHeight="1">
      <c r="A5564" s="146"/>
      <c r="B5564" s="147"/>
      <c r="C5564" s="170" t="s">
        <v>1073</v>
      </c>
      <c r="D5564" s="1314" t="s">
        <v>1074</v>
      </c>
      <c r="E5564" s="1314"/>
      <c r="F5564" s="1314"/>
      <c r="G5564" s="1314"/>
      <c r="H5564" s="1314"/>
      <c r="I5564" s="1314"/>
      <c r="J5564" s="1314"/>
      <c r="K5564" s="1314"/>
      <c r="L5564" s="1314"/>
      <c r="M5564" s="1314"/>
      <c r="N5564" s="1314"/>
      <c r="O5564" s="1315">
        <v>1.1780000000000001E-2</v>
      </c>
      <c r="P5564" s="1315"/>
      <c r="Q5564" s="1315"/>
      <c r="R5564" s="1315"/>
      <c r="S5564" s="1316" t="s">
        <v>283</v>
      </c>
      <c r="T5564" s="1316"/>
      <c r="U5564" s="1316"/>
      <c r="V5564" s="1316"/>
      <c r="W5564" s="1317">
        <v>34.19</v>
      </c>
      <c r="X5564" s="1317"/>
      <c r="Y5564" s="1317"/>
      <c r="Z5564" s="1317"/>
      <c r="AA5564" s="1317"/>
      <c r="AB5564" s="1317"/>
      <c r="AC5564" s="1318">
        <v>0.40279999999999999</v>
      </c>
      <c r="AD5564" s="1318"/>
      <c r="AE5564" s="1318"/>
      <c r="AF5564" s="1318"/>
    </row>
    <row r="5565" spans="1:32" ht="22.5" customHeight="1">
      <c r="A5565" s="150"/>
      <c r="C5565" s="173" t="s">
        <v>1095</v>
      </c>
      <c r="D5565" s="1309" t="s">
        <v>1096</v>
      </c>
      <c r="E5565" s="1309"/>
      <c r="F5565" s="1309"/>
      <c r="G5565" s="1309"/>
      <c r="H5565" s="1309"/>
      <c r="I5565" s="1309"/>
      <c r="J5565" s="1309"/>
      <c r="K5565" s="1309"/>
      <c r="L5565" s="1309"/>
      <c r="M5565" s="1309"/>
      <c r="N5565" s="1309"/>
      <c r="O5565" s="1310">
        <v>4.4000000000000002E-4</v>
      </c>
      <c r="P5565" s="1310"/>
      <c r="Q5565" s="1310"/>
      <c r="R5565" s="1310"/>
      <c r="S5565" s="1311" t="s">
        <v>283</v>
      </c>
      <c r="T5565" s="1311"/>
      <c r="U5565" s="1311"/>
      <c r="V5565" s="1311"/>
      <c r="W5565" s="1312">
        <v>33.54</v>
      </c>
      <c r="X5565" s="1312"/>
      <c r="Y5565" s="1312"/>
      <c r="Z5565" s="1312"/>
      <c r="AA5565" s="1312"/>
      <c r="AB5565" s="1312"/>
      <c r="AC5565" s="1313">
        <v>1.4800000000000001E-2</v>
      </c>
      <c r="AD5565" s="1313"/>
      <c r="AE5565" s="1313"/>
      <c r="AF5565" s="1313"/>
    </row>
    <row r="5566" spans="1:32" ht="31.9" customHeight="1">
      <c r="A5566" s="153"/>
      <c r="B5566" s="154"/>
      <c r="C5566" s="154"/>
      <c r="D5566" s="154"/>
      <c r="E5566" s="154"/>
      <c r="F5566" s="154"/>
      <c r="G5566" s="154"/>
      <c r="H5566" s="154"/>
      <c r="I5566" s="154"/>
      <c r="J5566" s="154"/>
      <c r="K5566" s="154"/>
      <c r="L5566" s="154"/>
      <c r="M5566" s="154"/>
      <c r="N5566" s="154"/>
      <c r="O5566" s="154"/>
      <c r="P5566" s="154"/>
      <c r="Q5566" s="154"/>
      <c r="R5566" s="154"/>
      <c r="S5566" s="154"/>
      <c r="T5566" s="154"/>
      <c r="U5566" s="154"/>
      <c r="V5566" s="154"/>
      <c r="W5566" s="154"/>
      <c r="X5566" s="154"/>
      <c r="Y5566" s="154"/>
      <c r="Z5566" s="154"/>
      <c r="AA5566" s="154"/>
      <c r="AB5566" s="154"/>
      <c r="AC5566" s="154"/>
      <c r="AD5566" s="154"/>
      <c r="AE5566" s="154"/>
      <c r="AF5566" s="162"/>
    </row>
    <row r="5567" spans="1:32" ht="1.5" customHeight="1">
      <c r="A5567" s="146"/>
      <c r="B5567" s="147"/>
      <c r="C5567" s="147"/>
      <c r="D5567" s="147"/>
      <c r="E5567" s="147"/>
      <c r="F5567" s="147"/>
      <c r="G5567" s="1289" t="s">
        <v>376</v>
      </c>
      <c r="H5567" s="1289"/>
      <c r="I5567" s="1289"/>
      <c r="J5567" s="1289"/>
      <c r="K5567" s="1289"/>
      <c r="L5567" s="1289"/>
      <c r="M5567" s="1289"/>
      <c r="N5567" s="1289"/>
      <c r="O5567" s="1289"/>
      <c r="P5567" s="1289"/>
      <c r="Q5567" s="1289"/>
      <c r="R5567" s="1289"/>
      <c r="S5567" s="1289"/>
      <c r="T5567" s="1289"/>
      <c r="U5567" s="1289"/>
      <c r="V5567" s="1289"/>
      <c r="W5567" s="1289"/>
      <c r="X5567" s="1289"/>
      <c r="Y5567" s="1289"/>
      <c r="Z5567" s="1289"/>
      <c r="AA5567" s="148"/>
      <c r="AB5567" s="1290" t="s">
        <v>1105</v>
      </c>
      <c r="AC5567" s="1290"/>
      <c r="AD5567" s="1290"/>
      <c r="AE5567" s="1290"/>
      <c r="AF5567" s="1290"/>
    </row>
    <row r="5568" spans="1:32" ht="15.4" customHeight="1">
      <c r="A5568" s="150"/>
      <c r="B5568" s="1243"/>
      <c r="C5568" s="1243"/>
      <c r="D5568" s="1243"/>
      <c r="E5568" s="1243"/>
      <c r="G5568" s="1289"/>
      <c r="H5568" s="1289"/>
      <c r="I5568" s="1289"/>
      <c r="J5568" s="1289"/>
      <c r="K5568" s="1289"/>
      <c r="L5568" s="1289"/>
      <c r="M5568" s="1289"/>
      <c r="N5568" s="1289"/>
      <c r="O5568" s="1289"/>
      <c r="P5568" s="1289"/>
      <c r="Q5568" s="1289"/>
      <c r="R5568" s="1289"/>
      <c r="S5568" s="1289"/>
      <c r="T5568" s="1289"/>
      <c r="U5568" s="1289"/>
      <c r="V5568" s="1289"/>
      <c r="W5568" s="1289"/>
      <c r="X5568" s="1289"/>
      <c r="Y5568" s="1289"/>
      <c r="Z5568" s="1289"/>
      <c r="AA5568" s="152"/>
      <c r="AB5568" s="1290"/>
      <c r="AC5568" s="1290"/>
      <c r="AD5568" s="1290"/>
      <c r="AE5568" s="1290"/>
      <c r="AF5568" s="1290"/>
    </row>
    <row r="5569" spans="1:32" ht="11.65" customHeight="1">
      <c r="A5569" s="150"/>
      <c r="B5569" s="1243"/>
      <c r="C5569" s="1243"/>
      <c r="D5569" s="1243"/>
      <c r="E5569" s="1243"/>
      <c r="G5569" s="1289"/>
      <c r="H5569" s="1289"/>
      <c r="I5569" s="1289"/>
      <c r="J5569" s="1289"/>
      <c r="K5569" s="1289"/>
      <c r="L5569" s="1289"/>
      <c r="M5569" s="1289"/>
      <c r="N5569" s="1289"/>
      <c r="O5569" s="1289"/>
      <c r="P5569" s="1289"/>
      <c r="Q5569" s="1289"/>
      <c r="R5569" s="1289"/>
      <c r="S5569" s="1289"/>
      <c r="T5569" s="1289"/>
      <c r="U5569" s="1289"/>
      <c r="V5569" s="1289"/>
      <c r="W5569" s="1289"/>
      <c r="X5569" s="1289"/>
      <c r="Y5569" s="1289"/>
      <c r="Z5569" s="1289"/>
      <c r="AA5569" s="152"/>
      <c r="AB5569" s="1291" t="s">
        <v>378</v>
      </c>
      <c r="AC5569" s="1291"/>
      <c r="AD5569" s="1291"/>
      <c r="AE5569" s="1292"/>
      <c r="AF5569" s="1292"/>
    </row>
    <row r="5570" spans="1:32" ht="13.9" customHeight="1">
      <c r="A5570" s="150"/>
      <c r="B5570" s="1243"/>
      <c r="C5570" s="1243"/>
      <c r="D5570" s="1243"/>
      <c r="E5570" s="1243"/>
      <c r="G5570" s="1293" t="s">
        <v>379</v>
      </c>
      <c r="H5570" s="1293"/>
      <c r="I5570" s="1293"/>
      <c r="J5570" s="1293"/>
      <c r="K5570" s="1293"/>
      <c r="L5570" s="1293"/>
      <c r="M5570" s="1293"/>
      <c r="N5570" s="1293"/>
      <c r="O5570" s="1293"/>
      <c r="P5570" s="1293"/>
      <c r="Q5570" s="1293"/>
      <c r="R5570" s="1293"/>
      <c r="S5570" s="1293"/>
      <c r="T5570" s="1293"/>
      <c r="U5570" s="1293"/>
      <c r="V5570" s="1293"/>
      <c r="W5570" s="1293"/>
      <c r="X5570" s="1293"/>
      <c r="Y5570" s="1293"/>
      <c r="Z5570" s="1293"/>
      <c r="AA5570" s="152"/>
      <c r="AB5570" s="1291"/>
      <c r="AC5570" s="1291"/>
      <c r="AD5570" s="1291"/>
      <c r="AE5570" s="1292"/>
      <c r="AF5570" s="1292"/>
    </row>
    <row r="5571" spans="1:32" ht="0.75" customHeight="1">
      <c r="A5571" s="150"/>
      <c r="G5571" s="1293"/>
      <c r="H5571" s="1293"/>
      <c r="I5571" s="1293"/>
      <c r="J5571" s="1293"/>
      <c r="K5571" s="1293"/>
      <c r="L5571" s="1293"/>
      <c r="M5571" s="1293"/>
      <c r="N5571" s="1293"/>
      <c r="O5571" s="1293"/>
      <c r="P5571" s="1293"/>
      <c r="Q5571" s="1293"/>
      <c r="R5571" s="1293"/>
      <c r="S5571" s="1293"/>
      <c r="T5571" s="1293"/>
      <c r="U5571" s="1293"/>
      <c r="V5571" s="1293"/>
      <c r="W5571" s="1293"/>
      <c r="X5571" s="1293"/>
      <c r="Y5571" s="1293"/>
      <c r="Z5571" s="1293"/>
      <c r="AA5571" s="152"/>
      <c r="AB5571" s="1291"/>
      <c r="AC5571" s="1291"/>
      <c r="AD5571" s="1291"/>
      <c r="AE5571" s="1292"/>
      <c r="AF5571" s="1292"/>
    </row>
    <row r="5572" spans="1:32" ht="0.75" customHeight="1">
      <c r="A5572" s="153"/>
      <c r="B5572" s="154"/>
      <c r="C5572" s="154"/>
      <c r="D5572" s="154"/>
      <c r="E5572" s="154"/>
      <c r="F5572" s="154"/>
      <c r="G5572" s="154"/>
      <c r="H5572" s="154"/>
      <c r="I5572" s="154"/>
      <c r="J5572" s="154"/>
      <c r="K5572" s="154"/>
      <c r="L5572" s="154"/>
      <c r="M5572" s="154"/>
      <c r="N5572" s="154"/>
      <c r="O5572" s="154"/>
      <c r="P5572" s="154"/>
      <c r="Q5572" s="154"/>
      <c r="R5572" s="154"/>
      <c r="S5572" s="154"/>
      <c r="T5572" s="154"/>
      <c r="U5572" s="154"/>
      <c r="V5572" s="154"/>
      <c r="W5572" s="154"/>
      <c r="X5572" s="154"/>
      <c r="Y5572" s="154"/>
      <c r="Z5572" s="154"/>
      <c r="AA5572" s="154"/>
      <c r="AB5572" s="154"/>
      <c r="AC5572" s="154"/>
      <c r="AD5572" s="154"/>
      <c r="AE5572" s="1292"/>
      <c r="AF5572" s="1292"/>
    </row>
    <row r="5573" spans="1:32" ht="15.95" customHeight="1">
      <c r="A5573" s="1280" t="s">
        <v>323</v>
      </c>
      <c r="B5573" s="1280"/>
      <c r="C5573" s="1280"/>
      <c r="D5573" s="1280"/>
      <c r="E5573" s="1280"/>
      <c r="F5573" s="1280"/>
      <c r="G5573" s="1280"/>
      <c r="H5573" s="1280"/>
      <c r="I5573" s="1280"/>
      <c r="J5573" s="1280"/>
      <c r="K5573" s="1280"/>
      <c r="L5573" s="1280"/>
      <c r="M5573" s="1280"/>
      <c r="N5573" s="1280"/>
      <c r="O5573" s="1280"/>
      <c r="P5573" s="1280"/>
      <c r="Q5573" s="1280"/>
      <c r="R5573" s="1280"/>
      <c r="S5573" s="1280"/>
      <c r="T5573" s="1280"/>
      <c r="U5573" s="1280"/>
      <c r="V5573" s="1280"/>
      <c r="W5573" s="1280"/>
      <c r="X5573" s="1280"/>
      <c r="Y5573" s="1280"/>
      <c r="Z5573" s="1280"/>
      <c r="AA5573" s="1280"/>
      <c r="AB5573" s="1280"/>
      <c r="AC5573" s="1280"/>
      <c r="AD5573" s="1280"/>
      <c r="AE5573" s="1280"/>
      <c r="AF5573" s="1280"/>
    </row>
    <row r="5574" spans="1:32" ht="0.75" customHeight="1">
      <c r="A5574" s="146"/>
      <c r="B5574" s="147"/>
      <c r="C5574" s="147"/>
      <c r="D5574" s="147"/>
      <c r="E5574" s="147"/>
      <c r="F5574" s="147"/>
      <c r="G5574" s="147"/>
      <c r="H5574" s="147"/>
      <c r="I5574" s="147"/>
      <c r="J5574" s="147"/>
      <c r="K5574" s="147"/>
      <c r="L5574" s="147"/>
      <c r="M5574" s="147"/>
      <c r="N5574" s="147"/>
      <c r="O5574" s="147"/>
      <c r="P5574" s="147"/>
      <c r="Q5574" s="147"/>
      <c r="R5574" s="147"/>
      <c r="S5574" s="147"/>
      <c r="T5574" s="147"/>
      <c r="U5574" s="147"/>
      <c r="V5574" s="147"/>
      <c r="W5574" s="147"/>
      <c r="X5574" s="147"/>
      <c r="Y5574" s="147"/>
      <c r="Z5574" s="147"/>
      <c r="AA5574" s="147"/>
      <c r="AB5574" s="147"/>
      <c r="AC5574" s="147"/>
      <c r="AD5574" s="147"/>
      <c r="AE5574" s="147"/>
      <c r="AF5574" s="148"/>
    </row>
    <row r="5575" spans="1:32" ht="37.15" customHeight="1">
      <c r="A5575" s="1281" t="s">
        <v>380</v>
      </c>
      <c r="B5575" s="1281"/>
      <c r="C5575" s="1281"/>
      <c r="D5575" s="1281"/>
      <c r="E5575" s="1281"/>
      <c r="F5575" s="1281"/>
      <c r="G5575" s="1281"/>
      <c r="H5575" s="1281"/>
      <c r="I5575" s="1281"/>
      <c r="J5575" s="1281"/>
      <c r="K5575" s="1281"/>
      <c r="L5575" s="1281"/>
      <c r="M5575" s="1281"/>
      <c r="N5575" s="1281"/>
      <c r="O5575" s="1281"/>
      <c r="P5575" s="1281"/>
      <c r="Q5575" s="1281"/>
      <c r="R5575" s="1281"/>
      <c r="S5575" s="1281"/>
      <c r="T5575" s="1281"/>
      <c r="U5575" s="1281"/>
      <c r="V5575" s="1281"/>
      <c r="W5575" s="1281"/>
      <c r="X5575" s="1281"/>
      <c r="Y5575" s="1282" t="s">
        <v>878</v>
      </c>
      <c r="Z5575" s="1282"/>
      <c r="AA5575" s="1282"/>
      <c r="AB5575" s="1282"/>
      <c r="AC5575" s="1282"/>
      <c r="AD5575" s="1282"/>
      <c r="AE5575" s="1282"/>
      <c r="AF5575" s="1282"/>
    </row>
    <row r="5576" spans="1:32" ht="5.0999999999999996" customHeight="1">
      <c r="A5576" s="155"/>
      <c r="B5576" s="156"/>
      <c r="C5576" s="156"/>
      <c r="D5576" s="156"/>
      <c r="E5576" s="156"/>
      <c r="F5576" s="156"/>
      <c r="G5576" s="156"/>
      <c r="H5576" s="156"/>
      <c r="I5576" s="156"/>
      <c r="J5576" s="156"/>
      <c r="K5576" s="156"/>
      <c r="L5576" s="156"/>
      <c r="M5576" s="156"/>
      <c r="N5576" s="156"/>
      <c r="O5576" s="156"/>
      <c r="P5576" s="156"/>
      <c r="Q5576" s="156"/>
      <c r="R5576" s="156"/>
      <c r="S5576" s="156"/>
      <c r="T5576" s="156"/>
      <c r="U5576" s="156"/>
      <c r="V5576" s="156"/>
      <c r="W5576" s="156"/>
      <c r="X5576" s="156"/>
      <c r="Y5576" s="156"/>
      <c r="Z5576" s="156"/>
      <c r="AA5576" s="156"/>
      <c r="AB5576" s="156"/>
      <c r="AC5576" s="156"/>
      <c r="AD5576" s="156"/>
      <c r="AE5576" s="156"/>
      <c r="AF5576" s="157"/>
    </row>
    <row r="5577" spans="1:32" ht="16.7" customHeight="1">
      <c r="A5577" s="1257" t="s">
        <v>414</v>
      </c>
      <c r="B5577" s="1257"/>
      <c r="C5577" s="1257"/>
      <c r="D5577" s="1257"/>
      <c r="E5577" s="1257"/>
      <c r="F5577" s="1257"/>
      <c r="G5577" s="1257"/>
      <c r="H5577" s="1257"/>
      <c r="I5577" s="1257"/>
      <c r="J5577" s="1257"/>
      <c r="K5577" s="1257"/>
      <c r="L5577" s="1257"/>
      <c r="M5577" s="1257"/>
      <c r="N5577" s="1257"/>
      <c r="O5577" s="1258" t="s">
        <v>391</v>
      </c>
      <c r="P5577" s="1258"/>
      <c r="Q5577" s="1258"/>
      <c r="R5577" s="1258"/>
      <c r="S5577" s="1258" t="s">
        <v>407</v>
      </c>
      <c r="T5577" s="1258"/>
      <c r="U5577" s="1258"/>
      <c r="V5577" s="1258"/>
      <c r="W5577" s="1258" t="s">
        <v>408</v>
      </c>
      <c r="X5577" s="1258"/>
      <c r="Y5577" s="1258"/>
      <c r="Z5577" s="1258"/>
      <c r="AA5577" s="1258"/>
      <c r="AB5577" s="1258"/>
      <c r="AC5577" s="1259" t="s">
        <v>409</v>
      </c>
      <c r="AD5577" s="1259"/>
      <c r="AE5577" s="1259"/>
      <c r="AF5577" s="1259"/>
    </row>
    <row r="5578" spans="1:32" ht="23.25" customHeight="1">
      <c r="A5578" s="155"/>
      <c r="B5578" s="156"/>
      <c r="C5578" s="160" t="s">
        <v>1106</v>
      </c>
      <c r="D5578" s="1268" t="s">
        <v>1107</v>
      </c>
      <c r="E5578" s="1268"/>
      <c r="F5578" s="1268"/>
      <c r="G5578" s="1268"/>
      <c r="H5578" s="1268"/>
      <c r="I5578" s="1268"/>
      <c r="J5578" s="1268"/>
      <c r="K5578" s="1268"/>
      <c r="L5578" s="1268"/>
      <c r="M5578" s="1268"/>
      <c r="N5578" s="1268"/>
      <c r="O5578" s="1319">
        <v>1.9000000000000001E-4</v>
      </c>
      <c r="P5578" s="1319"/>
      <c r="Q5578" s="1319"/>
      <c r="R5578" s="1319"/>
      <c r="S5578" s="1320" t="s">
        <v>283</v>
      </c>
      <c r="T5578" s="1320"/>
      <c r="U5578" s="1320"/>
      <c r="V5578" s="1320"/>
      <c r="W5578" s="1270">
        <v>33.54</v>
      </c>
      <c r="X5578" s="1270"/>
      <c r="Y5578" s="1270"/>
      <c r="Z5578" s="1270"/>
      <c r="AA5578" s="1270"/>
      <c r="AB5578" s="1270"/>
      <c r="AC5578" s="1267">
        <v>6.4000000000000003E-3</v>
      </c>
      <c r="AD5578" s="1267"/>
      <c r="AE5578" s="1267"/>
      <c r="AF5578" s="1267"/>
    </row>
    <row r="5579" spans="1:32" ht="16.7" customHeight="1">
      <c r="A5579" s="1251"/>
      <c r="B5579" s="1251"/>
      <c r="C5579" s="1251"/>
      <c r="D5579" s="1251"/>
      <c r="E5579" s="1251"/>
      <c r="F5579" s="1251"/>
      <c r="G5579" s="1251"/>
      <c r="H5579" s="1251"/>
      <c r="I5579" s="1251"/>
      <c r="J5579" s="1251"/>
      <c r="K5579" s="1251"/>
      <c r="L5579" s="1251"/>
      <c r="M5579" s="1252" t="s">
        <v>415</v>
      </c>
      <c r="N5579" s="1252"/>
      <c r="O5579" s="1252"/>
      <c r="P5579" s="1252"/>
      <c r="Q5579" s="1252"/>
      <c r="R5579" s="1252"/>
      <c r="S5579" s="1252"/>
      <c r="T5579" s="1252"/>
      <c r="U5579" s="1252"/>
      <c r="V5579" s="1252"/>
      <c r="W5579" s="1252"/>
      <c r="X5579" s="1253"/>
      <c r="Y5579" s="1253"/>
      <c r="Z5579" s="1254">
        <v>0.42399999999999999</v>
      </c>
      <c r="AA5579" s="1254"/>
      <c r="AB5579" s="1254"/>
      <c r="AC5579" s="1254"/>
      <c r="AD5579" s="1254"/>
      <c r="AE5579" s="1254"/>
      <c r="AF5579" s="1254"/>
    </row>
    <row r="5580" spans="1:32" ht="17.45" customHeight="1">
      <c r="A5580" s="1255" t="s">
        <v>416</v>
      </c>
      <c r="B5580" s="1255"/>
      <c r="C5580" s="1255"/>
      <c r="D5580" s="1255"/>
      <c r="E5580" s="1255"/>
      <c r="F5580" s="1255"/>
      <c r="G5580" s="1255"/>
      <c r="H5580" s="1255"/>
      <c r="I5580" s="1255"/>
      <c r="J5580" s="1256" t="s">
        <v>391</v>
      </c>
      <c r="K5580" s="1256"/>
      <c r="L5580" s="158" t="s">
        <v>417</v>
      </c>
      <c r="M5580" s="158" t="s">
        <v>418</v>
      </c>
      <c r="N5580" s="1256" t="s">
        <v>419</v>
      </c>
      <c r="O5580" s="1256"/>
      <c r="P5580" s="1256" t="s">
        <v>420</v>
      </c>
      <c r="Q5580" s="1256"/>
      <c r="R5580" s="1256"/>
      <c r="S5580" s="1256"/>
      <c r="T5580" s="1256" t="s">
        <v>421</v>
      </c>
      <c r="U5580" s="1256"/>
      <c r="V5580" s="1256"/>
      <c r="W5580" s="1256"/>
      <c r="X5580" s="1256" t="s">
        <v>422</v>
      </c>
      <c r="Y5580" s="1256"/>
      <c r="Z5580" s="1256"/>
      <c r="AA5580" s="1256"/>
      <c r="AB5580" s="1256"/>
      <c r="AC5580" s="1245" t="s">
        <v>409</v>
      </c>
      <c r="AD5580" s="1245"/>
      <c r="AE5580" s="1245"/>
      <c r="AF5580" s="1245"/>
    </row>
    <row r="5581" spans="1:32" ht="18">
      <c r="A5581" s="146"/>
      <c r="B5581" s="147"/>
      <c r="C5581" s="170" t="s">
        <v>1077</v>
      </c>
      <c r="D5581" s="1263" t="s">
        <v>1074</v>
      </c>
      <c r="E5581" s="1263"/>
      <c r="F5581" s="1263"/>
      <c r="G5581" s="1263"/>
      <c r="H5581" s="1263"/>
      <c r="I5581" s="1263"/>
      <c r="J5581" s="1300">
        <v>1.1780000000000001E-2</v>
      </c>
      <c r="K5581" s="1300"/>
      <c r="L5581" s="171">
        <v>0</v>
      </c>
      <c r="M5581" s="171">
        <v>0</v>
      </c>
      <c r="N5581" s="1265">
        <v>0</v>
      </c>
      <c r="O5581" s="1265"/>
      <c r="P5581" s="1265">
        <v>1.1000000000000001</v>
      </c>
      <c r="Q5581" s="1265"/>
      <c r="R5581" s="1265"/>
      <c r="S5581" s="1265"/>
      <c r="T5581" s="1265">
        <v>0.88</v>
      </c>
      <c r="U5581" s="1265"/>
      <c r="V5581" s="1265"/>
      <c r="W5581" s="1265"/>
      <c r="X5581" s="1265">
        <v>0.72</v>
      </c>
      <c r="Y5581" s="1265"/>
      <c r="Z5581" s="1265"/>
      <c r="AA5581" s="1265"/>
      <c r="AB5581" s="1265"/>
      <c r="AC5581" s="1266">
        <v>0</v>
      </c>
      <c r="AD5581" s="1266"/>
      <c r="AE5581" s="1266"/>
      <c r="AF5581" s="1266"/>
    </row>
    <row r="5582" spans="1:32" ht="18">
      <c r="A5582" s="150"/>
      <c r="C5582" s="173" t="s">
        <v>1100</v>
      </c>
      <c r="D5582" s="1297" t="s">
        <v>1096</v>
      </c>
      <c r="E5582" s="1297"/>
      <c r="F5582" s="1297"/>
      <c r="G5582" s="1297"/>
      <c r="H5582" s="1297"/>
      <c r="I5582" s="1297"/>
      <c r="J5582" s="1298">
        <v>4.4000000000000002E-4</v>
      </c>
      <c r="K5582" s="1298"/>
      <c r="L5582" s="174">
        <v>0</v>
      </c>
      <c r="M5582" s="174">
        <v>0</v>
      </c>
      <c r="N5582" s="1299">
        <v>0</v>
      </c>
      <c r="O5582" s="1299"/>
      <c r="P5582" s="1299">
        <v>1.1000000000000001</v>
      </c>
      <c r="Q5582" s="1299"/>
      <c r="R5582" s="1299"/>
      <c r="S5582" s="1299"/>
      <c r="T5582" s="1299">
        <v>0.88</v>
      </c>
      <c r="U5582" s="1299"/>
      <c r="V5582" s="1299"/>
      <c r="W5582" s="1299"/>
      <c r="X5582" s="1299">
        <v>0.72</v>
      </c>
      <c r="Y5582" s="1299"/>
      <c r="Z5582" s="1299"/>
      <c r="AA5582" s="1299"/>
      <c r="AB5582" s="1299"/>
      <c r="AC5582" s="1262">
        <v>0</v>
      </c>
      <c r="AD5582" s="1262"/>
      <c r="AE5582" s="1262"/>
      <c r="AF5582" s="1262"/>
    </row>
    <row r="5583" spans="1:32" ht="18">
      <c r="A5583" s="153"/>
      <c r="B5583" s="154"/>
      <c r="C5583" s="175" t="s">
        <v>1108</v>
      </c>
      <c r="D5583" s="1294" t="s">
        <v>1107</v>
      </c>
      <c r="E5583" s="1294"/>
      <c r="F5583" s="1294"/>
      <c r="G5583" s="1294"/>
      <c r="H5583" s="1294"/>
      <c r="I5583" s="1294"/>
      <c r="J5583" s="1295">
        <v>1.9000000000000001E-4</v>
      </c>
      <c r="K5583" s="1295"/>
      <c r="L5583" s="176">
        <v>0</v>
      </c>
      <c r="M5583" s="176">
        <v>0</v>
      </c>
      <c r="N5583" s="1296">
        <v>0</v>
      </c>
      <c r="O5583" s="1296"/>
      <c r="P5583" s="1296">
        <v>1.1000000000000001</v>
      </c>
      <c r="Q5583" s="1296"/>
      <c r="R5583" s="1296"/>
      <c r="S5583" s="1296"/>
      <c r="T5583" s="1296">
        <v>0.88</v>
      </c>
      <c r="U5583" s="1296"/>
      <c r="V5583" s="1296"/>
      <c r="W5583" s="1296"/>
      <c r="X5583" s="1296">
        <v>0.72</v>
      </c>
      <c r="Y5583" s="1296"/>
      <c r="Z5583" s="1296"/>
      <c r="AA5583" s="1296"/>
      <c r="AB5583" s="1296"/>
      <c r="AC5583" s="1261">
        <v>0</v>
      </c>
      <c r="AD5583" s="1261"/>
      <c r="AE5583" s="1261"/>
      <c r="AF5583" s="1261"/>
    </row>
    <row r="5584" spans="1:32" ht="16.7" customHeight="1">
      <c r="A5584" s="1246"/>
      <c r="B5584" s="1246"/>
      <c r="C5584" s="1246"/>
      <c r="D5584" s="1246"/>
      <c r="E5584" s="1246"/>
      <c r="F5584" s="1246"/>
      <c r="G5584" s="1246"/>
      <c r="H5584" s="1246"/>
      <c r="I5584" s="1246"/>
      <c r="J5584" s="1246"/>
      <c r="K5584" s="1246"/>
      <c r="L5584" s="1246"/>
      <c r="M5584" s="1247" t="s">
        <v>423</v>
      </c>
      <c r="N5584" s="1247"/>
      <c r="O5584" s="1247"/>
      <c r="P5584" s="1247"/>
      <c r="Q5584" s="1247"/>
      <c r="R5584" s="1247"/>
      <c r="S5584" s="1247"/>
      <c r="T5584" s="1247"/>
      <c r="U5584" s="1247"/>
      <c r="V5584" s="1247"/>
      <c r="W5584" s="1247"/>
      <c r="X5584" s="1248"/>
      <c r="Y5584" s="1248"/>
      <c r="Z5584" s="1249">
        <v>0</v>
      </c>
      <c r="AA5584" s="1249"/>
      <c r="AB5584" s="1249"/>
      <c r="AC5584" s="1249"/>
      <c r="AD5584" s="1249"/>
      <c r="AE5584" s="1249"/>
      <c r="AF5584" s="1249"/>
    </row>
    <row r="5585" spans="1:32" ht="5.85" customHeight="1">
      <c r="A5585" s="1250"/>
      <c r="B5585" s="1250"/>
      <c r="C5585" s="1250"/>
      <c r="D5585" s="1250"/>
      <c r="E5585" s="1250"/>
      <c r="F5585" s="1250"/>
      <c r="G5585" s="1250"/>
      <c r="H5585" s="1250"/>
      <c r="I5585" s="1250"/>
      <c r="J5585" s="1250"/>
      <c r="K5585" s="1250"/>
      <c r="L5585" s="1250"/>
      <c r="M5585" s="1250"/>
      <c r="N5585" s="1250"/>
      <c r="O5585" s="1250"/>
      <c r="P5585" s="1250"/>
      <c r="Q5585" s="1250"/>
      <c r="R5585" s="1250"/>
      <c r="S5585" s="1250"/>
      <c r="T5585" s="1250"/>
      <c r="U5585" s="1250"/>
      <c r="V5585" s="1250"/>
      <c r="W5585" s="1250"/>
      <c r="X5585" s="1250"/>
      <c r="Y5585" s="1250"/>
      <c r="Z5585" s="1250"/>
      <c r="AA5585" s="1250"/>
      <c r="AB5585" s="1250"/>
      <c r="AC5585" s="1250"/>
      <c r="AD5585" s="1250"/>
      <c r="AE5585" s="1250"/>
      <c r="AF5585" s="1250"/>
    </row>
    <row r="5586" spans="1:32" ht="16.7" customHeight="1">
      <c r="A5586" s="1239"/>
      <c r="B5586" s="1239"/>
      <c r="C5586" s="1239"/>
      <c r="D5586" s="1239"/>
      <c r="E5586" s="1239"/>
      <c r="F5586" s="1239"/>
      <c r="G5586" s="1239"/>
      <c r="H5586" s="1239"/>
      <c r="I5586" s="1239"/>
      <c r="J5586" s="1239"/>
      <c r="K5586" s="1239"/>
      <c r="L5586" s="1239"/>
      <c r="M5586" s="1240" t="s">
        <v>424</v>
      </c>
      <c r="N5586" s="1240"/>
      <c r="O5586" s="1240"/>
      <c r="P5586" s="1240"/>
      <c r="Q5586" s="1240"/>
      <c r="R5586" s="1240"/>
      <c r="S5586" s="1240"/>
      <c r="T5586" s="1240"/>
      <c r="U5586" s="1240"/>
      <c r="V5586" s="1240"/>
      <c r="W5586" s="1240"/>
      <c r="X5586" s="1243"/>
      <c r="Y5586" s="1243"/>
      <c r="Z5586" s="1241">
        <v>465.22</v>
      </c>
      <c r="AA5586" s="1241"/>
      <c r="AB5586" s="1241"/>
      <c r="AC5586" s="1241"/>
      <c r="AD5586" s="1241"/>
      <c r="AE5586" s="1241"/>
      <c r="AF5586" s="1241"/>
    </row>
    <row r="5587" spans="1:32" ht="0.75" customHeight="1">
      <c r="A5587" s="1239"/>
      <c r="B5587" s="1239"/>
      <c r="C5587" s="1239"/>
      <c r="D5587" s="1239"/>
      <c r="E5587" s="1239"/>
      <c r="F5587" s="1239"/>
      <c r="G5587" s="1239"/>
      <c r="H5587" s="1239"/>
      <c r="I5587" s="1239"/>
      <c r="J5587" s="1239"/>
      <c r="K5587" s="1240" t="s">
        <v>425</v>
      </c>
      <c r="L5587" s="1240"/>
      <c r="M5587" s="1240"/>
      <c r="N5587" s="1240"/>
      <c r="O5587" s="1240"/>
      <c r="P5587" s="1240"/>
      <c r="Q5587" s="159"/>
      <c r="R5587" s="1244">
        <v>0</v>
      </c>
      <c r="S5587" s="1244"/>
      <c r="T5587" s="1244"/>
      <c r="U5587" s="1240"/>
      <c r="V5587" s="1240"/>
      <c r="W5587" s="1240"/>
      <c r="X5587" s="1243"/>
      <c r="Y5587" s="1243"/>
      <c r="Z5587" s="1241"/>
      <c r="AA5587" s="1241"/>
      <c r="AB5587" s="1241"/>
      <c r="AC5587" s="1241"/>
      <c r="AD5587" s="1241"/>
      <c r="AE5587" s="1241"/>
      <c r="AF5587" s="1241"/>
    </row>
    <row r="5588" spans="1:32" ht="16.7" customHeight="1">
      <c r="A5588" s="1239"/>
      <c r="B5588" s="1239"/>
      <c r="C5588" s="1239"/>
      <c r="D5588" s="1239"/>
      <c r="E5588" s="1239"/>
      <c r="F5588" s="1239"/>
      <c r="G5588" s="1239"/>
      <c r="H5588" s="1239"/>
      <c r="I5588" s="1239"/>
      <c r="J5588" s="1239"/>
      <c r="K5588" s="1240"/>
      <c r="L5588" s="1240"/>
      <c r="M5588" s="1240"/>
      <c r="N5588" s="1240"/>
      <c r="O5588" s="1240"/>
      <c r="P5588" s="1240"/>
      <c r="Q5588" s="151"/>
      <c r="R5588" s="1244"/>
      <c r="S5588" s="1244"/>
      <c r="T5588" s="1244"/>
      <c r="U5588" s="151"/>
      <c r="V5588" s="1240" t="s">
        <v>426</v>
      </c>
      <c r="W5588" s="1240"/>
      <c r="X5588" s="1243"/>
      <c r="Y5588" s="1243"/>
      <c r="Z5588" s="1241">
        <v>0</v>
      </c>
      <c r="AA5588" s="1241"/>
      <c r="AB5588" s="1241"/>
      <c r="AC5588" s="1241"/>
      <c r="AD5588" s="1241"/>
      <c r="AE5588" s="1241"/>
      <c r="AF5588" s="1241"/>
    </row>
    <row r="5589" spans="1:32" ht="17.45" customHeight="1">
      <c r="A5589" s="1239"/>
      <c r="B5589" s="1239"/>
      <c r="C5589" s="1239"/>
      <c r="D5589" s="1239"/>
      <c r="E5589" s="1239"/>
      <c r="F5589" s="1239"/>
      <c r="G5589" s="1239"/>
      <c r="H5589" s="1239"/>
      <c r="I5589" s="1239"/>
      <c r="J5589" s="1239"/>
      <c r="K5589" s="1239"/>
      <c r="L5589" s="1239"/>
      <c r="M5589" s="1240" t="s">
        <v>427</v>
      </c>
      <c r="N5589" s="1240"/>
      <c r="O5589" s="1240"/>
      <c r="P5589" s="1240"/>
      <c r="Q5589" s="1240"/>
      <c r="R5589" s="1240"/>
      <c r="S5589" s="1240"/>
      <c r="T5589" s="1240"/>
      <c r="U5589" s="1240"/>
      <c r="V5589" s="1240"/>
      <c r="W5589" s="1240"/>
      <c r="X5589" s="1243"/>
      <c r="Y5589" s="1243"/>
      <c r="Z5589" s="1241">
        <v>465.22</v>
      </c>
      <c r="AA5589" s="1241"/>
      <c r="AB5589" s="1241"/>
      <c r="AC5589" s="1241"/>
      <c r="AD5589" s="1241"/>
      <c r="AE5589" s="1241"/>
      <c r="AF5589" s="1241"/>
    </row>
    <row r="5590" spans="1:32" ht="5.85" customHeight="1">
      <c r="A5590" s="1242"/>
      <c r="B5590" s="1242"/>
      <c r="C5590" s="1242"/>
      <c r="D5590" s="1242"/>
      <c r="E5590" s="1242"/>
      <c r="F5590" s="1242"/>
      <c r="G5590" s="1242"/>
      <c r="H5590" s="1242"/>
      <c r="I5590" s="1242"/>
      <c r="J5590" s="1242"/>
      <c r="K5590" s="1242"/>
      <c r="L5590" s="1242"/>
      <c r="M5590" s="1242"/>
      <c r="N5590" s="1242"/>
      <c r="O5590" s="1242"/>
      <c r="P5590" s="1242"/>
      <c r="Q5590" s="1242"/>
      <c r="R5590" s="1242"/>
      <c r="S5590" s="1242"/>
      <c r="T5590" s="1242"/>
      <c r="U5590" s="1242"/>
      <c r="V5590" s="1242"/>
      <c r="W5590" s="1242"/>
      <c r="X5590" s="1242"/>
      <c r="Y5590" s="1242"/>
      <c r="Z5590" s="1242"/>
      <c r="AA5590" s="1242"/>
      <c r="AB5590" s="1242"/>
      <c r="AC5590" s="1242"/>
      <c r="AD5590" s="1242"/>
      <c r="AE5590" s="1242"/>
      <c r="AF5590" s="1242"/>
    </row>
    <row r="5591" spans="1:32" ht="145.35" customHeight="1">
      <c r="A5591" s="150"/>
      <c r="AF5591" s="152"/>
    </row>
    <row r="5592" spans="1:32" ht="145.35" customHeight="1">
      <c r="A5592" s="150"/>
      <c r="AF5592" s="152"/>
    </row>
    <row r="5593" spans="1:32" ht="87.95" customHeight="1">
      <c r="A5593" s="150"/>
      <c r="AF5593" s="152"/>
    </row>
    <row r="5594" spans="1:32" ht="87.95" customHeight="1">
      <c r="A5594" s="153"/>
      <c r="B5594" s="154"/>
      <c r="C5594" s="154"/>
      <c r="D5594" s="154"/>
      <c r="E5594" s="154"/>
      <c r="F5594" s="154"/>
      <c r="G5594" s="154"/>
      <c r="H5594" s="154"/>
      <c r="I5594" s="154"/>
      <c r="J5594" s="154"/>
      <c r="K5594" s="154"/>
      <c r="L5594" s="154"/>
      <c r="M5594" s="154"/>
      <c r="N5594" s="154"/>
      <c r="O5594" s="154"/>
      <c r="P5594" s="154"/>
      <c r="Q5594" s="154"/>
      <c r="R5594" s="154"/>
      <c r="S5594" s="154"/>
      <c r="T5594" s="154"/>
      <c r="U5594" s="154"/>
      <c r="V5594" s="154"/>
      <c r="W5594" s="154"/>
      <c r="X5594" s="154"/>
      <c r="Y5594" s="154"/>
      <c r="Z5594" s="154"/>
      <c r="AA5594" s="154"/>
      <c r="AB5594" s="154"/>
      <c r="AC5594" s="154"/>
      <c r="AD5594" s="154"/>
      <c r="AE5594" s="154"/>
      <c r="AF5594" s="162"/>
    </row>
    <row r="5595" spans="1:32" ht="2.1" customHeight="1">
      <c r="A5595" s="146"/>
      <c r="B5595" s="147"/>
      <c r="C5595" s="147"/>
      <c r="D5595" s="147"/>
      <c r="E5595" s="147"/>
      <c r="F5595" s="147"/>
      <c r="G5595" s="1289" t="s">
        <v>376</v>
      </c>
      <c r="H5595" s="1289"/>
      <c r="I5595" s="1289"/>
      <c r="J5595" s="1289"/>
      <c r="K5595" s="1289"/>
      <c r="L5595" s="1289"/>
      <c r="M5595" s="1289"/>
      <c r="N5595" s="1289"/>
      <c r="O5595" s="1289"/>
      <c r="P5595" s="1289"/>
      <c r="Q5595" s="1289"/>
      <c r="R5595" s="1289"/>
      <c r="S5595" s="1289"/>
      <c r="T5595" s="1289"/>
      <c r="U5595" s="1289"/>
      <c r="V5595" s="1289"/>
      <c r="W5595" s="1289"/>
      <c r="X5595" s="1289"/>
      <c r="Y5595" s="1289"/>
      <c r="Z5595" s="1289"/>
      <c r="AA5595" s="148"/>
      <c r="AB5595" s="1290" t="s">
        <v>1109</v>
      </c>
      <c r="AC5595" s="1290"/>
      <c r="AD5595" s="1290"/>
      <c r="AE5595" s="1290"/>
      <c r="AF5595" s="1290"/>
    </row>
    <row r="5596" spans="1:32" ht="14.65" customHeight="1">
      <c r="A5596" s="150"/>
      <c r="B5596" s="1243"/>
      <c r="C5596" s="1243"/>
      <c r="D5596" s="1243"/>
      <c r="E5596" s="1243"/>
      <c r="G5596" s="1289"/>
      <c r="H5596" s="1289"/>
      <c r="I5596" s="1289"/>
      <c r="J5596" s="1289"/>
      <c r="K5596" s="1289"/>
      <c r="L5596" s="1289"/>
      <c r="M5596" s="1289"/>
      <c r="N5596" s="1289"/>
      <c r="O5596" s="1289"/>
      <c r="P5596" s="1289"/>
      <c r="Q5596" s="1289"/>
      <c r="R5596" s="1289"/>
      <c r="S5596" s="1289"/>
      <c r="T5596" s="1289"/>
      <c r="U5596" s="1289"/>
      <c r="V5596" s="1289"/>
      <c r="W5596" s="1289"/>
      <c r="X5596" s="1289"/>
      <c r="Y5596" s="1289"/>
      <c r="Z5596" s="1289"/>
      <c r="AA5596" s="152"/>
      <c r="AB5596" s="1290"/>
      <c r="AC5596" s="1290"/>
      <c r="AD5596" s="1290"/>
      <c r="AE5596" s="1290"/>
      <c r="AF5596" s="1290"/>
    </row>
    <row r="5597" spans="1:32" ht="0.75" customHeight="1">
      <c r="A5597" s="150"/>
      <c r="B5597" s="1243"/>
      <c r="C5597" s="1243"/>
      <c r="D5597" s="1243"/>
      <c r="E5597" s="1243"/>
      <c r="G5597" s="1289"/>
      <c r="H5597" s="1289"/>
      <c r="I5597" s="1289"/>
      <c r="J5597" s="1289"/>
      <c r="K5597" s="1289"/>
      <c r="L5597" s="1289"/>
      <c r="M5597" s="1289"/>
      <c r="N5597" s="1289"/>
      <c r="O5597" s="1289"/>
      <c r="P5597" s="1289"/>
      <c r="Q5597" s="1289"/>
      <c r="R5597" s="1289"/>
      <c r="S5597" s="1289"/>
      <c r="T5597" s="1289"/>
      <c r="U5597" s="1289"/>
      <c r="V5597" s="1289"/>
      <c r="W5597" s="1289"/>
      <c r="X5597" s="1289"/>
      <c r="Y5597" s="1289"/>
      <c r="Z5597" s="1289"/>
      <c r="AA5597" s="152"/>
      <c r="AB5597" s="1290"/>
      <c r="AC5597" s="1290"/>
      <c r="AD5597" s="1290"/>
      <c r="AE5597" s="1290"/>
      <c r="AF5597" s="1290"/>
    </row>
    <row r="5598" spans="1:32" ht="11.65" customHeight="1">
      <c r="A5598" s="150"/>
      <c r="B5598" s="1243"/>
      <c r="C5598" s="1243"/>
      <c r="D5598" s="1243"/>
      <c r="E5598" s="1243"/>
      <c r="G5598" s="1289"/>
      <c r="H5598" s="1289"/>
      <c r="I5598" s="1289"/>
      <c r="J5598" s="1289"/>
      <c r="K5598" s="1289"/>
      <c r="L5598" s="1289"/>
      <c r="M5598" s="1289"/>
      <c r="N5598" s="1289"/>
      <c r="O5598" s="1289"/>
      <c r="P5598" s="1289"/>
      <c r="Q5598" s="1289"/>
      <c r="R5598" s="1289"/>
      <c r="S5598" s="1289"/>
      <c r="T5598" s="1289"/>
      <c r="U5598" s="1289"/>
      <c r="V5598" s="1289"/>
      <c r="W5598" s="1289"/>
      <c r="X5598" s="1289"/>
      <c r="Y5598" s="1289"/>
      <c r="Z5598" s="1289"/>
      <c r="AA5598" s="152"/>
      <c r="AB5598" s="1291" t="s">
        <v>378</v>
      </c>
      <c r="AC5598" s="1291"/>
      <c r="AD5598" s="1291"/>
      <c r="AE5598" s="1324"/>
      <c r="AF5598" s="1324"/>
    </row>
    <row r="5599" spans="1:32" ht="13.9" customHeight="1">
      <c r="A5599" s="150"/>
      <c r="B5599" s="1243"/>
      <c r="C5599" s="1243"/>
      <c r="D5599" s="1243"/>
      <c r="E5599" s="1243"/>
      <c r="G5599" s="1293" t="s">
        <v>379</v>
      </c>
      <c r="H5599" s="1293"/>
      <c r="I5599" s="1293"/>
      <c r="J5599" s="1293"/>
      <c r="K5599" s="1293"/>
      <c r="L5599" s="1293"/>
      <c r="M5599" s="1293"/>
      <c r="N5599" s="1293"/>
      <c r="O5599" s="1293"/>
      <c r="P5599" s="1293"/>
      <c r="Q5599" s="1293"/>
      <c r="R5599" s="1293"/>
      <c r="S5599" s="1293"/>
      <c r="T5599" s="1293"/>
      <c r="U5599" s="1293"/>
      <c r="V5599" s="1293"/>
      <c r="W5599" s="1293"/>
      <c r="X5599" s="1293"/>
      <c r="Y5599" s="1293"/>
      <c r="Z5599" s="1293"/>
      <c r="AA5599" s="152"/>
      <c r="AB5599" s="1291"/>
      <c r="AC5599" s="1291"/>
      <c r="AD5599" s="1291"/>
      <c r="AE5599" s="1324"/>
      <c r="AF5599" s="1324"/>
    </row>
    <row r="5600" spans="1:32" ht="0.75" customHeight="1">
      <c r="A5600" s="150"/>
      <c r="AA5600" s="152"/>
      <c r="AB5600" s="1291"/>
      <c r="AC5600" s="1291"/>
      <c r="AD5600" s="1291"/>
      <c r="AE5600" s="1324"/>
      <c r="AF5600" s="1324"/>
    </row>
    <row r="5601" spans="1:32" ht="0.75" customHeight="1">
      <c r="A5601" s="153"/>
      <c r="B5601" s="154"/>
      <c r="C5601" s="154"/>
      <c r="D5601" s="154"/>
      <c r="E5601" s="154"/>
      <c r="F5601" s="154"/>
      <c r="G5601" s="154"/>
      <c r="H5601" s="154"/>
      <c r="I5601" s="154"/>
      <c r="J5601" s="154"/>
      <c r="K5601" s="154"/>
      <c r="L5601" s="154"/>
      <c r="M5601" s="154"/>
      <c r="N5601" s="154"/>
      <c r="O5601" s="154"/>
      <c r="P5601" s="154"/>
      <c r="Q5601" s="154"/>
      <c r="R5601" s="154"/>
      <c r="S5601" s="154"/>
      <c r="T5601" s="154"/>
      <c r="U5601" s="154"/>
      <c r="V5601" s="154"/>
      <c r="W5601" s="154"/>
      <c r="X5601" s="154"/>
      <c r="Y5601" s="154"/>
      <c r="Z5601" s="154"/>
      <c r="AA5601" s="154"/>
      <c r="AB5601" s="154"/>
      <c r="AC5601" s="154"/>
      <c r="AD5601" s="154"/>
      <c r="AE5601" s="154"/>
      <c r="AF5601" s="162"/>
    </row>
    <row r="5602" spans="1:32" ht="15.95" customHeight="1">
      <c r="A5602" s="1280" t="s">
        <v>323</v>
      </c>
      <c r="B5602" s="1280"/>
      <c r="C5602" s="1280"/>
      <c r="D5602" s="1280"/>
      <c r="E5602" s="1280"/>
      <c r="F5602" s="1280"/>
      <c r="G5602" s="1280"/>
      <c r="H5602" s="1280"/>
      <c r="I5602" s="1280"/>
      <c r="J5602" s="1280"/>
      <c r="K5602" s="1280"/>
      <c r="L5602" s="1280"/>
      <c r="M5602" s="1280"/>
      <c r="N5602" s="1280"/>
      <c r="O5602" s="1280"/>
      <c r="P5602" s="1280"/>
      <c r="Q5602" s="1280"/>
      <c r="R5602" s="1280"/>
      <c r="S5602" s="1280"/>
      <c r="T5602" s="1280"/>
      <c r="U5602" s="1280"/>
      <c r="V5602" s="1280"/>
      <c r="W5602" s="1280"/>
      <c r="X5602" s="1280"/>
      <c r="Y5602" s="1280"/>
      <c r="Z5602" s="1280"/>
      <c r="AA5602" s="1280"/>
      <c r="AB5602" s="1280"/>
      <c r="AC5602" s="1280"/>
      <c r="AD5602" s="1280"/>
      <c r="AE5602" s="1280"/>
      <c r="AF5602" s="1280"/>
    </row>
    <row r="5603" spans="1:32" ht="37.9" customHeight="1">
      <c r="A5603" s="1301" t="s">
        <v>380</v>
      </c>
      <c r="B5603" s="1301"/>
      <c r="C5603" s="1301"/>
      <c r="D5603" s="1301"/>
      <c r="E5603" s="1301"/>
      <c r="F5603" s="1301"/>
      <c r="G5603" s="1301"/>
      <c r="H5603" s="1301"/>
      <c r="I5603" s="1301"/>
      <c r="J5603" s="1301"/>
      <c r="K5603" s="1301"/>
      <c r="L5603" s="1301"/>
      <c r="M5603" s="1301"/>
      <c r="N5603" s="1301"/>
      <c r="O5603" s="1301"/>
      <c r="P5603" s="1301"/>
      <c r="Q5603" s="1301"/>
      <c r="R5603" s="1301"/>
      <c r="S5603" s="1301"/>
      <c r="T5603" s="1301"/>
      <c r="U5603" s="1301"/>
      <c r="V5603" s="1301"/>
      <c r="W5603" s="1301"/>
      <c r="X5603" s="1301"/>
      <c r="Y5603" s="1280" t="s">
        <v>878</v>
      </c>
      <c r="Z5603" s="1280"/>
      <c r="AA5603" s="1280"/>
      <c r="AB5603" s="1280"/>
      <c r="AC5603" s="1280"/>
      <c r="AD5603" s="1280"/>
      <c r="AE5603" s="1280"/>
      <c r="AF5603" s="1280"/>
    </row>
    <row r="5604" spans="1:32" ht="4.3499999999999996" customHeight="1">
      <c r="A5604" s="155"/>
      <c r="B5604" s="156"/>
      <c r="C5604" s="156"/>
      <c r="D5604" s="156"/>
      <c r="E5604" s="156"/>
      <c r="F5604" s="156"/>
      <c r="G5604" s="156"/>
      <c r="H5604" s="156"/>
      <c r="I5604" s="156"/>
      <c r="J5604" s="156"/>
      <c r="K5604" s="156"/>
      <c r="L5604" s="156"/>
      <c r="M5604" s="156"/>
      <c r="N5604" s="156"/>
      <c r="O5604" s="156"/>
      <c r="P5604" s="156"/>
      <c r="Q5604" s="156"/>
      <c r="R5604" s="156"/>
      <c r="S5604" s="156"/>
      <c r="T5604" s="156"/>
      <c r="U5604" s="156"/>
      <c r="V5604" s="156"/>
      <c r="W5604" s="156"/>
      <c r="X5604" s="156"/>
      <c r="Y5604" s="156"/>
      <c r="Z5604" s="156"/>
      <c r="AA5604" s="156"/>
      <c r="AB5604" s="156"/>
      <c r="AC5604" s="156"/>
      <c r="AD5604" s="156"/>
      <c r="AE5604" s="156"/>
      <c r="AF5604" s="157"/>
    </row>
    <row r="5605" spans="1:32" ht="0.75" customHeight="1">
      <c r="A5605" s="1283" t="s">
        <v>382</v>
      </c>
      <c r="B5605" s="1283"/>
      <c r="C5605" s="1283"/>
      <c r="D5605" s="1283"/>
      <c r="E5605" s="1284"/>
      <c r="F5605" s="1284"/>
      <c r="G5605" s="1284"/>
      <c r="H5605" s="1284"/>
      <c r="I5605" s="1285" t="s">
        <v>732</v>
      </c>
      <c r="J5605" s="1285"/>
      <c r="K5605" s="1285"/>
      <c r="L5605" s="1285"/>
      <c r="M5605" s="1285"/>
      <c r="N5605" s="1285"/>
      <c r="O5605" s="1285"/>
      <c r="P5605" s="1285"/>
      <c r="Q5605" s="1285"/>
      <c r="R5605" s="1285"/>
      <c r="S5605" s="1285"/>
      <c r="T5605" s="1285"/>
      <c r="U5605" s="1285"/>
      <c r="V5605" s="1285"/>
      <c r="W5605" s="1285"/>
      <c r="X5605" s="1285"/>
      <c r="Y5605" s="1275" t="s">
        <v>383</v>
      </c>
      <c r="Z5605" s="1275"/>
      <c r="AA5605" s="1275"/>
      <c r="AB5605" s="1275"/>
      <c r="AC5605" s="1275"/>
      <c r="AD5605" s="1286" t="s">
        <v>435</v>
      </c>
      <c r="AE5605" s="1286"/>
      <c r="AF5605" s="1286"/>
    </row>
    <row r="5606" spans="1:32" ht="18.2" customHeight="1">
      <c r="A5606" s="1283"/>
      <c r="B5606" s="1283"/>
      <c r="C5606" s="1283"/>
      <c r="D5606" s="1283"/>
      <c r="E5606" s="1287" t="s">
        <v>385</v>
      </c>
      <c r="F5606" s="1287"/>
      <c r="G5606" s="1287"/>
      <c r="H5606" s="1288" t="s">
        <v>386</v>
      </c>
      <c r="I5606" s="1285"/>
      <c r="J5606" s="1285"/>
      <c r="K5606" s="1285"/>
      <c r="L5606" s="1285"/>
      <c r="M5606" s="1285"/>
      <c r="N5606" s="1285"/>
      <c r="O5606" s="1285"/>
      <c r="P5606" s="1285"/>
      <c r="Q5606" s="1285"/>
      <c r="R5606" s="1285"/>
      <c r="S5606" s="1285"/>
      <c r="T5606" s="1285"/>
      <c r="U5606" s="1285"/>
      <c r="V5606" s="1285"/>
      <c r="W5606" s="1285"/>
      <c r="X5606" s="1285"/>
      <c r="Y5606" s="1275"/>
      <c r="Z5606" s="1275"/>
      <c r="AA5606" s="1275"/>
      <c r="AB5606" s="1275"/>
      <c r="AC5606" s="1275"/>
      <c r="AD5606" s="1286"/>
      <c r="AE5606" s="1286"/>
      <c r="AF5606" s="1286"/>
    </row>
    <row r="5607" spans="1:32" ht="0.75" customHeight="1">
      <c r="A5607" s="1274" t="s">
        <v>731</v>
      </c>
      <c r="B5607" s="1274"/>
      <c r="C5607" s="1274"/>
      <c r="D5607" s="1274"/>
      <c r="E5607" s="1287"/>
      <c r="F5607" s="1287"/>
      <c r="G5607" s="1287"/>
      <c r="H5607" s="1288"/>
      <c r="I5607" s="1285"/>
      <c r="J5607" s="1285"/>
      <c r="K5607" s="1285"/>
      <c r="L5607" s="1285"/>
      <c r="M5607" s="1285"/>
      <c r="N5607" s="1285"/>
      <c r="O5607" s="1285"/>
      <c r="P5607" s="1285"/>
      <c r="Q5607" s="1285"/>
      <c r="R5607" s="1285"/>
      <c r="S5607" s="1285"/>
      <c r="T5607" s="1285"/>
      <c r="U5607" s="1285"/>
      <c r="V5607" s="1285"/>
      <c r="W5607" s="1285"/>
      <c r="X5607" s="1285"/>
      <c r="Y5607" s="1275" t="s">
        <v>387</v>
      </c>
      <c r="Z5607" s="1275"/>
      <c r="AA5607" s="1275"/>
      <c r="AB5607" s="1275"/>
      <c r="AC5607" s="1275"/>
      <c r="AD5607" s="1276">
        <v>2</v>
      </c>
      <c r="AE5607" s="1276"/>
      <c r="AF5607" s="1276"/>
    </row>
    <row r="5608" spans="1:32" ht="17.45" customHeight="1">
      <c r="A5608" s="1274"/>
      <c r="B5608" s="1274"/>
      <c r="C5608" s="1274"/>
      <c r="D5608" s="1274"/>
      <c r="E5608" s="1277"/>
      <c r="F5608" s="1277"/>
      <c r="G5608" s="1277"/>
      <c r="H5608" s="1288"/>
      <c r="I5608" s="1285"/>
      <c r="J5608" s="1285"/>
      <c r="K5608" s="1285"/>
      <c r="L5608" s="1285"/>
      <c r="M5608" s="1285"/>
      <c r="N5608" s="1285"/>
      <c r="O5608" s="1285"/>
      <c r="P5608" s="1285"/>
      <c r="Q5608" s="1285"/>
      <c r="R5608" s="1285"/>
      <c r="S5608" s="1285"/>
      <c r="T5608" s="1285"/>
      <c r="U5608" s="1285"/>
      <c r="V5608" s="1285"/>
      <c r="W5608" s="1285"/>
      <c r="X5608" s="1285"/>
      <c r="Y5608" s="1275"/>
      <c r="Z5608" s="1275"/>
      <c r="AA5608" s="1275"/>
      <c r="AB5608" s="1275"/>
      <c r="AC5608" s="1275"/>
      <c r="AD5608" s="1276"/>
      <c r="AE5608" s="1276"/>
      <c r="AF5608" s="1276"/>
    </row>
    <row r="5609" spans="1:32" ht="0.75" customHeight="1">
      <c r="A5609" s="1278"/>
      <c r="B5609" s="1278"/>
      <c r="C5609" s="1278"/>
      <c r="D5609" s="1278"/>
      <c r="E5609" s="1278"/>
      <c r="F5609" s="1278"/>
      <c r="G5609" s="1278"/>
      <c r="H5609" s="1288"/>
      <c r="I5609" s="1279"/>
      <c r="J5609" s="1279"/>
      <c r="K5609" s="1279"/>
      <c r="L5609" s="1279"/>
      <c r="M5609" s="1279"/>
      <c r="N5609" s="1279"/>
      <c r="O5609" s="1279"/>
      <c r="P5609" s="1279"/>
      <c r="Q5609" s="1279"/>
      <c r="R5609" s="1279"/>
      <c r="S5609" s="1279"/>
      <c r="T5609" s="1279"/>
      <c r="U5609" s="1279"/>
      <c r="V5609" s="1279"/>
      <c r="W5609" s="1279"/>
      <c r="X5609" s="1279"/>
      <c r="Y5609" s="1279"/>
      <c r="Z5609" s="1279"/>
      <c r="AA5609" s="1279"/>
      <c r="AB5609" s="1279"/>
      <c r="AC5609" s="1279"/>
      <c r="AD5609" s="1279"/>
      <c r="AE5609" s="1279"/>
      <c r="AF5609" s="1279"/>
    </row>
    <row r="5610" spans="1:32" ht="26.85" customHeight="1">
      <c r="A5610" s="1271" t="s">
        <v>432</v>
      </c>
      <c r="B5610" s="1271"/>
      <c r="C5610" s="1271"/>
      <c r="D5610" s="1271"/>
      <c r="E5610" s="1271"/>
      <c r="F5610" s="1271"/>
      <c r="G5610" s="1271"/>
      <c r="H5610" s="1271"/>
      <c r="I5610" s="1271"/>
      <c r="J5610" s="1271"/>
      <c r="K5610" s="1271"/>
      <c r="L5610" s="1271"/>
      <c r="M5610" s="1271"/>
      <c r="N5610" s="1271"/>
      <c r="O5610" s="1271"/>
      <c r="P5610" s="1271"/>
      <c r="Q5610" s="1271"/>
      <c r="R5610" s="1271"/>
      <c r="S5610" s="1271"/>
      <c r="T5610" s="1271"/>
      <c r="U5610" s="1271"/>
      <c r="V5610" s="1271"/>
      <c r="W5610" s="1271"/>
      <c r="X5610" s="1271"/>
      <c r="Y5610" s="1271"/>
      <c r="Z5610" s="1271"/>
      <c r="AA5610" s="1271"/>
      <c r="AB5610" s="1271"/>
      <c r="AC5610" s="1271"/>
      <c r="AD5610" s="1271"/>
      <c r="AE5610" s="1271"/>
      <c r="AF5610" s="1272"/>
    </row>
    <row r="5611" spans="1:32" ht="10.15" customHeight="1">
      <c r="A5611" s="1273" t="s">
        <v>389</v>
      </c>
      <c r="B5611" s="1273"/>
      <c r="C5611" s="1273"/>
      <c r="D5611" s="1273"/>
      <c r="E5611" s="1273"/>
      <c r="F5611" s="1273"/>
      <c r="G5611" s="1273"/>
      <c r="H5611" s="1273"/>
      <c r="I5611" s="1273"/>
      <c r="J5611" s="1273"/>
      <c r="K5611" s="1273"/>
      <c r="L5611" s="1273"/>
      <c r="M5611" s="1273"/>
      <c r="N5611" s="1273"/>
      <c r="O5611" s="1273"/>
      <c r="P5611" s="1273"/>
      <c r="Q5611" s="1273"/>
      <c r="R5611" s="1273"/>
      <c r="S5611" s="1273"/>
      <c r="T5611" s="1273"/>
      <c r="U5611" s="1273"/>
      <c r="V5611" s="1273"/>
      <c r="W5611" s="1273"/>
      <c r="X5611" s="1273"/>
      <c r="Y5611" s="1273"/>
      <c r="Z5611" s="1273"/>
      <c r="AA5611" s="1273"/>
      <c r="AB5611" s="1273"/>
      <c r="AC5611" s="1273"/>
      <c r="AD5611" s="1273"/>
      <c r="AE5611" s="1273"/>
      <c r="AF5611" s="1272"/>
    </row>
    <row r="5612" spans="1:32" ht="17.45" customHeight="1">
      <c r="A5612" s="1255" t="s">
        <v>390</v>
      </c>
      <c r="B5612" s="1255"/>
      <c r="C5612" s="1255"/>
      <c r="D5612" s="1255"/>
      <c r="E5612" s="1255"/>
      <c r="F5612" s="1255"/>
      <c r="G5612" s="1255"/>
      <c r="H5612" s="1255"/>
      <c r="I5612" s="1255"/>
      <c r="J5612" s="1255"/>
      <c r="K5612" s="1255"/>
      <c r="L5612" s="1255"/>
      <c r="M5612" s="1256" t="s">
        <v>391</v>
      </c>
      <c r="N5612" s="1256" t="s">
        <v>392</v>
      </c>
      <c r="O5612" s="1256"/>
      <c r="P5612" s="1256"/>
      <c r="Q5612" s="1256"/>
      <c r="R5612" s="1256"/>
      <c r="S5612" s="1256"/>
      <c r="T5612" s="1256" t="s">
        <v>393</v>
      </c>
      <c r="U5612" s="1256"/>
      <c r="V5612" s="1256"/>
      <c r="W5612" s="1256"/>
      <c r="X5612" s="1256"/>
      <c r="Y5612" s="1256"/>
      <c r="Z5612" s="1256"/>
      <c r="AA5612" s="1256"/>
      <c r="AB5612" s="1256"/>
      <c r="AC5612" s="1245" t="s">
        <v>394</v>
      </c>
      <c r="AD5612" s="1245"/>
      <c r="AE5612" s="1245"/>
      <c r="AF5612" s="1245"/>
    </row>
    <row r="5613" spans="1:32" ht="16.7" customHeight="1">
      <c r="A5613" s="1255"/>
      <c r="B5613" s="1255"/>
      <c r="C5613" s="1255"/>
      <c r="D5613" s="1255"/>
      <c r="E5613" s="1255"/>
      <c r="F5613" s="1255"/>
      <c r="G5613" s="1255"/>
      <c r="H5613" s="1255"/>
      <c r="I5613" s="1255"/>
      <c r="J5613" s="1255"/>
      <c r="K5613" s="1255"/>
      <c r="L5613" s="1255"/>
      <c r="M5613" s="1256"/>
      <c r="N5613" s="1256" t="s">
        <v>395</v>
      </c>
      <c r="O5613" s="1256"/>
      <c r="P5613" s="1256" t="s">
        <v>396</v>
      </c>
      <c r="Q5613" s="1256"/>
      <c r="R5613" s="1256"/>
      <c r="S5613" s="1256"/>
      <c r="T5613" s="1256" t="s">
        <v>395</v>
      </c>
      <c r="U5613" s="1256"/>
      <c r="V5613" s="1256"/>
      <c r="W5613" s="1256"/>
      <c r="X5613" s="1256" t="s">
        <v>396</v>
      </c>
      <c r="Y5613" s="1256"/>
      <c r="Z5613" s="1256"/>
      <c r="AA5613" s="1256"/>
      <c r="AB5613" s="1256"/>
      <c r="AC5613" s="1245"/>
      <c r="AD5613" s="1245"/>
      <c r="AE5613" s="1245"/>
      <c r="AF5613" s="1245"/>
    </row>
    <row r="5614" spans="1:32" ht="23.25" customHeight="1">
      <c r="A5614" s="146"/>
      <c r="B5614" s="147"/>
      <c r="C5614" s="163" t="s">
        <v>1089</v>
      </c>
      <c r="D5614" s="1314" t="s">
        <v>1090</v>
      </c>
      <c r="E5614" s="1314"/>
      <c r="F5614" s="1314"/>
      <c r="G5614" s="1314"/>
      <c r="H5614" s="1314"/>
      <c r="I5614" s="1314"/>
      <c r="J5614" s="1314"/>
      <c r="K5614" s="1314"/>
      <c r="L5614" s="1314"/>
      <c r="M5614" s="164">
        <v>0.24096000000000001</v>
      </c>
      <c r="N5614" s="1327">
        <v>1</v>
      </c>
      <c r="O5614" s="1327"/>
      <c r="P5614" s="1327">
        <v>0</v>
      </c>
      <c r="Q5614" s="1327"/>
      <c r="R5614" s="1327"/>
      <c r="S5614" s="1327"/>
      <c r="T5614" s="1317">
        <v>25.778700000000001</v>
      </c>
      <c r="U5614" s="1317"/>
      <c r="V5614" s="1317"/>
      <c r="W5614" s="1317"/>
      <c r="X5614" s="1317">
        <v>16.251000000000001</v>
      </c>
      <c r="Y5614" s="1317"/>
      <c r="Z5614" s="1317"/>
      <c r="AA5614" s="1317"/>
      <c r="AB5614" s="1317"/>
      <c r="AC5614" s="1318">
        <v>6.2115999999999998</v>
      </c>
      <c r="AD5614" s="1318"/>
      <c r="AE5614" s="1318"/>
      <c r="AF5614" s="1318"/>
    </row>
    <row r="5615" spans="1:32" ht="22.5" customHeight="1">
      <c r="A5615" s="150"/>
      <c r="C5615" s="165" t="s">
        <v>1057</v>
      </c>
      <c r="D5615" s="1309" t="s">
        <v>1058</v>
      </c>
      <c r="E5615" s="1309"/>
      <c r="F5615" s="1309"/>
      <c r="G5615" s="1309"/>
      <c r="H5615" s="1309"/>
      <c r="I5615" s="1309"/>
      <c r="J5615" s="1309"/>
      <c r="K5615" s="1309"/>
      <c r="L5615" s="1309"/>
      <c r="M5615" s="166">
        <v>0.15060000000000001</v>
      </c>
      <c r="N5615" s="1332">
        <v>1</v>
      </c>
      <c r="O5615" s="1332"/>
      <c r="P5615" s="1332">
        <v>0</v>
      </c>
      <c r="Q5615" s="1332"/>
      <c r="R5615" s="1332"/>
      <c r="S5615" s="1332"/>
      <c r="T5615" s="1312">
        <v>0.36919999999999997</v>
      </c>
      <c r="U5615" s="1312"/>
      <c r="V5615" s="1312"/>
      <c r="W5615" s="1312"/>
      <c r="X5615" s="1312">
        <v>0.23949999999999999</v>
      </c>
      <c r="Y5615" s="1312"/>
      <c r="Z5615" s="1312"/>
      <c r="AA5615" s="1312"/>
      <c r="AB5615" s="1312"/>
      <c r="AC5615" s="1313">
        <v>5.5599999999999997E-2</v>
      </c>
      <c r="AD5615" s="1313"/>
      <c r="AE5615" s="1313"/>
      <c r="AF5615" s="1313"/>
    </row>
    <row r="5616" spans="1:32" ht="23.25" customHeight="1">
      <c r="A5616" s="150"/>
      <c r="C5616" s="165" t="s">
        <v>1059</v>
      </c>
      <c r="D5616" s="1309" t="s">
        <v>1060</v>
      </c>
      <c r="E5616" s="1309"/>
      <c r="F5616" s="1309"/>
      <c r="G5616" s="1309"/>
      <c r="H5616" s="1309"/>
      <c r="I5616" s="1309"/>
      <c r="J5616" s="1309"/>
      <c r="K5616" s="1309"/>
      <c r="L5616" s="1309"/>
      <c r="M5616" s="166">
        <v>0.48193000000000003</v>
      </c>
      <c r="N5616" s="1332">
        <v>1</v>
      </c>
      <c r="O5616" s="1332"/>
      <c r="P5616" s="1332">
        <v>0</v>
      </c>
      <c r="Q5616" s="1332"/>
      <c r="R5616" s="1332"/>
      <c r="S5616" s="1332"/>
      <c r="T5616" s="1312">
        <v>12.2409</v>
      </c>
      <c r="U5616" s="1312"/>
      <c r="V5616" s="1312"/>
      <c r="W5616" s="1312"/>
      <c r="X5616" s="1312">
        <v>7.7809999999999997</v>
      </c>
      <c r="Y5616" s="1312"/>
      <c r="Z5616" s="1312"/>
      <c r="AA5616" s="1312"/>
      <c r="AB5616" s="1312"/>
      <c r="AC5616" s="1313">
        <v>5.8993000000000002</v>
      </c>
      <c r="AD5616" s="1313"/>
      <c r="AE5616" s="1313"/>
      <c r="AF5616" s="1313"/>
    </row>
    <row r="5617" spans="1:32" ht="22.5" customHeight="1">
      <c r="A5617" s="150"/>
      <c r="C5617" s="165" t="s">
        <v>1061</v>
      </c>
      <c r="D5617" s="1309" t="s">
        <v>1062</v>
      </c>
      <c r="E5617" s="1309"/>
      <c r="F5617" s="1309"/>
      <c r="G5617" s="1309"/>
      <c r="H5617" s="1309"/>
      <c r="I5617" s="1309"/>
      <c r="J5617" s="1309"/>
      <c r="K5617" s="1309"/>
      <c r="L5617" s="1309"/>
      <c r="M5617" s="166">
        <v>0.20080000000000001</v>
      </c>
      <c r="N5617" s="1332">
        <v>1</v>
      </c>
      <c r="O5617" s="1332"/>
      <c r="P5617" s="1332">
        <v>0</v>
      </c>
      <c r="Q5617" s="1332"/>
      <c r="R5617" s="1332"/>
      <c r="S5617" s="1332"/>
      <c r="T5617" s="1312">
        <v>15.0852</v>
      </c>
      <c r="U5617" s="1312"/>
      <c r="V5617" s="1312"/>
      <c r="W5617" s="1312"/>
      <c r="X5617" s="1312">
        <v>9.5890000000000004</v>
      </c>
      <c r="Y5617" s="1312"/>
      <c r="Z5617" s="1312"/>
      <c r="AA5617" s="1312"/>
      <c r="AB5617" s="1312"/>
      <c r="AC5617" s="1313">
        <v>3.0291000000000001</v>
      </c>
      <c r="AD5617" s="1313"/>
      <c r="AE5617" s="1313"/>
      <c r="AF5617" s="1313"/>
    </row>
    <row r="5618" spans="1:32" ht="23.25" customHeight="1">
      <c r="A5618" s="153"/>
      <c r="B5618" s="154"/>
      <c r="C5618" s="167" t="s">
        <v>1063</v>
      </c>
      <c r="D5618" s="1304" t="s">
        <v>1064</v>
      </c>
      <c r="E5618" s="1304"/>
      <c r="F5618" s="1304"/>
      <c r="G5618" s="1304"/>
      <c r="H5618" s="1304"/>
      <c r="I5618" s="1304"/>
      <c r="J5618" s="1304"/>
      <c r="K5618" s="1304"/>
      <c r="L5618" s="1304"/>
      <c r="M5618" s="168">
        <v>0.48193000000000003</v>
      </c>
      <c r="N5618" s="1326">
        <v>1</v>
      </c>
      <c r="O5618" s="1326"/>
      <c r="P5618" s="1326">
        <v>0</v>
      </c>
      <c r="Q5618" s="1326"/>
      <c r="R5618" s="1326"/>
      <c r="S5618" s="1326"/>
      <c r="T5618" s="1307">
        <v>29.897200000000002</v>
      </c>
      <c r="U5618" s="1307"/>
      <c r="V5618" s="1307"/>
      <c r="W5618" s="1307"/>
      <c r="X5618" s="1307">
        <v>7.7064000000000004</v>
      </c>
      <c r="Y5618" s="1307"/>
      <c r="Z5618" s="1307"/>
      <c r="AA5618" s="1307"/>
      <c r="AB5618" s="1307"/>
      <c r="AC5618" s="1308">
        <v>14.4084</v>
      </c>
      <c r="AD5618" s="1308"/>
      <c r="AE5618" s="1308"/>
      <c r="AF5618" s="1308"/>
    </row>
    <row r="5619" spans="1:32" ht="16.7" customHeight="1">
      <c r="A5619" s="1246"/>
      <c r="B5619" s="1246"/>
      <c r="C5619" s="1246"/>
      <c r="D5619" s="1246"/>
      <c r="E5619" s="1246"/>
      <c r="F5619" s="1246"/>
      <c r="G5619" s="1246"/>
      <c r="H5619" s="1246"/>
      <c r="I5619" s="1246"/>
      <c r="J5619" s="1246"/>
      <c r="K5619" s="1246"/>
      <c r="L5619" s="1246"/>
      <c r="M5619" s="1247" t="s">
        <v>397</v>
      </c>
      <c r="N5619" s="1247"/>
      <c r="O5619" s="1247"/>
      <c r="P5619" s="1247"/>
      <c r="Q5619" s="1247"/>
      <c r="R5619" s="1247"/>
      <c r="S5619" s="1247"/>
      <c r="T5619" s="1247"/>
      <c r="U5619" s="1247"/>
      <c r="V5619" s="1247"/>
      <c r="W5619" s="1247"/>
      <c r="X5619" s="1248"/>
      <c r="Y5619" s="1248"/>
      <c r="Z5619" s="1249">
        <v>29.603999999999999</v>
      </c>
      <c r="AA5619" s="1249"/>
      <c r="AB5619" s="1249"/>
      <c r="AC5619" s="1249"/>
      <c r="AD5619" s="1249"/>
      <c r="AE5619" s="1249"/>
      <c r="AF5619" s="1249"/>
    </row>
    <row r="5620" spans="1:32" ht="17.45" customHeight="1">
      <c r="A5620" s="1255" t="s">
        <v>398</v>
      </c>
      <c r="B5620" s="1255"/>
      <c r="C5620" s="1255"/>
      <c r="D5620" s="1255"/>
      <c r="E5620" s="1255"/>
      <c r="F5620" s="1255"/>
      <c r="G5620" s="1255"/>
      <c r="H5620" s="1255"/>
      <c r="I5620" s="1255"/>
      <c r="J5620" s="1255"/>
      <c r="K5620" s="1255"/>
      <c r="L5620" s="1255"/>
      <c r="M5620" s="1255"/>
      <c r="N5620" s="1255"/>
      <c r="O5620" s="1256" t="s">
        <v>399</v>
      </c>
      <c r="P5620" s="1256"/>
      <c r="Q5620" s="1256"/>
      <c r="R5620" s="1256"/>
      <c r="S5620" s="1256" t="s">
        <v>391</v>
      </c>
      <c r="T5620" s="1256"/>
      <c r="U5620" s="1256"/>
      <c r="V5620" s="1256"/>
      <c r="W5620" s="1256" t="s">
        <v>400</v>
      </c>
      <c r="X5620" s="1256"/>
      <c r="Y5620" s="1256"/>
      <c r="Z5620" s="1256"/>
      <c r="AA5620" s="1256"/>
      <c r="AB5620" s="1256"/>
      <c r="AC5620" s="1245" t="s">
        <v>394</v>
      </c>
      <c r="AD5620" s="1245"/>
      <c r="AE5620" s="1245"/>
      <c r="AF5620" s="1245"/>
    </row>
    <row r="5621" spans="1:32" ht="22.5" customHeight="1">
      <c r="A5621" s="146"/>
      <c r="B5621" s="147"/>
      <c r="C5621" s="170" t="s">
        <v>505</v>
      </c>
      <c r="D5621" s="1263" t="s">
        <v>506</v>
      </c>
      <c r="E5621" s="1263"/>
      <c r="F5621" s="1263"/>
      <c r="G5621" s="1263"/>
      <c r="H5621" s="1263"/>
      <c r="I5621" s="1263"/>
      <c r="J5621" s="1263"/>
      <c r="K5621" s="1263"/>
      <c r="L5621" s="1263"/>
      <c r="M5621" s="1263"/>
      <c r="N5621" s="1263"/>
      <c r="O5621" s="1264">
        <v>0</v>
      </c>
      <c r="P5621" s="1264"/>
      <c r="Q5621" s="1264"/>
      <c r="R5621" s="1264"/>
      <c r="S5621" s="1264">
        <v>2</v>
      </c>
      <c r="T5621" s="1264"/>
      <c r="U5621" s="1264"/>
      <c r="V5621" s="1264"/>
      <c r="W5621" s="1265">
        <v>22.593900000000001</v>
      </c>
      <c r="X5621" s="1265"/>
      <c r="Y5621" s="1265"/>
      <c r="Z5621" s="1265"/>
      <c r="AA5621" s="1265"/>
      <c r="AB5621" s="1265"/>
      <c r="AC5621" s="1266">
        <v>45.187800000000003</v>
      </c>
      <c r="AD5621" s="1266"/>
      <c r="AE5621" s="1266"/>
      <c r="AF5621" s="1266"/>
    </row>
    <row r="5622" spans="1:32" ht="23.25" customHeight="1">
      <c r="A5622" s="150"/>
      <c r="C5622" s="173" t="s">
        <v>1065</v>
      </c>
      <c r="D5622" s="1297" t="s">
        <v>1066</v>
      </c>
      <c r="E5622" s="1297"/>
      <c r="F5622" s="1297"/>
      <c r="G5622" s="1297"/>
      <c r="H5622" s="1297"/>
      <c r="I5622" s="1297"/>
      <c r="J5622" s="1297"/>
      <c r="K5622" s="1297"/>
      <c r="L5622" s="1297"/>
      <c r="M5622" s="1297"/>
      <c r="N5622" s="1297"/>
      <c r="O5622" s="1325">
        <v>0</v>
      </c>
      <c r="P5622" s="1325"/>
      <c r="Q5622" s="1325"/>
      <c r="R5622" s="1325"/>
      <c r="S5622" s="1325">
        <v>1</v>
      </c>
      <c r="T5622" s="1325"/>
      <c r="U5622" s="1325"/>
      <c r="V5622" s="1325"/>
      <c r="W5622" s="1299">
        <v>28.705400000000001</v>
      </c>
      <c r="X5622" s="1299"/>
      <c r="Y5622" s="1299"/>
      <c r="Z5622" s="1299"/>
      <c r="AA5622" s="1299"/>
      <c r="AB5622" s="1299"/>
      <c r="AC5622" s="1262">
        <v>28.705400000000001</v>
      </c>
      <c r="AD5622" s="1262"/>
      <c r="AE5622" s="1262"/>
      <c r="AF5622" s="1262"/>
    </row>
    <row r="5623" spans="1:32" ht="22.5" customHeight="1">
      <c r="A5623" s="150"/>
      <c r="C5623" s="173" t="s">
        <v>462</v>
      </c>
      <c r="D5623" s="1297" t="s">
        <v>463</v>
      </c>
      <c r="E5623" s="1297"/>
      <c r="F5623" s="1297"/>
      <c r="G5623" s="1297"/>
      <c r="H5623" s="1297"/>
      <c r="I5623" s="1297"/>
      <c r="J5623" s="1297"/>
      <c r="K5623" s="1297"/>
      <c r="L5623" s="1297"/>
      <c r="M5623" s="1297"/>
      <c r="N5623" s="1297"/>
      <c r="O5623" s="1325">
        <v>0</v>
      </c>
      <c r="P5623" s="1325"/>
      <c r="Q5623" s="1325"/>
      <c r="R5623" s="1325"/>
      <c r="S5623" s="1325">
        <v>2</v>
      </c>
      <c r="T5623" s="1325"/>
      <c r="U5623" s="1325"/>
      <c r="V5623" s="1325"/>
      <c r="W5623" s="1299">
        <v>22.268799999999999</v>
      </c>
      <c r="X5623" s="1299"/>
      <c r="Y5623" s="1299"/>
      <c r="Z5623" s="1299"/>
      <c r="AA5623" s="1299"/>
      <c r="AB5623" s="1299"/>
      <c r="AC5623" s="1262">
        <v>44.537599999999998</v>
      </c>
      <c r="AD5623" s="1262"/>
      <c r="AE5623" s="1262"/>
      <c r="AF5623" s="1262"/>
    </row>
    <row r="5624" spans="1:32" ht="23.25" customHeight="1">
      <c r="A5624" s="150"/>
      <c r="C5624" s="173" t="s">
        <v>507</v>
      </c>
      <c r="D5624" s="1297" t="s">
        <v>508</v>
      </c>
      <c r="E5624" s="1297"/>
      <c r="F5624" s="1297"/>
      <c r="G5624" s="1297"/>
      <c r="H5624" s="1297"/>
      <c r="I5624" s="1297"/>
      <c r="J5624" s="1297"/>
      <c r="K5624" s="1297"/>
      <c r="L5624" s="1297"/>
      <c r="M5624" s="1297"/>
      <c r="N5624" s="1297"/>
      <c r="O5624" s="1325">
        <v>0</v>
      </c>
      <c r="P5624" s="1325"/>
      <c r="Q5624" s="1325"/>
      <c r="R5624" s="1325"/>
      <c r="S5624" s="1325">
        <v>1</v>
      </c>
      <c r="T5624" s="1325"/>
      <c r="U5624" s="1325"/>
      <c r="V5624" s="1325"/>
      <c r="W5624" s="1299">
        <v>32.884700000000002</v>
      </c>
      <c r="X5624" s="1299"/>
      <c r="Y5624" s="1299"/>
      <c r="Z5624" s="1299"/>
      <c r="AA5624" s="1299"/>
      <c r="AB5624" s="1299"/>
      <c r="AC5624" s="1262">
        <v>32.884700000000002</v>
      </c>
      <c r="AD5624" s="1262"/>
      <c r="AE5624" s="1262"/>
      <c r="AF5624" s="1262"/>
    </row>
    <row r="5625" spans="1:32" ht="17.45" customHeight="1">
      <c r="A5625" s="150"/>
      <c r="M5625" s="1240" t="s">
        <v>401</v>
      </c>
      <c r="N5625" s="1240"/>
      <c r="O5625" s="1240"/>
      <c r="P5625" s="1240"/>
      <c r="Q5625" s="1240"/>
      <c r="R5625" s="1240"/>
      <c r="S5625" s="1240"/>
      <c r="T5625" s="1240"/>
      <c r="U5625" s="1240"/>
      <c r="V5625" s="1240"/>
      <c r="W5625" s="1240"/>
      <c r="Z5625" s="1262">
        <v>151.31549999999999</v>
      </c>
      <c r="AA5625" s="1262"/>
      <c r="AB5625" s="1262"/>
      <c r="AC5625" s="1262"/>
      <c r="AD5625" s="1262"/>
      <c r="AE5625" s="1262"/>
      <c r="AF5625" s="1262"/>
    </row>
    <row r="5626" spans="1:32" ht="16.7" customHeight="1">
      <c r="A5626" s="150"/>
      <c r="M5626" s="1240" t="s">
        <v>402</v>
      </c>
      <c r="N5626" s="1240"/>
      <c r="O5626" s="1240"/>
      <c r="P5626" s="1240"/>
      <c r="Q5626" s="1240"/>
      <c r="R5626" s="1240"/>
      <c r="S5626" s="1240"/>
      <c r="T5626" s="1240"/>
      <c r="U5626" s="1240"/>
      <c r="V5626" s="1240"/>
      <c r="W5626" s="1240"/>
      <c r="Z5626" s="1262">
        <v>180.9195</v>
      </c>
      <c r="AA5626" s="1262"/>
      <c r="AB5626" s="1262"/>
      <c r="AC5626" s="1262"/>
      <c r="AD5626" s="1262"/>
      <c r="AE5626" s="1262"/>
      <c r="AF5626" s="1262"/>
    </row>
    <row r="5627" spans="1:32" ht="17.45" customHeight="1">
      <c r="A5627" s="150"/>
      <c r="M5627" s="1240" t="s">
        <v>403</v>
      </c>
      <c r="N5627" s="1240"/>
      <c r="O5627" s="1240"/>
      <c r="P5627" s="1240"/>
      <c r="Q5627" s="1240"/>
      <c r="R5627" s="1240"/>
      <c r="S5627" s="1240"/>
      <c r="T5627" s="1240"/>
      <c r="U5627" s="1240"/>
      <c r="V5627" s="1240"/>
      <c r="W5627" s="1240"/>
      <c r="Z5627" s="1262">
        <v>90.459800000000001</v>
      </c>
      <c r="AA5627" s="1262"/>
      <c r="AB5627" s="1262"/>
      <c r="AC5627" s="1262"/>
      <c r="AD5627" s="1262"/>
      <c r="AE5627" s="1262"/>
      <c r="AF5627" s="1262"/>
    </row>
    <row r="5628" spans="1:32" ht="16.7" customHeight="1">
      <c r="A5628" s="150"/>
      <c r="M5628" s="1240" t="s">
        <v>404</v>
      </c>
      <c r="N5628" s="1240"/>
      <c r="O5628" s="1240"/>
      <c r="P5628" s="1240"/>
      <c r="Q5628" s="1240"/>
      <c r="R5628" s="1240"/>
      <c r="S5628" s="1240"/>
      <c r="T5628" s="1240"/>
      <c r="U5628" s="1240"/>
      <c r="V5628" s="1240"/>
      <c r="W5628" s="1240"/>
      <c r="Z5628" s="1262">
        <v>0</v>
      </c>
      <c r="AA5628" s="1262"/>
      <c r="AB5628" s="1262"/>
      <c r="AC5628" s="1262"/>
      <c r="AD5628" s="1262"/>
      <c r="AE5628" s="1262"/>
      <c r="AF5628" s="1262"/>
    </row>
    <row r="5629" spans="1:32" ht="17.45" customHeight="1">
      <c r="A5629" s="153"/>
      <c r="B5629" s="154"/>
      <c r="C5629" s="154"/>
      <c r="D5629" s="154"/>
      <c r="E5629" s="154"/>
      <c r="F5629" s="154"/>
      <c r="G5629" s="154"/>
      <c r="H5629" s="154"/>
      <c r="I5629" s="154"/>
      <c r="J5629" s="154"/>
      <c r="K5629" s="154"/>
      <c r="L5629" s="154"/>
      <c r="M5629" s="1260" t="s">
        <v>405</v>
      </c>
      <c r="N5629" s="1260"/>
      <c r="O5629" s="1260"/>
      <c r="P5629" s="1260"/>
      <c r="Q5629" s="1260"/>
      <c r="R5629" s="1260"/>
      <c r="S5629" s="1260"/>
      <c r="T5629" s="1260"/>
      <c r="U5629" s="1260"/>
      <c r="V5629" s="1260"/>
      <c r="W5629" s="1260"/>
      <c r="X5629" s="154"/>
      <c r="Y5629" s="154"/>
      <c r="Z5629" s="1261">
        <v>0</v>
      </c>
      <c r="AA5629" s="1261"/>
      <c r="AB5629" s="1261"/>
      <c r="AC5629" s="1261"/>
      <c r="AD5629" s="1261"/>
      <c r="AE5629" s="1261"/>
      <c r="AF5629" s="1261"/>
    </row>
    <row r="5630" spans="1:32" ht="17.45" customHeight="1">
      <c r="A5630" s="1257" t="s">
        <v>406</v>
      </c>
      <c r="B5630" s="1257"/>
      <c r="C5630" s="1257"/>
      <c r="D5630" s="1257"/>
      <c r="E5630" s="1257"/>
      <c r="F5630" s="1257"/>
      <c r="G5630" s="1257"/>
      <c r="H5630" s="1257"/>
      <c r="I5630" s="1257"/>
      <c r="J5630" s="1257"/>
      <c r="K5630" s="1257"/>
      <c r="L5630" s="1257"/>
      <c r="M5630" s="1257"/>
      <c r="N5630" s="1257"/>
      <c r="O5630" s="1258" t="s">
        <v>391</v>
      </c>
      <c r="P5630" s="1258"/>
      <c r="Q5630" s="1258"/>
      <c r="R5630" s="1258"/>
      <c r="S5630" s="1258" t="s">
        <v>407</v>
      </c>
      <c r="T5630" s="1258"/>
      <c r="U5630" s="1258"/>
      <c r="V5630" s="1258"/>
      <c r="W5630" s="1258" t="s">
        <v>408</v>
      </c>
      <c r="X5630" s="1258"/>
      <c r="Y5630" s="1258"/>
      <c r="Z5630" s="1258"/>
      <c r="AA5630" s="1258"/>
      <c r="AB5630" s="1258"/>
      <c r="AC5630" s="1259" t="s">
        <v>409</v>
      </c>
      <c r="AD5630" s="1259"/>
      <c r="AE5630" s="1259"/>
      <c r="AF5630" s="1259"/>
    </row>
    <row r="5631" spans="1:32" ht="22.5" customHeight="1">
      <c r="A5631" s="146"/>
      <c r="B5631" s="147"/>
      <c r="C5631" s="170" t="s">
        <v>1110</v>
      </c>
      <c r="D5631" s="1314" t="s">
        <v>1111</v>
      </c>
      <c r="E5631" s="1314"/>
      <c r="F5631" s="1314"/>
      <c r="G5631" s="1314"/>
      <c r="H5631" s="1314"/>
      <c r="I5631" s="1314"/>
      <c r="J5631" s="1314"/>
      <c r="K5631" s="1314"/>
      <c r="L5631" s="1314"/>
      <c r="M5631" s="1314"/>
      <c r="N5631" s="1314"/>
      <c r="O5631" s="1315">
        <v>5.42408</v>
      </c>
      <c r="P5631" s="1315"/>
      <c r="Q5631" s="1315"/>
      <c r="R5631" s="1315"/>
      <c r="S5631" s="1316" t="s">
        <v>533</v>
      </c>
      <c r="T5631" s="1316"/>
      <c r="U5631" s="1316"/>
      <c r="V5631" s="1316"/>
      <c r="W5631" s="1317">
        <v>9.1347000000000005</v>
      </c>
      <c r="X5631" s="1317"/>
      <c r="Y5631" s="1317"/>
      <c r="Z5631" s="1317"/>
      <c r="AA5631" s="1317"/>
      <c r="AB5631" s="1317"/>
      <c r="AC5631" s="1318">
        <v>49.5473</v>
      </c>
      <c r="AD5631" s="1318"/>
      <c r="AE5631" s="1318"/>
      <c r="AF5631" s="1318"/>
    </row>
    <row r="5632" spans="1:32" ht="23.25" customHeight="1">
      <c r="A5632" s="150"/>
      <c r="C5632" s="173" t="s">
        <v>1112</v>
      </c>
      <c r="D5632" s="1309" t="s">
        <v>1113</v>
      </c>
      <c r="E5632" s="1309"/>
      <c r="F5632" s="1309"/>
      <c r="G5632" s="1309"/>
      <c r="H5632" s="1309"/>
      <c r="I5632" s="1309"/>
      <c r="J5632" s="1309"/>
      <c r="K5632" s="1309"/>
      <c r="L5632" s="1309"/>
      <c r="M5632" s="1309"/>
      <c r="N5632" s="1309"/>
      <c r="O5632" s="1310">
        <v>2</v>
      </c>
      <c r="P5632" s="1310"/>
      <c r="Q5632" s="1310"/>
      <c r="R5632" s="1310"/>
      <c r="S5632" s="1311" t="s">
        <v>1114</v>
      </c>
      <c r="T5632" s="1311"/>
      <c r="U5632" s="1311"/>
      <c r="V5632" s="1311"/>
      <c r="W5632" s="1312">
        <v>0.59719999999999995</v>
      </c>
      <c r="X5632" s="1312"/>
      <c r="Y5632" s="1312"/>
      <c r="Z5632" s="1312"/>
      <c r="AA5632" s="1312"/>
      <c r="AB5632" s="1312"/>
      <c r="AC5632" s="1313">
        <v>1.1943999999999999</v>
      </c>
      <c r="AD5632" s="1313"/>
      <c r="AE5632" s="1313"/>
      <c r="AF5632" s="1313"/>
    </row>
    <row r="5633" spans="1:32" ht="22.5" customHeight="1">
      <c r="A5633" s="150"/>
      <c r="C5633" s="173" t="s">
        <v>1115</v>
      </c>
      <c r="D5633" s="1309" t="s">
        <v>1116</v>
      </c>
      <c r="E5633" s="1309"/>
      <c r="F5633" s="1309"/>
      <c r="G5633" s="1309"/>
      <c r="H5633" s="1309"/>
      <c r="I5633" s="1309"/>
      <c r="J5633" s="1309"/>
      <c r="K5633" s="1309"/>
      <c r="L5633" s="1309"/>
      <c r="M5633" s="1309"/>
      <c r="N5633" s="1309"/>
      <c r="O5633" s="1310">
        <v>2</v>
      </c>
      <c r="P5633" s="1310"/>
      <c r="Q5633" s="1310"/>
      <c r="R5633" s="1310"/>
      <c r="S5633" s="1311" t="s">
        <v>1114</v>
      </c>
      <c r="T5633" s="1311"/>
      <c r="U5633" s="1311"/>
      <c r="V5633" s="1311"/>
      <c r="W5633" s="1312">
        <v>1.6937</v>
      </c>
      <c r="X5633" s="1312"/>
      <c r="Y5633" s="1312"/>
      <c r="Z5633" s="1312"/>
      <c r="AA5633" s="1312"/>
      <c r="AB5633" s="1312"/>
      <c r="AC5633" s="1313">
        <v>3.3874</v>
      </c>
      <c r="AD5633" s="1313"/>
      <c r="AE5633" s="1313"/>
      <c r="AF5633" s="1313"/>
    </row>
    <row r="5634" spans="1:32" ht="23.25" customHeight="1">
      <c r="A5634" s="150"/>
      <c r="C5634" s="173" t="s">
        <v>1067</v>
      </c>
      <c r="D5634" s="1309" t="s">
        <v>1068</v>
      </c>
      <c r="E5634" s="1309"/>
      <c r="F5634" s="1309"/>
      <c r="G5634" s="1309"/>
      <c r="H5634" s="1309"/>
      <c r="I5634" s="1309"/>
      <c r="J5634" s="1309"/>
      <c r="K5634" s="1309"/>
      <c r="L5634" s="1309"/>
      <c r="M5634" s="1309"/>
      <c r="N5634" s="1309"/>
      <c r="O5634" s="1310">
        <v>10.205</v>
      </c>
      <c r="P5634" s="1310"/>
      <c r="Q5634" s="1310"/>
      <c r="R5634" s="1310"/>
      <c r="S5634" s="1311" t="s">
        <v>533</v>
      </c>
      <c r="T5634" s="1311"/>
      <c r="U5634" s="1311"/>
      <c r="V5634" s="1311"/>
      <c r="W5634" s="1312">
        <v>12.654500000000001</v>
      </c>
      <c r="X5634" s="1312"/>
      <c r="Y5634" s="1312"/>
      <c r="Z5634" s="1312"/>
      <c r="AA5634" s="1312"/>
      <c r="AB5634" s="1312"/>
      <c r="AC5634" s="1313">
        <v>129.13919999999999</v>
      </c>
      <c r="AD5634" s="1313"/>
      <c r="AE5634" s="1313"/>
      <c r="AF5634" s="1313"/>
    </row>
    <row r="5635" spans="1:32" ht="22.5" customHeight="1">
      <c r="A5635" s="150"/>
      <c r="C5635" s="173" t="s">
        <v>1117</v>
      </c>
      <c r="D5635" s="1309" t="s">
        <v>1118</v>
      </c>
      <c r="E5635" s="1309"/>
      <c r="F5635" s="1309"/>
      <c r="G5635" s="1309"/>
      <c r="H5635" s="1309"/>
      <c r="I5635" s="1309"/>
      <c r="J5635" s="1309"/>
      <c r="K5635" s="1309"/>
      <c r="L5635" s="1309"/>
      <c r="M5635" s="1309"/>
      <c r="N5635" s="1309"/>
      <c r="O5635" s="1310">
        <v>0.32485000000000003</v>
      </c>
      <c r="P5635" s="1310"/>
      <c r="Q5635" s="1310"/>
      <c r="R5635" s="1310"/>
      <c r="S5635" s="1311" t="s">
        <v>533</v>
      </c>
      <c r="T5635" s="1311"/>
      <c r="U5635" s="1311"/>
      <c r="V5635" s="1311"/>
      <c r="W5635" s="1312">
        <v>9.9709000000000003</v>
      </c>
      <c r="X5635" s="1312"/>
      <c r="Y5635" s="1312"/>
      <c r="Z5635" s="1312"/>
      <c r="AA5635" s="1312"/>
      <c r="AB5635" s="1312"/>
      <c r="AC5635" s="1313">
        <v>3.2389999999999999</v>
      </c>
      <c r="AD5635" s="1313"/>
      <c r="AE5635" s="1313"/>
      <c r="AF5635" s="1313"/>
    </row>
    <row r="5636" spans="1:32" ht="23.25" customHeight="1">
      <c r="A5636" s="150"/>
      <c r="C5636" s="173" t="s">
        <v>1119</v>
      </c>
      <c r="D5636" s="1309" t="s">
        <v>1120</v>
      </c>
      <c r="E5636" s="1309"/>
      <c r="F5636" s="1309"/>
      <c r="G5636" s="1309"/>
      <c r="H5636" s="1309"/>
      <c r="I5636" s="1309"/>
      <c r="J5636" s="1309"/>
      <c r="K5636" s="1309"/>
      <c r="L5636" s="1309"/>
      <c r="M5636" s="1309"/>
      <c r="N5636" s="1309"/>
      <c r="O5636" s="1310">
        <v>3.1166700000000001</v>
      </c>
      <c r="P5636" s="1310"/>
      <c r="Q5636" s="1310"/>
      <c r="R5636" s="1310"/>
      <c r="S5636" s="1311" t="s">
        <v>491</v>
      </c>
      <c r="T5636" s="1311"/>
      <c r="U5636" s="1311"/>
      <c r="V5636" s="1311"/>
      <c r="W5636" s="1312">
        <v>7.9664999999999999</v>
      </c>
      <c r="X5636" s="1312"/>
      <c r="Y5636" s="1312"/>
      <c r="Z5636" s="1312"/>
      <c r="AA5636" s="1312"/>
      <c r="AB5636" s="1312"/>
      <c r="AC5636" s="1313">
        <v>24.829000000000001</v>
      </c>
      <c r="AD5636" s="1313"/>
      <c r="AE5636" s="1313"/>
      <c r="AF5636" s="1313"/>
    </row>
    <row r="5637" spans="1:32" ht="22.5" customHeight="1">
      <c r="A5637" s="150"/>
      <c r="C5637" s="173" t="s">
        <v>1091</v>
      </c>
      <c r="D5637" s="1309" t="s">
        <v>1092</v>
      </c>
      <c r="E5637" s="1309"/>
      <c r="F5637" s="1309"/>
      <c r="G5637" s="1309"/>
      <c r="H5637" s="1309"/>
      <c r="I5637" s="1309"/>
      <c r="J5637" s="1309"/>
      <c r="K5637" s="1309"/>
      <c r="L5637" s="1309"/>
      <c r="M5637" s="1309"/>
      <c r="N5637" s="1309"/>
      <c r="O5637" s="1310">
        <v>1</v>
      </c>
      <c r="P5637" s="1310"/>
      <c r="Q5637" s="1310"/>
      <c r="R5637" s="1310"/>
      <c r="S5637" s="1311" t="s">
        <v>435</v>
      </c>
      <c r="T5637" s="1311"/>
      <c r="U5637" s="1311"/>
      <c r="V5637" s="1311"/>
      <c r="W5637" s="1312">
        <v>151.28440000000001</v>
      </c>
      <c r="X5637" s="1312"/>
      <c r="Y5637" s="1312"/>
      <c r="Z5637" s="1312"/>
      <c r="AA5637" s="1312"/>
      <c r="AB5637" s="1312"/>
      <c r="AC5637" s="1313">
        <v>151.28440000000001</v>
      </c>
      <c r="AD5637" s="1313"/>
      <c r="AE5637" s="1313"/>
      <c r="AF5637" s="1313"/>
    </row>
    <row r="5638" spans="1:32" ht="23.25" customHeight="1">
      <c r="A5638" s="153"/>
      <c r="B5638" s="154"/>
      <c r="C5638" s="175" t="s">
        <v>1103</v>
      </c>
      <c r="D5638" s="1304" t="s">
        <v>1104</v>
      </c>
      <c r="E5638" s="1304"/>
      <c r="F5638" s="1304"/>
      <c r="G5638" s="1304"/>
      <c r="H5638" s="1304"/>
      <c r="I5638" s="1304"/>
      <c r="J5638" s="1304"/>
      <c r="K5638" s="1304"/>
      <c r="L5638" s="1304"/>
      <c r="M5638" s="1304"/>
      <c r="N5638" s="1304"/>
      <c r="O5638" s="1305">
        <v>0.4</v>
      </c>
      <c r="P5638" s="1305"/>
      <c r="Q5638" s="1305"/>
      <c r="R5638" s="1305"/>
      <c r="S5638" s="1306" t="s">
        <v>435</v>
      </c>
      <c r="T5638" s="1306"/>
      <c r="U5638" s="1306"/>
      <c r="V5638" s="1306"/>
      <c r="W5638" s="1307">
        <v>247.50620000000001</v>
      </c>
      <c r="X5638" s="1307"/>
      <c r="Y5638" s="1307"/>
      <c r="Z5638" s="1307"/>
      <c r="AA5638" s="1307"/>
      <c r="AB5638" s="1307"/>
      <c r="AC5638" s="1308">
        <v>99.002499999999998</v>
      </c>
      <c r="AD5638" s="1308"/>
      <c r="AE5638" s="1308"/>
      <c r="AF5638" s="1308"/>
    </row>
    <row r="5639" spans="1:32" ht="16.7" customHeight="1">
      <c r="A5639" s="1333"/>
      <c r="B5639" s="1333"/>
      <c r="C5639" s="1333"/>
      <c r="D5639" s="1333"/>
      <c r="E5639" s="1333"/>
      <c r="F5639" s="1333"/>
      <c r="G5639" s="1333"/>
      <c r="H5639" s="1333"/>
      <c r="I5639" s="1333"/>
      <c r="J5639" s="1333"/>
      <c r="K5639" s="1333"/>
      <c r="L5639" s="1333"/>
      <c r="M5639" s="1334" t="s">
        <v>411</v>
      </c>
      <c r="N5639" s="1334"/>
      <c r="O5639" s="1334"/>
      <c r="P5639" s="1334"/>
      <c r="Q5639" s="1334"/>
      <c r="R5639" s="1334"/>
      <c r="S5639" s="1334"/>
      <c r="T5639" s="1334"/>
      <c r="U5639" s="1334"/>
      <c r="V5639" s="1334"/>
      <c r="W5639" s="1334"/>
      <c r="X5639" s="1335"/>
      <c r="Y5639" s="1335"/>
      <c r="Z5639" s="1336">
        <v>461.6232</v>
      </c>
      <c r="AA5639" s="1336"/>
      <c r="AB5639" s="1336"/>
      <c r="AC5639" s="1336"/>
      <c r="AD5639" s="1336"/>
      <c r="AE5639" s="1336"/>
      <c r="AF5639" s="1336"/>
    </row>
    <row r="5640" spans="1:32" ht="37.9" customHeight="1">
      <c r="A5640" s="153"/>
      <c r="B5640" s="154"/>
      <c r="C5640" s="154"/>
      <c r="D5640" s="154"/>
      <c r="E5640" s="154"/>
      <c r="F5640" s="154"/>
      <c r="G5640" s="154"/>
      <c r="H5640" s="154"/>
      <c r="I5640" s="154"/>
      <c r="J5640" s="154"/>
      <c r="K5640" s="154"/>
      <c r="L5640" s="154"/>
      <c r="M5640" s="154"/>
      <c r="N5640" s="154"/>
      <c r="O5640" s="154"/>
      <c r="P5640" s="154"/>
      <c r="Q5640" s="154"/>
      <c r="R5640" s="154"/>
      <c r="S5640" s="154"/>
      <c r="T5640" s="154"/>
      <c r="U5640" s="154"/>
      <c r="V5640" s="154"/>
      <c r="W5640" s="154"/>
      <c r="X5640" s="154"/>
      <c r="Y5640" s="154"/>
      <c r="Z5640" s="154"/>
      <c r="AA5640" s="154"/>
      <c r="AB5640" s="154"/>
      <c r="AC5640" s="154"/>
      <c r="AD5640" s="154"/>
      <c r="AE5640" s="154"/>
      <c r="AF5640" s="162"/>
    </row>
    <row r="5641" spans="1:32" ht="1.5" customHeight="1">
      <c r="A5641" s="146"/>
      <c r="B5641" s="147"/>
      <c r="C5641" s="147"/>
      <c r="D5641" s="147"/>
      <c r="E5641" s="147"/>
      <c r="F5641" s="147"/>
      <c r="G5641" s="1289" t="s">
        <v>376</v>
      </c>
      <c r="H5641" s="1289"/>
      <c r="I5641" s="1289"/>
      <c r="J5641" s="1289"/>
      <c r="K5641" s="1289"/>
      <c r="L5641" s="1289"/>
      <c r="M5641" s="1289"/>
      <c r="N5641" s="1289"/>
      <c r="O5641" s="1289"/>
      <c r="P5641" s="1289"/>
      <c r="Q5641" s="1289"/>
      <c r="R5641" s="1289"/>
      <c r="S5641" s="1289"/>
      <c r="T5641" s="1289"/>
      <c r="U5641" s="1289"/>
      <c r="V5641" s="1289"/>
      <c r="W5641" s="1289"/>
      <c r="X5641" s="1289"/>
      <c r="Y5641" s="1289"/>
      <c r="Z5641" s="1289"/>
      <c r="AA5641" s="148"/>
      <c r="AB5641" s="1290" t="s">
        <v>1121</v>
      </c>
      <c r="AC5641" s="1290"/>
      <c r="AD5641" s="1290"/>
      <c r="AE5641" s="1290"/>
      <c r="AF5641" s="1290"/>
    </row>
    <row r="5642" spans="1:32" ht="15.4" customHeight="1">
      <c r="A5642" s="150"/>
      <c r="B5642" s="1243"/>
      <c r="C5642" s="1243"/>
      <c r="D5642" s="1243"/>
      <c r="E5642" s="1243"/>
      <c r="G5642" s="1289"/>
      <c r="H5642" s="1289"/>
      <c r="I5642" s="1289"/>
      <c r="J5642" s="1289"/>
      <c r="K5642" s="1289"/>
      <c r="L5642" s="1289"/>
      <c r="M5642" s="1289"/>
      <c r="N5642" s="1289"/>
      <c r="O5642" s="1289"/>
      <c r="P5642" s="1289"/>
      <c r="Q5642" s="1289"/>
      <c r="R5642" s="1289"/>
      <c r="S5642" s="1289"/>
      <c r="T5642" s="1289"/>
      <c r="U5642" s="1289"/>
      <c r="V5642" s="1289"/>
      <c r="W5642" s="1289"/>
      <c r="X5642" s="1289"/>
      <c r="Y5642" s="1289"/>
      <c r="Z5642" s="1289"/>
      <c r="AA5642" s="152"/>
      <c r="AB5642" s="1290"/>
      <c r="AC5642" s="1290"/>
      <c r="AD5642" s="1290"/>
      <c r="AE5642" s="1290"/>
      <c r="AF5642" s="1290"/>
    </row>
    <row r="5643" spans="1:32" ht="11.65" customHeight="1">
      <c r="A5643" s="150"/>
      <c r="B5643" s="1243"/>
      <c r="C5643" s="1243"/>
      <c r="D5643" s="1243"/>
      <c r="E5643" s="1243"/>
      <c r="G5643" s="1289"/>
      <c r="H5643" s="1289"/>
      <c r="I5643" s="1289"/>
      <c r="J5643" s="1289"/>
      <c r="K5643" s="1289"/>
      <c r="L5643" s="1289"/>
      <c r="M5643" s="1289"/>
      <c r="N5643" s="1289"/>
      <c r="O5643" s="1289"/>
      <c r="P5643" s="1289"/>
      <c r="Q5643" s="1289"/>
      <c r="R5643" s="1289"/>
      <c r="S5643" s="1289"/>
      <c r="T5643" s="1289"/>
      <c r="U5643" s="1289"/>
      <c r="V5643" s="1289"/>
      <c r="W5643" s="1289"/>
      <c r="X5643" s="1289"/>
      <c r="Y5643" s="1289"/>
      <c r="Z5643" s="1289"/>
      <c r="AA5643" s="152"/>
      <c r="AB5643" s="1291" t="s">
        <v>378</v>
      </c>
      <c r="AC5643" s="1291"/>
      <c r="AD5643" s="1291"/>
      <c r="AE5643" s="1292"/>
      <c r="AF5643" s="1292"/>
    </row>
    <row r="5644" spans="1:32" ht="13.9" customHeight="1">
      <c r="A5644" s="150"/>
      <c r="B5644" s="1243"/>
      <c r="C5644" s="1243"/>
      <c r="D5644" s="1243"/>
      <c r="E5644" s="1243"/>
      <c r="G5644" s="1293" t="s">
        <v>379</v>
      </c>
      <c r="H5644" s="1293"/>
      <c r="I5644" s="1293"/>
      <c r="J5644" s="1293"/>
      <c r="K5644" s="1293"/>
      <c r="L5644" s="1293"/>
      <c r="M5644" s="1293"/>
      <c r="N5644" s="1293"/>
      <c r="O5644" s="1293"/>
      <c r="P5644" s="1293"/>
      <c r="Q5644" s="1293"/>
      <c r="R5644" s="1293"/>
      <c r="S5644" s="1293"/>
      <c r="T5644" s="1293"/>
      <c r="U5644" s="1293"/>
      <c r="V5644" s="1293"/>
      <c r="W5644" s="1293"/>
      <c r="X5644" s="1293"/>
      <c r="Y5644" s="1293"/>
      <c r="Z5644" s="1293"/>
      <c r="AA5644" s="152"/>
      <c r="AB5644" s="1291"/>
      <c r="AC5644" s="1291"/>
      <c r="AD5644" s="1291"/>
      <c r="AE5644" s="1292"/>
      <c r="AF5644" s="1292"/>
    </row>
    <row r="5645" spans="1:32" ht="0.75" customHeight="1">
      <c r="A5645" s="150"/>
      <c r="G5645" s="1293"/>
      <c r="H5645" s="1293"/>
      <c r="I5645" s="1293"/>
      <c r="J5645" s="1293"/>
      <c r="K5645" s="1293"/>
      <c r="L5645" s="1293"/>
      <c r="M5645" s="1293"/>
      <c r="N5645" s="1293"/>
      <c r="O5645" s="1293"/>
      <c r="P5645" s="1293"/>
      <c r="Q5645" s="1293"/>
      <c r="R5645" s="1293"/>
      <c r="S5645" s="1293"/>
      <c r="T5645" s="1293"/>
      <c r="U5645" s="1293"/>
      <c r="V5645" s="1293"/>
      <c r="W5645" s="1293"/>
      <c r="X5645" s="1293"/>
      <c r="Y5645" s="1293"/>
      <c r="Z5645" s="1293"/>
      <c r="AA5645" s="152"/>
      <c r="AB5645" s="1291"/>
      <c r="AC5645" s="1291"/>
      <c r="AD5645" s="1291"/>
      <c r="AE5645" s="1292"/>
      <c r="AF5645" s="1292"/>
    </row>
    <row r="5646" spans="1:32" ht="0.75" customHeight="1">
      <c r="A5646" s="153"/>
      <c r="B5646" s="154"/>
      <c r="C5646" s="154"/>
      <c r="D5646" s="154"/>
      <c r="E5646" s="154"/>
      <c r="F5646" s="154"/>
      <c r="G5646" s="154"/>
      <c r="H5646" s="154"/>
      <c r="I5646" s="154"/>
      <c r="J5646" s="154"/>
      <c r="K5646" s="154"/>
      <c r="L5646" s="154"/>
      <c r="M5646" s="154"/>
      <c r="N5646" s="154"/>
      <c r="O5646" s="154"/>
      <c r="P5646" s="154"/>
      <c r="Q5646" s="154"/>
      <c r="R5646" s="154"/>
      <c r="S5646" s="154"/>
      <c r="T5646" s="154"/>
      <c r="U5646" s="154"/>
      <c r="V5646" s="154"/>
      <c r="W5646" s="154"/>
      <c r="X5646" s="154"/>
      <c r="Y5646" s="154"/>
      <c r="Z5646" s="154"/>
      <c r="AA5646" s="154"/>
      <c r="AB5646" s="154"/>
      <c r="AC5646" s="154"/>
      <c r="AD5646" s="154"/>
      <c r="AE5646" s="1292"/>
      <c r="AF5646" s="1292"/>
    </row>
    <row r="5647" spans="1:32" ht="16.7" customHeight="1">
      <c r="A5647" s="1280" t="s">
        <v>323</v>
      </c>
      <c r="B5647" s="1280"/>
      <c r="C5647" s="1280"/>
      <c r="D5647" s="1280"/>
      <c r="E5647" s="1280"/>
      <c r="F5647" s="1280"/>
      <c r="G5647" s="1280"/>
      <c r="H5647" s="1280"/>
      <c r="I5647" s="1280"/>
      <c r="J5647" s="1280"/>
      <c r="K5647" s="1280"/>
      <c r="L5647" s="1280"/>
      <c r="M5647" s="1280"/>
      <c r="N5647" s="1280"/>
      <c r="O5647" s="1280"/>
      <c r="P5647" s="1280"/>
      <c r="Q5647" s="1280"/>
      <c r="R5647" s="1280"/>
      <c r="S5647" s="1280"/>
      <c r="T5647" s="1280"/>
      <c r="U5647" s="1280"/>
      <c r="V5647" s="1280"/>
      <c r="W5647" s="1280"/>
      <c r="X5647" s="1280"/>
      <c r="Y5647" s="1280"/>
      <c r="Z5647" s="1280"/>
      <c r="AA5647" s="1280"/>
      <c r="AB5647" s="1280"/>
      <c r="AC5647" s="1280"/>
      <c r="AD5647" s="1280"/>
      <c r="AE5647" s="1280"/>
      <c r="AF5647" s="1280"/>
    </row>
    <row r="5648" spans="1:32" ht="37.15" customHeight="1">
      <c r="A5648" s="1301" t="s">
        <v>380</v>
      </c>
      <c r="B5648" s="1301"/>
      <c r="C5648" s="1301"/>
      <c r="D5648" s="1301"/>
      <c r="E5648" s="1301"/>
      <c r="F5648" s="1301"/>
      <c r="G5648" s="1301"/>
      <c r="H5648" s="1301"/>
      <c r="I5648" s="1301"/>
      <c r="J5648" s="1301"/>
      <c r="K5648" s="1301"/>
      <c r="L5648" s="1301"/>
      <c r="M5648" s="1301"/>
      <c r="N5648" s="1301"/>
      <c r="O5648" s="1301"/>
      <c r="P5648" s="1301"/>
      <c r="Q5648" s="1301"/>
      <c r="R5648" s="1301"/>
      <c r="S5648" s="1301"/>
      <c r="T5648" s="1301"/>
      <c r="U5648" s="1301"/>
      <c r="V5648" s="1301"/>
      <c r="W5648" s="1301"/>
      <c r="X5648" s="1301"/>
      <c r="Y5648" s="1280" t="s">
        <v>878</v>
      </c>
      <c r="Z5648" s="1280"/>
      <c r="AA5648" s="1280"/>
      <c r="AB5648" s="1280"/>
      <c r="AC5648" s="1280"/>
      <c r="AD5648" s="1280"/>
      <c r="AE5648" s="1280"/>
      <c r="AF5648" s="1280"/>
    </row>
    <row r="5649" spans="1:32" ht="5.0999999999999996" customHeight="1">
      <c r="A5649" s="155"/>
      <c r="B5649" s="156"/>
      <c r="C5649" s="156"/>
      <c r="D5649" s="156"/>
      <c r="E5649" s="156"/>
      <c r="F5649" s="156"/>
      <c r="G5649" s="156"/>
      <c r="H5649" s="156"/>
      <c r="I5649" s="156"/>
      <c r="J5649" s="156"/>
      <c r="K5649" s="156"/>
      <c r="L5649" s="156"/>
      <c r="M5649" s="156"/>
      <c r="N5649" s="156"/>
      <c r="O5649" s="156"/>
      <c r="P5649" s="156"/>
      <c r="Q5649" s="156"/>
      <c r="R5649" s="156"/>
      <c r="S5649" s="156"/>
      <c r="T5649" s="156"/>
      <c r="U5649" s="156"/>
      <c r="V5649" s="156"/>
      <c r="W5649" s="156"/>
      <c r="X5649" s="156"/>
      <c r="Y5649" s="156"/>
      <c r="Z5649" s="156"/>
      <c r="AA5649" s="156"/>
      <c r="AB5649" s="156"/>
      <c r="AC5649" s="156"/>
      <c r="AD5649" s="156"/>
      <c r="AE5649" s="156"/>
      <c r="AF5649" s="157"/>
    </row>
    <row r="5650" spans="1:32" ht="16.7" customHeight="1">
      <c r="A5650" s="1257" t="s">
        <v>412</v>
      </c>
      <c r="B5650" s="1257"/>
      <c r="C5650" s="1257"/>
      <c r="D5650" s="1257"/>
      <c r="E5650" s="1257"/>
      <c r="F5650" s="1257"/>
      <c r="G5650" s="1257"/>
      <c r="H5650" s="1257"/>
      <c r="I5650" s="1257"/>
      <c r="J5650" s="1257"/>
      <c r="K5650" s="1257"/>
      <c r="L5650" s="1257"/>
      <c r="M5650" s="1257"/>
      <c r="N5650" s="1257"/>
      <c r="O5650" s="1258" t="s">
        <v>391</v>
      </c>
      <c r="P5650" s="1258"/>
      <c r="Q5650" s="1258"/>
      <c r="R5650" s="1258"/>
      <c r="S5650" s="1258" t="s">
        <v>407</v>
      </c>
      <c r="T5650" s="1258"/>
      <c r="U5650" s="1258"/>
      <c r="V5650" s="1258"/>
      <c r="W5650" s="1258" t="s">
        <v>408</v>
      </c>
      <c r="X5650" s="1258"/>
      <c r="Y5650" s="1258"/>
      <c r="Z5650" s="1258"/>
      <c r="AA5650" s="1258"/>
      <c r="AB5650" s="1258"/>
      <c r="AC5650" s="1259" t="s">
        <v>409</v>
      </c>
      <c r="AD5650" s="1259"/>
      <c r="AE5650" s="1259"/>
      <c r="AF5650" s="1259"/>
    </row>
    <row r="5651" spans="1:32" ht="23.25" customHeight="1">
      <c r="A5651" s="146"/>
      <c r="B5651" s="147"/>
      <c r="C5651" s="163" t="s">
        <v>1122</v>
      </c>
      <c r="D5651" s="1314" t="s">
        <v>1123</v>
      </c>
      <c r="E5651" s="1314"/>
      <c r="F5651" s="1314"/>
      <c r="G5651" s="1314"/>
      <c r="H5651" s="1314"/>
      <c r="I5651" s="1314"/>
      <c r="J5651" s="1314"/>
      <c r="K5651" s="1314"/>
      <c r="L5651" s="1314"/>
      <c r="M5651" s="1314"/>
      <c r="N5651" s="1314"/>
      <c r="O5651" s="1315">
        <v>9.4850000000000004E-2</v>
      </c>
      <c r="P5651" s="1315"/>
      <c r="Q5651" s="1315"/>
      <c r="R5651" s="1315"/>
      <c r="S5651" s="1316" t="s">
        <v>533</v>
      </c>
      <c r="T5651" s="1316"/>
      <c r="U5651" s="1316"/>
      <c r="V5651" s="1316"/>
      <c r="W5651" s="1317">
        <v>98.813800000000001</v>
      </c>
      <c r="X5651" s="1317"/>
      <c r="Y5651" s="1317"/>
      <c r="Z5651" s="1317"/>
      <c r="AA5651" s="1317"/>
      <c r="AB5651" s="1317"/>
      <c r="AC5651" s="1318">
        <v>9.3720999999999997</v>
      </c>
      <c r="AD5651" s="1318"/>
      <c r="AE5651" s="1318"/>
      <c r="AF5651" s="1318"/>
    </row>
    <row r="5652" spans="1:32" ht="22.5" customHeight="1">
      <c r="A5652" s="153"/>
      <c r="B5652" s="154"/>
      <c r="C5652" s="167" t="s">
        <v>1071</v>
      </c>
      <c r="D5652" s="1304" t="s">
        <v>1072</v>
      </c>
      <c r="E5652" s="1304"/>
      <c r="F5652" s="1304"/>
      <c r="G5652" s="1304"/>
      <c r="H5652" s="1304"/>
      <c r="I5652" s="1304"/>
      <c r="J5652" s="1304"/>
      <c r="K5652" s="1304"/>
      <c r="L5652" s="1304"/>
      <c r="M5652" s="1304"/>
      <c r="N5652" s="1304"/>
      <c r="O5652" s="1305">
        <v>1</v>
      </c>
      <c r="P5652" s="1305"/>
      <c r="Q5652" s="1305"/>
      <c r="R5652" s="1305"/>
      <c r="S5652" s="1306" t="s">
        <v>435</v>
      </c>
      <c r="T5652" s="1306"/>
      <c r="U5652" s="1306"/>
      <c r="V5652" s="1306"/>
      <c r="W5652" s="1307">
        <v>18.717600000000001</v>
      </c>
      <c r="X5652" s="1307"/>
      <c r="Y5652" s="1307"/>
      <c r="Z5652" s="1307"/>
      <c r="AA5652" s="1307"/>
      <c r="AB5652" s="1307"/>
      <c r="AC5652" s="1308">
        <v>18.72</v>
      </c>
      <c r="AD5652" s="1308"/>
      <c r="AE5652" s="1308"/>
      <c r="AF5652" s="1308"/>
    </row>
    <row r="5653" spans="1:32" ht="17.45" customHeight="1">
      <c r="A5653" s="1246"/>
      <c r="B5653" s="1246"/>
      <c r="C5653" s="1246"/>
      <c r="D5653" s="1246"/>
      <c r="E5653" s="1246"/>
      <c r="F5653" s="1246"/>
      <c r="G5653" s="1246"/>
      <c r="H5653" s="1246"/>
      <c r="I5653" s="1246"/>
      <c r="J5653" s="1246"/>
      <c r="K5653" s="1246"/>
      <c r="L5653" s="1246"/>
      <c r="M5653" s="1247" t="s">
        <v>413</v>
      </c>
      <c r="N5653" s="1247"/>
      <c r="O5653" s="1247"/>
      <c r="P5653" s="1247"/>
      <c r="Q5653" s="1247"/>
      <c r="R5653" s="1247"/>
      <c r="S5653" s="1247"/>
      <c r="T5653" s="1247"/>
      <c r="U5653" s="1247"/>
      <c r="V5653" s="1247"/>
      <c r="W5653" s="1247"/>
      <c r="X5653" s="1248"/>
      <c r="Y5653" s="1248"/>
      <c r="Z5653" s="1249">
        <v>28.092099999999999</v>
      </c>
      <c r="AA5653" s="1249"/>
      <c r="AB5653" s="1249"/>
      <c r="AC5653" s="1249"/>
      <c r="AD5653" s="1249"/>
      <c r="AE5653" s="1249"/>
      <c r="AF5653" s="1249"/>
    </row>
    <row r="5654" spans="1:32" ht="17.45" customHeight="1">
      <c r="A5654" s="1257" t="s">
        <v>414</v>
      </c>
      <c r="B5654" s="1257"/>
      <c r="C5654" s="1257"/>
      <c r="D5654" s="1257"/>
      <c r="E5654" s="1257"/>
      <c r="F5654" s="1257"/>
      <c r="G5654" s="1257"/>
      <c r="H5654" s="1257"/>
      <c r="I5654" s="1257"/>
      <c r="J5654" s="1257"/>
      <c r="K5654" s="1257"/>
      <c r="L5654" s="1257"/>
      <c r="M5654" s="1257"/>
      <c r="N5654" s="1257"/>
      <c r="O5654" s="1258" t="s">
        <v>391</v>
      </c>
      <c r="P5654" s="1258"/>
      <c r="Q5654" s="1258"/>
      <c r="R5654" s="1258"/>
      <c r="S5654" s="1258" t="s">
        <v>407</v>
      </c>
      <c r="T5654" s="1258"/>
      <c r="U5654" s="1258"/>
      <c r="V5654" s="1258"/>
      <c r="W5654" s="1258" t="s">
        <v>408</v>
      </c>
      <c r="X5654" s="1258"/>
      <c r="Y5654" s="1258"/>
      <c r="Z5654" s="1258"/>
      <c r="AA5654" s="1258"/>
      <c r="AB5654" s="1258"/>
      <c r="AC5654" s="1259" t="s">
        <v>409</v>
      </c>
      <c r="AD5654" s="1259"/>
      <c r="AE5654" s="1259"/>
      <c r="AF5654" s="1259"/>
    </row>
    <row r="5655" spans="1:32" ht="22.5" customHeight="1">
      <c r="A5655" s="146"/>
      <c r="B5655" s="147"/>
      <c r="C5655" s="170" t="s">
        <v>1073</v>
      </c>
      <c r="D5655" s="1314" t="s">
        <v>1074</v>
      </c>
      <c r="E5655" s="1314"/>
      <c r="F5655" s="1314"/>
      <c r="G5655" s="1314"/>
      <c r="H5655" s="1314"/>
      <c r="I5655" s="1314"/>
      <c r="J5655" s="1314"/>
      <c r="K5655" s="1314"/>
      <c r="L5655" s="1314"/>
      <c r="M5655" s="1314"/>
      <c r="N5655" s="1314"/>
      <c r="O5655" s="1315">
        <v>1.021E-2</v>
      </c>
      <c r="P5655" s="1315"/>
      <c r="Q5655" s="1315"/>
      <c r="R5655" s="1315"/>
      <c r="S5655" s="1316" t="s">
        <v>283</v>
      </c>
      <c r="T5655" s="1316"/>
      <c r="U5655" s="1316"/>
      <c r="V5655" s="1316"/>
      <c r="W5655" s="1317">
        <v>34.19</v>
      </c>
      <c r="X5655" s="1317"/>
      <c r="Y5655" s="1317"/>
      <c r="Z5655" s="1317"/>
      <c r="AA5655" s="1317"/>
      <c r="AB5655" s="1317"/>
      <c r="AC5655" s="1318">
        <v>0.34910000000000002</v>
      </c>
      <c r="AD5655" s="1318"/>
      <c r="AE5655" s="1318"/>
      <c r="AF5655" s="1318"/>
    </row>
    <row r="5656" spans="1:32" ht="23.25" customHeight="1">
      <c r="A5656" s="150"/>
      <c r="C5656" s="173" t="s">
        <v>1124</v>
      </c>
      <c r="D5656" s="1309" t="s">
        <v>1125</v>
      </c>
      <c r="E5656" s="1309"/>
      <c r="F5656" s="1309"/>
      <c r="G5656" s="1309"/>
      <c r="H5656" s="1309"/>
      <c r="I5656" s="1309"/>
      <c r="J5656" s="1309"/>
      <c r="K5656" s="1309"/>
      <c r="L5656" s="1309"/>
      <c r="M5656" s="1309"/>
      <c r="N5656" s="1309"/>
      <c r="O5656" s="1310">
        <v>3.2000000000000003E-4</v>
      </c>
      <c r="P5656" s="1310"/>
      <c r="Q5656" s="1310"/>
      <c r="R5656" s="1310"/>
      <c r="S5656" s="1311" t="s">
        <v>283</v>
      </c>
      <c r="T5656" s="1311"/>
      <c r="U5656" s="1311"/>
      <c r="V5656" s="1311"/>
      <c r="W5656" s="1312">
        <v>33.54</v>
      </c>
      <c r="X5656" s="1312"/>
      <c r="Y5656" s="1312"/>
      <c r="Z5656" s="1312"/>
      <c r="AA5656" s="1312"/>
      <c r="AB5656" s="1312"/>
      <c r="AC5656" s="1313">
        <v>1.0699999999999999E-2</v>
      </c>
      <c r="AD5656" s="1313"/>
      <c r="AE5656" s="1313"/>
      <c r="AF5656" s="1313"/>
    </row>
    <row r="5657" spans="1:32" ht="22.5" customHeight="1">
      <c r="A5657" s="150"/>
      <c r="C5657" s="173" t="s">
        <v>1126</v>
      </c>
      <c r="D5657" s="1309" t="s">
        <v>1127</v>
      </c>
      <c r="E5657" s="1309"/>
      <c r="F5657" s="1309"/>
      <c r="G5657" s="1309"/>
      <c r="H5657" s="1309"/>
      <c r="I5657" s="1309"/>
      <c r="J5657" s="1309"/>
      <c r="K5657" s="1309"/>
      <c r="L5657" s="1309"/>
      <c r="M5657" s="1309"/>
      <c r="N5657" s="1309"/>
      <c r="O5657" s="1310">
        <v>5.4200000000000003E-3</v>
      </c>
      <c r="P5657" s="1310"/>
      <c r="Q5657" s="1310"/>
      <c r="R5657" s="1310"/>
      <c r="S5657" s="1311" t="s">
        <v>283</v>
      </c>
      <c r="T5657" s="1311"/>
      <c r="U5657" s="1311"/>
      <c r="V5657" s="1311"/>
      <c r="W5657" s="1312">
        <v>33.54</v>
      </c>
      <c r="X5657" s="1312"/>
      <c r="Y5657" s="1312"/>
      <c r="Z5657" s="1312"/>
      <c r="AA5657" s="1312"/>
      <c r="AB5657" s="1312"/>
      <c r="AC5657" s="1313">
        <v>0.18179999999999999</v>
      </c>
      <c r="AD5657" s="1313"/>
      <c r="AE5657" s="1313"/>
      <c r="AF5657" s="1313"/>
    </row>
    <row r="5658" spans="1:32" ht="23.25" customHeight="1">
      <c r="A5658" s="150"/>
      <c r="C5658" s="173" t="s">
        <v>1128</v>
      </c>
      <c r="D5658" s="1309" t="s">
        <v>1129</v>
      </c>
      <c r="E5658" s="1309"/>
      <c r="F5658" s="1309"/>
      <c r="G5658" s="1309"/>
      <c r="H5658" s="1309"/>
      <c r="I5658" s="1309"/>
      <c r="J5658" s="1309"/>
      <c r="K5658" s="1309"/>
      <c r="L5658" s="1309"/>
      <c r="M5658" s="1309"/>
      <c r="N5658" s="1309"/>
      <c r="O5658" s="1310">
        <v>4.0000000000000003E-5</v>
      </c>
      <c r="P5658" s="1310"/>
      <c r="Q5658" s="1310"/>
      <c r="R5658" s="1310"/>
      <c r="S5658" s="1311" t="s">
        <v>283</v>
      </c>
      <c r="T5658" s="1311"/>
      <c r="U5658" s="1311"/>
      <c r="V5658" s="1311"/>
      <c r="W5658" s="1312">
        <v>33.54</v>
      </c>
      <c r="X5658" s="1312"/>
      <c r="Y5658" s="1312"/>
      <c r="Z5658" s="1312"/>
      <c r="AA5658" s="1312"/>
      <c r="AB5658" s="1312"/>
      <c r="AC5658" s="1313">
        <v>1.2999999999999999E-3</v>
      </c>
      <c r="AD5658" s="1313"/>
      <c r="AE5658" s="1313"/>
      <c r="AF5658" s="1313"/>
    </row>
    <row r="5659" spans="1:32" ht="22.5" customHeight="1">
      <c r="A5659" s="150"/>
      <c r="C5659" s="173" t="s">
        <v>1095</v>
      </c>
      <c r="D5659" s="1309" t="s">
        <v>1096</v>
      </c>
      <c r="E5659" s="1309"/>
      <c r="F5659" s="1309"/>
      <c r="G5659" s="1309"/>
      <c r="H5659" s="1309"/>
      <c r="I5659" s="1309"/>
      <c r="J5659" s="1309"/>
      <c r="K5659" s="1309"/>
      <c r="L5659" s="1309"/>
      <c r="M5659" s="1309"/>
      <c r="N5659" s="1309"/>
      <c r="O5659" s="1310">
        <v>4.4000000000000002E-4</v>
      </c>
      <c r="P5659" s="1310"/>
      <c r="Q5659" s="1310"/>
      <c r="R5659" s="1310"/>
      <c r="S5659" s="1311" t="s">
        <v>283</v>
      </c>
      <c r="T5659" s="1311"/>
      <c r="U5659" s="1311"/>
      <c r="V5659" s="1311"/>
      <c r="W5659" s="1312">
        <v>33.54</v>
      </c>
      <c r="X5659" s="1312"/>
      <c r="Y5659" s="1312"/>
      <c r="Z5659" s="1312"/>
      <c r="AA5659" s="1312"/>
      <c r="AB5659" s="1312"/>
      <c r="AC5659" s="1313">
        <v>1.4800000000000001E-2</v>
      </c>
      <c r="AD5659" s="1313"/>
      <c r="AE5659" s="1313"/>
      <c r="AF5659" s="1313"/>
    </row>
    <row r="5660" spans="1:32" ht="23.25" customHeight="1">
      <c r="A5660" s="150"/>
      <c r="C5660" s="173" t="s">
        <v>1106</v>
      </c>
      <c r="D5660" s="1309" t="s">
        <v>1107</v>
      </c>
      <c r="E5660" s="1309"/>
      <c r="F5660" s="1309"/>
      <c r="G5660" s="1309"/>
      <c r="H5660" s="1309"/>
      <c r="I5660" s="1309"/>
      <c r="J5660" s="1309"/>
      <c r="K5660" s="1309"/>
      <c r="L5660" s="1309"/>
      <c r="M5660" s="1309"/>
      <c r="N5660" s="1309"/>
      <c r="O5660" s="1310">
        <v>1.9000000000000001E-4</v>
      </c>
      <c r="P5660" s="1310"/>
      <c r="Q5660" s="1310"/>
      <c r="R5660" s="1310"/>
      <c r="S5660" s="1311" t="s">
        <v>283</v>
      </c>
      <c r="T5660" s="1311"/>
      <c r="U5660" s="1311"/>
      <c r="V5660" s="1311"/>
      <c r="W5660" s="1312">
        <v>33.54</v>
      </c>
      <c r="X5660" s="1312"/>
      <c r="Y5660" s="1312"/>
      <c r="Z5660" s="1312"/>
      <c r="AA5660" s="1312"/>
      <c r="AB5660" s="1312"/>
      <c r="AC5660" s="1313">
        <v>6.4000000000000003E-3</v>
      </c>
      <c r="AD5660" s="1313"/>
      <c r="AE5660" s="1313"/>
      <c r="AF5660" s="1313"/>
    </row>
    <row r="5661" spans="1:32" ht="22.5" customHeight="1">
      <c r="A5661" s="150"/>
      <c r="C5661" s="173" t="s">
        <v>1130</v>
      </c>
      <c r="D5661" s="1309" t="s">
        <v>1131</v>
      </c>
      <c r="E5661" s="1309"/>
      <c r="F5661" s="1309"/>
      <c r="G5661" s="1309"/>
      <c r="H5661" s="1309"/>
      <c r="I5661" s="1309"/>
      <c r="J5661" s="1309"/>
      <c r="K5661" s="1309"/>
      <c r="L5661" s="1309"/>
      <c r="M5661" s="1309"/>
      <c r="N5661" s="1309"/>
      <c r="O5661" s="1310">
        <v>6.0000000000000002E-5</v>
      </c>
      <c r="P5661" s="1310"/>
      <c r="Q5661" s="1310"/>
      <c r="R5661" s="1310"/>
      <c r="S5661" s="1311" t="s">
        <v>283</v>
      </c>
      <c r="T5661" s="1311"/>
      <c r="U5661" s="1311"/>
      <c r="V5661" s="1311"/>
      <c r="W5661" s="1312">
        <v>33.54</v>
      </c>
      <c r="X5661" s="1312"/>
      <c r="Y5661" s="1312"/>
      <c r="Z5661" s="1312"/>
      <c r="AA5661" s="1312"/>
      <c r="AB5661" s="1312"/>
      <c r="AC5661" s="1313">
        <v>2E-3</v>
      </c>
      <c r="AD5661" s="1313"/>
      <c r="AE5661" s="1313"/>
      <c r="AF5661" s="1313"/>
    </row>
    <row r="5662" spans="1:32" ht="23.25" customHeight="1">
      <c r="A5662" s="153"/>
      <c r="B5662" s="154"/>
      <c r="C5662" s="175" t="s">
        <v>1132</v>
      </c>
      <c r="D5662" s="1304" t="s">
        <v>1133</v>
      </c>
      <c r="E5662" s="1304"/>
      <c r="F5662" s="1304"/>
      <c r="G5662" s="1304"/>
      <c r="H5662" s="1304"/>
      <c r="I5662" s="1304"/>
      <c r="J5662" s="1304"/>
      <c r="K5662" s="1304"/>
      <c r="L5662" s="1304"/>
      <c r="M5662" s="1304"/>
      <c r="N5662" s="1304"/>
      <c r="O5662" s="1305">
        <v>6.0000000000000002E-5</v>
      </c>
      <c r="P5662" s="1305"/>
      <c r="Q5662" s="1305"/>
      <c r="R5662" s="1305"/>
      <c r="S5662" s="1306" t="s">
        <v>283</v>
      </c>
      <c r="T5662" s="1306"/>
      <c r="U5662" s="1306"/>
      <c r="V5662" s="1306"/>
      <c r="W5662" s="1307">
        <v>33.54</v>
      </c>
      <c r="X5662" s="1307"/>
      <c r="Y5662" s="1307"/>
      <c r="Z5662" s="1307"/>
      <c r="AA5662" s="1307"/>
      <c r="AB5662" s="1307"/>
      <c r="AC5662" s="1308">
        <v>2E-3</v>
      </c>
      <c r="AD5662" s="1308"/>
      <c r="AE5662" s="1308"/>
      <c r="AF5662" s="1308"/>
    </row>
    <row r="5663" spans="1:32" ht="16.7" customHeight="1">
      <c r="A5663" s="1251"/>
      <c r="B5663" s="1251"/>
      <c r="C5663" s="1251"/>
      <c r="D5663" s="1251"/>
      <c r="E5663" s="1251"/>
      <c r="F5663" s="1251"/>
      <c r="G5663" s="1251"/>
      <c r="H5663" s="1251"/>
      <c r="I5663" s="1251"/>
      <c r="J5663" s="1251"/>
      <c r="K5663" s="1251"/>
      <c r="L5663" s="1251"/>
      <c r="M5663" s="1252" t="s">
        <v>415</v>
      </c>
      <c r="N5663" s="1252"/>
      <c r="O5663" s="1252"/>
      <c r="P5663" s="1252"/>
      <c r="Q5663" s="1252"/>
      <c r="R5663" s="1252"/>
      <c r="S5663" s="1252"/>
      <c r="T5663" s="1252"/>
      <c r="U5663" s="1252"/>
      <c r="V5663" s="1252"/>
      <c r="W5663" s="1252"/>
      <c r="X5663" s="1253"/>
      <c r="Y5663" s="1253"/>
      <c r="Z5663" s="1254">
        <v>0.56810000000000005</v>
      </c>
      <c r="AA5663" s="1254"/>
      <c r="AB5663" s="1254"/>
      <c r="AC5663" s="1254"/>
      <c r="AD5663" s="1254"/>
      <c r="AE5663" s="1254"/>
      <c r="AF5663" s="1254"/>
    </row>
    <row r="5664" spans="1:32" ht="17.45" customHeight="1">
      <c r="A5664" s="1255" t="s">
        <v>416</v>
      </c>
      <c r="B5664" s="1255"/>
      <c r="C5664" s="1255"/>
      <c r="D5664" s="1255"/>
      <c r="E5664" s="1255"/>
      <c r="F5664" s="1255"/>
      <c r="G5664" s="1255"/>
      <c r="H5664" s="1255"/>
      <c r="I5664" s="1255"/>
      <c r="J5664" s="1256" t="s">
        <v>391</v>
      </c>
      <c r="K5664" s="1256"/>
      <c r="L5664" s="158" t="s">
        <v>417</v>
      </c>
      <c r="M5664" s="158" t="s">
        <v>418</v>
      </c>
      <c r="N5664" s="1256" t="s">
        <v>419</v>
      </c>
      <c r="O5664" s="1256"/>
      <c r="P5664" s="1256" t="s">
        <v>420</v>
      </c>
      <c r="Q5664" s="1256"/>
      <c r="R5664" s="1256"/>
      <c r="S5664" s="1256"/>
      <c r="T5664" s="1256" t="s">
        <v>421</v>
      </c>
      <c r="U5664" s="1256"/>
      <c r="V5664" s="1256"/>
      <c r="W5664" s="1256"/>
      <c r="X5664" s="1256" t="s">
        <v>422</v>
      </c>
      <c r="Y5664" s="1256"/>
      <c r="Z5664" s="1256"/>
      <c r="AA5664" s="1256"/>
      <c r="AB5664" s="1256"/>
      <c r="AC5664" s="1245" t="s">
        <v>409</v>
      </c>
      <c r="AD5664" s="1245"/>
      <c r="AE5664" s="1245"/>
      <c r="AF5664" s="1245"/>
    </row>
    <row r="5665" spans="1:32" ht="18">
      <c r="A5665" s="146"/>
      <c r="B5665" s="147"/>
      <c r="C5665" s="170" t="s">
        <v>1077</v>
      </c>
      <c r="D5665" s="1263" t="s">
        <v>1074</v>
      </c>
      <c r="E5665" s="1263"/>
      <c r="F5665" s="1263"/>
      <c r="G5665" s="1263"/>
      <c r="H5665" s="1263"/>
      <c r="I5665" s="1263"/>
      <c r="J5665" s="1300">
        <v>1.021E-2</v>
      </c>
      <c r="K5665" s="1300"/>
      <c r="L5665" s="171">
        <v>0</v>
      </c>
      <c r="M5665" s="171">
        <v>0</v>
      </c>
      <c r="N5665" s="1265">
        <v>0</v>
      </c>
      <c r="O5665" s="1265"/>
      <c r="P5665" s="1265">
        <v>1.1000000000000001</v>
      </c>
      <c r="Q5665" s="1265"/>
      <c r="R5665" s="1265"/>
      <c r="S5665" s="1265"/>
      <c r="T5665" s="1265">
        <v>0.88</v>
      </c>
      <c r="U5665" s="1265"/>
      <c r="V5665" s="1265"/>
      <c r="W5665" s="1265"/>
      <c r="X5665" s="1265">
        <v>0.72</v>
      </c>
      <c r="Y5665" s="1265"/>
      <c r="Z5665" s="1265"/>
      <c r="AA5665" s="1265"/>
      <c r="AB5665" s="1265"/>
      <c r="AC5665" s="1266">
        <v>0</v>
      </c>
      <c r="AD5665" s="1266"/>
      <c r="AE5665" s="1266"/>
      <c r="AF5665" s="1266"/>
    </row>
    <row r="5666" spans="1:32" ht="18">
      <c r="A5666" s="150"/>
      <c r="C5666" s="173" t="s">
        <v>1134</v>
      </c>
      <c r="D5666" s="1297" t="s">
        <v>1125</v>
      </c>
      <c r="E5666" s="1297"/>
      <c r="F5666" s="1297"/>
      <c r="G5666" s="1297"/>
      <c r="H5666" s="1297"/>
      <c r="I5666" s="1297"/>
      <c r="J5666" s="1298">
        <v>3.2000000000000003E-4</v>
      </c>
      <c r="K5666" s="1298"/>
      <c r="L5666" s="174">
        <v>0</v>
      </c>
      <c r="M5666" s="174">
        <v>0</v>
      </c>
      <c r="N5666" s="1299">
        <v>0</v>
      </c>
      <c r="O5666" s="1299"/>
      <c r="P5666" s="1299">
        <v>1.1000000000000001</v>
      </c>
      <c r="Q5666" s="1299"/>
      <c r="R5666" s="1299"/>
      <c r="S5666" s="1299"/>
      <c r="T5666" s="1299">
        <v>0.88</v>
      </c>
      <c r="U5666" s="1299"/>
      <c r="V5666" s="1299"/>
      <c r="W5666" s="1299"/>
      <c r="X5666" s="1299">
        <v>0.72</v>
      </c>
      <c r="Y5666" s="1299"/>
      <c r="Z5666" s="1299"/>
      <c r="AA5666" s="1299"/>
      <c r="AB5666" s="1299"/>
      <c r="AC5666" s="1262">
        <v>0</v>
      </c>
      <c r="AD5666" s="1262"/>
      <c r="AE5666" s="1262"/>
      <c r="AF5666" s="1262"/>
    </row>
    <row r="5667" spans="1:32" ht="18">
      <c r="A5667" s="150"/>
      <c r="C5667" s="173" t="s">
        <v>1135</v>
      </c>
      <c r="D5667" s="1297" t="s">
        <v>1127</v>
      </c>
      <c r="E5667" s="1297"/>
      <c r="F5667" s="1297"/>
      <c r="G5667" s="1297"/>
      <c r="H5667" s="1297"/>
      <c r="I5667" s="1297"/>
      <c r="J5667" s="1298">
        <v>5.4200000000000003E-3</v>
      </c>
      <c r="K5667" s="1298"/>
      <c r="L5667" s="174">
        <v>0</v>
      </c>
      <c r="M5667" s="174">
        <v>0</v>
      </c>
      <c r="N5667" s="1299">
        <v>0</v>
      </c>
      <c r="O5667" s="1299"/>
      <c r="P5667" s="1299">
        <v>1.1000000000000001</v>
      </c>
      <c r="Q5667" s="1299"/>
      <c r="R5667" s="1299"/>
      <c r="S5667" s="1299"/>
      <c r="T5667" s="1299">
        <v>0.88</v>
      </c>
      <c r="U5667" s="1299"/>
      <c r="V5667" s="1299"/>
      <c r="W5667" s="1299"/>
      <c r="X5667" s="1299">
        <v>0.72</v>
      </c>
      <c r="Y5667" s="1299"/>
      <c r="Z5667" s="1299"/>
      <c r="AA5667" s="1299"/>
      <c r="AB5667" s="1299"/>
      <c r="AC5667" s="1262">
        <v>0</v>
      </c>
      <c r="AD5667" s="1262"/>
      <c r="AE5667" s="1262"/>
      <c r="AF5667" s="1262"/>
    </row>
    <row r="5668" spans="1:32" ht="60" customHeight="1">
      <c r="A5668" s="150"/>
      <c r="C5668" s="173" t="s">
        <v>1136</v>
      </c>
      <c r="D5668" s="1297" t="s">
        <v>1129</v>
      </c>
      <c r="E5668" s="1297"/>
      <c r="F5668" s="1297"/>
      <c r="G5668" s="1297"/>
      <c r="H5668" s="1297"/>
      <c r="I5668" s="1297"/>
      <c r="J5668" s="1298">
        <v>4.0000000000000003E-5</v>
      </c>
      <c r="K5668" s="1298"/>
      <c r="L5668" s="174">
        <v>0</v>
      </c>
      <c r="M5668" s="174">
        <v>0</v>
      </c>
      <c r="N5668" s="1299">
        <v>0</v>
      </c>
      <c r="O5668" s="1299"/>
      <c r="P5668" s="1299">
        <v>1.1000000000000001</v>
      </c>
      <c r="Q5668" s="1299"/>
      <c r="R5668" s="1299"/>
      <c r="S5668" s="1299"/>
      <c r="T5668" s="1299">
        <v>0.88</v>
      </c>
      <c r="U5668" s="1299"/>
      <c r="V5668" s="1299"/>
      <c r="W5668" s="1299"/>
      <c r="X5668" s="1299">
        <v>0.72</v>
      </c>
      <c r="Y5668" s="1299"/>
      <c r="Z5668" s="1299"/>
      <c r="AA5668" s="1299"/>
      <c r="AB5668" s="1299"/>
      <c r="AC5668" s="1262">
        <v>0</v>
      </c>
      <c r="AD5668" s="1262"/>
      <c r="AE5668" s="1262"/>
      <c r="AF5668" s="1262"/>
    </row>
    <row r="5669" spans="1:32" ht="31.15" customHeight="1">
      <c r="A5669" s="150"/>
      <c r="C5669" s="173" t="s">
        <v>1100</v>
      </c>
      <c r="D5669" s="1297" t="s">
        <v>1096</v>
      </c>
      <c r="E5669" s="1297"/>
      <c r="F5669" s="1297"/>
      <c r="G5669" s="1297"/>
      <c r="H5669" s="1297"/>
      <c r="I5669" s="1297"/>
      <c r="J5669" s="1298">
        <v>4.4000000000000002E-4</v>
      </c>
      <c r="K5669" s="1298"/>
      <c r="L5669" s="174">
        <v>0</v>
      </c>
      <c r="M5669" s="174">
        <v>0</v>
      </c>
      <c r="N5669" s="1299">
        <v>0</v>
      </c>
      <c r="O5669" s="1299"/>
      <c r="P5669" s="1299">
        <v>1.1000000000000001</v>
      </c>
      <c r="Q5669" s="1299"/>
      <c r="R5669" s="1299"/>
      <c r="S5669" s="1299"/>
      <c r="T5669" s="1299">
        <v>0.88</v>
      </c>
      <c r="U5669" s="1299"/>
      <c r="V5669" s="1299"/>
      <c r="W5669" s="1299"/>
      <c r="X5669" s="1299">
        <v>0.72</v>
      </c>
      <c r="Y5669" s="1299"/>
      <c r="Z5669" s="1299"/>
      <c r="AA5669" s="1299"/>
      <c r="AB5669" s="1299"/>
      <c r="AC5669" s="1262">
        <v>0</v>
      </c>
      <c r="AD5669" s="1262"/>
      <c r="AE5669" s="1262"/>
      <c r="AF5669" s="1262"/>
    </row>
    <row r="5670" spans="1:32" ht="30.6" customHeight="1">
      <c r="A5670" s="150"/>
      <c r="C5670" s="173" t="s">
        <v>1108</v>
      </c>
      <c r="D5670" s="1297" t="s">
        <v>1107</v>
      </c>
      <c r="E5670" s="1297"/>
      <c r="F5670" s="1297"/>
      <c r="G5670" s="1297"/>
      <c r="H5670" s="1297"/>
      <c r="I5670" s="1297"/>
      <c r="J5670" s="1298">
        <v>1.9000000000000001E-4</v>
      </c>
      <c r="K5670" s="1298"/>
      <c r="L5670" s="174">
        <v>0</v>
      </c>
      <c r="M5670" s="174">
        <v>0</v>
      </c>
      <c r="N5670" s="1299">
        <v>0</v>
      </c>
      <c r="O5670" s="1299"/>
      <c r="P5670" s="1299">
        <v>1.1000000000000001</v>
      </c>
      <c r="Q5670" s="1299"/>
      <c r="R5670" s="1299"/>
      <c r="S5670" s="1299"/>
      <c r="T5670" s="1299">
        <v>0.88</v>
      </c>
      <c r="U5670" s="1299"/>
      <c r="V5670" s="1299"/>
      <c r="W5670" s="1299"/>
      <c r="X5670" s="1299">
        <v>0.72</v>
      </c>
      <c r="Y5670" s="1299"/>
      <c r="Z5670" s="1299"/>
      <c r="AA5670" s="1299"/>
      <c r="AB5670" s="1299"/>
      <c r="AC5670" s="1262">
        <v>0</v>
      </c>
      <c r="AD5670" s="1262"/>
      <c r="AE5670" s="1262"/>
      <c r="AF5670" s="1262"/>
    </row>
    <row r="5671" spans="1:32" ht="38.450000000000003" customHeight="1">
      <c r="A5671" s="150"/>
      <c r="C5671" s="173" t="s">
        <v>1137</v>
      </c>
      <c r="D5671" s="1297" t="s">
        <v>1131</v>
      </c>
      <c r="E5671" s="1297"/>
      <c r="F5671" s="1297"/>
      <c r="G5671" s="1297"/>
      <c r="H5671" s="1297"/>
      <c r="I5671" s="1297"/>
      <c r="J5671" s="1298">
        <v>6.0000000000000002E-5</v>
      </c>
      <c r="K5671" s="1298"/>
      <c r="L5671" s="174">
        <v>0</v>
      </c>
      <c r="M5671" s="174">
        <v>0</v>
      </c>
      <c r="N5671" s="1299">
        <v>0</v>
      </c>
      <c r="O5671" s="1299"/>
      <c r="P5671" s="1299">
        <v>1.1000000000000001</v>
      </c>
      <c r="Q5671" s="1299"/>
      <c r="R5671" s="1299"/>
      <c r="S5671" s="1299"/>
      <c r="T5671" s="1299">
        <v>0.88</v>
      </c>
      <c r="U5671" s="1299"/>
      <c r="V5671" s="1299"/>
      <c r="W5671" s="1299"/>
      <c r="X5671" s="1299">
        <v>0.72</v>
      </c>
      <c r="Y5671" s="1299"/>
      <c r="Z5671" s="1299"/>
      <c r="AA5671" s="1299"/>
      <c r="AB5671" s="1299"/>
      <c r="AC5671" s="1262">
        <v>0</v>
      </c>
      <c r="AD5671" s="1262"/>
      <c r="AE5671" s="1262"/>
      <c r="AF5671" s="1262"/>
    </row>
    <row r="5672" spans="1:32" ht="57" customHeight="1">
      <c r="A5672" s="153"/>
      <c r="B5672" s="154"/>
      <c r="C5672" s="175" t="s">
        <v>1138</v>
      </c>
      <c r="D5672" s="1294" t="s">
        <v>1133</v>
      </c>
      <c r="E5672" s="1294"/>
      <c r="F5672" s="1294"/>
      <c r="G5672" s="1294"/>
      <c r="H5672" s="1294"/>
      <c r="I5672" s="1294"/>
      <c r="J5672" s="1295">
        <v>6.0000000000000002E-5</v>
      </c>
      <c r="K5672" s="1295"/>
      <c r="L5672" s="176">
        <v>0</v>
      </c>
      <c r="M5672" s="176">
        <v>0</v>
      </c>
      <c r="N5672" s="1296">
        <v>0</v>
      </c>
      <c r="O5672" s="1296"/>
      <c r="P5672" s="1296">
        <v>1.1000000000000001</v>
      </c>
      <c r="Q5672" s="1296"/>
      <c r="R5672" s="1296"/>
      <c r="S5672" s="1296"/>
      <c r="T5672" s="1296">
        <v>0.88</v>
      </c>
      <c r="U5672" s="1296"/>
      <c r="V5672" s="1296"/>
      <c r="W5672" s="1296"/>
      <c r="X5672" s="1296">
        <v>0.72</v>
      </c>
      <c r="Y5672" s="1296"/>
      <c r="Z5672" s="1296"/>
      <c r="AA5672" s="1296"/>
      <c r="AB5672" s="1296"/>
      <c r="AC5672" s="1261">
        <v>0</v>
      </c>
      <c r="AD5672" s="1261"/>
      <c r="AE5672" s="1261"/>
      <c r="AF5672" s="1261"/>
    </row>
    <row r="5673" spans="1:32" ht="16.7" customHeight="1">
      <c r="A5673" s="1246"/>
      <c r="B5673" s="1246"/>
      <c r="C5673" s="1246"/>
      <c r="D5673" s="1246"/>
      <c r="E5673" s="1246"/>
      <c r="F5673" s="1246"/>
      <c r="G5673" s="1246"/>
      <c r="H5673" s="1246"/>
      <c r="I5673" s="1246"/>
      <c r="J5673" s="1246"/>
      <c r="K5673" s="1246"/>
      <c r="L5673" s="1246"/>
      <c r="M5673" s="1247" t="s">
        <v>423</v>
      </c>
      <c r="N5673" s="1247"/>
      <c r="O5673" s="1247"/>
      <c r="P5673" s="1247"/>
      <c r="Q5673" s="1247"/>
      <c r="R5673" s="1247"/>
      <c r="S5673" s="1247"/>
      <c r="T5673" s="1247"/>
      <c r="U5673" s="1247"/>
      <c r="V5673" s="1247"/>
      <c r="W5673" s="1247"/>
      <c r="X5673" s="1248"/>
      <c r="Y5673" s="1248"/>
      <c r="Z5673" s="1249">
        <v>0</v>
      </c>
      <c r="AA5673" s="1249"/>
      <c r="AB5673" s="1249"/>
      <c r="AC5673" s="1249"/>
      <c r="AD5673" s="1249"/>
      <c r="AE5673" s="1249"/>
      <c r="AF5673" s="1249"/>
    </row>
    <row r="5674" spans="1:32" ht="5.85" customHeight="1">
      <c r="A5674" s="1250"/>
      <c r="B5674" s="1250"/>
      <c r="C5674" s="1250"/>
      <c r="D5674" s="1250"/>
      <c r="E5674" s="1250"/>
      <c r="F5674" s="1250"/>
      <c r="G5674" s="1250"/>
      <c r="H5674" s="1250"/>
      <c r="I5674" s="1250"/>
      <c r="J5674" s="1250"/>
      <c r="K5674" s="1250"/>
      <c r="L5674" s="1250"/>
      <c r="M5674" s="1250"/>
      <c r="N5674" s="1250"/>
      <c r="O5674" s="1250"/>
      <c r="P5674" s="1250"/>
      <c r="Q5674" s="1250"/>
      <c r="R5674" s="1250"/>
      <c r="S5674" s="1250"/>
      <c r="T5674" s="1250"/>
      <c r="U5674" s="1250"/>
      <c r="V5674" s="1250"/>
      <c r="W5674" s="1250"/>
      <c r="X5674" s="1250"/>
      <c r="Y5674" s="1250"/>
      <c r="Z5674" s="1250"/>
      <c r="AA5674" s="1250"/>
      <c r="AB5674" s="1250"/>
      <c r="AC5674" s="1250"/>
      <c r="AD5674" s="1250"/>
      <c r="AE5674" s="1250"/>
      <c r="AF5674" s="1250"/>
    </row>
    <row r="5675" spans="1:32" ht="17.45" customHeight="1">
      <c r="A5675" s="1239"/>
      <c r="B5675" s="1239"/>
      <c r="C5675" s="1239"/>
      <c r="D5675" s="1239"/>
      <c r="E5675" s="1239"/>
      <c r="F5675" s="1239"/>
      <c r="G5675" s="1239"/>
      <c r="H5675" s="1239"/>
      <c r="I5675" s="1239"/>
      <c r="J5675" s="1239"/>
      <c r="K5675" s="1239"/>
      <c r="L5675" s="1239"/>
      <c r="M5675" s="1240" t="s">
        <v>424</v>
      </c>
      <c r="N5675" s="1240"/>
      <c r="O5675" s="1240"/>
      <c r="P5675" s="1240"/>
      <c r="Q5675" s="1240"/>
      <c r="R5675" s="1240"/>
      <c r="S5675" s="1240"/>
      <c r="T5675" s="1240"/>
      <c r="U5675" s="1240"/>
      <c r="V5675" s="1240"/>
      <c r="W5675" s="1240"/>
      <c r="X5675" s="1243"/>
      <c r="Y5675" s="1243"/>
      <c r="Z5675" s="1241">
        <v>580.74</v>
      </c>
      <c r="AA5675" s="1241"/>
      <c r="AB5675" s="1241"/>
      <c r="AC5675" s="1241"/>
      <c r="AD5675" s="1241"/>
      <c r="AE5675" s="1241"/>
      <c r="AF5675" s="1241"/>
    </row>
    <row r="5676" spans="1:32" ht="16.7" customHeight="1">
      <c r="A5676" s="1239"/>
      <c r="B5676" s="1239"/>
      <c r="C5676" s="1239"/>
      <c r="D5676" s="1239"/>
      <c r="E5676" s="1239"/>
      <c r="F5676" s="1239"/>
      <c r="G5676" s="1239"/>
      <c r="H5676" s="1239"/>
      <c r="I5676" s="1239"/>
      <c r="J5676" s="1239"/>
      <c r="K5676" s="1240" t="s">
        <v>425</v>
      </c>
      <c r="L5676" s="1240"/>
      <c r="M5676" s="1240"/>
      <c r="N5676" s="1240"/>
      <c r="O5676" s="1240"/>
      <c r="P5676" s="1240"/>
      <c r="Q5676" s="151"/>
      <c r="R5676" s="1244">
        <v>0</v>
      </c>
      <c r="S5676" s="1244"/>
      <c r="T5676" s="1244"/>
      <c r="U5676" s="151"/>
      <c r="V5676" s="1240" t="s">
        <v>426</v>
      </c>
      <c r="W5676" s="1240"/>
      <c r="X5676" s="1243"/>
      <c r="Y5676" s="1243"/>
      <c r="Z5676" s="1241">
        <v>0</v>
      </c>
      <c r="AA5676" s="1241"/>
      <c r="AB5676" s="1241"/>
      <c r="AC5676" s="1241"/>
      <c r="AD5676" s="1241"/>
      <c r="AE5676" s="1241"/>
      <c r="AF5676" s="1241"/>
    </row>
    <row r="5677" spans="1:32" ht="0.75" customHeight="1">
      <c r="A5677" s="1239"/>
      <c r="B5677" s="1239"/>
      <c r="C5677" s="1239"/>
      <c r="D5677" s="1239"/>
      <c r="E5677" s="1239"/>
      <c r="F5677" s="1239"/>
      <c r="G5677" s="1239"/>
      <c r="H5677" s="1239"/>
      <c r="I5677" s="1239"/>
      <c r="J5677" s="1239"/>
      <c r="K5677" s="1239"/>
      <c r="L5677" s="1239"/>
      <c r="M5677" s="1239"/>
      <c r="N5677" s="1239"/>
      <c r="O5677" s="1239"/>
      <c r="P5677" s="1239"/>
      <c r="Q5677" s="1239"/>
      <c r="R5677" s="1239"/>
      <c r="S5677" s="1239"/>
      <c r="T5677" s="1239"/>
      <c r="U5677" s="1239"/>
      <c r="V5677" s="1240"/>
      <c r="W5677" s="1240"/>
      <c r="X5677" s="1243"/>
      <c r="Y5677" s="1243"/>
      <c r="Z5677" s="1241"/>
      <c r="AA5677" s="1241"/>
      <c r="AB5677" s="1241"/>
      <c r="AC5677" s="1241"/>
      <c r="AD5677" s="1241"/>
      <c r="AE5677" s="1241"/>
      <c r="AF5677" s="1241"/>
    </row>
    <row r="5678" spans="1:32" ht="16.7" customHeight="1">
      <c r="A5678" s="1239"/>
      <c r="B5678" s="1239"/>
      <c r="C5678" s="1239"/>
      <c r="D5678" s="1239"/>
      <c r="E5678" s="1239"/>
      <c r="F5678" s="1239"/>
      <c r="G5678" s="1239"/>
      <c r="H5678" s="1239"/>
      <c r="I5678" s="1239"/>
      <c r="J5678" s="1239"/>
      <c r="K5678" s="1239"/>
      <c r="L5678" s="1239"/>
      <c r="M5678" s="1240" t="s">
        <v>427</v>
      </c>
      <c r="N5678" s="1240"/>
      <c r="O5678" s="1240"/>
      <c r="P5678" s="1240"/>
      <c r="Q5678" s="1240"/>
      <c r="R5678" s="1240"/>
      <c r="S5678" s="1240"/>
      <c r="T5678" s="1240"/>
      <c r="U5678" s="1240"/>
      <c r="V5678" s="1240"/>
      <c r="W5678" s="1240"/>
      <c r="X5678" s="1243"/>
      <c r="Y5678" s="1243"/>
      <c r="Z5678" s="1241">
        <v>580.74</v>
      </c>
      <c r="AA5678" s="1241"/>
      <c r="AB5678" s="1241"/>
      <c r="AC5678" s="1241"/>
      <c r="AD5678" s="1241"/>
      <c r="AE5678" s="1241"/>
      <c r="AF5678" s="1241"/>
    </row>
    <row r="5679" spans="1:32" ht="5.85" customHeight="1">
      <c r="A5679" s="1242"/>
      <c r="B5679" s="1242"/>
      <c r="C5679" s="1242"/>
      <c r="D5679" s="1242"/>
      <c r="E5679" s="1242"/>
      <c r="F5679" s="1242"/>
      <c r="G5679" s="1242"/>
      <c r="H5679" s="1242"/>
      <c r="I5679" s="1242"/>
      <c r="J5679" s="1242"/>
      <c r="K5679" s="1242"/>
      <c r="L5679" s="1242"/>
      <c r="M5679" s="1242"/>
      <c r="N5679" s="1242"/>
      <c r="O5679" s="1242"/>
      <c r="P5679" s="1242"/>
      <c r="Q5679" s="1242"/>
      <c r="R5679" s="1242"/>
      <c r="S5679" s="1242"/>
      <c r="T5679" s="1242"/>
      <c r="U5679" s="1242"/>
      <c r="V5679" s="1242"/>
      <c r="W5679" s="1242"/>
      <c r="X5679" s="1242"/>
      <c r="Y5679" s="1242"/>
      <c r="Z5679" s="1242"/>
      <c r="AA5679" s="1242"/>
      <c r="AB5679" s="1242"/>
      <c r="AC5679" s="1242"/>
      <c r="AD5679" s="1242"/>
      <c r="AE5679" s="1242"/>
      <c r="AF5679" s="1242"/>
    </row>
    <row r="5680" spans="1:32" ht="111.95" customHeight="1">
      <c r="A5680" s="153"/>
      <c r="B5680" s="154"/>
      <c r="C5680" s="154"/>
      <c r="D5680" s="154"/>
      <c r="E5680" s="154"/>
      <c r="F5680" s="154"/>
      <c r="G5680" s="154"/>
      <c r="H5680" s="154"/>
      <c r="I5680" s="154"/>
      <c r="J5680" s="154"/>
      <c r="K5680" s="154"/>
      <c r="L5680" s="154"/>
      <c r="M5680" s="154"/>
      <c r="N5680" s="154"/>
      <c r="O5680" s="154"/>
      <c r="P5680" s="154"/>
      <c r="Q5680" s="154"/>
      <c r="R5680" s="154"/>
      <c r="S5680" s="154"/>
      <c r="T5680" s="154"/>
      <c r="U5680" s="154"/>
      <c r="V5680" s="154"/>
      <c r="W5680" s="154"/>
      <c r="X5680" s="154"/>
      <c r="Y5680" s="154"/>
      <c r="Z5680" s="154"/>
      <c r="AA5680" s="154"/>
      <c r="AB5680" s="154"/>
      <c r="AC5680" s="154"/>
      <c r="AD5680" s="154"/>
      <c r="AE5680" s="154"/>
      <c r="AF5680" s="162"/>
    </row>
    <row r="5681" spans="1:32" ht="2.1" customHeight="1">
      <c r="A5681" s="146"/>
      <c r="B5681" s="147"/>
      <c r="C5681" s="147"/>
      <c r="D5681" s="147"/>
      <c r="E5681" s="147"/>
      <c r="F5681" s="147"/>
      <c r="G5681" s="1289" t="s">
        <v>376</v>
      </c>
      <c r="H5681" s="1289"/>
      <c r="I5681" s="1289"/>
      <c r="J5681" s="1289"/>
      <c r="K5681" s="1289"/>
      <c r="L5681" s="1289"/>
      <c r="M5681" s="1289"/>
      <c r="N5681" s="1289"/>
      <c r="O5681" s="1289"/>
      <c r="P5681" s="1289"/>
      <c r="Q5681" s="1289"/>
      <c r="R5681" s="1289"/>
      <c r="S5681" s="1289"/>
      <c r="T5681" s="1289"/>
      <c r="U5681" s="1289"/>
      <c r="V5681" s="1289"/>
      <c r="W5681" s="1289"/>
      <c r="X5681" s="1289"/>
      <c r="Y5681" s="1289"/>
      <c r="Z5681" s="1289"/>
      <c r="AA5681" s="148"/>
      <c r="AB5681" s="1290" t="s">
        <v>1139</v>
      </c>
      <c r="AC5681" s="1290"/>
      <c r="AD5681" s="1290"/>
      <c r="AE5681" s="1290"/>
      <c r="AF5681" s="1290"/>
    </row>
    <row r="5682" spans="1:32" ht="14.65" customHeight="1">
      <c r="A5682" s="150"/>
      <c r="B5682" s="1243"/>
      <c r="C5682" s="1243"/>
      <c r="D5682" s="1243"/>
      <c r="E5682" s="1243"/>
      <c r="G5682" s="1289"/>
      <c r="H5682" s="1289"/>
      <c r="I5682" s="1289"/>
      <c r="J5682" s="1289"/>
      <c r="K5682" s="1289"/>
      <c r="L5682" s="1289"/>
      <c r="M5682" s="1289"/>
      <c r="N5682" s="1289"/>
      <c r="O5682" s="1289"/>
      <c r="P5682" s="1289"/>
      <c r="Q5682" s="1289"/>
      <c r="R5682" s="1289"/>
      <c r="S5682" s="1289"/>
      <c r="T5682" s="1289"/>
      <c r="U5682" s="1289"/>
      <c r="V5682" s="1289"/>
      <c r="W5682" s="1289"/>
      <c r="X5682" s="1289"/>
      <c r="Y5682" s="1289"/>
      <c r="Z5682" s="1289"/>
      <c r="AA5682" s="152"/>
      <c r="AB5682" s="1290"/>
      <c r="AC5682" s="1290"/>
      <c r="AD5682" s="1290"/>
      <c r="AE5682" s="1290"/>
      <c r="AF5682" s="1290"/>
    </row>
    <row r="5683" spans="1:32" ht="0.75" customHeight="1">
      <c r="A5683" s="150"/>
      <c r="B5683" s="1243"/>
      <c r="C5683" s="1243"/>
      <c r="D5683" s="1243"/>
      <c r="E5683" s="1243"/>
      <c r="G5683" s="1289"/>
      <c r="H5683" s="1289"/>
      <c r="I5683" s="1289"/>
      <c r="J5683" s="1289"/>
      <c r="K5683" s="1289"/>
      <c r="L5683" s="1289"/>
      <c r="M5683" s="1289"/>
      <c r="N5683" s="1289"/>
      <c r="O5683" s="1289"/>
      <c r="P5683" s="1289"/>
      <c r="Q5683" s="1289"/>
      <c r="R5683" s="1289"/>
      <c r="S5683" s="1289"/>
      <c r="T5683" s="1289"/>
      <c r="U5683" s="1289"/>
      <c r="V5683" s="1289"/>
      <c r="W5683" s="1289"/>
      <c r="X5683" s="1289"/>
      <c r="Y5683" s="1289"/>
      <c r="Z5683" s="1289"/>
      <c r="AA5683" s="152"/>
      <c r="AB5683" s="1290"/>
      <c r="AC5683" s="1290"/>
      <c r="AD5683" s="1290"/>
      <c r="AE5683" s="1290"/>
      <c r="AF5683" s="1290"/>
    </row>
    <row r="5684" spans="1:32" ht="11.65" customHeight="1">
      <c r="A5684" s="150"/>
      <c r="B5684" s="1243"/>
      <c r="C5684" s="1243"/>
      <c r="D5684" s="1243"/>
      <c r="E5684" s="1243"/>
      <c r="G5684" s="1289"/>
      <c r="H5684" s="1289"/>
      <c r="I5684" s="1289"/>
      <c r="J5684" s="1289"/>
      <c r="K5684" s="1289"/>
      <c r="L5684" s="1289"/>
      <c r="M5684" s="1289"/>
      <c r="N5684" s="1289"/>
      <c r="O5684" s="1289"/>
      <c r="P5684" s="1289"/>
      <c r="Q5684" s="1289"/>
      <c r="R5684" s="1289"/>
      <c r="S5684" s="1289"/>
      <c r="T5684" s="1289"/>
      <c r="U5684" s="1289"/>
      <c r="V5684" s="1289"/>
      <c r="W5684" s="1289"/>
      <c r="X5684" s="1289"/>
      <c r="Y5684" s="1289"/>
      <c r="Z5684" s="1289"/>
      <c r="AA5684" s="152"/>
      <c r="AB5684" s="1291" t="s">
        <v>378</v>
      </c>
      <c r="AC5684" s="1291"/>
      <c r="AD5684" s="1291"/>
      <c r="AE5684" s="1324"/>
      <c r="AF5684" s="1324"/>
    </row>
    <row r="5685" spans="1:32" ht="13.9" customHeight="1">
      <c r="A5685" s="150"/>
      <c r="B5685" s="1243"/>
      <c r="C5685" s="1243"/>
      <c r="D5685" s="1243"/>
      <c r="E5685" s="1243"/>
      <c r="G5685" s="1293" t="s">
        <v>379</v>
      </c>
      <c r="H5685" s="1293"/>
      <c r="I5685" s="1293"/>
      <c r="J5685" s="1293"/>
      <c r="K5685" s="1293"/>
      <c r="L5685" s="1293"/>
      <c r="M5685" s="1293"/>
      <c r="N5685" s="1293"/>
      <c r="O5685" s="1293"/>
      <c r="P5685" s="1293"/>
      <c r="Q5685" s="1293"/>
      <c r="R5685" s="1293"/>
      <c r="S5685" s="1293"/>
      <c r="T5685" s="1293"/>
      <c r="U5685" s="1293"/>
      <c r="V5685" s="1293"/>
      <c r="W5685" s="1293"/>
      <c r="X5685" s="1293"/>
      <c r="Y5685" s="1293"/>
      <c r="Z5685" s="1293"/>
      <c r="AA5685" s="152"/>
      <c r="AB5685" s="1291"/>
      <c r="AC5685" s="1291"/>
      <c r="AD5685" s="1291"/>
      <c r="AE5685" s="1324"/>
      <c r="AF5685" s="1324"/>
    </row>
    <row r="5686" spans="1:32" ht="0.75" customHeight="1">
      <c r="A5686" s="150"/>
      <c r="AA5686" s="152"/>
      <c r="AB5686" s="1291"/>
      <c r="AC5686" s="1291"/>
      <c r="AD5686" s="1291"/>
      <c r="AE5686" s="1324"/>
      <c r="AF5686" s="1324"/>
    </row>
    <row r="5687" spans="1:32" ht="0.75" customHeight="1">
      <c r="A5687" s="153"/>
      <c r="B5687" s="154"/>
      <c r="C5687" s="154"/>
      <c r="D5687" s="154"/>
      <c r="E5687" s="154"/>
      <c r="F5687" s="154"/>
      <c r="G5687" s="154"/>
      <c r="H5687" s="154"/>
      <c r="I5687" s="154"/>
      <c r="J5687" s="154"/>
      <c r="K5687" s="154"/>
      <c r="L5687" s="154"/>
      <c r="M5687" s="154"/>
      <c r="N5687" s="154"/>
      <c r="O5687" s="154"/>
      <c r="P5687" s="154"/>
      <c r="Q5687" s="154"/>
      <c r="R5687" s="154"/>
      <c r="S5687" s="154"/>
      <c r="T5687" s="154"/>
      <c r="U5687" s="154"/>
      <c r="V5687" s="154"/>
      <c r="W5687" s="154"/>
      <c r="X5687" s="154"/>
      <c r="Y5687" s="154"/>
      <c r="Z5687" s="154"/>
      <c r="AA5687" s="154"/>
      <c r="AB5687" s="154"/>
      <c r="AC5687" s="154"/>
      <c r="AD5687" s="154"/>
      <c r="AE5687" s="154"/>
      <c r="AF5687" s="162"/>
    </row>
    <row r="5688" spans="1:32" ht="15.95" customHeight="1">
      <c r="A5688" s="1280" t="s">
        <v>323</v>
      </c>
      <c r="B5688" s="1280"/>
      <c r="C5688" s="1280"/>
      <c r="D5688" s="1280"/>
      <c r="E5688" s="1280"/>
      <c r="F5688" s="1280"/>
      <c r="G5688" s="1280"/>
      <c r="H5688" s="1280"/>
      <c r="I5688" s="1280"/>
      <c r="J5688" s="1280"/>
      <c r="K5688" s="1280"/>
      <c r="L5688" s="1280"/>
      <c r="M5688" s="1280"/>
      <c r="N5688" s="1280"/>
      <c r="O5688" s="1280"/>
      <c r="P5688" s="1280"/>
      <c r="Q5688" s="1280"/>
      <c r="R5688" s="1280"/>
      <c r="S5688" s="1280"/>
      <c r="T5688" s="1280"/>
      <c r="U5688" s="1280"/>
      <c r="V5688" s="1280"/>
      <c r="W5688" s="1280"/>
      <c r="X5688" s="1280"/>
      <c r="Y5688" s="1280"/>
      <c r="Z5688" s="1280"/>
      <c r="AA5688" s="1280"/>
      <c r="AB5688" s="1280"/>
      <c r="AC5688" s="1280"/>
      <c r="AD5688" s="1280"/>
      <c r="AE5688" s="1280"/>
      <c r="AF5688" s="1280"/>
    </row>
    <row r="5689" spans="1:32" ht="37.9" customHeight="1">
      <c r="A5689" s="1301" t="s">
        <v>380</v>
      </c>
      <c r="B5689" s="1301"/>
      <c r="C5689" s="1301"/>
      <c r="D5689" s="1301"/>
      <c r="E5689" s="1301"/>
      <c r="F5689" s="1301"/>
      <c r="G5689" s="1301"/>
      <c r="H5689" s="1301"/>
      <c r="I5689" s="1301"/>
      <c r="J5689" s="1301"/>
      <c r="K5689" s="1301"/>
      <c r="L5689" s="1301"/>
      <c r="M5689" s="1301"/>
      <c r="N5689" s="1301"/>
      <c r="O5689" s="1301"/>
      <c r="P5689" s="1301"/>
      <c r="Q5689" s="1301"/>
      <c r="R5689" s="1301"/>
      <c r="S5689" s="1301"/>
      <c r="T5689" s="1301"/>
      <c r="U5689" s="1301"/>
      <c r="V5689" s="1301"/>
      <c r="W5689" s="1301"/>
      <c r="X5689" s="1301"/>
      <c r="Y5689" s="1280" t="s">
        <v>878</v>
      </c>
      <c r="Z5689" s="1280"/>
      <c r="AA5689" s="1280"/>
      <c r="AB5689" s="1280"/>
      <c r="AC5689" s="1280"/>
      <c r="AD5689" s="1280"/>
      <c r="AE5689" s="1280"/>
      <c r="AF5689" s="1280"/>
    </row>
    <row r="5690" spans="1:32" ht="4.3499999999999996" customHeight="1">
      <c r="A5690" s="155"/>
      <c r="B5690" s="156"/>
      <c r="C5690" s="156"/>
      <c r="D5690" s="156"/>
      <c r="E5690" s="156"/>
      <c r="F5690" s="156"/>
      <c r="G5690" s="156"/>
      <c r="H5690" s="156"/>
      <c r="I5690" s="156"/>
      <c r="J5690" s="156"/>
      <c r="K5690" s="156"/>
      <c r="L5690" s="156"/>
      <c r="M5690" s="156"/>
      <c r="N5690" s="156"/>
      <c r="O5690" s="156"/>
      <c r="P5690" s="156"/>
      <c r="Q5690" s="156"/>
      <c r="R5690" s="156"/>
      <c r="S5690" s="156"/>
      <c r="T5690" s="156"/>
      <c r="U5690" s="156"/>
      <c r="V5690" s="156"/>
      <c r="W5690" s="156"/>
      <c r="X5690" s="156"/>
      <c r="Y5690" s="156"/>
      <c r="Z5690" s="156"/>
      <c r="AA5690" s="156"/>
      <c r="AB5690" s="156"/>
      <c r="AC5690" s="156"/>
      <c r="AD5690" s="156"/>
      <c r="AE5690" s="156"/>
      <c r="AF5690" s="157"/>
    </row>
    <row r="5691" spans="1:32" ht="0.75" customHeight="1">
      <c r="A5691" s="1283" t="s">
        <v>382</v>
      </c>
      <c r="B5691" s="1283"/>
      <c r="C5691" s="1283"/>
      <c r="D5691" s="1283"/>
      <c r="E5691" s="1284"/>
      <c r="F5691" s="1284"/>
      <c r="G5691" s="1284"/>
      <c r="H5691" s="1284"/>
      <c r="I5691" s="1285" t="s">
        <v>1123</v>
      </c>
      <c r="J5691" s="1285"/>
      <c r="K5691" s="1285"/>
      <c r="L5691" s="1285"/>
      <c r="M5691" s="1285"/>
      <c r="N5691" s="1285"/>
      <c r="O5691" s="1285"/>
      <c r="P5691" s="1285"/>
      <c r="Q5691" s="1285"/>
      <c r="R5691" s="1285"/>
      <c r="S5691" s="1285"/>
      <c r="T5691" s="1285"/>
      <c r="U5691" s="1285"/>
      <c r="V5691" s="1285"/>
      <c r="W5691" s="1285"/>
      <c r="X5691" s="1285"/>
      <c r="Y5691" s="1275" t="s">
        <v>383</v>
      </c>
      <c r="Z5691" s="1275"/>
      <c r="AA5691" s="1275"/>
      <c r="AB5691" s="1275"/>
      <c r="AC5691" s="1275"/>
      <c r="AD5691" s="1286" t="s">
        <v>533</v>
      </c>
      <c r="AE5691" s="1286"/>
      <c r="AF5691" s="1286"/>
    </row>
    <row r="5692" spans="1:32" ht="18.2" customHeight="1">
      <c r="A5692" s="1283"/>
      <c r="B5692" s="1283"/>
      <c r="C5692" s="1283"/>
      <c r="D5692" s="1283"/>
      <c r="E5692" s="1287" t="s">
        <v>385</v>
      </c>
      <c r="F5692" s="1287"/>
      <c r="G5692" s="1287"/>
      <c r="H5692" s="1288" t="s">
        <v>386</v>
      </c>
      <c r="I5692" s="1285"/>
      <c r="J5692" s="1285"/>
      <c r="K5692" s="1285"/>
      <c r="L5692" s="1285"/>
      <c r="M5692" s="1285"/>
      <c r="N5692" s="1285"/>
      <c r="O5692" s="1285"/>
      <c r="P5692" s="1285"/>
      <c r="Q5692" s="1285"/>
      <c r="R5692" s="1285"/>
      <c r="S5692" s="1285"/>
      <c r="T5692" s="1285"/>
      <c r="U5692" s="1285"/>
      <c r="V5692" s="1285"/>
      <c r="W5692" s="1285"/>
      <c r="X5692" s="1285"/>
      <c r="Y5692" s="1275"/>
      <c r="Z5692" s="1275"/>
      <c r="AA5692" s="1275"/>
      <c r="AB5692" s="1275"/>
      <c r="AC5692" s="1275"/>
      <c r="AD5692" s="1286"/>
      <c r="AE5692" s="1286"/>
      <c r="AF5692" s="1286"/>
    </row>
    <row r="5693" spans="1:32" ht="0.75" customHeight="1">
      <c r="A5693" s="1274" t="s">
        <v>1122</v>
      </c>
      <c r="B5693" s="1274"/>
      <c r="C5693" s="1274"/>
      <c r="D5693" s="1274"/>
      <c r="E5693" s="1287"/>
      <c r="F5693" s="1287"/>
      <c r="G5693" s="1287"/>
      <c r="H5693" s="1288"/>
      <c r="I5693" s="1285"/>
      <c r="J5693" s="1285"/>
      <c r="K5693" s="1285"/>
      <c r="L5693" s="1285"/>
      <c r="M5693" s="1285"/>
      <c r="N5693" s="1285"/>
      <c r="O5693" s="1285"/>
      <c r="P5693" s="1285"/>
      <c r="Q5693" s="1285"/>
      <c r="R5693" s="1285"/>
      <c r="S5693" s="1285"/>
      <c r="T5693" s="1285"/>
      <c r="U5693" s="1285"/>
      <c r="V5693" s="1285"/>
      <c r="W5693" s="1285"/>
      <c r="X5693" s="1285"/>
      <c r="Y5693" s="1275" t="s">
        <v>387</v>
      </c>
      <c r="Z5693" s="1275"/>
      <c r="AA5693" s="1275"/>
      <c r="AB5693" s="1275"/>
      <c r="AC5693" s="1275"/>
      <c r="AD5693" s="1276">
        <v>1.3413900000000001</v>
      </c>
      <c r="AE5693" s="1276"/>
      <c r="AF5693" s="1276"/>
    </row>
    <row r="5694" spans="1:32" ht="18.2" customHeight="1">
      <c r="A5694" s="1274"/>
      <c r="B5694" s="1274"/>
      <c r="C5694" s="1274"/>
      <c r="D5694" s="1274"/>
      <c r="E5694" s="1277"/>
      <c r="F5694" s="1277"/>
      <c r="G5694" s="1277"/>
      <c r="H5694" s="1288"/>
      <c r="I5694" s="1285"/>
      <c r="J5694" s="1285"/>
      <c r="K5694" s="1285"/>
      <c r="L5694" s="1285"/>
      <c r="M5694" s="1285"/>
      <c r="N5694" s="1285"/>
      <c r="O5694" s="1285"/>
      <c r="P5694" s="1285"/>
      <c r="Q5694" s="1285"/>
      <c r="R5694" s="1285"/>
      <c r="S5694" s="1285"/>
      <c r="T5694" s="1285"/>
      <c r="U5694" s="1285"/>
      <c r="V5694" s="1285"/>
      <c r="W5694" s="1285"/>
      <c r="X5694" s="1285"/>
      <c r="Y5694" s="1275"/>
      <c r="Z5694" s="1275"/>
      <c r="AA5694" s="1275"/>
      <c r="AB5694" s="1275"/>
      <c r="AC5694" s="1275"/>
      <c r="AD5694" s="1276"/>
      <c r="AE5694" s="1276"/>
      <c r="AF5694" s="1276"/>
    </row>
    <row r="5695" spans="1:32" ht="26.85" customHeight="1">
      <c r="A5695" s="1322" t="s">
        <v>432</v>
      </c>
      <c r="B5695" s="1322"/>
      <c r="C5695" s="1322"/>
      <c r="D5695" s="1322"/>
      <c r="E5695" s="1322"/>
      <c r="F5695" s="1322"/>
      <c r="G5695" s="1322"/>
      <c r="H5695" s="1322"/>
      <c r="I5695" s="1322"/>
      <c r="J5695" s="1322"/>
      <c r="K5695" s="1322"/>
      <c r="L5695" s="1322"/>
      <c r="M5695" s="1322"/>
      <c r="N5695" s="1322"/>
      <c r="O5695" s="1322"/>
      <c r="P5695" s="1322"/>
      <c r="Q5695" s="1322"/>
      <c r="R5695" s="1322"/>
      <c r="S5695" s="1322"/>
      <c r="T5695" s="1322"/>
      <c r="U5695" s="1322"/>
      <c r="V5695" s="1322"/>
      <c r="W5695" s="1322"/>
      <c r="X5695" s="1322"/>
      <c r="Y5695" s="1322"/>
      <c r="Z5695" s="1322"/>
      <c r="AA5695" s="1322"/>
      <c r="AB5695" s="1322"/>
      <c r="AC5695" s="1322"/>
      <c r="AD5695" s="1322"/>
      <c r="AE5695" s="1322"/>
      <c r="AF5695" s="1323"/>
    </row>
    <row r="5696" spans="1:32" ht="10.15" customHeight="1">
      <c r="A5696" s="1273" t="s">
        <v>389</v>
      </c>
      <c r="B5696" s="1273"/>
      <c r="C5696" s="1273"/>
      <c r="D5696" s="1273"/>
      <c r="E5696" s="1273"/>
      <c r="F5696" s="1273"/>
      <c r="G5696" s="1273"/>
      <c r="H5696" s="1273"/>
      <c r="I5696" s="1273"/>
      <c r="J5696" s="1273"/>
      <c r="K5696" s="1273"/>
      <c r="L5696" s="1273"/>
      <c r="M5696" s="1273"/>
      <c r="N5696" s="1273"/>
      <c r="O5696" s="1273"/>
      <c r="P5696" s="1273"/>
      <c r="Q5696" s="1273"/>
      <c r="R5696" s="1273"/>
      <c r="S5696" s="1273"/>
      <c r="T5696" s="1273"/>
      <c r="U5696" s="1273"/>
      <c r="V5696" s="1273"/>
      <c r="W5696" s="1273"/>
      <c r="X5696" s="1273"/>
      <c r="Y5696" s="1273"/>
      <c r="Z5696" s="1273"/>
      <c r="AA5696" s="1273"/>
      <c r="AB5696" s="1273"/>
      <c r="AC5696" s="1273"/>
      <c r="AD5696" s="1273"/>
      <c r="AE5696" s="1273"/>
      <c r="AF5696" s="1323"/>
    </row>
    <row r="5697" spans="1:32" ht="17.45" customHeight="1">
      <c r="A5697" s="1255" t="s">
        <v>390</v>
      </c>
      <c r="B5697" s="1255"/>
      <c r="C5697" s="1255"/>
      <c r="D5697" s="1255"/>
      <c r="E5697" s="1255"/>
      <c r="F5697" s="1255"/>
      <c r="G5697" s="1255"/>
      <c r="H5697" s="1255"/>
      <c r="I5697" s="1255"/>
      <c r="J5697" s="1255"/>
      <c r="K5697" s="1255"/>
      <c r="L5697" s="1255"/>
      <c r="M5697" s="1256" t="s">
        <v>391</v>
      </c>
      <c r="N5697" s="1256" t="s">
        <v>392</v>
      </c>
      <c r="O5697" s="1256"/>
      <c r="P5697" s="1256"/>
      <c r="Q5697" s="1256"/>
      <c r="R5697" s="1256"/>
      <c r="S5697" s="1256"/>
      <c r="T5697" s="1256" t="s">
        <v>393</v>
      </c>
      <c r="U5697" s="1256"/>
      <c r="V5697" s="1256"/>
      <c r="W5697" s="1256"/>
      <c r="X5697" s="1256"/>
      <c r="Y5697" s="1256"/>
      <c r="Z5697" s="1256"/>
      <c r="AA5697" s="1256"/>
      <c r="AB5697" s="1256"/>
      <c r="AC5697" s="1245" t="s">
        <v>394</v>
      </c>
      <c r="AD5697" s="1245"/>
      <c r="AE5697" s="1245"/>
      <c r="AF5697" s="1245"/>
    </row>
    <row r="5698" spans="1:32" ht="16.7" customHeight="1">
      <c r="A5698" s="1255"/>
      <c r="B5698" s="1255"/>
      <c r="C5698" s="1255"/>
      <c r="D5698" s="1255"/>
      <c r="E5698" s="1255"/>
      <c r="F5698" s="1255"/>
      <c r="G5698" s="1255"/>
      <c r="H5698" s="1255"/>
      <c r="I5698" s="1255"/>
      <c r="J5698" s="1255"/>
      <c r="K5698" s="1255"/>
      <c r="L5698" s="1255"/>
      <c r="M5698" s="1256"/>
      <c r="N5698" s="1256" t="s">
        <v>395</v>
      </c>
      <c r="O5698" s="1256"/>
      <c r="P5698" s="1256" t="s">
        <v>396</v>
      </c>
      <c r="Q5698" s="1256"/>
      <c r="R5698" s="1256"/>
      <c r="S5698" s="1256"/>
      <c r="T5698" s="1256" t="s">
        <v>395</v>
      </c>
      <c r="U5698" s="1256"/>
      <c r="V5698" s="1256"/>
      <c r="W5698" s="1256"/>
      <c r="X5698" s="1256" t="s">
        <v>396</v>
      </c>
      <c r="Y5698" s="1256"/>
      <c r="Z5698" s="1256"/>
      <c r="AA5698" s="1256"/>
      <c r="AB5698" s="1256"/>
      <c r="AC5698" s="1245"/>
      <c r="AD5698" s="1245"/>
      <c r="AE5698" s="1245"/>
      <c r="AF5698" s="1245"/>
    </row>
    <row r="5699" spans="1:32" ht="23.25" customHeight="1">
      <c r="A5699" s="146"/>
      <c r="B5699" s="147"/>
      <c r="C5699" s="163" t="s">
        <v>1140</v>
      </c>
      <c r="D5699" s="1314" t="s">
        <v>1141</v>
      </c>
      <c r="E5699" s="1314"/>
      <c r="F5699" s="1314"/>
      <c r="G5699" s="1314"/>
      <c r="H5699" s="1314"/>
      <c r="I5699" s="1314"/>
      <c r="J5699" s="1314"/>
      <c r="K5699" s="1314"/>
      <c r="L5699" s="1314"/>
      <c r="M5699" s="164">
        <v>1</v>
      </c>
      <c r="N5699" s="1327">
        <v>1</v>
      </c>
      <c r="O5699" s="1327"/>
      <c r="P5699" s="1327">
        <v>0</v>
      </c>
      <c r="Q5699" s="1327"/>
      <c r="R5699" s="1327"/>
      <c r="S5699" s="1327"/>
      <c r="T5699" s="1317">
        <v>0.33479999999999999</v>
      </c>
      <c r="U5699" s="1317"/>
      <c r="V5699" s="1317"/>
      <c r="W5699" s="1317"/>
      <c r="X5699" s="1317">
        <v>0.1794</v>
      </c>
      <c r="Y5699" s="1317"/>
      <c r="Z5699" s="1317"/>
      <c r="AA5699" s="1317"/>
      <c r="AB5699" s="1317"/>
      <c r="AC5699" s="1318">
        <v>0.33479999999999999</v>
      </c>
      <c r="AD5699" s="1318"/>
      <c r="AE5699" s="1318"/>
      <c r="AF5699" s="1318"/>
    </row>
    <row r="5700" spans="1:32" ht="22.5" customHeight="1">
      <c r="A5700" s="153"/>
      <c r="B5700" s="154"/>
      <c r="C5700" s="167" t="s">
        <v>1063</v>
      </c>
      <c r="D5700" s="1304" t="s">
        <v>1064</v>
      </c>
      <c r="E5700" s="1304"/>
      <c r="F5700" s="1304"/>
      <c r="G5700" s="1304"/>
      <c r="H5700" s="1304"/>
      <c r="I5700" s="1304"/>
      <c r="J5700" s="1304"/>
      <c r="K5700" s="1304"/>
      <c r="L5700" s="1304"/>
      <c r="M5700" s="168">
        <v>1</v>
      </c>
      <c r="N5700" s="1326">
        <v>1</v>
      </c>
      <c r="O5700" s="1326"/>
      <c r="P5700" s="1326">
        <v>0</v>
      </c>
      <c r="Q5700" s="1326"/>
      <c r="R5700" s="1326"/>
      <c r="S5700" s="1326"/>
      <c r="T5700" s="1307">
        <v>29.897200000000002</v>
      </c>
      <c r="U5700" s="1307"/>
      <c r="V5700" s="1307"/>
      <c r="W5700" s="1307"/>
      <c r="X5700" s="1307">
        <v>7.7064000000000004</v>
      </c>
      <c r="Y5700" s="1307"/>
      <c r="Z5700" s="1307"/>
      <c r="AA5700" s="1307"/>
      <c r="AB5700" s="1307"/>
      <c r="AC5700" s="1308">
        <v>29.897200000000002</v>
      </c>
      <c r="AD5700" s="1308"/>
      <c r="AE5700" s="1308"/>
      <c r="AF5700" s="1308"/>
    </row>
    <row r="5701" spans="1:32" ht="17.45" customHeight="1">
      <c r="A5701" s="1246"/>
      <c r="B5701" s="1246"/>
      <c r="C5701" s="1246"/>
      <c r="D5701" s="1246"/>
      <c r="E5701" s="1246"/>
      <c r="F5701" s="1246"/>
      <c r="G5701" s="1246"/>
      <c r="H5701" s="1246"/>
      <c r="I5701" s="1246"/>
      <c r="J5701" s="1246"/>
      <c r="K5701" s="1246"/>
      <c r="L5701" s="1246"/>
      <c r="M5701" s="1247" t="s">
        <v>397</v>
      </c>
      <c r="N5701" s="1247"/>
      <c r="O5701" s="1247"/>
      <c r="P5701" s="1247"/>
      <c r="Q5701" s="1247"/>
      <c r="R5701" s="1247"/>
      <c r="S5701" s="1247"/>
      <c r="T5701" s="1247"/>
      <c r="U5701" s="1247"/>
      <c r="V5701" s="1247"/>
      <c r="W5701" s="1247"/>
      <c r="X5701" s="1248"/>
      <c r="Y5701" s="1248"/>
      <c r="Z5701" s="1249">
        <v>30.231999999999999</v>
      </c>
      <c r="AA5701" s="1249"/>
      <c r="AB5701" s="1249"/>
      <c r="AC5701" s="1249"/>
      <c r="AD5701" s="1249"/>
      <c r="AE5701" s="1249"/>
      <c r="AF5701" s="1249"/>
    </row>
    <row r="5702" spans="1:32" ht="17.45" customHeight="1">
      <c r="A5702" s="1255" t="s">
        <v>398</v>
      </c>
      <c r="B5702" s="1255"/>
      <c r="C5702" s="1255"/>
      <c r="D5702" s="1255"/>
      <c r="E5702" s="1255"/>
      <c r="F5702" s="1255"/>
      <c r="G5702" s="1255"/>
      <c r="H5702" s="1255"/>
      <c r="I5702" s="1255"/>
      <c r="J5702" s="1255"/>
      <c r="K5702" s="1255"/>
      <c r="L5702" s="1255"/>
      <c r="M5702" s="1255"/>
      <c r="N5702" s="1255"/>
      <c r="O5702" s="1256" t="s">
        <v>399</v>
      </c>
      <c r="P5702" s="1256"/>
      <c r="Q5702" s="1256"/>
      <c r="R5702" s="1256"/>
      <c r="S5702" s="1256" t="s">
        <v>391</v>
      </c>
      <c r="T5702" s="1256"/>
      <c r="U5702" s="1256"/>
      <c r="V5702" s="1256"/>
      <c r="W5702" s="1256" t="s">
        <v>400</v>
      </c>
      <c r="X5702" s="1256"/>
      <c r="Y5702" s="1256"/>
      <c r="Z5702" s="1256"/>
      <c r="AA5702" s="1256"/>
      <c r="AB5702" s="1256"/>
      <c r="AC5702" s="1245" t="s">
        <v>394</v>
      </c>
      <c r="AD5702" s="1245"/>
      <c r="AE5702" s="1245"/>
      <c r="AF5702" s="1245"/>
    </row>
    <row r="5703" spans="1:32" ht="22.5" customHeight="1">
      <c r="A5703" s="146"/>
      <c r="B5703" s="147"/>
      <c r="C5703" s="170" t="s">
        <v>505</v>
      </c>
      <c r="D5703" s="1263" t="s">
        <v>506</v>
      </c>
      <c r="E5703" s="1263"/>
      <c r="F5703" s="1263"/>
      <c r="G5703" s="1263"/>
      <c r="H5703" s="1263"/>
      <c r="I5703" s="1263"/>
      <c r="J5703" s="1263"/>
      <c r="K5703" s="1263"/>
      <c r="L5703" s="1263"/>
      <c r="M5703" s="1263"/>
      <c r="N5703" s="1263"/>
      <c r="O5703" s="1264">
        <v>0</v>
      </c>
      <c r="P5703" s="1264"/>
      <c r="Q5703" s="1264"/>
      <c r="R5703" s="1264"/>
      <c r="S5703" s="1264">
        <v>1</v>
      </c>
      <c r="T5703" s="1264"/>
      <c r="U5703" s="1264"/>
      <c r="V5703" s="1264"/>
      <c r="W5703" s="1265">
        <v>22.593900000000001</v>
      </c>
      <c r="X5703" s="1265"/>
      <c r="Y5703" s="1265"/>
      <c r="Z5703" s="1265"/>
      <c r="AA5703" s="1265"/>
      <c r="AB5703" s="1265"/>
      <c r="AC5703" s="1266">
        <v>22.593900000000001</v>
      </c>
      <c r="AD5703" s="1266"/>
      <c r="AE5703" s="1266"/>
      <c r="AF5703" s="1266"/>
    </row>
    <row r="5704" spans="1:32" ht="23.25" customHeight="1">
      <c r="A5704" s="150"/>
      <c r="C5704" s="173" t="s">
        <v>1142</v>
      </c>
      <c r="D5704" s="1297" t="s">
        <v>1143</v>
      </c>
      <c r="E5704" s="1297"/>
      <c r="F5704" s="1297"/>
      <c r="G5704" s="1297"/>
      <c r="H5704" s="1297"/>
      <c r="I5704" s="1297"/>
      <c r="J5704" s="1297"/>
      <c r="K5704" s="1297"/>
      <c r="L5704" s="1297"/>
      <c r="M5704" s="1297"/>
      <c r="N5704" s="1297"/>
      <c r="O5704" s="1325">
        <v>0</v>
      </c>
      <c r="P5704" s="1325"/>
      <c r="Q5704" s="1325"/>
      <c r="R5704" s="1325"/>
      <c r="S5704" s="1325">
        <v>1</v>
      </c>
      <c r="T5704" s="1325"/>
      <c r="U5704" s="1325"/>
      <c r="V5704" s="1325"/>
      <c r="W5704" s="1299">
        <v>35.730699999999999</v>
      </c>
      <c r="X5704" s="1299"/>
      <c r="Y5704" s="1299"/>
      <c r="Z5704" s="1299"/>
      <c r="AA5704" s="1299"/>
      <c r="AB5704" s="1299"/>
      <c r="AC5704" s="1262">
        <v>35.730699999999999</v>
      </c>
      <c r="AD5704" s="1262"/>
      <c r="AE5704" s="1262"/>
      <c r="AF5704" s="1262"/>
    </row>
    <row r="5705" spans="1:32" ht="16.7" customHeight="1">
      <c r="A5705" s="150"/>
      <c r="M5705" s="1240" t="s">
        <v>401</v>
      </c>
      <c r="N5705" s="1240"/>
      <c r="O5705" s="1240"/>
      <c r="P5705" s="1240"/>
      <c r="Q5705" s="1240"/>
      <c r="R5705" s="1240"/>
      <c r="S5705" s="1240"/>
      <c r="T5705" s="1240"/>
      <c r="U5705" s="1240"/>
      <c r="V5705" s="1240"/>
      <c r="W5705" s="1240"/>
      <c r="Z5705" s="1262">
        <v>58.324599999999997</v>
      </c>
      <c r="AA5705" s="1262"/>
      <c r="AB5705" s="1262"/>
      <c r="AC5705" s="1262"/>
      <c r="AD5705" s="1262"/>
      <c r="AE5705" s="1262"/>
      <c r="AF5705" s="1262"/>
    </row>
    <row r="5706" spans="1:32" ht="17.45" customHeight="1">
      <c r="A5706" s="150"/>
      <c r="M5706" s="1240" t="s">
        <v>402</v>
      </c>
      <c r="N5706" s="1240"/>
      <c r="O5706" s="1240"/>
      <c r="P5706" s="1240"/>
      <c r="Q5706" s="1240"/>
      <c r="R5706" s="1240"/>
      <c r="S5706" s="1240"/>
      <c r="T5706" s="1240"/>
      <c r="U5706" s="1240"/>
      <c r="V5706" s="1240"/>
      <c r="W5706" s="1240"/>
      <c r="Z5706" s="1262">
        <v>88.556600000000003</v>
      </c>
      <c r="AA5706" s="1262"/>
      <c r="AB5706" s="1262"/>
      <c r="AC5706" s="1262"/>
      <c r="AD5706" s="1262"/>
      <c r="AE5706" s="1262"/>
      <c r="AF5706" s="1262"/>
    </row>
    <row r="5707" spans="1:32" ht="16.7" customHeight="1">
      <c r="A5707" s="150"/>
      <c r="M5707" s="1240" t="s">
        <v>403</v>
      </c>
      <c r="N5707" s="1240"/>
      <c r="O5707" s="1240"/>
      <c r="P5707" s="1240"/>
      <c r="Q5707" s="1240"/>
      <c r="R5707" s="1240"/>
      <c r="S5707" s="1240"/>
      <c r="T5707" s="1240"/>
      <c r="U5707" s="1240"/>
      <c r="V5707" s="1240"/>
      <c r="W5707" s="1240"/>
      <c r="Z5707" s="1262">
        <v>66.018500000000003</v>
      </c>
      <c r="AA5707" s="1262"/>
      <c r="AB5707" s="1262"/>
      <c r="AC5707" s="1262"/>
      <c r="AD5707" s="1262"/>
      <c r="AE5707" s="1262"/>
      <c r="AF5707" s="1262"/>
    </row>
    <row r="5708" spans="1:32" ht="17.45" customHeight="1">
      <c r="A5708" s="150"/>
      <c r="M5708" s="1240" t="s">
        <v>404</v>
      </c>
      <c r="N5708" s="1240"/>
      <c r="O5708" s="1240"/>
      <c r="P5708" s="1240"/>
      <c r="Q5708" s="1240"/>
      <c r="R5708" s="1240"/>
      <c r="S5708" s="1240"/>
      <c r="T5708" s="1240"/>
      <c r="U5708" s="1240"/>
      <c r="V5708" s="1240"/>
      <c r="W5708" s="1240"/>
      <c r="Z5708" s="1262">
        <v>0</v>
      </c>
      <c r="AA5708" s="1262"/>
      <c r="AB5708" s="1262"/>
      <c r="AC5708" s="1262"/>
      <c r="AD5708" s="1262"/>
      <c r="AE5708" s="1262"/>
      <c r="AF5708" s="1262"/>
    </row>
    <row r="5709" spans="1:32" ht="17.45" customHeight="1">
      <c r="A5709" s="153"/>
      <c r="B5709" s="154"/>
      <c r="C5709" s="154"/>
      <c r="D5709" s="154"/>
      <c r="E5709" s="154"/>
      <c r="F5709" s="154"/>
      <c r="G5709" s="154"/>
      <c r="H5709" s="154"/>
      <c r="I5709" s="154"/>
      <c r="J5709" s="154"/>
      <c r="K5709" s="154"/>
      <c r="L5709" s="154"/>
      <c r="M5709" s="1260" t="s">
        <v>405</v>
      </c>
      <c r="N5709" s="1260"/>
      <c r="O5709" s="1260"/>
      <c r="P5709" s="1260"/>
      <c r="Q5709" s="1260"/>
      <c r="R5709" s="1260"/>
      <c r="S5709" s="1260"/>
      <c r="T5709" s="1260"/>
      <c r="U5709" s="1260"/>
      <c r="V5709" s="1260"/>
      <c r="W5709" s="1260"/>
      <c r="X5709" s="154"/>
      <c r="Y5709" s="154"/>
      <c r="Z5709" s="1261">
        <v>0</v>
      </c>
      <c r="AA5709" s="1261"/>
      <c r="AB5709" s="1261"/>
      <c r="AC5709" s="1261"/>
      <c r="AD5709" s="1261"/>
      <c r="AE5709" s="1261"/>
      <c r="AF5709" s="1261"/>
    </row>
    <row r="5710" spans="1:32" ht="16.7" customHeight="1">
      <c r="A5710" s="1257" t="s">
        <v>406</v>
      </c>
      <c r="B5710" s="1257"/>
      <c r="C5710" s="1257"/>
      <c r="D5710" s="1257"/>
      <c r="E5710" s="1257"/>
      <c r="F5710" s="1257"/>
      <c r="G5710" s="1257"/>
      <c r="H5710" s="1257"/>
      <c r="I5710" s="1257"/>
      <c r="J5710" s="1257"/>
      <c r="K5710" s="1257"/>
      <c r="L5710" s="1257"/>
      <c r="M5710" s="1257"/>
      <c r="N5710" s="1257"/>
      <c r="O5710" s="1258" t="s">
        <v>391</v>
      </c>
      <c r="P5710" s="1258"/>
      <c r="Q5710" s="1258"/>
      <c r="R5710" s="1258"/>
      <c r="S5710" s="1258" t="s">
        <v>407</v>
      </c>
      <c r="T5710" s="1258"/>
      <c r="U5710" s="1258"/>
      <c r="V5710" s="1258"/>
      <c r="W5710" s="1258" t="s">
        <v>408</v>
      </c>
      <c r="X5710" s="1258"/>
      <c r="Y5710" s="1258"/>
      <c r="Z5710" s="1258"/>
      <c r="AA5710" s="1258"/>
      <c r="AB5710" s="1258"/>
      <c r="AC5710" s="1259" t="s">
        <v>409</v>
      </c>
      <c r="AD5710" s="1259"/>
      <c r="AE5710" s="1259"/>
      <c r="AF5710" s="1259"/>
    </row>
    <row r="5711" spans="1:32" ht="23.25" customHeight="1">
      <c r="A5711" s="155"/>
      <c r="B5711" s="156"/>
      <c r="C5711" s="160" t="s">
        <v>1144</v>
      </c>
      <c r="D5711" s="1268" t="s">
        <v>1145</v>
      </c>
      <c r="E5711" s="1268"/>
      <c r="F5711" s="1268"/>
      <c r="G5711" s="1268"/>
      <c r="H5711" s="1268"/>
      <c r="I5711" s="1268"/>
      <c r="J5711" s="1268"/>
      <c r="K5711" s="1268"/>
      <c r="L5711" s="1268"/>
      <c r="M5711" s="1268"/>
      <c r="N5711" s="1268"/>
      <c r="O5711" s="1319">
        <v>1</v>
      </c>
      <c r="P5711" s="1319"/>
      <c r="Q5711" s="1319"/>
      <c r="R5711" s="1319"/>
      <c r="S5711" s="1320" t="s">
        <v>533</v>
      </c>
      <c r="T5711" s="1320"/>
      <c r="U5711" s="1320"/>
      <c r="V5711" s="1320"/>
      <c r="W5711" s="1270">
        <v>32.761800000000001</v>
      </c>
      <c r="X5711" s="1270"/>
      <c r="Y5711" s="1270"/>
      <c r="Z5711" s="1270"/>
      <c r="AA5711" s="1270"/>
      <c r="AB5711" s="1270"/>
      <c r="AC5711" s="1267">
        <v>32.761800000000001</v>
      </c>
      <c r="AD5711" s="1267"/>
      <c r="AE5711" s="1267"/>
      <c r="AF5711" s="1267"/>
    </row>
    <row r="5712" spans="1:32" ht="16.7" customHeight="1">
      <c r="A5712" s="1246"/>
      <c r="B5712" s="1246"/>
      <c r="C5712" s="1246"/>
      <c r="D5712" s="1246"/>
      <c r="E5712" s="1246"/>
      <c r="F5712" s="1246"/>
      <c r="G5712" s="1246"/>
      <c r="H5712" s="1246"/>
      <c r="I5712" s="1246"/>
      <c r="J5712" s="1246"/>
      <c r="K5712" s="1246"/>
      <c r="L5712" s="1246"/>
      <c r="M5712" s="1247" t="s">
        <v>411</v>
      </c>
      <c r="N5712" s="1247"/>
      <c r="O5712" s="1247"/>
      <c r="P5712" s="1247"/>
      <c r="Q5712" s="1247"/>
      <c r="R5712" s="1247"/>
      <c r="S5712" s="1247"/>
      <c r="T5712" s="1247"/>
      <c r="U5712" s="1247"/>
      <c r="V5712" s="1247"/>
      <c r="W5712" s="1247"/>
      <c r="X5712" s="1248"/>
      <c r="Y5712" s="1248"/>
      <c r="Z5712" s="1249">
        <v>32.761800000000001</v>
      </c>
      <c r="AA5712" s="1249"/>
      <c r="AB5712" s="1249"/>
      <c r="AC5712" s="1249"/>
      <c r="AD5712" s="1249"/>
      <c r="AE5712" s="1249"/>
      <c r="AF5712" s="1249"/>
    </row>
    <row r="5713" spans="1:32" ht="17.45" customHeight="1">
      <c r="A5713" s="1257" t="s">
        <v>412</v>
      </c>
      <c r="B5713" s="1257"/>
      <c r="C5713" s="1257"/>
      <c r="D5713" s="1257"/>
      <c r="E5713" s="1257"/>
      <c r="F5713" s="1257"/>
      <c r="G5713" s="1257"/>
      <c r="H5713" s="1257"/>
      <c r="I5713" s="1257"/>
      <c r="J5713" s="1257"/>
      <c r="K5713" s="1257"/>
      <c r="L5713" s="1257"/>
      <c r="M5713" s="1257"/>
      <c r="N5713" s="1257"/>
      <c r="O5713" s="1258" t="s">
        <v>391</v>
      </c>
      <c r="P5713" s="1258"/>
      <c r="Q5713" s="1258"/>
      <c r="R5713" s="1258"/>
      <c r="S5713" s="1258" t="s">
        <v>407</v>
      </c>
      <c r="T5713" s="1258"/>
      <c r="U5713" s="1258"/>
      <c r="V5713" s="1258"/>
      <c r="W5713" s="1258" t="s">
        <v>408</v>
      </c>
      <c r="X5713" s="1258"/>
      <c r="Y5713" s="1258"/>
      <c r="Z5713" s="1258"/>
      <c r="AA5713" s="1258"/>
      <c r="AB5713" s="1258"/>
      <c r="AC5713" s="1259" t="s">
        <v>409</v>
      </c>
      <c r="AD5713" s="1259"/>
      <c r="AE5713" s="1259"/>
      <c r="AF5713" s="1259"/>
    </row>
    <row r="5714" spans="1:32" ht="17.45" customHeight="1">
      <c r="A5714" s="1246"/>
      <c r="B5714" s="1246"/>
      <c r="C5714" s="1246"/>
      <c r="D5714" s="1246"/>
      <c r="E5714" s="1246"/>
      <c r="F5714" s="1246"/>
      <c r="G5714" s="1246"/>
      <c r="H5714" s="1246"/>
      <c r="I5714" s="1246"/>
      <c r="J5714" s="1246"/>
      <c r="K5714" s="1246"/>
      <c r="L5714" s="1246"/>
      <c r="M5714" s="1247" t="s">
        <v>413</v>
      </c>
      <c r="N5714" s="1247"/>
      <c r="O5714" s="1247"/>
      <c r="P5714" s="1247"/>
      <c r="Q5714" s="1247"/>
      <c r="R5714" s="1247"/>
      <c r="S5714" s="1247"/>
      <c r="T5714" s="1247"/>
      <c r="U5714" s="1247"/>
      <c r="V5714" s="1247"/>
      <c r="W5714" s="1247"/>
      <c r="X5714" s="1248"/>
      <c r="Y5714" s="1248"/>
      <c r="Z5714" s="1249">
        <v>0</v>
      </c>
      <c r="AA5714" s="1249"/>
      <c r="AB5714" s="1249"/>
      <c r="AC5714" s="1249"/>
      <c r="AD5714" s="1249"/>
      <c r="AE5714" s="1249"/>
      <c r="AF5714" s="1249"/>
    </row>
    <row r="5715" spans="1:32" ht="16.7" customHeight="1">
      <c r="A5715" s="1257" t="s">
        <v>414</v>
      </c>
      <c r="B5715" s="1257"/>
      <c r="C5715" s="1257"/>
      <c r="D5715" s="1257"/>
      <c r="E5715" s="1257"/>
      <c r="F5715" s="1257"/>
      <c r="G5715" s="1257"/>
      <c r="H5715" s="1257"/>
      <c r="I5715" s="1257"/>
      <c r="J5715" s="1257"/>
      <c r="K5715" s="1257"/>
      <c r="L5715" s="1257"/>
      <c r="M5715" s="1257"/>
      <c r="N5715" s="1257"/>
      <c r="O5715" s="1258" t="s">
        <v>391</v>
      </c>
      <c r="P5715" s="1258"/>
      <c r="Q5715" s="1258"/>
      <c r="R5715" s="1258"/>
      <c r="S5715" s="1258" t="s">
        <v>407</v>
      </c>
      <c r="T5715" s="1258"/>
      <c r="U5715" s="1258"/>
      <c r="V5715" s="1258"/>
      <c r="W5715" s="1258" t="s">
        <v>408</v>
      </c>
      <c r="X5715" s="1258"/>
      <c r="Y5715" s="1258"/>
      <c r="Z5715" s="1258"/>
      <c r="AA5715" s="1258"/>
      <c r="AB5715" s="1258"/>
      <c r="AC5715" s="1259" t="s">
        <v>409</v>
      </c>
      <c r="AD5715" s="1259"/>
      <c r="AE5715" s="1259"/>
      <c r="AF5715" s="1259"/>
    </row>
    <row r="5716" spans="1:32" ht="23.25" customHeight="1">
      <c r="A5716" s="155"/>
      <c r="B5716" s="156"/>
      <c r="C5716" s="160" t="s">
        <v>1146</v>
      </c>
      <c r="D5716" s="1268" t="s">
        <v>1147</v>
      </c>
      <c r="E5716" s="1268"/>
      <c r="F5716" s="1268"/>
      <c r="G5716" s="1268"/>
      <c r="H5716" s="1268"/>
      <c r="I5716" s="1268"/>
      <c r="J5716" s="1268"/>
      <c r="K5716" s="1268"/>
      <c r="L5716" s="1268"/>
      <c r="M5716" s="1268"/>
      <c r="N5716" s="1268"/>
      <c r="O5716" s="1319">
        <v>1E-3</v>
      </c>
      <c r="P5716" s="1319"/>
      <c r="Q5716" s="1319"/>
      <c r="R5716" s="1319"/>
      <c r="S5716" s="1320" t="s">
        <v>283</v>
      </c>
      <c r="T5716" s="1320"/>
      <c r="U5716" s="1320"/>
      <c r="V5716" s="1320"/>
      <c r="W5716" s="1270">
        <v>33.54</v>
      </c>
      <c r="X5716" s="1270"/>
      <c r="Y5716" s="1270"/>
      <c r="Z5716" s="1270"/>
      <c r="AA5716" s="1270"/>
      <c r="AB5716" s="1270"/>
      <c r="AC5716" s="1267">
        <v>3.3500000000000002E-2</v>
      </c>
      <c r="AD5716" s="1267"/>
      <c r="AE5716" s="1267"/>
      <c r="AF5716" s="1267"/>
    </row>
    <row r="5717" spans="1:32" ht="16.7" customHeight="1">
      <c r="A5717" s="1251"/>
      <c r="B5717" s="1251"/>
      <c r="C5717" s="1251"/>
      <c r="D5717" s="1251"/>
      <c r="E5717" s="1251"/>
      <c r="F5717" s="1251"/>
      <c r="G5717" s="1251"/>
      <c r="H5717" s="1251"/>
      <c r="I5717" s="1251"/>
      <c r="J5717" s="1251"/>
      <c r="K5717" s="1251"/>
      <c r="L5717" s="1251"/>
      <c r="M5717" s="1252" t="s">
        <v>415</v>
      </c>
      <c r="N5717" s="1252"/>
      <c r="O5717" s="1252"/>
      <c r="P5717" s="1252"/>
      <c r="Q5717" s="1252"/>
      <c r="R5717" s="1252"/>
      <c r="S5717" s="1252"/>
      <c r="T5717" s="1252"/>
      <c r="U5717" s="1252"/>
      <c r="V5717" s="1252"/>
      <c r="W5717" s="1252"/>
      <c r="X5717" s="1253"/>
      <c r="Y5717" s="1253"/>
      <c r="Z5717" s="1254">
        <v>3.3500000000000002E-2</v>
      </c>
      <c r="AA5717" s="1254"/>
      <c r="AB5717" s="1254"/>
      <c r="AC5717" s="1254"/>
      <c r="AD5717" s="1254"/>
      <c r="AE5717" s="1254"/>
      <c r="AF5717" s="1254"/>
    </row>
    <row r="5718" spans="1:32" ht="17.45" customHeight="1">
      <c r="A5718" s="1255" t="s">
        <v>416</v>
      </c>
      <c r="B5718" s="1255"/>
      <c r="C5718" s="1255"/>
      <c r="D5718" s="1255"/>
      <c r="E5718" s="1255"/>
      <c r="F5718" s="1255"/>
      <c r="G5718" s="1255"/>
      <c r="H5718" s="1255"/>
      <c r="I5718" s="1255"/>
      <c r="J5718" s="1256" t="s">
        <v>391</v>
      </c>
      <c r="K5718" s="1256"/>
      <c r="L5718" s="158" t="s">
        <v>417</v>
      </c>
      <c r="M5718" s="158" t="s">
        <v>418</v>
      </c>
      <c r="N5718" s="1256" t="s">
        <v>419</v>
      </c>
      <c r="O5718" s="1256"/>
      <c r="P5718" s="1256" t="s">
        <v>420</v>
      </c>
      <c r="Q5718" s="1256"/>
      <c r="R5718" s="1256"/>
      <c r="S5718" s="1256"/>
      <c r="T5718" s="1256" t="s">
        <v>421</v>
      </c>
      <c r="U5718" s="1256"/>
      <c r="V5718" s="1256"/>
      <c r="W5718" s="1256"/>
      <c r="X5718" s="1256" t="s">
        <v>422</v>
      </c>
      <c r="Y5718" s="1256"/>
      <c r="Z5718" s="1256"/>
      <c r="AA5718" s="1256"/>
      <c r="AB5718" s="1256"/>
      <c r="AC5718" s="1245" t="s">
        <v>409</v>
      </c>
      <c r="AD5718" s="1245"/>
      <c r="AE5718" s="1245"/>
      <c r="AF5718" s="1245"/>
    </row>
    <row r="5719" spans="1:32" ht="23.25" customHeight="1">
      <c r="A5719" s="155"/>
      <c r="B5719" s="156"/>
      <c r="C5719" s="160" t="s">
        <v>1148</v>
      </c>
      <c r="D5719" s="1328" t="s">
        <v>1147</v>
      </c>
      <c r="E5719" s="1328"/>
      <c r="F5719" s="1328"/>
      <c r="G5719" s="1328"/>
      <c r="H5719" s="1328"/>
      <c r="I5719" s="1328"/>
      <c r="J5719" s="1329">
        <v>1E-3</v>
      </c>
      <c r="K5719" s="1329"/>
      <c r="L5719" s="172">
        <v>0</v>
      </c>
      <c r="M5719" s="172">
        <v>0</v>
      </c>
      <c r="N5719" s="1330">
        <v>0</v>
      </c>
      <c r="O5719" s="1330"/>
      <c r="P5719" s="1330">
        <v>1.1000000000000001</v>
      </c>
      <c r="Q5719" s="1330"/>
      <c r="R5719" s="1330"/>
      <c r="S5719" s="1330"/>
      <c r="T5719" s="1330">
        <v>0.88</v>
      </c>
      <c r="U5719" s="1330"/>
      <c r="V5719" s="1330"/>
      <c r="W5719" s="1330"/>
      <c r="X5719" s="1330">
        <v>0.72</v>
      </c>
      <c r="Y5719" s="1330"/>
      <c r="Z5719" s="1330"/>
      <c r="AA5719" s="1330"/>
      <c r="AB5719" s="1330"/>
      <c r="AC5719" s="1254">
        <v>0</v>
      </c>
      <c r="AD5719" s="1254"/>
      <c r="AE5719" s="1254"/>
      <c r="AF5719" s="1254"/>
    </row>
    <row r="5720" spans="1:32" ht="16.7" customHeight="1">
      <c r="A5720" s="1246"/>
      <c r="B5720" s="1246"/>
      <c r="C5720" s="1246"/>
      <c r="D5720" s="1246"/>
      <c r="E5720" s="1246"/>
      <c r="F5720" s="1246"/>
      <c r="G5720" s="1246"/>
      <c r="H5720" s="1246"/>
      <c r="I5720" s="1246"/>
      <c r="J5720" s="1246"/>
      <c r="K5720" s="1246"/>
      <c r="L5720" s="1246"/>
      <c r="M5720" s="1247" t="s">
        <v>423</v>
      </c>
      <c r="N5720" s="1247"/>
      <c r="O5720" s="1247"/>
      <c r="P5720" s="1247"/>
      <c r="Q5720" s="1247"/>
      <c r="R5720" s="1247"/>
      <c r="S5720" s="1247"/>
      <c r="T5720" s="1247"/>
      <c r="U5720" s="1247"/>
      <c r="V5720" s="1247"/>
      <c r="W5720" s="1247"/>
      <c r="X5720" s="1248"/>
      <c r="Y5720" s="1248"/>
      <c r="Z5720" s="1249">
        <v>0</v>
      </c>
      <c r="AA5720" s="1249"/>
      <c r="AB5720" s="1249"/>
      <c r="AC5720" s="1249"/>
      <c r="AD5720" s="1249"/>
      <c r="AE5720" s="1249"/>
      <c r="AF5720" s="1249"/>
    </row>
    <row r="5721" spans="1:32" ht="5.85" customHeight="1">
      <c r="A5721" s="1250"/>
      <c r="B5721" s="1250"/>
      <c r="C5721" s="1250"/>
      <c r="D5721" s="1250"/>
      <c r="E5721" s="1250"/>
      <c r="F5721" s="1250"/>
      <c r="G5721" s="1250"/>
      <c r="H5721" s="1250"/>
      <c r="I5721" s="1250"/>
      <c r="J5721" s="1250"/>
      <c r="K5721" s="1250"/>
      <c r="L5721" s="1250"/>
      <c r="M5721" s="1250"/>
      <c r="N5721" s="1250"/>
      <c r="O5721" s="1250"/>
      <c r="P5721" s="1250"/>
      <c r="Q5721" s="1250"/>
      <c r="R5721" s="1250"/>
      <c r="S5721" s="1250"/>
      <c r="T5721" s="1250"/>
      <c r="U5721" s="1250"/>
      <c r="V5721" s="1250"/>
      <c r="W5721" s="1250"/>
      <c r="X5721" s="1250"/>
      <c r="Y5721" s="1250"/>
      <c r="Z5721" s="1250"/>
      <c r="AA5721" s="1250"/>
      <c r="AB5721" s="1250"/>
      <c r="AC5721" s="1250"/>
      <c r="AD5721" s="1250"/>
      <c r="AE5721" s="1250"/>
      <c r="AF5721" s="1250"/>
    </row>
    <row r="5722" spans="1:32" ht="16.7" customHeight="1">
      <c r="A5722" s="1239"/>
      <c r="B5722" s="1239"/>
      <c r="C5722" s="1239"/>
      <c r="D5722" s="1239"/>
      <c r="E5722" s="1239"/>
      <c r="F5722" s="1239"/>
      <c r="G5722" s="1239"/>
      <c r="H5722" s="1239"/>
      <c r="I5722" s="1239"/>
      <c r="J5722" s="1239"/>
      <c r="K5722" s="1239"/>
      <c r="L5722" s="1239"/>
      <c r="M5722" s="1240" t="s">
        <v>424</v>
      </c>
      <c r="N5722" s="1240"/>
      <c r="O5722" s="1240"/>
      <c r="P5722" s="1240"/>
      <c r="Q5722" s="1240"/>
      <c r="R5722" s="1240"/>
      <c r="S5722" s="1240"/>
      <c r="T5722" s="1240"/>
      <c r="U5722" s="1240"/>
      <c r="V5722" s="1240"/>
      <c r="W5722" s="1240"/>
      <c r="X5722" s="1243"/>
      <c r="Y5722" s="1243"/>
      <c r="Z5722" s="1241">
        <v>98.81</v>
      </c>
      <c r="AA5722" s="1241"/>
      <c r="AB5722" s="1241"/>
      <c r="AC5722" s="1241"/>
      <c r="AD5722" s="1241"/>
      <c r="AE5722" s="1241"/>
      <c r="AF5722" s="1241"/>
    </row>
    <row r="5723" spans="1:32" ht="0.75" customHeight="1">
      <c r="A5723" s="1239"/>
      <c r="B5723" s="1239"/>
      <c r="C5723" s="1239"/>
      <c r="D5723" s="1239"/>
      <c r="E5723" s="1239"/>
      <c r="F5723" s="1239"/>
      <c r="G5723" s="1239"/>
      <c r="H5723" s="1239"/>
      <c r="I5723" s="1239"/>
      <c r="J5723" s="1239"/>
      <c r="K5723" s="1240" t="s">
        <v>425</v>
      </c>
      <c r="L5723" s="1240"/>
      <c r="M5723" s="1240"/>
      <c r="N5723" s="1240"/>
      <c r="O5723" s="1240"/>
      <c r="P5723" s="1240"/>
      <c r="Q5723" s="159"/>
      <c r="R5723" s="1244">
        <v>0</v>
      </c>
      <c r="S5723" s="1244"/>
      <c r="T5723" s="1244"/>
      <c r="U5723" s="1240"/>
      <c r="V5723" s="1240"/>
      <c r="W5723" s="1240"/>
      <c r="X5723" s="1243"/>
      <c r="Y5723" s="1243"/>
      <c r="Z5723" s="1241"/>
      <c r="AA5723" s="1241"/>
      <c r="AB5723" s="1241"/>
      <c r="AC5723" s="1241"/>
      <c r="AD5723" s="1241"/>
      <c r="AE5723" s="1241"/>
      <c r="AF5723" s="1241"/>
    </row>
    <row r="5724" spans="1:32" ht="16.7" customHeight="1">
      <c r="A5724" s="1239"/>
      <c r="B5724" s="1239"/>
      <c r="C5724" s="1239"/>
      <c r="D5724" s="1239"/>
      <c r="E5724" s="1239"/>
      <c r="F5724" s="1239"/>
      <c r="G5724" s="1239"/>
      <c r="H5724" s="1239"/>
      <c r="I5724" s="1239"/>
      <c r="J5724" s="1239"/>
      <c r="K5724" s="1240"/>
      <c r="L5724" s="1240"/>
      <c r="M5724" s="1240"/>
      <c r="N5724" s="1240"/>
      <c r="O5724" s="1240"/>
      <c r="P5724" s="1240"/>
      <c r="Q5724" s="151"/>
      <c r="R5724" s="1244"/>
      <c r="S5724" s="1244"/>
      <c r="T5724" s="1244"/>
      <c r="U5724" s="151"/>
      <c r="V5724" s="1240" t="s">
        <v>426</v>
      </c>
      <c r="W5724" s="1240"/>
      <c r="X5724" s="1243"/>
      <c r="Y5724" s="1243"/>
      <c r="Z5724" s="1241">
        <v>0</v>
      </c>
      <c r="AA5724" s="1241"/>
      <c r="AB5724" s="1241"/>
      <c r="AC5724" s="1241"/>
      <c r="AD5724" s="1241"/>
      <c r="AE5724" s="1241"/>
      <c r="AF5724" s="1241"/>
    </row>
    <row r="5725" spans="1:32" ht="17.45" customHeight="1">
      <c r="A5725" s="1239"/>
      <c r="B5725" s="1239"/>
      <c r="C5725" s="1239"/>
      <c r="D5725" s="1239"/>
      <c r="E5725" s="1239"/>
      <c r="F5725" s="1239"/>
      <c r="G5725" s="1239"/>
      <c r="H5725" s="1239"/>
      <c r="I5725" s="1239"/>
      <c r="J5725" s="1239"/>
      <c r="K5725" s="1239"/>
      <c r="L5725" s="1239"/>
      <c r="M5725" s="1240" t="s">
        <v>427</v>
      </c>
      <c r="N5725" s="1240"/>
      <c r="O5725" s="1240"/>
      <c r="P5725" s="1240"/>
      <c r="Q5725" s="1240"/>
      <c r="R5725" s="1240"/>
      <c r="S5725" s="1240"/>
      <c r="T5725" s="1240"/>
      <c r="U5725" s="1240"/>
      <c r="V5725" s="1240"/>
      <c r="W5725" s="1240"/>
      <c r="X5725" s="1243"/>
      <c r="Y5725" s="1243"/>
      <c r="Z5725" s="1241">
        <v>98.81</v>
      </c>
      <c r="AA5725" s="1241"/>
      <c r="AB5725" s="1241"/>
      <c r="AC5725" s="1241"/>
      <c r="AD5725" s="1241"/>
      <c r="AE5725" s="1241"/>
      <c r="AF5725" s="1241"/>
    </row>
    <row r="5726" spans="1:32" ht="5.85" customHeight="1">
      <c r="A5726" s="1242"/>
      <c r="B5726" s="1242"/>
      <c r="C5726" s="1242"/>
      <c r="D5726" s="1242"/>
      <c r="E5726" s="1242"/>
      <c r="F5726" s="1242"/>
      <c r="G5726" s="1242"/>
      <c r="H5726" s="1242"/>
      <c r="I5726" s="1242"/>
      <c r="J5726" s="1242"/>
      <c r="K5726" s="1242"/>
      <c r="L5726" s="1242"/>
      <c r="M5726" s="1242"/>
      <c r="N5726" s="1242"/>
      <c r="O5726" s="1242"/>
      <c r="P5726" s="1242"/>
      <c r="Q5726" s="1242"/>
      <c r="R5726" s="1242"/>
      <c r="S5726" s="1242"/>
      <c r="T5726" s="1242"/>
      <c r="U5726" s="1242"/>
      <c r="V5726" s="1242"/>
      <c r="W5726" s="1242"/>
      <c r="X5726" s="1242"/>
      <c r="Y5726" s="1242"/>
      <c r="Z5726" s="1242"/>
      <c r="AA5726" s="1242"/>
      <c r="AB5726" s="1242"/>
      <c r="AC5726" s="1242"/>
      <c r="AD5726" s="1242"/>
      <c r="AE5726" s="1242"/>
      <c r="AF5726" s="1242"/>
    </row>
    <row r="5727" spans="1:32" ht="100.35" customHeight="1">
      <c r="A5727" s="153"/>
      <c r="B5727" s="154"/>
      <c r="C5727" s="154"/>
      <c r="D5727" s="154"/>
      <c r="E5727" s="154"/>
      <c r="F5727" s="154"/>
      <c r="G5727" s="154"/>
      <c r="H5727" s="154"/>
      <c r="I5727" s="154"/>
      <c r="J5727" s="154"/>
      <c r="K5727" s="154"/>
      <c r="L5727" s="154"/>
      <c r="M5727" s="154"/>
      <c r="N5727" s="154"/>
      <c r="O5727" s="154"/>
      <c r="P5727" s="154"/>
      <c r="Q5727" s="154"/>
      <c r="R5727" s="154"/>
      <c r="S5727" s="154"/>
      <c r="T5727" s="154"/>
      <c r="U5727" s="154"/>
      <c r="V5727" s="154"/>
      <c r="W5727" s="154"/>
      <c r="X5727" s="154"/>
      <c r="Y5727" s="154"/>
      <c r="Z5727" s="154"/>
      <c r="AA5727" s="154"/>
      <c r="AB5727" s="154"/>
      <c r="AC5727" s="154"/>
      <c r="AD5727" s="154"/>
      <c r="AE5727" s="154"/>
      <c r="AF5727" s="162"/>
    </row>
    <row r="5728" spans="1:32" ht="1.5" customHeight="1">
      <c r="A5728" s="146"/>
      <c r="B5728" s="147"/>
      <c r="C5728" s="147"/>
      <c r="D5728" s="147"/>
      <c r="E5728" s="147"/>
      <c r="F5728" s="147"/>
      <c r="G5728" s="1289" t="s">
        <v>376</v>
      </c>
      <c r="H5728" s="1289"/>
      <c r="I5728" s="1289"/>
      <c r="J5728" s="1289"/>
      <c r="K5728" s="1289"/>
      <c r="L5728" s="1289"/>
      <c r="M5728" s="1289"/>
      <c r="N5728" s="1289"/>
      <c r="O5728" s="1289"/>
      <c r="P5728" s="1289"/>
      <c r="Q5728" s="1289"/>
      <c r="R5728" s="1289"/>
      <c r="S5728" s="1289"/>
      <c r="T5728" s="1289"/>
      <c r="U5728" s="1289"/>
      <c r="V5728" s="1289"/>
      <c r="W5728" s="1289"/>
      <c r="X5728" s="1289"/>
      <c r="Y5728" s="1289"/>
      <c r="Z5728" s="1289"/>
      <c r="AA5728" s="148"/>
      <c r="AB5728" s="1290" t="s">
        <v>1149</v>
      </c>
      <c r="AC5728" s="1290"/>
      <c r="AD5728" s="1290"/>
      <c r="AE5728" s="1290"/>
      <c r="AF5728" s="1290"/>
    </row>
    <row r="5729" spans="1:32" ht="15.4" customHeight="1">
      <c r="A5729" s="150"/>
      <c r="B5729" s="1243"/>
      <c r="C5729" s="1243"/>
      <c r="D5729" s="1243"/>
      <c r="E5729" s="1243"/>
      <c r="G5729" s="1289"/>
      <c r="H5729" s="1289"/>
      <c r="I5729" s="1289"/>
      <c r="J5729" s="1289"/>
      <c r="K5729" s="1289"/>
      <c r="L5729" s="1289"/>
      <c r="M5729" s="1289"/>
      <c r="N5729" s="1289"/>
      <c r="O5729" s="1289"/>
      <c r="P5729" s="1289"/>
      <c r="Q5729" s="1289"/>
      <c r="R5729" s="1289"/>
      <c r="S5729" s="1289"/>
      <c r="T5729" s="1289"/>
      <c r="U5729" s="1289"/>
      <c r="V5729" s="1289"/>
      <c r="W5729" s="1289"/>
      <c r="X5729" s="1289"/>
      <c r="Y5729" s="1289"/>
      <c r="Z5729" s="1289"/>
      <c r="AA5729" s="152"/>
      <c r="AB5729" s="1290"/>
      <c r="AC5729" s="1290"/>
      <c r="AD5729" s="1290"/>
      <c r="AE5729" s="1290"/>
      <c r="AF5729" s="1290"/>
    </row>
    <row r="5730" spans="1:32" ht="0.75" customHeight="1">
      <c r="A5730" s="150"/>
      <c r="B5730" s="1243"/>
      <c r="C5730" s="1243"/>
      <c r="D5730" s="1243"/>
      <c r="E5730" s="1243"/>
      <c r="G5730" s="1289"/>
      <c r="H5730" s="1289"/>
      <c r="I5730" s="1289"/>
      <c r="J5730" s="1289"/>
      <c r="K5730" s="1289"/>
      <c r="L5730" s="1289"/>
      <c r="M5730" s="1289"/>
      <c r="N5730" s="1289"/>
      <c r="O5730" s="1289"/>
      <c r="P5730" s="1289"/>
      <c r="Q5730" s="1289"/>
      <c r="R5730" s="1289"/>
      <c r="S5730" s="1289"/>
      <c r="T5730" s="1289"/>
      <c r="U5730" s="1289"/>
      <c r="V5730" s="1289"/>
      <c r="W5730" s="1289"/>
      <c r="X5730" s="1289"/>
      <c r="Y5730" s="1289"/>
      <c r="Z5730" s="1289"/>
      <c r="AA5730" s="152"/>
      <c r="AB5730" s="1290"/>
      <c r="AC5730" s="1290"/>
      <c r="AD5730" s="1290"/>
      <c r="AE5730" s="1290"/>
      <c r="AF5730" s="1290"/>
    </row>
    <row r="5731" spans="1:32" ht="10.9" customHeight="1">
      <c r="A5731" s="150"/>
      <c r="B5731" s="1243"/>
      <c r="C5731" s="1243"/>
      <c r="D5731" s="1243"/>
      <c r="E5731" s="1243"/>
      <c r="G5731" s="1289"/>
      <c r="H5731" s="1289"/>
      <c r="I5731" s="1289"/>
      <c r="J5731" s="1289"/>
      <c r="K5731" s="1289"/>
      <c r="L5731" s="1289"/>
      <c r="M5731" s="1289"/>
      <c r="N5731" s="1289"/>
      <c r="O5731" s="1289"/>
      <c r="P5731" s="1289"/>
      <c r="Q5731" s="1289"/>
      <c r="R5731" s="1289"/>
      <c r="S5731" s="1289"/>
      <c r="T5731" s="1289"/>
      <c r="U5731" s="1289"/>
      <c r="V5731" s="1289"/>
      <c r="W5731" s="1289"/>
      <c r="X5731" s="1289"/>
      <c r="Y5731" s="1289"/>
      <c r="Z5731" s="1289"/>
      <c r="AA5731" s="152"/>
      <c r="AB5731" s="1291" t="s">
        <v>378</v>
      </c>
      <c r="AC5731" s="1291"/>
      <c r="AD5731" s="1291"/>
      <c r="AE5731" s="1292"/>
      <c r="AF5731" s="1292"/>
    </row>
    <row r="5732" spans="1:32" ht="13.9" customHeight="1">
      <c r="A5732" s="150"/>
      <c r="B5732" s="1243"/>
      <c r="C5732" s="1243"/>
      <c r="D5732" s="1243"/>
      <c r="E5732" s="1243"/>
      <c r="G5732" s="1293" t="s">
        <v>379</v>
      </c>
      <c r="H5732" s="1293"/>
      <c r="I5732" s="1293"/>
      <c r="J5732" s="1293"/>
      <c r="K5732" s="1293"/>
      <c r="L5732" s="1293"/>
      <c r="M5732" s="1293"/>
      <c r="N5732" s="1293"/>
      <c r="O5732" s="1293"/>
      <c r="P5732" s="1293"/>
      <c r="Q5732" s="1293"/>
      <c r="R5732" s="1293"/>
      <c r="S5732" s="1293"/>
      <c r="T5732" s="1293"/>
      <c r="U5732" s="1293"/>
      <c r="V5732" s="1293"/>
      <c r="W5732" s="1293"/>
      <c r="X5732" s="1293"/>
      <c r="Y5732" s="1293"/>
      <c r="Z5732" s="1293"/>
      <c r="AA5732" s="152"/>
      <c r="AB5732" s="1291"/>
      <c r="AC5732" s="1291"/>
      <c r="AD5732" s="1291"/>
      <c r="AE5732" s="1292"/>
      <c r="AF5732" s="1292"/>
    </row>
    <row r="5733" spans="1:32" ht="0.75" customHeight="1">
      <c r="A5733" s="150"/>
      <c r="G5733" s="1293"/>
      <c r="H5733" s="1293"/>
      <c r="I5733" s="1293"/>
      <c r="J5733" s="1293"/>
      <c r="K5733" s="1293"/>
      <c r="L5733" s="1293"/>
      <c r="M5733" s="1293"/>
      <c r="N5733" s="1293"/>
      <c r="O5733" s="1293"/>
      <c r="P5733" s="1293"/>
      <c r="Q5733" s="1293"/>
      <c r="R5733" s="1293"/>
      <c r="S5733" s="1293"/>
      <c r="T5733" s="1293"/>
      <c r="U5733" s="1293"/>
      <c r="V5733" s="1293"/>
      <c r="W5733" s="1293"/>
      <c r="X5733" s="1293"/>
      <c r="Y5733" s="1293"/>
      <c r="Z5733" s="1293"/>
      <c r="AA5733" s="152"/>
      <c r="AB5733" s="1291"/>
      <c r="AC5733" s="1291"/>
      <c r="AD5733" s="1291"/>
      <c r="AE5733" s="1292"/>
      <c r="AF5733" s="1292"/>
    </row>
    <row r="5734" spans="1:32" ht="0.75" customHeight="1">
      <c r="A5734" s="153"/>
      <c r="B5734" s="154"/>
      <c r="C5734" s="154"/>
      <c r="D5734" s="154"/>
      <c r="E5734" s="154"/>
      <c r="F5734" s="154"/>
      <c r="G5734" s="154"/>
      <c r="H5734" s="154"/>
      <c r="I5734" s="154"/>
      <c r="J5734" s="154"/>
      <c r="K5734" s="154"/>
      <c r="L5734" s="154"/>
      <c r="M5734" s="154"/>
      <c r="N5734" s="154"/>
      <c r="O5734" s="154"/>
      <c r="P5734" s="154"/>
      <c r="Q5734" s="154"/>
      <c r="R5734" s="154"/>
      <c r="S5734" s="154"/>
      <c r="T5734" s="154"/>
      <c r="U5734" s="154"/>
      <c r="V5734" s="154"/>
      <c r="W5734" s="154"/>
      <c r="X5734" s="154"/>
      <c r="Y5734" s="154"/>
      <c r="Z5734" s="154"/>
      <c r="AA5734" s="154"/>
      <c r="AB5734" s="154"/>
      <c r="AC5734" s="154"/>
      <c r="AD5734" s="154"/>
      <c r="AE5734" s="1292"/>
      <c r="AF5734" s="1292"/>
    </row>
    <row r="5735" spans="1:32" ht="16.7" customHeight="1">
      <c r="A5735" s="1280" t="s">
        <v>323</v>
      </c>
      <c r="B5735" s="1280"/>
      <c r="C5735" s="1280"/>
      <c r="D5735" s="1280"/>
      <c r="E5735" s="1280"/>
      <c r="F5735" s="1280"/>
      <c r="G5735" s="1280"/>
      <c r="H5735" s="1280"/>
      <c r="I5735" s="1280"/>
      <c r="J5735" s="1280"/>
      <c r="K5735" s="1280"/>
      <c r="L5735" s="1280"/>
      <c r="M5735" s="1280"/>
      <c r="N5735" s="1280"/>
      <c r="O5735" s="1280"/>
      <c r="P5735" s="1280"/>
      <c r="Q5735" s="1280"/>
      <c r="R5735" s="1280"/>
      <c r="S5735" s="1280"/>
      <c r="T5735" s="1280"/>
      <c r="U5735" s="1280"/>
      <c r="V5735" s="1280"/>
      <c r="W5735" s="1280"/>
      <c r="X5735" s="1280"/>
      <c r="Y5735" s="1280"/>
      <c r="Z5735" s="1280"/>
      <c r="AA5735" s="1280"/>
      <c r="AB5735" s="1280"/>
      <c r="AC5735" s="1280"/>
      <c r="AD5735" s="1280"/>
      <c r="AE5735" s="1280"/>
      <c r="AF5735" s="1280"/>
    </row>
    <row r="5736" spans="1:32" ht="37.15" customHeight="1">
      <c r="A5736" s="1301" t="s">
        <v>380</v>
      </c>
      <c r="B5736" s="1301"/>
      <c r="C5736" s="1301"/>
      <c r="D5736" s="1301"/>
      <c r="E5736" s="1301"/>
      <c r="F5736" s="1301"/>
      <c r="G5736" s="1301"/>
      <c r="H5736" s="1301"/>
      <c r="I5736" s="1301"/>
      <c r="J5736" s="1301"/>
      <c r="K5736" s="1301"/>
      <c r="L5736" s="1301"/>
      <c r="M5736" s="1301"/>
      <c r="N5736" s="1301"/>
      <c r="O5736" s="1301"/>
      <c r="P5736" s="1301"/>
      <c r="Q5736" s="1301"/>
      <c r="R5736" s="1301"/>
      <c r="S5736" s="1301"/>
      <c r="T5736" s="1301"/>
      <c r="U5736" s="1301"/>
      <c r="V5736" s="1301"/>
      <c r="W5736" s="1301"/>
      <c r="X5736" s="1301"/>
      <c r="Y5736" s="1280" t="s">
        <v>878</v>
      </c>
      <c r="Z5736" s="1280"/>
      <c r="AA5736" s="1280"/>
      <c r="AB5736" s="1280"/>
      <c r="AC5736" s="1280"/>
      <c r="AD5736" s="1280"/>
      <c r="AE5736" s="1280"/>
      <c r="AF5736" s="1280"/>
    </row>
    <row r="5737" spans="1:32" ht="5.0999999999999996" customHeight="1">
      <c r="A5737" s="155"/>
      <c r="B5737" s="156"/>
      <c r="C5737" s="156"/>
      <c r="D5737" s="156"/>
      <c r="E5737" s="156"/>
      <c r="F5737" s="156"/>
      <c r="G5737" s="156"/>
      <c r="H5737" s="156"/>
      <c r="I5737" s="156"/>
      <c r="J5737" s="156"/>
      <c r="K5737" s="156"/>
      <c r="L5737" s="156"/>
      <c r="M5737" s="156"/>
      <c r="N5737" s="156"/>
      <c r="O5737" s="156"/>
      <c r="P5737" s="156"/>
      <c r="Q5737" s="156"/>
      <c r="R5737" s="156"/>
      <c r="S5737" s="156"/>
      <c r="T5737" s="156"/>
      <c r="U5737" s="156"/>
      <c r="V5737" s="156"/>
      <c r="W5737" s="156"/>
      <c r="X5737" s="156"/>
      <c r="Y5737" s="156"/>
      <c r="Z5737" s="156"/>
      <c r="AA5737" s="156"/>
      <c r="AB5737" s="156"/>
      <c r="AC5737" s="156"/>
      <c r="AD5737" s="156"/>
      <c r="AE5737" s="156"/>
      <c r="AF5737" s="157"/>
    </row>
    <row r="5738" spans="1:32" ht="0.75" customHeight="1">
      <c r="A5738" s="1283" t="s">
        <v>382</v>
      </c>
      <c r="B5738" s="1283"/>
      <c r="C5738" s="1283"/>
      <c r="D5738" s="1283"/>
      <c r="E5738" s="1284"/>
      <c r="F5738" s="1284"/>
      <c r="G5738" s="1284"/>
      <c r="H5738" s="1284"/>
      <c r="I5738" s="1285" t="s">
        <v>736</v>
      </c>
      <c r="J5738" s="1285"/>
      <c r="K5738" s="1285"/>
      <c r="L5738" s="1285"/>
      <c r="M5738" s="1285"/>
      <c r="N5738" s="1285"/>
      <c r="O5738" s="1285"/>
      <c r="P5738" s="1285"/>
      <c r="Q5738" s="1285"/>
      <c r="R5738" s="1285"/>
      <c r="S5738" s="1285"/>
      <c r="T5738" s="1285"/>
      <c r="U5738" s="1285"/>
      <c r="V5738" s="1285"/>
      <c r="W5738" s="1285"/>
      <c r="X5738" s="1285"/>
      <c r="Y5738" s="1275" t="s">
        <v>383</v>
      </c>
      <c r="Z5738" s="1275"/>
      <c r="AA5738" s="1275"/>
      <c r="AB5738" s="1275"/>
      <c r="AC5738" s="1275"/>
      <c r="AD5738" s="1286" t="s">
        <v>435</v>
      </c>
      <c r="AE5738" s="1286"/>
      <c r="AF5738" s="1286"/>
    </row>
    <row r="5739" spans="1:32" ht="17.45" customHeight="1">
      <c r="A5739" s="1283"/>
      <c r="B5739" s="1283"/>
      <c r="C5739" s="1283"/>
      <c r="D5739" s="1283"/>
      <c r="E5739" s="1287" t="s">
        <v>385</v>
      </c>
      <c r="F5739" s="1287"/>
      <c r="G5739" s="1287"/>
      <c r="H5739" s="1288" t="s">
        <v>386</v>
      </c>
      <c r="I5739" s="1285"/>
      <c r="J5739" s="1285"/>
      <c r="K5739" s="1285"/>
      <c r="L5739" s="1285"/>
      <c r="M5739" s="1285"/>
      <c r="N5739" s="1285"/>
      <c r="O5739" s="1285"/>
      <c r="P5739" s="1285"/>
      <c r="Q5739" s="1285"/>
      <c r="R5739" s="1285"/>
      <c r="S5739" s="1285"/>
      <c r="T5739" s="1285"/>
      <c r="U5739" s="1285"/>
      <c r="V5739" s="1285"/>
      <c r="W5739" s="1285"/>
      <c r="X5739" s="1285"/>
      <c r="Y5739" s="1275"/>
      <c r="Z5739" s="1275"/>
      <c r="AA5739" s="1275"/>
      <c r="AB5739" s="1275"/>
      <c r="AC5739" s="1275"/>
      <c r="AD5739" s="1286"/>
      <c r="AE5739" s="1286"/>
      <c r="AF5739" s="1286"/>
    </row>
    <row r="5740" spans="1:32" ht="0.75" customHeight="1">
      <c r="A5740" s="1274" t="s">
        <v>735</v>
      </c>
      <c r="B5740" s="1274"/>
      <c r="C5740" s="1274"/>
      <c r="D5740" s="1274"/>
      <c r="E5740" s="1287"/>
      <c r="F5740" s="1287"/>
      <c r="G5740" s="1287"/>
      <c r="H5740" s="1288"/>
      <c r="I5740" s="1285"/>
      <c r="J5740" s="1285"/>
      <c r="K5740" s="1285"/>
      <c r="L5740" s="1285"/>
      <c r="M5740" s="1285"/>
      <c r="N5740" s="1285"/>
      <c r="O5740" s="1285"/>
      <c r="P5740" s="1285"/>
      <c r="Q5740" s="1285"/>
      <c r="R5740" s="1285"/>
      <c r="S5740" s="1285"/>
      <c r="T5740" s="1285"/>
      <c r="U5740" s="1285"/>
      <c r="V5740" s="1285"/>
      <c r="W5740" s="1285"/>
      <c r="X5740" s="1285"/>
      <c r="Y5740" s="1275" t="s">
        <v>387</v>
      </c>
      <c r="Z5740" s="1275"/>
      <c r="AA5740" s="1275"/>
      <c r="AB5740" s="1275"/>
      <c r="AC5740" s="1275"/>
      <c r="AD5740" s="1276">
        <v>4</v>
      </c>
      <c r="AE5740" s="1276"/>
      <c r="AF5740" s="1276"/>
    </row>
    <row r="5741" spans="1:32" ht="18.2" customHeight="1">
      <c r="A5741" s="1274"/>
      <c r="B5741" s="1274"/>
      <c r="C5741" s="1274"/>
      <c r="D5741" s="1274"/>
      <c r="E5741" s="1277"/>
      <c r="F5741" s="1277"/>
      <c r="G5741" s="1277"/>
      <c r="H5741" s="1288"/>
      <c r="I5741" s="1285"/>
      <c r="J5741" s="1285"/>
      <c r="K5741" s="1285"/>
      <c r="L5741" s="1285"/>
      <c r="M5741" s="1285"/>
      <c r="N5741" s="1285"/>
      <c r="O5741" s="1285"/>
      <c r="P5741" s="1285"/>
      <c r="Q5741" s="1285"/>
      <c r="R5741" s="1285"/>
      <c r="S5741" s="1285"/>
      <c r="T5741" s="1285"/>
      <c r="U5741" s="1285"/>
      <c r="V5741" s="1285"/>
      <c r="W5741" s="1285"/>
      <c r="X5741" s="1285"/>
      <c r="Y5741" s="1275"/>
      <c r="Z5741" s="1275"/>
      <c r="AA5741" s="1275"/>
      <c r="AB5741" s="1275"/>
      <c r="AC5741" s="1275"/>
      <c r="AD5741" s="1276"/>
      <c r="AE5741" s="1276"/>
      <c r="AF5741" s="1276"/>
    </row>
    <row r="5742" spans="1:32" ht="0.75" customHeight="1">
      <c r="A5742" s="1278"/>
      <c r="B5742" s="1278"/>
      <c r="C5742" s="1278"/>
      <c r="D5742" s="1278"/>
      <c r="E5742" s="1278"/>
      <c r="F5742" s="1278"/>
      <c r="G5742" s="1278"/>
      <c r="H5742" s="1288"/>
      <c r="I5742" s="1279"/>
      <c r="J5742" s="1279"/>
      <c r="K5742" s="1279"/>
      <c r="L5742" s="1279"/>
      <c r="M5742" s="1279"/>
      <c r="N5742" s="1279"/>
      <c r="O5742" s="1279"/>
      <c r="P5742" s="1279"/>
      <c r="Q5742" s="1279"/>
      <c r="R5742" s="1279"/>
      <c r="S5742" s="1279"/>
      <c r="T5742" s="1279"/>
      <c r="U5742" s="1279"/>
      <c r="V5742" s="1279"/>
      <c r="W5742" s="1279"/>
      <c r="X5742" s="1279"/>
      <c r="Y5742" s="1279"/>
      <c r="Z5742" s="1279"/>
      <c r="AA5742" s="1279"/>
      <c r="AB5742" s="1279"/>
      <c r="AC5742" s="1279"/>
      <c r="AD5742" s="1279"/>
      <c r="AE5742" s="1279"/>
      <c r="AF5742" s="1279"/>
    </row>
    <row r="5743" spans="1:32" ht="26.1" customHeight="1">
      <c r="A5743" s="1271" t="s">
        <v>432</v>
      </c>
      <c r="B5743" s="1271"/>
      <c r="C5743" s="1271"/>
      <c r="D5743" s="1271"/>
      <c r="E5743" s="1271"/>
      <c r="F5743" s="1271"/>
      <c r="G5743" s="1271"/>
      <c r="H5743" s="1271"/>
      <c r="I5743" s="1271"/>
      <c r="J5743" s="1271"/>
      <c r="K5743" s="1271"/>
      <c r="L5743" s="1271"/>
      <c r="M5743" s="1271"/>
      <c r="N5743" s="1271"/>
      <c r="O5743" s="1271"/>
      <c r="P5743" s="1271"/>
      <c r="Q5743" s="1271"/>
      <c r="R5743" s="1271"/>
      <c r="S5743" s="1271"/>
      <c r="T5743" s="1271"/>
      <c r="U5743" s="1271"/>
      <c r="V5743" s="1271"/>
      <c r="W5743" s="1271"/>
      <c r="X5743" s="1271"/>
      <c r="Y5743" s="1271"/>
      <c r="Z5743" s="1271"/>
      <c r="AA5743" s="1271"/>
      <c r="AB5743" s="1271"/>
      <c r="AC5743" s="1271"/>
      <c r="AD5743" s="1271"/>
      <c r="AE5743" s="1271"/>
      <c r="AF5743" s="1272"/>
    </row>
    <row r="5744" spans="1:32" ht="0.75" customHeight="1">
      <c r="A5744" s="1273" t="s">
        <v>389</v>
      </c>
      <c r="B5744" s="1273"/>
      <c r="C5744" s="1273"/>
      <c r="D5744" s="1273"/>
      <c r="E5744" s="1273"/>
      <c r="F5744" s="1273"/>
      <c r="G5744" s="1273"/>
      <c r="H5744" s="1273"/>
      <c r="I5744" s="1273"/>
      <c r="J5744" s="1273"/>
      <c r="K5744" s="1273"/>
      <c r="L5744" s="1273"/>
      <c r="M5744" s="1273"/>
      <c r="N5744" s="1273"/>
      <c r="O5744" s="1273"/>
      <c r="P5744" s="1273"/>
      <c r="Q5744" s="1273"/>
      <c r="R5744" s="1273"/>
      <c r="S5744" s="1273"/>
      <c r="T5744" s="1273"/>
      <c r="U5744" s="1273"/>
      <c r="V5744" s="1273"/>
      <c r="W5744" s="1273"/>
      <c r="X5744" s="1273"/>
      <c r="Y5744" s="1273"/>
      <c r="Z5744" s="1273"/>
      <c r="AA5744" s="1273"/>
      <c r="AB5744" s="1273"/>
      <c r="AC5744" s="1273"/>
      <c r="AD5744" s="1273"/>
      <c r="AE5744" s="1273"/>
      <c r="AF5744" s="1272"/>
    </row>
    <row r="5745" spans="1:32" ht="10.15" customHeight="1">
      <c r="A5745" s="1273"/>
      <c r="B5745" s="1273"/>
      <c r="C5745" s="1273"/>
      <c r="D5745" s="1273"/>
      <c r="E5745" s="1273"/>
      <c r="F5745" s="1273"/>
      <c r="G5745" s="1273"/>
      <c r="H5745" s="1273"/>
      <c r="I5745" s="1273"/>
      <c r="J5745" s="1273"/>
      <c r="K5745" s="1273"/>
      <c r="L5745" s="1273"/>
      <c r="M5745" s="1273"/>
      <c r="N5745" s="1273"/>
      <c r="O5745" s="1273"/>
      <c r="P5745" s="1273"/>
      <c r="Q5745" s="1273"/>
      <c r="R5745" s="1273"/>
      <c r="S5745" s="1273"/>
      <c r="T5745" s="1273"/>
      <c r="U5745" s="1273"/>
      <c r="V5745" s="1273"/>
      <c r="W5745" s="1273"/>
      <c r="X5745" s="1273"/>
      <c r="Y5745" s="1273"/>
      <c r="Z5745" s="1273"/>
      <c r="AA5745" s="1273"/>
      <c r="AB5745" s="1273"/>
      <c r="AC5745" s="1273"/>
      <c r="AD5745" s="1273"/>
      <c r="AE5745" s="1273"/>
      <c r="AF5745" s="1272"/>
    </row>
    <row r="5746" spans="1:32" ht="16.7" customHeight="1">
      <c r="A5746" s="1255" t="s">
        <v>390</v>
      </c>
      <c r="B5746" s="1255"/>
      <c r="C5746" s="1255"/>
      <c r="D5746" s="1255"/>
      <c r="E5746" s="1255"/>
      <c r="F5746" s="1255"/>
      <c r="G5746" s="1255"/>
      <c r="H5746" s="1255"/>
      <c r="I5746" s="1255"/>
      <c r="J5746" s="1255"/>
      <c r="K5746" s="1255"/>
      <c r="L5746" s="1255"/>
      <c r="M5746" s="1256" t="s">
        <v>391</v>
      </c>
      <c r="N5746" s="1256" t="s">
        <v>392</v>
      </c>
      <c r="O5746" s="1256"/>
      <c r="P5746" s="1256"/>
      <c r="Q5746" s="1256"/>
      <c r="R5746" s="1256"/>
      <c r="S5746" s="1256"/>
      <c r="T5746" s="1256" t="s">
        <v>393</v>
      </c>
      <c r="U5746" s="1256"/>
      <c r="V5746" s="1256"/>
      <c r="W5746" s="1256"/>
      <c r="X5746" s="1256"/>
      <c r="Y5746" s="1256"/>
      <c r="Z5746" s="1256"/>
      <c r="AA5746" s="1256"/>
      <c r="AB5746" s="1256"/>
      <c r="AC5746" s="1245" t="s">
        <v>394</v>
      </c>
      <c r="AD5746" s="1245"/>
      <c r="AE5746" s="1245"/>
      <c r="AF5746" s="1245"/>
    </row>
    <row r="5747" spans="1:32" ht="17.45" customHeight="1">
      <c r="A5747" s="1255"/>
      <c r="B5747" s="1255"/>
      <c r="C5747" s="1255"/>
      <c r="D5747" s="1255"/>
      <c r="E5747" s="1255"/>
      <c r="F5747" s="1255"/>
      <c r="G5747" s="1255"/>
      <c r="H5747" s="1255"/>
      <c r="I5747" s="1255"/>
      <c r="J5747" s="1255"/>
      <c r="K5747" s="1255"/>
      <c r="L5747" s="1255"/>
      <c r="M5747" s="1256"/>
      <c r="N5747" s="1256" t="s">
        <v>395</v>
      </c>
      <c r="O5747" s="1256"/>
      <c r="P5747" s="1256" t="s">
        <v>396</v>
      </c>
      <c r="Q5747" s="1256"/>
      <c r="R5747" s="1256"/>
      <c r="S5747" s="1256"/>
      <c r="T5747" s="1256" t="s">
        <v>395</v>
      </c>
      <c r="U5747" s="1256"/>
      <c r="V5747" s="1256"/>
      <c r="W5747" s="1256"/>
      <c r="X5747" s="1256" t="s">
        <v>396</v>
      </c>
      <c r="Y5747" s="1256"/>
      <c r="Z5747" s="1256"/>
      <c r="AA5747" s="1256"/>
      <c r="AB5747" s="1256"/>
      <c r="AC5747" s="1245"/>
      <c r="AD5747" s="1245"/>
      <c r="AE5747" s="1245"/>
      <c r="AF5747" s="1245"/>
    </row>
    <row r="5748" spans="1:32" ht="22.5" customHeight="1">
      <c r="A5748" s="146"/>
      <c r="B5748" s="147"/>
      <c r="C5748" s="163" t="s">
        <v>1089</v>
      </c>
      <c r="D5748" s="1314" t="s">
        <v>1090</v>
      </c>
      <c r="E5748" s="1314"/>
      <c r="F5748" s="1314"/>
      <c r="G5748" s="1314"/>
      <c r="H5748" s="1314"/>
      <c r="I5748" s="1314"/>
      <c r="J5748" s="1314"/>
      <c r="K5748" s="1314"/>
      <c r="L5748" s="1314"/>
      <c r="M5748" s="164">
        <v>0.48193000000000003</v>
      </c>
      <c r="N5748" s="1327">
        <v>1</v>
      </c>
      <c r="O5748" s="1327"/>
      <c r="P5748" s="1327">
        <v>0</v>
      </c>
      <c r="Q5748" s="1327"/>
      <c r="R5748" s="1327"/>
      <c r="S5748" s="1327"/>
      <c r="T5748" s="1317">
        <v>25.778700000000001</v>
      </c>
      <c r="U5748" s="1317"/>
      <c r="V5748" s="1317"/>
      <c r="W5748" s="1317"/>
      <c r="X5748" s="1317">
        <v>16.251000000000001</v>
      </c>
      <c r="Y5748" s="1317"/>
      <c r="Z5748" s="1317"/>
      <c r="AA5748" s="1317"/>
      <c r="AB5748" s="1317"/>
      <c r="AC5748" s="1318">
        <v>12.423500000000001</v>
      </c>
      <c r="AD5748" s="1318"/>
      <c r="AE5748" s="1318"/>
      <c r="AF5748" s="1318"/>
    </row>
    <row r="5749" spans="1:32" ht="23.25" customHeight="1">
      <c r="A5749" s="150"/>
      <c r="C5749" s="165" t="s">
        <v>1057</v>
      </c>
      <c r="D5749" s="1309" t="s">
        <v>1058</v>
      </c>
      <c r="E5749" s="1309"/>
      <c r="F5749" s="1309"/>
      <c r="G5749" s="1309"/>
      <c r="H5749" s="1309"/>
      <c r="I5749" s="1309"/>
      <c r="J5749" s="1309"/>
      <c r="K5749" s="1309"/>
      <c r="L5749" s="1309"/>
      <c r="M5749" s="166">
        <v>0.15060000000000001</v>
      </c>
      <c r="N5749" s="1332">
        <v>1</v>
      </c>
      <c r="O5749" s="1332"/>
      <c r="P5749" s="1332">
        <v>0</v>
      </c>
      <c r="Q5749" s="1332"/>
      <c r="R5749" s="1332"/>
      <c r="S5749" s="1332"/>
      <c r="T5749" s="1312">
        <v>0.36919999999999997</v>
      </c>
      <c r="U5749" s="1312"/>
      <c r="V5749" s="1312"/>
      <c r="W5749" s="1312"/>
      <c r="X5749" s="1312">
        <v>0.23949999999999999</v>
      </c>
      <c r="Y5749" s="1312"/>
      <c r="Z5749" s="1312"/>
      <c r="AA5749" s="1312"/>
      <c r="AB5749" s="1312"/>
      <c r="AC5749" s="1313">
        <v>5.5599999999999997E-2</v>
      </c>
      <c r="AD5749" s="1313"/>
      <c r="AE5749" s="1313"/>
      <c r="AF5749" s="1313"/>
    </row>
    <row r="5750" spans="1:32" ht="22.5" customHeight="1">
      <c r="A5750" s="150"/>
      <c r="C5750" s="165" t="s">
        <v>1059</v>
      </c>
      <c r="D5750" s="1309" t="s">
        <v>1060</v>
      </c>
      <c r="E5750" s="1309"/>
      <c r="F5750" s="1309"/>
      <c r="G5750" s="1309"/>
      <c r="H5750" s="1309"/>
      <c r="I5750" s="1309"/>
      <c r="J5750" s="1309"/>
      <c r="K5750" s="1309"/>
      <c r="L5750" s="1309"/>
      <c r="M5750" s="166">
        <v>0.48193000000000003</v>
      </c>
      <c r="N5750" s="1332">
        <v>1</v>
      </c>
      <c r="O5750" s="1332"/>
      <c r="P5750" s="1332">
        <v>0</v>
      </c>
      <c r="Q5750" s="1332"/>
      <c r="R5750" s="1332"/>
      <c r="S5750" s="1332"/>
      <c r="T5750" s="1312">
        <v>12.2409</v>
      </c>
      <c r="U5750" s="1312"/>
      <c r="V5750" s="1312"/>
      <c r="W5750" s="1312"/>
      <c r="X5750" s="1312">
        <v>7.7809999999999997</v>
      </c>
      <c r="Y5750" s="1312"/>
      <c r="Z5750" s="1312"/>
      <c r="AA5750" s="1312"/>
      <c r="AB5750" s="1312"/>
      <c r="AC5750" s="1313">
        <v>5.8993000000000002</v>
      </c>
      <c r="AD5750" s="1313"/>
      <c r="AE5750" s="1313"/>
      <c r="AF5750" s="1313"/>
    </row>
    <row r="5751" spans="1:32" ht="23.25" customHeight="1">
      <c r="A5751" s="150"/>
      <c r="C5751" s="165" t="s">
        <v>1061</v>
      </c>
      <c r="D5751" s="1309" t="s">
        <v>1062</v>
      </c>
      <c r="E5751" s="1309"/>
      <c r="F5751" s="1309"/>
      <c r="G5751" s="1309"/>
      <c r="H5751" s="1309"/>
      <c r="I5751" s="1309"/>
      <c r="J5751" s="1309"/>
      <c r="K5751" s="1309"/>
      <c r="L5751" s="1309"/>
      <c r="M5751" s="166">
        <v>0.20080000000000001</v>
      </c>
      <c r="N5751" s="1332">
        <v>1</v>
      </c>
      <c r="O5751" s="1332"/>
      <c r="P5751" s="1332">
        <v>0</v>
      </c>
      <c r="Q5751" s="1332"/>
      <c r="R5751" s="1332"/>
      <c r="S5751" s="1332"/>
      <c r="T5751" s="1312">
        <v>15.0852</v>
      </c>
      <c r="U5751" s="1312"/>
      <c r="V5751" s="1312"/>
      <c r="W5751" s="1312"/>
      <c r="X5751" s="1312">
        <v>9.5890000000000004</v>
      </c>
      <c r="Y5751" s="1312"/>
      <c r="Z5751" s="1312"/>
      <c r="AA5751" s="1312"/>
      <c r="AB5751" s="1312"/>
      <c r="AC5751" s="1313">
        <v>3.0291000000000001</v>
      </c>
      <c r="AD5751" s="1313"/>
      <c r="AE5751" s="1313"/>
      <c r="AF5751" s="1313"/>
    </row>
    <row r="5752" spans="1:32" ht="22.5" customHeight="1">
      <c r="A5752" s="153"/>
      <c r="B5752" s="154"/>
      <c r="C5752" s="167" t="s">
        <v>1063</v>
      </c>
      <c r="D5752" s="1304" t="s">
        <v>1064</v>
      </c>
      <c r="E5752" s="1304"/>
      <c r="F5752" s="1304"/>
      <c r="G5752" s="1304"/>
      <c r="H5752" s="1304"/>
      <c r="I5752" s="1304"/>
      <c r="J5752" s="1304"/>
      <c r="K5752" s="1304"/>
      <c r="L5752" s="1304"/>
      <c r="M5752" s="168">
        <v>0.48193000000000003</v>
      </c>
      <c r="N5752" s="1326">
        <v>1</v>
      </c>
      <c r="O5752" s="1326"/>
      <c r="P5752" s="1326">
        <v>0</v>
      </c>
      <c r="Q5752" s="1326"/>
      <c r="R5752" s="1326"/>
      <c r="S5752" s="1326"/>
      <c r="T5752" s="1307">
        <v>29.897200000000002</v>
      </c>
      <c r="U5752" s="1307"/>
      <c r="V5752" s="1307"/>
      <c r="W5752" s="1307"/>
      <c r="X5752" s="1307">
        <v>7.7064000000000004</v>
      </c>
      <c r="Y5752" s="1307"/>
      <c r="Z5752" s="1307"/>
      <c r="AA5752" s="1307"/>
      <c r="AB5752" s="1307"/>
      <c r="AC5752" s="1308">
        <v>14.4084</v>
      </c>
      <c r="AD5752" s="1308"/>
      <c r="AE5752" s="1308"/>
      <c r="AF5752" s="1308"/>
    </row>
    <row r="5753" spans="1:32" ht="17.45" customHeight="1">
      <c r="A5753" s="1246"/>
      <c r="B5753" s="1246"/>
      <c r="C5753" s="1246"/>
      <c r="D5753" s="1246"/>
      <c r="E5753" s="1246"/>
      <c r="F5753" s="1246"/>
      <c r="G5753" s="1246"/>
      <c r="H5753" s="1246"/>
      <c r="I5753" s="1246"/>
      <c r="J5753" s="1246"/>
      <c r="K5753" s="1246"/>
      <c r="L5753" s="1246"/>
      <c r="M5753" s="1247" t="s">
        <v>397</v>
      </c>
      <c r="N5753" s="1247"/>
      <c r="O5753" s="1247"/>
      <c r="P5753" s="1247"/>
      <c r="Q5753" s="1247"/>
      <c r="R5753" s="1247"/>
      <c r="S5753" s="1247"/>
      <c r="T5753" s="1247"/>
      <c r="U5753" s="1247"/>
      <c r="V5753" s="1247"/>
      <c r="W5753" s="1247"/>
      <c r="X5753" s="1248"/>
      <c r="Y5753" s="1248"/>
      <c r="Z5753" s="1249">
        <v>35.815899999999999</v>
      </c>
      <c r="AA5753" s="1249"/>
      <c r="AB5753" s="1249"/>
      <c r="AC5753" s="1249"/>
      <c r="AD5753" s="1249"/>
      <c r="AE5753" s="1249"/>
      <c r="AF5753" s="1249"/>
    </row>
    <row r="5754" spans="1:32" ht="17.45" customHeight="1">
      <c r="A5754" s="1255" t="s">
        <v>398</v>
      </c>
      <c r="B5754" s="1255"/>
      <c r="C5754" s="1255"/>
      <c r="D5754" s="1255"/>
      <c r="E5754" s="1255"/>
      <c r="F5754" s="1255"/>
      <c r="G5754" s="1255"/>
      <c r="H5754" s="1255"/>
      <c r="I5754" s="1255"/>
      <c r="J5754" s="1255"/>
      <c r="K5754" s="1255"/>
      <c r="L5754" s="1255"/>
      <c r="M5754" s="1255"/>
      <c r="N5754" s="1255"/>
      <c r="O5754" s="1256" t="s">
        <v>399</v>
      </c>
      <c r="P5754" s="1256"/>
      <c r="Q5754" s="1256"/>
      <c r="R5754" s="1256"/>
      <c r="S5754" s="1256" t="s">
        <v>391</v>
      </c>
      <c r="T5754" s="1256"/>
      <c r="U5754" s="1256"/>
      <c r="V5754" s="1256"/>
      <c r="W5754" s="1256" t="s">
        <v>400</v>
      </c>
      <c r="X5754" s="1256"/>
      <c r="Y5754" s="1256"/>
      <c r="Z5754" s="1256"/>
      <c r="AA5754" s="1256"/>
      <c r="AB5754" s="1256"/>
      <c r="AC5754" s="1245" t="s">
        <v>394</v>
      </c>
      <c r="AD5754" s="1245"/>
      <c r="AE5754" s="1245"/>
      <c r="AF5754" s="1245"/>
    </row>
    <row r="5755" spans="1:32" ht="22.5" customHeight="1">
      <c r="A5755" s="146"/>
      <c r="B5755" s="147"/>
      <c r="C5755" s="170" t="s">
        <v>505</v>
      </c>
      <c r="D5755" s="1263" t="s">
        <v>506</v>
      </c>
      <c r="E5755" s="1263"/>
      <c r="F5755" s="1263"/>
      <c r="G5755" s="1263"/>
      <c r="H5755" s="1263"/>
      <c r="I5755" s="1263"/>
      <c r="J5755" s="1263"/>
      <c r="K5755" s="1263"/>
      <c r="L5755" s="1263"/>
      <c r="M5755" s="1263"/>
      <c r="N5755" s="1263"/>
      <c r="O5755" s="1264">
        <v>0</v>
      </c>
      <c r="P5755" s="1264"/>
      <c r="Q5755" s="1264"/>
      <c r="R5755" s="1264"/>
      <c r="S5755" s="1264">
        <v>2</v>
      </c>
      <c r="T5755" s="1264"/>
      <c r="U5755" s="1264"/>
      <c r="V5755" s="1264"/>
      <c r="W5755" s="1265">
        <v>22.593900000000001</v>
      </c>
      <c r="X5755" s="1265"/>
      <c r="Y5755" s="1265"/>
      <c r="Z5755" s="1265"/>
      <c r="AA5755" s="1265"/>
      <c r="AB5755" s="1265"/>
      <c r="AC5755" s="1266">
        <v>45.187800000000003</v>
      </c>
      <c r="AD5755" s="1266"/>
      <c r="AE5755" s="1266"/>
      <c r="AF5755" s="1266"/>
    </row>
    <row r="5756" spans="1:32" ht="23.25" customHeight="1">
      <c r="A5756" s="150"/>
      <c r="C5756" s="173" t="s">
        <v>1065</v>
      </c>
      <c r="D5756" s="1297" t="s">
        <v>1066</v>
      </c>
      <c r="E5756" s="1297"/>
      <c r="F5756" s="1297"/>
      <c r="G5756" s="1297"/>
      <c r="H5756" s="1297"/>
      <c r="I5756" s="1297"/>
      <c r="J5756" s="1297"/>
      <c r="K5756" s="1297"/>
      <c r="L5756" s="1297"/>
      <c r="M5756" s="1297"/>
      <c r="N5756" s="1297"/>
      <c r="O5756" s="1325">
        <v>0</v>
      </c>
      <c r="P5756" s="1325"/>
      <c r="Q5756" s="1325"/>
      <c r="R5756" s="1325"/>
      <c r="S5756" s="1325">
        <v>1</v>
      </c>
      <c r="T5756" s="1325"/>
      <c r="U5756" s="1325"/>
      <c r="V5756" s="1325"/>
      <c r="W5756" s="1299">
        <v>28.705400000000001</v>
      </c>
      <c r="X5756" s="1299"/>
      <c r="Y5756" s="1299"/>
      <c r="Z5756" s="1299"/>
      <c r="AA5756" s="1299"/>
      <c r="AB5756" s="1299"/>
      <c r="AC5756" s="1262">
        <v>28.705400000000001</v>
      </c>
      <c r="AD5756" s="1262"/>
      <c r="AE5756" s="1262"/>
      <c r="AF5756" s="1262"/>
    </row>
    <row r="5757" spans="1:32" ht="22.5" customHeight="1">
      <c r="A5757" s="150"/>
      <c r="C5757" s="173" t="s">
        <v>462</v>
      </c>
      <c r="D5757" s="1297" t="s">
        <v>463</v>
      </c>
      <c r="E5757" s="1297"/>
      <c r="F5757" s="1297"/>
      <c r="G5757" s="1297"/>
      <c r="H5757" s="1297"/>
      <c r="I5757" s="1297"/>
      <c r="J5757" s="1297"/>
      <c r="K5757" s="1297"/>
      <c r="L5757" s="1297"/>
      <c r="M5757" s="1297"/>
      <c r="N5757" s="1297"/>
      <c r="O5757" s="1325">
        <v>0</v>
      </c>
      <c r="P5757" s="1325"/>
      <c r="Q5757" s="1325"/>
      <c r="R5757" s="1325"/>
      <c r="S5757" s="1325">
        <v>2</v>
      </c>
      <c r="T5757" s="1325"/>
      <c r="U5757" s="1325"/>
      <c r="V5757" s="1325"/>
      <c r="W5757" s="1299">
        <v>22.268799999999999</v>
      </c>
      <c r="X5757" s="1299"/>
      <c r="Y5757" s="1299"/>
      <c r="Z5757" s="1299"/>
      <c r="AA5757" s="1299"/>
      <c r="AB5757" s="1299"/>
      <c r="AC5757" s="1262">
        <v>44.537599999999998</v>
      </c>
      <c r="AD5757" s="1262"/>
      <c r="AE5757" s="1262"/>
      <c r="AF5757" s="1262"/>
    </row>
    <row r="5758" spans="1:32" ht="23.25" customHeight="1">
      <c r="A5758" s="150"/>
      <c r="C5758" s="173" t="s">
        <v>507</v>
      </c>
      <c r="D5758" s="1297" t="s">
        <v>508</v>
      </c>
      <c r="E5758" s="1297"/>
      <c r="F5758" s="1297"/>
      <c r="G5758" s="1297"/>
      <c r="H5758" s="1297"/>
      <c r="I5758" s="1297"/>
      <c r="J5758" s="1297"/>
      <c r="K5758" s="1297"/>
      <c r="L5758" s="1297"/>
      <c r="M5758" s="1297"/>
      <c r="N5758" s="1297"/>
      <c r="O5758" s="1325">
        <v>0</v>
      </c>
      <c r="P5758" s="1325"/>
      <c r="Q5758" s="1325"/>
      <c r="R5758" s="1325"/>
      <c r="S5758" s="1325">
        <v>1</v>
      </c>
      <c r="T5758" s="1325"/>
      <c r="U5758" s="1325"/>
      <c r="V5758" s="1325"/>
      <c r="W5758" s="1299">
        <v>32.884700000000002</v>
      </c>
      <c r="X5758" s="1299"/>
      <c r="Y5758" s="1299"/>
      <c r="Z5758" s="1299"/>
      <c r="AA5758" s="1299"/>
      <c r="AB5758" s="1299"/>
      <c r="AC5758" s="1262">
        <v>32.884700000000002</v>
      </c>
      <c r="AD5758" s="1262"/>
      <c r="AE5758" s="1262"/>
      <c r="AF5758" s="1262"/>
    </row>
    <row r="5759" spans="1:32" ht="16.7" customHeight="1">
      <c r="A5759" s="150"/>
      <c r="M5759" s="1240" t="s">
        <v>401</v>
      </c>
      <c r="N5759" s="1240"/>
      <c r="O5759" s="1240"/>
      <c r="P5759" s="1240"/>
      <c r="Q5759" s="1240"/>
      <c r="R5759" s="1240"/>
      <c r="S5759" s="1240"/>
      <c r="T5759" s="1240"/>
      <c r="U5759" s="1240"/>
      <c r="V5759" s="1240"/>
      <c r="W5759" s="1240"/>
      <c r="Z5759" s="1262">
        <v>151.31549999999999</v>
      </c>
      <c r="AA5759" s="1262"/>
      <c r="AB5759" s="1262"/>
      <c r="AC5759" s="1262"/>
      <c r="AD5759" s="1262"/>
      <c r="AE5759" s="1262"/>
      <c r="AF5759" s="1262"/>
    </row>
    <row r="5760" spans="1:32" ht="17.45" customHeight="1">
      <c r="A5760" s="150"/>
      <c r="M5760" s="1240" t="s">
        <v>402</v>
      </c>
      <c r="N5760" s="1240"/>
      <c r="O5760" s="1240"/>
      <c r="P5760" s="1240"/>
      <c r="Q5760" s="1240"/>
      <c r="R5760" s="1240"/>
      <c r="S5760" s="1240"/>
      <c r="T5760" s="1240"/>
      <c r="U5760" s="1240"/>
      <c r="V5760" s="1240"/>
      <c r="W5760" s="1240"/>
      <c r="Z5760" s="1262">
        <v>187.13140000000001</v>
      </c>
      <c r="AA5760" s="1262"/>
      <c r="AB5760" s="1262"/>
      <c r="AC5760" s="1262"/>
      <c r="AD5760" s="1262"/>
      <c r="AE5760" s="1262"/>
      <c r="AF5760" s="1262"/>
    </row>
    <row r="5761" spans="1:32" ht="16.7" customHeight="1">
      <c r="A5761" s="150"/>
      <c r="M5761" s="1240" t="s">
        <v>403</v>
      </c>
      <c r="N5761" s="1240"/>
      <c r="O5761" s="1240"/>
      <c r="P5761" s="1240"/>
      <c r="Q5761" s="1240"/>
      <c r="R5761" s="1240"/>
      <c r="S5761" s="1240"/>
      <c r="T5761" s="1240"/>
      <c r="U5761" s="1240"/>
      <c r="V5761" s="1240"/>
      <c r="W5761" s="1240"/>
      <c r="Z5761" s="1262">
        <v>46.782899999999998</v>
      </c>
      <c r="AA5761" s="1262"/>
      <c r="AB5761" s="1262"/>
      <c r="AC5761" s="1262"/>
      <c r="AD5761" s="1262"/>
      <c r="AE5761" s="1262"/>
      <c r="AF5761" s="1262"/>
    </row>
    <row r="5762" spans="1:32" ht="17.45" customHeight="1">
      <c r="A5762" s="150"/>
      <c r="M5762" s="1240" t="s">
        <v>404</v>
      </c>
      <c r="N5762" s="1240"/>
      <c r="O5762" s="1240"/>
      <c r="P5762" s="1240"/>
      <c r="Q5762" s="1240"/>
      <c r="R5762" s="1240"/>
      <c r="S5762" s="1240"/>
      <c r="T5762" s="1240"/>
      <c r="U5762" s="1240"/>
      <c r="V5762" s="1240"/>
      <c r="W5762" s="1240"/>
      <c r="Z5762" s="1262">
        <v>0</v>
      </c>
      <c r="AA5762" s="1262"/>
      <c r="AB5762" s="1262"/>
      <c r="AC5762" s="1262"/>
      <c r="AD5762" s="1262"/>
      <c r="AE5762" s="1262"/>
      <c r="AF5762" s="1262"/>
    </row>
    <row r="5763" spans="1:32" ht="17.45" customHeight="1">
      <c r="A5763" s="153"/>
      <c r="B5763" s="154"/>
      <c r="C5763" s="154"/>
      <c r="D5763" s="154"/>
      <c r="E5763" s="154"/>
      <c r="F5763" s="154"/>
      <c r="G5763" s="154"/>
      <c r="H5763" s="154"/>
      <c r="I5763" s="154"/>
      <c r="J5763" s="154"/>
      <c r="K5763" s="154"/>
      <c r="L5763" s="154"/>
      <c r="M5763" s="1260" t="s">
        <v>405</v>
      </c>
      <c r="N5763" s="1260"/>
      <c r="O5763" s="1260"/>
      <c r="P5763" s="1260"/>
      <c r="Q5763" s="1260"/>
      <c r="R5763" s="1260"/>
      <c r="S5763" s="1260"/>
      <c r="T5763" s="1260"/>
      <c r="U5763" s="1260"/>
      <c r="V5763" s="1260"/>
      <c r="W5763" s="1260"/>
      <c r="X5763" s="154"/>
      <c r="Y5763" s="154"/>
      <c r="Z5763" s="1261">
        <v>0</v>
      </c>
      <c r="AA5763" s="1261"/>
      <c r="AB5763" s="1261"/>
      <c r="AC5763" s="1261"/>
      <c r="AD5763" s="1261"/>
      <c r="AE5763" s="1261"/>
      <c r="AF5763" s="1261"/>
    </row>
    <row r="5764" spans="1:32" ht="16.7" customHeight="1">
      <c r="A5764" s="1257" t="s">
        <v>406</v>
      </c>
      <c r="B5764" s="1257"/>
      <c r="C5764" s="1257"/>
      <c r="D5764" s="1257"/>
      <c r="E5764" s="1257"/>
      <c r="F5764" s="1257"/>
      <c r="G5764" s="1257"/>
      <c r="H5764" s="1257"/>
      <c r="I5764" s="1257"/>
      <c r="J5764" s="1257"/>
      <c r="K5764" s="1257"/>
      <c r="L5764" s="1257"/>
      <c r="M5764" s="1257"/>
      <c r="N5764" s="1257"/>
      <c r="O5764" s="1258" t="s">
        <v>391</v>
      </c>
      <c r="P5764" s="1258"/>
      <c r="Q5764" s="1258"/>
      <c r="R5764" s="1258"/>
      <c r="S5764" s="1258" t="s">
        <v>407</v>
      </c>
      <c r="T5764" s="1258"/>
      <c r="U5764" s="1258"/>
      <c r="V5764" s="1258"/>
      <c r="W5764" s="1258" t="s">
        <v>408</v>
      </c>
      <c r="X5764" s="1258"/>
      <c r="Y5764" s="1258"/>
      <c r="Z5764" s="1258"/>
      <c r="AA5764" s="1258"/>
      <c r="AB5764" s="1258"/>
      <c r="AC5764" s="1259" t="s">
        <v>409</v>
      </c>
      <c r="AD5764" s="1259"/>
      <c r="AE5764" s="1259"/>
      <c r="AF5764" s="1259"/>
    </row>
    <row r="5765" spans="1:32" ht="23.25" customHeight="1">
      <c r="A5765" s="146"/>
      <c r="B5765" s="147"/>
      <c r="C5765" s="170" t="s">
        <v>1067</v>
      </c>
      <c r="D5765" s="1314" t="s">
        <v>1068</v>
      </c>
      <c r="E5765" s="1314"/>
      <c r="F5765" s="1314"/>
      <c r="G5765" s="1314"/>
      <c r="H5765" s="1314"/>
      <c r="I5765" s="1314"/>
      <c r="J5765" s="1314"/>
      <c r="K5765" s="1314"/>
      <c r="L5765" s="1314"/>
      <c r="M5765" s="1314"/>
      <c r="N5765" s="1314"/>
      <c r="O5765" s="1315">
        <v>11.775</v>
      </c>
      <c r="P5765" s="1315"/>
      <c r="Q5765" s="1315"/>
      <c r="R5765" s="1315"/>
      <c r="S5765" s="1316" t="s">
        <v>533</v>
      </c>
      <c r="T5765" s="1316"/>
      <c r="U5765" s="1316"/>
      <c r="V5765" s="1316"/>
      <c r="W5765" s="1317">
        <v>12.654500000000001</v>
      </c>
      <c r="X5765" s="1317"/>
      <c r="Y5765" s="1317"/>
      <c r="Z5765" s="1317"/>
      <c r="AA5765" s="1317"/>
      <c r="AB5765" s="1317"/>
      <c r="AC5765" s="1318">
        <v>149.0067</v>
      </c>
      <c r="AD5765" s="1318"/>
      <c r="AE5765" s="1318"/>
      <c r="AF5765" s="1318"/>
    </row>
    <row r="5766" spans="1:32" ht="22.5" customHeight="1">
      <c r="A5766" s="153"/>
      <c r="B5766" s="154"/>
      <c r="C5766" s="175" t="s">
        <v>1091</v>
      </c>
      <c r="D5766" s="1304" t="s">
        <v>1092</v>
      </c>
      <c r="E5766" s="1304"/>
      <c r="F5766" s="1304"/>
      <c r="G5766" s="1304"/>
      <c r="H5766" s="1304"/>
      <c r="I5766" s="1304"/>
      <c r="J5766" s="1304"/>
      <c r="K5766" s="1304"/>
      <c r="L5766" s="1304"/>
      <c r="M5766" s="1304"/>
      <c r="N5766" s="1304"/>
      <c r="O5766" s="1305">
        <v>1.4</v>
      </c>
      <c r="P5766" s="1305"/>
      <c r="Q5766" s="1305"/>
      <c r="R5766" s="1305"/>
      <c r="S5766" s="1306" t="s">
        <v>435</v>
      </c>
      <c r="T5766" s="1306"/>
      <c r="U5766" s="1306"/>
      <c r="V5766" s="1306"/>
      <c r="W5766" s="1307">
        <v>151.28440000000001</v>
      </c>
      <c r="X5766" s="1307"/>
      <c r="Y5766" s="1307"/>
      <c r="Z5766" s="1307"/>
      <c r="AA5766" s="1307"/>
      <c r="AB5766" s="1307"/>
      <c r="AC5766" s="1308">
        <v>211.79820000000001</v>
      </c>
      <c r="AD5766" s="1308"/>
      <c r="AE5766" s="1308"/>
      <c r="AF5766" s="1308"/>
    </row>
    <row r="5767" spans="1:32" ht="17.45" customHeight="1">
      <c r="A5767" s="1246"/>
      <c r="B5767" s="1246"/>
      <c r="C5767" s="1246"/>
      <c r="D5767" s="1246"/>
      <c r="E5767" s="1246"/>
      <c r="F5767" s="1246"/>
      <c r="G5767" s="1246"/>
      <c r="H5767" s="1246"/>
      <c r="I5767" s="1246"/>
      <c r="J5767" s="1246"/>
      <c r="K5767" s="1246"/>
      <c r="L5767" s="1246"/>
      <c r="M5767" s="1247" t="s">
        <v>411</v>
      </c>
      <c r="N5767" s="1247"/>
      <c r="O5767" s="1247"/>
      <c r="P5767" s="1247"/>
      <c r="Q5767" s="1247"/>
      <c r="R5767" s="1247"/>
      <c r="S5767" s="1247"/>
      <c r="T5767" s="1247"/>
      <c r="U5767" s="1247"/>
      <c r="V5767" s="1247"/>
      <c r="W5767" s="1247"/>
      <c r="X5767" s="1248"/>
      <c r="Y5767" s="1248"/>
      <c r="Z5767" s="1249">
        <v>360.80489999999998</v>
      </c>
      <c r="AA5767" s="1249"/>
      <c r="AB5767" s="1249"/>
      <c r="AC5767" s="1249"/>
      <c r="AD5767" s="1249"/>
      <c r="AE5767" s="1249"/>
      <c r="AF5767" s="1249"/>
    </row>
    <row r="5768" spans="1:32" ht="17.45" customHeight="1">
      <c r="A5768" s="1257" t="s">
        <v>412</v>
      </c>
      <c r="B5768" s="1257"/>
      <c r="C5768" s="1257"/>
      <c r="D5768" s="1257"/>
      <c r="E5768" s="1257"/>
      <c r="F5768" s="1257"/>
      <c r="G5768" s="1257"/>
      <c r="H5768" s="1257"/>
      <c r="I5768" s="1257"/>
      <c r="J5768" s="1257"/>
      <c r="K5768" s="1257"/>
      <c r="L5768" s="1257"/>
      <c r="M5768" s="1257"/>
      <c r="N5768" s="1257"/>
      <c r="O5768" s="1258" t="s">
        <v>391</v>
      </c>
      <c r="P5768" s="1258"/>
      <c r="Q5768" s="1258"/>
      <c r="R5768" s="1258"/>
      <c r="S5768" s="1258" t="s">
        <v>407</v>
      </c>
      <c r="T5768" s="1258"/>
      <c r="U5768" s="1258"/>
      <c r="V5768" s="1258"/>
      <c r="W5768" s="1258" t="s">
        <v>408</v>
      </c>
      <c r="X5768" s="1258"/>
      <c r="Y5768" s="1258"/>
      <c r="Z5768" s="1258"/>
      <c r="AA5768" s="1258"/>
      <c r="AB5768" s="1258"/>
      <c r="AC5768" s="1259" t="s">
        <v>409</v>
      </c>
      <c r="AD5768" s="1259"/>
      <c r="AE5768" s="1259"/>
      <c r="AF5768" s="1259"/>
    </row>
    <row r="5769" spans="1:32" ht="22.5" customHeight="1">
      <c r="A5769" s="155"/>
      <c r="B5769" s="156"/>
      <c r="C5769" s="169" t="s">
        <v>1071</v>
      </c>
      <c r="D5769" s="1268" t="s">
        <v>1072</v>
      </c>
      <c r="E5769" s="1268"/>
      <c r="F5769" s="1268"/>
      <c r="G5769" s="1268"/>
      <c r="H5769" s="1268"/>
      <c r="I5769" s="1268"/>
      <c r="J5769" s="1268"/>
      <c r="K5769" s="1268"/>
      <c r="L5769" s="1268"/>
      <c r="M5769" s="1268"/>
      <c r="N5769" s="1268"/>
      <c r="O5769" s="1319">
        <v>1</v>
      </c>
      <c r="P5769" s="1319"/>
      <c r="Q5769" s="1319"/>
      <c r="R5769" s="1319"/>
      <c r="S5769" s="1320" t="s">
        <v>435</v>
      </c>
      <c r="T5769" s="1320"/>
      <c r="U5769" s="1320"/>
      <c r="V5769" s="1320"/>
      <c r="W5769" s="1270">
        <v>18.717600000000001</v>
      </c>
      <c r="X5769" s="1270"/>
      <c r="Y5769" s="1270"/>
      <c r="Z5769" s="1270"/>
      <c r="AA5769" s="1270"/>
      <c r="AB5769" s="1270"/>
      <c r="AC5769" s="1267">
        <v>18.72</v>
      </c>
      <c r="AD5769" s="1267"/>
      <c r="AE5769" s="1267"/>
      <c r="AF5769" s="1267"/>
    </row>
    <row r="5770" spans="1:32" ht="17.45" customHeight="1">
      <c r="A5770" s="1246"/>
      <c r="B5770" s="1246"/>
      <c r="C5770" s="1246"/>
      <c r="D5770" s="1246"/>
      <c r="E5770" s="1246"/>
      <c r="F5770" s="1246"/>
      <c r="G5770" s="1246"/>
      <c r="H5770" s="1246"/>
      <c r="I5770" s="1246"/>
      <c r="J5770" s="1246"/>
      <c r="K5770" s="1246"/>
      <c r="L5770" s="1246"/>
      <c r="M5770" s="1247" t="s">
        <v>413</v>
      </c>
      <c r="N5770" s="1247"/>
      <c r="O5770" s="1247"/>
      <c r="P5770" s="1247"/>
      <c r="Q5770" s="1247"/>
      <c r="R5770" s="1247"/>
      <c r="S5770" s="1247"/>
      <c r="T5770" s="1247"/>
      <c r="U5770" s="1247"/>
      <c r="V5770" s="1247"/>
      <c r="W5770" s="1247"/>
      <c r="X5770" s="1248"/>
      <c r="Y5770" s="1248"/>
      <c r="Z5770" s="1249">
        <v>18.72</v>
      </c>
      <c r="AA5770" s="1249"/>
      <c r="AB5770" s="1249"/>
      <c r="AC5770" s="1249"/>
      <c r="AD5770" s="1249"/>
      <c r="AE5770" s="1249"/>
      <c r="AF5770" s="1249"/>
    </row>
    <row r="5771" spans="1:32" ht="16.7" customHeight="1">
      <c r="A5771" s="1257" t="s">
        <v>414</v>
      </c>
      <c r="B5771" s="1257"/>
      <c r="C5771" s="1257"/>
      <c r="D5771" s="1257"/>
      <c r="E5771" s="1257"/>
      <c r="F5771" s="1257"/>
      <c r="G5771" s="1257"/>
      <c r="H5771" s="1257"/>
      <c r="I5771" s="1257"/>
      <c r="J5771" s="1257"/>
      <c r="K5771" s="1257"/>
      <c r="L5771" s="1257"/>
      <c r="M5771" s="1257"/>
      <c r="N5771" s="1257"/>
      <c r="O5771" s="1258" t="s">
        <v>391</v>
      </c>
      <c r="P5771" s="1258"/>
      <c r="Q5771" s="1258"/>
      <c r="R5771" s="1258"/>
      <c r="S5771" s="1258" t="s">
        <v>407</v>
      </c>
      <c r="T5771" s="1258"/>
      <c r="U5771" s="1258"/>
      <c r="V5771" s="1258"/>
      <c r="W5771" s="1258" t="s">
        <v>408</v>
      </c>
      <c r="X5771" s="1258"/>
      <c r="Y5771" s="1258"/>
      <c r="Z5771" s="1258"/>
      <c r="AA5771" s="1258"/>
      <c r="AB5771" s="1258"/>
      <c r="AC5771" s="1259" t="s">
        <v>409</v>
      </c>
      <c r="AD5771" s="1259"/>
      <c r="AE5771" s="1259"/>
      <c r="AF5771" s="1259"/>
    </row>
    <row r="5772" spans="1:32" ht="23.25" customHeight="1">
      <c r="A5772" s="146"/>
      <c r="B5772" s="147"/>
      <c r="C5772" s="170" t="s">
        <v>1073</v>
      </c>
      <c r="D5772" s="1314" t="s">
        <v>1074</v>
      </c>
      <c r="E5772" s="1314"/>
      <c r="F5772" s="1314"/>
      <c r="G5772" s="1314"/>
      <c r="H5772" s="1314"/>
      <c r="I5772" s="1314"/>
      <c r="J5772" s="1314"/>
      <c r="K5772" s="1314"/>
      <c r="L5772" s="1314"/>
      <c r="M5772" s="1314"/>
      <c r="N5772" s="1314"/>
      <c r="O5772" s="1315">
        <v>1.1780000000000001E-2</v>
      </c>
      <c r="P5772" s="1315"/>
      <c r="Q5772" s="1315"/>
      <c r="R5772" s="1315"/>
      <c r="S5772" s="1316" t="s">
        <v>283</v>
      </c>
      <c r="T5772" s="1316"/>
      <c r="U5772" s="1316"/>
      <c r="V5772" s="1316"/>
      <c r="W5772" s="1317">
        <v>34.19</v>
      </c>
      <c r="X5772" s="1317"/>
      <c r="Y5772" s="1317"/>
      <c r="Z5772" s="1317"/>
      <c r="AA5772" s="1317"/>
      <c r="AB5772" s="1317"/>
      <c r="AC5772" s="1318">
        <v>0.40279999999999999</v>
      </c>
      <c r="AD5772" s="1318"/>
      <c r="AE5772" s="1318"/>
      <c r="AF5772" s="1318"/>
    </row>
    <row r="5773" spans="1:32" ht="22.5" customHeight="1">
      <c r="A5773" s="153"/>
      <c r="B5773" s="154"/>
      <c r="C5773" s="175" t="s">
        <v>1095</v>
      </c>
      <c r="D5773" s="1304" t="s">
        <v>1096</v>
      </c>
      <c r="E5773" s="1304"/>
      <c r="F5773" s="1304"/>
      <c r="G5773" s="1304"/>
      <c r="H5773" s="1304"/>
      <c r="I5773" s="1304"/>
      <c r="J5773" s="1304"/>
      <c r="K5773" s="1304"/>
      <c r="L5773" s="1304"/>
      <c r="M5773" s="1304"/>
      <c r="N5773" s="1304"/>
      <c r="O5773" s="1305">
        <v>6.2E-4</v>
      </c>
      <c r="P5773" s="1305"/>
      <c r="Q5773" s="1305"/>
      <c r="R5773" s="1305"/>
      <c r="S5773" s="1306" t="s">
        <v>283</v>
      </c>
      <c r="T5773" s="1306"/>
      <c r="U5773" s="1306"/>
      <c r="V5773" s="1306"/>
      <c r="W5773" s="1307">
        <v>33.54</v>
      </c>
      <c r="X5773" s="1307"/>
      <c r="Y5773" s="1307"/>
      <c r="Z5773" s="1307"/>
      <c r="AA5773" s="1307"/>
      <c r="AB5773" s="1307"/>
      <c r="AC5773" s="1308">
        <v>2.0799999999999999E-2</v>
      </c>
      <c r="AD5773" s="1308"/>
      <c r="AE5773" s="1308"/>
      <c r="AF5773" s="1308"/>
    </row>
    <row r="5774" spans="1:32" ht="17.45" customHeight="1">
      <c r="A5774" s="1251"/>
      <c r="B5774" s="1251"/>
      <c r="C5774" s="1251"/>
      <c r="D5774" s="1251"/>
      <c r="E5774" s="1251"/>
      <c r="F5774" s="1251"/>
      <c r="G5774" s="1251"/>
      <c r="H5774" s="1251"/>
      <c r="I5774" s="1251"/>
      <c r="J5774" s="1251"/>
      <c r="K5774" s="1251"/>
      <c r="L5774" s="1251"/>
      <c r="M5774" s="1252" t="s">
        <v>415</v>
      </c>
      <c r="N5774" s="1252"/>
      <c r="O5774" s="1252"/>
      <c r="P5774" s="1252"/>
      <c r="Q5774" s="1252"/>
      <c r="R5774" s="1252"/>
      <c r="S5774" s="1252"/>
      <c r="T5774" s="1252"/>
      <c r="U5774" s="1252"/>
      <c r="V5774" s="1252"/>
      <c r="W5774" s="1252"/>
      <c r="X5774" s="1253"/>
      <c r="Y5774" s="1253"/>
      <c r="Z5774" s="1254">
        <v>0.42359999999999998</v>
      </c>
      <c r="AA5774" s="1254"/>
      <c r="AB5774" s="1254"/>
      <c r="AC5774" s="1254"/>
      <c r="AD5774" s="1254"/>
      <c r="AE5774" s="1254"/>
      <c r="AF5774" s="1254"/>
    </row>
    <row r="5775" spans="1:32" ht="37.9" customHeight="1">
      <c r="A5775" s="155"/>
      <c r="B5775" s="156"/>
      <c r="C5775" s="156"/>
      <c r="D5775" s="156"/>
      <c r="E5775" s="156"/>
      <c r="F5775" s="156"/>
      <c r="G5775" s="156"/>
      <c r="H5775" s="156"/>
      <c r="I5775" s="156"/>
      <c r="J5775" s="156"/>
      <c r="K5775" s="156"/>
      <c r="L5775" s="156"/>
      <c r="M5775" s="156"/>
      <c r="N5775" s="156"/>
      <c r="O5775" s="156"/>
      <c r="P5775" s="156"/>
      <c r="Q5775" s="156"/>
      <c r="R5775" s="156"/>
      <c r="S5775" s="156"/>
      <c r="T5775" s="156"/>
      <c r="U5775" s="156"/>
      <c r="V5775" s="156"/>
      <c r="W5775" s="156"/>
      <c r="X5775" s="156"/>
      <c r="Y5775" s="156"/>
      <c r="Z5775" s="156"/>
      <c r="AA5775" s="156"/>
      <c r="AB5775" s="156"/>
      <c r="AC5775" s="156"/>
      <c r="AD5775" s="156"/>
      <c r="AE5775" s="156"/>
      <c r="AF5775" s="157"/>
    </row>
    <row r="5776" spans="1:32" ht="1.5" customHeight="1">
      <c r="A5776" s="146"/>
      <c r="B5776" s="147"/>
      <c r="C5776" s="147"/>
      <c r="D5776" s="147"/>
      <c r="E5776" s="147"/>
      <c r="F5776" s="147"/>
      <c r="G5776" s="1289" t="s">
        <v>376</v>
      </c>
      <c r="H5776" s="1289"/>
      <c r="I5776" s="1289"/>
      <c r="J5776" s="1289"/>
      <c r="K5776" s="1289"/>
      <c r="L5776" s="1289"/>
      <c r="M5776" s="1289"/>
      <c r="N5776" s="1289"/>
      <c r="O5776" s="1289"/>
      <c r="P5776" s="1289"/>
      <c r="Q5776" s="1289"/>
      <c r="R5776" s="1289"/>
      <c r="S5776" s="1289"/>
      <c r="T5776" s="1289"/>
      <c r="U5776" s="1289"/>
      <c r="V5776" s="1289"/>
      <c r="W5776" s="1289"/>
      <c r="X5776" s="1289"/>
      <c r="Y5776" s="1289"/>
      <c r="Z5776" s="1289"/>
      <c r="AA5776" s="148"/>
      <c r="AB5776" s="1290" t="s">
        <v>1150</v>
      </c>
      <c r="AC5776" s="1290"/>
      <c r="AD5776" s="1290"/>
      <c r="AE5776" s="1290"/>
      <c r="AF5776" s="1290"/>
    </row>
    <row r="5777" spans="1:32" ht="14.65" customHeight="1">
      <c r="A5777" s="150"/>
      <c r="B5777" s="1243"/>
      <c r="C5777" s="1243"/>
      <c r="D5777" s="1243"/>
      <c r="E5777" s="1243"/>
      <c r="G5777" s="1289"/>
      <c r="H5777" s="1289"/>
      <c r="I5777" s="1289"/>
      <c r="J5777" s="1289"/>
      <c r="K5777" s="1289"/>
      <c r="L5777" s="1289"/>
      <c r="M5777" s="1289"/>
      <c r="N5777" s="1289"/>
      <c r="O5777" s="1289"/>
      <c r="P5777" s="1289"/>
      <c r="Q5777" s="1289"/>
      <c r="R5777" s="1289"/>
      <c r="S5777" s="1289"/>
      <c r="T5777" s="1289"/>
      <c r="U5777" s="1289"/>
      <c r="V5777" s="1289"/>
      <c r="W5777" s="1289"/>
      <c r="X5777" s="1289"/>
      <c r="Y5777" s="1289"/>
      <c r="Z5777" s="1289"/>
      <c r="AA5777" s="152"/>
      <c r="AB5777" s="1290"/>
      <c r="AC5777" s="1290"/>
      <c r="AD5777" s="1290"/>
      <c r="AE5777" s="1290"/>
      <c r="AF5777" s="1290"/>
    </row>
    <row r="5778" spans="1:32" ht="0.75" customHeight="1">
      <c r="A5778" s="150"/>
      <c r="B5778" s="1243"/>
      <c r="C5778" s="1243"/>
      <c r="D5778" s="1243"/>
      <c r="E5778" s="1243"/>
      <c r="G5778" s="1289"/>
      <c r="H5778" s="1289"/>
      <c r="I5778" s="1289"/>
      <c r="J5778" s="1289"/>
      <c r="K5778" s="1289"/>
      <c r="L5778" s="1289"/>
      <c r="M5778" s="1289"/>
      <c r="N5778" s="1289"/>
      <c r="O5778" s="1289"/>
      <c r="P5778" s="1289"/>
      <c r="Q5778" s="1289"/>
      <c r="R5778" s="1289"/>
      <c r="S5778" s="1289"/>
      <c r="T5778" s="1289"/>
      <c r="U5778" s="1289"/>
      <c r="V5778" s="1289"/>
      <c r="W5778" s="1289"/>
      <c r="X5778" s="1289"/>
      <c r="Y5778" s="1289"/>
      <c r="Z5778" s="1289"/>
      <c r="AA5778" s="152"/>
      <c r="AB5778" s="1290"/>
      <c r="AC5778" s="1290"/>
      <c r="AD5778" s="1290"/>
      <c r="AE5778" s="1290"/>
      <c r="AF5778" s="1290"/>
    </row>
    <row r="5779" spans="1:32" ht="11.65" customHeight="1">
      <c r="A5779" s="150"/>
      <c r="B5779" s="1243"/>
      <c r="C5779" s="1243"/>
      <c r="D5779" s="1243"/>
      <c r="E5779" s="1243"/>
      <c r="G5779" s="1289"/>
      <c r="H5779" s="1289"/>
      <c r="I5779" s="1289"/>
      <c r="J5779" s="1289"/>
      <c r="K5779" s="1289"/>
      <c r="L5779" s="1289"/>
      <c r="M5779" s="1289"/>
      <c r="N5779" s="1289"/>
      <c r="O5779" s="1289"/>
      <c r="P5779" s="1289"/>
      <c r="Q5779" s="1289"/>
      <c r="R5779" s="1289"/>
      <c r="S5779" s="1289"/>
      <c r="T5779" s="1289"/>
      <c r="U5779" s="1289"/>
      <c r="V5779" s="1289"/>
      <c r="W5779" s="1289"/>
      <c r="X5779" s="1289"/>
      <c r="Y5779" s="1289"/>
      <c r="Z5779" s="1289"/>
      <c r="AA5779" s="152"/>
      <c r="AB5779" s="1291" t="s">
        <v>378</v>
      </c>
      <c r="AC5779" s="1291"/>
      <c r="AD5779" s="1291"/>
      <c r="AE5779" s="1324"/>
      <c r="AF5779" s="1324"/>
    </row>
    <row r="5780" spans="1:32" ht="13.9" customHeight="1">
      <c r="A5780" s="150"/>
      <c r="B5780" s="1243"/>
      <c r="C5780" s="1243"/>
      <c r="D5780" s="1243"/>
      <c r="E5780" s="1243"/>
      <c r="G5780" s="1293" t="s">
        <v>379</v>
      </c>
      <c r="H5780" s="1293"/>
      <c r="I5780" s="1293"/>
      <c r="J5780" s="1293"/>
      <c r="K5780" s="1293"/>
      <c r="L5780" s="1293"/>
      <c r="M5780" s="1293"/>
      <c r="N5780" s="1293"/>
      <c r="O5780" s="1293"/>
      <c r="P5780" s="1293"/>
      <c r="Q5780" s="1293"/>
      <c r="R5780" s="1293"/>
      <c r="S5780" s="1293"/>
      <c r="T5780" s="1293"/>
      <c r="U5780" s="1293"/>
      <c r="V5780" s="1293"/>
      <c r="W5780" s="1293"/>
      <c r="X5780" s="1293"/>
      <c r="Y5780" s="1293"/>
      <c r="Z5780" s="1293"/>
      <c r="AA5780" s="152"/>
      <c r="AB5780" s="1291"/>
      <c r="AC5780" s="1291"/>
      <c r="AD5780" s="1291"/>
      <c r="AE5780" s="1324"/>
      <c r="AF5780" s="1324"/>
    </row>
    <row r="5781" spans="1:32" ht="0.75" customHeight="1">
      <c r="A5781" s="150"/>
      <c r="G5781" s="1293"/>
      <c r="H5781" s="1293"/>
      <c r="I5781" s="1293"/>
      <c r="J5781" s="1293"/>
      <c r="K5781" s="1293"/>
      <c r="L5781" s="1293"/>
      <c r="M5781" s="1293"/>
      <c r="N5781" s="1293"/>
      <c r="O5781" s="1293"/>
      <c r="P5781" s="1293"/>
      <c r="Q5781" s="1293"/>
      <c r="R5781" s="1293"/>
      <c r="S5781" s="1293"/>
      <c r="T5781" s="1293"/>
      <c r="U5781" s="1293"/>
      <c r="V5781" s="1293"/>
      <c r="W5781" s="1293"/>
      <c r="X5781" s="1293"/>
      <c r="Y5781" s="1293"/>
      <c r="Z5781" s="1293"/>
      <c r="AA5781" s="152"/>
      <c r="AB5781" s="1291"/>
      <c r="AC5781" s="1291"/>
      <c r="AD5781" s="1291"/>
      <c r="AE5781" s="1324"/>
      <c r="AF5781" s="1324"/>
    </row>
    <row r="5782" spans="1:32" ht="0.75" customHeight="1">
      <c r="A5782" s="153"/>
      <c r="B5782" s="154"/>
      <c r="C5782" s="154"/>
      <c r="D5782" s="154"/>
      <c r="E5782" s="154"/>
      <c r="F5782" s="154"/>
      <c r="G5782" s="154"/>
      <c r="H5782" s="154"/>
      <c r="I5782" s="154"/>
      <c r="J5782" s="154"/>
      <c r="K5782" s="154"/>
      <c r="L5782" s="154"/>
      <c r="M5782" s="154"/>
      <c r="N5782" s="154"/>
      <c r="O5782" s="154"/>
      <c r="P5782" s="154"/>
      <c r="Q5782" s="154"/>
      <c r="R5782" s="154"/>
      <c r="S5782" s="154"/>
      <c r="T5782" s="154"/>
      <c r="U5782" s="154"/>
      <c r="V5782" s="154"/>
      <c r="W5782" s="154"/>
      <c r="X5782" s="154"/>
      <c r="Y5782" s="154"/>
      <c r="Z5782" s="154"/>
      <c r="AA5782" s="154"/>
      <c r="AB5782" s="154"/>
      <c r="AC5782" s="154"/>
      <c r="AD5782" s="154"/>
      <c r="AE5782" s="154"/>
      <c r="AF5782" s="162"/>
    </row>
    <row r="5783" spans="1:32" ht="15.95" customHeight="1">
      <c r="A5783" s="1280" t="s">
        <v>323</v>
      </c>
      <c r="B5783" s="1280"/>
      <c r="C5783" s="1280"/>
      <c r="D5783" s="1280"/>
      <c r="E5783" s="1280"/>
      <c r="F5783" s="1280"/>
      <c r="G5783" s="1280"/>
      <c r="H5783" s="1280"/>
      <c r="I5783" s="1280"/>
      <c r="J5783" s="1280"/>
      <c r="K5783" s="1280"/>
      <c r="L5783" s="1280"/>
      <c r="M5783" s="1280"/>
      <c r="N5783" s="1280"/>
      <c r="O5783" s="1280"/>
      <c r="P5783" s="1280"/>
      <c r="Q5783" s="1280"/>
      <c r="R5783" s="1280"/>
      <c r="S5783" s="1280"/>
      <c r="T5783" s="1280"/>
      <c r="U5783" s="1280"/>
      <c r="V5783" s="1280"/>
      <c r="W5783" s="1280"/>
      <c r="X5783" s="1280"/>
      <c r="Y5783" s="1280"/>
      <c r="Z5783" s="1280"/>
      <c r="AA5783" s="1280"/>
      <c r="AB5783" s="1280"/>
      <c r="AC5783" s="1280"/>
      <c r="AD5783" s="1280"/>
      <c r="AE5783" s="1280"/>
      <c r="AF5783" s="1280"/>
    </row>
    <row r="5784" spans="1:32" ht="0.75" customHeight="1">
      <c r="A5784" s="146"/>
      <c r="B5784" s="147"/>
      <c r="C5784" s="147"/>
      <c r="D5784" s="147"/>
      <c r="E5784" s="147"/>
      <c r="F5784" s="147"/>
      <c r="G5784" s="147"/>
      <c r="H5784" s="147"/>
      <c r="I5784" s="147"/>
      <c r="J5784" s="147"/>
      <c r="K5784" s="147"/>
      <c r="L5784" s="147"/>
      <c r="M5784" s="147"/>
      <c r="N5784" s="147"/>
      <c r="O5784" s="147"/>
      <c r="P5784" s="147"/>
      <c r="Q5784" s="147"/>
      <c r="R5784" s="147"/>
      <c r="S5784" s="147"/>
      <c r="T5784" s="147"/>
      <c r="U5784" s="147"/>
      <c r="V5784" s="147"/>
      <c r="W5784" s="147"/>
      <c r="X5784" s="147"/>
      <c r="Y5784" s="147"/>
      <c r="Z5784" s="147"/>
      <c r="AA5784" s="147"/>
      <c r="AB5784" s="147"/>
      <c r="AC5784" s="147"/>
      <c r="AD5784" s="147"/>
      <c r="AE5784" s="147"/>
      <c r="AF5784" s="148"/>
    </row>
    <row r="5785" spans="1:32" ht="37.15" customHeight="1">
      <c r="A5785" s="1281" t="s">
        <v>380</v>
      </c>
      <c r="B5785" s="1281"/>
      <c r="C5785" s="1281"/>
      <c r="D5785" s="1281"/>
      <c r="E5785" s="1281"/>
      <c r="F5785" s="1281"/>
      <c r="G5785" s="1281"/>
      <c r="H5785" s="1281"/>
      <c r="I5785" s="1281"/>
      <c r="J5785" s="1281"/>
      <c r="K5785" s="1281"/>
      <c r="L5785" s="1281"/>
      <c r="M5785" s="1281"/>
      <c r="N5785" s="1281"/>
      <c r="O5785" s="1281"/>
      <c r="P5785" s="1281"/>
      <c r="Q5785" s="1281"/>
      <c r="R5785" s="1281"/>
      <c r="S5785" s="1281"/>
      <c r="T5785" s="1281"/>
      <c r="U5785" s="1281"/>
      <c r="V5785" s="1281"/>
      <c r="W5785" s="1281"/>
      <c r="X5785" s="1281"/>
      <c r="Y5785" s="1282" t="s">
        <v>878</v>
      </c>
      <c r="Z5785" s="1282"/>
      <c r="AA5785" s="1282"/>
      <c r="AB5785" s="1282"/>
      <c r="AC5785" s="1282"/>
      <c r="AD5785" s="1282"/>
      <c r="AE5785" s="1282"/>
      <c r="AF5785" s="1282"/>
    </row>
    <row r="5786" spans="1:32" ht="4.3499999999999996" customHeight="1">
      <c r="A5786" s="146"/>
      <c r="B5786" s="147"/>
      <c r="C5786" s="147"/>
      <c r="D5786" s="147"/>
      <c r="E5786" s="147"/>
      <c r="F5786" s="147"/>
      <c r="G5786" s="147"/>
      <c r="H5786" s="147"/>
      <c r="I5786" s="147"/>
      <c r="J5786" s="156"/>
      <c r="K5786" s="156"/>
      <c r="L5786" s="156"/>
      <c r="M5786" s="156"/>
      <c r="N5786" s="156"/>
      <c r="O5786" s="156"/>
      <c r="P5786" s="156"/>
      <c r="Q5786" s="156"/>
      <c r="R5786" s="156"/>
      <c r="S5786" s="156"/>
      <c r="T5786" s="156"/>
      <c r="U5786" s="156"/>
      <c r="V5786" s="156"/>
      <c r="W5786" s="156"/>
      <c r="X5786" s="156"/>
      <c r="Y5786" s="156"/>
      <c r="Z5786" s="156"/>
      <c r="AA5786" s="156"/>
      <c r="AB5786" s="156"/>
      <c r="AC5786" s="156"/>
      <c r="AD5786" s="156"/>
      <c r="AE5786" s="156"/>
      <c r="AF5786" s="157"/>
    </row>
    <row r="5787" spans="1:32" ht="17.45" customHeight="1">
      <c r="A5787" s="1302" t="s">
        <v>416</v>
      </c>
      <c r="B5787" s="1302"/>
      <c r="C5787" s="1302"/>
      <c r="D5787" s="1302"/>
      <c r="E5787" s="1302"/>
      <c r="F5787" s="1302"/>
      <c r="G5787" s="1302"/>
      <c r="H5787" s="1302"/>
      <c r="I5787" s="1302"/>
      <c r="J5787" s="1256" t="s">
        <v>391</v>
      </c>
      <c r="K5787" s="1256"/>
      <c r="L5787" s="158" t="s">
        <v>417</v>
      </c>
      <c r="M5787" s="158" t="s">
        <v>418</v>
      </c>
      <c r="N5787" s="1256" t="s">
        <v>419</v>
      </c>
      <c r="O5787" s="1256"/>
      <c r="P5787" s="1256" t="s">
        <v>420</v>
      </c>
      <c r="Q5787" s="1256"/>
      <c r="R5787" s="1256"/>
      <c r="S5787" s="1256"/>
      <c r="T5787" s="1256" t="s">
        <v>421</v>
      </c>
      <c r="U5787" s="1256"/>
      <c r="V5787" s="1256"/>
      <c r="W5787" s="1256"/>
      <c r="X5787" s="1256" t="s">
        <v>422</v>
      </c>
      <c r="Y5787" s="1256"/>
      <c r="Z5787" s="1256"/>
      <c r="AA5787" s="1256"/>
      <c r="AB5787" s="1256"/>
      <c r="AC5787" s="1245" t="s">
        <v>409</v>
      </c>
      <c r="AD5787" s="1245"/>
      <c r="AE5787" s="1245"/>
      <c r="AF5787" s="1245"/>
    </row>
    <row r="5788" spans="1:32" ht="29.45" customHeight="1">
      <c r="A5788" s="146"/>
      <c r="B5788" s="147"/>
      <c r="C5788" s="170" t="s">
        <v>1077</v>
      </c>
      <c r="D5788" s="1263" t="s">
        <v>1074</v>
      </c>
      <c r="E5788" s="1263"/>
      <c r="F5788" s="1263"/>
      <c r="G5788" s="1263"/>
      <c r="H5788" s="1263"/>
      <c r="I5788" s="1263"/>
      <c r="J5788" s="1300">
        <v>1.1780000000000001E-2</v>
      </c>
      <c r="K5788" s="1300"/>
      <c r="L5788" s="171">
        <v>0</v>
      </c>
      <c r="M5788" s="171">
        <v>0</v>
      </c>
      <c r="N5788" s="1265">
        <v>0</v>
      </c>
      <c r="O5788" s="1265"/>
      <c r="P5788" s="1265">
        <v>1.1000000000000001</v>
      </c>
      <c r="Q5788" s="1265"/>
      <c r="R5788" s="1265"/>
      <c r="S5788" s="1265"/>
      <c r="T5788" s="1265">
        <v>0.88</v>
      </c>
      <c r="U5788" s="1265"/>
      <c r="V5788" s="1265"/>
      <c r="W5788" s="1265"/>
      <c r="X5788" s="1265">
        <v>0.72</v>
      </c>
      <c r="Y5788" s="1265"/>
      <c r="Z5788" s="1265"/>
      <c r="AA5788" s="1265"/>
      <c r="AB5788" s="1265"/>
      <c r="AC5788" s="1266">
        <v>0</v>
      </c>
      <c r="AD5788" s="1266"/>
      <c r="AE5788" s="1266"/>
      <c r="AF5788" s="1266"/>
    </row>
    <row r="5789" spans="1:32" ht="34.15" customHeight="1">
      <c r="A5789" s="153"/>
      <c r="B5789" s="154"/>
      <c r="C5789" s="175" t="s">
        <v>1100</v>
      </c>
      <c r="D5789" s="1294" t="s">
        <v>1096</v>
      </c>
      <c r="E5789" s="1294"/>
      <c r="F5789" s="1294"/>
      <c r="G5789" s="1294"/>
      <c r="H5789" s="1294"/>
      <c r="I5789" s="1294"/>
      <c r="J5789" s="1295">
        <v>6.2E-4</v>
      </c>
      <c r="K5789" s="1295"/>
      <c r="L5789" s="176">
        <v>0</v>
      </c>
      <c r="M5789" s="176">
        <v>0</v>
      </c>
      <c r="N5789" s="1296">
        <v>0</v>
      </c>
      <c r="O5789" s="1296"/>
      <c r="P5789" s="1296">
        <v>1.1000000000000001</v>
      </c>
      <c r="Q5789" s="1296"/>
      <c r="R5789" s="1296"/>
      <c r="S5789" s="1296"/>
      <c r="T5789" s="1296">
        <v>0.88</v>
      </c>
      <c r="U5789" s="1296"/>
      <c r="V5789" s="1296"/>
      <c r="W5789" s="1296"/>
      <c r="X5789" s="1296">
        <v>0.72</v>
      </c>
      <c r="Y5789" s="1296"/>
      <c r="Z5789" s="1296"/>
      <c r="AA5789" s="1296"/>
      <c r="AB5789" s="1296"/>
      <c r="AC5789" s="1261">
        <v>0</v>
      </c>
      <c r="AD5789" s="1261"/>
      <c r="AE5789" s="1261"/>
      <c r="AF5789" s="1261"/>
    </row>
    <row r="5790" spans="1:32" ht="17.45" customHeight="1">
      <c r="A5790" s="1246"/>
      <c r="B5790" s="1246"/>
      <c r="C5790" s="1246"/>
      <c r="D5790" s="1246"/>
      <c r="E5790" s="1246"/>
      <c r="F5790" s="1246"/>
      <c r="G5790" s="1246"/>
      <c r="H5790" s="1246"/>
      <c r="I5790" s="1246"/>
      <c r="J5790" s="1246"/>
      <c r="K5790" s="1246"/>
      <c r="L5790" s="1246"/>
      <c r="M5790" s="1247" t="s">
        <v>423</v>
      </c>
      <c r="N5790" s="1247"/>
      <c r="O5790" s="1247"/>
      <c r="P5790" s="1247"/>
      <c r="Q5790" s="1247"/>
      <c r="R5790" s="1247"/>
      <c r="S5790" s="1247"/>
      <c r="T5790" s="1247"/>
      <c r="U5790" s="1247"/>
      <c r="V5790" s="1247"/>
      <c r="W5790" s="1247"/>
      <c r="X5790" s="1248"/>
      <c r="Y5790" s="1248"/>
      <c r="Z5790" s="1249">
        <v>0</v>
      </c>
      <c r="AA5790" s="1249"/>
      <c r="AB5790" s="1249"/>
      <c r="AC5790" s="1249"/>
      <c r="AD5790" s="1249"/>
      <c r="AE5790" s="1249"/>
      <c r="AF5790" s="1249"/>
    </row>
    <row r="5791" spans="1:32" ht="5.85" customHeight="1">
      <c r="A5791" s="1250"/>
      <c r="B5791" s="1250"/>
      <c r="C5791" s="1250"/>
      <c r="D5791" s="1250"/>
      <c r="E5791" s="1250"/>
      <c r="F5791" s="1250"/>
      <c r="G5791" s="1250"/>
      <c r="H5791" s="1250"/>
      <c r="I5791" s="1250"/>
      <c r="J5791" s="1250"/>
      <c r="K5791" s="1250"/>
      <c r="L5791" s="1250"/>
      <c r="M5791" s="1250"/>
      <c r="N5791" s="1250"/>
      <c r="O5791" s="1250"/>
      <c r="P5791" s="1250"/>
      <c r="Q5791" s="1250"/>
      <c r="R5791" s="1250"/>
      <c r="S5791" s="1250"/>
      <c r="T5791" s="1250"/>
      <c r="U5791" s="1250"/>
      <c r="V5791" s="1250"/>
      <c r="W5791" s="1250"/>
      <c r="X5791" s="1250"/>
      <c r="Y5791" s="1250"/>
      <c r="Z5791" s="1250"/>
      <c r="AA5791" s="1250"/>
      <c r="AB5791" s="1250"/>
      <c r="AC5791" s="1250"/>
      <c r="AD5791" s="1250"/>
      <c r="AE5791" s="1250"/>
      <c r="AF5791" s="1250"/>
    </row>
    <row r="5792" spans="1:32" ht="16.7" customHeight="1">
      <c r="A5792" s="1239"/>
      <c r="B5792" s="1239"/>
      <c r="C5792" s="1239"/>
      <c r="D5792" s="1239"/>
      <c r="E5792" s="1239"/>
      <c r="F5792" s="1239"/>
      <c r="G5792" s="1239"/>
      <c r="H5792" s="1239"/>
      <c r="I5792" s="1239"/>
      <c r="J5792" s="1239"/>
      <c r="K5792" s="1239"/>
      <c r="L5792" s="1239"/>
      <c r="M5792" s="1240" t="s">
        <v>424</v>
      </c>
      <c r="N5792" s="1240"/>
      <c r="O5792" s="1240"/>
      <c r="P5792" s="1240"/>
      <c r="Q5792" s="1240"/>
      <c r="R5792" s="1240"/>
      <c r="S5792" s="1240"/>
      <c r="T5792" s="1240"/>
      <c r="U5792" s="1240"/>
      <c r="V5792" s="1240"/>
      <c r="W5792" s="1240"/>
      <c r="X5792" s="1243"/>
      <c r="Y5792" s="1243"/>
      <c r="Z5792" s="1241">
        <v>426.73</v>
      </c>
      <c r="AA5792" s="1241"/>
      <c r="AB5792" s="1241"/>
      <c r="AC5792" s="1241"/>
      <c r="AD5792" s="1241"/>
      <c r="AE5792" s="1241"/>
      <c r="AF5792" s="1241"/>
    </row>
    <row r="5793" spans="1:32" ht="16.7" customHeight="1">
      <c r="A5793" s="1239"/>
      <c r="B5793" s="1239"/>
      <c r="C5793" s="1239"/>
      <c r="D5793" s="1239"/>
      <c r="E5793" s="1239"/>
      <c r="F5793" s="1239"/>
      <c r="G5793" s="1239"/>
      <c r="H5793" s="1239"/>
      <c r="I5793" s="1239"/>
      <c r="J5793" s="1239"/>
      <c r="K5793" s="1240" t="s">
        <v>425</v>
      </c>
      <c r="L5793" s="1240"/>
      <c r="M5793" s="1240"/>
      <c r="N5793" s="1240"/>
      <c r="O5793" s="1240"/>
      <c r="P5793" s="1240"/>
      <c r="Q5793" s="151"/>
      <c r="R5793" s="1244">
        <v>0</v>
      </c>
      <c r="S5793" s="1244"/>
      <c r="T5793" s="1244"/>
      <c r="U5793" s="151"/>
      <c r="V5793" s="1240" t="s">
        <v>426</v>
      </c>
      <c r="W5793" s="1240"/>
      <c r="X5793" s="1243"/>
      <c r="Y5793" s="1243"/>
      <c r="Z5793" s="1241">
        <v>0</v>
      </c>
      <c r="AA5793" s="1241"/>
      <c r="AB5793" s="1241"/>
      <c r="AC5793" s="1241"/>
      <c r="AD5793" s="1241"/>
      <c r="AE5793" s="1241"/>
      <c r="AF5793" s="1241"/>
    </row>
    <row r="5794" spans="1:32" ht="0.75" customHeight="1">
      <c r="A5794" s="1239"/>
      <c r="B5794" s="1239"/>
      <c r="C5794" s="1239"/>
      <c r="D5794" s="1239"/>
      <c r="E5794" s="1239"/>
      <c r="F5794" s="1239"/>
      <c r="G5794" s="1239"/>
      <c r="H5794" s="1239"/>
      <c r="I5794" s="1239"/>
      <c r="J5794" s="1239"/>
      <c r="K5794" s="1239"/>
      <c r="L5794" s="1239"/>
      <c r="M5794" s="1239"/>
      <c r="N5794" s="1239"/>
      <c r="O5794" s="1239"/>
      <c r="P5794" s="1239"/>
      <c r="Q5794" s="1239"/>
      <c r="R5794" s="1239"/>
      <c r="S5794" s="1239"/>
      <c r="T5794" s="1239"/>
      <c r="U5794" s="1239"/>
      <c r="V5794" s="1240"/>
      <c r="W5794" s="1240"/>
      <c r="X5794" s="1243"/>
      <c r="Y5794" s="1243"/>
      <c r="Z5794" s="1241"/>
      <c r="AA5794" s="1241"/>
      <c r="AB5794" s="1241"/>
      <c r="AC5794" s="1241"/>
      <c r="AD5794" s="1241"/>
      <c r="AE5794" s="1241"/>
      <c r="AF5794" s="1241"/>
    </row>
    <row r="5795" spans="1:32" ht="16.7" customHeight="1">
      <c r="A5795" s="1239"/>
      <c r="B5795" s="1239"/>
      <c r="C5795" s="1239"/>
      <c r="D5795" s="1239"/>
      <c r="E5795" s="1239"/>
      <c r="F5795" s="1239"/>
      <c r="G5795" s="1239"/>
      <c r="H5795" s="1239"/>
      <c r="I5795" s="1239"/>
      <c r="J5795" s="1239"/>
      <c r="K5795" s="1239"/>
      <c r="L5795" s="1239"/>
      <c r="M5795" s="1240" t="s">
        <v>427</v>
      </c>
      <c r="N5795" s="1240"/>
      <c r="O5795" s="1240"/>
      <c r="P5795" s="1240"/>
      <c r="Q5795" s="1240"/>
      <c r="R5795" s="1240"/>
      <c r="S5795" s="1240"/>
      <c r="T5795" s="1240"/>
      <c r="U5795" s="1240"/>
      <c r="V5795" s="1240"/>
      <c r="W5795" s="1240"/>
      <c r="X5795" s="1243"/>
      <c r="Y5795" s="1243"/>
      <c r="Z5795" s="1241">
        <v>426.73</v>
      </c>
      <c r="AA5795" s="1241"/>
      <c r="AB5795" s="1241"/>
      <c r="AC5795" s="1241"/>
      <c r="AD5795" s="1241"/>
      <c r="AE5795" s="1241"/>
      <c r="AF5795" s="1241"/>
    </row>
    <row r="5796" spans="1:32" ht="5.85" customHeight="1">
      <c r="A5796" s="1242"/>
      <c r="B5796" s="1242"/>
      <c r="C5796" s="1242"/>
      <c r="D5796" s="1242"/>
      <c r="E5796" s="1242"/>
      <c r="F5796" s="1242"/>
      <c r="G5796" s="1242"/>
      <c r="H5796" s="1242"/>
      <c r="I5796" s="1242"/>
      <c r="J5796" s="1242"/>
      <c r="K5796" s="1242"/>
      <c r="L5796" s="1242"/>
      <c r="M5796" s="1242"/>
      <c r="N5796" s="1242"/>
      <c r="O5796" s="1242"/>
      <c r="P5796" s="1242"/>
      <c r="Q5796" s="1242"/>
      <c r="R5796" s="1242"/>
      <c r="S5796" s="1242"/>
      <c r="T5796" s="1242"/>
      <c r="U5796" s="1242"/>
      <c r="V5796" s="1242"/>
      <c r="W5796" s="1242"/>
      <c r="X5796" s="1242"/>
      <c r="Y5796" s="1242"/>
      <c r="Z5796" s="1242"/>
      <c r="AA5796" s="1242"/>
      <c r="AB5796" s="1242"/>
      <c r="AC5796" s="1242"/>
      <c r="AD5796" s="1242"/>
      <c r="AE5796" s="1242"/>
      <c r="AF5796" s="1242"/>
    </row>
    <row r="5797" spans="1:32" ht="145.35" customHeight="1">
      <c r="A5797" s="150"/>
      <c r="AF5797" s="152"/>
    </row>
    <row r="5798" spans="1:32" ht="145.35" customHeight="1">
      <c r="A5798" s="150"/>
      <c r="AF5798" s="152"/>
    </row>
    <row r="5799" spans="1:32" ht="128.65" customHeight="1">
      <c r="A5799" s="150"/>
      <c r="AF5799" s="152"/>
    </row>
    <row r="5800" spans="1:32" ht="127.9" customHeight="1">
      <c r="A5800" s="153"/>
      <c r="B5800" s="154"/>
      <c r="C5800" s="154"/>
      <c r="D5800" s="154"/>
      <c r="E5800" s="154"/>
      <c r="F5800" s="154"/>
      <c r="G5800" s="154"/>
      <c r="H5800" s="154"/>
      <c r="I5800" s="154"/>
      <c r="J5800" s="154"/>
      <c r="K5800" s="154"/>
      <c r="L5800" s="154"/>
      <c r="M5800" s="154"/>
      <c r="N5800" s="154"/>
      <c r="O5800" s="154"/>
      <c r="P5800" s="154"/>
      <c r="Q5800" s="154"/>
      <c r="R5800" s="154"/>
      <c r="S5800" s="154"/>
      <c r="T5800" s="154"/>
      <c r="U5800" s="154"/>
      <c r="V5800" s="154"/>
      <c r="W5800" s="154"/>
      <c r="X5800" s="154"/>
      <c r="Y5800" s="154"/>
      <c r="Z5800" s="154"/>
      <c r="AA5800" s="154"/>
      <c r="AB5800" s="154"/>
      <c r="AC5800" s="154"/>
      <c r="AD5800" s="154"/>
      <c r="AE5800" s="154"/>
      <c r="AF5800" s="162"/>
    </row>
    <row r="5801" spans="1:32" ht="1.5" customHeight="1">
      <c r="A5801" s="146"/>
      <c r="B5801" s="147"/>
      <c r="C5801" s="147"/>
      <c r="D5801" s="147"/>
      <c r="E5801" s="147"/>
      <c r="F5801" s="147"/>
      <c r="G5801" s="1289" t="s">
        <v>376</v>
      </c>
      <c r="H5801" s="1289"/>
      <c r="I5801" s="1289"/>
      <c r="J5801" s="1289"/>
      <c r="K5801" s="1289"/>
      <c r="L5801" s="1289"/>
      <c r="M5801" s="1289"/>
      <c r="N5801" s="1289"/>
      <c r="O5801" s="1289"/>
      <c r="P5801" s="1289"/>
      <c r="Q5801" s="1289"/>
      <c r="R5801" s="1289"/>
      <c r="S5801" s="1289"/>
      <c r="T5801" s="1289"/>
      <c r="U5801" s="1289"/>
      <c r="V5801" s="1289"/>
      <c r="W5801" s="1289"/>
      <c r="X5801" s="1289"/>
      <c r="Y5801" s="1289"/>
      <c r="Z5801" s="1289"/>
      <c r="AA5801" s="148"/>
      <c r="AB5801" s="1290" t="s">
        <v>1151</v>
      </c>
      <c r="AC5801" s="1290"/>
      <c r="AD5801" s="1290"/>
      <c r="AE5801" s="1290"/>
      <c r="AF5801" s="1290"/>
    </row>
    <row r="5802" spans="1:32" ht="15.4" customHeight="1">
      <c r="A5802" s="150"/>
      <c r="B5802" s="1243"/>
      <c r="C5802" s="1243"/>
      <c r="D5802" s="1243"/>
      <c r="E5802" s="1243"/>
      <c r="G5802" s="1289"/>
      <c r="H5802" s="1289"/>
      <c r="I5802" s="1289"/>
      <c r="J5802" s="1289"/>
      <c r="K5802" s="1289"/>
      <c r="L5802" s="1289"/>
      <c r="M5802" s="1289"/>
      <c r="N5802" s="1289"/>
      <c r="O5802" s="1289"/>
      <c r="P5802" s="1289"/>
      <c r="Q5802" s="1289"/>
      <c r="R5802" s="1289"/>
      <c r="S5802" s="1289"/>
      <c r="T5802" s="1289"/>
      <c r="U5802" s="1289"/>
      <c r="V5802" s="1289"/>
      <c r="W5802" s="1289"/>
      <c r="X5802" s="1289"/>
      <c r="Y5802" s="1289"/>
      <c r="Z5802" s="1289"/>
      <c r="AA5802" s="152"/>
      <c r="AB5802" s="1290"/>
      <c r="AC5802" s="1290"/>
      <c r="AD5802" s="1290"/>
      <c r="AE5802" s="1290"/>
      <c r="AF5802" s="1290"/>
    </row>
    <row r="5803" spans="1:32" ht="0.75" customHeight="1">
      <c r="A5803" s="150"/>
      <c r="B5803" s="1243"/>
      <c r="C5803" s="1243"/>
      <c r="D5803" s="1243"/>
      <c r="E5803" s="1243"/>
      <c r="G5803" s="1289"/>
      <c r="H5803" s="1289"/>
      <c r="I5803" s="1289"/>
      <c r="J5803" s="1289"/>
      <c r="K5803" s="1289"/>
      <c r="L5803" s="1289"/>
      <c r="M5803" s="1289"/>
      <c r="N5803" s="1289"/>
      <c r="O5803" s="1289"/>
      <c r="P5803" s="1289"/>
      <c r="Q5803" s="1289"/>
      <c r="R5803" s="1289"/>
      <c r="S5803" s="1289"/>
      <c r="T5803" s="1289"/>
      <c r="U5803" s="1289"/>
      <c r="V5803" s="1289"/>
      <c r="W5803" s="1289"/>
      <c r="X5803" s="1289"/>
      <c r="Y5803" s="1289"/>
      <c r="Z5803" s="1289"/>
      <c r="AA5803" s="152"/>
      <c r="AB5803" s="1290"/>
      <c r="AC5803" s="1290"/>
      <c r="AD5803" s="1290"/>
      <c r="AE5803" s="1290"/>
      <c r="AF5803" s="1290"/>
    </row>
    <row r="5804" spans="1:32" ht="10.9" customHeight="1">
      <c r="A5804" s="150"/>
      <c r="B5804" s="1243"/>
      <c r="C5804" s="1243"/>
      <c r="D5804" s="1243"/>
      <c r="E5804" s="1243"/>
      <c r="G5804" s="1289"/>
      <c r="H5804" s="1289"/>
      <c r="I5804" s="1289"/>
      <c r="J5804" s="1289"/>
      <c r="K5804" s="1289"/>
      <c r="L5804" s="1289"/>
      <c r="M5804" s="1289"/>
      <c r="N5804" s="1289"/>
      <c r="O5804" s="1289"/>
      <c r="P5804" s="1289"/>
      <c r="Q5804" s="1289"/>
      <c r="R5804" s="1289"/>
      <c r="S5804" s="1289"/>
      <c r="T5804" s="1289"/>
      <c r="U5804" s="1289"/>
      <c r="V5804" s="1289"/>
      <c r="W5804" s="1289"/>
      <c r="X5804" s="1289"/>
      <c r="Y5804" s="1289"/>
      <c r="Z5804" s="1289"/>
      <c r="AA5804" s="152"/>
      <c r="AB5804" s="1303" t="s">
        <v>378</v>
      </c>
      <c r="AC5804" s="1303"/>
      <c r="AD5804" s="1303"/>
      <c r="AE5804" s="1292"/>
      <c r="AF5804" s="1292"/>
    </row>
    <row r="5805" spans="1:32" ht="13.9" customHeight="1">
      <c r="A5805" s="150"/>
      <c r="B5805" s="1243"/>
      <c r="C5805" s="1243"/>
      <c r="D5805" s="1243"/>
      <c r="E5805" s="1243"/>
      <c r="G5805" s="1293" t="s">
        <v>379</v>
      </c>
      <c r="H5805" s="1293"/>
      <c r="I5805" s="1293"/>
      <c r="J5805" s="1293"/>
      <c r="K5805" s="1293"/>
      <c r="L5805" s="1293"/>
      <c r="M5805" s="1293"/>
      <c r="N5805" s="1293"/>
      <c r="O5805" s="1293"/>
      <c r="P5805" s="1293"/>
      <c r="Q5805" s="1293"/>
      <c r="R5805" s="1293"/>
      <c r="S5805" s="1293"/>
      <c r="T5805" s="1293"/>
      <c r="U5805" s="1293"/>
      <c r="V5805" s="1293"/>
      <c r="W5805" s="1293"/>
      <c r="X5805" s="1293"/>
      <c r="Y5805" s="1293"/>
      <c r="Z5805" s="1293"/>
      <c r="AA5805" s="152"/>
      <c r="AB5805" s="1303"/>
      <c r="AC5805" s="1303"/>
      <c r="AD5805" s="1303"/>
      <c r="AE5805" s="1292"/>
      <c r="AF5805" s="1292"/>
    </row>
    <row r="5806" spans="1:32" ht="0.75" customHeight="1">
      <c r="A5806" s="150"/>
      <c r="G5806" s="1293"/>
      <c r="H5806" s="1293"/>
      <c r="I5806" s="1293"/>
      <c r="J5806" s="1293"/>
      <c r="K5806" s="1293"/>
      <c r="L5806" s="1293"/>
      <c r="M5806" s="1293"/>
      <c r="N5806" s="1293"/>
      <c r="O5806" s="1293"/>
      <c r="P5806" s="1293"/>
      <c r="Q5806" s="1293"/>
      <c r="R5806" s="1293"/>
      <c r="S5806" s="1293"/>
      <c r="T5806" s="1293"/>
      <c r="U5806" s="1293"/>
      <c r="V5806" s="1293"/>
      <c r="W5806" s="1293"/>
      <c r="X5806" s="1293"/>
      <c r="Y5806" s="1293"/>
      <c r="Z5806" s="1293"/>
      <c r="AA5806" s="152"/>
      <c r="AB5806" s="1303"/>
      <c r="AC5806" s="1303"/>
      <c r="AD5806" s="1303"/>
      <c r="AE5806" s="1292"/>
      <c r="AF5806" s="1292"/>
    </row>
    <row r="5807" spans="1:32" ht="0.75" customHeight="1">
      <c r="A5807" s="153"/>
      <c r="B5807" s="154"/>
      <c r="C5807" s="154"/>
      <c r="D5807" s="154"/>
      <c r="E5807" s="154"/>
      <c r="F5807" s="154"/>
      <c r="G5807" s="154"/>
      <c r="H5807" s="154"/>
      <c r="I5807" s="154"/>
      <c r="J5807" s="154"/>
      <c r="K5807" s="154"/>
      <c r="L5807" s="154"/>
      <c r="M5807" s="154"/>
      <c r="N5807" s="154"/>
      <c r="O5807" s="154"/>
      <c r="P5807" s="154"/>
      <c r="Q5807" s="154"/>
      <c r="R5807" s="154"/>
      <c r="S5807" s="154"/>
      <c r="T5807" s="154"/>
      <c r="U5807" s="154"/>
      <c r="V5807" s="154"/>
      <c r="W5807" s="154"/>
      <c r="X5807" s="154"/>
      <c r="Y5807" s="154"/>
      <c r="Z5807" s="154"/>
      <c r="AA5807" s="162"/>
      <c r="AB5807" s="1303"/>
      <c r="AC5807" s="1303"/>
      <c r="AD5807" s="1303"/>
      <c r="AE5807" s="1292"/>
      <c r="AF5807" s="1292"/>
    </row>
    <row r="5808" spans="1:32" ht="16.7" customHeight="1">
      <c r="A5808" s="1280" t="s">
        <v>323</v>
      </c>
      <c r="B5808" s="1280"/>
      <c r="C5808" s="1280"/>
      <c r="D5808" s="1280"/>
      <c r="E5808" s="1280"/>
      <c r="F5808" s="1280"/>
      <c r="G5808" s="1280"/>
      <c r="H5808" s="1280"/>
      <c r="I5808" s="1280"/>
      <c r="J5808" s="1280"/>
      <c r="K5808" s="1280"/>
      <c r="L5808" s="1280"/>
      <c r="M5808" s="1280"/>
      <c r="N5808" s="1280"/>
      <c r="O5808" s="1280"/>
      <c r="P5808" s="1280"/>
      <c r="Q5808" s="1280"/>
      <c r="R5808" s="1280"/>
      <c r="S5808" s="1280"/>
      <c r="T5808" s="1280"/>
      <c r="U5808" s="1280"/>
      <c r="V5808" s="1280"/>
      <c r="W5808" s="1280"/>
      <c r="X5808" s="1280"/>
      <c r="Y5808" s="1280"/>
      <c r="Z5808" s="1280"/>
      <c r="AA5808" s="1280"/>
      <c r="AB5808" s="1280"/>
      <c r="AC5808" s="1280"/>
      <c r="AD5808" s="1280"/>
      <c r="AE5808" s="1280"/>
      <c r="AF5808" s="1280"/>
    </row>
    <row r="5809" spans="1:32" ht="37.15" customHeight="1">
      <c r="A5809" s="1301" t="s">
        <v>380</v>
      </c>
      <c r="B5809" s="1301"/>
      <c r="C5809" s="1301"/>
      <c r="D5809" s="1301"/>
      <c r="E5809" s="1301"/>
      <c r="F5809" s="1301"/>
      <c r="G5809" s="1301"/>
      <c r="H5809" s="1301"/>
      <c r="I5809" s="1301"/>
      <c r="J5809" s="1301"/>
      <c r="K5809" s="1301"/>
      <c r="L5809" s="1301"/>
      <c r="M5809" s="1301"/>
      <c r="N5809" s="1301"/>
      <c r="O5809" s="1301"/>
      <c r="P5809" s="1301"/>
      <c r="Q5809" s="1301"/>
      <c r="R5809" s="1301"/>
      <c r="S5809" s="1301"/>
      <c r="T5809" s="1301"/>
      <c r="U5809" s="1301"/>
      <c r="V5809" s="1301"/>
      <c r="W5809" s="1301"/>
      <c r="X5809" s="1301"/>
      <c r="Y5809" s="1280" t="s">
        <v>878</v>
      </c>
      <c r="Z5809" s="1280"/>
      <c r="AA5809" s="1280"/>
      <c r="AB5809" s="1280"/>
      <c r="AC5809" s="1280"/>
      <c r="AD5809" s="1280"/>
      <c r="AE5809" s="1280"/>
      <c r="AF5809" s="1280"/>
    </row>
    <row r="5810" spans="1:32" ht="5.0999999999999996" customHeight="1">
      <c r="A5810" s="155"/>
      <c r="B5810" s="156"/>
      <c r="C5810" s="156"/>
      <c r="D5810" s="156"/>
      <c r="E5810" s="156"/>
      <c r="F5810" s="156"/>
      <c r="G5810" s="156"/>
      <c r="H5810" s="156"/>
      <c r="I5810" s="156"/>
      <c r="J5810" s="156"/>
      <c r="K5810" s="156"/>
      <c r="L5810" s="156"/>
      <c r="M5810" s="156"/>
      <c r="N5810" s="156"/>
      <c r="O5810" s="156"/>
      <c r="P5810" s="156"/>
      <c r="Q5810" s="156"/>
      <c r="R5810" s="156"/>
      <c r="S5810" s="156"/>
      <c r="T5810" s="156"/>
      <c r="U5810" s="156"/>
      <c r="V5810" s="156"/>
      <c r="W5810" s="156"/>
      <c r="X5810" s="156"/>
      <c r="Y5810" s="156"/>
      <c r="Z5810" s="156"/>
      <c r="AA5810" s="156"/>
      <c r="AB5810" s="156"/>
      <c r="AC5810" s="156"/>
      <c r="AD5810" s="156"/>
      <c r="AE5810" s="156"/>
      <c r="AF5810" s="157"/>
    </row>
    <row r="5811" spans="1:32" ht="0.75" customHeight="1">
      <c r="A5811" s="1283" t="s">
        <v>382</v>
      </c>
      <c r="B5811" s="1283"/>
      <c r="C5811" s="1283"/>
      <c r="D5811" s="1283"/>
      <c r="E5811" s="1284"/>
      <c r="F5811" s="1284"/>
      <c r="G5811" s="1284"/>
      <c r="H5811" s="1284"/>
      <c r="I5811" s="1285" t="s">
        <v>763</v>
      </c>
      <c r="J5811" s="1285"/>
      <c r="K5811" s="1285"/>
      <c r="L5811" s="1285"/>
      <c r="M5811" s="1285"/>
      <c r="N5811" s="1285"/>
      <c r="O5811" s="1285"/>
      <c r="P5811" s="1285"/>
      <c r="Q5811" s="1285"/>
      <c r="R5811" s="1285"/>
      <c r="S5811" s="1285"/>
      <c r="T5811" s="1285"/>
      <c r="U5811" s="1285"/>
      <c r="V5811" s="1285"/>
      <c r="W5811" s="1285"/>
      <c r="X5811" s="1285"/>
      <c r="Y5811" s="1275" t="s">
        <v>383</v>
      </c>
      <c r="Z5811" s="1275"/>
      <c r="AA5811" s="1275"/>
      <c r="AB5811" s="1275"/>
      <c r="AC5811" s="1275"/>
      <c r="AD5811" s="1286" t="s">
        <v>384</v>
      </c>
      <c r="AE5811" s="1286"/>
      <c r="AF5811" s="1286"/>
    </row>
    <row r="5812" spans="1:32" ht="18.2" customHeight="1">
      <c r="A5812" s="1283"/>
      <c r="B5812" s="1283"/>
      <c r="C5812" s="1283"/>
      <c r="D5812" s="1283"/>
      <c r="E5812" s="1287" t="s">
        <v>385</v>
      </c>
      <c r="F5812" s="1287"/>
      <c r="G5812" s="1287"/>
      <c r="H5812" s="1288" t="s">
        <v>386</v>
      </c>
      <c r="I5812" s="1285"/>
      <c r="J5812" s="1285"/>
      <c r="K5812" s="1285"/>
      <c r="L5812" s="1285"/>
      <c r="M5812" s="1285"/>
      <c r="N5812" s="1285"/>
      <c r="O5812" s="1285"/>
      <c r="P5812" s="1285"/>
      <c r="Q5812" s="1285"/>
      <c r="R5812" s="1285"/>
      <c r="S5812" s="1285"/>
      <c r="T5812" s="1285"/>
      <c r="U5812" s="1285"/>
      <c r="V5812" s="1285"/>
      <c r="W5812" s="1285"/>
      <c r="X5812" s="1285"/>
      <c r="Y5812" s="1275"/>
      <c r="Z5812" s="1275"/>
      <c r="AA5812" s="1275"/>
      <c r="AB5812" s="1275"/>
      <c r="AC5812" s="1275"/>
      <c r="AD5812" s="1286"/>
      <c r="AE5812" s="1286"/>
      <c r="AF5812" s="1286"/>
    </row>
    <row r="5813" spans="1:32" ht="18.2" customHeight="1">
      <c r="A5813" s="1274" t="s">
        <v>762</v>
      </c>
      <c r="B5813" s="1274"/>
      <c r="C5813" s="1274"/>
      <c r="D5813" s="1274"/>
      <c r="E5813" s="1277"/>
      <c r="F5813" s="1277"/>
      <c r="G5813" s="1277"/>
      <c r="H5813" s="1288"/>
      <c r="I5813" s="1285"/>
      <c r="J5813" s="1285"/>
      <c r="K5813" s="1285"/>
      <c r="L5813" s="1285"/>
      <c r="M5813" s="1285"/>
      <c r="N5813" s="1285"/>
      <c r="O5813" s="1285"/>
      <c r="P5813" s="1285"/>
      <c r="Q5813" s="1285"/>
      <c r="R5813" s="1285"/>
      <c r="S5813" s="1285"/>
      <c r="T5813" s="1285"/>
      <c r="U5813" s="1285"/>
      <c r="V5813" s="1285"/>
      <c r="W5813" s="1285"/>
      <c r="X5813" s="1285"/>
      <c r="Y5813" s="1275" t="s">
        <v>387</v>
      </c>
      <c r="Z5813" s="1275"/>
      <c r="AA5813" s="1275"/>
      <c r="AB5813" s="1275"/>
      <c r="AC5813" s="1275"/>
      <c r="AD5813" s="1276">
        <v>3</v>
      </c>
      <c r="AE5813" s="1276"/>
      <c r="AF5813" s="1276"/>
    </row>
    <row r="5814" spans="1:32" ht="0.75" customHeight="1">
      <c r="A5814" s="1278"/>
      <c r="B5814" s="1278"/>
      <c r="C5814" s="1278"/>
      <c r="D5814" s="1278"/>
      <c r="E5814" s="1278"/>
      <c r="F5814" s="1278"/>
      <c r="G5814" s="1278"/>
      <c r="H5814" s="1288"/>
      <c r="I5814" s="1279"/>
      <c r="J5814" s="1279"/>
      <c r="K5814" s="1279"/>
      <c r="L5814" s="1279"/>
      <c r="M5814" s="1279"/>
      <c r="N5814" s="1279"/>
      <c r="O5814" s="1279"/>
      <c r="P5814" s="1279"/>
      <c r="Q5814" s="1279"/>
      <c r="R5814" s="1279"/>
      <c r="S5814" s="1279"/>
      <c r="T5814" s="1279"/>
      <c r="U5814" s="1279"/>
      <c r="V5814" s="1279"/>
      <c r="W5814" s="1279"/>
      <c r="X5814" s="1279"/>
      <c r="Y5814" s="1279"/>
      <c r="Z5814" s="1279"/>
      <c r="AA5814" s="1279"/>
      <c r="AB5814" s="1279"/>
      <c r="AC5814" s="1279"/>
      <c r="AD5814" s="1279"/>
      <c r="AE5814" s="1279"/>
      <c r="AF5814" s="1279"/>
    </row>
    <row r="5815" spans="1:32" ht="26.85" customHeight="1">
      <c r="A5815" s="1271" t="s">
        <v>432</v>
      </c>
      <c r="B5815" s="1271"/>
      <c r="C5815" s="1271"/>
      <c r="D5815" s="1271"/>
      <c r="E5815" s="1271"/>
      <c r="F5815" s="1271"/>
      <c r="G5815" s="1271"/>
      <c r="H5815" s="1271"/>
      <c r="I5815" s="1271"/>
      <c r="J5815" s="1271"/>
      <c r="K5815" s="1271"/>
      <c r="L5815" s="1271"/>
      <c r="M5815" s="1271"/>
      <c r="N5815" s="1271"/>
      <c r="O5815" s="1271"/>
      <c r="P5815" s="1271"/>
      <c r="Q5815" s="1271"/>
      <c r="R5815" s="1271"/>
      <c r="S5815" s="1271"/>
      <c r="T5815" s="1271"/>
      <c r="U5815" s="1271"/>
      <c r="V5815" s="1271"/>
      <c r="W5815" s="1271"/>
      <c r="X5815" s="1271"/>
      <c r="Y5815" s="1271"/>
      <c r="Z5815" s="1271"/>
      <c r="AA5815" s="1271"/>
      <c r="AB5815" s="1271"/>
      <c r="AC5815" s="1271"/>
      <c r="AD5815" s="1271"/>
      <c r="AE5815" s="1271"/>
      <c r="AF5815" s="1272"/>
    </row>
    <row r="5816" spans="1:32" ht="10.15" customHeight="1">
      <c r="A5816" s="1273" t="s">
        <v>389</v>
      </c>
      <c r="B5816" s="1273"/>
      <c r="C5816" s="1273"/>
      <c r="D5816" s="1273"/>
      <c r="E5816" s="1273"/>
      <c r="F5816" s="1273"/>
      <c r="G5816" s="1273"/>
      <c r="H5816" s="1273"/>
      <c r="I5816" s="1273"/>
      <c r="J5816" s="1273"/>
      <c r="K5816" s="1273"/>
      <c r="L5816" s="1273"/>
      <c r="M5816" s="1273"/>
      <c r="N5816" s="1273"/>
      <c r="O5816" s="1273"/>
      <c r="P5816" s="1273"/>
      <c r="Q5816" s="1273"/>
      <c r="R5816" s="1273"/>
      <c r="S5816" s="1273"/>
      <c r="T5816" s="1273"/>
      <c r="U5816" s="1273"/>
      <c r="V5816" s="1273"/>
      <c r="W5816" s="1273"/>
      <c r="X5816" s="1273"/>
      <c r="Y5816" s="1273"/>
      <c r="Z5816" s="1273"/>
      <c r="AA5816" s="1273"/>
      <c r="AB5816" s="1273"/>
      <c r="AC5816" s="1273"/>
      <c r="AD5816" s="1273"/>
      <c r="AE5816" s="1273"/>
      <c r="AF5816" s="1272"/>
    </row>
    <row r="5817" spans="1:32" ht="16.7" customHeight="1">
      <c r="A5817" s="1255" t="s">
        <v>390</v>
      </c>
      <c r="B5817" s="1255"/>
      <c r="C5817" s="1255"/>
      <c r="D5817" s="1255"/>
      <c r="E5817" s="1255"/>
      <c r="F5817" s="1255"/>
      <c r="G5817" s="1255"/>
      <c r="H5817" s="1255"/>
      <c r="I5817" s="1255"/>
      <c r="J5817" s="1255"/>
      <c r="K5817" s="1255"/>
      <c r="L5817" s="1255"/>
      <c r="M5817" s="1256" t="s">
        <v>391</v>
      </c>
      <c r="N5817" s="1256" t="s">
        <v>392</v>
      </c>
      <c r="O5817" s="1256"/>
      <c r="P5817" s="1256"/>
      <c r="Q5817" s="1256"/>
      <c r="R5817" s="1256"/>
      <c r="S5817" s="1256"/>
      <c r="T5817" s="1256" t="s">
        <v>393</v>
      </c>
      <c r="U5817" s="1256"/>
      <c r="V5817" s="1256"/>
      <c r="W5817" s="1256"/>
      <c r="X5817" s="1256"/>
      <c r="Y5817" s="1256"/>
      <c r="Z5817" s="1256"/>
      <c r="AA5817" s="1256"/>
      <c r="AB5817" s="1256"/>
      <c r="AC5817" s="1245" t="s">
        <v>394</v>
      </c>
      <c r="AD5817" s="1245"/>
      <c r="AE5817" s="1245"/>
      <c r="AF5817" s="1245"/>
    </row>
    <row r="5818" spans="1:32" ht="17.45" customHeight="1">
      <c r="A5818" s="1255"/>
      <c r="B5818" s="1255"/>
      <c r="C5818" s="1255"/>
      <c r="D5818" s="1255"/>
      <c r="E5818" s="1255"/>
      <c r="F5818" s="1255"/>
      <c r="G5818" s="1255"/>
      <c r="H5818" s="1255"/>
      <c r="I5818" s="1255"/>
      <c r="J5818" s="1255"/>
      <c r="K5818" s="1255"/>
      <c r="L5818" s="1255"/>
      <c r="M5818" s="1256"/>
      <c r="N5818" s="1256" t="s">
        <v>395</v>
      </c>
      <c r="O5818" s="1256"/>
      <c r="P5818" s="1256" t="s">
        <v>396</v>
      </c>
      <c r="Q5818" s="1256"/>
      <c r="R5818" s="1256"/>
      <c r="S5818" s="1256"/>
      <c r="T5818" s="1256" t="s">
        <v>395</v>
      </c>
      <c r="U5818" s="1256"/>
      <c r="V5818" s="1256"/>
      <c r="W5818" s="1256"/>
      <c r="X5818" s="1256" t="s">
        <v>396</v>
      </c>
      <c r="Y5818" s="1256"/>
      <c r="Z5818" s="1256"/>
      <c r="AA5818" s="1256"/>
      <c r="AB5818" s="1256"/>
      <c r="AC5818" s="1245"/>
      <c r="AD5818" s="1245"/>
      <c r="AE5818" s="1245"/>
      <c r="AF5818" s="1245"/>
    </row>
    <row r="5819" spans="1:32" ht="23.25" customHeight="1">
      <c r="A5819" s="146"/>
      <c r="B5819" s="147"/>
      <c r="C5819" s="163" t="s">
        <v>924</v>
      </c>
      <c r="D5819" s="1314" t="s">
        <v>925</v>
      </c>
      <c r="E5819" s="1314"/>
      <c r="F5819" s="1314"/>
      <c r="G5819" s="1314"/>
      <c r="H5819" s="1314"/>
      <c r="I5819" s="1314"/>
      <c r="J5819" s="1314"/>
      <c r="K5819" s="1314"/>
      <c r="L5819" s="1314"/>
      <c r="M5819" s="164">
        <v>0.42169000000000001</v>
      </c>
      <c r="N5819" s="1327">
        <v>1</v>
      </c>
      <c r="O5819" s="1327"/>
      <c r="P5819" s="1327">
        <v>0</v>
      </c>
      <c r="Q5819" s="1327"/>
      <c r="R5819" s="1327"/>
      <c r="S5819" s="1327"/>
      <c r="T5819" s="1317">
        <v>19.9863</v>
      </c>
      <c r="U5819" s="1317"/>
      <c r="V5819" s="1317"/>
      <c r="W5819" s="1317"/>
      <c r="X5819" s="1317">
        <v>5.8059000000000003</v>
      </c>
      <c r="Y5819" s="1317"/>
      <c r="Z5819" s="1317"/>
      <c r="AA5819" s="1317"/>
      <c r="AB5819" s="1317"/>
      <c r="AC5819" s="1318">
        <v>8.4280000000000008</v>
      </c>
      <c r="AD5819" s="1318"/>
      <c r="AE5819" s="1318"/>
      <c r="AF5819" s="1318"/>
    </row>
    <row r="5820" spans="1:32" ht="22.5" customHeight="1">
      <c r="A5820" s="153"/>
      <c r="B5820" s="154"/>
      <c r="C5820" s="167" t="s">
        <v>926</v>
      </c>
      <c r="D5820" s="1304" t="s">
        <v>927</v>
      </c>
      <c r="E5820" s="1304"/>
      <c r="F5820" s="1304"/>
      <c r="G5820" s="1304"/>
      <c r="H5820" s="1304"/>
      <c r="I5820" s="1304"/>
      <c r="J5820" s="1304"/>
      <c r="K5820" s="1304"/>
      <c r="L5820" s="1304"/>
      <c r="M5820" s="168">
        <v>0.42169000000000001</v>
      </c>
      <c r="N5820" s="1326">
        <v>1</v>
      </c>
      <c r="O5820" s="1326"/>
      <c r="P5820" s="1326">
        <v>0</v>
      </c>
      <c r="Q5820" s="1326"/>
      <c r="R5820" s="1326"/>
      <c r="S5820" s="1326"/>
      <c r="T5820" s="1307">
        <v>28.358699999999999</v>
      </c>
      <c r="U5820" s="1307"/>
      <c r="V5820" s="1307"/>
      <c r="W5820" s="1307"/>
      <c r="X5820" s="1307">
        <v>27.987300000000001</v>
      </c>
      <c r="Y5820" s="1307"/>
      <c r="Z5820" s="1307"/>
      <c r="AA5820" s="1307"/>
      <c r="AB5820" s="1307"/>
      <c r="AC5820" s="1308">
        <v>11.958600000000001</v>
      </c>
      <c r="AD5820" s="1308"/>
      <c r="AE5820" s="1308"/>
      <c r="AF5820" s="1308"/>
    </row>
    <row r="5821" spans="1:32" ht="17.45" customHeight="1">
      <c r="A5821" s="1246"/>
      <c r="B5821" s="1246"/>
      <c r="C5821" s="1246"/>
      <c r="D5821" s="1246"/>
      <c r="E5821" s="1246"/>
      <c r="F5821" s="1246"/>
      <c r="G5821" s="1246"/>
      <c r="H5821" s="1246"/>
      <c r="I5821" s="1246"/>
      <c r="J5821" s="1246"/>
      <c r="K5821" s="1246"/>
      <c r="L5821" s="1246"/>
      <c r="M5821" s="1247" t="s">
        <v>397</v>
      </c>
      <c r="N5821" s="1247"/>
      <c r="O5821" s="1247"/>
      <c r="P5821" s="1247"/>
      <c r="Q5821" s="1247"/>
      <c r="R5821" s="1247"/>
      <c r="S5821" s="1247"/>
      <c r="T5821" s="1247"/>
      <c r="U5821" s="1247"/>
      <c r="V5821" s="1247"/>
      <c r="W5821" s="1247"/>
      <c r="X5821" s="1248"/>
      <c r="Y5821" s="1248"/>
      <c r="Z5821" s="1249">
        <v>20.386600000000001</v>
      </c>
      <c r="AA5821" s="1249"/>
      <c r="AB5821" s="1249"/>
      <c r="AC5821" s="1249"/>
      <c r="AD5821" s="1249"/>
      <c r="AE5821" s="1249"/>
      <c r="AF5821" s="1249"/>
    </row>
    <row r="5822" spans="1:32" ht="16.7" customHeight="1">
      <c r="A5822" s="1255" t="s">
        <v>398</v>
      </c>
      <c r="B5822" s="1255"/>
      <c r="C5822" s="1255"/>
      <c r="D5822" s="1255"/>
      <c r="E5822" s="1255"/>
      <c r="F5822" s="1255"/>
      <c r="G5822" s="1255"/>
      <c r="H5822" s="1255"/>
      <c r="I5822" s="1255"/>
      <c r="J5822" s="1255"/>
      <c r="K5822" s="1255"/>
      <c r="L5822" s="1255"/>
      <c r="M5822" s="1255"/>
      <c r="N5822" s="1255"/>
      <c r="O5822" s="1256" t="s">
        <v>399</v>
      </c>
      <c r="P5822" s="1256"/>
      <c r="Q5822" s="1256"/>
      <c r="R5822" s="1256"/>
      <c r="S5822" s="1256" t="s">
        <v>391</v>
      </c>
      <c r="T5822" s="1256"/>
      <c r="U5822" s="1256"/>
      <c r="V5822" s="1256"/>
      <c r="W5822" s="1256" t="s">
        <v>400</v>
      </c>
      <c r="X5822" s="1256"/>
      <c r="Y5822" s="1256"/>
      <c r="Z5822" s="1256"/>
      <c r="AA5822" s="1256"/>
      <c r="AB5822" s="1256"/>
      <c r="AC5822" s="1245" t="s">
        <v>394</v>
      </c>
      <c r="AD5822" s="1245"/>
      <c r="AE5822" s="1245"/>
      <c r="AF5822" s="1245"/>
    </row>
    <row r="5823" spans="1:32" ht="23.25" customHeight="1">
      <c r="A5823" s="146"/>
      <c r="B5823" s="147"/>
      <c r="C5823" s="170" t="s">
        <v>505</v>
      </c>
      <c r="D5823" s="1263" t="s">
        <v>506</v>
      </c>
      <c r="E5823" s="1263"/>
      <c r="F5823" s="1263"/>
      <c r="G5823" s="1263"/>
      <c r="H5823" s="1263"/>
      <c r="I5823" s="1263"/>
      <c r="J5823" s="1263"/>
      <c r="K5823" s="1263"/>
      <c r="L5823" s="1263"/>
      <c r="M5823" s="1263"/>
      <c r="N5823" s="1263"/>
      <c r="O5823" s="1264">
        <v>0</v>
      </c>
      <c r="P5823" s="1264"/>
      <c r="Q5823" s="1264"/>
      <c r="R5823" s="1264"/>
      <c r="S5823" s="1264">
        <v>1</v>
      </c>
      <c r="T5823" s="1264"/>
      <c r="U5823" s="1264"/>
      <c r="V5823" s="1264"/>
      <c r="W5823" s="1265">
        <v>22.593900000000001</v>
      </c>
      <c r="X5823" s="1265"/>
      <c r="Y5823" s="1265"/>
      <c r="Z5823" s="1265"/>
      <c r="AA5823" s="1265"/>
      <c r="AB5823" s="1265"/>
      <c r="AC5823" s="1266">
        <v>22.593900000000001</v>
      </c>
      <c r="AD5823" s="1266"/>
      <c r="AE5823" s="1266"/>
      <c r="AF5823" s="1266"/>
    </row>
    <row r="5824" spans="1:32" ht="22.5" customHeight="1">
      <c r="A5824" s="150"/>
      <c r="C5824" s="173" t="s">
        <v>738</v>
      </c>
      <c r="D5824" s="1297" t="s">
        <v>739</v>
      </c>
      <c r="E5824" s="1297"/>
      <c r="F5824" s="1297"/>
      <c r="G5824" s="1297"/>
      <c r="H5824" s="1297"/>
      <c r="I5824" s="1297"/>
      <c r="J5824" s="1297"/>
      <c r="K5824" s="1297"/>
      <c r="L5824" s="1297"/>
      <c r="M5824" s="1297"/>
      <c r="N5824" s="1297"/>
      <c r="O5824" s="1325">
        <v>0</v>
      </c>
      <c r="P5824" s="1325"/>
      <c r="Q5824" s="1325"/>
      <c r="R5824" s="1325"/>
      <c r="S5824" s="1325">
        <v>1</v>
      </c>
      <c r="T5824" s="1325"/>
      <c r="U5824" s="1325"/>
      <c r="V5824" s="1325"/>
      <c r="W5824" s="1299">
        <v>28.112500000000001</v>
      </c>
      <c r="X5824" s="1299"/>
      <c r="Y5824" s="1299"/>
      <c r="Z5824" s="1299"/>
      <c r="AA5824" s="1299"/>
      <c r="AB5824" s="1299"/>
      <c r="AC5824" s="1262">
        <v>28.112500000000001</v>
      </c>
      <c r="AD5824" s="1262"/>
      <c r="AE5824" s="1262"/>
      <c r="AF5824" s="1262"/>
    </row>
    <row r="5825" spans="1:32" ht="23.25" customHeight="1">
      <c r="A5825" s="150"/>
      <c r="C5825" s="173" t="s">
        <v>740</v>
      </c>
      <c r="D5825" s="1297" t="s">
        <v>741</v>
      </c>
      <c r="E5825" s="1297"/>
      <c r="F5825" s="1297"/>
      <c r="G5825" s="1297"/>
      <c r="H5825" s="1297"/>
      <c r="I5825" s="1297"/>
      <c r="J5825" s="1297"/>
      <c r="K5825" s="1297"/>
      <c r="L5825" s="1297"/>
      <c r="M5825" s="1297"/>
      <c r="N5825" s="1297"/>
      <c r="O5825" s="1325">
        <v>0</v>
      </c>
      <c r="P5825" s="1325"/>
      <c r="Q5825" s="1325"/>
      <c r="R5825" s="1325"/>
      <c r="S5825" s="1325">
        <v>1</v>
      </c>
      <c r="T5825" s="1325"/>
      <c r="U5825" s="1325"/>
      <c r="V5825" s="1325"/>
      <c r="W5825" s="1299">
        <v>32.269300000000001</v>
      </c>
      <c r="X5825" s="1299"/>
      <c r="Y5825" s="1299"/>
      <c r="Z5825" s="1299"/>
      <c r="AA5825" s="1299"/>
      <c r="AB5825" s="1299"/>
      <c r="AC5825" s="1262">
        <v>32.269300000000001</v>
      </c>
      <c r="AD5825" s="1262"/>
      <c r="AE5825" s="1262"/>
      <c r="AF5825" s="1262"/>
    </row>
    <row r="5826" spans="1:32" ht="22.5" customHeight="1">
      <c r="A5826" s="150"/>
      <c r="C5826" s="173" t="s">
        <v>462</v>
      </c>
      <c r="D5826" s="1297" t="s">
        <v>463</v>
      </c>
      <c r="E5826" s="1297"/>
      <c r="F5826" s="1297"/>
      <c r="G5826" s="1297"/>
      <c r="H5826" s="1297"/>
      <c r="I5826" s="1297"/>
      <c r="J5826" s="1297"/>
      <c r="K5826" s="1297"/>
      <c r="L5826" s="1297"/>
      <c r="M5826" s="1297"/>
      <c r="N5826" s="1297"/>
      <c r="O5826" s="1325">
        <v>0</v>
      </c>
      <c r="P5826" s="1325"/>
      <c r="Q5826" s="1325"/>
      <c r="R5826" s="1325"/>
      <c r="S5826" s="1325">
        <v>1</v>
      </c>
      <c r="T5826" s="1325"/>
      <c r="U5826" s="1325"/>
      <c r="V5826" s="1325"/>
      <c r="W5826" s="1299">
        <v>22.268799999999999</v>
      </c>
      <c r="X5826" s="1299"/>
      <c r="Y5826" s="1299"/>
      <c r="Z5826" s="1299"/>
      <c r="AA5826" s="1299"/>
      <c r="AB5826" s="1299"/>
      <c r="AC5826" s="1262">
        <v>22.268799999999999</v>
      </c>
      <c r="AD5826" s="1262"/>
      <c r="AE5826" s="1262"/>
      <c r="AF5826" s="1262"/>
    </row>
    <row r="5827" spans="1:32" ht="17.45" customHeight="1">
      <c r="A5827" s="150"/>
      <c r="M5827" s="1240" t="s">
        <v>401</v>
      </c>
      <c r="N5827" s="1240"/>
      <c r="O5827" s="1240"/>
      <c r="P5827" s="1240"/>
      <c r="Q5827" s="1240"/>
      <c r="R5827" s="1240"/>
      <c r="S5827" s="1240"/>
      <c r="T5827" s="1240"/>
      <c r="U5827" s="1240"/>
      <c r="V5827" s="1240"/>
      <c r="W5827" s="1240"/>
      <c r="Z5827" s="1262">
        <v>105.2445</v>
      </c>
      <c r="AA5827" s="1262"/>
      <c r="AB5827" s="1262"/>
      <c r="AC5827" s="1262"/>
      <c r="AD5827" s="1262"/>
      <c r="AE5827" s="1262"/>
      <c r="AF5827" s="1262"/>
    </row>
    <row r="5828" spans="1:32" ht="16.7" customHeight="1">
      <c r="A5828" s="150"/>
      <c r="M5828" s="1240" t="s">
        <v>402</v>
      </c>
      <c r="N5828" s="1240"/>
      <c r="O5828" s="1240"/>
      <c r="P5828" s="1240"/>
      <c r="Q5828" s="1240"/>
      <c r="R5828" s="1240"/>
      <c r="S5828" s="1240"/>
      <c r="T5828" s="1240"/>
      <c r="U5828" s="1240"/>
      <c r="V5828" s="1240"/>
      <c r="W5828" s="1240"/>
      <c r="Z5828" s="1262">
        <v>125.6311</v>
      </c>
      <c r="AA5828" s="1262"/>
      <c r="AB5828" s="1262"/>
      <c r="AC5828" s="1262"/>
      <c r="AD5828" s="1262"/>
      <c r="AE5828" s="1262"/>
      <c r="AF5828" s="1262"/>
    </row>
    <row r="5829" spans="1:32" ht="17.45" customHeight="1">
      <c r="A5829" s="150"/>
      <c r="M5829" s="1240" t="s">
        <v>403</v>
      </c>
      <c r="N5829" s="1240"/>
      <c r="O5829" s="1240"/>
      <c r="P5829" s="1240"/>
      <c r="Q5829" s="1240"/>
      <c r="R5829" s="1240"/>
      <c r="S5829" s="1240"/>
      <c r="T5829" s="1240"/>
      <c r="U5829" s="1240"/>
      <c r="V5829" s="1240"/>
      <c r="W5829" s="1240"/>
      <c r="Z5829" s="1262">
        <v>41.877000000000002</v>
      </c>
      <c r="AA5829" s="1262"/>
      <c r="AB5829" s="1262"/>
      <c r="AC5829" s="1262"/>
      <c r="AD5829" s="1262"/>
      <c r="AE5829" s="1262"/>
      <c r="AF5829" s="1262"/>
    </row>
    <row r="5830" spans="1:32" ht="17.45" customHeight="1">
      <c r="A5830" s="150"/>
      <c r="M5830" s="1240" t="s">
        <v>404</v>
      </c>
      <c r="N5830" s="1240"/>
      <c r="O5830" s="1240"/>
      <c r="P5830" s="1240"/>
      <c r="Q5830" s="1240"/>
      <c r="R5830" s="1240"/>
      <c r="S5830" s="1240"/>
      <c r="T5830" s="1240"/>
      <c r="U5830" s="1240"/>
      <c r="V5830" s="1240"/>
      <c r="W5830" s="1240"/>
      <c r="Z5830" s="1262">
        <v>0</v>
      </c>
      <c r="AA5830" s="1262"/>
      <c r="AB5830" s="1262"/>
      <c r="AC5830" s="1262"/>
      <c r="AD5830" s="1262"/>
      <c r="AE5830" s="1262"/>
      <c r="AF5830" s="1262"/>
    </row>
    <row r="5831" spans="1:32" ht="16.7" customHeight="1">
      <c r="A5831" s="153"/>
      <c r="B5831" s="154"/>
      <c r="C5831" s="154"/>
      <c r="D5831" s="154"/>
      <c r="E5831" s="154"/>
      <c r="F5831" s="154"/>
      <c r="G5831" s="154"/>
      <c r="H5831" s="154"/>
      <c r="I5831" s="154"/>
      <c r="J5831" s="154"/>
      <c r="K5831" s="154"/>
      <c r="L5831" s="154"/>
      <c r="M5831" s="1260" t="s">
        <v>405</v>
      </c>
      <c r="N5831" s="1260"/>
      <c r="O5831" s="1260"/>
      <c r="P5831" s="1260"/>
      <c r="Q5831" s="1260"/>
      <c r="R5831" s="1260"/>
      <c r="S5831" s="1260"/>
      <c r="T5831" s="1260"/>
      <c r="U5831" s="1260"/>
      <c r="V5831" s="1260"/>
      <c r="W5831" s="1260"/>
      <c r="X5831" s="154"/>
      <c r="Y5831" s="154"/>
      <c r="Z5831" s="1261">
        <v>0</v>
      </c>
      <c r="AA5831" s="1261"/>
      <c r="AB5831" s="1261"/>
      <c r="AC5831" s="1261"/>
      <c r="AD5831" s="1261"/>
      <c r="AE5831" s="1261"/>
      <c r="AF5831" s="1261"/>
    </row>
    <row r="5832" spans="1:32" ht="17.45" customHeight="1">
      <c r="A5832" s="1257" t="s">
        <v>406</v>
      </c>
      <c r="B5832" s="1257"/>
      <c r="C5832" s="1257"/>
      <c r="D5832" s="1257"/>
      <c r="E5832" s="1257"/>
      <c r="F5832" s="1257"/>
      <c r="G5832" s="1257"/>
      <c r="H5832" s="1257"/>
      <c r="I5832" s="1257"/>
      <c r="J5832" s="1257"/>
      <c r="K5832" s="1257"/>
      <c r="L5832" s="1257"/>
      <c r="M5832" s="1257"/>
      <c r="N5832" s="1257"/>
      <c r="O5832" s="1258" t="s">
        <v>391</v>
      </c>
      <c r="P5832" s="1258"/>
      <c r="Q5832" s="1258"/>
      <c r="R5832" s="1258"/>
      <c r="S5832" s="1258" t="s">
        <v>407</v>
      </c>
      <c r="T5832" s="1258"/>
      <c r="U5832" s="1258"/>
      <c r="V5832" s="1258"/>
      <c r="W5832" s="1258" t="s">
        <v>408</v>
      </c>
      <c r="X5832" s="1258"/>
      <c r="Y5832" s="1258"/>
      <c r="Z5832" s="1258"/>
      <c r="AA5832" s="1258"/>
      <c r="AB5832" s="1258"/>
      <c r="AC5832" s="1259" t="s">
        <v>409</v>
      </c>
      <c r="AD5832" s="1259"/>
      <c r="AE5832" s="1259"/>
      <c r="AF5832" s="1259"/>
    </row>
    <row r="5833" spans="1:32" ht="22.5" customHeight="1">
      <c r="A5833" s="146"/>
      <c r="B5833" s="147"/>
      <c r="C5833" s="170" t="s">
        <v>928</v>
      </c>
      <c r="D5833" s="1314" t="s">
        <v>929</v>
      </c>
      <c r="E5833" s="1314"/>
      <c r="F5833" s="1314"/>
      <c r="G5833" s="1314"/>
      <c r="H5833" s="1314"/>
      <c r="I5833" s="1314"/>
      <c r="J5833" s="1314"/>
      <c r="K5833" s="1314"/>
      <c r="L5833" s="1314"/>
      <c r="M5833" s="1314"/>
      <c r="N5833" s="1314"/>
      <c r="O5833" s="1315">
        <v>5.8079999999999998</v>
      </c>
      <c r="P5833" s="1315"/>
      <c r="Q5833" s="1315"/>
      <c r="R5833" s="1315"/>
      <c r="S5833" s="1316" t="s">
        <v>491</v>
      </c>
      <c r="T5833" s="1316"/>
      <c r="U5833" s="1316"/>
      <c r="V5833" s="1316"/>
      <c r="W5833" s="1317">
        <v>18.809100000000001</v>
      </c>
      <c r="X5833" s="1317"/>
      <c r="Y5833" s="1317"/>
      <c r="Z5833" s="1317"/>
      <c r="AA5833" s="1317"/>
      <c r="AB5833" s="1317"/>
      <c r="AC5833" s="1318">
        <v>109.2433</v>
      </c>
      <c r="AD5833" s="1318"/>
      <c r="AE5833" s="1318"/>
      <c r="AF5833" s="1318"/>
    </row>
    <row r="5834" spans="1:32" ht="23.25" customHeight="1">
      <c r="A5834" s="150"/>
      <c r="C5834" s="173" t="s">
        <v>930</v>
      </c>
      <c r="D5834" s="1309" t="s">
        <v>931</v>
      </c>
      <c r="E5834" s="1309"/>
      <c r="F5834" s="1309"/>
      <c r="G5834" s="1309"/>
      <c r="H5834" s="1309"/>
      <c r="I5834" s="1309"/>
      <c r="J5834" s="1309"/>
      <c r="K5834" s="1309"/>
      <c r="L5834" s="1309"/>
      <c r="M5834" s="1309"/>
      <c r="N5834" s="1309"/>
      <c r="O5834" s="1310">
        <v>1.32</v>
      </c>
      <c r="P5834" s="1310"/>
      <c r="Q5834" s="1310"/>
      <c r="R5834" s="1310"/>
      <c r="S5834" s="1311" t="s">
        <v>491</v>
      </c>
      <c r="T5834" s="1311"/>
      <c r="U5834" s="1311"/>
      <c r="V5834" s="1311"/>
      <c r="W5834" s="1312">
        <v>22.665600000000001</v>
      </c>
      <c r="X5834" s="1312"/>
      <c r="Y5834" s="1312"/>
      <c r="Z5834" s="1312"/>
      <c r="AA5834" s="1312"/>
      <c r="AB5834" s="1312"/>
      <c r="AC5834" s="1313">
        <v>29.918600000000001</v>
      </c>
      <c r="AD5834" s="1313"/>
      <c r="AE5834" s="1313"/>
      <c r="AF5834" s="1313"/>
    </row>
    <row r="5835" spans="1:32" ht="22.5" customHeight="1">
      <c r="A5835" s="150"/>
      <c r="C5835" s="173" t="s">
        <v>938</v>
      </c>
      <c r="D5835" s="1309" t="s">
        <v>939</v>
      </c>
      <c r="E5835" s="1309"/>
      <c r="F5835" s="1309"/>
      <c r="G5835" s="1309"/>
      <c r="H5835" s="1309"/>
      <c r="I5835" s="1309"/>
      <c r="J5835" s="1309"/>
      <c r="K5835" s="1309"/>
      <c r="L5835" s="1309"/>
      <c r="M5835" s="1309"/>
      <c r="N5835" s="1309"/>
      <c r="O5835" s="1310">
        <v>0.12</v>
      </c>
      <c r="P5835" s="1310"/>
      <c r="Q5835" s="1310"/>
      <c r="R5835" s="1310"/>
      <c r="S5835" s="1311" t="s">
        <v>533</v>
      </c>
      <c r="T5835" s="1311"/>
      <c r="U5835" s="1311"/>
      <c r="V5835" s="1311"/>
      <c r="W5835" s="1312">
        <v>14.2006</v>
      </c>
      <c r="X5835" s="1312"/>
      <c r="Y5835" s="1312"/>
      <c r="Z5835" s="1312"/>
      <c r="AA5835" s="1312"/>
      <c r="AB5835" s="1312"/>
      <c r="AC5835" s="1313">
        <v>1.7040999999999999</v>
      </c>
      <c r="AD5835" s="1313"/>
      <c r="AE5835" s="1313"/>
      <c r="AF5835" s="1313"/>
    </row>
    <row r="5836" spans="1:32" ht="23.25" customHeight="1">
      <c r="A5836" s="150"/>
      <c r="C5836" s="173" t="s">
        <v>1152</v>
      </c>
      <c r="D5836" s="1309" t="s">
        <v>1153</v>
      </c>
      <c r="E5836" s="1309"/>
      <c r="F5836" s="1309"/>
      <c r="G5836" s="1309"/>
      <c r="H5836" s="1309"/>
      <c r="I5836" s="1309"/>
      <c r="J5836" s="1309"/>
      <c r="K5836" s="1309"/>
      <c r="L5836" s="1309"/>
      <c r="M5836" s="1309"/>
      <c r="N5836" s="1309"/>
      <c r="O5836" s="1310">
        <v>1.76</v>
      </c>
      <c r="P5836" s="1310"/>
      <c r="Q5836" s="1310"/>
      <c r="R5836" s="1310"/>
      <c r="S5836" s="1311" t="s">
        <v>491</v>
      </c>
      <c r="T5836" s="1311"/>
      <c r="U5836" s="1311"/>
      <c r="V5836" s="1311"/>
      <c r="W5836" s="1312">
        <v>3.125</v>
      </c>
      <c r="X5836" s="1312"/>
      <c r="Y5836" s="1312"/>
      <c r="Z5836" s="1312"/>
      <c r="AA5836" s="1312"/>
      <c r="AB5836" s="1312"/>
      <c r="AC5836" s="1313">
        <v>5.5</v>
      </c>
      <c r="AD5836" s="1313"/>
      <c r="AE5836" s="1313"/>
      <c r="AF5836" s="1313"/>
    </row>
    <row r="5837" spans="1:32" ht="22.5" customHeight="1">
      <c r="A5837" s="150"/>
      <c r="C5837" s="173" t="s">
        <v>667</v>
      </c>
      <c r="D5837" s="1309" t="s">
        <v>668</v>
      </c>
      <c r="E5837" s="1309"/>
      <c r="F5837" s="1309"/>
      <c r="G5837" s="1309"/>
      <c r="H5837" s="1309"/>
      <c r="I5837" s="1309"/>
      <c r="J5837" s="1309"/>
      <c r="K5837" s="1309"/>
      <c r="L5837" s="1309"/>
      <c r="M5837" s="1309"/>
      <c r="N5837" s="1309"/>
      <c r="O5837" s="1310">
        <v>3.2030000000000003E-2</v>
      </c>
      <c r="P5837" s="1310"/>
      <c r="Q5837" s="1310"/>
      <c r="R5837" s="1310"/>
      <c r="S5837" s="1311" t="s">
        <v>666</v>
      </c>
      <c r="T5837" s="1311"/>
      <c r="U5837" s="1311"/>
      <c r="V5837" s="1311"/>
      <c r="W5837" s="1312">
        <v>16.9114</v>
      </c>
      <c r="X5837" s="1312"/>
      <c r="Y5837" s="1312"/>
      <c r="Z5837" s="1312"/>
      <c r="AA5837" s="1312"/>
      <c r="AB5837" s="1312"/>
      <c r="AC5837" s="1313">
        <v>0.54169999999999996</v>
      </c>
      <c r="AD5837" s="1313"/>
      <c r="AE5837" s="1313"/>
      <c r="AF5837" s="1313"/>
    </row>
    <row r="5838" spans="1:32" ht="23.25" customHeight="1">
      <c r="A5838" s="150"/>
      <c r="C5838" s="173" t="s">
        <v>746</v>
      </c>
      <c r="D5838" s="1309" t="s">
        <v>747</v>
      </c>
      <c r="E5838" s="1309"/>
      <c r="F5838" s="1309"/>
      <c r="G5838" s="1309"/>
      <c r="H5838" s="1309"/>
      <c r="I5838" s="1309"/>
      <c r="J5838" s="1309"/>
      <c r="K5838" s="1309"/>
      <c r="L5838" s="1309"/>
      <c r="M5838" s="1309"/>
      <c r="N5838" s="1309"/>
      <c r="O5838" s="1310">
        <v>0.32028000000000001</v>
      </c>
      <c r="P5838" s="1310"/>
      <c r="Q5838" s="1310"/>
      <c r="R5838" s="1310"/>
      <c r="S5838" s="1311" t="s">
        <v>666</v>
      </c>
      <c r="T5838" s="1311"/>
      <c r="U5838" s="1311"/>
      <c r="V5838" s="1311"/>
      <c r="W5838" s="1312">
        <v>36.962499999999999</v>
      </c>
      <c r="X5838" s="1312"/>
      <c r="Y5838" s="1312"/>
      <c r="Z5838" s="1312"/>
      <c r="AA5838" s="1312"/>
      <c r="AB5838" s="1312"/>
      <c r="AC5838" s="1313">
        <v>11.8383</v>
      </c>
      <c r="AD5838" s="1313"/>
      <c r="AE5838" s="1313"/>
      <c r="AF5838" s="1313"/>
    </row>
    <row r="5839" spans="1:32" ht="22.5" customHeight="1">
      <c r="A5839" s="153"/>
      <c r="B5839" s="154"/>
      <c r="C5839" s="175" t="s">
        <v>1154</v>
      </c>
      <c r="D5839" s="1304" t="s">
        <v>1155</v>
      </c>
      <c r="E5839" s="1304"/>
      <c r="F5839" s="1304"/>
      <c r="G5839" s="1304"/>
      <c r="H5839" s="1304"/>
      <c r="I5839" s="1304"/>
      <c r="J5839" s="1304"/>
      <c r="K5839" s="1304"/>
      <c r="L5839" s="1304"/>
      <c r="M5839" s="1304"/>
      <c r="N5839" s="1304"/>
      <c r="O5839" s="1305">
        <v>0.36</v>
      </c>
      <c r="P5839" s="1305"/>
      <c r="Q5839" s="1305"/>
      <c r="R5839" s="1305"/>
      <c r="S5839" s="1306" t="s">
        <v>435</v>
      </c>
      <c r="T5839" s="1306"/>
      <c r="U5839" s="1306"/>
      <c r="V5839" s="1306"/>
      <c r="W5839" s="1307">
        <v>592.23469999999998</v>
      </c>
      <c r="X5839" s="1307"/>
      <c r="Y5839" s="1307"/>
      <c r="Z5839" s="1307"/>
      <c r="AA5839" s="1307"/>
      <c r="AB5839" s="1307"/>
      <c r="AC5839" s="1308">
        <v>213.2045</v>
      </c>
      <c r="AD5839" s="1308"/>
      <c r="AE5839" s="1308"/>
      <c r="AF5839" s="1308"/>
    </row>
    <row r="5840" spans="1:32" ht="17.45" customHeight="1">
      <c r="A5840" s="1246"/>
      <c r="B5840" s="1246"/>
      <c r="C5840" s="1246"/>
      <c r="D5840" s="1246"/>
      <c r="E5840" s="1246"/>
      <c r="F5840" s="1246"/>
      <c r="G5840" s="1246"/>
      <c r="H5840" s="1246"/>
      <c r="I5840" s="1246"/>
      <c r="J5840" s="1246"/>
      <c r="K5840" s="1246"/>
      <c r="L5840" s="1246"/>
      <c r="M5840" s="1247" t="s">
        <v>411</v>
      </c>
      <c r="N5840" s="1247"/>
      <c r="O5840" s="1247"/>
      <c r="P5840" s="1247"/>
      <c r="Q5840" s="1247"/>
      <c r="R5840" s="1247"/>
      <c r="S5840" s="1247"/>
      <c r="T5840" s="1247"/>
      <c r="U5840" s="1247"/>
      <c r="V5840" s="1247"/>
      <c r="W5840" s="1247"/>
      <c r="X5840" s="1248"/>
      <c r="Y5840" s="1248"/>
      <c r="Z5840" s="1249">
        <v>371.95049999999998</v>
      </c>
      <c r="AA5840" s="1249"/>
      <c r="AB5840" s="1249"/>
      <c r="AC5840" s="1249"/>
      <c r="AD5840" s="1249"/>
      <c r="AE5840" s="1249"/>
      <c r="AF5840" s="1249"/>
    </row>
    <row r="5841" spans="1:32" ht="17.45" customHeight="1">
      <c r="A5841" s="1257" t="s">
        <v>412</v>
      </c>
      <c r="B5841" s="1257"/>
      <c r="C5841" s="1257"/>
      <c r="D5841" s="1257"/>
      <c r="E5841" s="1257"/>
      <c r="F5841" s="1257"/>
      <c r="G5841" s="1257"/>
      <c r="H5841" s="1257"/>
      <c r="I5841" s="1257"/>
      <c r="J5841" s="1257"/>
      <c r="K5841" s="1257"/>
      <c r="L5841" s="1257"/>
      <c r="M5841" s="1257"/>
      <c r="N5841" s="1257"/>
      <c r="O5841" s="1258" t="s">
        <v>391</v>
      </c>
      <c r="P5841" s="1258"/>
      <c r="Q5841" s="1258"/>
      <c r="R5841" s="1258"/>
      <c r="S5841" s="1258" t="s">
        <v>407</v>
      </c>
      <c r="T5841" s="1258"/>
      <c r="U5841" s="1258"/>
      <c r="V5841" s="1258"/>
      <c r="W5841" s="1258" t="s">
        <v>408</v>
      </c>
      <c r="X5841" s="1258"/>
      <c r="Y5841" s="1258"/>
      <c r="Z5841" s="1258"/>
      <c r="AA5841" s="1258"/>
      <c r="AB5841" s="1258"/>
      <c r="AC5841" s="1259" t="s">
        <v>409</v>
      </c>
      <c r="AD5841" s="1259"/>
      <c r="AE5841" s="1259"/>
      <c r="AF5841" s="1259"/>
    </row>
    <row r="5842" spans="1:32" ht="16.7" customHeight="1">
      <c r="A5842" s="1246"/>
      <c r="B5842" s="1246"/>
      <c r="C5842" s="1246"/>
      <c r="D5842" s="1246"/>
      <c r="E5842" s="1246"/>
      <c r="F5842" s="1246"/>
      <c r="G5842" s="1246"/>
      <c r="H5842" s="1246"/>
      <c r="I5842" s="1246"/>
      <c r="J5842" s="1246"/>
      <c r="K5842" s="1246"/>
      <c r="L5842" s="1246"/>
      <c r="M5842" s="1247" t="s">
        <v>413</v>
      </c>
      <c r="N5842" s="1247"/>
      <c r="O5842" s="1247"/>
      <c r="P5842" s="1247"/>
      <c r="Q5842" s="1247"/>
      <c r="R5842" s="1247"/>
      <c r="S5842" s="1247"/>
      <c r="T5842" s="1247"/>
      <c r="U5842" s="1247"/>
      <c r="V5842" s="1247"/>
      <c r="W5842" s="1247"/>
      <c r="X5842" s="1248"/>
      <c r="Y5842" s="1248"/>
      <c r="Z5842" s="1249">
        <v>0</v>
      </c>
      <c r="AA5842" s="1249"/>
      <c r="AB5842" s="1249"/>
      <c r="AC5842" s="1249"/>
      <c r="AD5842" s="1249"/>
      <c r="AE5842" s="1249"/>
      <c r="AF5842" s="1249"/>
    </row>
    <row r="5843" spans="1:32" ht="17.45" customHeight="1">
      <c r="A5843" s="1257" t="s">
        <v>414</v>
      </c>
      <c r="B5843" s="1257"/>
      <c r="C5843" s="1257"/>
      <c r="D5843" s="1257"/>
      <c r="E5843" s="1257"/>
      <c r="F5843" s="1257"/>
      <c r="G5843" s="1257"/>
      <c r="H5843" s="1257"/>
      <c r="I5843" s="1257"/>
      <c r="J5843" s="1257"/>
      <c r="K5843" s="1257"/>
      <c r="L5843" s="1257"/>
      <c r="M5843" s="1257"/>
      <c r="N5843" s="1257"/>
      <c r="O5843" s="1258" t="s">
        <v>391</v>
      </c>
      <c r="P5843" s="1258"/>
      <c r="Q5843" s="1258"/>
      <c r="R5843" s="1258"/>
      <c r="S5843" s="1258" t="s">
        <v>407</v>
      </c>
      <c r="T5843" s="1258"/>
      <c r="U5843" s="1258"/>
      <c r="V5843" s="1258"/>
      <c r="W5843" s="1258" t="s">
        <v>408</v>
      </c>
      <c r="X5843" s="1258"/>
      <c r="Y5843" s="1258"/>
      <c r="Z5843" s="1258"/>
      <c r="AA5843" s="1258"/>
      <c r="AB5843" s="1258"/>
      <c r="AC5843" s="1259" t="s">
        <v>409</v>
      </c>
      <c r="AD5843" s="1259"/>
      <c r="AE5843" s="1259"/>
      <c r="AF5843" s="1259"/>
    </row>
    <row r="5844" spans="1:32" ht="22.5" customHeight="1">
      <c r="A5844" s="146"/>
      <c r="B5844" s="147"/>
      <c r="C5844" s="170" t="s">
        <v>940</v>
      </c>
      <c r="D5844" s="1314" t="s">
        <v>941</v>
      </c>
      <c r="E5844" s="1314"/>
      <c r="F5844" s="1314"/>
      <c r="G5844" s="1314"/>
      <c r="H5844" s="1314"/>
      <c r="I5844" s="1314"/>
      <c r="J5844" s="1314"/>
      <c r="K5844" s="1314"/>
      <c r="L5844" s="1314"/>
      <c r="M5844" s="1314"/>
      <c r="N5844" s="1314"/>
      <c r="O5844" s="1315">
        <v>3.2669999999999998E-2</v>
      </c>
      <c r="P5844" s="1315"/>
      <c r="Q5844" s="1315"/>
      <c r="R5844" s="1315"/>
      <c r="S5844" s="1316" t="s">
        <v>283</v>
      </c>
      <c r="T5844" s="1316"/>
      <c r="U5844" s="1316"/>
      <c r="V5844" s="1316"/>
      <c r="W5844" s="1317">
        <v>33.54</v>
      </c>
      <c r="X5844" s="1317"/>
      <c r="Y5844" s="1317"/>
      <c r="Z5844" s="1317"/>
      <c r="AA5844" s="1317"/>
      <c r="AB5844" s="1317"/>
      <c r="AC5844" s="1318">
        <v>1.0958000000000001</v>
      </c>
      <c r="AD5844" s="1318"/>
      <c r="AE5844" s="1318"/>
      <c r="AF5844" s="1318"/>
    </row>
    <row r="5845" spans="1:32" ht="23.25" customHeight="1">
      <c r="A5845" s="150"/>
      <c r="C5845" s="173" t="s">
        <v>942</v>
      </c>
      <c r="D5845" s="1309" t="s">
        <v>943</v>
      </c>
      <c r="E5845" s="1309"/>
      <c r="F5845" s="1309"/>
      <c r="G5845" s="1309"/>
      <c r="H5845" s="1309"/>
      <c r="I5845" s="1309"/>
      <c r="J5845" s="1309"/>
      <c r="K5845" s="1309"/>
      <c r="L5845" s="1309"/>
      <c r="M5845" s="1309"/>
      <c r="N5845" s="1309"/>
      <c r="O5845" s="1310">
        <v>1.2E-4</v>
      </c>
      <c r="P5845" s="1310"/>
      <c r="Q5845" s="1310"/>
      <c r="R5845" s="1310"/>
      <c r="S5845" s="1311" t="s">
        <v>283</v>
      </c>
      <c r="T5845" s="1311"/>
      <c r="U5845" s="1311"/>
      <c r="V5845" s="1311"/>
      <c r="W5845" s="1312">
        <v>33.54</v>
      </c>
      <c r="X5845" s="1312"/>
      <c r="Y5845" s="1312"/>
      <c r="Z5845" s="1312"/>
      <c r="AA5845" s="1312"/>
      <c r="AB5845" s="1312"/>
      <c r="AC5845" s="1313">
        <v>4.0000000000000001E-3</v>
      </c>
      <c r="AD5845" s="1313"/>
      <c r="AE5845" s="1313"/>
      <c r="AF5845" s="1313"/>
    </row>
    <row r="5846" spans="1:32" ht="22.5" customHeight="1">
      <c r="A5846" s="150"/>
      <c r="C5846" s="173" t="s">
        <v>1156</v>
      </c>
      <c r="D5846" s="1309" t="s">
        <v>1157</v>
      </c>
      <c r="E5846" s="1309"/>
      <c r="F5846" s="1309"/>
      <c r="G5846" s="1309"/>
      <c r="H5846" s="1309"/>
      <c r="I5846" s="1309"/>
      <c r="J5846" s="1309"/>
      <c r="K5846" s="1309"/>
      <c r="L5846" s="1309"/>
      <c r="M5846" s="1309"/>
      <c r="N5846" s="1309"/>
      <c r="O5846" s="1310">
        <v>2.2000000000000001E-3</v>
      </c>
      <c r="P5846" s="1310"/>
      <c r="Q5846" s="1310"/>
      <c r="R5846" s="1310"/>
      <c r="S5846" s="1311" t="s">
        <v>283</v>
      </c>
      <c r="T5846" s="1311"/>
      <c r="U5846" s="1311"/>
      <c r="V5846" s="1311"/>
      <c r="W5846" s="1312">
        <v>33.54</v>
      </c>
      <c r="X5846" s="1312"/>
      <c r="Y5846" s="1312"/>
      <c r="Z5846" s="1312"/>
      <c r="AA5846" s="1312"/>
      <c r="AB5846" s="1312"/>
      <c r="AC5846" s="1313">
        <v>7.3800000000000004E-2</v>
      </c>
      <c r="AD5846" s="1313"/>
      <c r="AE5846" s="1313"/>
      <c r="AF5846" s="1313"/>
    </row>
    <row r="5847" spans="1:32" ht="9.4" customHeight="1">
      <c r="A5847" s="153"/>
      <c r="B5847" s="154"/>
      <c r="C5847" s="154"/>
      <c r="D5847" s="154"/>
      <c r="E5847" s="154"/>
      <c r="F5847" s="154"/>
      <c r="G5847" s="154"/>
      <c r="H5847" s="154"/>
      <c r="I5847" s="154"/>
      <c r="J5847" s="154"/>
      <c r="K5847" s="154"/>
      <c r="L5847" s="154"/>
      <c r="M5847" s="154"/>
      <c r="N5847" s="154"/>
      <c r="O5847" s="154"/>
      <c r="P5847" s="154"/>
      <c r="Q5847" s="154"/>
      <c r="R5847" s="154"/>
      <c r="S5847" s="154"/>
      <c r="T5847" s="154"/>
      <c r="U5847" s="154"/>
      <c r="V5847" s="154"/>
      <c r="W5847" s="154"/>
      <c r="X5847" s="154"/>
      <c r="Y5847" s="154"/>
      <c r="Z5847" s="154"/>
      <c r="AA5847" s="154"/>
      <c r="AB5847" s="154"/>
      <c r="AC5847" s="154"/>
      <c r="AD5847" s="154"/>
      <c r="AE5847" s="154"/>
      <c r="AF5847" s="162"/>
    </row>
    <row r="5848" spans="1:32" ht="1.5" customHeight="1">
      <c r="A5848" s="146"/>
      <c r="B5848" s="147"/>
      <c r="C5848" s="147"/>
      <c r="D5848" s="147"/>
      <c r="E5848" s="147"/>
      <c r="F5848" s="147"/>
      <c r="G5848" s="1289" t="s">
        <v>376</v>
      </c>
      <c r="H5848" s="1289"/>
      <c r="I5848" s="1289"/>
      <c r="J5848" s="1289"/>
      <c r="K5848" s="1289"/>
      <c r="L5848" s="1289"/>
      <c r="M5848" s="1289"/>
      <c r="N5848" s="1289"/>
      <c r="O5848" s="1289"/>
      <c r="P5848" s="1289"/>
      <c r="Q5848" s="1289"/>
      <c r="R5848" s="1289"/>
      <c r="S5848" s="1289"/>
      <c r="T5848" s="1289"/>
      <c r="U5848" s="1289"/>
      <c r="V5848" s="1289"/>
      <c r="W5848" s="1289"/>
      <c r="X5848" s="1289"/>
      <c r="Y5848" s="1289"/>
      <c r="Z5848" s="1289"/>
      <c r="AA5848" s="148"/>
      <c r="AB5848" s="1290" t="s">
        <v>1158</v>
      </c>
      <c r="AC5848" s="1290"/>
      <c r="AD5848" s="1290"/>
      <c r="AE5848" s="1290"/>
      <c r="AF5848" s="1290"/>
    </row>
    <row r="5849" spans="1:32" ht="14.65" customHeight="1">
      <c r="A5849" s="150"/>
      <c r="B5849" s="1243"/>
      <c r="C5849" s="1243"/>
      <c r="D5849" s="1243"/>
      <c r="E5849" s="1243"/>
      <c r="G5849" s="1289"/>
      <c r="H5849" s="1289"/>
      <c r="I5849" s="1289"/>
      <c r="J5849" s="1289"/>
      <c r="K5849" s="1289"/>
      <c r="L5849" s="1289"/>
      <c r="M5849" s="1289"/>
      <c r="N5849" s="1289"/>
      <c r="O5849" s="1289"/>
      <c r="P5849" s="1289"/>
      <c r="Q5849" s="1289"/>
      <c r="R5849" s="1289"/>
      <c r="S5849" s="1289"/>
      <c r="T5849" s="1289"/>
      <c r="U5849" s="1289"/>
      <c r="V5849" s="1289"/>
      <c r="W5849" s="1289"/>
      <c r="X5849" s="1289"/>
      <c r="Y5849" s="1289"/>
      <c r="Z5849" s="1289"/>
      <c r="AA5849" s="152"/>
      <c r="AB5849" s="1290"/>
      <c r="AC5849" s="1290"/>
      <c r="AD5849" s="1290"/>
      <c r="AE5849" s="1290"/>
      <c r="AF5849" s="1290"/>
    </row>
    <row r="5850" spans="1:32" ht="0.75" customHeight="1">
      <c r="A5850" s="150"/>
      <c r="B5850" s="1243"/>
      <c r="C5850" s="1243"/>
      <c r="D5850" s="1243"/>
      <c r="E5850" s="1243"/>
      <c r="G5850" s="1289"/>
      <c r="H5850" s="1289"/>
      <c r="I5850" s="1289"/>
      <c r="J5850" s="1289"/>
      <c r="K5850" s="1289"/>
      <c r="L5850" s="1289"/>
      <c r="M5850" s="1289"/>
      <c r="N5850" s="1289"/>
      <c r="O5850" s="1289"/>
      <c r="P5850" s="1289"/>
      <c r="Q5850" s="1289"/>
      <c r="R5850" s="1289"/>
      <c r="S5850" s="1289"/>
      <c r="T5850" s="1289"/>
      <c r="U5850" s="1289"/>
      <c r="V5850" s="1289"/>
      <c r="W5850" s="1289"/>
      <c r="X5850" s="1289"/>
      <c r="Y5850" s="1289"/>
      <c r="Z5850" s="1289"/>
      <c r="AA5850" s="152"/>
      <c r="AB5850" s="1290"/>
      <c r="AC5850" s="1290"/>
      <c r="AD5850" s="1290"/>
      <c r="AE5850" s="1290"/>
      <c r="AF5850" s="1290"/>
    </row>
    <row r="5851" spans="1:32" ht="11.65" customHeight="1">
      <c r="A5851" s="150"/>
      <c r="B5851" s="1243"/>
      <c r="C5851" s="1243"/>
      <c r="D5851" s="1243"/>
      <c r="E5851" s="1243"/>
      <c r="G5851" s="1289"/>
      <c r="H5851" s="1289"/>
      <c r="I5851" s="1289"/>
      <c r="J5851" s="1289"/>
      <c r="K5851" s="1289"/>
      <c r="L5851" s="1289"/>
      <c r="M5851" s="1289"/>
      <c r="N5851" s="1289"/>
      <c r="O5851" s="1289"/>
      <c r="P5851" s="1289"/>
      <c r="Q5851" s="1289"/>
      <c r="R5851" s="1289"/>
      <c r="S5851" s="1289"/>
      <c r="T5851" s="1289"/>
      <c r="U5851" s="1289"/>
      <c r="V5851" s="1289"/>
      <c r="W5851" s="1289"/>
      <c r="X5851" s="1289"/>
      <c r="Y5851" s="1289"/>
      <c r="Z5851" s="1289"/>
      <c r="AA5851" s="152"/>
      <c r="AB5851" s="1291" t="s">
        <v>378</v>
      </c>
      <c r="AC5851" s="1291"/>
      <c r="AD5851" s="1291"/>
      <c r="AE5851" s="1324"/>
      <c r="AF5851" s="1324"/>
    </row>
    <row r="5852" spans="1:32" ht="13.9" customHeight="1">
      <c r="A5852" s="150"/>
      <c r="B5852" s="1243"/>
      <c r="C5852" s="1243"/>
      <c r="D5852" s="1243"/>
      <c r="E5852" s="1243"/>
      <c r="G5852" s="1293" t="s">
        <v>379</v>
      </c>
      <c r="H5852" s="1293"/>
      <c r="I5852" s="1293"/>
      <c r="J5852" s="1293"/>
      <c r="K5852" s="1293"/>
      <c r="L5852" s="1293"/>
      <c r="M5852" s="1293"/>
      <c r="N5852" s="1293"/>
      <c r="O5852" s="1293"/>
      <c r="P5852" s="1293"/>
      <c r="Q5852" s="1293"/>
      <c r="R5852" s="1293"/>
      <c r="S5852" s="1293"/>
      <c r="T5852" s="1293"/>
      <c r="U5852" s="1293"/>
      <c r="V5852" s="1293"/>
      <c r="W5852" s="1293"/>
      <c r="X5852" s="1293"/>
      <c r="Y5852" s="1293"/>
      <c r="Z5852" s="1293"/>
      <c r="AA5852" s="152"/>
      <c r="AB5852" s="1291"/>
      <c r="AC5852" s="1291"/>
      <c r="AD5852" s="1291"/>
      <c r="AE5852" s="1324"/>
      <c r="AF5852" s="1324"/>
    </row>
    <row r="5853" spans="1:32" ht="0.75" customHeight="1">
      <c r="A5853" s="150"/>
      <c r="G5853" s="1293"/>
      <c r="H5853" s="1293"/>
      <c r="I5853" s="1293"/>
      <c r="J5853" s="1293"/>
      <c r="K5853" s="1293"/>
      <c r="L5853" s="1293"/>
      <c r="M5853" s="1293"/>
      <c r="N5853" s="1293"/>
      <c r="O5853" s="1293"/>
      <c r="P5853" s="1293"/>
      <c r="Q5853" s="1293"/>
      <c r="R5853" s="1293"/>
      <c r="S5853" s="1293"/>
      <c r="T5853" s="1293"/>
      <c r="U5853" s="1293"/>
      <c r="V5853" s="1293"/>
      <c r="W5853" s="1293"/>
      <c r="X5853" s="1293"/>
      <c r="Y5853" s="1293"/>
      <c r="Z5853" s="1293"/>
      <c r="AA5853" s="152"/>
      <c r="AB5853" s="1291"/>
      <c r="AC5853" s="1291"/>
      <c r="AD5853" s="1291"/>
      <c r="AE5853" s="1324"/>
      <c r="AF5853" s="1324"/>
    </row>
    <row r="5854" spans="1:32" ht="0.75" customHeight="1">
      <c r="A5854" s="153"/>
      <c r="B5854" s="154"/>
      <c r="C5854" s="154"/>
      <c r="D5854" s="154"/>
      <c r="E5854" s="154"/>
      <c r="F5854" s="154"/>
      <c r="G5854" s="154"/>
      <c r="H5854" s="154"/>
      <c r="I5854" s="154"/>
      <c r="J5854" s="154"/>
      <c r="K5854" s="154"/>
      <c r="L5854" s="154"/>
      <c r="M5854" s="154"/>
      <c r="N5854" s="154"/>
      <c r="O5854" s="154"/>
      <c r="P5854" s="154"/>
      <c r="Q5854" s="154"/>
      <c r="R5854" s="154"/>
      <c r="S5854" s="154"/>
      <c r="T5854" s="154"/>
      <c r="U5854" s="154"/>
      <c r="V5854" s="154"/>
      <c r="W5854" s="154"/>
      <c r="X5854" s="154"/>
      <c r="Y5854" s="154"/>
      <c r="Z5854" s="154"/>
      <c r="AA5854" s="154"/>
      <c r="AB5854" s="154"/>
      <c r="AC5854" s="154"/>
      <c r="AD5854" s="154"/>
      <c r="AE5854" s="154"/>
      <c r="AF5854" s="162"/>
    </row>
    <row r="5855" spans="1:32" ht="15.95" customHeight="1">
      <c r="A5855" s="1280" t="s">
        <v>323</v>
      </c>
      <c r="B5855" s="1280"/>
      <c r="C5855" s="1280"/>
      <c r="D5855" s="1280"/>
      <c r="E5855" s="1280"/>
      <c r="F5855" s="1280"/>
      <c r="G5855" s="1280"/>
      <c r="H5855" s="1280"/>
      <c r="I5855" s="1280"/>
      <c r="J5855" s="1280"/>
      <c r="K5855" s="1280"/>
      <c r="L5855" s="1280"/>
      <c r="M5855" s="1280"/>
      <c r="N5855" s="1280"/>
      <c r="O5855" s="1280"/>
      <c r="P5855" s="1280"/>
      <c r="Q5855" s="1280"/>
      <c r="R5855" s="1280"/>
      <c r="S5855" s="1280"/>
      <c r="T5855" s="1280"/>
      <c r="U5855" s="1280"/>
      <c r="V5855" s="1280"/>
      <c r="W5855" s="1280"/>
      <c r="X5855" s="1280"/>
      <c r="Y5855" s="1280"/>
      <c r="Z5855" s="1280"/>
      <c r="AA5855" s="1280"/>
      <c r="AB5855" s="1280"/>
      <c r="AC5855" s="1280"/>
      <c r="AD5855" s="1280"/>
      <c r="AE5855" s="1280"/>
      <c r="AF5855" s="1280"/>
    </row>
    <row r="5856" spans="1:32" ht="0.75" customHeight="1">
      <c r="A5856" s="146"/>
      <c r="B5856" s="147"/>
      <c r="C5856" s="147"/>
      <c r="D5856" s="147"/>
      <c r="E5856" s="147"/>
      <c r="F5856" s="147"/>
      <c r="G5856" s="147"/>
      <c r="H5856" s="147"/>
      <c r="I5856" s="147"/>
      <c r="J5856" s="147"/>
      <c r="K5856" s="147"/>
      <c r="L5856" s="147"/>
      <c r="M5856" s="147"/>
      <c r="N5856" s="147"/>
      <c r="O5856" s="147"/>
      <c r="P5856" s="147"/>
      <c r="Q5856" s="147"/>
      <c r="R5856" s="147"/>
      <c r="S5856" s="147"/>
      <c r="T5856" s="147"/>
      <c r="U5856" s="147"/>
      <c r="V5856" s="147"/>
      <c r="W5856" s="147"/>
      <c r="X5856" s="147"/>
      <c r="Y5856" s="147"/>
      <c r="Z5856" s="147"/>
      <c r="AA5856" s="147"/>
      <c r="AB5856" s="147"/>
      <c r="AC5856" s="147"/>
      <c r="AD5856" s="147"/>
      <c r="AE5856" s="147"/>
      <c r="AF5856" s="148"/>
    </row>
    <row r="5857" spans="1:32" ht="37.15" customHeight="1">
      <c r="A5857" s="1281" t="s">
        <v>380</v>
      </c>
      <c r="B5857" s="1281"/>
      <c r="C5857" s="1281"/>
      <c r="D5857" s="1281"/>
      <c r="E5857" s="1281"/>
      <c r="F5857" s="1281"/>
      <c r="G5857" s="1281"/>
      <c r="H5857" s="1281"/>
      <c r="I5857" s="1281"/>
      <c r="J5857" s="1281"/>
      <c r="K5857" s="1281"/>
      <c r="L5857" s="1281"/>
      <c r="M5857" s="1281"/>
      <c r="N5857" s="1281"/>
      <c r="O5857" s="1281"/>
      <c r="P5857" s="1281"/>
      <c r="Q5857" s="1281"/>
      <c r="R5857" s="1281"/>
      <c r="S5857" s="1281"/>
      <c r="T5857" s="1281"/>
      <c r="U5857" s="1281"/>
      <c r="V5857" s="1281"/>
      <c r="W5857" s="1281"/>
      <c r="X5857" s="1281"/>
      <c r="Y5857" s="1282" t="s">
        <v>878</v>
      </c>
      <c r="Z5857" s="1282"/>
      <c r="AA5857" s="1282"/>
      <c r="AB5857" s="1282"/>
      <c r="AC5857" s="1282"/>
      <c r="AD5857" s="1282"/>
      <c r="AE5857" s="1282"/>
      <c r="AF5857" s="1282"/>
    </row>
    <row r="5858" spans="1:32" ht="5.0999999999999996" customHeight="1">
      <c r="A5858" s="155"/>
      <c r="B5858" s="156"/>
      <c r="C5858" s="156"/>
      <c r="D5858" s="156"/>
      <c r="E5858" s="156"/>
      <c r="F5858" s="156"/>
      <c r="G5858" s="156"/>
      <c r="H5858" s="156"/>
      <c r="I5858" s="156"/>
      <c r="J5858" s="156"/>
      <c r="K5858" s="156"/>
      <c r="L5858" s="156"/>
      <c r="M5858" s="156"/>
      <c r="N5858" s="156"/>
      <c r="O5858" s="156"/>
      <c r="P5858" s="156"/>
      <c r="Q5858" s="156"/>
      <c r="R5858" s="156"/>
      <c r="S5858" s="156"/>
      <c r="T5858" s="156"/>
      <c r="U5858" s="156"/>
      <c r="V5858" s="156"/>
      <c r="W5858" s="156"/>
      <c r="X5858" s="156"/>
      <c r="Y5858" s="156"/>
      <c r="Z5858" s="156"/>
      <c r="AA5858" s="156"/>
      <c r="AB5858" s="156"/>
      <c r="AC5858" s="156"/>
      <c r="AD5858" s="156"/>
      <c r="AE5858" s="156"/>
      <c r="AF5858" s="157"/>
    </row>
    <row r="5859" spans="1:32" ht="16.7" customHeight="1">
      <c r="A5859" s="1257" t="s">
        <v>414</v>
      </c>
      <c r="B5859" s="1257"/>
      <c r="C5859" s="1257"/>
      <c r="D5859" s="1257"/>
      <c r="E5859" s="1257"/>
      <c r="F5859" s="1257"/>
      <c r="G5859" s="1257"/>
      <c r="H5859" s="1257"/>
      <c r="I5859" s="1257"/>
      <c r="J5859" s="1257"/>
      <c r="K5859" s="1257"/>
      <c r="L5859" s="1257"/>
      <c r="M5859" s="1257"/>
      <c r="N5859" s="1257"/>
      <c r="O5859" s="1258" t="s">
        <v>391</v>
      </c>
      <c r="P5859" s="1258"/>
      <c r="Q5859" s="1258"/>
      <c r="R5859" s="1258"/>
      <c r="S5859" s="1258" t="s">
        <v>407</v>
      </c>
      <c r="T5859" s="1258"/>
      <c r="U5859" s="1258"/>
      <c r="V5859" s="1258"/>
      <c r="W5859" s="1258" t="s">
        <v>408</v>
      </c>
      <c r="X5859" s="1258"/>
      <c r="Y5859" s="1258"/>
      <c r="Z5859" s="1258"/>
      <c r="AA5859" s="1258"/>
      <c r="AB5859" s="1258"/>
      <c r="AC5859" s="1259" t="s">
        <v>409</v>
      </c>
      <c r="AD5859" s="1259"/>
      <c r="AE5859" s="1259"/>
      <c r="AF5859" s="1259"/>
    </row>
    <row r="5860" spans="1:32" ht="23.25" customHeight="1">
      <c r="A5860" s="146"/>
      <c r="B5860" s="147"/>
      <c r="C5860" s="170" t="s">
        <v>944</v>
      </c>
      <c r="D5860" s="1314" t="s">
        <v>945</v>
      </c>
      <c r="E5860" s="1314"/>
      <c r="F5860" s="1314"/>
      <c r="G5860" s="1314"/>
      <c r="H5860" s="1314"/>
      <c r="I5860" s="1314"/>
      <c r="J5860" s="1314"/>
      <c r="K5860" s="1314"/>
      <c r="L5860" s="1314"/>
      <c r="M5860" s="1314"/>
      <c r="N5860" s="1314"/>
      <c r="O5860" s="1315">
        <v>9.9000000000000008E-3</v>
      </c>
      <c r="P5860" s="1315"/>
      <c r="Q5860" s="1315"/>
      <c r="R5860" s="1315"/>
      <c r="S5860" s="1316" t="s">
        <v>283</v>
      </c>
      <c r="T5860" s="1316"/>
      <c r="U5860" s="1316"/>
      <c r="V5860" s="1316"/>
      <c r="W5860" s="1317">
        <v>33.54</v>
      </c>
      <c r="X5860" s="1317"/>
      <c r="Y5860" s="1317"/>
      <c r="Z5860" s="1317"/>
      <c r="AA5860" s="1317"/>
      <c r="AB5860" s="1317"/>
      <c r="AC5860" s="1318">
        <v>0.33200000000000002</v>
      </c>
      <c r="AD5860" s="1318"/>
      <c r="AE5860" s="1318"/>
      <c r="AF5860" s="1318"/>
    </row>
    <row r="5861" spans="1:32" ht="22.5" customHeight="1">
      <c r="A5861" s="150"/>
      <c r="C5861" s="173" t="s">
        <v>1159</v>
      </c>
      <c r="D5861" s="1309" t="s">
        <v>1160</v>
      </c>
      <c r="E5861" s="1309"/>
      <c r="F5861" s="1309"/>
      <c r="G5861" s="1309"/>
      <c r="H5861" s="1309"/>
      <c r="I5861" s="1309"/>
      <c r="J5861" s="1309"/>
      <c r="K5861" s="1309"/>
      <c r="L5861" s="1309"/>
      <c r="M5861" s="1309"/>
      <c r="N5861" s="1309"/>
      <c r="O5861" s="1310">
        <v>1.7000000000000001E-4</v>
      </c>
      <c r="P5861" s="1310"/>
      <c r="Q5861" s="1310"/>
      <c r="R5861" s="1310"/>
      <c r="S5861" s="1311" t="s">
        <v>283</v>
      </c>
      <c r="T5861" s="1311"/>
      <c r="U5861" s="1311"/>
      <c r="V5861" s="1311"/>
      <c r="W5861" s="1312">
        <v>33.54</v>
      </c>
      <c r="X5861" s="1312"/>
      <c r="Y5861" s="1312"/>
      <c r="Z5861" s="1312"/>
      <c r="AA5861" s="1312"/>
      <c r="AB5861" s="1312"/>
      <c r="AC5861" s="1313">
        <v>5.7000000000000002E-3</v>
      </c>
      <c r="AD5861" s="1313"/>
      <c r="AE5861" s="1313"/>
      <c r="AF5861" s="1313"/>
    </row>
    <row r="5862" spans="1:32" ht="23.25" customHeight="1">
      <c r="A5862" s="150"/>
      <c r="C5862" s="173" t="s">
        <v>675</v>
      </c>
      <c r="D5862" s="1309" t="s">
        <v>676</v>
      </c>
      <c r="E5862" s="1309"/>
      <c r="F5862" s="1309"/>
      <c r="G5862" s="1309"/>
      <c r="H5862" s="1309"/>
      <c r="I5862" s="1309"/>
      <c r="J5862" s="1309"/>
      <c r="K5862" s="1309"/>
      <c r="L5862" s="1309"/>
      <c r="M5862" s="1309"/>
      <c r="N5862" s="1309"/>
      <c r="O5862" s="1310">
        <v>3.0000000000000001E-5</v>
      </c>
      <c r="P5862" s="1310"/>
      <c r="Q5862" s="1310"/>
      <c r="R5862" s="1310"/>
      <c r="S5862" s="1311" t="s">
        <v>283</v>
      </c>
      <c r="T5862" s="1311"/>
      <c r="U5862" s="1311"/>
      <c r="V5862" s="1311"/>
      <c r="W5862" s="1312">
        <v>33.54</v>
      </c>
      <c r="X5862" s="1312"/>
      <c r="Y5862" s="1312"/>
      <c r="Z5862" s="1312"/>
      <c r="AA5862" s="1312"/>
      <c r="AB5862" s="1312"/>
      <c r="AC5862" s="1313">
        <v>1E-3</v>
      </c>
      <c r="AD5862" s="1313"/>
      <c r="AE5862" s="1313"/>
      <c r="AF5862" s="1313"/>
    </row>
    <row r="5863" spans="1:32" ht="22.5" customHeight="1">
      <c r="A5863" s="153"/>
      <c r="B5863" s="154"/>
      <c r="C5863" s="175" t="s">
        <v>750</v>
      </c>
      <c r="D5863" s="1304" t="s">
        <v>751</v>
      </c>
      <c r="E5863" s="1304"/>
      <c r="F5863" s="1304"/>
      <c r="G5863" s="1304"/>
      <c r="H5863" s="1304"/>
      <c r="I5863" s="1304"/>
      <c r="J5863" s="1304"/>
      <c r="K5863" s="1304"/>
      <c r="L5863" s="1304"/>
      <c r="M5863" s="1304"/>
      <c r="N5863" s="1304"/>
      <c r="O5863" s="1305">
        <v>4.4000000000000002E-4</v>
      </c>
      <c r="P5863" s="1305"/>
      <c r="Q5863" s="1305"/>
      <c r="R5863" s="1305"/>
      <c r="S5863" s="1306" t="s">
        <v>283</v>
      </c>
      <c r="T5863" s="1306"/>
      <c r="U5863" s="1306"/>
      <c r="V5863" s="1306"/>
      <c r="W5863" s="1307">
        <v>33.54</v>
      </c>
      <c r="X5863" s="1307"/>
      <c r="Y5863" s="1307"/>
      <c r="Z5863" s="1307"/>
      <c r="AA5863" s="1307"/>
      <c r="AB5863" s="1307"/>
      <c r="AC5863" s="1308">
        <v>1.4800000000000001E-2</v>
      </c>
      <c r="AD5863" s="1308"/>
      <c r="AE5863" s="1308"/>
      <c r="AF5863" s="1308"/>
    </row>
    <row r="5864" spans="1:32" ht="17.45" customHeight="1">
      <c r="A5864" s="1251"/>
      <c r="B5864" s="1251"/>
      <c r="C5864" s="1251"/>
      <c r="D5864" s="1251"/>
      <c r="E5864" s="1251"/>
      <c r="F5864" s="1251"/>
      <c r="G5864" s="1251"/>
      <c r="H5864" s="1251"/>
      <c r="I5864" s="1251"/>
      <c r="J5864" s="1251"/>
      <c r="K5864" s="1251"/>
      <c r="L5864" s="1251"/>
      <c r="M5864" s="1252" t="s">
        <v>415</v>
      </c>
      <c r="N5864" s="1252"/>
      <c r="O5864" s="1252"/>
      <c r="P5864" s="1252"/>
      <c r="Q5864" s="1252"/>
      <c r="R5864" s="1252"/>
      <c r="S5864" s="1252"/>
      <c r="T5864" s="1252"/>
      <c r="U5864" s="1252"/>
      <c r="V5864" s="1252"/>
      <c r="W5864" s="1252"/>
      <c r="X5864" s="1253"/>
      <c r="Y5864" s="1253"/>
      <c r="Z5864" s="1254">
        <v>1.5270999999999999</v>
      </c>
      <c r="AA5864" s="1254"/>
      <c r="AB5864" s="1254"/>
      <c r="AC5864" s="1254"/>
      <c r="AD5864" s="1254"/>
      <c r="AE5864" s="1254"/>
      <c r="AF5864" s="1254"/>
    </row>
    <row r="5865" spans="1:32" ht="16.7" customHeight="1">
      <c r="A5865" s="1255" t="s">
        <v>416</v>
      </c>
      <c r="B5865" s="1255"/>
      <c r="C5865" s="1255"/>
      <c r="D5865" s="1255"/>
      <c r="E5865" s="1255"/>
      <c r="F5865" s="1255"/>
      <c r="G5865" s="1255"/>
      <c r="H5865" s="1255"/>
      <c r="I5865" s="1255"/>
      <c r="J5865" s="1256" t="s">
        <v>391</v>
      </c>
      <c r="K5865" s="1256"/>
      <c r="L5865" s="158" t="s">
        <v>417</v>
      </c>
      <c r="M5865" s="158" t="s">
        <v>418</v>
      </c>
      <c r="N5865" s="1256" t="s">
        <v>419</v>
      </c>
      <c r="O5865" s="1256"/>
      <c r="P5865" s="1256" t="s">
        <v>420</v>
      </c>
      <c r="Q5865" s="1256"/>
      <c r="R5865" s="1256"/>
      <c r="S5865" s="1256"/>
      <c r="T5865" s="1256" t="s">
        <v>421</v>
      </c>
      <c r="U5865" s="1256"/>
      <c r="V5865" s="1256"/>
      <c r="W5865" s="1256"/>
      <c r="X5865" s="1256" t="s">
        <v>422</v>
      </c>
      <c r="Y5865" s="1256"/>
      <c r="Z5865" s="1256"/>
      <c r="AA5865" s="1256"/>
      <c r="AB5865" s="1256"/>
      <c r="AC5865" s="1245" t="s">
        <v>409</v>
      </c>
      <c r="AD5865" s="1245"/>
      <c r="AE5865" s="1245"/>
      <c r="AF5865" s="1245"/>
    </row>
    <row r="5866" spans="1:32" ht="30.6" customHeight="1">
      <c r="A5866" s="146"/>
      <c r="B5866" s="147"/>
      <c r="C5866" s="170" t="s">
        <v>953</v>
      </c>
      <c r="D5866" s="1263" t="s">
        <v>941</v>
      </c>
      <c r="E5866" s="1263"/>
      <c r="F5866" s="1263"/>
      <c r="G5866" s="1263"/>
      <c r="H5866" s="1263"/>
      <c r="I5866" s="1263"/>
      <c r="J5866" s="1300">
        <v>3.2669999999999998E-2</v>
      </c>
      <c r="K5866" s="1300"/>
      <c r="L5866" s="171">
        <v>0</v>
      </c>
      <c r="M5866" s="171">
        <v>0</v>
      </c>
      <c r="N5866" s="1265">
        <v>0</v>
      </c>
      <c r="O5866" s="1265"/>
      <c r="P5866" s="1265">
        <v>1.1000000000000001</v>
      </c>
      <c r="Q5866" s="1265"/>
      <c r="R5866" s="1265"/>
      <c r="S5866" s="1265"/>
      <c r="T5866" s="1265">
        <v>0.88</v>
      </c>
      <c r="U5866" s="1265"/>
      <c r="V5866" s="1265"/>
      <c r="W5866" s="1265"/>
      <c r="X5866" s="1265">
        <v>0.72</v>
      </c>
      <c r="Y5866" s="1265"/>
      <c r="Z5866" s="1265"/>
      <c r="AA5866" s="1265"/>
      <c r="AB5866" s="1265"/>
      <c r="AC5866" s="1266">
        <v>0</v>
      </c>
      <c r="AD5866" s="1266"/>
      <c r="AE5866" s="1266"/>
      <c r="AF5866" s="1266"/>
    </row>
    <row r="5867" spans="1:32" ht="22.5" customHeight="1">
      <c r="A5867" s="150"/>
      <c r="C5867" s="173" t="s">
        <v>954</v>
      </c>
      <c r="D5867" s="1297" t="s">
        <v>943</v>
      </c>
      <c r="E5867" s="1297"/>
      <c r="F5867" s="1297"/>
      <c r="G5867" s="1297"/>
      <c r="H5867" s="1297"/>
      <c r="I5867" s="1297"/>
      <c r="J5867" s="1298">
        <v>1.2E-4</v>
      </c>
      <c r="K5867" s="1298"/>
      <c r="L5867" s="174">
        <v>0</v>
      </c>
      <c r="M5867" s="174">
        <v>0</v>
      </c>
      <c r="N5867" s="1299">
        <v>0</v>
      </c>
      <c r="O5867" s="1299"/>
      <c r="P5867" s="1299">
        <v>1.1000000000000001</v>
      </c>
      <c r="Q5867" s="1299"/>
      <c r="R5867" s="1299"/>
      <c r="S5867" s="1299"/>
      <c r="T5867" s="1299">
        <v>0.88</v>
      </c>
      <c r="U5867" s="1299"/>
      <c r="V5867" s="1299"/>
      <c r="W5867" s="1299"/>
      <c r="X5867" s="1299">
        <v>0.72</v>
      </c>
      <c r="Y5867" s="1299"/>
      <c r="Z5867" s="1299"/>
      <c r="AA5867" s="1299"/>
      <c r="AB5867" s="1299"/>
      <c r="AC5867" s="1262">
        <v>0</v>
      </c>
      <c r="AD5867" s="1262"/>
      <c r="AE5867" s="1262"/>
      <c r="AF5867" s="1262"/>
    </row>
    <row r="5868" spans="1:32" ht="36.6" customHeight="1">
      <c r="A5868" s="150"/>
      <c r="C5868" s="173" t="s">
        <v>1161</v>
      </c>
      <c r="D5868" s="1297" t="s">
        <v>1157</v>
      </c>
      <c r="E5868" s="1297"/>
      <c r="F5868" s="1297"/>
      <c r="G5868" s="1297"/>
      <c r="H5868" s="1297"/>
      <c r="I5868" s="1297"/>
      <c r="J5868" s="1298">
        <v>2.2000000000000001E-3</v>
      </c>
      <c r="K5868" s="1298"/>
      <c r="L5868" s="174">
        <v>0</v>
      </c>
      <c r="M5868" s="174">
        <v>0</v>
      </c>
      <c r="N5868" s="1299">
        <v>0</v>
      </c>
      <c r="O5868" s="1299"/>
      <c r="P5868" s="1299">
        <v>1.1000000000000001</v>
      </c>
      <c r="Q5868" s="1299"/>
      <c r="R5868" s="1299"/>
      <c r="S5868" s="1299"/>
      <c r="T5868" s="1299">
        <v>0.88</v>
      </c>
      <c r="U5868" s="1299"/>
      <c r="V5868" s="1299"/>
      <c r="W5868" s="1299"/>
      <c r="X5868" s="1299">
        <v>0.72</v>
      </c>
      <c r="Y5868" s="1299"/>
      <c r="Z5868" s="1299"/>
      <c r="AA5868" s="1299"/>
      <c r="AB5868" s="1299"/>
      <c r="AC5868" s="1262">
        <v>0</v>
      </c>
      <c r="AD5868" s="1262"/>
      <c r="AE5868" s="1262"/>
      <c r="AF5868" s="1262"/>
    </row>
    <row r="5869" spans="1:32" ht="25.9" customHeight="1">
      <c r="A5869" s="150"/>
      <c r="C5869" s="173" t="s">
        <v>955</v>
      </c>
      <c r="D5869" s="1297" t="s">
        <v>945</v>
      </c>
      <c r="E5869" s="1297"/>
      <c r="F5869" s="1297"/>
      <c r="G5869" s="1297"/>
      <c r="H5869" s="1297"/>
      <c r="I5869" s="1297"/>
      <c r="J5869" s="1298">
        <v>9.9000000000000008E-3</v>
      </c>
      <c r="K5869" s="1298"/>
      <c r="L5869" s="174">
        <v>0</v>
      </c>
      <c r="M5869" s="174">
        <v>0</v>
      </c>
      <c r="N5869" s="1299">
        <v>0</v>
      </c>
      <c r="O5869" s="1299"/>
      <c r="P5869" s="1299">
        <v>1.1000000000000001</v>
      </c>
      <c r="Q5869" s="1299"/>
      <c r="R5869" s="1299"/>
      <c r="S5869" s="1299"/>
      <c r="T5869" s="1299">
        <v>0.88</v>
      </c>
      <c r="U5869" s="1299"/>
      <c r="V5869" s="1299"/>
      <c r="W5869" s="1299"/>
      <c r="X5869" s="1299">
        <v>0.72</v>
      </c>
      <c r="Y5869" s="1299"/>
      <c r="Z5869" s="1299"/>
      <c r="AA5869" s="1299"/>
      <c r="AB5869" s="1299"/>
      <c r="AC5869" s="1262">
        <v>0</v>
      </c>
      <c r="AD5869" s="1262"/>
      <c r="AE5869" s="1262"/>
      <c r="AF5869" s="1262"/>
    </row>
    <row r="5870" spans="1:32" ht="32.450000000000003" customHeight="1">
      <c r="A5870" s="150"/>
      <c r="C5870" s="173" t="s">
        <v>1162</v>
      </c>
      <c r="D5870" s="1297" t="s">
        <v>1160</v>
      </c>
      <c r="E5870" s="1297"/>
      <c r="F5870" s="1297"/>
      <c r="G5870" s="1297"/>
      <c r="H5870" s="1297"/>
      <c r="I5870" s="1297"/>
      <c r="J5870" s="1298">
        <v>1.7000000000000001E-4</v>
      </c>
      <c r="K5870" s="1298"/>
      <c r="L5870" s="174">
        <v>0</v>
      </c>
      <c r="M5870" s="174">
        <v>0</v>
      </c>
      <c r="N5870" s="1299">
        <v>0</v>
      </c>
      <c r="O5870" s="1299"/>
      <c r="P5870" s="1299">
        <v>1.1000000000000001</v>
      </c>
      <c r="Q5870" s="1299"/>
      <c r="R5870" s="1299"/>
      <c r="S5870" s="1299"/>
      <c r="T5870" s="1299">
        <v>0.88</v>
      </c>
      <c r="U5870" s="1299"/>
      <c r="V5870" s="1299"/>
      <c r="W5870" s="1299"/>
      <c r="X5870" s="1299">
        <v>0.72</v>
      </c>
      <c r="Y5870" s="1299"/>
      <c r="Z5870" s="1299"/>
      <c r="AA5870" s="1299"/>
      <c r="AB5870" s="1299"/>
      <c r="AC5870" s="1262">
        <v>0</v>
      </c>
      <c r="AD5870" s="1262"/>
      <c r="AE5870" s="1262"/>
      <c r="AF5870" s="1262"/>
    </row>
    <row r="5871" spans="1:32" ht="28.9" customHeight="1">
      <c r="A5871" s="150"/>
      <c r="C5871" s="173" t="s">
        <v>683</v>
      </c>
      <c r="D5871" s="1297" t="s">
        <v>676</v>
      </c>
      <c r="E5871" s="1297"/>
      <c r="F5871" s="1297"/>
      <c r="G5871" s="1297"/>
      <c r="H5871" s="1297"/>
      <c r="I5871" s="1297"/>
      <c r="J5871" s="1298">
        <v>3.0000000000000001E-5</v>
      </c>
      <c r="K5871" s="1298"/>
      <c r="L5871" s="174">
        <v>0</v>
      </c>
      <c r="M5871" s="174">
        <v>0</v>
      </c>
      <c r="N5871" s="1299">
        <v>0</v>
      </c>
      <c r="O5871" s="1299"/>
      <c r="P5871" s="1299">
        <v>1.1000000000000001</v>
      </c>
      <c r="Q5871" s="1299"/>
      <c r="R5871" s="1299"/>
      <c r="S5871" s="1299"/>
      <c r="T5871" s="1299">
        <v>0.88</v>
      </c>
      <c r="U5871" s="1299"/>
      <c r="V5871" s="1299"/>
      <c r="W5871" s="1299"/>
      <c r="X5871" s="1299">
        <v>0.72</v>
      </c>
      <c r="Y5871" s="1299"/>
      <c r="Z5871" s="1299"/>
      <c r="AA5871" s="1299"/>
      <c r="AB5871" s="1299"/>
      <c r="AC5871" s="1262">
        <v>0</v>
      </c>
      <c r="AD5871" s="1262"/>
      <c r="AE5871" s="1262"/>
      <c r="AF5871" s="1262"/>
    </row>
    <row r="5872" spans="1:32" ht="31.9" customHeight="1">
      <c r="A5872" s="153"/>
      <c r="B5872" s="154"/>
      <c r="C5872" s="175" t="s">
        <v>756</v>
      </c>
      <c r="D5872" s="1294" t="s">
        <v>751</v>
      </c>
      <c r="E5872" s="1294"/>
      <c r="F5872" s="1294"/>
      <c r="G5872" s="1294"/>
      <c r="H5872" s="1294"/>
      <c r="I5872" s="1294"/>
      <c r="J5872" s="1295">
        <v>4.4000000000000002E-4</v>
      </c>
      <c r="K5872" s="1295"/>
      <c r="L5872" s="176">
        <v>0</v>
      </c>
      <c r="M5872" s="176">
        <v>0</v>
      </c>
      <c r="N5872" s="1296">
        <v>0</v>
      </c>
      <c r="O5872" s="1296"/>
      <c r="P5872" s="1296">
        <v>1.1000000000000001</v>
      </c>
      <c r="Q5872" s="1296"/>
      <c r="R5872" s="1296"/>
      <c r="S5872" s="1296"/>
      <c r="T5872" s="1296">
        <v>0.88</v>
      </c>
      <c r="U5872" s="1296"/>
      <c r="V5872" s="1296"/>
      <c r="W5872" s="1296"/>
      <c r="X5872" s="1296">
        <v>0.72</v>
      </c>
      <c r="Y5872" s="1296"/>
      <c r="Z5872" s="1296"/>
      <c r="AA5872" s="1296"/>
      <c r="AB5872" s="1296"/>
      <c r="AC5872" s="1261">
        <v>0</v>
      </c>
      <c r="AD5872" s="1261"/>
      <c r="AE5872" s="1261"/>
      <c r="AF5872" s="1261"/>
    </row>
    <row r="5873" spans="1:32" ht="17.45" customHeight="1">
      <c r="A5873" s="1246"/>
      <c r="B5873" s="1246"/>
      <c r="C5873" s="1246"/>
      <c r="D5873" s="1246"/>
      <c r="E5873" s="1246"/>
      <c r="F5873" s="1246"/>
      <c r="G5873" s="1246"/>
      <c r="H5873" s="1246"/>
      <c r="I5873" s="1246"/>
      <c r="J5873" s="1246"/>
      <c r="K5873" s="1246"/>
      <c r="L5873" s="1246"/>
      <c r="M5873" s="1247" t="s">
        <v>423</v>
      </c>
      <c r="N5873" s="1247"/>
      <c r="O5873" s="1247"/>
      <c r="P5873" s="1247"/>
      <c r="Q5873" s="1247"/>
      <c r="R5873" s="1247"/>
      <c r="S5873" s="1247"/>
      <c r="T5873" s="1247"/>
      <c r="U5873" s="1247"/>
      <c r="V5873" s="1247"/>
      <c r="W5873" s="1247"/>
      <c r="X5873" s="1248"/>
      <c r="Y5873" s="1248"/>
      <c r="Z5873" s="1249">
        <v>0</v>
      </c>
      <c r="AA5873" s="1249"/>
      <c r="AB5873" s="1249"/>
      <c r="AC5873" s="1249"/>
      <c r="AD5873" s="1249"/>
      <c r="AE5873" s="1249"/>
      <c r="AF5873" s="1249"/>
    </row>
    <row r="5874" spans="1:32" ht="5.0999999999999996" customHeight="1">
      <c r="A5874" s="1250"/>
      <c r="B5874" s="1250"/>
      <c r="C5874" s="1250"/>
      <c r="D5874" s="1250"/>
      <c r="E5874" s="1250"/>
      <c r="F5874" s="1250"/>
      <c r="G5874" s="1250"/>
      <c r="H5874" s="1250"/>
      <c r="I5874" s="1250"/>
      <c r="J5874" s="1250"/>
      <c r="K5874" s="1250"/>
      <c r="L5874" s="1250"/>
      <c r="M5874" s="1250"/>
      <c r="N5874" s="1250"/>
      <c r="O5874" s="1250"/>
      <c r="P5874" s="1250"/>
      <c r="Q5874" s="1250"/>
      <c r="R5874" s="1250"/>
      <c r="S5874" s="1250"/>
      <c r="T5874" s="1250"/>
      <c r="U5874" s="1250"/>
      <c r="V5874" s="1250"/>
      <c r="W5874" s="1250"/>
      <c r="X5874" s="1250"/>
      <c r="Y5874" s="1250"/>
      <c r="Z5874" s="1250"/>
      <c r="AA5874" s="1250"/>
      <c r="AB5874" s="1250"/>
      <c r="AC5874" s="1250"/>
      <c r="AD5874" s="1250"/>
      <c r="AE5874" s="1250"/>
      <c r="AF5874" s="1250"/>
    </row>
    <row r="5875" spans="1:32" ht="17.45" customHeight="1">
      <c r="A5875" s="1239"/>
      <c r="B5875" s="1239"/>
      <c r="C5875" s="1239"/>
      <c r="D5875" s="1239"/>
      <c r="E5875" s="1239"/>
      <c r="F5875" s="1239"/>
      <c r="G5875" s="1239"/>
      <c r="H5875" s="1239"/>
      <c r="I5875" s="1239"/>
      <c r="J5875" s="1239"/>
      <c r="K5875" s="1239"/>
      <c r="L5875" s="1239"/>
      <c r="M5875" s="1240" t="s">
        <v>424</v>
      </c>
      <c r="N5875" s="1240"/>
      <c r="O5875" s="1240"/>
      <c r="P5875" s="1240"/>
      <c r="Q5875" s="1240"/>
      <c r="R5875" s="1240"/>
      <c r="S5875" s="1240"/>
      <c r="T5875" s="1240"/>
      <c r="U5875" s="1240"/>
      <c r="V5875" s="1240"/>
      <c r="W5875" s="1240"/>
      <c r="X5875" s="1243"/>
      <c r="Y5875" s="1243"/>
      <c r="Z5875" s="1241">
        <v>415.35</v>
      </c>
      <c r="AA5875" s="1241"/>
      <c r="AB5875" s="1241"/>
      <c r="AC5875" s="1241"/>
      <c r="AD5875" s="1241"/>
      <c r="AE5875" s="1241"/>
      <c r="AF5875" s="1241"/>
    </row>
    <row r="5876" spans="1:32" ht="16.7" customHeight="1">
      <c r="A5876" s="1239"/>
      <c r="B5876" s="1239"/>
      <c r="C5876" s="1239"/>
      <c r="D5876" s="1239"/>
      <c r="E5876" s="1239"/>
      <c r="F5876" s="1239"/>
      <c r="G5876" s="1239"/>
      <c r="H5876" s="1239"/>
      <c r="I5876" s="1239"/>
      <c r="J5876" s="1239"/>
      <c r="K5876" s="1240" t="s">
        <v>425</v>
      </c>
      <c r="L5876" s="1240"/>
      <c r="M5876" s="1240"/>
      <c r="N5876" s="1240"/>
      <c r="O5876" s="1240"/>
      <c r="P5876" s="1240"/>
      <c r="Q5876" s="151"/>
      <c r="R5876" s="1244">
        <v>0</v>
      </c>
      <c r="S5876" s="1244"/>
      <c r="T5876" s="1244"/>
      <c r="U5876" s="151"/>
      <c r="V5876" s="1240" t="s">
        <v>426</v>
      </c>
      <c r="W5876" s="1240"/>
      <c r="X5876" s="1243"/>
      <c r="Y5876" s="1243"/>
      <c r="Z5876" s="1241">
        <v>0</v>
      </c>
      <c r="AA5876" s="1241"/>
      <c r="AB5876" s="1241"/>
      <c r="AC5876" s="1241"/>
      <c r="AD5876" s="1241"/>
      <c r="AE5876" s="1241"/>
      <c r="AF5876" s="1241"/>
    </row>
    <row r="5877" spans="1:32" ht="0.75" customHeight="1">
      <c r="A5877" s="1239"/>
      <c r="B5877" s="1239"/>
      <c r="C5877" s="1239"/>
      <c r="D5877" s="1239"/>
      <c r="E5877" s="1239"/>
      <c r="F5877" s="1239"/>
      <c r="G5877" s="1239"/>
      <c r="H5877" s="1239"/>
      <c r="I5877" s="1239"/>
      <c r="J5877" s="1239"/>
      <c r="K5877" s="1239"/>
      <c r="L5877" s="1239"/>
      <c r="M5877" s="1239"/>
      <c r="N5877" s="1239"/>
      <c r="O5877" s="1239"/>
      <c r="P5877" s="1239"/>
      <c r="Q5877" s="1239"/>
      <c r="R5877" s="1239"/>
      <c r="S5877" s="1239"/>
      <c r="T5877" s="1239"/>
      <c r="U5877" s="1239"/>
      <c r="V5877" s="1240"/>
      <c r="W5877" s="1240"/>
      <c r="X5877" s="1243"/>
      <c r="Y5877" s="1243"/>
      <c r="Z5877" s="1241"/>
      <c r="AA5877" s="1241"/>
      <c r="AB5877" s="1241"/>
      <c r="AC5877" s="1241"/>
      <c r="AD5877" s="1241"/>
      <c r="AE5877" s="1241"/>
      <c r="AF5877" s="1241"/>
    </row>
    <row r="5878" spans="1:32" ht="16.7" customHeight="1">
      <c r="A5878" s="1239"/>
      <c r="B5878" s="1239"/>
      <c r="C5878" s="1239"/>
      <c r="D5878" s="1239"/>
      <c r="E5878" s="1239"/>
      <c r="F5878" s="1239"/>
      <c r="G5878" s="1239"/>
      <c r="H5878" s="1239"/>
      <c r="I5878" s="1239"/>
      <c r="J5878" s="1239"/>
      <c r="K5878" s="1239"/>
      <c r="L5878" s="1239"/>
      <c r="M5878" s="1240" t="s">
        <v>427</v>
      </c>
      <c r="N5878" s="1240"/>
      <c r="O5878" s="1240"/>
      <c r="P5878" s="1240"/>
      <c r="Q5878" s="1240"/>
      <c r="R5878" s="1240"/>
      <c r="S5878" s="1240"/>
      <c r="T5878" s="1240"/>
      <c r="U5878" s="1240"/>
      <c r="V5878" s="1240"/>
      <c r="W5878" s="1240"/>
      <c r="X5878" s="1243"/>
      <c r="Y5878" s="1243"/>
      <c r="Z5878" s="1241">
        <v>415.35</v>
      </c>
      <c r="AA5878" s="1241"/>
      <c r="AB5878" s="1241"/>
      <c r="AC5878" s="1241"/>
      <c r="AD5878" s="1241"/>
      <c r="AE5878" s="1241"/>
      <c r="AF5878" s="1241"/>
    </row>
    <row r="5879" spans="1:32" ht="5.85" customHeight="1">
      <c r="A5879" s="1242"/>
      <c r="B5879" s="1242"/>
      <c r="C5879" s="1242"/>
      <c r="D5879" s="1242"/>
      <c r="E5879" s="1242"/>
      <c r="F5879" s="1242"/>
      <c r="G5879" s="1242"/>
      <c r="H5879" s="1242"/>
      <c r="I5879" s="1242"/>
      <c r="J5879" s="1242"/>
      <c r="K5879" s="1242"/>
      <c r="L5879" s="1242"/>
      <c r="M5879" s="1242"/>
      <c r="N5879" s="1242"/>
      <c r="O5879" s="1242"/>
      <c r="P5879" s="1242"/>
      <c r="Q5879" s="1242"/>
      <c r="R5879" s="1242"/>
      <c r="S5879" s="1242"/>
      <c r="T5879" s="1242"/>
      <c r="U5879" s="1242"/>
      <c r="V5879" s="1242"/>
      <c r="W5879" s="1242"/>
      <c r="X5879" s="1242"/>
      <c r="Y5879" s="1242"/>
      <c r="Z5879" s="1242"/>
      <c r="AA5879" s="1242"/>
      <c r="AB5879" s="1242"/>
      <c r="AC5879" s="1242"/>
      <c r="AD5879" s="1242"/>
      <c r="AE5879" s="1242"/>
      <c r="AF5879" s="1242"/>
    </row>
    <row r="5880" spans="1:32" ht="145.35" customHeight="1">
      <c r="A5880" s="150"/>
      <c r="AF5880" s="152"/>
    </row>
    <row r="5881" spans="1:32" ht="80.650000000000006" customHeight="1">
      <c r="A5881" s="150"/>
      <c r="AF5881" s="152"/>
    </row>
    <row r="5882" spans="1:32" ht="80.650000000000006" customHeight="1">
      <c r="A5882" s="153"/>
      <c r="B5882" s="154"/>
      <c r="C5882" s="154"/>
      <c r="D5882" s="154"/>
      <c r="E5882" s="154"/>
      <c r="F5882" s="154"/>
      <c r="G5882" s="154"/>
      <c r="H5882" s="154"/>
      <c r="I5882" s="154"/>
      <c r="J5882" s="154"/>
      <c r="K5882" s="154"/>
      <c r="L5882" s="154"/>
      <c r="M5882" s="154"/>
      <c r="N5882" s="154"/>
      <c r="O5882" s="154"/>
      <c r="P5882" s="154"/>
      <c r="Q5882" s="154"/>
      <c r="R5882" s="154"/>
      <c r="S5882" s="154"/>
      <c r="T5882" s="154"/>
      <c r="U5882" s="154"/>
      <c r="V5882" s="154"/>
      <c r="W5882" s="154"/>
      <c r="X5882" s="154"/>
      <c r="Y5882" s="154"/>
      <c r="Z5882" s="154"/>
      <c r="AA5882" s="154"/>
      <c r="AB5882" s="154"/>
      <c r="AC5882" s="154"/>
      <c r="AD5882" s="154"/>
      <c r="AE5882" s="154"/>
      <c r="AF5882" s="162"/>
    </row>
    <row r="5883" spans="1:32" ht="2.1" customHeight="1">
      <c r="A5883" s="146"/>
      <c r="B5883" s="147"/>
      <c r="C5883" s="147"/>
      <c r="D5883" s="147"/>
      <c r="E5883" s="147"/>
      <c r="F5883" s="147"/>
      <c r="G5883" s="1289" t="s">
        <v>376</v>
      </c>
      <c r="H5883" s="1289"/>
      <c r="I5883" s="1289"/>
      <c r="J5883" s="1289"/>
      <c r="K5883" s="1289"/>
      <c r="L5883" s="1289"/>
      <c r="M5883" s="1289"/>
      <c r="N5883" s="1289"/>
      <c r="O5883" s="1289"/>
      <c r="P5883" s="1289"/>
      <c r="Q5883" s="1289"/>
      <c r="R5883" s="1289"/>
      <c r="S5883" s="1289"/>
      <c r="T5883" s="1289"/>
      <c r="U5883" s="1289"/>
      <c r="V5883" s="1289"/>
      <c r="W5883" s="1289"/>
      <c r="X5883" s="1289"/>
      <c r="Y5883" s="1289"/>
      <c r="Z5883" s="1289"/>
      <c r="AA5883" s="148"/>
      <c r="AB5883" s="1290" t="s">
        <v>1163</v>
      </c>
      <c r="AC5883" s="1290"/>
      <c r="AD5883" s="1290"/>
      <c r="AE5883" s="1290"/>
      <c r="AF5883" s="1290"/>
    </row>
    <row r="5884" spans="1:32" ht="14.65" customHeight="1">
      <c r="A5884" s="150"/>
      <c r="B5884" s="1243"/>
      <c r="C5884" s="1243"/>
      <c r="D5884" s="1243"/>
      <c r="E5884" s="1243"/>
      <c r="G5884" s="1289"/>
      <c r="H5884" s="1289"/>
      <c r="I5884" s="1289"/>
      <c r="J5884" s="1289"/>
      <c r="K5884" s="1289"/>
      <c r="L5884" s="1289"/>
      <c r="M5884" s="1289"/>
      <c r="N5884" s="1289"/>
      <c r="O5884" s="1289"/>
      <c r="P5884" s="1289"/>
      <c r="Q5884" s="1289"/>
      <c r="R5884" s="1289"/>
      <c r="S5884" s="1289"/>
      <c r="T5884" s="1289"/>
      <c r="U5884" s="1289"/>
      <c r="V5884" s="1289"/>
      <c r="W5884" s="1289"/>
      <c r="X5884" s="1289"/>
      <c r="Y5884" s="1289"/>
      <c r="Z5884" s="1289"/>
      <c r="AA5884" s="152"/>
      <c r="AB5884" s="1290"/>
      <c r="AC5884" s="1290"/>
      <c r="AD5884" s="1290"/>
      <c r="AE5884" s="1290"/>
      <c r="AF5884" s="1290"/>
    </row>
    <row r="5885" spans="1:32" ht="0.75" customHeight="1">
      <c r="A5885" s="150"/>
      <c r="B5885" s="1243"/>
      <c r="C5885" s="1243"/>
      <c r="D5885" s="1243"/>
      <c r="E5885" s="1243"/>
      <c r="G5885" s="1289"/>
      <c r="H5885" s="1289"/>
      <c r="I5885" s="1289"/>
      <c r="J5885" s="1289"/>
      <c r="K5885" s="1289"/>
      <c r="L5885" s="1289"/>
      <c r="M5885" s="1289"/>
      <c r="N5885" s="1289"/>
      <c r="O5885" s="1289"/>
      <c r="P5885" s="1289"/>
      <c r="Q5885" s="1289"/>
      <c r="R5885" s="1289"/>
      <c r="S5885" s="1289"/>
      <c r="T5885" s="1289"/>
      <c r="U5885" s="1289"/>
      <c r="V5885" s="1289"/>
      <c r="W5885" s="1289"/>
      <c r="X5885" s="1289"/>
      <c r="Y5885" s="1289"/>
      <c r="Z5885" s="1289"/>
      <c r="AA5885" s="152"/>
      <c r="AB5885" s="1290"/>
      <c r="AC5885" s="1290"/>
      <c r="AD5885" s="1290"/>
      <c r="AE5885" s="1290"/>
      <c r="AF5885" s="1290"/>
    </row>
    <row r="5886" spans="1:32" ht="11.65" customHeight="1">
      <c r="A5886" s="150"/>
      <c r="B5886" s="1243"/>
      <c r="C5886" s="1243"/>
      <c r="D5886" s="1243"/>
      <c r="E5886" s="1243"/>
      <c r="G5886" s="1289"/>
      <c r="H5886" s="1289"/>
      <c r="I5886" s="1289"/>
      <c r="J5886" s="1289"/>
      <c r="K5886" s="1289"/>
      <c r="L5886" s="1289"/>
      <c r="M5886" s="1289"/>
      <c r="N5886" s="1289"/>
      <c r="O5886" s="1289"/>
      <c r="P5886" s="1289"/>
      <c r="Q5886" s="1289"/>
      <c r="R5886" s="1289"/>
      <c r="S5886" s="1289"/>
      <c r="T5886" s="1289"/>
      <c r="U5886" s="1289"/>
      <c r="V5886" s="1289"/>
      <c r="W5886" s="1289"/>
      <c r="X5886" s="1289"/>
      <c r="Y5886" s="1289"/>
      <c r="Z5886" s="1289"/>
      <c r="AA5886" s="152"/>
      <c r="AB5886" s="1303" t="s">
        <v>378</v>
      </c>
      <c r="AC5886" s="1303"/>
      <c r="AD5886" s="1303"/>
      <c r="AE5886" s="1292"/>
      <c r="AF5886" s="1292"/>
    </row>
    <row r="5887" spans="1:32" ht="13.15" customHeight="1">
      <c r="A5887" s="150"/>
      <c r="B5887" s="1243"/>
      <c r="C5887" s="1243"/>
      <c r="D5887" s="1243"/>
      <c r="E5887" s="1243"/>
      <c r="G5887" s="1293" t="s">
        <v>379</v>
      </c>
      <c r="H5887" s="1293"/>
      <c r="I5887" s="1293"/>
      <c r="J5887" s="1293"/>
      <c r="K5887" s="1293"/>
      <c r="L5887" s="1293"/>
      <c r="M5887" s="1293"/>
      <c r="N5887" s="1293"/>
      <c r="O5887" s="1293"/>
      <c r="P5887" s="1293"/>
      <c r="Q5887" s="1293"/>
      <c r="R5887" s="1293"/>
      <c r="S5887" s="1293"/>
      <c r="T5887" s="1293"/>
      <c r="U5887" s="1293"/>
      <c r="V5887" s="1293"/>
      <c r="W5887" s="1293"/>
      <c r="X5887" s="1293"/>
      <c r="Y5887" s="1293"/>
      <c r="Z5887" s="1293"/>
      <c r="AA5887" s="152"/>
      <c r="AB5887" s="1303"/>
      <c r="AC5887" s="1303"/>
      <c r="AD5887" s="1303"/>
      <c r="AE5887" s="1292"/>
      <c r="AF5887" s="1292"/>
    </row>
    <row r="5888" spans="1:32" ht="0.75" customHeight="1">
      <c r="A5888" s="150"/>
      <c r="G5888" s="1293"/>
      <c r="H5888" s="1293"/>
      <c r="I5888" s="1293"/>
      <c r="J5888" s="1293"/>
      <c r="K5888" s="1293"/>
      <c r="L5888" s="1293"/>
      <c r="M5888" s="1293"/>
      <c r="N5888" s="1293"/>
      <c r="O5888" s="1293"/>
      <c r="P5888" s="1293"/>
      <c r="Q5888" s="1293"/>
      <c r="R5888" s="1293"/>
      <c r="S5888" s="1293"/>
      <c r="T5888" s="1293"/>
      <c r="U5888" s="1293"/>
      <c r="V5888" s="1293"/>
      <c r="W5888" s="1293"/>
      <c r="X5888" s="1293"/>
      <c r="Y5888" s="1293"/>
      <c r="Z5888" s="1293"/>
      <c r="AA5888" s="152"/>
      <c r="AB5888" s="1303"/>
      <c r="AC5888" s="1303"/>
      <c r="AD5888" s="1303"/>
      <c r="AE5888" s="1292"/>
      <c r="AF5888" s="1292"/>
    </row>
    <row r="5889" spans="1:32" ht="0.75" customHeight="1">
      <c r="A5889" s="153"/>
      <c r="B5889" s="154"/>
      <c r="C5889" s="154"/>
      <c r="D5889" s="154"/>
      <c r="E5889" s="154"/>
      <c r="F5889" s="154"/>
      <c r="G5889" s="154"/>
      <c r="H5889" s="154"/>
      <c r="I5889" s="154"/>
      <c r="J5889" s="154"/>
      <c r="K5889" s="154"/>
      <c r="L5889" s="154"/>
      <c r="M5889" s="154"/>
      <c r="N5889" s="154"/>
      <c r="O5889" s="154"/>
      <c r="P5889" s="154"/>
      <c r="Q5889" s="154"/>
      <c r="R5889" s="154"/>
      <c r="S5889" s="154"/>
      <c r="T5889" s="154"/>
      <c r="U5889" s="154"/>
      <c r="V5889" s="154"/>
      <c r="W5889" s="154"/>
      <c r="X5889" s="154"/>
      <c r="Y5889" s="154"/>
      <c r="Z5889" s="154"/>
      <c r="AA5889" s="162"/>
      <c r="AB5889" s="1303"/>
      <c r="AC5889" s="1303"/>
      <c r="AD5889" s="1303"/>
      <c r="AE5889" s="1292"/>
      <c r="AF5889" s="1292"/>
    </row>
    <row r="5890" spans="1:32" ht="16.7" customHeight="1">
      <c r="A5890" s="1280" t="s">
        <v>323</v>
      </c>
      <c r="B5890" s="1280"/>
      <c r="C5890" s="1280"/>
      <c r="D5890" s="1280"/>
      <c r="E5890" s="1280"/>
      <c r="F5890" s="1280"/>
      <c r="G5890" s="1280"/>
      <c r="H5890" s="1280"/>
      <c r="I5890" s="1280"/>
      <c r="J5890" s="1280"/>
      <c r="K5890" s="1280"/>
      <c r="L5890" s="1280"/>
      <c r="M5890" s="1280"/>
      <c r="N5890" s="1280"/>
      <c r="O5890" s="1280"/>
      <c r="P5890" s="1280"/>
      <c r="Q5890" s="1280"/>
      <c r="R5890" s="1280"/>
      <c r="S5890" s="1280"/>
      <c r="T5890" s="1280"/>
      <c r="U5890" s="1280"/>
      <c r="V5890" s="1280"/>
      <c r="W5890" s="1280"/>
      <c r="X5890" s="1280"/>
      <c r="Y5890" s="1280"/>
      <c r="Z5890" s="1280"/>
      <c r="AA5890" s="1280"/>
      <c r="AB5890" s="1280"/>
      <c r="AC5890" s="1280"/>
      <c r="AD5890" s="1280"/>
      <c r="AE5890" s="1280"/>
      <c r="AF5890" s="1280"/>
    </row>
    <row r="5891" spans="1:32" ht="37.15" customHeight="1">
      <c r="A5891" s="1301" t="s">
        <v>380</v>
      </c>
      <c r="B5891" s="1301"/>
      <c r="C5891" s="1301"/>
      <c r="D5891" s="1301"/>
      <c r="E5891" s="1301"/>
      <c r="F5891" s="1301"/>
      <c r="G5891" s="1301"/>
      <c r="H5891" s="1301"/>
      <c r="I5891" s="1301"/>
      <c r="J5891" s="1301"/>
      <c r="K5891" s="1301"/>
      <c r="L5891" s="1301"/>
      <c r="M5891" s="1301"/>
      <c r="N5891" s="1301"/>
      <c r="O5891" s="1301"/>
      <c r="P5891" s="1301"/>
      <c r="Q5891" s="1301"/>
      <c r="R5891" s="1301"/>
      <c r="S5891" s="1301"/>
      <c r="T5891" s="1301"/>
      <c r="U5891" s="1301"/>
      <c r="V5891" s="1301"/>
      <c r="W5891" s="1301"/>
      <c r="X5891" s="1301"/>
      <c r="Y5891" s="1280" t="s">
        <v>878</v>
      </c>
      <c r="Z5891" s="1280"/>
      <c r="AA5891" s="1280"/>
      <c r="AB5891" s="1280"/>
      <c r="AC5891" s="1280"/>
      <c r="AD5891" s="1280"/>
      <c r="AE5891" s="1280"/>
      <c r="AF5891" s="1280"/>
    </row>
    <row r="5892" spans="1:32" ht="5.0999999999999996" customHeight="1">
      <c r="A5892" s="155"/>
      <c r="B5892" s="156"/>
      <c r="C5892" s="156"/>
      <c r="D5892" s="156"/>
      <c r="E5892" s="156"/>
      <c r="F5892" s="156"/>
      <c r="G5892" s="156"/>
      <c r="H5892" s="156"/>
      <c r="I5892" s="156"/>
      <c r="J5892" s="156"/>
      <c r="K5892" s="156"/>
      <c r="L5892" s="156"/>
      <c r="M5892" s="156"/>
      <c r="N5892" s="156"/>
      <c r="O5892" s="156"/>
      <c r="P5892" s="156"/>
      <c r="Q5892" s="156"/>
      <c r="R5892" s="156"/>
      <c r="S5892" s="156"/>
      <c r="T5892" s="156"/>
      <c r="U5892" s="156"/>
      <c r="V5892" s="156"/>
      <c r="W5892" s="156"/>
      <c r="X5892" s="156"/>
      <c r="Y5892" s="156"/>
      <c r="Z5892" s="156"/>
      <c r="AA5892" s="156"/>
      <c r="AB5892" s="156"/>
      <c r="AC5892" s="156"/>
      <c r="AD5892" s="156"/>
      <c r="AE5892" s="156"/>
      <c r="AF5892" s="157"/>
    </row>
    <row r="5893" spans="1:32" ht="0.75" customHeight="1">
      <c r="A5893" s="1283" t="s">
        <v>382</v>
      </c>
      <c r="B5893" s="1283"/>
      <c r="C5893" s="1283"/>
      <c r="D5893" s="1283"/>
      <c r="E5893" s="1284"/>
      <c r="F5893" s="1284"/>
      <c r="G5893" s="1284"/>
      <c r="H5893" s="1284"/>
      <c r="I5893" s="1285" t="s">
        <v>775</v>
      </c>
      <c r="J5893" s="1285"/>
      <c r="K5893" s="1285"/>
      <c r="L5893" s="1285"/>
      <c r="M5893" s="1285"/>
      <c r="N5893" s="1285"/>
      <c r="O5893" s="1285"/>
      <c r="P5893" s="1285"/>
      <c r="Q5893" s="1285"/>
      <c r="R5893" s="1285"/>
      <c r="S5893" s="1285"/>
      <c r="T5893" s="1285"/>
      <c r="U5893" s="1285"/>
      <c r="V5893" s="1285"/>
      <c r="W5893" s="1285"/>
      <c r="X5893" s="1285"/>
      <c r="Y5893" s="1275" t="s">
        <v>383</v>
      </c>
      <c r="Z5893" s="1275"/>
      <c r="AA5893" s="1275"/>
      <c r="AB5893" s="1275"/>
      <c r="AC5893" s="1275"/>
      <c r="AD5893" s="1286" t="s">
        <v>384</v>
      </c>
      <c r="AE5893" s="1286"/>
      <c r="AF5893" s="1286"/>
    </row>
    <row r="5894" spans="1:32" ht="18.2" customHeight="1">
      <c r="A5894" s="1283"/>
      <c r="B5894" s="1283"/>
      <c r="C5894" s="1283"/>
      <c r="D5894" s="1283"/>
      <c r="E5894" s="1287" t="s">
        <v>385</v>
      </c>
      <c r="F5894" s="1287"/>
      <c r="G5894" s="1287"/>
      <c r="H5894" s="1288" t="s">
        <v>386</v>
      </c>
      <c r="I5894" s="1285"/>
      <c r="J5894" s="1285"/>
      <c r="K5894" s="1285"/>
      <c r="L5894" s="1285"/>
      <c r="M5894" s="1285"/>
      <c r="N5894" s="1285"/>
      <c r="O5894" s="1285"/>
      <c r="P5894" s="1285"/>
      <c r="Q5894" s="1285"/>
      <c r="R5894" s="1285"/>
      <c r="S5894" s="1285"/>
      <c r="T5894" s="1285"/>
      <c r="U5894" s="1285"/>
      <c r="V5894" s="1285"/>
      <c r="W5894" s="1285"/>
      <c r="X5894" s="1285"/>
      <c r="Y5894" s="1275"/>
      <c r="Z5894" s="1275"/>
      <c r="AA5894" s="1275"/>
      <c r="AB5894" s="1275"/>
      <c r="AC5894" s="1275"/>
      <c r="AD5894" s="1286"/>
      <c r="AE5894" s="1286"/>
      <c r="AF5894" s="1286"/>
    </row>
    <row r="5895" spans="1:32" ht="18.2" customHeight="1">
      <c r="A5895" s="1274" t="s">
        <v>774</v>
      </c>
      <c r="B5895" s="1274"/>
      <c r="C5895" s="1274"/>
      <c r="D5895" s="1274"/>
      <c r="E5895" s="1277"/>
      <c r="F5895" s="1277"/>
      <c r="G5895" s="1277"/>
      <c r="H5895" s="1288"/>
      <c r="I5895" s="1285"/>
      <c r="J5895" s="1285"/>
      <c r="K5895" s="1285"/>
      <c r="L5895" s="1285"/>
      <c r="M5895" s="1285"/>
      <c r="N5895" s="1285"/>
      <c r="O5895" s="1285"/>
      <c r="P5895" s="1285"/>
      <c r="Q5895" s="1285"/>
      <c r="R5895" s="1285"/>
      <c r="S5895" s="1285"/>
      <c r="T5895" s="1285"/>
      <c r="U5895" s="1285"/>
      <c r="V5895" s="1285"/>
      <c r="W5895" s="1285"/>
      <c r="X5895" s="1285"/>
      <c r="Y5895" s="1275" t="s">
        <v>387</v>
      </c>
      <c r="Z5895" s="1275"/>
      <c r="AA5895" s="1275"/>
      <c r="AB5895" s="1275"/>
      <c r="AC5895" s="1275"/>
      <c r="AD5895" s="1276">
        <v>1</v>
      </c>
      <c r="AE5895" s="1276"/>
      <c r="AF5895" s="1276"/>
    </row>
    <row r="5896" spans="1:32" ht="0.75" customHeight="1">
      <c r="A5896" s="1278"/>
      <c r="B5896" s="1278"/>
      <c r="C5896" s="1278"/>
      <c r="D5896" s="1278"/>
      <c r="E5896" s="1278"/>
      <c r="F5896" s="1278"/>
      <c r="G5896" s="1278"/>
      <c r="H5896" s="1288"/>
      <c r="I5896" s="1279"/>
      <c r="J5896" s="1279"/>
      <c r="K5896" s="1279"/>
      <c r="L5896" s="1279"/>
      <c r="M5896" s="1279"/>
      <c r="N5896" s="1279"/>
      <c r="O5896" s="1279"/>
      <c r="P5896" s="1279"/>
      <c r="Q5896" s="1279"/>
      <c r="R5896" s="1279"/>
      <c r="S5896" s="1279"/>
      <c r="T5896" s="1279"/>
      <c r="U5896" s="1279"/>
      <c r="V5896" s="1279"/>
      <c r="W5896" s="1279"/>
      <c r="X5896" s="1279"/>
      <c r="Y5896" s="1279"/>
      <c r="Z5896" s="1279"/>
      <c r="AA5896" s="1279"/>
      <c r="AB5896" s="1279"/>
      <c r="AC5896" s="1279"/>
      <c r="AD5896" s="1279"/>
      <c r="AE5896" s="1279"/>
      <c r="AF5896" s="1279"/>
    </row>
    <row r="5897" spans="1:32" ht="26.85" customHeight="1">
      <c r="A5897" s="1271" t="s">
        <v>432</v>
      </c>
      <c r="B5897" s="1271"/>
      <c r="C5897" s="1271"/>
      <c r="D5897" s="1271"/>
      <c r="E5897" s="1271"/>
      <c r="F5897" s="1271"/>
      <c r="G5897" s="1271"/>
      <c r="H5897" s="1271"/>
      <c r="I5897" s="1271"/>
      <c r="J5897" s="1271"/>
      <c r="K5897" s="1271"/>
      <c r="L5897" s="1271"/>
      <c r="M5897" s="1271"/>
      <c r="N5897" s="1271"/>
      <c r="O5897" s="1271"/>
      <c r="P5897" s="1271"/>
      <c r="Q5897" s="1271"/>
      <c r="R5897" s="1271"/>
      <c r="S5897" s="1271"/>
      <c r="T5897" s="1271"/>
      <c r="U5897" s="1271"/>
      <c r="V5897" s="1271"/>
      <c r="W5897" s="1271"/>
      <c r="X5897" s="1271"/>
      <c r="Y5897" s="1271"/>
      <c r="Z5897" s="1271"/>
      <c r="AA5897" s="1271"/>
      <c r="AB5897" s="1271"/>
      <c r="AC5897" s="1271"/>
      <c r="AD5897" s="1271"/>
      <c r="AE5897" s="1271"/>
      <c r="AF5897" s="1272"/>
    </row>
    <row r="5898" spans="1:32" ht="10.15" customHeight="1">
      <c r="A5898" s="1273" t="s">
        <v>389</v>
      </c>
      <c r="B5898" s="1273"/>
      <c r="C5898" s="1273"/>
      <c r="D5898" s="1273"/>
      <c r="E5898" s="1273"/>
      <c r="F5898" s="1273"/>
      <c r="G5898" s="1273"/>
      <c r="H5898" s="1273"/>
      <c r="I5898" s="1273"/>
      <c r="J5898" s="1273"/>
      <c r="K5898" s="1273"/>
      <c r="L5898" s="1273"/>
      <c r="M5898" s="1273"/>
      <c r="N5898" s="1273"/>
      <c r="O5898" s="1273"/>
      <c r="P5898" s="1273"/>
      <c r="Q5898" s="1273"/>
      <c r="R5898" s="1273"/>
      <c r="S5898" s="1273"/>
      <c r="T5898" s="1273"/>
      <c r="U5898" s="1273"/>
      <c r="V5898" s="1273"/>
      <c r="W5898" s="1273"/>
      <c r="X5898" s="1273"/>
      <c r="Y5898" s="1273"/>
      <c r="Z5898" s="1273"/>
      <c r="AA5898" s="1273"/>
      <c r="AB5898" s="1273"/>
      <c r="AC5898" s="1273"/>
      <c r="AD5898" s="1273"/>
      <c r="AE5898" s="1273"/>
      <c r="AF5898" s="1272"/>
    </row>
    <row r="5899" spans="1:32" ht="16.7" customHeight="1">
      <c r="A5899" s="1255" t="s">
        <v>390</v>
      </c>
      <c r="B5899" s="1255"/>
      <c r="C5899" s="1255"/>
      <c r="D5899" s="1255"/>
      <c r="E5899" s="1255"/>
      <c r="F5899" s="1255"/>
      <c r="G5899" s="1255"/>
      <c r="H5899" s="1255"/>
      <c r="I5899" s="1255"/>
      <c r="J5899" s="1255"/>
      <c r="K5899" s="1255"/>
      <c r="L5899" s="1255"/>
      <c r="M5899" s="1256" t="s">
        <v>391</v>
      </c>
      <c r="N5899" s="1256" t="s">
        <v>392</v>
      </c>
      <c r="O5899" s="1256"/>
      <c r="P5899" s="1256"/>
      <c r="Q5899" s="1256"/>
      <c r="R5899" s="1256"/>
      <c r="S5899" s="1256"/>
      <c r="T5899" s="1256" t="s">
        <v>393</v>
      </c>
      <c r="U5899" s="1256"/>
      <c r="V5899" s="1256"/>
      <c r="W5899" s="1256"/>
      <c r="X5899" s="1256"/>
      <c r="Y5899" s="1256"/>
      <c r="Z5899" s="1256"/>
      <c r="AA5899" s="1256"/>
      <c r="AB5899" s="1256"/>
      <c r="AC5899" s="1245" t="s">
        <v>394</v>
      </c>
      <c r="AD5899" s="1245"/>
      <c r="AE5899" s="1245"/>
      <c r="AF5899" s="1245"/>
    </row>
    <row r="5900" spans="1:32" ht="17.45" customHeight="1">
      <c r="A5900" s="1255"/>
      <c r="B5900" s="1255"/>
      <c r="C5900" s="1255"/>
      <c r="D5900" s="1255"/>
      <c r="E5900" s="1255"/>
      <c r="F5900" s="1255"/>
      <c r="G5900" s="1255"/>
      <c r="H5900" s="1255"/>
      <c r="I5900" s="1255"/>
      <c r="J5900" s="1255"/>
      <c r="K5900" s="1255"/>
      <c r="L5900" s="1255"/>
      <c r="M5900" s="1256"/>
      <c r="N5900" s="1256" t="s">
        <v>395</v>
      </c>
      <c r="O5900" s="1256"/>
      <c r="P5900" s="1256" t="s">
        <v>396</v>
      </c>
      <c r="Q5900" s="1256"/>
      <c r="R5900" s="1256"/>
      <c r="S5900" s="1256"/>
      <c r="T5900" s="1256" t="s">
        <v>395</v>
      </c>
      <c r="U5900" s="1256"/>
      <c r="V5900" s="1256"/>
      <c r="W5900" s="1256"/>
      <c r="X5900" s="1256" t="s">
        <v>396</v>
      </c>
      <c r="Y5900" s="1256"/>
      <c r="Z5900" s="1256"/>
      <c r="AA5900" s="1256"/>
      <c r="AB5900" s="1256"/>
      <c r="AC5900" s="1245"/>
      <c r="AD5900" s="1245"/>
      <c r="AE5900" s="1245"/>
      <c r="AF5900" s="1245"/>
    </row>
    <row r="5901" spans="1:32" ht="17.45" customHeight="1">
      <c r="A5901" s="1246"/>
      <c r="B5901" s="1246"/>
      <c r="C5901" s="1246"/>
      <c r="D5901" s="1246"/>
      <c r="E5901" s="1246"/>
      <c r="F5901" s="1246"/>
      <c r="G5901" s="1246"/>
      <c r="H5901" s="1246"/>
      <c r="I5901" s="1246"/>
      <c r="J5901" s="1246"/>
      <c r="K5901" s="1246"/>
      <c r="L5901" s="1246"/>
      <c r="M5901" s="1247" t="s">
        <v>397</v>
      </c>
      <c r="N5901" s="1247"/>
      <c r="O5901" s="1247"/>
      <c r="P5901" s="1247"/>
      <c r="Q5901" s="1247"/>
      <c r="R5901" s="1247"/>
      <c r="S5901" s="1247"/>
      <c r="T5901" s="1247"/>
      <c r="U5901" s="1247"/>
      <c r="V5901" s="1247"/>
      <c r="W5901" s="1247"/>
      <c r="X5901" s="1248"/>
      <c r="Y5901" s="1248"/>
      <c r="Z5901" s="1249">
        <v>0</v>
      </c>
      <c r="AA5901" s="1249"/>
      <c r="AB5901" s="1249"/>
      <c r="AC5901" s="1249"/>
      <c r="AD5901" s="1249"/>
      <c r="AE5901" s="1249"/>
      <c r="AF5901" s="1249"/>
    </row>
    <row r="5902" spans="1:32" ht="16.7" customHeight="1">
      <c r="A5902" s="1255" t="s">
        <v>398</v>
      </c>
      <c r="B5902" s="1255"/>
      <c r="C5902" s="1255"/>
      <c r="D5902" s="1255"/>
      <c r="E5902" s="1255"/>
      <c r="F5902" s="1255"/>
      <c r="G5902" s="1255"/>
      <c r="H5902" s="1255"/>
      <c r="I5902" s="1255"/>
      <c r="J5902" s="1255"/>
      <c r="K5902" s="1255"/>
      <c r="L5902" s="1255"/>
      <c r="M5902" s="1255"/>
      <c r="N5902" s="1255"/>
      <c r="O5902" s="1256" t="s">
        <v>399</v>
      </c>
      <c r="P5902" s="1256"/>
      <c r="Q5902" s="1256"/>
      <c r="R5902" s="1256"/>
      <c r="S5902" s="1256" t="s">
        <v>391</v>
      </c>
      <c r="T5902" s="1256"/>
      <c r="U5902" s="1256"/>
      <c r="V5902" s="1256"/>
      <c r="W5902" s="1256" t="s">
        <v>400</v>
      </c>
      <c r="X5902" s="1256"/>
      <c r="Y5902" s="1256"/>
      <c r="Z5902" s="1256"/>
      <c r="AA5902" s="1256"/>
      <c r="AB5902" s="1256"/>
      <c r="AC5902" s="1245" t="s">
        <v>394</v>
      </c>
      <c r="AD5902" s="1245"/>
      <c r="AE5902" s="1245"/>
      <c r="AF5902" s="1245"/>
    </row>
    <row r="5903" spans="1:32" ht="17.45" customHeight="1">
      <c r="A5903" s="146"/>
      <c r="B5903" s="147"/>
      <c r="C5903" s="147"/>
      <c r="D5903" s="147"/>
      <c r="E5903" s="147"/>
      <c r="F5903" s="147"/>
      <c r="G5903" s="147"/>
      <c r="H5903" s="147"/>
      <c r="I5903" s="147"/>
      <c r="J5903" s="147"/>
      <c r="K5903" s="147"/>
      <c r="L5903" s="147"/>
      <c r="M5903" s="1331" t="s">
        <v>401</v>
      </c>
      <c r="N5903" s="1331"/>
      <c r="O5903" s="1331"/>
      <c r="P5903" s="1331"/>
      <c r="Q5903" s="1331"/>
      <c r="R5903" s="1331"/>
      <c r="S5903" s="1331"/>
      <c r="T5903" s="1331"/>
      <c r="U5903" s="1331"/>
      <c r="V5903" s="1331"/>
      <c r="W5903" s="1331"/>
      <c r="X5903" s="147"/>
      <c r="Y5903" s="147"/>
      <c r="Z5903" s="1266">
        <v>0</v>
      </c>
      <c r="AA5903" s="1266"/>
      <c r="AB5903" s="1266"/>
      <c r="AC5903" s="1266"/>
      <c r="AD5903" s="1266"/>
      <c r="AE5903" s="1266"/>
      <c r="AF5903" s="1266"/>
    </row>
    <row r="5904" spans="1:32" ht="17.45" customHeight="1">
      <c r="A5904" s="150"/>
      <c r="M5904" s="1240" t="s">
        <v>402</v>
      </c>
      <c r="N5904" s="1240"/>
      <c r="O5904" s="1240"/>
      <c r="P5904" s="1240"/>
      <c r="Q5904" s="1240"/>
      <c r="R5904" s="1240"/>
      <c r="S5904" s="1240"/>
      <c r="T5904" s="1240"/>
      <c r="U5904" s="1240"/>
      <c r="V5904" s="1240"/>
      <c r="W5904" s="1240"/>
      <c r="Z5904" s="1262">
        <v>0</v>
      </c>
      <c r="AA5904" s="1262"/>
      <c r="AB5904" s="1262"/>
      <c r="AC5904" s="1262"/>
      <c r="AD5904" s="1262"/>
      <c r="AE5904" s="1262"/>
      <c r="AF5904" s="1262"/>
    </row>
    <row r="5905" spans="1:32" ht="16.7" customHeight="1">
      <c r="A5905" s="150"/>
      <c r="M5905" s="1240" t="s">
        <v>403</v>
      </c>
      <c r="N5905" s="1240"/>
      <c r="O5905" s="1240"/>
      <c r="P5905" s="1240"/>
      <c r="Q5905" s="1240"/>
      <c r="R5905" s="1240"/>
      <c r="S5905" s="1240"/>
      <c r="T5905" s="1240"/>
      <c r="U5905" s="1240"/>
      <c r="V5905" s="1240"/>
      <c r="W5905" s="1240"/>
      <c r="Z5905" s="1262">
        <v>0</v>
      </c>
      <c r="AA5905" s="1262"/>
      <c r="AB5905" s="1262"/>
      <c r="AC5905" s="1262"/>
      <c r="AD5905" s="1262"/>
      <c r="AE5905" s="1262"/>
      <c r="AF5905" s="1262"/>
    </row>
    <row r="5906" spans="1:32" ht="17.45" customHeight="1">
      <c r="A5906" s="150"/>
      <c r="M5906" s="1240" t="s">
        <v>404</v>
      </c>
      <c r="N5906" s="1240"/>
      <c r="O5906" s="1240"/>
      <c r="P5906" s="1240"/>
      <c r="Q5906" s="1240"/>
      <c r="R5906" s="1240"/>
      <c r="S5906" s="1240"/>
      <c r="T5906" s="1240"/>
      <c r="U5906" s="1240"/>
      <c r="V5906" s="1240"/>
      <c r="W5906" s="1240"/>
      <c r="Z5906" s="1262">
        <v>0</v>
      </c>
      <c r="AA5906" s="1262"/>
      <c r="AB5906" s="1262"/>
      <c r="AC5906" s="1262"/>
      <c r="AD5906" s="1262"/>
      <c r="AE5906" s="1262"/>
      <c r="AF5906" s="1262"/>
    </row>
    <row r="5907" spans="1:32" ht="16.7" customHeight="1">
      <c r="A5907" s="153"/>
      <c r="B5907" s="154"/>
      <c r="C5907" s="154"/>
      <c r="D5907" s="154"/>
      <c r="E5907" s="154"/>
      <c r="F5907" s="154"/>
      <c r="G5907" s="154"/>
      <c r="H5907" s="154"/>
      <c r="I5907" s="154"/>
      <c r="J5907" s="154"/>
      <c r="K5907" s="154"/>
      <c r="L5907" s="154"/>
      <c r="M5907" s="1260" t="s">
        <v>405</v>
      </c>
      <c r="N5907" s="1260"/>
      <c r="O5907" s="1260"/>
      <c r="P5907" s="1260"/>
      <c r="Q5907" s="1260"/>
      <c r="R5907" s="1260"/>
      <c r="S5907" s="1260"/>
      <c r="T5907" s="1260"/>
      <c r="U5907" s="1260"/>
      <c r="V5907" s="1260"/>
      <c r="W5907" s="1260"/>
      <c r="X5907" s="154"/>
      <c r="Y5907" s="154"/>
      <c r="Z5907" s="1261">
        <v>0</v>
      </c>
      <c r="AA5907" s="1261"/>
      <c r="AB5907" s="1261"/>
      <c r="AC5907" s="1261"/>
      <c r="AD5907" s="1261"/>
      <c r="AE5907" s="1261"/>
      <c r="AF5907" s="1261"/>
    </row>
    <row r="5908" spans="1:32" ht="17.45" customHeight="1">
      <c r="A5908" s="1257" t="s">
        <v>406</v>
      </c>
      <c r="B5908" s="1257"/>
      <c r="C5908" s="1257"/>
      <c r="D5908" s="1257"/>
      <c r="E5908" s="1257"/>
      <c r="F5908" s="1257"/>
      <c r="G5908" s="1257"/>
      <c r="H5908" s="1257"/>
      <c r="I5908" s="1257"/>
      <c r="J5908" s="1257"/>
      <c r="K5908" s="1257"/>
      <c r="L5908" s="1257"/>
      <c r="M5908" s="1257"/>
      <c r="N5908" s="1257"/>
      <c r="O5908" s="1258" t="s">
        <v>391</v>
      </c>
      <c r="P5908" s="1258"/>
      <c r="Q5908" s="1258"/>
      <c r="R5908" s="1258"/>
      <c r="S5908" s="1258" t="s">
        <v>407</v>
      </c>
      <c r="T5908" s="1258"/>
      <c r="U5908" s="1258"/>
      <c r="V5908" s="1258"/>
      <c r="W5908" s="1258" t="s">
        <v>408</v>
      </c>
      <c r="X5908" s="1258"/>
      <c r="Y5908" s="1258"/>
      <c r="Z5908" s="1258"/>
      <c r="AA5908" s="1258"/>
      <c r="AB5908" s="1258"/>
      <c r="AC5908" s="1259" t="s">
        <v>409</v>
      </c>
      <c r="AD5908" s="1259"/>
      <c r="AE5908" s="1259"/>
      <c r="AF5908" s="1259"/>
    </row>
    <row r="5909" spans="1:32" ht="23.25" customHeight="1">
      <c r="A5909" s="155"/>
      <c r="B5909" s="156"/>
      <c r="C5909" s="160" t="s">
        <v>1164</v>
      </c>
      <c r="D5909" s="1268" t="s">
        <v>1165</v>
      </c>
      <c r="E5909" s="1268"/>
      <c r="F5909" s="1268"/>
      <c r="G5909" s="1268"/>
      <c r="H5909" s="1268"/>
      <c r="I5909" s="1268"/>
      <c r="J5909" s="1268"/>
      <c r="K5909" s="1268"/>
      <c r="L5909" s="1268"/>
      <c r="M5909" s="1268"/>
      <c r="N5909" s="1268"/>
      <c r="O5909" s="1319">
        <v>9.7732500000000009</v>
      </c>
      <c r="P5909" s="1319"/>
      <c r="Q5909" s="1319"/>
      <c r="R5909" s="1319"/>
      <c r="S5909" s="1320" t="s">
        <v>533</v>
      </c>
      <c r="T5909" s="1320"/>
      <c r="U5909" s="1320"/>
      <c r="V5909" s="1320"/>
      <c r="W5909" s="1270">
        <v>31.1937</v>
      </c>
      <c r="X5909" s="1270"/>
      <c r="Y5909" s="1270"/>
      <c r="Z5909" s="1270"/>
      <c r="AA5909" s="1270"/>
      <c r="AB5909" s="1270"/>
      <c r="AC5909" s="1267">
        <v>304.86380000000003</v>
      </c>
      <c r="AD5909" s="1267"/>
      <c r="AE5909" s="1267"/>
      <c r="AF5909" s="1267"/>
    </row>
    <row r="5910" spans="1:32" ht="16.7" customHeight="1">
      <c r="A5910" s="1246"/>
      <c r="B5910" s="1246"/>
      <c r="C5910" s="1246"/>
      <c r="D5910" s="1246"/>
      <c r="E5910" s="1246"/>
      <c r="F5910" s="1246"/>
      <c r="G5910" s="1246"/>
      <c r="H5910" s="1246"/>
      <c r="I5910" s="1246"/>
      <c r="J5910" s="1246"/>
      <c r="K5910" s="1246"/>
      <c r="L5910" s="1246"/>
      <c r="M5910" s="1247" t="s">
        <v>411</v>
      </c>
      <c r="N5910" s="1247"/>
      <c r="O5910" s="1247"/>
      <c r="P5910" s="1247"/>
      <c r="Q5910" s="1247"/>
      <c r="R5910" s="1247"/>
      <c r="S5910" s="1247"/>
      <c r="T5910" s="1247"/>
      <c r="U5910" s="1247"/>
      <c r="V5910" s="1247"/>
      <c r="W5910" s="1247"/>
      <c r="X5910" s="1248"/>
      <c r="Y5910" s="1248"/>
      <c r="Z5910" s="1249">
        <v>304.86380000000003</v>
      </c>
      <c r="AA5910" s="1249"/>
      <c r="AB5910" s="1249"/>
      <c r="AC5910" s="1249"/>
      <c r="AD5910" s="1249"/>
      <c r="AE5910" s="1249"/>
      <c r="AF5910" s="1249"/>
    </row>
    <row r="5911" spans="1:32" ht="17.45" customHeight="1">
      <c r="A5911" s="1257" t="s">
        <v>412</v>
      </c>
      <c r="B5911" s="1257"/>
      <c r="C5911" s="1257"/>
      <c r="D5911" s="1257"/>
      <c r="E5911" s="1257"/>
      <c r="F5911" s="1257"/>
      <c r="G5911" s="1257"/>
      <c r="H5911" s="1257"/>
      <c r="I5911" s="1257"/>
      <c r="J5911" s="1257"/>
      <c r="K5911" s="1257"/>
      <c r="L5911" s="1257"/>
      <c r="M5911" s="1257"/>
      <c r="N5911" s="1257"/>
      <c r="O5911" s="1258" t="s">
        <v>391</v>
      </c>
      <c r="P5911" s="1258"/>
      <c r="Q5911" s="1258"/>
      <c r="R5911" s="1258"/>
      <c r="S5911" s="1258" t="s">
        <v>407</v>
      </c>
      <c r="T5911" s="1258"/>
      <c r="U5911" s="1258"/>
      <c r="V5911" s="1258"/>
      <c r="W5911" s="1258" t="s">
        <v>408</v>
      </c>
      <c r="X5911" s="1258"/>
      <c r="Y5911" s="1258"/>
      <c r="Z5911" s="1258"/>
      <c r="AA5911" s="1258"/>
      <c r="AB5911" s="1258"/>
      <c r="AC5911" s="1259" t="s">
        <v>409</v>
      </c>
      <c r="AD5911" s="1259"/>
      <c r="AE5911" s="1259"/>
      <c r="AF5911" s="1259"/>
    </row>
    <row r="5912" spans="1:32" ht="22.5" customHeight="1">
      <c r="A5912" s="146"/>
      <c r="B5912" s="147"/>
      <c r="C5912" s="163" t="s">
        <v>536</v>
      </c>
      <c r="D5912" s="1314" t="s">
        <v>537</v>
      </c>
      <c r="E5912" s="1314"/>
      <c r="F5912" s="1314"/>
      <c r="G5912" s="1314"/>
      <c r="H5912" s="1314"/>
      <c r="I5912" s="1314"/>
      <c r="J5912" s="1314"/>
      <c r="K5912" s="1314"/>
      <c r="L5912" s="1314"/>
      <c r="M5912" s="1314"/>
      <c r="N5912" s="1314"/>
      <c r="O5912" s="1315">
        <v>2.4E-2</v>
      </c>
      <c r="P5912" s="1315"/>
      <c r="Q5912" s="1315"/>
      <c r="R5912" s="1315"/>
      <c r="S5912" s="1316" t="s">
        <v>446</v>
      </c>
      <c r="T5912" s="1316"/>
      <c r="U5912" s="1316"/>
      <c r="V5912" s="1316"/>
      <c r="W5912" s="1317">
        <v>528.2722</v>
      </c>
      <c r="X5912" s="1317"/>
      <c r="Y5912" s="1317"/>
      <c r="Z5912" s="1317"/>
      <c r="AA5912" s="1317"/>
      <c r="AB5912" s="1317"/>
      <c r="AC5912" s="1318">
        <v>12.6785</v>
      </c>
      <c r="AD5912" s="1318"/>
      <c r="AE5912" s="1318"/>
      <c r="AF5912" s="1318"/>
    </row>
    <row r="5913" spans="1:32" ht="23.25" customHeight="1">
      <c r="A5913" s="150"/>
      <c r="C5913" s="165" t="s">
        <v>1166</v>
      </c>
      <c r="D5913" s="1309" t="s">
        <v>1167</v>
      </c>
      <c r="E5913" s="1309"/>
      <c r="F5913" s="1309"/>
      <c r="G5913" s="1309"/>
      <c r="H5913" s="1309"/>
      <c r="I5913" s="1309"/>
      <c r="J5913" s="1309"/>
      <c r="K5913" s="1309"/>
      <c r="L5913" s="1309"/>
      <c r="M5913" s="1309"/>
      <c r="N5913" s="1309"/>
      <c r="O5913" s="1310">
        <v>1</v>
      </c>
      <c r="P5913" s="1310"/>
      <c r="Q5913" s="1310"/>
      <c r="R5913" s="1310"/>
      <c r="S5913" s="1311" t="s">
        <v>384</v>
      </c>
      <c r="T5913" s="1311"/>
      <c r="U5913" s="1311"/>
      <c r="V5913" s="1311"/>
      <c r="W5913" s="1312">
        <v>0.18959999999999999</v>
      </c>
      <c r="X5913" s="1312"/>
      <c r="Y5913" s="1312"/>
      <c r="Z5913" s="1312"/>
      <c r="AA5913" s="1312"/>
      <c r="AB5913" s="1312"/>
      <c r="AC5913" s="1313">
        <v>0.19</v>
      </c>
      <c r="AD5913" s="1313"/>
      <c r="AE5913" s="1313"/>
      <c r="AF5913" s="1313"/>
    </row>
    <row r="5914" spans="1:32" ht="22.5" customHeight="1">
      <c r="A5914" s="150"/>
      <c r="C5914" s="165" t="s">
        <v>1122</v>
      </c>
      <c r="D5914" s="1309" t="s">
        <v>1123</v>
      </c>
      <c r="E5914" s="1309"/>
      <c r="F5914" s="1309"/>
      <c r="G5914" s="1309"/>
      <c r="H5914" s="1309"/>
      <c r="I5914" s="1309"/>
      <c r="J5914" s="1309"/>
      <c r="K5914" s="1309"/>
      <c r="L5914" s="1309"/>
      <c r="M5914" s="1309"/>
      <c r="N5914" s="1309"/>
      <c r="O5914" s="1310">
        <v>4.0699999999999998E-3</v>
      </c>
      <c r="P5914" s="1310"/>
      <c r="Q5914" s="1310"/>
      <c r="R5914" s="1310"/>
      <c r="S5914" s="1311" t="s">
        <v>533</v>
      </c>
      <c r="T5914" s="1311"/>
      <c r="U5914" s="1311"/>
      <c r="V5914" s="1311"/>
      <c r="W5914" s="1312">
        <v>98.813800000000001</v>
      </c>
      <c r="X5914" s="1312"/>
      <c r="Y5914" s="1312"/>
      <c r="Z5914" s="1312"/>
      <c r="AA5914" s="1312"/>
      <c r="AB5914" s="1312"/>
      <c r="AC5914" s="1313">
        <v>0.4022</v>
      </c>
      <c r="AD5914" s="1313"/>
      <c r="AE5914" s="1313"/>
      <c r="AF5914" s="1313"/>
    </row>
    <row r="5915" spans="1:32" ht="23.25" customHeight="1">
      <c r="A5915" s="153"/>
      <c r="B5915" s="154"/>
      <c r="C5915" s="167" t="s">
        <v>1168</v>
      </c>
      <c r="D5915" s="1304" t="s">
        <v>1169</v>
      </c>
      <c r="E5915" s="1304"/>
      <c r="F5915" s="1304"/>
      <c r="G5915" s="1304"/>
      <c r="H5915" s="1304"/>
      <c r="I5915" s="1304"/>
      <c r="J5915" s="1304"/>
      <c r="K5915" s="1304"/>
      <c r="L5915" s="1304"/>
      <c r="M5915" s="1304"/>
      <c r="N5915" s="1304"/>
      <c r="O5915" s="1305">
        <v>0.4</v>
      </c>
      <c r="P5915" s="1305"/>
      <c r="Q5915" s="1305"/>
      <c r="R5915" s="1305"/>
      <c r="S5915" s="1306" t="s">
        <v>435</v>
      </c>
      <c r="T5915" s="1306"/>
      <c r="U5915" s="1306"/>
      <c r="V5915" s="1306"/>
      <c r="W5915" s="1307">
        <v>109.0177</v>
      </c>
      <c r="X5915" s="1307"/>
      <c r="Y5915" s="1307"/>
      <c r="Z5915" s="1307"/>
      <c r="AA5915" s="1307"/>
      <c r="AB5915" s="1307"/>
      <c r="AC5915" s="1308">
        <v>43.607999999999997</v>
      </c>
      <c r="AD5915" s="1308"/>
      <c r="AE5915" s="1308"/>
      <c r="AF5915" s="1308"/>
    </row>
    <row r="5916" spans="1:32" ht="16.7" customHeight="1">
      <c r="A5916" s="1246"/>
      <c r="B5916" s="1246"/>
      <c r="C5916" s="1246"/>
      <c r="D5916" s="1246"/>
      <c r="E5916" s="1246"/>
      <c r="F5916" s="1246"/>
      <c r="G5916" s="1246"/>
      <c r="H5916" s="1246"/>
      <c r="I5916" s="1246"/>
      <c r="J5916" s="1246"/>
      <c r="K5916" s="1246"/>
      <c r="L5916" s="1246"/>
      <c r="M5916" s="1247" t="s">
        <v>413</v>
      </c>
      <c r="N5916" s="1247"/>
      <c r="O5916" s="1247"/>
      <c r="P5916" s="1247"/>
      <c r="Q5916" s="1247"/>
      <c r="R5916" s="1247"/>
      <c r="S5916" s="1247"/>
      <c r="T5916" s="1247"/>
      <c r="U5916" s="1247"/>
      <c r="V5916" s="1247"/>
      <c r="W5916" s="1247"/>
      <c r="X5916" s="1248"/>
      <c r="Y5916" s="1248"/>
      <c r="Z5916" s="1249">
        <v>56.878700000000002</v>
      </c>
      <c r="AA5916" s="1249"/>
      <c r="AB5916" s="1249"/>
      <c r="AC5916" s="1249"/>
      <c r="AD5916" s="1249"/>
      <c r="AE5916" s="1249"/>
      <c r="AF5916" s="1249"/>
    </row>
    <row r="5917" spans="1:32" ht="17.45" customHeight="1">
      <c r="A5917" s="1257" t="s">
        <v>414</v>
      </c>
      <c r="B5917" s="1257"/>
      <c r="C5917" s="1257"/>
      <c r="D5917" s="1257"/>
      <c r="E5917" s="1257"/>
      <c r="F5917" s="1257"/>
      <c r="G5917" s="1257"/>
      <c r="H5917" s="1257"/>
      <c r="I5917" s="1257"/>
      <c r="J5917" s="1257"/>
      <c r="K5917" s="1257"/>
      <c r="L5917" s="1257"/>
      <c r="M5917" s="1257"/>
      <c r="N5917" s="1257"/>
      <c r="O5917" s="1258" t="s">
        <v>391</v>
      </c>
      <c r="P5917" s="1258"/>
      <c r="Q5917" s="1258"/>
      <c r="R5917" s="1258"/>
      <c r="S5917" s="1258" t="s">
        <v>407</v>
      </c>
      <c r="T5917" s="1258"/>
      <c r="U5917" s="1258"/>
      <c r="V5917" s="1258"/>
      <c r="W5917" s="1258" t="s">
        <v>408</v>
      </c>
      <c r="X5917" s="1258"/>
      <c r="Y5917" s="1258"/>
      <c r="Z5917" s="1258"/>
      <c r="AA5917" s="1258"/>
      <c r="AB5917" s="1258"/>
      <c r="AC5917" s="1259" t="s">
        <v>409</v>
      </c>
      <c r="AD5917" s="1259"/>
      <c r="AE5917" s="1259"/>
      <c r="AF5917" s="1259"/>
    </row>
    <row r="5918" spans="1:32" ht="23.25" customHeight="1">
      <c r="A5918" s="155"/>
      <c r="B5918" s="156"/>
      <c r="C5918" s="160" t="s">
        <v>1170</v>
      </c>
      <c r="D5918" s="1268" t="s">
        <v>1171</v>
      </c>
      <c r="E5918" s="1268"/>
      <c r="F5918" s="1268"/>
      <c r="G5918" s="1268"/>
      <c r="H5918" s="1268"/>
      <c r="I5918" s="1268"/>
      <c r="J5918" s="1268"/>
      <c r="K5918" s="1268"/>
      <c r="L5918" s="1268"/>
      <c r="M5918" s="1268"/>
      <c r="N5918" s="1268"/>
      <c r="O5918" s="1319">
        <v>9.7699999999999992E-3</v>
      </c>
      <c r="P5918" s="1319"/>
      <c r="Q5918" s="1319"/>
      <c r="R5918" s="1319"/>
      <c r="S5918" s="1320" t="s">
        <v>283</v>
      </c>
      <c r="T5918" s="1320"/>
      <c r="U5918" s="1320"/>
      <c r="V5918" s="1320"/>
      <c r="W5918" s="1270">
        <v>33.54</v>
      </c>
      <c r="X5918" s="1270"/>
      <c r="Y5918" s="1270"/>
      <c r="Z5918" s="1270"/>
      <c r="AA5918" s="1270"/>
      <c r="AB5918" s="1270"/>
      <c r="AC5918" s="1267">
        <v>0.32769999999999999</v>
      </c>
      <c r="AD5918" s="1267"/>
      <c r="AE5918" s="1267"/>
      <c r="AF5918" s="1267"/>
    </row>
    <row r="5919" spans="1:32" ht="16.7" customHeight="1">
      <c r="A5919" s="1251"/>
      <c r="B5919" s="1251"/>
      <c r="C5919" s="1251"/>
      <c r="D5919" s="1251"/>
      <c r="E5919" s="1251"/>
      <c r="F5919" s="1251"/>
      <c r="G5919" s="1251"/>
      <c r="H5919" s="1251"/>
      <c r="I5919" s="1251"/>
      <c r="J5919" s="1251"/>
      <c r="K5919" s="1251"/>
      <c r="L5919" s="1251"/>
      <c r="M5919" s="1252" t="s">
        <v>415</v>
      </c>
      <c r="N5919" s="1252"/>
      <c r="O5919" s="1252"/>
      <c r="P5919" s="1252"/>
      <c r="Q5919" s="1252"/>
      <c r="R5919" s="1252"/>
      <c r="S5919" s="1252"/>
      <c r="T5919" s="1252"/>
      <c r="U5919" s="1252"/>
      <c r="V5919" s="1252"/>
      <c r="W5919" s="1252"/>
      <c r="X5919" s="1253"/>
      <c r="Y5919" s="1253"/>
      <c r="Z5919" s="1254">
        <v>0.32769999999999999</v>
      </c>
      <c r="AA5919" s="1254"/>
      <c r="AB5919" s="1254"/>
      <c r="AC5919" s="1254"/>
      <c r="AD5919" s="1254"/>
      <c r="AE5919" s="1254"/>
      <c r="AF5919" s="1254"/>
    </row>
    <row r="5920" spans="1:32" ht="17.45" customHeight="1">
      <c r="A5920" s="1255" t="s">
        <v>416</v>
      </c>
      <c r="B5920" s="1255"/>
      <c r="C5920" s="1255"/>
      <c r="D5920" s="1255"/>
      <c r="E5920" s="1255"/>
      <c r="F5920" s="1255"/>
      <c r="G5920" s="1255"/>
      <c r="H5920" s="1255"/>
      <c r="I5920" s="1255"/>
      <c r="J5920" s="1256" t="s">
        <v>391</v>
      </c>
      <c r="K5920" s="1256"/>
      <c r="L5920" s="158" t="s">
        <v>417</v>
      </c>
      <c r="M5920" s="158" t="s">
        <v>418</v>
      </c>
      <c r="N5920" s="1256" t="s">
        <v>419</v>
      </c>
      <c r="O5920" s="1256"/>
      <c r="P5920" s="1256" t="s">
        <v>420</v>
      </c>
      <c r="Q5920" s="1256"/>
      <c r="R5920" s="1256"/>
      <c r="S5920" s="1256"/>
      <c r="T5920" s="1256" t="s">
        <v>421</v>
      </c>
      <c r="U5920" s="1256"/>
      <c r="V5920" s="1256"/>
      <c r="W5920" s="1256"/>
      <c r="X5920" s="1256" t="s">
        <v>422</v>
      </c>
      <c r="Y5920" s="1256"/>
      <c r="Z5920" s="1256"/>
      <c r="AA5920" s="1256"/>
      <c r="AB5920" s="1256"/>
      <c r="AC5920" s="1245" t="s">
        <v>409</v>
      </c>
      <c r="AD5920" s="1245"/>
      <c r="AE5920" s="1245"/>
      <c r="AF5920" s="1245"/>
    </row>
    <row r="5921" spans="1:32" ht="41.45" customHeight="1">
      <c r="A5921" s="155"/>
      <c r="B5921" s="156"/>
      <c r="C5921" s="160" t="s">
        <v>1172</v>
      </c>
      <c r="D5921" s="1328" t="s">
        <v>1171</v>
      </c>
      <c r="E5921" s="1328"/>
      <c r="F5921" s="1328"/>
      <c r="G5921" s="1328"/>
      <c r="H5921" s="1328"/>
      <c r="I5921" s="1328"/>
      <c r="J5921" s="1329">
        <v>9.7699999999999992E-3</v>
      </c>
      <c r="K5921" s="1329"/>
      <c r="L5921" s="172">
        <v>0</v>
      </c>
      <c r="M5921" s="172">
        <v>0</v>
      </c>
      <c r="N5921" s="1330">
        <v>0</v>
      </c>
      <c r="O5921" s="1330"/>
      <c r="P5921" s="1330">
        <v>1.1000000000000001</v>
      </c>
      <c r="Q5921" s="1330"/>
      <c r="R5921" s="1330"/>
      <c r="S5921" s="1330"/>
      <c r="T5921" s="1330">
        <v>0.88</v>
      </c>
      <c r="U5921" s="1330"/>
      <c r="V5921" s="1330"/>
      <c r="W5921" s="1330"/>
      <c r="X5921" s="1330">
        <v>0.72</v>
      </c>
      <c r="Y5921" s="1330"/>
      <c r="Z5921" s="1330"/>
      <c r="AA5921" s="1330"/>
      <c r="AB5921" s="1330"/>
      <c r="AC5921" s="1254">
        <v>0</v>
      </c>
      <c r="AD5921" s="1254"/>
      <c r="AE5921" s="1254"/>
      <c r="AF5921" s="1254"/>
    </row>
    <row r="5922" spans="1:32" ht="17.45" customHeight="1">
      <c r="A5922" s="1246"/>
      <c r="B5922" s="1246"/>
      <c r="C5922" s="1246"/>
      <c r="D5922" s="1246"/>
      <c r="E5922" s="1246"/>
      <c r="F5922" s="1246"/>
      <c r="G5922" s="1246"/>
      <c r="H5922" s="1246"/>
      <c r="I5922" s="1246"/>
      <c r="J5922" s="1246"/>
      <c r="K5922" s="1246"/>
      <c r="L5922" s="1246"/>
      <c r="M5922" s="1247" t="s">
        <v>423</v>
      </c>
      <c r="N5922" s="1247"/>
      <c r="O5922" s="1247"/>
      <c r="P5922" s="1247"/>
      <c r="Q5922" s="1247"/>
      <c r="R5922" s="1247"/>
      <c r="S5922" s="1247"/>
      <c r="T5922" s="1247"/>
      <c r="U5922" s="1247"/>
      <c r="V5922" s="1247"/>
      <c r="W5922" s="1247"/>
      <c r="X5922" s="1248"/>
      <c r="Y5922" s="1248"/>
      <c r="Z5922" s="1249">
        <v>0</v>
      </c>
      <c r="AA5922" s="1249"/>
      <c r="AB5922" s="1249"/>
      <c r="AC5922" s="1249"/>
      <c r="AD5922" s="1249"/>
      <c r="AE5922" s="1249"/>
      <c r="AF5922" s="1249"/>
    </row>
    <row r="5923" spans="1:32" ht="5.85" customHeight="1">
      <c r="A5923" s="1250"/>
      <c r="B5923" s="1250"/>
      <c r="C5923" s="1250"/>
      <c r="D5923" s="1250"/>
      <c r="E5923" s="1250"/>
      <c r="F5923" s="1250"/>
      <c r="G5923" s="1250"/>
      <c r="H5923" s="1250"/>
      <c r="I5923" s="1250"/>
      <c r="J5923" s="1250"/>
      <c r="K5923" s="1250"/>
      <c r="L5923" s="1250"/>
      <c r="M5923" s="1250"/>
      <c r="N5923" s="1250"/>
      <c r="O5923" s="1250"/>
      <c r="P5923" s="1250"/>
      <c r="Q5923" s="1250"/>
      <c r="R5923" s="1250"/>
      <c r="S5923" s="1250"/>
      <c r="T5923" s="1250"/>
      <c r="U5923" s="1250"/>
      <c r="V5923" s="1250"/>
      <c r="W5923" s="1250"/>
      <c r="X5923" s="1250"/>
      <c r="Y5923" s="1250"/>
      <c r="Z5923" s="1250"/>
      <c r="AA5923" s="1250"/>
      <c r="AB5923" s="1250"/>
      <c r="AC5923" s="1250"/>
      <c r="AD5923" s="1250"/>
      <c r="AE5923" s="1250"/>
      <c r="AF5923" s="1250"/>
    </row>
    <row r="5924" spans="1:32" ht="16.7" customHeight="1">
      <c r="A5924" s="1239"/>
      <c r="B5924" s="1239"/>
      <c r="C5924" s="1239"/>
      <c r="D5924" s="1239"/>
      <c r="E5924" s="1239"/>
      <c r="F5924" s="1239"/>
      <c r="G5924" s="1239"/>
      <c r="H5924" s="1239"/>
      <c r="I5924" s="1239"/>
      <c r="J5924" s="1239"/>
      <c r="K5924" s="1239"/>
      <c r="L5924" s="1239"/>
      <c r="M5924" s="1240" t="s">
        <v>424</v>
      </c>
      <c r="N5924" s="1240"/>
      <c r="O5924" s="1240"/>
      <c r="P5924" s="1240"/>
      <c r="Q5924" s="1240"/>
      <c r="R5924" s="1240"/>
      <c r="S5924" s="1240"/>
      <c r="T5924" s="1240"/>
      <c r="U5924" s="1240"/>
      <c r="V5924" s="1240"/>
      <c r="W5924" s="1240"/>
      <c r="X5924" s="1243"/>
      <c r="Y5924" s="1243"/>
      <c r="Z5924" s="1241">
        <v>362.07</v>
      </c>
      <c r="AA5924" s="1241"/>
      <c r="AB5924" s="1241"/>
      <c r="AC5924" s="1241"/>
      <c r="AD5924" s="1241"/>
      <c r="AE5924" s="1241"/>
      <c r="AF5924" s="1241"/>
    </row>
    <row r="5925" spans="1:32" ht="17.45" customHeight="1">
      <c r="A5925" s="1239"/>
      <c r="B5925" s="1239"/>
      <c r="C5925" s="1239"/>
      <c r="D5925" s="1239"/>
      <c r="E5925" s="1239"/>
      <c r="F5925" s="1239"/>
      <c r="G5925" s="1239"/>
      <c r="H5925" s="1239"/>
      <c r="I5925" s="1239"/>
      <c r="J5925" s="1239"/>
      <c r="K5925" s="1240" t="s">
        <v>425</v>
      </c>
      <c r="L5925" s="1240"/>
      <c r="M5925" s="1240"/>
      <c r="N5925" s="1240"/>
      <c r="O5925" s="1240"/>
      <c r="P5925" s="1240"/>
      <c r="Q5925" s="151"/>
      <c r="R5925" s="1244">
        <v>0</v>
      </c>
      <c r="S5925" s="1244"/>
      <c r="T5925" s="1244"/>
      <c r="U5925" s="151"/>
      <c r="V5925" s="1240" t="s">
        <v>426</v>
      </c>
      <c r="W5925" s="1240"/>
      <c r="X5925" s="1243"/>
      <c r="Y5925" s="1243"/>
      <c r="Z5925" s="1241">
        <v>0</v>
      </c>
      <c r="AA5925" s="1241"/>
      <c r="AB5925" s="1241"/>
      <c r="AC5925" s="1241"/>
      <c r="AD5925" s="1241"/>
      <c r="AE5925" s="1241"/>
      <c r="AF5925" s="1241"/>
    </row>
    <row r="5926" spans="1:32" ht="17.45" customHeight="1">
      <c r="A5926" s="1239"/>
      <c r="B5926" s="1239"/>
      <c r="C5926" s="1239"/>
      <c r="D5926" s="1239"/>
      <c r="E5926" s="1239"/>
      <c r="F5926" s="1239"/>
      <c r="G5926" s="1239"/>
      <c r="H5926" s="1239"/>
      <c r="I5926" s="1239"/>
      <c r="J5926" s="1239"/>
      <c r="K5926" s="1239"/>
      <c r="L5926" s="1239"/>
      <c r="M5926" s="1240" t="s">
        <v>427</v>
      </c>
      <c r="N5926" s="1240"/>
      <c r="O5926" s="1240"/>
      <c r="P5926" s="1240"/>
      <c r="Q5926" s="1240"/>
      <c r="R5926" s="1240"/>
      <c r="S5926" s="1240"/>
      <c r="T5926" s="1240"/>
      <c r="U5926" s="1240"/>
      <c r="V5926" s="1240"/>
      <c r="W5926" s="1240"/>
      <c r="X5926" s="1243"/>
      <c r="Y5926" s="1243"/>
      <c r="Z5926" s="1241">
        <v>362.07</v>
      </c>
      <c r="AA5926" s="1241"/>
      <c r="AB5926" s="1241"/>
      <c r="AC5926" s="1241"/>
      <c r="AD5926" s="1241"/>
      <c r="AE5926" s="1241"/>
      <c r="AF5926" s="1241"/>
    </row>
    <row r="5927" spans="1:32" ht="5.85" customHeight="1">
      <c r="A5927" s="1242"/>
      <c r="B5927" s="1242"/>
      <c r="C5927" s="1242"/>
      <c r="D5927" s="1242"/>
      <c r="E5927" s="1242"/>
      <c r="F5927" s="1242"/>
      <c r="G5927" s="1242"/>
      <c r="H5927" s="1242"/>
      <c r="I5927" s="1242"/>
      <c r="J5927" s="1242"/>
      <c r="K5927" s="1242"/>
      <c r="L5927" s="1242"/>
      <c r="M5927" s="1242"/>
      <c r="N5927" s="1242"/>
      <c r="O5927" s="1242"/>
      <c r="P5927" s="1242"/>
      <c r="Q5927" s="1242"/>
      <c r="R5927" s="1242"/>
      <c r="S5927" s="1242"/>
      <c r="T5927" s="1242"/>
      <c r="U5927" s="1242"/>
      <c r="V5927" s="1242"/>
      <c r="W5927" s="1242"/>
      <c r="X5927" s="1242"/>
      <c r="Y5927" s="1242"/>
      <c r="Z5927" s="1242"/>
      <c r="AA5927" s="1242"/>
      <c r="AB5927" s="1242"/>
      <c r="AC5927" s="1242"/>
      <c r="AD5927" s="1242"/>
      <c r="AE5927" s="1242"/>
      <c r="AF5927" s="1242"/>
    </row>
    <row r="5928" spans="1:32" ht="100.35" customHeight="1">
      <c r="A5928" s="153"/>
      <c r="B5928" s="154"/>
      <c r="C5928" s="154"/>
      <c r="D5928" s="154"/>
      <c r="E5928" s="154"/>
      <c r="F5928" s="154"/>
      <c r="G5928" s="154"/>
      <c r="H5928" s="154"/>
      <c r="I5928" s="154"/>
      <c r="J5928" s="154"/>
      <c r="K5928" s="154"/>
      <c r="L5928" s="154"/>
      <c r="M5928" s="154"/>
      <c r="N5928" s="154"/>
      <c r="O5928" s="154"/>
      <c r="P5928" s="154"/>
      <c r="Q5928" s="154"/>
      <c r="R5928" s="154"/>
      <c r="S5928" s="154"/>
      <c r="T5928" s="154"/>
      <c r="U5928" s="154"/>
      <c r="V5928" s="154"/>
      <c r="W5928" s="154"/>
      <c r="X5928" s="154"/>
      <c r="Y5928" s="154"/>
      <c r="Z5928" s="154"/>
      <c r="AA5928" s="154"/>
      <c r="AB5928" s="154"/>
      <c r="AC5928" s="154"/>
      <c r="AD5928" s="154"/>
      <c r="AE5928" s="154"/>
      <c r="AF5928" s="162"/>
    </row>
    <row r="5929" spans="1:32" ht="1.5" customHeight="1">
      <c r="A5929" s="146"/>
      <c r="B5929" s="147"/>
      <c r="C5929" s="147"/>
      <c r="D5929" s="147"/>
      <c r="E5929" s="147"/>
      <c r="F5929" s="147"/>
      <c r="G5929" s="1289" t="s">
        <v>376</v>
      </c>
      <c r="H5929" s="1289"/>
      <c r="I5929" s="1289"/>
      <c r="J5929" s="1289"/>
      <c r="K5929" s="1289"/>
      <c r="L5929" s="1289"/>
      <c r="M5929" s="1289"/>
      <c r="N5929" s="1289"/>
      <c r="O5929" s="1289"/>
      <c r="P5929" s="1289"/>
      <c r="Q5929" s="1289"/>
      <c r="R5929" s="1289"/>
      <c r="S5929" s="1289"/>
      <c r="T5929" s="1289"/>
      <c r="U5929" s="1289"/>
      <c r="V5929" s="1289"/>
      <c r="W5929" s="1289"/>
      <c r="X5929" s="1289"/>
      <c r="Y5929" s="1289"/>
      <c r="Z5929" s="1289"/>
      <c r="AA5929" s="148"/>
      <c r="AB5929" s="1290" t="s">
        <v>1173</v>
      </c>
      <c r="AC5929" s="1290"/>
      <c r="AD5929" s="1290"/>
      <c r="AE5929" s="1290"/>
      <c r="AF5929" s="1290"/>
    </row>
    <row r="5930" spans="1:32" ht="15.4" customHeight="1">
      <c r="A5930" s="150"/>
      <c r="B5930" s="1243"/>
      <c r="C5930" s="1243"/>
      <c r="D5930" s="1243"/>
      <c r="E5930" s="1243"/>
      <c r="G5930" s="1289"/>
      <c r="H5930" s="1289"/>
      <c r="I5930" s="1289"/>
      <c r="J5930" s="1289"/>
      <c r="K5930" s="1289"/>
      <c r="L5930" s="1289"/>
      <c r="M5930" s="1289"/>
      <c r="N5930" s="1289"/>
      <c r="O5930" s="1289"/>
      <c r="P5930" s="1289"/>
      <c r="Q5930" s="1289"/>
      <c r="R5930" s="1289"/>
      <c r="S5930" s="1289"/>
      <c r="T5930" s="1289"/>
      <c r="U5930" s="1289"/>
      <c r="V5930" s="1289"/>
      <c r="W5930" s="1289"/>
      <c r="X5930" s="1289"/>
      <c r="Y5930" s="1289"/>
      <c r="Z5930" s="1289"/>
      <c r="AA5930" s="152"/>
      <c r="AB5930" s="1290"/>
      <c r="AC5930" s="1290"/>
      <c r="AD5930" s="1290"/>
      <c r="AE5930" s="1290"/>
      <c r="AF5930" s="1290"/>
    </row>
    <row r="5931" spans="1:32" ht="11.65" customHeight="1">
      <c r="A5931" s="150"/>
      <c r="B5931" s="1243"/>
      <c r="C5931" s="1243"/>
      <c r="D5931" s="1243"/>
      <c r="E5931" s="1243"/>
      <c r="G5931" s="1289"/>
      <c r="H5931" s="1289"/>
      <c r="I5931" s="1289"/>
      <c r="J5931" s="1289"/>
      <c r="K5931" s="1289"/>
      <c r="L5931" s="1289"/>
      <c r="M5931" s="1289"/>
      <c r="N5931" s="1289"/>
      <c r="O5931" s="1289"/>
      <c r="P5931" s="1289"/>
      <c r="Q5931" s="1289"/>
      <c r="R5931" s="1289"/>
      <c r="S5931" s="1289"/>
      <c r="T5931" s="1289"/>
      <c r="U5931" s="1289"/>
      <c r="V5931" s="1289"/>
      <c r="W5931" s="1289"/>
      <c r="X5931" s="1289"/>
      <c r="Y5931" s="1289"/>
      <c r="Z5931" s="1289"/>
      <c r="AA5931" s="152"/>
      <c r="AB5931" s="1291" t="s">
        <v>378</v>
      </c>
      <c r="AC5931" s="1291"/>
      <c r="AD5931" s="1291"/>
      <c r="AE5931" s="1292"/>
      <c r="AF5931" s="1292"/>
    </row>
    <row r="5932" spans="1:32" ht="13.9" customHeight="1">
      <c r="A5932" s="150"/>
      <c r="B5932" s="1243"/>
      <c r="C5932" s="1243"/>
      <c r="D5932" s="1243"/>
      <c r="E5932" s="1243"/>
      <c r="G5932" s="1293" t="s">
        <v>379</v>
      </c>
      <c r="H5932" s="1293"/>
      <c r="I5932" s="1293"/>
      <c r="J5932" s="1293"/>
      <c r="K5932" s="1293"/>
      <c r="L5932" s="1293"/>
      <c r="M5932" s="1293"/>
      <c r="N5932" s="1293"/>
      <c r="O5932" s="1293"/>
      <c r="P5932" s="1293"/>
      <c r="Q5932" s="1293"/>
      <c r="R5932" s="1293"/>
      <c r="S5932" s="1293"/>
      <c r="T5932" s="1293"/>
      <c r="U5932" s="1293"/>
      <c r="V5932" s="1293"/>
      <c r="W5932" s="1293"/>
      <c r="X5932" s="1293"/>
      <c r="Y5932" s="1293"/>
      <c r="Z5932" s="1293"/>
      <c r="AA5932" s="152"/>
      <c r="AB5932" s="1291"/>
      <c r="AC5932" s="1291"/>
      <c r="AD5932" s="1291"/>
      <c r="AE5932" s="1292"/>
      <c r="AF5932" s="1292"/>
    </row>
    <row r="5933" spans="1:32" ht="0.75" customHeight="1">
      <c r="A5933" s="150"/>
      <c r="G5933" s="1293"/>
      <c r="H5933" s="1293"/>
      <c r="I5933" s="1293"/>
      <c r="J5933" s="1293"/>
      <c r="K5933" s="1293"/>
      <c r="L5933" s="1293"/>
      <c r="M5933" s="1293"/>
      <c r="N5933" s="1293"/>
      <c r="O5933" s="1293"/>
      <c r="P5933" s="1293"/>
      <c r="Q5933" s="1293"/>
      <c r="R5933" s="1293"/>
      <c r="S5933" s="1293"/>
      <c r="T5933" s="1293"/>
      <c r="U5933" s="1293"/>
      <c r="V5933" s="1293"/>
      <c r="W5933" s="1293"/>
      <c r="X5933" s="1293"/>
      <c r="Y5933" s="1293"/>
      <c r="Z5933" s="1293"/>
      <c r="AA5933" s="152"/>
      <c r="AB5933" s="1291"/>
      <c r="AC5933" s="1291"/>
      <c r="AD5933" s="1291"/>
      <c r="AE5933" s="1292"/>
      <c r="AF5933" s="1292"/>
    </row>
    <row r="5934" spans="1:32" ht="0.75" customHeight="1">
      <c r="A5934" s="153"/>
      <c r="B5934" s="154"/>
      <c r="C5934" s="154"/>
      <c r="D5934" s="154"/>
      <c r="E5934" s="154"/>
      <c r="F5934" s="154"/>
      <c r="G5934" s="154"/>
      <c r="H5934" s="154"/>
      <c r="I5934" s="154"/>
      <c r="J5934" s="154"/>
      <c r="K5934" s="154"/>
      <c r="L5934" s="154"/>
      <c r="M5934" s="154"/>
      <c r="N5934" s="154"/>
      <c r="O5934" s="154"/>
      <c r="P5934" s="154"/>
      <c r="Q5934" s="154"/>
      <c r="R5934" s="154"/>
      <c r="S5934" s="154"/>
      <c r="T5934" s="154"/>
      <c r="U5934" s="154"/>
      <c r="V5934" s="154"/>
      <c r="W5934" s="154"/>
      <c r="X5934" s="154"/>
      <c r="Y5934" s="154"/>
      <c r="Z5934" s="154"/>
      <c r="AA5934" s="154"/>
      <c r="AB5934" s="154"/>
      <c r="AC5934" s="154"/>
      <c r="AD5934" s="154"/>
      <c r="AE5934" s="1292"/>
      <c r="AF5934" s="1292"/>
    </row>
    <row r="5935" spans="1:32" ht="15.95" customHeight="1">
      <c r="A5935" s="1280" t="s">
        <v>323</v>
      </c>
      <c r="B5935" s="1280"/>
      <c r="C5935" s="1280"/>
      <c r="D5935" s="1280"/>
      <c r="E5935" s="1280"/>
      <c r="F5935" s="1280"/>
      <c r="G5935" s="1280"/>
      <c r="H5935" s="1280"/>
      <c r="I5935" s="1280"/>
      <c r="J5935" s="1280"/>
      <c r="K5935" s="1280"/>
      <c r="L5935" s="1280"/>
      <c r="M5935" s="1280"/>
      <c r="N5935" s="1280"/>
      <c r="O5935" s="1280"/>
      <c r="P5935" s="1280"/>
      <c r="Q5935" s="1280"/>
      <c r="R5935" s="1280"/>
      <c r="S5935" s="1280"/>
      <c r="T5935" s="1280"/>
      <c r="U5935" s="1280"/>
      <c r="V5935" s="1280"/>
      <c r="W5935" s="1280"/>
      <c r="X5935" s="1280"/>
      <c r="Y5935" s="1280"/>
      <c r="Z5935" s="1280"/>
      <c r="AA5935" s="1280"/>
      <c r="AB5935" s="1280"/>
      <c r="AC5935" s="1280"/>
      <c r="AD5935" s="1280"/>
      <c r="AE5935" s="1280"/>
      <c r="AF5935" s="1280"/>
    </row>
    <row r="5936" spans="1:32" ht="0.75" customHeight="1">
      <c r="A5936" s="146"/>
      <c r="B5936" s="147"/>
      <c r="C5936" s="147"/>
      <c r="D5936" s="147"/>
      <c r="E5936" s="147"/>
      <c r="F5936" s="147"/>
      <c r="G5936" s="147"/>
      <c r="H5936" s="147"/>
      <c r="I5936" s="147"/>
      <c r="J5936" s="147"/>
      <c r="K5936" s="147"/>
      <c r="L5936" s="147"/>
      <c r="M5936" s="147"/>
      <c r="N5936" s="147"/>
      <c r="O5936" s="147"/>
      <c r="P5936" s="147"/>
      <c r="Q5936" s="147"/>
      <c r="R5936" s="147"/>
      <c r="S5936" s="147"/>
      <c r="T5936" s="147"/>
      <c r="U5936" s="147"/>
      <c r="V5936" s="147"/>
      <c r="W5936" s="147"/>
      <c r="X5936" s="147"/>
      <c r="Y5936" s="147"/>
      <c r="Z5936" s="147"/>
      <c r="AA5936" s="147"/>
      <c r="AB5936" s="147"/>
      <c r="AC5936" s="147"/>
      <c r="AD5936" s="147"/>
      <c r="AE5936" s="147"/>
      <c r="AF5936" s="148"/>
    </row>
    <row r="5937" spans="1:32" ht="37.15" customHeight="1">
      <c r="A5937" s="1281" t="s">
        <v>380</v>
      </c>
      <c r="B5937" s="1281"/>
      <c r="C5937" s="1281"/>
      <c r="D5937" s="1281"/>
      <c r="E5937" s="1281"/>
      <c r="F5937" s="1281"/>
      <c r="G5937" s="1281"/>
      <c r="H5937" s="1281"/>
      <c r="I5937" s="1281"/>
      <c r="J5937" s="1281"/>
      <c r="K5937" s="1281"/>
      <c r="L5937" s="1281"/>
      <c r="M5937" s="1281"/>
      <c r="N5937" s="1281"/>
      <c r="O5937" s="1281"/>
      <c r="P5937" s="1281"/>
      <c r="Q5937" s="1281"/>
      <c r="R5937" s="1281"/>
      <c r="S5937" s="1281"/>
      <c r="T5937" s="1281"/>
      <c r="U5937" s="1281"/>
      <c r="V5937" s="1281"/>
      <c r="W5937" s="1281"/>
      <c r="X5937" s="1281"/>
      <c r="Y5937" s="1282" t="s">
        <v>878</v>
      </c>
      <c r="Z5937" s="1282"/>
      <c r="AA5937" s="1282"/>
      <c r="AB5937" s="1282"/>
      <c r="AC5937" s="1282"/>
      <c r="AD5937" s="1282"/>
      <c r="AE5937" s="1282"/>
      <c r="AF5937" s="1282"/>
    </row>
    <row r="5938" spans="1:32" ht="5.0999999999999996" customHeight="1">
      <c r="A5938" s="155"/>
      <c r="B5938" s="156"/>
      <c r="C5938" s="156"/>
      <c r="D5938" s="156"/>
      <c r="E5938" s="156"/>
      <c r="F5938" s="156"/>
      <c r="G5938" s="156"/>
      <c r="H5938" s="156"/>
      <c r="I5938" s="156"/>
      <c r="J5938" s="156"/>
      <c r="K5938" s="156"/>
      <c r="L5938" s="156"/>
      <c r="M5938" s="156"/>
      <c r="N5938" s="156"/>
      <c r="O5938" s="156"/>
      <c r="P5938" s="156"/>
      <c r="Q5938" s="156"/>
      <c r="R5938" s="156"/>
      <c r="S5938" s="156"/>
      <c r="T5938" s="156"/>
      <c r="U5938" s="156"/>
      <c r="V5938" s="156"/>
      <c r="W5938" s="156"/>
      <c r="X5938" s="156"/>
      <c r="Y5938" s="156"/>
      <c r="Z5938" s="156"/>
      <c r="AA5938" s="156"/>
      <c r="AB5938" s="156"/>
      <c r="AC5938" s="156"/>
      <c r="AD5938" s="156"/>
      <c r="AE5938" s="156"/>
      <c r="AF5938" s="157"/>
    </row>
    <row r="5939" spans="1:32" ht="18.2" customHeight="1">
      <c r="A5939" s="1278" t="s">
        <v>382</v>
      </c>
      <c r="B5939" s="1278"/>
      <c r="C5939" s="1278"/>
      <c r="D5939" s="1278"/>
      <c r="E5939" s="1278" t="s">
        <v>385</v>
      </c>
      <c r="F5939" s="1278"/>
      <c r="G5939" s="1278"/>
      <c r="H5939" s="1321" t="s">
        <v>386</v>
      </c>
      <c r="I5939" s="1285" t="s">
        <v>1167</v>
      </c>
      <c r="J5939" s="1285"/>
      <c r="K5939" s="1285"/>
      <c r="L5939" s="1285"/>
      <c r="M5939" s="1285"/>
      <c r="N5939" s="1285"/>
      <c r="O5939" s="1285"/>
      <c r="P5939" s="1285"/>
      <c r="Q5939" s="1285"/>
      <c r="R5939" s="1285"/>
      <c r="S5939" s="1285"/>
      <c r="T5939" s="1285"/>
      <c r="U5939" s="1285"/>
      <c r="V5939" s="1285"/>
      <c r="W5939" s="1285"/>
      <c r="X5939" s="1285"/>
      <c r="Y5939" s="1275" t="s">
        <v>383</v>
      </c>
      <c r="Z5939" s="1275"/>
      <c r="AA5939" s="1275"/>
      <c r="AB5939" s="1275"/>
      <c r="AC5939" s="1275"/>
      <c r="AD5939" s="1286" t="s">
        <v>384</v>
      </c>
      <c r="AE5939" s="1286"/>
      <c r="AF5939" s="1286"/>
    </row>
    <row r="5940" spans="1:32" ht="0.75" customHeight="1">
      <c r="A5940" s="1274" t="s">
        <v>1166</v>
      </c>
      <c r="B5940" s="1274"/>
      <c r="C5940" s="1274"/>
      <c r="D5940" s="1274"/>
      <c r="E5940" s="1278"/>
      <c r="F5940" s="1278"/>
      <c r="G5940" s="1278"/>
      <c r="H5940" s="1321"/>
      <c r="I5940" s="1285"/>
      <c r="J5940" s="1285"/>
      <c r="K5940" s="1285"/>
      <c r="L5940" s="1285"/>
      <c r="M5940" s="1285"/>
      <c r="N5940" s="1285"/>
      <c r="O5940" s="1285"/>
      <c r="P5940" s="1285"/>
      <c r="Q5940" s="1285"/>
      <c r="R5940" s="1285"/>
      <c r="S5940" s="1285"/>
      <c r="T5940" s="1285"/>
      <c r="U5940" s="1285"/>
      <c r="V5940" s="1285"/>
      <c r="W5940" s="1285"/>
      <c r="X5940" s="1285"/>
      <c r="Y5940" s="1275" t="s">
        <v>387</v>
      </c>
      <c r="Z5940" s="1275"/>
      <c r="AA5940" s="1275"/>
      <c r="AB5940" s="1275"/>
      <c r="AC5940" s="1275"/>
      <c r="AD5940" s="1276">
        <v>249</v>
      </c>
      <c r="AE5940" s="1276"/>
      <c r="AF5940" s="1276"/>
    </row>
    <row r="5941" spans="1:32" ht="18.2" customHeight="1">
      <c r="A5941" s="1274"/>
      <c r="B5941" s="1274"/>
      <c r="C5941" s="1274"/>
      <c r="D5941" s="1274"/>
      <c r="E5941" s="1277"/>
      <c r="F5941" s="1277"/>
      <c r="G5941" s="1277"/>
      <c r="H5941" s="1321"/>
      <c r="I5941" s="1285"/>
      <c r="J5941" s="1285"/>
      <c r="K5941" s="1285"/>
      <c r="L5941" s="1285"/>
      <c r="M5941" s="1285"/>
      <c r="N5941" s="1285"/>
      <c r="O5941" s="1285"/>
      <c r="P5941" s="1285"/>
      <c r="Q5941" s="1285"/>
      <c r="R5941" s="1285"/>
      <c r="S5941" s="1285"/>
      <c r="T5941" s="1285"/>
      <c r="U5941" s="1285"/>
      <c r="V5941" s="1285"/>
      <c r="W5941" s="1285"/>
      <c r="X5941" s="1285"/>
      <c r="Y5941" s="1275"/>
      <c r="Z5941" s="1275"/>
      <c r="AA5941" s="1275"/>
      <c r="AB5941" s="1275"/>
      <c r="AC5941" s="1275"/>
      <c r="AD5941" s="1276"/>
      <c r="AE5941" s="1276"/>
      <c r="AF5941" s="1276"/>
    </row>
    <row r="5942" spans="1:32" ht="0.75" customHeight="1">
      <c r="A5942" s="1278"/>
      <c r="B5942" s="1278"/>
      <c r="C5942" s="1278"/>
      <c r="D5942" s="1278"/>
      <c r="E5942" s="1278"/>
      <c r="F5942" s="1278"/>
      <c r="G5942" s="1278"/>
      <c r="H5942" s="1321"/>
      <c r="I5942" s="1279"/>
      <c r="J5942" s="1279"/>
      <c r="K5942" s="1279"/>
      <c r="L5942" s="1279"/>
      <c r="M5942" s="1279"/>
      <c r="N5942" s="1279"/>
      <c r="O5942" s="1279"/>
      <c r="P5942" s="1279"/>
      <c r="Q5942" s="1279"/>
      <c r="R5942" s="1279"/>
      <c r="S5942" s="1279"/>
      <c r="T5942" s="1279"/>
      <c r="U5942" s="1279"/>
      <c r="V5942" s="1279"/>
      <c r="W5942" s="1279"/>
      <c r="X5942" s="1279"/>
      <c r="Y5942" s="1279"/>
      <c r="Z5942" s="1279"/>
      <c r="AA5942" s="1279"/>
      <c r="AB5942" s="1279"/>
      <c r="AC5942" s="1279"/>
      <c r="AD5942" s="1279"/>
      <c r="AE5942" s="1279"/>
      <c r="AF5942" s="1279"/>
    </row>
    <row r="5943" spans="1:32" ht="26.1" customHeight="1">
      <c r="A5943" s="1271" t="s">
        <v>432</v>
      </c>
      <c r="B5943" s="1271"/>
      <c r="C5943" s="1271"/>
      <c r="D5943" s="1271"/>
      <c r="E5943" s="1271"/>
      <c r="F5943" s="1271"/>
      <c r="G5943" s="1271"/>
      <c r="H5943" s="1271"/>
      <c r="I5943" s="1271"/>
      <c r="J5943" s="1271"/>
      <c r="K5943" s="1271"/>
      <c r="L5943" s="1271"/>
      <c r="M5943" s="1271"/>
      <c r="N5943" s="1271"/>
      <c r="O5943" s="1271"/>
      <c r="P5943" s="1271"/>
      <c r="Q5943" s="1271"/>
      <c r="R5943" s="1271"/>
      <c r="S5943" s="1271"/>
      <c r="T5943" s="1271"/>
      <c r="U5943" s="1271"/>
      <c r="V5943" s="1271"/>
      <c r="W5943" s="1271"/>
      <c r="X5943" s="1271"/>
      <c r="Y5943" s="1271"/>
      <c r="Z5943" s="1271"/>
      <c r="AA5943" s="1271"/>
      <c r="AB5943" s="1271"/>
      <c r="AC5943" s="1271"/>
      <c r="AD5943" s="1271"/>
      <c r="AE5943" s="1271"/>
      <c r="AF5943" s="1272"/>
    </row>
    <row r="5944" spans="1:32" ht="0.75" customHeight="1">
      <c r="A5944" s="1273" t="s">
        <v>389</v>
      </c>
      <c r="B5944" s="1273"/>
      <c r="C5944" s="1273"/>
      <c r="D5944" s="1273"/>
      <c r="E5944" s="1273"/>
      <c r="F5944" s="1273"/>
      <c r="G5944" s="1273"/>
      <c r="H5944" s="1273"/>
      <c r="I5944" s="1273"/>
      <c r="J5944" s="1273"/>
      <c r="K5944" s="1273"/>
      <c r="L5944" s="1273"/>
      <c r="M5944" s="1273"/>
      <c r="N5944" s="1273"/>
      <c r="O5944" s="1273"/>
      <c r="P5944" s="1273"/>
      <c r="Q5944" s="1273"/>
      <c r="R5944" s="1273"/>
      <c r="S5944" s="1273"/>
      <c r="T5944" s="1273"/>
      <c r="U5944" s="1273"/>
      <c r="V5944" s="1273"/>
      <c r="W5944" s="1273"/>
      <c r="X5944" s="1273"/>
      <c r="Y5944" s="1273"/>
      <c r="Z5944" s="1273"/>
      <c r="AA5944" s="1273"/>
      <c r="AB5944" s="1273"/>
      <c r="AC5944" s="1273"/>
      <c r="AD5944" s="1273"/>
      <c r="AE5944" s="1273"/>
      <c r="AF5944" s="1272"/>
    </row>
    <row r="5945" spans="1:32" ht="9.4" customHeight="1">
      <c r="A5945" s="1273"/>
      <c r="B5945" s="1273"/>
      <c r="C5945" s="1273"/>
      <c r="D5945" s="1273"/>
      <c r="E5945" s="1273"/>
      <c r="F5945" s="1273"/>
      <c r="G5945" s="1273"/>
      <c r="H5945" s="1273"/>
      <c r="I5945" s="1273"/>
      <c r="J5945" s="1273"/>
      <c r="K5945" s="1273"/>
      <c r="L5945" s="1273"/>
      <c r="M5945" s="1273"/>
      <c r="N5945" s="1273"/>
      <c r="O5945" s="1273"/>
      <c r="P5945" s="1273"/>
      <c r="Q5945" s="1273"/>
      <c r="R5945" s="1273"/>
      <c r="S5945" s="1273"/>
      <c r="T5945" s="1273"/>
      <c r="U5945" s="1273"/>
      <c r="V5945" s="1273"/>
      <c r="W5945" s="1273"/>
      <c r="X5945" s="1273"/>
      <c r="Y5945" s="1273"/>
      <c r="Z5945" s="1273"/>
      <c r="AA5945" s="1273"/>
      <c r="AB5945" s="1273"/>
      <c r="AC5945" s="1273"/>
      <c r="AD5945" s="1273"/>
      <c r="AE5945" s="1273"/>
      <c r="AF5945" s="1272"/>
    </row>
    <row r="5946" spans="1:32" ht="17.45" customHeight="1">
      <c r="A5946" s="1255" t="s">
        <v>390</v>
      </c>
      <c r="B5946" s="1255"/>
      <c r="C5946" s="1255"/>
      <c r="D5946" s="1255"/>
      <c r="E5946" s="1255"/>
      <c r="F5946" s="1255"/>
      <c r="G5946" s="1255"/>
      <c r="H5946" s="1255"/>
      <c r="I5946" s="1255"/>
      <c r="J5946" s="1255"/>
      <c r="K5946" s="1255"/>
      <c r="L5946" s="1255"/>
      <c r="M5946" s="1256" t="s">
        <v>391</v>
      </c>
      <c r="N5946" s="1256" t="s">
        <v>392</v>
      </c>
      <c r="O5946" s="1256"/>
      <c r="P5946" s="1256"/>
      <c r="Q5946" s="1256"/>
      <c r="R5946" s="1256"/>
      <c r="S5946" s="1256"/>
      <c r="T5946" s="1256" t="s">
        <v>393</v>
      </c>
      <c r="U5946" s="1256"/>
      <c r="V5946" s="1256"/>
      <c r="W5946" s="1256"/>
      <c r="X5946" s="1256"/>
      <c r="Y5946" s="1256"/>
      <c r="Z5946" s="1256"/>
      <c r="AA5946" s="1256"/>
      <c r="AB5946" s="1256"/>
      <c r="AC5946" s="1245" t="s">
        <v>394</v>
      </c>
      <c r="AD5946" s="1245"/>
      <c r="AE5946" s="1245"/>
      <c r="AF5946" s="1245"/>
    </row>
    <row r="5947" spans="1:32" ht="17.45" customHeight="1">
      <c r="A5947" s="1255"/>
      <c r="B5947" s="1255"/>
      <c r="C5947" s="1255"/>
      <c r="D5947" s="1255"/>
      <c r="E5947" s="1255"/>
      <c r="F5947" s="1255"/>
      <c r="G5947" s="1255"/>
      <c r="H5947" s="1255"/>
      <c r="I5947" s="1255"/>
      <c r="J5947" s="1255"/>
      <c r="K5947" s="1255"/>
      <c r="L5947" s="1255"/>
      <c r="M5947" s="1256"/>
      <c r="N5947" s="1256" t="s">
        <v>395</v>
      </c>
      <c r="O5947" s="1256"/>
      <c r="P5947" s="1256" t="s">
        <v>396</v>
      </c>
      <c r="Q5947" s="1256"/>
      <c r="R5947" s="1256"/>
      <c r="S5947" s="1256"/>
      <c r="T5947" s="1256" t="s">
        <v>395</v>
      </c>
      <c r="U5947" s="1256"/>
      <c r="V5947" s="1256"/>
      <c r="W5947" s="1256"/>
      <c r="X5947" s="1256" t="s">
        <v>396</v>
      </c>
      <c r="Y5947" s="1256"/>
      <c r="Z5947" s="1256"/>
      <c r="AA5947" s="1256"/>
      <c r="AB5947" s="1256"/>
      <c r="AC5947" s="1245"/>
      <c r="AD5947" s="1245"/>
      <c r="AE5947" s="1245"/>
      <c r="AF5947" s="1245"/>
    </row>
    <row r="5948" spans="1:32" ht="22.5" customHeight="1">
      <c r="A5948" s="146"/>
      <c r="B5948" s="147"/>
      <c r="C5948" s="163" t="s">
        <v>1174</v>
      </c>
      <c r="D5948" s="1314" t="s">
        <v>1175</v>
      </c>
      <c r="E5948" s="1314"/>
      <c r="F5948" s="1314"/>
      <c r="G5948" s="1314"/>
      <c r="H5948" s="1314"/>
      <c r="I5948" s="1314"/>
      <c r="J5948" s="1314"/>
      <c r="K5948" s="1314"/>
      <c r="L5948" s="1314"/>
      <c r="M5948" s="164">
        <v>1</v>
      </c>
      <c r="N5948" s="1327">
        <v>0.42</v>
      </c>
      <c r="O5948" s="1327"/>
      <c r="P5948" s="1327">
        <v>0.57999999999999996</v>
      </c>
      <c r="Q5948" s="1327"/>
      <c r="R5948" s="1327"/>
      <c r="S5948" s="1327"/>
      <c r="T5948" s="1317">
        <v>0.1822</v>
      </c>
      <c r="U5948" s="1317"/>
      <c r="V5948" s="1317"/>
      <c r="W5948" s="1317"/>
      <c r="X5948" s="1317">
        <v>0.12470000000000001</v>
      </c>
      <c r="Y5948" s="1317"/>
      <c r="Z5948" s="1317"/>
      <c r="AA5948" s="1317"/>
      <c r="AB5948" s="1317"/>
      <c r="AC5948" s="1318">
        <v>0.1489</v>
      </c>
      <c r="AD5948" s="1318"/>
      <c r="AE5948" s="1318"/>
      <c r="AF5948" s="1318"/>
    </row>
    <row r="5949" spans="1:32" ht="23.25" customHeight="1">
      <c r="A5949" s="153"/>
      <c r="B5949" s="154"/>
      <c r="C5949" s="167" t="s">
        <v>695</v>
      </c>
      <c r="D5949" s="1304" t="s">
        <v>696</v>
      </c>
      <c r="E5949" s="1304"/>
      <c r="F5949" s="1304"/>
      <c r="G5949" s="1304"/>
      <c r="H5949" s="1304"/>
      <c r="I5949" s="1304"/>
      <c r="J5949" s="1304"/>
      <c r="K5949" s="1304"/>
      <c r="L5949" s="1304"/>
      <c r="M5949" s="168">
        <v>1</v>
      </c>
      <c r="N5949" s="1326">
        <v>0.42</v>
      </c>
      <c r="O5949" s="1326"/>
      <c r="P5949" s="1326">
        <v>0.57999999999999996</v>
      </c>
      <c r="Q5949" s="1326"/>
      <c r="R5949" s="1326"/>
      <c r="S5949" s="1326"/>
      <c r="T5949" s="1307">
        <v>11.2203</v>
      </c>
      <c r="U5949" s="1307"/>
      <c r="V5949" s="1307"/>
      <c r="W5949" s="1307"/>
      <c r="X5949" s="1307">
        <v>0.81789999999999996</v>
      </c>
      <c r="Y5949" s="1307"/>
      <c r="Z5949" s="1307"/>
      <c r="AA5949" s="1307"/>
      <c r="AB5949" s="1307"/>
      <c r="AC5949" s="1308">
        <v>5.1868999999999996</v>
      </c>
      <c r="AD5949" s="1308"/>
      <c r="AE5949" s="1308"/>
      <c r="AF5949" s="1308"/>
    </row>
    <row r="5950" spans="1:32" ht="16.7" customHeight="1">
      <c r="A5950" s="1246"/>
      <c r="B5950" s="1246"/>
      <c r="C5950" s="1246"/>
      <c r="D5950" s="1246"/>
      <c r="E5950" s="1246"/>
      <c r="F5950" s="1246"/>
      <c r="G5950" s="1246"/>
      <c r="H5950" s="1246"/>
      <c r="I5950" s="1246"/>
      <c r="J5950" s="1246"/>
      <c r="K5950" s="1246"/>
      <c r="L5950" s="1246"/>
      <c r="M5950" s="1247" t="s">
        <v>397</v>
      </c>
      <c r="N5950" s="1247"/>
      <c r="O5950" s="1247"/>
      <c r="P5950" s="1247"/>
      <c r="Q5950" s="1247"/>
      <c r="R5950" s="1247"/>
      <c r="S5950" s="1247"/>
      <c r="T5950" s="1247"/>
      <c r="U5950" s="1247"/>
      <c r="V5950" s="1247"/>
      <c r="W5950" s="1247"/>
      <c r="X5950" s="1248"/>
      <c r="Y5950" s="1248"/>
      <c r="Z5950" s="1249">
        <v>5.3357999999999999</v>
      </c>
      <c r="AA5950" s="1249"/>
      <c r="AB5950" s="1249"/>
      <c r="AC5950" s="1249"/>
      <c r="AD5950" s="1249"/>
      <c r="AE5950" s="1249"/>
      <c r="AF5950" s="1249"/>
    </row>
    <row r="5951" spans="1:32" ht="17.45" customHeight="1">
      <c r="A5951" s="1255" t="s">
        <v>398</v>
      </c>
      <c r="B5951" s="1255"/>
      <c r="C5951" s="1255"/>
      <c r="D5951" s="1255"/>
      <c r="E5951" s="1255"/>
      <c r="F5951" s="1255"/>
      <c r="G5951" s="1255"/>
      <c r="H5951" s="1255"/>
      <c r="I5951" s="1255"/>
      <c r="J5951" s="1255"/>
      <c r="K5951" s="1255"/>
      <c r="L5951" s="1255"/>
      <c r="M5951" s="1255"/>
      <c r="N5951" s="1255"/>
      <c r="O5951" s="1256" t="s">
        <v>399</v>
      </c>
      <c r="P5951" s="1256"/>
      <c r="Q5951" s="1256"/>
      <c r="R5951" s="1256"/>
      <c r="S5951" s="1256" t="s">
        <v>391</v>
      </c>
      <c r="T5951" s="1256"/>
      <c r="U5951" s="1256"/>
      <c r="V5951" s="1256"/>
      <c r="W5951" s="1256" t="s">
        <v>400</v>
      </c>
      <c r="X5951" s="1256"/>
      <c r="Y5951" s="1256"/>
      <c r="Z5951" s="1256"/>
      <c r="AA5951" s="1256"/>
      <c r="AB5951" s="1256"/>
      <c r="AC5951" s="1245" t="s">
        <v>394</v>
      </c>
      <c r="AD5951" s="1245"/>
      <c r="AE5951" s="1245"/>
      <c r="AF5951" s="1245"/>
    </row>
    <row r="5952" spans="1:32" ht="22.5" customHeight="1">
      <c r="A5952" s="146"/>
      <c r="B5952" s="147"/>
      <c r="C5952" s="170" t="s">
        <v>1065</v>
      </c>
      <c r="D5952" s="1263" t="s">
        <v>1066</v>
      </c>
      <c r="E5952" s="1263"/>
      <c r="F5952" s="1263"/>
      <c r="G5952" s="1263"/>
      <c r="H5952" s="1263"/>
      <c r="I5952" s="1263"/>
      <c r="J5952" s="1263"/>
      <c r="K5952" s="1263"/>
      <c r="L5952" s="1263"/>
      <c r="M5952" s="1263"/>
      <c r="N5952" s="1263"/>
      <c r="O5952" s="1264">
        <v>0</v>
      </c>
      <c r="P5952" s="1264"/>
      <c r="Q5952" s="1264"/>
      <c r="R5952" s="1264"/>
      <c r="S5952" s="1264">
        <v>1</v>
      </c>
      <c r="T5952" s="1264"/>
      <c r="U5952" s="1264"/>
      <c r="V5952" s="1264"/>
      <c r="W5952" s="1265">
        <v>28.705400000000001</v>
      </c>
      <c r="X5952" s="1265"/>
      <c r="Y5952" s="1265"/>
      <c r="Z5952" s="1265"/>
      <c r="AA5952" s="1265"/>
      <c r="AB5952" s="1265"/>
      <c r="AC5952" s="1266">
        <v>28.705400000000001</v>
      </c>
      <c r="AD5952" s="1266"/>
      <c r="AE5952" s="1266"/>
      <c r="AF5952" s="1266"/>
    </row>
    <row r="5953" spans="1:32" ht="17.45" customHeight="1">
      <c r="A5953" s="150"/>
      <c r="M5953" s="1240" t="s">
        <v>401</v>
      </c>
      <c r="N5953" s="1240"/>
      <c r="O5953" s="1240"/>
      <c r="P5953" s="1240"/>
      <c r="Q5953" s="1240"/>
      <c r="R5953" s="1240"/>
      <c r="S5953" s="1240"/>
      <c r="T5953" s="1240"/>
      <c r="U5953" s="1240"/>
      <c r="V5953" s="1240"/>
      <c r="W5953" s="1240"/>
      <c r="Z5953" s="1262">
        <v>28.705400000000001</v>
      </c>
      <c r="AA5953" s="1262"/>
      <c r="AB5953" s="1262"/>
      <c r="AC5953" s="1262"/>
      <c r="AD5953" s="1262"/>
      <c r="AE5953" s="1262"/>
      <c r="AF5953" s="1262"/>
    </row>
    <row r="5954" spans="1:32" ht="17.45" customHeight="1">
      <c r="A5954" s="150"/>
      <c r="M5954" s="1240" t="s">
        <v>402</v>
      </c>
      <c r="N5954" s="1240"/>
      <c r="O5954" s="1240"/>
      <c r="P5954" s="1240"/>
      <c r="Q5954" s="1240"/>
      <c r="R5954" s="1240"/>
      <c r="S5954" s="1240"/>
      <c r="T5954" s="1240"/>
      <c r="U5954" s="1240"/>
      <c r="V5954" s="1240"/>
      <c r="W5954" s="1240"/>
      <c r="Z5954" s="1262">
        <v>34.041200000000003</v>
      </c>
      <c r="AA5954" s="1262"/>
      <c r="AB5954" s="1262"/>
      <c r="AC5954" s="1262"/>
      <c r="AD5954" s="1262"/>
      <c r="AE5954" s="1262"/>
      <c r="AF5954" s="1262"/>
    </row>
    <row r="5955" spans="1:32" ht="16.7" customHeight="1">
      <c r="A5955" s="150"/>
      <c r="M5955" s="1240" t="s">
        <v>403</v>
      </c>
      <c r="N5955" s="1240"/>
      <c r="O5955" s="1240"/>
      <c r="P5955" s="1240"/>
      <c r="Q5955" s="1240"/>
      <c r="R5955" s="1240"/>
      <c r="S5955" s="1240"/>
      <c r="T5955" s="1240"/>
      <c r="U5955" s="1240"/>
      <c r="V5955" s="1240"/>
      <c r="W5955" s="1240"/>
      <c r="Z5955" s="1262">
        <v>0.13669999999999999</v>
      </c>
      <c r="AA5955" s="1262"/>
      <c r="AB5955" s="1262"/>
      <c r="AC5955" s="1262"/>
      <c r="AD5955" s="1262"/>
      <c r="AE5955" s="1262"/>
      <c r="AF5955" s="1262"/>
    </row>
    <row r="5956" spans="1:32" ht="17.45" customHeight="1">
      <c r="A5956" s="150"/>
      <c r="M5956" s="1240" t="s">
        <v>404</v>
      </c>
      <c r="N5956" s="1240"/>
      <c r="O5956" s="1240"/>
      <c r="P5956" s="1240"/>
      <c r="Q5956" s="1240"/>
      <c r="R5956" s="1240"/>
      <c r="S5956" s="1240"/>
      <c r="T5956" s="1240"/>
      <c r="U5956" s="1240"/>
      <c r="V5956" s="1240"/>
      <c r="W5956" s="1240"/>
      <c r="Z5956" s="1262">
        <v>0</v>
      </c>
      <c r="AA5956" s="1262"/>
      <c r="AB5956" s="1262"/>
      <c r="AC5956" s="1262"/>
      <c r="AD5956" s="1262"/>
      <c r="AE5956" s="1262"/>
      <c r="AF5956" s="1262"/>
    </row>
    <row r="5957" spans="1:32" ht="17.45" customHeight="1">
      <c r="A5957" s="153"/>
      <c r="B5957" s="154"/>
      <c r="C5957" s="154"/>
      <c r="D5957" s="154"/>
      <c r="E5957" s="154"/>
      <c r="F5957" s="154"/>
      <c r="G5957" s="154"/>
      <c r="H5957" s="154"/>
      <c r="I5957" s="154"/>
      <c r="J5957" s="154"/>
      <c r="K5957" s="154"/>
      <c r="L5957" s="154"/>
      <c r="M5957" s="1260" t="s">
        <v>405</v>
      </c>
      <c r="N5957" s="1260"/>
      <c r="O5957" s="1260"/>
      <c r="P5957" s="1260"/>
      <c r="Q5957" s="1260"/>
      <c r="R5957" s="1260"/>
      <c r="S5957" s="1260"/>
      <c r="T5957" s="1260"/>
      <c r="U5957" s="1260"/>
      <c r="V5957" s="1260"/>
      <c r="W5957" s="1260"/>
      <c r="X5957" s="154"/>
      <c r="Y5957" s="154"/>
      <c r="Z5957" s="1261">
        <v>0</v>
      </c>
      <c r="AA5957" s="1261"/>
      <c r="AB5957" s="1261"/>
      <c r="AC5957" s="1261"/>
      <c r="AD5957" s="1261"/>
      <c r="AE5957" s="1261"/>
      <c r="AF5957" s="1261"/>
    </row>
    <row r="5958" spans="1:32" ht="16.7" customHeight="1">
      <c r="A5958" s="1257" t="s">
        <v>406</v>
      </c>
      <c r="B5958" s="1257"/>
      <c r="C5958" s="1257"/>
      <c r="D5958" s="1257"/>
      <c r="E5958" s="1257"/>
      <c r="F5958" s="1257"/>
      <c r="G5958" s="1257"/>
      <c r="H5958" s="1257"/>
      <c r="I5958" s="1257"/>
      <c r="J5958" s="1257"/>
      <c r="K5958" s="1257"/>
      <c r="L5958" s="1257"/>
      <c r="M5958" s="1257"/>
      <c r="N5958" s="1257"/>
      <c r="O5958" s="1258" t="s">
        <v>391</v>
      </c>
      <c r="P5958" s="1258"/>
      <c r="Q5958" s="1258"/>
      <c r="R5958" s="1258"/>
      <c r="S5958" s="1258" t="s">
        <v>407</v>
      </c>
      <c r="T5958" s="1258"/>
      <c r="U5958" s="1258"/>
      <c r="V5958" s="1258"/>
      <c r="W5958" s="1258" t="s">
        <v>408</v>
      </c>
      <c r="X5958" s="1258"/>
      <c r="Y5958" s="1258"/>
      <c r="Z5958" s="1258"/>
      <c r="AA5958" s="1258"/>
      <c r="AB5958" s="1258"/>
      <c r="AC5958" s="1259" t="s">
        <v>409</v>
      </c>
      <c r="AD5958" s="1259"/>
      <c r="AE5958" s="1259"/>
      <c r="AF5958" s="1259"/>
    </row>
    <row r="5959" spans="1:32" ht="23.25" customHeight="1">
      <c r="A5959" s="155"/>
      <c r="B5959" s="156"/>
      <c r="C5959" s="160" t="s">
        <v>1176</v>
      </c>
      <c r="D5959" s="1268" t="s">
        <v>1177</v>
      </c>
      <c r="E5959" s="1268"/>
      <c r="F5959" s="1268"/>
      <c r="G5959" s="1268"/>
      <c r="H5959" s="1268"/>
      <c r="I5959" s="1268"/>
      <c r="J5959" s="1268"/>
      <c r="K5959" s="1268"/>
      <c r="L5959" s="1268"/>
      <c r="M5959" s="1268"/>
      <c r="N5959" s="1268"/>
      <c r="O5959" s="1319">
        <v>2.5000000000000001E-3</v>
      </c>
      <c r="P5959" s="1319"/>
      <c r="Q5959" s="1319"/>
      <c r="R5959" s="1319"/>
      <c r="S5959" s="1320" t="s">
        <v>384</v>
      </c>
      <c r="T5959" s="1320"/>
      <c r="U5959" s="1320"/>
      <c r="V5959" s="1320"/>
      <c r="W5959" s="1270">
        <v>21.170400000000001</v>
      </c>
      <c r="X5959" s="1270"/>
      <c r="Y5959" s="1270"/>
      <c r="Z5959" s="1270"/>
      <c r="AA5959" s="1270"/>
      <c r="AB5959" s="1270"/>
      <c r="AC5959" s="1267">
        <v>5.2900000000000003E-2</v>
      </c>
      <c r="AD5959" s="1267"/>
      <c r="AE5959" s="1267"/>
      <c r="AF5959" s="1267"/>
    </row>
    <row r="5960" spans="1:32" ht="16.7" customHeight="1">
      <c r="A5960" s="1246"/>
      <c r="B5960" s="1246"/>
      <c r="C5960" s="1246"/>
      <c r="D5960" s="1246"/>
      <c r="E5960" s="1246"/>
      <c r="F5960" s="1246"/>
      <c r="G5960" s="1246"/>
      <c r="H5960" s="1246"/>
      <c r="I5960" s="1246"/>
      <c r="J5960" s="1246"/>
      <c r="K5960" s="1246"/>
      <c r="L5960" s="1246"/>
      <c r="M5960" s="1247" t="s">
        <v>411</v>
      </c>
      <c r="N5960" s="1247"/>
      <c r="O5960" s="1247"/>
      <c r="P5960" s="1247"/>
      <c r="Q5960" s="1247"/>
      <c r="R5960" s="1247"/>
      <c r="S5960" s="1247"/>
      <c r="T5960" s="1247"/>
      <c r="U5960" s="1247"/>
      <c r="V5960" s="1247"/>
      <c r="W5960" s="1247"/>
      <c r="X5960" s="1248"/>
      <c r="Y5960" s="1248"/>
      <c r="Z5960" s="1249">
        <v>5.2900000000000003E-2</v>
      </c>
      <c r="AA5960" s="1249"/>
      <c r="AB5960" s="1249"/>
      <c r="AC5960" s="1249"/>
      <c r="AD5960" s="1249"/>
      <c r="AE5960" s="1249"/>
      <c r="AF5960" s="1249"/>
    </row>
    <row r="5961" spans="1:32" ht="17.45" customHeight="1">
      <c r="A5961" s="1257" t="s">
        <v>412</v>
      </c>
      <c r="B5961" s="1257"/>
      <c r="C5961" s="1257"/>
      <c r="D5961" s="1257"/>
      <c r="E5961" s="1257"/>
      <c r="F5961" s="1257"/>
      <c r="G5961" s="1257"/>
      <c r="H5961" s="1257"/>
      <c r="I5961" s="1257"/>
      <c r="J5961" s="1257"/>
      <c r="K5961" s="1257"/>
      <c r="L5961" s="1257"/>
      <c r="M5961" s="1257"/>
      <c r="N5961" s="1257"/>
      <c r="O5961" s="1258" t="s">
        <v>391</v>
      </c>
      <c r="P5961" s="1258"/>
      <c r="Q5961" s="1258"/>
      <c r="R5961" s="1258"/>
      <c r="S5961" s="1258" t="s">
        <v>407</v>
      </c>
      <c r="T5961" s="1258"/>
      <c r="U5961" s="1258"/>
      <c r="V5961" s="1258"/>
      <c r="W5961" s="1258" t="s">
        <v>408</v>
      </c>
      <c r="X5961" s="1258"/>
      <c r="Y5961" s="1258"/>
      <c r="Z5961" s="1258"/>
      <c r="AA5961" s="1258"/>
      <c r="AB5961" s="1258"/>
      <c r="AC5961" s="1259" t="s">
        <v>409</v>
      </c>
      <c r="AD5961" s="1259"/>
      <c r="AE5961" s="1259"/>
      <c r="AF5961" s="1259"/>
    </row>
    <row r="5962" spans="1:32" ht="16.7" customHeight="1">
      <c r="A5962" s="1246"/>
      <c r="B5962" s="1246"/>
      <c r="C5962" s="1246"/>
      <c r="D5962" s="1246"/>
      <c r="E5962" s="1246"/>
      <c r="F5962" s="1246"/>
      <c r="G5962" s="1246"/>
      <c r="H5962" s="1246"/>
      <c r="I5962" s="1246"/>
      <c r="J5962" s="1246"/>
      <c r="K5962" s="1246"/>
      <c r="L5962" s="1246"/>
      <c r="M5962" s="1247" t="s">
        <v>413</v>
      </c>
      <c r="N5962" s="1247"/>
      <c r="O5962" s="1247"/>
      <c r="P5962" s="1247"/>
      <c r="Q5962" s="1247"/>
      <c r="R5962" s="1247"/>
      <c r="S5962" s="1247"/>
      <c r="T5962" s="1247"/>
      <c r="U5962" s="1247"/>
      <c r="V5962" s="1247"/>
      <c r="W5962" s="1247"/>
      <c r="X5962" s="1248"/>
      <c r="Y5962" s="1248"/>
      <c r="Z5962" s="1249">
        <v>0</v>
      </c>
      <c r="AA5962" s="1249"/>
      <c r="AB5962" s="1249"/>
      <c r="AC5962" s="1249"/>
      <c r="AD5962" s="1249"/>
      <c r="AE5962" s="1249"/>
      <c r="AF5962" s="1249"/>
    </row>
    <row r="5963" spans="1:32" ht="17.45" customHeight="1">
      <c r="A5963" s="1257" t="s">
        <v>414</v>
      </c>
      <c r="B5963" s="1257"/>
      <c r="C5963" s="1257"/>
      <c r="D5963" s="1257"/>
      <c r="E5963" s="1257"/>
      <c r="F5963" s="1257"/>
      <c r="G5963" s="1257"/>
      <c r="H5963" s="1257"/>
      <c r="I5963" s="1257"/>
      <c r="J5963" s="1257"/>
      <c r="K5963" s="1257"/>
      <c r="L5963" s="1257"/>
      <c r="M5963" s="1257"/>
      <c r="N5963" s="1257"/>
      <c r="O5963" s="1258" t="s">
        <v>391</v>
      </c>
      <c r="P5963" s="1258"/>
      <c r="Q5963" s="1258"/>
      <c r="R5963" s="1258"/>
      <c r="S5963" s="1258" t="s">
        <v>407</v>
      </c>
      <c r="T5963" s="1258"/>
      <c r="U5963" s="1258"/>
      <c r="V5963" s="1258"/>
      <c r="W5963" s="1258" t="s">
        <v>408</v>
      </c>
      <c r="X5963" s="1258"/>
      <c r="Y5963" s="1258"/>
      <c r="Z5963" s="1258"/>
      <c r="AA5963" s="1258"/>
      <c r="AB5963" s="1258"/>
      <c r="AC5963" s="1259" t="s">
        <v>409</v>
      </c>
      <c r="AD5963" s="1259"/>
      <c r="AE5963" s="1259"/>
      <c r="AF5963" s="1259"/>
    </row>
    <row r="5964" spans="1:32" ht="17.45" customHeight="1">
      <c r="A5964" s="1251"/>
      <c r="B5964" s="1251"/>
      <c r="C5964" s="1251"/>
      <c r="D5964" s="1251"/>
      <c r="E5964" s="1251"/>
      <c r="F5964" s="1251"/>
      <c r="G5964" s="1251"/>
      <c r="H5964" s="1251"/>
      <c r="I5964" s="1251"/>
      <c r="J5964" s="1251"/>
      <c r="K5964" s="1251"/>
      <c r="L5964" s="1251"/>
      <c r="M5964" s="1252" t="s">
        <v>415</v>
      </c>
      <c r="N5964" s="1252"/>
      <c r="O5964" s="1252"/>
      <c r="P5964" s="1252"/>
      <c r="Q5964" s="1252"/>
      <c r="R5964" s="1252"/>
      <c r="S5964" s="1252"/>
      <c r="T5964" s="1252"/>
      <c r="U5964" s="1252"/>
      <c r="V5964" s="1252"/>
      <c r="W5964" s="1252"/>
      <c r="X5964" s="1253"/>
      <c r="Y5964" s="1253"/>
      <c r="Z5964" s="1254">
        <v>0</v>
      </c>
      <c r="AA5964" s="1254"/>
      <c r="AB5964" s="1254"/>
      <c r="AC5964" s="1254"/>
      <c r="AD5964" s="1254"/>
      <c r="AE5964" s="1254"/>
      <c r="AF5964" s="1254"/>
    </row>
    <row r="5965" spans="1:32" ht="16.7" customHeight="1">
      <c r="A5965" s="1255" t="s">
        <v>416</v>
      </c>
      <c r="B5965" s="1255"/>
      <c r="C5965" s="1255"/>
      <c r="D5965" s="1255"/>
      <c r="E5965" s="1255"/>
      <c r="F5965" s="1255"/>
      <c r="G5965" s="1255"/>
      <c r="H5965" s="1255"/>
      <c r="I5965" s="1255"/>
      <c r="J5965" s="1256" t="s">
        <v>391</v>
      </c>
      <c r="K5965" s="1256"/>
      <c r="L5965" s="158" t="s">
        <v>417</v>
      </c>
      <c r="M5965" s="158" t="s">
        <v>418</v>
      </c>
      <c r="N5965" s="1256" t="s">
        <v>419</v>
      </c>
      <c r="O5965" s="1256"/>
      <c r="P5965" s="1256" t="s">
        <v>420</v>
      </c>
      <c r="Q5965" s="1256"/>
      <c r="R5965" s="1256"/>
      <c r="S5965" s="1256"/>
      <c r="T5965" s="1256" t="s">
        <v>421</v>
      </c>
      <c r="U5965" s="1256"/>
      <c r="V5965" s="1256"/>
      <c r="W5965" s="1256"/>
      <c r="X5965" s="1256" t="s">
        <v>422</v>
      </c>
      <c r="Y5965" s="1256"/>
      <c r="Z5965" s="1256"/>
      <c r="AA5965" s="1256"/>
      <c r="AB5965" s="1256"/>
      <c r="AC5965" s="1245" t="s">
        <v>409</v>
      </c>
      <c r="AD5965" s="1245"/>
      <c r="AE5965" s="1245"/>
      <c r="AF5965" s="1245"/>
    </row>
    <row r="5966" spans="1:32" ht="17.45" customHeight="1">
      <c r="A5966" s="1246"/>
      <c r="B5966" s="1246"/>
      <c r="C5966" s="1246"/>
      <c r="D5966" s="1246"/>
      <c r="E5966" s="1246"/>
      <c r="F5966" s="1246"/>
      <c r="G5966" s="1246"/>
      <c r="H5966" s="1246"/>
      <c r="I5966" s="1246"/>
      <c r="J5966" s="1246"/>
      <c r="K5966" s="1246"/>
      <c r="L5966" s="1246"/>
      <c r="M5966" s="1247" t="s">
        <v>423</v>
      </c>
      <c r="N5966" s="1247"/>
      <c r="O5966" s="1247"/>
      <c r="P5966" s="1247"/>
      <c r="Q5966" s="1247"/>
      <c r="R5966" s="1247"/>
      <c r="S5966" s="1247"/>
      <c r="T5966" s="1247"/>
      <c r="U5966" s="1247"/>
      <c r="V5966" s="1247"/>
      <c r="W5966" s="1247"/>
      <c r="X5966" s="1248"/>
      <c r="Y5966" s="1248"/>
      <c r="Z5966" s="1249">
        <v>0</v>
      </c>
      <c r="AA5966" s="1249"/>
      <c r="AB5966" s="1249"/>
      <c r="AC5966" s="1249"/>
      <c r="AD5966" s="1249"/>
      <c r="AE5966" s="1249"/>
      <c r="AF5966" s="1249"/>
    </row>
    <row r="5967" spans="1:32" ht="5.85" customHeight="1">
      <c r="A5967" s="1250"/>
      <c r="B5967" s="1250"/>
      <c r="C5967" s="1250"/>
      <c r="D5967" s="1250"/>
      <c r="E5967" s="1250"/>
      <c r="F5967" s="1250"/>
      <c r="G5967" s="1250"/>
      <c r="H5967" s="1250"/>
      <c r="I5967" s="1250"/>
      <c r="J5967" s="1250"/>
      <c r="K5967" s="1250"/>
      <c r="L5967" s="1250"/>
      <c r="M5967" s="1250"/>
      <c r="N5967" s="1250"/>
      <c r="O5967" s="1250"/>
      <c r="P5967" s="1250"/>
      <c r="Q5967" s="1250"/>
      <c r="R5967" s="1250"/>
      <c r="S5967" s="1250"/>
      <c r="T5967" s="1250"/>
      <c r="U5967" s="1250"/>
      <c r="V5967" s="1250"/>
      <c r="W5967" s="1250"/>
      <c r="X5967" s="1250"/>
      <c r="Y5967" s="1250"/>
      <c r="Z5967" s="1250"/>
      <c r="AA5967" s="1250"/>
      <c r="AB5967" s="1250"/>
      <c r="AC5967" s="1250"/>
      <c r="AD5967" s="1250"/>
      <c r="AE5967" s="1250"/>
      <c r="AF5967" s="1250"/>
    </row>
    <row r="5968" spans="1:32" ht="16.7" customHeight="1">
      <c r="A5968" s="1239"/>
      <c r="B5968" s="1239"/>
      <c r="C5968" s="1239"/>
      <c r="D5968" s="1239"/>
      <c r="E5968" s="1239"/>
      <c r="F5968" s="1239"/>
      <c r="G5968" s="1239"/>
      <c r="H5968" s="1239"/>
      <c r="I5968" s="1239"/>
      <c r="J5968" s="1239"/>
      <c r="K5968" s="1239"/>
      <c r="L5968" s="1239"/>
      <c r="M5968" s="1240" t="s">
        <v>424</v>
      </c>
      <c r="N5968" s="1240"/>
      <c r="O5968" s="1240"/>
      <c r="P5968" s="1240"/>
      <c r="Q5968" s="1240"/>
      <c r="R5968" s="1240"/>
      <c r="S5968" s="1240"/>
      <c r="T5968" s="1240"/>
      <c r="U5968" s="1240"/>
      <c r="V5968" s="1240"/>
      <c r="W5968" s="1240"/>
      <c r="X5968" s="1243"/>
      <c r="Y5968" s="1243"/>
      <c r="Z5968" s="1241">
        <v>0.19</v>
      </c>
      <c r="AA5968" s="1241"/>
      <c r="AB5968" s="1241"/>
      <c r="AC5968" s="1241"/>
      <c r="AD5968" s="1241"/>
      <c r="AE5968" s="1241"/>
      <c r="AF5968" s="1241"/>
    </row>
    <row r="5969" spans="1:32" ht="17.45" customHeight="1">
      <c r="A5969" s="1239"/>
      <c r="B5969" s="1239"/>
      <c r="C5969" s="1239"/>
      <c r="D5969" s="1239"/>
      <c r="E5969" s="1239"/>
      <c r="F5969" s="1239"/>
      <c r="G5969" s="1239"/>
      <c r="H5969" s="1239"/>
      <c r="I5969" s="1239"/>
      <c r="J5969" s="1239"/>
      <c r="K5969" s="1240" t="s">
        <v>425</v>
      </c>
      <c r="L5969" s="1240"/>
      <c r="M5969" s="1240"/>
      <c r="N5969" s="1240"/>
      <c r="O5969" s="1240"/>
      <c r="P5969" s="1240"/>
      <c r="Q5969" s="151"/>
      <c r="R5969" s="1244">
        <v>0</v>
      </c>
      <c r="S5969" s="1244"/>
      <c r="T5969" s="1244"/>
      <c r="U5969" s="151"/>
      <c r="V5969" s="1240" t="s">
        <v>426</v>
      </c>
      <c r="W5969" s="1240"/>
      <c r="X5969" s="1243"/>
      <c r="Y5969" s="1243"/>
      <c r="Z5969" s="1241">
        <v>0</v>
      </c>
      <c r="AA5969" s="1241"/>
      <c r="AB5969" s="1241"/>
      <c r="AC5969" s="1241"/>
      <c r="AD5969" s="1241"/>
      <c r="AE5969" s="1241"/>
      <c r="AF5969" s="1241"/>
    </row>
    <row r="5970" spans="1:32" ht="17.45" customHeight="1">
      <c r="A5970" s="1239"/>
      <c r="B5970" s="1239"/>
      <c r="C5970" s="1239"/>
      <c r="D5970" s="1239"/>
      <c r="E5970" s="1239"/>
      <c r="F5970" s="1239"/>
      <c r="G5970" s="1239"/>
      <c r="H5970" s="1239"/>
      <c r="I5970" s="1239"/>
      <c r="J5970" s="1239"/>
      <c r="K5970" s="1239"/>
      <c r="L5970" s="1239"/>
      <c r="M5970" s="1240" t="s">
        <v>427</v>
      </c>
      <c r="N5970" s="1240"/>
      <c r="O5970" s="1240"/>
      <c r="P5970" s="1240"/>
      <c r="Q5970" s="1240"/>
      <c r="R5970" s="1240"/>
      <c r="S5970" s="1240"/>
      <c r="T5970" s="1240"/>
      <c r="U5970" s="1240"/>
      <c r="V5970" s="1240"/>
      <c r="W5970" s="1240"/>
      <c r="X5970" s="1243"/>
      <c r="Y5970" s="1243"/>
      <c r="Z5970" s="1241">
        <v>0.19</v>
      </c>
      <c r="AA5970" s="1241"/>
      <c r="AB5970" s="1241"/>
      <c r="AC5970" s="1241"/>
      <c r="AD5970" s="1241"/>
      <c r="AE5970" s="1241"/>
      <c r="AF5970" s="1241"/>
    </row>
    <row r="5971" spans="1:32" ht="5.85" customHeight="1">
      <c r="A5971" s="1242"/>
      <c r="B5971" s="1242"/>
      <c r="C5971" s="1242"/>
      <c r="D5971" s="1242"/>
      <c r="E5971" s="1242"/>
      <c r="F5971" s="1242"/>
      <c r="G5971" s="1242"/>
      <c r="H5971" s="1242"/>
      <c r="I5971" s="1242"/>
      <c r="J5971" s="1242"/>
      <c r="K5971" s="1242"/>
      <c r="L5971" s="1242"/>
      <c r="M5971" s="1242"/>
      <c r="N5971" s="1242"/>
      <c r="O5971" s="1242"/>
      <c r="P5971" s="1242"/>
      <c r="Q5971" s="1242"/>
      <c r="R5971" s="1242"/>
      <c r="S5971" s="1242"/>
      <c r="T5971" s="1242"/>
      <c r="U5971" s="1242"/>
      <c r="V5971" s="1242"/>
      <c r="W5971" s="1242"/>
      <c r="X5971" s="1242"/>
      <c r="Y5971" s="1242"/>
      <c r="Z5971" s="1242"/>
      <c r="AA5971" s="1242"/>
      <c r="AB5971" s="1242"/>
      <c r="AC5971" s="1242"/>
      <c r="AD5971" s="1242"/>
      <c r="AE5971" s="1242"/>
      <c r="AF5971" s="1242"/>
    </row>
    <row r="5972" spans="1:32" ht="84.4" customHeight="1">
      <c r="A5972" s="150"/>
      <c r="AF5972" s="152"/>
    </row>
    <row r="5973" spans="1:32" ht="84.4" customHeight="1">
      <c r="A5973" s="153"/>
      <c r="B5973" s="154"/>
      <c r="C5973" s="154"/>
      <c r="D5973" s="154"/>
      <c r="E5973" s="154"/>
      <c r="F5973" s="154"/>
      <c r="G5973" s="154"/>
      <c r="H5973" s="154"/>
      <c r="I5973" s="154"/>
      <c r="J5973" s="154"/>
      <c r="K5973" s="154"/>
      <c r="L5973" s="154"/>
      <c r="M5973" s="154"/>
      <c r="N5973" s="154"/>
      <c r="O5973" s="154"/>
      <c r="P5973" s="154"/>
      <c r="Q5973" s="154"/>
      <c r="R5973" s="154"/>
      <c r="S5973" s="154"/>
      <c r="T5973" s="154"/>
      <c r="U5973" s="154"/>
      <c r="V5973" s="154"/>
      <c r="W5973" s="154"/>
      <c r="X5973" s="154"/>
      <c r="Y5973" s="154"/>
      <c r="Z5973" s="154"/>
      <c r="AA5973" s="154"/>
      <c r="AB5973" s="154"/>
      <c r="AC5973" s="154"/>
      <c r="AD5973" s="154"/>
      <c r="AE5973" s="154"/>
      <c r="AF5973" s="162"/>
    </row>
    <row r="5974" spans="1:32" ht="2.1" customHeight="1">
      <c r="A5974" s="146"/>
      <c r="B5974" s="147"/>
      <c r="C5974" s="147"/>
      <c r="D5974" s="147"/>
      <c r="E5974" s="147"/>
      <c r="F5974" s="147"/>
      <c r="G5974" s="1289" t="s">
        <v>376</v>
      </c>
      <c r="H5974" s="1289"/>
      <c r="I5974" s="1289"/>
      <c r="J5974" s="1289"/>
      <c r="K5974" s="1289"/>
      <c r="L5974" s="1289"/>
      <c r="M5974" s="1289"/>
      <c r="N5974" s="1289"/>
      <c r="O5974" s="1289"/>
      <c r="P5974" s="1289"/>
      <c r="Q5974" s="1289"/>
      <c r="R5974" s="1289"/>
      <c r="S5974" s="1289"/>
      <c r="T5974" s="1289"/>
      <c r="U5974" s="1289"/>
      <c r="V5974" s="1289"/>
      <c r="W5974" s="1289"/>
      <c r="X5974" s="1289"/>
      <c r="Y5974" s="1289"/>
      <c r="Z5974" s="1289"/>
      <c r="AA5974" s="148"/>
      <c r="AB5974" s="1290" t="s">
        <v>1178</v>
      </c>
      <c r="AC5974" s="1290"/>
      <c r="AD5974" s="1290"/>
      <c r="AE5974" s="1290"/>
      <c r="AF5974" s="1290"/>
    </row>
    <row r="5975" spans="1:32" ht="14.65" customHeight="1">
      <c r="A5975" s="150"/>
      <c r="B5975" s="1243"/>
      <c r="C5975" s="1243"/>
      <c r="D5975" s="1243"/>
      <c r="E5975" s="1243"/>
      <c r="G5975" s="1289"/>
      <c r="H5975" s="1289"/>
      <c r="I5975" s="1289"/>
      <c r="J5975" s="1289"/>
      <c r="K5975" s="1289"/>
      <c r="L5975" s="1289"/>
      <c r="M5975" s="1289"/>
      <c r="N5975" s="1289"/>
      <c r="O5975" s="1289"/>
      <c r="P5975" s="1289"/>
      <c r="Q5975" s="1289"/>
      <c r="R5975" s="1289"/>
      <c r="S5975" s="1289"/>
      <c r="T5975" s="1289"/>
      <c r="U5975" s="1289"/>
      <c r="V5975" s="1289"/>
      <c r="W5975" s="1289"/>
      <c r="X5975" s="1289"/>
      <c r="Y5975" s="1289"/>
      <c r="Z5975" s="1289"/>
      <c r="AA5975" s="152"/>
      <c r="AB5975" s="1290"/>
      <c r="AC5975" s="1290"/>
      <c r="AD5975" s="1290"/>
      <c r="AE5975" s="1290"/>
      <c r="AF5975" s="1290"/>
    </row>
    <row r="5976" spans="1:32" ht="0.75" customHeight="1">
      <c r="A5976" s="150"/>
      <c r="B5976" s="1243"/>
      <c r="C5976" s="1243"/>
      <c r="D5976" s="1243"/>
      <c r="E5976" s="1243"/>
      <c r="G5976" s="1289"/>
      <c r="H5976" s="1289"/>
      <c r="I5976" s="1289"/>
      <c r="J5976" s="1289"/>
      <c r="K5976" s="1289"/>
      <c r="L5976" s="1289"/>
      <c r="M5976" s="1289"/>
      <c r="N5976" s="1289"/>
      <c r="O5976" s="1289"/>
      <c r="P5976" s="1289"/>
      <c r="Q5976" s="1289"/>
      <c r="R5976" s="1289"/>
      <c r="S5976" s="1289"/>
      <c r="T5976" s="1289"/>
      <c r="U5976" s="1289"/>
      <c r="V5976" s="1289"/>
      <c r="W5976" s="1289"/>
      <c r="X5976" s="1289"/>
      <c r="Y5976" s="1289"/>
      <c r="Z5976" s="1289"/>
      <c r="AA5976" s="152"/>
      <c r="AB5976" s="1290"/>
      <c r="AC5976" s="1290"/>
      <c r="AD5976" s="1290"/>
      <c r="AE5976" s="1290"/>
      <c r="AF5976" s="1290"/>
    </row>
    <row r="5977" spans="1:32" ht="11.65" customHeight="1">
      <c r="A5977" s="150"/>
      <c r="B5977" s="1243"/>
      <c r="C5977" s="1243"/>
      <c r="D5977" s="1243"/>
      <c r="E5977" s="1243"/>
      <c r="G5977" s="1289"/>
      <c r="H5977" s="1289"/>
      <c r="I5977" s="1289"/>
      <c r="J5977" s="1289"/>
      <c r="K5977" s="1289"/>
      <c r="L5977" s="1289"/>
      <c r="M5977" s="1289"/>
      <c r="N5977" s="1289"/>
      <c r="O5977" s="1289"/>
      <c r="P5977" s="1289"/>
      <c r="Q5977" s="1289"/>
      <c r="R5977" s="1289"/>
      <c r="S5977" s="1289"/>
      <c r="T5977" s="1289"/>
      <c r="U5977" s="1289"/>
      <c r="V5977" s="1289"/>
      <c r="W5977" s="1289"/>
      <c r="X5977" s="1289"/>
      <c r="Y5977" s="1289"/>
      <c r="Z5977" s="1289"/>
      <c r="AA5977" s="152"/>
      <c r="AB5977" s="1291" t="s">
        <v>378</v>
      </c>
      <c r="AC5977" s="1291"/>
      <c r="AD5977" s="1291"/>
      <c r="AE5977" s="1324"/>
      <c r="AF5977" s="1324"/>
    </row>
    <row r="5978" spans="1:32" ht="13.9" customHeight="1">
      <c r="A5978" s="150"/>
      <c r="B5978" s="1243"/>
      <c r="C5978" s="1243"/>
      <c r="D5978" s="1243"/>
      <c r="E5978" s="1243"/>
      <c r="G5978" s="1293" t="s">
        <v>379</v>
      </c>
      <c r="H5978" s="1293"/>
      <c r="I5978" s="1293"/>
      <c r="J5978" s="1293"/>
      <c r="K5978" s="1293"/>
      <c r="L5978" s="1293"/>
      <c r="M5978" s="1293"/>
      <c r="N5978" s="1293"/>
      <c r="O5978" s="1293"/>
      <c r="P5978" s="1293"/>
      <c r="Q5978" s="1293"/>
      <c r="R5978" s="1293"/>
      <c r="S5978" s="1293"/>
      <c r="T5978" s="1293"/>
      <c r="U5978" s="1293"/>
      <c r="V5978" s="1293"/>
      <c r="W5978" s="1293"/>
      <c r="X5978" s="1293"/>
      <c r="Y5978" s="1293"/>
      <c r="Z5978" s="1293"/>
      <c r="AA5978" s="152"/>
      <c r="AB5978" s="1291"/>
      <c r="AC5978" s="1291"/>
      <c r="AD5978" s="1291"/>
      <c r="AE5978" s="1324"/>
      <c r="AF5978" s="1324"/>
    </row>
    <row r="5979" spans="1:32" ht="0.75" customHeight="1">
      <c r="A5979" s="150"/>
      <c r="AA5979" s="152"/>
      <c r="AB5979" s="1291"/>
      <c r="AC5979" s="1291"/>
      <c r="AD5979" s="1291"/>
      <c r="AE5979" s="1324"/>
      <c r="AF5979" s="1324"/>
    </row>
    <row r="5980" spans="1:32" ht="0.75" customHeight="1">
      <c r="A5980" s="153"/>
      <c r="B5980" s="154"/>
      <c r="C5980" s="154"/>
      <c r="D5980" s="154"/>
      <c r="E5980" s="154"/>
      <c r="F5980" s="154"/>
      <c r="G5980" s="154"/>
      <c r="H5980" s="154"/>
      <c r="I5980" s="154"/>
      <c r="J5980" s="154"/>
      <c r="K5980" s="154"/>
      <c r="L5980" s="154"/>
      <c r="M5980" s="154"/>
      <c r="N5980" s="154"/>
      <c r="O5980" s="154"/>
      <c r="P5980" s="154"/>
      <c r="Q5980" s="154"/>
      <c r="R5980" s="154"/>
      <c r="S5980" s="154"/>
      <c r="T5980" s="154"/>
      <c r="U5980" s="154"/>
      <c r="V5980" s="154"/>
      <c r="W5980" s="154"/>
      <c r="X5980" s="154"/>
      <c r="Y5980" s="154"/>
      <c r="Z5980" s="154"/>
      <c r="AA5980" s="154"/>
      <c r="AB5980" s="154"/>
      <c r="AC5980" s="154"/>
      <c r="AD5980" s="154"/>
      <c r="AE5980" s="154"/>
      <c r="AF5980" s="162"/>
    </row>
    <row r="5981" spans="1:32" ht="15.95" customHeight="1">
      <c r="A5981" s="1280" t="s">
        <v>323</v>
      </c>
      <c r="B5981" s="1280"/>
      <c r="C5981" s="1280"/>
      <c r="D5981" s="1280"/>
      <c r="E5981" s="1280"/>
      <c r="F5981" s="1280"/>
      <c r="G5981" s="1280"/>
      <c r="H5981" s="1280"/>
      <c r="I5981" s="1280"/>
      <c r="J5981" s="1280"/>
      <c r="K5981" s="1280"/>
      <c r="L5981" s="1280"/>
      <c r="M5981" s="1280"/>
      <c r="N5981" s="1280"/>
      <c r="O5981" s="1280"/>
      <c r="P5981" s="1280"/>
      <c r="Q5981" s="1280"/>
      <c r="R5981" s="1280"/>
      <c r="S5981" s="1280"/>
      <c r="T5981" s="1280"/>
      <c r="U5981" s="1280"/>
      <c r="V5981" s="1280"/>
      <c r="W5981" s="1280"/>
      <c r="X5981" s="1280"/>
      <c r="Y5981" s="1280"/>
      <c r="Z5981" s="1280"/>
      <c r="AA5981" s="1280"/>
      <c r="AB5981" s="1280"/>
      <c r="AC5981" s="1280"/>
      <c r="AD5981" s="1280"/>
      <c r="AE5981" s="1280"/>
      <c r="AF5981" s="1280"/>
    </row>
    <row r="5982" spans="1:32" ht="37.9" customHeight="1">
      <c r="A5982" s="1301" t="s">
        <v>380</v>
      </c>
      <c r="B5982" s="1301"/>
      <c r="C5982" s="1301"/>
      <c r="D5982" s="1301"/>
      <c r="E5982" s="1301"/>
      <c r="F5982" s="1301"/>
      <c r="G5982" s="1301"/>
      <c r="H5982" s="1301"/>
      <c r="I5982" s="1301"/>
      <c r="J5982" s="1301"/>
      <c r="K5982" s="1301"/>
      <c r="L5982" s="1301"/>
      <c r="M5982" s="1301"/>
      <c r="N5982" s="1301"/>
      <c r="O5982" s="1301"/>
      <c r="P5982" s="1301"/>
      <c r="Q5982" s="1301"/>
      <c r="R5982" s="1301"/>
      <c r="S5982" s="1301"/>
      <c r="T5982" s="1301"/>
      <c r="U5982" s="1301"/>
      <c r="V5982" s="1301"/>
      <c r="W5982" s="1301"/>
      <c r="X5982" s="1301"/>
      <c r="Y5982" s="1280" t="s">
        <v>878</v>
      </c>
      <c r="Z5982" s="1280"/>
      <c r="AA5982" s="1280"/>
      <c r="AB5982" s="1280"/>
      <c r="AC5982" s="1280"/>
      <c r="AD5982" s="1280"/>
      <c r="AE5982" s="1280"/>
      <c r="AF5982" s="1280"/>
    </row>
    <row r="5983" spans="1:32" ht="4.3499999999999996" customHeight="1">
      <c r="A5983" s="155"/>
      <c r="B5983" s="156"/>
      <c r="C5983" s="156"/>
      <c r="D5983" s="156"/>
      <c r="E5983" s="156"/>
      <c r="F5983" s="156"/>
      <c r="G5983" s="156"/>
      <c r="H5983" s="156"/>
      <c r="I5983" s="156"/>
      <c r="J5983" s="156"/>
      <c r="K5983" s="156"/>
      <c r="L5983" s="156"/>
      <c r="M5983" s="156"/>
      <c r="N5983" s="156"/>
      <c r="O5983" s="156"/>
      <c r="P5983" s="156"/>
      <c r="Q5983" s="156"/>
      <c r="R5983" s="156"/>
      <c r="S5983" s="156"/>
      <c r="T5983" s="156"/>
      <c r="U5983" s="156"/>
      <c r="V5983" s="156"/>
      <c r="W5983" s="156"/>
      <c r="X5983" s="156"/>
      <c r="Y5983" s="156"/>
      <c r="Z5983" s="156"/>
      <c r="AA5983" s="156"/>
      <c r="AB5983" s="156"/>
      <c r="AC5983" s="156"/>
      <c r="AD5983" s="156"/>
      <c r="AE5983" s="156"/>
      <c r="AF5983" s="157"/>
    </row>
    <row r="5984" spans="1:32" ht="0.75" customHeight="1">
      <c r="A5984" s="1283" t="s">
        <v>382</v>
      </c>
      <c r="B5984" s="1283"/>
      <c r="C5984" s="1283"/>
      <c r="D5984" s="1283"/>
      <c r="E5984" s="1284"/>
      <c r="F5984" s="1284"/>
      <c r="G5984" s="1284"/>
      <c r="H5984" s="1284"/>
      <c r="I5984" s="1285" t="s">
        <v>1169</v>
      </c>
      <c r="J5984" s="1285"/>
      <c r="K5984" s="1285"/>
      <c r="L5984" s="1285"/>
      <c r="M5984" s="1285"/>
      <c r="N5984" s="1285"/>
      <c r="O5984" s="1285"/>
      <c r="P5984" s="1285"/>
      <c r="Q5984" s="1285"/>
      <c r="R5984" s="1285"/>
      <c r="S5984" s="1285"/>
      <c r="T5984" s="1285"/>
      <c r="U5984" s="1285"/>
      <c r="V5984" s="1285"/>
      <c r="W5984" s="1285"/>
      <c r="X5984" s="1285"/>
      <c r="Y5984" s="1275" t="s">
        <v>383</v>
      </c>
      <c r="Z5984" s="1275"/>
      <c r="AA5984" s="1275"/>
      <c r="AB5984" s="1275"/>
      <c r="AC5984" s="1275"/>
      <c r="AD5984" s="1286" t="s">
        <v>435</v>
      </c>
      <c r="AE5984" s="1286"/>
      <c r="AF5984" s="1286"/>
    </row>
    <row r="5985" spans="1:32" ht="18.2" customHeight="1">
      <c r="A5985" s="1283"/>
      <c r="B5985" s="1283"/>
      <c r="C5985" s="1283"/>
      <c r="D5985" s="1283"/>
      <c r="E5985" s="1287" t="s">
        <v>385</v>
      </c>
      <c r="F5985" s="1287"/>
      <c r="G5985" s="1287"/>
      <c r="H5985" s="1288" t="s">
        <v>386</v>
      </c>
      <c r="I5985" s="1285"/>
      <c r="J5985" s="1285"/>
      <c r="K5985" s="1285"/>
      <c r="L5985" s="1285"/>
      <c r="M5985" s="1285"/>
      <c r="N5985" s="1285"/>
      <c r="O5985" s="1285"/>
      <c r="P5985" s="1285"/>
      <c r="Q5985" s="1285"/>
      <c r="R5985" s="1285"/>
      <c r="S5985" s="1285"/>
      <c r="T5985" s="1285"/>
      <c r="U5985" s="1285"/>
      <c r="V5985" s="1285"/>
      <c r="W5985" s="1285"/>
      <c r="X5985" s="1285"/>
      <c r="Y5985" s="1275"/>
      <c r="Z5985" s="1275"/>
      <c r="AA5985" s="1275"/>
      <c r="AB5985" s="1275"/>
      <c r="AC5985" s="1275"/>
      <c r="AD5985" s="1286"/>
      <c r="AE5985" s="1286"/>
      <c r="AF5985" s="1286"/>
    </row>
    <row r="5986" spans="1:32" ht="0.75" customHeight="1">
      <c r="A5986" s="1274" t="s">
        <v>1168</v>
      </c>
      <c r="B5986" s="1274"/>
      <c r="C5986" s="1274"/>
      <c r="D5986" s="1274"/>
      <c r="E5986" s="1287"/>
      <c r="F5986" s="1287"/>
      <c r="G5986" s="1287"/>
      <c r="H5986" s="1288"/>
      <c r="I5986" s="1285"/>
      <c r="J5986" s="1285"/>
      <c r="K5986" s="1285"/>
      <c r="L5986" s="1285"/>
      <c r="M5986" s="1285"/>
      <c r="N5986" s="1285"/>
      <c r="O5986" s="1285"/>
      <c r="P5986" s="1285"/>
      <c r="Q5986" s="1285"/>
      <c r="R5986" s="1285"/>
      <c r="S5986" s="1285"/>
      <c r="T5986" s="1285"/>
      <c r="U5986" s="1285"/>
      <c r="V5986" s="1285"/>
      <c r="W5986" s="1285"/>
      <c r="X5986" s="1285"/>
      <c r="Y5986" s="1275" t="s">
        <v>387</v>
      </c>
      <c r="Z5986" s="1275"/>
      <c r="AA5986" s="1275"/>
      <c r="AB5986" s="1275"/>
      <c r="AC5986" s="1275"/>
      <c r="AD5986" s="1276">
        <v>1</v>
      </c>
      <c r="AE5986" s="1276"/>
      <c r="AF5986" s="1276"/>
    </row>
    <row r="5987" spans="1:32" ht="17.45" customHeight="1">
      <c r="A5987" s="1274"/>
      <c r="B5987" s="1274"/>
      <c r="C5987" s="1274"/>
      <c r="D5987" s="1274"/>
      <c r="E5987" s="1277"/>
      <c r="F5987" s="1277"/>
      <c r="G5987" s="1277"/>
      <c r="H5987" s="1288"/>
      <c r="I5987" s="1285"/>
      <c r="J5987" s="1285"/>
      <c r="K5987" s="1285"/>
      <c r="L5987" s="1285"/>
      <c r="M5987" s="1285"/>
      <c r="N5987" s="1285"/>
      <c r="O5987" s="1285"/>
      <c r="P5987" s="1285"/>
      <c r="Q5987" s="1285"/>
      <c r="R5987" s="1285"/>
      <c r="S5987" s="1285"/>
      <c r="T5987" s="1285"/>
      <c r="U5987" s="1285"/>
      <c r="V5987" s="1285"/>
      <c r="W5987" s="1285"/>
      <c r="X5987" s="1285"/>
      <c r="Y5987" s="1275"/>
      <c r="Z5987" s="1275"/>
      <c r="AA5987" s="1275"/>
      <c r="AB5987" s="1275"/>
      <c r="AC5987" s="1275"/>
      <c r="AD5987" s="1276"/>
      <c r="AE5987" s="1276"/>
      <c r="AF5987" s="1276"/>
    </row>
    <row r="5988" spans="1:32" ht="0.75" customHeight="1">
      <c r="A5988" s="1278"/>
      <c r="B5988" s="1278"/>
      <c r="C5988" s="1278"/>
      <c r="D5988" s="1278"/>
      <c r="E5988" s="1278"/>
      <c r="F5988" s="1278"/>
      <c r="G5988" s="1278"/>
      <c r="H5988" s="1288"/>
      <c r="I5988" s="1279"/>
      <c r="J5988" s="1279"/>
      <c r="K5988" s="1279"/>
      <c r="L5988" s="1279"/>
      <c r="M5988" s="1279"/>
      <c r="N5988" s="1279"/>
      <c r="O5988" s="1279"/>
      <c r="P5988" s="1279"/>
      <c r="Q5988" s="1279"/>
      <c r="R5988" s="1279"/>
      <c r="S5988" s="1279"/>
      <c r="T5988" s="1279"/>
      <c r="U5988" s="1279"/>
      <c r="V5988" s="1279"/>
      <c r="W5988" s="1279"/>
      <c r="X5988" s="1279"/>
      <c r="Y5988" s="1279"/>
      <c r="Z5988" s="1279"/>
      <c r="AA5988" s="1279"/>
      <c r="AB5988" s="1279"/>
      <c r="AC5988" s="1279"/>
      <c r="AD5988" s="1279"/>
      <c r="AE5988" s="1279"/>
      <c r="AF5988" s="1279"/>
    </row>
    <row r="5989" spans="1:32" ht="26.85" customHeight="1">
      <c r="A5989" s="1271" t="s">
        <v>432</v>
      </c>
      <c r="B5989" s="1271"/>
      <c r="C5989" s="1271"/>
      <c r="D5989" s="1271"/>
      <c r="E5989" s="1271"/>
      <c r="F5989" s="1271"/>
      <c r="G5989" s="1271"/>
      <c r="H5989" s="1271"/>
      <c r="I5989" s="1271"/>
      <c r="J5989" s="1271"/>
      <c r="K5989" s="1271"/>
      <c r="L5989" s="1271"/>
      <c r="M5989" s="1271"/>
      <c r="N5989" s="1271"/>
      <c r="O5989" s="1271"/>
      <c r="P5989" s="1271"/>
      <c r="Q5989" s="1271"/>
      <c r="R5989" s="1271"/>
      <c r="S5989" s="1271"/>
      <c r="T5989" s="1271"/>
      <c r="U5989" s="1271"/>
      <c r="V5989" s="1271"/>
      <c r="W5989" s="1271"/>
      <c r="X5989" s="1271"/>
      <c r="Y5989" s="1271"/>
      <c r="Z5989" s="1271"/>
      <c r="AA5989" s="1271"/>
      <c r="AB5989" s="1271"/>
      <c r="AC5989" s="1271"/>
      <c r="AD5989" s="1271"/>
      <c r="AE5989" s="1271"/>
      <c r="AF5989" s="1272"/>
    </row>
    <row r="5990" spans="1:32" ht="10.15" customHeight="1">
      <c r="A5990" s="1273" t="s">
        <v>389</v>
      </c>
      <c r="B5990" s="1273"/>
      <c r="C5990" s="1273"/>
      <c r="D5990" s="1273"/>
      <c r="E5990" s="1273"/>
      <c r="F5990" s="1273"/>
      <c r="G5990" s="1273"/>
      <c r="H5990" s="1273"/>
      <c r="I5990" s="1273"/>
      <c r="J5990" s="1273"/>
      <c r="K5990" s="1273"/>
      <c r="L5990" s="1273"/>
      <c r="M5990" s="1273"/>
      <c r="N5990" s="1273"/>
      <c r="O5990" s="1273"/>
      <c r="P5990" s="1273"/>
      <c r="Q5990" s="1273"/>
      <c r="R5990" s="1273"/>
      <c r="S5990" s="1273"/>
      <c r="T5990" s="1273"/>
      <c r="U5990" s="1273"/>
      <c r="V5990" s="1273"/>
      <c r="W5990" s="1273"/>
      <c r="X5990" s="1273"/>
      <c r="Y5990" s="1273"/>
      <c r="Z5990" s="1273"/>
      <c r="AA5990" s="1273"/>
      <c r="AB5990" s="1273"/>
      <c r="AC5990" s="1273"/>
      <c r="AD5990" s="1273"/>
      <c r="AE5990" s="1273"/>
      <c r="AF5990" s="1272"/>
    </row>
    <row r="5991" spans="1:32" ht="17.45" customHeight="1">
      <c r="A5991" s="1255" t="s">
        <v>390</v>
      </c>
      <c r="B5991" s="1255"/>
      <c r="C5991" s="1255"/>
      <c r="D5991" s="1255"/>
      <c r="E5991" s="1255"/>
      <c r="F5991" s="1255"/>
      <c r="G5991" s="1255"/>
      <c r="H5991" s="1255"/>
      <c r="I5991" s="1255"/>
      <c r="J5991" s="1255"/>
      <c r="K5991" s="1255"/>
      <c r="L5991" s="1255"/>
      <c r="M5991" s="1256" t="s">
        <v>391</v>
      </c>
      <c r="N5991" s="1256" t="s">
        <v>392</v>
      </c>
      <c r="O5991" s="1256"/>
      <c r="P5991" s="1256"/>
      <c r="Q5991" s="1256"/>
      <c r="R5991" s="1256"/>
      <c r="S5991" s="1256"/>
      <c r="T5991" s="1256" t="s">
        <v>393</v>
      </c>
      <c r="U5991" s="1256"/>
      <c r="V5991" s="1256"/>
      <c r="W5991" s="1256"/>
      <c r="X5991" s="1256"/>
      <c r="Y5991" s="1256"/>
      <c r="Z5991" s="1256"/>
      <c r="AA5991" s="1256"/>
      <c r="AB5991" s="1256"/>
      <c r="AC5991" s="1245" t="s">
        <v>394</v>
      </c>
      <c r="AD5991" s="1245"/>
      <c r="AE5991" s="1245"/>
      <c r="AF5991" s="1245"/>
    </row>
    <row r="5992" spans="1:32" ht="16.7" customHeight="1">
      <c r="A5992" s="1255"/>
      <c r="B5992" s="1255"/>
      <c r="C5992" s="1255"/>
      <c r="D5992" s="1255"/>
      <c r="E5992" s="1255"/>
      <c r="F5992" s="1255"/>
      <c r="G5992" s="1255"/>
      <c r="H5992" s="1255"/>
      <c r="I5992" s="1255"/>
      <c r="J5992" s="1255"/>
      <c r="K5992" s="1255"/>
      <c r="L5992" s="1255"/>
      <c r="M5992" s="1256"/>
      <c r="N5992" s="1256" t="s">
        <v>395</v>
      </c>
      <c r="O5992" s="1256"/>
      <c r="P5992" s="1256" t="s">
        <v>396</v>
      </c>
      <c r="Q5992" s="1256"/>
      <c r="R5992" s="1256"/>
      <c r="S5992" s="1256"/>
      <c r="T5992" s="1256" t="s">
        <v>395</v>
      </c>
      <c r="U5992" s="1256"/>
      <c r="V5992" s="1256"/>
      <c r="W5992" s="1256"/>
      <c r="X5992" s="1256" t="s">
        <v>396</v>
      </c>
      <c r="Y5992" s="1256"/>
      <c r="Z5992" s="1256"/>
      <c r="AA5992" s="1256"/>
      <c r="AB5992" s="1256"/>
      <c r="AC5992" s="1245"/>
      <c r="AD5992" s="1245"/>
      <c r="AE5992" s="1245"/>
      <c r="AF5992" s="1245"/>
    </row>
    <row r="5993" spans="1:32" ht="23.25" customHeight="1">
      <c r="A5993" s="146"/>
      <c r="B5993" s="147"/>
      <c r="C5993" s="163" t="s">
        <v>924</v>
      </c>
      <c r="D5993" s="1314" t="s">
        <v>925</v>
      </c>
      <c r="E5993" s="1314"/>
      <c r="F5993" s="1314"/>
      <c r="G5993" s="1314"/>
      <c r="H5993" s="1314"/>
      <c r="I5993" s="1314"/>
      <c r="J5993" s="1314"/>
      <c r="K5993" s="1314"/>
      <c r="L5993" s="1314"/>
      <c r="M5993" s="164">
        <v>9.3719999999999998E-2</v>
      </c>
      <c r="N5993" s="1327">
        <v>1</v>
      </c>
      <c r="O5993" s="1327"/>
      <c r="P5993" s="1327">
        <v>0</v>
      </c>
      <c r="Q5993" s="1327"/>
      <c r="R5993" s="1327"/>
      <c r="S5993" s="1327"/>
      <c r="T5993" s="1317">
        <v>19.9863</v>
      </c>
      <c r="U5993" s="1317"/>
      <c r="V5993" s="1317"/>
      <c r="W5993" s="1317"/>
      <c r="X5993" s="1317">
        <v>5.8059000000000003</v>
      </c>
      <c r="Y5993" s="1317"/>
      <c r="Z5993" s="1317"/>
      <c r="AA5993" s="1317"/>
      <c r="AB5993" s="1317"/>
      <c r="AC5993" s="1318">
        <v>1.8731</v>
      </c>
      <c r="AD5993" s="1318"/>
      <c r="AE5993" s="1318"/>
      <c r="AF5993" s="1318"/>
    </row>
    <row r="5994" spans="1:32" ht="22.5" customHeight="1">
      <c r="A5994" s="153"/>
      <c r="B5994" s="154"/>
      <c r="C5994" s="167" t="s">
        <v>926</v>
      </c>
      <c r="D5994" s="1304" t="s">
        <v>927</v>
      </c>
      <c r="E5994" s="1304"/>
      <c r="F5994" s="1304"/>
      <c r="G5994" s="1304"/>
      <c r="H5994" s="1304"/>
      <c r="I5994" s="1304"/>
      <c r="J5994" s="1304"/>
      <c r="K5994" s="1304"/>
      <c r="L5994" s="1304"/>
      <c r="M5994" s="168">
        <v>9.3719999999999998E-2</v>
      </c>
      <c r="N5994" s="1326">
        <v>1</v>
      </c>
      <c r="O5994" s="1326"/>
      <c r="P5994" s="1326">
        <v>0</v>
      </c>
      <c r="Q5994" s="1326"/>
      <c r="R5994" s="1326"/>
      <c r="S5994" s="1326"/>
      <c r="T5994" s="1307">
        <v>28.358699999999999</v>
      </c>
      <c r="U5994" s="1307"/>
      <c r="V5994" s="1307"/>
      <c r="W5994" s="1307"/>
      <c r="X5994" s="1307">
        <v>27.987300000000001</v>
      </c>
      <c r="Y5994" s="1307"/>
      <c r="Z5994" s="1307"/>
      <c r="AA5994" s="1307"/>
      <c r="AB5994" s="1307"/>
      <c r="AC5994" s="1308">
        <v>2.6577999999999999</v>
      </c>
      <c r="AD5994" s="1308"/>
      <c r="AE5994" s="1308"/>
      <c r="AF5994" s="1308"/>
    </row>
    <row r="5995" spans="1:32" ht="17.45" customHeight="1">
      <c r="A5995" s="1246"/>
      <c r="B5995" s="1246"/>
      <c r="C5995" s="1246"/>
      <c r="D5995" s="1246"/>
      <c r="E5995" s="1246"/>
      <c r="F5995" s="1246"/>
      <c r="G5995" s="1246"/>
      <c r="H5995" s="1246"/>
      <c r="I5995" s="1246"/>
      <c r="J5995" s="1246"/>
      <c r="K5995" s="1246"/>
      <c r="L5995" s="1246"/>
      <c r="M5995" s="1247" t="s">
        <v>397</v>
      </c>
      <c r="N5995" s="1247"/>
      <c r="O5995" s="1247"/>
      <c r="P5995" s="1247"/>
      <c r="Q5995" s="1247"/>
      <c r="R5995" s="1247"/>
      <c r="S5995" s="1247"/>
      <c r="T5995" s="1247"/>
      <c r="U5995" s="1247"/>
      <c r="V5995" s="1247"/>
      <c r="W5995" s="1247"/>
      <c r="X5995" s="1248"/>
      <c r="Y5995" s="1248"/>
      <c r="Z5995" s="1249">
        <v>4.5308999999999999</v>
      </c>
      <c r="AA5995" s="1249"/>
      <c r="AB5995" s="1249"/>
      <c r="AC5995" s="1249"/>
      <c r="AD5995" s="1249"/>
      <c r="AE5995" s="1249"/>
      <c r="AF5995" s="1249"/>
    </row>
    <row r="5996" spans="1:32" ht="16.7" customHeight="1">
      <c r="A5996" s="1255" t="s">
        <v>398</v>
      </c>
      <c r="B5996" s="1255"/>
      <c r="C5996" s="1255"/>
      <c r="D5996" s="1255"/>
      <c r="E5996" s="1255"/>
      <c r="F5996" s="1255"/>
      <c r="G5996" s="1255"/>
      <c r="H5996" s="1255"/>
      <c r="I5996" s="1255"/>
      <c r="J5996" s="1255"/>
      <c r="K5996" s="1255"/>
      <c r="L5996" s="1255"/>
      <c r="M5996" s="1255"/>
      <c r="N5996" s="1255"/>
      <c r="O5996" s="1256" t="s">
        <v>399</v>
      </c>
      <c r="P5996" s="1256"/>
      <c r="Q5996" s="1256"/>
      <c r="R5996" s="1256"/>
      <c r="S5996" s="1256" t="s">
        <v>391</v>
      </c>
      <c r="T5996" s="1256"/>
      <c r="U5996" s="1256"/>
      <c r="V5996" s="1256"/>
      <c r="W5996" s="1256" t="s">
        <v>400</v>
      </c>
      <c r="X5996" s="1256"/>
      <c r="Y5996" s="1256"/>
      <c r="Z5996" s="1256"/>
      <c r="AA5996" s="1256"/>
      <c r="AB5996" s="1256"/>
      <c r="AC5996" s="1245" t="s">
        <v>394</v>
      </c>
      <c r="AD5996" s="1245"/>
      <c r="AE5996" s="1245"/>
      <c r="AF5996" s="1245"/>
    </row>
    <row r="5997" spans="1:32" ht="23.25" customHeight="1">
      <c r="A5997" s="146"/>
      <c r="B5997" s="147"/>
      <c r="C5997" s="170" t="s">
        <v>505</v>
      </c>
      <c r="D5997" s="1263" t="s">
        <v>506</v>
      </c>
      <c r="E5997" s="1263"/>
      <c r="F5997" s="1263"/>
      <c r="G5997" s="1263"/>
      <c r="H5997" s="1263"/>
      <c r="I5997" s="1263"/>
      <c r="J5997" s="1263"/>
      <c r="K5997" s="1263"/>
      <c r="L5997" s="1263"/>
      <c r="M5997" s="1263"/>
      <c r="N5997" s="1263"/>
      <c r="O5997" s="1264">
        <v>0</v>
      </c>
      <c r="P5997" s="1264"/>
      <c r="Q5997" s="1264"/>
      <c r="R5997" s="1264"/>
      <c r="S5997" s="1264">
        <v>0.9</v>
      </c>
      <c r="T5997" s="1264"/>
      <c r="U5997" s="1264"/>
      <c r="V5997" s="1264"/>
      <c r="W5997" s="1265">
        <v>22.593900000000001</v>
      </c>
      <c r="X5997" s="1265"/>
      <c r="Y5997" s="1265"/>
      <c r="Z5997" s="1265"/>
      <c r="AA5997" s="1265"/>
      <c r="AB5997" s="1265"/>
      <c r="AC5997" s="1266">
        <v>20.334499999999998</v>
      </c>
      <c r="AD5997" s="1266"/>
      <c r="AE5997" s="1266"/>
      <c r="AF5997" s="1266"/>
    </row>
    <row r="5998" spans="1:32" ht="22.5" customHeight="1">
      <c r="A5998" s="150"/>
      <c r="C5998" s="173" t="s">
        <v>738</v>
      </c>
      <c r="D5998" s="1297" t="s">
        <v>739</v>
      </c>
      <c r="E5998" s="1297"/>
      <c r="F5998" s="1297"/>
      <c r="G5998" s="1297"/>
      <c r="H5998" s="1297"/>
      <c r="I5998" s="1297"/>
      <c r="J5998" s="1297"/>
      <c r="K5998" s="1297"/>
      <c r="L5998" s="1297"/>
      <c r="M5998" s="1297"/>
      <c r="N5998" s="1297"/>
      <c r="O5998" s="1325">
        <v>0</v>
      </c>
      <c r="P5998" s="1325"/>
      <c r="Q5998" s="1325"/>
      <c r="R5998" s="1325"/>
      <c r="S5998" s="1325">
        <v>0.9</v>
      </c>
      <c r="T5998" s="1325"/>
      <c r="U5998" s="1325"/>
      <c r="V5998" s="1325"/>
      <c r="W5998" s="1299">
        <v>28.112500000000001</v>
      </c>
      <c r="X5998" s="1299"/>
      <c r="Y5998" s="1299"/>
      <c r="Z5998" s="1299"/>
      <c r="AA5998" s="1299"/>
      <c r="AB5998" s="1299"/>
      <c r="AC5998" s="1262">
        <v>25.301300000000001</v>
      </c>
      <c r="AD5998" s="1262"/>
      <c r="AE5998" s="1262"/>
      <c r="AF5998" s="1262"/>
    </row>
    <row r="5999" spans="1:32" ht="17.45" customHeight="1">
      <c r="A5999" s="150"/>
      <c r="M5999" s="1240" t="s">
        <v>401</v>
      </c>
      <c r="N5999" s="1240"/>
      <c r="O5999" s="1240"/>
      <c r="P5999" s="1240"/>
      <c r="Q5999" s="1240"/>
      <c r="R5999" s="1240"/>
      <c r="S5999" s="1240"/>
      <c r="T5999" s="1240"/>
      <c r="U5999" s="1240"/>
      <c r="V5999" s="1240"/>
      <c r="W5999" s="1240"/>
      <c r="Z5999" s="1262">
        <v>45.635800000000003</v>
      </c>
      <c r="AA5999" s="1262"/>
      <c r="AB5999" s="1262"/>
      <c r="AC5999" s="1262"/>
      <c r="AD5999" s="1262"/>
      <c r="AE5999" s="1262"/>
      <c r="AF5999" s="1262"/>
    </row>
    <row r="6000" spans="1:32" ht="17.45" customHeight="1">
      <c r="A6000" s="150"/>
      <c r="M6000" s="1240" t="s">
        <v>402</v>
      </c>
      <c r="N6000" s="1240"/>
      <c r="O6000" s="1240"/>
      <c r="P6000" s="1240"/>
      <c r="Q6000" s="1240"/>
      <c r="R6000" s="1240"/>
      <c r="S6000" s="1240"/>
      <c r="T6000" s="1240"/>
      <c r="U6000" s="1240"/>
      <c r="V6000" s="1240"/>
      <c r="W6000" s="1240"/>
      <c r="Z6000" s="1262">
        <v>50.166699999999999</v>
      </c>
      <c r="AA6000" s="1262"/>
      <c r="AB6000" s="1262"/>
      <c r="AC6000" s="1262"/>
      <c r="AD6000" s="1262"/>
      <c r="AE6000" s="1262"/>
      <c r="AF6000" s="1262"/>
    </row>
    <row r="6001" spans="1:32" ht="16.7" customHeight="1">
      <c r="A6001" s="150"/>
      <c r="M6001" s="1240" t="s">
        <v>403</v>
      </c>
      <c r="N6001" s="1240"/>
      <c r="O6001" s="1240"/>
      <c r="P6001" s="1240"/>
      <c r="Q6001" s="1240"/>
      <c r="R6001" s="1240"/>
      <c r="S6001" s="1240"/>
      <c r="T6001" s="1240"/>
      <c r="U6001" s="1240"/>
      <c r="V6001" s="1240"/>
      <c r="W6001" s="1240"/>
      <c r="Z6001" s="1262">
        <v>50.166699999999999</v>
      </c>
      <c r="AA6001" s="1262"/>
      <c r="AB6001" s="1262"/>
      <c r="AC6001" s="1262"/>
      <c r="AD6001" s="1262"/>
      <c r="AE6001" s="1262"/>
      <c r="AF6001" s="1262"/>
    </row>
    <row r="6002" spans="1:32" ht="17.45" customHeight="1">
      <c r="A6002" s="150"/>
      <c r="M6002" s="1240" t="s">
        <v>404</v>
      </c>
      <c r="N6002" s="1240"/>
      <c r="O6002" s="1240"/>
      <c r="P6002" s="1240"/>
      <c r="Q6002" s="1240"/>
      <c r="R6002" s="1240"/>
      <c r="S6002" s="1240"/>
      <c r="T6002" s="1240"/>
      <c r="U6002" s="1240"/>
      <c r="V6002" s="1240"/>
      <c r="W6002" s="1240"/>
      <c r="Z6002" s="1262">
        <v>0</v>
      </c>
      <c r="AA6002" s="1262"/>
      <c r="AB6002" s="1262"/>
      <c r="AC6002" s="1262"/>
      <c r="AD6002" s="1262"/>
      <c r="AE6002" s="1262"/>
      <c r="AF6002" s="1262"/>
    </row>
    <row r="6003" spans="1:32" ht="17.45" customHeight="1">
      <c r="A6003" s="153"/>
      <c r="B6003" s="154"/>
      <c r="C6003" s="154"/>
      <c r="D6003" s="154"/>
      <c r="E6003" s="154"/>
      <c r="F6003" s="154"/>
      <c r="G6003" s="154"/>
      <c r="H6003" s="154"/>
      <c r="I6003" s="154"/>
      <c r="J6003" s="154"/>
      <c r="K6003" s="154"/>
      <c r="L6003" s="154"/>
      <c r="M6003" s="1260" t="s">
        <v>405</v>
      </c>
      <c r="N6003" s="1260"/>
      <c r="O6003" s="1260"/>
      <c r="P6003" s="1260"/>
      <c r="Q6003" s="1260"/>
      <c r="R6003" s="1260"/>
      <c r="S6003" s="1260"/>
      <c r="T6003" s="1260"/>
      <c r="U6003" s="1260"/>
      <c r="V6003" s="1260"/>
      <c r="W6003" s="1260"/>
      <c r="X6003" s="154"/>
      <c r="Y6003" s="154"/>
      <c r="Z6003" s="1261">
        <v>0</v>
      </c>
      <c r="AA6003" s="1261"/>
      <c r="AB6003" s="1261"/>
      <c r="AC6003" s="1261"/>
      <c r="AD6003" s="1261"/>
      <c r="AE6003" s="1261"/>
      <c r="AF6003" s="1261"/>
    </row>
    <row r="6004" spans="1:32" ht="16.7" customHeight="1">
      <c r="A6004" s="1257" t="s">
        <v>406</v>
      </c>
      <c r="B6004" s="1257"/>
      <c r="C6004" s="1257"/>
      <c r="D6004" s="1257"/>
      <c r="E6004" s="1257"/>
      <c r="F6004" s="1257"/>
      <c r="G6004" s="1257"/>
      <c r="H6004" s="1257"/>
      <c r="I6004" s="1257"/>
      <c r="J6004" s="1257"/>
      <c r="K6004" s="1257"/>
      <c r="L6004" s="1257"/>
      <c r="M6004" s="1257"/>
      <c r="N6004" s="1257"/>
      <c r="O6004" s="1258" t="s">
        <v>391</v>
      </c>
      <c r="P6004" s="1258"/>
      <c r="Q6004" s="1258"/>
      <c r="R6004" s="1258"/>
      <c r="S6004" s="1258" t="s">
        <v>407</v>
      </c>
      <c r="T6004" s="1258"/>
      <c r="U6004" s="1258"/>
      <c r="V6004" s="1258"/>
      <c r="W6004" s="1258" t="s">
        <v>408</v>
      </c>
      <c r="X6004" s="1258"/>
      <c r="Y6004" s="1258"/>
      <c r="Z6004" s="1258"/>
      <c r="AA6004" s="1258"/>
      <c r="AB6004" s="1258"/>
      <c r="AC6004" s="1259" t="s">
        <v>409</v>
      </c>
      <c r="AD6004" s="1259"/>
      <c r="AE6004" s="1259"/>
      <c r="AF6004" s="1259"/>
    </row>
    <row r="6005" spans="1:32" ht="23.25" customHeight="1">
      <c r="A6005" s="146"/>
      <c r="B6005" s="147"/>
      <c r="C6005" s="170" t="s">
        <v>928</v>
      </c>
      <c r="D6005" s="1314" t="s">
        <v>929</v>
      </c>
      <c r="E6005" s="1314"/>
      <c r="F6005" s="1314"/>
      <c r="G6005" s="1314"/>
      <c r="H6005" s="1314"/>
      <c r="I6005" s="1314"/>
      <c r="J6005" s="1314"/>
      <c r="K6005" s="1314"/>
      <c r="L6005" s="1314"/>
      <c r="M6005" s="1314"/>
      <c r="N6005" s="1314"/>
      <c r="O6005" s="1315">
        <v>0.55701000000000001</v>
      </c>
      <c r="P6005" s="1315"/>
      <c r="Q6005" s="1315"/>
      <c r="R6005" s="1315"/>
      <c r="S6005" s="1316" t="s">
        <v>491</v>
      </c>
      <c r="T6005" s="1316"/>
      <c r="U6005" s="1316"/>
      <c r="V6005" s="1316"/>
      <c r="W6005" s="1317">
        <v>18.809100000000001</v>
      </c>
      <c r="X6005" s="1317"/>
      <c r="Y6005" s="1317"/>
      <c r="Z6005" s="1317"/>
      <c r="AA6005" s="1317"/>
      <c r="AB6005" s="1317"/>
      <c r="AC6005" s="1318">
        <v>10.476900000000001</v>
      </c>
      <c r="AD6005" s="1318"/>
      <c r="AE6005" s="1318"/>
      <c r="AF6005" s="1318"/>
    </row>
    <row r="6006" spans="1:32" ht="22.5" customHeight="1">
      <c r="A6006" s="150"/>
      <c r="C6006" s="173" t="s">
        <v>934</v>
      </c>
      <c r="D6006" s="1309" t="s">
        <v>935</v>
      </c>
      <c r="E6006" s="1309"/>
      <c r="F6006" s="1309"/>
      <c r="G6006" s="1309"/>
      <c r="H6006" s="1309"/>
      <c r="I6006" s="1309"/>
      <c r="J6006" s="1309"/>
      <c r="K6006" s="1309"/>
      <c r="L6006" s="1309"/>
      <c r="M6006" s="1309"/>
      <c r="N6006" s="1309"/>
      <c r="O6006" s="1310">
        <v>1.4246799999999999</v>
      </c>
      <c r="P6006" s="1310"/>
      <c r="Q6006" s="1310"/>
      <c r="R6006" s="1310"/>
      <c r="S6006" s="1311" t="s">
        <v>491</v>
      </c>
      <c r="T6006" s="1311"/>
      <c r="U6006" s="1311"/>
      <c r="V6006" s="1311"/>
      <c r="W6006" s="1312">
        <v>6.9450000000000003</v>
      </c>
      <c r="X6006" s="1312"/>
      <c r="Y6006" s="1312"/>
      <c r="Z6006" s="1312"/>
      <c r="AA6006" s="1312"/>
      <c r="AB6006" s="1312"/>
      <c r="AC6006" s="1313">
        <v>9.8943999999999992</v>
      </c>
      <c r="AD6006" s="1313"/>
      <c r="AE6006" s="1313"/>
      <c r="AF6006" s="1313"/>
    </row>
    <row r="6007" spans="1:32" ht="23.25" customHeight="1">
      <c r="A6007" s="150"/>
      <c r="C6007" s="173" t="s">
        <v>936</v>
      </c>
      <c r="D6007" s="1309" t="s">
        <v>937</v>
      </c>
      <c r="E6007" s="1309"/>
      <c r="F6007" s="1309"/>
      <c r="G6007" s="1309"/>
      <c r="H6007" s="1309"/>
      <c r="I6007" s="1309"/>
      <c r="J6007" s="1309"/>
      <c r="K6007" s="1309"/>
      <c r="L6007" s="1309"/>
      <c r="M6007" s="1309"/>
      <c r="N6007" s="1309"/>
      <c r="O6007" s="1310">
        <v>1.8519999999999998E-2</v>
      </c>
      <c r="P6007" s="1310"/>
      <c r="Q6007" s="1310"/>
      <c r="R6007" s="1310"/>
      <c r="S6007" s="1311" t="s">
        <v>666</v>
      </c>
      <c r="T6007" s="1311"/>
      <c r="U6007" s="1311"/>
      <c r="V6007" s="1311"/>
      <c r="W6007" s="1312">
        <v>13.561400000000001</v>
      </c>
      <c r="X6007" s="1312"/>
      <c r="Y6007" s="1312"/>
      <c r="Z6007" s="1312"/>
      <c r="AA6007" s="1312"/>
      <c r="AB6007" s="1312"/>
      <c r="AC6007" s="1313">
        <v>0.25119999999999998</v>
      </c>
      <c r="AD6007" s="1313"/>
      <c r="AE6007" s="1313"/>
      <c r="AF6007" s="1313"/>
    </row>
    <row r="6008" spans="1:32" ht="22.5" customHeight="1">
      <c r="A6008" s="150"/>
      <c r="C6008" s="173" t="s">
        <v>938</v>
      </c>
      <c r="D6008" s="1309" t="s">
        <v>939</v>
      </c>
      <c r="E6008" s="1309"/>
      <c r="F6008" s="1309"/>
      <c r="G6008" s="1309"/>
      <c r="H6008" s="1309"/>
      <c r="I6008" s="1309"/>
      <c r="J6008" s="1309"/>
      <c r="K6008" s="1309"/>
      <c r="L6008" s="1309"/>
      <c r="M6008" s="1309"/>
      <c r="N6008" s="1309"/>
      <c r="O6008" s="1310">
        <v>0.59358999999999995</v>
      </c>
      <c r="P6008" s="1310"/>
      <c r="Q6008" s="1310"/>
      <c r="R6008" s="1310"/>
      <c r="S6008" s="1311" t="s">
        <v>533</v>
      </c>
      <c r="T6008" s="1311"/>
      <c r="U6008" s="1311"/>
      <c r="V6008" s="1311"/>
      <c r="W6008" s="1312">
        <v>14.2006</v>
      </c>
      <c r="X6008" s="1312"/>
      <c r="Y6008" s="1312"/>
      <c r="Z6008" s="1312"/>
      <c r="AA6008" s="1312"/>
      <c r="AB6008" s="1312"/>
      <c r="AC6008" s="1313">
        <v>8.4292999999999996</v>
      </c>
      <c r="AD6008" s="1313"/>
      <c r="AE6008" s="1313"/>
      <c r="AF6008" s="1313"/>
    </row>
    <row r="6009" spans="1:32" ht="23.25" customHeight="1">
      <c r="A6009" s="150"/>
      <c r="C6009" s="173" t="s">
        <v>1152</v>
      </c>
      <c r="D6009" s="1309" t="s">
        <v>1153</v>
      </c>
      <c r="E6009" s="1309"/>
      <c r="F6009" s="1309"/>
      <c r="G6009" s="1309"/>
      <c r="H6009" s="1309"/>
      <c r="I6009" s="1309"/>
      <c r="J6009" s="1309"/>
      <c r="K6009" s="1309"/>
      <c r="L6009" s="1309"/>
      <c r="M6009" s="1309"/>
      <c r="N6009" s="1309"/>
      <c r="O6009" s="1310">
        <v>1.5833200000000001</v>
      </c>
      <c r="P6009" s="1310"/>
      <c r="Q6009" s="1310"/>
      <c r="R6009" s="1310"/>
      <c r="S6009" s="1311" t="s">
        <v>491</v>
      </c>
      <c r="T6009" s="1311"/>
      <c r="U6009" s="1311"/>
      <c r="V6009" s="1311"/>
      <c r="W6009" s="1312">
        <v>3.125</v>
      </c>
      <c r="X6009" s="1312"/>
      <c r="Y6009" s="1312"/>
      <c r="Z6009" s="1312"/>
      <c r="AA6009" s="1312"/>
      <c r="AB6009" s="1312"/>
      <c r="AC6009" s="1313">
        <v>4.9478999999999997</v>
      </c>
      <c r="AD6009" s="1313"/>
      <c r="AE6009" s="1313"/>
      <c r="AF6009" s="1313"/>
    </row>
    <row r="6010" spans="1:32" ht="22.5" customHeight="1">
      <c r="A6010" s="153"/>
      <c r="B6010" s="154"/>
      <c r="C6010" s="175" t="s">
        <v>1006</v>
      </c>
      <c r="D6010" s="1304" t="s">
        <v>1007</v>
      </c>
      <c r="E6010" s="1304"/>
      <c r="F6010" s="1304"/>
      <c r="G6010" s="1304"/>
      <c r="H6010" s="1304"/>
      <c r="I6010" s="1304"/>
      <c r="J6010" s="1304"/>
      <c r="K6010" s="1304"/>
      <c r="L6010" s="1304"/>
      <c r="M6010" s="1304"/>
      <c r="N6010" s="1304"/>
      <c r="O6010" s="1305">
        <v>0.40425</v>
      </c>
      <c r="P6010" s="1305"/>
      <c r="Q6010" s="1305"/>
      <c r="R6010" s="1305"/>
      <c r="S6010" s="1306" t="s">
        <v>435</v>
      </c>
      <c r="T6010" s="1306"/>
      <c r="U6010" s="1306"/>
      <c r="V6010" s="1306"/>
      <c r="W6010" s="1307">
        <v>59.94</v>
      </c>
      <c r="X6010" s="1307"/>
      <c r="Y6010" s="1307"/>
      <c r="Z6010" s="1307"/>
      <c r="AA6010" s="1307"/>
      <c r="AB6010" s="1307"/>
      <c r="AC6010" s="1308">
        <v>24.230699999999999</v>
      </c>
      <c r="AD6010" s="1308"/>
      <c r="AE6010" s="1308"/>
      <c r="AF6010" s="1308"/>
    </row>
    <row r="6011" spans="1:32" ht="17.45" customHeight="1">
      <c r="A6011" s="1246"/>
      <c r="B6011" s="1246"/>
      <c r="C6011" s="1246"/>
      <c r="D6011" s="1246"/>
      <c r="E6011" s="1246"/>
      <c r="F6011" s="1246"/>
      <c r="G6011" s="1246"/>
      <c r="H6011" s="1246"/>
      <c r="I6011" s="1246"/>
      <c r="J6011" s="1246"/>
      <c r="K6011" s="1246"/>
      <c r="L6011" s="1246"/>
      <c r="M6011" s="1247" t="s">
        <v>411</v>
      </c>
      <c r="N6011" s="1247"/>
      <c r="O6011" s="1247"/>
      <c r="P6011" s="1247"/>
      <c r="Q6011" s="1247"/>
      <c r="R6011" s="1247"/>
      <c r="S6011" s="1247"/>
      <c r="T6011" s="1247"/>
      <c r="U6011" s="1247"/>
      <c r="V6011" s="1247"/>
      <c r="W6011" s="1247"/>
      <c r="X6011" s="1248"/>
      <c r="Y6011" s="1248"/>
      <c r="Z6011" s="1249">
        <v>58.230400000000003</v>
      </c>
      <c r="AA6011" s="1249"/>
      <c r="AB6011" s="1249"/>
      <c r="AC6011" s="1249"/>
      <c r="AD6011" s="1249"/>
      <c r="AE6011" s="1249"/>
      <c r="AF6011" s="1249"/>
    </row>
    <row r="6012" spans="1:32" ht="16.7" customHeight="1">
      <c r="A6012" s="1257" t="s">
        <v>412</v>
      </c>
      <c r="B6012" s="1257"/>
      <c r="C6012" s="1257"/>
      <c r="D6012" s="1257"/>
      <c r="E6012" s="1257"/>
      <c r="F6012" s="1257"/>
      <c r="G6012" s="1257"/>
      <c r="H6012" s="1257"/>
      <c r="I6012" s="1257"/>
      <c r="J6012" s="1257"/>
      <c r="K6012" s="1257"/>
      <c r="L6012" s="1257"/>
      <c r="M6012" s="1257"/>
      <c r="N6012" s="1257"/>
      <c r="O6012" s="1258" t="s">
        <v>391</v>
      </c>
      <c r="P6012" s="1258"/>
      <c r="Q6012" s="1258"/>
      <c r="R6012" s="1258"/>
      <c r="S6012" s="1258" t="s">
        <v>407</v>
      </c>
      <c r="T6012" s="1258"/>
      <c r="U6012" s="1258"/>
      <c r="V6012" s="1258"/>
      <c r="W6012" s="1258" t="s">
        <v>408</v>
      </c>
      <c r="X6012" s="1258"/>
      <c r="Y6012" s="1258"/>
      <c r="Z6012" s="1258"/>
      <c r="AA6012" s="1258"/>
      <c r="AB6012" s="1258"/>
      <c r="AC6012" s="1259" t="s">
        <v>409</v>
      </c>
      <c r="AD6012" s="1259"/>
      <c r="AE6012" s="1259"/>
      <c r="AF6012" s="1259"/>
    </row>
    <row r="6013" spans="1:32" ht="17.45" customHeight="1">
      <c r="A6013" s="1246"/>
      <c r="B6013" s="1246"/>
      <c r="C6013" s="1246"/>
      <c r="D6013" s="1246"/>
      <c r="E6013" s="1246"/>
      <c r="F6013" s="1246"/>
      <c r="G6013" s="1246"/>
      <c r="H6013" s="1246"/>
      <c r="I6013" s="1246"/>
      <c r="J6013" s="1246"/>
      <c r="K6013" s="1246"/>
      <c r="L6013" s="1246"/>
      <c r="M6013" s="1247" t="s">
        <v>413</v>
      </c>
      <c r="N6013" s="1247"/>
      <c r="O6013" s="1247"/>
      <c r="P6013" s="1247"/>
      <c r="Q6013" s="1247"/>
      <c r="R6013" s="1247"/>
      <c r="S6013" s="1247"/>
      <c r="T6013" s="1247"/>
      <c r="U6013" s="1247"/>
      <c r="V6013" s="1247"/>
      <c r="W6013" s="1247"/>
      <c r="X6013" s="1248"/>
      <c r="Y6013" s="1248"/>
      <c r="Z6013" s="1249">
        <v>0</v>
      </c>
      <c r="AA6013" s="1249"/>
      <c r="AB6013" s="1249"/>
      <c r="AC6013" s="1249"/>
      <c r="AD6013" s="1249"/>
      <c r="AE6013" s="1249"/>
      <c r="AF6013" s="1249"/>
    </row>
    <row r="6014" spans="1:32" ht="17.45" customHeight="1">
      <c r="A6014" s="1257" t="s">
        <v>414</v>
      </c>
      <c r="B6014" s="1257"/>
      <c r="C6014" s="1257"/>
      <c r="D6014" s="1257"/>
      <c r="E6014" s="1257"/>
      <c r="F6014" s="1257"/>
      <c r="G6014" s="1257"/>
      <c r="H6014" s="1257"/>
      <c r="I6014" s="1257"/>
      <c r="J6014" s="1257"/>
      <c r="K6014" s="1257"/>
      <c r="L6014" s="1257"/>
      <c r="M6014" s="1257"/>
      <c r="N6014" s="1257"/>
      <c r="O6014" s="1258" t="s">
        <v>391</v>
      </c>
      <c r="P6014" s="1258"/>
      <c r="Q6014" s="1258"/>
      <c r="R6014" s="1258"/>
      <c r="S6014" s="1258" t="s">
        <v>407</v>
      </c>
      <c r="T6014" s="1258"/>
      <c r="U6014" s="1258"/>
      <c r="V6014" s="1258"/>
      <c r="W6014" s="1258" t="s">
        <v>408</v>
      </c>
      <c r="X6014" s="1258"/>
      <c r="Y6014" s="1258"/>
      <c r="Z6014" s="1258"/>
      <c r="AA6014" s="1258"/>
      <c r="AB6014" s="1258"/>
      <c r="AC6014" s="1259" t="s">
        <v>409</v>
      </c>
      <c r="AD6014" s="1259"/>
      <c r="AE6014" s="1259"/>
      <c r="AF6014" s="1259"/>
    </row>
    <row r="6015" spans="1:32" ht="22.5" customHeight="1">
      <c r="A6015" s="146"/>
      <c r="B6015" s="147"/>
      <c r="C6015" s="170" t="s">
        <v>940</v>
      </c>
      <c r="D6015" s="1314" t="s">
        <v>941</v>
      </c>
      <c r="E6015" s="1314"/>
      <c r="F6015" s="1314"/>
      <c r="G6015" s="1314"/>
      <c r="H6015" s="1314"/>
      <c r="I6015" s="1314"/>
      <c r="J6015" s="1314"/>
      <c r="K6015" s="1314"/>
      <c r="L6015" s="1314"/>
      <c r="M6015" s="1314"/>
      <c r="N6015" s="1314"/>
      <c r="O6015" s="1315">
        <v>3.13E-3</v>
      </c>
      <c r="P6015" s="1315"/>
      <c r="Q6015" s="1315"/>
      <c r="R6015" s="1315"/>
      <c r="S6015" s="1316" t="s">
        <v>283</v>
      </c>
      <c r="T6015" s="1316"/>
      <c r="U6015" s="1316"/>
      <c r="V6015" s="1316"/>
      <c r="W6015" s="1317">
        <v>33.54</v>
      </c>
      <c r="X6015" s="1317"/>
      <c r="Y6015" s="1317"/>
      <c r="Z6015" s="1317"/>
      <c r="AA6015" s="1317"/>
      <c r="AB6015" s="1317"/>
      <c r="AC6015" s="1318">
        <v>0.105</v>
      </c>
      <c r="AD6015" s="1318"/>
      <c r="AE6015" s="1318"/>
      <c r="AF6015" s="1318"/>
    </row>
    <row r="6016" spans="1:32" ht="23.25" customHeight="1">
      <c r="A6016" s="150"/>
      <c r="C6016" s="173" t="s">
        <v>942</v>
      </c>
      <c r="D6016" s="1309" t="s">
        <v>943</v>
      </c>
      <c r="E6016" s="1309"/>
      <c r="F6016" s="1309"/>
      <c r="G6016" s="1309"/>
      <c r="H6016" s="1309"/>
      <c r="I6016" s="1309"/>
      <c r="J6016" s="1309"/>
      <c r="K6016" s="1309"/>
      <c r="L6016" s="1309"/>
      <c r="M6016" s="1309"/>
      <c r="N6016" s="1309"/>
      <c r="O6016" s="1310">
        <v>5.9000000000000003E-4</v>
      </c>
      <c r="P6016" s="1310"/>
      <c r="Q6016" s="1310"/>
      <c r="R6016" s="1310"/>
      <c r="S6016" s="1311" t="s">
        <v>283</v>
      </c>
      <c r="T6016" s="1311"/>
      <c r="U6016" s="1311"/>
      <c r="V6016" s="1311"/>
      <c r="W6016" s="1312">
        <v>33.54</v>
      </c>
      <c r="X6016" s="1312"/>
      <c r="Y6016" s="1312"/>
      <c r="Z6016" s="1312"/>
      <c r="AA6016" s="1312"/>
      <c r="AB6016" s="1312"/>
      <c r="AC6016" s="1313">
        <v>1.9800000000000002E-2</v>
      </c>
      <c r="AD6016" s="1313"/>
      <c r="AE6016" s="1313"/>
      <c r="AF6016" s="1313"/>
    </row>
    <row r="6017" spans="1:32" ht="22.5" customHeight="1">
      <c r="A6017" s="150"/>
      <c r="C6017" s="173" t="s">
        <v>1156</v>
      </c>
      <c r="D6017" s="1309" t="s">
        <v>1157</v>
      </c>
      <c r="E6017" s="1309"/>
      <c r="F6017" s="1309"/>
      <c r="G6017" s="1309"/>
      <c r="H6017" s="1309"/>
      <c r="I6017" s="1309"/>
      <c r="J6017" s="1309"/>
      <c r="K6017" s="1309"/>
      <c r="L6017" s="1309"/>
      <c r="M6017" s="1309"/>
      <c r="N6017" s="1309"/>
      <c r="O6017" s="1310">
        <v>1.98E-3</v>
      </c>
      <c r="P6017" s="1310"/>
      <c r="Q6017" s="1310"/>
      <c r="R6017" s="1310"/>
      <c r="S6017" s="1311" t="s">
        <v>283</v>
      </c>
      <c r="T6017" s="1311"/>
      <c r="U6017" s="1311"/>
      <c r="V6017" s="1311"/>
      <c r="W6017" s="1312">
        <v>33.54</v>
      </c>
      <c r="X6017" s="1312"/>
      <c r="Y6017" s="1312"/>
      <c r="Z6017" s="1312"/>
      <c r="AA6017" s="1312"/>
      <c r="AB6017" s="1312"/>
      <c r="AC6017" s="1313">
        <v>6.6400000000000001E-2</v>
      </c>
      <c r="AD6017" s="1313"/>
      <c r="AE6017" s="1313"/>
      <c r="AF6017" s="1313"/>
    </row>
    <row r="6018" spans="1:32" ht="23.25" customHeight="1">
      <c r="A6018" s="150"/>
      <c r="C6018" s="173" t="s">
        <v>1008</v>
      </c>
      <c r="D6018" s="1309" t="s">
        <v>1009</v>
      </c>
      <c r="E6018" s="1309"/>
      <c r="F6018" s="1309"/>
      <c r="G6018" s="1309"/>
      <c r="H6018" s="1309"/>
      <c r="I6018" s="1309"/>
      <c r="J6018" s="1309"/>
      <c r="K6018" s="1309"/>
      <c r="L6018" s="1309"/>
      <c r="M6018" s="1309"/>
      <c r="N6018" s="1309"/>
      <c r="O6018" s="1310">
        <v>1.0109999999999999E-2</v>
      </c>
      <c r="P6018" s="1310"/>
      <c r="Q6018" s="1310"/>
      <c r="R6018" s="1310"/>
      <c r="S6018" s="1311" t="s">
        <v>283</v>
      </c>
      <c r="T6018" s="1311"/>
      <c r="U6018" s="1311"/>
      <c r="V6018" s="1311"/>
      <c r="W6018" s="1312">
        <v>33.54</v>
      </c>
      <c r="X6018" s="1312"/>
      <c r="Y6018" s="1312"/>
      <c r="Z6018" s="1312"/>
      <c r="AA6018" s="1312"/>
      <c r="AB6018" s="1312"/>
      <c r="AC6018" s="1313">
        <v>0.33910000000000001</v>
      </c>
      <c r="AD6018" s="1313"/>
      <c r="AE6018" s="1313"/>
      <c r="AF6018" s="1313"/>
    </row>
    <row r="6019" spans="1:32" ht="22.5" customHeight="1">
      <c r="A6019" s="150"/>
      <c r="C6019" s="173" t="s">
        <v>948</v>
      </c>
      <c r="D6019" s="1309" t="s">
        <v>949</v>
      </c>
      <c r="E6019" s="1309"/>
      <c r="F6019" s="1309"/>
      <c r="G6019" s="1309"/>
      <c r="H6019" s="1309"/>
      <c r="I6019" s="1309"/>
      <c r="J6019" s="1309"/>
      <c r="K6019" s="1309"/>
      <c r="L6019" s="1309"/>
      <c r="M6019" s="1309"/>
      <c r="N6019" s="1309"/>
      <c r="O6019" s="1310">
        <v>2.6700000000000001E-3</v>
      </c>
      <c r="P6019" s="1310"/>
      <c r="Q6019" s="1310"/>
      <c r="R6019" s="1310"/>
      <c r="S6019" s="1311" t="s">
        <v>283</v>
      </c>
      <c r="T6019" s="1311"/>
      <c r="U6019" s="1311"/>
      <c r="V6019" s="1311"/>
      <c r="W6019" s="1312">
        <v>33.54</v>
      </c>
      <c r="X6019" s="1312"/>
      <c r="Y6019" s="1312"/>
      <c r="Z6019" s="1312"/>
      <c r="AA6019" s="1312"/>
      <c r="AB6019" s="1312"/>
      <c r="AC6019" s="1313">
        <v>8.9599999999999999E-2</v>
      </c>
      <c r="AD6019" s="1313"/>
      <c r="AE6019" s="1313"/>
      <c r="AF6019" s="1313"/>
    </row>
    <row r="6020" spans="1:32" ht="31.9" customHeight="1">
      <c r="A6020" s="153"/>
      <c r="B6020" s="154"/>
      <c r="C6020" s="154"/>
      <c r="D6020" s="154"/>
      <c r="E6020" s="154"/>
      <c r="F6020" s="154"/>
      <c r="G6020" s="154"/>
      <c r="H6020" s="154"/>
      <c r="I6020" s="154"/>
      <c r="J6020" s="154"/>
      <c r="K6020" s="154"/>
      <c r="L6020" s="154"/>
      <c r="M6020" s="154"/>
      <c r="N6020" s="154"/>
      <c r="O6020" s="154"/>
      <c r="P6020" s="154"/>
      <c r="Q6020" s="154"/>
      <c r="R6020" s="154"/>
      <c r="S6020" s="154"/>
      <c r="T6020" s="154"/>
      <c r="U6020" s="154"/>
      <c r="V6020" s="154"/>
      <c r="W6020" s="154"/>
      <c r="X6020" s="154"/>
      <c r="Y6020" s="154"/>
      <c r="Z6020" s="154"/>
      <c r="AA6020" s="154"/>
      <c r="AB6020" s="154"/>
      <c r="AC6020" s="154"/>
      <c r="AD6020" s="154"/>
      <c r="AE6020" s="154"/>
      <c r="AF6020" s="162"/>
    </row>
    <row r="6021" spans="1:32" ht="1.5" customHeight="1">
      <c r="A6021" s="146"/>
      <c r="B6021" s="147"/>
      <c r="C6021" s="147"/>
      <c r="D6021" s="147"/>
      <c r="E6021" s="147"/>
      <c r="F6021" s="147"/>
      <c r="G6021" s="1289" t="s">
        <v>376</v>
      </c>
      <c r="H6021" s="1289"/>
      <c r="I6021" s="1289"/>
      <c r="J6021" s="1289"/>
      <c r="K6021" s="1289"/>
      <c r="L6021" s="1289"/>
      <c r="M6021" s="1289"/>
      <c r="N6021" s="1289"/>
      <c r="O6021" s="1289"/>
      <c r="P6021" s="1289"/>
      <c r="Q6021" s="1289"/>
      <c r="R6021" s="1289"/>
      <c r="S6021" s="1289"/>
      <c r="T6021" s="1289"/>
      <c r="U6021" s="1289"/>
      <c r="V6021" s="1289"/>
      <c r="W6021" s="1289"/>
      <c r="X6021" s="1289"/>
      <c r="Y6021" s="1289"/>
      <c r="Z6021" s="1289"/>
      <c r="AA6021" s="148"/>
      <c r="AB6021" s="1290" t="s">
        <v>1179</v>
      </c>
      <c r="AC6021" s="1290"/>
      <c r="AD6021" s="1290"/>
      <c r="AE6021" s="1290"/>
      <c r="AF6021" s="1290"/>
    </row>
    <row r="6022" spans="1:32" ht="15.4" customHeight="1">
      <c r="A6022" s="150"/>
      <c r="B6022" s="1243"/>
      <c r="C6022" s="1243"/>
      <c r="D6022" s="1243"/>
      <c r="E6022" s="1243"/>
      <c r="G6022" s="1289"/>
      <c r="H6022" s="1289"/>
      <c r="I6022" s="1289"/>
      <c r="J6022" s="1289"/>
      <c r="K6022" s="1289"/>
      <c r="L6022" s="1289"/>
      <c r="M6022" s="1289"/>
      <c r="N6022" s="1289"/>
      <c r="O6022" s="1289"/>
      <c r="P6022" s="1289"/>
      <c r="Q6022" s="1289"/>
      <c r="R6022" s="1289"/>
      <c r="S6022" s="1289"/>
      <c r="T6022" s="1289"/>
      <c r="U6022" s="1289"/>
      <c r="V6022" s="1289"/>
      <c r="W6022" s="1289"/>
      <c r="X6022" s="1289"/>
      <c r="Y6022" s="1289"/>
      <c r="Z6022" s="1289"/>
      <c r="AA6022" s="152"/>
      <c r="AB6022" s="1290"/>
      <c r="AC6022" s="1290"/>
      <c r="AD6022" s="1290"/>
      <c r="AE6022" s="1290"/>
      <c r="AF6022" s="1290"/>
    </row>
    <row r="6023" spans="1:32" ht="11.65" customHeight="1">
      <c r="A6023" s="150"/>
      <c r="B6023" s="1243"/>
      <c r="C6023" s="1243"/>
      <c r="D6023" s="1243"/>
      <c r="E6023" s="1243"/>
      <c r="G6023" s="1289"/>
      <c r="H6023" s="1289"/>
      <c r="I6023" s="1289"/>
      <c r="J6023" s="1289"/>
      <c r="K6023" s="1289"/>
      <c r="L6023" s="1289"/>
      <c r="M6023" s="1289"/>
      <c r="N6023" s="1289"/>
      <c r="O6023" s="1289"/>
      <c r="P6023" s="1289"/>
      <c r="Q6023" s="1289"/>
      <c r="R6023" s="1289"/>
      <c r="S6023" s="1289"/>
      <c r="T6023" s="1289"/>
      <c r="U6023" s="1289"/>
      <c r="V6023" s="1289"/>
      <c r="W6023" s="1289"/>
      <c r="X6023" s="1289"/>
      <c r="Y6023" s="1289"/>
      <c r="Z6023" s="1289"/>
      <c r="AA6023" s="152"/>
      <c r="AB6023" s="1291" t="s">
        <v>378</v>
      </c>
      <c r="AC6023" s="1291"/>
      <c r="AD6023" s="1291"/>
      <c r="AE6023" s="1292"/>
      <c r="AF6023" s="1292"/>
    </row>
    <row r="6024" spans="1:32" ht="13.9" customHeight="1">
      <c r="A6024" s="150"/>
      <c r="B6024" s="1243"/>
      <c r="C6024" s="1243"/>
      <c r="D6024" s="1243"/>
      <c r="E6024" s="1243"/>
      <c r="G6024" s="1293" t="s">
        <v>379</v>
      </c>
      <c r="H6024" s="1293"/>
      <c r="I6024" s="1293"/>
      <c r="J6024" s="1293"/>
      <c r="K6024" s="1293"/>
      <c r="L6024" s="1293"/>
      <c r="M6024" s="1293"/>
      <c r="N6024" s="1293"/>
      <c r="O6024" s="1293"/>
      <c r="P6024" s="1293"/>
      <c r="Q6024" s="1293"/>
      <c r="R6024" s="1293"/>
      <c r="S6024" s="1293"/>
      <c r="T6024" s="1293"/>
      <c r="U6024" s="1293"/>
      <c r="V6024" s="1293"/>
      <c r="W6024" s="1293"/>
      <c r="X6024" s="1293"/>
      <c r="Y6024" s="1293"/>
      <c r="Z6024" s="1293"/>
      <c r="AA6024" s="152"/>
      <c r="AB6024" s="1291"/>
      <c r="AC6024" s="1291"/>
      <c r="AD6024" s="1291"/>
      <c r="AE6024" s="1292"/>
      <c r="AF6024" s="1292"/>
    </row>
    <row r="6025" spans="1:32" ht="0.75" customHeight="1">
      <c r="A6025" s="150"/>
      <c r="G6025" s="1293"/>
      <c r="H6025" s="1293"/>
      <c r="I6025" s="1293"/>
      <c r="J6025" s="1293"/>
      <c r="K6025" s="1293"/>
      <c r="L6025" s="1293"/>
      <c r="M6025" s="1293"/>
      <c r="N6025" s="1293"/>
      <c r="O6025" s="1293"/>
      <c r="P6025" s="1293"/>
      <c r="Q6025" s="1293"/>
      <c r="R6025" s="1293"/>
      <c r="S6025" s="1293"/>
      <c r="T6025" s="1293"/>
      <c r="U6025" s="1293"/>
      <c r="V6025" s="1293"/>
      <c r="W6025" s="1293"/>
      <c r="X6025" s="1293"/>
      <c r="Y6025" s="1293"/>
      <c r="Z6025" s="1293"/>
      <c r="AA6025" s="152"/>
      <c r="AB6025" s="1291"/>
      <c r="AC6025" s="1291"/>
      <c r="AD6025" s="1291"/>
      <c r="AE6025" s="1292"/>
      <c r="AF6025" s="1292"/>
    </row>
    <row r="6026" spans="1:32" ht="0.75" customHeight="1">
      <c r="A6026" s="153"/>
      <c r="B6026" s="154"/>
      <c r="C6026" s="154"/>
      <c r="D6026" s="154"/>
      <c r="E6026" s="154"/>
      <c r="F6026" s="154"/>
      <c r="G6026" s="154"/>
      <c r="H6026" s="154"/>
      <c r="I6026" s="154"/>
      <c r="J6026" s="154"/>
      <c r="K6026" s="154"/>
      <c r="L6026" s="154"/>
      <c r="M6026" s="154"/>
      <c r="N6026" s="154"/>
      <c r="O6026" s="154"/>
      <c r="P6026" s="154"/>
      <c r="Q6026" s="154"/>
      <c r="R6026" s="154"/>
      <c r="S6026" s="154"/>
      <c r="T6026" s="154"/>
      <c r="U6026" s="154"/>
      <c r="V6026" s="154"/>
      <c r="W6026" s="154"/>
      <c r="X6026" s="154"/>
      <c r="Y6026" s="154"/>
      <c r="Z6026" s="154"/>
      <c r="AA6026" s="154"/>
      <c r="AB6026" s="154"/>
      <c r="AC6026" s="154"/>
      <c r="AD6026" s="154"/>
      <c r="AE6026" s="1292"/>
      <c r="AF6026" s="1292"/>
    </row>
    <row r="6027" spans="1:32" ht="15.95" customHeight="1">
      <c r="A6027" s="1280" t="s">
        <v>323</v>
      </c>
      <c r="B6027" s="1280"/>
      <c r="C6027" s="1280"/>
      <c r="D6027" s="1280"/>
      <c r="E6027" s="1280"/>
      <c r="F6027" s="1280"/>
      <c r="G6027" s="1280"/>
      <c r="H6027" s="1280"/>
      <c r="I6027" s="1280"/>
      <c r="J6027" s="1280"/>
      <c r="K6027" s="1280"/>
      <c r="L6027" s="1280"/>
      <c r="M6027" s="1280"/>
      <c r="N6027" s="1280"/>
      <c r="O6027" s="1280"/>
      <c r="P6027" s="1280"/>
      <c r="Q6027" s="1280"/>
      <c r="R6027" s="1280"/>
      <c r="S6027" s="1280"/>
      <c r="T6027" s="1280"/>
      <c r="U6027" s="1280"/>
      <c r="V6027" s="1280"/>
      <c r="W6027" s="1280"/>
      <c r="X6027" s="1280"/>
      <c r="Y6027" s="1280"/>
      <c r="Z6027" s="1280"/>
      <c r="AA6027" s="1280"/>
      <c r="AB6027" s="1280"/>
      <c r="AC6027" s="1280"/>
      <c r="AD6027" s="1280"/>
      <c r="AE6027" s="1280"/>
      <c r="AF6027" s="1280"/>
    </row>
    <row r="6028" spans="1:32" ht="0.75" customHeight="1">
      <c r="A6028" s="146"/>
      <c r="B6028" s="147"/>
      <c r="C6028" s="147"/>
      <c r="D6028" s="147"/>
      <c r="E6028" s="147"/>
      <c r="F6028" s="147"/>
      <c r="G6028" s="147"/>
      <c r="H6028" s="147"/>
      <c r="I6028" s="147"/>
      <c r="J6028" s="147"/>
      <c r="K6028" s="147"/>
      <c r="L6028" s="147"/>
      <c r="M6028" s="147"/>
      <c r="N6028" s="147"/>
      <c r="O6028" s="147"/>
      <c r="P6028" s="147"/>
      <c r="Q6028" s="147"/>
      <c r="R6028" s="147"/>
      <c r="S6028" s="147"/>
      <c r="T6028" s="147"/>
      <c r="U6028" s="147"/>
      <c r="V6028" s="147"/>
      <c r="W6028" s="147"/>
      <c r="X6028" s="147"/>
      <c r="Y6028" s="147"/>
      <c r="Z6028" s="147"/>
      <c r="AA6028" s="147"/>
      <c r="AB6028" s="147"/>
      <c r="AC6028" s="147"/>
      <c r="AD6028" s="147"/>
      <c r="AE6028" s="147"/>
      <c r="AF6028" s="148"/>
    </row>
    <row r="6029" spans="1:32" ht="37.15" customHeight="1">
      <c r="A6029" s="1281" t="s">
        <v>380</v>
      </c>
      <c r="B6029" s="1281"/>
      <c r="C6029" s="1281"/>
      <c r="D6029" s="1281"/>
      <c r="E6029" s="1281"/>
      <c r="F6029" s="1281"/>
      <c r="G6029" s="1281"/>
      <c r="H6029" s="1281"/>
      <c r="I6029" s="1281"/>
      <c r="J6029" s="1281"/>
      <c r="K6029" s="1281"/>
      <c r="L6029" s="1281"/>
      <c r="M6029" s="1281"/>
      <c r="N6029" s="1281"/>
      <c r="O6029" s="1281"/>
      <c r="P6029" s="1281"/>
      <c r="Q6029" s="1281"/>
      <c r="R6029" s="1281"/>
      <c r="S6029" s="1281"/>
      <c r="T6029" s="1281"/>
      <c r="U6029" s="1281"/>
      <c r="V6029" s="1281"/>
      <c r="W6029" s="1281"/>
      <c r="X6029" s="1281"/>
      <c r="Y6029" s="1282" t="s">
        <v>878</v>
      </c>
      <c r="Z6029" s="1282"/>
      <c r="AA6029" s="1282"/>
      <c r="AB6029" s="1282"/>
      <c r="AC6029" s="1282"/>
      <c r="AD6029" s="1282"/>
      <c r="AE6029" s="1282"/>
      <c r="AF6029" s="1282"/>
    </row>
    <row r="6030" spans="1:32" ht="5.0999999999999996" customHeight="1">
      <c r="A6030" s="155"/>
      <c r="B6030" s="156"/>
      <c r="C6030" s="156"/>
      <c r="D6030" s="156"/>
      <c r="E6030" s="156"/>
      <c r="F6030" s="156"/>
      <c r="G6030" s="156"/>
      <c r="H6030" s="156"/>
      <c r="I6030" s="156"/>
      <c r="J6030" s="156"/>
      <c r="K6030" s="156"/>
      <c r="L6030" s="156"/>
      <c r="M6030" s="156"/>
      <c r="N6030" s="156"/>
      <c r="O6030" s="156"/>
      <c r="P6030" s="156"/>
      <c r="Q6030" s="156"/>
      <c r="R6030" s="156"/>
      <c r="S6030" s="156"/>
      <c r="T6030" s="156"/>
      <c r="U6030" s="156"/>
      <c r="V6030" s="156"/>
      <c r="W6030" s="156"/>
      <c r="X6030" s="156"/>
      <c r="Y6030" s="156"/>
      <c r="Z6030" s="156"/>
      <c r="AA6030" s="156"/>
      <c r="AB6030" s="156"/>
      <c r="AC6030" s="156"/>
      <c r="AD6030" s="156"/>
      <c r="AE6030" s="156"/>
      <c r="AF6030" s="157"/>
    </row>
    <row r="6031" spans="1:32" ht="16.7" customHeight="1">
      <c r="A6031" s="1257" t="s">
        <v>414</v>
      </c>
      <c r="B6031" s="1257"/>
      <c r="C6031" s="1257"/>
      <c r="D6031" s="1257"/>
      <c r="E6031" s="1257"/>
      <c r="F6031" s="1257"/>
      <c r="G6031" s="1257"/>
      <c r="H6031" s="1257"/>
      <c r="I6031" s="1257"/>
      <c r="J6031" s="1257"/>
      <c r="K6031" s="1257"/>
      <c r="L6031" s="1257"/>
      <c r="M6031" s="1257"/>
      <c r="N6031" s="1257"/>
      <c r="O6031" s="1258" t="s">
        <v>391</v>
      </c>
      <c r="P6031" s="1258"/>
      <c r="Q6031" s="1258"/>
      <c r="R6031" s="1258"/>
      <c r="S6031" s="1258" t="s">
        <v>407</v>
      </c>
      <c r="T6031" s="1258"/>
      <c r="U6031" s="1258"/>
      <c r="V6031" s="1258"/>
      <c r="W6031" s="1258" t="s">
        <v>408</v>
      </c>
      <c r="X6031" s="1258"/>
      <c r="Y6031" s="1258"/>
      <c r="Z6031" s="1258"/>
      <c r="AA6031" s="1258"/>
      <c r="AB6031" s="1258"/>
      <c r="AC6031" s="1259" t="s">
        <v>409</v>
      </c>
      <c r="AD6031" s="1259"/>
      <c r="AE6031" s="1259"/>
      <c r="AF6031" s="1259"/>
    </row>
    <row r="6032" spans="1:32" ht="23.25" customHeight="1">
      <c r="A6032" s="155"/>
      <c r="B6032" s="156"/>
      <c r="C6032" s="160" t="s">
        <v>951</v>
      </c>
      <c r="D6032" s="1268" t="s">
        <v>952</v>
      </c>
      <c r="E6032" s="1268"/>
      <c r="F6032" s="1268"/>
      <c r="G6032" s="1268"/>
      <c r="H6032" s="1268"/>
      <c r="I6032" s="1268"/>
      <c r="J6032" s="1268"/>
      <c r="K6032" s="1268"/>
      <c r="L6032" s="1268"/>
      <c r="M6032" s="1268"/>
      <c r="N6032" s="1268"/>
      <c r="O6032" s="1319">
        <v>2.0000000000000002E-5</v>
      </c>
      <c r="P6032" s="1319"/>
      <c r="Q6032" s="1319"/>
      <c r="R6032" s="1319"/>
      <c r="S6032" s="1320" t="s">
        <v>283</v>
      </c>
      <c r="T6032" s="1320"/>
      <c r="U6032" s="1320"/>
      <c r="V6032" s="1320"/>
      <c r="W6032" s="1270">
        <v>33.54</v>
      </c>
      <c r="X6032" s="1270"/>
      <c r="Y6032" s="1270"/>
      <c r="Z6032" s="1270"/>
      <c r="AA6032" s="1270"/>
      <c r="AB6032" s="1270"/>
      <c r="AC6032" s="1267">
        <v>6.9999999999999999E-4</v>
      </c>
      <c r="AD6032" s="1267"/>
      <c r="AE6032" s="1267"/>
      <c r="AF6032" s="1267"/>
    </row>
    <row r="6033" spans="1:32" ht="17.45" customHeight="1">
      <c r="A6033" s="1251"/>
      <c r="B6033" s="1251"/>
      <c r="C6033" s="1251"/>
      <c r="D6033" s="1251"/>
      <c r="E6033" s="1251"/>
      <c r="F6033" s="1251"/>
      <c r="G6033" s="1251"/>
      <c r="H6033" s="1251"/>
      <c r="I6033" s="1251"/>
      <c r="J6033" s="1251"/>
      <c r="K6033" s="1251"/>
      <c r="L6033" s="1251"/>
      <c r="M6033" s="1252" t="s">
        <v>415</v>
      </c>
      <c r="N6033" s="1252"/>
      <c r="O6033" s="1252"/>
      <c r="P6033" s="1252"/>
      <c r="Q6033" s="1252"/>
      <c r="R6033" s="1252"/>
      <c r="S6033" s="1252"/>
      <c r="T6033" s="1252"/>
      <c r="U6033" s="1252"/>
      <c r="V6033" s="1252"/>
      <c r="W6033" s="1252"/>
      <c r="X6033" s="1253"/>
      <c r="Y6033" s="1253"/>
      <c r="Z6033" s="1254">
        <v>0.62060000000000004</v>
      </c>
      <c r="AA6033" s="1254"/>
      <c r="AB6033" s="1254"/>
      <c r="AC6033" s="1254"/>
      <c r="AD6033" s="1254"/>
      <c r="AE6033" s="1254"/>
      <c r="AF6033" s="1254"/>
    </row>
    <row r="6034" spans="1:32" ht="16.7" customHeight="1">
      <c r="A6034" s="1255" t="s">
        <v>416</v>
      </c>
      <c r="B6034" s="1255"/>
      <c r="C6034" s="1255"/>
      <c r="D6034" s="1255"/>
      <c r="E6034" s="1255"/>
      <c r="F6034" s="1255"/>
      <c r="G6034" s="1255"/>
      <c r="H6034" s="1255"/>
      <c r="I6034" s="1255"/>
      <c r="J6034" s="1256" t="s">
        <v>391</v>
      </c>
      <c r="K6034" s="1256"/>
      <c r="L6034" s="158" t="s">
        <v>417</v>
      </c>
      <c r="M6034" s="158" t="s">
        <v>418</v>
      </c>
      <c r="N6034" s="1256" t="s">
        <v>419</v>
      </c>
      <c r="O6034" s="1256"/>
      <c r="P6034" s="1256" t="s">
        <v>420</v>
      </c>
      <c r="Q6034" s="1256"/>
      <c r="R6034" s="1256"/>
      <c r="S6034" s="1256"/>
      <c r="T6034" s="1256" t="s">
        <v>421</v>
      </c>
      <c r="U6034" s="1256"/>
      <c r="V6034" s="1256"/>
      <c r="W6034" s="1256"/>
      <c r="X6034" s="1256" t="s">
        <v>422</v>
      </c>
      <c r="Y6034" s="1256"/>
      <c r="Z6034" s="1256"/>
      <c r="AA6034" s="1256"/>
      <c r="AB6034" s="1256"/>
      <c r="AC6034" s="1245" t="s">
        <v>409</v>
      </c>
      <c r="AD6034" s="1245"/>
      <c r="AE6034" s="1245"/>
      <c r="AF6034" s="1245"/>
    </row>
    <row r="6035" spans="1:32" ht="32.450000000000003" customHeight="1">
      <c r="A6035" s="146"/>
      <c r="B6035" s="147"/>
      <c r="C6035" s="170" t="s">
        <v>953</v>
      </c>
      <c r="D6035" s="1263" t="s">
        <v>941</v>
      </c>
      <c r="E6035" s="1263"/>
      <c r="F6035" s="1263"/>
      <c r="G6035" s="1263"/>
      <c r="H6035" s="1263"/>
      <c r="I6035" s="1263"/>
      <c r="J6035" s="1300">
        <v>3.13E-3</v>
      </c>
      <c r="K6035" s="1300"/>
      <c r="L6035" s="171">
        <v>0</v>
      </c>
      <c r="M6035" s="171">
        <v>0</v>
      </c>
      <c r="N6035" s="1265">
        <v>0</v>
      </c>
      <c r="O6035" s="1265"/>
      <c r="P6035" s="1265">
        <v>1.1000000000000001</v>
      </c>
      <c r="Q6035" s="1265"/>
      <c r="R6035" s="1265"/>
      <c r="S6035" s="1265"/>
      <c r="T6035" s="1265">
        <v>0.88</v>
      </c>
      <c r="U6035" s="1265"/>
      <c r="V6035" s="1265"/>
      <c r="W6035" s="1265"/>
      <c r="X6035" s="1265">
        <v>0.72</v>
      </c>
      <c r="Y6035" s="1265"/>
      <c r="Z6035" s="1265"/>
      <c r="AA6035" s="1265"/>
      <c r="AB6035" s="1265"/>
      <c r="AC6035" s="1266">
        <v>0</v>
      </c>
      <c r="AD6035" s="1266"/>
      <c r="AE6035" s="1266"/>
      <c r="AF6035" s="1266"/>
    </row>
    <row r="6036" spans="1:32" ht="22.5" customHeight="1">
      <c r="A6036" s="150"/>
      <c r="C6036" s="173" t="s">
        <v>954</v>
      </c>
      <c r="D6036" s="1297" t="s">
        <v>943</v>
      </c>
      <c r="E6036" s="1297"/>
      <c r="F6036" s="1297"/>
      <c r="G6036" s="1297"/>
      <c r="H6036" s="1297"/>
      <c r="I6036" s="1297"/>
      <c r="J6036" s="1298">
        <v>5.9000000000000003E-4</v>
      </c>
      <c r="K6036" s="1298"/>
      <c r="L6036" s="174">
        <v>0</v>
      </c>
      <c r="M6036" s="174">
        <v>0</v>
      </c>
      <c r="N6036" s="1299">
        <v>0</v>
      </c>
      <c r="O6036" s="1299"/>
      <c r="P6036" s="1299">
        <v>1.1000000000000001</v>
      </c>
      <c r="Q6036" s="1299"/>
      <c r="R6036" s="1299"/>
      <c r="S6036" s="1299"/>
      <c r="T6036" s="1299">
        <v>0.88</v>
      </c>
      <c r="U6036" s="1299"/>
      <c r="V6036" s="1299"/>
      <c r="W6036" s="1299"/>
      <c r="X6036" s="1299">
        <v>0.72</v>
      </c>
      <c r="Y6036" s="1299"/>
      <c r="Z6036" s="1299"/>
      <c r="AA6036" s="1299"/>
      <c r="AB6036" s="1299"/>
      <c r="AC6036" s="1262">
        <v>0</v>
      </c>
      <c r="AD6036" s="1262"/>
      <c r="AE6036" s="1262"/>
      <c r="AF6036" s="1262"/>
    </row>
    <row r="6037" spans="1:32" ht="37.15" customHeight="1">
      <c r="A6037" s="150"/>
      <c r="C6037" s="173" t="s">
        <v>1161</v>
      </c>
      <c r="D6037" s="1297" t="s">
        <v>1157</v>
      </c>
      <c r="E6037" s="1297"/>
      <c r="F6037" s="1297"/>
      <c r="G6037" s="1297"/>
      <c r="H6037" s="1297"/>
      <c r="I6037" s="1297"/>
      <c r="J6037" s="1298">
        <v>1.98E-3</v>
      </c>
      <c r="K6037" s="1298"/>
      <c r="L6037" s="174">
        <v>0</v>
      </c>
      <c r="M6037" s="174">
        <v>0</v>
      </c>
      <c r="N6037" s="1299">
        <v>0</v>
      </c>
      <c r="O6037" s="1299"/>
      <c r="P6037" s="1299">
        <v>1.1000000000000001</v>
      </c>
      <c r="Q6037" s="1299"/>
      <c r="R6037" s="1299"/>
      <c r="S6037" s="1299"/>
      <c r="T6037" s="1299">
        <v>0.88</v>
      </c>
      <c r="U6037" s="1299"/>
      <c r="V6037" s="1299"/>
      <c r="W6037" s="1299"/>
      <c r="X6037" s="1299">
        <v>0.72</v>
      </c>
      <c r="Y6037" s="1299"/>
      <c r="Z6037" s="1299"/>
      <c r="AA6037" s="1299"/>
      <c r="AB6037" s="1299"/>
      <c r="AC6037" s="1262">
        <v>0</v>
      </c>
      <c r="AD6037" s="1262"/>
      <c r="AE6037" s="1262"/>
      <c r="AF6037" s="1262"/>
    </row>
    <row r="6038" spans="1:32" ht="28.15" customHeight="1">
      <c r="A6038" s="150"/>
      <c r="C6038" s="173" t="s">
        <v>1010</v>
      </c>
      <c r="D6038" s="1297" t="s">
        <v>1009</v>
      </c>
      <c r="E6038" s="1297"/>
      <c r="F6038" s="1297"/>
      <c r="G6038" s="1297"/>
      <c r="H6038" s="1297"/>
      <c r="I6038" s="1297"/>
      <c r="J6038" s="1298">
        <v>1.0109999999999999E-2</v>
      </c>
      <c r="K6038" s="1298"/>
      <c r="L6038" s="174">
        <v>0</v>
      </c>
      <c r="M6038" s="174">
        <v>0</v>
      </c>
      <c r="N6038" s="1299">
        <v>0</v>
      </c>
      <c r="O6038" s="1299"/>
      <c r="P6038" s="1299">
        <v>1.1000000000000001</v>
      </c>
      <c r="Q6038" s="1299"/>
      <c r="R6038" s="1299"/>
      <c r="S6038" s="1299"/>
      <c r="T6038" s="1299">
        <v>0.88</v>
      </c>
      <c r="U6038" s="1299"/>
      <c r="V6038" s="1299"/>
      <c r="W6038" s="1299"/>
      <c r="X6038" s="1299">
        <v>0.72</v>
      </c>
      <c r="Y6038" s="1299"/>
      <c r="Z6038" s="1299"/>
      <c r="AA6038" s="1299"/>
      <c r="AB6038" s="1299"/>
      <c r="AC6038" s="1262">
        <v>0</v>
      </c>
      <c r="AD6038" s="1262"/>
      <c r="AE6038" s="1262"/>
      <c r="AF6038" s="1262"/>
    </row>
    <row r="6039" spans="1:32" ht="28.15" customHeight="1">
      <c r="A6039" s="150"/>
      <c r="C6039" s="173" t="s">
        <v>957</v>
      </c>
      <c r="D6039" s="1297" t="s">
        <v>949</v>
      </c>
      <c r="E6039" s="1297"/>
      <c r="F6039" s="1297"/>
      <c r="G6039" s="1297"/>
      <c r="H6039" s="1297"/>
      <c r="I6039" s="1297"/>
      <c r="J6039" s="1298">
        <v>2.6700000000000001E-3</v>
      </c>
      <c r="K6039" s="1298"/>
      <c r="L6039" s="174">
        <v>0</v>
      </c>
      <c r="M6039" s="174">
        <v>0</v>
      </c>
      <c r="N6039" s="1299">
        <v>0</v>
      </c>
      <c r="O6039" s="1299"/>
      <c r="P6039" s="1299">
        <v>1.1000000000000001</v>
      </c>
      <c r="Q6039" s="1299"/>
      <c r="R6039" s="1299"/>
      <c r="S6039" s="1299"/>
      <c r="T6039" s="1299">
        <v>0.88</v>
      </c>
      <c r="U6039" s="1299"/>
      <c r="V6039" s="1299"/>
      <c r="W6039" s="1299"/>
      <c r="X6039" s="1299">
        <v>0.72</v>
      </c>
      <c r="Y6039" s="1299"/>
      <c r="Z6039" s="1299"/>
      <c r="AA6039" s="1299"/>
      <c r="AB6039" s="1299"/>
      <c r="AC6039" s="1262">
        <v>0</v>
      </c>
      <c r="AD6039" s="1262"/>
      <c r="AE6039" s="1262"/>
      <c r="AF6039" s="1262"/>
    </row>
    <row r="6040" spans="1:32" ht="31.15" customHeight="1">
      <c r="A6040" s="153"/>
      <c r="B6040" s="154"/>
      <c r="C6040" s="175" t="s">
        <v>958</v>
      </c>
      <c r="D6040" s="1294" t="s">
        <v>952</v>
      </c>
      <c r="E6040" s="1294"/>
      <c r="F6040" s="1294"/>
      <c r="G6040" s="1294"/>
      <c r="H6040" s="1294"/>
      <c r="I6040" s="1294"/>
      <c r="J6040" s="1295">
        <v>2.0000000000000002E-5</v>
      </c>
      <c r="K6040" s="1295"/>
      <c r="L6040" s="176">
        <v>0</v>
      </c>
      <c r="M6040" s="176">
        <v>0</v>
      </c>
      <c r="N6040" s="1296">
        <v>0</v>
      </c>
      <c r="O6040" s="1296"/>
      <c r="P6040" s="1296">
        <v>1.1000000000000001</v>
      </c>
      <c r="Q6040" s="1296"/>
      <c r="R6040" s="1296"/>
      <c r="S6040" s="1296"/>
      <c r="T6040" s="1296">
        <v>0.88</v>
      </c>
      <c r="U6040" s="1296"/>
      <c r="V6040" s="1296"/>
      <c r="W6040" s="1296"/>
      <c r="X6040" s="1296">
        <v>0.72</v>
      </c>
      <c r="Y6040" s="1296"/>
      <c r="Z6040" s="1296"/>
      <c r="AA6040" s="1296"/>
      <c r="AB6040" s="1296"/>
      <c r="AC6040" s="1261">
        <v>0</v>
      </c>
      <c r="AD6040" s="1261"/>
      <c r="AE6040" s="1261"/>
      <c r="AF6040" s="1261"/>
    </row>
    <row r="6041" spans="1:32" ht="17.45" customHeight="1">
      <c r="A6041" s="1246"/>
      <c r="B6041" s="1246"/>
      <c r="C6041" s="1246"/>
      <c r="D6041" s="1246"/>
      <c r="E6041" s="1246"/>
      <c r="F6041" s="1246"/>
      <c r="G6041" s="1246"/>
      <c r="H6041" s="1246"/>
      <c r="I6041" s="1246"/>
      <c r="J6041" s="1246"/>
      <c r="K6041" s="1246"/>
      <c r="L6041" s="1246"/>
      <c r="M6041" s="1247" t="s">
        <v>423</v>
      </c>
      <c r="N6041" s="1247"/>
      <c r="O6041" s="1247"/>
      <c r="P6041" s="1247"/>
      <c r="Q6041" s="1247"/>
      <c r="R6041" s="1247"/>
      <c r="S6041" s="1247"/>
      <c r="T6041" s="1247"/>
      <c r="U6041" s="1247"/>
      <c r="V6041" s="1247"/>
      <c r="W6041" s="1247"/>
      <c r="X6041" s="1248"/>
      <c r="Y6041" s="1248"/>
      <c r="Z6041" s="1249">
        <v>0</v>
      </c>
      <c r="AA6041" s="1249"/>
      <c r="AB6041" s="1249"/>
      <c r="AC6041" s="1249"/>
      <c r="AD6041" s="1249"/>
      <c r="AE6041" s="1249"/>
      <c r="AF6041" s="1249"/>
    </row>
    <row r="6042" spans="1:32" ht="5.85" customHeight="1">
      <c r="A6042" s="1250"/>
      <c r="B6042" s="1250"/>
      <c r="C6042" s="1250"/>
      <c r="D6042" s="1250"/>
      <c r="E6042" s="1250"/>
      <c r="F6042" s="1250"/>
      <c r="G6042" s="1250"/>
      <c r="H6042" s="1250"/>
      <c r="I6042" s="1250"/>
      <c r="J6042" s="1250"/>
      <c r="K6042" s="1250"/>
      <c r="L6042" s="1250"/>
      <c r="M6042" s="1250"/>
      <c r="N6042" s="1250"/>
      <c r="O6042" s="1250"/>
      <c r="P6042" s="1250"/>
      <c r="Q6042" s="1250"/>
      <c r="R6042" s="1250"/>
      <c r="S6042" s="1250"/>
      <c r="T6042" s="1250"/>
      <c r="U6042" s="1250"/>
      <c r="V6042" s="1250"/>
      <c r="W6042" s="1250"/>
      <c r="X6042" s="1250"/>
      <c r="Y6042" s="1250"/>
      <c r="Z6042" s="1250"/>
      <c r="AA6042" s="1250"/>
      <c r="AB6042" s="1250"/>
      <c r="AC6042" s="1250"/>
      <c r="AD6042" s="1250"/>
      <c r="AE6042" s="1250"/>
      <c r="AF6042" s="1250"/>
    </row>
    <row r="6043" spans="1:32" ht="16.7" customHeight="1">
      <c r="A6043" s="1239"/>
      <c r="B6043" s="1239"/>
      <c r="C6043" s="1239"/>
      <c r="D6043" s="1239"/>
      <c r="E6043" s="1239"/>
      <c r="F6043" s="1239"/>
      <c r="G6043" s="1239"/>
      <c r="H6043" s="1239"/>
      <c r="I6043" s="1239"/>
      <c r="J6043" s="1239"/>
      <c r="K6043" s="1239"/>
      <c r="L6043" s="1239"/>
      <c r="M6043" s="1240" t="s">
        <v>424</v>
      </c>
      <c r="N6043" s="1240"/>
      <c r="O6043" s="1240"/>
      <c r="P6043" s="1240"/>
      <c r="Q6043" s="1240"/>
      <c r="R6043" s="1240"/>
      <c r="S6043" s="1240"/>
      <c r="T6043" s="1240"/>
      <c r="U6043" s="1240"/>
      <c r="V6043" s="1240"/>
      <c r="W6043" s="1240"/>
      <c r="X6043" s="1243"/>
      <c r="Y6043" s="1243"/>
      <c r="Z6043" s="1241">
        <v>109.02</v>
      </c>
      <c r="AA6043" s="1241"/>
      <c r="AB6043" s="1241"/>
      <c r="AC6043" s="1241"/>
      <c r="AD6043" s="1241"/>
      <c r="AE6043" s="1241"/>
      <c r="AF6043" s="1241"/>
    </row>
    <row r="6044" spans="1:32" ht="16.7" customHeight="1">
      <c r="A6044" s="1239"/>
      <c r="B6044" s="1239"/>
      <c r="C6044" s="1239"/>
      <c r="D6044" s="1239"/>
      <c r="E6044" s="1239"/>
      <c r="F6044" s="1239"/>
      <c r="G6044" s="1239"/>
      <c r="H6044" s="1239"/>
      <c r="I6044" s="1239"/>
      <c r="J6044" s="1239"/>
      <c r="K6044" s="1240" t="s">
        <v>425</v>
      </c>
      <c r="L6044" s="1240"/>
      <c r="M6044" s="1240"/>
      <c r="N6044" s="1240"/>
      <c r="O6044" s="1240"/>
      <c r="P6044" s="1240"/>
      <c r="Q6044" s="151"/>
      <c r="R6044" s="1244">
        <v>0</v>
      </c>
      <c r="S6044" s="1244"/>
      <c r="T6044" s="1244"/>
      <c r="U6044" s="151"/>
      <c r="V6044" s="1240" t="s">
        <v>426</v>
      </c>
      <c r="W6044" s="1240"/>
      <c r="X6044" s="1243"/>
      <c r="Y6044" s="1243"/>
      <c r="Z6044" s="1241">
        <v>0</v>
      </c>
      <c r="AA6044" s="1241"/>
      <c r="AB6044" s="1241"/>
      <c r="AC6044" s="1241"/>
      <c r="AD6044" s="1241"/>
      <c r="AE6044" s="1241"/>
      <c r="AF6044" s="1241"/>
    </row>
    <row r="6045" spans="1:32" ht="0.75" customHeight="1">
      <c r="A6045" s="1239"/>
      <c r="B6045" s="1239"/>
      <c r="C6045" s="1239"/>
      <c r="D6045" s="1239"/>
      <c r="E6045" s="1239"/>
      <c r="F6045" s="1239"/>
      <c r="G6045" s="1239"/>
      <c r="H6045" s="1239"/>
      <c r="I6045" s="1239"/>
      <c r="J6045" s="1239"/>
      <c r="K6045" s="1239"/>
      <c r="L6045" s="1239"/>
      <c r="M6045" s="1239"/>
      <c r="N6045" s="1239"/>
      <c r="O6045" s="1239"/>
      <c r="P6045" s="1239"/>
      <c r="Q6045" s="1239"/>
      <c r="R6045" s="1239"/>
      <c r="S6045" s="1239"/>
      <c r="T6045" s="1239"/>
      <c r="U6045" s="1239"/>
      <c r="V6045" s="1240"/>
      <c r="W6045" s="1240"/>
      <c r="X6045" s="1243"/>
      <c r="Y6045" s="1243"/>
      <c r="Z6045" s="1241"/>
      <c r="AA6045" s="1241"/>
      <c r="AB6045" s="1241"/>
      <c r="AC6045" s="1241"/>
      <c r="AD6045" s="1241"/>
      <c r="AE6045" s="1241"/>
      <c r="AF6045" s="1241"/>
    </row>
    <row r="6046" spans="1:32" ht="16.7" customHeight="1">
      <c r="A6046" s="1239"/>
      <c r="B6046" s="1239"/>
      <c r="C6046" s="1239"/>
      <c r="D6046" s="1239"/>
      <c r="E6046" s="1239"/>
      <c r="F6046" s="1239"/>
      <c r="G6046" s="1239"/>
      <c r="H6046" s="1239"/>
      <c r="I6046" s="1239"/>
      <c r="J6046" s="1239"/>
      <c r="K6046" s="1239"/>
      <c r="L6046" s="1239"/>
      <c r="M6046" s="1240" t="s">
        <v>427</v>
      </c>
      <c r="N6046" s="1240"/>
      <c r="O6046" s="1240"/>
      <c r="P6046" s="1240"/>
      <c r="Q6046" s="1240"/>
      <c r="R6046" s="1240"/>
      <c r="S6046" s="1240"/>
      <c r="T6046" s="1240"/>
      <c r="U6046" s="1240"/>
      <c r="V6046" s="1240"/>
      <c r="W6046" s="1240"/>
      <c r="X6046" s="1243"/>
      <c r="Y6046" s="1243"/>
      <c r="Z6046" s="1241">
        <v>109.02</v>
      </c>
      <c r="AA6046" s="1241"/>
      <c r="AB6046" s="1241"/>
      <c r="AC6046" s="1241"/>
      <c r="AD6046" s="1241"/>
      <c r="AE6046" s="1241"/>
      <c r="AF6046" s="1241"/>
    </row>
    <row r="6047" spans="1:32" ht="5.85" customHeight="1">
      <c r="A6047" s="1242"/>
      <c r="B6047" s="1242"/>
      <c r="C6047" s="1242"/>
      <c r="D6047" s="1242"/>
      <c r="E6047" s="1242"/>
      <c r="F6047" s="1242"/>
      <c r="G6047" s="1242"/>
      <c r="H6047" s="1242"/>
      <c r="I6047" s="1242"/>
      <c r="J6047" s="1242"/>
      <c r="K6047" s="1242"/>
      <c r="L6047" s="1242"/>
      <c r="M6047" s="1242"/>
      <c r="N6047" s="1242"/>
      <c r="O6047" s="1242"/>
      <c r="P6047" s="1242"/>
      <c r="Q6047" s="1242"/>
      <c r="R6047" s="1242"/>
      <c r="S6047" s="1242"/>
      <c r="T6047" s="1242"/>
      <c r="U6047" s="1242"/>
      <c r="V6047" s="1242"/>
      <c r="W6047" s="1242"/>
      <c r="X6047" s="1242"/>
      <c r="Y6047" s="1242"/>
      <c r="Z6047" s="1242"/>
      <c r="AA6047" s="1242"/>
      <c r="AB6047" s="1242"/>
      <c r="AC6047" s="1242"/>
      <c r="AD6047" s="1242"/>
      <c r="AE6047" s="1242"/>
      <c r="AF6047" s="1242"/>
    </row>
    <row r="6048" spans="1:32" ht="145.35" customHeight="1">
      <c r="A6048" s="150"/>
      <c r="AF6048" s="152"/>
    </row>
    <row r="6049" spans="1:32" ht="126.4" customHeight="1">
      <c r="A6049" s="150"/>
      <c r="AF6049" s="152"/>
    </row>
    <row r="6050" spans="1:32" ht="126.4" customHeight="1">
      <c r="A6050" s="153"/>
      <c r="B6050" s="154"/>
      <c r="C6050" s="154"/>
      <c r="D6050" s="154"/>
      <c r="E6050" s="154"/>
      <c r="F6050" s="154"/>
      <c r="G6050" s="154"/>
      <c r="H6050" s="154"/>
      <c r="I6050" s="154"/>
      <c r="J6050" s="154"/>
      <c r="K6050" s="154"/>
      <c r="L6050" s="154"/>
      <c r="M6050" s="154"/>
      <c r="N6050" s="154"/>
      <c r="O6050" s="154"/>
      <c r="P6050" s="154"/>
      <c r="Q6050" s="154"/>
      <c r="R6050" s="154"/>
      <c r="S6050" s="154"/>
      <c r="T6050" s="154"/>
      <c r="U6050" s="154"/>
      <c r="V6050" s="154"/>
      <c r="W6050" s="154"/>
      <c r="X6050" s="154"/>
      <c r="Y6050" s="154"/>
      <c r="Z6050" s="154"/>
      <c r="AA6050" s="154"/>
      <c r="AB6050" s="154"/>
      <c r="AC6050" s="154"/>
      <c r="AD6050" s="154"/>
      <c r="AE6050" s="154"/>
      <c r="AF6050" s="162"/>
    </row>
    <row r="6051" spans="1:32" ht="2.1" customHeight="1">
      <c r="A6051" s="146"/>
      <c r="B6051" s="147"/>
      <c r="C6051" s="147"/>
      <c r="D6051" s="147"/>
      <c r="E6051" s="147"/>
      <c r="F6051" s="147"/>
      <c r="G6051" s="1289" t="s">
        <v>376</v>
      </c>
      <c r="H6051" s="1289"/>
      <c r="I6051" s="1289"/>
      <c r="J6051" s="1289"/>
      <c r="K6051" s="1289"/>
      <c r="L6051" s="1289"/>
      <c r="M6051" s="1289"/>
      <c r="N6051" s="1289"/>
      <c r="O6051" s="1289"/>
      <c r="P6051" s="1289"/>
      <c r="Q6051" s="1289"/>
      <c r="R6051" s="1289"/>
      <c r="S6051" s="1289"/>
      <c r="T6051" s="1289"/>
      <c r="U6051" s="1289"/>
      <c r="V6051" s="1289"/>
      <c r="W6051" s="1289"/>
      <c r="X6051" s="1289"/>
      <c r="Y6051" s="1289"/>
      <c r="Z6051" s="1289"/>
      <c r="AA6051" s="148"/>
      <c r="AB6051" s="1290" t="s">
        <v>1180</v>
      </c>
      <c r="AC6051" s="1290"/>
      <c r="AD6051" s="1290"/>
      <c r="AE6051" s="1290"/>
      <c r="AF6051" s="1290"/>
    </row>
    <row r="6052" spans="1:32" ht="14.65" customHeight="1">
      <c r="A6052" s="150"/>
      <c r="B6052" s="1243"/>
      <c r="C6052" s="1243"/>
      <c r="D6052" s="1243"/>
      <c r="E6052" s="1243"/>
      <c r="G6052" s="1289"/>
      <c r="H6052" s="1289"/>
      <c r="I6052" s="1289"/>
      <c r="J6052" s="1289"/>
      <c r="K6052" s="1289"/>
      <c r="L6052" s="1289"/>
      <c r="M6052" s="1289"/>
      <c r="N6052" s="1289"/>
      <c r="O6052" s="1289"/>
      <c r="P6052" s="1289"/>
      <c r="Q6052" s="1289"/>
      <c r="R6052" s="1289"/>
      <c r="S6052" s="1289"/>
      <c r="T6052" s="1289"/>
      <c r="U6052" s="1289"/>
      <c r="V6052" s="1289"/>
      <c r="W6052" s="1289"/>
      <c r="X6052" s="1289"/>
      <c r="Y6052" s="1289"/>
      <c r="Z6052" s="1289"/>
      <c r="AA6052" s="152"/>
      <c r="AB6052" s="1290"/>
      <c r="AC6052" s="1290"/>
      <c r="AD6052" s="1290"/>
      <c r="AE6052" s="1290"/>
      <c r="AF6052" s="1290"/>
    </row>
    <row r="6053" spans="1:32" ht="0.75" customHeight="1">
      <c r="A6053" s="150"/>
      <c r="B6053" s="1243"/>
      <c r="C6053" s="1243"/>
      <c r="D6053" s="1243"/>
      <c r="E6053" s="1243"/>
      <c r="G6053" s="1289"/>
      <c r="H6053" s="1289"/>
      <c r="I6053" s="1289"/>
      <c r="J6053" s="1289"/>
      <c r="K6053" s="1289"/>
      <c r="L6053" s="1289"/>
      <c r="M6053" s="1289"/>
      <c r="N6053" s="1289"/>
      <c r="O6053" s="1289"/>
      <c r="P6053" s="1289"/>
      <c r="Q6053" s="1289"/>
      <c r="R6053" s="1289"/>
      <c r="S6053" s="1289"/>
      <c r="T6053" s="1289"/>
      <c r="U6053" s="1289"/>
      <c r="V6053" s="1289"/>
      <c r="W6053" s="1289"/>
      <c r="X6053" s="1289"/>
      <c r="Y6053" s="1289"/>
      <c r="Z6053" s="1289"/>
      <c r="AA6053" s="152"/>
      <c r="AB6053" s="1290"/>
      <c r="AC6053" s="1290"/>
      <c r="AD6053" s="1290"/>
      <c r="AE6053" s="1290"/>
      <c r="AF6053" s="1290"/>
    </row>
    <row r="6054" spans="1:32" ht="11.65" customHeight="1">
      <c r="A6054" s="150"/>
      <c r="B6054" s="1243"/>
      <c r="C6054" s="1243"/>
      <c r="D6054" s="1243"/>
      <c r="E6054" s="1243"/>
      <c r="G6054" s="1289"/>
      <c r="H6054" s="1289"/>
      <c r="I6054" s="1289"/>
      <c r="J6054" s="1289"/>
      <c r="K6054" s="1289"/>
      <c r="L6054" s="1289"/>
      <c r="M6054" s="1289"/>
      <c r="N6054" s="1289"/>
      <c r="O6054" s="1289"/>
      <c r="P6054" s="1289"/>
      <c r="Q6054" s="1289"/>
      <c r="R6054" s="1289"/>
      <c r="S6054" s="1289"/>
      <c r="T6054" s="1289"/>
      <c r="U6054" s="1289"/>
      <c r="V6054" s="1289"/>
      <c r="W6054" s="1289"/>
      <c r="X6054" s="1289"/>
      <c r="Y6054" s="1289"/>
      <c r="Z6054" s="1289"/>
      <c r="AA6054" s="152"/>
      <c r="AB6054" s="1291" t="s">
        <v>378</v>
      </c>
      <c r="AC6054" s="1291"/>
      <c r="AD6054" s="1291"/>
      <c r="AE6054" s="1324"/>
      <c r="AF6054" s="1324"/>
    </row>
    <row r="6055" spans="1:32" ht="13.9" customHeight="1">
      <c r="A6055" s="150"/>
      <c r="B6055" s="1243"/>
      <c r="C6055" s="1243"/>
      <c r="D6055" s="1243"/>
      <c r="E6055" s="1243"/>
      <c r="G6055" s="1293" t="s">
        <v>379</v>
      </c>
      <c r="H6055" s="1293"/>
      <c r="I6055" s="1293"/>
      <c r="J6055" s="1293"/>
      <c r="K6055" s="1293"/>
      <c r="L6055" s="1293"/>
      <c r="M6055" s="1293"/>
      <c r="N6055" s="1293"/>
      <c r="O6055" s="1293"/>
      <c r="P6055" s="1293"/>
      <c r="Q6055" s="1293"/>
      <c r="R6055" s="1293"/>
      <c r="S6055" s="1293"/>
      <c r="T6055" s="1293"/>
      <c r="U6055" s="1293"/>
      <c r="V6055" s="1293"/>
      <c r="W6055" s="1293"/>
      <c r="X6055" s="1293"/>
      <c r="Y6055" s="1293"/>
      <c r="Z6055" s="1293"/>
      <c r="AA6055" s="152"/>
      <c r="AB6055" s="1291"/>
      <c r="AC6055" s="1291"/>
      <c r="AD6055" s="1291"/>
      <c r="AE6055" s="1324"/>
      <c r="AF6055" s="1324"/>
    </row>
    <row r="6056" spans="1:32" ht="0.75" customHeight="1">
      <c r="A6056" s="150"/>
      <c r="AA6056" s="152"/>
      <c r="AB6056" s="1291"/>
      <c r="AC6056" s="1291"/>
      <c r="AD6056" s="1291"/>
      <c r="AE6056" s="1324"/>
      <c r="AF6056" s="1324"/>
    </row>
    <row r="6057" spans="1:32" ht="0.75" customHeight="1">
      <c r="A6057" s="153"/>
      <c r="B6057" s="154"/>
      <c r="C6057" s="154"/>
      <c r="D6057" s="154"/>
      <c r="E6057" s="154"/>
      <c r="F6057" s="154"/>
      <c r="G6057" s="154"/>
      <c r="H6057" s="154"/>
      <c r="I6057" s="154"/>
      <c r="J6057" s="154"/>
      <c r="K6057" s="154"/>
      <c r="L6057" s="154"/>
      <c r="M6057" s="154"/>
      <c r="N6057" s="154"/>
      <c r="O6057" s="154"/>
      <c r="P6057" s="154"/>
      <c r="Q6057" s="154"/>
      <c r="R6057" s="154"/>
      <c r="S6057" s="154"/>
      <c r="T6057" s="154"/>
      <c r="U6057" s="154"/>
      <c r="V6057" s="154"/>
      <c r="W6057" s="154"/>
      <c r="X6057" s="154"/>
      <c r="Y6057" s="154"/>
      <c r="Z6057" s="154"/>
      <c r="AA6057" s="154"/>
      <c r="AB6057" s="154"/>
      <c r="AC6057" s="154"/>
      <c r="AD6057" s="154"/>
      <c r="AE6057" s="154"/>
      <c r="AF6057" s="162"/>
    </row>
    <row r="6058" spans="1:32" ht="15.95" customHeight="1">
      <c r="A6058" s="1280" t="s">
        <v>323</v>
      </c>
      <c r="B6058" s="1280"/>
      <c r="C6058" s="1280"/>
      <c r="D6058" s="1280"/>
      <c r="E6058" s="1280"/>
      <c r="F6058" s="1280"/>
      <c r="G6058" s="1280"/>
      <c r="H6058" s="1280"/>
      <c r="I6058" s="1280"/>
      <c r="J6058" s="1280"/>
      <c r="K6058" s="1280"/>
      <c r="L6058" s="1280"/>
      <c r="M6058" s="1280"/>
      <c r="N6058" s="1280"/>
      <c r="O6058" s="1280"/>
      <c r="P6058" s="1280"/>
      <c r="Q6058" s="1280"/>
      <c r="R6058" s="1280"/>
      <c r="S6058" s="1280"/>
      <c r="T6058" s="1280"/>
      <c r="U6058" s="1280"/>
      <c r="V6058" s="1280"/>
      <c r="W6058" s="1280"/>
      <c r="X6058" s="1280"/>
      <c r="Y6058" s="1280"/>
      <c r="Z6058" s="1280"/>
      <c r="AA6058" s="1280"/>
      <c r="AB6058" s="1280"/>
      <c r="AC6058" s="1280"/>
      <c r="AD6058" s="1280"/>
      <c r="AE6058" s="1280"/>
      <c r="AF6058" s="1280"/>
    </row>
    <row r="6059" spans="1:32" ht="37.9" customHeight="1">
      <c r="A6059" s="1301" t="s">
        <v>380</v>
      </c>
      <c r="B6059" s="1301"/>
      <c r="C6059" s="1301"/>
      <c r="D6059" s="1301"/>
      <c r="E6059" s="1301"/>
      <c r="F6059" s="1301"/>
      <c r="G6059" s="1301"/>
      <c r="H6059" s="1301"/>
      <c r="I6059" s="1301"/>
      <c r="J6059" s="1301"/>
      <c r="K6059" s="1301"/>
      <c r="L6059" s="1301"/>
      <c r="M6059" s="1301"/>
      <c r="N6059" s="1301"/>
      <c r="O6059" s="1301"/>
      <c r="P6059" s="1301"/>
      <c r="Q6059" s="1301"/>
      <c r="R6059" s="1301"/>
      <c r="S6059" s="1301"/>
      <c r="T6059" s="1301"/>
      <c r="U6059" s="1301"/>
      <c r="V6059" s="1301"/>
      <c r="W6059" s="1301"/>
      <c r="X6059" s="1301"/>
      <c r="Y6059" s="1280" t="s">
        <v>878</v>
      </c>
      <c r="Z6059" s="1280"/>
      <c r="AA6059" s="1280"/>
      <c r="AB6059" s="1280"/>
      <c r="AC6059" s="1280"/>
      <c r="AD6059" s="1280"/>
      <c r="AE6059" s="1280"/>
      <c r="AF6059" s="1280"/>
    </row>
    <row r="6060" spans="1:32" ht="4.3499999999999996" customHeight="1">
      <c r="A6060" s="155"/>
      <c r="B6060" s="156"/>
      <c r="C6060" s="156"/>
      <c r="D6060" s="156"/>
      <c r="E6060" s="156"/>
      <c r="F6060" s="156"/>
      <c r="G6060" s="156"/>
      <c r="H6060" s="156"/>
      <c r="I6060" s="156"/>
      <c r="J6060" s="156"/>
      <c r="K6060" s="156"/>
      <c r="L6060" s="156"/>
      <c r="M6060" s="156"/>
      <c r="N6060" s="156"/>
      <c r="O6060" s="156"/>
      <c r="P6060" s="156"/>
      <c r="Q6060" s="156"/>
      <c r="R6060" s="156"/>
      <c r="S6060" s="156"/>
      <c r="T6060" s="156"/>
      <c r="U6060" s="156"/>
      <c r="V6060" s="156"/>
      <c r="W6060" s="156"/>
      <c r="X6060" s="156"/>
      <c r="Y6060" s="156"/>
      <c r="Z6060" s="156"/>
      <c r="AA6060" s="156"/>
      <c r="AB6060" s="156"/>
      <c r="AC6060" s="156"/>
      <c r="AD6060" s="156"/>
      <c r="AE6060" s="156"/>
      <c r="AF6060" s="157"/>
    </row>
    <row r="6061" spans="1:32" ht="0.75" customHeight="1">
      <c r="A6061" s="1283" t="s">
        <v>382</v>
      </c>
      <c r="B6061" s="1283"/>
      <c r="C6061" s="1283"/>
      <c r="D6061" s="1283"/>
      <c r="E6061" s="1284"/>
      <c r="F6061" s="1284"/>
      <c r="G6061" s="1284"/>
      <c r="H6061" s="1284"/>
      <c r="I6061" s="1285" t="s">
        <v>793</v>
      </c>
      <c r="J6061" s="1285"/>
      <c r="K6061" s="1285"/>
      <c r="L6061" s="1285"/>
      <c r="M6061" s="1285"/>
      <c r="N6061" s="1285"/>
      <c r="O6061" s="1285"/>
      <c r="P6061" s="1285"/>
      <c r="Q6061" s="1285"/>
      <c r="R6061" s="1285"/>
      <c r="S6061" s="1285"/>
      <c r="T6061" s="1285"/>
      <c r="U6061" s="1285"/>
      <c r="V6061" s="1285"/>
      <c r="W6061" s="1285"/>
      <c r="X6061" s="1285"/>
      <c r="Y6061" s="1275" t="s">
        <v>383</v>
      </c>
      <c r="Z6061" s="1275"/>
      <c r="AA6061" s="1275"/>
      <c r="AB6061" s="1275"/>
      <c r="AC6061" s="1275"/>
      <c r="AD6061" s="1286" t="s">
        <v>384</v>
      </c>
      <c r="AE6061" s="1286"/>
      <c r="AF6061" s="1286"/>
    </row>
    <row r="6062" spans="1:32" ht="18.2" customHeight="1">
      <c r="A6062" s="1283"/>
      <c r="B6062" s="1283"/>
      <c r="C6062" s="1283"/>
      <c r="D6062" s="1283"/>
      <c r="E6062" s="1287" t="s">
        <v>385</v>
      </c>
      <c r="F6062" s="1287"/>
      <c r="G6062" s="1287"/>
      <c r="H6062" s="1288" t="s">
        <v>386</v>
      </c>
      <c r="I6062" s="1285"/>
      <c r="J6062" s="1285"/>
      <c r="K6062" s="1285"/>
      <c r="L6062" s="1285"/>
      <c r="M6062" s="1285"/>
      <c r="N6062" s="1285"/>
      <c r="O6062" s="1285"/>
      <c r="P6062" s="1285"/>
      <c r="Q6062" s="1285"/>
      <c r="R6062" s="1285"/>
      <c r="S6062" s="1285"/>
      <c r="T6062" s="1285"/>
      <c r="U6062" s="1285"/>
      <c r="V6062" s="1285"/>
      <c r="W6062" s="1285"/>
      <c r="X6062" s="1285"/>
      <c r="Y6062" s="1275"/>
      <c r="Z6062" s="1275"/>
      <c r="AA6062" s="1275"/>
      <c r="AB6062" s="1275"/>
      <c r="AC6062" s="1275"/>
      <c r="AD6062" s="1286"/>
      <c r="AE6062" s="1286"/>
      <c r="AF6062" s="1286"/>
    </row>
    <row r="6063" spans="1:32" ht="0.75" customHeight="1">
      <c r="A6063" s="1274" t="s">
        <v>792</v>
      </c>
      <c r="B6063" s="1274"/>
      <c r="C6063" s="1274"/>
      <c r="D6063" s="1274"/>
      <c r="E6063" s="1287"/>
      <c r="F6063" s="1287"/>
      <c r="G6063" s="1287"/>
      <c r="H6063" s="1288"/>
      <c r="I6063" s="1285"/>
      <c r="J6063" s="1285"/>
      <c r="K6063" s="1285"/>
      <c r="L6063" s="1285"/>
      <c r="M6063" s="1285"/>
      <c r="N6063" s="1285"/>
      <c r="O6063" s="1285"/>
      <c r="P6063" s="1285"/>
      <c r="Q6063" s="1285"/>
      <c r="R6063" s="1285"/>
      <c r="S6063" s="1285"/>
      <c r="T6063" s="1285"/>
      <c r="U6063" s="1285"/>
      <c r="V6063" s="1285"/>
      <c r="W6063" s="1285"/>
      <c r="X6063" s="1285"/>
      <c r="Y6063" s="1275" t="s">
        <v>387</v>
      </c>
      <c r="Z6063" s="1275"/>
      <c r="AA6063" s="1275"/>
      <c r="AB6063" s="1275"/>
      <c r="AC6063" s="1275"/>
      <c r="AD6063" s="1276">
        <v>2.82694</v>
      </c>
      <c r="AE6063" s="1276"/>
      <c r="AF6063" s="1276"/>
    </row>
    <row r="6064" spans="1:32" ht="17.45" customHeight="1">
      <c r="A6064" s="1274"/>
      <c r="B6064" s="1274"/>
      <c r="C6064" s="1274"/>
      <c r="D6064" s="1274"/>
      <c r="E6064" s="1277"/>
      <c r="F6064" s="1277"/>
      <c r="G6064" s="1277"/>
      <c r="H6064" s="1288"/>
      <c r="I6064" s="1285"/>
      <c r="J6064" s="1285"/>
      <c r="K6064" s="1285"/>
      <c r="L6064" s="1285"/>
      <c r="M6064" s="1285"/>
      <c r="N6064" s="1285"/>
      <c r="O6064" s="1285"/>
      <c r="P6064" s="1285"/>
      <c r="Q6064" s="1285"/>
      <c r="R6064" s="1285"/>
      <c r="S6064" s="1285"/>
      <c r="T6064" s="1285"/>
      <c r="U6064" s="1285"/>
      <c r="V6064" s="1285"/>
      <c r="W6064" s="1285"/>
      <c r="X6064" s="1285"/>
      <c r="Y6064" s="1275"/>
      <c r="Z6064" s="1275"/>
      <c r="AA6064" s="1275"/>
      <c r="AB6064" s="1275"/>
      <c r="AC6064" s="1275"/>
      <c r="AD6064" s="1276"/>
      <c r="AE6064" s="1276"/>
      <c r="AF6064" s="1276"/>
    </row>
    <row r="6065" spans="1:32" ht="0.75" customHeight="1">
      <c r="A6065" s="1278"/>
      <c r="B6065" s="1278"/>
      <c r="C6065" s="1278"/>
      <c r="D6065" s="1278"/>
      <c r="E6065" s="1278"/>
      <c r="F6065" s="1278"/>
      <c r="G6065" s="1278"/>
      <c r="H6065" s="1288"/>
      <c r="I6065" s="1279"/>
      <c r="J6065" s="1279"/>
      <c r="K6065" s="1279"/>
      <c r="L6065" s="1279"/>
      <c r="M6065" s="1279"/>
      <c r="N6065" s="1279"/>
      <c r="O6065" s="1279"/>
      <c r="P6065" s="1279"/>
      <c r="Q6065" s="1279"/>
      <c r="R6065" s="1279"/>
      <c r="S6065" s="1279"/>
      <c r="T6065" s="1279"/>
      <c r="U6065" s="1279"/>
      <c r="V6065" s="1279"/>
      <c r="W6065" s="1279"/>
      <c r="X6065" s="1279"/>
      <c r="Y6065" s="1279"/>
      <c r="Z6065" s="1279"/>
      <c r="AA6065" s="1279"/>
      <c r="AB6065" s="1279"/>
      <c r="AC6065" s="1279"/>
      <c r="AD6065" s="1279"/>
      <c r="AE6065" s="1279"/>
      <c r="AF6065" s="1279"/>
    </row>
    <row r="6066" spans="1:32" ht="26.85" customHeight="1">
      <c r="A6066" s="1271" t="s">
        <v>432</v>
      </c>
      <c r="B6066" s="1271"/>
      <c r="C6066" s="1271"/>
      <c r="D6066" s="1271"/>
      <c r="E6066" s="1271"/>
      <c r="F6066" s="1271"/>
      <c r="G6066" s="1271"/>
      <c r="H6066" s="1271"/>
      <c r="I6066" s="1271"/>
      <c r="J6066" s="1271"/>
      <c r="K6066" s="1271"/>
      <c r="L6066" s="1271"/>
      <c r="M6066" s="1271"/>
      <c r="N6066" s="1271"/>
      <c r="O6066" s="1271"/>
      <c r="P6066" s="1271"/>
      <c r="Q6066" s="1271"/>
      <c r="R6066" s="1271"/>
      <c r="S6066" s="1271"/>
      <c r="T6066" s="1271"/>
      <c r="U6066" s="1271"/>
      <c r="V6066" s="1271"/>
      <c r="W6066" s="1271"/>
      <c r="X6066" s="1271"/>
      <c r="Y6066" s="1271"/>
      <c r="Z6066" s="1271"/>
      <c r="AA6066" s="1271"/>
      <c r="AB6066" s="1271"/>
      <c r="AC6066" s="1271"/>
      <c r="AD6066" s="1271"/>
      <c r="AE6066" s="1271"/>
      <c r="AF6066" s="1272"/>
    </row>
    <row r="6067" spans="1:32" ht="10.15" customHeight="1">
      <c r="A6067" s="1273" t="s">
        <v>389</v>
      </c>
      <c r="B6067" s="1273"/>
      <c r="C6067" s="1273"/>
      <c r="D6067" s="1273"/>
      <c r="E6067" s="1273"/>
      <c r="F6067" s="1273"/>
      <c r="G6067" s="1273"/>
      <c r="H6067" s="1273"/>
      <c r="I6067" s="1273"/>
      <c r="J6067" s="1273"/>
      <c r="K6067" s="1273"/>
      <c r="L6067" s="1273"/>
      <c r="M6067" s="1273"/>
      <c r="N6067" s="1273"/>
      <c r="O6067" s="1273"/>
      <c r="P6067" s="1273"/>
      <c r="Q6067" s="1273"/>
      <c r="R6067" s="1273"/>
      <c r="S6067" s="1273"/>
      <c r="T6067" s="1273"/>
      <c r="U6067" s="1273"/>
      <c r="V6067" s="1273"/>
      <c r="W6067" s="1273"/>
      <c r="X6067" s="1273"/>
      <c r="Y6067" s="1273"/>
      <c r="Z6067" s="1273"/>
      <c r="AA6067" s="1273"/>
      <c r="AB6067" s="1273"/>
      <c r="AC6067" s="1273"/>
      <c r="AD6067" s="1273"/>
      <c r="AE6067" s="1273"/>
      <c r="AF6067" s="1272"/>
    </row>
    <row r="6068" spans="1:32" ht="17.45" customHeight="1">
      <c r="A6068" s="1255" t="s">
        <v>390</v>
      </c>
      <c r="B6068" s="1255"/>
      <c r="C6068" s="1255"/>
      <c r="D6068" s="1255"/>
      <c r="E6068" s="1255"/>
      <c r="F6068" s="1255"/>
      <c r="G6068" s="1255"/>
      <c r="H6068" s="1255"/>
      <c r="I6068" s="1255"/>
      <c r="J6068" s="1255"/>
      <c r="K6068" s="1255"/>
      <c r="L6068" s="1255"/>
      <c r="M6068" s="1256" t="s">
        <v>391</v>
      </c>
      <c r="N6068" s="1256" t="s">
        <v>392</v>
      </c>
      <c r="O6068" s="1256"/>
      <c r="P6068" s="1256"/>
      <c r="Q6068" s="1256"/>
      <c r="R6068" s="1256"/>
      <c r="S6068" s="1256"/>
      <c r="T6068" s="1256" t="s">
        <v>393</v>
      </c>
      <c r="U6068" s="1256"/>
      <c r="V6068" s="1256"/>
      <c r="W6068" s="1256"/>
      <c r="X6068" s="1256"/>
      <c r="Y6068" s="1256"/>
      <c r="Z6068" s="1256"/>
      <c r="AA6068" s="1256"/>
      <c r="AB6068" s="1256"/>
      <c r="AC6068" s="1245" t="s">
        <v>394</v>
      </c>
      <c r="AD6068" s="1245"/>
      <c r="AE6068" s="1245"/>
      <c r="AF6068" s="1245"/>
    </row>
    <row r="6069" spans="1:32" ht="16.7" customHeight="1">
      <c r="A6069" s="1255"/>
      <c r="B6069" s="1255"/>
      <c r="C6069" s="1255"/>
      <c r="D6069" s="1255"/>
      <c r="E6069" s="1255"/>
      <c r="F6069" s="1255"/>
      <c r="G6069" s="1255"/>
      <c r="H6069" s="1255"/>
      <c r="I6069" s="1255"/>
      <c r="J6069" s="1255"/>
      <c r="K6069" s="1255"/>
      <c r="L6069" s="1255"/>
      <c r="M6069" s="1256"/>
      <c r="N6069" s="1256" t="s">
        <v>395</v>
      </c>
      <c r="O6069" s="1256"/>
      <c r="P6069" s="1256" t="s">
        <v>396</v>
      </c>
      <c r="Q6069" s="1256"/>
      <c r="R6069" s="1256"/>
      <c r="S6069" s="1256"/>
      <c r="T6069" s="1256" t="s">
        <v>395</v>
      </c>
      <c r="U6069" s="1256"/>
      <c r="V6069" s="1256"/>
      <c r="W6069" s="1256"/>
      <c r="X6069" s="1256" t="s">
        <v>396</v>
      </c>
      <c r="Y6069" s="1256"/>
      <c r="Z6069" s="1256"/>
      <c r="AA6069" s="1256"/>
      <c r="AB6069" s="1256"/>
      <c r="AC6069" s="1245"/>
      <c r="AD6069" s="1245"/>
      <c r="AE6069" s="1245"/>
      <c r="AF6069" s="1245"/>
    </row>
    <row r="6070" spans="1:32" ht="17.45" customHeight="1">
      <c r="A6070" s="1246"/>
      <c r="B6070" s="1246"/>
      <c r="C6070" s="1246"/>
      <c r="D6070" s="1246"/>
      <c r="E6070" s="1246"/>
      <c r="F6070" s="1246"/>
      <c r="G6070" s="1246"/>
      <c r="H6070" s="1246"/>
      <c r="I6070" s="1246"/>
      <c r="J6070" s="1246"/>
      <c r="K6070" s="1246"/>
      <c r="L6070" s="1246"/>
      <c r="M6070" s="1247" t="s">
        <v>397</v>
      </c>
      <c r="N6070" s="1247"/>
      <c r="O6070" s="1247"/>
      <c r="P6070" s="1247"/>
      <c r="Q6070" s="1247"/>
      <c r="R6070" s="1247"/>
      <c r="S6070" s="1247"/>
      <c r="T6070" s="1247"/>
      <c r="U6070" s="1247"/>
      <c r="V6070" s="1247"/>
      <c r="W6070" s="1247"/>
      <c r="X6070" s="1248"/>
      <c r="Y6070" s="1248"/>
      <c r="Z6070" s="1249">
        <v>0</v>
      </c>
      <c r="AA6070" s="1249"/>
      <c r="AB6070" s="1249"/>
      <c r="AC6070" s="1249"/>
      <c r="AD6070" s="1249"/>
      <c r="AE6070" s="1249"/>
      <c r="AF6070" s="1249"/>
    </row>
    <row r="6071" spans="1:32" ht="17.45" customHeight="1">
      <c r="A6071" s="1255" t="s">
        <v>398</v>
      </c>
      <c r="B6071" s="1255"/>
      <c r="C6071" s="1255"/>
      <c r="D6071" s="1255"/>
      <c r="E6071" s="1255"/>
      <c r="F6071" s="1255"/>
      <c r="G6071" s="1255"/>
      <c r="H6071" s="1255"/>
      <c r="I6071" s="1255"/>
      <c r="J6071" s="1255"/>
      <c r="K6071" s="1255"/>
      <c r="L6071" s="1255"/>
      <c r="M6071" s="1255"/>
      <c r="N6071" s="1255"/>
      <c r="O6071" s="1256" t="s">
        <v>399</v>
      </c>
      <c r="P6071" s="1256"/>
      <c r="Q6071" s="1256"/>
      <c r="R6071" s="1256"/>
      <c r="S6071" s="1256" t="s">
        <v>391</v>
      </c>
      <c r="T6071" s="1256"/>
      <c r="U6071" s="1256"/>
      <c r="V6071" s="1256"/>
      <c r="W6071" s="1256" t="s">
        <v>400</v>
      </c>
      <c r="X6071" s="1256"/>
      <c r="Y6071" s="1256"/>
      <c r="Z6071" s="1256"/>
      <c r="AA6071" s="1256"/>
      <c r="AB6071" s="1256"/>
      <c r="AC6071" s="1245" t="s">
        <v>394</v>
      </c>
      <c r="AD6071" s="1245"/>
      <c r="AE6071" s="1245"/>
      <c r="AF6071" s="1245"/>
    </row>
    <row r="6072" spans="1:32" ht="22.5" customHeight="1">
      <c r="A6072" s="146"/>
      <c r="B6072" s="147"/>
      <c r="C6072" s="170" t="s">
        <v>505</v>
      </c>
      <c r="D6072" s="1263" t="s">
        <v>506</v>
      </c>
      <c r="E6072" s="1263"/>
      <c r="F6072" s="1263"/>
      <c r="G6072" s="1263"/>
      <c r="H6072" s="1263"/>
      <c r="I6072" s="1263"/>
      <c r="J6072" s="1263"/>
      <c r="K6072" s="1263"/>
      <c r="L6072" s="1263"/>
      <c r="M6072" s="1263"/>
      <c r="N6072" s="1263"/>
      <c r="O6072" s="1264">
        <v>0</v>
      </c>
      <c r="P6072" s="1264"/>
      <c r="Q6072" s="1264"/>
      <c r="R6072" s="1264"/>
      <c r="S6072" s="1264">
        <v>1</v>
      </c>
      <c r="T6072" s="1264"/>
      <c r="U6072" s="1264"/>
      <c r="V6072" s="1264"/>
      <c r="W6072" s="1265">
        <v>22.593900000000001</v>
      </c>
      <c r="X6072" s="1265"/>
      <c r="Y6072" s="1265"/>
      <c r="Z6072" s="1265"/>
      <c r="AA6072" s="1265"/>
      <c r="AB6072" s="1265"/>
      <c r="AC6072" s="1266">
        <v>22.593900000000001</v>
      </c>
      <c r="AD6072" s="1266"/>
      <c r="AE6072" s="1266"/>
      <c r="AF6072" s="1266"/>
    </row>
    <row r="6073" spans="1:32" ht="17.45" customHeight="1">
      <c r="A6073" s="150"/>
      <c r="M6073" s="1240" t="s">
        <v>401</v>
      </c>
      <c r="N6073" s="1240"/>
      <c r="O6073" s="1240"/>
      <c r="P6073" s="1240"/>
      <c r="Q6073" s="1240"/>
      <c r="R6073" s="1240"/>
      <c r="S6073" s="1240"/>
      <c r="T6073" s="1240"/>
      <c r="U6073" s="1240"/>
      <c r="V6073" s="1240"/>
      <c r="W6073" s="1240"/>
      <c r="Z6073" s="1262">
        <v>22.593900000000001</v>
      </c>
      <c r="AA6073" s="1262"/>
      <c r="AB6073" s="1262"/>
      <c r="AC6073" s="1262"/>
      <c r="AD6073" s="1262"/>
      <c r="AE6073" s="1262"/>
      <c r="AF6073" s="1262"/>
    </row>
    <row r="6074" spans="1:32" ht="16.7" customHeight="1">
      <c r="A6074" s="150"/>
      <c r="M6074" s="1240" t="s">
        <v>402</v>
      </c>
      <c r="N6074" s="1240"/>
      <c r="O6074" s="1240"/>
      <c r="P6074" s="1240"/>
      <c r="Q6074" s="1240"/>
      <c r="R6074" s="1240"/>
      <c r="S6074" s="1240"/>
      <c r="T6074" s="1240"/>
      <c r="U6074" s="1240"/>
      <c r="V6074" s="1240"/>
      <c r="W6074" s="1240"/>
      <c r="Z6074" s="1262">
        <v>22.593900000000001</v>
      </c>
      <c r="AA6074" s="1262"/>
      <c r="AB6074" s="1262"/>
      <c r="AC6074" s="1262"/>
      <c r="AD6074" s="1262"/>
      <c r="AE6074" s="1262"/>
      <c r="AF6074" s="1262"/>
    </row>
    <row r="6075" spans="1:32" ht="17.45" customHeight="1">
      <c r="A6075" s="150"/>
      <c r="M6075" s="1240" t="s">
        <v>403</v>
      </c>
      <c r="N6075" s="1240"/>
      <c r="O6075" s="1240"/>
      <c r="P6075" s="1240"/>
      <c r="Q6075" s="1240"/>
      <c r="R6075" s="1240"/>
      <c r="S6075" s="1240"/>
      <c r="T6075" s="1240"/>
      <c r="U6075" s="1240"/>
      <c r="V6075" s="1240"/>
      <c r="W6075" s="1240"/>
      <c r="Z6075" s="1262">
        <v>7.9923999999999999</v>
      </c>
      <c r="AA6075" s="1262"/>
      <c r="AB6075" s="1262"/>
      <c r="AC6075" s="1262"/>
      <c r="AD6075" s="1262"/>
      <c r="AE6075" s="1262"/>
      <c r="AF6075" s="1262"/>
    </row>
    <row r="6076" spans="1:32" ht="17.45" customHeight="1">
      <c r="A6076" s="150"/>
      <c r="M6076" s="1240" t="s">
        <v>404</v>
      </c>
      <c r="N6076" s="1240"/>
      <c r="O6076" s="1240"/>
      <c r="P6076" s="1240"/>
      <c r="Q6076" s="1240"/>
      <c r="R6076" s="1240"/>
      <c r="S6076" s="1240"/>
      <c r="T6076" s="1240"/>
      <c r="U6076" s="1240"/>
      <c r="V6076" s="1240"/>
      <c r="W6076" s="1240"/>
      <c r="Z6076" s="1262">
        <v>0</v>
      </c>
      <c r="AA6076" s="1262"/>
      <c r="AB6076" s="1262"/>
      <c r="AC6076" s="1262"/>
      <c r="AD6076" s="1262"/>
      <c r="AE6076" s="1262"/>
      <c r="AF6076" s="1262"/>
    </row>
    <row r="6077" spans="1:32" ht="16.7" customHeight="1">
      <c r="A6077" s="153"/>
      <c r="B6077" s="154"/>
      <c r="C6077" s="154"/>
      <c r="D6077" s="154"/>
      <c r="E6077" s="154"/>
      <c r="F6077" s="154"/>
      <c r="G6077" s="154"/>
      <c r="H6077" s="154"/>
      <c r="I6077" s="154"/>
      <c r="J6077" s="154"/>
      <c r="K6077" s="154"/>
      <c r="L6077" s="154"/>
      <c r="M6077" s="1260" t="s">
        <v>405</v>
      </c>
      <c r="N6077" s="1260"/>
      <c r="O6077" s="1260"/>
      <c r="P6077" s="1260"/>
      <c r="Q6077" s="1260"/>
      <c r="R6077" s="1260"/>
      <c r="S6077" s="1260"/>
      <c r="T6077" s="1260"/>
      <c r="U6077" s="1260"/>
      <c r="V6077" s="1260"/>
      <c r="W6077" s="1260"/>
      <c r="X6077" s="154"/>
      <c r="Y6077" s="154"/>
      <c r="Z6077" s="1261">
        <v>0</v>
      </c>
      <c r="AA6077" s="1261"/>
      <c r="AB6077" s="1261"/>
      <c r="AC6077" s="1261"/>
      <c r="AD6077" s="1261"/>
      <c r="AE6077" s="1261"/>
      <c r="AF6077" s="1261"/>
    </row>
    <row r="6078" spans="1:32" ht="17.45" customHeight="1">
      <c r="A6078" s="1257" t="s">
        <v>406</v>
      </c>
      <c r="B6078" s="1257"/>
      <c r="C6078" s="1257"/>
      <c r="D6078" s="1257"/>
      <c r="E6078" s="1257"/>
      <c r="F6078" s="1257"/>
      <c r="G6078" s="1257"/>
      <c r="H6078" s="1257"/>
      <c r="I6078" s="1257"/>
      <c r="J6078" s="1257"/>
      <c r="K6078" s="1257"/>
      <c r="L6078" s="1257"/>
      <c r="M6078" s="1257"/>
      <c r="N6078" s="1257"/>
      <c r="O6078" s="1258" t="s">
        <v>391</v>
      </c>
      <c r="P6078" s="1258"/>
      <c r="Q6078" s="1258"/>
      <c r="R6078" s="1258"/>
      <c r="S6078" s="1258" t="s">
        <v>407</v>
      </c>
      <c r="T6078" s="1258"/>
      <c r="U6078" s="1258"/>
      <c r="V6078" s="1258"/>
      <c r="W6078" s="1258" t="s">
        <v>408</v>
      </c>
      <c r="X6078" s="1258"/>
      <c r="Y6078" s="1258"/>
      <c r="Z6078" s="1258"/>
      <c r="AA6078" s="1258"/>
      <c r="AB6078" s="1258"/>
      <c r="AC6078" s="1259" t="s">
        <v>409</v>
      </c>
      <c r="AD6078" s="1259"/>
      <c r="AE6078" s="1259"/>
      <c r="AF6078" s="1259"/>
    </row>
    <row r="6079" spans="1:32" ht="22.5" customHeight="1">
      <c r="A6079" s="146"/>
      <c r="B6079" s="147"/>
      <c r="C6079" s="170" t="s">
        <v>1181</v>
      </c>
      <c r="D6079" s="1314" t="s">
        <v>1182</v>
      </c>
      <c r="E6079" s="1314"/>
      <c r="F6079" s="1314"/>
      <c r="G6079" s="1314"/>
      <c r="H6079" s="1314"/>
      <c r="I6079" s="1314"/>
      <c r="J6079" s="1314"/>
      <c r="K6079" s="1314"/>
      <c r="L6079" s="1314"/>
      <c r="M6079" s="1314"/>
      <c r="N6079" s="1314"/>
      <c r="O6079" s="1315">
        <v>1.2</v>
      </c>
      <c r="P6079" s="1315"/>
      <c r="Q6079" s="1315"/>
      <c r="R6079" s="1315"/>
      <c r="S6079" s="1316" t="s">
        <v>491</v>
      </c>
      <c r="T6079" s="1316"/>
      <c r="U6079" s="1316"/>
      <c r="V6079" s="1316"/>
      <c r="W6079" s="1317">
        <v>7.3529999999999998</v>
      </c>
      <c r="X6079" s="1317"/>
      <c r="Y6079" s="1317"/>
      <c r="Z6079" s="1317"/>
      <c r="AA6079" s="1317"/>
      <c r="AB6079" s="1317"/>
      <c r="AC6079" s="1318">
        <v>8.8236000000000008</v>
      </c>
      <c r="AD6079" s="1318"/>
      <c r="AE6079" s="1318"/>
      <c r="AF6079" s="1318"/>
    </row>
    <row r="6080" spans="1:32" ht="23.25" customHeight="1">
      <c r="A6080" s="150"/>
      <c r="C6080" s="173" t="s">
        <v>1183</v>
      </c>
      <c r="D6080" s="1309" t="s">
        <v>1184</v>
      </c>
      <c r="E6080" s="1309"/>
      <c r="F6080" s="1309"/>
      <c r="G6080" s="1309"/>
      <c r="H6080" s="1309"/>
      <c r="I6080" s="1309"/>
      <c r="J6080" s="1309"/>
      <c r="K6080" s="1309"/>
      <c r="L6080" s="1309"/>
      <c r="M6080" s="1309"/>
      <c r="N6080" s="1309"/>
      <c r="O6080" s="1310">
        <v>2</v>
      </c>
      <c r="P6080" s="1310"/>
      <c r="Q6080" s="1310"/>
      <c r="R6080" s="1310"/>
      <c r="S6080" s="1311" t="s">
        <v>384</v>
      </c>
      <c r="T6080" s="1311"/>
      <c r="U6080" s="1311"/>
      <c r="V6080" s="1311"/>
      <c r="W6080" s="1312">
        <v>2.4266999999999999</v>
      </c>
      <c r="X6080" s="1312"/>
      <c r="Y6080" s="1312"/>
      <c r="Z6080" s="1312"/>
      <c r="AA6080" s="1312"/>
      <c r="AB6080" s="1312"/>
      <c r="AC6080" s="1313">
        <v>4.8533999999999997</v>
      </c>
      <c r="AD6080" s="1313"/>
      <c r="AE6080" s="1313"/>
      <c r="AF6080" s="1313"/>
    </row>
    <row r="6081" spans="1:32" ht="22.5" customHeight="1">
      <c r="A6081" s="150"/>
      <c r="C6081" s="173" t="s">
        <v>1110</v>
      </c>
      <c r="D6081" s="1309" t="s">
        <v>1111</v>
      </c>
      <c r="E6081" s="1309"/>
      <c r="F6081" s="1309"/>
      <c r="G6081" s="1309"/>
      <c r="H6081" s="1309"/>
      <c r="I6081" s="1309"/>
      <c r="J6081" s="1309"/>
      <c r="K6081" s="1309"/>
      <c r="L6081" s="1309"/>
      <c r="M6081" s="1309"/>
      <c r="N6081" s="1309"/>
      <c r="O6081" s="1310">
        <v>13.729649999999999</v>
      </c>
      <c r="P6081" s="1310"/>
      <c r="Q6081" s="1310"/>
      <c r="R6081" s="1310"/>
      <c r="S6081" s="1311" t="s">
        <v>533</v>
      </c>
      <c r="T6081" s="1311"/>
      <c r="U6081" s="1311"/>
      <c r="V6081" s="1311"/>
      <c r="W6081" s="1312">
        <v>9.1347000000000005</v>
      </c>
      <c r="X6081" s="1312"/>
      <c r="Y6081" s="1312"/>
      <c r="Z6081" s="1312"/>
      <c r="AA6081" s="1312"/>
      <c r="AB6081" s="1312"/>
      <c r="AC6081" s="1313">
        <v>125.4162</v>
      </c>
      <c r="AD6081" s="1313"/>
      <c r="AE6081" s="1313"/>
      <c r="AF6081" s="1313"/>
    </row>
    <row r="6082" spans="1:32" ht="23.25" customHeight="1">
      <c r="A6082" s="153"/>
      <c r="B6082" s="154"/>
      <c r="C6082" s="175" t="s">
        <v>1185</v>
      </c>
      <c r="D6082" s="1304" t="s">
        <v>1186</v>
      </c>
      <c r="E6082" s="1304"/>
      <c r="F6082" s="1304"/>
      <c r="G6082" s="1304"/>
      <c r="H6082" s="1304"/>
      <c r="I6082" s="1304"/>
      <c r="J6082" s="1304"/>
      <c r="K6082" s="1304"/>
      <c r="L6082" s="1304"/>
      <c r="M6082" s="1304"/>
      <c r="N6082" s="1304"/>
      <c r="O6082" s="1305">
        <v>0.35541</v>
      </c>
      <c r="P6082" s="1305"/>
      <c r="Q6082" s="1305"/>
      <c r="R6082" s="1305"/>
      <c r="S6082" s="1306" t="s">
        <v>384</v>
      </c>
      <c r="T6082" s="1306"/>
      <c r="U6082" s="1306"/>
      <c r="V6082" s="1306"/>
      <c r="W6082" s="1307">
        <v>2.6000999999999999</v>
      </c>
      <c r="X6082" s="1307"/>
      <c r="Y6082" s="1307"/>
      <c r="Z6082" s="1307"/>
      <c r="AA6082" s="1307"/>
      <c r="AB6082" s="1307"/>
      <c r="AC6082" s="1308">
        <v>0.92410000000000003</v>
      </c>
      <c r="AD6082" s="1308"/>
      <c r="AE6082" s="1308"/>
      <c r="AF6082" s="1308"/>
    </row>
    <row r="6083" spans="1:32" ht="16.7" customHeight="1">
      <c r="A6083" s="1246"/>
      <c r="B6083" s="1246"/>
      <c r="C6083" s="1246"/>
      <c r="D6083" s="1246"/>
      <c r="E6083" s="1246"/>
      <c r="F6083" s="1246"/>
      <c r="G6083" s="1246"/>
      <c r="H6083" s="1246"/>
      <c r="I6083" s="1246"/>
      <c r="J6083" s="1246"/>
      <c r="K6083" s="1246"/>
      <c r="L6083" s="1246"/>
      <c r="M6083" s="1247" t="s">
        <v>411</v>
      </c>
      <c r="N6083" s="1247"/>
      <c r="O6083" s="1247"/>
      <c r="P6083" s="1247"/>
      <c r="Q6083" s="1247"/>
      <c r="R6083" s="1247"/>
      <c r="S6083" s="1247"/>
      <c r="T6083" s="1247"/>
      <c r="U6083" s="1247"/>
      <c r="V6083" s="1247"/>
      <c r="W6083" s="1247"/>
      <c r="X6083" s="1248"/>
      <c r="Y6083" s="1248"/>
      <c r="Z6083" s="1249">
        <v>140.01730000000001</v>
      </c>
      <c r="AA6083" s="1249"/>
      <c r="AB6083" s="1249"/>
      <c r="AC6083" s="1249"/>
      <c r="AD6083" s="1249"/>
      <c r="AE6083" s="1249"/>
      <c r="AF6083" s="1249"/>
    </row>
    <row r="6084" spans="1:32" ht="17.45" customHeight="1">
      <c r="A6084" s="1257" t="s">
        <v>412</v>
      </c>
      <c r="B6084" s="1257"/>
      <c r="C6084" s="1257"/>
      <c r="D6084" s="1257"/>
      <c r="E6084" s="1257"/>
      <c r="F6084" s="1257"/>
      <c r="G6084" s="1257"/>
      <c r="H6084" s="1257"/>
      <c r="I6084" s="1257"/>
      <c r="J6084" s="1257"/>
      <c r="K6084" s="1257"/>
      <c r="L6084" s="1257"/>
      <c r="M6084" s="1257"/>
      <c r="N6084" s="1257"/>
      <c r="O6084" s="1258" t="s">
        <v>391</v>
      </c>
      <c r="P6084" s="1258"/>
      <c r="Q6084" s="1258"/>
      <c r="R6084" s="1258"/>
      <c r="S6084" s="1258" t="s">
        <v>407</v>
      </c>
      <c r="T6084" s="1258"/>
      <c r="U6084" s="1258"/>
      <c r="V6084" s="1258"/>
      <c r="W6084" s="1258" t="s">
        <v>408</v>
      </c>
      <c r="X6084" s="1258"/>
      <c r="Y6084" s="1258"/>
      <c r="Z6084" s="1258"/>
      <c r="AA6084" s="1258"/>
      <c r="AB6084" s="1258"/>
      <c r="AC6084" s="1259" t="s">
        <v>409</v>
      </c>
      <c r="AD6084" s="1259"/>
      <c r="AE6084" s="1259"/>
      <c r="AF6084" s="1259"/>
    </row>
    <row r="6085" spans="1:32" ht="23.25" customHeight="1">
      <c r="A6085" s="146"/>
      <c r="B6085" s="147"/>
      <c r="C6085" s="163" t="s">
        <v>1166</v>
      </c>
      <c r="D6085" s="1314" t="s">
        <v>1167</v>
      </c>
      <c r="E6085" s="1314"/>
      <c r="F6085" s="1314"/>
      <c r="G6085" s="1314"/>
      <c r="H6085" s="1314"/>
      <c r="I6085" s="1314"/>
      <c r="J6085" s="1314"/>
      <c r="K6085" s="1314"/>
      <c r="L6085" s="1314"/>
      <c r="M6085" s="1314"/>
      <c r="N6085" s="1314"/>
      <c r="O6085" s="1315">
        <v>10</v>
      </c>
      <c r="P6085" s="1315"/>
      <c r="Q6085" s="1315"/>
      <c r="R6085" s="1315"/>
      <c r="S6085" s="1316" t="s">
        <v>384</v>
      </c>
      <c r="T6085" s="1316"/>
      <c r="U6085" s="1316"/>
      <c r="V6085" s="1316"/>
      <c r="W6085" s="1317">
        <v>0.18959999999999999</v>
      </c>
      <c r="X6085" s="1317"/>
      <c r="Y6085" s="1317"/>
      <c r="Z6085" s="1317"/>
      <c r="AA6085" s="1317"/>
      <c r="AB6085" s="1317"/>
      <c r="AC6085" s="1318">
        <v>1.9</v>
      </c>
      <c r="AD6085" s="1318"/>
      <c r="AE6085" s="1318"/>
      <c r="AF6085" s="1318"/>
    </row>
    <row r="6086" spans="1:32" ht="22.5" customHeight="1">
      <c r="A6086" s="150"/>
      <c r="C6086" s="165" t="s">
        <v>1122</v>
      </c>
      <c r="D6086" s="1309" t="s">
        <v>1123</v>
      </c>
      <c r="E6086" s="1309"/>
      <c r="F6086" s="1309"/>
      <c r="G6086" s="1309"/>
      <c r="H6086" s="1309"/>
      <c r="I6086" s="1309"/>
      <c r="J6086" s="1309"/>
      <c r="K6086" s="1309"/>
      <c r="L6086" s="1309"/>
      <c r="M6086" s="1309"/>
      <c r="N6086" s="1309"/>
      <c r="O6086" s="1310">
        <v>0.10650999999999999</v>
      </c>
      <c r="P6086" s="1310"/>
      <c r="Q6086" s="1310"/>
      <c r="R6086" s="1310"/>
      <c r="S6086" s="1311" t="s">
        <v>533</v>
      </c>
      <c r="T6086" s="1311"/>
      <c r="U6086" s="1311"/>
      <c r="V6086" s="1311"/>
      <c r="W6086" s="1312">
        <v>98.813800000000001</v>
      </c>
      <c r="X6086" s="1312"/>
      <c r="Y6086" s="1312"/>
      <c r="Z6086" s="1312"/>
      <c r="AA6086" s="1312"/>
      <c r="AB6086" s="1312"/>
      <c r="AC6086" s="1313">
        <v>10.5243</v>
      </c>
      <c r="AD6086" s="1313"/>
      <c r="AE6086" s="1313"/>
      <c r="AF6086" s="1313"/>
    </row>
    <row r="6087" spans="1:32" ht="23.25" customHeight="1">
      <c r="A6087" s="150"/>
      <c r="C6087" s="165" t="s">
        <v>1187</v>
      </c>
      <c r="D6087" s="1309" t="s">
        <v>1188</v>
      </c>
      <c r="E6087" s="1309"/>
      <c r="F6087" s="1309"/>
      <c r="G6087" s="1309"/>
      <c r="H6087" s="1309"/>
      <c r="I6087" s="1309"/>
      <c r="J6087" s="1309"/>
      <c r="K6087" s="1309"/>
      <c r="L6087" s="1309"/>
      <c r="M6087" s="1309"/>
      <c r="N6087" s="1309"/>
      <c r="O6087" s="1310">
        <v>1.1659999999999999</v>
      </c>
      <c r="P6087" s="1310"/>
      <c r="Q6087" s="1310"/>
      <c r="R6087" s="1310"/>
      <c r="S6087" s="1311" t="s">
        <v>435</v>
      </c>
      <c r="T6087" s="1311"/>
      <c r="U6087" s="1311"/>
      <c r="V6087" s="1311"/>
      <c r="W6087" s="1312">
        <v>8.3402999999999992</v>
      </c>
      <c r="X6087" s="1312"/>
      <c r="Y6087" s="1312"/>
      <c r="Z6087" s="1312"/>
      <c r="AA6087" s="1312"/>
      <c r="AB6087" s="1312"/>
      <c r="AC6087" s="1313">
        <v>9.7243999999999993</v>
      </c>
      <c r="AD6087" s="1313"/>
      <c r="AE6087" s="1313"/>
      <c r="AF6087" s="1313"/>
    </row>
    <row r="6088" spans="1:32" ht="22.5" customHeight="1">
      <c r="A6088" s="153"/>
      <c r="B6088" s="154"/>
      <c r="C6088" s="167" t="s">
        <v>1189</v>
      </c>
      <c r="D6088" s="1304" t="s">
        <v>1190</v>
      </c>
      <c r="E6088" s="1304"/>
      <c r="F6088" s="1304"/>
      <c r="G6088" s="1304"/>
      <c r="H6088" s="1304"/>
      <c r="I6088" s="1304"/>
      <c r="J6088" s="1304"/>
      <c r="K6088" s="1304"/>
      <c r="L6088" s="1304"/>
      <c r="M6088" s="1304"/>
      <c r="N6088" s="1304"/>
      <c r="O6088" s="1305">
        <v>1.1659999999999999</v>
      </c>
      <c r="P6088" s="1305"/>
      <c r="Q6088" s="1305"/>
      <c r="R6088" s="1305"/>
      <c r="S6088" s="1306" t="s">
        <v>435</v>
      </c>
      <c r="T6088" s="1306"/>
      <c r="U6088" s="1306"/>
      <c r="V6088" s="1306"/>
      <c r="W6088" s="1307">
        <v>49.197899999999997</v>
      </c>
      <c r="X6088" s="1307"/>
      <c r="Y6088" s="1307"/>
      <c r="Z6088" s="1307"/>
      <c r="AA6088" s="1307"/>
      <c r="AB6088" s="1307"/>
      <c r="AC6088" s="1308">
        <v>57.367199999999997</v>
      </c>
      <c r="AD6088" s="1308"/>
      <c r="AE6088" s="1308"/>
      <c r="AF6088" s="1308"/>
    </row>
    <row r="6089" spans="1:32" ht="17.45" customHeight="1">
      <c r="A6089" s="1246"/>
      <c r="B6089" s="1246"/>
      <c r="C6089" s="1246"/>
      <c r="D6089" s="1246"/>
      <c r="E6089" s="1246"/>
      <c r="F6089" s="1246"/>
      <c r="G6089" s="1246"/>
      <c r="H6089" s="1246"/>
      <c r="I6089" s="1246"/>
      <c r="J6089" s="1246"/>
      <c r="K6089" s="1246"/>
      <c r="L6089" s="1246"/>
      <c r="M6089" s="1247" t="s">
        <v>413</v>
      </c>
      <c r="N6089" s="1247"/>
      <c r="O6089" s="1247"/>
      <c r="P6089" s="1247"/>
      <c r="Q6089" s="1247"/>
      <c r="R6089" s="1247"/>
      <c r="S6089" s="1247"/>
      <c r="T6089" s="1247"/>
      <c r="U6089" s="1247"/>
      <c r="V6089" s="1247"/>
      <c r="W6089" s="1247"/>
      <c r="X6089" s="1248"/>
      <c r="Y6089" s="1248"/>
      <c r="Z6089" s="1249">
        <v>79.515900000000002</v>
      </c>
      <c r="AA6089" s="1249"/>
      <c r="AB6089" s="1249"/>
      <c r="AC6089" s="1249"/>
      <c r="AD6089" s="1249"/>
      <c r="AE6089" s="1249"/>
      <c r="AF6089" s="1249"/>
    </row>
    <row r="6090" spans="1:32" ht="16.7" customHeight="1">
      <c r="A6090" s="1257" t="s">
        <v>414</v>
      </c>
      <c r="B6090" s="1257"/>
      <c r="C6090" s="1257"/>
      <c r="D6090" s="1257"/>
      <c r="E6090" s="1257"/>
      <c r="F6090" s="1257"/>
      <c r="G6090" s="1257"/>
      <c r="H6090" s="1257"/>
      <c r="I6090" s="1257"/>
      <c r="J6090" s="1257"/>
      <c r="K6090" s="1257"/>
      <c r="L6090" s="1257"/>
      <c r="M6090" s="1257"/>
      <c r="N6090" s="1257"/>
      <c r="O6090" s="1258" t="s">
        <v>391</v>
      </c>
      <c r="P6090" s="1258"/>
      <c r="Q6090" s="1258"/>
      <c r="R6090" s="1258"/>
      <c r="S6090" s="1258" t="s">
        <v>407</v>
      </c>
      <c r="T6090" s="1258"/>
      <c r="U6090" s="1258"/>
      <c r="V6090" s="1258"/>
      <c r="W6090" s="1258" t="s">
        <v>408</v>
      </c>
      <c r="X6090" s="1258"/>
      <c r="Y6090" s="1258"/>
      <c r="Z6090" s="1258"/>
      <c r="AA6090" s="1258"/>
      <c r="AB6090" s="1258"/>
      <c r="AC6090" s="1259" t="s">
        <v>409</v>
      </c>
      <c r="AD6090" s="1259"/>
      <c r="AE6090" s="1259"/>
      <c r="AF6090" s="1259"/>
    </row>
    <row r="6091" spans="1:32" ht="23.25" customHeight="1">
      <c r="A6091" s="146"/>
      <c r="B6091" s="147"/>
      <c r="C6091" s="170" t="s">
        <v>1126</v>
      </c>
      <c r="D6091" s="1314" t="s">
        <v>1127</v>
      </c>
      <c r="E6091" s="1314"/>
      <c r="F6091" s="1314"/>
      <c r="G6091" s="1314"/>
      <c r="H6091" s="1314"/>
      <c r="I6091" s="1314"/>
      <c r="J6091" s="1314"/>
      <c r="K6091" s="1314"/>
      <c r="L6091" s="1314"/>
      <c r="M6091" s="1314"/>
      <c r="N6091" s="1314"/>
      <c r="O6091" s="1315">
        <v>1.3729999999999999E-2</v>
      </c>
      <c r="P6091" s="1315"/>
      <c r="Q6091" s="1315"/>
      <c r="R6091" s="1315"/>
      <c r="S6091" s="1316" t="s">
        <v>283</v>
      </c>
      <c r="T6091" s="1316"/>
      <c r="U6091" s="1316"/>
      <c r="V6091" s="1316"/>
      <c r="W6091" s="1317">
        <v>33.54</v>
      </c>
      <c r="X6091" s="1317"/>
      <c r="Y6091" s="1317"/>
      <c r="Z6091" s="1317"/>
      <c r="AA6091" s="1317"/>
      <c r="AB6091" s="1317"/>
      <c r="AC6091" s="1318">
        <v>0.46050000000000002</v>
      </c>
      <c r="AD6091" s="1318"/>
      <c r="AE6091" s="1318"/>
      <c r="AF6091" s="1318"/>
    </row>
    <row r="6092" spans="1:32" ht="22.5" customHeight="1">
      <c r="A6092" s="150"/>
      <c r="C6092" s="173" t="s">
        <v>1191</v>
      </c>
      <c r="D6092" s="1309" t="s">
        <v>1192</v>
      </c>
      <c r="E6092" s="1309"/>
      <c r="F6092" s="1309"/>
      <c r="G6092" s="1309"/>
      <c r="H6092" s="1309"/>
      <c r="I6092" s="1309"/>
      <c r="J6092" s="1309"/>
      <c r="K6092" s="1309"/>
      <c r="L6092" s="1309"/>
      <c r="M6092" s="1309"/>
      <c r="N6092" s="1309"/>
      <c r="O6092" s="1310">
        <v>2.3000000000000001E-4</v>
      </c>
      <c r="P6092" s="1310"/>
      <c r="Q6092" s="1310"/>
      <c r="R6092" s="1310"/>
      <c r="S6092" s="1311" t="s">
        <v>283</v>
      </c>
      <c r="T6092" s="1311"/>
      <c r="U6092" s="1311"/>
      <c r="V6092" s="1311"/>
      <c r="W6092" s="1312">
        <v>33.54</v>
      </c>
      <c r="X6092" s="1312"/>
      <c r="Y6092" s="1312"/>
      <c r="Z6092" s="1312"/>
      <c r="AA6092" s="1312"/>
      <c r="AB6092" s="1312"/>
      <c r="AC6092" s="1313">
        <v>7.7000000000000002E-3</v>
      </c>
      <c r="AD6092" s="1313"/>
      <c r="AE6092" s="1313"/>
      <c r="AF6092" s="1313"/>
    </row>
    <row r="6093" spans="1:32" ht="23.25" customHeight="1">
      <c r="A6093" s="153"/>
      <c r="B6093" s="154"/>
      <c r="C6093" s="175" t="s">
        <v>1193</v>
      </c>
      <c r="D6093" s="1304" t="s">
        <v>1194</v>
      </c>
      <c r="E6093" s="1304"/>
      <c r="F6093" s="1304"/>
      <c r="G6093" s="1304"/>
      <c r="H6093" s="1304"/>
      <c r="I6093" s="1304"/>
      <c r="J6093" s="1304"/>
      <c r="K6093" s="1304"/>
      <c r="L6093" s="1304"/>
      <c r="M6093" s="1304"/>
      <c r="N6093" s="1304"/>
      <c r="O6093" s="1305">
        <v>8.0000000000000007E-5</v>
      </c>
      <c r="P6093" s="1305"/>
      <c r="Q6093" s="1305"/>
      <c r="R6093" s="1305"/>
      <c r="S6093" s="1306" t="s">
        <v>283</v>
      </c>
      <c r="T6093" s="1306"/>
      <c r="U6093" s="1306"/>
      <c r="V6093" s="1306"/>
      <c r="W6093" s="1307">
        <v>33.54</v>
      </c>
      <c r="X6093" s="1307"/>
      <c r="Y6093" s="1307"/>
      <c r="Z6093" s="1307"/>
      <c r="AA6093" s="1307"/>
      <c r="AB6093" s="1307"/>
      <c r="AC6093" s="1308">
        <v>2.7000000000000001E-3</v>
      </c>
      <c r="AD6093" s="1308"/>
      <c r="AE6093" s="1308"/>
      <c r="AF6093" s="1308"/>
    </row>
    <row r="6094" spans="1:32" ht="16.7" customHeight="1">
      <c r="A6094" s="1251"/>
      <c r="B6094" s="1251"/>
      <c r="C6094" s="1251"/>
      <c r="D6094" s="1251"/>
      <c r="E6094" s="1251"/>
      <c r="F6094" s="1251"/>
      <c r="G6094" s="1251"/>
      <c r="H6094" s="1251"/>
      <c r="I6094" s="1251"/>
      <c r="J6094" s="1251"/>
      <c r="K6094" s="1251"/>
      <c r="L6094" s="1251"/>
      <c r="M6094" s="1252" t="s">
        <v>415</v>
      </c>
      <c r="N6094" s="1252"/>
      <c r="O6094" s="1252"/>
      <c r="P6094" s="1252"/>
      <c r="Q6094" s="1252"/>
      <c r="R6094" s="1252"/>
      <c r="S6094" s="1252"/>
      <c r="T6094" s="1252"/>
      <c r="U6094" s="1252"/>
      <c r="V6094" s="1252"/>
      <c r="W6094" s="1252"/>
      <c r="X6094" s="1253"/>
      <c r="Y6094" s="1253"/>
      <c r="Z6094" s="1254">
        <v>0.47089999999999999</v>
      </c>
      <c r="AA6094" s="1254"/>
      <c r="AB6094" s="1254"/>
      <c r="AC6094" s="1254"/>
      <c r="AD6094" s="1254"/>
      <c r="AE6094" s="1254"/>
      <c r="AF6094" s="1254"/>
    </row>
    <row r="6095" spans="1:32" ht="17.45" customHeight="1">
      <c r="A6095" s="1255" t="s">
        <v>416</v>
      </c>
      <c r="B6095" s="1255"/>
      <c r="C6095" s="1255"/>
      <c r="D6095" s="1255"/>
      <c r="E6095" s="1255"/>
      <c r="F6095" s="1255"/>
      <c r="G6095" s="1255"/>
      <c r="H6095" s="1255"/>
      <c r="I6095" s="1255"/>
      <c r="J6095" s="1256" t="s">
        <v>391</v>
      </c>
      <c r="K6095" s="1256"/>
      <c r="L6095" s="158" t="s">
        <v>417</v>
      </c>
      <c r="M6095" s="158" t="s">
        <v>418</v>
      </c>
      <c r="N6095" s="1256" t="s">
        <v>419</v>
      </c>
      <c r="O6095" s="1256"/>
      <c r="P6095" s="1256" t="s">
        <v>420</v>
      </c>
      <c r="Q6095" s="1256"/>
      <c r="R6095" s="1256"/>
      <c r="S6095" s="1256"/>
      <c r="T6095" s="1256" t="s">
        <v>421</v>
      </c>
      <c r="U6095" s="1256"/>
      <c r="V6095" s="1256"/>
      <c r="W6095" s="1256"/>
      <c r="X6095" s="1256" t="s">
        <v>422</v>
      </c>
      <c r="Y6095" s="1256"/>
      <c r="Z6095" s="1256"/>
      <c r="AA6095" s="1256"/>
      <c r="AB6095" s="1256"/>
      <c r="AC6095" s="1245" t="s">
        <v>409</v>
      </c>
      <c r="AD6095" s="1245"/>
      <c r="AE6095" s="1245"/>
      <c r="AF6095" s="1245"/>
    </row>
    <row r="6096" spans="1:32" ht="30" customHeight="1">
      <c r="A6096" s="146"/>
      <c r="B6096" s="147"/>
      <c r="C6096" s="170" t="s">
        <v>1135</v>
      </c>
      <c r="D6096" s="1263" t="s">
        <v>1127</v>
      </c>
      <c r="E6096" s="1263"/>
      <c r="F6096" s="1263"/>
      <c r="G6096" s="1263"/>
      <c r="H6096" s="1263"/>
      <c r="I6096" s="1263"/>
      <c r="J6096" s="1300">
        <v>1.3729999999999999E-2</v>
      </c>
      <c r="K6096" s="1300"/>
      <c r="L6096" s="171">
        <v>0</v>
      </c>
      <c r="M6096" s="171">
        <v>0</v>
      </c>
      <c r="N6096" s="1265">
        <v>0</v>
      </c>
      <c r="O6096" s="1265"/>
      <c r="P6096" s="1265">
        <v>1.1000000000000001</v>
      </c>
      <c r="Q6096" s="1265"/>
      <c r="R6096" s="1265"/>
      <c r="S6096" s="1265"/>
      <c r="T6096" s="1265">
        <v>0.88</v>
      </c>
      <c r="U6096" s="1265"/>
      <c r="V6096" s="1265"/>
      <c r="W6096" s="1265"/>
      <c r="X6096" s="1265">
        <v>0.72</v>
      </c>
      <c r="Y6096" s="1265"/>
      <c r="Z6096" s="1265"/>
      <c r="AA6096" s="1265"/>
      <c r="AB6096" s="1265"/>
      <c r="AC6096" s="1266">
        <v>0</v>
      </c>
      <c r="AD6096" s="1266"/>
      <c r="AE6096" s="1266"/>
      <c r="AF6096" s="1266"/>
    </row>
    <row r="6097" spans="1:32" ht="53.45" customHeight="1">
      <c r="A6097" s="150"/>
      <c r="C6097" s="173" t="s">
        <v>1195</v>
      </c>
      <c r="D6097" s="1297" t="s">
        <v>1192</v>
      </c>
      <c r="E6097" s="1297"/>
      <c r="F6097" s="1297"/>
      <c r="G6097" s="1297"/>
      <c r="H6097" s="1297"/>
      <c r="I6097" s="1297"/>
      <c r="J6097" s="1298">
        <v>2.3000000000000001E-4</v>
      </c>
      <c r="K6097" s="1298"/>
      <c r="L6097" s="174">
        <v>0</v>
      </c>
      <c r="M6097" s="174">
        <v>0</v>
      </c>
      <c r="N6097" s="1299">
        <v>0</v>
      </c>
      <c r="O6097" s="1299"/>
      <c r="P6097" s="1299">
        <v>1.1000000000000001</v>
      </c>
      <c r="Q6097" s="1299"/>
      <c r="R6097" s="1299"/>
      <c r="S6097" s="1299"/>
      <c r="T6097" s="1299">
        <v>0.88</v>
      </c>
      <c r="U6097" s="1299"/>
      <c r="V6097" s="1299"/>
      <c r="W6097" s="1299"/>
      <c r="X6097" s="1299">
        <v>0.72</v>
      </c>
      <c r="Y6097" s="1299"/>
      <c r="Z6097" s="1299"/>
      <c r="AA6097" s="1299"/>
      <c r="AB6097" s="1299"/>
      <c r="AC6097" s="1262">
        <v>0</v>
      </c>
      <c r="AD6097" s="1262"/>
      <c r="AE6097" s="1262"/>
      <c r="AF6097" s="1262"/>
    </row>
    <row r="6098" spans="1:32" ht="20.45" customHeight="1">
      <c r="A6098" s="153"/>
      <c r="B6098" s="154"/>
      <c r="C6098" s="154"/>
      <c r="D6098" s="154"/>
      <c r="E6098" s="154"/>
      <c r="F6098" s="154"/>
      <c r="G6098" s="154"/>
      <c r="H6098" s="154"/>
      <c r="I6098" s="154"/>
      <c r="J6098" s="154"/>
      <c r="K6098" s="154"/>
      <c r="L6098" s="154"/>
      <c r="M6098" s="154"/>
      <c r="N6098" s="154"/>
      <c r="O6098" s="154"/>
      <c r="P6098" s="154"/>
      <c r="Q6098" s="154"/>
      <c r="R6098" s="154"/>
      <c r="S6098" s="154"/>
      <c r="T6098" s="154"/>
      <c r="U6098" s="154"/>
      <c r="V6098" s="154"/>
      <c r="W6098" s="154"/>
      <c r="X6098" s="154"/>
      <c r="Y6098" s="154"/>
      <c r="Z6098" s="154"/>
      <c r="AA6098" s="154"/>
      <c r="AB6098" s="154"/>
      <c r="AC6098" s="154"/>
      <c r="AD6098" s="154"/>
      <c r="AE6098" s="154"/>
      <c r="AF6098" s="162"/>
    </row>
    <row r="6099" spans="1:32" ht="1.5" customHeight="1">
      <c r="A6099" s="146"/>
      <c r="B6099" s="147"/>
      <c r="C6099" s="147"/>
      <c r="D6099" s="147"/>
      <c r="E6099" s="147"/>
      <c r="F6099" s="147"/>
      <c r="G6099" s="1289" t="s">
        <v>376</v>
      </c>
      <c r="H6099" s="1289"/>
      <c r="I6099" s="1289"/>
      <c r="J6099" s="1289"/>
      <c r="K6099" s="1289"/>
      <c r="L6099" s="1289"/>
      <c r="M6099" s="1289"/>
      <c r="N6099" s="1289"/>
      <c r="O6099" s="1289"/>
      <c r="P6099" s="1289"/>
      <c r="Q6099" s="1289"/>
      <c r="R6099" s="1289"/>
      <c r="S6099" s="1289"/>
      <c r="T6099" s="1289"/>
      <c r="U6099" s="1289"/>
      <c r="V6099" s="1289"/>
      <c r="W6099" s="1289"/>
      <c r="X6099" s="1289"/>
      <c r="Y6099" s="1289"/>
      <c r="Z6099" s="1289"/>
      <c r="AA6099" s="148"/>
      <c r="AB6099" s="1290" t="s">
        <v>1196</v>
      </c>
      <c r="AC6099" s="1290"/>
      <c r="AD6099" s="1290"/>
      <c r="AE6099" s="1290"/>
      <c r="AF6099" s="1290"/>
    </row>
    <row r="6100" spans="1:32" ht="15.4" customHeight="1">
      <c r="A6100" s="150"/>
      <c r="B6100" s="1243"/>
      <c r="C6100" s="1243"/>
      <c r="D6100" s="1243"/>
      <c r="E6100" s="1243"/>
      <c r="G6100" s="1289"/>
      <c r="H6100" s="1289"/>
      <c r="I6100" s="1289"/>
      <c r="J6100" s="1289"/>
      <c r="K6100" s="1289"/>
      <c r="L6100" s="1289"/>
      <c r="M6100" s="1289"/>
      <c r="N6100" s="1289"/>
      <c r="O6100" s="1289"/>
      <c r="P6100" s="1289"/>
      <c r="Q6100" s="1289"/>
      <c r="R6100" s="1289"/>
      <c r="S6100" s="1289"/>
      <c r="T6100" s="1289"/>
      <c r="U6100" s="1289"/>
      <c r="V6100" s="1289"/>
      <c r="W6100" s="1289"/>
      <c r="X6100" s="1289"/>
      <c r="Y6100" s="1289"/>
      <c r="Z6100" s="1289"/>
      <c r="AA6100" s="152"/>
      <c r="AB6100" s="1290"/>
      <c r="AC6100" s="1290"/>
      <c r="AD6100" s="1290"/>
      <c r="AE6100" s="1290"/>
      <c r="AF6100" s="1290"/>
    </row>
    <row r="6101" spans="1:32" ht="0.75" customHeight="1">
      <c r="A6101" s="150"/>
      <c r="B6101" s="1243"/>
      <c r="C6101" s="1243"/>
      <c r="D6101" s="1243"/>
      <c r="E6101" s="1243"/>
      <c r="G6101" s="1289"/>
      <c r="H6101" s="1289"/>
      <c r="I6101" s="1289"/>
      <c r="J6101" s="1289"/>
      <c r="K6101" s="1289"/>
      <c r="L6101" s="1289"/>
      <c r="M6101" s="1289"/>
      <c r="N6101" s="1289"/>
      <c r="O6101" s="1289"/>
      <c r="P6101" s="1289"/>
      <c r="Q6101" s="1289"/>
      <c r="R6101" s="1289"/>
      <c r="S6101" s="1289"/>
      <c r="T6101" s="1289"/>
      <c r="U6101" s="1289"/>
      <c r="V6101" s="1289"/>
      <c r="W6101" s="1289"/>
      <c r="X6101" s="1289"/>
      <c r="Y6101" s="1289"/>
      <c r="Z6101" s="1289"/>
      <c r="AA6101" s="152"/>
      <c r="AB6101" s="1290"/>
      <c r="AC6101" s="1290"/>
      <c r="AD6101" s="1290"/>
      <c r="AE6101" s="1290"/>
      <c r="AF6101" s="1290"/>
    </row>
    <row r="6102" spans="1:32" ht="10.9" customHeight="1">
      <c r="A6102" s="150"/>
      <c r="B6102" s="1243"/>
      <c r="C6102" s="1243"/>
      <c r="D6102" s="1243"/>
      <c r="E6102" s="1243"/>
      <c r="G6102" s="1289"/>
      <c r="H6102" s="1289"/>
      <c r="I6102" s="1289"/>
      <c r="J6102" s="1289"/>
      <c r="K6102" s="1289"/>
      <c r="L6102" s="1289"/>
      <c r="M6102" s="1289"/>
      <c r="N6102" s="1289"/>
      <c r="O6102" s="1289"/>
      <c r="P6102" s="1289"/>
      <c r="Q6102" s="1289"/>
      <c r="R6102" s="1289"/>
      <c r="S6102" s="1289"/>
      <c r="T6102" s="1289"/>
      <c r="U6102" s="1289"/>
      <c r="V6102" s="1289"/>
      <c r="W6102" s="1289"/>
      <c r="X6102" s="1289"/>
      <c r="Y6102" s="1289"/>
      <c r="Z6102" s="1289"/>
      <c r="AA6102" s="152"/>
      <c r="AB6102" s="1291" t="s">
        <v>378</v>
      </c>
      <c r="AC6102" s="1291"/>
      <c r="AD6102" s="1291"/>
      <c r="AE6102" s="1292"/>
      <c r="AF6102" s="1292"/>
    </row>
    <row r="6103" spans="1:32" ht="13.9" customHeight="1">
      <c r="A6103" s="150"/>
      <c r="B6103" s="1243"/>
      <c r="C6103" s="1243"/>
      <c r="D6103" s="1243"/>
      <c r="E6103" s="1243"/>
      <c r="G6103" s="1293" t="s">
        <v>379</v>
      </c>
      <c r="H6103" s="1293"/>
      <c r="I6103" s="1293"/>
      <c r="J6103" s="1293"/>
      <c r="K6103" s="1293"/>
      <c r="L6103" s="1293"/>
      <c r="M6103" s="1293"/>
      <c r="N6103" s="1293"/>
      <c r="O6103" s="1293"/>
      <c r="P6103" s="1293"/>
      <c r="Q6103" s="1293"/>
      <c r="R6103" s="1293"/>
      <c r="S6103" s="1293"/>
      <c r="T6103" s="1293"/>
      <c r="U6103" s="1293"/>
      <c r="V6103" s="1293"/>
      <c r="W6103" s="1293"/>
      <c r="X6103" s="1293"/>
      <c r="Y6103" s="1293"/>
      <c r="Z6103" s="1293"/>
      <c r="AA6103" s="152"/>
      <c r="AB6103" s="1291"/>
      <c r="AC6103" s="1291"/>
      <c r="AD6103" s="1291"/>
      <c r="AE6103" s="1292"/>
      <c r="AF6103" s="1292"/>
    </row>
    <row r="6104" spans="1:32" ht="0.75" customHeight="1">
      <c r="A6104" s="150"/>
      <c r="G6104" s="1293"/>
      <c r="H6104" s="1293"/>
      <c r="I6104" s="1293"/>
      <c r="J6104" s="1293"/>
      <c r="K6104" s="1293"/>
      <c r="L6104" s="1293"/>
      <c r="M6104" s="1293"/>
      <c r="N6104" s="1293"/>
      <c r="O6104" s="1293"/>
      <c r="P6104" s="1293"/>
      <c r="Q6104" s="1293"/>
      <c r="R6104" s="1293"/>
      <c r="S6104" s="1293"/>
      <c r="T6104" s="1293"/>
      <c r="U6104" s="1293"/>
      <c r="V6104" s="1293"/>
      <c r="W6104" s="1293"/>
      <c r="X6104" s="1293"/>
      <c r="Y6104" s="1293"/>
      <c r="Z6104" s="1293"/>
      <c r="AA6104" s="152"/>
      <c r="AB6104" s="1291"/>
      <c r="AC6104" s="1291"/>
      <c r="AD6104" s="1291"/>
      <c r="AE6104" s="1292"/>
      <c r="AF6104" s="1292"/>
    </row>
    <row r="6105" spans="1:32" ht="0.75" customHeight="1">
      <c r="A6105" s="153"/>
      <c r="B6105" s="154"/>
      <c r="C6105" s="154"/>
      <c r="D6105" s="154"/>
      <c r="E6105" s="154"/>
      <c r="F6105" s="154"/>
      <c r="G6105" s="154"/>
      <c r="H6105" s="154"/>
      <c r="I6105" s="154"/>
      <c r="J6105" s="154"/>
      <c r="K6105" s="154"/>
      <c r="L6105" s="154"/>
      <c r="M6105" s="154"/>
      <c r="N6105" s="154"/>
      <c r="O6105" s="154"/>
      <c r="P6105" s="154"/>
      <c r="Q6105" s="154"/>
      <c r="R6105" s="154"/>
      <c r="S6105" s="154"/>
      <c r="T6105" s="154"/>
      <c r="U6105" s="154"/>
      <c r="V6105" s="154"/>
      <c r="W6105" s="154"/>
      <c r="X6105" s="154"/>
      <c r="Y6105" s="154"/>
      <c r="Z6105" s="154"/>
      <c r="AA6105" s="154"/>
      <c r="AB6105" s="154"/>
      <c r="AC6105" s="154"/>
      <c r="AD6105" s="154"/>
      <c r="AE6105" s="1292"/>
      <c r="AF6105" s="1292"/>
    </row>
    <row r="6106" spans="1:32" ht="16.7" customHeight="1">
      <c r="A6106" s="1280" t="s">
        <v>323</v>
      </c>
      <c r="B6106" s="1280"/>
      <c r="C6106" s="1280"/>
      <c r="D6106" s="1280"/>
      <c r="E6106" s="1280"/>
      <c r="F6106" s="1280"/>
      <c r="G6106" s="1280"/>
      <c r="H6106" s="1280"/>
      <c r="I6106" s="1280"/>
      <c r="J6106" s="1280"/>
      <c r="K6106" s="1280"/>
      <c r="L6106" s="1280"/>
      <c r="M6106" s="1280"/>
      <c r="N6106" s="1280"/>
      <c r="O6106" s="1280"/>
      <c r="P6106" s="1280"/>
      <c r="Q6106" s="1280"/>
      <c r="R6106" s="1280"/>
      <c r="S6106" s="1280"/>
      <c r="T6106" s="1280"/>
      <c r="U6106" s="1280"/>
      <c r="V6106" s="1280"/>
      <c r="W6106" s="1280"/>
      <c r="X6106" s="1280"/>
      <c r="Y6106" s="1280"/>
      <c r="Z6106" s="1280"/>
      <c r="AA6106" s="1280"/>
      <c r="AB6106" s="1280"/>
      <c r="AC6106" s="1280"/>
      <c r="AD6106" s="1280"/>
      <c r="AE6106" s="1280"/>
      <c r="AF6106" s="1280"/>
    </row>
    <row r="6107" spans="1:32" ht="37.15" customHeight="1">
      <c r="A6107" s="1301" t="s">
        <v>380</v>
      </c>
      <c r="B6107" s="1301"/>
      <c r="C6107" s="1301"/>
      <c r="D6107" s="1301"/>
      <c r="E6107" s="1301"/>
      <c r="F6107" s="1301"/>
      <c r="G6107" s="1301"/>
      <c r="H6107" s="1301"/>
      <c r="I6107" s="1301"/>
      <c r="J6107" s="1301"/>
      <c r="K6107" s="1301"/>
      <c r="L6107" s="1301"/>
      <c r="M6107" s="1301"/>
      <c r="N6107" s="1301"/>
      <c r="O6107" s="1301"/>
      <c r="P6107" s="1301"/>
      <c r="Q6107" s="1301"/>
      <c r="R6107" s="1301"/>
      <c r="S6107" s="1301"/>
      <c r="T6107" s="1301"/>
      <c r="U6107" s="1301"/>
      <c r="V6107" s="1301"/>
      <c r="W6107" s="1301"/>
      <c r="X6107" s="1301"/>
      <c r="Y6107" s="1280" t="s">
        <v>878</v>
      </c>
      <c r="Z6107" s="1280"/>
      <c r="AA6107" s="1280"/>
      <c r="AB6107" s="1280"/>
      <c r="AC6107" s="1280"/>
      <c r="AD6107" s="1280"/>
      <c r="AE6107" s="1280"/>
      <c r="AF6107" s="1280"/>
    </row>
    <row r="6108" spans="1:32" ht="5.0999999999999996" customHeight="1">
      <c r="A6108" s="146"/>
      <c r="B6108" s="147"/>
      <c r="C6108" s="147"/>
      <c r="D6108" s="147"/>
      <c r="E6108" s="147"/>
      <c r="F6108" s="147"/>
      <c r="G6108" s="147"/>
      <c r="H6108" s="147"/>
      <c r="I6108" s="147"/>
      <c r="J6108" s="156"/>
      <c r="K6108" s="156"/>
      <c r="L6108" s="156"/>
      <c r="M6108" s="156"/>
      <c r="N6108" s="156"/>
      <c r="O6108" s="156"/>
      <c r="P6108" s="156"/>
      <c r="Q6108" s="156"/>
      <c r="R6108" s="156"/>
      <c r="S6108" s="156"/>
      <c r="T6108" s="156"/>
      <c r="U6108" s="156"/>
      <c r="V6108" s="156"/>
      <c r="W6108" s="156"/>
      <c r="X6108" s="156"/>
      <c r="Y6108" s="156"/>
      <c r="Z6108" s="156"/>
      <c r="AA6108" s="156"/>
      <c r="AB6108" s="156"/>
      <c r="AC6108" s="156"/>
      <c r="AD6108" s="156"/>
      <c r="AE6108" s="156"/>
      <c r="AF6108" s="157"/>
    </row>
    <row r="6109" spans="1:32" ht="16.7" customHeight="1">
      <c r="A6109" s="1302" t="s">
        <v>416</v>
      </c>
      <c r="B6109" s="1302"/>
      <c r="C6109" s="1302"/>
      <c r="D6109" s="1302"/>
      <c r="E6109" s="1302"/>
      <c r="F6109" s="1302"/>
      <c r="G6109" s="1302"/>
      <c r="H6109" s="1302"/>
      <c r="I6109" s="1302"/>
      <c r="J6109" s="1256" t="s">
        <v>391</v>
      </c>
      <c r="K6109" s="1256"/>
      <c r="L6109" s="158" t="s">
        <v>417</v>
      </c>
      <c r="M6109" s="158" t="s">
        <v>418</v>
      </c>
      <c r="N6109" s="1256" t="s">
        <v>419</v>
      </c>
      <c r="O6109" s="1256"/>
      <c r="P6109" s="1256" t="s">
        <v>420</v>
      </c>
      <c r="Q6109" s="1256"/>
      <c r="R6109" s="1256"/>
      <c r="S6109" s="1256"/>
      <c r="T6109" s="1256" t="s">
        <v>421</v>
      </c>
      <c r="U6109" s="1256"/>
      <c r="V6109" s="1256"/>
      <c r="W6109" s="1256"/>
      <c r="X6109" s="1256" t="s">
        <v>422</v>
      </c>
      <c r="Y6109" s="1256"/>
      <c r="Z6109" s="1256"/>
      <c r="AA6109" s="1256"/>
      <c r="AB6109" s="1256"/>
      <c r="AC6109" s="1245" t="s">
        <v>409</v>
      </c>
      <c r="AD6109" s="1245"/>
      <c r="AE6109" s="1245"/>
      <c r="AF6109" s="1245"/>
    </row>
    <row r="6110" spans="1:32" ht="31.15" customHeight="1">
      <c r="A6110" s="155"/>
      <c r="B6110" s="156"/>
      <c r="C6110" s="160" t="s">
        <v>1197</v>
      </c>
      <c r="D6110" s="1328" t="s">
        <v>1194</v>
      </c>
      <c r="E6110" s="1328"/>
      <c r="F6110" s="1328"/>
      <c r="G6110" s="1328"/>
      <c r="H6110" s="1328"/>
      <c r="I6110" s="1328"/>
      <c r="J6110" s="1329">
        <v>8.0000000000000007E-5</v>
      </c>
      <c r="K6110" s="1329"/>
      <c r="L6110" s="172">
        <v>0</v>
      </c>
      <c r="M6110" s="172">
        <v>0</v>
      </c>
      <c r="N6110" s="1330">
        <v>0</v>
      </c>
      <c r="O6110" s="1330"/>
      <c r="P6110" s="1330">
        <v>1.1000000000000001</v>
      </c>
      <c r="Q6110" s="1330"/>
      <c r="R6110" s="1330"/>
      <c r="S6110" s="1330"/>
      <c r="T6110" s="1330">
        <v>0.88</v>
      </c>
      <c r="U6110" s="1330"/>
      <c r="V6110" s="1330"/>
      <c r="W6110" s="1330"/>
      <c r="X6110" s="1330">
        <v>0.72</v>
      </c>
      <c r="Y6110" s="1330"/>
      <c r="Z6110" s="1330"/>
      <c r="AA6110" s="1330"/>
      <c r="AB6110" s="1330"/>
      <c r="AC6110" s="1254">
        <v>0</v>
      </c>
      <c r="AD6110" s="1254"/>
      <c r="AE6110" s="1254"/>
      <c r="AF6110" s="1254"/>
    </row>
    <row r="6111" spans="1:32" ht="17.45" customHeight="1">
      <c r="A6111" s="1246"/>
      <c r="B6111" s="1246"/>
      <c r="C6111" s="1246"/>
      <c r="D6111" s="1246"/>
      <c r="E6111" s="1246"/>
      <c r="F6111" s="1246"/>
      <c r="G6111" s="1246"/>
      <c r="H6111" s="1246"/>
      <c r="I6111" s="1246"/>
      <c r="J6111" s="1246"/>
      <c r="K6111" s="1246"/>
      <c r="L6111" s="1246"/>
      <c r="M6111" s="1247" t="s">
        <v>423</v>
      </c>
      <c r="N6111" s="1247"/>
      <c r="O6111" s="1247"/>
      <c r="P6111" s="1247"/>
      <c r="Q6111" s="1247"/>
      <c r="R6111" s="1247"/>
      <c r="S6111" s="1247"/>
      <c r="T6111" s="1247"/>
      <c r="U6111" s="1247"/>
      <c r="V6111" s="1247"/>
      <c r="W6111" s="1247"/>
      <c r="X6111" s="1248"/>
      <c r="Y6111" s="1248"/>
      <c r="Z6111" s="1249">
        <v>0</v>
      </c>
      <c r="AA6111" s="1249"/>
      <c r="AB6111" s="1249"/>
      <c r="AC6111" s="1249"/>
      <c r="AD6111" s="1249"/>
      <c r="AE6111" s="1249"/>
      <c r="AF6111" s="1249"/>
    </row>
    <row r="6112" spans="1:32" ht="5.0999999999999996" customHeight="1">
      <c r="A6112" s="1250"/>
      <c r="B6112" s="1250"/>
      <c r="C6112" s="1250"/>
      <c r="D6112" s="1250"/>
      <c r="E6112" s="1250"/>
      <c r="F6112" s="1250"/>
      <c r="G6112" s="1250"/>
      <c r="H6112" s="1250"/>
      <c r="I6112" s="1250"/>
      <c r="J6112" s="1250"/>
      <c r="K6112" s="1250"/>
      <c r="L6112" s="1250"/>
      <c r="M6112" s="1250"/>
      <c r="N6112" s="1250"/>
      <c r="O6112" s="1250"/>
      <c r="P6112" s="1250"/>
      <c r="Q6112" s="1250"/>
      <c r="R6112" s="1250"/>
      <c r="S6112" s="1250"/>
      <c r="T6112" s="1250"/>
      <c r="U6112" s="1250"/>
      <c r="V6112" s="1250"/>
      <c r="W6112" s="1250"/>
      <c r="X6112" s="1250"/>
      <c r="Y6112" s="1250"/>
      <c r="Z6112" s="1250"/>
      <c r="AA6112" s="1250"/>
      <c r="AB6112" s="1250"/>
      <c r="AC6112" s="1250"/>
      <c r="AD6112" s="1250"/>
      <c r="AE6112" s="1250"/>
      <c r="AF6112" s="1250"/>
    </row>
    <row r="6113" spans="1:32" ht="17.45" customHeight="1">
      <c r="A6113" s="1239"/>
      <c r="B6113" s="1239"/>
      <c r="C6113" s="1239"/>
      <c r="D6113" s="1239"/>
      <c r="E6113" s="1239"/>
      <c r="F6113" s="1239"/>
      <c r="G6113" s="1239"/>
      <c r="H6113" s="1239"/>
      <c r="I6113" s="1239"/>
      <c r="J6113" s="1239"/>
      <c r="K6113" s="1239"/>
      <c r="L6113" s="1239"/>
      <c r="M6113" s="1240" t="s">
        <v>424</v>
      </c>
      <c r="N6113" s="1240"/>
      <c r="O6113" s="1240"/>
      <c r="P6113" s="1240"/>
      <c r="Q6113" s="1240"/>
      <c r="R6113" s="1240"/>
      <c r="S6113" s="1240"/>
      <c r="T6113" s="1240"/>
      <c r="U6113" s="1240"/>
      <c r="V6113" s="1240"/>
      <c r="W6113" s="1240"/>
      <c r="X6113" s="1243"/>
      <c r="Y6113" s="1243"/>
      <c r="Z6113" s="1241">
        <v>228</v>
      </c>
      <c r="AA6113" s="1241"/>
      <c r="AB6113" s="1241"/>
      <c r="AC6113" s="1241"/>
      <c r="AD6113" s="1241"/>
      <c r="AE6113" s="1241"/>
      <c r="AF6113" s="1241"/>
    </row>
    <row r="6114" spans="1:32" ht="16.7" customHeight="1">
      <c r="A6114" s="1239"/>
      <c r="B6114" s="1239"/>
      <c r="C6114" s="1239"/>
      <c r="D6114" s="1239"/>
      <c r="E6114" s="1239"/>
      <c r="F6114" s="1239"/>
      <c r="G6114" s="1239"/>
      <c r="H6114" s="1239"/>
      <c r="I6114" s="1239"/>
      <c r="J6114" s="1239"/>
      <c r="K6114" s="1240" t="s">
        <v>425</v>
      </c>
      <c r="L6114" s="1240"/>
      <c r="M6114" s="1240"/>
      <c r="N6114" s="1240"/>
      <c r="O6114" s="1240"/>
      <c r="P6114" s="1240"/>
      <c r="Q6114" s="151"/>
      <c r="R6114" s="1244">
        <v>0</v>
      </c>
      <c r="S6114" s="1244"/>
      <c r="T6114" s="1244"/>
      <c r="U6114" s="151"/>
      <c r="V6114" s="1240" t="s">
        <v>426</v>
      </c>
      <c r="W6114" s="1240"/>
      <c r="X6114" s="1243"/>
      <c r="Y6114" s="1243"/>
      <c r="Z6114" s="1241">
        <v>0</v>
      </c>
      <c r="AA6114" s="1241"/>
      <c r="AB6114" s="1241"/>
      <c r="AC6114" s="1241"/>
      <c r="AD6114" s="1241"/>
      <c r="AE6114" s="1241"/>
      <c r="AF6114" s="1241"/>
    </row>
    <row r="6115" spans="1:32" ht="0.75" customHeight="1">
      <c r="A6115" s="1239"/>
      <c r="B6115" s="1239"/>
      <c r="C6115" s="1239"/>
      <c r="D6115" s="1239"/>
      <c r="E6115" s="1239"/>
      <c r="F6115" s="1239"/>
      <c r="G6115" s="1239"/>
      <c r="H6115" s="1239"/>
      <c r="I6115" s="1239"/>
      <c r="J6115" s="1239"/>
      <c r="K6115" s="1239"/>
      <c r="L6115" s="1239"/>
      <c r="M6115" s="1239"/>
      <c r="N6115" s="1239"/>
      <c r="O6115" s="1239"/>
      <c r="P6115" s="1239"/>
      <c r="Q6115" s="1239"/>
      <c r="R6115" s="1239"/>
      <c r="S6115" s="1239"/>
      <c r="T6115" s="1239"/>
      <c r="U6115" s="1239"/>
      <c r="V6115" s="1240"/>
      <c r="W6115" s="1240"/>
      <c r="X6115" s="1243"/>
      <c r="Y6115" s="1243"/>
      <c r="Z6115" s="1241"/>
      <c r="AA6115" s="1241"/>
      <c r="AB6115" s="1241"/>
      <c r="AC6115" s="1241"/>
      <c r="AD6115" s="1241"/>
      <c r="AE6115" s="1241"/>
      <c r="AF6115" s="1241"/>
    </row>
    <row r="6116" spans="1:32" ht="16.7" customHeight="1">
      <c r="A6116" s="1239"/>
      <c r="B6116" s="1239"/>
      <c r="C6116" s="1239"/>
      <c r="D6116" s="1239"/>
      <c r="E6116" s="1239"/>
      <c r="F6116" s="1239"/>
      <c r="G6116" s="1239"/>
      <c r="H6116" s="1239"/>
      <c r="I6116" s="1239"/>
      <c r="J6116" s="1239"/>
      <c r="K6116" s="1239"/>
      <c r="L6116" s="1239"/>
      <c r="M6116" s="1240" t="s">
        <v>427</v>
      </c>
      <c r="N6116" s="1240"/>
      <c r="O6116" s="1240"/>
      <c r="P6116" s="1240"/>
      <c r="Q6116" s="1240"/>
      <c r="R6116" s="1240"/>
      <c r="S6116" s="1240"/>
      <c r="T6116" s="1240"/>
      <c r="U6116" s="1240"/>
      <c r="V6116" s="1240"/>
      <c r="W6116" s="1240"/>
      <c r="X6116" s="1243"/>
      <c r="Y6116" s="1243"/>
      <c r="Z6116" s="1241">
        <v>228</v>
      </c>
      <c r="AA6116" s="1241"/>
      <c r="AB6116" s="1241"/>
      <c r="AC6116" s="1241"/>
      <c r="AD6116" s="1241"/>
      <c r="AE6116" s="1241"/>
      <c r="AF6116" s="1241"/>
    </row>
    <row r="6117" spans="1:32" ht="5.85" customHeight="1">
      <c r="A6117" s="1242"/>
      <c r="B6117" s="1242"/>
      <c r="C6117" s="1242"/>
      <c r="D6117" s="1242"/>
      <c r="E6117" s="1242"/>
      <c r="F6117" s="1242"/>
      <c r="G6117" s="1242"/>
      <c r="H6117" s="1242"/>
      <c r="I6117" s="1242"/>
      <c r="J6117" s="1242"/>
      <c r="K6117" s="1242"/>
      <c r="L6117" s="1242"/>
      <c r="M6117" s="1242"/>
      <c r="N6117" s="1242"/>
      <c r="O6117" s="1242"/>
      <c r="P6117" s="1242"/>
      <c r="Q6117" s="1242"/>
      <c r="R6117" s="1242"/>
      <c r="S6117" s="1242"/>
      <c r="T6117" s="1242"/>
      <c r="U6117" s="1242"/>
      <c r="V6117" s="1242"/>
      <c r="W6117" s="1242"/>
      <c r="X6117" s="1242"/>
      <c r="Y6117" s="1242"/>
      <c r="Z6117" s="1242"/>
      <c r="AA6117" s="1242"/>
      <c r="AB6117" s="1242"/>
      <c r="AC6117" s="1242"/>
      <c r="AD6117" s="1242"/>
      <c r="AE6117" s="1242"/>
      <c r="AF6117" s="1242"/>
    </row>
    <row r="6118" spans="1:32" ht="145.35" customHeight="1">
      <c r="A6118" s="150"/>
      <c r="AF6118" s="152"/>
    </row>
    <row r="6119" spans="1:32" ht="145.35" customHeight="1">
      <c r="A6119" s="150"/>
      <c r="AF6119" s="152"/>
    </row>
    <row r="6120" spans="1:32" ht="139.69999999999999" customHeight="1">
      <c r="A6120" s="150"/>
      <c r="AF6120" s="152"/>
    </row>
    <row r="6121" spans="1:32" ht="139.69999999999999" customHeight="1">
      <c r="A6121" s="153"/>
      <c r="B6121" s="154"/>
      <c r="C6121" s="154"/>
      <c r="D6121" s="154"/>
      <c r="E6121" s="154"/>
      <c r="F6121" s="154"/>
      <c r="G6121" s="154"/>
      <c r="H6121" s="154"/>
      <c r="I6121" s="154"/>
      <c r="J6121" s="154"/>
      <c r="K6121" s="154"/>
      <c r="L6121" s="154"/>
      <c r="M6121" s="154"/>
      <c r="N6121" s="154"/>
      <c r="O6121" s="154"/>
      <c r="P6121" s="154"/>
      <c r="Q6121" s="154"/>
      <c r="R6121" s="154"/>
      <c r="S6121" s="154"/>
      <c r="T6121" s="154"/>
      <c r="U6121" s="154"/>
      <c r="V6121" s="154"/>
      <c r="W6121" s="154"/>
      <c r="X6121" s="154"/>
      <c r="Y6121" s="154"/>
      <c r="Z6121" s="154"/>
      <c r="AA6121" s="154"/>
      <c r="AB6121" s="154"/>
      <c r="AC6121" s="154"/>
      <c r="AD6121" s="154"/>
      <c r="AE6121" s="154"/>
      <c r="AF6121" s="162"/>
    </row>
    <row r="6122" spans="1:32" ht="2.1" customHeight="1">
      <c r="A6122" s="146"/>
      <c r="B6122" s="147"/>
      <c r="C6122" s="147"/>
      <c r="D6122" s="147"/>
      <c r="E6122" s="147"/>
      <c r="F6122" s="147"/>
      <c r="G6122" s="1289" t="s">
        <v>376</v>
      </c>
      <c r="H6122" s="1289"/>
      <c r="I6122" s="1289"/>
      <c r="J6122" s="1289"/>
      <c r="K6122" s="1289"/>
      <c r="L6122" s="1289"/>
      <c r="M6122" s="1289"/>
      <c r="N6122" s="1289"/>
      <c r="O6122" s="1289"/>
      <c r="P6122" s="1289"/>
      <c r="Q6122" s="1289"/>
      <c r="R6122" s="1289"/>
      <c r="S6122" s="1289"/>
      <c r="T6122" s="1289"/>
      <c r="U6122" s="1289"/>
      <c r="V6122" s="1289"/>
      <c r="W6122" s="1289"/>
      <c r="X6122" s="1289"/>
      <c r="Y6122" s="1289"/>
      <c r="Z6122" s="1289"/>
      <c r="AA6122" s="148"/>
      <c r="AB6122" s="1290" t="s">
        <v>1198</v>
      </c>
      <c r="AC6122" s="1290"/>
      <c r="AD6122" s="1290"/>
      <c r="AE6122" s="1290"/>
      <c r="AF6122" s="1290"/>
    </row>
    <row r="6123" spans="1:32" ht="14.65" customHeight="1">
      <c r="A6123" s="150"/>
      <c r="B6123" s="1243"/>
      <c r="C6123" s="1243"/>
      <c r="D6123" s="1243"/>
      <c r="E6123" s="1243"/>
      <c r="G6123" s="1289"/>
      <c r="H6123" s="1289"/>
      <c r="I6123" s="1289"/>
      <c r="J6123" s="1289"/>
      <c r="K6123" s="1289"/>
      <c r="L6123" s="1289"/>
      <c r="M6123" s="1289"/>
      <c r="N6123" s="1289"/>
      <c r="O6123" s="1289"/>
      <c r="P6123" s="1289"/>
      <c r="Q6123" s="1289"/>
      <c r="R6123" s="1289"/>
      <c r="S6123" s="1289"/>
      <c r="T6123" s="1289"/>
      <c r="U6123" s="1289"/>
      <c r="V6123" s="1289"/>
      <c r="W6123" s="1289"/>
      <c r="X6123" s="1289"/>
      <c r="Y6123" s="1289"/>
      <c r="Z6123" s="1289"/>
      <c r="AA6123" s="152"/>
      <c r="AB6123" s="1290"/>
      <c r="AC6123" s="1290"/>
      <c r="AD6123" s="1290"/>
      <c r="AE6123" s="1290"/>
      <c r="AF6123" s="1290"/>
    </row>
    <row r="6124" spans="1:32" ht="0.75" customHeight="1">
      <c r="A6124" s="150"/>
      <c r="B6124" s="1243"/>
      <c r="C6124" s="1243"/>
      <c r="D6124" s="1243"/>
      <c r="E6124" s="1243"/>
      <c r="G6124" s="1289"/>
      <c r="H6124" s="1289"/>
      <c r="I6124" s="1289"/>
      <c r="J6124" s="1289"/>
      <c r="K6124" s="1289"/>
      <c r="L6124" s="1289"/>
      <c r="M6124" s="1289"/>
      <c r="N6124" s="1289"/>
      <c r="O6124" s="1289"/>
      <c r="P6124" s="1289"/>
      <c r="Q6124" s="1289"/>
      <c r="R6124" s="1289"/>
      <c r="S6124" s="1289"/>
      <c r="T6124" s="1289"/>
      <c r="U6124" s="1289"/>
      <c r="V6124" s="1289"/>
      <c r="W6124" s="1289"/>
      <c r="X6124" s="1289"/>
      <c r="Y6124" s="1289"/>
      <c r="Z6124" s="1289"/>
      <c r="AA6124" s="152"/>
      <c r="AB6124" s="1290"/>
      <c r="AC6124" s="1290"/>
      <c r="AD6124" s="1290"/>
      <c r="AE6124" s="1290"/>
      <c r="AF6124" s="1290"/>
    </row>
    <row r="6125" spans="1:32" ht="11.65" customHeight="1">
      <c r="A6125" s="150"/>
      <c r="B6125" s="1243"/>
      <c r="C6125" s="1243"/>
      <c r="D6125" s="1243"/>
      <c r="E6125" s="1243"/>
      <c r="G6125" s="1289"/>
      <c r="H6125" s="1289"/>
      <c r="I6125" s="1289"/>
      <c r="J6125" s="1289"/>
      <c r="K6125" s="1289"/>
      <c r="L6125" s="1289"/>
      <c r="M6125" s="1289"/>
      <c r="N6125" s="1289"/>
      <c r="O6125" s="1289"/>
      <c r="P6125" s="1289"/>
      <c r="Q6125" s="1289"/>
      <c r="R6125" s="1289"/>
      <c r="S6125" s="1289"/>
      <c r="T6125" s="1289"/>
      <c r="U6125" s="1289"/>
      <c r="V6125" s="1289"/>
      <c r="W6125" s="1289"/>
      <c r="X6125" s="1289"/>
      <c r="Y6125" s="1289"/>
      <c r="Z6125" s="1289"/>
      <c r="AA6125" s="152"/>
      <c r="AB6125" s="1291" t="s">
        <v>378</v>
      </c>
      <c r="AC6125" s="1291"/>
      <c r="AD6125" s="1291"/>
      <c r="AE6125" s="1324"/>
      <c r="AF6125" s="1324"/>
    </row>
    <row r="6126" spans="1:32" ht="13.9" customHeight="1">
      <c r="A6126" s="150"/>
      <c r="B6126" s="1243"/>
      <c r="C6126" s="1243"/>
      <c r="D6126" s="1243"/>
      <c r="E6126" s="1243"/>
      <c r="G6126" s="1293" t="s">
        <v>379</v>
      </c>
      <c r="H6126" s="1293"/>
      <c r="I6126" s="1293"/>
      <c r="J6126" s="1293"/>
      <c r="K6126" s="1293"/>
      <c r="L6126" s="1293"/>
      <c r="M6126" s="1293"/>
      <c r="N6126" s="1293"/>
      <c r="O6126" s="1293"/>
      <c r="P6126" s="1293"/>
      <c r="Q6126" s="1293"/>
      <c r="R6126" s="1293"/>
      <c r="S6126" s="1293"/>
      <c r="T6126" s="1293"/>
      <c r="U6126" s="1293"/>
      <c r="V6126" s="1293"/>
      <c r="W6126" s="1293"/>
      <c r="X6126" s="1293"/>
      <c r="Y6126" s="1293"/>
      <c r="Z6126" s="1293"/>
      <c r="AA6126" s="152"/>
      <c r="AB6126" s="1291"/>
      <c r="AC6126" s="1291"/>
      <c r="AD6126" s="1291"/>
      <c r="AE6126" s="1324"/>
      <c r="AF6126" s="1324"/>
    </row>
    <row r="6127" spans="1:32" ht="0.75" customHeight="1">
      <c r="A6127" s="150"/>
      <c r="G6127" s="1293"/>
      <c r="H6127" s="1293"/>
      <c r="I6127" s="1293"/>
      <c r="J6127" s="1293"/>
      <c r="K6127" s="1293"/>
      <c r="L6127" s="1293"/>
      <c r="M6127" s="1293"/>
      <c r="N6127" s="1293"/>
      <c r="O6127" s="1293"/>
      <c r="P6127" s="1293"/>
      <c r="Q6127" s="1293"/>
      <c r="R6127" s="1293"/>
      <c r="S6127" s="1293"/>
      <c r="T6127" s="1293"/>
      <c r="U6127" s="1293"/>
      <c r="V6127" s="1293"/>
      <c r="W6127" s="1293"/>
      <c r="X6127" s="1293"/>
      <c r="Y6127" s="1293"/>
      <c r="Z6127" s="1293"/>
      <c r="AA6127" s="152"/>
      <c r="AB6127" s="1291"/>
      <c r="AC6127" s="1291"/>
      <c r="AD6127" s="1291"/>
      <c r="AE6127" s="1324"/>
      <c r="AF6127" s="1324"/>
    </row>
    <row r="6128" spans="1:32" ht="0.75" customHeight="1">
      <c r="A6128" s="153"/>
      <c r="B6128" s="154"/>
      <c r="C6128" s="154"/>
      <c r="D6128" s="154"/>
      <c r="E6128" s="154"/>
      <c r="F6128" s="154"/>
      <c r="G6128" s="154"/>
      <c r="H6128" s="154"/>
      <c r="I6128" s="154"/>
      <c r="J6128" s="154"/>
      <c r="K6128" s="154"/>
      <c r="L6128" s="154"/>
      <c r="M6128" s="154"/>
      <c r="N6128" s="154"/>
      <c r="O6128" s="154"/>
      <c r="P6128" s="154"/>
      <c r="Q6128" s="154"/>
      <c r="R6128" s="154"/>
      <c r="S6128" s="154"/>
      <c r="T6128" s="154"/>
      <c r="U6128" s="154"/>
      <c r="V6128" s="154"/>
      <c r="W6128" s="154"/>
      <c r="X6128" s="154"/>
      <c r="Y6128" s="154"/>
      <c r="Z6128" s="154"/>
      <c r="AA6128" s="154"/>
      <c r="AB6128" s="154"/>
      <c r="AC6128" s="154"/>
      <c r="AD6128" s="154"/>
      <c r="AE6128" s="154"/>
      <c r="AF6128" s="162"/>
    </row>
    <row r="6129" spans="1:32" ht="15.95" customHeight="1">
      <c r="A6129" s="1280" t="s">
        <v>323</v>
      </c>
      <c r="B6129" s="1280"/>
      <c r="C6129" s="1280"/>
      <c r="D6129" s="1280"/>
      <c r="E6129" s="1280"/>
      <c r="F6129" s="1280"/>
      <c r="G6129" s="1280"/>
      <c r="H6129" s="1280"/>
      <c r="I6129" s="1280"/>
      <c r="J6129" s="1280"/>
      <c r="K6129" s="1280"/>
      <c r="L6129" s="1280"/>
      <c r="M6129" s="1280"/>
      <c r="N6129" s="1280"/>
      <c r="O6129" s="1280"/>
      <c r="P6129" s="1280"/>
      <c r="Q6129" s="1280"/>
      <c r="R6129" s="1280"/>
      <c r="S6129" s="1280"/>
      <c r="T6129" s="1280"/>
      <c r="U6129" s="1280"/>
      <c r="V6129" s="1280"/>
      <c r="W6129" s="1280"/>
      <c r="X6129" s="1280"/>
      <c r="Y6129" s="1280"/>
      <c r="Z6129" s="1280"/>
      <c r="AA6129" s="1280"/>
      <c r="AB6129" s="1280"/>
      <c r="AC6129" s="1280"/>
      <c r="AD6129" s="1280"/>
      <c r="AE6129" s="1280"/>
      <c r="AF6129" s="1280"/>
    </row>
    <row r="6130" spans="1:32" ht="0.75" customHeight="1">
      <c r="A6130" s="146"/>
      <c r="B6130" s="147"/>
      <c r="C6130" s="147"/>
      <c r="D6130" s="147"/>
      <c r="E6130" s="147"/>
      <c r="F6130" s="147"/>
      <c r="G6130" s="147"/>
      <c r="H6130" s="147"/>
      <c r="I6130" s="147"/>
      <c r="J6130" s="147"/>
      <c r="K6130" s="147"/>
      <c r="L6130" s="147"/>
      <c r="M6130" s="147"/>
      <c r="N6130" s="147"/>
      <c r="O6130" s="147"/>
      <c r="P6130" s="147"/>
      <c r="Q6130" s="147"/>
      <c r="R6130" s="147"/>
      <c r="S6130" s="147"/>
      <c r="T6130" s="147"/>
      <c r="U6130" s="147"/>
      <c r="V6130" s="147"/>
      <c r="W6130" s="147"/>
      <c r="X6130" s="147"/>
      <c r="Y6130" s="147"/>
      <c r="Z6130" s="147"/>
      <c r="AA6130" s="147"/>
      <c r="AB6130" s="147"/>
      <c r="AC6130" s="147"/>
      <c r="AD6130" s="147"/>
      <c r="AE6130" s="147"/>
      <c r="AF6130" s="148"/>
    </row>
    <row r="6131" spans="1:32" ht="37.15" customHeight="1">
      <c r="A6131" s="1281" t="s">
        <v>380</v>
      </c>
      <c r="B6131" s="1281"/>
      <c r="C6131" s="1281"/>
      <c r="D6131" s="1281"/>
      <c r="E6131" s="1281"/>
      <c r="F6131" s="1281"/>
      <c r="G6131" s="1281"/>
      <c r="H6131" s="1281"/>
      <c r="I6131" s="1281"/>
      <c r="J6131" s="1281"/>
      <c r="K6131" s="1281"/>
      <c r="L6131" s="1281"/>
      <c r="M6131" s="1281"/>
      <c r="N6131" s="1281"/>
      <c r="O6131" s="1281"/>
      <c r="P6131" s="1281"/>
      <c r="Q6131" s="1281"/>
      <c r="R6131" s="1281"/>
      <c r="S6131" s="1281"/>
      <c r="T6131" s="1281"/>
      <c r="U6131" s="1281"/>
      <c r="V6131" s="1281"/>
      <c r="W6131" s="1281"/>
      <c r="X6131" s="1281"/>
      <c r="Y6131" s="1282" t="s">
        <v>878</v>
      </c>
      <c r="Z6131" s="1282"/>
      <c r="AA6131" s="1282"/>
      <c r="AB6131" s="1282"/>
      <c r="AC6131" s="1282"/>
      <c r="AD6131" s="1282"/>
      <c r="AE6131" s="1282"/>
      <c r="AF6131" s="1282"/>
    </row>
    <row r="6132" spans="1:32" ht="4.3499999999999996" customHeight="1">
      <c r="A6132" s="155"/>
      <c r="B6132" s="156"/>
      <c r="C6132" s="156"/>
      <c r="D6132" s="156"/>
      <c r="E6132" s="156"/>
      <c r="F6132" s="156"/>
      <c r="G6132" s="156"/>
      <c r="H6132" s="156"/>
      <c r="I6132" s="156"/>
      <c r="J6132" s="156"/>
      <c r="K6132" s="156"/>
      <c r="L6132" s="156"/>
      <c r="M6132" s="156"/>
      <c r="N6132" s="156"/>
      <c r="O6132" s="156"/>
      <c r="P6132" s="156"/>
      <c r="Q6132" s="156"/>
      <c r="R6132" s="156"/>
      <c r="S6132" s="156"/>
      <c r="T6132" s="156"/>
      <c r="U6132" s="156"/>
      <c r="V6132" s="156"/>
      <c r="W6132" s="156"/>
      <c r="X6132" s="156"/>
      <c r="Y6132" s="156"/>
      <c r="Z6132" s="156"/>
      <c r="AA6132" s="156"/>
      <c r="AB6132" s="156"/>
      <c r="AC6132" s="156"/>
      <c r="AD6132" s="156"/>
      <c r="AE6132" s="156"/>
      <c r="AF6132" s="157"/>
    </row>
    <row r="6133" spans="1:32" ht="0.75" customHeight="1">
      <c r="A6133" s="1283" t="s">
        <v>382</v>
      </c>
      <c r="B6133" s="1283"/>
      <c r="C6133" s="1283"/>
      <c r="D6133" s="1283"/>
      <c r="E6133" s="1284"/>
      <c r="F6133" s="1284"/>
      <c r="G6133" s="1284"/>
      <c r="H6133" s="1284"/>
      <c r="I6133" s="1285" t="s">
        <v>1188</v>
      </c>
      <c r="J6133" s="1285"/>
      <c r="K6133" s="1285"/>
      <c r="L6133" s="1285"/>
      <c r="M6133" s="1285"/>
      <c r="N6133" s="1285"/>
      <c r="O6133" s="1285"/>
      <c r="P6133" s="1285"/>
      <c r="Q6133" s="1285"/>
      <c r="R6133" s="1285"/>
      <c r="S6133" s="1285"/>
      <c r="T6133" s="1285"/>
      <c r="U6133" s="1285"/>
      <c r="V6133" s="1285"/>
      <c r="W6133" s="1285"/>
      <c r="X6133" s="1285"/>
      <c r="Y6133" s="1275" t="s">
        <v>383</v>
      </c>
      <c r="Z6133" s="1275"/>
      <c r="AA6133" s="1275"/>
      <c r="AB6133" s="1275"/>
      <c r="AC6133" s="1275"/>
      <c r="AD6133" s="1286" t="s">
        <v>435</v>
      </c>
      <c r="AE6133" s="1286"/>
      <c r="AF6133" s="1286"/>
    </row>
    <row r="6134" spans="1:32" ht="18.2" customHeight="1">
      <c r="A6134" s="1283"/>
      <c r="B6134" s="1283"/>
      <c r="C6134" s="1283"/>
      <c r="D6134" s="1283"/>
      <c r="E6134" s="1287" t="s">
        <v>385</v>
      </c>
      <c r="F6134" s="1287"/>
      <c r="G6134" s="1287"/>
      <c r="H6134" s="1288" t="s">
        <v>386</v>
      </c>
      <c r="I6134" s="1285"/>
      <c r="J6134" s="1285"/>
      <c r="K6134" s="1285"/>
      <c r="L6134" s="1285"/>
      <c r="M6134" s="1285"/>
      <c r="N6134" s="1285"/>
      <c r="O6134" s="1285"/>
      <c r="P6134" s="1285"/>
      <c r="Q6134" s="1285"/>
      <c r="R6134" s="1285"/>
      <c r="S6134" s="1285"/>
      <c r="T6134" s="1285"/>
      <c r="U6134" s="1285"/>
      <c r="V6134" s="1285"/>
      <c r="W6134" s="1285"/>
      <c r="X6134" s="1285"/>
      <c r="Y6134" s="1275"/>
      <c r="Z6134" s="1275"/>
      <c r="AA6134" s="1275"/>
      <c r="AB6134" s="1275"/>
      <c r="AC6134" s="1275"/>
      <c r="AD6134" s="1286"/>
      <c r="AE6134" s="1286"/>
      <c r="AF6134" s="1286"/>
    </row>
    <row r="6135" spans="1:32" ht="0.75" customHeight="1">
      <c r="A6135" s="1274" t="s">
        <v>1187</v>
      </c>
      <c r="B6135" s="1274"/>
      <c r="C6135" s="1274"/>
      <c r="D6135" s="1274"/>
      <c r="E6135" s="1287"/>
      <c r="F6135" s="1287"/>
      <c r="G6135" s="1287"/>
      <c r="H6135" s="1288"/>
      <c r="I6135" s="1285"/>
      <c r="J6135" s="1285"/>
      <c r="K6135" s="1285"/>
      <c r="L6135" s="1285"/>
      <c r="M6135" s="1285"/>
      <c r="N6135" s="1285"/>
      <c r="O6135" s="1285"/>
      <c r="P6135" s="1285"/>
      <c r="Q6135" s="1285"/>
      <c r="R6135" s="1285"/>
      <c r="S6135" s="1285"/>
      <c r="T6135" s="1285"/>
      <c r="U6135" s="1285"/>
      <c r="V6135" s="1285"/>
      <c r="W6135" s="1285"/>
      <c r="X6135" s="1285"/>
      <c r="Y6135" s="1275" t="s">
        <v>387</v>
      </c>
      <c r="Z6135" s="1275"/>
      <c r="AA6135" s="1275"/>
      <c r="AB6135" s="1275"/>
      <c r="AC6135" s="1275"/>
      <c r="AD6135" s="1276">
        <v>49.8</v>
      </c>
      <c r="AE6135" s="1276"/>
      <c r="AF6135" s="1276"/>
    </row>
    <row r="6136" spans="1:32" ht="18.2" customHeight="1">
      <c r="A6136" s="1274"/>
      <c r="B6136" s="1274"/>
      <c r="C6136" s="1274"/>
      <c r="D6136" s="1274"/>
      <c r="E6136" s="1277"/>
      <c r="F6136" s="1277"/>
      <c r="G6136" s="1277"/>
      <c r="H6136" s="1288"/>
      <c r="I6136" s="1285"/>
      <c r="J6136" s="1285"/>
      <c r="K6136" s="1285"/>
      <c r="L6136" s="1285"/>
      <c r="M6136" s="1285"/>
      <c r="N6136" s="1285"/>
      <c r="O6136" s="1285"/>
      <c r="P6136" s="1285"/>
      <c r="Q6136" s="1285"/>
      <c r="R6136" s="1285"/>
      <c r="S6136" s="1285"/>
      <c r="T6136" s="1285"/>
      <c r="U6136" s="1285"/>
      <c r="V6136" s="1285"/>
      <c r="W6136" s="1285"/>
      <c r="X6136" s="1285"/>
      <c r="Y6136" s="1275"/>
      <c r="Z6136" s="1275"/>
      <c r="AA6136" s="1275"/>
      <c r="AB6136" s="1275"/>
      <c r="AC6136" s="1275"/>
      <c r="AD6136" s="1276"/>
      <c r="AE6136" s="1276"/>
      <c r="AF6136" s="1276"/>
    </row>
    <row r="6137" spans="1:32" ht="26.85" customHeight="1">
      <c r="A6137" s="1322" t="s">
        <v>432</v>
      </c>
      <c r="B6137" s="1322"/>
      <c r="C6137" s="1322"/>
      <c r="D6137" s="1322"/>
      <c r="E6137" s="1322"/>
      <c r="F6137" s="1322"/>
      <c r="G6137" s="1322"/>
      <c r="H6137" s="1322"/>
      <c r="I6137" s="1322"/>
      <c r="J6137" s="1322"/>
      <c r="K6137" s="1322"/>
      <c r="L6137" s="1322"/>
      <c r="M6137" s="1322"/>
      <c r="N6137" s="1322"/>
      <c r="O6137" s="1322"/>
      <c r="P6137" s="1322"/>
      <c r="Q6137" s="1322"/>
      <c r="R6137" s="1322"/>
      <c r="S6137" s="1322"/>
      <c r="T6137" s="1322"/>
      <c r="U6137" s="1322"/>
      <c r="V6137" s="1322"/>
      <c r="W6137" s="1322"/>
      <c r="X6137" s="1322"/>
      <c r="Y6137" s="1322"/>
      <c r="Z6137" s="1322"/>
      <c r="AA6137" s="1322"/>
      <c r="AB6137" s="1322"/>
      <c r="AC6137" s="1322"/>
      <c r="AD6137" s="1322"/>
      <c r="AE6137" s="1322"/>
      <c r="AF6137" s="1323"/>
    </row>
    <row r="6138" spans="1:32" ht="10.15" customHeight="1">
      <c r="A6138" s="1273" t="s">
        <v>389</v>
      </c>
      <c r="B6138" s="1273"/>
      <c r="C6138" s="1273"/>
      <c r="D6138" s="1273"/>
      <c r="E6138" s="1273"/>
      <c r="F6138" s="1273"/>
      <c r="G6138" s="1273"/>
      <c r="H6138" s="1273"/>
      <c r="I6138" s="1273"/>
      <c r="J6138" s="1273"/>
      <c r="K6138" s="1273"/>
      <c r="L6138" s="1273"/>
      <c r="M6138" s="1273"/>
      <c r="N6138" s="1273"/>
      <c r="O6138" s="1273"/>
      <c r="P6138" s="1273"/>
      <c r="Q6138" s="1273"/>
      <c r="R6138" s="1273"/>
      <c r="S6138" s="1273"/>
      <c r="T6138" s="1273"/>
      <c r="U6138" s="1273"/>
      <c r="V6138" s="1273"/>
      <c r="W6138" s="1273"/>
      <c r="X6138" s="1273"/>
      <c r="Y6138" s="1273"/>
      <c r="Z6138" s="1273"/>
      <c r="AA6138" s="1273"/>
      <c r="AB6138" s="1273"/>
      <c r="AC6138" s="1273"/>
      <c r="AD6138" s="1273"/>
      <c r="AE6138" s="1273"/>
      <c r="AF6138" s="1323"/>
    </row>
    <row r="6139" spans="1:32" ht="17.45" customHeight="1">
      <c r="A6139" s="1255" t="s">
        <v>390</v>
      </c>
      <c r="B6139" s="1255"/>
      <c r="C6139" s="1255"/>
      <c r="D6139" s="1255"/>
      <c r="E6139" s="1255"/>
      <c r="F6139" s="1255"/>
      <c r="G6139" s="1255"/>
      <c r="H6139" s="1255"/>
      <c r="I6139" s="1255"/>
      <c r="J6139" s="1255"/>
      <c r="K6139" s="1255"/>
      <c r="L6139" s="1255"/>
      <c r="M6139" s="1256" t="s">
        <v>391</v>
      </c>
      <c r="N6139" s="1256" t="s">
        <v>392</v>
      </c>
      <c r="O6139" s="1256"/>
      <c r="P6139" s="1256"/>
      <c r="Q6139" s="1256"/>
      <c r="R6139" s="1256"/>
      <c r="S6139" s="1256"/>
      <c r="T6139" s="1256" t="s">
        <v>393</v>
      </c>
      <c r="U6139" s="1256"/>
      <c r="V6139" s="1256"/>
      <c r="W6139" s="1256"/>
      <c r="X6139" s="1256"/>
      <c r="Y6139" s="1256"/>
      <c r="Z6139" s="1256"/>
      <c r="AA6139" s="1256"/>
      <c r="AB6139" s="1256"/>
      <c r="AC6139" s="1245" t="s">
        <v>394</v>
      </c>
      <c r="AD6139" s="1245"/>
      <c r="AE6139" s="1245"/>
      <c r="AF6139" s="1245"/>
    </row>
    <row r="6140" spans="1:32" ht="16.7" customHeight="1">
      <c r="A6140" s="1255"/>
      <c r="B6140" s="1255"/>
      <c r="C6140" s="1255"/>
      <c r="D6140" s="1255"/>
      <c r="E6140" s="1255"/>
      <c r="F6140" s="1255"/>
      <c r="G6140" s="1255"/>
      <c r="H6140" s="1255"/>
      <c r="I6140" s="1255"/>
      <c r="J6140" s="1255"/>
      <c r="K6140" s="1255"/>
      <c r="L6140" s="1255"/>
      <c r="M6140" s="1256"/>
      <c r="N6140" s="1256" t="s">
        <v>395</v>
      </c>
      <c r="O6140" s="1256"/>
      <c r="P6140" s="1256" t="s">
        <v>396</v>
      </c>
      <c r="Q6140" s="1256"/>
      <c r="R6140" s="1256"/>
      <c r="S6140" s="1256"/>
      <c r="T6140" s="1256" t="s">
        <v>395</v>
      </c>
      <c r="U6140" s="1256"/>
      <c r="V6140" s="1256"/>
      <c r="W6140" s="1256"/>
      <c r="X6140" s="1256" t="s">
        <v>396</v>
      </c>
      <c r="Y6140" s="1256"/>
      <c r="Z6140" s="1256"/>
      <c r="AA6140" s="1256"/>
      <c r="AB6140" s="1256"/>
      <c r="AC6140" s="1245"/>
      <c r="AD6140" s="1245"/>
      <c r="AE6140" s="1245"/>
      <c r="AF6140" s="1245"/>
    </row>
    <row r="6141" spans="1:32" ht="23.25" customHeight="1">
      <c r="A6141" s="146"/>
      <c r="B6141" s="147"/>
      <c r="C6141" s="163" t="s">
        <v>1199</v>
      </c>
      <c r="D6141" s="1314" t="s">
        <v>1200</v>
      </c>
      <c r="E6141" s="1314"/>
      <c r="F6141" s="1314"/>
      <c r="G6141" s="1314"/>
      <c r="H6141" s="1314"/>
      <c r="I6141" s="1314"/>
      <c r="J6141" s="1314"/>
      <c r="K6141" s="1314"/>
      <c r="L6141" s="1314"/>
      <c r="M6141" s="164">
        <v>1</v>
      </c>
      <c r="N6141" s="1327">
        <v>1</v>
      </c>
      <c r="O6141" s="1327"/>
      <c r="P6141" s="1327">
        <v>0</v>
      </c>
      <c r="Q6141" s="1327"/>
      <c r="R6141" s="1327"/>
      <c r="S6141" s="1327"/>
      <c r="T6141" s="1317">
        <v>5.0126999999999997</v>
      </c>
      <c r="U6141" s="1317"/>
      <c r="V6141" s="1317"/>
      <c r="W6141" s="1317"/>
      <c r="X6141" s="1317">
        <v>0.37990000000000002</v>
      </c>
      <c r="Y6141" s="1317"/>
      <c r="Z6141" s="1317"/>
      <c r="AA6141" s="1317"/>
      <c r="AB6141" s="1317"/>
      <c r="AC6141" s="1318">
        <v>5.0126999999999997</v>
      </c>
      <c r="AD6141" s="1318"/>
      <c r="AE6141" s="1318"/>
      <c r="AF6141" s="1318"/>
    </row>
    <row r="6142" spans="1:32" ht="31.9" customHeight="1">
      <c r="A6142" s="153"/>
      <c r="B6142" s="154"/>
      <c r="C6142" s="167" t="s">
        <v>1201</v>
      </c>
      <c r="D6142" s="1304" t="s">
        <v>1202</v>
      </c>
      <c r="E6142" s="1304"/>
      <c r="F6142" s="1304"/>
      <c r="G6142" s="1304"/>
      <c r="H6142" s="1304"/>
      <c r="I6142" s="1304"/>
      <c r="J6142" s="1304"/>
      <c r="K6142" s="1304"/>
      <c r="L6142" s="1304"/>
      <c r="M6142" s="168">
        <v>1</v>
      </c>
      <c r="N6142" s="1326">
        <v>1</v>
      </c>
      <c r="O6142" s="1326"/>
      <c r="P6142" s="1326">
        <v>0</v>
      </c>
      <c r="Q6142" s="1326"/>
      <c r="R6142" s="1326"/>
      <c r="S6142" s="1326"/>
      <c r="T6142" s="1307">
        <v>0.45150000000000001</v>
      </c>
      <c r="U6142" s="1307"/>
      <c r="V6142" s="1307"/>
      <c r="W6142" s="1307"/>
      <c r="X6142" s="1307">
        <v>0.30909999999999999</v>
      </c>
      <c r="Y6142" s="1307"/>
      <c r="Z6142" s="1307"/>
      <c r="AA6142" s="1307"/>
      <c r="AB6142" s="1307"/>
      <c r="AC6142" s="1308">
        <v>0.45150000000000001</v>
      </c>
      <c r="AD6142" s="1308"/>
      <c r="AE6142" s="1308"/>
      <c r="AF6142" s="1308"/>
    </row>
    <row r="6143" spans="1:32" ht="17.45" customHeight="1">
      <c r="A6143" s="1246"/>
      <c r="B6143" s="1246"/>
      <c r="C6143" s="1246"/>
      <c r="D6143" s="1246"/>
      <c r="E6143" s="1246"/>
      <c r="F6143" s="1246"/>
      <c r="G6143" s="1246"/>
      <c r="H6143" s="1246"/>
      <c r="I6143" s="1246"/>
      <c r="J6143" s="1246"/>
      <c r="K6143" s="1246"/>
      <c r="L6143" s="1246"/>
      <c r="M6143" s="1247" t="s">
        <v>397</v>
      </c>
      <c r="N6143" s="1247"/>
      <c r="O6143" s="1247"/>
      <c r="P6143" s="1247"/>
      <c r="Q6143" s="1247"/>
      <c r="R6143" s="1247"/>
      <c r="S6143" s="1247"/>
      <c r="T6143" s="1247"/>
      <c r="U6143" s="1247"/>
      <c r="V6143" s="1247"/>
      <c r="W6143" s="1247"/>
      <c r="X6143" s="1248"/>
      <c r="Y6143" s="1248"/>
      <c r="Z6143" s="1249">
        <v>5.4641999999999999</v>
      </c>
      <c r="AA6143" s="1249"/>
      <c r="AB6143" s="1249"/>
      <c r="AC6143" s="1249"/>
      <c r="AD6143" s="1249"/>
      <c r="AE6143" s="1249"/>
      <c r="AF6143" s="1249"/>
    </row>
    <row r="6144" spans="1:32" ht="17.45" customHeight="1">
      <c r="A6144" s="1255" t="s">
        <v>398</v>
      </c>
      <c r="B6144" s="1255"/>
      <c r="C6144" s="1255"/>
      <c r="D6144" s="1255"/>
      <c r="E6144" s="1255"/>
      <c r="F6144" s="1255"/>
      <c r="G6144" s="1255"/>
      <c r="H6144" s="1255"/>
      <c r="I6144" s="1255"/>
      <c r="J6144" s="1255"/>
      <c r="K6144" s="1255"/>
      <c r="L6144" s="1255"/>
      <c r="M6144" s="1255"/>
      <c r="N6144" s="1255"/>
      <c r="O6144" s="1256" t="s">
        <v>399</v>
      </c>
      <c r="P6144" s="1256"/>
      <c r="Q6144" s="1256"/>
      <c r="R6144" s="1256"/>
      <c r="S6144" s="1256" t="s">
        <v>391</v>
      </c>
      <c r="T6144" s="1256"/>
      <c r="U6144" s="1256"/>
      <c r="V6144" s="1256"/>
      <c r="W6144" s="1256" t="s">
        <v>400</v>
      </c>
      <c r="X6144" s="1256"/>
      <c r="Y6144" s="1256"/>
      <c r="Z6144" s="1256"/>
      <c r="AA6144" s="1256"/>
      <c r="AB6144" s="1256"/>
      <c r="AC6144" s="1245" t="s">
        <v>394</v>
      </c>
      <c r="AD6144" s="1245"/>
      <c r="AE6144" s="1245"/>
      <c r="AF6144" s="1245"/>
    </row>
    <row r="6145" spans="1:32" ht="22.5" customHeight="1">
      <c r="A6145" s="146"/>
      <c r="B6145" s="147"/>
      <c r="C6145" s="170" t="s">
        <v>505</v>
      </c>
      <c r="D6145" s="1263" t="s">
        <v>506</v>
      </c>
      <c r="E6145" s="1263"/>
      <c r="F6145" s="1263"/>
      <c r="G6145" s="1263"/>
      <c r="H6145" s="1263"/>
      <c r="I6145" s="1263"/>
      <c r="J6145" s="1263"/>
      <c r="K6145" s="1263"/>
      <c r="L6145" s="1263"/>
      <c r="M6145" s="1263"/>
      <c r="N6145" s="1263"/>
      <c r="O6145" s="1264">
        <v>0</v>
      </c>
      <c r="P6145" s="1264"/>
      <c r="Q6145" s="1264"/>
      <c r="R6145" s="1264"/>
      <c r="S6145" s="1264">
        <v>1</v>
      </c>
      <c r="T6145" s="1264"/>
      <c r="U6145" s="1264"/>
      <c r="V6145" s="1264"/>
      <c r="W6145" s="1265">
        <v>22.593900000000001</v>
      </c>
      <c r="X6145" s="1265"/>
      <c r="Y6145" s="1265"/>
      <c r="Z6145" s="1265"/>
      <c r="AA6145" s="1265"/>
      <c r="AB6145" s="1265"/>
      <c r="AC6145" s="1266">
        <v>22.593900000000001</v>
      </c>
      <c r="AD6145" s="1266"/>
      <c r="AE6145" s="1266"/>
      <c r="AF6145" s="1266"/>
    </row>
    <row r="6146" spans="1:32" ht="23.25" customHeight="1">
      <c r="A6146" s="150"/>
      <c r="C6146" s="173" t="s">
        <v>740</v>
      </c>
      <c r="D6146" s="1297" t="s">
        <v>741</v>
      </c>
      <c r="E6146" s="1297"/>
      <c r="F6146" s="1297"/>
      <c r="G6146" s="1297"/>
      <c r="H6146" s="1297"/>
      <c r="I6146" s="1297"/>
      <c r="J6146" s="1297"/>
      <c r="K6146" s="1297"/>
      <c r="L6146" s="1297"/>
      <c r="M6146" s="1297"/>
      <c r="N6146" s="1297"/>
      <c r="O6146" s="1325">
        <v>0</v>
      </c>
      <c r="P6146" s="1325"/>
      <c r="Q6146" s="1325"/>
      <c r="R6146" s="1325"/>
      <c r="S6146" s="1325">
        <v>1</v>
      </c>
      <c r="T6146" s="1325"/>
      <c r="U6146" s="1325"/>
      <c r="V6146" s="1325"/>
      <c r="W6146" s="1299">
        <v>32.269300000000001</v>
      </c>
      <c r="X6146" s="1299"/>
      <c r="Y6146" s="1299"/>
      <c r="Z6146" s="1299"/>
      <c r="AA6146" s="1299"/>
      <c r="AB6146" s="1299"/>
      <c r="AC6146" s="1262">
        <v>32.269300000000001</v>
      </c>
      <c r="AD6146" s="1262"/>
      <c r="AE6146" s="1262"/>
      <c r="AF6146" s="1262"/>
    </row>
    <row r="6147" spans="1:32" ht="16.7" customHeight="1">
      <c r="A6147" s="150"/>
      <c r="M6147" s="1240" t="s">
        <v>401</v>
      </c>
      <c r="N6147" s="1240"/>
      <c r="O6147" s="1240"/>
      <c r="P6147" s="1240"/>
      <c r="Q6147" s="1240"/>
      <c r="R6147" s="1240"/>
      <c r="S6147" s="1240"/>
      <c r="T6147" s="1240"/>
      <c r="U6147" s="1240"/>
      <c r="V6147" s="1240"/>
      <c r="W6147" s="1240"/>
      <c r="Z6147" s="1262">
        <v>54.863199999999999</v>
      </c>
      <c r="AA6147" s="1262"/>
      <c r="AB6147" s="1262"/>
      <c r="AC6147" s="1262"/>
      <c r="AD6147" s="1262"/>
      <c r="AE6147" s="1262"/>
      <c r="AF6147" s="1262"/>
    </row>
    <row r="6148" spans="1:32" ht="17.45" customHeight="1">
      <c r="A6148" s="150"/>
      <c r="M6148" s="1240" t="s">
        <v>402</v>
      </c>
      <c r="N6148" s="1240"/>
      <c r="O6148" s="1240"/>
      <c r="P6148" s="1240"/>
      <c r="Q6148" s="1240"/>
      <c r="R6148" s="1240"/>
      <c r="S6148" s="1240"/>
      <c r="T6148" s="1240"/>
      <c r="U6148" s="1240"/>
      <c r="V6148" s="1240"/>
      <c r="W6148" s="1240"/>
      <c r="Z6148" s="1262">
        <v>60.327399999999997</v>
      </c>
      <c r="AA6148" s="1262"/>
      <c r="AB6148" s="1262"/>
      <c r="AC6148" s="1262"/>
      <c r="AD6148" s="1262"/>
      <c r="AE6148" s="1262"/>
      <c r="AF6148" s="1262"/>
    </row>
    <row r="6149" spans="1:32" ht="17.45" customHeight="1">
      <c r="A6149" s="150"/>
      <c r="M6149" s="1240" t="s">
        <v>403</v>
      </c>
      <c r="N6149" s="1240"/>
      <c r="O6149" s="1240"/>
      <c r="P6149" s="1240"/>
      <c r="Q6149" s="1240"/>
      <c r="R6149" s="1240"/>
      <c r="S6149" s="1240"/>
      <c r="T6149" s="1240"/>
      <c r="U6149" s="1240"/>
      <c r="V6149" s="1240"/>
      <c r="W6149" s="1240"/>
      <c r="Z6149" s="1262">
        <v>1.2114</v>
      </c>
      <c r="AA6149" s="1262"/>
      <c r="AB6149" s="1262"/>
      <c r="AC6149" s="1262"/>
      <c r="AD6149" s="1262"/>
      <c r="AE6149" s="1262"/>
      <c r="AF6149" s="1262"/>
    </row>
    <row r="6150" spans="1:32" ht="16.7" customHeight="1">
      <c r="A6150" s="150"/>
      <c r="M6150" s="1240" t="s">
        <v>404</v>
      </c>
      <c r="N6150" s="1240"/>
      <c r="O6150" s="1240"/>
      <c r="P6150" s="1240"/>
      <c r="Q6150" s="1240"/>
      <c r="R6150" s="1240"/>
      <c r="S6150" s="1240"/>
      <c r="T6150" s="1240"/>
      <c r="U6150" s="1240"/>
      <c r="V6150" s="1240"/>
      <c r="W6150" s="1240"/>
      <c r="Z6150" s="1262">
        <v>0</v>
      </c>
      <c r="AA6150" s="1262"/>
      <c r="AB6150" s="1262"/>
      <c r="AC6150" s="1262"/>
      <c r="AD6150" s="1262"/>
      <c r="AE6150" s="1262"/>
      <c r="AF6150" s="1262"/>
    </row>
    <row r="6151" spans="1:32" ht="17.45" customHeight="1">
      <c r="A6151" s="153"/>
      <c r="B6151" s="154"/>
      <c r="C6151" s="154"/>
      <c r="D6151" s="154"/>
      <c r="E6151" s="154"/>
      <c r="F6151" s="154"/>
      <c r="G6151" s="154"/>
      <c r="H6151" s="154"/>
      <c r="I6151" s="154"/>
      <c r="J6151" s="154"/>
      <c r="K6151" s="154"/>
      <c r="L6151" s="154"/>
      <c r="M6151" s="1260" t="s">
        <v>405</v>
      </c>
      <c r="N6151" s="1260"/>
      <c r="O6151" s="1260"/>
      <c r="P6151" s="1260"/>
      <c r="Q6151" s="1260"/>
      <c r="R6151" s="1260"/>
      <c r="S6151" s="1260"/>
      <c r="T6151" s="1260"/>
      <c r="U6151" s="1260"/>
      <c r="V6151" s="1260"/>
      <c r="W6151" s="1260"/>
      <c r="X6151" s="154"/>
      <c r="Y6151" s="154"/>
      <c r="Z6151" s="1261">
        <v>0</v>
      </c>
      <c r="AA6151" s="1261"/>
      <c r="AB6151" s="1261"/>
      <c r="AC6151" s="1261"/>
      <c r="AD6151" s="1261"/>
      <c r="AE6151" s="1261"/>
      <c r="AF6151" s="1261"/>
    </row>
    <row r="6152" spans="1:32" ht="16.7" customHeight="1">
      <c r="A6152" s="1257" t="s">
        <v>406</v>
      </c>
      <c r="B6152" s="1257"/>
      <c r="C6152" s="1257"/>
      <c r="D6152" s="1257"/>
      <c r="E6152" s="1257"/>
      <c r="F6152" s="1257"/>
      <c r="G6152" s="1257"/>
      <c r="H6152" s="1257"/>
      <c r="I6152" s="1257"/>
      <c r="J6152" s="1257"/>
      <c r="K6152" s="1257"/>
      <c r="L6152" s="1257"/>
      <c r="M6152" s="1257"/>
      <c r="N6152" s="1257"/>
      <c r="O6152" s="1258" t="s">
        <v>391</v>
      </c>
      <c r="P6152" s="1258"/>
      <c r="Q6152" s="1258"/>
      <c r="R6152" s="1258"/>
      <c r="S6152" s="1258" t="s">
        <v>407</v>
      </c>
      <c r="T6152" s="1258"/>
      <c r="U6152" s="1258"/>
      <c r="V6152" s="1258"/>
      <c r="W6152" s="1258" t="s">
        <v>408</v>
      </c>
      <c r="X6152" s="1258"/>
      <c r="Y6152" s="1258"/>
      <c r="Z6152" s="1258"/>
      <c r="AA6152" s="1258"/>
      <c r="AB6152" s="1258"/>
      <c r="AC6152" s="1259" t="s">
        <v>409</v>
      </c>
      <c r="AD6152" s="1259"/>
      <c r="AE6152" s="1259"/>
      <c r="AF6152" s="1259"/>
    </row>
    <row r="6153" spans="1:32" ht="23.25" customHeight="1">
      <c r="A6153" s="146"/>
      <c r="B6153" s="147"/>
      <c r="C6153" s="170" t="s">
        <v>1203</v>
      </c>
      <c r="D6153" s="1314" t="s">
        <v>1204</v>
      </c>
      <c r="E6153" s="1314"/>
      <c r="F6153" s="1314"/>
      <c r="G6153" s="1314"/>
      <c r="H6153" s="1314"/>
      <c r="I6153" s="1314"/>
      <c r="J6153" s="1314"/>
      <c r="K6153" s="1314"/>
      <c r="L6153" s="1314"/>
      <c r="M6153" s="1314"/>
      <c r="N6153" s="1314"/>
      <c r="O6153" s="1315">
        <v>0.1</v>
      </c>
      <c r="P6153" s="1315"/>
      <c r="Q6153" s="1315"/>
      <c r="R6153" s="1315"/>
      <c r="S6153" s="1316" t="s">
        <v>666</v>
      </c>
      <c r="T6153" s="1316"/>
      <c r="U6153" s="1316"/>
      <c r="V6153" s="1316"/>
      <c r="W6153" s="1317">
        <v>66.340100000000007</v>
      </c>
      <c r="X6153" s="1317"/>
      <c r="Y6153" s="1317"/>
      <c r="Z6153" s="1317"/>
      <c r="AA6153" s="1317"/>
      <c r="AB6153" s="1317"/>
      <c r="AC6153" s="1318">
        <v>6.6340000000000003</v>
      </c>
      <c r="AD6153" s="1318"/>
      <c r="AE6153" s="1318"/>
      <c r="AF6153" s="1318"/>
    </row>
    <row r="6154" spans="1:32" ht="22.5" customHeight="1">
      <c r="A6154" s="153"/>
      <c r="B6154" s="154"/>
      <c r="C6154" s="175" t="s">
        <v>1205</v>
      </c>
      <c r="D6154" s="1304" t="s">
        <v>1206</v>
      </c>
      <c r="E6154" s="1304"/>
      <c r="F6154" s="1304"/>
      <c r="G6154" s="1304"/>
      <c r="H6154" s="1304"/>
      <c r="I6154" s="1304"/>
      <c r="J6154" s="1304"/>
      <c r="K6154" s="1304"/>
      <c r="L6154" s="1304"/>
      <c r="M6154" s="1304"/>
      <c r="N6154" s="1304"/>
      <c r="O6154" s="1305">
        <v>0.01</v>
      </c>
      <c r="P6154" s="1305"/>
      <c r="Q6154" s="1305"/>
      <c r="R6154" s="1305"/>
      <c r="S6154" s="1306" t="s">
        <v>666</v>
      </c>
      <c r="T6154" s="1306"/>
      <c r="U6154" s="1306"/>
      <c r="V6154" s="1306"/>
      <c r="W6154" s="1307">
        <v>49.018999999999998</v>
      </c>
      <c r="X6154" s="1307"/>
      <c r="Y6154" s="1307"/>
      <c r="Z6154" s="1307"/>
      <c r="AA6154" s="1307"/>
      <c r="AB6154" s="1307"/>
      <c r="AC6154" s="1308">
        <v>0.49020000000000002</v>
      </c>
      <c r="AD6154" s="1308"/>
      <c r="AE6154" s="1308"/>
      <c r="AF6154" s="1308"/>
    </row>
    <row r="6155" spans="1:32" ht="17.45" customHeight="1">
      <c r="A6155" s="1246"/>
      <c r="B6155" s="1246"/>
      <c r="C6155" s="1246"/>
      <c r="D6155" s="1246"/>
      <c r="E6155" s="1246"/>
      <c r="F6155" s="1246"/>
      <c r="G6155" s="1246"/>
      <c r="H6155" s="1246"/>
      <c r="I6155" s="1246"/>
      <c r="J6155" s="1246"/>
      <c r="K6155" s="1246"/>
      <c r="L6155" s="1246"/>
      <c r="M6155" s="1247" t="s">
        <v>411</v>
      </c>
      <c r="N6155" s="1247"/>
      <c r="O6155" s="1247"/>
      <c r="P6155" s="1247"/>
      <c r="Q6155" s="1247"/>
      <c r="R6155" s="1247"/>
      <c r="S6155" s="1247"/>
      <c r="T6155" s="1247"/>
      <c r="U6155" s="1247"/>
      <c r="V6155" s="1247"/>
      <c r="W6155" s="1247"/>
      <c r="X6155" s="1248"/>
      <c r="Y6155" s="1248"/>
      <c r="Z6155" s="1249">
        <v>7.1242000000000001</v>
      </c>
      <c r="AA6155" s="1249"/>
      <c r="AB6155" s="1249"/>
      <c r="AC6155" s="1249"/>
      <c r="AD6155" s="1249"/>
      <c r="AE6155" s="1249"/>
      <c r="AF6155" s="1249"/>
    </row>
    <row r="6156" spans="1:32" ht="17.45" customHeight="1">
      <c r="A6156" s="1257" t="s">
        <v>412</v>
      </c>
      <c r="B6156" s="1257"/>
      <c r="C6156" s="1257"/>
      <c r="D6156" s="1257"/>
      <c r="E6156" s="1257"/>
      <c r="F6156" s="1257"/>
      <c r="G6156" s="1257"/>
      <c r="H6156" s="1257"/>
      <c r="I6156" s="1257"/>
      <c r="J6156" s="1257"/>
      <c r="K6156" s="1257"/>
      <c r="L6156" s="1257"/>
      <c r="M6156" s="1257"/>
      <c r="N6156" s="1257"/>
      <c r="O6156" s="1258" t="s">
        <v>391</v>
      </c>
      <c r="P6156" s="1258"/>
      <c r="Q6156" s="1258"/>
      <c r="R6156" s="1258"/>
      <c r="S6156" s="1258" t="s">
        <v>407</v>
      </c>
      <c r="T6156" s="1258"/>
      <c r="U6156" s="1258"/>
      <c r="V6156" s="1258"/>
      <c r="W6156" s="1258" t="s">
        <v>408</v>
      </c>
      <c r="X6156" s="1258"/>
      <c r="Y6156" s="1258"/>
      <c r="Z6156" s="1258"/>
      <c r="AA6156" s="1258"/>
      <c r="AB6156" s="1258"/>
      <c r="AC6156" s="1259" t="s">
        <v>409</v>
      </c>
      <c r="AD6156" s="1259"/>
      <c r="AE6156" s="1259"/>
      <c r="AF6156" s="1259"/>
    </row>
    <row r="6157" spans="1:32" ht="16.7" customHeight="1">
      <c r="A6157" s="1246"/>
      <c r="B6157" s="1246"/>
      <c r="C6157" s="1246"/>
      <c r="D6157" s="1246"/>
      <c r="E6157" s="1246"/>
      <c r="F6157" s="1246"/>
      <c r="G6157" s="1246"/>
      <c r="H6157" s="1246"/>
      <c r="I6157" s="1246"/>
      <c r="J6157" s="1246"/>
      <c r="K6157" s="1246"/>
      <c r="L6157" s="1246"/>
      <c r="M6157" s="1247" t="s">
        <v>413</v>
      </c>
      <c r="N6157" s="1247"/>
      <c r="O6157" s="1247"/>
      <c r="P6157" s="1247"/>
      <c r="Q6157" s="1247"/>
      <c r="R6157" s="1247"/>
      <c r="S6157" s="1247"/>
      <c r="T6157" s="1247"/>
      <c r="U6157" s="1247"/>
      <c r="V6157" s="1247"/>
      <c r="W6157" s="1247"/>
      <c r="X6157" s="1248"/>
      <c r="Y6157" s="1248"/>
      <c r="Z6157" s="1249">
        <v>0</v>
      </c>
      <c r="AA6157" s="1249"/>
      <c r="AB6157" s="1249"/>
      <c r="AC6157" s="1249"/>
      <c r="AD6157" s="1249"/>
      <c r="AE6157" s="1249"/>
      <c r="AF6157" s="1249"/>
    </row>
    <row r="6158" spans="1:32" ht="17.45" customHeight="1">
      <c r="A6158" s="1257" t="s">
        <v>414</v>
      </c>
      <c r="B6158" s="1257"/>
      <c r="C6158" s="1257"/>
      <c r="D6158" s="1257"/>
      <c r="E6158" s="1257"/>
      <c r="F6158" s="1257"/>
      <c r="G6158" s="1257"/>
      <c r="H6158" s="1257"/>
      <c r="I6158" s="1257"/>
      <c r="J6158" s="1257"/>
      <c r="K6158" s="1257"/>
      <c r="L6158" s="1257"/>
      <c r="M6158" s="1257"/>
      <c r="N6158" s="1257"/>
      <c r="O6158" s="1258" t="s">
        <v>391</v>
      </c>
      <c r="P6158" s="1258"/>
      <c r="Q6158" s="1258"/>
      <c r="R6158" s="1258"/>
      <c r="S6158" s="1258" t="s">
        <v>407</v>
      </c>
      <c r="T6158" s="1258"/>
      <c r="U6158" s="1258"/>
      <c r="V6158" s="1258"/>
      <c r="W6158" s="1258" t="s">
        <v>408</v>
      </c>
      <c r="X6158" s="1258"/>
      <c r="Y6158" s="1258"/>
      <c r="Z6158" s="1258"/>
      <c r="AA6158" s="1258"/>
      <c r="AB6158" s="1258"/>
      <c r="AC6158" s="1259" t="s">
        <v>409</v>
      </c>
      <c r="AD6158" s="1259"/>
      <c r="AE6158" s="1259"/>
      <c r="AF6158" s="1259"/>
    </row>
    <row r="6159" spans="1:32" ht="22.5" customHeight="1">
      <c r="A6159" s="146"/>
      <c r="B6159" s="147"/>
      <c r="C6159" s="170" t="s">
        <v>1207</v>
      </c>
      <c r="D6159" s="1314" t="s">
        <v>1208</v>
      </c>
      <c r="E6159" s="1314"/>
      <c r="F6159" s="1314"/>
      <c r="G6159" s="1314"/>
      <c r="H6159" s="1314"/>
      <c r="I6159" s="1314"/>
      <c r="J6159" s="1314"/>
      <c r="K6159" s="1314"/>
      <c r="L6159" s="1314"/>
      <c r="M6159" s="1314"/>
      <c r="N6159" s="1314"/>
      <c r="O6159" s="1315">
        <v>1.0000000000000001E-5</v>
      </c>
      <c r="P6159" s="1315"/>
      <c r="Q6159" s="1315"/>
      <c r="R6159" s="1315"/>
      <c r="S6159" s="1316" t="s">
        <v>623</v>
      </c>
      <c r="T6159" s="1316"/>
      <c r="U6159" s="1316"/>
      <c r="V6159" s="1316"/>
      <c r="W6159" s="1317">
        <v>33.54</v>
      </c>
      <c r="X6159" s="1317"/>
      <c r="Y6159" s="1317"/>
      <c r="Z6159" s="1317"/>
      <c r="AA6159" s="1317"/>
      <c r="AB6159" s="1317"/>
      <c r="AC6159" s="1318">
        <v>2.9999999999999997E-4</v>
      </c>
      <c r="AD6159" s="1318"/>
      <c r="AE6159" s="1318"/>
      <c r="AF6159" s="1318"/>
    </row>
    <row r="6160" spans="1:32" ht="23.25" customHeight="1">
      <c r="A6160" s="153"/>
      <c r="B6160" s="154"/>
      <c r="C6160" s="175" t="s">
        <v>1209</v>
      </c>
      <c r="D6160" s="1304" t="s">
        <v>1210</v>
      </c>
      <c r="E6160" s="1304"/>
      <c r="F6160" s="1304"/>
      <c r="G6160" s="1304"/>
      <c r="H6160" s="1304"/>
      <c r="I6160" s="1304"/>
      <c r="J6160" s="1304"/>
      <c r="K6160" s="1304"/>
      <c r="L6160" s="1304"/>
      <c r="M6160" s="1304"/>
      <c r="N6160" s="1304"/>
      <c r="O6160" s="1305">
        <v>1.2999999999999999E-4</v>
      </c>
      <c r="P6160" s="1305"/>
      <c r="Q6160" s="1305"/>
      <c r="R6160" s="1305"/>
      <c r="S6160" s="1306" t="s">
        <v>623</v>
      </c>
      <c r="T6160" s="1306"/>
      <c r="U6160" s="1306"/>
      <c r="V6160" s="1306"/>
      <c r="W6160" s="1307">
        <v>33.54</v>
      </c>
      <c r="X6160" s="1307"/>
      <c r="Y6160" s="1307"/>
      <c r="Z6160" s="1307"/>
      <c r="AA6160" s="1307"/>
      <c r="AB6160" s="1307"/>
      <c r="AC6160" s="1308">
        <v>4.4000000000000003E-3</v>
      </c>
      <c r="AD6160" s="1308"/>
      <c r="AE6160" s="1308"/>
      <c r="AF6160" s="1308"/>
    </row>
    <row r="6161" spans="1:32" ht="16.7" customHeight="1">
      <c r="A6161" s="1251"/>
      <c r="B6161" s="1251"/>
      <c r="C6161" s="1251"/>
      <c r="D6161" s="1251"/>
      <c r="E6161" s="1251"/>
      <c r="F6161" s="1251"/>
      <c r="G6161" s="1251"/>
      <c r="H6161" s="1251"/>
      <c r="I6161" s="1251"/>
      <c r="J6161" s="1251"/>
      <c r="K6161" s="1251"/>
      <c r="L6161" s="1251"/>
      <c r="M6161" s="1252" t="s">
        <v>415</v>
      </c>
      <c r="N6161" s="1252"/>
      <c r="O6161" s="1252"/>
      <c r="P6161" s="1252"/>
      <c r="Q6161" s="1252"/>
      <c r="R6161" s="1252"/>
      <c r="S6161" s="1252"/>
      <c r="T6161" s="1252"/>
      <c r="U6161" s="1252"/>
      <c r="V6161" s="1252"/>
      <c r="W6161" s="1252"/>
      <c r="X6161" s="1253"/>
      <c r="Y6161" s="1253"/>
      <c r="Z6161" s="1254">
        <v>4.7000000000000002E-3</v>
      </c>
      <c r="AA6161" s="1254"/>
      <c r="AB6161" s="1254"/>
      <c r="AC6161" s="1254"/>
      <c r="AD6161" s="1254"/>
      <c r="AE6161" s="1254"/>
      <c r="AF6161" s="1254"/>
    </row>
    <row r="6162" spans="1:32" ht="17.45" customHeight="1">
      <c r="A6162" s="1255" t="s">
        <v>416</v>
      </c>
      <c r="B6162" s="1255"/>
      <c r="C6162" s="1255"/>
      <c r="D6162" s="1255"/>
      <c r="E6162" s="1255"/>
      <c r="F6162" s="1255"/>
      <c r="G6162" s="1255"/>
      <c r="H6162" s="1255"/>
      <c r="I6162" s="1255"/>
      <c r="J6162" s="1256" t="s">
        <v>391</v>
      </c>
      <c r="K6162" s="1256"/>
      <c r="L6162" s="158" t="s">
        <v>417</v>
      </c>
      <c r="M6162" s="158" t="s">
        <v>418</v>
      </c>
      <c r="N6162" s="1256" t="s">
        <v>419</v>
      </c>
      <c r="O6162" s="1256"/>
      <c r="P6162" s="1256" t="s">
        <v>420</v>
      </c>
      <c r="Q6162" s="1256"/>
      <c r="R6162" s="1256"/>
      <c r="S6162" s="1256"/>
      <c r="T6162" s="1256" t="s">
        <v>421</v>
      </c>
      <c r="U6162" s="1256"/>
      <c r="V6162" s="1256"/>
      <c r="W6162" s="1256"/>
      <c r="X6162" s="1256" t="s">
        <v>422</v>
      </c>
      <c r="Y6162" s="1256"/>
      <c r="Z6162" s="1256"/>
      <c r="AA6162" s="1256"/>
      <c r="AB6162" s="1256"/>
      <c r="AC6162" s="1245" t="s">
        <v>409</v>
      </c>
      <c r="AD6162" s="1245"/>
      <c r="AE6162" s="1245"/>
      <c r="AF6162" s="1245"/>
    </row>
    <row r="6163" spans="1:32" ht="36.6" customHeight="1">
      <c r="A6163" s="146"/>
      <c r="B6163" s="147"/>
      <c r="C6163" s="170" t="s">
        <v>1211</v>
      </c>
      <c r="D6163" s="1263" t="s">
        <v>1208</v>
      </c>
      <c r="E6163" s="1263"/>
      <c r="F6163" s="1263"/>
      <c r="G6163" s="1263"/>
      <c r="H6163" s="1263"/>
      <c r="I6163" s="1263"/>
      <c r="J6163" s="1300">
        <v>1.0000000000000001E-5</v>
      </c>
      <c r="K6163" s="1300"/>
      <c r="L6163" s="171">
        <v>0</v>
      </c>
      <c r="M6163" s="171">
        <v>0</v>
      </c>
      <c r="N6163" s="1265">
        <v>0</v>
      </c>
      <c r="O6163" s="1265"/>
      <c r="P6163" s="1265">
        <v>1.1000000000000001</v>
      </c>
      <c r="Q6163" s="1265"/>
      <c r="R6163" s="1265"/>
      <c r="S6163" s="1265"/>
      <c r="T6163" s="1265">
        <v>0.88</v>
      </c>
      <c r="U6163" s="1265"/>
      <c r="V6163" s="1265"/>
      <c r="W6163" s="1265"/>
      <c r="X6163" s="1265">
        <v>0.72</v>
      </c>
      <c r="Y6163" s="1265"/>
      <c r="Z6163" s="1265"/>
      <c r="AA6163" s="1265"/>
      <c r="AB6163" s="1265"/>
      <c r="AC6163" s="1266">
        <v>0</v>
      </c>
      <c r="AD6163" s="1266"/>
      <c r="AE6163" s="1266"/>
      <c r="AF6163" s="1266"/>
    </row>
    <row r="6164" spans="1:32" ht="33" customHeight="1">
      <c r="A6164" s="153"/>
      <c r="B6164" s="154"/>
      <c r="C6164" s="175" t="s">
        <v>1212</v>
      </c>
      <c r="D6164" s="1294" t="s">
        <v>1210</v>
      </c>
      <c r="E6164" s="1294"/>
      <c r="F6164" s="1294"/>
      <c r="G6164" s="1294"/>
      <c r="H6164" s="1294"/>
      <c r="I6164" s="1294"/>
      <c r="J6164" s="1295">
        <v>1.2999999999999999E-4</v>
      </c>
      <c r="K6164" s="1295"/>
      <c r="L6164" s="176">
        <v>0</v>
      </c>
      <c r="M6164" s="176">
        <v>0</v>
      </c>
      <c r="N6164" s="1296">
        <v>0</v>
      </c>
      <c r="O6164" s="1296"/>
      <c r="P6164" s="1296">
        <v>1.1000000000000001</v>
      </c>
      <c r="Q6164" s="1296"/>
      <c r="R6164" s="1296"/>
      <c r="S6164" s="1296"/>
      <c r="T6164" s="1296">
        <v>0.88</v>
      </c>
      <c r="U6164" s="1296"/>
      <c r="V6164" s="1296"/>
      <c r="W6164" s="1296"/>
      <c r="X6164" s="1296">
        <v>0.72</v>
      </c>
      <c r="Y6164" s="1296"/>
      <c r="Z6164" s="1296"/>
      <c r="AA6164" s="1296"/>
      <c r="AB6164" s="1296"/>
      <c r="AC6164" s="1261">
        <v>0</v>
      </c>
      <c r="AD6164" s="1261"/>
      <c r="AE6164" s="1261"/>
      <c r="AF6164" s="1261"/>
    </row>
    <row r="6165" spans="1:32" ht="17.45" customHeight="1">
      <c r="A6165" s="1246"/>
      <c r="B6165" s="1246"/>
      <c r="C6165" s="1246"/>
      <c r="D6165" s="1246"/>
      <c r="E6165" s="1246"/>
      <c r="F6165" s="1246"/>
      <c r="G6165" s="1246"/>
      <c r="H6165" s="1246"/>
      <c r="I6165" s="1246"/>
      <c r="J6165" s="1246"/>
      <c r="K6165" s="1246"/>
      <c r="L6165" s="1246"/>
      <c r="M6165" s="1247" t="s">
        <v>423</v>
      </c>
      <c r="N6165" s="1247"/>
      <c r="O6165" s="1247"/>
      <c r="P6165" s="1247"/>
      <c r="Q6165" s="1247"/>
      <c r="R6165" s="1247"/>
      <c r="S6165" s="1247"/>
      <c r="T6165" s="1247"/>
      <c r="U6165" s="1247"/>
      <c r="V6165" s="1247"/>
      <c r="W6165" s="1247"/>
      <c r="X6165" s="1248"/>
      <c r="Y6165" s="1248"/>
      <c r="Z6165" s="1249">
        <v>0</v>
      </c>
      <c r="AA6165" s="1249"/>
      <c r="AB6165" s="1249"/>
      <c r="AC6165" s="1249"/>
      <c r="AD6165" s="1249"/>
      <c r="AE6165" s="1249"/>
      <c r="AF6165" s="1249"/>
    </row>
    <row r="6166" spans="1:32" ht="5.85" customHeight="1">
      <c r="A6166" s="1250"/>
      <c r="B6166" s="1250"/>
      <c r="C6166" s="1250"/>
      <c r="D6166" s="1250"/>
      <c r="E6166" s="1250"/>
      <c r="F6166" s="1250"/>
      <c r="G6166" s="1250"/>
      <c r="H6166" s="1250"/>
      <c r="I6166" s="1250"/>
      <c r="J6166" s="1250"/>
      <c r="K6166" s="1250"/>
      <c r="L6166" s="1250"/>
      <c r="M6166" s="1250"/>
      <c r="N6166" s="1250"/>
      <c r="O6166" s="1250"/>
      <c r="P6166" s="1250"/>
      <c r="Q6166" s="1250"/>
      <c r="R6166" s="1250"/>
      <c r="S6166" s="1250"/>
      <c r="T6166" s="1250"/>
      <c r="U6166" s="1250"/>
      <c r="V6166" s="1250"/>
      <c r="W6166" s="1250"/>
      <c r="X6166" s="1250"/>
      <c r="Y6166" s="1250"/>
      <c r="Z6166" s="1250"/>
      <c r="AA6166" s="1250"/>
      <c r="AB6166" s="1250"/>
      <c r="AC6166" s="1250"/>
      <c r="AD6166" s="1250"/>
      <c r="AE6166" s="1250"/>
      <c r="AF6166" s="1250"/>
    </row>
    <row r="6167" spans="1:32" ht="16.7" customHeight="1">
      <c r="A6167" s="1239"/>
      <c r="B6167" s="1239"/>
      <c r="C6167" s="1239"/>
      <c r="D6167" s="1239"/>
      <c r="E6167" s="1239"/>
      <c r="F6167" s="1239"/>
      <c r="G6167" s="1239"/>
      <c r="H6167" s="1239"/>
      <c r="I6167" s="1239"/>
      <c r="J6167" s="1239"/>
      <c r="K6167" s="1239"/>
      <c r="L6167" s="1239"/>
      <c r="M6167" s="1240" t="s">
        <v>424</v>
      </c>
      <c r="N6167" s="1240"/>
      <c r="O6167" s="1240"/>
      <c r="P6167" s="1240"/>
      <c r="Q6167" s="1240"/>
      <c r="R6167" s="1240"/>
      <c r="S6167" s="1240"/>
      <c r="T6167" s="1240"/>
      <c r="U6167" s="1240"/>
      <c r="V6167" s="1240"/>
      <c r="W6167" s="1240"/>
      <c r="X6167" s="1243"/>
      <c r="Y6167" s="1243"/>
      <c r="Z6167" s="1241">
        <v>8.34</v>
      </c>
      <c r="AA6167" s="1241"/>
      <c r="AB6167" s="1241"/>
      <c r="AC6167" s="1241"/>
      <c r="AD6167" s="1241"/>
      <c r="AE6167" s="1241"/>
      <c r="AF6167" s="1241"/>
    </row>
    <row r="6168" spans="1:32" ht="16.7" customHeight="1">
      <c r="A6168" s="1239"/>
      <c r="B6168" s="1239"/>
      <c r="C6168" s="1239"/>
      <c r="D6168" s="1239"/>
      <c r="E6168" s="1239"/>
      <c r="F6168" s="1239"/>
      <c r="G6168" s="1239"/>
      <c r="H6168" s="1239"/>
      <c r="I6168" s="1239"/>
      <c r="J6168" s="1239"/>
      <c r="K6168" s="1240" t="s">
        <v>425</v>
      </c>
      <c r="L6168" s="1240"/>
      <c r="M6168" s="1240"/>
      <c r="N6168" s="1240"/>
      <c r="O6168" s="1240"/>
      <c r="P6168" s="1240"/>
      <c r="Q6168" s="151"/>
      <c r="R6168" s="1244">
        <v>0</v>
      </c>
      <c r="S6168" s="1244"/>
      <c r="T6168" s="1244"/>
      <c r="U6168" s="151"/>
      <c r="V6168" s="1240" t="s">
        <v>426</v>
      </c>
      <c r="W6168" s="1240"/>
      <c r="X6168" s="1243"/>
      <c r="Y6168" s="1243"/>
      <c r="Z6168" s="1241">
        <v>0</v>
      </c>
      <c r="AA6168" s="1241"/>
      <c r="AB6168" s="1241"/>
      <c r="AC6168" s="1241"/>
      <c r="AD6168" s="1241"/>
      <c r="AE6168" s="1241"/>
      <c r="AF6168" s="1241"/>
    </row>
    <row r="6169" spans="1:32" ht="0.75" customHeight="1">
      <c r="A6169" s="1239"/>
      <c r="B6169" s="1239"/>
      <c r="C6169" s="1239"/>
      <c r="D6169" s="1239"/>
      <c r="E6169" s="1239"/>
      <c r="F6169" s="1239"/>
      <c r="G6169" s="1239"/>
      <c r="H6169" s="1239"/>
      <c r="I6169" s="1239"/>
      <c r="J6169" s="1239"/>
      <c r="K6169" s="1239"/>
      <c r="L6169" s="1239"/>
      <c r="M6169" s="1239"/>
      <c r="N6169" s="1239"/>
      <c r="O6169" s="1239"/>
      <c r="P6169" s="1239"/>
      <c r="Q6169" s="1239"/>
      <c r="R6169" s="1239"/>
      <c r="S6169" s="1239"/>
      <c r="T6169" s="1239"/>
      <c r="U6169" s="1239"/>
      <c r="V6169" s="1240"/>
      <c r="W6169" s="1240"/>
      <c r="X6169" s="1243"/>
      <c r="Y6169" s="1243"/>
      <c r="Z6169" s="1241"/>
      <c r="AA6169" s="1241"/>
      <c r="AB6169" s="1241"/>
      <c r="AC6169" s="1241"/>
      <c r="AD6169" s="1241"/>
      <c r="AE6169" s="1241"/>
      <c r="AF6169" s="1241"/>
    </row>
    <row r="6170" spans="1:32" ht="16.7" customHeight="1">
      <c r="A6170" s="1239"/>
      <c r="B6170" s="1239"/>
      <c r="C6170" s="1239"/>
      <c r="D6170" s="1239"/>
      <c r="E6170" s="1239"/>
      <c r="F6170" s="1239"/>
      <c r="G6170" s="1239"/>
      <c r="H6170" s="1239"/>
      <c r="I6170" s="1239"/>
      <c r="J6170" s="1239"/>
      <c r="K6170" s="1239"/>
      <c r="L6170" s="1239"/>
      <c r="M6170" s="1240" t="s">
        <v>427</v>
      </c>
      <c r="N6170" s="1240"/>
      <c r="O6170" s="1240"/>
      <c r="P6170" s="1240"/>
      <c r="Q6170" s="1240"/>
      <c r="R6170" s="1240"/>
      <c r="S6170" s="1240"/>
      <c r="T6170" s="1240"/>
      <c r="U6170" s="1240"/>
      <c r="V6170" s="1240"/>
      <c r="W6170" s="1240"/>
      <c r="X6170" s="1243"/>
      <c r="Y6170" s="1243"/>
      <c r="Z6170" s="1241">
        <v>8.34</v>
      </c>
      <c r="AA6170" s="1241"/>
      <c r="AB6170" s="1241"/>
      <c r="AC6170" s="1241"/>
      <c r="AD6170" s="1241"/>
      <c r="AE6170" s="1241"/>
      <c r="AF6170" s="1241"/>
    </row>
    <row r="6171" spans="1:32" ht="5.85" customHeight="1">
      <c r="A6171" s="1242"/>
      <c r="B6171" s="1242"/>
      <c r="C6171" s="1242"/>
      <c r="D6171" s="1242"/>
      <c r="E6171" s="1242"/>
      <c r="F6171" s="1242"/>
      <c r="G6171" s="1242"/>
      <c r="H6171" s="1242"/>
      <c r="I6171" s="1242"/>
      <c r="J6171" s="1242"/>
      <c r="K6171" s="1242"/>
      <c r="L6171" s="1242"/>
      <c r="M6171" s="1242"/>
      <c r="N6171" s="1242"/>
      <c r="O6171" s="1242"/>
      <c r="P6171" s="1242"/>
      <c r="Q6171" s="1242"/>
      <c r="R6171" s="1242"/>
      <c r="S6171" s="1242"/>
      <c r="T6171" s="1242"/>
      <c r="U6171" s="1242"/>
      <c r="V6171" s="1242"/>
      <c r="W6171" s="1242"/>
      <c r="X6171" s="1242"/>
      <c r="Y6171" s="1242"/>
      <c r="Z6171" s="1242"/>
      <c r="AA6171" s="1242"/>
      <c r="AB6171" s="1242"/>
      <c r="AC6171" s="1242"/>
      <c r="AD6171" s="1242"/>
      <c r="AE6171" s="1242"/>
      <c r="AF6171" s="1242"/>
    </row>
    <row r="6172" spans="1:32" ht="31.9" customHeight="1">
      <c r="A6172" s="153"/>
      <c r="B6172" s="154"/>
      <c r="C6172" s="154"/>
      <c r="D6172" s="154"/>
      <c r="E6172" s="154"/>
      <c r="F6172" s="154"/>
      <c r="G6172" s="154"/>
      <c r="H6172" s="154"/>
      <c r="I6172" s="154"/>
      <c r="J6172" s="154"/>
      <c r="K6172" s="154"/>
      <c r="L6172" s="154"/>
      <c r="M6172" s="154"/>
      <c r="N6172" s="154"/>
      <c r="O6172" s="154"/>
      <c r="P6172" s="154"/>
      <c r="Q6172" s="154"/>
      <c r="R6172" s="154"/>
      <c r="S6172" s="154"/>
      <c r="T6172" s="154"/>
      <c r="U6172" s="154"/>
      <c r="V6172" s="154"/>
      <c r="W6172" s="154"/>
      <c r="X6172" s="154"/>
      <c r="Y6172" s="154"/>
      <c r="Z6172" s="154"/>
      <c r="AA6172" s="154"/>
      <c r="AB6172" s="154"/>
      <c r="AC6172" s="154"/>
      <c r="AD6172" s="154"/>
      <c r="AE6172" s="154"/>
      <c r="AF6172" s="162"/>
    </row>
    <row r="6173" spans="1:32" ht="1.5" customHeight="1">
      <c r="A6173" s="146"/>
      <c r="B6173" s="147"/>
      <c r="C6173" s="147"/>
      <c r="D6173" s="147"/>
      <c r="E6173" s="147"/>
      <c r="F6173" s="147"/>
      <c r="G6173" s="1289" t="s">
        <v>376</v>
      </c>
      <c r="H6173" s="1289"/>
      <c r="I6173" s="1289"/>
      <c r="J6173" s="1289"/>
      <c r="K6173" s="1289"/>
      <c r="L6173" s="1289"/>
      <c r="M6173" s="1289"/>
      <c r="N6173" s="1289"/>
      <c r="O6173" s="1289"/>
      <c r="P6173" s="1289"/>
      <c r="Q6173" s="1289"/>
      <c r="R6173" s="1289"/>
      <c r="S6173" s="1289"/>
      <c r="T6173" s="1289"/>
      <c r="U6173" s="1289"/>
      <c r="V6173" s="1289"/>
      <c r="W6173" s="1289"/>
      <c r="X6173" s="1289"/>
      <c r="Y6173" s="1289"/>
      <c r="Z6173" s="1289"/>
      <c r="AA6173" s="148"/>
      <c r="AB6173" s="1290" t="s">
        <v>1213</v>
      </c>
      <c r="AC6173" s="1290"/>
      <c r="AD6173" s="1290"/>
      <c r="AE6173" s="1290"/>
      <c r="AF6173" s="1290"/>
    </row>
    <row r="6174" spans="1:32" ht="15.4" customHeight="1">
      <c r="A6174" s="150"/>
      <c r="B6174" s="1243"/>
      <c r="C6174" s="1243"/>
      <c r="D6174" s="1243"/>
      <c r="E6174" s="1243"/>
      <c r="G6174" s="1289"/>
      <c r="H6174" s="1289"/>
      <c r="I6174" s="1289"/>
      <c r="J6174" s="1289"/>
      <c r="K6174" s="1289"/>
      <c r="L6174" s="1289"/>
      <c r="M6174" s="1289"/>
      <c r="N6174" s="1289"/>
      <c r="O6174" s="1289"/>
      <c r="P6174" s="1289"/>
      <c r="Q6174" s="1289"/>
      <c r="R6174" s="1289"/>
      <c r="S6174" s="1289"/>
      <c r="T6174" s="1289"/>
      <c r="U6174" s="1289"/>
      <c r="V6174" s="1289"/>
      <c r="W6174" s="1289"/>
      <c r="X6174" s="1289"/>
      <c r="Y6174" s="1289"/>
      <c r="Z6174" s="1289"/>
      <c r="AA6174" s="152"/>
      <c r="AB6174" s="1290"/>
      <c r="AC6174" s="1290"/>
      <c r="AD6174" s="1290"/>
      <c r="AE6174" s="1290"/>
      <c r="AF6174" s="1290"/>
    </row>
    <row r="6175" spans="1:32" ht="0.75" customHeight="1">
      <c r="A6175" s="150"/>
      <c r="B6175" s="1243"/>
      <c r="C6175" s="1243"/>
      <c r="D6175" s="1243"/>
      <c r="E6175" s="1243"/>
      <c r="G6175" s="1289"/>
      <c r="H6175" s="1289"/>
      <c r="I6175" s="1289"/>
      <c r="J6175" s="1289"/>
      <c r="K6175" s="1289"/>
      <c r="L6175" s="1289"/>
      <c r="M6175" s="1289"/>
      <c r="N6175" s="1289"/>
      <c r="O6175" s="1289"/>
      <c r="P6175" s="1289"/>
      <c r="Q6175" s="1289"/>
      <c r="R6175" s="1289"/>
      <c r="S6175" s="1289"/>
      <c r="T6175" s="1289"/>
      <c r="U6175" s="1289"/>
      <c r="V6175" s="1289"/>
      <c r="W6175" s="1289"/>
      <c r="X6175" s="1289"/>
      <c r="Y6175" s="1289"/>
      <c r="Z6175" s="1289"/>
      <c r="AA6175" s="152"/>
      <c r="AB6175" s="1290"/>
      <c r="AC6175" s="1290"/>
      <c r="AD6175" s="1290"/>
      <c r="AE6175" s="1290"/>
      <c r="AF6175" s="1290"/>
    </row>
    <row r="6176" spans="1:32" ht="10.9" customHeight="1">
      <c r="A6176" s="150"/>
      <c r="B6176" s="1243"/>
      <c r="C6176" s="1243"/>
      <c r="D6176" s="1243"/>
      <c r="E6176" s="1243"/>
      <c r="G6176" s="1289"/>
      <c r="H6176" s="1289"/>
      <c r="I6176" s="1289"/>
      <c r="J6176" s="1289"/>
      <c r="K6176" s="1289"/>
      <c r="L6176" s="1289"/>
      <c r="M6176" s="1289"/>
      <c r="N6176" s="1289"/>
      <c r="O6176" s="1289"/>
      <c r="P6176" s="1289"/>
      <c r="Q6176" s="1289"/>
      <c r="R6176" s="1289"/>
      <c r="S6176" s="1289"/>
      <c r="T6176" s="1289"/>
      <c r="U6176" s="1289"/>
      <c r="V6176" s="1289"/>
      <c r="W6176" s="1289"/>
      <c r="X6176" s="1289"/>
      <c r="Y6176" s="1289"/>
      <c r="Z6176" s="1289"/>
      <c r="AA6176" s="152"/>
      <c r="AB6176" s="1291" t="s">
        <v>378</v>
      </c>
      <c r="AC6176" s="1291"/>
      <c r="AD6176" s="1291"/>
      <c r="AE6176" s="1292"/>
      <c r="AF6176" s="1292"/>
    </row>
    <row r="6177" spans="1:32" ht="13.9" customHeight="1">
      <c r="A6177" s="150"/>
      <c r="B6177" s="1243"/>
      <c r="C6177" s="1243"/>
      <c r="D6177" s="1243"/>
      <c r="E6177" s="1243"/>
      <c r="G6177" s="1293" t="s">
        <v>379</v>
      </c>
      <c r="H6177" s="1293"/>
      <c r="I6177" s="1293"/>
      <c r="J6177" s="1293"/>
      <c r="K6177" s="1293"/>
      <c r="L6177" s="1293"/>
      <c r="M6177" s="1293"/>
      <c r="N6177" s="1293"/>
      <c r="O6177" s="1293"/>
      <c r="P6177" s="1293"/>
      <c r="Q6177" s="1293"/>
      <c r="R6177" s="1293"/>
      <c r="S6177" s="1293"/>
      <c r="T6177" s="1293"/>
      <c r="U6177" s="1293"/>
      <c r="V6177" s="1293"/>
      <c r="W6177" s="1293"/>
      <c r="X6177" s="1293"/>
      <c r="Y6177" s="1293"/>
      <c r="Z6177" s="1293"/>
      <c r="AA6177" s="152"/>
      <c r="AB6177" s="1291"/>
      <c r="AC6177" s="1291"/>
      <c r="AD6177" s="1291"/>
      <c r="AE6177" s="1292"/>
      <c r="AF6177" s="1292"/>
    </row>
    <row r="6178" spans="1:32" ht="0.75" customHeight="1">
      <c r="A6178" s="150"/>
      <c r="G6178" s="1293"/>
      <c r="H6178" s="1293"/>
      <c r="I6178" s="1293"/>
      <c r="J6178" s="1293"/>
      <c r="K6178" s="1293"/>
      <c r="L6178" s="1293"/>
      <c r="M6178" s="1293"/>
      <c r="N6178" s="1293"/>
      <c r="O6178" s="1293"/>
      <c r="P6178" s="1293"/>
      <c r="Q6178" s="1293"/>
      <c r="R6178" s="1293"/>
      <c r="S6178" s="1293"/>
      <c r="T6178" s="1293"/>
      <c r="U6178" s="1293"/>
      <c r="V6178" s="1293"/>
      <c r="W6178" s="1293"/>
      <c r="X6178" s="1293"/>
      <c r="Y6178" s="1293"/>
      <c r="Z6178" s="1293"/>
      <c r="AA6178" s="152"/>
      <c r="AB6178" s="1291"/>
      <c r="AC6178" s="1291"/>
      <c r="AD6178" s="1291"/>
      <c r="AE6178" s="1292"/>
      <c r="AF6178" s="1292"/>
    </row>
    <row r="6179" spans="1:32" ht="0.75" customHeight="1">
      <c r="A6179" s="153"/>
      <c r="B6179" s="154"/>
      <c r="C6179" s="154"/>
      <c r="D6179" s="154"/>
      <c r="E6179" s="154"/>
      <c r="F6179" s="154"/>
      <c r="G6179" s="154"/>
      <c r="H6179" s="154"/>
      <c r="I6179" s="154"/>
      <c r="J6179" s="154"/>
      <c r="K6179" s="154"/>
      <c r="L6179" s="154"/>
      <c r="M6179" s="154"/>
      <c r="N6179" s="154"/>
      <c r="O6179" s="154"/>
      <c r="P6179" s="154"/>
      <c r="Q6179" s="154"/>
      <c r="R6179" s="154"/>
      <c r="S6179" s="154"/>
      <c r="T6179" s="154"/>
      <c r="U6179" s="154"/>
      <c r="V6179" s="154"/>
      <c r="W6179" s="154"/>
      <c r="X6179" s="154"/>
      <c r="Y6179" s="154"/>
      <c r="Z6179" s="154"/>
      <c r="AA6179" s="154"/>
      <c r="AB6179" s="154"/>
      <c r="AC6179" s="154"/>
      <c r="AD6179" s="154"/>
      <c r="AE6179" s="1292"/>
      <c r="AF6179" s="1292"/>
    </row>
    <row r="6180" spans="1:32" ht="16.7" customHeight="1">
      <c r="A6180" s="1280" t="s">
        <v>323</v>
      </c>
      <c r="B6180" s="1280"/>
      <c r="C6180" s="1280"/>
      <c r="D6180" s="1280"/>
      <c r="E6180" s="1280"/>
      <c r="F6180" s="1280"/>
      <c r="G6180" s="1280"/>
      <c r="H6180" s="1280"/>
      <c r="I6180" s="1280"/>
      <c r="J6180" s="1280"/>
      <c r="K6180" s="1280"/>
      <c r="L6180" s="1280"/>
      <c r="M6180" s="1280"/>
      <c r="N6180" s="1280"/>
      <c r="O6180" s="1280"/>
      <c r="P6180" s="1280"/>
      <c r="Q6180" s="1280"/>
      <c r="R6180" s="1280"/>
      <c r="S6180" s="1280"/>
      <c r="T6180" s="1280"/>
      <c r="U6180" s="1280"/>
      <c r="V6180" s="1280"/>
      <c r="W6180" s="1280"/>
      <c r="X6180" s="1280"/>
      <c r="Y6180" s="1280"/>
      <c r="Z6180" s="1280"/>
      <c r="AA6180" s="1280"/>
      <c r="AB6180" s="1280"/>
      <c r="AC6180" s="1280"/>
      <c r="AD6180" s="1280"/>
      <c r="AE6180" s="1280"/>
      <c r="AF6180" s="1280"/>
    </row>
    <row r="6181" spans="1:32" ht="37.15" customHeight="1">
      <c r="A6181" s="1301" t="s">
        <v>380</v>
      </c>
      <c r="B6181" s="1301"/>
      <c r="C6181" s="1301"/>
      <c r="D6181" s="1301"/>
      <c r="E6181" s="1301"/>
      <c r="F6181" s="1301"/>
      <c r="G6181" s="1301"/>
      <c r="H6181" s="1301"/>
      <c r="I6181" s="1301"/>
      <c r="J6181" s="1301"/>
      <c r="K6181" s="1301"/>
      <c r="L6181" s="1301"/>
      <c r="M6181" s="1301"/>
      <c r="N6181" s="1301"/>
      <c r="O6181" s="1301"/>
      <c r="P6181" s="1301"/>
      <c r="Q6181" s="1301"/>
      <c r="R6181" s="1301"/>
      <c r="S6181" s="1301"/>
      <c r="T6181" s="1301"/>
      <c r="U6181" s="1301"/>
      <c r="V6181" s="1301"/>
      <c r="W6181" s="1301"/>
      <c r="X6181" s="1301"/>
      <c r="Y6181" s="1280" t="s">
        <v>878</v>
      </c>
      <c r="Z6181" s="1280"/>
      <c r="AA6181" s="1280"/>
      <c r="AB6181" s="1280"/>
      <c r="AC6181" s="1280"/>
      <c r="AD6181" s="1280"/>
      <c r="AE6181" s="1280"/>
      <c r="AF6181" s="1280"/>
    </row>
    <row r="6182" spans="1:32" ht="5.0999999999999996" customHeight="1">
      <c r="A6182" s="155"/>
      <c r="B6182" s="156"/>
      <c r="C6182" s="156"/>
      <c r="D6182" s="156"/>
      <c r="E6182" s="156"/>
      <c r="F6182" s="156"/>
      <c r="G6182" s="156"/>
      <c r="H6182" s="156"/>
      <c r="I6182" s="156"/>
      <c r="J6182" s="156"/>
      <c r="K6182" s="156"/>
      <c r="L6182" s="156"/>
      <c r="M6182" s="156"/>
      <c r="N6182" s="156"/>
      <c r="O6182" s="156"/>
      <c r="P6182" s="156"/>
      <c r="Q6182" s="156"/>
      <c r="R6182" s="156"/>
      <c r="S6182" s="156"/>
      <c r="T6182" s="156"/>
      <c r="U6182" s="156"/>
      <c r="V6182" s="156"/>
      <c r="W6182" s="156"/>
      <c r="X6182" s="156"/>
      <c r="Y6182" s="156"/>
      <c r="Z6182" s="156"/>
      <c r="AA6182" s="156"/>
      <c r="AB6182" s="156"/>
      <c r="AC6182" s="156"/>
      <c r="AD6182" s="156"/>
      <c r="AE6182" s="156"/>
      <c r="AF6182" s="157"/>
    </row>
    <row r="6183" spans="1:32" ht="0.75" customHeight="1">
      <c r="A6183" s="1283" t="s">
        <v>382</v>
      </c>
      <c r="B6183" s="1283"/>
      <c r="C6183" s="1283"/>
      <c r="D6183" s="1283"/>
      <c r="E6183" s="1284"/>
      <c r="F6183" s="1284"/>
      <c r="G6183" s="1284"/>
      <c r="H6183" s="1284"/>
      <c r="I6183" s="1285" t="s">
        <v>1190</v>
      </c>
      <c r="J6183" s="1285"/>
      <c r="K6183" s="1285"/>
      <c r="L6183" s="1285"/>
      <c r="M6183" s="1285"/>
      <c r="N6183" s="1285"/>
      <c r="O6183" s="1285"/>
      <c r="P6183" s="1285"/>
      <c r="Q6183" s="1285"/>
      <c r="R6183" s="1285"/>
      <c r="S6183" s="1285"/>
      <c r="T6183" s="1285"/>
      <c r="U6183" s="1285"/>
      <c r="V6183" s="1285"/>
      <c r="W6183" s="1285"/>
      <c r="X6183" s="1285"/>
      <c r="Y6183" s="1275" t="s">
        <v>383</v>
      </c>
      <c r="Z6183" s="1275"/>
      <c r="AA6183" s="1275"/>
      <c r="AB6183" s="1275"/>
      <c r="AC6183" s="1275"/>
      <c r="AD6183" s="1286" t="s">
        <v>435</v>
      </c>
      <c r="AE6183" s="1286"/>
      <c r="AF6183" s="1286"/>
    </row>
    <row r="6184" spans="1:32" ht="18.2" customHeight="1">
      <c r="A6184" s="1283"/>
      <c r="B6184" s="1283"/>
      <c r="C6184" s="1283"/>
      <c r="D6184" s="1283"/>
      <c r="E6184" s="1287" t="s">
        <v>385</v>
      </c>
      <c r="F6184" s="1287"/>
      <c r="G6184" s="1287"/>
      <c r="H6184" s="1288" t="s">
        <v>386</v>
      </c>
      <c r="I6184" s="1285"/>
      <c r="J6184" s="1285"/>
      <c r="K6184" s="1285"/>
      <c r="L6184" s="1285"/>
      <c r="M6184" s="1285"/>
      <c r="N6184" s="1285"/>
      <c r="O6184" s="1285"/>
      <c r="P6184" s="1285"/>
      <c r="Q6184" s="1285"/>
      <c r="R6184" s="1285"/>
      <c r="S6184" s="1285"/>
      <c r="T6184" s="1285"/>
      <c r="U6184" s="1285"/>
      <c r="V6184" s="1285"/>
      <c r="W6184" s="1285"/>
      <c r="X6184" s="1285"/>
      <c r="Y6184" s="1275"/>
      <c r="Z6184" s="1275"/>
      <c r="AA6184" s="1275"/>
      <c r="AB6184" s="1275"/>
      <c r="AC6184" s="1275"/>
      <c r="AD6184" s="1286"/>
      <c r="AE6184" s="1286"/>
      <c r="AF6184" s="1286"/>
    </row>
    <row r="6185" spans="1:32" ht="18.2" customHeight="1">
      <c r="A6185" s="1274" t="s">
        <v>1189</v>
      </c>
      <c r="B6185" s="1274"/>
      <c r="C6185" s="1274"/>
      <c r="D6185" s="1274"/>
      <c r="E6185" s="1277"/>
      <c r="F6185" s="1277"/>
      <c r="G6185" s="1277"/>
      <c r="H6185" s="1288"/>
      <c r="I6185" s="1285"/>
      <c r="J6185" s="1285"/>
      <c r="K6185" s="1285"/>
      <c r="L6185" s="1285"/>
      <c r="M6185" s="1285"/>
      <c r="N6185" s="1285"/>
      <c r="O6185" s="1285"/>
      <c r="P6185" s="1285"/>
      <c r="Q6185" s="1285"/>
      <c r="R6185" s="1285"/>
      <c r="S6185" s="1285"/>
      <c r="T6185" s="1285"/>
      <c r="U6185" s="1285"/>
      <c r="V6185" s="1285"/>
      <c r="W6185" s="1285"/>
      <c r="X6185" s="1285"/>
      <c r="Y6185" s="1275" t="s">
        <v>387</v>
      </c>
      <c r="Z6185" s="1275"/>
      <c r="AA6185" s="1275"/>
      <c r="AB6185" s="1275"/>
      <c r="AC6185" s="1275"/>
      <c r="AD6185" s="1276">
        <v>49.8</v>
      </c>
      <c r="AE6185" s="1276"/>
      <c r="AF6185" s="1276"/>
    </row>
    <row r="6186" spans="1:32" ht="0.75" customHeight="1">
      <c r="A6186" s="1278"/>
      <c r="B6186" s="1278"/>
      <c r="C6186" s="1278"/>
      <c r="D6186" s="1278"/>
      <c r="E6186" s="1278"/>
      <c r="F6186" s="1278"/>
      <c r="G6186" s="1278"/>
      <c r="H6186" s="1288"/>
      <c r="I6186" s="1279"/>
      <c r="J6186" s="1279"/>
      <c r="K6186" s="1279"/>
      <c r="L6186" s="1279"/>
      <c r="M6186" s="1279"/>
      <c r="N6186" s="1279"/>
      <c r="O6186" s="1279"/>
      <c r="P6186" s="1279"/>
      <c r="Q6186" s="1279"/>
      <c r="R6186" s="1279"/>
      <c r="S6186" s="1279"/>
      <c r="T6186" s="1279"/>
      <c r="U6186" s="1279"/>
      <c r="V6186" s="1279"/>
      <c r="W6186" s="1279"/>
      <c r="X6186" s="1279"/>
      <c r="Y6186" s="1279"/>
      <c r="Z6186" s="1279"/>
      <c r="AA6186" s="1279"/>
      <c r="AB6186" s="1279"/>
      <c r="AC6186" s="1279"/>
      <c r="AD6186" s="1279"/>
      <c r="AE6186" s="1279"/>
      <c r="AF6186" s="1279"/>
    </row>
    <row r="6187" spans="1:32" ht="26.85" customHeight="1">
      <c r="A6187" s="1271" t="s">
        <v>432</v>
      </c>
      <c r="B6187" s="1271"/>
      <c r="C6187" s="1271"/>
      <c r="D6187" s="1271"/>
      <c r="E6187" s="1271"/>
      <c r="F6187" s="1271"/>
      <c r="G6187" s="1271"/>
      <c r="H6187" s="1271"/>
      <c r="I6187" s="1271"/>
      <c r="J6187" s="1271"/>
      <c r="K6187" s="1271"/>
      <c r="L6187" s="1271"/>
      <c r="M6187" s="1271"/>
      <c r="N6187" s="1271"/>
      <c r="O6187" s="1271"/>
      <c r="P6187" s="1271"/>
      <c r="Q6187" s="1271"/>
      <c r="R6187" s="1271"/>
      <c r="S6187" s="1271"/>
      <c r="T6187" s="1271"/>
      <c r="U6187" s="1271"/>
      <c r="V6187" s="1271"/>
      <c r="W6187" s="1271"/>
      <c r="X6187" s="1271"/>
      <c r="Y6187" s="1271"/>
      <c r="Z6187" s="1271"/>
      <c r="AA6187" s="1271"/>
      <c r="AB6187" s="1271"/>
      <c r="AC6187" s="1271"/>
      <c r="AD6187" s="1271"/>
      <c r="AE6187" s="1271"/>
      <c r="AF6187" s="1272"/>
    </row>
    <row r="6188" spans="1:32" ht="10.15" customHeight="1">
      <c r="A6188" s="1273" t="s">
        <v>389</v>
      </c>
      <c r="B6188" s="1273"/>
      <c r="C6188" s="1273"/>
      <c r="D6188" s="1273"/>
      <c r="E6188" s="1273"/>
      <c r="F6188" s="1273"/>
      <c r="G6188" s="1273"/>
      <c r="H6188" s="1273"/>
      <c r="I6188" s="1273"/>
      <c r="J6188" s="1273"/>
      <c r="K6188" s="1273"/>
      <c r="L6188" s="1273"/>
      <c r="M6188" s="1273"/>
      <c r="N6188" s="1273"/>
      <c r="O6188" s="1273"/>
      <c r="P6188" s="1273"/>
      <c r="Q6188" s="1273"/>
      <c r="R6188" s="1273"/>
      <c r="S6188" s="1273"/>
      <c r="T6188" s="1273"/>
      <c r="U6188" s="1273"/>
      <c r="V6188" s="1273"/>
      <c r="W6188" s="1273"/>
      <c r="X6188" s="1273"/>
      <c r="Y6188" s="1273"/>
      <c r="Z6188" s="1273"/>
      <c r="AA6188" s="1273"/>
      <c r="AB6188" s="1273"/>
      <c r="AC6188" s="1273"/>
      <c r="AD6188" s="1273"/>
      <c r="AE6188" s="1273"/>
      <c r="AF6188" s="1272"/>
    </row>
    <row r="6189" spans="1:32" ht="16.7" customHeight="1">
      <c r="A6189" s="1255" t="s">
        <v>390</v>
      </c>
      <c r="B6189" s="1255"/>
      <c r="C6189" s="1255"/>
      <c r="D6189" s="1255"/>
      <c r="E6189" s="1255"/>
      <c r="F6189" s="1255"/>
      <c r="G6189" s="1255"/>
      <c r="H6189" s="1255"/>
      <c r="I6189" s="1255"/>
      <c r="J6189" s="1255"/>
      <c r="K6189" s="1255"/>
      <c r="L6189" s="1255"/>
      <c r="M6189" s="1256" t="s">
        <v>391</v>
      </c>
      <c r="N6189" s="1256" t="s">
        <v>392</v>
      </c>
      <c r="O6189" s="1256"/>
      <c r="P6189" s="1256"/>
      <c r="Q6189" s="1256"/>
      <c r="R6189" s="1256"/>
      <c r="S6189" s="1256"/>
      <c r="T6189" s="1256" t="s">
        <v>393</v>
      </c>
      <c r="U6189" s="1256"/>
      <c r="V6189" s="1256"/>
      <c r="W6189" s="1256"/>
      <c r="X6189" s="1256"/>
      <c r="Y6189" s="1256"/>
      <c r="Z6189" s="1256"/>
      <c r="AA6189" s="1256"/>
      <c r="AB6189" s="1256"/>
      <c r="AC6189" s="1245" t="s">
        <v>394</v>
      </c>
      <c r="AD6189" s="1245"/>
      <c r="AE6189" s="1245"/>
      <c r="AF6189" s="1245"/>
    </row>
    <row r="6190" spans="1:32" ht="17.45" customHeight="1">
      <c r="A6190" s="1255"/>
      <c r="B6190" s="1255"/>
      <c r="C6190" s="1255"/>
      <c r="D6190" s="1255"/>
      <c r="E6190" s="1255"/>
      <c r="F6190" s="1255"/>
      <c r="G6190" s="1255"/>
      <c r="H6190" s="1255"/>
      <c r="I6190" s="1255"/>
      <c r="J6190" s="1255"/>
      <c r="K6190" s="1255"/>
      <c r="L6190" s="1255"/>
      <c r="M6190" s="1256"/>
      <c r="N6190" s="1256" t="s">
        <v>395</v>
      </c>
      <c r="O6190" s="1256"/>
      <c r="P6190" s="1256" t="s">
        <v>396</v>
      </c>
      <c r="Q6190" s="1256"/>
      <c r="R6190" s="1256"/>
      <c r="S6190" s="1256"/>
      <c r="T6190" s="1256" t="s">
        <v>395</v>
      </c>
      <c r="U6190" s="1256"/>
      <c r="V6190" s="1256"/>
      <c r="W6190" s="1256"/>
      <c r="X6190" s="1256" t="s">
        <v>396</v>
      </c>
      <c r="Y6190" s="1256"/>
      <c r="Z6190" s="1256"/>
      <c r="AA6190" s="1256"/>
      <c r="AB6190" s="1256"/>
      <c r="AC6190" s="1245"/>
      <c r="AD6190" s="1245"/>
      <c r="AE6190" s="1245"/>
      <c r="AF6190" s="1245"/>
    </row>
    <row r="6191" spans="1:32" ht="22.5" customHeight="1">
      <c r="A6191" s="146"/>
      <c r="B6191" s="147"/>
      <c r="C6191" s="163" t="s">
        <v>1199</v>
      </c>
      <c r="D6191" s="1314" t="s">
        <v>1200</v>
      </c>
      <c r="E6191" s="1314"/>
      <c r="F6191" s="1314"/>
      <c r="G6191" s="1314"/>
      <c r="H6191" s="1314"/>
      <c r="I6191" s="1314"/>
      <c r="J6191" s="1314"/>
      <c r="K6191" s="1314"/>
      <c r="L6191" s="1314"/>
      <c r="M6191" s="164">
        <v>1</v>
      </c>
      <c r="N6191" s="1327">
        <v>1</v>
      </c>
      <c r="O6191" s="1327"/>
      <c r="P6191" s="1327">
        <v>0</v>
      </c>
      <c r="Q6191" s="1327"/>
      <c r="R6191" s="1327"/>
      <c r="S6191" s="1327"/>
      <c r="T6191" s="1317">
        <v>5.0126999999999997</v>
      </c>
      <c r="U6191" s="1317"/>
      <c r="V6191" s="1317"/>
      <c r="W6191" s="1317"/>
      <c r="X6191" s="1317">
        <v>0.37990000000000002</v>
      </c>
      <c r="Y6191" s="1317"/>
      <c r="Z6191" s="1317"/>
      <c r="AA6191" s="1317"/>
      <c r="AB6191" s="1317"/>
      <c r="AC6191" s="1318">
        <v>5.0126999999999997</v>
      </c>
      <c r="AD6191" s="1318"/>
      <c r="AE6191" s="1318"/>
      <c r="AF6191" s="1318"/>
    </row>
    <row r="6192" spans="1:32" ht="32.450000000000003" customHeight="1">
      <c r="A6192" s="153"/>
      <c r="B6192" s="154"/>
      <c r="C6192" s="167" t="s">
        <v>1201</v>
      </c>
      <c r="D6192" s="1304" t="s">
        <v>1202</v>
      </c>
      <c r="E6192" s="1304"/>
      <c r="F6192" s="1304"/>
      <c r="G6192" s="1304"/>
      <c r="H6192" s="1304"/>
      <c r="I6192" s="1304"/>
      <c r="J6192" s="1304"/>
      <c r="K6192" s="1304"/>
      <c r="L6192" s="1304"/>
      <c r="M6192" s="168">
        <v>1</v>
      </c>
      <c r="N6192" s="1326">
        <v>1</v>
      </c>
      <c r="O6192" s="1326"/>
      <c r="P6192" s="1326">
        <v>0</v>
      </c>
      <c r="Q6192" s="1326"/>
      <c r="R6192" s="1326"/>
      <c r="S6192" s="1326"/>
      <c r="T6192" s="1307">
        <v>0.45150000000000001</v>
      </c>
      <c r="U6192" s="1307"/>
      <c r="V6192" s="1307"/>
      <c r="W6192" s="1307"/>
      <c r="X6192" s="1307">
        <v>0.30909999999999999</v>
      </c>
      <c r="Y6192" s="1307"/>
      <c r="Z6192" s="1307"/>
      <c r="AA6192" s="1307"/>
      <c r="AB6192" s="1307"/>
      <c r="AC6192" s="1308">
        <v>0.45150000000000001</v>
      </c>
      <c r="AD6192" s="1308"/>
      <c r="AE6192" s="1308"/>
      <c r="AF6192" s="1308"/>
    </row>
    <row r="6193" spans="1:32" ht="17.45" customHeight="1">
      <c r="A6193" s="1246"/>
      <c r="B6193" s="1246"/>
      <c r="C6193" s="1246"/>
      <c r="D6193" s="1246"/>
      <c r="E6193" s="1246"/>
      <c r="F6193" s="1246"/>
      <c r="G6193" s="1246"/>
      <c r="H6193" s="1246"/>
      <c r="I6193" s="1246"/>
      <c r="J6193" s="1246"/>
      <c r="K6193" s="1246"/>
      <c r="L6193" s="1246"/>
      <c r="M6193" s="1247" t="s">
        <v>397</v>
      </c>
      <c r="N6193" s="1247"/>
      <c r="O6193" s="1247"/>
      <c r="P6193" s="1247"/>
      <c r="Q6193" s="1247"/>
      <c r="R6193" s="1247"/>
      <c r="S6193" s="1247"/>
      <c r="T6193" s="1247"/>
      <c r="U6193" s="1247"/>
      <c r="V6193" s="1247"/>
      <c r="W6193" s="1247"/>
      <c r="X6193" s="1248"/>
      <c r="Y6193" s="1248"/>
      <c r="Z6193" s="1249">
        <v>5.4641999999999999</v>
      </c>
      <c r="AA6193" s="1249"/>
      <c r="AB6193" s="1249"/>
      <c r="AC6193" s="1249"/>
      <c r="AD6193" s="1249"/>
      <c r="AE6193" s="1249"/>
      <c r="AF6193" s="1249"/>
    </row>
    <row r="6194" spans="1:32" ht="16.7" customHeight="1">
      <c r="A6194" s="1255" t="s">
        <v>398</v>
      </c>
      <c r="B6194" s="1255"/>
      <c r="C6194" s="1255"/>
      <c r="D6194" s="1255"/>
      <c r="E6194" s="1255"/>
      <c r="F6194" s="1255"/>
      <c r="G6194" s="1255"/>
      <c r="H6194" s="1255"/>
      <c r="I6194" s="1255"/>
      <c r="J6194" s="1255"/>
      <c r="K6194" s="1255"/>
      <c r="L6194" s="1255"/>
      <c r="M6194" s="1255"/>
      <c r="N6194" s="1255"/>
      <c r="O6194" s="1256" t="s">
        <v>399</v>
      </c>
      <c r="P6194" s="1256"/>
      <c r="Q6194" s="1256"/>
      <c r="R6194" s="1256"/>
      <c r="S6194" s="1256" t="s">
        <v>391</v>
      </c>
      <c r="T6194" s="1256"/>
      <c r="U6194" s="1256"/>
      <c r="V6194" s="1256"/>
      <c r="W6194" s="1256" t="s">
        <v>400</v>
      </c>
      <c r="X6194" s="1256"/>
      <c r="Y6194" s="1256"/>
      <c r="Z6194" s="1256"/>
      <c r="AA6194" s="1256"/>
      <c r="AB6194" s="1256"/>
      <c r="AC6194" s="1245" t="s">
        <v>394</v>
      </c>
      <c r="AD6194" s="1245"/>
      <c r="AE6194" s="1245"/>
      <c r="AF6194" s="1245"/>
    </row>
    <row r="6195" spans="1:32" ht="23.25" customHeight="1">
      <c r="A6195" s="146"/>
      <c r="B6195" s="147"/>
      <c r="C6195" s="170" t="s">
        <v>505</v>
      </c>
      <c r="D6195" s="1263" t="s">
        <v>506</v>
      </c>
      <c r="E6195" s="1263"/>
      <c r="F6195" s="1263"/>
      <c r="G6195" s="1263"/>
      <c r="H6195" s="1263"/>
      <c r="I6195" s="1263"/>
      <c r="J6195" s="1263"/>
      <c r="K6195" s="1263"/>
      <c r="L6195" s="1263"/>
      <c r="M6195" s="1263"/>
      <c r="N6195" s="1263"/>
      <c r="O6195" s="1264">
        <v>0</v>
      </c>
      <c r="P6195" s="1264"/>
      <c r="Q6195" s="1264"/>
      <c r="R6195" s="1264"/>
      <c r="S6195" s="1264">
        <v>1</v>
      </c>
      <c r="T6195" s="1264"/>
      <c r="U6195" s="1264"/>
      <c r="V6195" s="1264"/>
      <c r="W6195" s="1265">
        <v>22.593900000000001</v>
      </c>
      <c r="X6195" s="1265"/>
      <c r="Y6195" s="1265"/>
      <c r="Z6195" s="1265"/>
      <c r="AA6195" s="1265"/>
      <c r="AB6195" s="1265"/>
      <c r="AC6195" s="1266">
        <v>22.593900000000001</v>
      </c>
      <c r="AD6195" s="1266"/>
      <c r="AE6195" s="1266"/>
      <c r="AF6195" s="1266"/>
    </row>
    <row r="6196" spans="1:32" ht="22.5" customHeight="1">
      <c r="A6196" s="150"/>
      <c r="C6196" s="173" t="s">
        <v>740</v>
      </c>
      <c r="D6196" s="1297" t="s">
        <v>741</v>
      </c>
      <c r="E6196" s="1297"/>
      <c r="F6196" s="1297"/>
      <c r="G6196" s="1297"/>
      <c r="H6196" s="1297"/>
      <c r="I6196" s="1297"/>
      <c r="J6196" s="1297"/>
      <c r="K6196" s="1297"/>
      <c r="L6196" s="1297"/>
      <c r="M6196" s="1297"/>
      <c r="N6196" s="1297"/>
      <c r="O6196" s="1325">
        <v>0</v>
      </c>
      <c r="P6196" s="1325"/>
      <c r="Q6196" s="1325"/>
      <c r="R6196" s="1325"/>
      <c r="S6196" s="1325">
        <v>1</v>
      </c>
      <c r="T6196" s="1325"/>
      <c r="U6196" s="1325"/>
      <c r="V6196" s="1325"/>
      <c r="W6196" s="1299">
        <v>32.269300000000001</v>
      </c>
      <c r="X6196" s="1299"/>
      <c r="Y6196" s="1299"/>
      <c r="Z6196" s="1299"/>
      <c r="AA6196" s="1299"/>
      <c r="AB6196" s="1299"/>
      <c r="AC6196" s="1262">
        <v>32.269300000000001</v>
      </c>
      <c r="AD6196" s="1262"/>
      <c r="AE6196" s="1262"/>
      <c r="AF6196" s="1262"/>
    </row>
    <row r="6197" spans="1:32" ht="17.45" customHeight="1">
      <c r="A6197" s="150"/>
      <c r="M6197" s="1240" t="s">
        <v>401</v>
      </c>
      <c r="N6197" s="1240"/>
      <c r="O6197" s="1240"/>
      <c r="P6197" s="1240"/>
      <c r="Q6197" s="1240"/>
      <c r="R6197" s="1240"/>
      <c r="S6197" s="1240"/>
      <c r="T6197" s="1240"/>
      <c r="U6197" s="1240"/>
      <c r="V6197" s="1240"/>
      <c r="W6197" s="1240"/>
      <c r="Z6197" s="1262">
        <v>54.863199999999999</v>
      </c>
      <c r="AA6197" s="1262"/>
      <c r="AB6197" s="1262"/>
      <c r="AC6197" s="1262"/>
      <c r="AD6197" s="1262"/>
      <c r="AE6197" s="1262"/>
      <c r="AF6197" s="1262"/>
    </row>
    <row r="6198" spans="1:32" ht="16.7" customHeight="1">
      <c r="A6198" s="150"/>
      <c r="M6198" s="1240" t="s">
        <v>402</v>
      </c>
      <c r="N6198" s="1240"/>
      <c r="O6198" s="1240"/>
      <c r="P6198" s="1240"/>
      <c r="Q6198" s="1240"/>
      <c r="R6198" s="1240"/>
      <c r="S6198" s="1240"/>
      <c r="T6198" s="1240"/>
      <c r="U6198" s="1240"/>
      <c r="V6198" s="1240"/>
      <c r="W6198" s="1240"/>
      <c r="Z6198" s="1262">
        <v>60.327399999999997</v>
      </c>
      <c r="AA6198" s="1262"/>
      <c r="AB6198" s="1262"/>
      <c r="AC6198" s="1262"/>
      <c r="AD6198" s="1262"/>
      <c r="AE6198" s="1262"/>
      <c r="AF6198" s="1262"/>
    </row>
    <row r="6199" spans="1:32" ht="17.45" customHeight="1">
      <c r="A6199" s="150"/>
      <c r="M6199" s="1240" t="s">
        <v>403</v>
      </c>
      <c r="N6199" s="1240"/>
      <c r="O6199" s="1240"/>
      <c r="P6199" s="1240"/>
      <c r="Q6199" s="1240"/>
      <c r="R6199" s="1240"/>
      <c r="S6199" s="1240"/>
      <c r="T6199" s="1240"/>
      <c r="U6199" s="1240"/>
      <c r="V6199" s="1240"/>
      <c r="W6199" s="1240"/>
      <c r="Z6199" s="1262">
        <v>1.2114</v>
      </c>
      <c r="AA6199" s="1262"/>
      <c r="AB6199" s="1262"/>
      <c r="AC6199" s="1262"/>
      <c r="AD6199" s="1262"/>
      <c r="AE6199" s="1262"/>
      <c r="AF6199" s="1262"/>
    </row>
    <row r="6200" spans="1:32" ht="17.45" customHeight="1">
      <c r="A6200" s="150"/>
      <c r="M6200" s="1240" t="s">
        <v>404</v>
      </c>
      <c r="N6200" s="1240"/>
      <c r="O6200" s="1240"/>
      <c r="P6200" s="1240"/>
      <c r="Q6200" s="1240"/>
      <c r="R6200" s="1240"/>
      <c r="S6200" s="1240"/>
      <c r="T6200" s="1240"/>
      <c r="U6200" s="1240"/>
      <c r="V6200" s="1240"/>
      <c r="W6200" s="1240"/>
      <c r="Z6200" s="1262">
        <v>0</v>
      </c>
      <c r="AA6200" s="1262"/>
      <c r="AB6200" s="1262"/>
      <c r="AC6200" s="1262"/>
      <c r="AD6200" s="1262"/>
      <c r="AE6200" s="1262"/>
      <c r="AF6200" s="1262"/>
    </row>
    <row r="6201" spans="1:32" ht="16.7" customHeight="1">
      <c r="A6201" s="153"/>
      <c r="B6201" s="154"/>
      <c r="C6201" s="154"/>
      <c r="D6201" s="154"/>
      <c r="E6201" s="154"/>
      <c r="F6201" s="154"/>
      <c r="G6201" s="154"/>
      <c r="H6201" s="154"/>
      <c r="I6201" s="154"/>
      <c r="J6201" s="154"/>
      <c r="K6201" s="154"/>
      <c r="L6201" s="154"/>
      <c r="M6201" s="1260" t="s">
        <v>405</v>
      </c>
      <c r="N6201" s="1260"/>
      <c r="O6201" s="1260"/>
      <c r="P6201" s="1260"/>
      <c r="Q6201" s="1260"/>
      <c r="R6201" s="1260"/>
      <c r="S6201" s="1260"/>
      <c r="T6201" s="1260"/>
      <c r="U6201" s="1260"/>
      <c r="V6201" s="1260"/>
      <c r="W6201" s="1260"/>
      <c r="X6201" s="154"/>
      <c r="Y6201" s="154"/>
      <c r="Z6201" s="1261">
        <v>0</v>
      </c>
      <c r="AA6201" s="1261"/>
      <c r="AB6201" s="1261"/>
      <c r="AC6201" s="1261"/>
      <c r="AD6201" s="1261"/>
      <c r="AE6201" s="1261"/>
      <c r="AF6201" s="1261"/>
    </row>
    <row r="6202" spans="1:32" ht="17.45" customHeight="1">
      <c r="A6202" s="1257" t="s">
        <v>406</v>
      </c>
      <c r="B6202" s="1257"/>
      <c r="C6202" s="1257"/>
      <c r="D6202" s="1257"/>
      <c r="E6202" s="1257"/>
      <c r="F6202" s="1257"/>
      <c r="G6202" s="1257"/>
      <c r="H6202" s="1257"/>
      <c r="I6202" s="1257"/>
      <c r="J6202" s="1257"/>
      <c r="K6202" s="1257"/>
      <c r="L6202" s="1257"/>
      <c r="M6202" s="1257"/>
      <c r="N6202" s="1257"/>
      <c r="O6202" s="1258" t="s">
        <v>391</v>
      </c>
      <c r="P6202" s="1258"/>
      <c r="Q6202" s="1258"/>
      <c r="R6202" s="1258"/>
      <c r="S6202" s="1258" t="s">
        <v>407</v>
      </c>
      <c r="T6202" s="1258"/>
      <c r="U6202" s="1258"/>
      <c r="V6202" s="1258"/>
      <c r="W6202" s="1258" t="s">
        <v>408</v>
      </c>
      <c r="X6202" s="1258"/>
      <c r="Y6202" s="1258"/>
      <c r="Z6202" s="1258"/>
      <c r="AA6202" s="1258"/>
      <c r="AB6202" s="1258"/>
      <c r="AC6202" s="1259" t="s">
        <v>409</v>
      </c>
      <c r="AD6202" s="1259"/>
      <c r="AE6202" s="1259"/>
      <c r="AF6202" s="1259"/>
    </row>
    <row r="6203" spans="1:32" ht="22.5" customHeight="1">
      <c r="A6203" s="146"/>
      <c r="B6203" s="147"/>
      <c r="C6203" s="170" t="s">
        <v>1214</v>
      </c>
      <c r="D6203" s="1314" t="s">
        <v>1215</v>
      </c>
      <c r="E6203" s="1314"/>
      <c r="F6203" s="1314"/>
      <c r="G6203" s="1314"/>
      <c r="H6203" s="1314"/>
      <c r="I6203" s="1314"/>
      <c r="J6203" s="1314"/>
      <c r="K6203" s="1314"/>
      <c r="L6203" s="1314"/>
      <c r="M6203" s="1314"/>
      <c r="N6203" s="1314"/>
      <c r="O6203" s="1315">
        <v>0.15625</v>
      </c>
      <c r="P6203" s="1315"/>
      <c r="Q6203" s="1315"/>
      <c r="R6203" s="1315"/>
      <c r="S6203" s="1316" t="s">
        <v>666</v>
      </c>
      <c r="T6203" s="1316"/>
      <c r="U6203" s="1316"/>
      <c r="V6203" s="1316"/>
      <c r="W6203" s="1317">
        <v>302.16039999999998</v>
      </c>
      <c r="X6203" s="1317"/>
      <c r="Y6203" s="1317"/>
      <c r="Z6203" s="1317"/>
      <c r="AA6203" s="1317"/>
      <c r="AB6203" s="1317"/>
      <c r="AC6203" s="1318">
        <v>47.212600000000002</v>
      </c>
      <c r="AD6203" s="1318"/>
      <c r="AE6203" s="1318"/>
      <c r="AF6203" s="1318"/>
    </row>
    <row r="6204" spans="1:32" ht="23.25" customHeight="1">
      <c r="A6204" s="153"/>
      <c r="B6204" s="154"/>
      <c r="C6204" s="175" t="s">
        <v>1205</v>
      </c>
      <c r="D6204" s="1304" t="s">
        <v>1206</v>
      </c>
      <c r="E6204" s="1304"/>
      <c r="F6204" s="1304"/>
      <c r="G6204" s="1304"/>
      <c r="H6204" s="1304"/>
      <c r="I6204" s="1304"/>
      <c r="J6204" s="1304"/>
      <c r="K6204" s="1304"/>
      <c r="L6204" s="1304"/>
      <c r="M6204" s="1304"/>
      <c r="N6204" s="1304"/>
      <c r="O6204" s="1305">
        <v>1.5630000000000002E-2</v>
      </c>
      <c r="P6204" s="1305"/>
      <c r="Q6204" s="1305"/>
      <c r="R6204" s="1305"/>
      <c r="S6204" s="1306" t="s">
        <v>666</v>
      </c>
      <c r="T6204" s="1306"/>
      <c r="U6204" s="1306"/>
      <c r="V6204" s="1306"/>
      <c r="W6204" s="1307">
        <v>49.018999999999998</v>
      </c>
      <c r="X6204" s="1307"/>
      <c r="Y6204" s="1307"/>
      <c r="Z6204" s="1307"/>
      <c r="AA6204" s="1307"/>
      <c r="AB6204" s="1307"/>
      <c r="AC6204" s="1308">
        <v>0.76619999999999999</v>
      </c>
      <c r="AD6204" s="1308"/>
      <c r="AE6204" s="1308"/>
      <c r="AF6204" s="1308"/>
    </row>
    <row r="6205" spans="1:32" ht="17.45" customHeight="1">
      <c r="A6205" s="1246"/>
      <c r="B6205" s="1246"/>
      <c r="C6205" s="1246"/>
      <c r="D6205" s="1246"/>
      <c r="E6205" s="1246"/>
      <c r="F6205" s="1246"/>
      <c r="G6205" s="1246"/>
      <c r="H6205" s="1246"/>
      <c r="I6205" s="1246"/>
      <c r="J6205" s="1246"/>
      <c r="K6205" s="1246"/>
      <c r="L6205" s="1246"/>
      <c r="M6205" s="1247" t="s">
        <v>411</v>
      </c>
      <c r="N6205" s="1247"/>
      <c r="O6205" s="1247"/>
      <c r="P6205" s="1247"/>
      <c r="Q6205" s="1247"/>
      <c r="R6205" s="1247"/>
      <c r="S6205" s="1247"/>
      <c r="T6205" s="1247"/>
      <c r="U6205" s="1247"/>
      <c r="V6205" s="1247"/>
      <c r="W6205" s="1247"/>
      <c r="X6205" s="1248"/>
      <c r="Y6205" s="1248"/>
      <c r="Z6205" s="1249">
        <v>47.9788</v>
      </c>
      <c r="AA6205" s="1249"/>
      <c r="AB6205" s="1249"/>
      <c r="AC6205" s="1249"/>
      <c r="AD6205" s="1249"/>
      <c r="AE6205" s="1249"/>
      <c r="AF6205" s="1249"/>
    </row>
    <row r="6206" spans="1:32" ht="16.7" customHeight="1">
      <c r="A6206" s="1257" t="s">
        <v>412</v>
      </c>
      <c r="B6206" s="1257"/>
      <c r="C6206" s="1257"/>
      <c r="D6206" s="1257"/>
      <c r="E6206" s="1257"/>
      <c r="F6206" s="1257"/>
      <c r="G6206" s="1257"/>
      <c r="H6206" s="1257"/>
      <c r="I6206" s="1257"/>
      <c r="J6206" s="1257"/>
      <c r="K6206" s="1257"/>
      <c r="L6206" s="1257"/>
      <c r="M6206" s="1257"/>
      <c r="N6206" s="1257"/>
      <c r="O6206" s="1258" t="s">
        <v>391</v>
      </c>
      <c r="P6206" s="1258"/>
      <c r="Q6206" s="1258"/>
      <c r="R6206" s="1258"/>
      <c r="S6206" s="1258" t="s">
        <v>407</v>
      </c>
      <c r="T6206" s="1258"/>
      <c r="U6206" s="1258"/>
      <c r="V6206" s="1258"/>
      <c r="W6206" s="1258" t="s">
        <v>408</v>
      </c>
      <c r="X6206" s="1258"/>
      <c r="Y6206" s="1258"/>
      <c r="Z6206" s="1258"/>
      <c r="AA6206" s="1258"/>
      <c r="AB6206" s="1258"/>
      <c r="AC6206" s="1259" t="s">
        <v>409</v>
      </c>
      <c r="AD6206" s="1259"/>
      <c r="AE6206" s="1259"/>
      <c r="AF6206" s="1259"/>
    </row>
    <row r="6207" spans="1:32" ht="17.45" customHeight="1">
      <c r="A6207" s="1246"/>
      <c r="B6207" s="1246"/>
      <c r="C6207" s="1246"/>
      <c r="D6207" s="1246"/>
      <c r="E6207" s="1246"/>
      <c r="F6207" s="1246"/>
      <c r="G6207" s="1246"/>
      <c r="H6207" s="1246"/>
      <c r="I6207" s="1246"/>
      <c r="J6207" s="1246"/>
      <c r="K6207" s="1246"/>
      <c r="L6207" s="1246"/>
      <c r="M6207" s="1247" t="s">
        <v>413</v>
      </c>
      <c r="N6207" s="1247"/>
      <c r="O6207" s="1247"/>
      <c r="P6207" s="1247"/>
      <c r="Q6207" s="1247"/>
      <c r="R6207" s="1247"/>
      <c r="S6207" s="1247"/>
      <c r="T6207" s="1247"/>
      <c r="U6207" s="1247"/>
      <c r="V6207" s="1247"/>
      <c r="W6207" s="1247"/>
      <c r="X6207" s="1248"/>
      <c r="Y6207" s="1248"/>
      <c r="Z6207" s="1249">
        <v>0</v>
      </c>
      <c r="AA6207" s="1249"/>
      <c r="AB6207" s="1249"/>
      <c r="AC6207" s="1249"/>
      <c r="AD6207" s="1249"/>
      <c r="AE6207" s="1249"/>
      <c r="AF6207" s="1249"/>
    </row>
    <row r="6208" spans="1:32" ht="16.7" customHeight="1">
      <c r="A6208" s="1257" t="s">
        <v>414</v>
      </c>
      <c r="B6208" s="1257"/>
      <c r="C6208" s="1257"/>
      <c r="D6208" s="1257"/>
      <c r="E6208" s="1257"/>
      <c r="F6208" s="1257"/>
      <c r="G6208" s="1257"/>
      <c r="H6208" s="1257"/>
      <c r="I6208" s="1257"/>
      <c r="J6208" s="1257"/>
      <c r="K6208" s="1257"/>
      <c r="L6208" s="1257"/>
      <c r="M6208" s="1257"/>
      <c r="N6208" s="1257"/>
      <c r="O6208" s="1258" t="s">
        <v>391</v>
      </c>
      <c r="P6208" s="1258"/>
      <c r="Q6208" s="1258"/>
      <c r="R6208" s="1258"/>
      <c r="S6208" s="1258" t="s">
        <v>407</v>
      </c>
      <c r="T6208" s="1258"/>
      <c r="U6208" s="1258"/>
      <c r="V6208" s="1258"/>
      <c r="W6208" s="1258" t="s">
        <v>408</v>
      </c>
      <c r="X6208" s="1258"/>
      <c r="Y6208" s="1258"/>
      <c r="Z6208" s="1258"/>
      <c r="AA6208" s="1258"/>
      <c r="AB6208" s="1258"/>
      <c r="AC6208" s="1259" t="s">
        <v>409</v>
      </c>
      <c r="AD6208" s="1259"/>
      <c r="AE6208" s="1259"/>
      <c r="AF6208" s="1259"/>
    </row>
    <row r="6209" spans="1:32" ht="23.25" customHeight="1">
      <c r="A6209" s="146"/>
      <c r="B6209" s="147"/>
      <c r="C6209" s="170" t="s">
        <v>1207</v>
      </c>
      <c r="D6209" s="1314" t="s">
        <v>1208</v>
      </c>
      <c r="E6209" s="1314"/>
      <c r="F6209" s="1314"/>
      <c r="G6209" s="1314"/>
      <c r="H6209" s="1314"/>
      <c r="I6209" s="1314"/>
      <c r="J6209" s="1314"/>
      <c r="K6209" s="1314"/>
      <c r="L6209" s="1314"/>
      <c r="M6209" s="1314"/>
      <c r="N6209" s="1314"/>
      <c r="O6209" s="1315">
        <v>1.0000000000000001E-5</v>
      </c>
      <c r="P6209" s="1315"/>
      <c r="Q6209" s="1315"/>
      <c r="R6209" s="1315"/>
      <c r="S6209" s="1316" t="s">
        <v>623</v>
      </c>
      <c r="T6209" s="1316"/>
      <c r="U6209" s="1316"/>
      <c r="V6209" s="1316"/>
      <c r="W6209" s="1317">
        <v>33.54</v>
      </c>
      <c r="X6209" s="1317"/>
      <c r="Y6209" s="1317"/>
      <c r="Z6209" s="1317"/>
      <c r="AA6209" s="1317"/>
      <c r="AB6209" s="1317"/>
      <c r="AC6209" s="1318">
        <v>2.9999999999999997E-4</v>
      </c>
      <c r="AD6209" s="1318"/>
      <c r="AE6209" s="1318"/>
      <c r="AF6209" s="1318"/>
    </row>
    <row r="6210" spans="1:32" ht="22.5" customHeight="1">
      <c r="A6210" s="153"/>
      <c r="B6210" s="154"/>
      <c r="C6210" s="175" t="s">
        <v>1216</v>
      </c>
      <c r="D6210" s="1304" t="s">
        <v>1217</v>
      </c>
      <c r="E6210" s="1304"/>
      <c r="F6210" s="1304"/>
      <c r="G6210" s="1304"/>
      <c r="H6210" s="1304"/>
      <c r="I6210" s="1304"/>
      <c r="J6210" s="1304"/>
      <c r="K6210" s="1304"/>
      <c r="L6210" s="1304"/>
      <c r="M6210" s="1304"/>
      <c r="N6210" s="1304"/>
      <c r="O6210" s="1305">
        <v>2.2000000000000001E-4</v>
      </c>
      <c r="P6210" s="1305"/>
      <c r="Q6210" s="1305"/>
      <c r="R6210" s="1305"/>
      <c r="S6210" s="1306" t="s">
        <v>623</v>
      </c>
      <c r="T6210" s="1306"/>
      <c r="U6210" s="1306"/>
      <c r="V6210" s="1306"/>
      <c r="W6210" s="1307">
        <v>33.54</v>
      </c>
      <c r="X6210" s="1307"/>
      <c r="Y6210" s="1307"/>
      <c r="Z6210" s="1307"/>
      <c r="AA6210" s="1307"/>
      <c r="AB6210" s="1307"/>
      <c r="AC6210" s="1308">
        <v>7.4000000000000003E-3</v>
      </c>
      <c r="AD6210" s="1308"/>
      <c r="AE6210" s="1308"/>
      <c r="AF6210" s="1308"/>
    </row>
    <row r="6211" spans="1:32" ht="17.45" customHeight="1">
      <c r="A6211" s="1251"/>
      <c r="B6211" s="1251"/>
      <c r="C6211" s="1251"/>
      <c r="D6211" s="1251"/>
      <c r="E6211" s="1251"/>
      <c r="F6211" s="1251"/>
      <c r="G6211" s="1251"/>
      <c r="H6211" s="1251"/>
      <c r="I6211" s="1251"/>
      <c r="J6211" s="1251"/>
      <c r="K6211" s="1251"/>
      <c r="L6211" s="1251"/>
      <c r="M6211" s="1252" t="s">
        <v>415</v>
      </c>
      <c r="N6211" s="1252"/>
      <c r="O6211" s="1252"/>
      <c r="P6211" s="1252"/>
      <c r="Q6211" s="1252"/>
      <c r="R6211" s="1252"/>
      <c r="S6211" s="1252"/>
      <c r="T6211" s="1252"/>
      <c r="U6211" s="1252"/>
      <c r="V6211" s="1252"/>
      <c r="W6211" s="1252"/>
      <c r="X6211" s="1253"/>
      <c r="Y6211" s="1253"/>
      <c r="Z6211" s="1254">
        <v>7.7000000000000002E-3</v>
      </c>
      <c r="AA6211" s="1254"/>
      <c r="AB6211" s="1254"/>
      <c r="AC6211" s="1254"/>
      <c r="AD6211" s="1254"/>
      <c r="AE6211" s="1254"/>
      <c r="AF6211" s="1254"/>
    </row>
    <row r="6212" spans="1:32" ht="17.45" customHeight="1">
      <c r="A6212" s="1255" t="s">
        <v>416</v>
      </c>
      <c r="B6212" s="1255"/>
      <c r="C6212" s="1255"/>
      <c r="D6212" s="1255"/>
      <c r="E6212" s="1255"/>
      <c r="F6212" s="1255"/>
      <c r="G6212" s="1255"/>
      <c r="H6212" s="1255"/>
      <c r="I6212" s="1255"/>
      <c r="J6212" s="1256" t="s">
        <v>391</v>
      </c>
      <c r="K6212" s="1256"/>
      <c r="L6212" s="158" t="s">
        <v>417</v>
      </c>
      <c r="M6212" s="158" t="s">
        <v>418</v>
      </c>
      <c r="N6212" s="1256" t="s">
        <v>419</v>
      </c>
      <c r="O6212" s="1256"/>
      <c r="P6212" s="1256" t="s">
        <v>420</v>
      </c>
      <c r="Q6212" s="1256"/>
      <c r="R6212" s="1256"/>
      <c r="S6212" s="1256"/>
      <c r="T6212" s="1256" t="s">
        <v>421</v>
      </c>
      <c r="U6212" s="1256"/>
      <c r="V6212" s="1256"/>
      <c r="W6212" s="1256"/>
      <c r="X6212" s="1256" t="s">
        <v>422</v>
      </c>
      <c r="Y6212" s="1256"/>
      <c r="Z6212" s="1256"/>
      <c r="AA6212" s="1256"/>
      <c r="AB6212" s="1256"/>
      <c r="AC6212" s="1245" t="s">
        <v>409</v>
      </c>
      <c r="AD6212" s="1245"/>
      <c r="AE6212" s="1245"/>
      <c r="AF6212" s="1245"/>
    </row>
    <row r="6213" spans="1:32" ht="31.15" customHeight="1">
      <c r="A6213" s="146"/>
      <c r="B6213" s="147"/>
      <c r="C6213" s="170" t="s">
        <v>1211</v>
      </c>
      <c r="D6213" s="1263" t="s">
        <v>1208</v>
      </c>
      <c r="E6213" s="1263"/>
      <c r="F6213" s="1263"/>
      <c r="G6213" s="1263"/>
      <c r="H6213" s="1263"/>
      <c r="I6213" s="1263"/>
      <c r="J6213" s="1300">
        <v>1.0000000000000001E-5</v>
      </c>
      <c r="K6213" s="1300"/>
      <c r="L6213" s="171">
        <v>0</v>
      </c>
      <c r="M6213" s="171">
        <v>0</v>
      </c>
      <c r="N6213" s="1265">
        <v>0</v>
      </c>
      <c r="O6213" s="1265"/>
      <c r="P6213" s="1265">
        <v>1.1000000000000001</v>
      </c>
      <c r="Q6213" s="1265"/>
      <c r="R6213" s="1265"/>
      <c r="S6213" s="1265"/>
      <c r="T6213" s="1265">
        <v>0.88</v>
      </c>
      <c r="U6213" s="1265"/>
      <c r="V6213" s="1265"/>
      <c r="W6213" s="1265"/>
      <c r="X6213" s="1265">
        <v>0.72</v>
      </c>
      <c r="Y6213" s="1265"/>
      <c r="Z6213" s="1265"/>
      <c r="AA6213" s="1265"/>
      <c r="AB6213" s="1265"/>
      <c r="AC6213" s="1266">
        <v>0</v>
      </c>
      <c r="AD6213" s="1266"/>
      <c r="AE6213" s="1266"/>
      <c r="AF6213" s="1266"/>
    </row>
    <row r="6214" spans="1:32" ht="41.45" customHeight="1">
      <c r="A6214" s="153"/>
      <c r="B6214" s="154"/>
      <c r="C6214" s="175" t="s">
        <v>1218</v>
      </c>
      <c r="D6214" s="1294" t="s">
        <v>1217</v>
      </c>
      <c r="E6214" s="1294"/>
      <c r="F6214" s="1294"/>
      <c r="G6214" s="1294"/>
      <c r="H6214" s="1294"/>
      <c r="I6214" s="1294"/>
      <c r="J6214" s="1295">
        <v>2.2000000000000001E-4</v>
      </c>
      <c r="K6214" s="1295"/>
      <c r="L6214" s="176">
        <v>0</v>
      </c>
      <c r="M6214" s="176">
        <v>0</v>
      </c>
      <c r="N6214" s="1296">
        <v>0</v>
      </c>
      <c r="O6214" s="1296"/>
      <c r="P6214" s="1296">
        <v>1.1000000000000001</v>
      </c>
      <c r="Q6214" s="1296"/>
      <c r="R6214" s="1296"/>
      <c r="S6214" s="1296"/>
      <c r="T6214" s="1296">
        <v>0.88</v>
      </c>
      <c r="U6214" s="1296"/>
      <c r="V6214" s="1296"/>
      <c r="W6214" s="1296"/>
      <c r="X6214" s="1296">
        <v>0.72</v>
      </c>
      <c r="Y6214" s="1296"/>
      <c r="Z6214" s="1296"/>
      <c r="AA6214" s="1296"/>
      <c r="AB6214" s="1296"/>
      <c r="AC6214" s="1261">
        <v>0</v>
      </c>
      <c r="AD6214" s="1261"/>
      <c r="AE6214" s="1261"/>
      <c r="AF6214" s="1261"/>
    </row>
    <row r="6215" spans="1:32" ht="16.7" customHeight="1">
      <c r="A6215" s="1246"/>
      <c r="B6215" s="1246"/>
      <c r="C6215" s="1246"/>
      <c r="D6215" s="1246"/>
      <c r="E6215" s="1246"/>
      <c r="F6215" s="1246"/>
      <c r="G6215" s="1246"/>
      <c r="H6215" s="1246"/>
      <c r="I6215" s="1246"/>
      <c r="J6215" s="1246"/>
      <c r="K6215" s="1246"/>
      <c r="L6215" s="1246"/>
      <c r="M6215" s="1247" t="s">
        <v>423</v>
      </c>
      <c r="N6215" s="1247"/>
      <c r="O6215" s="1247"/>
      <c r="P6215" s="1247"/>
      <c r="Q6215" s="1247"/>
      <c r="R6215" s="1247"/>
      <c r="S6215" s="1247"/>
      <c r="T6215" s="1247"/>
      <c r="U6215" s="1247"/>
      <c r="V6215" s="1247"/>
      <c r="W6215" s="1247"/>
      <c r="X6215" s="1248"/>
      <c r="Y6215" s="1248"/>
      <c r="Z6215" s="1249">
        <v>0</v>
      </c>
      <c r="AA6215" s="1249"/>
      <c r="AB6215" s="1249"/>
      <c r="AC6215" s="1249"/>
      <c r="AD6215" s="1249"/>
      <c r="AE6215" s="1249"/>
      <c r="AF6215" s="1249"/>
    </row>
    <row r="6216" spans="1:32" ht="5.85" customHeight="1">
      <c r="A6216" s="1250"/>
      <c r="B6216" s="1250"/>
      <c r="C6216" s="1250"/>
      <c r="D6216" s="1250"/>
      <c r="E6216" s="1250"/>
      <c r="F6216" s="1250"/>
      <c r="G6216" s="1250"/>
      <c r="H6216" s="1250"/>
      <c r="I6216" s="1250"/>
      <c r="J6216" s="1250"/>
      <c r="K6216" s="1250"/>
      <c r="L6216" s="1250"/>
      <c r="M6216" s="1250"/>
      <c r="N6216" s="1250"/>
      <c r="O6216" s="1250"/>
      <c r="P6216" s="1250"/>
      <c r="Q6216" s="1250"/>
      <c r="R6216" s="1250"/>
      <c r="S6216" s="1250"/>
      <c r="T6216" s="1250"/>
      <c r="U6216" s="1250"/>
      <c r="V6216" s="1250"/>
      <c r="W6216" s="1250"/>
      <c r="X6216" s="1250"/>
      <c r="Y6216" s="1250"/>
      <c r="Z6216" s="1250"/>
      <c r="AA6216" s="1250"/>
      <c r="AB6216" s="1250"/>
      <c r="AC6216" s="1250"/>
      <c r="AD6216" s="1250"/>
      <c r="AE6216" s="1250"/>
      <c r="AF6216" s="1250"/>
    </row>
    <row r="6217" spans="1:32" ht="16.7" customHeight="1">
      <c r="A6217" s="1239"/>
      <c r="B6217" s="1239"/>
      <c r="C6217" s="1239"/>
      <c r="D6217" s="1239"/>
      <c r="E6217" s="1239"/>
      <c r="F6217" s="1239"/>
      <c r="G6217" s="1239"/>
      <c r="H6217" s="1239"/>
      <c r="I6217" s="1239"/>
      <c r="J6217" s="1239"/>
      <c r="K6217" s="1239"/>
      <c r="L6217" s="1239"/>
      <c r="M6217" s="1240" t="s">
        <v>424</v>
      </c>
      <c r="N6217" s="1240"/>
      <c r="O6217" s="1240"/>
      <c r="P6217" s="1240"/>
      <c r="Q6217" s="1240"/>
      <c r="R6217" s="1240"/>
      <c r="S6217" s="1240"/>
      <c r="T6217" s="1240"/>
      <c r="U6217" s="1240"/>
      <c r="V6217" s="1240"/>
      <c r="W6217" s="1240"/>
      <c r="X6217" s="1243"/>
      <c r="Y6217" s="1243"/>
      <c r="Z6217" s="1241">
        <v>49.2</v>
      </c>
      <c r="AA6217" s="1241"/>
      <c r="AB6217" s="1241"/>
      <c r="AC6217" s="1241"/>
      <c r="AD6217" s="1241"/>
      <c r="AE6217" s="1241"/>
      <c r="AF6217" s="1241"/>
    </row>
    <row r="6218" spans="1:32" ht="0.75" customHeight="1">
      <c r="A6218" s="1239"/>
      <c r="B6218" s="1239"/>
      <c r="C6218" s="1239"/>
      <c r="D6218" s="1239"/>
      <c r="E6218" s="1239"/>
      <c r="F6218" s="1239"/>
      <c r="G6218" s="1239"/>
      <c r="H6218" s="1239"/>
      <c r="I6218" s="1239"/>
      <c r="J6218" s="1239"/>
      <c r="K6218" s="1240" t="s">
        <v>425</v>
      </c>
      <c r="L6218" s="1240"/>
      <c r="M6218" s="1240"/>
      <c r="N6218" s="1240"/>
      <c r="O6218" s="1240"/>
      <c r="P6218" s="1240"/>
      <c r="Q6218" s="159"/>
      <c r="R6218" s="1244">
        <v>0</v>
      </c>
      <c r="S6218" s="1244"/>
      <c r="T6218" s="1244"/>
      <c r="U6218" s="1240"/>
      <c r="V6218" s="1240"/>
      <c r="W6218" s="1240"/>
      <c r="X6218" s="1243"/>
      <c r="Y6218" s="1243"/>
      <c r="Z6218" s="1241"/>
      <c r="AA6218" s="1241"/>
      <c r="AB6218" s="1241"/>
      <c r="AC6218" s="1241"/>
      <c r="AD6218" s="1241"/>
      <c r="AE6218" s="1241"/>
      <c r="AF6218" s="1241"/>
    </row>
    <row r="6219" spans="1:32" ht="16.7" customHeight="1">
      <c r="A6219" s="1239"/>
      <c r="B6219" s="1239"/>
      <c r="C6219" s="1239"/>
      <c r="D6219" s="1239"/>
      <c r="E6219" s="1239"/>
      <c r="F6219" s="1239"/>
      <c r="G6219" s="1239"/>
      <c r="H6219" s="1239"/>
      <c r="I6219" s="1239"/>
      <c r="J6219" s="1239"/>
      <c r="K6219" s="1240"/>
      <c r="L6219" s="1240"/>
      <c r="M6219" s="1240"/>
      <c r="N6219" s="1240"/>
      <c r="O6219" s="1240"/>
      <c r="P6219" s="1240"/>
      <c r="Q6219" s="151"/>
      <c r="R6219" s="1244"/>
      <c r="S6219" s="1244"/>
      <c r="T6219" s="1244"/>
      <c r="U6219" s="151"/>
      <c r="V6219" s="1240" t="s">
        <v>426</v>
      </c>
      <c r="W6219" s="1240"/>
      <c r="X6219" s="1243"/>
      <c r="Y6219" s="1243"/>
      <c r="Z6219" s="1241">
        <v>0</v>
      </c>
      <c r="AA6219" s="1241"/>
      <c r="AB6219" s="1241"/>
      <c r="AC6219" s="1241"/>
      <c r="AD6219" s="1241"/>
      <c r="AE6219" s="1241"/>
      <c r="AF6219" s="1241"/>
    </row>
    <row r="6220" spans="1:32" ht="17.45" customHeight="1">
      <c r="A6220" s="1239"/>
      <c r="B6220" s="1239"/>
      <c r="C6220" s="1239"/>
      <c r="D6220" s="1239"/>
      <c r="E6220" s="1239"/>
      <c r="F6220" s="1239"/>
      <c r="G6220" s="1239"/>
      <c r="H6220" s="1239"/>
      <c r="I6220" s="1239"/>
      <c r="J6220" s="1239"/>
      <c r="K6220" s="1239"/>
      <c r="L6220" s="1239"/>
      <c r="M6220" s="1240" t="s">
        <v>427</v>
      </c>
      <c r="N6220" s="1240"/>
      <c r="O6220" s="1240"/>
      <c r="P6220" s="1240"/>
      <c r="Q6220" s="1240"/>
      <c r="R6220" s="1240"/>
      <c r="S6220" s="1240"/>
      <c r="T6220" s="1240"/>
      <c r="U6220" s="1240"/>
      <c r="V6220" s="1240"/>
      <c r="W6220" s="1240"/>
      <c r="X6220" s="1243"/>
      <c r="Y6220" s="1243"/>
      <c r="Z6220" s="1241">
        <v>49.2</v>
      </c>
      <c r="AA6220" s="1241"/>
      <c r="AB6220" s="1241"/>
      <c r="AC6220" s="1241"/>
      <c r="AD6220" s="1241"/>
      <c r="AE6220" s="1241"/>
      <c r="AF6220" s="1241"/>
    </row>
    <row r="6221" spans="1:32" ht="5.85" customHeight="1">
      <c r="A6221" s="1242"/>
      <c r="B6221" s="1242"/>
      <c r="C6221" s="1242"/>
      <c r="D6221" s="1242"/>
      <c r="E6221" s="1242"/>
      <c r="F6221" s="1242"/>
      <c r="G6221" s="1242"/>
      <c r="H6221" s="1242"/>
      <c r="I6221" s="1242"/>
      <c r="J6221" s="1242"/>
      <c r="K6221" s="1242"/>
      <c r="L6221" s="1242"/>
      <c r="M6221" s="1242"/>
      <c r="N6221" s="1242"/>
      <c r="O6221" s="1242"/>
      <c r="P6221" s="1242"/>
      <c r="Q6221" s="1242"/>
      <c r="R6221" s="1242"/>
      <c r="S6221" s="1242"/>
      <c r="T6221" s="1242"/>
      <c r="U6221" s="1242"/>
      <c r="V6221" s="1242"/>
      <c r="W6221" s="1242"/>
      <c r="X6221" s="1242"/>
      <c r="Y6221" s="1242"/>
      <c r="Z6221" s="1242"/>
      <c r="AA6221" s="1242"/>
      <c r="AB6221" s="1242"/>
      <c r="AC6221" s="1242"/>
      <c r="AD6221" s="1242"/>
      <c r="AE6221" s="1242"/>
      <c r="AF6221" s="1242"/>
    </row>
    <row r="6222" spans="1:32" ht="31.9" customHeight="1">
      <c r="A6222" s="153"/>
      <c r="B6222" s="154"/>
      <c r="C6222" s="154"/>
      <c r="D6222" s="154"/>
      <c r="E6222" s="154"/>
      <c r="F6222" s="154"/>
      <c r="G6222" s="154"/>
      <c r="H6222" s="154"/>
      <c r="I6222" s="154"/>
      <c r="J6222" s="154"/>
      <c r="K6222" s="154"/>
      <c r="L6222" s="154"/>
      <c r="M6222" s="154"/>
      <c r="N6222" s="154"/>
      <c r="O6222" s="154"/>
      <c r="P6222" s="154"/>
      <c r="Q6222" s="154"/>
      <c r="R6222" s="154"/>
      <c r="S6222" s="154"/>
      <c r="T6222" s="154"/>
      <c r="U6222" s="154"/>
      <c r="V6222" s="154"/>
      <c r="W6222" s="154"/>
      <c r="X6222" s="154"/>
      <c r="Y6222" s="154"/>
      <c r="Z6222" s="154"/>
      <c r="AA6222" s="154"/>
      <c r="AB6222" s="154"/>
      <c r="AC6222" s="154"/>
      <c r="AD6222" s="154"/>
      <c r="AE6222" s="154"/>
      <c r="AF6222" s="162"/>
    </row>
    <row r="6223" spans="1:32" ht="1.5" customHeight="1">
      <c r="A6223" s="146"/>
      <c r="B6223" s="147"/>
      <c r="C6223" s="147"/>
      <c r="D6223" s="147"/>
      <c r="E6223" s="147"/>
      <c r="F6223" s="147"/>
      <c r="G6223" s="1289" t="s">
        <v>376</v>
      </c>
      <c r="H6223" s="1289"/>
      <c r="I6223" s="1289"/>
      <c r="J6223" s="1289"/>
      <c r="K6223" s="1289"/>
      <c r="L6223" s="1289"/>
      <c r="M6223" s="1289"/>
      <c r="N6223" s="1289"/>
      <c r="O6223" s="1289"/>
      <c r="P6223" s="1289"/>
      <c r="Q6223" s="1289"/>
      <c r="R6223" s="1289"/>
      <c r="S6223" s="1289"/>
      <c r="T6223" s="1289"/>
      <c r="U6223" s="1289"/>
      <c r="V6223" s="1289"/>
      <c r="W6223" s="1289"/>
      <c r="X6223" s="1289"/>
      <c r="Y6223" s="1289"/>
      <c r="Z6223" s="1289"/>
      <c r="AA6223" s="148"/>
      <c r="AB6223" s="1290" t="s">
        <v>1219</v>
      </c>
      <c r="AC6223" s="1290"/>
      <c r="AD6223" s="1290"/>
      <c r="AE6223" s="1290"/>
      <c r="AF6223" s="1290"/>
    </row>
    <row r="6224" spans="1:32" ht="14.65" customHeight="1">
      <c r="A6224" s="150"/>
      <c r="B6224" s="1243"/>
      <c r="C6224" s="1243"/>
      <c r="D6224" s="1243"/>
      <c r="E6224" s="1243"/>
      <c r="G6224" s="1289"/>
      <c r="H6224" s="1289"/>
      <c r="I6224" s="1289"/>
      <c r="J6224" s="1289"/>
      <c r="K6224" s="1289"/>
      <c r="L6224" s="1289"/>
      <c r="M6224" s="1289"/>
      <c r="N6224" s="1289"/>
      <c r="O6224" s="1289"/>
      <c r="P6224" s="1289"/>
      <c r="Q6224" s="1289"/>
      <c r="R6224" s="1289"/>
      <c r="S6224" s="1289"/>
      <c r="T6224" s="1289"/>
      <c r="U6224" s="1289"/>
      <c r="V6224" s="1289"/>
      <c r="W6224" s="1289"/>
      <c r="X6224" s="1289"/>
      <c r="Y6224" s="1289"/>
      <c r="Z6224" s="1289"/>
      <c r="AA6224" s="152"/>
      <c r="AB6224" s="1290"/>
      <c r="AC6224" s="1290"/>
      <c r="AD6224" s="1290"/>
      <c r="AE6224" s="1290"/>
      <c r="AF6224" s="1290"/>
    </row>
    <row r="6225" spans="1:32" ht="0.75" customHeight="1">
      <c r="A6225" s="150"/>
      <c r="B6225" s="1243"/>
      <c r="C6225" s="1243"/>
      <c r="D6225" s="1243"/>
      <c r="E6225" s="1243"/>
      <c r="G6225" s="1289"/>
      <c r="H6225" s="1289"/>
      <c r="I6225" s="1289"/>
      <c r="J6225" s="1289"/>
      <c r="K6225" s="1289"/>
      <c r="L6225" s="1289"/>
      <c r="M6225" s="1289"/>
      <c r="N6225" s="1289"/>
      <c r="O6225" s="1289"/>
      <c r="P6225" s="1289"/>
      <c r="Q6225" s="1289"/>
      <c r="R6225" s="1289"/>
      <c r="S6225" s="1289"/>
      <c r="T6225" s="1289"/>
      <c r="U6225" s="1289"/>
      <c r="V6225" s="1289"/>
      <c r="W6225" s="1289"/>
      <c r="X6225" s="1289"/>
      <c r="Y6225" s="1289"/>
      <c r="Z6225" s="1289"/>
      <c r="AA6225" s="152"/>
      <c r="AB6225" s="1290"/>
      <c r="AC6225" s="1290"/>
      <c r="AD6225" s="1290"/>
      <c r="AE6225" s="1290"/>
      <c r="AF6225" s="1290"/>
    </row>
    <row r="6226" spans="1:32" ht="11.65" customHeight="1">
      <c r="A6226" s="150"/>
      <c r="B6226" s="1243"/>
      <c r="C6226" s="1243"/>
      <c r="D6226" s="1243"/>
      <c r="E6226" s="1243"/>
      <c r="G6226" s="1289"/>
      <c r="H6226" s="1289"/>
      <c r="I6226" s="1289"/>
      <c r="J6226" s="1289"/>
      <c r="K6226" s="1289"/>
      <c r="L6226" s="1289"/>
      <c r="M6226" s="1289"/>
      <c r="N6226" s="1289"/>
      <c r="O6226" s="1289"/>
      <c r="P6226" s="1289"/>
      <c r="Q6226" s="1289"/>
      <c r="R6226" s="1289"/>
      <c r="S6226" s="1289"/>
      <c r="T6226" s="1289"/>
      <c r="U6226" s="1289"/>
      <c r="V6226" s="1289"/>
      <c r="W6226" s="1289"/>
      <c r="X6226" s="1289"/>
      <c r="Y6226" s="1289"/>
      <c r="Z6226" s="1289"/>
      <c r="AA6226" s="152"/>
      <c r="AB6226" s="1291" t="s">
        <v>378</v>
      </c>
      <c r="AC6226" s="1291"/>
      <c r="AD6226" s="1291"/>
      <c r="AE6226" s="1324"/>
      <c r="AF6226" s="1324"/>
    </row>
    <row r="6227" spans="1:32" ht="13.9" customHeight="1">
      <c r="A6227" s="150"/>
      <c r="B6227" s="1243"/>
      <c r="C6227" s="1243"/>
      <c r="D6227" s="1243"/>
      <c r="E6227" s="1243"/>
      <c r="G6227" s="1293" t="s">
        <v>379</v>
      </c>
      <c r="H6227" s="1293"/>
      <c r="I6227" s="1293"/>
      <c r="J6227" s="1293"/>
      <c r="K6227" s="1293"/>
      <c r="L6227" s="1293"/>
      <c r="M6227" s="1293"/>
      <c r="N6227" s="1293"/>
      <c r="O6227" s="1293"/>
      <c r="P6227" s="1293"/>
      <c r="Q6227" s="1293"/>
      <c r="R6227" s="1293"/>
      <c r="S6227" s="1293"/>
      <c r="T6227" s="1293"/>
      <c r="U6227" s="1293"/>
      <c r="V6227" s="1293"/>
      <c r="W6227" s="1293"/>
      <c r="X6227" s="1293"/>
      <c r="Y6227" s="1293"/>
      <c r="Z6227" s="1293"/>
      <c r="AA6227" s="152"/>
      <c r="AB6227" s="1291"/>
      <c r="AC6227" s="1291"/>
      <c r="AD6227" s="1291"/>
      <c r="AE6227" s="1324"/>
      <c r="AF6227" s="1324"/>
    </row>
    <row r="6228" spans="1:32" ht="0.75" customHeight="1">
      <c r="A6228" s="150"/>
      <c r="G6228" s="1293"/>
      <c r="H6228" s="1293"/>
      <c r="I6228" s="1293"/>
      <c r="J6228" s="1293"/>
      <c r="K6228" s="1293"/>
      <c r="L6228" s="1293"/>
      <c r="M6228" s="1293"/>
      <c r="N6228" s="1293"/>
      <c r="O6228" s="1293"/>
      <c r="P6228" s="1293"/>
      <c r="Q6228" s="1293"/>
      <c r="R6228" s="1293"/>
      <c r="S6228" s="1293"/>
      <c r="T6228" s="1293"/>
      <c r="U6228" s="1293"/>
      <c r="V6228" s="1293"/>
      <c r="W6228" s="1293"/>
      <c r="X6228" s="1293"/>
      <c r="Y6228" s="1293"/>
      <c r="Z6228" s="1293"/>
      <c r="AA6228" s="152"/>
      <c r="AB6228" s="1291"/>
      <c r="AC6228" s="1291"/>
      <c r="AD6228" s="1291"/>
      <c r="AE6228" s="1324"/>
      <c r="AF6228" s="1324"/>
    </row>
    <row r="6229" spans="1:32" ht="0.75" customHeight="1">
      <c r="A6229" s="153"/>
      <c r="B6229" s="154"/>
      <c r="C6229" s="154"/>
      <c r="D6229" s="154"/>
      <c r="E6229" s="154"/>
      <c r="F6229" s="154"/>
      <c r="G6229" s="154"/>
      <c r="H6229" s="154"/>
      <c r="I6229" s="154"/>
      <c r="J6229" s="154"/>
      <c r="K6229" s="154"/>
      <c r="L6229" s="154"/>
      <c r="M6229" s="154"/>
      <c r="N6229" s="154"/>
      <c r="O6229" s="154"/>
      <c r="P6229" s="154"/>
      <c r="Q6229" s="154"/>
      <c r="R6229" s="154"/>
      <c r="S6229" s="154"/>
      <c r="T6229" s="154"/>
      <c r="U6229" s="154"/>
      <c r="V6229" s="154"/>
      <c r="W6229" s="154"/>
      <c r="X6229" s="154"/>
      <c r="Y6229" s="154"/>
      <c r="Z6229" s="154"/>
      <c r="AA6229" s="154"/>
      <c r="AB6229" s="154"/>
      <c r="AC6229" s="154"/>
      <c r="AD6229" s="154"/>
      <c r="AE6229" s="154"/>
      <c r="AF6229" s="162"/>
    </row>
    <row r="6230" spans="1:32" ht="15.95" customHeight="1">
      <c r="A6230" s="1280" t="s">
        <v>323</v>
      </c>
      <c r="B6230" s="1280"/>
      <c r="C6230" s="1280"/>
      <c r="D6230" s="1280"/>
      <c r="E6230" s="1280"/>
      <c r="F6230" s="1280"/>
      <c r="G6230" s="1280"/>
      <c r="H6230" s="1280"/>
      <c r="I6230" s="1280"/>
      <c r="J6230" s="1280"/>
      <c r="K6230" s="1280"/>
      <c r="L6230" s="1280"/>
      <c r="M6230" s="1280"/>
      <c r="N6230" s="1280"/>
      <c r="O6230" s="1280"/>
      <c r="P6230" s="1280"/>
      <c r="Q6230" s="1280"/>
      <c r="R6230" s="1280"/>
      <c r="S6230" s="1280"/>
      <c r="T6230" s="1280"/>
      <c r="U6230" s="1280"/>
      <c r="V6230" s="1280"/>
      <c r="W6230" s="1280"/>
      <c r="X6230" s="1280"/>
      <c r="Y6230" s="1280"/>
      <c r="Z6230" s="1280"/>
      <c r="AA6230" s="1280"/>
      <c r="AB6230" s="1280"/>
      <c r="AC6230" s="1280"/>
      <c r="AD6230" s="1280"/>
      <c r="AE6230" s="1280"/>
      <c r="AF6230" s="1280"/>
    </row>
    <row r="6231" spans="1:32" ht="0.75" customHeight="1">
      <c r="A6231" s="146"/>
      <c r="B6231" s="147"/>
      <c r="C6231" s="147"/>
      <c r="D6231" s="147"/>
      <c r="E6231" s="147"/>
      <c r="F6231" s="147"/>
      <c r="G6231" s="147"/>
      <c r="H6231" s="147"/>
      <c r="I6231" s="147"/>
      <c r="J6231" s="147"/>
      <c r="K6231" s="147"/>
      <c r="L6231" s="147"/>
      <c r="M6231" s="147"/>
      <c r="N6231" s="147"/>
      <c r="O6231" s="147"/>
      <c r="P6231" s="147"/>
      <c r="Q6231" s="147"/>
      <c r="R6231" s="147"/>
      <c r="S6231" s="147"/>
      <c r="T6231" s="147"/>
      <c r="U6231" s="147"/>
      <c r="V6231" s="147"/>
      <c r="W6231" s="147"/>
      <c r="X6231" s="147"/>
      <c r="Y6231" s="147"/>
      <c r="Z6231" s="147"/>
      <c r="AA6231" s="147"/>
      <c r="AB6231" s="147"/>
      <c r="AC6231" s="147"/>
      <c r="AD6231" s="147"/>
      <c r="AE6231" s="147"/>
      <c r="AF6231" s="148"/>
    </row>
    <row r="6232" spans="1:32" ht="37.15" customHeight="1">
      <c r="A6232" s="1281" t="s">
        <v>380</v>
      </c>
      <c r="B6232" s="1281"/>
      <c r="C6232" s="1281"/>
      <c r="D6232" s="1281"/>
      <c r="E6232" s="1281"/>
      <c r="F6232" s="1281"/>
      <c r="G6232" s="1281"/>
      <c r="H6232" s="1281"/>
      <c r="I6232" s="1281"/>
      <c r="J6232" s="1281"/>
      <c r="K6232" s="1281"/>
      <c r="L6232" s="1281"/>
      <c r="M6232" s="1281"/>
      <c r="N6232" s="1281"/>
      <c r="O6232" s="1281"/>
      <c r="P6232" s="1281"/>
      <c r="Q6232" s="1281"/>
      <c r="R6232" s="1281"/>
      <c r="S6232" s="1281"/>
      <c r="T6232" s="1281"/>
      <c r="U6232" s="1281"/>
      <c r="V6232" s="1281"/>
      <c r="W6232" s="1281"/>
      <c r="X6232" s="1281"/>
      <c r="Y6232" s="1282" t="s">
        <v>878</v>
      </c>
      <c r="Z6232" s="1282"/>
      <c r="AA6232" s="1282"/>
      <c r="AB6232" s="1282"/>
      <c r="AC6232" s="1282"/>
      <c r="AD6232" s="1282"/>
      <c r="AE6232" s="1282"/>
      <c r="AF6232" s="1282"/>
    </row>
    <row r="6233" spans="1:32" ht="5.0999999999999996" customHeight="1">
      <c r="A6233" s="155"/>
      <c r="B6233" s="156"/>
      <c r="C6233" s="156"/>
      <c r="D6233" s="156"/>
      <c r="E6233" s="156"/>
      <c r="F6233" s="156"/>
      <c r="G6233" s="156"/>
      <c r="H6233" s="156"/>
      <c r="I6233" s="156"/>
      <c r="J6233" s="156"/>
      <c r="K6233" s="156"/>
      <c r="L6233" s="156"/>
      <c r="M6233" s="156"/>
      <c r="N6233" s="156"/>
      <c r="O6233" s="156"/>
      <c r="P6233" s="156"/>
      <c r="Q6233" s="156"/>
      <c r="R6233" s="156"/>
      <c r="S6233" s="156"/>
      <c r="T6233" s="156"/>
      <c r="U6233" s="156"/>
      <c r="V6233" s="156"/>
      <c r="W6233" s="156"/>
      <c r="X6233" s="156"/>
      <c r="Y6233" s="156"/>
      <c r="Z6233" s="156"/>
      <c r="AA6233" s="156"/>
      <c r="AB6233" s="156"/>
      <c r="AC6233" s="156"/>
      <c r="AD6233" s="156"/>
      <c r="AE6233" s="156"/>
      <c r="AF6233" s="157"/>
    </row>
    <row r="6234" spans="1:32" ht="18.2" customHeight="1">
      <c r="A6234" s="1278" t="s">
        <v>382</v>
      </c>
      <c r="B6234" s="1278"/>
      <c r="C6234" s="1278"/>
      <c r="D6234" s="1278"/>
      <c r="E6234" s="1278" t="s">
        <v>385</v>
      </c>
      <c r="F6234" s="1278"/>
      <c r="G6234" s="1278"/>
      <c r="H6234" s="1321" t="s">
        <v>386</v>
      </c>
      <c r="I6234" s="1285" t="s">
        <v>847</v>
      </c>
      <c r="J6234" s="1285"/>
      <c r="K6234" s="1285"/>
      <c r="L6234" s="1285"/>
      <c r="M6234" s="1285"/>
      <c r="N6234" s="1285"/>
      <c r="O6234" s="1285"/>
      <c r="P6234" s="1285"/>
      <c r="Q6234" s="1285"/>
      <c r="R6234" s="1285"/>
      <c r="S6234" s="1285"/>
      <c r="T6234" s="1285"/>
      <c r="U6234" s="1285"/>
      <c r="V6234" s="1285"/>
      <c r="W6234" s="1285"/>
      <c r="X6234" s="1285"/>
      <c r="Y6234" s="1275" t="s">
        <v>383</v>
      </c>
      <c r="Z6234" s="1275"/>
      <c r="AA6234" s="1275"/>
      <c r="AB6234" s="1275"/>
      <c r="AC6234" s="1275"/>
      <c r="AD6234" s="1286" t="s">
        <v>446</v>
      </c>
      <c r="AE6234" s="1286"/>
      <c r="AF6234" s="1286"/>
    </row>
    <row r="6235" spans="1:32" ht="0.75" customHeight="1">
      <c r="A6235" s="1274" t="s">
        <v>846</v>
      </c>
      <c r="B6235" s="1274"/>
      <c r="C6235" s="1274"/>
      <c r="D6235" s="1274"/>
      <c r="E6235" s="1278"/>
      <c r="F6235" s="1278"/>
      <c r="G6235" s="1278"/>
      <c r="H6235" s="1321"/>
      <c r="I6235" s="1285"/>
      <c r="J6235" s="1285"/>
      <c r="K6235" s="1285"/>
      <c r="L6235" s="1285"/>
      <c r="M6235" s="1285"/>
      <c r="N6235" s="1285"/>
      <c r="O6235" s="1285"/>
      <c r="P6235" s="1285"/>
      <c r="Q6235" s="1285"/>
      <c r="R6235" s="1285"/>
      <c r="S6235" s="1285"/>
      <c r="T6235" s="1285"/>
      <c r="U6235" s="1285"/>
      <c r="V6235" s="1285"/>
      <c r="W6235" s="1285"/>
      <c r="X6235" s="1285"/>
      <c r="Y6235" s="1275" t="s">
        <v>387</v>
      </c>
      <c r="Z6235" s="1275"/>
      <c r="AA6235" s="1275"/>
      <c r="AB6235" s="1275"/>
      <c r="AC6235" s="1275"/>
      <c r="AD6235" s="1276">
        <v>4.6687500000000002</v>
      </c>
      <c r="AE6235" s="1276"/>
      <c r="AF6235" s="1276"/>
    </row>
    <row r="6236" spans="1:32" ht="18.2" customHeight="1">
      <c r="A6236" s="1274"/>
      <c r="B6236" s="1274"/>
      <c r="C6236" s="1274"/>
      <c r="D6236" s="1274"/>
      <c r="E6236" s="1277"/>
      <c r="F6236" s="1277"/>
      <c r="G6236" s="1277"/>
      <c r="H6236" s="1321"/>
      <c r="I6236" s="1285"/>
      <c r="J6236" s="1285"/>
      <c r="K6236" s="1285"/>
      <c r="L6236" s="1285"/>
      <c r="M6236" s="1285"/>
      <c r="N6236" s="1285"/>
      <c r="O6236" s="1285"/>
      <c r="P6236" s="1285"/>
      <c r="Q6236" s="1285"/>
      <c r="R6236" s="1285"/>
      <c r="S6236" s="1285"/>
      <c r="T6236" s="1285"/>
      <c r="U6236" s="1285"/>
      <c r="V6236" s="1285"/>
      <c r="W6236" s="1285"/>
      <c r="X6236" s="1285"/>
      <c r="Y6236" s="1275"/>
      <c r="Z6236" s="1275"/>
      <c r="AA6236" s="1275"/>
      <c r="AB6236" s="1275"/>
      <c r="AC6236" s="1275"/>
      <c r="AD6236" s="1276"/>
      <c r="AE6236" s="1276"/>
      <c r="AF6236" s="1276"/>
    </row>
    <row r="6237" spans="1:32" ht="26.85" customHeight="1">
      <c r="A6237" s="1322" t="s">
        <v>432</v>
      </c>
      <c r="B6237" s="1322"/>
      <c r="C6237" s="1322"/>
      <c r="D6237" s="1322"/>
      <c r="E6237" s="1322"/>
      <c r="F6237" s="1322"/>
      <c r="G6237" s="1322"/>
      <c r="H6237" s="1322"/>
      <c r="I6237" s="1322"/>
      <c r="J6237" s="1322"/>
      <c r="K6237" s="1322"/>
      <c r="L6237" s="1322"/>
      <c r="M6237" s="1322"/>
      <c r="N6237" s="1322"/>
      <c r="O6237" s="1322"/>
      <c r="P6237" s="1322"/>
      <c r="Q6237" s="1322"/>
      <c r="R6237" s="1322"/>
      <c r="S6237" s="1322"/>
      <c r="T6237" s="1322"/>
      <c r="U6237" s="1322"/>
      <c r="V6237" s="1322"/>
      <c r="W6237" s="1322"/>
      <c r="X6237" s="1322"/>
      <c r="Y6237" s="1322"/>
      <c r="Z6237" s="1322"/>
      <c r="AA6237" s="1322"/>
      <c r="AB6237" s="1322"/>
      <c r="AC6237" s="1322"/>
      <c r="AD6237" s="1322"/>
      <c r="AE6237" s="1322"/>
      <c r="AF6237" s="1323"/>
    </row>
    <row r="6238" spans="1:32" ht="10.15" customHeight="1">
      <c r="A6238" s="1273" t="s">
        <v>389</v>
      </c>
      <c r="B6238" s="1273"/>
      <c r="C6238" s="1273"/>
      <c r="D6238" s="1273"/>
      <c r="E6238" s="1273"/>
      <c r="F6238" s="1273"/>
      <c r="G6238" s="1273"/>
      <c r="H6238" s="1273"/>
      <c r="I6238" s="1273"/>
      <c r="J6238" s="1273"/>
      <c r="K6238" s="1273"/>
      <c r="L6238" s="1273"/>
      <c r="M6238" s="1273"/>
      <c r="N6238" s="1273"/>
      <c r="O6238" s="1273"/>
      <c r="P6238" s="1273"/>
      <c r="Q6238" s="1273"/>
      <c r="R6238" s="1273"/>
      <c r="S6238" s="1273"/>
      <c r="T6238" s="1273"/>
      <c r="U6238" s="1273"/>
      <c r="V6238" s="1273"/>
      <c r="W6238" s="1273"/>
      <c r="X6238" s="1273"/>
      <c r="Y6238" s="1273"/>
      <c r="Z6238" s="1273"/>
      <c r="AA6238" s="1273"/>
      <c r="AB6238" s="1273"/>
      <c r="AC6238" s="1273"/>
      <c r="AD6238" s="1273"/>
      <c r="AE6238" s="1273"/>
      <c r="AF6238" s="1323"/>
    </row>
    <row r="6239" spans="1:32" ht="17.45" customHeight="1">
      <c r="A6239" s="1255" t="s">
        <v>390</v>
      </c>
      <c r="B6239" s="1255"/>
      <c r="C6239" s="1255"/>
      <c r="D6239" s="1255"/>
      <c r="E6239" s="1255"/>
      <c r="F6239" s="1255"/>
      <c r="G6239" s="1255"/>
      <c r="H6239" s="1255"/>
      <c r="I6239" s="1255"/>
      <c r="J6239" s="1255"/>
      <c r="K6239" s="1255"/>
      <c r="L6239" s="1255"/>
      <c r="M6239" s="1256" t="s">
        <v>391</v>
      </c>
      <c r="N6239" s="1256" t="s">
        <v>392</v>
      </c>
      <c r="O6239" s="1256"/>
      <c r="P6239" s="1256"/>
      <c r="Q6239" s="1256"/>
      <c r="R6239" s="1256"/>
      <c r="S6239" s="1256"/>
      <c r="T6239" s="1256" t="s">
        <v>393</v>
      </c>
      <c r="U6239" s="1256"/>
      <c r="V6239" s="1256"/>
      <c r="W6239" s="1256"/>
      <c r="X6239" s="1256"/>
      <c r="Y6239" s="1256"/>
      <c r="Z6239" s="1256"/>
      <c r="AA6239" s="1256"/>
      <c r="AB6239" s="1256"/>
      <c r="AC6239" s="1245" t="s">
        <v>394</v>
      </c>
      <c r="AD6239" s="1245"/>
      <c r="AE6239" s="1245"/>
      <c r="AF6239" s="1245"/>
    </row>
    <row r="6240" spans="1:32" ht="17.45" customHeight="1">
      <c r="A6240" s="1255"/>
      <c r="B6240" s="1255"/>
      <c r="C6240" s="1255"/>
      <c r="D6240" s="1255"/>
      <c r="E6240" s="1255"/>
      <c r="F6240" s="1255"/>
      <c r="G6240" s="1255"/>
      <c r="H6240" s="1255"/>
      <c r="I6240" s="1255"/>
      <c r="J6240" s="1255"/>
      <c r="K6240" s="1255"/>
      <c r="L6240" s="1255"/>
      <c r="M6240" s="1256"/>
      <c r="N6240" s="1256" t="s">
        <v>395</v>
      </c>
      <c r="O6240" s="1256"/>
      <c r="P6240" s="1256" t="s">
        <v>396</v>
      </c>
      <c r="Q6240" s="1256"/>
      <c r="R6240" s="1256"/>
      <c r="S6240" s="1256"/>
      <c r="T6240" s="1256" t="s">
        <v>395</v>
      </c>
      <c r="U6240" s="1256"/>
      <c r="V6240" s="1256"/>
      <c r="W6240" s="1256"/>
      <c r="X6240" s="1256" t="s">
        <v>396</v>
      </c>
      <c r="Y6240" s="1256"/>
      <c r="Z6240" s="1256"/>
      <c r="AA6240" s="1256"/>
      <c r="AB6240" s="1256"/>
      <c r="AC6240" s="1245"/>
      <c r="AD6240" s="1245"/>
      <c r="AE6240" s="1245"/>
      <c r="AF6240" s="1245"/>
    </row>
    <row r="6241" spans="1:32" ht="22.5" customHeight="1">
      <c r="A6241" s="155"/>
      <c r="B6241" s="156"/>
      <c r="C6241" s="169" t="s">
        <v>560</v>
      </c>
      <c r="D6241" s="1268" t="s">
        <v>561</v>
      </c>
      <c r="E6241" s="1268"/>
      <c r="F6241" s="1268"/>
      <c r="G6241" s="1268"/>
      <c r="H6241" s="1268"/>
      <c r="I6241" s="1268"/>
      <c r="J6241" s="1268"/>
      <c r="K6241" s="1268"/>
      <c r="L6241" s="1268"/>
      <c r="M6241" s="161">
        <v>1</v>
      </c>
      <c r="N6241" s="1269">
        <v>1</v>
      </c>
      <c r="O6241" s="1269"/>
      <c r="P6241" s="1269">
        <v>0</v>
      </c>
      <c r="Q6241" s="1269"/>
      <c r="R6241" s="1269"/>
      <c r="S6241" s="1269"/>
      <c r="T6241" s="1270">
        <v>12.946899999999999</v>
      </c>
      <c r="U6241" s="1270"/>
      <c r="V6241" s="1270"/>
      <c r="W6241" s="1270"/>
      <c r="X6241" s="1270">
        <v>2.8159000000000001</v>
      </c>
      <c r="Y6241" s="1270"/>
      <c r="Z6241" s="1270"/>
      <c r="AA6241" s="1270"/>
      <c r="AB6241" s="1270"/>
      <c r="AC6241" s="1267">
        <v>12.946899999999999</v>
      </c>
      <c r="AD6241" s="1267"/>
      <c r="AE6241" s="1267"/>
      <c r="AF6241" s="1267"/>
    </row>
    <row r="6242" spans="1:32" ht="17.45" customHeight="1">
      <c r="A6242" s="1246"/>
      <c r="B6242" s="1246"/>
      <c r="C6242" s="1246"/>
      <c r="D6242" s="1246"/>
      <c r="E6242" s="1246"/>
      <c r="F6242" s="1246"/>
      <c r="G6242" s="1246"/>
      <c r="H6242" s="1246"/>
      <c r="I6242" s="1246"/>
      <c r="J6242" s="1246"/>
      <c r="K6242" s="1246"/>
      <c r="L6242" s="1246"/>
      <c r="M6242" s="1247" t="s">
        <v>397</v>
      </c>
      <c r="N6242" s="1247"/>
      <c r="O6242" s="1247"/>
      <c r="P6242" s="1247"/>
      <c r="Q6242" s="1247"/>
      <c r="R6242" s="1247"/>
      <c r="S6242" s="1247"/>
      <c r="T6242" s="1247"/>
      <c r="U6242" s="1247"/>
      <c r="V6242" s="1247"/>
      <c r="W6242" s="1247"/>
      <c r="X6242" s="1248"/>
      <c r="Y6242" s="1248"/>
      <c r="Z6242" s="1249">
        <v>12.946899999999999</v>
      </c>
      <c r="AA6242" s="1249"/>
      <c r="AB6242" s="1249"/>
      <c r="AC6242" s="1249"/>
      <c r="AD6242" s="1249"/>
      <c r="AE6242" s="1249"/>
      <c r="AF6242" s="1249"/>
    </row>
    <row r="6243" spans="1:32" ht="16.7" customHeight="1">
      <c r="A6243" s="1255" t="s">
        <v>398</v>
      </c>
      <c r="B6243" s="1255"/>
      <c r="C6243" s="1255"/>
      <c r="D6243" s="1255"/>
      <c r="E6243" s="1255"/>
      <c r="F6243" s="1255"/>
      <c r="G6243" s="1255"/>
      <c r="H6243" s="1255"/>
      <c r="I6243" s="1255"/>
      <c r="J6243" s="1255"/>
      <c r="K6243" s="1255"/>
      <c r="L6243" s="1255"/>
      <c r="M6243" s="1255"/>
      <c r="N6243" s="1255"/>
      <c r="O6243" s="1256" t="s">
        <v>399</v>
      </c>
      <c r="P6243" s="1256"/>
      <c r="Q6243" s="1256"/>
      <c r="R6243" s="1256"/>
      <c r="S6243" s="1256" t="s">
        <v>391</v>
      </c>
      <c r="T6243" s="1256"/>
      <c r="U6243" s="1256"/>
      <c r="V6243" s="1256"/>
      <c r="W6243" s="1256" t="s">
        <v>400</v>
      </c>
      <c r="X6243" s="1256"/>
      <c r="Y6243" s="1256"/>
      <c r="Z6243" s="1256"/>
      <c r="AA6243" s="1256"/>
      <c r="AB6243" s="1256"/>
      <c r="AC6243" s="1245" t="s">
        <v>394</v>
      </c>
      <c r="AD6243" s="1245"/>
      <c r="AE6243" s="1245"/>
      <c r="AF6243" s="1245"/>
    </row>
    <row r="6244" spans="1:32" ht="23.25" customHeight="1">
      <c r="A6244" s="146"/>
      <c r="B6244" s="147"/>
      <c r="C6244" s="170" t="s">
        <v>462</v>
      </c>
      <c r="D6244" s="1263" t="s">
        <v>463</v>
      </c>
      <c r="E6244" s="1263"/>
      <c r="F6244" s="1263"/>
      <c r="G6244" s="1263"/>
      <c r="H6244" s="1263"/>
      <c r="I6244" s="1263"/>
      <c r="J6244" s="1263"/>
      <c r="K6244" s="1263"/>
      <c r="L6244" s="1263"/>
      <c r="M6244" s="1263"/>
      <c r="N6244" s="1263"/>
      <c r="O6244" s="1264">
        <v>0</v>
      </c>
      <c r="P6244" s="1264"/>
      <c r="Q6244" s="1264"/>
      <c r="R6244" s="1264"/>
      <c r="S6244" s="1264">
        <v>1</v>
      </c>
      <c r="T6244" s="1264"/>
      <c r="U6244" s="1264"/>
      <c r="V6244" s="1264"/>
      <c r="W6244" s="1265">
        <v>22.268799999999999</v>
      </c>
      <c r="X6244" s="1265"/>
      <c r="Y6244" s="1265"/>
      <c r="Z6244" s="1265"/>
      <c r="AA6244" s="1265"/>
      <c r="AB6244" s="1265"/>
      <c r="AC6244" s="1266">
        <v>22.268799999999999</v>
      </c>
      <c r="AD6244" s="1266"/>
      <c r="AE6244" s="1266"/>
      <c r="AF6244" s="1266"/>
    </row>
    <row r="6245" spans="1:32" ht="16.7" customHeight="1">
      <c r="A6245" s="150"/>
      <c r="M6245" s="1240" t="s">
        <v>401</v>
      </c>
      <c r="N6245" s="1240"/>
      <c r="O6245" s="1240"/>
      <c r="P6245" s="1240"/>
      <c r="Q6245" s="1240"/>
      <c r="R6245" s="1240"/>
      <c r="S6245" s="1240"/>
      <c r="T6245" s="1240"/>
      <c r="U6245" s="1240"/>
      <c r="V6245" s="1240"/>
      <c r="W6245" s="1240"/>
      <c r="Z6245" s="1262">
        <v>22.268799999999999</v>
      </c>
      <c r="AA6245" s="1262"/>
      <c r="AB6245" s="1262"/>
      <c r="AC6245" s="1262"/>
      <c r="AD6245" s="1262"/>
      <c r="AE6245" s="1262"/>
      <c r="AF6245" s="1262"/>
    </row>
    <row r="6246" spans="1:32" ht="17.45" customHeight="1">
      <c r="A6246" s="150"/>
      <c r="M6246" s="1240" t="s">
        <v>402</v>
      </c>
      <c r="N6246" s="1240"/>
      <c r="O6246" s="1240"/>
      <c r="P6246" s="1240"/>
      <c r="Q6246" s="1240"/>
      <c r="R6246" s="1240"/>
      <c r="S6246" s="1240"/>
      <c r="T6246" s="1240"/>
      <c r="U6246" s="1240"/>
      <c r="V6246" s="1240"/>
      <c r="W6246" s="1240"/>
      <c r="Z6246" s="1262">
        <v>35.215699999999998</v>
      </c>
      <c r="AA6246" s="1262"/>
      <c r="AB6246" s="1262"/>
      <c r="AC6246" s="1262"/>
      <c r="AD6246" s="1262"/>
      <c r="AE6246" s="1262"/>
      <c r="AF6246" s="1262"/>
    </row>
    <row r="6247" spans="1:32" ht="17.45" customHeight="1">
      <c r="A6247" s="150"/>
      <c r="M6247" s="1240" t="s">
        <v>403</v>
      </c>
      <c r="N6247" s="1240"/>
      <c r="O6247" s="1240"/>
      <c r="P6247" s="1240"/>
      <c r="Q6247" s="1240"/>
      <c r="R6247" s="1240"/>
      <c r="S6247" s="1240"/>
      <c r="T6247" s="1240"/>
      <c r="U6247" s="1240"/>
      <c r="V6247" s="1240"/>
      <c r="W6247" s="1240"/>
      <c r="Z6247" s="1262">
        <v>7.5429000000000004</v>
      </c>
      <c r="AA6247" s="1262"/>
      <c r="AB6247" s="1262"/>
      <c r="AC6247" s="1262"/>
      <c r="AD6247" s="1262"/>
      <c r="AE6247" s="1262"/>
      <c r="AF6247" s="1262"/>
    </row>
    <row r="6248" spans="1:32" ht="16.7" customHeight="1">
      <c r="A6248" s="150"/>
      <c r="M6248" s="1240" t="s">
        <v>404</v>
      </c>
      <c r="N6248" s="1240"/>
      <c r="O6248" s="1240"/>
      <c r="P6248" s="1240"/>
      <c r="Q6248" s="1240"/>
      <c r="R6248" s="1240"/>
      <c r="S6248" s="1240"/>
      <c r="T6248" s="1240"/>
      <c r="U6248" s="1240"/>
      <c r="V6248" s="1240"/>
      <c r="W6248" s="1240"/>
      <c r="Z6248" s="1262">
        <v>0.12317</v>
      </c>
      <c r="AA6248" s="1262"/>
      <c r="AB6248" s="1262"/>
      <c r="AC6248" s="1262"/>
      <c r="AD6248" s="1262"/>
      <c r="AE6248" s="1262"/>
      <c r="AF6248" s="1262"/>
    </row>
    <row r="6249" spans="1:32" ht="17.45" customHeight="1">
      <c r="A6249" s="153"/>
      <c r="B6249" s="154"/>
      <c r="C6249" s="154"/>
      <c r="D6249" s="154"/>
      <c r="E6249" s="154"/>
      <c r="F6249" s="154"/>
      <c r="G6249" s="154"/>
      <c r="H6249" s="154"/>
      <c r="I6249" s="154"/>
      <c r="J6249" s="154"/>
      <c r="K6249" s="154"/>
      <c r="L6249" s="154"/>
      <c r="M6249" s="1260" t="s">
        <v>405</v>
      </c>
      <c r="N6249" s="1260"/>
      <c r="O6249" s="1260"/>
      <c r="P6249" s="1260"/>
      <c r="Q6249" s="1260"/>
      <c r="R6249" s="1260"/>
      <c r="S6249" s="1260"/>
      <c r="T6249" s="1260"/>
      <c r="U6249" s="1260"/>
      <c r="V6249" s="1260"/>
      <c r="W6249" s="1260"/>
      <c r="X6249" s="154"/>
      <c r="Y6249" s="154"/>
      <c r="Z6249" s="1261">
        <v>0</v>
      </c>
      <c r="AA6249" s="1261"/>
      <c r="AB6249" s="1261"/>
      <c r="AC6249" s="1261"/>
      <c r="AD6249" s="1261"/>
      <c r="AE6249" s="1261"/>
      <c r="AF6249" s="1261"/>
    </row>
    <row r="6250" spans="1:32" ht="16.7" customHeight="1">
      <c r="A6250" s="1257" t="s">
        <v>406</v>
      </c>
      <c r="B6250" s="1257"/>
      <c r="C6250" s="1257"/>
      <c r="D6250" s="1257"/>
      <c r="E6250" s="1257"/>
      <c r="F6250" s="1257"/>
      <c r="G6250" s="1257"/>
      <c r="H6250" s="1257"/>
      <c r="I6250" s="1257"/>
      <c r="J6250" s="1257"/>
      <c r="K6250" s="1257"/>
      <c r="L6250" s="1257"/>
      <c r="M6250" s="1257"/>
      <c r="N6250" s="1257"/>
      <c r="O6250" s="1258" t="s">
        <v>391</v>
      </c>
      <c r="P6250" s="1258"/>
      <c r="Q6250" s="1258"/>
      <c r="R6250" s="1258"/>
      <c r="S6250" s="1258" t="s">
        <v>407</v>
      </c>
      <c r="T6250" s="1258"/>
      <c r="U6250" s="1258"/>
      <c r="V6250" s="1258"/>
      <c r="W6250" s="1258" t="s">
        <v>408</v>
      </c>
      <c r="X6250" s="1258"/>
      <c r="Y6250" s="1258"/>
      <c r="Z6250" s="1258"/>
      <c r="AA6250" s="1258"/>
      <c r="AB6250" s="1258"/>
      <c r="AC6250" s="1259" t="s">
        <v>409</v>
      </c>
      <c r="AD6250" s="1259"/>
      <c r="AE6250" s="1259"/>
      <c r="AF6250" s="1259"/>
    </row>
    <row r="6251" spans="1:32" ht="17.45" customHeight="1">
      <c r="A6251" s="1246"/>
      <c r="B6251" s="1246"/>
      <c r="C6251" s="1246"/>
      <c r="D6251" s="1246"/>
      <c r="E6251" s="1246"/>
      <c r="F6251" s="1246"/>
      <c r="G6251" s="1246"/>
      <c r="H6251" s="1246"/>
      <c r="I6251" s="1246"/>
      <c r="J6251" s="1246"/>
      <c r="K6251" s="1246"/>
      <c r="L6251" s="1246"/>
      <c r="M6251" s="1247" t="s">
        <v>411</v>
      </c>
      <c r="N6251" s="1247"/>
      <c r="O6251" s="1247"/>
      <c r="P6251" s="1247"/>
      <c r="Q6251" s="1247"/>
      <c r="R6251" s="1247"/>
      <c r="S6251" s="1247"/>
      <c r="T6251" s="1247"/>
      <c r="U6251" s="1247"/>
      <c r="V6251" s="1247"/>
      <c r="W6251" s="1247"/>
      <c r="X6251" s="1248"/>
      <c r="Y6251" s="1248"/>
      <c r="Z6251" s="1249">
        <v>0</v>
      </c>
      <c r="AA6251" s="1249"/>
      <c r="AB6251" s="1249"/>
      <c r="AC6251" s="1249"/>
      <c r="AD6251" s="1249"/>
      <c r="AE6251" s="1249"/>
      <c r="AF6251" s="1249"/>
    </row>
    <row r="6252" spans="1:32" ht="17.45" customHeight="1">
      <c r="A6252" s="1257" t="s">
        <v>412</v>
      </c>
      <c r="B6252" s="1257"/>
      <c r="C6252" s="1257"/>
      <c r="D6252" s="1257"/>
      <c r="E6252" s="1257"/>
      <c r="F6252" s="1257"/>
      <c r="G6252" s="1257"/>
      <c r="H6252" s="1257"/>
      <c r="I6252" s="1257"/>
      <c r="J6252" s="1257"/>
      <c r="K6252" s="1257"/>
      <c r="L6252" s="1257"/>
      <c r="M6252" s="1257"/>
      <c r="N6252" s="1257"/>
      <c r="O6252" s="1258" t="s">
        <v>391</v>
      </c>
      <c r="P6252" s="1258"/>
      <c r="Q6252" s="1258"/>
      <c r="R6252" s="1258"/>
      <c r="S6252" s="1258" t="s">
        <v>407</v>
      </c>
      <c r="T6252" s="1258"/>
      <c r="U6252" s="1258"/>
      <c r="V6252" s="1258"/>
      <c r="W6252" s="1258" t="s">
        <v>408</v>
      </c>
      <c r="X6252" s="1258"/>
      <c r="Y6252" s="1258"/>
      <c r="Z6252" s="1258"/>
      <c r="AA6252" s="1258"/>
      <c r="AB6252" s="1258"/>
      <c r="AC6252" s="1259" t="s">
        <v>409</v>
      </c>
      <c r="AD6252" s="1259"/>
      <c r="AE6252" s="1259"/>
      <c r="AF6252" s="1259"/>
    </row>
    <row r="6253" spans="1:32" ht="16.7" customHeight="1">
      <c r="A6253" s="1246"/>
      <c r="B6253" s="1246"/>
      <c r="C6253" s="1246"/>
      <c r="D6253" s="1246"/>
      <c r="E6253" s="1246"/>
      <c r="F6253" s="1246"/>
      <c r="G6253" s="1246"/>
      <c r="H6253" s="1246"/>
      <c r="I6253" s="1246"/>
      <c r="J6253" s="1246"/>
      <c r="K6253" s="1246"/>
      <c r="L6253" s="1246"/>
      <c r="M6253" s="1247" t="s">
        <v>413</v>
      </c>
      <c r="N6253" s="1247"/>
      <c r="O6253" s="1247"/>
      <c r="P6253" s="1247"/>
      <c r="Q6253" s="1247"/>
      <c r="R6253" s="1247"/>
      <c r="S6253" s="1247"/>
      <c r="T6253" s="1247"/>
      <c r="U6253" s="1247"/>
      <c r="V6253" s="1247"/>
      <c r="W6253" s="1247"/>
      <c r="X6253" s="1248"/>
      <c r="Y6253" s="1248"/>
      <c r="Z6253" s="1249">
        <v>0</v>
      </c>
      <c r="AA6253" s="1249"/>
      <c r="AB6253" s="1249"/>
      <c r="AC6253" s="1249"/>
      <c r="AD6253" s="1249"/>
      <c r="AE6253" s="1249"/>
      <c r="AF6253" s="1249"/>
    </row>
    <row r="6254" spans="1:32" ht="17.45" customHeight="1">
      <c r="A6254" s="1257" t="s">
        <v>414</v>
      </c>
      <c r="B6254" s="1257"/>
      <c r="C6254" s="1257"/>
      <c r="D6254" s="1257"/>
      <c r="E6254" s="1257"/>
      <c r="F6254" s="1257"/>
      <c r="G6254" s="1257"/>
      <c r="H6254" s="1257"/>
      <c r="I6254" s="1257"/>
      <c r="J6254" s="1257"/>
      <c r="K6254" s="1257"/>
      <c r="L6254" s="1257"/>
      <c r="M6254" s="1257"/>
      <c r="N6254" s="1257"/>
      <c r="O6254" s="1258" t="s">
        <v>391</v>
      </c>
      <c r="P6254" s="1258"/>
      <c r="Q6254" s="1258"/>
      <c r="R6254" s="1258"/>
      <c r="S6254" s="1258" t="s">
        <v>407</v>
      </c>
      <c r="T6254" s="1258"/>
      <c r="U6254" s="1258"/>
      <c r="V6254" s="1258"/>
      <c r="W6254" s="1258" t="s">
        <v>408</v>
      </c>
      <c r="X6254" s="1258"/>
      <c r="Y6254" s="1258"/>
      <c r="Z6254" s="1258"/>
      <c r="AA6254" s="1258"/>
      <c r="AB6254" s="1258"/>
      <c r="AC6254" s="1259" t="s">
        <v>409</v>
      </c>
      <c r="AD6254" s="1259"/>
      <c r="AE6254" s="1259"/>
      <c r="AF6254" s="1259"/>
    </row>
    <row r="6255" spans="1:32" ht="17.45" customHeight="1">
      <c r="A6255" s="1251"/>
      <c r="B6255" s="1251"/>
      <c r="C6255" s="1251"/>
      <c r="D6255" s="1251"/>
      <c r="E6255" s="1251"/>
      <c r="F6255" s="1251"/>
      <c r="G6255" s="1251"/>
      <c r="H6255" s="1251"/>
      <c r="I6255" s="1251"/>
      <c r="J6255" s="1251"/>
      <c r="K6255" s="1251"/>
      <c r="L6255" s="1251"/>
      <c r="M6255" s="1252" t="s">
        <v>415</v>
      </c>
      <c r="N6255" s="1252"/>
      <c r="O6255" s="1252"/>
      <c r="P6255" s="1252"/>
      <c r="Q6255" s="1252"/>
      <c r="R6255" s="1252"/>
      <c r="S6255" s="1252"/>
      <c r="T6255" s="1252"/>
      <c r="U6255" s="1252"/>
      <c r="V6255" s="1252"/>
      <c r="W6255" s="1252"/>
      <c r="X6255" s="1253"/>
      <c r="Y6255" s="1253"/>
      <c r="Z6255" s="1254">
        <v>0</v>
      </c>
      <c r="AA6255" s="1254"/>
      <c r="AB6255" s="1254"/>
      <c r="AC6255" s="1254"/>
      <c r="AD6255" s="1254"/>
      <c r="AE6255" s="1254"/>
      <c r="AF6255" s="1254"/>
    </row>
    <row r="6256" spans="1:32" ht="16.7" customHeight="1">
      <c r="A6256" s="1255" t="s">
        <v>416</v>
      </c>
      <c r="B6256" s="1255"/>
      <c r="C6256" s="1255"/>
      <c r="D6256" s="1255"/>
      <c r="E6256" s="1255"/>
      <c r="F6256" s="1255"/>
      <c r="G6256" s="1255"/>
      <c r="H6256" s="1255"/>
      <c r="I6256" s="1255"/>
      <c r="J6256" s="1256" t="s">
        <v>391</v>
      </c>
      <c r="K6256" s="1256"/>
      <c r="L6256" s="158" t="s">
        <v>417</v>
      </c>
      <c r="M6256" s="158" t="s">
        <v>418</v>
      </c>
      <c r="N6256" s="1256" t="s">
        <v>419</v>
      </c>
      <c r="O6256" s="1256"/>
      <c r="P6256" s="1256" t="s">
        <v>420</v>
      </c>
      <c r="Q6256" s="1256"/>
      <c r="R6256" s="1256"/>
      <c r="S6256" s="1256"/>
      <c r="T6256" s="1256" t="s">
        <v>421</v>
      </c>
      <c r="U6256" s="1256"/>
      <c r="V6256" s="1256"/>
      <c r="W6256" s="1256"/>
      <c r="X6256" s="1256" t="s">
        <v>422</v>
      </c>
      <c r="Y6256" s="1256"/>
      <c r="Z6256" s="1256"/>
      <c r="AA6256" s="1256"/>
      <c r="AB6256" s="1256"/>
      <c r="AC6256" s="1245" t="s">
        <v>409</v>
      </c>
      <c r="AD6256" s="1245"/>
      <c r="AE6256" s="1245"/>
      <c r="AF6256" s="1245"/>
    </row>
    <row r="6257" spans="1:32" ht="17.45" customHeight="1">
      <c r="A6257" s="1246"/>
      <c r="B6257" s="1246"/>
      <c r="C6257" s="1246"/>
      <c r="D6257" s="1246"/>
      <c r="E6257" s="1246"/>
      <c r="F6257" s="1246"/>
      <c r="G6257" s="1246"/>
      <c r="H6257" s="1246"/>
      <c r="I6257" s="1246"/>
      <c r="J6257" s="1246"/>
      <c r="K6257" s="1246"/>
      <c r="L6257" s="1246"/>
      <c r="M6257" s="1247" t="s">
        <v>423</v>
      </c>
      <c r="N6257" s="1247"/>
      <c r="O6257" s="1247"/>
      <c r="P6257" s="1247"/>
      <c r="Q6257" s="1247"/>
      <c r="R6257" s="1247"/>
      <c r="S6257" s="1247"/>
      <c r="T6257" s="1247"/>
      <c r="U6257" s="1247"/>
      <c r="V6257" s="1247"/>
      <c r="W6257" s="1247"/>
      <c r="X6257" s="1248"/>
      <c r="Y6257" s="1248"/>
      <c r="Z6257" s="1249">
        <v>0</v>
      </c>
      <c r="AA6257" s="1249"/>
      <c r="AB6257" s="1249"/>
      <c r="AC6257" s="1249"/>
      <c r="AD6257" s="1249"/>
      <c r="AE6257" s="1249"/>
      <c r="AF6257" s="1249"/>
    </row>
    <row r="6258" spans="1:32" ht="5.85" customHeight="1">
      <c r="A6258" s="1250"/>
      <c r="B6258" s="1250"/>
      <c r="C6258" s="1250"/>
      <c r="D6258" s="1250"/>
      <c r="E6258" s="1250"/>
      <c r="F6258" s="1250"/>
      <c r="G6258" s="1250"/>
      <c r="H6258" s="1250"/>
      <c r="I6258" s="1250"/>
      <c r="J6258" s="1250"/>
      <c r="K6258" s="1250"/>
      <c r="L6258" s="1250"/>
      <c r="M6258" s="1250"/>
      <c r="N6258" s="1250"/>
      <c r="O6258" s="1250"/>
      <c r="P6258" s="1250"/>
      <c r="Q6258" s="1250"/>
      <c r="R6258" s="1250"/>
      <c r="S6258" s="1250"/>
      <c r="T6258" s="1250"/>
      <c r="U6258" s="1250"/>
      <c r="V6258" s="1250"/>
      <c r="W6258" s="1250"/>
      <c r="X6258" s="1250"/>
      <c r="Y6258" s="1250"/>
      <c r="Z6258" s="1250"/>
      <c r="AA6258" s="1250"/>
      <c r="AB6258" s="1250"/>
      <c r="AC6258" s="1250"/>
      <c r="AD6258" s="1250"/>
      <c r="AE6258" s="1250"/>
      <c r="AF6258" s="1250"/>
    </row>
    <row r="6259" spans="1:32" ht="16.7" customHeight="1">
      <c r="A6259" s="1239"/>
      <c r="B6259" s="1239"/>
      <c r="C6259" s="1239"/>
      <c r="D6259" s="1239"/>
      <c r="E6259" s="1239"/>
      <c r="F6259" s="1239"/>
      <c r="G6259" s="1239"/>
      <c r="H6259" s="1239"/>
      <c r="I6259" s="1239"/>
      <c r="J6259" s="1239"/>
      <c r="K6259" s="1239"/>
      <c r="L6259" s="1239"/>
      <c r="M6259" s="1240" t="s">
        <v>424</v>
      </c>
      <c r="N6259" s="1240"/>
      <c r="O6259" s="1240"/>
      <c r="P6259" s="1240"/>
      <c r="Q6259" s="1240"/>
      <c r="R6259" s="1240"/>
      <c r="S6259" s="1240"/>
      <c r="T6259" s="1240"/>
      <c r="U6259" s="1240"/>
      <c r="V6259" s="1240"/>
      <c r="W6259" s="1240"/>
      <c r="X6259" s="1243"/>
      <c r="Y6259" s="1243"/>
      <c r="Z6259" s="1241">
        <v>7.67</v>
      </c>
      <c r="AA6259" s="1241"/>
      <c r="AB6259" s="1241"/>
      <c r="AC6259" s="1241"/>
      <c r="AD6259" s="1241"/>
      <c r="AE6259" s="1241"/>
      <c r="AF6259" s="1241"/>
    </row>
    <row r="6260" spans="1:32" ht="17.45" customHeight="1">
      <c r="A6260" s="1239"/>
      <c r="B6260" s="1239"/>
      <c r="C6260" s="1239"/>
      <c r="D6260" s="1239"/>
      <c r="E6260" s="1239"/>
      <c r="F6260" s="1239"/>
      <c r="G6260" s="1239"/>
      <c r="H6260" s="1239"/>
      <c r="I6260" s="1239"/>
      <c r="J6260" s="1239"/>
      <c r="K6260" s="1240" t="s">
        <v>425</v>
      </c>
      <c r="L6260" s="1240"/>
      <c r="M6260" s="1240"/>
      <c r="N6260" s="1240"/>
      <c r="O6260" s="1240"/>
      <c r="P6260" s="1240"/>
      <c r="Q6260" s="151"/>
      <c r="R6260" s="1244">
        <v>0</v>
      </c>
      <c r="S6260" s="1244"/>
      <c r="T6260" s="1244"/>
      <c r="U6260" s="151"/>
      <c r="V6260" s="1240" t="s">
        <v>426</v>
      </c>
      <c r="W6260" s="1240"/>
      <c r="X6260" s="1243"/>
      <c r="Y6260" s="1243"/>
      <c r="Z6260" s="1241">
        <v>0</v>
      </c>
      <c r="AA6260" s="1241"/>
      <c r="AB6260" s="1241"/>
      <c r="AC6260" s="1241"/>
      <c r="AD6260" s="1241"/>
      <c r="AE6260" s="1241"/>
      <c r="AF6260" s="1241"/>
    </row>
    <row r="6261" spans="1:32" ht="17.45" customHeight="1">
      <c r="A6261" s="1239"/>
      <c r="B6261" s="1239"/>
      <c r="C6261" s="1239"/>
      <c r="D6261" s="1239"/>
      <c r="E6261" s="1239"/>
      <c r="F6261" s="1239"/>
      <c r="G6261" s="1239"/>
      <c r="H6261" s="1239"/>
      <c r="I6261" s="1239"/>
      <c r="J6261" s="1239"/>
      <c r="K6261" s="1239"/>
      <c r="L6261" s="1239"/>
      <c r="M6261" s="1240" t="s">
        <v>427</v>
      </c>
      <c r="N6261" s="1240"/>
      <c r="O6261" s="1240"/>
      <c r="P6261" s="1240"/>
      <c r="Q6261" s="1240"/>
      <c r="R6261" s="1240"/>
      <c r="S6261" s="1240"/>
      <c r="T6261" s="1240"/>
      <c r="U6261" s="1240"/>
      <c r="V6261" s="1240"/>
      <c r="W6261" s="1240"/>
      <c r="X6261" s="1243"/>
      <c r="Y6261" s="1243"/>
      <c r="Z6261" s="1241">
        <v>7.67</v>
      </c>
      <c r="AA6261" s="1241"/>
      <c r="AB6261" s="1241"/>
      <c r="AC6261" s="1241"/>
      <c r="AD6261" s="1241"/>
      <c r="AE6261" s="1241"/>
      <c r="AF6261" s="1241"/>
    </row>
    <row r="6262" spans="1:32" ht="5.0999999999999996" customHeight="1">
      <c r="A6262" s="1242"/>
      <c r="B6262" s="1242"/>
      <c r="C6262" s="1242"/>
      <c r="D6262" s="1242"/>
      <c r="E6262" s="1242"/>
      <c r="F6262" s="1242"/>
      <c r="G6262" s="1242"/>
      <c r="H6262" s="1242"/>
      <c r="I6262" s="1242"/>
      <c r="J6262" s="1242"/>
      <c r="K6262" s="1242"/>
      <c r="L6262" s="1242"/>
      <c r="M6262" s="1242"/>
      <c r="N6262" s="1242"/>
      <c r="O6262" s="1242"/>
      <c r="P6262" s="1242"/>
      <c r="Q6262" s="1242"/>
      <c r="R6262" s="1242"/>
      <c r="S6262" s="1242"/>
      <c r="T6262" s="1242"/>
      <c r="U6262" s="1242"/>
      <c r="V6262" s="1242"/>
      <c r="W6262" s="1242"/>
      <c r="X6262" s="1242"/>
      <c r="Y6262" s="1242"/>
      <c r="Z6262" s="1242"/>
      <c r="AA6262" s="1242"/>
      <c r="AB6262" s="1242"/>
      <c r="AC6262" s="1242"/>
      <c r="AD6262" s="1242"/>
      <c r="AE6262" s="1242"/>
      <c r="AF6262" s="1242"/>
    </row>
    <row r="6263" spans="1:32" ht="107.65" customHeight="1">
      <c r="A6263" s="150"/>
      <c r="AF6263" s="152"/>
    </row>
    <row r="6264" spans="1:32" ht="107.65" customHeight="1">
      <c r="A6264" s="153"/>
      <c r="B6264" s="154"/>
      <c r="C6264" s="154"/>
      <c r="D6264" s="154"/>
      <c r="E6264" s="154"/>
      <c r="F6264" s="154"/>
      <c r="G6264" s="154"/>
      <c r="H6264" s="154"/>
      <c r="I6264" s="154"/>
      <c r="J6264" s="154"/>
      <c r="K6264" s="154"/>
      <c r="L6264" s="154"/>
      <c r="M6264" s="154"/>
      <c r="N6264" s="154"/>
      <c r="O6264" s="154"/>
      <c r="P6264" s="154"/>
      <c r="Q6264" s="154"/>
      <c r="R6264" s="154"/>
      <c r="S6264" s="154"/>
      <c r="T6264" s="154"/>
      <c r="U6264" s="154"/>
      <c r="V6264" s="154"/>
      <c r="W6264" s="154"/>
      <c r="X6264" s="154"/>
      <c r="Y6264" s="154"/>
      <c r="Z6264" s="154"/>
      <c r="AA6264" s="154"/>
      <c r="AB6264" s="154"/>
      <c r="AC6264" s="154"/>
      <c r="AD6264" s="154"/>
      <c r="AE6264" s="154"/>
      <c r="AF6264" s="162"/>
    </row>
    <row r="6265" spans="1:32" ht="1.5" customHeight="1">
      <c r="A6265" s="146"/>
      <c r="B6265" s="147"/>
      <c r="C6265" s="147"/>
      <c r="D6265" s="147"/>
      <c r="E6265" s="147"/>
      <c r="F6265" s="147"/>
      <c r="G6265" s="1289" t="s">
        <v>376</v>
      </c>
      <c r="H6265" s="1289"/>
      <c r="I6265" s="1289"/>
      <c r="J6265" s="1289"/>
      <c r="K6265" s="1289"/>
      <c r="L6265" s="1289"/>
      <c r="M6265" s="1289"/>
      <c r="N6265" s="1289"/>
      <c r="O6265" s="1289"/>
      <c r="P6265" s="1289"/>
      <c r="Q6265" s="1289"/>
      <c r="R6265" s="1289"/>
      <c r="S6265" s="1289"/>
      <c r="T6265" s="1289"/>
      <c r="U6265" s="1289"/>
      <c r="V6265" s="1289"/>
      <c r="W6265" s="1289"/>
      <c r="X6265" s="1289"/>
      <c r="Y6265" s="1289"/>
      <c r="Z6265" s="1289"/>
      <c r="AA6265" s="148"/>
      <c r="AB6265" s="1290" t="s">
        <v>1220</v>
      </c>
      <c r="AC6265" s="1290"/>
      <c r="AD6265" s="1290"/>
      <c r="AE6265" s="1290"/>
      <c r="AF6265" s="1290"/>
    </row>
    <row r="6266" spans="1:32" ht="15.4" customHeight="1">
      <c r="A6266" s="150"/>
      <c r="B6266" s="1243"/>
      <c r="C6266" s="1243"/>
      <c r="D6266" s="1243"/>
      <c r="E6266" s="1243"/>
      <c r="G6266" s="1289"/>
      <c r="H6266" s="1289"/>
      <c r="I6266" s="1289"/>
      <c r="J6266" s="1289"/>
      <c r="K6266" s="1289"/>
      <c r="L6266" s="1289"/>
      <c r="M6266" s="1289"/>
      <c r="N6266" s="1289"/>
      <c r="O6266" s="1289"/>
      <c r="P6266" s="1289"/>
      <c r="Q6266" s="1289"/>
      <c r="R6266" s="1289"/>
      <c r="S6266" s="1289"/>
      <c r="T6266" s="1289"/>
      <c r="U6266" s="1289"/>
      <c r="V6266" s="1289"/>
      <c r="W6266" s="1289"/>
      <c r="X6266" s="1289"/>
      <c r="Y6266" s="1289"/>
      <c r="Z6266" s="1289"/>
      <c r="AA6266" s="152"/>
      <c r="AB6266" s="1290"/>
      <c r="AC6266" s="1290"/>
      <c r="AD6266" s="1290"/>
      <c r="AE6266" s="1290"/>
      <c r="AF6266" s="1290"/>
    </row>
    <row r="6267" spans="1:32" ht="0.75" customHeight="1">
      <c r="A6267" s="150"/>
      <c r="B6267" s="1243"/>
      <c r="C6267" s="1243"/>
      <c r="D6267" s="1243"/>
      <c r="E6267" s="1243"/>
      <c r="G6267" s="1289"/>
      <c r="H6267" s="1289"/>
      <c r="I6267" s="1289"/>
      <c r="J6267" s="1289"/>
      <c r="K6267" s="1289"/>
      <c r="L6267" s="1289"/>
      <c r="M6267" s="1289"/>
      <c r="N6267" s="1289"/>
      <c r="O6267" s="1289"/>
      <c r="P6267" s="1289"/>
      <c r="Q6267" s="1289"/>
      <c r="R6267" s="1289"/>
      <c r="S6267" s="1289"/>
      <c r="T6267" s="1289"/>
      <c r="U6267" s="1289"/>
      <c r="V6267" s="1289"/>
      <c r="W6267" s="1289"/>
      <c r="X6267" s="1289"/>
      <c r="Y6267" s="1289"/>
      <c r="Z6267" s="1289"/>
      <c r="AA6267" s="152"/>
      <c r="AB6267" s="1290"/>
      <c r="AC6267" s="1290"/>
      <c r="AD6267" s="1290"/>
      <c r="AE6267" s="1290"/>
      <c r="AF6267" s="1290"/>
    </row>
    <row r="6268" spans="1:32" ht="10.9" customHeight="1">
      <c r="A6268" s="150"/>
      <c r="B6268" s="1243"/>
      <c r="C6268" s="1243"/>
      <c r="D6268" s="1243"/>
      <c r="E6268" s="1243"/>
      <c r="G6268" s="1289"/>
      <c r="H6268" s="1289"/>
      <c r="I6268" s="1289"/>
      <c r="J6268" s="1289"/>
      <c r="K6268" s="1289"/>
      <c r="L6268" s="1289"/>
      <c r="M6268" s="1289"/>
      <c r="N6268" s="1289"/>
      <c r="O6268" s="1289"/>
      <c r="P6268" s="1289"/>
      <c r="Q6268" s="1289"/>
      <c r="R6268" s="1289"/>
      <c r="S6268" s="1289"/>
      <c r="T6268" s="1289"/>
      <c r="U6268" s="1289"/>
      <c r="V6268" s="1289"/>
      <c r="W6268" s="1289"/>
      <c r="X6268" s="1289"/>
      <c r="Y6268" s="1289"/>
      <c r="Z6268" s="1289"/>
      <c r="AA6268" s="152"/>
      <c r="AB6268" s="1303" t="s">
        <v>378</v>
      </c>
      <c r="AC6268" s="1303"/>
      <c r="AD6268" s="1303"/>
      <c r="AE6268" s="1292"/>
      <c r="AF6268" s="1292"/>
    </row>
    <row r="6269" spans="1:32" ht="13.9" customHeight="1">
      <c r="A6269" s="150"/>
      <c r="B6269" s="1243"/>
      <c r="C6269" s="1243"/>
      <c r="D6269" s="1243"/>
      <c r="E6269" s="1243"/>
      <c r="G6269" s="1293" t="s">
        <v>379</v>
      </c>
      <c r="H6269" s="1293"/>
      <c r="I6269" s="1293"/>
      <c r="J6269" s="1293"/>
      <c r="K6269" s="1293"/>
      <c r="L6269" s="1293"/>
      <c r="M6269" s="1293"/>
      <c r="N6269" s="1293"/>
      <c r="O6269" s="1293"/>
      <c r="P6269" s="1293"/>
      <c r="Q6269" s="1293"/>
      <c r="R6269" s="1293"/>
      <c r="S6269" s="1293"/>
      <c r="T6269" s="1293"/>
      <c r="U6269" s="1293"/>
      <c r="V6269" s="1293"/>
      <c r="W6269" s="1293"/>
      <c r="X6269" s="1293"/>
      <c r="Y6269" s="1293"/>
      <c r="Z6269" s="1293"/>
      <c r="AA6269" s="152"/>
      <c r="AB6269" s="1303"/>
      <c r="AC6269" s="1303"/>
      <c r="AD6269" s="1303"/>
      <c r="AE6269" s="1292"/>
      <c r="AF6269" s="1292"/>
    </row>
    <row r="6270" spans="1:32" ht="0.75" customHeight="1">
      <c r="A6270" s="150"/>
      <c r="G6270" s="1293"/>
      <c r="H6270" s="1293"/>
      <c r="I6270" s="1293"/>
      <c r="J6270" s="1293"/>
      <c r="K6270" s="1293"/>
      <c r="L6270" s="1293"/>
      <c r="M6270" s="1293"/>
      <c r="N6270" s="1293"/>
      <c r="O6270" s="1293"/>
      <c r="P6270" s="1293"/>
      <c r="Q6270" s="1293"/>
      <c r="R6270" s="1293"/>
      <c r="S6270" s="1293"/>
      <c r="T6270" s="1293"/>
      <c r="U6270" s="1293"/>
      <c r="V6270" s="1293"/>
      <c r="W6270" s="1293"/>
      <c r="X6270" s="1293"/>
      <c r="Y6270" s="1293"/>
      <c r="Z6270" s="1293"/>
      <c r="AA6270" s="152"/>
      <c r="AB6270" s="1303"/>
      <c r="AC6270" s="1303"/>
      <c r="AD6270" s="1303"/>
      <c r="AE6270" s="1292"/>
      <c r="AF6270" s="1292"/>
    </row>
    <row r="6271" spans="1:32" ht="0.75" customHeight="1">
      <c r="A6271" s="153"/>
      <c r="B6271" s="154"/>
      <c r="C6271" s="154"/>
      <c r="D6271" s="154"/>
      <c r="E6271" s="154"/>
      <c r="F6271" s="154"/>
      <c r="G6271" s="154"/>
      <c r="H6271" s="154"/>
      <c r="I6271" s="154"/>
      <c r="J6271" s="154"/>
      <c r="K6271" s="154"/>
      <c r="L6271" s="154"/>
      <c r="M6271" s="154"/>
      <c r="N6271" s="154"/>
      <c r="O6271" s="154"/>
      <c r="P6271" s="154"/>
      <c r="Q6271" s="154"/>
      <c r="R6271" s="154"/>
      <c r="S6271" s="154"/>
      <c r="T6271" s="154"/>
      <c r="U6271" s="154"/>
      <c r="V6271" s="154"/>
      <c r="W6271" s="154"/>
      <c r="X6271" s="154"/>
      <c r="Y6271" s="154"/>
      <c r="Z6271" s="154"/>
      <c r="AA6271" s="162"/>
      <c r="AB6271" s="1303"/>
      <c r="AC6271" s="1303"/>
      <c r="AD6271" s="1303"/>
      <c r="AE6271" s="1292"/>
      <c r="AF6271" s="1292"/>
    </row>
    <row r="6272" spans="1:32" ht="16.7" customHeight="1">
      <c r="A6272" s="1280" t="s">
        <v>323</v>
      </c>
      <c r="B6272" s="1280"/>
      <c r="C6272" s="1280"/>
      <c r="D6272" s="1280"/>
      <c r="E6272" s="1280"/>
      <c r="F6272" s="1280"/>
      <c r="G6272" s="1280"/>
      <c r="H6272" s="1280"/>
      <c r="I6272" s="1280"/>
      <c r="J6272" s="1280"/>
      <c r="K6272" s="1280"/>
      <c r="L6272" s="1280"/>
      <c r="M6272" s="1280"/>
      <c r="N6272" s="1280"/>
      <c r="O6272" s="1280"/>
      <c r="P6272" s="1280"/>
      <c r="Q6272" s="1280"/>
      <c r="R6272" s="1280"/>
      <c r="S6272" s="1280"/>
      <c r="T6272" s="1280"/>
      <c r="U6272" s="1280"/>
      <c r="V6272" s="1280"/>
      <c r="W6272" s="1280"/>
      <c r="X6272" s="1280"/>
      <c r="Y6272" s="1280"/>
      <c r="Z6272" s="1280"/>
      <c r="AA6272" s="1280"/>
      <c r="AB6272" s="1280"/>
      <c r="AC6272" s="1280"/>
      <c r="AD6272" s="1280"/>
      <c r="AE6272" s="1280"/>
      <c r="AF6272" s="1280"/>
    </row>
    <row r="6273" spans="1:32" ht="37.15" customHeight="1">
      <c r="A6273" s="1301" t="s">
        <v>380</v>
      </c>
      <c r="B6273" s="1301"/>
      <c r="C6273" s="1301"/>
      <c r="D6273" s="1301"/>
      <c r="E6273" s="1301"/>
      <c r="F6273" s="1301"/>
      <c r="G6273" s="1301"/>
      <c r="H6273" s="1301"/>
      <c r="I6273" s="1301"/>
      <c r="J6273" s="1301"/>
      <c r="K6273" s="1301"/>
      <c r="L6273" s="1301"/>
      <c r="M6273" s="1301"/>
      <c r="N6273" s="1301"/>
      <c r="O6273" s="1301"/>
      <c r="P6273" s="1301"/>
      <c r="Q6273" s="1301"/>
      <c r="R6273" s="1301"/>
      <c r="S6273" s="1301"/>
      <c r="T6273" s="1301"/>
      <c r="U6273" s="1301"/>
      <c r="V6273" s="1301"/>
      <c r="W6273" s="1301"/>
      <c r="X6273" s="1301"/>
      <c r="Y6273" s="1280" t="s">
        <v>878</v>
      </c>
      <c r="Z6273" s="1280"/>
      <c r="AA6273" s="1280"/>
      <c r="AB6273" s="1280"/>
      <c r="AC6273" s="1280"/>
      <c r="AD6273" s="1280"/>
      <c r="AE6273" s="1280"/>
      <c r="AF6273" s="1280"/>
    </row>
    <row r="6274" spans="1:32" ht="5.0999999999999996" customHeight="1">
      <c r="A6274" s="155"/>
      <c r="B6274" s="156"/>
      <c r="C6274" s="156"/>
      <c r="D6274" s="156"/>
      <c r="E6274" s="156"/>
      <c r="F6274" s="156"/>
      <c r="G6274" s="156"/>
      <c r="H6274" s="156"/>
      <c r="I6274" s="156"/>
      <c r="J6274" s="156"/>
      <c r="K6274" s="156"/>
      <c r="L6274" s="156"/>
      <c r="M6274" s="156"/>
      <c r="N6274" s="156"/>
      <c r="O6274" s="156"/>
      <c r="P6274" s="156"/>
      <c r="Q6274" s="156"/>
      <c r="R6274" s="156"/>
      <c r="S6274" s="156"/>
      <c r="T6274" s="156"/>
      <c r="U6274" s="156"/>
      <c r="V6274" s="156"/>
      <c r="W6274" s="156"/>
      <c r="X6274" s="156"/>
      <c r="Y6274" s="156"/>
      <c r="Z6274" s="156"/>
      <c r="AA6274" s="156"/>
      <c r="AB6274" s="156"/>
      <c r="AC6274" s="156"/>
      <c r="AD6274" s="156"/>
      <c r="AE6274" s="156"/>
      <c r="AF6274" s="157"/>
    </row>
    <row r="6275" spans="1:32" ht="0.75" customHeight="1">
      <c r="A6275" s="1283" t="s">
        <v>382</v>
      </c>
      <c r="B6275" s="1283"/>
      <c r="C6275" s="1283"/>
      <c r="D6275" s="1283"/>
      <c r="E6275" s="1284"/>
      <c r="F6275" s="1284"/>
      <c r="G6275" s="1284"/>
      <c r="H6275" s="1284"/>
      <c r="I6275" s="1285" t="s">
        <v>843</v>
      </c>
      <c r="J6275" s="1285"/>
      <c r="K6275" s="1285"/>
      <c r="L6275" s="1285"/>
      <c r="M6275" s="1285"/>
      <c r="N6275" s="1285"/>
      <c r="O6275" s="1285"/>
      <c r="P6275" s="1285"/>
      <c r="Q6275" s="1285"/>
      <c r="R6275" s="1285"/>
      <c r="S6275" s="1285"/>
      <c r="T6275" s="1285"/>
      <c r="U6275" s="1285"/>
      <c r="V6275" s="1285"/>
      <c r="W6275" s="1285"/>
      <c r="X6275" s="1285"/>
      <c r="Y6275" s="1275" t="s">
        <v>383</v>
      </c>
      <c r="Z6275" s="1275"/>
      <c r="AA6275" s="1275"/>
      <c r="AB6275" s="1275"/>
      <c r="AC6275" s="1275"/>
      <c r="AD6275" s="1286" t="s">
        <v>446</v>
      </c>
      <c r="AE6275" s="1286"/>
      <c r="AF6275" s="1286"/>
    </row>
    <row r="6276" spans="1:32" ht="18.2" customHeight="1">
      <c r="A6276" s="1283"/>
      <c r="B6276" s="1283"/>
      <c r="C6276" s="1283"/>
      <c r="D6276" s="1283"/>
      <c r="E6276" s="1287" t="s">
        <v>385</v>
      </c>
      <c r="F6276" s="1287"/>
      <c r="G6276" s="1287"/>
      <c r="H6276" s="1288" t="s">
        <v>386</v>
      </c>
      <c r="I6276" s="1285"/>
      <c r="J6276" s="1285"/>
      <c r="K6276" s="1285"/>
      <c r="L6276" s="1285"/>
      <c r="M6276" s="1285"/>
      <c r="N6276" s="1285"/>
      <c r="O6276" s="1285"/>
      <c r="P6276" s="1285"/>
      <c r="Q6276" s="1285"/>
      <c r="R6276" s="1285"/>
      <c r="S6276" s="1285"/>
      <c r="T6276" s="1285"/>
      <c r="U6276" s="1285"/>
      <c r="V6276" s="1285"/>
      <c r="W6276" s="1285"/>
      <c r="X6276" s="1285"/>
      <c r="Y6276" s="1275"/>
      <c r="Z6276" s="1275"/>
      <c r="AA6276" s="1275"/>
      <c r="AB6276" s="1275"/>
      <c r="AC6276" s="1275"/>
      <c r="AD6276" s="1286"/>
      <c r="AE6276" s="1286"/>
      <c r="AF6276" s="1286"/>
    </row>
    <row r="6277" spans="1:32" ht="18.2" customHeight="1">
      <c r="A6277" s="1274" t="s">
        <v>842</v>
      </c>
      <c r="B6277" s="1274"/>
      <c r="C6277" s="1274"/>
      <c r="D6277" s="1274"/>
      <c r="E6277" s="1277"/>
      <c r="F6277" s="1277"/>
      <c r="G6277" s="1277"/>
      <c r="H6277" s="1288"/>
      <c r="I6277" s="1285"/>
      <c r="J6277" s="1285"/>
      <c r="K6277" s="1285"/>
      <c r="L6277" s="1285"/>
      <c r="M6277" s="1285"/>
      <c r="N6277" s="1285"/>
      <c r="O6277" s="1285"/>
      <c r="P6277" s="1285"/>
      <c r="Q6277" s="1285"/>
      <c r="R6277" s="1285"/>
      <c r="S6277" s="1285"/>
      <c r="T6277" s="1285"/>
      <c r="U6277" s="1285"/>
      <c r="V6277" s="1285"/>
      <c r="W6277" s="1285"/>
      <c r="X6277" s="1285"/>
      <c r="Y6277" s="1275" t="s">
        <v>387</v>
      </c>
      <c r="Z6277" s="1275"/>
      <c r="AA6277" s="1275"/>
      <c r="AB6277" s="1275"/>
      <c r="AC6277" s="1275"/>
      <c r="AD6277" s="1276">
        <v>11.65</v>
      </c>
      <c r="AE6277" s="1276"/>
      <c r="AF6277" s="1276"/>
    </row>
    <row r="6278" spans="1:32" ht="0.75" customHeight="1">
      <c r="A6278" s="1278"/>
      <c r="B6278" s="1278"/>
      <c r="C6278" s="1278"/>
      <c r="D6278" s="1278"/>
      <c r="E6278" s="1278"/>
      <c r="F6278" s="1278"/>
      <c r="G6278" s="1278"/>
      <c r="H6278" s="1288"/>
      <c r="I6278" s="1279"/>
      <c r="J6278" s="1279"/>
      <c r="K6278" s="1279"/>
      <c r="L6278" s="1279"/>
      <c r="M6278" s="1279"/>
      <c r="N6278" s="1279"/>
      <c r="O6278" s="1279"/>
      <c r="P6278" s="1279"/>
      <c r="Q6278" s="1279"/>
      <c r="R6278" s="1279"/>
      <c r="S6278" s="1279"/>
      <c r="T6278" s="1279"/>
      <c r="U6278" s="1279"/>
      <c r="V6278" s="1279"/>
      <c r="W6278" s="1279"/>
      <c r="X6278" s="1279"/>
      <c r="Y6278" s="1279"/>
      <c r="Z6278" s="1279"/>
      <c r="AA6278" s="1279"/>
      <c r="AB6278" s="1279"/>
      <c r="AC6278" s="1279"/>
      <c r="AD6278" s="1279"/>
      <c r="AE6278" s="1279"/>
      <c r="AF6278" s="1279"/>
    </row>
    <row r="6279" spans="1:32" ht="26.85" customHeight="1">
      <c r="A6279" s="1271" t="s">
        <v>432</v>
      </c>
      <c r="B6279" s="1271"/>
      <c r="C6279" s="1271"/>
      <c r="D6279" s="1271"/>
      <c r="E6279" s="1271"/>
      <c r="F6279" s="1271"/>
      <c r="G6279" s="1271"/>
      <c r="H6279" s="1271"/>
      <c r="I6279" s="1271"/>
      <c r="J6279" s="1271"/>
      <c r="K6279" s="1271"/>
      <c r="L6279" s="1271"/>
      <c r="M6279" s="1271"/>
      <c r="N6279" s="1271"/>
      <c r="O6279" s="1271"/>
      <c r="P6279" s="1271"/>
      <c r="Q6279" s="1271"/>
      <c r="R6279" s="1271"/>
      <c r="S6279" s="1271"/>
      <c r="T6279" s="1271"/>
      <c r="U6279" s="1271"/>
      <c r="V6279" s="1271"/>
      <c r="W6279" s="1271"/>
      <c r="X6279" s="1271"/>
      <c r="Y6279" s="1271"/>
      <c r="Z6279" s="1271"/>
      <c r="AA6279" s="1271"/>
      <c r="AB6279" s="1271"/>
      <c r="AC6279" s="1271"/>
      <c r="AD6279" s="1271"/>
      <c r="AE6279" s="1271"/>
      <c r="AF6279" s="1272"/>
    </row>
    <row r="6280" spans="1:32" ht="10.15" customHeight="1">
      <c r="A6280" s="1273" t="s">
        <v>389</v>
      </c>
      <c r="B6280" s="1273"/>
      <c r="C6280" s="1273"/>
      <c r="D6280" s="1273"/>
      <c r="E6280" s="1273"/>
      <c r="F6280" s="1273"/>
      <c r="G6280" s="1273"/>
      <c r="H6280" s="1273"/>
      <c r="I6280" s="1273"/>
      <c r="J6280" s="1273"/>
      <c r="K6280" s="1273"/>
      <c r="L6280" s="1273"/>
      <c r="M6280" s="1273"/>
      <c r="N6280" s="1273"/>
      <c r="O6280" s="1273"/>
      <c r="P6280" s="1273"/>
      <c r="Q6280" s="1273"/>
      <c r="R6280" s="1273"/>
      <c r="S6280" s="1273"/>
      <c r="T6280" s="1273"/>
      <c r="U6280" s="1273"/>
      <c r="V6280" s="1273"/>
      <c r="W6280" s="1273"/>
      <c r="X6280" s="1273"/>
      <c r="Y6280" s="1273"/>
      <c r="Z6280" s="1273"/>
      <c r="AA6280" s="1273"/>
      <c r="AB6280" s="1273"/>
      <c r="AC6280" s="1273"/>
      <c r="AD6280" s="1273"/>
      <c r="AE6280" s="1273"/>
      <c r="AF6280" s="1272"/>
    </row>
    <row r="6281" spans="1:32" ht="16.7" customHeight="1">
      <c r="A6281" s="1255" t="s">
        <v>390</v>
      </c>
      <c r="B6281" s="1255"/>
      <c r="C6281" s="1255"/>
      <c r="D6281" s="1255"/>
      <c r="E6281" s="1255"/>
      <c r="F6281" s="1255"/>
      <c r="G6281" s="1255"/>
      <c r="H6281" s="1255"/>
      <c r="I6281" s="1255"/>
      <c r="J6281" s="1255"/>
      <c r="K6281" s="1255"/>
      <c r="L6281" s="1255"/>
      <c r="M6281" s="1256" t="s">
        <v>391</v>
      </c>
      <c r="N6281" s="1256" t="s">
        <v>392</v>
      </c>
      <c r="O6281" s="1256"/>
      <c r="P6281" s="1256"/>
      <c r="Q6281" s="1256"/>
      <c r="R6281" s="1256"/>
      <c r="S6281" s="1256"/>
      <c r="T6281" s="1256" t="s">
        <v>393</v>
      </c>
      <c r="U6281" s="1256"/>
      <c r="V6281" s="1256"/>
      <c r="W6281" s="1256"/>
      <c r="X6281" s="1256"/>
      <c r="Y6281" s="1256"/>
      <c r="Z6281" s="1256"/>
      <c r="AA6281" s="1256"/>
      <c r="AB6281" s="1256"/>
      <c r="AC6281" s="1245" t="s">
        <v>394</v>
      </c>
      <c r="AD6281" s="1245"/>
      <c r="AE6281" s="1245"/>
      <c r="AF6281" s="1245"/>
    </row>
    <row r="6282" spans="1:32" ht="17.45" customHeight="1">
      <c r="A6282" s="1255"/>
      <c r="B6282" s="1255"/>
      <c r="C6282" s="1255"/>
      <c r="D6282" s="1255"/>
      <c r="E6282" s="1255"/>
      <c r="F6282" s="1255"/>
      <c r="G6282" s="1255"/>
      <c r="H6282" s="1255"/>
      <c r="I6282" s="1255"/>
      <c r="J6282" s="1255"/>
      <c r="K6282" s="1255"/>
      <c r="L6282" s="1255"/>
      <c r="M6282" s="1256"/>
      <c r="N6282" s="1256" t="s">
        <v>395</v>
      </c>
      <c r="O6282" s="1256"/>
      <c r="P6282" s="1256" t="s">
        <v>396</v>
      </c>
      <c r="Q6282" s="1256"/>
      <c r="R6282" s="1256"/>
      <c r="S6282" s="1256"/>
      <c r="T6282" s="1256" t="s">
        <v>395</v>
      </c>
      <c r="U6282" s="1256"/>
      <c r="V6282" s="1256"/>
      <c r="W6282" s="1256"/>
      <c r="X6282" s="1256" t="s">
        <v>396</v>
      </c>
      <c r="Y6282" s="1256"/>
      <c r="Z6282" s="1256"/>
      <c r="AA6282" s="1256"/>
      <c r="AB6282" s="1256"/>
      <c r="AC6282" s="1245"/>
      <c r="AD6282" s="1245"/>
      <c r="AE6282" s="1245"/>
      <c r="AF6282" s="1245"/>
    </row>
    <row r="6283" spans="1:32" ht="34.9" customHeight="1">
      <c r="A6283" s="155"/>
      <c r="B6283" s="156"/>
      <c r="C6283" s="169" t="s">
        <v>1221</v>
      </c>
      <c r="D6283" s="1268" t="s">
        <v>1222</v>
      </c>
      <c r="E6283" s="1268"/>
      <c r="F6283" s="1268"/>
      <c r="G6283" s="1268"/>
      <c r="H6283" s="1268"/>
      <c r="I6283" s="1268"/>
      <c r="J6283" s="1268"/>
      <c r="K6283" s="1268"/>
      <c r="L6283" s="1268"/>
      <c r="M6283" s="161">
        <v>1</v>
      </c>
      <c r="N6283" s="1269">
        <v>1</v>
      </c>
      <c r="O6283" s="1269"/>
      <c r="P6283" s="1269">
        <v>0</v>
      </c>
      <c r="Q6283" s="1269"/>
      <c r="R6283" s="1269"/>
      <c r="S6283" s="1269"/>
      <c r="T6283" s="1270">
        <v>153.48769999999999</v>
      </c>
      <c r="U6283" s="1270"/>
      <c r="V6283" s="1270"/>
      <c r="W6283" s="1270"/>
      <c r="X6283" s="1270">
        <v>78.471400000000003</v>
      </c>
      <c r="Y6283" s="1270"/>
      <c r="Z6283" s="1270"/>
      <c r="AA6283" s="1270"/>
      <c r="AB6283" s="1270"/>
      <c r="AC6283" s="1267">
        <v>153.48769999999999</v>
      </c>
      <c r="AD6283" s="1267"/>
      <c r="AE6283" s="1267"/>
      <c r="AF6283" s="1267"/>
    </row>
    <row r="6284" spans="1:32" ht="16.7" customHeight="1">
      <c r="A6284" s="1246"/>
      <c r="B6284" s="1246"/>
      <c r="C6284" s="1246"/>
      <c r="D6284" s="1246"/>
      <c r="E6284" s="1246"/>
      <c r="F6284" s="1246"/>
      <c r="G6284" s="1246"/>
      <c r="H6284" s="1246"/>
      <c r="I6284" s="1246"/>
      <c r="J6284" s="1246"/>
      <c r="K6284" s="1246"/>
      <c r="L6284" s="1246"/>
      <c r="M6284" s="1247" t="s">
        <v>397</v>
      </c>
      <c r="N6284" s="1247"/>
      <c r="O6284" s="1247"/>
      <c r="P6284" s="1247"/>
      <c r="Q6284" s="1247"/>
      <c r="R6284" s="1247"/>
      <c r="S6284" s="1247"/>
      <c r="T6284" s="1247"/>
      <c r="U6284" s="1247"/>
      <c r="V6284" s="1247"/>
      <c r="W6284" s="1247"/>
      <c r="X6284" s="1248"/>
      <c r="Y6284" s="1248"/>
      <c r="Z6284" s="1249">
        <v>153.48769999999999</v>
      </c>
      <c r="AA6284" s="1249"/>
      <c r="AB6284" s="1249"/>
      <c r="AC6284" s="1249"/>
      <c r="AD6284" s="1249"/>
      <c r="AE6284" s="1249"/>
      <c r="AF6284" s="1249"/>
    </row>
    <row r="6285" spans="1:32" ht="17.45" customHeight="1">
      <c r="A6285" s="1255" t="s">
        <v>398</v>
      </c>
      <c r="B6285" s="1255"/>
      <c r="C6285" s="1255"/>
      <c r="D6285" s="1255"/>
      <c r="E6285" s="1255"/>
      <c r="F6285" s="1255"/>
      <c r="G6285" s="1255"/>
      <c r="H6285" s="1255"/>
      <c r="I6285" s="1255"/>
      <c r="J6285" s="1255"/>
      <c r="K6285" s="1255"/>
      <c r="L6285" s="1255"/>
      <c r="M6285" s="1255"/>
      <c r="N6285" s="1255"/>
      <c r="O6285" s="1256" t="s">
        <v>399</v>
      </c>
      <c r="P6285" s="1256"/>
      <c r="Q6285" s="1256"/>
      <c r="R6285" s="1256"/>
      <c r="S6285" s="1256" t="s">
        <v>391</v>
      </c>
      <c r="T6285" s="1256"/>
      <c r="U6285" s="1256"/>
      <c r="V6285" s="1256"/>
      <c r="W6285" s="1256" t="s">
        <v>400</v>
      </c>
      <c r="X6285" s="1256"/>
      <c r="Y6285" s="1256"/>
      <c r="Z6285" s="1256"/>
      <c r="AA6285" s="1256"/>
      <c r="AB6285" s="1256"/>
      <c r="AC6285" s="1245" t="s">
        <v>394</v>
      </c>
      <c r="AD6285" s="1245"/>
      <c r="AE6285" s="1245"/>
      <c r="AF6285" s="1245"/>
    </row>
    <row r="6286" spans="1:32" ht="22.5" customHeight="1">
      <c r="A6286" s="146"/>
      <c r="B6286" s="147"/>
      <c r="C6286" s="170" t="s">
        <v>462</v>
      </c>
      <c r="D6286" s="1263" t="s">
        <v>463</v>
      </c>
      <c r="E6286" s="1263"/>
      <c r="F6286" s="1263"/>
      <c r="G6286" s="1263"/>
      <c r="H6286" s="1263"/>
      <c r="I6286" s="1263"/>
      <c r="J6286" s="1263"/>
      <c r="K6286" s="1263"/>
      <c r="L6286" s="1263"/>
      <c r="M6286" s="1263"/>
      <c r="N6286" s="1263"/>
      <c r="O6286" s="1264">
        <v>0</v>
      </c>
      <c r="P6286" s="1264"/>
      <c r="Q6286" s="1264"/>
      <c r="R6286" s="1264"/>
      <c r="S6286" s="1264">
        <v>1</v>
      </c>
      <c r="T6286" s="1264"/>
      <c r="U6286" s="1264"/>
      <c r="V6286" s="1264"/>
      <c r="W6286" s="1265">
        <v>22.268799999999999</v>
      </c>
      <c r="X6286" s="1265"/>
      <c r="Y6286" s="1265"/>
      <c r="Z6286" s="1265"/>
      <c r="AA6286" s="1265"/>
      <c r="AB6286" s="1265"/>
      <c r="AC6286" s="1266">
        <v>22.268799999999999</v>
      </c>
      <c r="AD6286" s="1266"/>
      <c r="AE6286" s="1266"/>
      <c r="AF6286" s="1266"/>
    </row>
    <row r="6287" spans="1:32" ht="17.45" customHeight="1">
      <c r="A6287" s="150"/>
      <c r="M6287" s="1240" t="s">
        <v>401</v>
      </c>
      <c r="N6287" s="1240"/>
      <c r="O6287" s="1240"/>
      <c r="P6287" s="1240"/>
      <c r="Q6287" s="1240"/>
      <c r="R6287" s="1240"/>
      <c r="S6287" s="1240"/>
      <c r="T6287" s="1240"/>
      <c r="U6287" s="1240"/>
      <c r="V6287" s="1240"/>
      <c r="W6287" s="1240"/>
      <c r="Z6287" s="1262">
        <v>22.268799999999999</v>
      </c>
      <c r="AA6287" s="1262"/>
      <c r="AB6287" s="1262"/>
      <c r="AC6287" s="1262"/>
      <c r="AD6287" s="1262"/>
      <c r="AE6287" s="1262"/>
      <c r="AF6287" s="1262"/>
    </row>
    <row r="6288" spans="1:32" ht="17.45" customHeight="1">
      <c r="A6288" s="150"/>
      <c r="M6288" s="1240" t="s">
        <v>402</v>
      </c>
      <c r="N6288" s="1240"/>
      <c r="O6288" s="1240"/>
      <c r="P6288" s="1240"/>
      <c r="Q6288" s="1240"/>
      <c r="R6288" s="1240"/>
      <c r="S6288" s="1240"/>
      <c r="T6288" s="1240"/>
      <c r="U6288" s="1240"/>
      <c r="V6288" s="1240"/>
      <c r="W6288" s="1240"/>
      <c r="Z6288" s="1262">
        <v>175.75649999999999</v>
      </c>
      <c r="AA6288" s="1262"/>
      <c r="AB6288" s="1262"/>
      <c r="AC6288" s="1262"/>
      <c r="AD6288" s="1262"/>
      <c r="AE6288" s="1262"/>
      <c r="AF6288" s="1262"/>
    </row>
    <row r="6289" spans="1:32" ht="16.7" customHeight="1">
      <c r="A6289" s="150"/>
      <c r="M6289" s="1240" t="s">
        <v>403</v>
      </c>
      <c r="N6289" s="1240"/>
      <c r="O6289" s="1240"/>
      <c r="P6289" s="1240"/>
      <c r="Q6289" s="1240"/>
      <c r="R6289" s="1240"/>
      <c r="S6289" s="1240"/>
      <c r="T6289" s="1240"/>
      <c r="U6289" s="1240"/>
      <c r="V6289" s="1240"/>
      <c r="W6289" s="1240"/>
      <c r="Z6289" s="1262">
        <v>15.086399999999999</v>
      </c>
      <c r="AA6289" s="1262"/>
      <c r="AB6289" s="1262"/>
      <c r="AC6289" s="1262"/>
      <c r="AD6289" s="1262"/>
      <c r="AE6289" s="1262"/>
      <c r="AF6289" s="1262"/>
    </row>
    <row r="6290" spans="1:32" ht="17.45" customHeight="1">
      <c r="A6290" s="150"/>
      <c r="M6290" s="1240" t="s">
        <v>404</v>
      </c>
      <c r="N6290" s="1240"/>
      <c r="O6290" s="1240"/>
      <c r="P6290" s="1240"/>
      <c r="Q6290" s="1240"/>
      <c r="R6290" s="1240"/>
      <c r="S6290" s="1240"/>
      <c r="T6290" s="1240"/>
      <c r="U6290" s="1240"/>
      <c r="V6290" s="1240"/>
      <c r="W6290" s="1240"/>
      <c r="Z6290" s="1262">
        <v>0.24636</v>
      </c>
      <c r="AA6290" s="1262"/>
      <c r="AB6290" s="1262"/>
      <c r="AC6290" s="1262"/>
      <c r="AD6290" s="1262"/>
      <c r="AE6290" s="1262"/>
      <c r="AF6290" s="1262"/>
    </row>
    <row r="6291" spans="1:32" ht="16.7" customHeight="1">
      <c r="A6291" s="153"/>
      <c r="B6291" s="154"/>
      <c r="C6291" s="154"/>
      <c r="D6291" s="154"/>
      <c r="E6291" s="154"/>
      <c r="F6291" s="154"/>
      <c r="G6291" s="154"/>
      <c r="H6291" s="154"/>
      <c r="I6291" s="154"/>
      <c r="J6291" s="154"/>
      <c r="K6291" s="154"/>
      <c r="L6291" s="154"/>
      <c r="M6291" s="1260" t="s">
        <v>405</v>
      </c>
      <c r="N6291" s="1260"/>
      <c r="O6291" s="1260"/>
      <c r="P6291" s="1260"/>
      <c r="Q6291" s="1260"/>
      <c r="R6291" s="1260"/>
      <c r="S6291" s="1260"/>
      <c r="T6291" s="1260"/>
      <c r="U6291" s="1260"/>
      <c r="V6291" s="1260"/>
      <c r="W6291" s="1260"/>
      <c r="X6291" s="154"/>
      <c r="Y6291" s="154"/>
      <c r="Z6291" s="1261">
        <v>0</v>
      </c>
      <c r="AA6291" s="1261"/>
      <c r="AB6291" s="1261"/>
      <c r="AC6291" s="1261"/>
      <c r="AD6291" s="1261"/>
      <c r="AE6291" s="1261"/>
      <c r="AF6291" s="1261"/>
    </row>
    <row r="6292" spans="1:32" ht="17.45" customHeight="1">
      <c r="A6292" s="1257" t="s">
        <v>406</v>
      </c>
      <c r="B6292" s="1257"/>
      <c r="C6292" s="1257"/>
      <c r="D6292" s="1257"/>
      <c r="E6292" s="1257"/>
      <c r="F6292" s="1257"/>
      <c r="G6292" s="1257"/>
      <c r="H6292" s="1257"/>
      <c r="I6292" s="1257"/>
      <c r="J6292" s="1257"/>
      <c r="K6292" s="1257"/>
      <c r="L6292" s="1257"/>
      <c r="M6292" s="1257"/>
      <c r="N6292" s="1257"/>
      <c r="O6292" s="1258" t="s">
        <v>391</v>
      </c>
      <c r="P6292" s="1258"/>
      <c r="Q6292" s="1258"/>
      <c r="R6292" s="1258"/>
      <c r="S6292" s="1258" t="s">
        <v>407</v>
      </c>
      <c r="T6292" s="1258"/>
      <c r="U6292" s="1258"/>
      <c r="V6292" s="1258"/>
      <c r="W6292" s="1258" t="s">
        <v>408</v>
      </c>
      <c r="X6292" s="1258"/>
      <c r="Y6292" s="1258"/>
      <c r="Z6292" s="1258"/>
      <c r="AA6292" s="1258"/>
      <c r="AB6292" s="1258"/>
      <c r="AC6292" s="1259" t="s">
        <v>409</v>
      </c>
      <c r="AD6292" s="1259"/>
      <c r="AE6292" s="1259"/>
      <c r="AF6292" s="1259"/>
    </row>
    <row r="6293" spans="1:32" ht="17.45" customHeight="1">
      <c r="A6293" s="1246"/>
      <c r="B6293" s="1246"/>
      <c r="C6293" s="1246"/>
      <c r="D6293" s="1246"/>
      <c r="E6293" s="1246"/>
      <c r="F6293" s="1246"/>
      <c r="G6293" s="1246"/>
      <c r="H6293" s="1246"/>
      <c r="I6293" s="1246"/>
      <c r="J6293" s="1246"/>
      <c r="K6293" s="1246"/>
      <c r="L6293" s="1246"/>
      <c r="M6293" s="1247" t="s">
        <v>411</v>
      </c>
      <c r="N6293" s="1247"/>
      <c r="O6293" s="1247"/>
      <c r="P6293" s="1247"/>
      <c r="Q6293" s="1247"/>
      <c r="R6293" s="1247"/>
      <c r="S6293" s="1247"/>
      <c r="T6293" s="1247"/>
      <c r="U6293" s="1247"/>
      <c r="V6293" s="1247"/>
      <c r="W6293" s="1247"/>
      <c r="X6293" s="1248"/>
      <c r="Y6293" s="1248"/>
      <c r="Z6293" s="1249">
        <v>0</v>
      </c>
      <c r="AA6293" s="1249"/>
      <c r="AB6293" s="1249"/>
      <c r="AC6293" s="1249"/>
      <c r="AD6293" s="1249"/>
      <c r="AE6293" s="1249"/>
      <c r="AF6293" s="1249"/>
    </row>
    <row r="6294" spans="1:32" ht="16.7" customHeight="1">
      <c r="A6294" s="1257" t="s">
        <v>412</v>
      </c>
      <c r="B6294" s="1257"/>
      <c r="C6294" s="1257"/>
      <c r="D6294" s="1257"/>
      <c r="E6294" s="1257"/>
      <c r="F6294" s="1257"/>
      <c r="G6294" s="1257"/>
      <c r="H6294" s="1257"/>
      <c r="I6294" s="1257"/>
      <c r="J6294" s="1257"/>
      <c r="K6294" s="1257"/>
      <c r="L6294" s="1257"/>
      <c r="M6294" s="1257"/>
      <c r="N6294" s="1257"/>
      <c r="O6294" s="1258" t="s">
        <v>391</v>
      </c>
      <c r="P6294" s="1258"/>
      <c r="Q6294" s="1258"/>
      <c r="R6294" s="1258"/>
      <c r="S6294" s="1258" t="s">
        <v>407</v>
      </c>
      <c r="T6294" s="1258"/>
      <c r="U6294" s="1258"/>
      <c r="V6294" s="1258"/>
      <c r="W6294" s="1258" t="s">
        <v>408</v>
      </c>
      <c r="X6294" s="1258"/>
      <c r="Y6294" s="1258"/>
      <c r="Z6294" s="1258"/>
      <c r="AA6294" s="1258"/>
      <c r="AB6294" s="1258"/>
      <c r="AC6294" s="1259" t="s">
        <v>409</v>
      </c>
      <c r="AD6294" s="1259"/>
      <c r="AE6294" s="1259"/>
      <c r="AF6294" s="1259"/>
    </row>
    <row r="6295" spans="1:32" ht="17.45" customHeight="1">
      <c r="A6295" s="1246"/>
      <c r="B6295" s="1246"/>
      <c r="C6295" s="1246"/>
      <c r="D6295" s="1246"/>
      <c r="E6295" s="1246"/>
      <c r="F6295" s="1246"/>
      <c r="G6295" s="1246"/>
      <c r="H6295" s="1246"/>
      <c r="I6295" s="1246"/>
      <c r="J6295" s="1246"/>
      <c r="K6295" s="1246"/>
      <c r="L6295" s="1246"/>
      <c r="M6295" s="1247" t="s">
        <v>413</v>
      </c>
      <c r="N6295" s="1247"/>
      <c r="O6295" s="1247"/>
      <c r="P6295" s="1247"/>
      <c r="Q6295" s="1247"/>
      <c r="R6295" s="1247"/>
      <c r="S6295" s="1247"/>
      <c r="T6295" s="1247"/>
      <c r="U6295" s="1247"/>
      <c r="V6295" s="1247"/>
      <c r="W6295" s="1247"/>
      <c r="X6295" s="1248"/>
      <c r="Y6295" s="1248"/>
      <c r="Z6295" s="1249">
        <v>0</v>
      </c>
      <c r="AA6295" s="1249"/>
      <c r="AB6295" s="1249"/>
      <c r="AC6295" s="1249"/>
      <c r="AD6295" s="1249"/>
      <c r="AE6295" s="1249"/>
      <c r="AF6295" s="1249"/>
    </row>
    <row r="6296" spans="1:32" ht="17.45" customHeight="1">
      <c r="A6296" s="1257" t="s">
        <v>414</v>
      </c>
      <c r="B6296" s="1257"/>
      <c r="C6296" s="1257"/>
      <c r="D6296" s="1257"/>
      <c r="E6296" s="1257"/>
      <c r="F6296" s="1257"/>
      <c r="G6296" s="1257"/>
      <c r="H6296" s="1257"/>
      <c r="I6296" s="1257"/>
      <c r="J6296" s="1257"/>
      <c r="K6296" s="1257"/>
      <c r="L6296" s="1257"/>
      <c r="M6296" s="1257"/>
      <c r="N6296" s="1257"/>
      <c r="O6296" s="1258" t="s">
        <v>391</v>
      </c>
      <c r="P6296" s="1258"/>
      <c r="Q6296" s="1258"/>
      <c r="R6296" s="1258"/>
      <c r="S6296" s="1258" t="s">
        <v>407</v>
      </c>
      <c r="T6296" s="1258"/>
      <c r="U6296" s="1258"/>
      <c r="V6296" s="1258"/>
      <c r="W6296" s="1258" t="s">
        <v>408</v>
      </c>
      <c r="X6296" s="1258"/>
      <c r="Y6296" s="1258"/>
      <c r="Z6296" s="1258"/>
      <c r="AA6296" s="1258"/>
      <c r="AB6296" s="1258"/>
      <c r="AC6296" s="1259" t="s">
        <v>409</v>
      </c>
      <c r="AD6296" s="1259"/>
      <c r="AE6296" s="1259"/>
      <c r="AF6296" s="1259"/>
    </row>
    <row r="6297" spans="1:32" ht="16.7" customHeight="1">
      <c r="A6297" s="1251"/>
      <c r="B6297" s="1251"/>
      <c r="C6297" s="1251"/>
      <c r="D6297" s="1251"/>
      <c r="E6297" s="1251"/>
      <c r="F6297" s="1251"/>
      <c r="G6297" s="1251"/>
      <c r="H6297" s="1251"/>
      <c r="I6297" s="1251"/>
      <c r="J6297" s="1251"/>
      <c r="K6297" s="1251"/>
      <c r="L6297" s="1251"/>
      <c r="M6297" s="1252" t="s">
        <v>415</v>
      </c>
      <c r="N6297" s="1252"/>
      <c r="O6297" s="1252"/>
      <c r="P6297" s="1252"/>
      <c r="Q6297" s="1252"/>
      <c r="R6297" s="1252"/>
      <c r="S6297" s="1252"/>
      <c r="T6297" s="1252"/>
      <c r="U6297" s="1252"/>
      <c r="V6297" s="1252"/>
      <c r="W6297" s="1252"/>
      <c r="X6297" s="1253"/>
      <c r="Y6297" s="1253"/>
      <c r="Z6297" s="1254">
        <v>0</v>
      </c>
      <c r="AA6297" s="1254"/>
      <c r="AB6297" s="1254"/>
      <c r="AC6297" s="1254"/>
      <c r="AD6297" s="1254"/>
      <c r="AE6297" s="1254"/>
      <c r="AF6297" s="1254"/>
    </row>
    <row r="6298" spans="1:32" ht="17.45" customHeight="1">
      <c r="A6298" s="1255" t="s">
        <v>416</v>
      </c>
      <c r="B6298" s="1255"/>
      <c r="C6298" s="1255"/>
      <c r="D6298" s="1255"/>
      <c r="E6298" s="1255"/>
      <c r="F6298" s="1255"/>
      <c r="G6298" s="1255"/>
      <c r="H6298" s="1255"/>
      <c r="I6298" s="1255"/>
      <c r="J6298" s="1256" t="s">
        <v>391</v>
      </c>
      <c r="K6298" s="1256"/>
      <c r="L6298" s="158" t="s">
        <v>417</v>
      </c>
      <c r="M6298" s="158" t="s">
        <v>418</v>
      </c>
      <c r="N6298" s="1256" t="s">
        <v>419</v>
      </c>
      <c r="O6298" s="1256"/>
      <c r="P6298" s="1256" t="s">
        <v>420</v>
      </c>
      <c r="Q6298" s="1256"/>
      <c r="R6298" s="1256"/>
      <c r="S6298" s="1256"/>
      <c r="T6298" s="1256" t="s">
        <v>421</v>
      </c>
      <c r="U6298" s="1256"/>
      <c r="V6298" s="1256"/>
      <c r="W6298" s="1256"/>
      <c r="X6298" s="1256" t="s">
        <v>422</v>
      </c>
      <c r="Y6298" s="1256"/>
      <c r="Z6298" s="1256"/>
      <c r="AA6298" s="1256"/>
      <c r="AB6298" s="1256"/>
      <c r="AC6298" s="1245" t="s">
        <v>409</v>
      </c>
      <c r="AD6298" s="1245"/>
      <c r="AE6298" s="1245"/>
      <c r="AF6298" s="1245"/>
    </row>
    <row r="6299" spans="1:32" ht="16.7" customHeight="1">
      <c r="A6299" s="1246"/>
      <c r="B6299" s="1246"/>
      <c r="C6299" s="1246"/>
      <c r="D6299" s="1246"/>
      <c r="E6299" s="1246"/>
      <c r="F6299" s="1246"/>
      <c r="G6299" s="1246"/>
      <c r="H6299" s="1246"/>
      <c r="I6299" s="1246"/>
      <c r="J6299" s="1246"/>
      <c r="K6299" s="1246"/>
      <c r="L6299" s="1246"/>
      <c r="M6299" s="1247" t="s">
        <v>423</v>
      </c>
      <c r="N6299" s="1247"/>
      <c r="O6299" s="1247"/>
      <c r="P6299" s="1247"/>
      <c r="Q6299" s="1247"/>
      <c r="R6299" s="1247"/>
      <c r="S6299" s="1247"/>
      <c r="T6299" s="1247"/>
      <c r="U6299" s="1247"/>
      <c r="V6299" s="1247"/>
      <c r="W6299" s="1247"/>
      <c r="X6299" s="1248"/>
      <c r="Y6299" s="1248"/>
      <c r="Z6299" s="1249">
        <v>0</v>
      </c>
      <c r="AA6299" s="1249"/>
      <c r="AB6299" s="1249"/>
      <c r="AC6299" s="1249"/>
      <c r="AD6299" s="1249"/>
      <c r="AE6299" s="1249"/>
      <c r="AF6299" s="1249"/>
    </row>
    <row r="6300" spans="1:32" ht="5.85" customHeight="1">
      <c r="A6300" s="1250"/>
      <c r="B6300" s="1250"/>
      <c r="C6300" s="1250"/>
      <c r="D6300" s="1250"/>
      <c r="E6300" s="1250"/>
      <c r="F6300" s="1250"/>
      <c r="G6300" s="1250"/>
      <c r="H6300" s="1250"/>
      <c r="I6300" s="1250"/>
      <c r="J6300" s="1250"/>
      <c r="K6300" s="1250"/>
      <c r="L6300" s="1250"/>
      <c r="M6300" s="1250"/>
      <c r="N6300" s="1250"/>
      <c r="O6300" s="1250"/>
      <c r="P6300" s="1250"/>
      <c r="Q6300" s="1250"/>
      <c r="R6300" s="1250"/>
      <c r="S6300" s="1250"/>
      <c r="T6300" s="1250"/>
      <c r="U6300" s="1250"/>
      <c r="V6300" s="1250"/>
      <c r="W6300" s="1250"/>
      <c r="X6300" s="1250"/>
      <c r="Y6300" s="1250"/>
      <c r="Z6300" s="1250"/>
      <c r="AA6300" s="1250"/>
      <c r="AB6300" s="1250"/>
      <c r="AC6300" s="1250"/>
      <c r="AD6300" s="1250"/>
      <c r="AE6300" s="1250"/>
      <c r="AF6300" s="1250"/>
    </row>
    <row r="6301" spans="1:32" ht="16.7" customHeight="1">
      <c r="A6301" s="1239"/>
      <c r="B6301" s="1239"/>
      <c r="C6301" s="1239"/>
      <c r="D6301" s="1239"/>
      <c r="E6301" s="1239"/>
      <c r="F6301" s="1239"/>
      <c r="G6301" s="1239"/>
      <c r="H6301" s="1239"/>
      <c r="I6301" s="1239"/>
      <c r="J6301" s="1239"/>
      <c r="K6301" s="1239"/>
      <c r="L6301" s="1239"/>
      <c r="M6301" s="1240" t="s">
        <v>424</v>
      </c>
      <c r="N6301" s="1240"/>
      <c r="O6301" s="1240"/>
      <c r="P6301" s="1240"/>
      <c r="Q6301" s="1240"/>
      <c r="R6301" s="1240"/>
      <c r="S6301" s="1240"/>
      <c r="T6301" s="1240"/>
      <c r="U6301" s="1240"/>
      <c r="V6301" s="1240"/>
      <c r="W6301" s="1240"/>
      <c r="X6301" s="1243"/>
      <c r="Y6301" s="1243"/>
      <c r="Z6301" s="1241">
        <v>15.33</v>
      </c>
      <c r="AA6301" s="1241"/>
      <c r="AB6301" s="1241"/>
      <c r="AC6301" s="1241"/>
      <c r="AD6301" s="1241"/>
      <c r="AE6301" s="1241"/>
      <c r="AF6301" s="1241"/>
    </row>
    <row r="6302" spans="1:32" ht="0.75" customHeight="1">
      <c r="A6302" s="1239"/>
      <c r="B6302" s="1239"/>
      <c r="C6302" s="1239"/>
      <c r="D6302" s="1239"/>
      <c r="E6302" s="1239"/>
      <c r="F6302" s="1239"/>
      <c r="G6302" s="1239"/>
      <c r="H6302" s="1239"/>
      <c r="I6302" s="1239"/>
      <c r="J6302" s="1239"/>
      <c r="K6302" s="1240" t="s">
        <v>425</v>
      </c>
      <c r="L6302" s="1240"/>
      <c r="M6302" s="1240"/>
      <c r="N6302" s="1240"/>
      <c r="O6302" s="1240"/>
      <c r="P6302" s="1240"/>
      <c r="Q6302" s="159"/>
      <c r="R6302" s="1244">
        <v>0</v>
      </c>
      <c r="S6302" s="1244"/>
      <c r="T6302" s="1244"/>
      <c r="U6302" s="1240"/>
      <c r="V6302" s="1240"/>
      <c r="W6302" s="1240"/>
      <c r="X6302" s="1243"/>
      <c r="Y6302" s="1243"/>
      <c r="Z6302" s="1241"/>
      <c r="AA6302" s="1241"/>
      <c r="AB6302" s="1241"/>
      <c r="AC6302" s="1241"/>
      <c r="AD6302" s="1241"/>
      <c r="AE6302" s="1241"/>
      <c r="AF6302" s="1241"/>
    </row>
    <row r="6303" spans="1:32" ht="16.7" customHeight="1">
      <c r="A6303" s="1239"/>
      <c r="B6303" s="1239"/>
      <c r="C6303" s="1239"/>
      <c r="D6303" s="1239"/>
      <c r="E6303" s="1239"/>
      <c r="F6303" s="1239"/>
      <c r="G6303" s="1239"/>
      <c r="H6303" s="1239"/>
      <c r="I6303" s="1239"/>
      <c r="J6303" s="1239"/>
      <c r="K6303" s="1240"/>
      <c r="L6303" s="1240"/>
      <c r="M6303" s="1240"/>
      <c r="N6303" s="1240"/>
      <c r="O6303" s="1240"/>
      <c r="P6303" s="1240"/>
      <c r="Q6303" s="151"/>
      <c r="R6303" s="1244"/>
      <c r="S6303" s="1244"/>
      <c r="T6303" s="1244"/>
      <c r="U6303" s="151"/>
      <c r="V6303" s="1240" t="s">
        <v>426</v>
      </c>
      <c r="W6303" s="1240"/>
      <c r="X6303" s="1243"/>
      <c r="Y6303" s="1243"/>
      <c r="Z6303" s="1241">
        <v>0</v>
      </c>
      <c r="AA6303" s="1241"/>
      <c r="AB6303" s="1241"/>
      <c r="AC6303" s="1241"/>
      <c r="AD6303" s="1241"/>
      <c r="AE6303" s="1241"/>
      <c r="AF6303" s="1241"/>
    </row>
    <row r="6304" spans="1:32" ht="0.75" customHeight="1">
      <c r="A6304" s="1239"/>
      <c r="B6304" s="1239"/>
      <c r="C6304" s="1239"/>
      <c r="D6304" s="1239"/>
      <c r="E6304" s="1239"/>
      <c r="F6304" s="1239"/>
      <c r="G6304" s="1239"/>
      <c r="H6304" s="1239"/>
      <c r="I6304" s="1239"/>
      <c r="J6304" s="1239"/>
      <c r="K6304" s="1239"/>
      <c r="L6304" s="1239"/>
      <c r="M6304" s="1239"/>
      <c r="N6304" s="1239"/>
      <c r="O6304" s="1239"/>
      <c r="P6304" s="1239"/>
      <c r="Q6304" s="1239"/>
      <c r="R6304" s="1239"/>
      <c r="S6304" s="1239"/>
      <c r="T6304" s="1239"/>
      <c r="U6304" s="1239"/>
      <c r="V6304" s="1240"/>
      <c r="W6304" s="1240"/>
      <c r="X6304" s="1243"/>
      <c r="Y6304" s="1243"/>
      <c r="Z6304" s="1241"/>
      <c r="AA6304" s="1241"/>
      <c r="AB6304" s="1241"/>
      <c r="AC6304" s="1241"/>
      <c r="AD6304" s="1241"/>
      <c r="AE6304" s="1241"/>
      <c r="AF6304" s="1241"/>
    </row>
    <row r="6305" spans="1:32" ht="16.7" customHeight="1">
      <c r="A6305" s="1239"/>
      <c r="B6305" s="1239"/>
      <c r="C6305" s="1239"/>
      <c r="D6305" s="1239"/>
      <c r="E6305" s="1239"/>
      <c r="F6305" s="1239"/>
      <c r="G6305" s="1239"/>
      <c r="H6305" s="1239"/>
      <c r="I6305" s="1239"/>
      <c r="J6305" s="1239"/>
      <c r="K6305" s="1239"/>
      <c r="L6305" s="1239"/>
      <c r="M6305" s="1240" t="s">
        <v>427</v>
      </c>
      <c r="N6305" s="1240"/>
      <c r="O6305" s="1240"/>
      <c r="P6305" s="1240"/>
      <c r="Q6305" s="1240"/>
      <c r="R6305" s="1240"/>
      <c r="S6305" s="1240"/>
      <c r="T6305" s="1240"/>
      <c r="U6305" s="1240"/>
      <c r="V6305" s="1240"/>
      <c r="W6305" s="1240"/>
      <c r="X6305" s="1243"/>
      <c r="Y6305" s="1243"/>
      <c r="Z6305" s="1241">
        <v>15.33</v>
      </c>
      <c r="AA6305" s="1241"/>
      <c r="AB6305" s="1241"/>
      <c r="AC6305" s="1241"/>
      <c r="AD6305" s="1241"/>
      <c r="AE6305" s="1241"/>
      <c r="AF6305" s="1241"/>
    </row>
    <row r="6306" spans="1:32" ht="5.85" customHeight="1">
      <c r="A6306" s="1242"/>
      <c r="B6306" s="1242"/>
      <c r="C6306" s="1242"/>
      <c r="D6306" s="1242"/>
      <c r="E6306" s="1242"/>
      <c r="F6306" s="1242"/>
      <c r="G6306" s="1242"/>
      <c r="H6306" s="1242"/>
      <c r="I6306" s="1242"/>
      <c r="J6306" s="1242"/>
      <c r="K6306" s="1242"/>
      <c r="L6306" s="1242"/>
      <c r="M6306" s="1242"/>
      <c r="N6306" s="1242"/>
      <c r="O6306" s="1242"/>
      <c r="P6306" s="1242"/>
      <c r="Q6306" s="1242"/>
      <c r="R6306" s="1242"/>
      <c r="S6306" s="1242"/>
      <c r="T6306" s="1242"/>
      <c r="U6306" s="1242"/>
      <c r="V6306" s="1242"/>
      <c r="W6306" s="1242"/>
      <c r="X6306" s="1242"/>
      <c r="Y6306" s="1242"/>
      <c r="Z6306" s="1242"/>
      <c r="AA6306" s="1242"/>
      <c r="AB6306" s="1242"/>
      <c r="AC6306" s="1242"/>
      <c r="AD6306" s="1242"/>
      <c r="AE6306" s="1242"/>
      <c r="AF6306" s="1242"/>
    </row>
    <row r="6307" spans="1:32" ht="107.65" customHeight="1">
      <c r="A6307" s="150"/>
      <c r="AF6307" s="152"/>
    </row>
    <row r="6308" spans="1:32" ht="107.65" customHeight="1">
      <c r="A6308" s="153"/>
      <c r="B6308" s="154"/>
      <c r="C6308" s="154"/>
      <c r="D6308" s="154"/>
      <c r="E6308" s="154"/>
      <c r="F6308" s="154"/>
      <c r="G6308" s="154"/>
      <c r="H6308" s="154"/>
      <c r="I6308" s="154"/>
      <c r="J6308" s="154"/>
      <c r="K6308" s="154"/>
      <c r="L6308" s="154"/>
      <c r="M6308" s="154"/>
      <c r="N6308" s="154"/>
      <c r="O6308" s="154"/>
      <c r="P6308" s="154"/>
      <c r="Q6308" s="154"/>
      <c r="R6308" s="154"/>
      <c r="S6308" s="154"/>
      <c r="T6308" s="154"/>
      <c r="U6308" s="154"/>
      <c r="V6308" s="154"/>
      <c r="W6308" s="154"/>
      <c r="X6308" s="154"/>
      <c r="Y6308" s="154"/>
      <c r="Z6308" s="154"/>
      <c r="AA6308" s="154"/>
      <c r="AB6308" s="154"/>
      <c r="AC6308" s="154"/>
      <c r="AD6308" s="154"/>
      <c r="AE6308" s="154"/>
      <c r="AF6308" s="162"/>
    </row>
    <row r="6309" spans="1:32" ht="1.5" customHeight="1">
      <c r="A6309" s="146"/>
      <c r="B6309" s="147"/>
      <c r="C6309" s="147"/>
      <c r="D6309" s="147"/>
      <c r="E6309" s="147"/>
      <c r="F6309" s="147"/>
      <c r="G6309" s="1289" t="s">
        <v>376</v>
      </c>
      <c r="H6309" s="1289"/>
      <c r="I6309" s="1289"/>
      <c r="J6309" s="1289"/>
      <c r="K6309" s="1289"/>
      <c r="L6309" s="1289"/>
      <c r="M6309" s="1289"/>
      <c r="N6309" s="1289"/>
      <c r="O6309" s="1289"/>
      <c r="P6309" s="1289"/>
      <c r="Q6309" s="1289"/>
      <c r="R6309" s="1289"/>
      <c r="S6309" s="1289"/>
      <c r="T6309" s="1289"/>
      <c r="U6309" s="1289"/>
      <c r="V6309" s="1289"/>
      <c r="W6309" s="1289"/>
      <c r="X6309" s="1289"/>
      <c r="Y6309" s="1289"/>
      <c r="Z6309" s="1289"/>
      <c r="AA6309" s="148"/>
      <c r="AB6309" s="1290" t="s">
        <v>1223</v>
      </c>
      <c r="AC6309" s="1290"/>
      <c r="AD6309" s="1290"/>
      <c r="AE6309" s="1290"/>
      <c r="AF6309" s="1290"/>
    </row>
    <row r="6310" spans="1:32" ht="15.4" customHeight="1">
      <c r="A6310" s="150"/>
      <c r="B6310" s="1243"/>
      <c r="C6310" s="1243"/>
      <c r="D6310" s="1243"/>
      <c r="E6310" s="1243"/>
      <c r="G6310" s="1289"/>
      <c r="H6310" s="1289"/>
      <c r="I6310" s="1289"/>
      <c r="J6310" s="1289"/>
      <c r="K6310" s="1289"/>
      <c r="L6310" s="1289"/>
      <c r="M6310" s="1289"/>
      <c r="N6310" s="1289"/>
      <c r="O6310" s="1289"/>
      <c r="P6310" s="1289"/>
      <c r="Q6310" s="1289"/>
      <c r="R6310" s="1289"/>
      <c r="S6310" s="1289"/>
      <c r="T6310" s="1289"/>
      <c r="U6310" s="1289"/>
      <c r="V6310" s="1289"/>
      <c r="W6310" s="1289"/>
      <c r="X6310" s="1289"/>
      <c r="Y6310" s="1289"/>
      <c r="Z6310" s="1289"/>
      <c r="AA6310" s="152"/>
      <c r="AB6310" s="1290"/>
      <c r="AC6310" s="1290"/>
      <c r="AD6310" s="1290"/>
      <c r="AE6310" s="1290"/>
      <c r="AF6310" s="1290"/>
    </row>
    <row r="6311" spans="1:32" ht="11.65" customHeight="1">
      <c r="A6311" s="150"/>
      <c r="B6311" s="1243"/>
      <c r="C6311" s="1243"/>
      <c r="D6311" s="1243"/>
      <c r="E6311" s="1243"/>
      <c r="G6311" s="1289"/>
      <c r="H6311" s="1289"/>
      <c r="I6311" s="1289"/>
      <c r="J6311" s="1289"/>
      <c r="K6311" s="1289"/>
      <c r="L6311" s="1289"/>
      <c r="M6311" s="1289"/>
      <c r="N6311" s="1289"/>
      <c r="O6311" s="1289"/>
      <c r="P6311" s="1289"/>
      <c r="Q6311" s="1289"/>
      <c r="R6311" s="1289"/>
      <c r="S6311" s="1289"/>
      <c r="T6311" s="1289"/>
      <c r="U6311" s="1289"/>
      <c r="V6311" s="1289"/>
      <c r="W6311" s="1289"/>
      <c r="X6311" s="1289"/>
      <c r="Y6311" s="1289"/>
      <c r="Z6311" s="1289"/>
      <c r="AA6311" s="152"/>
      <c r="AB6311" s="1291" t="s">
        <v>378</v>
      </c>
      <c r="AC6311" s="1291"/>
      <c r="AD6311" s="1291"/>
      <c r="AE6311" s="1292"/>
      <c r="AF6311" s="1292"/>
    </row>
    <row r="6312" spans="1:32" ht="13.9" customHeight="1">
      <c r="A6312" s="150"/>
      <c r="B6312" s="1243"/>
      <c r="C6312" s="1243"/>
      <c r="D6312" s="1243"/>
      <c r="E6312" s="1243"/>
      <c r="G6312" s="1293" t="s">
        <v>379</v>
      </c>
      <c r="H6312" s="1293"/>
      <c r="I6312" s="1293"/>
      <c r="J6312" s="1293"/>
      <c r="K6312" s="1293"/>
      <c r="L6312" s="1293"/>
      <c r="M6312" s="1293"/>
      <c r="N6312" s="1293"/>
      <c r="O6312" s="1293"/>
      <c r="P6312" s="1293"/>
      <c r="Q6312" s="1293"/>
      <c r="R6312" s="1293"/>
      <c r="S6312" s="1293"/>
      <c r="T6312" s="1293"/>
      <c r="U6312" s="1293"/>
      <c r="V6312" s="1293"/>
      <c r="W6312" s="1293"/>
      <c r="X6312" s="1293"/>
      <c r="Y6312" s="1293"/>
      <c r="Z6312" s="1293"/>
      <c r="AA6312" s="152"/>
      <c r="AB6312" s="1291"/>
      <c r="AC6312" s="1291"/>
      <c r="AD6312" s="1291"/>
      <c r="AE6312" s="1292"/>
      <c r="AF6312" s="1292"/>
    </row>
    <row r="6313" spans="1:32" ht="0.75" customHeight="1">
      <c r="A6313" s="150"/>
      <c r="G6313" s="1293"/>
      <c r="H6313" s="1293"/>
      <c r="I6313" s="1293"/>
      <c r="J6313" s="1293"/>
      <c r="K6313" s="1293"/>
      <c r="L6313" s="1293"/>
      <c r="M6313" s="1293"/>
      <c r="N6313" s="1293"/>
      <c r="O6313" s="1293"/>
      <c r="P6313" s="1293"/>
      <c r="Q6313" s="1293"/>
      <c r="R6313" s="1293"/>
      <c r="S6313" s="1293"/>
      <c r="T6313" s="1293"/>
      <c r="U6313" s="1293"/>
      <c r="V6313" s="1293"/>
      <c r="W6313" s="1293"/>
      <c r="X6313" s="1293"/>
      <c r="Y6313" s="1293"/>
      <c r="Z6313" s="1293"/>
      <c r="AA6313" s="152"/>
      <c r="AB6313" s="1291"/>
      <c r="AC6313" s="1291"/>
      <c r="AD6313" s="1291"/>
      <c r="AE6313" s="1292"/>
      <c r="AF6313" s="1292"/>
    </row>
    <row r="6314" spans="1:32" ht="0.75" customHeight="1">
      <c r="A6314" s="153"/>
      <c r="B6314" s="154"/>
      <c r="C6314" s="154"/>
      <c r="D6314" s="154"/>
      <c r="E6314" s="154"/>
      <c r="F6314" s="154"/>
      <c r="G6314" s="154"/>
      <c r="H6314" s="154"/>
      <c r="I6314" s="154"/>
      <c r="J6314" s="154"/>
      <c r="K6314" s="154"/>
      <c r="L6314" s="154"/>
      <c r="M6314" s="154"/>
      <c r="N6314" s="154"/>
      <c r="O6314" s="154"/>
      <c r="P6314" s="154"/>
      <c r="Q6314" s="154"/>
      <c r="R6314" s="154"/>
      <c r="S6314" s="154"/>
      <c r="T6314" s="154"/>
      <c r="U6314" s="154"/>
      <c r="V6314" s="154"/>
      <c r="W6314" s="154"/>
      <c r="X6314" s="154"/>
      <c r="Y6314" s="154"/>
      <c r="Z6314" s="154"/>
      <c r="AA6314" s="154"/>
      <c r="AB6314" s="154"/>
      <c r="AC6314" s="154"/>
      <c r="AD6314" s="154"/>
      <c r="AE6314" s="1292"/>
      <c r="AF6314" s="1292"/>
    </row>
    <row r="6315" spans="1:32" ht="15.95" customHeight="1">
      <c r="A6315" s="1280" t="s">
        <v>323</v>
      </c>
      <c r="B6315" s="1280"/>
      <c r="C6315" s="1280"/>
      <c r="D6315" s="1280"/>
      <c r="E6315" s="1280"/>
      <c r="F6315" s="1280"/>
      <c r="G6315" s="1280"/>
      <c r="H6315" s="1280"/>
      <c r="I6315" s="1280"/>
      <c r="J6315" s="1280"/>
      <c r="K6315" s="1280"/>
      <c r="L6315" s="1280"/>
      <c r="M6315" s="1280"/>
      <c r="N6315" s="1280"/>
      <c r="O6315" s="1280"/>
      <c r="P6315" s="1280"/>
      <c r="Q6315" s="1280"/>
      <c r="R6315" s="1280"/>
      <c r="S6315" s="1280"/>
      <c r="T6315" s="1280"/>
      <c r="U6315" s="1280"/>
      <c r="V6315" s="1280"/>
      <c r="W6315" s="1280"/>
      <c r="X6315" s="1280"/>
      <c r="Y6315" s="1280"/>
      <c r="Z6315" s="1280"/>
      <c r="AA6315" s="1280"/>
      <c r="AB6315" s="1280"/>
      <c r="AC6315" s="1280"/>
      <c r="AD6315" s="1280"/>
      <c r="AE6315" s="1280"/>
      <c r="AF6315" s="1280"/>
    </row>
    <row r="6316" spans="1:32" ht="0.75" customHeight="1">
      <c r="A6316" s="146"/>
      <c r="B6316" s="147"/>
      <c r="C6316" s="147"/>
      <c r="D6316" s="147"/>
      <c r="E6316" s="147"/>
      <c r="F6316" s="147"/>
      <c r="G6316" s="147"/>
      <c r="H6316" s="147"/>
      <c r="I6316" s="147"/>
      <c r="J6316" s="147"/>
      <c r="K6316" s="147"/>
      <c r="L6316" s="147"/>
      <c r="M6316" s="147"/>
      <c r="N6316" s="147"/>
      <c r="O6316" s="147"/>
      <c r="P6316" s="147"/>
      <c r="Q6316" s="147"/>
      <c r="R6316" s="147"/>
      <c r="S6316" s="147"/>
      <c r="T6316" s="147"/>
      <c r="U6316" s="147"/>
      <c r="V6316" s="147"/>
      <c r="W6316" s="147"/>
      <c r="X6316" s="147"/>
      <c r="Y6316" s="147"/>
      <c r="Z6316" s="147"/>
      <c r="AA6316" s="147"/>
      <c r="AB6316" s="147"/>
      <c r="AC6316" s="147"/>
      <c r="AD6316" s="147"/>
      <c r="AE6316" s="147"/>
      <c r="AF6316" s="148"/>
    </row>
    <row r="6317" spans="1:32" ht="37.15" customHeight="1">
      <c r="A6317" s="1281" t="s">
        <v>380</v>
      </c>
      <c r="B6317" s="1281"/>
      <c r="C6317" s="1281"/>
      <c r="D6317" s="1281"/>
      <c r="E6317" s="1281"/>
      <c r="F6317" s="1281"/>
      <c r="G6317" s="1281"/>
      <c r="H6317" s="1281"/>
      <c r="I6317" s="1281"/>
      <c r="J6317" s="1281"/>
      <c r="K6317" s="1281"/>
      <c r="L6317" s="1281"/>
      <c r="M6317" s="1281"/>
      <c r="N6317" s="1281"/>
      <c r="O6317" s="1281"/>
      <c r="P6317" s="1281"/>
      <c r="Q6317" s="1281"/>
      <c r="R6317" s="1281"/>
      <c r="S6317" s="1281"/>
      <c r="T6317" s="1281"/>
      <c r="U6317" s="1281"/>
      <c r="V6317" s="1281"/>
      <c r="W6317" s="1281"/>
      <c r="X6317" s="1281"/>
      <c r="Y6317" s="1282" t="s">
        <v>878</v>
      </c>
      <c r="Z6317" s="1282"/>
      <c r="AA6317" s="1282"/>
      <c r="AB6317" s="1282"/>
      <c r="AC6317" s="1282"/>
      <c r="AD6317" s="1282"/>
      <c r="AE6317" s="1282"/>
      <c r="AF6317" s="1282"/>
    </row>
    <row r="6318" spans="1:32" ht="5.0999999999999996" customHeight="1">
      <c r="A6318" s="155"/>
      <c r="B6318" s="156"/>
      <c r="C6318" s="156"/>
      <c r="D6318" s="156"/>
      <c r="E6318" s="156"/>
      <c r="F6318" s="156"/>
      <c r="G6318" s="156"/>
      <c r="H6318" s="156"/>
      <c r="I6318" s="156"/>
      <c r="J6318" s="156"/>
      <c r="K6318" s="156"/>
      <c r="L6318" s="156"/>
      <c r="M6318" s="156"/>
      <c r="N6318" s="156"/>
      <c r="O6318" s="156"/>
      <c r="P6318" s="156"/>
      <c r="Q6318" s="156"/>
      <c r="R6318" s="156"/>
      <c r="S6318" s="156"/>
      <c r="T6318" s="156"/>
      <c r="U6318" s="156"/>
      <c r="V6318" s="156"/>
      <c r="W6318" s="156"/>
      <c r="X6318" s="156"/>
      <c r="Y6318" s="156"/>
      <c r="Z6318" s="156"/>
      <c r="AA6318" s="156"/>
      <c r="AB6318" s="156"/>
      <c r="AC6318" s="156"/>
      <c r="AD6318" s="156"/>
      <c r="AE6318" s="156"/>
      <c r="AF6318" s="157"/>
    </row>
    <row r="6319" spans="1:32" ht="18.2" customHeight="1">
      <c r="A6319" s="1278" t="s">
        <v>382</v>
      </c>
      <c r="B6319" s="1278"/>
      <c r="C6319" s="1278"/>
      <c r="D6319" s="1278"/>
      <c r="E6319" s="1278" t="s">
        <v>385</v>
      </c>
      <c r="F6319" s="1278"/>
      <c r="G6319" s="1278"/>
      <c r="H6319" s="1321" t="s">
        <v>386</v>
      </c>
      <c r="I6319" s="1285" t="s">
        <v>845</v>
      </c>
      <c r="J6319" s="1285"/>
      <c r="K6319" s="1285"/>
      <c r="L6319" s="1285"/>
      <c r="M6319" s="1285"/>
      <c r="N6319" s="1285"/>
      <c r="O6319" s="1285"/>
      <c r="P6319" s="1285"/>
      <c r="Q6319" s="1285"/>
      <c r="R6319" s="1285"/>
      <c r="S6319" s="1285"/>
      <c r="T6319" s="1285"/>
      <c r="U6319" s="1285"/>
      <c r="V6319" s="1285"/>
      <c r="W6319" s="1285"/>
      <c r="X6319" s="1285"/>
      <c r="Y6319" s="1275" t="s">
        <v>383</v>
      </c>
      <c r="Z6319" s="1275"/>
      <c r="AA6319" s="1275"/>
      <c r="AB6319" s="1275"/>
      <c r="AC6319" s="1275"/>
      <c r="AD6319" s="1286" t="s">
        <v>435</v>
      </c>
      <c r="AE6319" s="1286"/>
      <c r="AF6319" s="1286"/>
    </row>
    <row r="6320" spans="1:32" ht="0.75" customHeight="1">
      <c r="A6320" s="1274" t="s">
        <v>844</v>
      </c>
      <c r="B6320" s="1274"/>
      <c r="C6320" s="1274"/>
      <c r="D6320" s="1274"/>
      <c r="E6320" s="1278"/>
      <c r="F6320" s="1278"/>
      <c r="G6320" s="1278"/>
      <c r="H6320" s="1321"/>
      <c r="I6320" s="1285"/>
      <c r="J6320" s="1285"/>
      <c r="K6320" s="1285"/>
      <c r="L6320" s="1285"/>
      <c r="M6320" s="1285"/>
      <c r="N6320" s="1285"/>
      <c r="O6320" s="1285"/>
      <c r="P6320" s="1285"/>
      <c r="Q6320" s="1285"/>
      <c r="R6320" s="1285"/>
      <c r="S6320" s="1285"/>
      <c r="T6320" s="1285"/>
      <c r="U6320" s="1285"/>
      <c r="V6320" s="1285"/>
      <c r="W6320" s="1285"/>
      <c r="X6320" s="1285"/>
      <c r="Y6320" s="1275" t="s">
        <v>387</v>
      </c>
      <c r="Z6320" s="1275"/>
      <c r="AA6320" s="1275"/>
      <c r="AB6320" s="1275"/>
      <c r="AC6320" s="1275"/>
      <c r="AD6320" s="1276">
        <v>50</v>
      </c>
      <c r="AE6320" s="1276"/>
      <c r="AF6320" s="1276"/>
    </row>
    <row r="6321" spans="1:32" ht="18.2" customHeight="1">
      <c r="A6321" s="1274"/>
      <c r="B6321" s="1274"/>
      <c r="C6321" s="1274"/>
      <c r="D6321" s="1274"/>
      <c r="E6321" s="1277"/>
      <c r="F6321" s="1277"/>
      <c r="G6321" s="1277"/>
      <c r="H6321" s="1321"/>
      <c r="I6321" s="1285"/>
      <c r="J6321" s="1285"/>
      <c r="K6321" s="1285"/>
      <c r="L6321" s="1285"/>
      <c r="M6321" s="1285"/>
      <c r="N6321" s="1285"/>
      <c r="O6321" s="1285"/>
      <c r="P6321" s="1285"/>
      <c r="Q6321" s="1285"/>
      <c r="R6321" s="1285"/>
      <c r="S6321" s="1285"/>
      <c r="T6321" s="1285"/>
      <c r="U6321" s="1285"/>
      <c r="V6321" s="1285"/>
      <c r="W6321" s="1285"/>
      <c r="X6321" s="1285"/>
      <c r="Y6321" s="1275"/>
      <c r="Z6321" s="1275"/>
      <c r="AA6321" s="1275"/>
      <c r="AB6321" s="1275"/>
      <c r="AC6321" s="1275"/>
      <c r="AD6321" s="1276"/>
      <c r="AE6321" s="1276"/>
      <c r="AF6321" s="1276"/>
    </row>
    <row r="6322" spans="1:32" ht="0.75" customHeight="1">
      <c r="A6322" s="1278"/>
      <c r="B6322" s="1278"/>
      <c r="C6322" s="1278"/>
      <c r="D6322" s="1278"/>
      <c r="E6322" s="1278"/>
      <c r="F6322" s="1278"/>
      <c r="G6322" s="1278"/>
      <c r="H6322" s="1321"/>
      <c r="I6322" s="1279"/>
      <c r="J6322" s="1279"/>
      <c r="K6322" s="1279"/>
      <c r="L6322" s="1279"/>
      <c r="M6322" s="1279"/>
      <c r="N6322" s="1279"/>
      <c r="O6322" s="1279"/>
      <c r="P6322" s="1279"/>
      <c r="Q6322" s="1279"/>
      <c r="R6322" s="1279"/>
      <c r="S6322" s="1279"/>
      <c r="T6322" s="1279"/>
      <c r="U6322" s="1279"/>
      <c r="V6322" s="1279"/>
      <c r="W6322" s="1279"/>
      <c r="X6322" s="1279"/>
      <c r="Y6322" s="1279"/>
      <c r="Z6322" s="1279"/>
      <c r="AA6322" s="1279"/>
      <c r="AB6322" s="1279"/>
      <c r="AC6322" s="1279"/>
      <c r="AD6322" s="1279"/>
      <c r="AE6322" s="1279"/>
      <c r="AF6322" s="1279"/>
    </row>
    <row r="6323" spans="1:32" ht="26.1" customHeight="1">
      <c r="A6323" s="1271" t="s">
        <v>432</v>
      </c>
      <c r="B6323" s="1271"/>
      <c r="C6323" s="1271"/>
      <c r="D6323" s="1271"/>
      <c r="E6323" s="1271"/>
      <c r="F6323" s="1271"/>
      <c r="G6323" s="1271"/>
      <c r="H6323" s="1271"/>
      <c r="I6323" s="1271"/>
      <c r="J6323" s="1271"/>
      <c r="K6323" s="1271"/>
      <c r="L6323" s="1271"/>
      <c r="M6323" s="1271"/>
      <c r="N6323" s="1271"/>
      <c r="O6323" s="1271"/>
      <c r="P6323" s="1271"/>
      <c r="Q6323" s="1271"/>
      <c r="R6323" s="1271"/>
      <c r="S6323" s="1271"/>
      <c r="T6323" s="1271"/>
      <c r="U6323" s="1271"/>
      <c r="V6323" s="1271"/>
      <c r="W6323" s="1271"/>
      <c r="X6323" s="1271"/>
      <c r="Y6323" s="1271"/>
      <c r="Z6323" s="1271"/>
      <c r="AA6323" s="1271"/>
      <c r="AB6323" s="1271"/>
      <c r="AC6323" s="1271"/>
      <c r="AD6323" s="1271"/>
      <c r="AE6323" s="1271"/>
      <c r="AF6323" s="1272"/>
    </row>
    <row r="6324" spans="1:32" ht="0.75" customHeight="1">
      <c r="A6324" s="1273" t="s">
        <v>389</v>
      </c>
      <c r="B6324" s="1273"/>
      <c r="C6324" s="1273"/>
      <c r="D6324" s="1273"/>
      <c r="E6324" s="1273"/>
      <c r="F6324" s="1273"/>
      <c r="G6324" s="1273"/>
      <c r="H6324" s="1273"/>
      <c r="I6324" s="1273"/>
      <c r="J6324" s="1273"/>
      <c r="K6324" s="1273"/>
      <c r="L6324" s="1273"/>
      <c r="M6324" s="1273"/>
      <c r="N6324" s="1273"/>
      <c r="O6324" s="1273"/>
      <c r="P6324" s="1273"/>
      <c r="Q6324" s="1273"/>
      <c r="R6324" s="1273"/>
      <c r="S6324" s="1273"/>
      <c r="T6324" s="1273"/>
      <c r="U6324" s="1273"/>
      <c r="V6324" s="1273"/>
      <c r="W6324" s="1273"/>
      <c r="X6324" s="1273"/>
      <c r="Y6324" s="1273"/>
      <c r="Z6324" s="1273"/>
      <c r="AA6324" s="1273"/>
      <c r="AB6324" s="1273"/>
      <c r="AC6324" s="1273"/>
      <c r="AD6324" s="1273"/>
      <c r="AE6324" s="1273"/>
      <c r="AF6324" s="1272"/>
    </row>
    <row r="6325" spans="1:32" ht="9.4" customHeight="1">
      <c r="A6325" s="1273"/>
      <c r="B6325" s="1273"/>
      <c r="C6325" s="1273"/>
      <c r="D6325" s="1273"/>
      <c r="E6325" s="1273"/>
      <c r="F6325" s="1273"/>
      <c r="G6325" s="1273"/>
      <c r="H6325" s="1273"/>
      <c r="I6325" s="1273"/>
      <c r="J6325" s="1273"/>
      <c r="K6325" s="1273"/>
      <c r="L6325" s="1273"/>
      <c r="M6325" s="1273"/>
      <c r="N6325" s="1273"/>
      <c r="O6325" s="1273"/>
      <c r="P6325" s="1273"/>
      <c r="Q6325" s="1273"/>
      <c r="R6325" s="1273"/>
      <c r="S6325" s="1273"/>
      <c r="T6325" s="1273"/>
      <c r="U6325" s="1273"/>
      <c r="V6325" s="1273"/>
      <c r="W6325" s="1273"/>
      <c r="X6325" s="1273"/>
      <c r="Y6325" s="1273"/>
      <c r="Z6325" s="1273"/>
      <c r="AA6325" s="1273"/>
      <c r="AB6325" s="1273"/>
      <c r="AC6325" s="1273"/>
      <c r="AD6325" s="1273"/>
      <c r="AE6325" s="1273"/>
      <c r="AF6325" s="1272"/>
    </row>
    <row r="6326" spans="1:32" ht="17.45" customHeight="1">
      <c r="A6326" s="1255" t="s">
        <v>390</v>
      </c>
      <c r="B6326" s="1255"/>
      <c r="C6326" s="1255"/>
      <c r="D6326" s="1255"/>
      <c r="E6326" s="1255"/>
      <c r="F6326" s="1255"/>
      <c r="G6326" s="1255"/>
      <c r="H6326" s="1255"/>
      <c r="I6326" s="1255"/>
      <c r="J6326" s="1255"/>
      <c r="K6326" s="1255"/>
      <c r="L6326" s="1255"/>
      <c r="M6326" s="1256" t="s">
        <v>391</v>
      </c>
      <c r="N6326" s="1256" t="s">
        <v>392</v>
      </c>
      <c r="O6326" s="1256"/>
      <c r="P6326" s="1256"/>
      <c r="Q6326" s="1256"/>
      <c r="R6326" s="1256"/>
      <c r="S6326" s="1256"/>
      <c r="T6326" s="1256" t="s">
        <v>393</v>
      </c>
      <c r="U6326" s="1256"/>
      <c r="V6326" s="1256"/>
      <c r="W6326" s="1256"/>
      <c r="X6326" s="1256"/>
      <c r="Y6326" s="1256"/>
      <c r="Z6326" s="1256"/>
      <c r="AA6326" s="1256"/>
      <c r="AB6326" s="1256"/>
      <c r="AC6326" s="1245" t="s">
        <v>394</v>
      </c>
      <c r="AD6326" s="1245"/>
      <c r="AE6326" s="1245"/>
      <c r="AF6326" s="1245"/>
    </row>
    <row r="6327" spans="1:32" ht="17.45" customHeight="1">
      <c r="A6327" s="1255"/>
      <c r="B6327" s="1255"/>
      <c r="C6327" s="1255"/>
      <c r="D6327" s="1255"/>
      <c r="E6327" s="1255"/>
      <c r="F6327" s="1255"/>
      <c r="G6327" s="1255"/>
      <c r="H6327" s="1255"/>
      <c r="I6327" s="1255"/>
      <c r="J6327" s="1255"/>
      <c r="K6327" s="1255"/>
      <c r="L6327" s="1255"/>
      <c r="M6327" s="1256"/>
      <c r="N6327" s="1256" t="s">
        <v>395</v>
      </c>
      <c r="O6327" s="1256"/>
      <c r="P6327" s="1256" t="s">
        <v>396</v>
      </c>
      <c r="Q6327" s="1256"/>
      <c r="R6327" s="1256"/>
      <c r="S6327" s="1256"/>
      <c r="T6327" s="1256" t="s">
        <v>395</v>
      </c>
      <c r="U6327" s="1256"/>
      <c r="V6327" s="1256"/>
      <c r="W6327" s="1256"/>
      <c r="X6327" s="1256" t="s">
        <v>396</v>
      </c>
      <c r="Y6327" s="1256"/>
      <c r="Z6327" s="1256"/>
      <c r="AA6327" s="1256"/>
      <c r="AB6327" s="1256"/>
      <c r="AC6327" s="1245"/>
      <c r="AD6327" s="1245"/>
      <c r="AE6327" s="1245"/>
      <c r="AF6327" s="1245"/>
    </row>
    <row r="6328" spans="1:32" ht="16.7" customHeight="1">
      <c r="A6328" s="1246"/>
      <c r="B6328" s="1246"/>
      <c r="C6328" s="1246"/>
      <c r="D6328" s="1246"/>
      <c r="E6328" s="1246"/>
      <c r="F6328" s="1246"/>
      <c r="G6328" s="1246"/>
      <c r="H6328" s="1246"/>
      <c r="I6328" s="1246"/>
      <c r="J6328" s="1246"/>
      <c r="K6328" s="1246"/>
      <c r="L6328" s="1246"/>
      <c r="M6328" s="1247" t="s">
        <v>397</v>
      </c>
      <c r="N6328" s="1247"/>
      <c r="O6328" s="1247"/>
      <c r="P6328" s="1247"/>
      <c r="Q6328" s="1247"/>
      <c r="R6328" s="1247"/>
      <c r="S6328" s="1247"/>
      <c r="T6328" s="1247"/>
      <c r="U6328" s="1247"/>
      <c r="V6328" s="1247"/>
      <c r="W6328" s="1247"/>
      <c r="X6328" s="1248"/>
      <c r="Y6328" s="1248"/>
      <c r="Z6328" s="1249">
        <v>0</v>
      </c>
      <c r="AA6328" s="1249"/>
      <c r="AB6328" s="1249"/>
      <c r="AC6328" s="1249"/>
      <c r="AD6328" s="1249"/>
      <c r="AE6328" s="1249"/>
      <c r="AF6328" s="1249"/>
    </row>
    <row r="6329" spans="1:32" ht="17.45" customHeight="1">
      <c r="A6329" s="1255" t="s">
        <v>398</v>
      </c>
      <c r="B6329" s="1255"/>
      <c r="C6329" s="1255"/>
      <c r="D6329" s="1255"/>
      <c r="E6329" s="1255"/>
      <c r="F6329" s="1255"/>
      <c r="G6329" s="1255"/>
      <c r="H6329" s="1255"/>
      <c r="I6329" s="1255"/>
      <c r="J6329" s="1255"/>
      <c r="K6329" s="1255"/>
      <c r="L6329" s="1255"/>
      <c r="M6329" s="1255"/>
      <c r="N6329" s="1255"/>
      <c r="O6329" s="1256" t="s">
        <v>399</v>
      </c>
      <c r="P6329" s="1256"/>
      <c r="Q6329" s="1256"/>
      <c r="R6329" s="1256"/>
      <c r="S6329" s="1256" t="s">
        <v>391</v>
      </c>
      <c r="T6329" s="1256"/>
      <c r="U6329" s="1256"/>
      <c r="V6329" s="1256"/>
      <c r="W6329" s="1256" t="s">
        <v>400</v>
      </c>
      <c r="X6329" s="1256"/>
      <c r="Y6329" s="1256"/>
      <c r="Z6329" s="1256"/>
      <c r="AA6329" s="1256"/>
      <c r="AB6329" s="1256"/>
      <c r="AC6329" s="1245" t="s">
        <v>394</v>
      </c>
      <c r="AD6329" s="1245"/>
      <c r="AE6329" s="1245"/>
      <c r="AF6329" s="1245"/>
    </row>
    <row r="6330" spans="1:32" ht="22.5" customHeight="1">
      <c r="A6330" s="146"/>
      <c r="B6330" s="147"/>
      <c r="C6330" s="170" t="s">
        <v>462</v>
      </c>
      <c r="D6330" s="1263" t="s">
        <v>463</v>
      </c>
      <c r="E6330" s="1263"/>
      <c r="F6330" s="1263"/>
      <c r="G6330" s="1263"/>
      <c r="H6330" s="1263"/>
      <c r="I6330" s="1263"/>
      <c r="J6330" s="1263"/>
      <c r="K6330" s="1263"/>
      <c r="L6330" s="1263"/>
      <c r="M6330" s="1263"/>
      <c r="N6330" s="1263"/>
      <c r="O6330" s="1264">
        <v>0</v>
      </c>
      <c r="P6330" s="1264"/>
      <c r="Q6330" s="1264"/>
      <c r="R6330" s="1264"/>
      <c r="S6330" s="1264">
        <v>10</v>
      </c>
      <c r="T6330" s="1264"/>
      <c r="U6330" s="1264"/>
      <c r="V6330" s="1264"/>
      <c r="W6330" s="1265">
        <v>22.268799999999999</v>
      </c>
      <c r="X6330" s="1265"/>
      <c r="Y6330" s="1265"/>
      <c r="Z6330" s="1265"/>
      <c r="AA6330" s="1265"/>
      <c r="AB6330" s="1265"/>
      <c r="AC6330" s="1266">
        <v>222.68799999999999</v>
      </c>
      <c r="AD6330" s="1266"/>
      <c r="AE6330" s="1266"/>
      <c r="AF6330" s="1266"/>
    </row>
    <row r="6331" spans="1:32" ht="17.45" customHeight="1">
      <c r="A6331" s="150"/>
      <c r="M6331" s="1240" t="s">
        <v>401</v>
      </c>
      <c r="N6331" s="1240"/>
      <c r="O6331" s="1240"/>
      <c r="P6331" s="1240"/>
      <c r="Q6331" s="1240"/>
      <c r="R6331" s="1240"/>
      <c r="S6331" s="1240"/>
      <c r="T6331" s="1240"/>
      <c r="U6331" s="1240"/>
      <c r="V6331" s="1240"/>
      <c r="W6331" s="1240"/>
      <c r="Z6331" s="1262">
        <v>222.68799999999999</v>
      </c>
      <c r="AA6331" s="1262"/>
      <c r="AB6331" s="1262"/>
      <c r="AC6331" s="1262"/>
      <c r="AD6331" s="1262"/>
      <c r="AE6331" s="1262"/>
      <c r="AF6331" s="1262"/>
    </row>
    <row r="6332" spans="1:32" ht="17.45" customHeight="1">
      <c r="A6332" s="150"/>
      <c r="M6332" s="1240" t="s">
        <v>402</v>
      </c>
      <c r="N6332" s="1240"/>
      <c r="O6332" s="1240"/>
      <c r="P6332" s="1240"/>
      <c r="Q6332" s="1240"/>
      <c r="R6332" s="1240"/>
      <c r="S6332" s="1240"/>
      <c r="T6332" s="1240"/>
      <c r="U6332" s="1240"/>
      <c r="V6332" s="1240"/>
      <c r="W6332" s="1240"/>
      <c r="Z6332" s="1262">
        <v>222.68799999999999</v>
      </c>
      <c r="AA6332" s="1262"/>
      <c r="AB6332" s="1262"/>
      <c r="AC6332" s="1262"/>
      <c r="AD6332" s="1262"/>
      <c r="AE6332" s="1262"/>
      <c r="AF6332" s="1262"/>
    </row>
    <row r="6333" spans="1:32" ht="16.7" customHeight="1">
      <c r="A6333" s="150"/>
      <c r="M6333" s="1240" t="s">
        <v>403</v>
      </c>
      <c r="N6333" s="1240"/>
      <c r="O6333" s="1240"/>
      <c r="P6333" s="1240"/>
      <c r="Q6333" s="1240"/>
      <c r="R6333" s="1240"/>
      <c r="S6333" s="1240"/>
      <c r="T6333" s="1240"/>
      <c r="U6333" s="1240"/>
      <c r="V6333" s="1240"/>
      <c r="W6333" s="1240"/>
      <c r="Z6333" s="1262">
        <v>4.4538000000000002</v>
      </c>
      <c r="AA6333" s="1262"/>
      <c r="AB6333" s="1262"/>
      <c r="AC6333" s="1262"/>
      <c r="AD6333" s="1262"/>
      <c r="AE6333" s="1262"/>
      <c r="AF6333" s="1262"/>
    </row>
    <row r="6334" spans="1:32" ht="17.45" customHeight="1">
      <c r="A6334" s="150"/>
      <c r="M6334" s="1240" t="s">
        <v>404</v>
      </c>
      <c r="N6334" s="1240"/>
      <c r="O6334" s="1240"/>
      <c r="P6334" s="1240"/>
      <c r="Q6334" s="1240"/>
      <c r="R6334" s="1240"/>
      <c r="S6334" s="1240"/>
      <c r="T6334" s="1240"/>
      <c r="U6334" s="1240"/>
      <c r="V6334" s="1240"/>
      <c r="W6334" s="1240"/>
      <c r="Z6334" s="1262">
        <v>0</v>
      </c>
      <c r="AA6334" s="1262"/>
      <c r="AB6334" s="1262"/>
      <c r="AC6334" s="1262"/>
      <c r="AD6334" s="1262"/>
      <c r="AE6334" s="1262"/>
      <c r="AF6334" s="1262"/>
    </row>
    <row r="6335" spans="1:32" ht="16.7" customHeight="1">
      <c r="A6335" s="153"/>
      <c r="B6335" s="154"/>
      <c r="C6335" s="154"/>
      <c r="D6335" s="154"/>
      <c r="E6335" s="154"/>
      <c r="F6335" s="154"/>
      <c r="G6335" s="154"/>
      <c r="H6335" s="154"/>
      <c r="I6335" s="154"/>
      <c r="J6335" s="154"/>
      <c r="K6335" s="154"/>
      <c r="L6335" s="154"/>
      <c r="M6335" s="1260" t="s">
        <v>405</v>
      </c>
      <c r="N6335" s="1260"/>
      <c r="O6335" s="1260"/>
      <c r="P6335" s="1260"/>
      <c r="Q6335" s="1260"/>
      <c r="R6335" s="1260"/>
      <c r="S6335" s="1260"/>
      <c r="T6335" s="1260"/>
      <c r="U6335" s="1260"/>
      <c r="V6335" s="1260"/>
      <c r="W6335" s="1260"/>
      <c r="X6335" s="154"/>
      <c r="Y6335" s="154"/>
      <c r="Z6335" s="1261">
        <v>0</v>
      </c>
      <c r="AA6335" s="1261"/>
      <c r="AB6335" s="1261"/>
      <c r="AC6335" s="1261"/>
      <c r="AD6335" s="1261"/>
      <c r="AE6335" s="1261"/>
      <c r="AF6335" s="1261"/>
    </row>
    <row r="6336" spans="1:32" ht="17.45" customHeight="1">
      <c r="A6336" s="1257" t="s">
        <v>406</v>
      </c>
      <c r="B6336" s="1257"/>
      <c r="C6336" s="1257"/>
      <c r="D6336" s="1257"/>
      <c r="E6336" s="1257"/>
      <c r="F6336" s="1257"/>
      <c r="G6336" s="1257"/>
      <c r="H6336" s="1257"/>
      <c r="I6336" s="1257"/>
      <c r="J6336" s="1257"/>
      <c r="K6336" s="1257"/>
      <c r="L6336" s="1257"/>
      <c r="M6336" s="1257"/>
      <c r="N6336" s="1257"/>
      <c r="O6336" s="1258" t="s">
        <v>391</v>
      </c>
      <c r="P6336" s="1258"/>
      <c r="Q6336" s="1258"/>
      <c r="R6336" s="1258"/>
      <c r="S6336" s="1258" t="s">
        <v>407</v>
      </c>
      <c r="T6336" s="1258"/>
      <c r="U6336" s="1258"/>
      <c r="V6336" s="1258"/>
      <c r="W6336" s="1258" t="s">
        <v>408</v>
      </c>
      <c r="X6336" s="1258"/>
      <c r="Y6336" s="1258"/>
      <c r="Z6336" s="1258"/>
      <c r="AA6336" s="1258"/>
      <c r="AB6336" s="1258"/>
      <c r="AC6336" s="1259" t="s">
        <v>409</v>
      </c>
      <c r="AD6336" s="1259"/>
      <c r="AE6336" s="1259"/>
      <c r="AF6336" s="1259"/>
    </row>
    <row r="6337" spans="1:32" ht="23.25" customHeight="1">
      <c r="A6337" s="146"/>
      <c r="B6337" s="147"/>
      <c r="C6337" s="170" t="s">
        <v>812</v>
      </c>
      <c r="D6337" s="1314" t="s">
        <v>813</v>
      </c>
      <c r="E6337" s="1314"/>
      <c r="F6337" s="1314"/>
      <c r="G6337" s="1314"/>
      <c r="H6337" s="1314"/>
      <c r="I6337" s="1314"/>
      <c r="J6337" s="1314"/>
      <c r="K6337" s="1314"/>
      <c r="L6337" s="1314"/>
      <c r="M6337" s="1314"/>
      <c r="N6337" s="1314"/>
      <c r="O6337" s="1315">
        <v>3.0000000000000001E-3</v>
      </c>
      <c r="P6337" s="1315"/>
      <c r="Q6337" s="1315"/>
      <c r="R6337" s="1315"/>
      <c r="S6337" s="1316" t="s">
        <v>533</v>
      </c>
      <c r="T6337" s="1316"/>
      <c r="U6337" s="1316"/>
      <c r="V6337" s="1316"/>
      <c r="W6337" s="1317">
        <v>3.9424999999999999</v>
      </c>
      <c r="X6337" s="1317"/>
      <c r="Y6337" s="1317"/>
      <c r="Z6337" s="1317"/>
      <c r="AA6337" s="1317"/>
      <c r="AB6337" s="1317"/>
      <c r="AC6337" s="1318">
        <v>1.18E-2</v>
      </c>
      <c r="AD6337" s="1318"/>
      <c r="AE6337" s="1318"/>
      <c r="AF6337" s="1318"/>
    </row>
    <row r="6338" spans="1:32" ht="22.5" customHeight="1">
      <c r="A6338" s="150"/>
      <c r="C6338" s="173" t="s">
        <v>814</v>
      </c>
      <c r="D6338" s="1309" t="s">
        <v>815</v>
      </c>
      <c r="E6338" s="1309"/>
      <c r="F6338" s="1309"/>
      <c r="G6338" s="1309"/>
      <c r="H6338" s="1309"/>
      <c r="I6338" s="1309"/>
      <c r="J6338" s="1309"/>
      <c r="K6338" s="1309"/>
      <c r="L6338" s="1309"/>
      <c r="M6338" s="1309"/>
      <c r="N6338" s="1309"/>
      <c r="O6338" s="1310">
        <v>0.06</v>
      </c>
      <c r="P6338" s="1310"/>
      <c r="Q6338" s="1310"/>
      <c r="R6338" s="1310"/>
      <c r="S6338" s="1311" t="s">
        <v>533</v>
      </c>
      <c r="T6338" s="1311"/>
      <c r="U6338" s="1311"/>
      <c r="V6338" s="1311"/>
      <c r="W6338" s="1312">
        <v>3.6114000000000002</v>
      </c>
      <c r="X6338" s="1312"/>
      <c r="Y6338" s="1312"/>
      <c r="Z6338" s="1312"/>
      <c r="AA6338" s="1312"/>
      <c r="AB6338" s="1312"/>
      <c r="AC6338" s="1313">
        <v>0.2167</v>
      </c>
      <c r="AD6338" s="1313"/>
      <c r="AE6338" s="1313"/>
      <c r="AF6338" s="1313"/>
    </row>
    <row r="6339" spans="1:32" ht="23.25" customHeight="1">
      <c r="A6339" s="150"/>
      <c r="C6339" s="173" t="s">
        <v>816</v>
      </c>
      <c r="D6339" s="1309" t="s">
        <v>817</v>
      </c>
      <c r="E6339" s="1309"/>
      <c r="F6339" s="1309"/>
      <c r="G6339" s="1309"/>
      <c r="H6339" s="1309"/>
      <c r="I6339" s="1309"/>
      <c r="J6339" s="1309"/>
      <c r="K6339" s="1309"/>
      <c r="L6339" s="1309"/>
      <c r="M6339" s="1309"/>
      <c r="N6339" s="1309"/>
      <c r="O6339" s="1310">
        <v>0.2</v>
      </c>
      <c r="P6339" s="1310"/>
      <c r="Q6339" s="1310"/>
      <c r="R6339" s="1310"/>
      <c r="S6339" s="1311" t="s">
        <v>533</v>
      </c>
      <c r="T6339" s="1311"/>
      <c r="U6339" s="1311"/>
      <c r="V6339" s="1311"/>
      <c r="W6339" s="1312">
        <v>0.32069999999999999</v>
      </c>
      <c r="X6339" s="1312"/>
      <c r="Y6339" s="1312"/>
      <c r="Z6339" s="1312"/>
      <c r="AA6339" s="1312"/>
      <c r="AB6339" s="1312"/>
      <c r="AC6339" s="1313">
        <v>6.4100000000000004E-2</v>
      </c>
      <c r="AD6339" s="1313"/>
      <c r="AE6339" s="1313"/>
      <c r="AF6339" s="1313"/>
    </row>
    <row r="6340" spans="1:32" ht="22.5" customHeight="1">
      <c r="A6340" s="150"/>
      <c r="C6340" s="173" t="s">
        <v>1152</v>
      </c>
      <c r="D6340" s="1309" t="s">
        <v>1153</v>
      </c>
      <c r="E6340" s="1309"/>
      <c r="F6340" s="1309"/>
      <c r="G6340" s="1309"/>
      <c r="H6340" s="1309"/>
      <c r="I6340" s="1309"/>
      <c r="J6340" s="1309"/>
      <c r="K6340" s="1309"/>
      <c r="L6340" s="1309"/>
      <c r="M6340" s="1309"/>
      <c r="N6340" s="1309"/>
      <c r="O6340" s="1310">
        <v>0.6</v>
      </c>
      <c r="P6340" s="1310"/>
      <c r="Q6340" s="1310"/>
      <c r="R6340" s="1310"/>
      <c r="S6340" s="1311" t="s">
        <v>491</v>
      </c>
      <c r="T6340" s="1311"/>
      <c r="U6340" s="1311"/>
      <c r="V6340" s="1311"/>
      <c r="W6340" s="1312">
        <v>3.125</v>
      </c>
      <c r="X6340" s="1312"/>
      <c r="Y6340" s="1312"/>
      <c r="Z6340" s="1312"/>
      <c r="AA6340" s="1312"/>
      <c r="AB6340" s="1312"/>
      <c r="AC6340" s="1313">
        <v>1.875</v>
      </c>
      <c r="AD6340" s="1313"/>
      <c r="AE6340" s="1313"/>
      <c r="AF6340" s="1313"/>
    </row>
    <row r="6341" spans="1:32" ht="23.25" customHeight="1">
      <c r="A6341" s="153"/>
      <c r="B6341" s="154"/>
      <c r="C6341" s="175" t="s">
        <v>818</v>
      </c>
      <c r="D6341" s="1304" t="s">
        <v>819</v>
      </c>
      <c r="E6341" s="1304"/>
      <c r="F6341" s="1304"/>
      <c r="G6341" s="1304"/>
      <c r="H6341" s="1304"/>
      <c r="I6341" s="1304"/>
      <c r="J6341" s="1304"/>
      <c r="K6341" s="1304"/>
      <c r="L6341" s="1304"/>
      <c r="M6341" s="1304"/>
      <c r="N6341" s="1304"/>
      <c r="O6341" s="1305">
        <v>0.17499999999999999</v>
      </c>
      <c r="P6341" s="1305"/>
      <c r="Q6341" s="1305"/>
      <c r="R6341" s="1305"/>
      <c r="S6341" s="1306" t="s">
        <v>533</v>
      </c>
      <c r="T6341" s="1306"/>
      <c r="U6341" s="1306"/>
      <c r="V6341" s="1306"/>
      <c r="W6341" s="1307">
        <v>0.17730000000000001</v>
      </c>
      <c r="X6341" s="1307"/>
      <c r="Y6341" s="1307"/>
      <c r="Z6341" s="1307"/>
      <c r="AA6341" s="1307"/>
      <c r="AB6341" s="1307"/>
      <c r="AC6341" s="1308">
        <v>3.1E-2</v>
      </c>
      <c r="AD6341" s="1308"/>
      <c r="AE6341" s="1308"/>
      <c r="AF6341" s="1308"/>
    </row>
    <row r="6342" spans="1:32" ht="16.7" customHeight="1">
      <c r="A6342" s="1246"/>
      <c r="B6342" s="1246"/>
      <c r="C6342" s="1246"/>
      <c r="D6342" s="1246"/>
      <c r="E6342" s="1246"/>
      <c r="F6342" s="1246"/>
      <c r="G6342" s="1246"/>
      <c r="H6342" s="1246"/>
      <c r="I6342" s="1246"/>
      <c r="J6342" s="1246"/>
      <c r="K6342" s="1246"/>
      <c r="L6342" s="1246"/>
      <c r="M6342" s="1247" t="s">
        <v>411</v>
      </c>
      <c r="N6342" s="1247"/>
      <c r="O6342" s="1247"/>
      <c r="P6342" s="1247"/>
      <c r="Q6342" s="1247"/>
      <c r="R6342" s="1247"/>
      <c r="S6342" s="1247"/>
      <c r="T6342" s="1247"/>
      <c r="U6342" s="1247"/>
      <c r="V6342" s="1247"/>
      <c r="W6342" s="1247"/>
      <c r="X6342" s="1248"/>
      <c r="Y6342" s="1248"/>
      <c r="Z6342" s="1249">
        <v>2.1985999999999999</v>
      </c>
      <c r="AA6342" s="1249"/>
      <c r="AB6342" s="1249"/>
      <c r="AC6342" s="1249"/>
      <c r="AD6342" s="1249"/>
      <c r="AE6342" s="1249"/>
      <c r="AF6342" s="1249"/>
    </row>
    <row r="6343" spans="1:32" ht="17.45" customHeight="1">
      <c r="A6343" s="1257" t="s">
        <v>412</v>
      </c>
      <c r="B6343" s="1257"/>
      <c r="C6343" s="1257"/>
      <c r="D6343" s="1257"/>
      <c r="E6343" s="1257"/>
      <c r="F6343" s="1257"/>
      <c r="G6343" s="1257"/>
      <c r="H6343" s="1257"/>
      <c r="I6343" s="1257"/>
      <c r="J6343" s="1257"/>
      <c r="K6343" s="1257"/>
      <c r="L6343" s="1257"/>
      <c r="M6343" s="1257"/>
      <c r="N6343" s="1257"/>
      <c r="O6343" s="1258" t="s">
        <v>391</v>
      </c>
      <c r="P6343" s="1258"/>
      <c r="Q6343" s="1258"/>
      <c r="R6343" s="1258"/>
      <c r="S6343" s="1258" t="s">
        <v>407</v>
      </c>
      <c r="T6343" s="1258"/>
      <c r="U6343" s="1258"/>
      <c r="V6343" s="1258"/>
      <c r="W6343" s="1258" t="s">
        <v>408</v>
      </c>
      <c r="X6343" s="1258"/>
      <c r="Y6343" s="1258"/>
      <c r="Z6343" s="1258"/>
      <c r="AA6343" s="1258"/>
      <c r="AB6343" s="1258"/>
      <c r="AC6343" s="1259" t="s">
        <v>409</v>
      </c>
      <c r="AD6343" s="1259"/>
      <c r="AE6343" s="1259"/>
      <c r="AF6343" s="1259"/>
    </row>
    <row r="6344" spans="1:32" ht="22.5" customHeight="1">
      <c r="A6344" s="155"/>
      <c r="B6344" s="156"/>
      <c r="C6344" s="169" t="s">
        <v>1224</v>
      </c>
      <c r="D6344" s="1268" t="s">
        <v>1225</v>
      </c>
      <c r="E6344" s="1268"/>
      <c r="F6344" s="1268"/>
      <c r="G6344" s="1268"/>
      <c r="H6344" s="1268"/>
      <c r="I6344" s="1268"/>
      <c r="J6344" s="1268"/>
      <c r="K6344" s="1268"/>
      <c r="L6344" s="1268"/>
      <c r="M6344" s="1268"/>
      <c r="N6344" s="1268"/>
      <c r="O6344" s="1319">
        <v>1</v>
      </c>
      <c r="P6344" s="1319"/>
      <c r="Q6344" s="1319"/>
      <c r="R6344" s="1319"/>
      <c r="S6344" s="1320" t="s">
        <v>435</v>
      </c>
      <c r="T6344" s="1320"/>
      <c r="U6344" s="1320"/>
      <c r="V6344" s="1320"/>
      <c r="W6344" s="1270">
        <v>3.1412</v>
      </c>
      <c r="X6344" s="1270"/>
      <c r="Y6344" s="1270"/>
      <c r="Z6344" s="1270"/>
      <c r="AA6344" s="1270"/>
      <c r="AB6344" s="1270"/>
      <c r="AC6344" s="1267">
        <v>3.14</v>
      </c>
      <c r="AD6344" s="1267"/>
      <c r="AE6344" s="1267"/>
      <c r="AF6344" s="1267"/>
    </row>
    <row r="6345" spans="1:32" ht="17.45" customHeight="1">
      <c r="A6345" s="1246"/>
      <c r="B6345" s="1246"/>
      <c r="C6345" s="1246"/>
      <c r="D6345" s="1246"/>
      <c r="E6345" s="1246"/>
      <c r="F6345" s="1246"/>
      <c r="G6345" s="1246"/>
      <c r="H6345" s="1246"/>
      <c r="I6345" s="1246"/>
      <c r="J6345" s="1246"/>
      <c r="K6345" s="1246"/>
      <c r="L6345" s="1246"/>
      <c r="M6345" s="1247" t="s">
        <v>413</v>
      </c>
      <c r="N6345" s="1247"/>
      <c r="O6345" s="1247"/>
      <c r="P6345" s="1247"/>
      <c r="Q6345" s="1247"/>
      <c r="R6345" s="1247"/>
      <c r="S6345" s="1247"/>
      <c r="T6345" s="1247"/>
      <c r="U6345" s="1247"/>
      <c r="V6345" s="1247"/>
      <c r="W6345" s="1247"/>
      <c r="X6345" s="1248"/>
      <c r="Y6345" s="1248"/>
      <c r="Z6345" s="1249">
        <v>3.14</v>
      </c>
      <c r="AA6345" s="1249"/>
      <c r="AB6345" s="1249"/>
      <c r="AC6345" s="1249"/>
      <c r="AD6345" s="1249"/>
      <c r="AE6345" s="1249"/>
      <c r="AF6345" s="1249"/>
    </row>
    <row r="6346" spans="1:32" ht="17.45" customHeight="1">
      <c r="A6346" s="1257" t="s">
        <v>414</v>
      </c>
      <c r="B6346" s="1257"/>
      <c r="C6346" s="1257"/>
      <c r="D6346" s="1257"/>
      <c r="E6346" s="1257"/>
      <c r="F6346" s="1257"/>
      <c r="G6346" s="1257"/>
      <c r="H6346" s="1257"/>
      <c r="I6346" s="1257"/>
      <c r="J6346" s="1257"/>
      <c r="K6346" s="1257"/>
      <c r="L6346" s="1257"/>
      <c r="M6346" s="1257"/>
      <c r="N6346" s="1257"/>
      <c r="O6346" s="1258" t="s">
        <v>391</v>
      </c>
      <c r="P6346" s="1258"/>
      <c r="Q6346" s="1258"/>
      <c r="R6346" s="1258"/>
      <c r="S6346" s="1258" t="s">
        <v>407</v>
      </c>
      <c r="T6346" s="1258"/>
      <c r="U6346" s="1258"/>
      <c r="V6346" s="1258"/>
      <c r="W6346" s="1258" t="s">
        <v>408</v>
      </c>
      <c r="X6346" s="1258"/>
      <c r="Y6346" s="1258"/>
      <c r="Z6346" s="1258"/>
      <c r="AA6346" s="1258"/>
      <c r="AB6346" s="1258"/>
      <c r="AC6346" s="1259" t="s">
        <v>409</v>
      </c>
      <c r="AD6346" s="1259"/>
      <c r="AE6346" s="1259"/>
      <c r="AF6346" s="1259"/>
    </row>
    <row r="6347" spans="1:32" ht="22.5" customHeight="1">
      <c r="A6347" s="146"/>
      <c r="B6347" s="147"/>
      <c r="C6347" s="170" t="s">
        <v>1156</v>
      </c>
      <c r="D6347" s="1314" t="s">
        <v>1157</v>
      </c>
      <c r="E6347" s="1314"/>
      <c r="F6347" s="1314"/>
      <c r="G6347" s="1314"/>
      <c r="H6347" s="1314"/>
      <c r="I6347" s="1314"/>
      <c r="J6347" s="1314"/>
      <c r="K6347" s="1314"/>
      <c r="L6347" s="1314"/>
      <c r="M6347" s="1314"/>
      <c r="N6347" s="1314"/>
      <c r="O6347" s="1315">
        <v>7.5000000000000002E-4</v>
      </c>
      <c r="P6347" s="1315"/>
      <c r="Q6347" s="1315"/>
      <c r="R6347" s="1315"/>
      <c r="S6347" s="1316" t="s">
        <v>283</v>
      </c>
      <c r="T6347" s="1316"/>
      <c r="U6347" s="1316"/>
      <c r="V6347" s="1316"/>
      <c r="W6347" s="1317">
        <v>33.54</v>
      </c>
      <c r="X6347" s="1317"/>
      <c r="Y6347" s="1317"/>
      <c r="Z6347" s="1317"/>
      <c r="AA6347" s="1317"/>
      <c r="AB6347" s="1317"/>
      <c r="AC6347" s="1318">
        <v>2.52E-2</v>
      </c>
      <c r="AD6347" s="1318"/>
      <c r="AE6347" s="1318"/>
      <c r="AF6347" s="1318"/>
    </row>
    <row r="6348" spans="1:32" ht="23.25" customHeight="1">
      <c r="A6348" s="150"/>
      <c r="C6348" s="173" t="s">
        <v>1226</v>
      </c>
      <c r="D6348" s="1309" t="s">
        <v>1227</v>
      </c>
      <c r="E6348" s="1309"/>
      <c r="F6348" s="1309"/>
      <c r="G6348" s="1309"/>
      <c r="H6348" s="1309"/>
      <c r="I6348" s="1309"/>
      <c r="J6348" s="1309"/>
      <c r="K6348" s="1309"/>
      <c r="L6348" s="1309"/>
      <c r="M6348" s="1309"/>
      <c r="N6348" s="1309"/>
      <c r="O6348" s="1310">
        <v>2.3E-2</v>
      </c>
      <c r="P6348" s="1310"/>
      <c r="Q6348" s="1310"/>
      <c r="R6348" s="1310"/>
      <c r="S6348" s="1311" t="s">
        <v>283</v>
      </c>
      <c r="T6348" s="1311"/>
      <c r="U6348" s="1311"/>
      <c r="V6348" s="1311"/>
      <c r="W6348" s="1312">
        <v>33.54</v>
      </c>
      <c r="X6348" s="1312"/>
      <c r="Y6348" s="1312"/>
      <c r="Z6348" s="1312"/>
      <c r="AA6348" s="1312"/>
      <c r="AB6348" s="1312"/>
      <c r="AC6348" s="1313">
        <v>0.77139999999999997</v>
      </c>
      <c r="AD6348" s="1313"/>
      <c r="AE6348" s="1313"/>
      <c r="AF6348" s="1313"/>
    </row>
    <row r="6349" spans="1:32" ht="22.5" customHeight="1">
      <c r="A6349" s="150"/>
      <c r="C6349" s="173" t="s">
        <v>826</v>
      </c>
      <c r="D6349" s="1309" t="s">
        <v>827</v>
      </c>
      <c r="E6349" s="1309"/>
      <c r="F6349" s="1309"/>
      <c r="G6349" s="1309"/>
      <c r="H6349" s="1309"/>
      <c r="I6349" s="1309"/>
      <c r="J6349" s="1309"/>
      <c r="K6349" s="1309"/>
      <c r="L6349" s="1309"/>
      <c r="M6349" s="1309"/>
      <c r="N6349" s="1309"/>
      <c r="O6349" s="1310">
        <v>6.0000000000000002E-5</v>
      </c>
      <c r="P6349" s="1310"/>
      <c r="Q6349" s="1310"/>
      <c r="R6349" s="1310"/>
      <c r="S6349" s="1311" t="s">
        <v>283</v>
      </c>
      <c r="T6349" s="1311"/>
      <c r="U6349" s="1311"/>
      <c r="V6349" s="1311"/>
      <c r="W6349" s="1312">
        <v>33.54</v>
      </c>
      <c r="X6349" s="1312"/>
      <c r="Y6349" s="1312"/>
      <c r="Z6349" s="1312"/>
      <c r="AA6349" s="1312"/>
      <c r="AB6349" s="1312"/>
      <c r="AC6349" s="1313">
        <v>2E-3</v>
      </c>
      <c r="AD6349" s="1313"/>
      <c r="AE6349" s="1313"/>
      <c r="AF6349" s="1313"/>
    </row>
    <row r="6350" spans="1:32" ht="23.25" customHeight="1">
      <c r="A6350" s="150"/>
      <c r="C6350" s="173" t="s">
        <v>828</v>
      </c>
      <c r="D6350" s="1309" t="s">
        <v>829</v>
      </c>
      <c r="E6350" s="1309"/>
      <c r="F6350" s="1309"/>
      <c r="G6350" s="1309"/>
      <c r="H6350" s="1309"/>
      <c r="I6350" s="1309"/>
      <c r="J6350" s="1309"/>
      <c r="K6350" s="1309"/>
      <c r="L6350" s="1309"/>
      <c r="M6350" s="1309"/>
      <c r="N6350" s="1309"/>
      <c r="O6350" s="1310">
        <v>1.8000000000000001E-4</v>
      </c>
      <c r="P6350" s="1310"/>
      <c r="Q6350" s="1310"/>
      <c r="R6350" s="1310"/>
      <c r="S6350" s="1311" t="s">
        <v>283</v>
      </c>
      <c r="T6350" s="1311"/>
      <c r="U6350" s="1311"/>
      <c r="V6350" s="1311"/>
      <c r="W6350" s="1312">
        <v>33.54</v>
      </c>
      <c r="X6350" s="1312"/>
      <c r="Y6350" s="1312"/>
      <c r="Z6350" s="1312"/>
      <c r="AA6350" s="1312"/>
      <c r="AB6350" s="1312"/>
      <c r="AC6350" s="1313">
        <v>6.0000000000000001E-3</v>
      </c>
      <c r="AD6350" s="1313"/>
      <c r="AE6350" s="1313"/>
      <c r="AF6350" s="1313"/>
    </row>
    <row r="6351" spans="1:32" ht="22.5" customHeight="1">
      <c r="A6351" s="153"/>
      <c r="B6351" s="154"/>
      <c r="C6351" s="175" t="s">
        <v>832</v>
      </c>
      <c r="D6351" s="1304" t="s">
        <v>833</v>
      </c>
      <c r="E6351" s="1304"/>
      <c r="F6351" s="1304"/>
      <c r="G6351" s="1304"/>
      <c r="H6351" s="1304"/>
      <c r="I6351" s="1304"/>
      <c r="J6351" s="1304"/>
      <c r="K6351" s="1304"/>
      <c r="L6351" s="1304"/>
      <c r="M6351" s="1304"/>
      <c r="N6351" s="1304"/>
      <c r="O6351" s="1305">
        <v>2.0000000000000001E-4</v>
      </c>
      <c r="P6351" s="1305"/>
      <c r="Q6351" s="1305"/>
      <c r="R6351" s="1305"/>
      <c r="S6351" s="1306" t="s">
        <v>283</v>
      </c>
      <c r="T6351" s="1306"/>
      <c r="U6351" s="1306"/>
      <c r="V6351" s="1306"/>
      <c r="W6351" s="1307">
        <v>33.54</v>
      </c>
      <c r="X6351" s="1307"/>
      <c r="Y6351" s="1307"/>
      <c r="Z6351" s="1307"/>
      <c r="AA6351" s="1307"/>
      <c r="AB6351" s="1307"/>
      <c r="AC6351" s="1308">
        <v>6.7000000000000002E-3</v>
      </c>
      <c r="AD6351" s="1308"/>
      <c r="AE6351" s="1308"/>
      <c r="AF6351" s="1308"/>
    </row>
    <row r="6352" spans="1:32" ht="17.45" customHeight="1">
      <c r="A6352" s="1251"/>
      <c r="B6352" s="1251"/>
      <c r="C6352" s="1251"/>
      <c r="D6352" s="1251"/>
      <c r="E6352" s="1251"/>
      <c r="F6352" s="1251"/>
      <c r="G6352" s="1251"/>
      <c r="H6352" s="1251"/>
      <c r="I6352" s="1251"/>
      <c r="J6352" s="1251"/>
      <c r="K6352" s="1251"/>
      <c r="L6352" s="1251"/>
      <c r="M6352" s="1252" t="s">
        <v>415</v>
      </c>
      <c r="N6352" s="1252"/>
      <c r="O6352" s="1252"/>
      <c r="P6352" s="1252"/>
      <c r="Q6352" s="1252"/>
      <c r="R6352" s="1252"/>
      <c r="S6352" s="1252"/>
      <c r="T6352" s="1252"/>
      <c r="U6352" s="1252"/>
      <c r="V6352" s="1252"/>
      <c r="W6352" s="1252"/>
      <c r="X6352" s="1253"/>
      <c r="Y6352" s="1253"/>
      <c r="Z6352" s="1254">
        <v>0.81130000000000002</v>
      </c>
      <c r="AA6352" s="1254"/>
      <c r="AB6352" s="1254"/>
      <c r="AC6352" s="1254"/>
      <c r="AD6352" s="1254"/>
      <c r="AE6352" s="1254"/>
      <c r="AF6352" s="1254"/>
    </row>
    <row r="6353" spans="1:32" ht="16.7" customHeight="1">
      <c r="A6353" s="1255" t="s">
        <v>416</v>
      </c>
      <c r="B6353" s="1255"/>
      <c r="C6353" s="1255"/>
      <c r="D6353" s="1255"/>
      <c r="E6353" s="1255"/>
      <c r="F6353" s="1255"/>
      <c r="G6353" s="1255"/>
      <c r="H6353" s="1255"/>
      <c r="I6353" s="1255"/>
      <c r="J6353" s="1256" t="s">
        <v>391</v>
      </c>
      <c r="K6353" s="1256"/>
      <c r="L6353" s="158" t="s">
        <v>417</v>
      </c>
      <c r="M6353" s="158" t="s">
        <v>418</v>
      </c>
      <c r="N6353" s="1256" t="s">
        <v>419</v>
      </c>
      <c r="O6353" s="1256"/>
      <c r="P6353" s="1256" t="s">
        <v>420</v>
      </c>
      <c r="Q6353" s="1256"/>
      <c r="R6353" s="1256"/>
      <c r="S6353" s="1256"/>
      <c r="T6353" s="1256" t="s">
        <v>421</v>
      </c>
      <c r="U6353" s="1256"/>
      <c r="V6353" s="1256"/>
      <c r="W6353" s="1256"/>
      <c r="X6353" s="1256" t="s">
        <v>422</v>
      </c>
      <c r="Y6353" s="1256"/>
      <c r="Z6353" s="1256"/>
      <c r="AA6353" s="1256"/>
      <c r="AB6353" s="1256"/>
      <c r="AC6353" s="1245" t="s">
        <v>409</v>
      </c>
      <c r="AD6353" s="1245"/>
      <c r="AE6353" s="1245"/>
      <c r="AF6353" s="1245"/>
    </row>
    <row r="6354" spans="1:32" ht="31.15" customHeight="1">
      <c r="A6354" s="146"/>
      <c r="B6354" s="147"/>
      <c r="C6354" s="170" t="s">
        <v>1161</v>
      </c>
      <c r="D6354" s="1263" t="s">
        <v>1157</v>
      </c>
      <c r="E6354" s="1263"/>
      <c r="F6354" s="1263"/>
      <c r="G6354" s="1263"/>
      <c r="H6354" s="1263"/>
      <c r="I6354" s="1263"/>
      <c r="J6354" s="1300">
        <v>7.5000000000000002E-4</v>
      </c>
      <c r="K6354" s="1300"/>
      <c r="L6354" s="171">
        <v>0</v>
      </c>
      <c r="M6354" s="171">
        <v>0</v>
      </c>
      <c r="N6354" s="1265">
        <v>0</v>
      </c>
      <c r="O6354" s="1265"/>
      <c r="P6354" s="1265">
        <v>1.1000000000000001</v>
      </c>
      <c r="Q6354" s="1265"/>
      <c r="R6354" s="1265"/>
      <c r="S6354" s="1265"/>
      <c r="T6354" s="1265">
        <v>0.88</v>
      </c>
      <c r="U6354" s="1265"/>
      <c r="V6354" s="1265"/>
      <c r="W6354" s="1265"/>
      <c r="X6354" s="1265">
        <v>0.72</v>
      </c>
      <c r="Y6354" s="1265"/>
      <c r="Z6354" s="1265"/>
      <c r="AA6354" s="1265"/>
      <c r="AB6354" s="1265"/>
      <c r="AC6354" s="1266">
        <v>0</v>
      </c>
      <c r="AD6354" s="1266"/>
      <c r="AE6354" s="1266"/>
      <c r="AF6354" s="1266"/>
    </row>
    <row r="6355" spans="1:32" ht="18">
      <c r="A6355" s="150"/>
      <c r="C6355" s="173" t="s">
        <v>1228</v>
      </c>
      <c r="D6355" s="1297" t="s">
        <v>1227</v>
      </c>
      <c r="E6355" s="1297"/>
      <c r="F6355" s="1297"/>
      <c r="G6355" s="1297"/>
      <c r="H6355" s="1297"/>
      <c r="I6355" s="1297"/>
      <c r="J6355" s="1298">
        <v>2.3E-2</v>
      </c>
      <c r="K6355" s="1298"/>
      <c r="L6355" s="174">
        <v>0</v>
      </c>
      <c r="M6355" s="174">
        <v>0</v>
      </c>
      <c r="N6355" s="1299">
        <v>0</v>
      </c>
      <c r="O6355" s="1299"/>
      <c r="P6355" s="1299">
        <v>1.1000000000000001</v>
      </c>
      <c r="Q6355" s="1299"/>
      <c r="R6355" s="1299"/>
      <c r="S6355" s="1299"/>
      <c r="T6355" s="1299">
        <v>0.88</v>
      </c>
      <c r="U6355" s="1299"/>
      <c r="V6355" s="1299"/>
      <c r="W6355" s="1299"/>
      <c r="X6355" s="1299">
        <v>0.72</v>
      </c>
      <c r="Y6355" s="1299"/>
      <c r="Z6355" s="1299"/>
      <c r="AA6355" s="1299"/>
      <c r="AB6355" s="1299"/>
      <c r="AC6355" s="1262">
        <v>0</v>
      </c>
      <c r="AD6355" s="1262"/>
      <c r="AE6355" s="1262"/>
      <c r="AF6355" s="1262"/>
    </row>
    <row r="6356" spans="1:32" ht="20.45" customHeight="1">
      <c r="A6356" s="153"/>
      <c r="B6356" s="154"/>
      <c r="C6356" s="154"/>
      <c r="D6356" s="154"/>
      <c r="E6356" s="154"/>
      <c r="F6356" s="154"/>
      <c r="G6356" s="154"/>
      <c r="H6356" s="154"/>
      <c r="I6356" s="154"/>
      <c r="J6356" s="154"/>
      <c r="K6356" s="154"/>
      <c r="L6356" s="154"/>
      <c r="M6356" s="154"/>
      <c r="N6356" s="154"/>
      <c r="O6356" s="154"/>
      <c r="P6356" s="154"/>
      <c r="Q6356" s="154"/>
      <c r="R6356" s="154"/>
      <c r="S6356" s="154"/>
      <c r="T6356" s="154"/>
      <c r="U6356" s="154"/>
      <c r="V6356" s="154"/>
      <c r="W6356" s="154"/>
      <c r="X6356" s="154"/>
      <c r="Y6356" s="154"/>
      <c r="Z6356" s="154"/>
      <c r="AA6356" s="154"/>
      <c r="AB6356" s="154"/>
      <c r="AC6356" s="154"/>
      <c r="AD6356" s="154"/>
      <c r="AE6356" s="154"/>
      <c r="AF6356" s="162"/>
    </row>
    <row r="6357" spans="1:32" ht="2.1" customHeight="1">
      <c r="A6357" s="146"/>
      <c r="B6357" s="147"/>
      <c r="C6357" s="147"/>
      <c r="D6357" s="147"/>
      <c r="E6357" s="147"/>
      <c r="F6357" s="147"/>
      <c r="G6357" s="1289" t="s">
        <v>376</v>
      </c>
      <c r="H6357" s="1289"/>
      <c r="I6357" s="1289"/>
      <c r="J6357" s="1289"/>
      <c r="K6357" s="1289"/>
      <c r="L6357" s="1289"/>
      <c r="M6357" s="1289"/>
      <c r="N6357" s="1289"/>
      <c r="O6357" s="1289"/>
      <c r="P6357" s="1289"/>
      <c r="Q6357" s="1289"/>
      <c r="R6357" s="1289"/>
      <c r="S6357" s="1289"/>
      <c r="T6357" s="1289"/>
      <c r="U6357" s="1289"/>
      <c r="V6357" s="1289"/>
      <c r="W6357" s="1289"/>
      <c r="X6357" s="1289"/>
      <c r="Y6357" s="1289"/>
      <c r="Z6357" s="1289"/>
      <c r="AA6357" s="148"/>
      <c r="AB6357" s="1290" t="s">
        <v>1229</v>
      </c>
      <c r="AC6357" s="1290"/>
      <c r="AD6357" s="1290"/>
      <c r="AE6357" s="1290"/>
      <c r="AF6357" s="1290"/>
    </row>
    <row r="6358" spans="1:32" ht="14.65" customHeight="1">
      <c r="A6358" s="150"/>
      <c r="B6358" s="1243"/>
      <c r="C6358" s="1243"/>
      <c r="D6358" s="1243"/>
      <c r="E6358" s="1243"/>
      <c r="G6358" s="1289"/>
      <c r="H6358" s="1289"/>
      <c r="I6358" s="1289"/>
      <c r="J6358" s="1289"/>
      <c r="K6358" s="1289"/>
      <c r="L6358" s="1289"/>
      <c r="M6358" s="1289"/>
      <c r="N6358" s="1289"/>
      <c r="O6358" s="1289"/>
      <c r="P6358" s="1289"/>
      <c r="Q6358" s="1289"/>
      <c r="R6358" s="1289"/>
      <c r="S6358" s="1289"/>
      <c r="T6358" s="1289"/>
      <c r="U6358" s="1289"/>
      <c r="V6358" s="1289"/>
      <c r="W6358" s="1289"/>
      <c r="X6358" s="1289"/>
      <c r="Y6358" s="1289"/>
      <c r="Z6358" s="1289"/>
      <c r="AA6358" s="152"/>
      <c r="AB6358" s="1290"/>
      <c r="AC6358" s="1290"/>
      <c r="AD6358" s="1290"/>
      <c r="AE6358" s="1290"/>
      <c r="AF6358" s="1290"/>
    </row>
    <row r="6359" spans="1:32" ht="0.75" customHeight="1">
      <c r="A6359" s="150"/>
      <c r="B6359" s="1243"/>
      <c r="C6359" s="1243"/>
      <c r="D6359" s="1243"/>
      <c r="E6359" s="1243"/>
      <c r="G6359" s="1289"/>
      <c r="H6359" s="1289"/>
      <c r="I6359" s="1289"/>
      <c r="J6359" s="1289"/>
      <c r="K6359" s="1289"/>
      <c r="L6359" s="1289"/>
      <c r="M6359" s="1289"/>
      <c r="N6359" s="1289"/>
      <c r="O6359" s="1289"/>
      <c r="P6359" s="1289"/>
      <c r="Q6359" s="1289"/>
      <c r="R6359" s="1289"/>
      <c r="S6359" s="1289"/>
      <c r="T6359" s="1289"/>
      <c r="U6359" s="1289"/>
      <c r="V6359" s="1289"/>
      <c r="W6359" s="1289"/>
      <c r="X6359" s="1289"/>
      <c r="Y6359" s="1289"/>
      <c r="Z6359" s="1289"/>
      <c r="AA6359" s="152"/>
      <c r="AB6359" s="1290"/>
      <c r="AC6359" s="1290"/>
      <c r="AD6359" s="1290"/>
      <c r="AE6359" s="1290"/>
      <c r="AF6359" s="1290"/>
    </row>
    <row r="6360" spans="1:32" ht="11.65" customHeight="1">
      <c r="A6360" s="150"/>
      <c r="B6360" s="1243"/>
      <c r="C6360" s="1243"/>
      <c r="D6360" s="1243"/>
      <c r="E6360" s="1243"/>
      <c r="G6360" s="1289"/>
      <c r="H6360" s="1289"/>
      <c r="I6360" s="1289"/>
      <c r="J6360" s="1289"/>
      <c r="K6360" s="1289"/>
      <c r="L6360" s="1289"/>
      <c r="M6360" s="1289"/>
      <c r="N6360" s="1289"/>
      <c r="O6360" s="1289"/>
      <c r="P6360" s="1289"/>
      <c r="Q6360" s="1289"/>
      <c r="R6360" s="1289"/>
      <c r="S6360" s="1289"/>
      <c r="T6360" s="1289"/>
      <c r="U6360" s="1289"/>
      <c r="V6360" s="1289"/>
      <c r="W6360" s="1289"/>
      <c r="X6360" s="1289"/>
      <c r="Y6360" s="1289"/>
      <c r="Z6360" s="1289"/>
      <c r="AA6360" s="152"/>
      <c r="AB6360" s="1303" t="s">
        <v>378</v>
      </c>
      <c r="AC6360" s="1303"/>
      <c r="AD6360" s="1303"/>
      <c r="AE6360" s="1292"/>
      <c r="AF6360" s="1292"/>
    </row>
    <row r="6361" spans="1:32" ht="13.15" customHeight="1">
      <c r="A6361" s="150"/>
      <c r="B6361" s="1243"/>
      <c r="C6361" s="1243"/>
      <c r="D6361" s="1243"/>
      <c r="E6361" s="1243"/>
      <c r="G6361" s="1293" t="s">
        <v>379</v>
      </c>
      <c r="H6361" s="1293"/>
      <c r="I6361" s="1293"/>
      <c r="J6361" s="1293"/>
      <c r="K6361" s="1293"/>
      <c r="L6361" s="1293"/>
      <c r="M6361" s="1293"/>
      <c r="N6361" s="1293"/>
      <c r="O6361" s="1293"/>
      <c r="P6361" s="1293"/>
      <c r="Q6361" s="1293"/>
      <c r="R6361" s="1293"/>
      <c r="S6361" s="1293"/>
      <c r="T6361" s="1293"/>
      <c r="U6361" s="1293"/>
      <c r="V6361" s="1293"/>
      <c r="W6361" s="1293"/>
      <c r="X6361" s="1293"/>
      <c r="Y6361" s="1293"/>
      <c r="Z6361" s="1293"/>
      <c r="AA6361" s="152"/>
      <c r="AB6361" s="1303"/>
      <c r="AC6361" s="1303"/>
      <c r="AD6361" s="1303"/>
      <c r="AE6361" s="1292"/>
      <c r="AF6361" s="1292"/>
    </row>
    <row r="6362" spans="1:32" ht="0.75" customHeight="1">
      <c r="A6362" s="150"/>
      <c r="G6362" s="1293"/>
      <c r="H6362" s="1293"/>
      <c r="I6362" s="1293"/>
      <c r="J6362" s="1293"/>
      <c r="K6362" s="1293"/>
      <c r="L6362" s="1293"/>
      <c r="M6362" s="1293"/>
      <c r="N6362" s="1293"/>
      <c r="O6362" s="1293"/>
      <c r="P6362" s="1293"/>
      <c r="Q6362" s="1293"/>
      <c r="R6362" s="1293"/>
      <c r="S6362" s="1293"/>
      <c r="T6362" s="1293"/>
      <c r="U6362" s="1293"/>
      <c r="V6362" s="1293"/>
      <c r="W6362" s="1293"/>
      <c r="X6362" s="1293"/>
      <c r="Y6362" s="1293"/>
      <c r="Z6362" s="1293"/>
      <c r="AA6362" s="152"/>
      <c r="AB6362" s="1303"/>
      <c r="AC6362" s="1303"/>
      <c r="AD6362" s="1303"/>
      <c r="AE6362" s="1292"/>
      <c r="AF6362" s="1292"/>
    </row>
    <row r="6363" spans="1:32" ht="0.75" customHeight="1">
      <c r="A6363" s="153"/>
      <c r="B6363" s="154"/>
      <c r="C6363" s="154"/>
      <c r="D6363" s="154"/>
      <c r="E6363" s="154"/>
      <c r="F6363" s="154"/>
      <c r="G6363" s="154"/>
      <c r="H6363" s="154"/>
      <c r="I6363" s="154"/>
      <c r="J6363" s="154"/>
      <c r="K6363" s="154"/>
      <c r="L6363" s="154"/>
      <c r="M6363" s="154"/>
      <c r="N6363" s="154"/>
      <c r="O6363" s="154"/>
      <c r="P6363" s="154"/>
      <c r="Q6363" s="154"/>
      <c r="R6363" s="154"/>
      <c r="S6363" s="154"/>
      <c r="T6363" s="154"/>
      <c r="U6363" s="154"/>
      <c r="V6363" s="154"/>
      <c r="W6363" s="154"/>
      <c r="X6363" s="154"/>
      <c r="Y6363" s="154"/>
      <c r="Z6363" s="154"/>
      <c r="AA6363" s="162"/>
      <c r="AB6363" s="1303"/>
      <c r="AC6363" s="1303"/>
      <c r="AD6363" s="1303"/>
      <c r="AE6363" s="1292"/>
      <c r="AF6363" s="1292"/>
    </row>
    <row r="6364" spans="1:32" ht="16.7" customHeight="1">
      <c r="A6364" s="1280" t="s">
        <v>323</v>
      </c>
      <c r="B6364" s="1280"/>
      <c r="C6364" s="1280"/>
      <c r="D6364" s="1280"/>
      <c r="E6364" s="1280"/>
      <c r="F6364" s="1280"/>
      <c r="G6364" s="1280"/>
      <c r="H6364" s="1280"/>
      <c r="I6364" s="1280"/>
      <c r="J6364" s="1280"/>
      <c r="K6364" s="1280"/>
      <c r="L6364" s="1280"/>
      <c r="M6364" s="1280"/>
      <c r="N6364" s="1280"/>
      <c r="O6364" s="1280"/>
      <c r="P6364" s="1280"/>
      <c r="Q6364" s="1280"/>
      <c r="R6364" s="1280"/>
      <c r="S6364" s="1280"/>
      <c r="T6364" s="1280"/>
      <c r="U6364" s="1280"/>
      <c r="V6364" s="1280"/>
      <c r="W6364" s="1280"/>
      <c r="X6364" s="1280"/>
      <c r="Y6364" s="1280"/>
      <c r="Z6364" s="1280"/>
      <c r="AA6364" s="1280"/>
      <c r="AB6364" s="1280"/>
      <c r="AC6364" s="1280"/>
      <c r="AD6364" s="1280"/>
      <c r="AE6364" s="1280"/>
      <c r="AF6364" s="1280"/>
    </row>
    <row r="6365" spans="1:32" ht="37.15" customHeight="1">
      <c r="A6365" s="1301" t="s">
        <v>380</v>
      </c>
      <c r="B6365" s="1301"/>
      <c r="C6365" s="1301"/>
      <c r="D6365" s="1301"/>
      <c r="E6365" s="1301"/>
      <c r="F6365" s="1301"/>
      <c r="G6365" s="1301"/>
      <c r="H6365" s="1301"/>
      <c r="I6365" s="1301"/>
      <c r="J6365" s="1301"/>
      <c r="K6365" s="1301"/>
      <c r="L6365" s="1301"/>
      <c r="M6365" s="1301"/>
      <c r="N6365" s="1301"/>
      <c r="O6365" s="1301"/>
      <c r="P6365" s="1301"/>
      <c r="Q6365" s="1301"/>
      <c r="R6365" s="1301"/>
      <c r="S6365" s="1301"/>
      <c r="T6365" s="1301"/>
      <c r="U6365" s="1301"/>
      <c r="V6365" s="1301"/>
      <c r="W6365" s="1301"/>
      <c r="X6365" s="1301"/>
      <c r="Y6365" s="1280" t="s">
        <v>878</v>
      </c>
      <c r="Z6365" s="1280"/>
      <c r="AA6365" s="1280"/>
      <c r="AB6365" s="1280"/>
      <c r="AC6365" s="1280"/>
      <c r="AD6365" s="1280"/>
      <c r="AE6365" s="1280"/>
      <c r="AF6365" s="1280"/>
    </row>
    <row r="6366" spans="1:32" ht="5.0999999999999996" customHeight="1">
      <c r="A6366" s="146"/>
      <c r="B6366" s="147"/>
      <c r="C6366" s="147"/>
      <c r="D6366" s="147"/>
      <c r="E6366" s="147"/>
      <c r="F6366" s="147"/>
      <c r="G6366" s="147"/>
      <c r="H6366" s="147"/>
      <c r="I6366" s="147"/>
      <c r="J6366" s="156"/>
      <c r="K6366" s="156"/>
      <c r="L6366" s="156"/>
      <c r="M6366" s="156"/>
      <c r="N6366" s="156"/>
      <c r="O6366" s="156"/>
      <c r="P6366" s="156"/>
      <c r="Q6366" s="156"/>
      <c r="R6366" s="156"/>
      <c r="S6366" s="156"/>
      <c r="T6366" s="156"/>
      <c r="U6366" s="156"/>
      <c r="V6366" s="156"/>
      <c r="W6366" s="156"/>
      <c r="X6366" s="156"/>
      <c r="Y6366" s="156"/>
      <c r="Z6366" s="156"/>
      <c r="AA6366" s="156"/>
      <c r="AB6366" s="156"/>
      <c r="AC6366" s="156"/>
      <c r="AD6366" s="156"/>
      <c r="AE6366" s="156"/>
      <c r="AF6366" s="157"/>
    </row>
    <row r="6367" spans="1:32" ht="17.45" customHeight="1">
      <c r="A6367" s="1302" t="s">
        <v>416</v>
      </c>
      <c r="B6367" s="1302"/>
      <c r="C6367" s="1302"/>
      <c r="D6367" s="1302"/>
      <c r="E6367" s="1302"/>
      <c r="F6367" s="1302"/>
      <c r="G6367" s="1302"/>
      <c r="H6367" s="1302"/>
      <c r="I6367" s="1302"/>
      <c r="J6367" s="1256" t="s">
        <v>391</v>
      </c>
      <c r="K6367" s="1256"/>
      <c r="L6367" s="158" t="s">
        <v>417</v>
      </c>
      <c r="M6367" s="158" t="s">
        <v>418</v>
      </c>
      <c r="N6367" s="1256" t="s">
        <v>419</v>
      </c>
      <c r="O6367" s="1256"/>
      <c r="P6367" s="1256" t="s">
        <v>420</v>
      </c>
      <c r="Q6367" s="1256"/>
      <c r="R6367" s="1256"/>
      <c r="S6367" s="1256"/>
      <c r="T6367" s="1256" t="s">
        <v>421</v>
      </c>
      <c r="U6367" s="1256"/>
      <c r="V6367" s="1256"/>
      <c r="W6367" s="1256"/>
      <c r="X6367" s="1256" t="s">
        <v>422</v>
      </c>
      <c r="Y6367" s="1256"/>
      <c r="Z6367" s="1256"/>
      <c r="AA6367" s="1256"/>
      <c r="AB6367" s="1256"/>
      <c r="AC6367" s="1245" t="s">
        <v>409</v>
      </c>
      <c r="AD6367" s="1245"/>
      <c r="AE6367" s="1245"/>
      <c r="AF6367" s="1245"/>
    </row>
    <row r="6368" spans="1:32" ht="18">
      <c r="A6368" s="146"/>
      <c r="B6368" s="147"/>
      <c r="C6368" s="170" t="s">
        <v>837</v>
      </c>
      <c r="D6368" s="1263" t="s">
        <v>827</v>
      </c>
      <c r="E6368" s="1263"/>
      <c r="F6368" s="1263"/>
      <c r="G6368" s="1263"/>
      <c r="H6368" s="1263"/>
      <c r="I6368" s="1263"/>
      <c r="J6368" s="1300">
        <v>6.0000000000000002E-5</v>
      </c>
      <c r="K6368" s="1300"/>
      <c r="L6368" s="171">
        <v>0</v>
      </c>
      <c r="M6368" s="171">
        <v>0</v>
      </c>
      <c r="N6368" s="1265">
        <v>0</v>
      </c>
      <c r="O6368" s="1265"/>
      <c r="P6368" s="1265">
        <v>1.1000000000000001</v>
      </c>
      <c r="Q6368" s="1265"/>
      <c r="R6368" s="1265"/>
      <c r="S6368" s="1265"/>
      <c r="T6368" s="1265">
        <v>0.88</v>
      </c>
      <c r="U6368" s="1265"/>
      <c r="V6368" s="1265"/>
      <c r="W6368" s="1265"/>
      <c r="X6368" s="1265">
        <v>0.72</v>
      </c>
      <c r="Y6368" s="1265"/>
      <c r="Z6368" s="1265"/>
      <c r="AA6368" s="1265"/>
      <c r="AB6368" s="1265"/>
      <c r="AC6368" s="1266">
        <v>0</v>
      </c>
      <c r="AD6368" s="1266"/>
      <c r="AE6368" s="1266"/>
      <c r="AF6368" s="1266"/>
    </row>
    <row r="6369" spans="1:32" ht="23.25" customHeight="1">
      <c r="A6369" s="150"/>
      <c r="C6369" s="173" t="s">
        <v>838</v>
      </c>
      <c r="D6369" s="1297" t="s">
        <v>829</v>
      </c>
      <c r="E6369" s="1297"/>
      <c r="F6369" s="1297"/>
      <c r="G6369" s="1297"/>
      <c r="H6369" s="1297"/>
      <c r="I6369" s="1297"/>
      <c r="J6369" s="1298">
        <v>1.8000000000000001E-4</v>
      </c>
      <c r="K6369" s="1298"/>
      <c r="L6369" s="174">
        <v>0</v>
      </c>
      <c r="M6369" s="174">
        <v>0</v>
      </c>
      <c r="N6369" s="1299">
        <v>0</v>
      </c>
      <c r="O6369" s="1299"/>
      <c r="P6369" s="1299">
        <v>1.1000000000000001</v>
      </c>
      <c r="Q6369" s="1299"/>
      <c r="R6369" s="1299"/>
      <c r="S6369" s="1299"/>
      <c r="T6369" s="1299">
        <v>0.88</v>
      </c>
      <c r="U6369" s="1299"/>
      <c r="V6369" s="1299"/>
      <c r="W6369" s="1299"/>
      <c r="X6369" s="1299">
        <v>0.72</v>
      </c>
      <c r="Y6369" s="1299"/>
      <c r="Z6369" s="1299"/>
      <c r="AA6369" s="1299"/>
      <c r="AB6369" s="1299"/>
      <c r="AC6369" s="1262">
        <v>0</v>
      </c>
      <c r="AD6369" s="1262"/>
      <c r="AE6369" s="1262"/>
      <c r="AF6369" s="1262"/>
    </row>
    <row r="6370" spans="1:32" ht="22.5" customHeight="1">
      <c r="A6370" s="153"/>
      <c r="B6370" s="154"/>
      <c r="C6370" s="175" t="s">
        <v>840</v>
      </c>
      <c r="D6370" s="1294" t="s">
        <v>833</v>
      </c>
      <c r="E6370" s="1294"/>
      <c r="F6370" s="1294"/>
      <c r="G6370" s="1294"/>
      <c r="H6370" s="1294"/>
      <c r="I6370" s="1294"/>
      <c r="J6370" s="1295">
        <v>2.0000000000000001E-4</v>
      </c>
      <c r="K6370" s="1295"/>
      <c r="L6370" s="176">
        <v>0</v>
      </c>
      <c r="M6370" s="176">
        <v>0</v>
      </c>
      <c r="N6370" s="1296">
        <v>0</v>
      </c>
      <c r="O6370" s="1296"/>
      <c r="P6370" s="1296">
        <v>1.1000000000000001</v>
      </c>
      <c r="Q6370" s="1296"/>
      <c r="R6370" s="1296"/>
      <c r="S6370" s="1296"/>
      <c r="T6370" s="1296">
        <v>0.88</v>
      </c>
      <c r="U6370" s="1296"/>
      <c r="V6370" s="1296"/>
      <c r="W6370" s="1296"/>
      <c r="X6370" s="1296">
        <v>0.72</v>
      </c>
      <c r="Y6370" s="1296"/>
      <c r="Z6370" s="1296"/>
      <c r="AA6370" s="1296"/>
      <c r="AB6370" s="1296"/>
      <c r="AC6370" s="1261">
        <v>0</v>
      </c>
      <c r="AD6370" s="1261"/>
      <c r="AE6370" s="1261"/>
      <c r="AF6370" s="1261"/>
    </row>
    <row r="6371" spans="1:32" ht="17.45" customHeight="1">
      <c r="A6371" s="1246"/>
      <c r="B6371" s="1246"/>
      <c r="C6371" s="1246"/>
      <c r="D6371" s="1246"/>
      <c r="E6371" s="1246"/>
      <c r="F6371" s="1246"/>
      <c r="G6371" s="1246"/>
      <c r="H6371" s="1246"/>
      <c r="I6371" s="1246"/>
      <c r="J6371" s="1246"/>
      <c r="K6371" s="1246"/>
      <c r="L6371" s="1246"/>
      <c r="M6371" s="1247" t="s">
        <v>423</v>
      </c>
      <c r="N6371" s="1247"/>
      <c r="O6371" s="1247"/>
      <c r="P6371" s="1247"/>
      <c r="Q6371" s="1247"/>
      <c r="R6371" s="1247"/>
      <c r="S6371" s="1247"/>
      <c r="T6371" s="1247"/>
      <c r="U6371" s="1247"/>
      <c r="V6371" s="1247"/>
      <c r="W6371" s="1247"/>
      <c r="X6371" s="1248"/>
      <c r="Y6371" s="1248"/>
      <c r="Z6371" s="1249">
        <v>0</v>
      </c>
      <c r="AA6371" s="1249"/>
      <c r="AB6371" s="1249"/>
      <c r="AC6371" s="1249"/>
      <c r="AD6371" s="1249"/>
      <c r="AE6371" s="1249"/>
      <c r="AF6371" s="1249"/>
    </row>
    <row r="6372" spans="1:32" ht="5.85" customHeight="1">
      <c r="A6372" s="1250"/>
      <c r="B6372" s="1250"/>
      <c r="C6372" s="1250"/>
      <c r="D6372" s="1250"/>
      <c r="E6372" s="1250"/>
      <c r="F6372" s="1250"/>
      <c r="G6372" s="1250"/>
      <c r="H6372" s="1250"/>
      <c r="I6372" s="1250"/>
      <c r="J6372" s="1250"/>
      <c r="K6372" s="1250"/>
      <c r="L6372" s="1250"/>
      <c r="M6372" s="1250"/>
      <c r="N6372" s="1250"/>
      <c r="O6372" s="1250"/>
      <c r="P6372" s="1250"/>
      <c r="Q6372" s="1250"/>
      <c r="R6372" s="1250"/>
      <c r="S6372" s="1250"/>
      <c r="T6372" s="1250"/>
      <c r="U6372" s="1250"/>
      <c r="V6372" s="1250"/>
      <c r="W6372" s="1250"/>
      <c r="X6372" s="1250"/>
      <c r="Y6372" s="1250"/>
      <c r="Z6372" s="1250"/>
      <c r="AA6372" s="1250"/>
      <c r="AB6372" s="1250"/>
      <c r="AC6372" s="1250"/>
      <c r="AD6372" s="1250"/>
      <c r="AE6372" s="1250"/>
      <c r="AF6372" s="1250"/>
    </row>
    <row r="6373" spans="1:32" ht="16.7" customHeight="1">
      <c r="A6373" s="1239"/>
      <c r="B6373" s="1239"/>
      <c r="C6373" s="1239"/>
      <c r="D6373" s="1239"/>
      <c r="E6373" s="1239"/>
      <c r="F6373" s="1239"/>
      <c r="G6373" s="1239"/>
      <c r="H6373" s="1239"/>
      <c r="I6373" s="1239"/>
      <c r="J6373" s="1239"/>
      <c r="K6373" s="1239"/>
      <c r="L6373" s="1239"/>
      <c r="M6373" s="1240" t="s">
        <v>424</v>
      </c>
      <c r="N6373" s="1240"/>
      <c r="O6373" s="1240"/>
      <c r="P6373" s="1240"/>
      <c r="Q6373" s="1240"/>
      <c r="R6373" s="1240"/>
      <c r="S6373" s="1240"/>
      <c r="T6373" s="1240"/>
      <c r="U6373" s="1240"/>
      <c r="V6373" s="1240"/>
      <c r="W6373" s="1240"/>
      <c r="X6373" s="1243"/>
      <c r="Y6373" s="1243"/>
      <c r="Z6373" s="1241">
        <v>10.6</v>
      </c>
      <c r="AA6373" s="1241"/>
      <c r="AB6373" s="1241"/>
      <c r="AC6373" s="1241"/>
      <c r="AD6373" s="1241"/>
      <c r="AE6373" s="1241"/>
      <c r="AF6373" s="1241"/>
    </row>
    <row r="6374" spans="1:32" ht="17.45" customHeight="1">
      <c r="A6374" s="1239"/>
      <c r="B6374" s="1239"/>
      <c r="C6374" s="1239"/>
      <c r="D6374" s="1239"/>
      <c r="E6374" s="1239"/>
      <c r="F6374" s="1239"/>
      <c r="G6374" s="1239"/>
      <c r="H6374" s="1239"/>
      <c r="I6374" s="1239"/>
      <c r="J6374" s="1239"/>
      <c r="K6374" s="1240" t="s">
        <v>425</v>
      </c>
      <c r="L6374" s="1240"/>
      <c r="M6374" s="1240"/>
      <c r="N6374" s="1240"/>
      <c r="O6374" s="1240"/>
      <c r="P6374" s="1240"/>
      <c r="Q6374" s="151"/>
      <c r="R6374" s="1244">
        <v>0</v>
      </c>
      <c r="S6374" s="1244"/>
      <c r="T6374" s="1244"/>
      <c r="U6374" s="151"/>
      <c r="V6374" s="1240" t="s">
        <v>426</v>
      </c>
      <c r="W6374" s="1240"/>
      <c r="X6374" s="1243"/>
      <c r="Y6374" s="1243"/>
      <c r="Z6374" s="1241">
        <v>0</v>
      </c>
      <c r="AA6374" s="1241"/>
      <c r="AB6374" s="1241"/>
      <c r="AC6374" s="1241"/>
      <c r="AD6374" s="1241"/>
      <c r="AE6374" s="1241"/>
      <c r="AF6374" s="1241"/>
    </row>
    <row r="6375" spans="1:32" ht="17.45" customHeight="1">
      <c r="A6375" s="1239"/>
      <c r="B6375" s="1239"/>
      <c r="C6375" s="1239"/>
      <c r="D6375" s="1239"/>
      <c r="E6375" s="1239"/>
      <c r="F6375" s="1239"/>
      <c r="G6375" s="1239"/>
      <c r="H6375" s="1239"/>
      <c r="I6375" s="1239"/>
      <c r="J6375" s="1239"/>
      <c r="K6375" s="1239"/>
      <c r="L6375" s="1239"/>
      <c r="M6375" s="1240" t="s">
        <v>427</v>
      </c>
      <c r="N6375" s="1240"/>
      <c r="O6375" s="1240"/>
      <c r="P6375" s="1240"/>
      <c r="Q6375" s="1240"/>
      <c r="R6375" s="1240"/>
      <c r="S6375" s="1240"/>
      <c r="T6375" s="1240"/>
      <c r="U6375" s="1240"/>
      <c r="V6375" s="1240"/>
      <c r="W6375" s="1240"/>
      <c r="X6375" s="1243"/>
      <c r="Y6375" s="1243"/>
      <c r="Z6375" s="1241">
        <v>10.6</v>
      </c>
      <c r="AA6375" s="1241"/>
      <c r="AB6375" s="1241"/>
      <c r="AC6375" s="1241"/>
      <c r="AD6375" s="1241"/>
      <c r="AE6375" s="1241"/>
      <c r="AF6375" s="1241"/>
    </row>
    <row r="6376" spans="1:32" ht="5.85" customHeight="1">
      <c r="A6376" s="1242"/>
      <c r="B6376" s="1242"/>
      <c r="C6376" s="1242"/>
      <c r="D6376" s="1242"/>
      <c r="E6376" s="1242"/>
      <c r="F6376" s="1242"/>
      <c r="G6376" s="1242"/>
      <c r="H6376" s="1242"/>
      <c r="I6376" s="1242"/>
      <c r="J6376" s="1242"/>
      <c r="K6376" s="1242"/>
      <c r="L6376" s="1242"/>
      <c r="M6376" s="1242"/>
      <c r="N6376" s="1242"/>
      <c r="O6376" s="1242"/>
      <c r="P6376" s="1242"/>
      <c r="Q6376" s="1242"/>
      <c r="R6376" s="1242"/>
      <c r="S6376" s="1242"/>
      <c r="T6376" s="1242"/>
      <c r="U6376" s="1242"/>
      <c r="V6376" s="1242"/>
      <c r="W6376" s="1242"/>
      <c r="X6376" s="1242"/>
      <c r="Y6376" s="1242"/>
      <c r="Z6376" s="1242"/>
      <c r="AA6376" s="1242"/>
      <c r="AB6376" s="1242"/>
      <c r="AC6376" s="1242"/>
      <c r="AD6376" s="1242"/>
      <c r="AE6376" s="1242"/>
      <c r="AF6376" s="1242"/>
    </row>
    <row r="6377" spans="1:32" ht="145.35" customHeight="1">
      <c r="A6377" s="150"/>
      <c r="AF6377" s="152"/>
    </row>
    <row r="6378" spans="1:32" ht="145.35" customHeight="1">
      <c r="A6378" s="150"/>
      <c r="AF6378" s="152"/>
    </row>
    <row r="6379" spans="1:32" ht="117" customHeight="1">
      <c r="A6379" s="150"/>
      <c r="AF6379" s="152"/>
    </row>
    <row r="6380" spans="1:32" ht="116.45" customHeight="1">
      <c r="A6380" s="153"/>
      <c r="B6380" s="154"/>
      <c r="C6380" s="154"/>
      <c r="D6380" s="154"/>
      <c r="E6380" s="154"/>
      <c r="F6380" s="154"/>
      <c r="G6380" s="154"/>
      <c r="H6380" s="154"/>
      <c r="I6380" s="154"/>
      <c r="J6380" s="154"/>
      <c r="K6380" s="154"/>
      <c r="L6380" s="154"/>
      <c r="M6380" s="154"/>
      <c r="N6380" s="154"/>
      <c r="O6380" s="154"/>
      <c r="P6380" s="154"/>
      <c r="Q6380" s="154"/>
      <c r="R6380" s="154"/>
      <c r="S6380" s="154"/>
      <c r="T6380" s="154"/>
      <c r="U6380" s="154"/>
      <c r="V6380" s="154"/>
      <c r="W6380" s="154"/>
      <c r="X6380" s="154"/>
      <c r="Y6380" s="154"/>
      <c r="Z6380" s="154"/>
      <c r="AA6380" s="154"/>
      <c r="AB6380" s="154"/>
      <c r="AC6380" s="154"/>
      <c r="AD6380" s="154"/>
      <c r="AE6380" s="154"/>
      <c r="AF6380" s="162"/>
    </row>
    <row r="6381" spans="1:32" ht="1.5" customHeight="1">
      <c r="A6381" s="146"/>
      <c r="B6381" s="147"/>
      <c r="C6381" s="147"/>
      <c r="D6381" s="147"/>
      <c r="E6381" s="147"/>
      <c r="F6381" s="147"/>
      <c r="G6381" s="1289" t="s">
        <v>376</v>
      </c>
      <c r="H6381" s="1289"/>
      <c r="I6381" s="1289"/>
      <c r="J6381" s="1289"/>
      <c r="K6381" s="1289"/>
      <c r="L6381" s="1289"/>
      <c r="M6381" s="1289"/>
      <c r="N6381" s="1289"/>
      <c r="O6381" s="1289"/>
      <c r="P6381" s="1289"/>
      <c r="Q6381" s="1289"/>
      <c r="R6381" s="1289"/>
      <c r="S6381" s="1289"/>
      <c r="T6381" s="1289"/>
      <c r="U6381" s="1289"/>
      <c r="V6381" s="1289"/>
      <c r="W6381" s="1289"/>
      <c r="X6381" s="1289"/>
      <c r="Y6381" s="1289"/>
      <c r="Z6381" s="1289"/>
      <c r="AA6381" s="148"/>
      <c r="AB6381" s="1290" t="s">
        <v>1230</v>
      </c>
      <c r="AC6381" s="1290"/>
      <c r="AD6381" s="1290"/>
      <c r="AE6381" s="1290"/>
      <c r="AF6381" s="1290"/>
    </row>
    <row r="6382" spans="1:32" ht="15.4" customHeight="1">
      <c r="A6382" s="150"/>
      <c r="B6382" s="1243"/>
      <c r="C6382" s="1243"/>
      <c r="D6382" s="1243"/>
      <c r="E6382" s="1243"/>
      <c r="G6382" s="1289"/>
      <c r="H6382" s="1289"/>
      <c r="I6382" s="1289"/>
      <c r="J6382" s="1289"/>
      <c r="K6382" s="1289"/>
      <c r="L6382" s="1289"/>
      <c r="M6382" s="1289"/>
      <c r="N6382" s="1289"/>
      <c r="O6382" s="1289"/>
      <c r="P6382" s="1289"/>
      <c r="Q6382" s="1289"/>
      <c r="R6382" s="1289"/>
      <c r="S6382" s="1289"/>
      <c r="T6382" s="1289"/>
      <c r="U6382" s="1289"/>
      <c r="V6382" s="1289"/>
      <c r="W6382" s="1289"/>
      <c r="X6382" s="1289"/>
      <c r="Y6382" s="1289"/>
      <c r="Z6382" s="1289"/>
      <c r="AA6382" s="152"/>
      <c r="AB6382" s="1290"/>
      <c r="AC6382" s="1290"/>
      <c r="AD6382" s="1290"/>
      <c r="AE6382" s="1290"/>
      <c r="AF6382" s="1290"/>
    </row>
    <row r="6383" spans="1:32" ht="11.65" customHeight="1">
      <c r="A6383" s="150"/>
      <c r="B6383" s="1243"/>
      <c r="C6383" s="1243"/>
      <c r="D6383" s="1243"/>
      <c r="E6383" s="1243"/>
      <c r="G6383" s="1289"/>
      <c r="H6383" s="1289"/>
      <c r="I6383" s="1289"/>
      <c r="J6383" s="1289"/>
      <c r="K6383" s="1289"/>
      <c r="L6383" s="1289"/>
      <c r="M6383" s="1289"/>
      <c r="N6383" s="1289"/>
      <c r="O6383" s="1289"/>
      <c r="P6383" s="1289"/>
      <c r="Q6383" s="1289"/>
      <c r="R6383" s="1289"/>
      <c r="S6383" s="1289"/>
      <c r="T6383" s="1289"/>
      <c r="U6383" s="1289"/>
      <c r="V6383" s="1289"/>
      <c r="W6383" s="1289"/>
      <c r="X6383" s="1289"/>
      <c r="Y6383" s="1289"/>
      <c r="Z6383" s="1289"/>
      <c r="AA6383" s="152"/>
      <c r="AB6383" s="1291" t="s">
        <v>378</v>
      </c>
      <c r="AC6383" s="1291"/>
      <c r="AD6383" s="1291"/>
      <c r="AE6383" s="1292"/>
      <c r="AF6383" s="1292"/>
    </row>
    <row r="6384" spans="1:32" ht="13.9" customHeight="1">
      <c r="A6384" s="150"/>
      <c r="B6384" s="1243"/>
      <c r="C6384" s="1243"/>
      <c r="D6384" s="1243"/>
      <c r="E6384" s="1243"/>
      <c r="G6384" s="1293" t="s">
        <v>379</v>
      </c>
      <c r="H6384" s="1293"/>
      <c r="I6384" s="1293"/>
      <c r="J6384" s="1293"/>
      <c r="K6384" s="1293"/>
      <c r="L6384" s="1293"/>
      <c r="M6384" s="1293"/>
      <c r="N6384" s="1293"/>
      <c r="O6384" s="1293"/>
      <c r="P6384" s="1293"/>
      <c r="Q6384" s="1293"/>
      <c r="R6384" s="1293"/>
      <c r="S6384" s="1293"/>
      <c r="T6384" s="1293"/>
      <c r="U6384" s="1293"/>
      <c r="V6384" s="1293"/>
      <c r="W6384" s="1293"/>
      <c r="X6384" s="1293"/>
      <c r="Y6384" s="1293"/>
      <c r="Z6384" s="1293"/>
      <c r="AA6384" s="152"/>
      <c r="AB6384" s="1291"/>
      <c r="AC6384" s="1291"/>
      <c r="AD6384" s="1291"/>
      <c r="AE6384" s="1292"/>
      <c r="AF6384" s="1292"/>
    </row>
    <row r="6385" spans="1:32" ht="0.75" customHeight="1">
      <c r="A6385" s="150"/>
      <c r="G6385" s="1293"/>
      <c r="H6385" s="1293"/>
      <c r="I6385" s="1293"/>
      <c r="J6385" s="1293"/>
      <c r="K6385" s="1293"/>
      <c r="L6385" s="1293"/>
      <c r="M6385" s="1293"/>
      <c r="N6385" s="1293"/>
      <c r="O6385" s="1293"/>
      <c r="P6385" s="1293"/>
      <c r="Q6385" s="1293"/>
      <c r="R6385" s="1293"/>
      <c r="S6385" s="1293"/>
      <c r="T6385" s="1293"/>
      <c r="U6385" s="1293"/>
      <c r="V6385" s="1293"/>
      <c r="W6385" s="1293"/>
      <c r="X6385" s="1293"/>
      <c r="Y6385" s="1293"/>
      <c r="Z6385" s="1293"/>
      <c r="AA6385" s="152"/>
      <c r="AB6385" s="1291"/>
      <c r="AC6385" s="1291"/>
      <c r="AD6385" s="1291"/>
      <c r="AE6385" s="1292"/>
      <c r="AF6385" s="1292"/>
    </row>
    <row r="6386" spans="1:32" ht="0.75" customHeight="1">
      <c r="A6386" s="153"/>
      <c r="B6386" s="154"/>
      <c r="C6386" s="154"/>
      <c r="D6386" s="154"/>
      <c r="E6386" s="154"/>
      <c r="F6386" s="154"/>
      <c r="G6386" s="154"/>
      <c r="H6386" s="154"/>
      <c r="I6386" s="154"/>
      <c r="J6386" s="154"/>
      <c r="K6386" s="154"/>
      <c r="L6386" s="154"/>
      <c r="M6386" s="154"/>
      <c r="N6386" s="154"/>
      <c r="O6386" s="154"/>
      <c r="P6386" s="154"/>
      <c r="Q6386" s="154"/>
      <c r="R6386" s="154"/>
      <c r="S6386" s="154"/>
      <c r="T6386" s="154"/>
      <c r="U6386" s="154"/>
      <c r="V6386" s="154"/>
      <c r="W6386" s="154"/>
      <c r="X6386" s="154"/>
      <c r="Y6386" s="154"/>
      <c r="Z6386" s="154"/>
      <c r="AA6386" s="154"/>
      <c r="AB6386" s="154"/>
      <c r="AC6386" s="154"/>
      <c r="AD6386" s="154"/>
      <c r="AE6386" s="1292"/>
      <c r="AF6386" s="1292"/>
    </row>
    <row r="6387" spans="1:32" ht="15.95" customHeight="1">
      <c r="A6387" s="1280" t="s">
        <v>323</v>
      </c>
      <c r="B6387" s="1280"/>
      <c r="C6387" s="1280"/>
      <c r="D6387" s="1280"/>
      <c r="E6387" s="1280"/>
      <c r="F6387" s="1280"/>
      <c r="G6387" s="1280"/>
      <c r="H6387" s="1280"/>
      <c r="I6387" s="1280"/>
      <c r="J6387" s="1280"/>
      <c r="K6387" s="1280"/>
      <c r="L6387" s="1280"/>
      <c r="M6387" s="1280"/>
      <c r="N6387" s="1280"/>
      <c r="O6387" s="1280"/>
      <c r="P6387" s="1280"/>
      <c r="Q6387" s="1280"/>
      <c r="R6387" s="1280"/>
      <c r="S6387" s="1280"/>
      <c r="T6387" s="1280"/>
      <c r="U6387" s="1280"/>
      <c r="V6387" s="1280"/>
      <c r="W6387" s="1280"/>
      <c r="X6387" s="1280"/>
      <c r="Y6387" s="1280"/>
      <c r="Z6387" s="1280"/>
      <c r="AA6387" s="1280"/>
      <c r="AB6387" s="1280"/>
      <c r="AC6387" s="1280"/>
      <c r="AD6387" s="1280"/>
      <c r="AE6387" s="1280"/>
      <c r="AF6387" s="1280"/>
    </row>
    <row r="6388" spans="1:32" ht="0.75" customHeight="1">
      <c r="A6388" s="146"/>
      <c r="B6388" s="147"/>
      <c r="C6388" s="147"/>
      <c r="D6388" s="147"/>
      <c r="E6388" s="147"/>
      <c r="F6388" s="147"/>
      <c r="G6388" s="147"/>
      <c r="H6388" s="147"/>
      <c r="I6388" s="147"/>
      <c r="J6388" s="147"/>
      <c r="K6388" s="147"/>
      <c r="L6388" s="147"/>
      <c r="M6388" s="147"/>
      <c r="N6388" s="147"/>
      <c r="O6388" s="147"/>
      <c r="P6388" s="147"/>
      <c r="Q6388" s="147"/>
      <c r="R6388" s="147"/>
      <c r="S6388" s="147"/>
      <c r="T6388" s="147"/>
      <c r="U6388" s="147"/>
      <c r="V6388" s="147"/>
      <c r="W6388" s="147"/>
      <c r="X6388" s="147"/>
      <c r="Y6388" s="147"/>
      <c r="Z6388" s="147"/>
      <c r="AA6388" s="147"/>
      <c r="AB6388" s="147"/>
      <c r="AC6388" s="147"/>
      <c r="AD6388" s="147"/>
      <c r="AE6388" s="147"/>
      <c r="AF6388" s="148"/>
    </row>
    <row r="6389" spans="1:32" ht="37.15" customHeight="1">
      <c r="A6389" s="1281" t="s">
        <v>380</v>
      </c>
      <c r="B6389" s="1281"/>
      <c r="C6389" s="1281"/>
      <c r="D6389" s="1281"/>
      <c r="E6389" s="1281"/>
      <c r="F6389" s="1281"/>
      <c r="G6389" s="1281"/>
      <c r="H6389" s="1281"/>
      <c r="I6389" s="1281"/>
      <c r="J6389" s="1281"/>
      <c r="K6389" s="1281"/>
      <c r="L6389" s="1281"/>
      <c r="M6389" s="1281"/>
      <c r="N6389" s="1281"/>
      <c r="O6389" s="1281"/>
      <c r="P6389" s="1281"/>
      <c r="Q6389" s="1281"/>
      <c r="R6389" s="1281"/>
      <c r="S6389" s="1281"/>
      <c r="T6389" s="1281"/>
      <c r="U6389" s="1281"/>
      <c r="V6389" s="1281"/>
      <c r="W6389" s="1281"/>
      <c r="X6389" s="1281"/>
      <c r="Y6389" s="1282" t="s">
        <v>878</v>
      </c>
      <c r="Z6389" s="1282"/>
      <c r="AA6389" s="1282"/>
      <c r="AB6389" s="1282"/>
      <c r="AC6389" s="1282"/>
      <c r="AD6389" s="1282"/>
      <c r="AE6389" s="1282"/>
      <c r="AF6389" s="1282"/>
    </row>
    <row r="6390" spans="1:32" ht="5.0999999999999996" customHeight="1">
      <c r="A6390" s="155"/>
      <c r="B6390" s="156"/>
      <c r="C6390" s="156"/>
      <c r="D6390" s="156"/>
      <c r="E6390" s="156"/>
      <c r="F6390" s="156"/>
      <c r="G6390" s="156"/>
      <c r="H6390" s="156"/>
      <c r="I6390" s="156"/>
      <c r="J6390" s="156"/>
      <c r="K6390" s="156"/>
      <c r="L6390" s="156"/>
      <c r="M6390" s="156"/>
      <c r="N6390" s="156"/>
      <c r="O6390" s="156"/>
      <c r="P6390" s="156"/>
      <c r="Q6390" s="156"/>
      <c r="R6390" s="156"/>
      <c r="S6390" s="156"/>
      <c r="T6390" s="156"/>
      <c r="U6390" s="156"/>
      <c r="V6390" s="156"/>
      <c r="W6390" s="156"/>
      <c r="X6390" s="156"/>
      <c r="Y6390" s="156"/>
      <c r="Z6390" s="156"/>
      <c r="AA6390" s="156"/>
      <c r="AB6390" s="156"/>
      <c r="AC6390" s="156"/>
      <c r="AD6390" s="156"/>
      <c r="AE6390" s="156"/>
      <c r="AF6390" s="157"/>
    </row>
    <row r="6391" spans="1:32" ht="0.75" customHeight="1">
      <c r="A6391" s="1283" t="s">
        <v>382</v>
      </c>
      <c r="B6391" s="1283"/>
      <c r="C6391" s="1283"/>
      <c r="D6391" s="1283"/>
      <c r="E6391" s="1284"/>
      <c r="F6391" s="1284"/>
      <c r="G6391" s="1284"/>
      <c r="H6391" s="1284"/>
      <c r="I6391" s="1285" t="s">
        <v>1225</v>
      </c>
      <c r="J6391" s="1285"/>
      <c r="K6391" s="1285"/>
      <c r="L6391" s="1285"/>
      <c r="M6391" s="1285"/>
      <c r="N6391" s="1285"/>
      <c r="O6391" s="1285"/>
      <c r="P6391" s="1285"/>
      <c r="Q6391" s="1285"/>
      <c r="R6391" s="1285"/>
      <c r="S6391" s="1285"/>
      <c r="T6391" s="1285"/>
      <c r="U6391" s="1285"/>
      <c r="V6391" s="1285"/>
      <c r="W6391" s="1285"/>
      <c r="X6391" s="1285"/>
      <c r="Y6391" s="1275" t="s">
        <v>383</v>
      </c>
      <c r="Z6391" s="1275"/>
      <c r="AA6391" s="1275"/>
      <c r="AB6391" s="1275"/>
      <c r="AC6391" s="1275"/>
      <c r="AD6391" s="1286" t="s">
        <v>435</v>
      </c>
      <c r="AE6391" s="1286"/>
      <c r="AF6391" s="1286"/>
    </row>
    <row r="6392" spans="1:32" ht="17.45" customHeight="1">
      <c r="A6392" s="1283"/>
      <c r="B6392" s="1283"/>
      <c r="C6392" s="1283"/>
      <c r="D6392" s="1283"/>
      <c r="E6392" s="1287" t="s">
        <v>385</v>
      </c>
      <c r="F6392" s="1287"/>
      <c r="G6392" s="1287"/>
      <c r="H6392" s="1288" t="s">
        <v>386</v>
      </c>
      <c r="I6392" s="1285"/>
      <c r="J6392" s="1285"/>
      <c r="K6392" s="1285"/>
      <c r="L6392" s="1285"/>
      <c r="M6392" s="1285"/>
      <c r="N6392" s="1285"/>
      <c r="O6392" s="1285"/>
      <c r="P6392" s="1285"/>
      <c r="Q6392" s="1285"/>
      <c r="R6392" s="1285"/>
      <c r="S6392" s="1285"/>
      <c r="T6392" s="1285"/>
      <c r="U6392" s="1285"/>
      <c r="V6392" s="1285"/>
      <c r="W6392" s="1285"/>
      <c r="X6392" s="1285"/>
      <c r="Y6392" s="1275"/>
      <c r="Z6392" s="1275"/>
      <c r="AA6392" s="1275"/>
      <c r="AB6392" s="1275"/>
      <c r="AC6392" s="1275"/>
      <c r="AD6392" s="1286"/>
      <c r="AE6392" s="1286"/>
      <c r="AF6392" s="1286"/>
    </row>
    <row r="6393" spans="1:32" ht="0.75" customHeight="1">
      <c r="A6393" s="1274" t="s">
        <v>1224</v>
      </c>
      <c r="B6393" s="1274"/>
      <c r="C6393" s="1274"/>
      <c r="D6393" s="1274"/>
      <c r="E6393" s="1287"/>
      <c r="F6393" s="1287"/>
      <c r="G6393" s="1287"/>
      <c r="H6393" s="1288"/>
      <c r="I6393" s="1285"/>
      <c r="J6393" s="1285"/>
      <c r="K6393" s="1285"/>
      <c r="L6393" s="1285"/>
      <c r="M6393" s="1285"/>
      <c r="N6393" s="1285"/>
      <c r="O6393" s="1285"/>
      <c r="P6393" s="1285"/>
      <c r="Q6393" s="1285"/>
      <c r="R6393" s="1285"/>
      <c r="S6393" s="1285"/>
      <c r="T6393" s="1285"/>
      <c r="U6393" s="1285"/>
      <c r="V6393" s="1285"/>
      <c r="W6393" s="1285"/>
      <c r="X6393" s="1285"/>
      <c r="Y6393" s="1275" t="s">
        <v>387</v>
      </c>
      <c r="Z6393" s="1275"/>
      <c r="AA6393" s="1275"/>
      <c r="AB6393" s="1275"/>
      <c r="AC6393" s="1275"/>
      <c r="AD6393" s="1276">
        <v>100</v>
      </c>
      <c r="AE6393" s="1276"/>
      <c r="AF6393" s="1276"/>
    </row>
    <row r="6394" spans="1:32" ht="18.2" customHeight="1">
      <c r="A6394" s="1274"/>
      <c r="B6394" s="1274"/>
      <c r="C6394" s="1274"/>
      <c r="D6394" s="1274"/>
      <c r="E6394" s="1277"/>
      <c r="F6394" s="1277"/>
      <c r="G6394" s="1277"/>
      <c r="H6394" s="1288"/>
      <c r="I6394" s="1285"/>
      <c r="J6394" s="1285"/>
      <c r="K6394" s="1285"/>
      <c r="L6394" s="1285"/>
      <c r="M6394" s="1285"/>
      <c r="N6394" s="1285"/>
      <c r="O6394" s="1285"/>
      <c r="P6394" s="1285"/>
      <c r="Q6394" s="1285"/>
      <c r="R6394" s="1285"/>
      <c r="S6394" s="1285"/>
      <c r="T6394" s="1285"/>
      <c r="U6394" s="1285"/>
      <c r="V6394" s="1285"/>
      <c r="W6394" s="1285"/>
      <c r="X6394" s="1285"/>
      <c r="Y6394" s="1275"/>
      <c r="Z6394" s="1275"/>
      <c r="AA6394" s="1275"/>
      <c r="AB6394" s="1275"/>
      <c r="AC6394" s="1275"/>
      <c r="AD6394" s="1276"/>
      <c r="AE6394" s="1276"/>
      <c r="AF6394" s="1276"/>
    </row>
    <row r="6395" spans="1:32" ht="0.75" customHeight="1">
      <c r="A6395" s="1278"/>
      <c r="B6395" s="1278"/>
      <c r="C6395" s="1278"/>
      <c r="D6395" s="1278"/>
      <c r="E6395" s="1278"/>
      <c r="F6395" s="1278"/>
      <c r="G6395" s="1278"/>
      <c r="H6395" s="1288"/>
      <c r="I6395" s="1279"/>
      <c r="J6395" s="1279"/>
      <c r="K6395" s="1279"/>
      <c r="L6395" s="1279"/>
      <c r="M6395" s="1279"/>
      <c r="N6395" s="1279"/>
      <c r="O6395" s="1279"/>
      <c r="P6395" s="1279"/>
      <c r="Q6395" s="1279"/>
      <c r="R6395" s="1279"/>
      <c r="S6395" s="1279"/>
      <c r="T6395" s="1279"/>
      <c r="U6395" s="1279"/>
      <c r="V6395" s="1279"/>
      <c r="W6395" s="1279"/>
      <c r="X6395" s="1279"/>
      <c r="Y6395" s="1279"/>
      <c r="Z6395" s="1279"/>
      <c r="AA6395" s="1279"/>
      <c r="AB6395" s="1279"/>
      <c r="AC6395" s="1279"/>
      <c r="AD6395" s="1279"/>
      <c r="AE6395" s="1279"/>
      <c r="AF6395" s="1279"/>
    </row>
    <row r="6396" spans="1:32" ht="26.1" customHeight="1">
      <c r="A6396" s="1271" t="s">
        <v>432</v>
      </c>
      <c r="B6396" s="1271"/>
      <c r="C6396" s="1271"/>
      <c r="D6396" s="1271"/>
      <c r="E6396" s="1271"/>
      <c r="F6396" s="1271"/>
      <c r="G6396" s="1271"/>
      <c r="H6396" s="1271"/>
      <c r="I6396" s="1271"/>
      <c r="J6396" s="1271"/>
      <c r="K6396" s="1271"/>
      <c r="L6396" s="1271"/>
      <c r="M6396" s="1271"/>
      <c r="N6396" s="1271"/>
      <c r="O6396" s="1271"/>
      <c r="P6396" s="1271"/>
      <c r="Q6396" s="1271"/>
      <c r="R6396" s="1271"/>
      <c r="S6396" s="1271"/>
      <c r="T6396" s="1271"/>
      <c r="U6396" s="1271"/>
      <c r="V6396" s="1271"/>
      <c r="W6396" s="1271"/>
      <c r="X6396" s="1271"/>
      <c r="Y6396" s="1271"/>
      <c r="Z6396" s="1271"/>
      <c r="AA6396" s="1271"/>
      <c r="AB6396" s="1271"/>
      <c r="AC6396" s="1271"/>
      <c r="AD6396" s="1271"/>
      <c r="AE6396" s="1271"/>
      <c r="AF6396" s="1272"/>
    </row>
    <row r="6397" spans="1:32" ht="0.75" customHeight="1">
      <c r="A6397" s="1273" t="s">
        <v>389</v>
      </c>
      <c r="B6397" s="1273"/>
      <c r="C6397" s="1273"/>
      <c r="D6397" s="1273"/>
      <c r="E6397" s="1273"/>
      <c r="F6397" s="1273"/>
      <c r="G6397" s="1273"/>
      <c r="H6397" s="1273"/>
      <c r="I6397" s="1273"/>
      <c r="J6397" s="1273"/>
      <c r="K6397" s="1273"/>
      <c r="L6397" s="1273"/>
      <c r="M6397" s="1273"/>
      <c r="N6397" s="1273"/>
      <c r="O6397" s="1273"/>
      <c r="P6397" s="1273"/>
      <c r="Q6397" s="1273"/>
      <c r="R6397" s="1273"/>
      <c r="S6397" s="1273"/>
      <c r="T6397" s="1273"/>
      <c r="U6397" s="1273"/>
      <c r="V6397" s="1273"/>
      <c r="W6397" s="1273"/>
      <c r="X6397" s="1273"/>
      <c r="Y6397" s="1273"/>
      <c r="Z6397" s="1273"/>
      <c r="AA6397" s="1273"/>
      <c r="AB6397" s="1273"/>
      <c r="AC6397" s="1273"/>
      <c r="AD6397" s="1273"/>
      <c r="AE6397" s="1273"/>
      <c r="AF6397" s="1272"/>
    </row>
    <row r="6398" spans="1:32" ht="9.4" customHeight="1">
      <c r="A6398" s="1273"/>
      <c r="B6398" s="1273"/>
      <c r="C6398" s="1273"/>
      <c r="D6398" s="1273"/>
      <c r="E6398" s="1273"/>
      <c r="F6398" s="1273"/>
      <c r="G6398" s="1273"/>
      <c r="H6398" s="1273"/>
      <c r="I6398" s="1273"/>
      <c r="J6398" s="1273"/>
      <c r="K6398" s="1273"/>
      <c r="L6398" s="1273"/>
      <c r="M6398" s="1273"/>
      <c r="N6398" s="1273"/>
      <c r="O6398" s="1273"/>
      <c r="P6398" s="1273"/>
      <c r="Q6398" s="1273"/>
      <c r="R6398" s="1273"/>
      <c r="S6398" s="1273"/>
      <c r="T6398" s="1273"/>
      <c r="U6398" s="1273"/>
      <c r="V6398" s="1273"/>
      <c r="W6398" s="1273"/>
      <c r="X6398" s="1273"/>
      <c r="Y6398" s="1273"/>
      <c r="Z6398" s="1273"/>
      <c r="AA6398" s="1273"/>
      <c r="AB6398" s="1273"/>
      <c r="AC6398" s="1273"/>
      <c r="AD6398" s="1273"/>
      <c r="AE6398" s="1273"/>
      <c r="AF6398" s="1272"/>
    </row>
    <row r="6399" spans="1:32" ht="17.45" customHeight="1">
      <c r="A6399" s="1255" t="s">
        <v>390</v>
      </c>
      <c r="B6399" s="1255"/>
      <c r="C6399" s="1255"/>
      <c r="D6399" s="1255"/>
      <c r="E6399" s="1255"/>
      <c r="F6399" s="1255"/>
      <c r="G6399" s="1255"/>
      <c r="H6399" s="1255"/>
      <c r="I6399" s="1255"/>
      <c r="J6399" s="1255"/>
      <c r="K6399" s="1255"/>
      <c r="L6399" s="1255"/>
      <c r="M6399" s="1256" t="s">
        <v>391</v>
      </c>
      <c r="N6399" s="1256" t="s">
        <v>392</v>
      </c>
      <c r="O6399" s="1256"/>
      <c r="P6399" s="1256"/>
      <c r="Q6399" s="1256"/>
      <c r="R6399" s="1256"/>
      <c r="S6399" s="1256"/>
      <c r="T6399" s="1256" t="s">
        <v>393</v>
      </c>
      <c r="U6399" s="1256"/>
      <c r="V6399" s="1256"/>
      <c r="W6399" s="1256"/>
      <c r="X6399" s="1256"/>
      <c r="Y6399" s="1256"/>
      <c r="Z6399" s="1256"/>
      <c r="AA6399" s="1256"/>
      <c r="AB6399" s="1256"/>
      <c r="AC6399" s="1245" t="s">
        <v>394</v>
      </c>
      <c r="AD6399" s="1245"/>
      <c r="AE6399" s="1245"/>
      <c r="AF6399" s="1245"/>
    </row>
    <row r="6400" spans="1:32" ht="17.45" customHeight="1">
      <c r="A6400" s="1255"/>
      <c r="B6400" s="1255"/>
      <c r="C6400" s="1255"/>
      <c r="D6400" s="1255"/>
      <c r="E6400" s="1255"/>
      <c r="F6400" s="1255"/>
      <c r="G6400" s="1255"/>
      <c r="H6400" s="1255"/>
      <c r="I6400" s="1255"/>
      <c r="J6400" s="1255"/>
      <c r="K6400" s="1255"/>
      <c r="L6400" s="1255"/>
      <c r="M6400" s="1256"/>
      <c r="N6400" s="1256" t="s">
        <v>395</v>
      </c>
      <c r="O6400" s="1256"/>
      <c r="P6400" s="1256" t="s">
        <v>396</v>
      </c>
      <c r="Q6400" s="1256"/>
      <c r="R6400" s="1256"/>
      <c r="S6400" s="1256"/>
      <c r="T6400" s="1256" t="s">
        <v>395</v>
      </c>
      <c r="U6400" s="1256"/>
      <c r="V6400" s="1256"/>
      <c r="W6400" s="1256"/>
      <c r="X6400" s="1256" t="s">
        <v>396</v>
      </c>
      <c r="Y6400" s="1256"/>
      <c r="Z6400" s="1256"/>
      <c r="AA6400" s="1256"/>
      <c r="AB6400" s="1256"/>
      <c r="AC6400" s="1245"/>
      <c r="AD6400" s="1245"/>
      <c r="AE6400" s="1245"/>
      <c r="AF6400" s="1245"/>
    </row>
    <row r="6401" spans="1:32" ht="22.5" customHeight="1">
      <c r="A6401" s="155"/>
      <c r="B6401" s="156"/>
      <c r="C6401" s="169" t="s">
        <v>485</v>
      </c>
      <c r="D6401" s="1268" t="s">
        <v>486</v>
      </c>
      <c r="E6401" s="1268"/>
      <c r="F6401" s="1268"/>
      <c r="G6401" s="1268"/>
      <c r="H6401" s="1268"/>
      <c r="I6401" s="1268"/>
      <c r="J6401" s="1268"/>
      <c r="K6401" s="1268"/>
      <c r="L6401" s="1268"/>
      <c r="M6401" s="161">
        <v>1</v>
      </c>
      <c r="N6401" s="1269">
        <v>0.2</v>
      </c>
      <c r="O6401" s="1269"/>
      <c r="P6401" s="1269">
        <v>0.8</v>
      </c>
      <c r="Q6401" s="1269"/>
      <c r="R6401" s="1269"/>
      <c r="S6401" s="1269"/>
      <c r="T6401" s="1270">
        <v>174.74809999999999</v>
      </c>
      <c r="U6401" s="1270"/>
      <c r="V6401" s="1270"/>
      <c r="W6401" s="1270"/>
      <c r="X6401" s="1270">
        <v>70.605599999999995</v>
      </c>
      <c r="Y6401" s="1270"/>
      <c r="Z6401" s="1270"/>
      <c r="AA6401" s="1270"/>
      <c r="AB6401" s="1270"/>
      <c r="AC6401" s="1267">
        <v>91.434100000000001</v>
      </c>
      <c r="AD6401" s="1267"/>
      <c r="AE6401" s="1267"/>
      <c r="AF6401" s="1267"/>
    </row>
    <row r="6402" spans="1:32" ht="17.45" customHeight="1">
      <c r="A6402" s="1246"/>
      <c r="B6402" s="1246"/>
      <c r="C6402" s="1246"/>
      <c r="D6402" s="1246"/>
      <c r="E6402" s="1246"/>
      <c r="F6402" s="1246"/>
      <c r="G6402" s="1246"/>
      <c r="H6402" s="1246"/>
      <c r="I6402" s="1246"/>
      <c r="J6402" s="1246"/>
      <c r="K6402" s="1246"/>
      <c r="L6402" s="1246"/>
      <c r="M6402" s="1247" t="s">
        <v>397</v>
      </c>
      <c r="N6402" s="1247"/>
      <c r="O6402" s="1247"/>
      <c r="P6402" s="1247"/>
      <c r="Q6402" s="1247"/>
      <c r="R6402" s="1247"/>
      <c r="S6402" s="1247"/>
      <c r="T6402" s="1247"/>
      <c r="U6402" s="1247"/>
      <c r="V6402" s="1247"/>
      <c r="W6402" s="1247"/>
      <c r="X6402" s="1248"/>
      <c r="Y6402" s="1248"/>
      <c r="Z6402" s="1249">
        <v>91.434100000000001</v>
      </c>
      <c r="AA6402" s="1249"/>
      <c r="AB6402" s="1249"/>
      <c r="AC6402" s="1249"/>
      <c r="AD6402" s="1249"/>
      <c r="AE6402" s="1249"/>
      <c r="AF6402" s="1249"/>
    </row>
    <row r="6403" spans="1:32" ht="16.7" customHeight="1">
      <c r="A6403" s="1255" t="s">
        <v>398</v>
      </c>
      <c r="B6403" s="1255"/>
      <c r="C6403" s="1255"/>
      <c r="D6403" s="1255"/>
      <c r="E6403" s="1255"/>
      <c r="F6403" s="1255"/>
      <c r="G6403" s="1255"/>
      <c r="H6403" s="1255"/>
      <c r="I6403" s="1255"/>
      <c r="J6403" s="1255"/>
      <c r="K6403" s="1255"/>
      <c r="L6403" s="1255"/>
      <c r="M6403" s="1255"/>
      <c r="N6403" s="1255"/>
      <c r="O6403" s="1256" t="s">
        <v>399</v>
      </c>
      <c r="P6403" s="1256"/>
      <c r="Q6403" s="1256"/>
      <c r="R6403" s="1256"/>
      <c r="S6403" s="1256" t="s">
        <v>391</v>
      </c>
      <c r="T6403" s="1256"/>
      <c r="U6403" s="1256"/>
      <c r="V6403" s="1256"/>
      <c r="W6403" s="1256" t="s">
        <v>400</v>
      </c>
      <c r="X6403" s="1256"/>
      <c r="Y6403" s="1256"/>
      <c r="Z6403" s="1256"/>
      <c r="AA6403" s="1256"/>
      <c r="AB6403" s="1256"/>
      <c r="AC6403" s="1245" t="s">
        <v>394</v>
      </c>
      <c r="AD6403" s="1245"/>
      <c r="AE6403" s="1245"/>
      <c r="AF6403" s="1245"/>
    </row>
    <row r="6404" spans="1:32" ht="23.25" customHeight="1">
      <c r="A6404" s="146"/>
      <c r="B6404" s="147"/>
      <c r="C6404" s="170" t="s">
        <v>462</v>
      </c>
      <c r="D6404" s="1263" t="s">
        <v>463</v>
      </c>
      <c r="E6404" s="1263"/>
      <c r="F6404" s="1263"/>
      <c r="G6404" s="1263"/>
      <c r="H6404" s="1263"/>
      <c r="I6404" s="1263"/>
      <c r="J6404" s="1263"/>
      <c r="K6404" s="1263"/>
      <c r="L6404" s="1263"/>
      <c r="M6404" s="1263"/>
      <c r="N6404" s="1263"/>
      <c r="O6404" s="1264">
        <v>0</v>
      </c>
      <c r="P6404" s="1264"/>
      <c r="Q6404" s="1264"/>
      <c r="R6404" s="1264"/>
      <c r="S6404" s="1264">
        <v>10</v>
      </c>
      <c r="T6404" s="1264"/>
      <c r="U6404" s="1264"/>
      <c r="V6404" s="1264"/>
      <c r="W6404" s="1265">
        <v>22.268799999999999</v>
      </c>
      <c r="X6404" s="1265"/>
      <c r="Y6404" s="1265"/>
      <c r="Z6404" s="1265"/>
      <c r="AA6404" s="1265"/>
      <c r="AB6404" s="1265"/>
      <c r="AC6404" s="1266">
        <v>222.68799999999999</v>
      </c>
      <c r="AD6404" s="1266"/>
      <c r="AE6404" s="1266"/>
      <c r="AF6404" s="1266"/>
    </row>
    <row r="6405" spans="1:32" ht="17.45" customHeight="1">
      <c r="A6405" s="150"/>
      <c r="M6405" s="1240" t="s">
        <v>401</v>
      </c>
      <c r="N6405" s="1240"/>
      <c r="O6405" s="1240"/>
      <c r="P6405" s="1240"/>
      <c r="Q6405" s="1240"/>
      <c r="R6405" s="1240"/>
      <c r="S6405" s="1240"/>
      <c r="T6405" s="1240"/>
      <c r="U6405" s="1240"/>
      <c r="V6405" s="1240"/>
      <c r="W6405" s="1240"/>
      <c r="Z6405" s="1262">
        <v>222.68799999999999</v>
      </c>
      <c r="AA6405" s="1262"/>
      <c r="AB6405" s="1262"/>
      <c r="AC6405" s="1262"/>
      <c r="AD6405" s="1262"/>
      <c r="AE6405" s="1262"/>
      <c r="AF6405" s="1262"/>
    </row>
    <row r="6406" spans="1:32" ht="16.7" customHeight="1">
      <c r="A6406" s="150"/>
      <c r="M6406" s="1240" t="s">
        <v>402</v>
      </c>
      <c r="N6406" s="1240"/>
      <c r="O6406" s="1240"/>
      <c r="P6406" s="1240"/>
      <c r="Q6406" s="1240"/>
      <c r="R6406" s="1240"/>
      <c r="S6406" s="1240"/>
      <c r="T6406" s="1240"/>
      <c r="U6406" s="1240"/>
      <c r="V6406" s="1240"/>
      <c r="W6406" s="1240"/>
      <c r="Z6406" s="1262">
        <v>314.12209999999999</v>
      </c>
      <c r="AA6406" s="1262"/>
      <c r="AB6406" s="1262"/>
      <c r="AC6406" s="1262"/>
      <c r="AD6406" s="1262"/>
      <c r="AE6406" s="1262"/>
      <c r="AF6406" s="1262"/>
    </row>
    <row r="6407" spans="1:32" ht="17.45" customHeight="1">
      <c r="A6407" s="150"/>
      <c r="M6407" s="1240" t="s">
        <v>403</v>
      </c>
      <c r="N6407" s="1240"/>
      <c r="O6407" s="1240"/>
      <c r="P6407" s="1240"/>
      <c r="Q6407" s="1240"/>
      <c r="R6407" s="1240"/>
      <c r="S6407" s="1240"/>
      <c r="T6407" s="1240"/>
      <c r="U6407" s="1240"/>
      <c r="V6407" s="1240"/>
      <c r="W6407" s="1240"/>
      <c r="Z6407" s="1262">
        <v>3.1412</v>
      </c>
      <c r="AA6407" s="1262"/>
      <c r="AB6407" s="1262"/>
      <c r="AC6407" s="1262"/>
      <c r="AD6407" s="1262"/>
      <c r="AE6407" s="1262"/>
      <c r="AF6407" s="1262"/>
    </row>
    <row r="6408" spans="1:32" ht="16.7" customHeight="1">
      <c r="A6408" s="150"/>
      <c r="M6408" s="1240" t="s">
        <v>404</v>
      </c>
      <c r="N6408" s="1240"/>
      <c r="O6408" s="1240"/>
      <c r="P6408" s="1240"/>
      <c r="Q6408" s="1240"/>
      <c r="R6408" s="1240"/>
      <c r="S6408" s="1240"/>
      <c r="T6408" s="1240"/>
      <c r="U6408" s="1240"/>
      <c r="V6408" s="1240"/>
      <c r="W6408" s="1240"/>
      <c r="Z6408" s="1262">
        <v>0</v>
      </c>
      <c r="AA6408" s="1262"/>
      <c r="AB6408" s="1262"/>
      <c r="AC6408" s="1262"/>
      <c r="AD6408" s="1262"/>
      <c r="AE6408" s="1262"/>
      <c r="AF6408" s="1262"/>
    </row>
    <row r="6409" spans="1:32" ht="17.45" customHeight="1">
      <c r="A6409" s="153"/>
      <c r="B6409" s="154"/>
      <c r="C6409" s="154"/>
      <c r="D6409" s="154"/>
      <c r="E6409" s="154"/>
      <c r="F6409" s="154"/>
      <c r="G6409" s="154"/>
      <c r="H6409" s="154"/>
      <c r="I6409" s="154"/>
      <c r="J6409" s="154"/>
      <c r="K6409" s="154"/>
      <c r="L6409" s="154"/>
      <c r="M6409" s="1260" t="s">
        <v>405</v>
      </c>
      <c r="N6409" s="1260"/>
      <c r="O6409" s="1260"/>
      <c r="P6409" s="1260"/>
      <c r="Q6409" s="1260"/>
      <c r="R6409" s="1260"/>
      <c r="S6409" s="1260"/>
      <c r="T6409" s="1260"/>
      <c r="U6409" s="1260"/>
      <c r="V6409" s="1260"/>
      <c r="W6409" s="1260"/>
      <c r="X6409" s="154"/>
      <c r="Y6409" s="154"/>
      <c r="Z6409" s="1261">
        <v>0</v>
      </c>
      <c r="AA6409" s="1261"/>
      <c r="AB6409" s="1261"/>
      <c r="AC6409" s="1261"/>
      <c r="AD6409" s="1261"/>
      <c r="AE6409" s="1261"/>
      <c r="AF6409" s="1261"/>
    </row>
    <row r="6410" spans="1:32" ht="17.45" customHeight="1">
      <c r="A6410" s="1257" t="s">
        <v>406</v>
      </c>
      <c r="B6410" s="1257"/>
      <c r="C6410" s="1257"/>
      <c r="D6410" s="1257"/>
      <c r="E6410" s="1257"/>
      <c r="F6410" s="1257"/>
      <c r="G6410" s="1257"/>
      <c r="H6410" s="1257"/>
      <c r="I6410" s="1257"/>
      <c r="J6410" s="1257"/>
      <c r="K6410" s="1257"/>
      <c r="L6410" s="1257"/>
      <c r="M6410" s="1257"/>
      <c r="N6410" s="1257"/>
      <c r="O6410" s="1258" t="s">
        <v>391</v>
      </c>
      <c r="P6410" s="1258"/>
      <c r="Q6410" s="1258"/>
      <c r="R6410" s="1258"/>
      <c r="S6410" s="1258" t="s">
        <v>407</v>
      </c>
      <c r="T6410" s="1258"/>
      <c r="U6410" s="1258"/>
      <c r="V6410" s="1258"/>
      <c r="W6410" s="1258" t="s">
        <v>408</v>
      </c>
      <c r="X6410" s="1258"/>
      <c r="Y6410" s="1258"/>
      <c r="Z6410" s="1258"/>
      <c r="AA6410" s="1258"/>
      <c r="AB6410" s="1258"/>
      <c r="AC6410" s="1259" t="s">
        <v>409</v>
      </c>
      <c r="AD6410" s="1259"/>
      <c r="AE6410" s="1259"/>
      <c r="AF6410" s="1259"/>
    </row>
    <row r="6411" spans="1:32" ht="16.7" customHeight="1">
      <c r="A6411" s="1246"/>
      <c r="B6411" s="1246"/>
      <c r="C6411" s="1246"/>
      <c r="D6411" s="1246"/>
      <c r="E6411" s="1246"/>
      <c r="F6411" s="1246"/>
      <c r="G6411" s="1246"/>
      <c r="H6411" s="1246"/>
      <c r="I6411" s="1246"/>
      <c r="J6411" s="1246"/>
      <c r="K6411" s="1246"/>
      <c r="L6411" s="1246"/>
      <c r="M6411" s="1247" t="s">
        <v>411</v>
      </c>
      <c r="N6411" s="1247"/>
      <c r="O6411" s="1247"/>
      <c r="P6411" s="1247"/>
      <c r="Q6411" s="1247"/>
      <c r="R6411" s="1247"/>
      <c r="S6411" s="1247"/>
      <c r="T6411" s="1247"/>
      <c r="U6411" s="1247"/>
      <c r="V6411" s="1247"/>
      <c r="W6411" s="1247"/>
      <c r="X6411" s="1248"/>
      <c r="Y6411" s="1248"/>
      <c r="Z6411" s="1249">
        <v>0</v>
      </c>
      <c r="AA6411" s="1249"/>
      <c r="AB6411" s="1249"/>
      <c r="AC6411" s="1249"/>
      <c r="AD6411" s="1249"/>
      <c r="AE6411" s="1249"/>
      <c r="AF6411" s="1249"/>
    </row>
    <row r="6412" spans="1:32" ht="17.45" customHeight="1">
      <c r="A6412" s="1257" t="s">
        <v>412</v>
      </c>
      <c r="B6412" s="1257"/>
      <c r="C6412" s="1257"/>
      <c r="D6412" s="1257"/>
      <c r="E6412" s="1257"/>
      <c r="F6412" s="1257"/>
      <c r="G6412" s="1257"/>
      <c r="H6412" s="1257"/>
      <c r="I6412" s="1257"/>
      <c r="J6412" s="1257"/>
      <c r="K6412" s="1257"/>
      <c r="L6412" s="1257"/>
      <c r="M6412" s="1257"/>
      <c r="N6412" s="1257"/>
      <c r="O6412" s="1258" t="s">
        <v>391</v>
      </c>
      <c r="P6412" s="1258"/>
      <c r="Q6412" s="1258"/>
      <c r="R6412" s="1258"/>
      <c r="S6412" s="1258" t="s">
        <v>407</v>
      </c>
      <c r="T6412" s="1258"/>
      <c r="U6412" s="1258"/>
      <c r="V6412" s="1258"/>
      <c r="W6412" s="1258" t="s">
        <v>408</v>
      </c>
      <c r="X6412" s="1258"/>
      <c r="Y6412" s="1258"/>
      <c r="Z6412" s="1258"/>
      <c r="AA6412" s="1258"/>
      <c r="AB6412" s="1258"/>
      <c r="AC6412" s="1259" t="s">
        <v>409</v>
      </c>
      <c r="AD6412" s="1259"/>
      <c r="AE6412" s="1259"/>
      <c r="AF6412" s="1259"/>
    </row>
    <row r="6413" spans="1:32" ht="17.45" customHeight="1">
      <c r="A6413" s="1246"/>
      <c r="B6413" s="1246"/>
      <c r="C6413" s="1246"/>
      <c r="D6413" s="1246"/>
      <c r="E6413" s="1246"/>
      <c r="F6413" s="1246"/>
      <c r="G6413" s="1246"/>
      <c r="H6413" s="1246"/>
      <c r="I6413" s="1246"/>
      <c r="J6413" s="1246"/>
      <c r="K6413" s="1246"/>
      <c r="L6413" s="1246"/>
      <c r="M6413" s="1247" t="s">
        <v>413</v>
      </c>
      <c r="N6413" s="1247"/>
      <c r="O6413" s="1247"/>
      <c r="P6413" s="1247"/>
      <c r="Q6413" s="1247"/>
      <c r="R6413" s="1247"/>
      <c r="S6413" s="1247"/>
      <c r="T6413" s="1247"/>
      <c r="U6413" s="1247"/>
      <c r="V6413" s="1247"/>
      <c r="W6413" s="1247"/>
      <c r="X6413" s="1248"/>
      <c r="Y6413" s="1248"/>
      <c r="Z6413" s="1249">
        <v>0</v>
      </c>
      <c r="AA6413" s="1249"/>
      <c r="AB6413" s="1249"/>
      <c r="AC6413" s="1249"/>
      <c r="AD6413" s="1249"/>
      <c r="AE6413" s="1249"/>
      <c r="AF6413" s="1249"/>
    </row>
    <row r="6414" spans="1:32" ht="16.7" customHeight="1">
      <c r="A6414" s="1257" t="s">
        <v>414</v>
      </c>
      <c r="B6414" s="1257"/>
      <c r="C6414" s="1257"/>
      <c r="D6414" s="1257"/>
      <c r="E6414" s="1257"/>
      <c r="F6414" s="1257"/>
      <c r="G6414" s="1257"/>
      <c r="H6414" s="1257"/>
      <c r="I6414" s="1257"/>
      <c r="J6414" s="1257"/>
      <c r="K6414" s="1257"/>
      <c r="L6414" s="1257"/>
      <c r="M6414" s="1257"/>
      <c r="N6414" s="1257"/>
      <c r="O6414" s="1258" t="s">
        <v>391</v>
      </c>
      <c r="P6414" s="1258"/>
      <c r="Q6414" s="1258"/>
      <c r="R6414" s="1258"/>
      <c r="S6414" s="1258" t="s">
        <v>407</v>
      </c>
      <c r="T6414" s="1258"/>
      <c r="U6414" s="1258"/>
      <c r="V6414" s="1258"/>
      <c r="W6414" s="1258" t="s">
        <v>408</v>
      </c>
      <c r="X6414" s="1258"/>
      <c r="Y6414" s="1258"/>
      <c r="Z6414" s="1258"/>
      <c r="AA6414" s="1258"/>
      <c r="AB6414" s="1258"/>
      <c r="AC6414" s="1259" t="s">
        <v>409</v>
      </c>
      <c r="AD6414" s="1259"/>
      <c r="AE6414" s="1259"/>
      <c r="AF6414" s="1259"/>
    </row>
    <row r="6415" spans="1:32" ht="17.45" customHeight="1">
      <c r="A6415" s="1251"/>
      <c r="B6415" s="1251"/>
      <c r="C6415" s="1251"/>
      <c r="D6415" s="1251"/>
      <c r="E6415" s="1251"/>
      <c r="F6415" s="1251"/>
      <c r="G6415" s="1251"/>
      <c r="H6415" s="1251"/>
      <c r="I6415" s="1251"/>
      <c r="J6415" s="1251"/>
      <c r="K6415" s="1251"/>
      <c r="L6415" s="1251"/>
      <c r="M6415" s="1252" t="s">
        <v>415</v>
      </c>
      <c r="N6415" s="1252"/>
      <c r="O6415" s="1252"/>
      <c r="P6415" s="1252"/>
      <c r="Q6415" s="1252"/>
      <c r="R6415" s="1252"/>
      <c r="S6415" s="1252"/>
      <c r="T6415" s="1252"/>
      <c r="U6415" s="1252"/>
      <c r="V6415" s="1252"/>
      <c r="W6415" s="1252"/>
      <c r="X6415" s="1253"/>
      <c r="Y6415" s="1253"/>
      <c r="Z6415" s="1254">
        <v>0</v>
      </c>
      <c r="AA6415" s="1254"/>
      <c r="AB6415" s="1254"/>
      <c r="AC6415" s="1254"/>
      <c r="AD6415" s="1254"/>
      <c r="AE6415" s="1254"/>
      <c r="AF6415" s="1254"/>
    </row>
    <row r="6416" spans="1:32" ht="16.7" customHeight="1">
      <c r="A6416" s="1255" t="s">
        <v>416</v>
      </c>
      <c r="B6416" s="1255"/>
      <c r="C6416" s="1255"/>
      <c r="D6416" s="1255"/>
      <c r="E6416" s="1255"/>
      <c r="F6416" s="1255"/>
      <c r="G6416" s="1255"/>
      <c r="H6416" s="1255"/>
      <c r="I6416" s="1255"/>
      <c r="J6416" s="1256" t="s">
        <v>391</v>
      </c>
      <c r="K6416" s="1256"/>
      <c r="L6416" s="158" t="s">
        <v>417</v>
      </c>
      <c r="M6416" s="158" t="s">
        <v>418</v>
      </c>
      <c r="N6416" s="1256" t="s">
        <v>419</v>
      </c>
      <c r="O6416" s="1256"/>
      <c r="P6416" s="1256" t="s">
        <v>420</v>
      </c>
      <c r="Q6416" s="1256"/>
      <c r="R6416" s="1256"/>
      <c r="S6416" s="1256"/>
      <c r="T6416" s="1256" t="s">
        <v>421</v>
      </c>
      <c r="U6416" s="1256"/>
      <c r="V6416" s="1256"/>
      <c r="W6416" s="1256"/>
      <c r="X6416" s="1256" t="s">
        <v>422</v>
      </c>
      <c r="Y6416" s="1256"/>
      <c r="Z6416" s="1256"/>
      <c r="AA6416" s="1256"/>
      <c r="AB6416" s="1256"/>
      <c r="AC6416" s="1245" t="s">
        <v>409</v>
      </c>
      <c r="AD6416" s="1245"/>
      <c r="AE6416" s="1245"/>
      <c r="AF6416" s="1245"/>
    </row>
    <row r="6417" spans="1:32" ht="17.45" customHeight="1">
      <c r="A6417" s="1246"/>
      <c r="B6417" s="1246"/>
      <c r="C6417" s="1246"/>
      <c r="D6417" s="1246"/>
      <c r="E6417" s="1246"/>
      <c r="F6417" s="1246"/>
      <c r="G6417" s="1246"/>
      <c r="H6417" s="1246"/>
      <c r="I6417" s="1246"/>
      <c r="J6417" s="1246"/>
      <c r="K6417" s="1246"/>
      <c r="L6417" s="1246"/>
      <c r="M6417" s="1247" t="s">
        <v>423</v>
      </c>
      <c r="N6417" s="1247"/>
      <c r="O6417" s="1247"/>
      <c r="P6417" s="1247"/>
      <c r="Q6417" s="1247"/>
      <c r="R6417" s="1247"/>
      <c r="S6417" s="1247"/>
      <c r="T6417" s="1247"/>
      <c r="U6417" s="1247"/>
      <c r="V6417" s="1247"/>
      <c r="W6417" s="1247"/>
      <c r="X6417" s="1248"/>
      <c r="Y6417" s="1248"/>
      <c r="Z6417" s="1249">
        <v>0</v>
      </c>
      <c r="AA6417" s="1249"/>
      <c r="AB6417" s="1249"/>
      <c r="AC6417" s="1249"/>
      <c r="AD6417" s="1249"/>
      <c r="AE6417" s="1249"/>
      <c r="AF6417" s="1249"/>
    </row>
    <row r="6418" spans="1:32" ht="5.85" customHeight="1">
      <c r="A6418" s="1250"/>
      <c r="B6418" s="1250"/>
      <c r="C6418" s="1250"/>
      <c r="D6418" s="1250"/>
      <c r="E6418" s="1250"/>
      <c r="F6418" s="1250"/>
      <c r="G6418" s="1250"/>
      <c r="H6418" s="1250"/>
      <c r="I6418" s="1250"/>
      <c r="J6418" s="1250"/>
      <c r="K6418" s="1250"/>
      <c r="L6418" s="1250"/>
      <c r="M6418" s="1250"/>
      <c r="N6418" s="1250"/>
      <c r="O6418" s="1250"/>
      <c r="P6418" s="1250"/>
      <c r="Q6418" s="1250"/>
      <c r="R6418" s="1250"/>
      <c r="S6418" s="1250"/>
      <c r="T6418" s="1250"/>
      <c r="U6418" s="1250"/>
      <c r="V6418" s="1250"/>
      <c r="W6418" s="1250"/>
      <c r="X6418" s="1250"/>
      <c r="Y6418" s="1250"/>
      <c r="Z6418" s="1250"/>
      <c r="AA6418" s="1250"/>
      <c r="AB6418" s="1250"/>
      <c r="AC6418" s="1250"/>
      <c r="AD6418" s="1250"/>
      <c r="AE6418" s="1250"/>
      <c r="AF6418" s="1250"/>
    </row>
    <row r="6419" spans="1:32" ht="16.7" customHeight="1">
      <c r="A6419" s="1239"/>
      <c r="B6419" s="1239"/>
      <c r="C6419" s="1239"/>
      <c r="D6419" s="1239"/>
      <c r="E6419" s="1239"/>
      <c r="F6419" s="1239"/>
      <c r="G6419" s="1239"/>
      <c r="H6419" s="1239"/>
      <c r="I6419" s="1239"/>
      <c r="J6419" s="1239"/>
      <c r="K6419" s="1239"/>
      <c r="L6419" s="1239"/>
      <c r="M6419" s="1240" t="s">
        <v>424</v>
      </c>
      <c r="N6419" s="1240"/>
      <c r="O6419" s="1240"/>
      <c r="P6419" s="1240"/>
      <c r="Q6419" s="1240"/>
      <c r="R6419" s="1240"/>
      <c r="S6419" s="1240"/>
      <c r="T6419" s="1240"/>
      <c r="U6419" s="1240"/>
      <c r="V6419" s="1240"/>
      <c r="W6419" s="1240"/>
      <c r="X6419" s="1243"/>
      <c r="Y6419" s="1243"/>
      <c r="Z6419" s="1241">
        <v>3.14</v>
      </c>
      <c r="AA6419" s="1241"/>
      <c r="AB6419" s="1241"/>
      <c r="AC6419" s="1241"/>
      <c r="AD6419" s="1241"/>
      <c r="AE6419" s="1241"/>
      <c r="AF6419" s="1241"/>
    </row>
    <row r="6420" spans="1:32" ht="0.75" customHeight="1">
      <c r="A6420" s="1239"/>
      <c r="B6420" s="1239"/>
      <c r="C6420" s="1239"/>
      <c r="D6420" s="1239"/>
      <c r="E6420" s="1239"/>
      <c r="F6420" s="1239"/>
      <c r="G6420" s="1239"/>
      <c r="H6420" s="1239"/>
      <c r="I6420" s="1239"/>
      <c r="J6420" s="1239"/>
      <c r="K6420" s="1240" t="s">
        <v>425</v>
      </c>
      <c r="L6420" s="1240"/>
      <c r="M6420" s="1240"/>
      <c r="N6420" s="1240"/>
      <c r="O6420" s="1240"/>
      <c r="P6420" s="1240"/>
      <c r="Q6420" s="159"/>
      <c r="R6420" s="1244">
        <v>0</v>
      </c>
      <c r="S6420" s="1244"/>
      <c r="T6420" s="1244"/>
      <c r="U6420" s="1240"/>
      <c r="V6420" s="1240"/>
      <c r="W6420" s="1240"/>
      <c r="X6420" s="1243"/>
      <c r="Y6420" s="1243"/>
      <c r="Z6420" s="1241"/>
      <c r="AA6420" s="1241"/>
      <c r="AB6420" s="1241"/>
      <c r="AC6420" s="1241"/>
      <c r="AD6420" s="1241"/>
      <c r="AE6420" s="1241"/>
      <c r="AF6420" s="1241"/>
    </row>
    <row r="6421" spans="1:32" ht="16.7" customHeight="1">
      <c r="A6421" s="1239"/>
      <c r="B6421" s="1239"/>
      <c r="C6421" s="1239"/>
      <c r="D6421" s="1239"/>
      <c r="E6421" s="1239"/>
      <c r="F6421" s="1239"/>
      <c r="G6421" s="1239"/>
      <c r="H6421" s="1239"/>
      <c r="I6421" s="1239"/>
      <c r="J6421" s="1239"/>
      <c r="K6421" s="1240"/>
      <c r="L6421" s="1240"/>
      <c r="M6421" s="1240"/>
      <c r="N6421" s="1240"/>
      <c r="O6421" s="1240"/>
      <c r="P6421" s="1240"/>
      <c r="Q6421" s="151"/>
      <c r="R6421" s="1244"/>
      <c r="S6421" s="1244"/>
      <c r="T6421" s="1244"/>
      <c r="U6421" s="151"/>
      <c r="V6421" s="1240" t="s">
        <v>426</v>
      </c>
      <c r="W6421" s="1240"/>
      <c r="X6421" s="1243"/>
      <c r="Y6421" s="1243"/>
      <c r="Z6421" s="1241">
        <v>0</v>
      </c>
      <c r="AA6421" s="1241"/>
      <c r="AB6421" s="1241"/>
      <c r="AC6421" s="1241"/>
      <c r="AD6421" s="1241"/>
      <c r="AE6421" s="1241"/>
      <c r="AF6421" s="1241"/>
    </row>
    <row r="6422" spans="1:32" ht="17.45" customHeight="1">
      <c r="A6422" s="1239"/>
      <c r="B6422" s="1239"/>
      <c r="C6422" s="1239"/>
      <c r="D6422" s="1239"/>
      <c r="E6422" s="1239"/>
      <c r="F6422" s="1239"/>
      <c r="G6422" s="1239"/>
      <c r="H6422" s="1239"/>
      <c r="I6422" s="1239"/>
      <c r="J6422" s="1239"/>
      <c r="K6422" s="1239"/>
      <c r="L6422" s="1239"/>
      <c r="M6422" s="1240" t="s">
        <v>427</v>
      </c>
      <c r="N6422" s="1240"/>
      <c r="O6422" s="1240"/>
      <c r="P6422" s="1240"/>
      <c r="Q6422" s="1240"/>
      <c r="R6422" s="1240"/>
      <c r="S6422" s="1240"/>
      <c r="T6422" s="1240"/>
      <c r="U6422" s="1240"/>
      <c r="V6422" s="1240"/>
      <c r="W6422" s="1240"/>
      <c r="X6422" s="1243"/>
      <c r="Y6422" s="1243"/>
      <c r="Z6422" s="1241">
        <v>3.14</v>
      </c>
      <c r="AA6422" s="1241"/>
      <c r="AB6422" s="1241"/>
      <c r="AC6422" s="1241"/>
      <c r="AD6422" s="1241"/>
      <c r="AE6422" s="1241"/>
      <c r="AF6422" s="1241"/>
    </row>
    <row r="6423" spans="1:32" ht="5.85" customHeight="1">
      <c r="A6423" s="1242"/>
      <c r="B6423" s="1242"/>
      <c r="C6423" s="1242"/>
      <c r="D6423" s="1242"/>
      <c r="E6423" s="1242"/>
      <c r="F6423" s="1242"/>
      <c r="G6423" s="1242"/>
      <c r="H6423" s="1242"/>
      <c r="I6423" s="1242"/>
      <c r="J6423" s="1242"/>
      <c r="K6423" s="1242"/>
      <c r="L6423" s="1242"/>
      <c r="M6423" s="1242"/>
      <c r="N6423" s="1242"/>
      <c r="O6423" s="1242"/>
      <c r="P6423" s="1242"/>
      <c r="Q6423" s="1242"/>
      <c r="R6423" s="1242"/>
      <c r="S6423" s="1242"/>
      <c r="T6423" s="1242"/>
      <c r="U6423" s="1242"/>
      <c r="V6423" s="1242"/>
      <c r="W6423" s="1242"/>
      <c r="X6423" s="1242"/>
      <c r="Y6423" s="1242"/>
      <c r="Z6423" s="1242"/>
      <c r="AA6423" s="1242"/>
      <c r="AB6423" s="1242"/>
      <c r="AC6423" s="1242"/>
      <c r="AD6423" s="1242"/>
      <c r="AE6423" s="1242"/>
      <c r="AF6423" s="1242"/>
    </row>
    <row r="6424" spans="1:32" ht="107.65" customHeight="1">
      <c r="A6424" s="150"/>
      <c r="AF6424" s="152"/>
    </row>
    <row r="6425" spans="1:32" ht="106.9" customHeight="1">
      <c r="A6425" s="153"/>
      <c r="B6425" s="154"/>
      <c r="C6425" s="154"/>
      <c r="D6425" s="154"/>
      <c r="E6425" s="154"/>
      <c r="F6425" s="154"/>
      <c r="G6425" s="154"/>
      <c r="H6425" s="154"/>
      <c r="I6425" s="154"/>
      <c r="J6425" s="154"/>
      <c r="K6425" s="154"/>
      <c r="L6425" s="154"/>
      <c r="M6425" s="154"/>
      <c r="N6425" s="154"/>
      <c r="O6425" s="154"/>
      <c r="P6425" s="154"/>
      <c r="Q6425" s="154"/>
      <c r="R6425" s="154"/>
      <c r="S6425" s="154"/>
      <c r="T6425" s="154"/>
      <c r="U6425" s="154"/>
      <c r="V6425" s="154"/>
      <c r="W6425" s="154"/>
      <c r="X6425" s="154"/>
      <c r="Y6425" s="154"/>
      <c r="Z6425" s="154"/>
      <c r="AA6425" s="154"/>
      <c r="AB6425" s="154"/>
      <c r="AC6425" s="154"/>
      <c r="AD6425" s="154"/>
      <c r="AE6425" s="154"/>
      <c r="AF6425" s="162"/>
    </row>
  </sheetData>
  <mergeCells count="18506">
    <mergeCell ref="T18:W18"/>
    <mergeCell ref="X18:AB18"/>
    <mergeCell ref="A19:L19"/>
    <mergeCell ref="M19:W19"/>
    <mergeCell ref="X19:Y19"/>
    <mergeCell ref="Z19:AF19"/>
    <mergeCell ref="A15:AE15"/>
    <mergeCell ref="AF15:AF16"/>
    <mergeCell ref="A16:AE16"/>
    <mergeCell ref="A17:L18"/>
    <mergeCell ref="M17:M18"/>
    <mergeCell ref="N17:S17"/>
    <mergeCell ref="T17:AB17"/>
    <mergeCell ref="AC17:AF18"/>
    <mergeCell ref="N18:O18"/>
    <mergeCell ref="P18:S18"/>
    <mergeCell ref="A13:D13"/>
    <mergeCell ref="E13:G13"/>
    <mergeCell ref="Y13:AC13"/>
    <mergeCell ref="AD13:AF13"/>
    <mergeCell ref="A14:G14"/>
    <mergeCell ref="I14:AF14"/>
    <mergeCell ref="A8:AF8"/>
    <mergeCell ref="A9:X9"/>
    <mergeCell ref="Y9:AF9"/>
    <mergeCell ref="A11:D12"/>
    <mergeCell ref="E11:H11"/>
    <mergeCell ref="I11:X13"/>
    <mergeCell ref="Y11:AC12"/>
    <mergeCell ref="AD11:AF12"/>
    <mergeCell ref="E12:G12"/>
    <mergeCell ref="H12:H14"/>
    <mergeCell ref="G1:Z4"/>
    <mergeCell ref="AB1:AF3"/>
    <mergeCell ref="B2:E5"/>
    <mergeCell ref="AB4:AD6"/>
    <mergeCell ref="AE4:AF7"/>
    <mergeCell ref="G5:Z6"/>
    <mergeCell ref="A29:N29"/>
    <mergeCell ref="O29:R29"/>
    <mergeCell ref="S29:V29"/>
    <mergeCell ref="W29:AB29"/>
    <mergeCell ref="AC29:AF29"/>
    <mergeCell ref="A30:L30"/>
    <mergeCell ref="M30:W30"/>
    <mergeCell ref="X30:Y30"/>
    <mergeCell ref="Z30:AF30"/>
    <mergeCell ref="D27:N27"/>
    <mergeCell ref="O27:R27"/>
    <mergeCell ref="S27:V27"/>
    <mergeCell ref="W27:AB27"/>
    <mergeCell ref="AC27:AF27"/>
    <mergeCell ref="A28:L28"/>
    <mergeCell ref="M28:W28"/>
    <mergeCell ref="X28:Y28"/>
    <mergeCell ref="Z28:AF28"/>
    <mergeCell ref="M25:W25"/>
    <mergeCell ref="Z25:AF25"/>
    <mergeCell ref="A26:N26"/>
    <mergeCell ref="O26:R26"/>
    <mergeCell ref="S26:V26"/>
    <mergeCell ref="W26:AB26"/>
    <mergeCell ref="AC26:AF26"/>
    <mergeCell ref="M22:W22"/>
    <mergeCell ref="Z22:AF22"/>
    <mergeCell ref="M23:W23"/>
    <mergeCell ref="Z23:AF23"/>
    <mergeCell ref="M24:W24"/>
    <mergeCell ref="Z24:AF24"/>
    <mergeCell ref="A20:N20"/>
    <mergeCell ref="O20:R20"/>
    <mergeCell ref="S20:V20"/>
    <mergeCell ref="W20:AB20"/>
    <mergeCell ref="AC20:AF20"/>
    <mergeCell ref="M21:W21"/>
    <mergeCell ref="Z21:AF21"/>
    <mergeCell ref="A39:L39"/>
    <mergeCell ref="M39:W39"/>
    <mergeCell ref="Z39:AF39"/>
    <mergeCell ref="A40:AF40"/>
    <mergeCell ref="G43:Z46"/>
    <mergeCell ref="AB43:AF45"/>
    <mergeCell ref="B44:E47"/>
    <mergeCell ref="AB46:AD48"/>
    <mergeCell ref="AE46:AF48"/>
    <mergeCell ref="G47:Z48"/>
    <mergeCell ref="A36:L36"/>
    <mergeCell ref="M36:W36"/>
    <mergeCell ref="X36:Y39"/>
    <mergeCell ref="Z36:AF36"/>
    <mergeCell ref="A37:J37"/>
    <mergeCell ref="K37:P37"/>
    <mergeCell ref="R37:T37"/>
    <mergeCell ref="V37:W38"/>
    <mergeCell ref="Z37:AF38"/>
    <mergeCell ref="A38:U38"/>
    <mergeCell ref="AC33:AF33"/>
    <mergeCell ref="A34:L34"/>
    <mergeCell ref="M34:W34"/>
    <mergeCell ref="X34:Y34"/>
    <mergeCell ref="Z34:AF34"/>
    <mergeCell ref="A35:AF35"/>
    <mergeCell ref="A33:I33"/>
    <mergeCell ref="J33:K33"/>
    <mergeCell ref="N33:O33"/>
    <mergeCell ref="P33:S33"/>
    <mergeCell ref="T33:W33"/>
    <mergeCell ref="X33:AB33"/>
    <mergeCell ref="A31:N31"/>
    <mergeCell ref="O31:R31"/>
    <mergeCell ref="S31:V31"/>
    <mergeCell ref="W31:AB31"/>
    <mergeCell ref="AC31:AF31"/>
    <mergeCell ref="A32:L32"/>
    <mergeCell ref="M32:W32"/>
    <mergeCell ref="X32:Y32"/>
    <mergeCell ref="Z32:AF32"/>
    <mergeCell ref="M64:W64"/>
    <mergeCell ref="Z64:AF64"/>
    <mergeCell ref="M65:W65"/>
    <mergeCell ref="Z65:AF65"/>
    <mergeCell ref="M66:W66"/>
    <mergeCell ref="Z66:AF66"/>
    <mergeCell ref="A62:L62"/>
    <mergeCell ref="M62:W62"/>
    <mergeCell ref="X62:Y62"/>
    <mergeCell ref="Z62:AF62"/>
    <mergeCell ref="A63:N63"/>
    <mergeCell ref="O63:R63"/>
    <mergeCell ref="S63:V63"/>
    <mergeCell ref="W63:AB63"/>
    <mergeCell ref="AC63:AF63"/>
    <mergeCell ref="A60:L61"/>
    <mergeCell ref="M60:M61"/>
    <mergeCell ref="N60:S60"/>
    <mergeCell ref="T60:AB60"/>
    <mergeCell ref="AC60:AF61"/>
    <mergeCell ref="N61:O61"/>
    <mergeCell ref="P61:S61"/>
    <mergeCell ref="T61:W61"/>
    <mergeCell ref="X61:AB61"/>
    <mergeCell ref="A56:D57"/>
    <mergeCell ref="Y56:AC57"/>
    <mergeCell ref="AD56:AF57"/>
    <mergeCell ref="E57:G57"/>
    <mergeCell ref="A58:AE58"/>
    <mergeCell ref="AF58:AF59"/>
    <mergeCell ref="A59:AE59"/>
    <mergeCell ref="A50:AF50"/>
    <mergeCell ref="A52:X52"/>
    <mergeCell ref="Y52:AF52"/>
    <mergeCell ref="A54:D55"/>
    <mergeCell ref="E54:H54"/>
    <mergeCell ref="I54:X57"/>
    <mergeCell ref="Y54:AC55"/>
    <mergeCell ref="AD54:AF55"/>
    <mergeCell ref="E55:G56"/>
    <mergeCell ref="H55:H57"/>
    <mergeCell ref="A74:N74"/>
    <mergeCell ref="O74:R74"/>
    <mergeCell ref="S74:V74"/>
    <mergeCell ref="W74:AB74"/>
    <mergeCell ref="AC74:AF74"/>
    <mergeCell ref="A75:L75"/>
    <mergeCell ref="M75:W75"/>
    <mergeCell ref="X75:Y75"/>
    <mergeCell ref="Z75:AF75"/>
    <mergeCell ref="A72:N72"/>
    <mergeCell ref="O72:R72"/>
    <mergeCell ref="S72:V72"/>
    <mergeCell ref="W72:AB72"/>
    <mergeCell ref="AC72:AF72"/>
    <mergeCell ref="A73:L73"/>
    <mergeCell ref="M73:W73"/>
    <mergeCell ref="X73:Y73"/>
    <mergeCell ref="Z73:AF73"/>
    <mergeCell ref="D70:N70"/>
    <mergeCell ref="O70:R70"/>
    <mergeCell ref="S70:V70"/>
    <mergeCell ref="W70:AB70"/>
    <mergeCell ref="AC70:AF70"/>
    <mergeCell ref="A71:L71"/>
    <mergeCell ref="M71:W71"/>
    <mergeCell ref="X71:Y71"/>
    <mergeCell ref="Z71:AF71"/>
    <mergeCell ref="M67:W67"/>
    <mergeCell ref="Z67:AF67"/>
    <mergeCell ref="M68:W68"/>
    <mergeCell ref="Z68:AF68"/>
    <mergeCell ref="A69:N69"/>
    <mergeCell ref="O69:R69"/>
    <mergeCell ref="S69:V69"/>
    <mergeCell ref="W69:AB69"/>
    <mergeCell ref="AC69:AF69"/>
    <mergeCell ref="A93:AF93"/>
    <mergeCell ref="A94:X94"/>
    <mergeCell ref="Y94:AF94"/>
    <mergeCell ref="A96:D97"/>
    <mergeCell ref="E96:H96"/>
    <mergeCell ref="I96:X98"/>
    <mergeCell ref="Y96:AC97"/>
    <mergeCell ref="AD96:AF97"/>
    <mergeCell ref="E97:G97"/>
    <mergeCell ref="H97:H99"/>
    <mergeCell ref="A82:L82"/>
    <mergeCell ref="M82:W82"/>
    <mergeCell ref="Z82:AF82"/>
    <mergeCell ref="A83:AF83"/>
    <mergeCell ref="G86:Z89"/>
    <mergeCell ref="AB86:AF88"/>
    <mergeCell ref="B87:E90"/>
    <mergeCell ref="AB89:AD92"/>
    <mergeCell ref="AE89:AF92"/>
    <mergeCell ref="G90:Z91"/>
    <mergeCell ref="A79:L79"/>
    <mergeCell ref="M79:W79"/>
    <mergeCell ref="X79:Y82"/>
    <mergeCell ref="Z79:AF80"/>
    <mergeCell ref="A80:J81"/>
    <mergeCell ref="K80:P81"/>
    <mergeCell ref="R80:T81"/>
    <mergeCell ref="U80:W80"/>
    <mergeCell ref="V81:W81"/>
    <mergeCell ref="Z81:AF81"/>
    <mergeCell ref="AC76:AF76"/>
    <mergeCell ref="A77:L77"/>
    <mergeCell ref="M77:W77"/>
    <mergeCell ref="X77:Y77"/>
    <mergeCell ref="Z77:AF77"/>
    <mergeCell ref="A78:AF78"/>
    <mergeCell ref="A76:I76"/>
    <mergeCell ref="J76:K76"/>
    <mergeCell ref="N76:O76"/>
    <mergeCell ref="P76:S76"/>
    <mergeCell ref="T76:W76"/>
    <mergeCell ref="X76:AB76"/>
    <mergeCell ref="M107:W107"/>
    <mergeCell ref="Z107:AF107"/>
    <mergeCell ref="M108:W108"/>
    <mergeCell ref="Z108:AF108"/>
    <mergeCell ref="M109:W109"/>
    <mergeCell ref="Z109:AF109"/>
    <mergeCell ref="A105:N105"/>
    <mergeCell ref="O105:R105"/>
    <mergeCell ref="S105:V105"/>
    <mergeCell ref="W105:AB105"/>
    <mergeCell ref="AC105:AF105"/>
    <mergeCell ref="M106:W106"/>
    <mergeCell ref="Z106:AF106"/>
    <mergeCell ref="T103:W103"/>
    <mergeCell ref="X103:AB103"/>
    <mergeCell ref="A104:L104"/>
    <mergeCell ref="M104:W104"/>
    <mergeCell ref="X104:Y104"/>
    <mergeCell ref="Z104:AF104"/>
    <mergeCell ref="A100:AE100"/>
    <mergeCell ref="AF100:AF101"/>
    <mergeCell ref="A101:AE101"/>
    <mergeCell ref="A102:L103"/>
    <mergeCell ref="M102:M103"/>
    <mergeCell ref="N102:S102"/>
    <mergeCell ref="T102:AB102"/>
    <mergeCell ref="AC102:AF103"/>
    <mergeCell ref="N103:O103"/>
    <mergeCell ref="P103:S103"/>
    <mergeCell ref="A98:D98"/>
    <mergeCell ref="E98:G98"/>
    <mergeCell ref="Y98:AC98"/>
    <mergeCell ref="AD98:AF98"/>
    <mergeCell ref="A99:G99"/>
    <mergeCell ref="I99:AF99"/>
    <mergeCell ref="D116:N116"/>
    <mergeCell ref="O116:R116"/>
    <mergeCell ref="S116:V116"/>
    <mergeCell ref="W116:AB116"/>
    <mergeCell ref="AC116:AF116"/>
    <mergeCell ref="D117:N117"/>
    <mergeCell ref="O117:R117"/>
    <mergeCell ref="S117:V117"/>
    <mergeCell ref="W117:AB117"/>
    <mergeCell ref="AC117:AF117"/>
    <mergeCell ref="D114:N114"/>
    <mergeCell ref="O114:R114"/>
    <mergeCell ref="S114:V114"/>
    <mergeCell ref="W114:AB114"/>
    <mergeCell ref="AC114:AF114"/>
    <mergeCell ref="D115:N115"/>
    <mergeCell ref="O115:R115"/>
    <mergeCell ref="S115:V115"/>
    <mergeCell ref="W115:AB115"/>
    <mergeCell ref="AC115:AF115"/>
    <mergeCell ref="A112:L112"/>
    <mergeCell ref="M112:W112"/>
    <mergeCell ref="X112:Y112"/>
    <mergeCell ref="Z112:AF112"/>
    <mergeCell ref="A113:N113"/>
    <mergeCell ref="O113:R113"/>
    <mergeCell ref="S113:V113"/>
    <mergeCell ref="W113:AB113"/>
    <mergeCell ref="AC113:AF113"/>
    <mergeCell ref="M110:W110"/>
    <mergeCell ref="Z110:AF110"/>
    <mergeCell ref="A111:N111"/>
    <mergeCell ref="O111:R111"/>
    <mergeCell ref="S111:V111"/>
    <mergeCell ref="W111:AB111"/>
    <mergeCell ref="AC111:AF111"/>
    <mergeCell ref="D124:N124"/>
    <mergeCell ref="O124:R124"/>
    <mergeCell ref="S124:V124"/>
    <mergeCell ref="W124:AB124"/>
    <mergeCell ref="AC124:AF124"/>
    <mergeCell ref="A125:L125"/>
    <mergeCell ref="M125:W125"/>
    <mergeCell ref="X125:Y125"/>
    <mergeCell ref="Z125:AF125"/>
    <mergeCell ref="D122:N122"/>
    <mergeCell ref="O122:R122"/>
    <mergeCell ref="S122:V122"/>
    <mergeCell ref="W122:AB122"/>
    <mergeCell ref="AC122:AF122"/>
    <mergeCell ref="D123:N123"/>
    <mergeCell ref="O123:R123"/>
    <mergeCell ref="S123:V123"/>
    <mergeCell ref="W123:AB123"/>
    <mergeCell ref="AC123:AF123"/>
    <mergeCell ref="D120:N120"/>
    <mergeCell ref="O120:R120"/>
    <mergeCell ref="S120:V120"/>
    <mergeCell ref="W120:AB120"/>
    <mergeCell ref="AC120:AF120"/>
    <mergeCell ref="D121:N121"/>
    <mergeCell ref="O121:R121"/>
    <mergeCell ref="S121:V121"/>
    <mergeCell ref="W121:AB121"/>
    <mergeCell ref="AC121:AF121"/>
    <mergeCell ref="D118:N118"/>
    <mergeCell ref="O118:R118"/>
    <mergeCell ref="S118:V118"/>
    <mergeCell ref="W118:AB118"/>
    <mergeCell ref="AC118:AF118"/>
    <mergeCell ref="D119:N119"/>
    <mergeCell ref="O119:R119"/>
    <mergeCell ref="S119:V119"/>
    <mergeCell ref="W119:AB119"/>
    <mergeCell ref="AC119:AF119"/>
    <mergeCell ref="M133:W133"/>
    <mergeCell ref="Z133:AF133"/>
    <mergeCell ref="A134:AF134"/>
    <mergeCell ref="G136:Z139"/>
    <mergeCell ref="AB136:AF138"/>
    <mergeCell ref="B137:E140"/>
    <mergeCell ref="AB139:AD141"/>
    <mergeCell ref="AE139:AF141"/>
    <mergeCell ref="G140:Z141"/>
    <mergeCell ref="A131:L131"/>
    <mergeCell ref="M131:W131"/>
    <mergeCell ref="X131:Y133"/>
    <mergeCell ref="Z131:AF131"/>
    <mergeCell ref="A132:J132"/>
    <mergeCell ref="K132:P132"/>
    <mergeCell ref="R132:T132"/>
    <mergeCell ref="V132:W132"/>
    <mergeCell ref="Z132:AF132"/>
    <mergeCell ref="A133:L133"/>
    <mergeCell ref="AC128:AF128"/>
    <mergeCell ref="A129:L129"/>
    <mergeCell ref="M129:W129"/>
    <mergeCell ref="X129:Y129"/>
    <mergeCell ref="Z129:AF129"/>
    <mergeCell ref="A130:AF130"/>
    <mergeCell ref="A128:I128"/>
    <mergeCell ref="J128:K128"/>
    <mergeCell ref="N128:O128"/>
    <mergeCell ref="P128:S128"/>
    <mergeCell ref="T128:W128"/>
    <mergeCell ref="X128:AB128"/>
    <mergeCell ref="A126:N126"/>
    <mergeCell ref="O126:R126"/>
    <mergeCell ref="S126:V126"/>
    <mergeCell ref="W126:AB126"/>
    <mergeCell ref="AC126:AF126"/>
    <mergeCell ref="A127:L127"/>
    <mergeCell ref="M127:W127"/>
    <mergeCell ref="X127:Y127"/>
    <mergeCell ref="Z127:AF127"/>
    <mergeCell ref="M158:W158"/>
    <mergeCell ref="Z158:AF158"/>
    <mergeCell ref="M159:W159"/>
    <mergeCell ref="Z159:AF159"/>
    <mergeCell ref="M160:W160"/>
    <mergeCell ref="Z160:AF160"/>
    <mergeCell ref="A156:L156"/>
    <mergeCell ref="M156:W156"/>
    <mergeCell ref="X156:Y156"/>
    <mergeCell ref="Z156:AF156"/>
    <mergeCell ref="A157:N157"/>
    <mergeCell ref="O157:R157"/>
    <mergeCell ref="S157:V157"/>
    <mergeCell ref="W157:AB157"/>
    <mergeCell ref="AC157:AF157"/>
    <mergeCell ref="A154:L155"/>
    <mergeCell ref="M154:M155"/>
    <mergeCell ref="N154:S154"/>
    <mergeCell ref="T154:AB154"/>
    <mergeCell ref="AC154:AF155"/>
    <mergeCell ref="N155:O155"/>
    <mergeCell ref="P155:S155"/>
    <mergeCell ref="T155:W155"/>
    <mergeCell ref="X155:AB155"/>
    <mergeCell ref="Y148:AC149"/>
    <mergeCell ref="AD148:AF149"/>
    <mergeCell ref="E149:G149"/>
    <mergeCell ref="A150:G150"/>
    <mergeCell ref="I150:AF150"/>
    <mergeCell ref="A151:AE151"/>
    <mergeCell ref="AF151:AF153"/>
    <mergeCell ref="A152:AE153"/>
    <mergeCell ref="A143:AF143"/>
    <mergeCell ref="A145:X145"/>
    <mergeCell ref="Y145:AF145"/>
    <mergeCell ref="A147:D147"/>
    <mergeCell ref="E147:G148"/>
    <mergeCell ref="H147:H150"/>
    <mergeCell ref="I147:X149"/>
    <mergeCell ref="Y147:AC147"/>
    <mergeCell ref="AD147:AF147"/>
    <mergeCell ref="A148:D149"/>
    <mergeCell ref="A168:N168"/>
    <mergeCell ref="O168:R168"/>
    <mergeCell ref="S168:V168"/>
    <mergeCell ref="W168:AB168"/>
    <mergeCell ref="AC168:AF168"/>
    <mergeCell ref="A169:L169"/>
    <mergeCell ref="M169:W169"/>
    <mergeCell ref="X169:Y169"/>
    <mergeCell ref="Z169:AF169"/>
    <mergeCell ref="A166:N166"/>
    <mergeCell ref="O166:R166"/>
    <mergeCell ref="S166:V166"/>
    <mergeCell ref="W166:AB166"/>
    <mergeCell ref="AC166:AF166"/>
    <mergeCell ref="A167:L167"/>
    <mergeCell ref="M167:W167"/>
    <mergeCell ref="X167:Y167"/>
    <mergeCell ref="Z167:AF167"/>
    <mergeCell ref="D164:N164"/>
    <mergeCell ref="O164:R164"/>
    <mergeCell ref="S164:V164"/>
    <mergeCell ref="W164:AB164"/>
    <mergeCell ref="AC164:AF164"/>
    <mergeCell ref="A165:L165"/>
    <mergeCell ref="M165:W165"/>
    <mergeCell ref="X165:Y165"/>
    <mergeCell ref="Z165:AF165"/>
    <mergeCell ref="M161:W161"/>
    <mergeCell ref="Z161:AF161"/>
    <mergeCell ref="M162:W162"/>
    <mergeCell ref="Z162:AF162"/>
    <mergeCell ref="A163:N163"/>
    <mergeCell ref="O163:R163"/>
    <mergeCell ref="S163:V163"/>
    <mergeCell ref="W163:AB163"/>
    <mergeCell ref="AC163:AF163"/>
    <mergeCell ref="A187:AF187"/>
    <mergeCell ref="A188:X188"/>
    <mergeCell ref="Y188:AF188"/>
    <mergeCell ref="A190:D191"/>
    <mergeCell ref="E190:H190"/>
    <mergeCell ref="I190:X193"/>
    <mergeCell ref="Y190:AC191"/>
    <mergeCell ref="AD190:AF191"/>
    <mergeCell ref="E191:G192"/>
    <mergeCell ref="H191:H194"/>
    <mergeCell ref="A176:L176"/>
    <mergeCell ref="M176:W176"/>
    <mergeCell ref="Z176:AF176"/>
    <mergeCell ref="A177:AF177"/>
    <mergeCell ref="G180:Z183"/>
    <mergeCell ref="AB180:AF182"/>
    <mergeCell ref="B181:E184"/>
    <mergeCell ref="AB183:AD186"/>
    <mergeCell ref="AE183:AF186"/>
    <mergeCell ref="G184:Z185"/>
    <mergeCell ref="A173:L173"/>
    <mergeCell ref="M173:W173"/>
    <mergeCell ref="X173:Y176"/>
    <mergeCell ref="Z173:AF173"/>
    <mergeCell ref="A174:J174"/>
    <mergeCell ref="K174:P174"/>
    <mergeCell ref="R174:T174"/>
    <mergeCell ref="V174:W175"/>
    <mergeCell ref="Z174:AF175"/>
    <mergeCell ref="A175:U175"/>
    <mergeCell ref="AC170:AF170"/>
    <mergeCell ref="A171:L171"/>
    <mergeCell ref="M171:W171"/>
    <mergeCell ref="X171:Y171"/>
    <mergeCell ref="Z171:AF171"/>
    <mergeCell ref="A172:AF172"/>
    <mergeCell ref="A170:I170"/>
    <mergeCell ref="J170:K170"/>
    <mergeCell ref="N170:O170"/>
    <mergeCell ref="P170:S170"/>
    <mergeCell ref="T170:W170"/>
    <mergeCell ref="X170:AB170"/>
    <mergeCell ref="AC199:AF199"/>
    <mergeCell ref="A200:L200"/>
    <mergeCell ref="M200:W200"/>
    <mergeCell ref="X200:Y200"/>
    <mergeCell ref="Z200:AF200"/>
    <mergeCell ref="A201:N201"/>
    <mergeCell ref="O201:R201"/>
    <mergeCell ref="S201:V201"/>
    <mergeCell ref="W201:AB201"/>
    <mergeCell ref="AC201:AF201"/>
    <mergeCell ref="T198:W198"/>
    <mergeCell ref="X198:AB198"/>
    <mergeCell ref="D199:L199"/>
    <mergeCell ref="N199:O199"/>
    <mergeCell ref="P199:S199"/>
    <mergeCell ref="T199:W199"/>
    <mergeCell ref="X199:AB199"/>
    <mergeCell ref="A195:AE195"/>
    <mergeCell ref="AF195:AF196"/>
    <mergeCell ref="A196:AE196"/>
    <mergeCell ref="A197:L198"/>
    <mergeCell ref="M197:M198"/>
    <mergeCell ref="N197:S197"/>
    <mergeCell ref="T197:AB197"/>
    <mergeCell ref="AC197:AF198"/>
    <mergeCell ref="N198:O198"/>
    <mergeCell ref="P198:S198"/>
    <mergeCell ref="A192:D193"/>
    <mergeCell ref="Y192:AC193"/>
    <mergeCell ref="AD192:AF193"/>
    <mergeCell ref="E193:G193"/>
    <mergeCell ref="A194:G194"/>
    <mergeCell ref="I194:AF194"/>
    <mergeCell ref="A211:L211"/>
    <mergeCell ref="M211:W211"/>
    <mergeCell ref="X211:Y211"/>
    <mergeCell ref="Z211:AF211"/>
    <mergeCell ref="A212:N212"/>
    <mergeCell ref="O212:R212"/>
    <mergeCell ref="S212:V212"/>
    <mergeCell ref="W212:AB212"/>
    <mergeCell ref="AC212:AF212"/>
    <mergeCell ref="A209:L209"/>
    <mergeCell ref="M209:W209"/>
    <mergeCell ref="X209:Y209"/>
    <mergeCell ref="Z209:AF209"/>
    <mergeCell ref="A210:N210"/>
    <mergeCell ref="O210:R210"/>
    <mergeCell ref="S210:V210"/>
    <mergeCell ref="W210:AB210"/>
    <mergeCell ref="AC210:AF210"/>
    <mergeCell ref="M207:W207"/>
    <mergeCell ref="Z207:AF207"/>
    <mergeCell ref="A208:N208"/>
    <mergeCell ref="O208:R208"/>
    <mergeCell ref="S208:V208"/>
    <mergeCell ref="W208:AB208"/>
    <mergeCell ref="AC208:AF208"/>
    <mergeCell ref="M204:W204"/>
    <mergeCell ref="Z204:AF204"/>
    <mergeCell ref="M205:W205"/>
    <mergeCell ref="Z205:AF205"/>
    <mergeCell ref="M206:W206"/>
    <mergeCell ref="Z206:AF206"/>
    <mergeCell ref="D202:N202"/>
    <mergeCell ref="O202:R202"/>
    <mergeCell ref="S202:V202"/>
    <mergeCell ref="W202:AB202"/>
    <mergeCell ref="AC202:AF202"/>
    <mergeCell ref="M203:W203"/>
    <mergeCell ref="Z203:AF203"/>
    <mergeCell ref="A220:L220"/>
    <mergeCell ref="M220:W220"/>
    <mergeCell ref="Z220:AF220"/>
    <mergeCell ref="A221:AF221"/>
    <mergeCell ref="G224:Z226"/>
    <mergeCell ref="AB224:AF225"/>
    <mergeCell ref="B225:E227"/>
    <mergeCell ref="AB226:AD228"/>
    <mergeCell ref="AE226:AF229"/>
    <mergeCell ref="G227:Z228"/>
    <mergeCell ref="A217:L217"/>
    <mergeCell ref="M217:W217"/>
    <mergeCell ref="X217:Y220"/>
    <mergeCell ref="Z217:AF217"/>
    <mergeCell ref="A218:J218"/>
    <mergeCell ref="K218:P218"/>
    <mergeCell ref="R218:T218"/>
    <mergeCell ref="V218:W219"/>
    <mergeCell ref="Z218:AF219"/>
    <mergeCell ref="A219:U219"/>
    <mergeCell ref="AC214:AF214"/>
    <mergeCell ref="A215:L215"/>
    <mergeCell ref="M215:W215"/>
    <mergeCell ref="X215:Y215"/>
    <mergeCell ref="Z215:AF215"/>
    <mergeCell ref="A216:AF216"/>
    <mergeCell ref="A213:L213"/>
    <mergeCell ref="M213:W213"/>
    <mergeCell ref="X213:Y213"/>
    <mergeCell ref="Z213:AF213"/>
    <mergeCell ref="A214:I214"/>
    <mergeCell ref="J214:K214"/>
    <mergeCell ref="N214:O214"/>
    <mergeCell ref="P214:S214"/>
    <mergeCell ref="T214:W214"/>
    <mergeCell ref="X214:AB214"/>
    <mergeCell ref="A244:L244"/>
    <mergeCell ref="M244:W244"/>
    <mergeCell ref="X244:Y244"/>
    <mergeCell ref="Z244:AF244"/>
    <mergeCell ref="A245:N245"/>
    <mergeCell ref="O245:R245"/>
    <mergeCell ref="S245:V245"/>
    <mergeCell ref="W245:AB245"/>
    <mergeCell ref="AC245:AF245"/>
    <mergeCell ref="D243:L243"/>
    <mergeCell ref="N243:O243"/>
    <mergeCell ref="P243:S243"/>
    <mergeCell ref="T243:W243"/>
    <mergeCell ref="X243:AB243"/>
    <mergeCell ref="AC243:AF243"/>
    <mergeCell ref="A241:L242"/>
    <mergeCell ref="M241:M242"/>
    <mergeCell ref="N241:S241"/>
    <mergeCell ref="T241:AB241"/>
    <mergeCell ref="AC241:AF242"/>
    <mergeCell ref="N242:O242"/>
    <mergeCell ref="P242:S242"/>
    <mergeCell ref="T242:W242"/>
    <mergeCell ref="X242:AB242"/>
    <mergeCell ref="Y235:AC236"/>
    <mergeCell ref="AD235:AF236"/>
    <mergeCell ref="E236:G236"/>
    <mergeCell ref="A237:G237"/>
    <mergeCell ref="I237:AF237"/>
    <mergeCell ref="A238:AE238"/>
    <mergeCell ref="AF238:AF240"/>
    <mergeCell ref="A239:AE240"/>
    <mergeCell ref="A230:AF230"/>
    <mergeCell ref="A232:X232"/>
    <mergeCell ref="Y232:AF232"/>
    <mergeCell ref="A234:D234"/>
    <mergeCell ref="E234:G235"/>
    <mergeCell ref="H234:H237"/>
    <mergeCell ref="I234:X236"/>
    <mergeCell ref="Y234:AC234"/>
    <mergeCell ref="AD234:AF234"/>
    <mergeCell ref="A235:D236"/>
    <mergeCell ref="A255:L255"/>
    <mergeCell ref="M255:W255"/>
    <mergeCell ref="X255:Y255"/>
    <mergeCell ref="Z255:AF255"/>
    <mergeCell ref="A256:N256"/>
    <mergeCell ref="O256:R256"/>
    <mergeCell ref="S256:V256"/>
    <mergeCell ref="W256:AB256"/>
    <mergeCell ref="AC256:AF256"/>
    <mergeCell ref="A253:L253"/>
    <mergeCell ref="M253:W253"/>
    <mergeCell ref="X253:Y253"/>
    <mergeCell ref="Z253:AF253"/>
    <mergeCell ref="A254:N254"/>
    <mergeCell ref="O254:R254"/>
    <mergeCell ref="S254:V254"/>
    <mergeCell ref="W254:AB254"/>
    <mergeCell ref="AC254:AF254"/>
    <mergeCell ref="M251:W251"/>
    <mergeCell ref="Z251:AF251"/>
    <mergeCell ref="A252:N252"/>
    <mergeCell ref="O252:R252"/>
    <mergeCell ref="S252:V252"/>
    <mergeCell ref="W252:AB252"/>
    <mergeCell ref="AC252:AF252"/>
    <mergeCell ref="M248:W248"/>
    <mergeCell ref="Z248:AF248"/>
    <mergeCell ref="M249:W249"/>
    <mergeCell ref="Z249:AF249"/>
    <mergeCell ref="M250:W250"/>
    <mergeCell ref="Z250:AF250"/>
    <mergeCell ref="D246:N246"/>
    <mergeCell ref="O246:R246"/>
    <mergeCell ref="S246:V246"/>
    <mergeCell ref="W246:AB246"/>
    <mergeCell ref="AC246:AF246"/>
    <mergeCell ref="M247:W247"/>
    <mergeCell ref="Z247:AF247"/>
    <mergeCell ref="A264:L264"/>
    <mergeCell ref="M264:W264"/>
    <mergeCell ref="Z264:AF264"/>
    <mergeCell ref="A265:AF265"/>
    <mergeCell ref="G268:Z271"/>
    <mergeCell ref="AB268:AF270"/>
    <mergeCell ref="B269:E272"/>
    <mergeCell ref="AB271:AD273"/>
    <mergeCell ref="AE271:AF273"/>
    <mergeCell ref="G272:Z272"/>
    <mergeCell ref="A261:L261"/>
    <mergeCell ref="M261:W261"/>
    <mergeCell ref="X261:Y264"/>
    <mergeCell ref="Z261:AF262"/>
    <mergeCell ref="A262:J263"/>
    <mergeCell ref="K262:P263"/>
    <mergeCell ref="R262:T263"/>
    <mergeCell ref="U262:W262"/>
    <mergeCell ref="V263:W263"/>
    <mergeCell ref="Z263:AF263"/>
    <mergeCell ref="AC258:AF258"/>
    <mergeCell ref="A259:L259"/>
    <mergeCell ref="M259:W259"/>
    <mergeCell ref="X259:Y259"/>
    <mergeCell ref="Z259:AF259"/>
    <mergeCell ref="A260:AF260"/>
    <mergeCell ref="A257:L257"/>
    <mergeCell ref="M257:W257"/>
    <mergeCell ref="X257:Y257"/>
    <mergeCell ref="Z257:AF257"/>
    <mergeCell ref="A258:I258"/>
    <mergeCell ref="J258:K258"/>
    <mergeCell ref="N258:O258"/>
    <mergeCell ref="P258:S258"/>
    <mergeCell ref="T258:W258"/>
    <mergeCell ref="X258:AB258"/>
    <mergeCell ref="AC287:AF287"/>
    <mergeCell ref="D288:L288"/>
    <mergeCell ref="N288:O288"/>
    <mergeCell ref="P288:S288"/>
    <mergeCell ref="T288:W288"/>
    <mergeCell ref="X288:AB288"/>
    <mergeCell ref="AC288:AF288"/>
    <mergeCell ref="T286:W286"/>
    <mergeCell ref="X286:AB286"/>
    <mergeCell ref="D287:L287"/>
    <mergeCell ref="N287:O287"/>
    <mergeCell ref="P287:S287"/>
    <mergeCell ref="T287:W287"/>
    <mergeCell ref="X287:AB287"/>
    <mergeCell ref="A283:AE283"/>
    <mergeCell ref="AF283:AF284"/>
    <mergeCell ref="A284:AE284"/>
    <mergeCell ref="A285:L286"/>
    <mergeCell ref="M285:M286"/>
    <mergeCell ref="N285:S285"/>
    <mergeCell ref="T285:AB285"/>
    <mergeCell ref="AC285:AF286"/>
    <mergeCell ref="N286:O286"/>
    <mergeCell ref="P286:S286"/>
    <mergeCell ref="A280:D281"/>
    <mergeCell ref="Y280:AC281"/>
    <mergeCell ref="AD280:AF281"/>
    <mergeCell ref="E281:G281"/>
    <mergeCell ref="A282:G282"/>
    <mergeCell ref="I282:AF282"/>
    <mergeCell ref="A275:AF275"/>
    <mergeCell ref="A276:X276"/>
    <mergeCell ref="Y276:AF276"/>
    <mergeCell ref="A278:D279"/>
    <mergeCell ref="E278:H278"/>
    <mergeCell ref="I278:X281"/>
    <mergeCell ref="Y278:AC279"/>
    <mergeCell ref="AD278:AF279"/>
    <mergeCell ref="E279:G280"/>
    <mergeCell ref="H279:H282"/>
    <mergeCell ref="A298:L298"/>
    <mergeCell ref="M298:W298"/>
    <mergeCell ref="X298:Y298"/>
    <mergeCell ref="Z298:AF298"/>
    <mergeCell ref="A299:N299"/>
    <mergeCell ref="O299:R299"/>
    <mergeCell ref="S299:V299"/>
    <mergeCell ref="W299:AB299"/>
    <mergeCell ref="AC299:AF299"/>
    <mergeCell ref="M296:W296"/>
    <mergeCell ref="Z296:AF296"/>
    <mergeCell ref="A297:N297"/>
    <mergeCell ref="O297:R297"/>
    <mergeCell ref="S297:V297"/>
    <mergeCell ref="W297:AB297"/>
    <mergeCell ref="AC297:AF297"/>
    <mergeCell ref="M293:W293"/>
    <mergeCell ref="Z293:AF293"/>
    <mergeCell ref="M294:W294"/>
    <mergeCell ref="Z294:AF294"/>
    <mergeCell ref="M295:W295"/>
    <mergeCell ref="Z295:AF295"/>
    <mergeCell ref="D291:N291"/>
    <mergeCell ref="O291:R291"/>
    <mergeCell ref="S291:V291"/>
    <mergeCell ref="W291:AB291"/>
    <mergeCell ref="AC291:AF291"/>
    <mergeCell ref="M292:W292"/>
    <mergeCell ref="Z292:AF292"/>
    <mergeCell ref="A289:L289"/>
    <mergeCell ref="M289:W289"/>
    <mergeCell ref="X289:Y289"/>
    <mergeCell ref="Z289:AF289"/>
    <mergeCell ref="A290:N290"/>
    <mergeCell ref="O290:R290"/>
    <mergeCell ref="S290:V290"/>
    <mergeCell ref="W290:AB290"/>
    <mergeCell ref="AC290:AF290"/>
    <mergeCell ref="A306:L306"/>
    <mergeCell ref="M306:W306"/>
    <mergeCell ref="X306:Y309"/>
    <mergeCell ref="Z306:AF307"/>
    <mergeCell ref="A307:J308"/>
    <mergeCell ref="K307:P308"/>
    <mergeCell ref="R307:T308"/>
    <mergeCell ref="U307:W307"/>
    <mergeCell ref="V308:W308"/>
    <mergeCell ref="Z308:AF308"/>
    <mergeCell ref="AC303:AF303"/>
    <mergeCell ref="A304:L304"/>
    <mergeCell ref="M304:W304"/>
    <mergeCell ref="X304:Y304"/>
    <mergeCell ref="Z304:AF304"/>
    <mergeCell ref="A305:AF305"/>
    <mergeCell ref="A302:L302"/>
    <mergeCell ref="M302:W302"/>
    <mergeCell ref="X302:Y302"/>
    <mergeCell ref="Z302:AF302"/>
    <mergeCell ref="A303:I303"/>
    <mergeCell ref="J303:K303"/>
    <mergeCell ref="N303:O303"/>
    <mergeCell ref="P303:S303"/>
    <mergeCell ref="T303:W303"/>
    <mergeCell ref="X303:AB303"/>
    <mergeCell ref="A300:L300"/>
    <mergeCell ref="M300:W300"/>
    <mergeCell ref="X300:Y300"/>
    <mergeCell ref="Z300:AF300"/>
    <mergeCell ref="A301:N301"/>
    <mergeCell ref="O301:R301"/>
    <mergeCell ref="S301:V301"/>
    <mergeCell ref="W301:AB301"/>
    <mergeCell ref="AC301:AF301"/>
    <mergeCell ref="A327:AE327"/>
    <mergeCell ref="AF327:AF329"/>
    <mergeCell ref="A328:AE329"/>
    <mergeCell ref="A330:L331"/>
    <mergeCell ref="M330:M331"/>
    <mergeCell ref="N330:S330"/>
    <mergeCell ref="T330:AB330"/>
    <mergeCell ref="AC330:AF331"/>
    <mergeCell ref="N331:O331"/>
    <mergeCell ref="P331:S331"/>
    <mergeCell ref="A324:D325"/>
    <mergeCell ref="Y324:AC325"/>
    <mergeCell ref="AD324:AF325"/>
    <mergeCell ref="E325:G325"/>
    <mergeCell ref="A326:G326"/>
    <mergeCell ref="I326:AF326"/>
    <mergeCell ref="A319:AF319"/>
    <mergeCell ref="A320:X320"/>
    <mergeCell ref="Y320:AF320"/>
    <mergeCell ref="A322:D323"/>
    <mergeCell ref="E322:H322"/>
    <mergeCell ref="I322:X325"/>
    <mergeCell ref="Y322:AC323"/>
    <mergeCell ref="AD322:AF323"/>
    <mergeCell ref="E323:G324"/>
    <mergeCell ref="H323:H326"/>
    <mergeCell ref="A309:L309"/>
    <mergeCell ref="M309:W309"/>
    <mergeCell ref="Z309:AF309"/>
    <mergeCell ref="A310:AF310"/>
    <mergeCell ref="G313:Z315"/>
    <mergeCell ref="AB313:AF314"/>
    <mergeCell ref="B314:E316"/>
    <mergeCell ref="AB315:AD317"/>
    <mergeCell ref="AE315:AF318"/>
    <mergeCell ref="G316:Z317"/>
    <mergeCell ref="M338:W338"/>
    <mergeCell ref="Z338:AF338"/>
    <mergeCell ref="M339:W339"/>
    <mergeCell ref="Z339:AF339"/>
    <mergeCell ref="M340:W340"/>
    <mergeCell ref="Z340:AF340"/>
    <mergeCell ref="D336:N336"/>
    <mergeCell ref="O336:R336"/>
    <mergeCell ref="S336:V336"/>
    <mergeCell ref="W336:AB336"/>
    <mergeCell ref="AC336:AF336"/>
    <mergeCell ref="M337:W337"/>
    <mergeCell ref="Z337:AF337"/>
    <mergeCell ref="A334:L334"/>
    <mergeCell ref="M334:W334"/>
    <mergeCell ref="X334:Y334"/>
    <mergeCell ref="Z334:AF334"/>
    <mergeCell ref="A335:N335"/>
    <mergeCell ref="O335:R335"/>
    <mergeCell ref="S335:V335"/>
    <mergeCell ref="W335:AB335"/>
    <mergeCell ref="AC335:AF335"/>
    <mergeCell ref="AC332:AF332"/>
    <mergeCell ref="D333:L333"/>
    <mergeCell ref="N333:O333"/>
    <mergeCell ref="P333:S333"/>
    <mergeCell ref="T333:W333"/>
    <mergeCell ref="X333:AB333"/>
    <mergeCell ref="AC333:AF333"/>
    <mergeCell ref="T331:W331"/>
    <mergeCell ref="X331:AB331"/>
    <mergeCell ref="D332:L332"/>
    <mergeCell ref="N332:O332"/>
    <mergeCell ref="P332:S332"/>
    <mergeCell ref="T332:W332"/>
    <mergeCell ref="X332:AB332"/>
    <mergeCell ref="A347:L347"/>
    <mergeCell ref="M347:W347"/>
    <mergeCell ref="X347:Y347"/>
    <mergeCell ref="Z347:AF347"/>
    <mergeCell ref="A348:I348"/>
    <mergeCell ref="J348:K348"/>
    <mergeCell ref="N348:O348"/>
    <mergeCell ref="P348:S348"/>
    <mergeCell ref="T348:W348"/>
    <mergeCell ref="X348:AB348"/>
    <mergeCell ref="A345:L345"/>
    <mergeCell ref="M345:W345"/>
    <mergeCell ref="X345:Y345"/>
    <mergeCell ref="Z345:AF345"/>
    <mergeCell ref="A346:N346"/>
    <mergeCell ref="O346:R346"/>
    <mergeCell ref="S346:V346"/>
    <mergeCell ref="W346:AB346"/>
    <mergeCell ref="AC346:AF346"/>
    <mergeCell ref="A343:L343"/>
    <mergeCell ref="M343:W343"/>
    <mergeCell ref="X343:Y343"/>
    <mergeCell ref="Z343:AF343"/>
    <mergeCell ref="A344:N344"/>
    <mergeCell ref="O344:R344"/>
    <mergeCell ref="S344:V344"/>
    <mergeCell ref="W344:AB344"/>
    <mergeCell ref="AC344:AF344"/>
    <mergeCell ref="M341:W341"/>
    <mergeCell ref="Z341:AF341"/>
    <mergeCell ref="A342:N342"/>
    <mergeCell ref="O342:R342"/>
    <mergeCell ref="S342:V342"/>
    <mergeCell ref="W342:AB342"/>
    <mergeCell ref="AC342:AF342"/>
    <mergeCell ref="A365:AF365"/>
    <mergeCell ref="A366:X366"/>
    <mergeCell ref="Y366:AF366"/>
    <mergeCell ref="A368:D369"/>
    <mergeCell ref="E368:H368"/>
    <mergeCell ref="I368:X371"/>
    <mergeCell ref="Y368:AC369"/>
    <mergeCell ref="AD368:AF369"/>
    <mergeCell ref="E369:G370"/>
    <mergeCell ref="H369:H371"/>
    <mergeCell ref="A354:L354"/>
    <mergeCell ref="M354:W354"/>
    <mergeCell ref="Z354:AF354"/>
    <mergeCell ref="A355:AF355"/>
    <mergeCell ref="G358:Z361"/>
    <mergeCell ref="AB358:AF360"/>
    <mergeCell ref="B359:E362"/>
    <mergeCell ref="AB361:AD363"/>
    <mergeCell ref="AE361:AF363"/>
    <mergeCell ref="G362:Z362"/>
    <mergeCell ref="A351:L351"/>
    <mergeCell ref="M351:W351"/>
    <mergeCell ref="X351:Y354"/>
    <mergeCell ref="Z351:AF351"/>
    <mergeCell ref="A352:J352"/>
    <mergeCell ref="K352:P352"/>
    <mergeCell ref="R352:T352"/>
    <mergeCell ref="V352:W353"/>
    <mergeCell ref="Z352:AF353"/>
    <mergeCell ref="A353:U353"/>
    <mergeCell ref="AC348:AF348"/>
    <mergeCell ref="A349:L349"/>
    <mergeCell ref="M349:W349"/>
    <mergeCell ref="X349:Y349"/>
    <mergeCell ref="Z349:AF349"/>
    <mergeCell ref="A350:AF350"/>
    <mergeCell ref="A378:L378"/>
    <mergeCell ref="M378:W378"/>
    <mergeCell ref="X378:Y378"/>
    <mergeCell ref="Z378:AF378"/>
    <mergeCell ref="A379:N379"/>
    <mergeCell ref="O379:R379"/>
    <mergeCell ref="S379:V379"/>
    <mergeCell ref="W379:AB379"/>
    <mergeCell ref="AC379:AF379"/>
    <mergeCell ref="D377:L377"/>
    <mergeCell ref="N377:O377"/>
    <mergeCell ref="P377:S377"/>
    <mergeCell ref="T377:W377"/>
    <mergeCell ref="X377:AB377"/>
    <mergeCell ref="AC377:AF377"/>
    <mergeCell ref="D376:L376"/>
    <mergeCell ref="N376:O376"/>
    <mergeCell ref="P376:S376"/>
    <mergeCell ref="T376:W376"/>
    <mergeCell ref="X376:AB376"/>
    <mergeCell ref="AC376:AF376"/>
    <mergeCell ref="A374:L375"/>
    <mergeCell ref="M374:M375"/>
    <mergeCell ref="N374:S374"/>
    <mergeCell ref="T374:AB374"/>
    <mergeCell ref="AC374:AF375"/>
    <mergeCell ref="N375:O375"/>
    <mergeCell ref="P375:S375"/>
    <mergeCell ref="T375:W375"/>
    <mergeCell ref="X375:AB375"/>
    <mergeCell ref="A370:D371"/>
    <mergeCell ref="Y370:AC371"/>
    <mergeCell ref="AD370:AF371"/>
    <mergeCell ref="E371:G371"/>
    <mergeCell ref="A372:AE372"/>
    <mergeCell ref="AF372:AF373"/>
    <mergeCell ref="A373:AE373"/>
    <mergeCell ref="A389:L389"/>
    <mergeCell ref="M389:W389"/>
    <mergeCell ref="X389:Y389"/>
    <mergeCell ref="Z389:AF389"/>
    <mergeCell ref="A390:N390"/>
    <mergeCell ref="O390:R390"/>
    <mergeCell ref="S390:V390"/>
    <mergeCell ref="W390:AB390"/>
    <mergeCell ref="AC390:AF390"/>
    <mergeCell ref="A387:L387"/>
    <mergeCell ref="M387:W387"/>
    <mergeCell ref="X387:Y387"/>
    <mergeCell ref="Z387:AF387"/>
    <mergeCell ref="A388:N388"/>
    <mergeCell ref="O388:R388"/>
    <mergeCell ref="S388:V388"/>
    <mergeCell ref="W388:AB388"/>
    <mergeCell ref="AC388:AF388"/>
    <mergeCell ref="M385:W385"/>
    <mergeCell ref="Z385:AF385"/>
    <mergeCell ref="A386:N386"/>
    <mergeCell ref="O386:R386"/>
    <mergeCell ref="S386:V386"/>
    <mergeCell ref="W386:AB386"/>
    <mergeCell ref="AC386:AF386"/>
    <mergeCell ref="M382:W382"/>
    <mergeCell ref="Z382:AF382"/>
    <mergeCell ref="M383:W383"/>
    <mergeCell ref="Z383:AF383"/>
    <mergeCell ref="M384:W384"/>
    <mergeCell ref="Z384:AF384"/>
    <mergeCell ref="D380:N380"/>
    <mergeCell ref="O380:R380"/>
    <mergeCell ref="S380:V380"/>
    <mergeCell ref="W380:AB380"/>
    <mergeCell ref="AC380:AF380"/>
    <mergeCell ref="M381:W381"/>
    <mergeCell ref="Z381:AF381"/>
    <mergeCell ref="A398:L398"/>
    <mergeCell ref="M398:W398"/>
    <mergeCell ref="Z398:AF398"/>
    <mergeCell ref="A399:AF399"/>
    <mergeCell ref="G402:Z405"/>
    <mergeCell ref="AB402:AF404"/>
    <mergeCell ref="B403:E406"/>
    <mergeCell ref="AB405:AD407"/>
    <mergeCell ref="AE405:AF408"/>
    <mergeCell ref="G406:Z407"/>
    <mergeCell ref="A395:L395"/>
    <mergeCell ref="M395:W395"/>
    <mergeCell ref="X395:Y398"/>
    <mergeCell ref="Z395:AF396"/>
    <mergeCell ref="A396:J397"/>
    <mergeCell ref="K396:P397"/>
    <mergeCell ref="R396:T397"/>
    <mergeCell ref="U396:W396"/>
    <mergeCell ref="V397:W397"/>
    <mergeCell ref="Z397:AF397"/>
    <mergeCell ref="AC392:AF392"/>
    <mergeCell ref="A393:L393"/>
    <mergeCell ref="M393:W393"/>
    <mergeCell ref="X393:Y393"/>
    <mergeCell ref="Z393:AF393"/>
    <mergeCell ref="A394:AF394"/>
    <mergeCell ref="A391:L391"/>
    <mergeCell ref="M391:W391"/>
    <mergeCell ref="X391:Y391"/>
    <mergeCell ref="Z391:AF391"/>
    <mergeCell ref="A392:I392"/>
    <mergeCell ref="J392:K392"/>
    <mergeCell ref="N392:O392"/>
    <mergeCell ref="P392:S392"/>
    <mergeCell ref="T392:W392"/>
    <mergeCell ref="X392:AB392"/>
    <mergeCell ref="AC422:AF422"/>
    <mergeCell ref="D423:L423"/>
    <mergeCell ref="N423:O423"/>
    <mergeCell ref="P423:S423"/>
    <mergeCell ref="T423:W423"/>
    <mergeCell ref="X423:AB423"/>
    <mergeCell ref="AC423:AF423"/>
    <mergeCell ref="T421:W421"/>
    <mergeCell ref="X421:AB421"/>
    <mergeCell ref="D422:L422"/>
    <mergeCell ref="N422:O422"/>
    <mergeCell ref="P422:S422"/>
    <mergeCell ref="T422:W422"/>
    <mergeCell ref="X422:AB422"/>
    <mergeCell ref="A417:AE417"/>
    <mergeCell ref="AF417:AF419"/>
    <mergeCell ref="A418:AE419"/>
    <mergeCell ref="A420:L421"/>
    <mergeCell ref="M420:M421"/>
    <mergeCell ref="N420:S420"/>
    <mergeCell ref="T420:AB420"/>
    <mergeCell ref="AC420:AF421"/>
    <mergeCell ref="N421:O421"/>
    <mergeCell ref="P421:S421"/>
    <mergeCell ref="A414:D415"/>
    <mergeCell ref="Y414:AC415"/>
    <mergeCell ref="AD414:AF415"/>
    <mergeCell ref="E415:G415"/>
    <mergeCell ref="A416:G416"/>
    <mergeCell ref="I416:AF416"/>
    <mergeCell ref="A409:AF409"/>
    <mergeCell ref="A410:X410"/>
    <mergeCell ref="Y410:AF410"/>
    <mergeCell ref="A412:D413"/>
    <mergeCell ref="E412:H412"/>
    <mergeCell ref="I412:X415"/>
    <mergeCell ref="Y412:AC413"/>
    <mergeCell ref="AD412:AF413"/>
    <mergeCell ref="E413:G414"/>
    <mergeCell ref="H413:H416"/>
    <mergeCell ref="A433:L433"/>
    <mergeCell ref="M433:W433"/>
    <mergeCell ref="X433:Y433"/>
    <mergeCell ref="Z433:AF433"/>
    <mergeCell ref="A434:N434"/>
    <mergeCell ref="O434:R434"/>
    <mergeCell ref="S434:V434"/>
    <mergeCell ref="W434:AB434"/>
    <mergeCell ref="AC434:AF434"/>
    <mergeCell ref="M431:W431"/>
    <mergeCell ref="Z431:AF431"/>
    <mergeCell ref="A432:N432"/>
    <mergeCell ref="O432:R432"/>
    <mergeCell ref="S432:V432"/>
    <mergeCell ref="W432:AB432"/>
    <mergeCell ref="AC432:AF432"/>
    <mergeCell ref="M428:W428"/>
    <mergeCell ref="Z428:AF428"/>
    <mergeCell ref="M429:W429"/>
    <mergeCell ref="Z429:AF429"/>
    <mergeCell ref="M430:W430"/>
    <mergeCell ref="Z430:AF430"/>
    <mergeCell ref="D426:N426"/>
    <mergeCell ref="O426:R426"/>
    <mergeCell ref="S426:V426"/>
    <mergeCell ref="W426:AB426"/>
    <mergeCell ref="AC426:AF426"/>
    <mergeCell ref="M427:W427"/>
    <mergeCell ref="Z427:AF427"/>
    <mergeCell ref="A424:L424"/>
    <mergeCell ref="M424:W424"/>
    <mergeCell ref="X424:Y424"/>
    <mergeCell ref="Z424:AF424"/>
    <mergeCell ref="A425:N425"/>
    <mergeCell ref="O425:R425"/>
    <mergeCell ref="S425:V425"/>
    <mergeCell ref="W425:AB425"/>
    <mergeCell ref="AC425:AF425"/>
    <mergeCell ref="A441:L441"/>
    <mergeCell ref="M441:W441"/>
    <mergeCell ref="X441:Y444"/>
    <mergeCell ref="Z441:AF441"/>
    <mergeCell ref="A442:J442"/>
    <mergeCell ref="K442:P442"/>
    <mergeCell ref="R442:T442"/>
    <mergeCell ref="V442:W443"/>
    <mergeCell ref="Z442:AF443"/>
    <mergeCell ref="A443:U443"/>
    <mergeCell ref="AC438:AF438"/>
    <mergeCell ref="A439:L439"/>
    <mergeCell ref="M439:W439"/>
    <mergeCell ref="X439:Y439"/>
    <mergeCell ref="Z439:AF439"/>
    <mergeCell ref="A440:AF440"/>
    <mergeCell ref="A437:L437"/>
    <mergeCell ref="M437:W437"/>
    <mergeCell ref="X437:Y437"/>
    <mergeCell ref="Z437:AF437"/>
    <mergeCell ref="A438:I438"/>
    <mergeCell ref="J438:K438"/>
    <mergeCell ref="N438:O438"/>
    <mergeCell ref="P438:S438"/>
    <mergeCell ref="T438:W438"/>
    <mergeCell ref="X438:AB438"/>
    <mergeCell ref="A435:L435"/>
    <mergeCell ref="M435:W435"/>
    <mergeCell ref="X435:Y435"/>
    <mergeCell ref="Z435:AF435"/>
    <mergeCell ref="A436:N436"/>
    <mergeCell ref="O436:R436"/>
    <mergeCell ref="S436:V436"/>
    <mergeCell ref="W436:AB436"/>
    <mergeCell ref="AC436:AF436"/>
    <mergeCell ref="D467:L467"/>
    <mergeCell ref="N467:O467"/>
    <mergeCell ref="P467:S467"/>
    <mergeCell ref="T467:W467"/>
    <mergeCell ref="X467:AB467"/>
    <mergeCell ref="AC467:AF467"/>
    <mergeCell ref="A465:L466"/>
    <mergeCell ref="M465:M466"/>
    <mergeCell ref="N465:S465"/>
    <mergeCell ref="T465:AB465"/>
    <mergeCell ref="AC465:AF466"/>
    <mergeCell ref="N466:O466"/>
    <mergeCell ref="P466:S466"/>
    <mergeCell ref="T466:W466"/>
    <mergeCell ref="X466:AB466"/>
    <mergeCell ref="A461:D462"/>
    <mergeCell ref="Y461:AC462"/>
    <mergeCell ref="AD461:AF462"/>
    <mergeCell ref="E462:G462"/>
    <mergeCell ref="A463:AE463"/>
    <mergeCell ref="AF463:AF464"/>
    <mergeCell ref="A464:AE464"/>
    <mergeCell ref="A455:AF455"/>
    <mergeCell ref="A457:X457"/>
    <mergeCell ref="Y457:AF457"/>
    <mergeCell ref="A459:D460"/>
    <mergeCell ref="E459:H459"/>
    <mergeCell ref="I459:X462"/>
    <mergeCell ref="Y459:AC460"/>
    <mergeCell ref="AD459:AF460"/>
    <mergeCell ref="E460:G461"/>
    <mergeCell ref="H460:H462"/>
    <mergeCell ref="A444:L444"/>
    <mergeCell ref="M444:W444"/>
    <mergeCell ref="Z444:AF444"/>
    <mergeCell ref="A445:AF445"/>
    <mergeCell ref="G448:Z451"/>
    <mergeCell ref="AB448:AF450"/>
    <mergeCell ref="B449:E452"/>
    <mergeCell ref="AB451:AD453"/>
    <mergeCell ref="AE451:AF453"/>
    <mergeCell ref="G452:Z453"/>
    <mergeCell ref="M476:W476"/>
    <mergeCell ref="Z476:AF476"/>
    <mergeCell ref="A477:N477"/>
    <mergeCell ref="O477:R477"/>
    <mergeCell ref="S477:V477"/>
    <mergeCell ref="W477:AB477"/>
    <mergeCell ref="AC477:AF477"/>
    <mergeCell ref="M473:W473"/>
    <mergeCell ref="Z473:AF473"/>
    <mergeCell ref="M474:W474"/>
    <mergeCell ref="Z474:AF474"/>
    <mergeCell ref="M475:W475"/>
    <mergeCell ref="Z475:AF475"/>
    <mergeCell ref="D471:N471"/>
    <mergeCell ref="O471:R471"/>
    <mergeCell ref="S471:V471"/>
    <mergeCell ref="W471:AB471"/>
    <mergeCell ref="AC471:AF471"/>
    <mergeCell ref="M472:W472"/>
    <mergeCell ref="Z472:AF472"/>
    <mergeCell ref="A469:L469"/>
    <mergeCell ref="M469:W469"/>
    <mergeCell ref="X469:Y469"/>
    <mergeCell ref="Z469:AF469"/>
    <mergeCell ref="A470:N470"/>
    <mergeCell ref="O470:R470"/>
    <mergeCell ref="S470:V470"/>
    <mergeCell ref="W470:AB470"/>
    <mergeCell ref="AC470:AF470"/>
    <mergeCell ref="D468:L468"/>
    <mergeCell ref="N468:O468"/>
    <mergeCell ref="P468:S468"/>
    <mergeCell ref="T468:W468"/>
    <mergeCell ref="X468:AB468"/>
    <mergeCell ref="AC468:AF468"/>
    <mergeCell ref="AC483:AF483"/>
    <mergeCell ref="A484:L484"/>
    <mergeCell ref="M484:W484"/>
    <mergeCell ref="X484:Y484"/>
    <mergeCell ref="Z484:AF484"/>
    <mergeCell ref="A485:AF485"/>
    <mergeCell ref="A482:L482"/>
    <mergeCell ref="M482:W482"/>
    <mergeCell ref="X482:Y482"/>
    <mergeCell ref="Z482:AF482"/>
    <mergeCell ref="A483:I483"/>
    <mergeCell ref="J483:K483"/>
    <mergeCell ref="N483:O483"/>
    <mergeCell ref="P483:S483"/>
    <mergeCell ref="T483:W483"/>
    <mergeCell ref="X483:AB483"/>
    <mergeCell ref="A480:L480"/>
    <mergeCell ref="M480:W480"/>
    <mergeCell ref="X480:Y480"/>
    <mergeCell ref="Z480:AF480"/>
    <mergeCell ref="A481:N481"/>
    <mergeCell ref="O481:R481"/>
    <mergeCell ref="S481:V481"/>
    <mergeCell ref="W481:AB481"/>
    <mergeCell ref="AC481:AF481"/>
    <mergeCell ref="A478:L478"/>
    <mergeCell ref="M478:W478"/>
    <mergeCell ref="X478:Y478"/>
    <mergeCell ref="Z478:AF478"/>
    <mergeCell ref="A479:N479"/>
    <mergeCell ref="O479:R479"/>
    <mergeCell ref="S479:V479"/>
    <mergeCell ref="W479:AB479"/>
    <mergeCell ref="AC479:AF479"/>
    <mergeCell ref="A505:D505"/>
    <mergeCell ref="E505:G505"/>
    <mergeCell ref="Y505:AC505"/>
    <mergeCell ref="AD505:AF505"/>
    <mergeCell ref="A506:G506"/>
    <mergeCell ref="I506:AF506"/>
    <mergeCell ref="A500:AF500"/>
    <mergeCell ref="A501:X501"/>
    <mergeCell ref="Y501:AF501"/>
    <mergeCell ref="A503:D504"/>
    <mergeCell ref="E503:H503"/>
    <mergeCell ref="I503:X505"/>
    <mergeCell ref="Y503:AC504"/>
    <mergeCell ref="AD503:AF504"/>
    <mergeCell ref="E504:G504"/>
    <mergeCell ref="H504:H506"/>
    <mergeCell ref="A489:L489"/>
    <mergeCell ref="M489:W489"/>
    <mergeCell ref="Z489:AF489"/>
    <mergeCell ref="A490:AF490"/>
    <mergeCell ref="G493:Z496"/>
    <mergeCell ref="AB493:AF495"/>
    <mergeCell ref="B494:E497"/>
    <mergeCell ref="AB496:AD499"/>
    <mergeCell ref="AE496:AF499"/>
    <mergeCell ref="G497:Z498"/>
    <mergeCell ref="A486:L486"/>
    <mergeCell ref="M486:W486"/>
    <mergeCell ref="X486:Y489"/>
    <mergeCell ref="Z486:AF487"/>
    <mergeCell ref="A487:J488"/>
    <mergeCell ref="K487:P488"/>
    <mergeCell ref="R487:T488"/>
    <mergeCell ref="U487:W487"/>
    <mergeCell ref="V488:W488"/>
    <mergeCell ref="Z488:AF488"/>
    <mergeCell ref="A513:L513"/>
    <mergeCell ref="M513:W513"/>
    <mergeCell ref="X513:Y513"/>
    <mergeCell ref="Z513:AF513"/>
    <mergeCell ref="A514:N514"/>
    <mergeCell ref="O514:R514"/>
    <mergeCell ref="S514:V514"/>
    <mergeCell ref="W514:AB514"/>
    <mergeCell ref="AC514:AF514"/>
    <mergeCell ref="AC511:AF511"/>
    <mergeCell ref="D512:L512"/>
    <mergeCell ref="N512:O512"/>
    <mergeCell ref="P512:S512"/>
    <mergeCell ref="T512:W512"/>
    <mergeCell ref="X512:AB512"/>
    <mergeCell ref="AC512:AF512"/>
    <mergeCell ref="T510:W510"/>
    <mergeCell ref="X510:AB510"/>
    <mergeCell ref="D511:L511"/>
    <mergeCell ref="N511:O511"/>
    <mergeCell ref="P511:S511"/>
    <mergeCell ref="T511:W511"/>
    <mergeCell ref="X511:AB511"/>
    <mergeCell ref="A507:AE507"/>
    <mergeCell ref="AF507:AF508"/>
    <mergeCell ref="A508:AE508"/>
    <mergeCell ref="A509:L510"/>
    <mergeCell ref="M509:M510"/>
    <mergeCell ref="N509:S509"/>
    <mergeCell ref="T509:AB509"/>
    <mergeCell ref="AC509:AF510"/>
    <mergeCell ref="N510:O510"/>
    <mergeCell ref="P510:S510"/>
    <mergeCell ref="A524:L524"/>
    <mergeCell ref="M524:W524"/>
    <mergeCell ref="X524:Y524"/>
    <mergeCell ref="Z524:AF524"/>
    <mergeCell ref="A525:N525"/>
    <mergeCell ref="O525:R525"/>
    <mergeCell ref="S525:V525"/>
    <mergeCell ref="W525:AB525"/>
    <mergeCell ref="AC525:AF525"/>
    <mergeCell ref="A522:L522"/>
    <mergeCell ref="M522:W522"/>
    <mergeCell ref="X522:Y522"/>
    <mergeCell ref="Z522:AF522"/>
    <mergeCell ref="A523:N523"/>
    <mergeCell ref="O523:R523"/>
    <mergeCell ref="S523:V523"/>
    <mergeCell ref="W523:AB523"/>
    <mergeCell ref="AC523:AF523"/>
    <mergeCell ref="M520:W520"/>
    <mergeCell ref="Z520:AF520"/>
    <mergeCell ref="A521:N521"/>
    <mergeCell ref="O521:R521"/>
    <mergeCell ref="S521:V521"/>
    <mergeCell ref="W521:AB521"/>
    <mergeCell ref="AC521:AF521"/>
    <mergeCell ref="M517:W517"/>
    <mergeCell ref="Z517:AF517"/>
    <mergeCell ref="M518:W518"/>
    <mergeCell ref="Z518:AF518"/>
    <mergeCell ref="M519:W519"/>
    <mergeCell ref="Z519:AF519"/>
    <mergeCell ref="D515:N515"/>
    <mergeCell ref="O515:R515"/>
    <mergeCell ref="S515:V515"/>
    <mergeCell ref="W515:AB515"/>
    <mergeCell ref="AC515:AF515"/>
    <mergeCell ref="M516:W516"/>
    <mergeCell ref="Z516:AF516"/>
    <mergeCell ref="M532:W532"/>
    <mergeCell ref="Z532:AF532"/>
    <mergeCell ref="A533:AF533"/>
    <mergeCell ref="G536:Z539"/>
    <mergeCell ref="AB536:AF538"/>
    <mergeCell ref="B537:E540"/>
    <mergeCell ref="AB539:AD541"/>
    <mergeCell ref="AE539:AF541"/>
    <mergeCell ref="G540:Z541"/>
    <mergeCell ref="A530:L530"/>
    <mergeCell ref="M530:W530"/>
    <mergeCell ref="X530:Y532"/>
    <mergeCell ref="Z530:AF530"/>
    <mergeCell ref="A531:J531"/>
    <mergeCell ref="K531:P531"/>
    <mergeCell ref="R531:T531"/>
    <mergeCell ref="V531:W531"/>
    <mergeCell ref="Z531:AF531"/>
    <mergeCell ref="A532:L532"/>
    <mergeCell ref="AC527:AF527"/>
    <mergeCell ref="A528:L528"/>
    <mergeCell ref="M528:W528"/>
    <mergeCell ref="X528:Y528"/>
    <mergeCell ref="Z528:AF528"/>
    <mergeCell ref="A529:AF529"/>
    <mergeCell ref="A526:L526"/>
    <mergeCell ref="M526:W526"/>
    <mergeCell ref="X526:Y526"/>
    <mergeCell ref="Z526:AF526"/>
    <mergeCell ref="A527:I527"/>
    <mergeCell ref="J527:K527"/>
    <mergeCell ref="N527:O527"/>
    <mergeCell ref="P527:S527"/>
    <mergeCell ref="T527:W527"/>
    <mergeCell ref="X527:AB527"/>
    <mergeCell ref="D556:L556"/>
    <mergeCell ref="N556:O556"/>
    <mergeCell ref="P556:S556"/>
    <mergeCell ref="T556:W556"/>
    <mergeCell ref="X556:AB556"/>
    <mergeCell ref="AC556:AF556"/>
    <mergeCell ref="A554:L555"/>
    <mergeCell ref="M554:M555"/>
    <mergeCell ref="N554:S554"/>
    <mergeCell ref="T554:AB554"/>
    <mergeCell ref="AC554:AF555"/>
    <mergeCell ref="N555:O555"/>
    <mergeCell ref="P555:S555"/>
    <mergeCell ref="T555:W555"/>
    <mergeCell ref="X555:AB555"/>
    <mergeCell ref="Y548:AC549"/>
    <mergeCell ref="AD548:AF549"/>
    <mergeCell ref="E549:G549"/>
    <mergeCell ref="A550:G550"/>
    <mergeCell ref="I550:AF550"/>
    <mergeCell ref="A551:AE551"/>
    <mergeCell ref="AF551:AF553"/>
    <mergeCell ref="A552:AE553"/>
    <mergeCell ref="A543:AF543"/>
    <mergeCell ref="A545:X545"/>
    <mergeCell ref="Y545:AF545"/>
    <mergeCell ref="A547:D547"/>
    <mergeCell ref="E547:G548"/>
    <mergeCell ref="H547:H550"/>
    <mergeCell ref="I547:X549"/>
    <mergeCell ref="Y547:AC547"/>
    <mergeCell ref="AD547:AF547"/>
    <mergeCell ref="A548:D549"/>
    <mergeCell ref="M565:W565"/>
    <mergeCell ref="Z565:AF565"/>
    <mergeCell ref="A566:N566"/>
    <mergeCell ref="O566:R566"/>
    <mergeCell ref="S566:V566"/>
    <mergeCell ref="W566:AB566"/>
    <mergeCell ref="AC566:AF566"/>
    <mergeCell ref="M562:W562"/>
    <mergeCell ref="Z562:AF562"/>
    <mergeCell ref="M563:W563"/>
    <mergeCell ref="Z563:AF563"/>
    <mergeCell ref="M564:W564"/>
    <mergeCell ref="Z564:AF564"/>
    <mergeCell ref="D560:N560"/>
    <mergeCell ref="O560:R560"/>
    <mergeCell ref="S560:V560"/>
    <mergeCell ref="W560:AB560"/>
    <mergeCell ref="AC560:AF560"/>
    <mergeCell ref="M561:W561"/>
    <mergeCell ref="Z561:AF561"/>
    <mergeCell ref="A558:L558"/>
    <mergeCell ref="M558:W558"/>
    <mergeCell ref="X558:Y558"/>
    <mergeCell ref="Z558:AF558"/>
    <mergeCell ref="A559:N559"/>
    <mergeCell ref="O559:R559"/>
    <mergeCell ref="S559:V559"/>
    <mergeCell ref="W559:AB559"/>
    <mergeCell ref="AC559:AF559"/>
    <mergeCell ref="D557:L557"/>
    <mergeCell ref="N557:O557"/>
    <mergeCell ref="P557:S557"/>
    <mergeCell ref="T557:W557"/>
    <mergeCell ref="X557:AB557"/>
    <mergeCell ref="AC557:AF557"/>
    <mergeCell ref="AC572:AF572"/>
    <mergeCell ref="A573:L573"/>
    <mergeCell ref="M573:W573"/>
    <mergeCell ref="X573:Y573"/>
    <mergeCell ref="Z573:AF573"/>
    <mergeCell ref="A574:AF574"/>
    <mergeCell ref="A571:L571"/>
    <mergeCell ref="M571:W571"/>
    <mergeCell ref="X571:Y571"/>
    <mergeCell ref="Z571:AF571"/>
    <mergeCell ref="A572:I572"/>
    <mergeCell ref="J572:K572"/>
    <mergeCell ref="N572:O572"/>
    <mergeCell ref="P572:S572"/>
    <mergeCell ref="T572:W572"/>
    <mergeCell ref="X572:AB572"/>
    <mergeCell ref="A569:L569"/>
    <mergeCell ref="M569:W569"/>
    <mergeCell ref="X569:Y569"/>
    <mergeCell ref="Z569:AF569"/>
    <mergeCell ref="A570:N570"/>
    <mergeCell ref="O570:R570"/>
    <mergeCell ref="S570:V570"/>
    <mergeCell ref="W570:AB570"/>
    <mergeCell ref="AC570:AF570"/>
    <mergeCell ref="A567:L567"/>
    <mergeCell ref="M567:W567"/>
    <mergeCell ref="X567:Y567"/>
    <mergeCell ref="Z567:AF567"/>
    <mergeCell ref="A568:N568"/>
    <mergeCell ref="O568:R568"/>
    <mergeCell ref="S568:V568"/>
    <mergeCell ref="W568:AB568"/>
    <mergeCell ref="AC568:AF568"/>
    <mergeCell ref="A594:D594"/>
    <mergeCell ref="E594:G594"/>
    <mergeCell ref="Y594:AC594"/>
    <mergeCell ref="AD594:AF594"/>
    <mergeCell ref="A595:G595"/>
    <mergeCell ref="I595:AF595"/>
    <mergeCell ref="A589:AF589"/>
    <mergeCell ref="A590:X590"/>
    <mergeCell ref="Y590:AF590"/>
    <mergeCell ref="A592:D593"/>
    <mergeCell ref="E592:H592"/>
    <mergeCell ref="I592:X594"/>
    <mergeCell ref="Y592:AC593"/>
    <mergeCell ref="AD592:AF593"/>
    <mergeCell ref="E593:G593"/>
    <mergeCell ref="H593:H595"/>
    <mergeCell ref="A578:L578"/>
    <mergeCell ref="M578:W578"/>
    <mergeCell ref="Z578:AF578"/>
    <mergeCell ref="A579:AF579"/>
    <mergeCell ref="G582:Z585"/>
    <mergeCell ref="AB582:AF584"/>
    <mergeCell ref="B583:E586"/>
    <mergeCell ref="AB585:AD588"/>
    <mergeCell ref="AE585:AF588"/>
    <mergeCell ref="G586:Z587"/>
    <mergeCell ref="A575:L575"/>
    <mergeCell ref="M575:W575"/>
    <mergeCell ref="X575:Y578"/>
    <mergeCell ref="Z575:AF576"/>
    <mergeCell ref="A576:J577"/>
    <mergeCell ref="K576:P577"/>
    <mergeCell ref="R576:T577"/>
    <mergeCell ref="U576:W576"/>
    <mergeCell ref="V577:W577"/>
    <mergeCell ref="Z577:AF577"/>
    <mergeCell ref="A602:L602"/>
    <mergeCell ref="M602:W602"/>
    <mergeCell ref="X602:Y602"/>
    <mergeCell ref="Z602:AF602"/>
    <mergeCell ref="A603:N603"/>
    <mergeCell ref="O603:R603"/>
    <mergeCell ref="S603:V603"/>
    <mergeCell ref="W603:AB603"/>
    <mergeCell ref="AC603:AF603"/>
    <mergeCell ref="AC600:AF600"/>
    <mergeCell ref="D601:L601"/>
    <mergeCell ref="N601:O601"/>
    <mergeCell ref="P601:S601"/>
    <mergeCell ref="T601:W601"/>
    <mergeCell ref="X601:AB601"/>
    <mergeCell ref="AC601:AF601"/>
    <mergeCell ref="T599:W599"/>
    <mergeCell ref="X599:AB599"/>
    <mergeCell ref="D600:L600"/>
    <mergeCell ref="N600:O600"/>
    <mergeCell ref="P600:S600"/>
    <mergeCell ref="T600:W600"/>
    <mergeCell ref="X600:AB600"/>
    <mergeCell ref="A596:AE596"/>
    <mergeCell ref="AF596:AF597"/>
    <mergeCell ref="A597:AE597"/>
    <mergeCell ref="A598:L599"/>
    <mergeCell ref="M598:M599"/>
    <mergeCell ref="N598:S598"/>
    <mergeCell ref="T598:AB598"/>
    <mergeCell ref="AC598:AF599"/>
    <mergeCell ref="N599:O599"/>
    <mergeCell ref="P599:S599"/>
    <mergeCell ref="A613:L613"/>
    <mergeCell ref="M613:W613"/>
    <mergeCell ref="X613:Y613"/>
    <mergeCell ref="Z613:AF613"/>
    <mergeCell ref="A614:N614"/>
    <mergeCell ref="O614:R614"/>
    <mergeCell ref="S614:V614"/>
    <mergeCell ref="W614:AB614"/>
    <mergeCell ref="AC614:AF614"/>
    <mergeCell ref="A611:L611"/>
    <mergeCell ref="M611:W611"/>
    <mergeCell ref="X611:Y611"/>
    <mergeCell ref="Z611:AF611"/>
    <mergeCell ref="A612:N612"/>
    <mergeCell ref="O612:R612"/>
    <mergeCell ref="S612:V612"/>
    <mergeCell ref="W612:AB612"/>
    <mergeCell ref="AC612:AF612"/>
    <mergeCell ref="M609:W609"/>
    <mergeCell ref="Z609:AF609"/>
    <mergeCell ref="A610:N610"/>
    <mergeCell ref="O610:R610"/>
    <mergeCell ref="S610:V610"/>
    <mergeCell ref="W610:AB610"/>
    <mergeCell ref="AC610:AF610"/>
    <mergeCell ref="M606:W606"/>
    <mergeCell ref="Z606:AF606"/>
    <mergeCell ref="M607:W607"/>
    <mergeCell ref="Z607:AF607"/>
    <mergeCell ref="M608:W608"/>
    <mergeCell ref="Z608:AF608"/>
    <mergeCell ref="D604:N604"/>
    <mergeCell ref="O604:R604"/>
    <mergeCell ref="S604:V604"/>
    <mergeCell ref="W604:AB604"/>
    <mergeCell ref="AC604:AF604"/>
    <mergeCell ref="M605:W605"/>
    <mergeCell ref="Z605:AF605"/>
    <mergeCell ref="M621:W621"/>
    <mergeCell ref="Z621:AF621"/>
    <mergeCell ref="A622:AF622"/>
    <mergeCell ref="G625:Z627"/>
    <mergeCell ref="AB625:AF626"/>
    <mergeCell ref="B626:E628"/>
    <mergeCell ref="AB627:AD629"/>
    <mergeCell ref="AE627:AF630"/>
    <mergeCell ref="G628:Z629"/>
    <mergeCell ref="A619:L619"/>
    <mergeCell ref="M619:W619"/>
    <mergeCell ref="X619:Y621"/>
    <mergeCell ref="Z619:AF619"/>
    <mergeCell ref="A620:J620"/>
    <mergeCell ref="K620:P620"/>
    <mergeCell ref="R620:T620"/>
    <mergeCell ref="V620:W620"/>
    <mergeCell ref="Z620:AF620"/>
    <mergeCell ref="A621:L621"/>
    <mergeCell ref="AC616:AF616"/>
    <mergeCell ref="A617:L617"/>
    <mergeCell ref="M617:W617"/>
    <mergeCell ref="X617:Y617"/>
    <mergeCell ref="Z617:AF617"/>
    <mergeCell ref="A618:AF618"/>
    <mergeCell ref="A615:L615"/>
    <mergeCell ref="M615:W615"/>
    <mergeCell ref="X615:Y615"/>
    <mergeCell ref="Z615:AF615"/>
    <mergeCell ref="A616:I616"/>
    <mergeCell ref="J616:K616"/>
    <mergeCell ref="N616:O616"/>
    <mergeCell ref="P616:S616"/>
    <mergeCell ref="T616:W616"/>
    <mergeCell ref="X616:AB616"/>
    <mergeCell ref="D644:L644"/>
    <mergeCell ref="N644:O644"/>
    <mergeCell ref="P644:S644"/>
    <mergeCell ref="T644:W644"/>
    <mergeCell ref="X644:AB644"/>
    <mergeCell ref="AC644:AF644"/>
    <mergeCell ref="A642:L643"/>
    <mergeCell ref="M642:M643"/>
    <mergeCell ref="N642:S642"/>
    <mergeCell ref="T642:AB642"/>
    <mergeCell ref="AC642:AF643"/>
    <mergeCell ref="N643:O643"/>
    <mergeCell ref="P643:S643"/>
    <mergeCell ref="T643:W643"/>
    <mergeCell ref="X643:AB643"/>
    <mergeCell ref="Y636:AC637"/>
    <mergeCell ref="AD636:AF637"/>
    <mergeCell ref="E637:G637"/>
    <mergeCell ref="A638:G638"/>
    <mergeCell ref="I638:AF638"/>
    <mergeCell ref="A639:AE639"/>
    <mergeCell ref="AF639:AF641"/>
    <mergeCell ref="A640:AE641"/>
    <mergeCell ref="A631:AF631"/>
    <mergeCell ref="A633:X633"/>
    <mergeCell ref="Y633:AF633"/>
    <mergeCell ref="A635:D635"/>
    <mergeCell ref="E635:G636"/>
    <mergeCell ref="H635:H638"/>
    <mergeCell ref="I635:X637"/>
    <mergeCell ref="Y635:AC635"/>
    <mergeCell ref="AD635:AF635"/>
    <mergeCell ref="A636:D637"/>
    <mergeCell ref="M653:W653"/>
    <mergeCell ref="Z653:AF653"/>
    <mergeCell ref="A654:N654"/>
    <mergeCell ref="O654:R654"/>
    <mergeCell ref="S654:V654"/>
    <mergeCell ref="W654:AB654"/>
    <mergeCell ref="AC654:AF654"/>
    <mergeCell ref="M650:W650"/>
    <mergeCell ref="Z650:AF650"/>
    <mergeCell ref="M651:W651"/>
    <mergeCell ref="Z651:AF651"/>
    <mergeCell ref="M652:W652"/>
    <mergeCell ref="Z652:AF652"/>
    <mergeCell ref="D648:N648"/>
    <mergeCell ref="O648:R648"/>
    <mergeCell ref="S648:V648"/>
    <mergeCell ref="W648:AB648"/>
    <mergeCell ref="AC648:AF648"/>
    <mergeCell ref="M649:W649"/>
    <mergeCell ref="Z649:AF649"/>
    <mergeCell ref="A646:L646"/>
    <mergeCell ref="M646:W646"/>
    <mergeCell ref="X646:Y646"/>
    <mergeCell ref="Z646:AF646"/>
    <mergeCell ref="A647:N647"/>
    <mergeCell ref="O647:R647"/>
    <mergeCell ref="S647:V647"/>
    <mergeCell ref="W647:AB647"/>
    <mergeCell ref="AC647:AF647"/>
    <mergeCell ref="D645:L645"/>
    <mergeCell ref="N645:O645"/>
    <mergeCell ref="P645:S645"/>
    <mergeCell ref="T645:W645"/>
    <mergeCell ref="X645:AB645"/>
    <mergeCell ref="AC645:AF645"/>
    <mergeCell ref="AC660:AF660"/>
    <mergeCell ref="A661:L661"/>
    <mergeCell ref="M661:W661"/>
    <mergeCell ref="X661:Y661"/>
    <mergeCell ref="Z661:AF661"/>
    <mergeCell ref="A662:AF662"/>
    <mergeCell ref="A659:L659"/>
    <mergeCell ref="M659:W659"/>
    <mergeCell ref="X659:Y659"/>
    <mergeCell ref="Z659:AF659"/>
    <mergeCell ref="A660:I660"/>
    <mergeCell ref="J660:K660"/>
    <mergeCell ref="N660:O660"/>
    <mergeCell ref="P660:S660"/>
    <mergeCell ref="T660:W660"/>
    <mergeCell ref="X660:AB660"/>
    <mergeCell ref="A657:L657"/>
    <mergeCell ref="M657:W657"/>
    <mergeCell ref="X657:Y657"/>
    <mergeCell ref="Z657:AF657"/>
    <mergeCell ref="A658:N658"/>
    <mergeCell ref="O658:R658"/>
    <mergeCell ref="S658:V658"/>
    <mergeCell ref="W658:AB658"/>
    <mergeCell ref="AC658:AF658"/>
    <mergeCell ref="A655:L655"/>
    <mergeCell ref="M655:W655"/>
    <mergeCell ref="X655:Y655"/>
    <mergeCell ref="Z655:AF655"/>
    <mergeCell ref="A656:N656"/>
    <mergeCell ref="O656:R656"/>
    <mergeCell ref="S656:V656"/>
    <mergeCell ref="W656:AB656"/>
    <mergeCell ref="AC656:AF656"/>
    <mergeCell ref="A682:D683"/>
    <mergeCell ref="Y682:AC683"/>
    <mergeCell ref="AD682:AF683"/>
    <mergeCell ref="E683:G683"/>
    <mergeCell ref="A684:G684"/>
    <mergeCell ref="I684:AF684"/>
    <mergeCell ref="A677:AF677"/>
    <mergeCell ref="A678:X678"/>
    <mergeCell ref="Y678:AF678"/>
    <mergeCell ref="A680:D681"/>
    <mergeCell ref="E680:H680"/>
    <mergeCell ref="I680:X683"/>
    <mergeCell ref="Y680:AC681"/>
    <mergeCell ref="AD680:AF681"/>
    <mergeCell ref="E681:G682"/>
    <mergeCell ref="H681:H684"/>
    <mergeCell ref="A666:L666"/>
    <mergeCell ref="M666:W666"/>
    <mergeCell ref="Z666:AF666"/>
    <mergeCell ref="A667:AF667"/>
    <mergeCell ref="G670:Z673"/>
    <mergeCell ref="AB670:AF672"/>
    <mergeCell ref="B671:E674"/>
    <mergeCell ref="AB673:AD675"/>
    <mergeCell ref="AE673:AF675"/>
    <mergeCell ref="G674:Z674"/>
    <mergeCell ref="A663:L663"/>
    <mergeCell ref="M663:W663"/>
    <mergeCell ref="X663:Y666"/>
    <mergeCell ref="Z663:AF663"/>
    <mergeCell ref="A664:J664"/>
    <mergeCell ref="K664:P664"/>
    <mergeCell ref="R664:T664"/>
    <mergeCell ref="V664:W665"/>
    <mergeCell ref="Z664:AF665"/>
    <mergeCell ref="A665:U665"/>
    <mergeCell ref="D692:L692"/>
    <mergeCell ref="N692:O692"/>
    <mergeCell ref="P692:S692"/>
    <mergeCell ref="T692:W692"/>
    <mergeCell ref="X692:AB692"/>
    <mergeCell ref="AC692:AF692"/>
    <mergeCell ref="D691:L691"/>
    <mergeCell ref="N691:O691"/>
    <mergeCell ref="P691:S691"/>
    <mergeCell ref="T691:W691"/>
    <mergeCell ref="X691:AB691"/>
    <mergeCell ref="AC691:AF691"/>
    <mergeCell ref="AC689:AF689"/>
    <mergeCell ref="D690:L690"/>
    <mergeCell ref="N690:O690"/>
    <mergeCell ref="P690:S690"/>
    <mergeCell ref="T690:W690"/>
    <mergeCell ref="X690:AB690"/>
    <mergeCell ref="AC690:AF690"/>
    <mergeCell ref="T688:W688"/>
    <mergeCell ref="X688:AB688"/>
    <mergeCell ref="D689:L689"/>
    <mergeCell ref="N689:O689"/>
    <mergeCell ref="P689:S689"/>
    <mergeCell ref="T689:W689"/>
    <mergeCell ref="X689:AB689"/>
    <mergeCell ref="A685:AE685"/>
    <mergeCell ref="AF685:AF686"/>
    <mergeCell ref="A686:AE686"/>
    <mergeCell ref="A687:L688"/>
    <mergeCell ref="M687:M688"/>
    <mergeCell ref="N687:S687"/>
    <mergeCell ref="T687:AB687"/>
    <mergeCell ref="AC687:AF688"/>
    <mergeCell ref="N688:O688"/>
    <mergeCell ref="P688:S688"/>
    <mergeCell ref="M701:W701"/>
    <mergeCell ref="Z701:AF701"/>
    <mergeCell ref="A702:N702"/>
    <mergeCell ref="O702:R702"/>
    <mergeCell ref="S702:V702"/>
    <mergeCell ref="W702:AB702"/>
    <mergeCell ref="AC702:AF702"/>
    <mergeCell ref="M698:W698"/>
    <mergeCell ref="Z698:AF698"/>
    <mergeCell ref="M699:W699"/>
    <mergeCell ref="Z699:AF699"/>
    <mergeCell ref="M700:W700"/>
    <mergeCell ref="Z700:AF700"/>
    <mergeCell ref="D696:N696"/>
    <mergeCell ref="O696:R696"/>
    <mergeCell ref="S696:V696"/>
    <mergeCell ref="W696:AB696"/>
    <mergeCell ref="AC696:AF696"/>
    <mergeCell ref="M697:W697"/>
    <mergeCell ref="Z697:AF697"/>
    <mergeCell ref="A694:L694"/>
    <mergeCell ref="M694:W694"/>
    <mergeCell ref="X694:Y694"/>
    <mergeCell ref="Z694:AF694"/>
    <mergeCell ref="A695:N695"/>
    <mergeCell ref="O695:R695"/>
    <mergeCell ref="S695:V695"/>
    <mergeCell ref="W695:AB695"/>
    <mergeCell ref="AC695:AF695"/>
    <mergeCell ref="D693:L693"/>
    <mergeCell ref="N693:O693"/>
    <mergeCell ref="P693:S693"/>
    <mergeCell ref="T693:W693"/>
    <mergeCell ref="X693:AB693"/>
    <mergeCell ref="AC693:AF693"/>
    <mergeCell ref="AC708:AF708"/>
    <mergeCell ref="A709:L709"/>
    <mergeCell ref="M709:W709"/>
    <mergeCell ref="X709:Y709"/>
    <mergeCell ref="Z709:AF709"/>
    <mergeCell ref="A710:AF710"/>
    <mergeCell ref="A707:L707"/>
    <mergeCell ref="M707:W707"/>
    <mergeCell ref="X707:Y707"/>
    <mergeCell ref="Z707:AF707"/>
    <mergeCell ref="A708:I708"/>
    <mergeCell ref="J708:K708"/>
    <mergeCell ref="N708:O708"/>
    <mergeCell ref="P708:S708"/>
    <mergeCell ref="T708:W708"/>
    <mergeCell ref="X708:AB708"/>
    <mergeCell ref="A705:L705"/>
    <mergeCell ref="M705:W705"/>
    <mergeCell ref="X705:Y705"/>
    <mergeCell ref="Z705:AF705"/>
    <mergeCell ref="A706:N706"/>
    <mergeCell ref="O706:R706"/>
    <mergeCell ref="S706:V706"/>
    <mergeCell ref="W706:AB706"/>
    <mergeCell ref="AC706:AF706"/>
    <mergeCell ref="A703:L703"/>
    <mergeCell ref="M703:W703"/>
    <mergeCell ref="X703:Y703"/>
    <mergeCell ref="Z703:AF703"/>
    <mergeCell ref="A704:N704"/>
    <mergeCell ref="O704:R704"/>
    <mergeCell ref="S704:V704"/>
    <mergeCell ref="W704:AB704"/>
    <mergeCell ref="AC704:AF704"/>
    <mergeCell ref="A729:D730"/>
    <mergeCell ref="Y729:AC730"/>
    <mergeCell ref="AD729:AF730"/>
    <mergeCell ref="E730:G730"/>
    <mergeCell ref="A731:G731"/>
    <mergeCell ref="I731:AF731"/>
    <mergeCell ref="A723:AF723"/>
    <mergeCell ref="A725:X725"/>
    <mergeCell ref="Y725:AF725"/>
    <mergeCell ref="A727:D728"/>
    <mergeCell ref="E727:H727"/>
    <mergeCell ref="I727:X730"/>
    <mergeCell ref="Y727:AC728"/>
    <mergeCell ref="AD727:AF728"/>
    <mergeCell ref="E728:G729"/>
    <mergeCell ref="H728:H731"/>
    <mergeCell ref="A714:L714"/>
    <mergeCell ref="M714:W714"/>
    <mergeCell ref="Z714:AF714"/>
    <mergeCell ref="A715:AF715"/>
    <mergeCell ref="G717:Z719"/>
    <mergeCell ref="AB717:AF718"/>
    <mergeCell ref="B718:E720"/>
    <mergeCell ref="AB719:AD721"/>
    <mergeCell ref="AE719:AF722"/>
    <mergeCell ref="G720:Z721"/>
    <mergeCell ref="A711:L711"/>
    <mergeCell ref="M711:W711"/>
    <mergeCell ref="X711:Y714"/>
    <mergeCell ref="Z711:AF711"/>
    <mergeCell ref="A712:J712"/>
    <mergeCell ref="K712:P712"/>
    <mergeCell ref="R712:T712"/>
    <mergeCell ref="V712:W713"/>
    <mergeCell ref="Z712:AF713"/>
    <mergeCell ref="A713:U713"/>
    <mergeCell ref="D741:L741"/>
    <mergeCell ref="N741:O741"/>
    <mergeCell ref="P741:S741"/>
    <mergeCell ref="T741:W741"/>
    <mergeCell ref="X741:AB741"/>
    <mergeCell ref="AC741:AF741"/>
    <mergeCell ref="D740:L740"/>
    <mergeCell ref="N740:O740"/>
    <mergeCell ref="P740:S740"/>
    <mergeCell ref="T740:W740"/>
    <mergeCell ref="X740:AB740"/>
    <mergeCell ref="AC740:AF740"/>
    <mergeCell ref="D739:L739"/>
    <mergeCell ref="N739:O739"/>
    <mergeCell ref="P739:S739"/>
    <mergeCell ref="T739:W739"/>
    <mergeCell ref="X739:AB739"/>
    <mergeCell ref="AC739:AF739"/>
    <mergeCell ref="AC737:AF737"/>
    <mergeCell ref="D738:L738"/>
    <mergeCell ref="N738:O738"/>
    <mergeCell ref="P738:S738"/>
    <mergeCell ref="T738:W738"/>
    <mergeCell ref="X738:AB738"/>
    <mergeCell ref="AC738:AF738"/>
    <mergeCell ref="T736:W736"/>
    <mergeCell ref="X736:AB736"/>
    <mergeCell ref="D737:L737"/>
    <mergeCell ref="N737:O737"/>
    <mergeCell ref="P737:S737"/>
    <mergeCell ref="T737:W737"/>
    <mergeCell ref="X737:AB737"/>
    <mergeCell ref="A732:AE732"/>
    <mergeCell ref="AF732:AF734"/>
    <mergeCell ref="A733:AE734"/>
    <mergeCell ref="A735:L736"/>
    <mergeCell ref="M735:M736"/>
    <mergeCell ref="N735:S735"/>
    <mergeCell ref="T735:AB735"/>
    <mergeCell ref="AC735:AF736"/>
    <mergeCell ref="N736:O736"/>
    <mergeCell ref="P736:S736"/>
    <mergeCell ref="A751:L751"/>
    <mergeCell ref="M751:W751"/>
    <mergeCell ref="X751:Y751"/>
    <mergeCell ref="Z751:AF751"/>
    <mergeCell ref="A752:N752"/>
    <mergeCell ref="O752:R752"/>
    <mergeCell ref="S752:V752"/>
    <mergeCell ref="W752:AB752"/>
    <mergeCell ref="AC752:AF752"/>
    <mergeCell ref="M749:W749"/>
    <mergeCell ref="Z749:AF749"/>
    <mergeCell ref="A750:N750"/>
    <mergeCell ref="O750:R750"/>
    <mergeCell ref="S750:V750"/>
    <mergeCell ref="W750:AB750"/>
    <mergeCell ref="AC750:AF750"/>
    <mergeCell ref="M746:W746"/>
    <mergeCell ref="Z746:AF746"/>
    <mergeCell ref="M747:W747"/>
    <mergeCell ref="Z747:AF747"/>
    <mergeCell ref="M748:W748"/>
    <mergeCell ref="Z748:AF748"/>
    <mergeCell ref="D744:N744"/>
    <mergeCell ref="O744:R744"/>
    <mergeCell ref="S744:V744"/>
    <mergeCell ref="W744:AB744"/>
    <mergeCell ref="AC744:AF744"/>
    <mergeCell ref="M745:W745"/>
    <mergeCell ref="Z745:AF745"/>
    <mergeCell ref="A742:L742"/>
    <mergeCell ref="M742:W742"/>
    <mergeCell ref="X742:Y742"/>
    <mergeCell ref="Z742:AF742"/>
    <mergeCell ref="A743:N743"/>
    <mergeCell ref="O743:R743"/>
    <mergeCell ref="S743:V743"/>
    <mergeCell ref="W743:AB743"/>
    <mergeCell ref="AC743:AF743"/>
    <mergeCell ref="A759:L759"/>
    <mergeCell ref="M759:W759"/>
    <mergeCell ref="X759:Y762"/>
    <mergeCell ref="Z759:AF760"/>
    <mergeCell ref="A760:J761"/>
    <mergeCell ref="K760:P761"/>
    <mergeCell ref="R760:T761"/>
    <mergeCell ref="U760:W760"/>
    <mergeCell ref="V761:W761"/>
    <mergeCell ref="Z761:AF761"/>
    <mergeCell ref="AC756:AF756"/>
    <mergeCell ref="A757:L757"/>
    <mergeCell ref="M757:W757"/>
    <mergeCell ref="X757:Y757"/>
    <mergeCell ref="Z757:AF757"/>
    <mergeCell ref="A758:AF758"/>
    <mergeCell ref="A755:L755"/>
    <mergeCell ref="M755:W755"/>
    <mergeCell ref="X755:Y755"/>
    <mergeCell ref="Z755:AF755"/>
    <mergeCell ref="A756:I756"/>
    <mergeCell ref="J756:K756"/>
    <mergeCell ref="N756:O756"/>
    <mergeCell ref="P756:S756"/>
    <mergeCell ref="T756:W756"/>
    <mergeCell ref="X756:AB756"/>
    <mergeCell ref="A753:L753"/>
    <mergeCell ref="M753:W753"/>
    <mergeCell ref="X753:Y753"/>
    <mergeCell ref="Z753:AF753"/>
    <mergeCell ref="A754:N754"/>
    <mergeCell ref="O754:R754"/>
    <mergeCell ref="S754:V754"/>
    <mergeCell ref="W754:AB754"/>
    <mergeCell ref="AC754:AF754"/>
    <mergeCell ref="A780:AE780"/>
    <mergeCell ref="AF780:AF781"/>
    <mergeCell ref="A781:AE781"/>
    <mergeCell ref="A782:L783"/>
    <mergeCell ref="M782:M783"/>
    <mergeCell ref="N782:S782"/>
    <mergeCell ref="T782:AB782"/>
    <mergeCell ref="AC782:AF783"/>
    <mergeCell ref="N783:O783"/>
    <mergeCell ref="P783:S783"/>
    <mergeCell ref="A777:D778"/>
    <mergeCell ref="Y777:AC778"/>
    <mergeCell ref="AD777:AF778"/>
    <mergeCell ref="E778:G778"/>
    <mergeCell ref="A779:G779"/>
    <mergeCell ref="I779:AF779"/>
    <mergeCell ref="A772:AF772"/>
    <mergeCell ref="A773:X773"/>
    <mergeCell ref="Y773:AF773"/>
    <mergeCell ref="A775:D776"/>
    <mergeCell ref="E775:H775"/>
    <mergeCell ref="I775:X778"/>
    <mergeCell ref="Y775:AC776"/>
    <mergeCell ref="AD775:AF776"/>
    <mergeCell ref="E776:G777"/>
    <mergeCell ref="H776:H779"/>
    <mergeCell ref="A762:L762"/>
    <mergeCell ref="M762:W762"/>
    <mergeCell ref="Z762:AF762"/>
    <mergeCell ref="A763:AF763"/>
    <mergeCell ref="G765:Z768"/>
    <mergeCell ref="AB765:AF767"/>
    <mergeCell ref="B766:E769"/>
    <mergeCell ref="AB768:AD770"/>
    <mergeCell ref="AE768:AF770"/>
    <mergeCell ref="G769:Z769"/>
    <mergeCell ref="M792:W792"/>
    <mergeCell ref="Z792:AF792"/>
    <mergeCell ref="A793:N793"/>
    <mergeCell ref="O793:R793"/>
    <mergeCell ref="S793:V793"/>
    <mergeCell ref="W793:AB793"/>
    <mergeCell ref="AC793:AF793"/>
    <mergeCell ref="M789:W789"/>
    <mergeCell ref="Z789:AF789"/>
    <mergeCell ref="M790:W790"/>
    <mergeCell ref="Z790:AF790"/>
    <mergeCell ref="M791:W791"/>
    <mergeCell ref="Z791:AF791"/>
    <mergeCell ref="D787:N787"/>
    <mergeCell ref="O787:R787"/>
    <mergeCell ref="S787:V787"/>
    <mergeCell ref="W787:AB787"/>
    <mergeCell ref="AC787:AF787"/>
    <mergeCell ref="M788:W788"/>
    <mergeCell ref="Z788:AF788"/>
    <mergeCell ref="AC784:AF784"/>
    <mergeCell ref="A785:L785"/>
    <mergeCell ref="M785:W785"/>
    <mergeCell ref="X785:Y785"/>
    <mergeCell ref="Z785:AF785"/>
    <mergeCell ref="A786:N786"/>
    <mergeCell ref="O786:R786"/>
    <mergeCell ref="S786:V786"/>
    <mergeCell ref="W786:AB786"/>
    <mergeCell ref="AC786:AF786"/>
    <mergeCell ref="T783:W783"/>
    <mergeCell ref="X783:AB783"/>
    <mergeCell ref="D784:L784"/>
    <mergeCell ref="N784:O784"/>
    <mergeCell ref="P784:S784"/>
    <mergeCell ref="T784:W784"/>
    <mergeCell ref="X784:AB784"/>
    <mergeCell ref="A800:L800"/>
    <mergeCell ref="M800:W800"/>
    <mergeCell ref="X800:Y800"/>
    <mergeCell ref="Z800:AF800"/>
    <mergeCell ref="A801:N801"/>
    <mergeCell ref="O801:R801"/>
    <mergeCell ref="S801:V801"/>
    <mergeCell ref="W801:AB801"/>
    <mergeCell ref="AC801:AF801"/>
    <mergeCell ref="D798:N798"/>
    <mergeCell ref="O798:R798"/>
    <mergeCell ref="S798:V798"/>
    <mergeCell ref="W798:AB798"/>
    <mergeCell ref="AC798:AF798"/>
    <mergeCell ref="D799:N799"/>
    <mergeCell ref="O799:R799"/>
    <mergeCell ref="S799:V799"/>
    <mergeCell ref="W799:AB799"/>
    <mergeCell ref="AC799:AF799"/>
    <mergeCell ref="A796:N796"/>
    <mergeCell ref="O796:R796"/>
    <mergeCell ref="S796:V796"/>
    <mergeCell ref="W796:AB796"/>
    <mergeCell ref="AC796:AF796"/>
    <mergeCell ref="D797:N797"/>
    <mergeCell ref="O797:R797"/>
    <mergeCell ref="S797:V797"/>
    <mergeCell ref="W797:AB797"/>
    <mergeCell ref="AC797:AF797"/>
    <mergeCell ref="D794:N794"/>
    <mergeCell ref="O794:R794"/>
    <mergeCell ref="S794:V794"/>
    <mergeCell ref="W794:AB794"/>
    <mergeCell ref="AC794:AF794"/>
    <mergeCell ref="A795:L795"/>
    <mergeCell ref="M795:W795"/>
    <mergeCell ref="X795:Y795"/>
    <mergeCell ref="Z795:AF795"/>
    <mergeCell ref="K808:P809"/>
    <mergeCell ref="R808:T809"/>
    <mergeCell ref="U808:W808"/>
    <mergeCell ref="V809:W809"/>
    <mergeCell ref="Z809:AF809"/>
    <mergeCell ref="A810:L810"/>
    <mergeCell ref="M810:W810"/>
    <mergeCell ref="Z810:AF810"/>
    <mergeCell ref="A805:L805"/>
    <mergeCell ref="M805:W805"/>
    <mergeCell ref="X805:Y805"/>
    <mergeCell ref="Z805:AF805"/>
    <mergeCell ref="A806:AF806"/>
    <mergeCell ref="A807:L807"/>
    <mergeCell ref="M807:W807"/>
    <mergeCell ref="X807:Y810"/>
    <mergeCell ref="Z807:AF808"/>
    <mergeCell ref="A808:J809"/>
    <mergeCell ref="AC803:AF803"/>
    <mergeCell ref="D804:I804"/>
    <mergeCell ref="J804:K804"/>
    <mergeCell ref="N804:O804"/>
    <mergeCell ref="P804:S804"/>
    <mergeCell ref="T804:W804"/>
    <mergeCell ref="X804:AB804"/>
    <mergeCell ref="AC804:AF804"/>
    <mergeCell ref="A802:L802"/>
    <mergeCell ref="M802:W802"/>
    <mergeCell ref="X802:Y802"/>
    <mergeCell ref="Z802:AF802"/>
    <mergeCell ref="A803:I803"/>
    <mergeCell ref="J803:K803"/>
    <mergeCell ref="N803:O803"/>
    <mergeCell ref="P803:S803"/>
    <mergeCell ref="T803:W803"/>
    <mergeCell ref="X803:AB803"/>
    <mergeCell ref="A828:AE828"/>
    <mergeCell ref="AF828:AF830"/>
    <mergeCell ref="A829:AE830"/>
    <mergeCell ref="A831:L832"/>
    <mergeCell ref="M831:M832"/>
    <mergeCell ref="N831:S831"/>
    <mergeCell ref="T831:AB831"/>
    <mergeCell ref="AC831:AF832"/>
    <mergeCell ref="N832:O832"/>
    <mergeCell ref="P832:S832"/>
    <mergeCell ref="A825:D826"/>
    <mergeCell ref="Y825:AC826"/>
    <mergeCell ref="AD825:AF826"/>
    <mergeCell ref="E826:G826"/>
    <mergeCell ref="A827:G827"/>
    <mergeCell ref="I827:AF827"/>
    <mergeCell ref="A820:AF820"/>
    <mergeCell ref="A821:X821"/>
    <mergeCell ref="Y821:AF821"/>
    <mergeCell ref="A823:D824"/>
    <mergeCell ref="E823:H823"/>
    <mergeCell ref="I823:X826"/>
    <mergeCell ref="Y823:AC824"/>
    <mergeCell ref="AD823:AF824"/>
    <mergeCell ref="E824:G825"/>
    <mergeCell ref="H824:H827"/>
    <mergeCell ref="A811:AF811"/>
    <mergeCell ref="G813:Z816"/>
    <mergeCell ref="AB813:AF815"/>
    <mergeCell ref="B814:E817"/>
    <mergeCell ref="AB816:AD818"/>
    <mergeCell ref="AE816:AF819"/>
    <mergeCell ref="G817:Z818"/>
    <mergeCell ref="M841:W841"/>
    <mergeCell ref="Z841:AF841"/>
    <mergeCell ref="A842:N842"/>
    <mergeCell ref="O842:R842"/>
    <mergeCell ref="S842:V842"/>
    <mergeCell ref="W842:AB842"/>
    <mergeCell ref="AC842:AF842"/>
    <mergeCell ref="M838:W838"/>
    <mergeCell ref="Z838:AF838"/>
    <mergeCell ref="M839:W839"/>
    <mergeCell ref="Z839:AF839"/>
    <mergeCell ref="M840:W840"/>
    <mergeCell ref="Z840:AF840"/>
    <mergeCell ref="D836:N836"/>
    <mergeCell ref="O836:R836"/>
    <mergeCell ref="S836:V836"/>
    <mergeCell ref="W836:AB836"/>
    <mergeCell ref="AC836:AF836"/>
    <mergeCell ref="M837:W837"/>
    <mergeCell ref="Z837:AF837"/>
    <mergeCell ref="A834:N834"/>
    <mergeCell ref="O834:R834"/>
    <mergeCell ref="S834:V834"/>
    <mergeCell ref="W834:AB834"/>
    <mergeCell ref="AC834:AF834"/>
    <mergeCell ref="D835:N835"/>
    <mergeCell ref="O835:R835"/>
    <mergeCell ref="S835:V835"/>
    <mergeCell ref="W835:AB835"/>
    <mergeCell ref="AC835:AF835"/>
    <mergeCell ref="T832:W832"/>
    <mergeCell ref="X832:AB832"/>
    <mergeCell ref="A833:L833"/>
    <mergeCell ref="M833:W833"/>
    <mergeCell ref="X833:Y833"/>
    <mergeCell ref="Z833:AF833"/>
    <mergeCell ref="D849:N849"/>
    <mergeCell ref="O849:R849"/>
    <mergeCell ref="S849:V849"/>
    <mergeCell ref="W849:AB849"/>
    <mergeCell ref="AC849:AF849"/>
    <mergeCell ref="A850:L850"/>
    <mergeCell ref="M850:W850"/>
    <mergeCell ref="X850:Y850"/>
    <mergeCell ref="Z850:AF850"/>
    <mergeCell ref="A847:L847"/>
    <mergeCell ref="M847:W847"/>
    <mergeCell ref="X847:Y847"/>
    <mergeCell ref="Z847:AF847"/>
    <mergeCell ref="A848:N848"/>
    <mergeCell ref="O848:R848"/>
    <mergeCell ref="S848:V848"/>
    <mergeCell ref="W848:AB848"/>
    <mergeCell ref="AC848:AF848"/>
    <mergeCell ref="A845:N845"/>
    <mergeCell ref="O845:R845"/>
    <mergeCell ref="S845:V845"/>
    <mergeCell ref="W845:AB845"/>
    <mergeCell ref="AC845:AF845"/>
    <mergeCell ref="D846:N846"/>
    <mergeCell ref="O846:R846"/>
    <mergeCell ref="S846:V846"/>
    <mergeCell ref="W846:AB846"/>
    <mergeCell ref="AC846:AF846"/>
    <mergeCell ref="D843:N843"/>
    <mergeCell ref="O843:R843"/>
    <mergeCell ref="S843:V843"/>
    <mergeCell ref="W843:AB843"/>
    <mergeCell ref="AC843:AF843"/>
    <mergeCell ref="A844:L844"/>
    <mergeCell ref="M844:W844"/>
    <mergeCell ref="X844:Y844"/>
    <mergeCell ref="Z844:AF844"/>
    <mergeCell ref="A859:AF859"/>
    <mergeCell ref="G861:Z864"/>
    <mergeCell ref="AB861:AF863"/>
    <mergeCell ref="B862:E865"/>
    <mergeCell ref="AB864:AD866"/>
    <mergeCell ref="AE864:AF866"/>
    <mergeCell ref="G865:Z866"/>
    <mergeCell ref="K856:P857"/>
    <mergeCell ref="R856:T857"/>
    <mergeCell ref="U856:W856"/>
    <mergeCell ref="V857:W857"/>
    <mergeCell ref="Z857:AF857"/>
    <mergeCell ref="A858:L858"/>
    <mergeCell ref="M858:W858"/>
    <mergeCell ref="Z858:AF858"/>
    <mergeCell ref="A853:L853"/>
    <mergeCell ref="M853:W853"/>
    <mergeCell ref="X853:Y853"/>
    <mergeCell ref="Z853:AF853"/>
    <mergeCell ref="A854:AF854"/>
    <mergeCell ref="A855:L855"/>
    <mergeCell ref="M855:W855"/>
    <mergeCell ref="X855:Y858"/>
    <mergeCell ref="Z855:AF856"/>
    <mergeCell ref="A856:J857"/>
    <mergeCell ref="AC851:AF851"/>
    <mergeCell ref="D852:I852"/>
    <mergeCell ref="J852:K852"/>
    <mergeCell ref="N852:O852"/>
    <mergeCell ref="P852:S852"/>
    <mergeCell ref="T852:W852"/>
    <mergeCell ref="X852:AB852"/>
    <mergeCell ref="AC852:AF852"/>
    <mergeCell ref="A851:I851"/>
    <mergeCell ref="J851:K851"/>
    <mergeCell ref="N851:O851"/>
    <mergeCell ref="P851:S851"/>
    <mergeCell ref="T851:W851"/>
    <mergeCell ref="X851:AB851"/>
    <mergeCell ref="A881:L881"/>
    <mergeCell ref="M881:W881"/>
    <mergeCell ref="X881:Y881"/>
    <mergeCell ref="Z881:AF881"/>
    <mergeCell ref="A882:N882"/>
    <mergeCell ref="O882:R882"/>
    <mergeCell ref="S882:V882"/>
    <mergeCell ref="W882:AB882"/>
    <mergeCell ref="AC882:AF882"/>
    <mergeCell ref="D880:L880"/>
    <mergeCell ref="N880:O880"/>
    <mergeCell ref="P880:S880"/>
    <mergeCell ref="T880:W880"/>
    <mergeCell ref="X880:AB880"/>
    <mergeCell ref="AC880:AF880"/>
    <mergeCell ref="A878:L879"/>
    <mergeCell ref="M878:M879"/>
    <mergeCell ref="N878:S878"/>
    <mergeCell ref="T878:AB878"/>
    <mergeCell ref="AC878:AF879"/>
    <mergeCell ref="N879:O879"/>
    <mergeCell ref="P879:S879"/>
    <mergeCell ref="T879:W879"/>
    <mergeCell ref="X879:AB879"/>
    <mergeCell ref="A874:D875"/>
    <mergeCell ref="Y874:AC875"/>
    <mergeCell ref="AD874:AF875"/>
    <mergeCell ref="E875:G875"/>
    <mergeCell ref="A876:AE876"/>
    <mergeCell ref="AF876:AF877"/>
    <mergeCell ref="A877:AE877"/>
    <mergeCell ref="A868:AF868"/>
    <mergeCell ref="A870:X870"/>
    <mergeCell ref="Y870:AF870"/>
    <mergeCell ref="A872:D873"/>
    <mergeCell ref="E872:H872"/>
    <mergeCell ref="I872:X875"/>
    <mergeCell ref="Y872:AC873"/>
    <mergeCell ref="AD872:AF873"/>
    <mergeCell ref="E873:G874"/>
    <mergeCell ref="H873:H875"/>
    <mergeCell ref="A892:N892"/>
    <mergeCell ref="O892:R892"/>
    <mergeCell ref="S892:V892"/>
    <mergeCell ref="W892:AB892"/>
    <mergeCell ref="AC892:AF892"/>
    <mergeCell ref="D893:N893"/>
    <mergeCell ref="O893:R893"/>
    <mergeCell ref="S893:V893"/>
    <mergeCell ref="W893:AB893"/>
    <mergeCell ref="AC893:AF893"/>
    <mergeCell ref="D890:N890"/>
    <mergeCell ref="O890:R890"/>
    <mergeCell ref="S890:V890"/>
    <mergeCell ref="W890:AB890"/>
    <mergeCell ref="AC890:AF890"/>
    <mergeCell ref="A891:L891"/>
    <mergeCell ref="M891:W891"/>
    <mergeCell ref="X891:Y891"/>
    <mergeCell ref="Z891:AF891"/>
    <mergeCell ref="M888:W888"/>
    <mergeCell ref="Z888:AF888"/>
    <mergeCell ref="A889:N889"/>
    <mergeCell ref="O889:R889"/>
    <mergeCell ref="S889:V889"/>
    <mergeCell ref="W889:AB889"/>
    <mergeCell ref="AC889:AF889"/>
    <mergeCell ref="M885:W885"/>
    <mergeCell ref="Z885:AF885"/>
    <mergeCell ref="M886:W886"/>
    <mergeCell ref="Z886:AF886"/>
    <mergeCell ref="M887:W887"/>
    <mergeCell ref="Z887:AF887"/>
    <mergeCell ref="D883:N883"/>
    <mergeCell ref="O883:R883"/>
    <mergeCell ref="S883:V883"/>
    <mergeCell ref="W883:AB883"/>
    <mergeCell ref="AC883:AF883"/>
    <mergeCell ref="M884:W884"/>
    <mergeCell ref="Z884:AF884"/>
    <mergeCell ref="AC899:AF899"/>
    <mergeCell ref="D900:I900"/>
    <mergeCell ref="J900:K900"/>
    <mergeCell ref="N900:O900"/>
    <mergeCell ref="P900:S900"/>
    <mergeCell ref="T900:W900"/>
    <mergeCell ref="X900:AB900"/>
    <mergeCell ref="AC900:AF900"/>
    <mergeCell ref="A898:L898"/>
    <mergeCell ref="M898:W898"/>
    <mergeCell ref="X898:Y898"/>
    <mergeCell ref="Z898:AF898"/>
    <mergeCell ref="A899:I899"/>
    <mergeCell ref="J899:K899"/>
    <mergeCell ref="N899:O899"/>
    <mergeCell ref="P899:S899"/>
    <mergeCell ref="T899:W899"/>
    <mergeCell ref="X899:AB899"/>
    <mergeCell ref="A896:L896"/>
    <mergeCell ref="M896:W896"/>
    <mergeCell ref="X896:Y896"/>
    <mergeCell ref="Z896:AF896"/>
    <mergeCell ref="A897:N897"/>
    <mergeCell ref="O897:R897"/>
    <mergeCell ref="S897:V897"/>
    <mergeCell ref="W897:AB897"/>
    <mergeCell ref="AC897:AF897"/>
    <mergeCell ref="D894:N894"/>
    <mergeCell ref="O894:R894"/>
    <mergeCell ref="S894:V894"/>
    <mergeCell ref="W894:AB894"/>
    <mergeCell ref="AC894:AF894"/>
    <mergeCell ref="D895:N895"/>
    <mergeCell ref="O895:R895"/>
    <mergeCell ref="S895:V895"/>
    <mergeCell ref="W895:AB895"/>
    <mergeCell ref="AC895:AF895"/>
    <mergeCell ref="A916:AF916"/>
    <mergeCell ref="A917:X917"/>
    <mergeCell ref="Y917:AF917"/>
    <mergeCell ref="A919:D920"/>
    <mergeCell ref="E919:H919"/>
    <mergeCell ref="I919:X921"/>
    <mergeCell ref="Y919:AC920"/>
    <mergeCell ref="AD919:AF920"/>
    <mergeCell ref="E920:G920"/>
    <mergeCell ref="H920:H922"/>
    <mergeCell ref="A907:AF907"/>
    <mergeCell ref="G909:Z912"/>
    <mergeCell ref="AB909:AF911"/>
    <mergeCell ref="B910:E913"/>
    <mergeCell ref="AB912:AD914"/>
    <mergeCell ref="AE912:AF915"/>
    <mergeCell ref="G913:Z914"/>
    <mergeCell ref="K904:P905"/>
    <mergeCell ref="R904:T905"/>
    <mergeCell ref="U904:W904"/>
    <mergeCell ref="V905:W905"/>
    <mergeCell ref="Z905:AF905"/>
    <mergeCell ref="A906:L906"/>
    <mergeCell ref="M906:W906"/>
    <mergeCell ref="Z906:AF906"/>
    <mergeCell ref="A901:L901"/>
    <mergeCell ref="M901:W901"/>
    <mergeCell ref="X901:Y901"/>
    <mergeCell ref="Z901:AF901"/>
    <mergeCell ref="A902:AF902"/>
    <mergeCell ref="A903:L903"/>
    <mergeCell ref="M903:W903"/>
    <mergeCell ref="X903:Y906"/>
    <mergeCell ref="Z903:AF904"/>
    <mergeCell ref="A904:J905"/>
    <mergeCell ref="AC927:AF927"/>
    <mergeCell ref="A928:L928"/>
    <mergeCell ref="M928:W928"/>
    <mergeCell ref="X928:Y928"/>
    <mergeCell ref="Z928:AF928"/>
    <mergeCell ref="A929:N929"/>
    <mergeCell ref="O929:R929"/>
    <mergeCell ref="S929:V929"/>
    <mergeCell ref="W929:AB929"/>
    <mergeCell ref="AC929:AF929"/>
    <mergeCell ref="T926:W926"/>
    <mergeCell ref="X926:AB926"/>
    <mergeCell ref="D927:L927"/>
    <mergeCell ref="N927:O927"/>
    <mergeCell ref="P927:S927"/>
    <mergeCell ref="T927:W927"/>
    <mergeCell ref="X927:AB927"/>
    <mergeCell ref="A923:AE923"/>
    <mergeCell ref="AF923:AF924"/>
    <mergeCell ref="A924:AE924"/>
    <mergeCell ref="A925:L926"/>
    <mergeCell ref="M925:M926"/>
    <mergeCell ref="N925:S925"/>
    <mergeCell ref="T925:AB925"/>
    <mergeCell ref="AC925:AF926"/>
    <mergeCell ref="N926:O926"/>
    <mergeCell ref="P926:S926"/>
    <mergeCell ref="A921:D921"/>
    <mergeCell ref="E921:G921"/>
    <mergeCell ref="Y921:AC921"/>
    <mergeCell ref="AD921:AF921"/>
    <mergeCell ref="A922:G922"/>
    <mergeCell ref="I922:AF922"/>
    <mergeCell ref="A939:N939"/>
    <mergeCell ref="O939:R939"/>
    <mergeCell ref="S939:V939"/>
    <mergeCell ref="W939:AB939"/>
    <mergeCell ref="AC939:AF939"/>
    <mergeCell ref="D940:N940"/>
    <mergeCell ref="O940:R940"/>
    <mergeCell ref="S940:V940"/>
    <mergeCell ref="W940:AB940"/>
    <mergeCell ref="AC940:AF940"/>
    <mergeCell ref="D937:N937"/>
    <mergeCell ref="O937:R937"/>
    <mergeCell ref="S937:V937"/>
    <mergeCell ref="W937:AB937"/>
    <mergeCell ref="AC937:AF937"/>
    <mergeCell ref="A938:L938"/>
    <mergeCell ref="M938:W938"/>
    <mergeCell ref="X938:Y938"/>
    <mergeCell ref="Z938:AF938"/>
    <mergeCell ref="M935:W935"/>
    <mergeCell ref="Z935:AF935"/>
    <mergeCell ref="A936:N936"/>
    <mergeCell ref="O936:R936"/>
    <mergeCell ref="S936:V936"/>
    <mergeCell ref="W936:AB936"/>
    <mergeCell ref="AC936:AF936"/>
    <mergeCell ref="M932:W932"/>
    <mergeCell ref="Z932:AF932"/>
    <mergeCell ref="M933:W933"/>
    <mergeCell ref="Z933:AF933"/>
    <mergeCell ref="M934:W934"/>
    <mergeCell ref="Z934:AF934"/>
    <mergeCell ref="D930:N930"/>
    <mergeCell ref="O930:R930"/>
    <mergeCell ref="S930:V930"/>
    <mergeCell ref="W930:AB930"/>
    <mergeCell ref="AC930:AF930"/>
    <mergeCell ref="M931:W931"/>
    <mergeCell ref="Z931:AF931"/>
    <mergeCell ref="AC946:AF946"/>
    <mergeCell ref="D947:I947"/>
    <mergeCell ref="J947:K947"/>
    <mergeCell ref="N947:O947"/>
    <mergeCell ref="P947:S947"/>
    <mergeCell ref="T947:W947"/>
    <mergeCell ref="X947:AB947"/>
    <mergeCell ref="AC947:AF947"/>
    <mergeCell ref="A945:L945"/>
    <mergeCell ref="M945:W945"/>
    <mergeCell ref="X945:Y945"/>
    <mergeCell ref="Z945:AF945"/>
    <mergeCell ref="A946:I946"/>
    <mergeCell ref="J946:K946"/>
    <mergeCell ref="N946:O946"/>
    <mergeCell ref="P946:S946"/>
    <mergeCell ref="T946:W946"/>
    <mergeCell ref="X946:AB946"/>
    <mergeCell ref="A943:L943"/>
    <mergeCell ref="M943:W943"/>
    <mergeCell ref="X943:Y943"/>
    <mergeCell ref="Z943:AF943"/>
    <mergeCell ref="A944:N944"/>
    <mergeCell ref="O944:R944"/>
    <mergeCell ref="S944:V944"/>
    <mergeCell ref="W944:AB944"/>
    <mergeCell ref="AC944:AF944"/>
    <mergeCell ref="D941:N941"/>
    <mergeCell ref="O941:R941"/>
    <mergeCell ref="S941:V941"/>
    <mergeCell ref="W941:AB941"/>
    <mergeCell ref="AC941:AF941"/>
    <mergeCell ref="D942:N942"/>
    <mergeCell ref="O942:R942"/>
    <mergeCell ref="S942:V942"/>
    <mergeCell ref="W942:AB942"/>
    <mergeCell ref="AC942:AF942"/>
    <mergeCell ref="Y968:AC969"/>
    <mergeCell ref="AD968:AF969"/>
    <mergeCell ref="E969:G969"/>
    <mergeCell ref="A970:AE970"/>
    <mergeCell ref="AF970:AF971"/>
    <mergeCell ref="A971:AE971"/>
    <mergeCell ref="A963:AF963"/>
    <mergeCell ref="A965:X965"/>
    <mergeCell ref="Y965:AF965"/>
    <mergeCell ref="A967:D967"/>
    <mergeCell ref="E967:G968"/>
    <mergeCell ref="H967:H969"/>
    <mergeCell ref="I967:X969"/>
    <mergeCell ref="Y967:AC967"/>
    <mergeCell ref="AD967:AF967"/>
    <mergeCell ref="A968:D969"/>
    <mergeCell ref="A954:AF954"/>
    <mergeCell ref="G956:Z959"/>
    <mergeCell ref="AB956:AF958"/>
    <mergeCell ref="B957:E960"/>
    <mergeCell ref="AB959:AD961"/>
    <mergeCell ref="AE959:AF961"/>
    <mergeCell ref="G960:Z961"/>
    <mergeCell ref="K951:P951"/>
    <mergeCell ref="R951:T951"/>
    <mergeCell ref="V951:W952"/>
    <mergeCell ref="Z951:AF952"/>
    <mergeCell ref="A952:U952"/>
    <mergeCell ref="A953:L953"/>
    <mergeCell ref="M953:W953"/>
    <mergeCell ref="Z953:AF953"/>
    <mergeCell ref="A948:L948"/>
    <mergeCell ref="M948:W948"/>
    <mergeCell ref="X948:Y948"/>
    <mergeCell ref="Z948:AF948"/>
    <mergeCell ref="A949:AF949"/>
    <mergeCell ref="A950:L950"/>
    <mergeCell ref="M950:W950"/>
    <mergeCell ref="X950:Y953"/>
    <mergeCell ref="Z950:AF950"/>
    <mergeCell ref="A951:J951"/>
    <mergeCell ref="M979:W979"/>
    <mergeCell ref="Z979:AF979"/>
    <mergeCell ref="M980:W980"/>
    <mergeCell ref="Z980:AF980"/>
    <mergeCell ref="A981:N981"/>
    <mergeCell ref="O981:R981"/>
    <mergeCell ref="S981:V981"/>
    <mergeCell ref="W981:AB981"/>
    <mergeCell ref="AC981:AF981"/>
    <mergeCell ref="M976:W976"/>
    <mergeCell ref="Z976:AF976"/>
    <mergeCell ref="M977:W977"/>
    <mergeCell ref="Z977:AF977"/>
    <mergeCell ref="M978:W978"/>
    <mergeCell ref="Z978:AF978"/>
    <mergeCell ref="A974:L974"/>
    <mergeCell ref="M974:W974"/>
    <mergeCell ref="X974:Y974"/>
    <mergeCell ref="Z974:AF974"/>
    <mergeCell ref="A975:N975"/>
    <mergeCell ref="O975:R975"/>
    <mergeCell ref="S975:V975"/>
    <mergeCell ref="W975:AB975"/>
    <mergeCell ref="AC975:AF975"/>
    <mergeCell ref="A972:L973"/>
    <mergeCell ref="M972:M973"/>
    <mergeCell ref="N972:S972"/>
    <mergeCell ref="T972:AB972"/>
    <mergeCell ref="AC972:AF973"/>
    <mergeCell ref="N973:O973"/>
    <mergeCell ref="P973:S973"/>
    <mergeCell ref="T973:W973"/>
    <mergeCell ref="X973:AB973"/>
    <mergeCell ref="D988:N988"/>
    <mergeCell ref="O988:R988"/>
    <mergeCell ref="S988:V988"/>
    <mergeCell ref="W988:AB988"/>
    <mergeCell ref="AC988:AF988"/>
    <mergeCell ref="D989:N989"/>
    <mergeCell ref="O989:R989"/>
    <mergeCell ref="S989:V989"/>
    <mergeCell ref="W989:AB989"/>
    <mergeCell ref="AC989:AF989"/>
    <mergeCell ref="D986:N986"/>
    <mergeCell ref="O986:R986"/>
    <mergeCell ref="S986:V986"/>
    <mergeCell ref="W986:AB986"/>
    <mergeCell ref="AC986:AF986"/>
    <mergeCell ref="D987:N987"/>
    <mergeCell ref="O987:R987"/>
    <mergeCell ref="S987:V987"/>
    <mergeCell ref="W987:AB987"/>
    <mergeCell ref="AC987:AF987"/>
    <mergeCell ref="A984:L984"/>
    <mergeCell ref="M984:W984"/>
    <mergeCell ref="X984:Y984"/>
    <mergeCell ref="Z984:AF984"/>
    <mergeCell ref="A985:N985"/>
    <mergeCell ref="O985:R985"/>
    <mergeCell ref="S985:V985"/>
    <mergeCell ref="W985:AB985"/>
    <mergeCell ref="AC985:AF985"/>
    <mergeCell ref="D982:N982"/>
    <mergeCell ref="O982:R982"/>
    <mergeCell ref="S982:V982"/>
    <mergeCell ref="W982:AB982"/>
    <mergeCell ref="AC982:AF982"/>
    <mergeCell ref="D983:N983"/>
    <mergeCell ref="O983:R983"/>
    <mergeCell ref="S983:V983"/>
    <mergeCell ref="W983:AB983"/>
    <mergeCell ref="AC983:AF983"/>
    <mergeCell ref="D996:N996"/>
    <mergeCell ref="O996:R996"/>
    <mergeCell ref="S996:V996"/>
    <mergeCell ref="W996:AB996"/>
    <mergeCell ref="AC996:AF996"/>
    <mergeCell ref="A997:L997"/>
    <mergeCell ref="M997:W997"/>
    <mergeCell ref="X997:Y997"/>
    <mergeCell ref="Z997:AF997"/>
    <mergeCell ref="A994:N994"/>
    <mergeCell ref="O994:R994"/>
    <mergeCell ref="S994:V994"/>
    <mergeCell ref="W994:AB994"/>
    <mergeCell ref="AC994:AF994"/>
    <mergeCell ref="D995:N995"/>
    <mergeCell ref="O995:R995"/>
    <mergeCell ref="S995:V995"/>
    <mergeCell ref="W995:AB995"/>
    <mergeCell ref="AC995:AF995"/>
    <mergeCell ref="D992:N992"/>
    <mergeCell ref="O992:R992"/>
    <mergeCell ref="S992:V992"/>
    <mergeCell ref="W992:AB992"/>
    <mergeCell ref="AC992:AF992"/>
    <mergeCell ref="A993:L993"/>
    <mergeCell ref="M993:W993"/>
    <mergeCell ref="X993:Y993"/>
    <mergeCell ref="Z993:AF993"/>
    <mergeCell ref="D990:N990"/>
    <mergeCell ref="O990:R990"/>
    <mergeCell ref="S990:V990"/>
    <mergeCell ref="W990:AB990"/>
    <mergeCell ref="AC990:AF990"/>
    <mergeCell ref="D991:N991"/>
    <mergeCell ref="O991:R991"/>
    <mergeCell ref="S991:V991"/>
    <mergeCell ref="W991:AB991"/>
    <mergeCell ref="AC991:AF991"/>
    <mergeCell ref="AC1012:AF1012"/>
    <mergeCell ref="A1013:L1013"/>
    <mergeCell ref="M1013:W1013"/>
    <mergeCell ref="X1013:Y1013"/>
    <mergeCell ref="Z1013:AF1013"/>
    <mergeCell ref="A1014:AF1014"/>
    <mergeCell ref="D1012:I1012"/>
    <mergeCell ref="J1012:K1012"/>
    <mergeCell ref="N1012:O1012"/>
    <mergeCell ref="P1012:S1012"/>
    <mergeCell ref="T1012:W1012"/>
    <mergeCell ref="X1012:AB1012"/>
    <mergeCell ref="A1008:AF1008"/>
    <mergeCell ref="A1009:X1009"/>
    <mergeCell ref="Y1009:AF1009"/>
    <mergeCell ref="A1011:I1011"/>
    <mergeCell ref="J1011:K1011"/>
    <mergeCell ref="N1011:O1011"/>
    <mergeCell ref="P1011:S1011"/>
    <mergeCell ref="T1011:W1011"/>
    <mergeCell ref="X1011:AB1011"/>
    <mergeCell ref="AC1011:AF1011"/>
    <mergeCell ref="G1001:Z1004"/>
    <mergeCell ref="AB1001:AF1003"/>
    <mergeCell ref="B1002:E1005"/>
    <mergeCell ref="AB1004:AD1007"/>
    <mergeCell ref="AE1004:AF1007"/>
    <mergeCell ref="G1005:Z1006"/>
    <mergeCell ref="AC998:AF998"/>
    <mergeCell ref="D999:I999"/>
    <mergeCell ref="J999:K999"/>
    <mergeCell ref="N999:O999"/>
    <mergeCell ref="P999:S999"/>
    <mergeCell ref="T999:W999"/>
    <mergeCell ref="X999:AB999"/>
    <mergeCell ref="AC999:AF999"/>
    <mergeCell ref="A998:I998"/>
    <mergeCell ref="J998:K998"/>
    <mergeCell ref="N998:O998"/>
    <mergeCell ref="P998:S998"/>
    <mergeCell ref="T998:W998"/>
    <mergeCell ref="X998:AB998"/>
    <mergeCell ref="Y1034:AC1035"/>
    <mergeCell ref="AD1034:AF1035"/>
    <mergeCell ref="E1035:G1035"/>
    <mergeCell ref="A1036:G1036"/>
    <mergeCell ref="I1036:AF1036"/>
    <mergeCell ref="A1037:AE1037"/>
    <mergeCell ref="AF1037:AF1039"/>
    <mergeCell ref="A1038:AE1039"/>
    <mergeCell ref="A1029:AF1029"/>
    <mergeCell ref="A1031:X1031"/>
    <mergeCell ref="Y1031:AF1031"/>
    <mergeCell ref="A1033:D1033"/>
    <mergeCell ref="E1033:G1034"/>
    <mergeCell ref="H1033:H1036"/>
    <mergeCell ref="I1033:X1035"/>
    <mergeCell ref="Y1033:AC1033"/>
    <mergeCell ref="AD1033:AF1033"/>
    <mergeCell ref="A1034:D1035"/>
    <mergeCell ref="M1017:W1017"/>
    <mergeCell ref="Z1017:AF1017"/>
    <mergeCell ref="A1018:AF1018"/>
    <mergeCell ref="G1023:Z1025"/>
    <mergeCell ref="AB1023:AF1024"/>
    <mergeCell ref="B1024:E1026"/>
    <mergeCell ref="AB1025:AD1027"/>
    <mergeCell ref="AE1025:AF1028"/>
    <mergeCell ref="G1026:Z1027"/>
    <mergeCell ref="A1015:L1015"/>
    <mergeCell ref="M1015:W1015"/>
    <mergeCell ref="X1015:Y1017"/>
    <mergeCell ref="Z1015:AF1015"/>
    <mergeCell ref="A1016:J1016"/>
    <mergeCell ref="K1016:P1016"/>
    <mergeCell ref="R1016:T1016"/>
    <mergeCell ref="V1016:W1016"/>
    <mergeCell ref="Z1016:AF1016"/>
    <mergeCell ref="A1017:L1017"/>
    <mergeCell ref="M1047:W1047"/>
    <mergeCell ref="Z1047:AF1047"/>
    <mergeCell ref="M1048:W1048"/>
    <mergeCell ref="Z1048:AF1048"/>
    <mergeCell ref="A1049:N1049"/>
    <mergeCell ref="O1049:R1049"/>
    <mergeCell ref="S1049:V1049"/>
    <mergeCell ref="W1049:AB1049"/>
    <mergeCell ref="AC1049:AF1049"/>
    <mergeCell ref="M1044:W1044"/>
    <mergeCell ref="Z1044:AF1044"/>
    <mergeCell ref="M1045:W1045"/>
    <mergeCell ref="Z1045:AF1045"/>
    <mergeCell ref="M1046:W1046"/>
    <mergeCell ref="Z1046:AF1046"/>
    <mergeCell ref="A1042:L1042"/>
    <mergeCell ref="M1042:W1042"/>
    <mergeCell ref="X1042:Y1042"/>
    <mergeCell ref="Z1042:AF1042"/>
    <mergeCell ref="A1043:N1043"/>
    <mergeCell ref="O1043:R1043"/>
    <mergeCell ref="S1043:V1043"/>
    <mergeCell ref="W1043:AB1043"/>
    <mergeCell ref="AC1043:AF1043"/>
    <mergeCell ref="A1040:L1041"/>
    <mergeCell ref="M1040:M1041"/>
    <mergeCell ref="N1040:S1040"/>
    <mergeCell ref="T1040:AB1040"/>
    <mergeCell ref="AC1040:AF1041"/>
    <mergeCell ref="N1041:O1041"/>
    <mergeCell ref="P1041:S1041"/>
    <mergeCell ref="T1041:W1041"/>
    <mergeCell ref="X1041:AB1041"/>
    <mergeCell ref="D1056:N1056"/>
    <mergeCell ref="O1056:R1056"/>
    <mergeCell ref="S1056:V1056"/>
    <mergeCell ref="W1056:AB1056"/>
    <mergeCell ref="AC1056:AF1056"/>
    <mergeCell ref="D1057:N1057"/>
    <mergeCell ref="O1057:R1057"/>
    <mergeCell ref="S1057:V1057"/>
    <mergeCell ref="W1057:AB1057"/>
    <mergeCell ref="AC1057:AF1057"/>
    <mergeCell ref="D1054:N1054"/>
    <mergeCell ref="O1054:R1054"/>
    <mergeCell ref="S1054:V1054"/>
    <mergeCell ref="W1054:AB1054"/>
    <mergeCell ref="AC1054:AF1054"/>
    <mergeCell ref="D1055:N1055"/>
    <mergeCell ref="O1055:R1055"/>
    <mergeCell ref="S1055:V1055"/>
    <mergeCell ref="W1055:AB1055"/>
    <mergeCell ref="AC1055:AF1055"/>
    <mergeCell ref="D1052:N1052"/>
    <mergeCell ref="O1052:R1052"/>
    <mergeCell ref="S1052:V1052"/>
    <mergeCell ref="W1052:AB1052"/>
    <mergeCell ref="AC1052:AF1052"/>
    <mergeCell ref="D1053:N1053"/>
    <mergeCell ref="O1053:R1053"/>
    <mergeCell ref="S1053:V1053"/>
    <mergeCell ref="W1053:AB1053"/>
    <mergeCell ref="AC1053:AF1053"/>
    <mergeCell ref="A1050:L1050"/>
    <mergeCell ref="M1050:W1050"/>
    <mergeCell ref="X1050:Y1050"/>
    <mergeCell ref="Z1050:AF1050"/>
    <mergeCell ref="A1051:N1051"/>
    <mergeCell ref="O1051:R1051"/>
    <mergeCell ref="S1051:V1051"/>
    <mergeCell ref="W1051:AB1051"/>
    <mergeCell ref="AC1051:AF1051"/>
    <mergeCell ref="A1064:L1064"/>
    <mergeCell ref="M1064:W1064"/>
    <mergeCell ref="X1064:Y1066"/>
    <mergeCell ref="Z1064:AF1064"/>
    <mergeCell ref="A1065:J1065"/>
    <mergeCell ref="K1065:P1065"/>
    <mergeCell ref="R1065:T1065"/>
    <mergeCell ref="V1065:W1065"/>
    <mergeCell ref="Z1065:AF1065"/>
    <mergeCell ref="A1066:L1066"/>
    <mergeCell ref="AC1061:AF1061"/>
    <mergeCell ref="A1062:L1062"/>
    <mergeCell ref="M1062:W1062"/>
    <mergeCell ref="X1062:Y1062"/>
    <mergeCell ref="Z1062:AF1062"/>
    <mergeCell ref="A1063:AF1063"/>
    <mergeCell ref="A1060:L1060"/>
    <mergeCell ref="M1060:W1060"/>
    <mergeCell ref="X1060:Y1060"/>
    <mergeCell ref="Z1060:AF1060"/>
    <mergeCell ref="A1061:I1061"/>
    <mergeCell ref="J1061:K1061"/>
    <mergeCell ref="N1061:O1061"/>
    <mergeCell ref="P1061:S1061"/>
    <mergeCell ref="T1061:W1061"/>
    <mergeCell ref="X1061:AB1061"/>
    <mergeCell ref="A1058:L1058"/>
    <mergeCell ref="M1058:W1058"/>
    <mergeCell ref="X1058:Y1058"/>
    <mergeCell ref="Z1058:AF1058"/>
    <mergeCell ref="A1059:N1059"/>
    <mergeCell ref="O1059:R1059"/>
    <mergeCell ref="S1059:V1059"/>
    <mergeCell ref="W1059:AB1059"/>
    <mergeCell ref="AC1059:AF1059"/>
    <mergeCell ref="T1087:W1087"/>
    <mergeCell ref="X1087:AB1087"/>
    <mergeCell ref="A1088:L1088"/>
    <mergeCell ref="M1088:W1088"/>
    <mergeCell ref="X1088:Y1088"/>
    <mergeCell ref="Z1088:AF1088"/>
    <mergeCell ref="A1084:AE1084"/>
    <mergeCell ref="AF1084:AF1085"/>
    <mergeCell ref="A1085:AE1085"/>
    <mergeCell ref="A1086:L1087"/>
    <mergeCell ref="M1086:M1087"/>
    <mergeCell ref="N1086:S1086"/>
    <mergeCell ref="T1086:AB1086"/>
    <mergeCell ref="AC1086:AF1087"/>
    <mergeCell ref="N1087:O1087"/>
    <mergeCell ref="P1087:S1087"/>
    <mergeCell ref="A1081:D1082"/>
    <mergeCell ref="Y1081:AC1082"/>
    <mergeCell ref="AD1081:AF1082"/>
    <mergeCell ref="E1082:G1082"/>
    <mergeCell ref="A1083:G1083"/>
    <mergeCell ref="I1083:AF1083"/>
    <mergeCell ref="A1076:AF1076"/>
    <mergeCell ref="A1077:X1077"/>
    <mergeCell ref="Y1077:AF1077"/>
    <mergeCell ref="A1079:D1080"/>
    <mergeCell ref="E1079:H1079"/>
    <mergeCell ref="I1079:X1082"/>
    <mergeCell ref="Y1079:AC1080"/>
    <mergeCell ref="AD1079:AF1080"/>
    <mergeCell ref="E1080:G1081"/>
    <mergeCell ref="H1080:H1083"/>
    <mergeCell ref="M1066:W1066"/>
    <mergeCell ref="Z1066:AF1066"/>
    <mergeCell ref="A1067:AF1067"/>
    <mergeCell ref="G1069:Z1072"/>
    <mergeCell ref="AB1069:AF1071"/>
    <mergeCell ref="B1070:E1073"/>
    <mergeCell ref="AB1072:AD1075"/>
    <mergeCell ref="AE1072:AF1075"/>
    <mergeCell ref="G1073:Z1074"/>
    <mergeCell ref="D1098:N1098"/>
    <mergeCell ref="O1098:R1098"/>
    <mergeCell ref="S1098:V1098"/>
    <mergeCell ref="W1098:AB1098"/>
    <mergeCell ref="AC1098:AF1098"/>
    <mergeCell ref="D1099:N1099"/>
    <mergeCell ref="O1099:R1099"/>
    <mergeCell ref="S1099:V1099"/>
    <mergeCell ref="W1099:AB1099"/>
    <mergeCell ref="AC1099:AF1099"/>
    <mergeCell ref="A1096:L1096"/>
    <mergeCell ref="M1096:W1096"/>
    <mergeCell ref="X1096:Y1096"/>
    <mergeCell ref="Z1096:AF1096"/>
    <mergeCell ref="A1097:N1097"/>
    <mergeCell ref="O1097:R1097"/>
    <mergeCell ref="S1097:V1097"/>
    <mergeCell ref="W1097:AB1097"/>
    <mergeCell ref="AC1097:AF1097"/>
    <mergeCell ref="M1094:W1094"/>
    <mergeCell ref="Z1094:AF1094"/>
    <mergeCell ref="A1095:N1095"/>
    <mergeCell ref="O1095:R1095"/>
    <mergeCell ref="S1095:V1095"/>
    <mergeCell ref="W1095:AB1095"/>
    <mergeCell ref="AC1095:AF1095"/>
    <mergeCell ref="M1091:W1091"/>
    <mergeCell ref="Z1091:AF1091"/>
    <mergeCell ref="M1092:W1092"/>
    <mergeCell ref="Z1092:AF1092"/>
    <mergeCell ref="M1093:W1093"/>
    <mergeCell ref="Z1093:AF1093"/>
    <mergeCell ref="A1089:N1089"/>
    <mergeCell ref="O1089:R1089"/>
    <mergeCell ref="S1089:V1089"/>
    <mergeCell ref="W1089:AB1089"/>
    <mergeCell ref="AC1089:AF1089"/>
    <mergeCell ref="M1090:W1090"/>
    <mergeCell ref="Z1090:AF1090"/>
    <mergeCell ref="A1106:L1106"/>
    <mergeCell ref="M1106:W1106"/>
    <mergeCell ref="X1106:Y1109"/>
    <mergeCell ref="Z1106:AF1106"/>
    <mergeCell ref="A1107:J1107"/>
    <mergeCell ref="K1107:P1107"/>
    <mergeCell ref="R1107:T1107"/>
    <mergeCell ref="V1107:W1108"/>
    <mergeCell ref="Z1107:AF1108"/>
    <mergeCell ref="A1108:U1108"/>
    <mergeCell ref="AC1103:AF1103"/>
    <mergeCell ref="A1104:L1104"/>
    <mergeCell ref="M1104:W1104"/>
    <mergeCell ref="X1104:Y1104"/>
    <mergeCell ref="Z1104:AF1104"/>
    <mergeCell ref="A1105:AF1105"/>
    <mergeCell ref="A1102:L1102"/>
    <mergeCell ref="M1102:W1102"/>
    <mergeCell ref="X1102:Y1102"/>
    <mergeCell ref="Z1102:AF1102"/>
    <mergeCell ref="A1103:I1103"/>
    <mergeCell ref="J1103:K1103"/>
    <mergeCell ref="N1103:O1103"/>
    <mergeCell ref="P1103:S1103"/>
    <mergeCell ref="T1103:W1103"/>
    <mergeCell ref="X1103:AB1103"/>
    <mergeCell ref="A1100:L1100"/>
    <mergeCell ref="M1100:W1100"/>
    <mergeCell ref="X1100:Y1100"/>
    <mergeCell ref="Z1100:AF1100"/>
    <mergeCell ref="A1101:N1101"/>
    <mergeCell ref="O1101:R1101"/>
    <mergeCell ref="S1101:V1101"/>
    <mergeCell ref="W1101:AB1101"/>
    <mergeCell ref="AC1101:AF1101"/>
    <mergeCell ref="A1128:AE1128"/>
    <mergeCell ref="AF1128:AF1130"/>
    <mergeCell ref="A1129:AE1130"/>
    <mergeCell ref="A1131:L1132"/>
    <mergeCell ref="M1131:M1132"/>
    <mergeCell ref="N1131:S1131"/>
    <mergeCell ref="T1131:AB1131"/>
    <mergeCell ref="AC1131:AF1132"/>
    <mergeCell ref="N1132:O1132"/>
    <mergeCell ref="P1132:S1132"/>
    <mergeCell ref="A1125:D1126"/>
    <mergeCell ref="Y1125:AC1126"/>
    <mergeCell ref="AD1125:AF1126"/>
    <mergeCell ref="E1126:G1126"/>
    <mergeCell ref="A1127:G1127"/>
    <mergeCell ref="I1127:AF1127"/>
    <mergeCell ref="A1119:AF1119"/>
    <mergeCell ref="A1121:X1121"/>
    <mergeCell ref="Y1121:AF1121"/>
    <mergeCell ref="A1123:D1124"/>
    <mergeCell ref="E1123:H1123"/>
    <mergeCell ref="I1123:X1126"/>
    <mergeCell ref="Y1123:AC1124"/>
    <mergeCell ref="AD1123:AF1124"/>
    <mergeCell ref="E1124:G1125"/>
    <mergeCell ref="H1124:H1127"/>
    <mergeCell ref="A1109:L1109"/>
    <mergeCell ref="M1109:W1109"/>
    <mergeCell ref="Z1109:AF1109"/>
    <mergeCell ref="A1110:AF1110"/>
    <mergeCell ref="G1113:Z1115"/>
    <mergeCell ref="AB1113:AF1114"/>
    <mergeCell ref="B1114:E1116"/>
    <mergeCell ref="AB1115:AD1117"/>
    <mergeCell ref="AE1115:AF1118"/>
    <mergeCell ref="G1116:Z1117"/>
    <mergeCell ref="A1141:L1141"/>
    <mergeCell ref="M1141:W1141"/>
    <mergeCell ref="X1141:Y1141"/>
    <mergeCell ref="Z1141:AF1141"/>
    <mergeCell ref="A1142:N1142"/>
    <mergeCell ref="O1142:R1142"/>
    <mergeCell ref="S1142:V1142"/>
    <mergeCell ref="W1142:AB1142"/>
    <mergeCell ref="AC1142:AF1142"/>
    <mergeCell ref="M1139:W1139"/>
    <mergeCell ref="Z1139:AF1139"/>
    <mergeCell ref="A1140:N1140"/>
    <mergeCell ref="O1140:R1140"/>
    <mergeCell ref="S1140:V1140"/>
    <mergeCell ref="W1140:AB1140"/>
    <mergeCell ref="AC1140:AF1140"/>
    <mergeCell ref="M1136:W1136"/>
    <mergeCell ref="Z1136:AF1136"/>
    <mergeCell ref="M1137:W1137"/>
    <mergeCell ref="Z1137:AF1137"/>
    <mergeCell ref="M1138:W1138"/>
    <mergeCell ref="Z1138:AF1138"/>
    <mergeCell ref="A1134:N1134"/>
    <mergeCell ref="O1134:R1134"/>
    <mergeCell ref="S1134:V1134"/>
    <mergeCell ref="W1134:AB1134"/>
    <mergeCell ref="AC1134:AF1134"/>
    <mergeCell ref="M1135:W1135"/>
    <mergeCell ref="Z1135:AF1135"/>
    <mergeCell ref="T1132:W1132"/>
    <mergeCell ref="X1132:AB1132"/>
    <mergeCell ref="A1133:L1133"/>
    <mergeCell ref="M1133:W1133"/>
    <mergeCell ref="X1133:Y1133"/>
    <mergeCell ref="Z1133:AF1133"/>
    <mergeCell ref="AC1148:AF1148"/>
    <mergeCell ref="A1149:L1149"/>
    <mergeCell ref="M1149:W1149"/>
    <mergeCell ref="X1149:Y1149"/>
    <mergeCell ref="Z1149:AF1149"/>
    <mergeCell ref="A1150:AF1150"/>
    <mergeCell ref="A1147:L1147"/>
    <mergeCell ref="M1147:W1147"/>
    <mergeCell ref="X1147:Y1147"/>
    <mergeCell ref="Z1147:AF1147"/>
    <mergeCell ref="A1148:I1148"/>
    <mergeCell ref="J1148:K1148"/>
    <mergeCell ref="N1148:O1148"/>
    <mergeCell ref="P1148:S1148"/>
    <mergeCell ref="T1148:W1148"/>
    <mergeCell ref="X1148:AB1148"/>
    <mergeCell ref="A1145:L1145"/>
    <mergeCell ref="M1145:W1145"/>
    <mergeCell ref="X1145:Y1145"/>
    <mergeCell ref="Z1145:AF1145"/>
    <mergeCell ref="A1146:N1146"/>
    <mergeCell ref="O1146:R1146"/>
    <mergeCell ref="S1146:V1146"/>
    <mergeCell ref="W1146:AB1146"/>
    <mergeCell ref="AC1146:AF1146"/>
    <mergeCell ref="D1143:N1143"/>
    <mergeCell ref="O1143:R1143"/>
    <mergeCell ref="S1143:V1143"/>
    <mergeCell ref="W1143:AB1143"/>
    <mergeCell ref="AC1143:AF1143"/>
    <mergeCell ref="D1144:N1144"/>
    <mergeCell ref="O1144:R1144"/>
    <mergeCell ref="S1144:V1144"/>
    <mergeCell ref="W1144:AB1144"/>
    <mergeCell ref="AC1144:AF1144"/>
    <mergeCell ref="A1170:D1171"/>
    <mergeCell ref="Y1170:AC1171"/>
    <mergeCell ref="AD1170:AF1171"/>
    <mergeCell ref="E1171:G1171"/>
    <mergeCell ref="A1172:G1172"/>
    <mergeCell ref="I1172:AF1172"/>
    <mergeCell ref="A1165:AF1165"/>
    <mergeCell ref="A1166:X1166"/>
    <mergeCell ref="Y1166:AF1166"/>
    <mergeCell ref="A1168:D1169"/>
    <mergeCell ref="E1168:H1168"/>
    <mergeCell ref="I1168:X1171"/>
    <mergeCell ref="Y1168:AC1169"/>
    <mergeCell ref="AD1168:AF1169"/>
    <mergeCell ref="E1169:G1170"/>
    <mergeCell ref="H1169:H1172"/>
    <mergeCell ref="A1154:L1154"/>
    <mergeCell ref="M1154:W1154"/>
    <mergeCell ref="Z1154:AF1154"/>
    <mergeCell ref="A1155:AF1155"/>
    <mergeCell ref="G1158:Z1161"/>
    <mergeCell ref="AB1158:AF1160"/>
    <mergeCell ref="B1159:E1162"/>
    <mergeCell ref="AB1161:AD1163"/>
    <mergeCell ref="AE1161:AF1163"/>
    <mergeCell ref="G1162:Z1162"/>
    <mergeCell ref="A1151:L1151"/>
    <mergeCell ref="M1151:W1151"/>
    <mergeCell ref="X1151:Y1154"/>
    <mergeCell ref="Z1151:AF1152"/>
    <mergeCell ref="A1152:J1153"/>
    <mergeCell ref="K1152:P1153"/>
    <mergeCell ref="R1152:T1153"/>
    <mergeCell ref="U1152:W1152"/>
    <mergeCell ref="V1153:W1153"/>
    <mergeCell ref="Z1153:AF1153"/>
    <mergeCell ref="M1183:W1183"/>
    <mergeCell ref="Z1183:AF1183"/>
    <mergeCell ref="A1184:N1184"/>
    <mergeCell ref="O1184:R1184"/>
    <mergeCell ref="S1184:V1184"/>
    <mergeCell ref="W1184:AB1184"/>
    <mergeCell ref="AC1184:AF1184"/>
    <mergeCell ref="M1180:W1180"/>
    <mergeCell ref="Z1180:AF1180"/>
    <mergeCell ref="M1181:W1181"/>
    <mergeCell ref="Z1181:AF1181"/>
    <mergeCell ref="M1182:W1182"/>
    <mergeCell ref="Z1182:AF1182"/>
    <mergeCell ref="A1178:N1178"/>
    <mergeCell ref="O1178:R1178"/>
    <mergeCell ref="S1178:V1178"/>
    <mergeCell ref="W1178:AB1178"/>
    <mergeCell ref="AC1178:AF1178"/>
    <mergeCell ref="M1179:W1179"/>
    <mergeCell ref="Z1179:AF1179"/>
    <mergeCell ref="T1176:W1176"/>
    <mergeCell ref="X1176:AB1176"/>
    <mergeCell ref="A1177:L1177"/>
    <mergeCell ref="M1177:W1177"/>
    <mergeCell ref="X1177:Y1177"/>
    <mergeCell ref="Z1177:AF1177"/>
    <mergeCell ref="A1173:AE1173"/>
    <mergeCell ref="AF1173:AF1174"/>
    <mergeCell ref="A1174:AE1174"/>
    <mergeCell ref="A1175:L1176"/>
    <mergeCell ref="M1175:M1176"/>
    <mergeCell ref="N1175:S1175"/>
    <mergeCell ref="T1175:AB1175"/>
    <mergeCell ref="AC1175:AF1176"/>
    <mergeCell ref="N1176:O1176"/>
    <mergeCell ref="P1176:S1176"/>
    <mergeCell ref="A1191:L1191"/>
    <mergeCell ref="M1191:W1191"/>
    <mergeCell ref="X1191:Y1191"/>
    <mergeCell ref="Z1191:AF1191"/>
    <mergeCell ref="A1192:I1192"/>
    <mergeCell ref="J1192:K1192"/>
    <mergeCell ref="N1192:O1192"/>
    <mergeCell ref="P1192:S1192"/>
    <mergeCell ref="T1192:W1192"/>
    <mergeCell ref="X1192:AB1192"/>
    <mergeCell ref="A1189:L1189"/>
    <mergeCell ref="M1189:W1189"/>
    <mergeCell ref="X1189:Y1189"/>
    <mergeCell ref="Z1189:AF1189"/>
    <mergeCell ref="A1190:N1190"/>
    <mergeCell ref="O1190:R1190"/>
    <mergeCell ref="S1190:V1190"/>
    <mergeCell ref="W1190:AB1190"/>
    <mergeCell ref="AC1190:AF1190"/>
    <mergeCell ref="D1187:N1187"/>
    <mergeCell ref="O1187:R1187"/>
    <mergeCell ref="S1187:V1187"/>
    <mergeCell ref="W1187:AB1187"/>
    <mergeCell ref="AC1187:AF1187"/>
    <mergeCell ref="D1188:N1188"/>
    <mergeCell ref="O1188:R1188"/>
    <mergeCell ref="S1188:V1188"/>
    <mergeCell ref="W1188:AB1188"/>
    <mergeCell ref="AC1188:AF1188"/>
    <mergeCell ref="A1185:L1185"/>
    <mergeCell ref="M1185:W1185"/>
    <mergeCell ref="X1185:Y1185"/>
    <mergeCell ref="Z1185:AF1185"/>
    <mergeCell ref="A1186:N1186"/>
    <mergeCell ref="O1186:R1186"/>
    <mergeCell ref="S1186:V1186"/>
    <mergeCell ref="W1186:AB1186"/>
    <mergeCell ref="AC1186:AF1186"/>
    <mergeCell ref="A1209:AF1209"/>
    <mergeCell ref="A1210:X1210"/>
    <mergeCell ref="Y1210:AF1210"/>
    <mergeCell ref="A1212:D1213"/>
    <mergeCell ref="E1212:H1212"/>
    <mergeCell ref="I1212:X1215"/>
    <mergeCell ref="Y1212:AC1213"/>
    <mergeCell ref="AD1212:AF1213"/>
    <mergeCell ref="E1213:G1214"/>
    <mergeCell ref="H1213:H1216"/>
    <mergeCell ref="A1198:L1198"/>
    <mergeCell ref="M1198:W1198"/>
    <mergeCell ref="Z1198:AF1198"/>
    <mergeCell ref="A1199:AF1199"/>
    <mergeCell ref="G1202:Z1205"/>
    <mergeCell ref="AB1202:AF1204"/>
    <mergeCell ref="B1203:E1206"/>
    <mergeCell ref="AB1205:AD1207"/>
    <mergeCell ref="AE1205:AF1208"/>
    <mergeCell ref="G1206:Z1207"/>
    <mergeCell ref="A1195:L1195"/>
    <mergeCell ref="M1195:W1195"/>
    <mergeCell ref="X1195:Y1198"/>
    <mergeCell ref="Z1195:AF1195"/>
    <mergeCell ref="A1196:J1196"/>
    <mergeCell ref="K1196:P1196"/>
    <mergeCell ref="R1196:T1196"/>
    <mergeCell ref="V1196:W1197"/>
    <mergeCell ref="Z1196:AF1197"/>
    <mergeCell ref="A1197:U1197"/>
    <mergeCell ref="AC1192:AF1192"/>
    <mergeCell ref="A1193:L1193"/>
    <mergeCell ref="M1193:W1193"/>
    <mergeCell ref="X1193:Y1193"/>
    <mergeCell ref="Z1193:AF1193"/>
    <mergeCell ref="A1194:AF1194"/>
    <mergeCell ref="M1225:W1225"/>
    <mergeCell ref="Z1225:AF1225"/>
    <mergeCell ref="M1226:W1226"/>
    <mergeCell ref="Z1226:AF1226"/>
    <mergeCell ref="M1227:W1227"/>
    <mergeCell ref="Z1227:AF1227"/>
    <mergeCell ref="A1223:N1223"/>
    <mergeCell ref="O1223:R1223"/>
    <mergeCell ref="S1223:V1223"/>
    <mergeCell ref="W1223:AB1223"/>
    <mergeCell ref="AC1223:AF1223"/>
    <mergeCell ref="D1224:N1224"/>
    <mergeCell ref="O1224:R1224"/>
    <mergeCell ref="S1224:V1224"/>
    <mergeCell ref="W1224:AB1224"/>
    <mergeCell ref="AC1224:AF1224"/>
    <mergeCell ref="T1221:W1221"/>
    <mergeCell ref="X1221:AB1221"/>
    <mergeCell ref="A1222:L1222"/>
    <mergeCell ref="M1222:W1222"/>
    <mergeCell ref="X1222:Y1222"/>
    <mergeCell ref="Z1222:AF1222"/>
    <mergeCell ref="A1217:AE1217"/>
    <mergeCell ref="AF1217:AF1219"/>
    <mergeCell ref="A1218:AE1219"/>
    <mergeCell ref="A1220:L1221"/>
    <mergeCell ref="M1220:M1221"/>
    <mergeCell ref="N1220:S1220"/>
    <mergeCell ref="T1220:AB1220"/>
    <mergeCell ref="AC1220:AF1221"/>
    <mergeCell ref="N1221:O1221"/>
    <mergeCell ref="P1221:S1221"/>
    <mergeCell ref="A1214:D1215"/>
    <mergeCell ref="Y1214:AC1215"/>
    <mergeCell ref="AD1214:AF1215"/>
    <mergeCell ref="E1215:G1215"/>
    <mergeCell ref="A1216:G1216"/>
    <mergeCell ref="I1216:AF1216"/>
    <mergeCell ref="A1235:L1235"/>
    <mergeCell ref="M1235:W1235"/>
    <mergeCell ref="X1235:Y1235"/>
    <mergeCell ref="Z1235:AF1235"/>
    <mergeCell ref="A1236:I1236"/>
    <mergeCell ref="J1236:K1236"/>
    <mergeCell ref="N1236:O1236"/>
    <mergeCell ref="P1236:S1236"/>
    <mergeCell ref="T1236:W1236"/>
    <mergeCell ref="X1236:AB1236"/>
    <mergeCell ref="A1233:L1233"/>
    <mergeCell ref="M1233:W1233"/>
    <mergeCell ref="X1233:Y1233"/>
    <mergeCell ref="Z1233:AF1233"/>
    <mergeCell ref="A1234:N1234"/>
    <mergeCell ref="O1234:R1234"/>
    <mergeCell ref="S1234:V1234"/>
    <mergeCell ref="W1234:AB1234"/>
    <mergeCell ref="AC1234:AF1234"/>
    <mergeCell ref="A1231:L1231"/>
    <mergeCell ref="M1231:W1231"/>
    <mergeCell ref="X1231:Y1231"/>
    <mergeCell ref="Z1231:AF1231"/>
    <mergeCell ref="A1232:N1232"/>
    <mergeCell ref="O1232:R1232"/>
    <mergeCell ref="S1232:V1232"/>
    <mergeCell ref="W1232:AB1232"/>
    <mergeCell ref="AC1232:AF1232"/>
    <mergeCell ref="M1228:W1228"/>
    <mergeCell ref="Z1228:AF1228"/>
    <mergeCell ref="M1229:W1229"/>
    <mergeCell ref="Z1229:AF1229"/>
    <mergeCell ref="A1230:N1230"/>
    <mergeCell ref="O1230:R1230"/>
    <mergeCell ref="S1230:V1230"/>
    <mergeCell ref="W1230:AB1230"/>
    <mergeCell ref="AC1230:AF1230"/>
    <mergeCell ref="A1253:AF1253"/>
    <mergeCell ref="A1255:X1255"/>
    <mergeCell ref="Y1255:AF1255"/>
    <mergeCell ref="A1257:D1258"/>
    <mergeCell ref="E1257:H1257"/>
    <mergeCell ref="I1257:X1260"/>
    <mergeCell ref="Y1257:AC1258"/>
    <mergeCell ref="AD1257:AF1258"/>
    <mergeCell ref="E1258:G1259"/>
    <mergeCell ref="H1258:H1260"/>
    <mergeCell ref="A1242:L1242"/>
    <mergeCell ref="M1242:W1242"/>
    <mergeCell ref="Z1242:AF1242"/>
    <mergeCell ref="A1243:AF1243"/>
    <mergeCell ref="G1246:Z1249"/>
    <mergeCell ref="AB1246:AF1248"/>
    <mergeCell ref="B1247:E1250"/>
    <mergeCell ref="AB1249:AD1251"/>
    <mergeCell ref="AE1249:AF1251"/>
    <mergeCell ref="G1250:Z1250"/>
    <mergeCell ref="A1239:L1239"/>
    <mergeCell ref="M1239:W1239"/>
    <mergeCell ref="X1239:Y1242"/>
    <mergeCell ref="Z1239:AF1239"/>
    <mergeCell ref="A1240:J1240"/>
    <mergeCell ref="K1240:P1240"/>
    <mergeCell ref="R1240:T1240"/>
    <mergeCell ref="V1240:W1241"/>
    <mergeCell ref="Z1240:AF1241"/>
    <mergeCell ref="A1241:U1241"/>
    <mergeCell ref="AC1236:AF1236"/>
    <mergeCell ref="A1237:L1237"/>
    <mergeCell ref="M1237:W1237"/>
    <mergeCell ref="X1237:Y1237"/>
    <mergeCell ref="Z1237:AF1237"/>
    <mergeCell ref="A1238:AF1238"/>
    <mergeCell ref="M1269:W1269"/>
    <mergeCell ref="Z1269:AF1269"/>
    <mergeCell ref="M1270:W1270"/>
    <mergeCell ref="Z1270:AF1270"/>
    <mergeCell ref="M1271:W1271"/>
    <mergeCell ref="Z1271:AF1271"/>
    <mergeCell ref="D1267:N1267"/>
    <mergeCell ref="O1267:R1267"/>
    <mergeCell ref="S1267:V1267"/>
    <mergeCell ref="W1267:AB1267"/>
    <mergeCell ref="AC1267:AF1267"/>
    <mergeCell ref="M1268:W1268"/>
    <mergeCell ref="Z1268:AF1268"/>
    <mergeCell ref="A1265:L1265"/>
    <mergeCell ref="M1265:W1265"/>
    <mergeCell ref="X1265:Y1265"/>
    <mergeCell ref="Z1265:AF1265"/>
    <mergeCell ref="A1266:N1266"/>
    <mergeCell ref="O1266:R1266"/>
    <mergeCell ref="S1266:V1266"/>
    <mergeCell ref="W1266:AB1266"/>
    <mergeCell ref="AC1266:AF1266"/>
    <mergeCell ref="A1263:L1264"/>
    <mergeCell ref="M1263:M1264"/>
    <mergeCell ref="N1263:S1263"/>
    <mergeCell ref="T1263:AB1263"/>
    <mergeCell ref="AC1263:AF1264"/>
    <mergeCell ref="N1264:O1264"/>
    <mergeCell ref="P1264:S1264"/>
    <mergeCell ref="T1264:W1264"/>
    <mergeCell ref="X1264:AB1264"/>
    <mergeCell ref="A1259:D1260"/>
    <mergeCell ref="Y1259:AC1260"/>
    <mergeCell ref="AD1259:AF1260"/>
    <mergeCell ref="E1260:G1260"/>
    <mergeCell ref="A1261:AE1261"/>
    <mergeCell ref="AF1261:AF1262"/>
    <mergeCell ref="A1262:AE1262"/>
    <mergeCell ref="A1278:L1278"/>
    <mergeCell ref="M1278:W1278"/>
    <mergeCell ref="X1278:Y1278"/>
    <mergeCell ref="Z1278:AF1278"/>
    <mergeCell ref="A1279:I1279"/>
    <mergeCell ref="J1279:K1279"/>
    <mergeCell ref="N1279:O1279"/>
    <mergeCell ref="P1279:S1279"/>
    <mergeCell ref="T1279:W1279"/>
    <mergeCell ref="X1279:AB1279"/>
    <mergeCell ref="A1276:L1276"/>
    <mergeCell ref="M1276:W1276"/>
    <mergeCell ref="X1276:Y1276"/>
    <mergeCell ref="Z1276:AF1276"/>
    <mergeCell ref="A1277:N1277"/>
    <mergeCell ref="O1277:R1277"/>
    <mergeCell ref="S1277:V1277"/>
    <mergeCell ref="W1277:AB1277"/>
    <mergeCell ref="AC1277:AF1277"/>
    <mergeCell ref="A1274:L1274"/>
    <mergeCell ref="M1274:W1274"/>
    <mergeCell ref="X1274:Y1274"/>
    <mergeCell ref="Z1274:AF1274"/>
    <mergeCell ref="A1275:N1275"/>
    <mergeCell ref="O1275:R1275"/>
    <mergeCell ref="S1275:V1275"/>
    <mergeCell ref="W1275:AB1275"/>
    <mergeCell ref="AC1275:AF1275"/>
    <mergeCell ref="M1272:W1272"/>
    <mergeCell ref="Z1272:AF1272"/>
    <mergeCell ref="A1273:N1273"/>
    <mergeCell ref="O1273:R1273"/>
    <mergeCell ref="S1273:V1273"/>
    <mergeCell ref="W1273:AB1273"/>
    <mergeCell ref="AC1273:AF1273"/>
    <mergeCell ref="A1296:AF1296"/>
    <mergeCell ref="A1297:X1297"/>
    <mergeCell ref="Y1297:AF1297"/>
    <mergeCell ref="A1299:D1300"/>
    <mergeCell ref="E1299:H1299"/>
    <mergeCell ref="I1299:X1301"/>
    <mergeCell ref="Y1299:AC1300"/>
    <mergeCell ref="AD1299:AF1300"/>
    <mergeCell ref="E1300:G1300"/>
    <mergeCell ref="H1300:H1302"/>
    <mergeCell ref="A1285:L1285"/>
    <mergeCell ref="M1285:W1285"/>
    <mergeCell ref="Z1285:AF1285"/>
    <mergeCell ref="A1286:AF1286"/>
    <mergeCell ref="G1289:Z1292"/>
    <mergeCell ref="AB1289:AF1291"/>
    <mergeCell ref="B1290:E1293"/>
    <mergeCell ref="AB1292:AD1294"/>
    <mergeCell ref="AE1292:AF1295"/>
    <mergeCell ref="G1293:Z1294"/>
    <mergeCell ref="A1282:L1282"/>
    <mergeCell ref="M1282:W1282"/>
    <mergeCell ref="X1282:Y1285"/>
    <mergeCell ref="Z1282:AF1283"/>
    <mergeCell ref="A1283:J1284"/>
    <mergeCell ref="K1283:P1284"/>
    <mergeCell ref="R1283:T1284"/>
    <mergeCell ref="U1283:W1283"/>
    <mergeCell ref="V1284:W1284"/>
    <mergeCell ref="Z1284:AF1284"/>
    <mergeCell ref="AC1279:AF1279"/>
    <mergeCell ref="A1280:L1280"/>
    <mergeCell ref="M1280:W1280"/>
    <mergeCell ref="X1280:Y1280"/>
    <mergeCell ref="Z1280:AF1280"/>
    <mergeCell ref="A1281:AF1281"/>
    <mergeCell ref="AC1307:AF1307"/>
    <mergeCell ref="A1308:L1308"/>
    <mergeCell ref="M1308:W1308"/>
    <mergeCell ref="X1308:Y1308"/>
    <mergeCell ref="Z1308:AF1308"/>
    <mergeCell ref="A1309:N1309"/>
    <mergeCell ref="O1309:R1309"/>
    <mergeCell ref="S1309:V1309"/>
    <mergeCell ref="W1309:AB1309"/>
    <mergeCell ref="AC1309:AF1309"/>
    <mergeCell ref="T1306:W1306"/>
    <mergeCell ref="X1306:AB1306"/>
    <mergeCell ref="D1307:L1307"/>
    <mergeCell ref="N1307:O1307"/>
    <mergeCell ref="P1307:S1307"/>
    <mergeCell ref="T1307:W1307"/>
    <mergeCell ref="X1307:AB1307"/>
    <mergeCell ref="A1303:AE1303"/>
    <mergeCell ref="AF1303:AF1304"/>
    <mergeCell ref="A1304:AE1304"/>
    <mergeCell ref="A1305:L1306"/>
    <mergeCell ref="M1305:M1306"/>
    <mergeCell ref="N1305:S1305"/>
    <mergeCell ref="T1305:AB1305"/>
    <mergeCell ref="AC1305:AF1306"/>
    <mergeCell ref="N1306:O1306"/>
    <mergeCell ref="P1306:S1306"/>
    <mergeCell ref="A1301:D1301"/>
    <mergeCell ref="E1301:G1301"/>
    <mergeCell ref="Y1301:AC1301"/>
    <mergeCell ref="AD1301:AF1301"/>
    <mergeCell ref="A1302:G1302"/>
    <mergeCell ref="I1302:AF1302"/>
    <mergeCell ref="A1319:L1319"/>
    <mergeCell ref="M1319:W1319"/>
    <mergeCell ref="X1319:Y1319"/>
    <mergeCell ref="Z1319:AF1319"/>
    <mergeCell ref="A1320:N1320"/>
    <mergeCell ref="O1320:R1320"/>
    <mergeCell ref="S1320:V1320"/>
    <mergeCell ref="W1320:AB1320"/>
    <mergeCell ref="AC1320:AF1320"/>
    <mergeCell ref="A1317:L1317"/>
    <mergeCell ref="M1317:W1317"/>
    <mergeCell ref="X1317:Y1317"/>
    <mergeCell ref="Z1317:AF1317"/>
    <mergeCell ref="A1318:N1318"/>
    <mergeCell ref="O1318:R1318"/>
    <mergeCell ref="S1318:V1318"/>
    <mergeCell ref="W1318:AB1318"/>
    <mergeCell ref="AC1318:AF1318"/>
    <mergeCell ref="M1315:W1315"/>
    <mergeCell ref="Z1315:AF1315"/>
    <mergeCell ref="A1316:N1316"/>
    <mergeCell ref="O1316:R1316"/>
    <mergeCell ref="S1316:V1316"/>
    <mergeCell ref="W1316:AB1316"/>
    <mergeCell ref="AC1316:AF1316"/>
    <mergeCell ref="M1312:W1312"/>
    <mergeCell ref="Z1312:AF1312"/>
    <mergeCell ref="M1313:W1313"/>
    <mergeCell ref="Z1313:AF1313"/>
    <mergeCell ref="M1314:W1314"/>
    <mergeCell ref="Z1314:AF1314"/>
    <mergeCell ref="D1310:N1310"/>
    <mergeCell ref="O1310:R1310"/>
    <mergeCell ref="S1310:V1310"/>
    <mergeCell ref="W1310:AB1310"/>
    <mergeCell ref="AC1310:AF1310"/>
    <mergeCell ref="M1311:W1311"/>
    <mergeCell ref="Z1311:AF1311"/>
    <mergeCell ref="A1328:L1328"/>
    <mergeCell ref="M1328:W1328"/>
    <mergeCell ref="Z1328:AF1328"/>
    <mergeCell ref="A1329:AF1329"/>
    <mergeCell ref="G1332:Z1335"/>
    <mergeCell ref="AB1332:AF1334"/>
    <mergeCell ref="B1333:E1336"/>
    <mergeCell ref="AB1335:AD1337"/>
    <mergeCell ref="AE1335:AF1337"/>
    <mergeCell ref="G1336:Z1337"/>
    <mergeCell ref="A1325:L1325"/>
    <mergeCell ref="M1325:W1325"/>
    <mergeCell ref="X1325:Y1328"/>
    <mergeCell ref="Z1325:AF1326"/>
    <mergeCell ref="A1326:J1327"/>
    <mergeCell ref="K1326:P1327"/>
    <mergeCell ref="R1326:T1327"/>
    <mergeCell ref="U1326:W1326"/>
    <mergeCell ref="V1327:W1327"/>
    <mergeCell ref="Z1327:AF1327"/>
    <mergeCell ref="AC1322:AF1322"/>
    <mergeCell ref="A1323:L1323"/>
    <mergeCell ref="M1323:W1323"/>
    <mergeCell ref="X1323:Y1323"/>
    <mergeCell ref="Z1323:AF1323"/>
    <mergeCell ref="A1324:AF1324"/>
    <mergeCell ref="A1321:L1321"/>
    <mergeCell ref="M1321:W1321"/>
    <mergeCell ref="X1321:Y1321"/>
    <mergeCell ref="Z1321:AF1321"/>
    <mergeCell ref="A1322:I1322"/>
    <mergeCell ref="J1322:K1322"/>
    <mergeCell ref="N1322:O1322"/>
    <mergeCell ref="P1322:S1322"/>
    <mergeCell ref="T1322:W1322"/>
    <mergeCell ref="X1322:AB1322"/>
    <mergeCell ref="A1352:L1352"/>
    <mergeCell ref="M1352:W1352"/>
    <mergeCell ref="X1352:Y1352"/>
    <mergeCell ref="Z1352:AF1352"/>
    <mergeCell ref="A1353:N1353"/>
    <mergeCell ref="O1353:R1353"/>
    <mergeCell ref="S1353:V1353"/>
    <mergeCell ref="W1353:AB1353"/>
    <mergeCell ref="AC1353:AF1353"/>
    <mergeCell ref="D1351:L1351"/>
    <mergeCell ref="N1351:O1351"/>
    <mergeCell ref="P1351:S1351"/>
    <mergeCell ref="T1351:W1351"/>
    <mergeCell ref="X1351:AB1351"/>
    <mergeCell ref="AC1351:AF1351"/>
    <mergeCell ref="A1349:L1350"/>
    <mergeCell ref="M1349:M1350"/>
    <mergeCell ref="N1349:S1349"/>
    <mergeCell ref="T1349:AB1349"/>
    <mergeCell ref="AC1349:AF1350"/>
    <mergeCell ref="N1350:O1350"/>
    <mergeCell ref="P1350:S1350"/>
    <mergeCell ref="T1350:W1350"/>
    <mergeCell ref="X1350:AB1350"/>
    <mergeCell ref="A1345:D1346"/>
    <mergeCell ref="Y1345:AC1346"/>
    <mergeCell ref="AD1345:AF1346"/>
    <mergeCell ref="E1346:G1346"/>
    <mergeCell ref="A1347:AE1347"/>
    <mergeCell ref="AF1347:AF1348"/>
    <mergeCell ref="A1348:AE1348"/>
    <mergeCell ref="A1339:AF1339"/>
    <mergeCell ref="A1341:X1341"/>
    <mergeCell ref="Y1341:AF1341"/>
    <mergeCell ref="A1343:D1344"/>
    <mergeCell ref="E1343:H1343"/>
    <mergeCell ref="I1343:X1346"/>
    <mergeCell ref="Y1343:AC1344"/>
    <mergeCell ref="AD1343:AF1344"/>
    <mergeCell ref="E1344:G1345"/>
    <mergeCell ref="H1344:H1346"/>
    <mergeCell ref="A1363:L1363"/>
    <mergeCell ref="M1363:W1363"/>
    <mergeCell ref="X1363:Y1363"/>
    <mergeCell ref="Z1363:AF1363"/>
    <mergeCell ref="A1364:N1364"/>
    <mergeCell ref="O1364:R1364"/>
    <mergeCell ref="S1364:V1364"/>
    <mergeCell ref="W1364:AB1364"/>
    <mergeCell ref="AC1364:AF1364"/>
    <mergeCell ref="A1361:L1361"/>
    <mergeCell ref="M1361:W1361"/>
    <mergeCell ref="X1361:Y1361"/>
    <mergeCell ref="Z1361:AF1361"/>
    <mergeCell ref="A1362:N1362"/>
    <mergeCell ref="O1362:R1362"/>
    <mergeCell ref="S1362:V1362"/>
    <mergeCell ref="W1362:AB1362"/>
    <mergeCell ref="AC1362:AF1362"/>
    <mergeCell ref="M1359:W1359"/>
    <mergeCell ref="Z1359:AF1359"/>
    <mergeCell ref="A1360:N1360"/>
    <mergeCell ref="O1360:R1360"/>
    <mergeCell ref="S1360:V1360"/>
    <mergeCell ref="W1360:AB1360"/>
    <mergeCell ref="AC1360:AF1360"/>
    <mergeCell ref="M1356:W1356"/>
    <mergeCell ref="Z1356:AF1356"/>
    <mergeCell ref="M1357:W1357"/>
    <mergeCell ref="Z1357:AF1357"/>
    <mergeCell ref="M1358:W1358"/>
    <mergeCell ref="Z1358:AF1358"/>
    <mergeCell ref="D1354:N1354"/>
    <mergeCell ref="O1354:R1354"/>
    <mergeCell ref="S1354:V1354"/>
    <mergeCell ref="W1354:AB1354"/>
    <mergeCell ref="AC1354:AF1354"/>
    <mergeCell ref="M1355:W1355"/>
    <mergeCell ref="Z1355:AF1355"/>
    <mergeCell ref="K1372:P1372"/>
    <mergeCell ref="R1372:T1372"/>
    <mergeCell ref="V1372:W1372"/>
    <mergeCell ref="Z1372:AF1372"/>
    <mergeCell ref="A1373:L1373"/>
    <mergeCell ref="M1373:W1373"/>
    <mergeCell ref="Z1373:AF1373"/>
    <mergeCell ref="A1369:L1369"/>
    <mergeCell ref="M1369:W1369"/>
    <mergeCell ref="X1369:Y1369"/>
    <mergeCell ref="Z1369:AF1369"/>
    <mergeCell ref="A1370:AF1370"/>
    <mergeCell ref="A1371:L1371"/>
    <mergeCell ref="M1371:W1371"/>
    <mergeCell ref="X1371:Y1373"/>
    <mergeCell ref="Z1371:AF1371"/>
    <mergeCell ref="A1372:J1372"/>
    <mergeCell ref="AC1367:AF1367"/>
    <mergeCell ref="D1368:I1368"/>
    <mergeCell ref="J1368:K1368"/>
    <mergeCell ref="N1368:O1368"/>
    <mergeCell ref="P1368:S1368"/>
    <mergeCell ref="T1368:W1368"/>
    <mergeCell ref="X1368:AB1368"/>
    <mergeCell ref="AC1368:AF1368"/>
    <mergeCell ref="A1367:I1367"/>
    <mergeCell ref="J1367:K1367"/>
    <mergeCell ref="N1367:O1367"/>
    <mergeCell ref="P1367:S1367"/>
    <mergeCell ref="T1367:W1367"/>
    <mergeCell ref="X1367:AB1367"/>
    <mergeCell ref="D1365:N1365"/>
    <mergeCell ref="O1365:R1365"/>
    <mergeCell ref="S1365:V1365"/>
    <mergeCell ref="W1365:AB1365"/>
    <mergeCell ref="AC1365:AF1365"/>
    <mergeCell ref="A1366:L1366"/>
    <mergeCell ref="M1366:W1366"/>
    <mergeCell ref="X1366:Y1366"/>
    <mergeCell ref="Z1366:AF1366"/>
    <mergeCell ref="A1391:AE1391"/>
    <mergeCell ref="AF1391:AF1392"/>
    <mergeCell ref="A1392:AE1392"/>
    <mergeCell ref="A1393:L1394"/>
    <mergeCell ref="M1393:M1394"/>
    <mergeCell ref="N1393:S1393"/>
    <mergeCell ref="T1393:AB1393"/>
    <mergeCell ref="AC1393:AF1394"/>
    <mergeCell ref="N1394:O1394"/>
    <mergeCell ref="P1394:S1394"/>
    <mergeCell ref="A1389:D1389"/>
    <mergeCell ref="E1389:G1389"/>
    <mergeCell ref="Y1389:AC1389"/>
    <mergeCell ref="AD1389:AF1389"/>
    <mergeCell ref="A1390:G1390"/>
    <mergeCell ref="I1390:AF1390"/>
    <mergeCell ref="A1384:AF1384"/>
    <mergeCell ref="A1385:X1385"/>
    <mergeCell ref="Y1385:AF1385"/>
    <mergeCell ref="A1387:D1388"/>
    <mergeCell ref="E1387:H1387"/>
    <mergeCell ref="I1387:X1389"/>
    <mergeCell ref="Y1387:AC1388"/>
    <mergeCell ref="AD1387:AF1388"/>
    <mergeCell ref="E1388:G1388"/>
    <mergeCell ref="H1388:H1390"/>
    <mergeCell ref="A1374:AF1374"/>
    <mergeCell ref="G1377:Z1380"/>
    <mergeCell ref="AB1377:AF1379"/>
    <mergeCell ref="B1378:E1381"/>
    <mergeCell ref="AB1380:AD1383"/>
    <mergeCell ref="AE1380:AF1383"/>
    <mergeCell ref="G1381:Z1382"/>
    <mergeCell ref="A1403:L1403"/>
    <mergeCell ref="M1403:W1403"/>
    <mergeCell ref="X1403:Y1403"/>
    <mergeCell ref="Z1403:AF1403"/>
    <mergeCell ref="A1404:N1404"/>
    <mergeCell ref="O1404:R1404"/>
    <mergeCell ref="S1404:V1404"/>
    <mergeCell ref="W1404:AB1404"/>
    <mergeCell ref="AC1404:AF1404"/>
    <mergeCell ref="M1401:W1401"/>
    <mergeCell ref="Z1401:AF1401"/>
    <mergeCell ref="A1402:N1402"/>
    <mergeCell ref="O1402:R1402"/>
    <mergeCell ref="S1402:V1402"/>
    <mergeCell ref="W1402:AB1402"/>
    <mergeCell ref="AC1402:AF1402"/>
    <mergeCell ref="M1398:W1398"/>
    <mergeCell ref="Z1398:AF1398"/>
    <mergeCell ref="M1399:W1399"/>
    <mergeCell ref="Z1399:AF1399"/>
    <mergeCell ref="M1400:W1400"/>
    <mergeCell ref="Z1400:AF1400"/>
    <mergeCell ref="A1396:N1396"/>
    <mergeCell ref="O1396:R1396"/>
    <mergeCell ref="S1396:V1396"/>
    <mergeCell ref="W1396:AB1396"/>
    <mergeCell ref="AC1396:AF1396"/>
    <mergeCell ref="M1397:W1397"/>
    <mergeCell ref="Z1397:AF1397"/>
    <mergeCell ref="T1394:W1394"/>
    <mergeCell ref="X1394:AB1394"/>
    <mergeCell ref="A1395:L1395"/>
    <mergeCell ref="M1395:W1395"/>
    <mergeCell ref="X1395:Y1395"/>
    <mergeCell ref="Z1395:AF1395"/>
    <mergeCell ref="AC1411:AF1411"/>
    <mergeCell ref="A1412:L1412"/>
    <mergeCell ref="M1412:W1412"/>
    <mergeCell ref="X1412:Y1412"/>
    <mergeCell ref="Z1412:AF1412"/>
    <mergeCell ref="A1413:AF1413"/>
    <mergeCell ref="A1411:I1411"/>
    <mergeCell ref="J1411:K1411"/>
    <mergeCell ref="N1411:O1411"/>
    <mergeCell ref="P1411:S1411"/>
    <mergeCell ref="T1411:W1411"/>
    <mergeCell ref="X1411:AB1411"/>
    <mergeCell ref="A1409:N1409"/>
    <mergeCell ref="O1409:R1409"/>
    <mergeCell ref="S1409:V1409"/>
    <mergeCell ref="W1409:AB1409"/>
    <mergeCell ref="AC1409:AF1409"/>
    <mergeCell ref="A1410:L1410"/>
    <mergeCell ref="M1410:W1410"/>
    <mergeCell ref="X1410:Y1410"/>
    <mergeCell ref="Z1410:AF1410"/>
    <mergeCell ref="D1407:N1407"/>
    <mergeCell ref="O1407:R1407"/>
    <mergeCell ref="S1407:V1407"/>
    <mergeCell ref="W1407:AB1407"/>
    <mergeCell ref="AC1407:AF1407"/>
    <mergeCell ref="A1408:L1408"/>
    <mergeCell ref="M1408:W1408"/>
    <mergeCell ref="X1408:Y1408"/>
    <mergeCell ref="Z1408:AF1408"/>
    <mergeCell ref="D1405:N1405"/>
    <mergeCell ref="O1405:R1405"/>
    <mergeCell ref="S1405:V1405"/>
    <mergeCell ref="W1405:AB1405"/>
    <mergeCell ref="AC1405:AF1405"/>
    <mergeCell ref="D1406:N1406"/>
    <mergeCell ref="O1406:R1406"/>
    <mergeCell ref="S1406:V1406"/>
    <mergeCell ref="W1406:AB1406"/>
    <mergeCell ref="AC1406:AF1406"/>
    <mergeCell ref="Y1432:AC1433"/>
    <mergeCell ref="AD1432:AF1433"/>
    <mergeCell ref="E1433:G1433"/>
    <mergeCell ref="A1434:G1434"/>
    <mergeCell ref="I1434:AF1434"/>
    <mergeCell ref="A1435:AE1435"/>
    <mergeCell ref="AF1435:AF1437"/>
    <mergeCell ref="A1436:AE1437"/>
    <mergeCell ref="A1427:AF1427"/>
    <mergeCell ref="A1429:X1429"/>
    <mergeCell ref="Y1429:AF1429"/>
    <mergeCell ref="A1431:D1431"/>
    <mergeCell ref="E1431:G1432"/>
    <mergeCell ref="H1431:H1434"/>
    <mergeCell ref="I1431:X1433"/>
    <mergeCell ref="Y1431:AC1431"/>
    <mergeCell ref="AD1431:AF1431"/>
    <mergeCell ref="A1432:D1433"/>
    <mergeCell ref="M1416:W1416"/>
    <mergeCell ref="Z1416:AF1416"/>
    <mergeCell ref="A1417:AF1417"/>
    <mergeCell ref="G1420:Z1423"/>
    <mergeCell ref="AB1420:AF1422"/>
    <mergeCell ref="B1421:E1424"/>
    <mergeCell ref="AB1423:AD1425"/>
    <mergeCell ref="AE1423:AF1425"/>
    <mergeCell ref="G1424:Z1425"/>
    <mergeCell ref="A1414:L1414"/>
    <mergeCell ref="M1414:W1414"/>
    <mergeCell ref="X1414:Y1416"/>
    <mergeCell ref="Z1414:AF1414"/>
    <mergeCell ref="A1415:J1415"/>
    <mergeCell ref="K1415:P1415"/>
    <mergeCell ref="R1415:T1415"/>
    <mergeCell ref="V1415:W1415"/>
    <mergeCell ref="Z1415:AF1415"/>
    <mergeCell ref="A1416:L1416"/>
    <mergeCell ref="M1445:W1445"/>
    <mergeCell ref="Z1445:AF1445"/>
    <mergeCell ref="M1446:W1446"/>
    <mergeCell ref="Z1446:AF1446"/>
    <mergeCell ref="A1447:N1447"/>
    <mergeCell ref="O1447:R1447"/>
    <mergeCell ref="S1447:V1447"/>
    <mergeCell ref="W1447:AB1447"/>
    <mergeCell ref="AC1447:AF1447"/>
    <mergeCell ref="M1442:W1442"/>
    <mergeCell ref="Z1442:AF1442"/>
    <mergeCell ref="M1443:W1443"/>
    <mergeCell ref="Z1443:AF1443"/>
    <mergeCell ref="M1444:W1444"/>
    <mergeCell ref="Z1444:AF1444"/>
    <mergeCell ref="A1440:L1440"/>
    <mergeCell ref="M1440:W1440"/>
    <mergeCell ref="X1440:Y1440"/>
    <mergeCell ref="Z1440:AF1440"/>
    <mergeCell ref="A1441:N1441"/>
    <mergeCell ref="O1441:R1441"/>
    <mergeCell ref="S1441:V1441"/>
    <mergeCell ref="W1441:AB1441"/>
    <mergeCell ref="AC1441:AF1441"/>
    <mergeCell ref="A1438:L1439"/>
    <mergeCell ref="M1438:M1439"/>
    <mergeCell ref="N1438:S1438"/>
    <mergeCell ref="T1438:AB1438"/>
    <mergeCell ref="AC1438:AF1439"/>
    <mergeCell ref="N1439:O1439"/>
    <mergeCell ref="P1439:S1439"/>
    <mergeCell ref="T1439:W1439"/>
    <mergeCell ref="X1439:AB1439"/>
    <mergeCell ref="A1454:N1454"/>
    <mergeCell ref="O1454:R1454"/>
    <mergeCell ref="S1454:V1454"/>
    <mergeCell ref="W1454:AB1454"/>
    <mergeCell ref="AC1454:AF1454"/>
    <mergeCell ref="A1455:L1455"/>
    <mergeCell ref="M1455:W1455"/>
    <mergeCell ref="X1455:Y1455"/>
    <mergeCell ref="Z1455:AF1455"/>
    <mergeCell ref="D1452:N1452"/>
    <mergeCell ref="O1452:R1452"/>
    <mergeCell ref="S1452:V1452"/>
    <mergeCell ref="W1452:AB1452"/>
    <mergeCell ref="AC1452:AF1452"/>
    <mergeCell ref="A1453:L1453"/>
    <mergeCell ref="M1453:W1453"/>
    <mergeCell ref="X1453:Y1453"/>
    <mergeCell ref="Z1453:AF1453"/>
    <mergeCell ref="D1450:N1450"/>
    <mergeCell ref="O1450:R1450"/>
    <mergeCell ref="S1450:V1450"/>
    <mergeCell ref="W1450:AB1450"/>
    <mergeCell ref="AC1450:AF1450"/>
    <mergeCell ref="D1451:N1451"/>
    <mergeCell ref="O1451:R1451"/>
    <mergeCell ref="S1451:V1451"/>
    <mergeCell ref="W1451:AB1451"/>
    <mergeCell ref="AC1451:AF1451"/>
    <mergeCell ref="A1448:L1448"/>
    <mergeCell ref="M1448:W1448"/>
    <mergeCell ref="X1448:Y1448"/>
    <mergeCell ref="Z1448:AF1448"/>
    <mergeCell ref="A1449:N1449"/>
    <mergeCell ref="O1449:R1449"/>
    <mergeCell ref="S1449:V1449"/>
    <mergeCell ref="W1449:AB1449"/>
    <mergeCell ref="AC1449:AF1449"/>
    <mergeCell ref="A1473:AF1473"/>
    <mergeCell ref="A1474:X1474"/>
    <mergeCell ref="Y1474:AF1474"/>
    <mergeCell ref="A1476:D1477"/>
    <mergeCell ref="E1476:H1476"/>
    <mergeCell ref="I1476:X1479"/>
    <mergeCell ref="Y1476:AC1477"/>
    <mergeCell ref="AD1476:AF1477"/>
    <mergeCell ref="E1477:G1478"/>
    <mergeCell ref="H1477:H1480"/>
    <mergeCell ref="A1462:L1462"/>
    <mergeCell ref="M1462:W1462"/>
    <mergeCell ref="Z1462:AF1462"/>
    <mergeCell ref="A1463:AF1463"/>
    <mergeCell ref="G1466:Z1469"/>
    <mergeCell ref="AB1466:AF1468"/>
    <mergeCell ref="B1467:E1470"/>
    <mergeCell ref="AB1469:AD1472"/>
    <mergeCell ref="AE1469:AF1472"/>
    <mergeCell ref="G1470:Z1471"/>
    <mergeCell ref="A1459:L1459"/>
    <mergeCell ref="M1459:W1459"/>
    <mergeCell ref="X1459:Y1462"/>
    <mergeCell ref="Z1459:AF1459"/>
    <mergeCell ref="A1460:J1460"/>
    <mergeCell ref="K1460:P1460"/>
    <mergeCell ref="R1460:T1460"/>
    <mergeCell ref="V1460:W1461"/>
    <mergeCell ref="Z1460:AF1461"/>
    <mergeCell ref="A1461:U1461"/>
    <mergeCell ref="AC1456:AF1456"/>
    <mergeCell ref="A1457:L1457"/>
    <mergeCell ref="M1457:W1457"/>
    <mergeCell ref="X1457:Y1457"/>
    <mergeCell ref="Z1457:AF1457"/>
    <mergeCell ref="A1458:AF1458"/>
    <mergeCell ref="A1456:I1456"/>
    <mergeCell ref="J1456:K1456"/>
    <mergeCell ref="N1456:O1456"/>
    <mergeCell ref="P1456:S1456"/>
    <mergeCell ref="T1456:W1456"/>
    <mergeCell ref="X1456:AB1456"/>
    <mergeCell ref="M1488:W1488"/>
    <mergeCell ref="Z1488:AF1488"/>
    <mergeCell ref="M1489:W1489"/>
    <mergeCell ref="Z1489:AF1489"/>
    <mergeCell ref="M1490:W1490"/>
    <mergeCell ref="Z1490:AF1490"/>
    <mergeCell ref="A1486:N1486"/>
    <mergeCell ref="O1486:R1486"/>
    <mergeCell ref="S1486:V1486"/>
    <mergeCell ref="W1486:AB1486"/>
    <mergeCell ref="AC1486:AF1486"/>
    <mergeCell ref="M1487:W1487"/>
    <mergeCell ref="Z1487:AF1487"/>
    <mergeCell ref="T1484:W1484"/>
    <mergeCell ref="X1484:AB1484"/>
    <mergeCell ref="A1485:L1485"/>
    <mergeCell ref="M1485:W1485"/>
    <mergeCell ref="X1485:Y1485"/>
    <mergeCell ref="Z1485:AF1485"/>
    <mergeCell ref="A1481:AE1481"/>
    <mergeCell ref="AF1481:AF1482"/>
    <mergeCell ref="A1482:AE1482"/>
    <mergeCell ref="A1483:L1484"/>
    <mergeCell ref="M1483:M1484"/>
    <mergeCell ref="N1483:S1483"/>
    <mergeCell ref="T1483:AB1483"/>
    <mergeCell ref="AC1483:AF1484"/>
    <mergeCell ref="N1484:O1484"/>
    <mergeCell ref="P1484:S1484"/>
    <mergeCell ref="A1478:D1479"/>
    <mergeCell ref="Y1478:AC1479"/>
    <mergeCell ref="AD1478:AF1479"/>
    <mergeCell ref="E1479:G1479"/>
    <mergeCell ref="A1480:G1480"/>
    <mergeCell ref="I1480:AF1480"/>
    <mergeCell ref="A1497:L1497"/>
    <mergeCell ref="M1497:W1497"/>
    <mergeCell ref="X1497:Y1497"/>
    <mergeCell ref="Z1497:AF1497"/>
    <mergeCell ref="A1498:N1498"/>
    <mergeCell ref="O1498:R1498"/>
    <mergeCell ref="S1498:V1498"/>
    <mergeCell ref="W1498:AB1498"/>
    <mergeCell ref="AC1498:AF1498"/>
    <mergeCell ref="D1495:N1495"/>
    <mergeCell ref="O1495:R1495"/>
    <mergeCell ref="S1495:V1495"/>
    <mergeCell ref="W1495:AB1495"/>
    <mergeCell ref="AC1495:AF1495"/>
    <mergeCell ref="D1496:N1496"/>
    <mergeCell ref="O1496:R1496"/>
    <mergeCell ref="S1496:V1496"/>
    <mergeCell ref="W1496:AB1496"/>
    <mergeCell ref="AC1496:AF1496"/>
    <mergeCell ref="A1493:L1493"/>
    <mergeCell ref="M1493:W1493"/>
    <mergeCell ref="X1493:Y1493"/>
    <mergeCell ref="Z1493:AF1493"/>
    <mergeCell ref="A1494:N1494"/>
    <mergeCell ref="O1494:R1494"/>
    <mergeCell ref="S1494:V1494"/>
    <mergeCell ref="W1494:AB1494"/>
    <mergeCell ref="AC1494:AF1494"/>
    <mergeCell ref="M1491:W1491"/>
    <mergeCell ref="Z1491:AF1491"/>
    <mergeCell ref="A1492:N1492"/>
    <mergeCell ref="O1492:R1492"/>
    <mergeCell ref="S1492:V1492"/>
    <mergeCell ref="W1492:AB1492"/>
    <mergeCell ref="AC1492:AF1492"/>
    <mergeCell ref="A1506:L1506"/>
    <mergeCell ref="M1506:W1506"/>
    <mergeCell ref="Z1506:AF1506"/>
    <mergeCell ref="A1507:AF1507"/>
    <mergeCell ref="G1510:Z1512"/>
    <mergeCell ref="AB1510:AF1511"/>
    <mergeCell ref="B1511:E1513"/>
    <mergeCell ref="AB1512:AD1514"/>
    <mergeCell ref="AE1512:AF1515"/>
    <mergeCell ref="G1513:Z1514"/>
    <mergeCell ref="A1503:L1503"/>
    <mergeCell ref="M1503:W1503"/>
    <mergeCell ref="X1503:Y1506"/>
    <mergeCell ref="Z1503:AF1503"/>
    <mergeCell ref="A1504:J1504"/>
    <mergeCell ref="K1504:P1504"/>
    <mergeCell ref="R1504:T1504"/>
    <mergeCell ref="V1504:W1505"/>
    <mergeCell ref="Z1504:AF1505"/>
    <mergeCell ref="A1505:U1505"/>
    <mergeCell ref="AC1500:AF1500"/>
    <mergeCell ref="A1501:L1501"/>
    <mergeCell ref="M1501:W1501"/>
    <mergeCell ref="X1501:Y1501"/>
    <mergeCell ref="Z1501:AF1501"/>
    <mergeCell ref="A1502:AF1502"/>
    <mergeCell ref="A1499:L1499"/>
    <mergeCell ref="M1499:W1499"/>
    <mergeCell ref="X1499:Y1499"/>
    <mergeCell ref="Z1499:AF1499"/>
    <mergeCell ref="A1500:I1500"/>
    <mergeCell ref="J1500:K1500"/>
    <mergeCell ref="N1500:O1500"/>
    <mergeCell ref="P1500:S1500"/>
    <mergeCell ref="T1500:W1500"/>
    <mergeCell ref="X1500:AB1500"/>
    <mergeCell ref="A1529:L1529"/>
    <mergeCell ref="M1529:W1529"/>
    <mergeCell ref="X1529:Y1529"/>
    <mergeCell ref="Z1529:AF1529"/>
    <mergeCell ref="A1530:N1530"/>
    <mergeCell ref="O1530:R1530"/>
    <mergeCell ref="S1530:V1530"/>
    <mergeCell ref="W1530:AB1530"/>
    <mergeCell ref="AC1530:AF1530"/>
    <mergeCell ref="A1527:L1528"/>
    <mergeCell ref="M1527:M1528"/>
    <mergeCell ref="N1527:S1527"/>
    <mergeCell ref="T1527:AB1527"/>
    <mergeCell ref="AC1527:AF1528"/>
    <mergeCell ref="N1528:O1528"/>
    <mergeCell ref="P1528:S1528"/>
    <mergeCell ref="T1528:W1528"/>
    <mergeCell ref="X1528:AB1528"/>
    <mergeCell ref="Y1521:AC1522"/>
    <mergeCell ref="AD1521:AF1522"/>
    <mergeCell ref="E1522:G1522"/>
    <mergeCell ref="A1523:G1523"/>
    <mergeCell ref="I1523:AF1523"/>
    <mergeCell ref="A1524:AE1524"/>
    <mergeCell ref="AF1524:AF1526"/>
    <mergeCell ref="A1525:AE1526"/>
    <mergeCell ref="A1516:AF1516"/>
    <mergeCell ref="A1518:X1518"/>
    <mergeCell ref="Y1518:AF1518"/>
    <mergeCell ref="A1520:D1520"/>
    <mergeCell ref="E1520:G1521"/>
    <mergeCell ref="H1520:H1523"/>
    <mergeCell ref="I1520:X1522"/>
    <mergeCell ref="Y1520:AC1520"/>
    <mergeCell ref="AD1520:AF1520"/>
    <mergeCell ref="A1521:D1522"/>
    <mergeCell ref="D1539:N1539"/>
    <mergeCell ref="O1539:R1539"/>
    <mergeCell ref="S1539:V1539"/>
    <mergeCell ref="W1539:AB1539"/>
    <mergeCell ref="AC1539:AF1539"/>
    <mergeCell ref="D1540:N1540"/>
    <mergeCell ref="O1540:R1540"/>
    <mergeCell ref="S1540:V1540"/>
    <mergeCell ref="W1540:AB1540"/>
    <mergeCell ref="AC1540:AF1540"/>
    <mergeCell ref="A1537:L1537"/>
    <mergeCell ref="M1537:W1537"/>
    <mergeCell ref="X1537:Y1537"/>
    <mergeCell ref="Z1537:AF1537"/>
    <mergeCell ref="A1538:N1538"/>
    <mergeCell ref="O1538:R1538"/>
    <mergeCell ref="S1538:V1538"/>
    <mergeCell ref="W1538:AB1538"/>
    <mergeCell ref="AC1538:AF1538"/>
    <mergeCell ref="M1534:W1534"/>
    <mergeCell ref="Z1534:AF1534"/>
    <mergeCell ref="M1535:W1535"/>
    <mergeCell ref="Z1535:AF1535"/>
    <mergeCell ref="A1536:N1536"/>
    <mergeCell ref="O1536:R1536"/>
    <mergeCell ref="S1536:V1536"/>
    <mergeCell ref="W1536:AB1536"/>
    <mergeCell ref="AC1536:AF1536"/>
    <mergeCell ref="M1531:W1531"/>
    <mergeCell ref="Z1531:AF1531"/>
    <mergeCell ref="M1532:W1532"/>
    <mergeCell ref="Z1532:AF1532"/>
    <mergeCell ref="M1533:W1533"/>
    <mergeCell ref="Z1533:AF1533"/>
    <mergeCell ref="A1547:L1547"/>
    <mergeCell ref="M1547:W1547"/>
    <mergeCell ref="X1547:Y1550"/>
    <mergeCell ref="Z1547:AF1548"/>
    <mergeCell ref="A1548:J1549"/>
    <mergeCell ref="K1548:P1549"/>
    <mergeCell ref="R1548:T1549"/>
    <mergeCell ref="U1548:W1548"/>
    <mergeCell ref="V1549:W1549"/>
    <mergeCell ref="Z1549:AF1549"/>
    <mergeCell ref="AC1544:AF1544"/>
    <mergeCell ref="A1545:L1545"/>
    <mergeCell ref="M1545:W1545"/>
    <mergeCell ref="X1545:Y1545"/>
    <mergeCell ref="Z1545:AF1545"/>
    <mergeCell ref="A1546:AF1546"/>
    <mergeCell ref="A1543:L1543"/>
    <mergeCell ref="M1543:W1543"/>
    <mergeCell ref="X1543:Y1543"/>
    <mergeCell ref="Z1543:AF1543"/>
    <mergeCell ref="A1544:I1544"/>
    <mergeCell ref="J1544:K1544"/>
    <mergeCell ref="N1544:O1544"/>
    <mergeCell ref="P1544:S1544"/>
    <mergeCell ref="T1544:W1544"/>
    <mergeCell ref="X1544:AB1544"/>
    <mergeCell ref="A1541:L1541"/>
    <mergeCell ref="M1541:W1541"/>
    <mergeCell ref="X1541:Y1541"/>
    <mergeCell ref="Z1541:AF1541"/>
    <mergeCell ref="A1542:N1542"/>
    <mergeCell ref="O1542:R1542"/>
    <mergeCell ref="S1542:V1542"/>
    <mergeCell ref="W1542:AB1542"/>
    <mergeCell ref="AC1542:AF1542"/>
    <mergeCell ref="T1572:W1572"/>
    <mergeCell ref="X1572:AB1572"/>
    <mergeCell ref="A1573:L1573"/>
    <mergeCell ref="M1573:W1573"/>
    <mergeCell ref="X1573:Y1573"/>
    <mergeCell ref="Z1573:AF1573"/>
    <mergeCell ref="A1569:AE1569"/>
    <mergeCell ref="AF1569:AF1570"/>
    <mergeCell ref="A1570:AE1570"/>
    <mergeCell ref="A1571:L1572"/>
    <mergeCell ref="M1571:M1572"/>
    <mergeCell ref="N1571:S1571"/>
    <mergeCell ref="T1571:AB1571"/>
    <mergeCell ref="AC1571:AF1572"/>
    <mergeCell ref="N1572:O1572"/>
    <mergeCell ref="P1572:S1572"/>
    <mergeCell ref="A1566:D1567"/>
    <mergeCell ref="Y1566:AC1567"/>
    <mergeCell ref="AD1566:AF1567"/>
    <mergeCell ref="E1567:G1567"/>
    <mergeCell ref="A1568:G1568"/>
    <mergeCell ref="I1568:AF1568"/>
    <mergeCell ref="A1561:AF1561"/>
    <mergeCell ref="A1562:X1562"/>
    <mergeCell ref="Y1562:AF1562"/>
    <mergeCell ref="A1564:D1565"/>
    <mergeCell ref="E1564:H1564"/>
    <mergeCell ref="I1564:X1567"/>
    <mergeCell ref="Y1564:AC1565"/>
    <mergeCell ref="AD1564:AF1565"/>
    <mergeCell ref="E1565:G1566"/>
    <mergeCell ref="H1565:H1568"/>
    <mergeCell ref="A1550:L1550"/>
    <mergeCell ref="M1550:W1550"/>
    <mergeCell ref="Z1550:AF1550"/>
    <mergeCell ref="A1551:AF1551"/>
    <mergeCell ref="G1554:Z1557"/>
    <mergeCell ref="AB1554:AF1556"/>
    <mergeCell ref="B1555:E1558"/>
    <mergeCell ref="AB1557:AD1559"/>
    <mergeCell ref="AE1557:AF1559"/>
    <mergeCell ref="G1558:Z1558"/>
    <mergeCell ref="D1583:N1583"/>
    <mergeCell ref="O1583:R1583"/>
    <mergeCell ref="S1583:V1583"/>
    <mergeCell ref="W1583:AB1583"/>
    <mergeCell ref="AC1583:AF1583"/>
    <mergeCell ref="D1584:N1584"/>
    <mergeCell ref="O1584:R1584"/>
    <mergeCell ref="S1584:V1584"/>
    <mergeCell ref="W1584:AB1584"/>
    <mergeCell ref="AC1584:AF1584"/>
    <mergeCell ref="A1581:L1581"/>
    <mergeCell ref="M1581:W1581"/>
    <mergeCell ref="X1581:Y1581"/>
    <mergeCell ref="Z1581:AF1581"/>
    <mergeCell ref="A1582:N1582"/>
    <mergeCell ref="O1582:R1582"/>
    <mergeCell ref="S1582:V1582"/>
    <mergeCell ref="W1582:AB1582"/>
    <mergeCell ref="AC1582:AF1582"/>
    <mergeCell ref="M1579:W1579"/>
    <mergeCell ref="Z1579:AF1579"/>
    <mergeCell ref="A1580:N1580"/>
    <mergeCell ref="O1580:R1580"/>
    <mergeCell ref="S1580:V1580"/>
    <mergeCell ref="W1580:AB1580"/>
    <mergeCell ref="AC1580:AF1580"/>
    <mergeCell ref="M1576:W1576"/>
    <mergeCell ref="Z1576:AF1576"/>
    <mergeCell ref="M1577:W1577"/>
    <mergeCell ref="Z1577:AF1577"/>
    <mergeCell ref="M1578:W1578"/>
    <mergeCell ref="Z1578:AF1578"/>
    <mergeCell ref="A1574:N1574"/>
    <mergeCell ref="O1574:R1574"/>
    <mergeCell ref="S1574:V1574"/>
    <mergeCell ref="W1574:AB1574"/>
    <mergeCell ref="AC1574:AF1574"/>
    <mergeCell ref="M1575:W1575"/>
    <mergeCell ref="Z1575:AF1575"/>
    <mergeCell ref="AC1590:AF1590"/>
    <mergeCell ref="A1591:L1591"/>
    <mergeCell ref="M1591:W1591"/>
    <mergeCell ref="X1591:Y1591"/>
    <mergeCell ref="Z1591:AF1591"/>
    <mergeCell ref="A1592:AF1592"/>
    <mergeCell ref="A1589:L1589"/>
    <mergeCell ref="M1589:W1589"/>
    <mergeCell ref="X1589:Y1589"/>
    <mergeCell ref="Z1589:AF1589"/>
    <mergeCell ref="A1590:I1590"/>
    <mergeCell ref="J1590:K1590"/>
    <mergeCell ref="N1590:O1590"/>
    <mergeCell ref="P1590:S1590"/>
    <mergeCell ref="T1590:W1590"/>
    <mergeCell ref="X1590:AB1590"/>
    <mergeCell ref="A1587:L1587"/>
    <mergeCell ref="M1587:W1587"/>
    <mergeCell ref="X1587:Y1587"/>
    <mergeCell ref="Z1587:AF1587"/>
    <mergeCell ref="A1588:N1588"/>
    <mergeCell ref="O1588:R1588"/>
    <mergeCell ref="S1588:V1588"/>
    <mergeCell ref="W1588:AB1588"/>
    <mergeCell ref="AC1588:AF1588"/>
    <mergeCell ref="D1585:N1585"/>
    <mergeCell ref="O1585:R1585"/>
    <mergeCell ref="S1585:V1585"/>
    <mergeCell ref="W1585:AB1585"/>
    <mergeCell ref="AC1585:AF1585"/>
    <mergeCell ref="D1586:N1586"/>
    <mergeCell ref="O1586:R1586"/>
    <mergeCell ref="S1586:V1586"/>
    <mergeCell ref="W1586:AB1586"/>
    <mergeCell ref="AC1586:AF1586"/>
    <mergeCell ref="A1611:D1612"/>
    <mergeCell ref="Y1611:AC1612"/>
    <mergeCell ref="AD1611:AF1612"/>
    <mergeCell ref="E1612:G1612"/>
    <mergeCell ref="A1613:G1613"/>
    <mergeCell ref="I1613:AF1613"/>
    <mergeCell ref="A1606:AF1606"/>
    <mergeCell ref="A1607:X1607"/>
    <mergeCell ref="Y1607:AF1607"/>
    <mergeCell ref="A1609:D1610"/>
    <mergeCell ref="E1609:H1609"/>
    <mergeCell ref="I1609:X1612"/>
    <mergeCell ref="Y1609:AC1610"/>
    <mergeCell ref="AD1609:AF1610"/>
    <mergeCell ref="E1610:G1611"/>
    <mergeCell ref="H1610:H1613"/>
    <mergeCell ref="A1596:L1596"/>
    <mergeCell ref="M1596:W1596"/>
    <mergeCell ref="Z1596:AF1596"/>
    <mergeCell ref="A1597:AF1597"/>
    <mergeCell ref="G1600:Z1602"/>
    <mergeCell ref="AB1600:AF1601"/>
    <mergeCell ref="B1601:E1603"/>
    <mergeCell ref="AB1602:AD1604"/>
    <mergeCell ref="AE1602:AF1605"/>
    <mergeCell ref="G1603:Z1604"/>
    <mergeCell ref="A1593:L1593"/>
    <mergeCell ref="M1593:W1593"/>
    <mergeCell ref="X1593:Y1596"/>
    <mergeCell ref="Z1593:AF1593"/>
    <mergeCell ref="A1594:J1594"/>
    <mergeCell ref="K1594:P1594"/>
    <mergeCell ref="R1594:T1594"/>
    <mergeCell ref="V1594:W1595"/>
    <mergeCell ref="Z1594:AF1595"/>
    <mergeCell ref="A1595:U1595"/>
    <mergeCell ref="M1625:W1625"/>
    <mergeCell ref="Z1625:AF1625"/>
    <mergeCell ref="A1626:N1626"/>
    <mergeCell ref="O1626:R1626"/>
    <mergeCell ref="S1626:V1626"/>
    <mergeCell ref="W1626:AB1626"/>
    <mergeCell ref="AC1626:AF1626"/>
    <mergeCell ref="M1622:W1622"/>
    <mergeCell ref="Z1622:AF1622"/>
    <mergeCell ref="M1623:W1623"/>
    <mergeCell ref="Z1623:AF1623"/>
    <mergeCell ref="M1624:W1624"/>
    <mergeCell ref="Z1624:AF1624"/>
    <mergeCell ref="A1620:N1620"/>
    <mergeCell ref="O1620:R1620"/>
    <mergeCell ref="S1620:V1620"/>
    <mergeCell ref="W1620:AB1620"/>
    <mergeCell ref="AC1620:AF1620"/>
    <mergeCell ref="M1621:W1621"/>
    <mergeCell ref="Z1621:AF1621"/>
    <mergeCell ref="T1618:W1618"/>
    <mergeCell ref="X1618:AB1618"/>
    <mergeCell ref="A1619:L1619"/>
    <mergeCell ref="M1619:W1619"/>
    <mergeCell ref="X1619:Y1619"/>
    <mergeCell ref="Z1619:AF1619"/>
    <mergeCell ref="A1614:AE1614"/>
    <mergeCell ref="AF1614:AF1616"/>
    <mergeCell ref="A1615:AE1616"/>
    <mergeCell ref="A1617:L1618"/>
    <mergeCell ref="M1617:M1618"/>
    <mergeCell ref="N1617:S1617"/>
    <mergeCell ref="T1617:AB1617"/>
    <mergeCell ref="AC1617:AF1618"/>
    <mergeCell ref="N1618:O1618"/>
    <mergeCell ref="P1618:S1618"/>
    <mergeCell ref="D1633:N1633"/>
    <mergeCell ref="O1633:R1633"/>
    <mergeCell ref="S1633:V1633"/>
    <mergeCell ref="W1633:AB1633"/>
    <mergeCell ref="AC1633:AF1633"/>
    <mergeCell ref="A1634:L1634"/>
    <mergeCell ref="M1634:W1634"/>
    <mergeCell ref="X1634:Y1634"/>
    <mergeCell ref="Z1634:AF1634"/>
    <mergeCell ref="D1631:N1631"/>
    <mergeCell ref="O1631:R1631"/>
    <mergeCell ref="S1631:V1631"/>
    <mergeCell ref="W1631:AB1631"/>
    <mergeCell ref="AC1631:AF1631"/>
    <mergeCell ref="D1632:N1632"/>
    <mergeCell ref="O1632:R1632"/>
    <mergeCell ref="S1632:V1632"/>
    <mergeCell ref="W1632:AB1632"/>
    <mergeCell ref="AC1632:AF1632"/>
    <mergeCell ref="D1629:N1629"/>
    <mergeCell ref="O1629:R1629"/>
    <mergeCell ref="S1629:V1629"/>
    <mergeCell ref="W1629:AB1629"/>
    <mergeCell ref="AC1629:AF1629"/>
    <mergeCell ref="D1630:N1630"/>
    <mergeCell ref="O1630:R1630"/>
    <mergeCell ref="S1630:V1630"/>
    <mergeCell ref="W1630:AB1630"/>
    <mergeCell ref="AC1630:AF1630"/>
    <mergeCell ref="A1627:L1627"/>
    <mergeCell ref="M1627:W1627"/>
    <mergeCell ref="X1627:Y1627"/>
    <mergeCell ref="Z1627:AF1627"/>
    <mergeCell ref="A1628:N1628"/>
    <mergeCell ref="O1628:R1628"/>
    <mergeCell ref="S1628:V1628"/>
    <mergeCell ref="W1628:AB1628"/>
    <mergeCell ref="AC1628:AF1628"/>
    <mergeCell ref="A1643:L1643"/>
    <mergeCell ref="M1643:W1643"/>
    <mergeCell ref="Z1643:AF1643"/>
    <mergeCell ref="A1644:AF1644"/>
    <mergeCell ref="G1647:Z1650"/>
    <mergeCell ref="AB1647:AF1649"/>
    <mergeCell ref="B1648:E1651"/>
    <mergeCell ref="AB1650:AD1652"/>
    <mergeCell ref="AE1650:AF1652"/>
    <mergeCell ref="G1651:Z1651"/>
    <mergeCell ref="A1640:L1640"/>
    <mergeCell ref="M1640:W1640"/>
    <mergeCell ref="X1640:Y1643"/>
    <mergeCell ref="Z1640:AF1640"/>
    <mergeCell ref="A1641:J1641"/>
    <mergeCell ref="K1641:P1641"/>
    <mergeCell ref="R1641:T1641"/>
    <mergeCell ref="V1641:W1642"/>
    <mergeCell ref="Z1641:AF1642"/>
    <mergeCell ref="A1642:U1642"/>
    <mergeCell ref="AC1637:AF1637"/>
    <mergeCell ref="A1638:L1638"/>
    <mergeCell ref="M1638:W1638"/>
    <mergeCell ref="X1638:Y1638"/>
    <mergeCell ref="Z1638:AF1638"/>
    <mergeCell ref="A1639:AF1639"/>
    <mergeCell ref="A1637:I1637"/>
    <mergeCell ref="J1637:K1637"/>
    <mergeCell ref="N1637:O1637"/>
    <mergeCell ref="P1637:S1637"/>
    <mergeCell ref="T1637:W1637"/>
    <mergeCell ref="X1637:AB1637"/>
    <mergeCell ref="A1635:N1635"/>
    <mergeCell ref="O1635:R1635"/>
    <mergeCell ref="S1635:V1635"/>
    <mergeCell ref="W1635:AB1635"/>
    <mergeCell ref="AC1635:AF1635"/>
    <mergeCell ref="A1636:L1636"/>
    <mergeCell ref="M1636:W1636"/>
    <mergeCell ref="X1636:Y1636"/>
    <mergeCell ref="Z1636:AF1636"/>
    <mergeCell ref="A1665:L1665"/>
    <mergeCell ref="M1665:W1665"/>
    <mergeCell ref="X1665:Y1665"/>
    <mergeCell ref="Z1665:AF1665"/>
    <mergeCell ref="A1666:N1666"/>
    <mergeCell ref="O1666:R1666"/>
    <mergeCell ref="S1666:V1666"/>
    <mergeCell ref="W1666:AB1666"/>
    <mergeCell ref="AC1666:AF1666"/>
    <mergeCell ref="A1663:L1664"/>
    <mergeCell ref="M1663:M1664"/>
    <mergeCell ref="N1663:S1663"/>
    <mergeCell ref="T1663:AB1663"/>
    <mergeCell ref="AC1663:AF1664"/>
    <mergeCell ref="N1664:O1664"/>
    <mergeCell ref="P1664:S1664"/>
    <mergeCell ref="T1664:W1664"/>
    <mergeCell ref="X1664:AB1664"/>
    <mergeCell ref="A1659:D1660"/>
    <mergeCell ref="Y1659:AC1660"/>
    <mergeCell ref="AD1659:AF1660"/>
    <mergeCell ref="E1660:G1660"/>
    <mergeCell ref="A1661:AE1661"/>
    <mergeCell ref="AF1661:AF1662"/>
    <mergeCell ref="A1662:AE1662"/>
    <mergeCell ref="A1654:AF1654"/>
    <mergeCell ref="A1655:X1655"/>
    <mergeCell ref="Y1655:AF1655"/>
    <mergeCell ref="A1657:D1658"/>
    <mergeCell ref="E1657:H1657"/>
    <mergeCell ref="I1657:X1660"/>
    <mergeCell ref="Y1657:AC1658"/>
    <mergeCell ref="AD1657:AF1658"/>
    <mergeCell ref="E1658:G1659"/>
    <mergeCell ref="H1658:H1660"/>
    <mergeCell ref="A1676:N1676"/>
    <mergeCell ref="O1676:R1676"/>
    <mergeCell ref="S1676:V1676"/>
    <mergeCell ref="W1676:AB1676"/>
    <mergeCell ref="AC1676:AF1676"/>
    <mergeCell ref="D1677:N1677"/>
    <mergeCell ref="O1677:R1677"/>
    <mergeCell ref="S1677:V1677"/>
    <mergeCell ref="W1677:AB1677"/>
    <mergeCell ref="AC1677:AF1677"/>
    <mergeCell ref="D1674:N1674"/>
    <mergeCell ref="O1674:R1674"/>
    <mergeCell ref="S1674:V1674"/>
    <mergeCell ref="W1674:AB1674"/>
    <mergeCell ref="AC1674:AF1674"/>
    <mergeCell ref="A1675:L1675"/>
    <mergeCell ref="M1675:W1675"/>
    <mergeCell ref="X1675:Y1675"/>
    <mergeCell ref="Z1675:AF1675"/>
    <mergeCell ref="M1672:W1672"/>
    <mergeCell ref="Z1672:AF1672"/>
    <mergeCell ref="A1673:N1673"/>
    <mergeCell ref="O1673:R1673"/>
    <mergeCell ref="S1673:V1673"/>
    <mergeCell ref="W1673:AB1673"/>
    <mergeCell ref="AC1673:AF1673"/>
    <mergeCell ref="M1669:W1669"/>
    <mergeCell ref="Z1669:AF1669"/>
    <mergeCell ref="M1670:W1670"/>
    <mergeCell ref="Z1670:AF1670"/>
    <mergeCell ref="M1671:W1671"/>
    <mergeCell ref="Z1671:AF1671"/>
    <mergeCell ref="D1667:N1667"/>
    <mergeCell ref="O1667:R1667"/>
    <mergeCell ref="S1667:V1667"/>
    <mergeCell ref="W1667:AB1667"/>
    <mergeCell ref="AC1667:AF1667"/>
    <mergeCell ref="M1668:W1668"/>
    <mergeCell ref="Z1668:AF1668"/>
    <mergeCell ref="AC1684:AF1684"/>
    <mergeCell ref="D1685:I1685"/>
    <mergeCell ref="J1685:K1685"/>
    <mergeCell ref="N1685:O1685"/>
    <mergeCell ref="P1685:S1685"/>
    <mergeCell ref="T1685:W1685"/>
    <mergeCell ref="X1685:AB1685"/>
    <mergeCell ref="AC1685:AF1685"/>
    <mergeCell ref="A1684:I1684"/>
    <mergeCell ref="J1684:K1684"/>
    <mergeCell ref="N1684:O1684"/>
    <mergeCell ref="P1684:S1684"/>
    <mergeCell ref="T1684:W1684"/>
    <mergeCell ref="X1684:AB1684"/>
    <mergeCell ref="D1682:N1682"/>
    <mergeCell ref="O1682:R1682"/>
    <mergeCell ref="S1682:V1682"/>
    <mergeCell ref="W1682:AB1682"/>
    <mergeCell ref="AC1682:AF1682"/>
    <mergeCell ref="A1683:L1683"/>
    <mergeCell ref="M1683:W1683"/>
    <mergeCell ref="X1683:Y1683"/>
    <mergeCell ref="Z1683:AF1683"/>
    <mergeCell ref="A1680:L1680"/>
    <mergeCell ref="M1680:W1680"/>
    <mergeCell ref="X1680:Y1680"/>
    <mergeCell ref="Z1680:AF1680"/>
    <mergeCell ref="A1681:N1681"/>
    <mergeCell ref="O1681:R1681"/>
    <mergeCell ref="S1681:V1681"/>
    <mergeCell ref="W1681:AB1681"/>
    <mergeCell ref="AC1681:AF1681"/>
    <mergeCell ref="D1678:N1678"/>
    <mergeCell ref="O1678:R1678"/>
    <mergeCell ref="S1678:V1678"/>
    <mergeCell ref="W1678:AB1678"/>
    <mergeCell ref="AC1678:AF1678"/>
    <mergeCell ref="D1679:N1679"/>
    <mergeCell ref="O1679:R1679"/>
    <mergeCell ref="S1679:V1679"/>
    <mergeCell ref="W1679:AB1679"/>
    <mergeCell ref="AC1679:AF1679"/>
    <mergeCell ref="A1706:D1707"/>
    <mergeCell ref="Y1706:AC1707"/>
    <mergeCell ref="AD1706:AF1707"/>
    <mergeCell ref="E1707:G1707"/>
    <mergeCell ref="A1708:G1708"/>
    <mergeCell ref="I1708:AF1708"/>
    <mergeCell ref="A1701:AF1701"/>
    <mergeCell ref="A1702:X1702"/>
    <mergeCell ref="Y1702:AF1702"/>
    <mergeCell ref="A1704:D1705"/>
    <mergeCell ref="E1704:H1704"/>
    <mergeCell ref="I1704:X1707"/>
    <mergeCell ref="Y1704:AC1705"/>
    <mergeCell ref="AD1704:AF1705"/>
    <mergeCell ref="E1705:G1706"/>
    <mergeCell ref="H1705:H1708"/>
    <mergeCell ref="A1692:AF1692"/>
    <mergeCell ref="G1694:Z1697"/>
    <mergeCell ref="AB1694:AF1696"/>
    <mergeCell ref="B1695:E1698"/>
    <mergeCell ref="AB1697:AD1699"/>
    <mergeCell ref="AE1697:AF1700"/>
    <mergeCell ref="G1698:Z1699"/>
    <mergeCell ref="K1689:P1690"/>
    <mergeCell ref="R1689:T1690"/>
    <mergeCell ref="U1689:W1689"/>
    <mergeCell ref="V1690:W1690"/>
    <mergeCell ref="Z1690:AF1690"/>
    <mergeCell ref="A1691:L1691"/>
    <mergeCell ref="M1691:W1691"/>
    <mergeCell ref="Z1691:AF1691"/>
    <mergeCell ref="A1686:L1686"/>
    <mergeCell ref="M1686:W1686"/>
    <mergeCell ref="X1686:Y1686"/>
    <mergeCell ref="Z1686:AF1686"/>
    <mergeCell ref="A1687:AF1687"/>
    <mergeCell ref="A1688:L1688"/>
    <mergeCell ref="M1688:W1688"/>
    <mergeCell ref="X1688:Y1691"/>
    <mergeCell ref="Z1688:AF1689"/>
    <mergeCell ref="A1689:J1690"/>
    <mergeCell ref="M1720:W1720"/>
    <mergeCell ref="Z1720:AF1720"/>
    <mergeCell ref="M1721:W1721"/>
    <mergeCell ref="Z1721:AF1721"/>
    <mergeCell ref="A1722:N1722"/>
    <mergeCell ref="O1722:R1722"/>
    <mergeCell ref="S1722:V1722"/>
    <mergeCell ref="W1722:AB1722"/>
    <mergeCell ref="AC1722:AF1722"/>
    <mergeCell ref="M1717:W1717"/>
    <mergeCell ref="Z1717:AF1717"/>
    <mergeCell ref="M1718:W1718"/>
    <mergeCell ref="Z1718:AF1718"/>
    <mergeCell ref="M1719:W1719"/>
    <mergeCell ref="Z1719:AF1719"/>
    <mergeCell ref="A1715:N1715"/>
    <mergeCell ref="O1715:R1715"/>
    <mergeCell ref="S1715:V1715"/>
    <mergeCell ref="W1715:AB1715"/>
    <mergeCell ref="AC1715:AF1715"/>
    <mergeCell ref="D1716:N1716"/>
    <mergeCell ref="O1716:R1716"/>
    <mergeCell ref="S1716:V1716"/>
    <mergeCell ref="W1716:AB1716"/>
    <mergeCell ref="AC1716:AF1716"/>
    <mergeCell ref="T1713:W1713"/>
    <mergeCell ref="X1713:AB1713"/>
    <mergeCell ref="A1714:L1714"/>
    <mergeCell ref="M1714:W1714"/>
    <mergeCell ref="X1714:Y1714"/>
    <mergeCell ref="Z1714:AF1714"/>
    <mergeCell ref="A1709:AE1709"/>
    <mergeCell ref="AF1709:AF1711"/>
    <mergeCell ref="A1710:AE1711"/>
    <mergeCell ref="A1712:L1713"/>
    <mergeCell ref="M1712:M1713"/>
    <mergeCell ref="N1712:S1712"/>
    <mergeCell ref="T1712:AB1712"/>
    <mergeCell ref="AC1712:AF1713"/>
    <mergeCell ref="N1713:O1713"/>
    <mergeCell ref="P1713:S1713"/>
    <mergeCell ref="A1729:L1729"/>
    <mergeCell ref="M1729:W1729"/>
    <mergeCell ref="X1729:Y1729"/>
    <mergeCell ref="Z1729:AF1729"/>
    <mergeCell ref="A1730:N1730"/>
    <mergeCell ref="O1730:R1730"/>
    <mergeCell ref="S1730:V1730"/>
    <mergeCell ref="W1730:AB1730"/>
    <mergeCell ref="AC1730:AF1730"/>
    <mergeCell ref="D1727:N1727"/>
    <mergeCell ref="O1727:R1727"/>
    <mergeCell ref="S1727:V1727"/>
    <mergeCell ref="W1727:AB1727"/>
    <mergeCell ref="AC1727:AF1727"/>
    <mergeCell ref="D1728:N1728"/>
    <mergeCell ref="O1728:R1728"/>
    <mergeCell ref="S1728:V1728"/>
    <mergeCell ref="W1728:AB1728"/>
    <mergeCell ref="AC1728:AF1728"/>
    <mergeCell ref="A1725:N1725"/>
    <mergeCell ref="O1725:R1725"/>
    <mergeCell ref="S1725:V1725"/>
    <mergeCell ref="W1725:AB1725"/>
    <mergeCell ref="AC1725:AF1725"/>
    <mergeCell ref="D1726:N1726"/>
    <mergeCell ref="O1726:R1726"/>
    <mergeCell ref="S1726:V1726"/>
    <mergeCell ref="W1726:AB1726"/>
    <mergeCell ref="AC1726:AF1726"/>
    <mergeCell ref="D1723:N1723"/>
    <mergeCell ref="O1723:R1723"/>
    <mergeCell ref="S1723:V1723"/>
    <mergeCell ref="W1723:AB1723"/>
    <mergeCell ref="AC1723:AF1723"/>
    <mergeCell ref="A1724:L1724"/>
    <mergeCell ref="M1724:W1724"/>
    <mergeCell ref="X1724:Y1724"/>
    <mergeCell ref="Z1724:AF1724"/>
    <mergeCell ref="K1738:P1738"/>
    <mergeCell ref="R1738:T1738"/>
    <mergeCell ref="V1738:W1739"/>
    <mergeCell ref="Z1738:AF1739"/>
    <mergeCell ref="A1739:U1739"/>
    <mergeCell ref="A1740:L1740"/>
    <mergeCell ref="M1740:W1740"/>
    <mergeCell ref="Z1740:AF1740"/>
    <mergeCell ref="A1735:L1735"/>
    <mergeCell ref="M1735:W1735"/>
    <mergeCell ref="X1735:Y1735"/>
    <mergeCell ref="Z1735:AF1735"/>
    <mergeCell ref="A1736:AF1736"/>
    <mergeCell ref="A1737:L1737"/>
    <mergeCell ref="M1737:W1737"/>
    <mergeCell ref="X1737:Y1740"/>
    <mergeCell ref="Z1737:AF1737"/>
    <mergeCell ref="A1738:J1738"/>
    <mergeCell ref="AC1733:AF1733"/>
    <mergeCell ref="D1734:I1734"/>
    <mergeCell ref="J1734:K1734"/>
    <mergeCell ref="N1734:O1734"/>
    <mergeCell ref="P1734:S1734"/>
    <mergeCell ref="T1734:W1734"/>
    <mergeCell ref="X1734:AB1734"/>
    <mergeCell ref="AC1734:AF1734"/>
    <mergeCell ref="A1733:I1733"/>
    <mergeCell ref="J1733:K1733"/>
    <mergeCell ref="N1733:O1733"/>
    <mergeCell ref="P1733:S1733"/>
    <mergeCell ref="T1733:W1733"/>
    <mergeCell ref="X1733:AB1733"/>
    <mergeCell ref="D1731:N1731"/>
    <mergeCell ref="O1731:R1731"/>
    <mergeCell ref="S1731:V1731"/>
    <mergeCell ref="W1731:AB1731"/>
    <mergeCell ref="AC1731:AF1731"/>
    <mergeCell ref="A1732:L1732"/>
    <mergeCell ref="M1732:W1732"/>
    <mergeCell ref="X1732:Y1732"/>
    <mergeCell ref="Z1732:AF1732"/>
    <mergeCell ref="A1760:L1761"/>
    <mergeCell ref="M1760:M1761"/>
    <mergeCell ref="N1760:S1760"/>
    <mergeCell ref="T1760:AB1760"/>
    <mergeCell ref="AC1760:AF1761"/>
    <mergeCell ref="N1761:O1761"/>
    <mergeCell ref="P1761:S1761"/>
    <mergeCell ref="T1761:W1761"/>
    <mergeCell ref="X1761:AB1761"/>
    <mergeCell ref="A1756:D1757"/>
    <mergeCell ref="Y1756:AC1757"/>
    <mergeCell ref="AD1756:AF1757"/>
    <mergeCell ref="E1757:G1757"/>
    <mergeCell ref="A1758:AE1758"/>
    <mergeCell ref="AF1758:AF1759"/>
    <mergeCell ref="A1759:AE1759"/>
    <mergeCell ref="A1750:AF1750"/>
    <mergeCell ref="A1752:X1752"/>
    <mergeCell ref="Y1752:AF1752"/>
    <mergeCell ref="A1754:D1755"/>
    <mergeCell ref="E1754:H1754"/>
    <mergeCell ref="I1754:X1757"/>
    <mergeCell ref="Y1754:AC1755"/>
    <mergeCell ref="AD1754:AF1755"/>
    <mergeCell ref="E1755:G1756"/>
    <mergeCell ref="H1755:H1757"/>
    <mergeCell ref="A1741:AF1741"/>
    <mergeCell ref="G1743:Z1746"/>
    <mergeCell ref="AB1743:AF1745"/>
    <mergeCell ref="B1744:E1747"/>
    <mergeCell ref="AB1746:AD1748"/>
    <mergeCell ref="AE1746:AF1748"/>
    <mergeCell ref="G1747:Z1748"/>
    <mergeCell ref="M1770:W1770"/>
    <mergeCell ref="Z1770:AF1770"/>
    <mergeCell ref="A1771:N1771"/>
    <mergeCell ref="O1771:R1771"/>
    <mergeCell ref="S1771:V1771"/>
    <mergeCell ref="W1771:AB1771"/>
    <mergeCell ref="AC1771:AF1771"/>
    <mergeCell ref="M1767:W1767"/>
    <mergeCell ref="Z1767:AF1767"/>
    <mergeCell ref="M1768:W1768"/>
    <mergeCell ref="Z1768:AF1768"/>
    <mergeCell ref="M1769:W1769"/>
    <mergeCell ref="Z1769:AF1769"/>
    <mergeCell ref="D1765:N1765"/>
    <mergeCell ref="O1765:R1765"/>
    <mergeCell ref="S1765:V1765"/>
    <mergeCell ref="W1765:AB1765"/>
    <mergeCell ref="AC1765:AF1765"/>
    <mergeCell ref="M1766:W1766"/>
    <mergeCell ref="Z1766:AF1766"/>
    <mergeCell ref="A1763:L1763"/>
    <mergeCell ref="M1763:W1763"/>
    <mergeCell ref="X1763:Y1763"/>
    <mergeCell ref="Z1763:AF1763"/>
    <mergeCell ref="A1764:N1764"/>
    <mergeCell ref="O1764:R1764"/>
    <mergeCell ref="S1764:V1764"/>
    <mergeCell ref="W1764:AB1764"/>
    <mergeCell ref="AC1764:AF1764"/>
    <mergeCell ref="D1762:L1762"/>
    <mergeCell ref="N1762:O1762"/>
    <mergeCell ref="P1762:S1762"/>
    <mergeCell ref="T1762:W1762"/>
    <mergeCell ref="X1762:AB1762"/>
    <mergeCell ref="AC1762:AF1762"/>
    <mergeCell ref="AC1778:AF1778"/>
    <mergeCell ref="D1779:I1779"/>
    <mergeCell ref="J1779:K1779"/>
    <mergeCell ref="N1779:O1779"/>
    <mergeCell ref="P1779:S1779"/>
    <mergeCell ref="T1779:W1779"/>
    <mergeCell ref="X1779:AB1779"/>
    <mergeCell ref="AC1779:AF1779"/>
    <mergeCell ref="A1778:I1778"/>
    <mergeCell ref="J1778:K1778"/>
    <mergeCell ref="N1778:O1778"/>
    <mergeCell ref="P1778:S1778"/>
    <mergeCell ref="T1778:W1778"/>
    <mergeCell ref="X1778:AB1778"/>
    <mergeCell ref="D1776:N1776"/>
    <mergeCell ref="O1776:R1776"/>
    <mergeCell ref="S1776:V1776"/>
    <mergeCell ref="W1776:AB1776"/>
    <mergeCell ref="AC1776:AF1776"/>
    <mergeCell ref="A1777:L1777"/>
    <mergeCell ref="M1777:W1777"/>
    <mergeCell ref="X1777:Y1777"/>
    <mergeCell ref="Z1777:AF1777"/>
    <mergeCell ref="A1774:L1774"/>
    <mergeCell ref="M1774:W1774"/>
    <mergeCell ref="X1774:Y1774"/>
    <mergeCell ref="Z1774:AF1774"/>
    <mergeCell ref="A1775:N1775"/>
    <mergeCell ref="O1775:R1775"/>
    <mergeCell ref="S1775:V1775"/>
    <mergeCell ref="W1775:AB1775"/>
    <mergeCell ref="AC1775:AF1775"/>
    <mergeCell ref="A1772:L1772"/>
    <mergeCell ref="M1772:W1772"/>
    <mergeCell ref="X1772:Y1772"/>
    <mergeCell ref="Z1772:AF1772"/>
    <mergeCell ref="A1773:N1773"/>
    <mergeCell ref="O1773:R1773"/>
    <mergeCell ref="S1773:V1773"/>
    <mergeCell ref="W1773:AB1773"/>
    <mergeCell ref="AC1773:AF1773"/>
    <mergeCell ref="A1796:AF1796"/>
    <mergeCell ref="A1797:X1797"/>
    <mergeCell ref="Y1797:AF1797"/>
    <mergeCell ref="A1799:D1800"/>
    <mergeCell ref="E1799:H1799"/>
    <mergeCell ref="I1799:X1801"/>
    <mergeCell ref="Y1799:AC1800"/>
    <mergeCell ref="AD1799:AF1800"/>
    <mergeCell ref="E1800:G1800"/>
    <mergeCell ref="H1800:H1802"/>
    <mergeCell ref="A1786:AF1786"/>
    <mergeCell ref="G1789:Z1792"/>
    <mergeCell ref="AB1789:AF1791"/>
    <mergeCell ref="B1790:E1793"/>
    <mergeCell ref="AB1792:AD1794"/>
    <mergeCell ref="AE1792:AF1795"/>
    <mergeCell ref="G1793:Z1794"/>
    <mergeCell ref="K1783:P1783"/>
    <mergeCell ref="R1783:T1783"/>
    <mergeCell ref="V1783:W1784"/>
    <mergeCell ref="Z1783:AF1784"/>
    <mergeCell ref="A1784:U1784"/>
    <mergeCell ref="A1785:L1785"/>
    <mergeCell ref="M1785:W1785"/>
    <mergeCell ref="Z1785:AF1785"/>
    <mergeCell ref="A1780:L1780"/>
    <mergeCell ref="M1780:W1780"/>
    <mergeCell ref="X1780:Y1780"/>
    <mergeCell ref="Z1780:AF1780"/>
    <mergeCell ref="A1781:AF1781"/>
    <mergeCell ref="A1782:L1782"/>
    <mergeCell ref="M1782:W1782"/>
    <mergeCell ref="X1782:Y1785"/>
    <mergeCell ref="Z1782:AF1782"/>
    <mergeCell ref="A1783:J1783"/>
    <mergeCell ref="AC1807:AF1807"/>
    <mergeCell ref="A1808:L1808"/>
    <mergeCell ref="M1808:W1808"/>
    <mergeCell ref="X1808:Y1808"/>
    <mergeCell ref="Z1808:AF1808"/>
    <mergeCell ref="A1809:N1809"/>
    <mergeCell ref="O1809:R1809"/>
    <mergeCell ref="S1809:V1809"/>
    <mergeCell ref="W1809:AB1809"/>
    <mergeCell ref="AC1809:AF1809"/>
    <mergeCell ref="T1806:W1806"/>
    <mergeCell ref="X1806:AB1806"/>
    <mergeCell ref="D1807:L1807"/>
    <mergeCell ref="N1807:O1807"/>
    <mergeCell ref="P1807:S1807"/>
    <mergeCell ref="T1807:W1807"/>
    <mergeCell ref="X1807:AB1807"/>
    <mergeCell ref="A1803:AE1803"/>
    <mergeCell ref="AF1803:AF1804"/>
    <mergeCell ref="A1804:AE1804"/>
    <mergeCell ref="A1805:L1806"/>
    <mergeCell ref="M1805:M1806"/>
    <mergeCell ref="N1805:S1805"/>
    <mergeCell ref="T1805:AB1805"/>
    <mergeCell ref="AC1805:AF1806"/>
    <mergeCell ref="N1806:O1806"/>
    <mergeCell ref="P1806:S1806"/>
    <mergeCell ref="A1801:D1801"/>
    <mergeCell ref="E1801:G1801"/>
    <mergeCell ref="Y1801:AC1801"/>
    <mergeCell ref="AD1801:AF1801"/>
    <mergeCell ref="A1802:G1802"/>
    <mergeCell ref="I1802:AF1802"/>
    <mergeCell ref="A1819:L1819"/>
    <mergeCell ref="M1819:W1819"/>
    <mergeCell ref="X1819:Y1819"/>
    <mergeCell ref="Z1819:AF1819"/>
    <mergeCell ref="A1820:N1820"/>
    <mergeCell ref="O1820:R1820"/>
    <mergeCell ref="S1820:V1820"/>
    <mergeCell ref="W1820:AB1820"/>
    <mergeCell ref="AC1820:AF1820"/>
    <mergeCell ref="A1817:L1817"/>
    <mergeCell ref="M1817:W1817"/>
    <mergeCell ref="X1817:Y1817"/>
    <mergeCell ref="Z1817:AF1817"/>
    <mergeCell ref="A1818:N1818"/>
    <mergeCell ref="O1818:R1818"/>
    <mergeCell ref="S1818:V1818"/>
    <mergeCell ref="W1818:AB1818"/>
    <mergeCell ref="AC1818:AF1818"/>
    <mergeCell ref="M1815:W1815"/>
    <mergeCell ref="Z1815:AF1815"/>
    <mergeCell ref="A1816:N1816"/>
    <mergeCell ref="O1816:R1816"/>
    <mergeCell ref="S1816:V1816"/>
    <mergeCell ref="W1816:AB1816"/>
    <mergeCell ref="AC1816:AF1816"/>
    <mergeCell ref="M1812:W1812"/>
    <mergeCell ref="Z1812:AF1812"/>
    <mergeCell ref="M1813:W1813"/>
    <mergeCell ref="Z1813:AF1813"/>
    <mergeCell ref="M1814:W1814"/>
    <mergeCell ref="Z1814:AF1814"/>
    <mergeCell ref="D1810:N1810"/>
    <mergeCell ref="O1810:R1810"/>
    <mergeCell ref="S1810:V1810"/>
    <mergeCell ref="W1810:AB1810"/>
    <mergeCell ref="AC1810:AF1810"/>
    <mergeCell ref="M1811:W1811"/>
    <mergeCell ref="Z1811:AF1811"/>
    <mergeCell ref="K1828:P1829"/>
    <mergeCell ref="R1828:T1829"/>
    <mergeCell ref="U1828:W1828"/>
    <mergeCell ref="V1829:W1829"/>
    <mergeCell ref="Z1829:AF1829"/>
    <mergeCell ref="A1830:L1830"/>
    <mergeCell ref="M1830:W1830"/>
    <mergeCell ref="Z1830:AF1830"/>
    <mergeCell ref="A1825:L1825"/>
    <mergeCell ref="M1825:W1825"/>
    <mergeCell ref="X1825:Y1825"/>
    <mergeCell ref="Z1825:AF1825"/>
    <mergeCell ref="A1826:AF1826"/>
    <mergeCell ref="A1827:L1827"/>
    <mergeCell ref="M1827:W1827"/>
    <mergeCell ref="X1827:Y1830"/>
    <mergeCell ref="Z1827:AF1828"/>
    <mergeCell ref="A1828:J1829"/>
    <mergeCell ref="AC1823:AF1823"/>
    <mergeCell ref="D1824:I1824"/>
    <mergeCell ref="J1824:K1824"/>
    <mergeCell ref="N1824:O1824"/>
    <mergeCell ref="P1824:S1824"/>
    <mergeCell ref="T1824:W1824"/>
    <mergeCell ref="X1824:AB1824"/>
    <mergeCell ref="AC1824:AF1824"/>
    <mergeCell ref="A1823:I1823"/>
    <mergeCell ref="J1823:K1823"/>
    <mergeCell ref="N1823:O1823"/>
    <mergeCell ref="P1823:S1823"/>
    <mergeCell ref="T1823:W1823"/>
    <mergeCell ref="X1823:AB1823"/>
    <mergeCell ref="D1821:N1821"/>
    <mergeCell ref="O1821:R1821"/>
    <mergeCell ref="S1821:V1821"/>
    <mergeCell ref="W1821:AB1821"/>
    <mergeCell ref="AC1821:AF1821"/>
    <mergeCell ref="A1822:L1822"/>
    <mergeCell ref="M1822:W1822"/>
    <mergeCell ref="X1822:Y1822"/>
    <mergeCell ref="Z1822:AF1822"/>
    <mergeCell ref="A1852:L1853"/>
    <mergeCell ref="M1852:M1853"/>
    <mergeCell ref="N1852:S1852"/>
    <mergeCell ref="T1852:AB1852"/>
    <mergeCell ref="AC1852:AF1853"/>
    <mergeCell ref="N1853:O1853"/>
    <mergeCell ref="P1853:S1853"/>
    <mergeCell ref="T1853:W1853"/>
    <mergeCell ref="X1853:AB1853"/>
    <mergeCell ref="Y1846:AC1847"/>
    <mergeCell ref="AD1846:AF1847"/>
    <mergeCell ref="E1847:G1847"/>
    <mergeCell ref="A1848:G1848"/>
    <mergeCell ref="I1848:AF1848"/>
    <mergeCell ref="A1849:AE1849"/>
    <mergeCell ref="AF1849:AF1851"/>
    <mergeCell ref="A1850:AE1851"/>
    <mergeCell ref="A1841:AF1841"/>
    <mergeCell ref="A1843:X1843"/>
    <mergeCell ref="Y1843:AF1843"/>
    <mergeCell ref="A1845:D1845"/>
    <mergeCell ref="E1845:G1846"/>
    <mergeCell ref="H1845:H1848"/>
    <mergeCell ref="I1845:X1847"/>
    <mergeCell ref="Y1845:AC1845"/>
    <mergeCell ref="AD1845:AF1845"/>
    <mergeCell ref="A1846:D1847"/>
    <mergeCell ref="A1831:AF1831"/>
    <mergeCell ref="G1834:Z1837"/>
    <mergeCell ref="AB1834:AF1836"/>
    <mergeCell ref="B1835:E1838"/>
    <mergeCell ref="AB1837:AD1839"/>
    <mergeCell ref="AE1837:AF1839"/>
    <mergeCell ref="G1838:Z1839"/>
    <mergeCell ref="D1859:L1859"/>
    <mergeCell ref="N1859:O1859"/>
    <mergeCell ref="P1859:S1859"/>
    <mergeCell ref="T1859:W1859"/>
    <mergeCell ref="X1859:AB1859"/>
    <mergeCell ref="AC1859:AF1859"/>
    <mergeCell ref="D1858:L1858"/>
    <mergeCell ref="N1858:O1858"/>
    <mergeCell ref="P1858:S1858"/>
    <mergeCell ref="T1858:W1858"/>
    <mergeCell ref="X1858:AB1858"/>
    <mergeCell ref="AC1858:AF1858"/>
    <mergeCell ref="D1857:L1857"/>
    <mergeCell ref="N1857:O1857"/>
    <mergeCell ref="P1857:S1857"/>
    <mergeCell ref="T1857:W1857"/>
    <mergeCell ref="X1857:AB1857"/>
    <mergeCell ref="AC1857:AF1857"/>
    <mergeCell ref="D1856:L1856"/>
    <mergeCell ref="N1856:O1856"/>
    <mergeCell ref="P1856:S1856"/>
    <mergeCell ref="T1856:W1856"/>
    <mergeCell ref="X1856:AB1856"/>
    <mergeCell ref="AC1856:AF1856"/>
    <mergeCell ref="D1855:L1855"/>
    <mergeCell ref="N1855:O1855"/>
    <mergeCell ref="P1855:S1855"/>
    <mergeCell ref="T1855:W1855"/>
    <mergeCell ref="X1855:AB1855"/>
    <mergeCell ref="AC1855:AF1855"/>
    <mergeCell ref="D1854:L1854"/>
    <mergeCell ref="N1854:O1854"/>
    <mergeCell ref="P1854:S1854"/>
    <mergeCell ref="T1854:W1854"/>
    <mergeCell ref="X1854:AB1854"/>
    <mergeCell ref="AC1854:AF1854"/>
    <mergeCell ref="D1869:N1869"/>
    <mergeCell ref="O1869:R1869"/>
    <mergeCell ref="S1869:V1869"/>
    <mergeCell ref="W1869:AB1869"/>
    <mergeCell ref="AC1869:AF1869"/>
    <mergeCell ref="A1870:L1870"/>
    <mergeCell ref="M1870:W1870"/>
    <mergeCell ref="X1870:Y1870"/>
    <mergeCell ref="Z1870:AF1870"/>
    <mergeCell ref="M1867:W1867"/>
    <mergeCell ref="Z1867:AF1867"/>
    <mergeCell ref="A1868:N1868"/>
    <mergeCell ref="O1868:R1868"/>
    <mergeCell ref="S1868:V1868"/>
    <mergeCell ref="W1868:AB1868"/>
    <mergeCell ref="AC1868:AF1868"/>
    <mergeCell ref="M1864:W1864"/>
    <mergeCell ref="Z1864:AF1864"/>
    <mergeCell ref="M1865:W1865"/>
    <mergeCell ref="Z1865:AF1865"/>
    <mergeCell ref="M1866:W1866"/>
    <mergeCell ref="Z1866:AF1866"/>
    <mergeCell ref="D1862:N1862"/>
    <mergeCell ref="O1862:R1862"/>
    <mergeCell ref="S1862:V1862"/>
    <mergeCell ref="W1862:AB1862"/>
    <mergeCell ref="AC1862:AF1862"/>
    <mergeCell ref="M1863:W1863"/>
    <mergeCell ref="Z1863:AF1863"/>
    <mergeCell ref="A1860:L1860"/>
    <mergeCell ref="M1860:W1860"/>
    <mergeCell ref="X1860:Y1860"/>
    <mergeCell ref="Z1860:AF1860"/>
    <mergeCell ref="A1861:N1861"/>
    <mergeCell ref="O1861:R1861"/>
    <mergeCell ref="S1861:V1861"/>
    <mergeCell ref="W1861:AB1861"/>
    <mergeCell ref="AC1861:AF1861"/>
    <mergeCell ref="A1877:L1877"/>
    <mergeCell ref="M1877:W1877"/>
    <mergeCell ref="X1877:Y1877"/>
    <mergeCell ref="Z1877:AF1877"/>
    <mergeCell ref="A1878:I1878"/>
    <mergeCell ref="J1878:K1878"/>
    <mergeCell ref="N1878:O1878"/>
    <mergeCell ref="P1878:S1878"/>
    <mergeCell ref="T1878:W1878"/>
    <mergeCell ref="X1878:AB1878"/>
    <mergeCell ref="D1875:N1875"/>
    <mergeCell ref="O1875:R1875"/>
    <mergeCell ref="S1875:V1875"/>
    <mergeCell ref="W1875:AB1875"/>
    <mergeCell ref="AC1875:AF1875"/>
    <mergeCell ref="D1876:N1876"/>
    <mergeCell ref="O1876:R1876"/>
    <mergeCell ref="S1876:V1876"/>
    <mergeCell ref="W1876:AB1876"/>
    <mergeCell ref="AC1876:AF1876"/>
    <mergeCell ref="A1873:L1873"/>
    <mergeCell ref="M1873:W1873"/>
    <mergeCell ref="X1873:Y1873"/>
    <mergeCell ref="Z1873:AF1873"/>
    <mergeCell ref="A1874:N1874"/>
    <mergeCell ref="O1874:R1874"/>
    <mergeCell ref="S1874:V1874"/>
    <mergeCell ref="W1874:AB1874"/>
    <mergeCell ref="AC1874:AF1874"/>
    <mergeCell ref="A1871:N1871"/>
    <mergeCell ref="O1871:R1871"/>
    <mergeCell ref="S1871:V1871"/>
    <mergeCell ref="W1871:AB1871"/>
    <mergeCell ref="AC1871:AF1871"/>
    <mergeCell ref="D1872:N1872"/>
    <mergeCell ref="O1872:R1872"/>
    <mergeCell ref="S1872:V1872"/>
    <mergeCell ref="W1872:AB1872"/>
    <mergeCell ref="AC1872:AF1872"/>
    <mergeCell ref="AC1892:AF1892"/>
    <mergeCell ref="A1893:L1893"/>
    <mergeCell ref="M1893:W1893"/>
    <mergeCell ref="X1893:Y1893"/>
    <mergeCell ref="Z1893:AF1893"/>
    <mergeCell ref="A1894:AF1894"/>
    <mergeCell ref="D1892:I1892"/>
    <mergeCell ref="J1892:K1892"/>
    <mergeCell ref="N1892:O1892"/>
    <mergeCell ref="P1892:S1892"/>
    <mergeCell ref="T1892:W1892"/>
    <mergeCell ref="X1892:AB1892"/>
    <mergeCell ref="A1888:AF1888"/>
    <mergeCell ref="A1889:X1889"/>
    <mergeCell ref="Y1889:AF1889"/>
    <mergeCell ref="A1891:I1891"/>
    <mergeCell ref="J1891:K1891"/>
    <mergeCell ref="N1891:O1891"/>
    <mergeCell ref="P1891:S1891"/>
    <mergeCell ref="T1891:W1891"/>
    <mergeCell ref="X1891:AB1891"/>
    <mergeCell ref="AC1891:AF1891"/>
    <mergeCell ref="G1881:Z1884"/>
    <mergeCell ref="AB1881:AF1883"/>
    <mergeCell ref="B1882:E1885"/>
    <mergeCell ref="AB1884:AD1887"/>
    <mergeCell ref="AE1884:AF1887"/>
    <mergeCell ref="G1885:Z1886"/>
    <mergeCell ref="AC1878:AF1878"/>
    <mergeCell ref="D1879:I1879"/>
    <mergeCell ref="J1879:K1879"/>
    <mergeCell ref="N1879:O1879"/>
    <mergeCell ref="P1879:S1879"/>
    <mergeCell ref="T1879:W1879"/>
    <mergeCell ref="X1879:AB1879"/>
    <mergeCell ref="AC1879:AF1879"/>
    <mergeCell ref="Y1914:AC1915"/>
    <mergeCell ref="AD1914:AF1915"/>
    <mergeCell ref="E1915:G1915"/>
    <mergeCell ref="A1916:G1916"/>
    <mergeCell ref="I1916:AF1916"/>
    <mergeCell ref="A1917:AE1917"/>
    <mergeCell ref="AF1917:AF1919"/>
    <mergeCell ref="A1918:AE1919"/>
    <mergeCell ref="A1909:AF1909"/>
    <mergeCell ref="A1911:X1911"/>
    <mergeCell ref="Y1911:AF1911"/>
    <mergeCell ref="A1913:D1913"/>
    <mergeCell ref="E1913:G1914"/>
    <mergeCell ref="H1913:H1916"/>
    <mergeCell ref="I1913:X1915"/>
    <mergeCell ref="Y1913:AC1913"/>
    <mergeCell ref="AD1913:AF1913"/>
    <mergeCell ref="A1914:D1915"/>
    <mergeCell ref="M1897:W1897"/>
    <mergeCell ref="Z1897:AF1897"/>
    <mergeCell ref="A1898:AF1898"/>
    <mergeCell ref="G1903:Z1905"/>
    <mergeCell ref="AB1903:AF1904"/>
    <mergeCell ref="B1904:E1906"/>
    <mergeCell ref="AB1905:AD1907"/>
    <mergeCell ref="AE1905:AF1908"/>
    <mergeCell ref="G1906:Z1907"/>
    <mergeCell ref="A1895:L1895"/>
    <mergeCell ref="M1895:W1895"/>
    <mergeCell ref="X1895:Y1897"/>
    <mergeCell ref="Z1895:AF1895"/>
    <mergeCell ref="A1896:J1896"/>
    <mergeCell ref="K1896:P1896"/>
    <mergeCell ref="R1896:T1896"/>
    <mergeCell ref="V1896:W1896"/>
    <mergeCell ref="Z1896:AF1896"/>
    <mergeCell ref="A1897:L1897"/>
    <mergeCell ref="D1925:L1925"/>
    <mergeCell ref="N1925:O1925"/>
    <mergeCell ref="P1925:S1925"/>
    <mergeCell ref="T1925:W1925"/>
    <mergeCell ref="X1925:AB1925"/>
    <mergeCell ref="AC1925:AF1925"/>
    <mergeCell ref="D1924:L1924"/>
    <mergeCell ref="N1924:O1924"/>
    <mergeCell ref="P1924:S1924"/>
    <mergeCell ref="T1924:W1924"/>
    <mergeCell ref="X1924:AB1924"/>
    <mergeCell ref="AC1924:AF1924"/>
    <mergeCell ref="D1923:L1923"/>
    <mergeCell ref="N1923:O1923"/>
    <mergeCell ref="P1923:S1923"/>
    <mergeCell ref="T1923:W1923"/>
    <mergeCell ref="X1923:AB1923"/>
    <mergeCell ref="AC1923:AF1923"/>
    <mergeCell ref="D1922:L1922"/>
    <mergeCell ref="N1922:O1922"/>
    <mergeCell ref="P1922:S1922"/>
    <mergeCell ref="T1922:W1922"/>
    <mergeCell ref="X1922:AB1922"/>
    <mergeCell ref="AC1922:AF1922"/>
    <mergeCell ref="A1920:L1921"/>
    <mergeCell ref="M1920:M1921"/>
    <mergeCell ref="N1920:S1920"/>
    <mergeCell ref="T1920:AB1920"/>
    <mergeCell ref="AC1920:AF1921"/>
    <mergeCell ref="N1921:O1921"/>
    <mergeCell ref="P1921:S1921"/>
    <mergeCell ref="T1921:W1921"/>
    <mergeCell ref="X1921:AB1921"/>
    <mergeCell ref="M1932:W1932"/>
    <mergeCell ref="Z1932:AF1932"/>
    <mergeCell ref="M1933:W1933"/>
    <mergeCell ref="Z1933:AF1933"/>
    <mergeCell ref="M1934:W1934"/>
    <mergeCell ref="Z1934:AF1934"/>
    <mergeCell ref="D1930:N1930"/>
    <mergeCell ref="O1930:R1930"/>
    <mergeCell ref="S1930:V1930"/>
    <mergeCell ref="W1930:AB1930"/>
    <mergeCell ref="AC1930:AF1930"/>
    <mergeCell ref="M1931:W1931"/>
    <mergeCell ref="Z1931:AF1931"/>
    <mergeCell ref="A1928:L1928"/>
    <mergeCell ref="M1928:W1928"/>
    <mergeCell ref="X1928:Y1928"/>
    <mergeCell ref="Z1928:AF1928"/>
    <mergeCell ref="A1929:N1929"/>
    <mergeCell ref="O1929:R1929"/>
    <mergeCell ref="S1929:V1929"/>
    <mergeCell ref="W1929:AB1929"/>
    <mergeCell ref="AC1929:AF1929"/>
    <mergeCell ref="D1927:L1927"/>
    <mergeCell ref="N1927:O1927"/>
    <mergeCell ref="P1927:S1927"/>
    <mergeCell ref="T1927:W1927"/>
    <mergeCell ref="X1927:AB1927"/>
    <mergeCell ref="AC1927:AF1927"/>
    <mergeCell ref="D1926:L1926"/>
    <mergeCell ref="N1926:O1926"/>
    <mergeCell ref="P1926:S1926"/>
    <mergeCell ref="T1926:W1926"/>
    <mergeCell ref="X1926:AB1926"/>
    <mergeCell ref="AC1926:AF1926"/>
    <mergeCell ref="A1941:L1941"/>
    <mergeCell ref="M1941:W1941"/>
    <mergeCell ref="X1941:Y1941"/>
    <mergeCell ref="Z1941:AF1941"/>
    <mergeCell ref="A1942:N1942"/>
    <mergeCell ref="O1942:R1942"/>
    <mergeCell ref="S1942:V1942"/>
    <mergeCell ref="W1942:AB1942"/>
    <mergeCell ref="AC1942:AF1942"/>
    <mergeCell ref="A1939:N1939"/>
    <mergeCell ref="O1939:R1939"/>
    <mergeCell ref="S1939:V1939"/>
    <mergeCell ref="W1939:AB1939"/>
    <mergeCell ref="AC1939:AF1939"/>
    <mergeCell ref="D1940:N1940"/>
    <mergeCell ref="O1940:R1940"/>
    <mergeCell ref="S1940:V1940"/>
    <mergeCell ref="W1940:AB1940"/>
    <mergeCell ref="AC1940:AF1940"/>
    <mergeCell ref="D1937:N1937"/>
    <mergeCell ref="O1937:R1937"/>
    <mergeCell ref="S1937:V1937"/>
    <mergeCell ref="W1937:AB1937"/>
    <mergeCell ref="AC1937:AF1937"/>
    <mergeCell ref="A1938:L1938"/>
    <mergeCell ref="M1938:W1938"/>
    <mergeCell ref="X1938:Y1938"/>
    <mergeCell ref="Z1938:AF1938"/>
    <mergeCell ref="M1935:W1935"/>
    <mergeCell ref="Z1935:AF1935"/>
    <mergeCell ref="A1936:N1936"/>
    <mergeCell ref="O1936:R1936"/>
    <mergeCell ref="S1936:V1936"/>
    <mergeCell ref="W1936:AB1936"/>
    <mergeCell ref="AC1936:AF1936"/>
    <mergeCell ref="G1949:Z1952"/>
    <mergeCell ref="AB1949:AF1951"/>
    <mergeCell ref="B1950:E1953"/>
    <mergeCell ref="AB1952:AD1954"/>
    <mergeCell ref="AE1952:AF1954"/>
    <mergeCell ref="G1953:Z1953"/>
    <mergeCell ref="AC1946:AF1946"/>
    <mergeCell ref="D1947:I1947"/>
    <mergeCell ref="J1947:K1947"/>
    <mergeCell ref="N1947:O1947"/>
    <mergeCell ref="P1947:S1947"/>
    <mergeCell ref="T1947:W1947"/>
    <mergeCell ref="X1947:AB1947"/>
    <mergeCell ref="AC1947:AF1947"/>
    <mergeCell ref="A1945:L1945"/>
    <mergeCell ref="M1945:W1945"/>
    <mergeCell ref="X1945:Y1945"/>
    <mergeCell ref="Z1945:AF1945"/>
    <mergeCell ref="A1946:I1946"/>
    <mergeCell ref="J1946:K1946"/>
    <mergeCell ref="N1946:O1946"/>
    <mergeCell ref="P1946:S1946"/>
    <mergeCell ref="T1946:W1946"/>
    <mergeCell ref="X1946:AB1946"/>
    <mergeCell ref="D1943:N1943"/>
    <mergeCell ref="O1943:R1943"/>
    <mergeCell ref="S1943:V1943"/>
    <mergeCell ref="W1943:AB1943"/>
    <mergeCell ref="AC1943:AF1943"/>
    <mergeCell ref="D1944:N1944"/>
    <mergeCell ref="O1944:R1944"/>
    <mergeCell ref="S1944:V1944"/>
    <mergeCell ref="W1944:AB1944"/>
    <mergeCell ref="AC1944:AF1944"/>
    <mergeCell ref="M1964:W1964"/>
    <mergeCell ref="Z1964:AF1964"/>
    <mergeCell ref="A1965:AF1965"/>
    <mergeCell ref="G1970:Z1972"/>
    <mergeCell ref="AB1970:AF1971"/>
    <mergeCell ref="B1971:E1973"/>
    <mergeCell ref="AB1972:AD1974"/>
    <mergeCell ref="AE1972:AF1975"/>
    <mergeCell ref="G1973:Z1974"/>
    <mergeCell ref="A1962:L1962"/>
    <mergeCell ref="M1962:W1962"/>
    <mergeCell ref="X1962:Y1964"/>
    <mergeCell ref="Z1962:AF1962"/>
    <mergeCell ref="A1963:J1963"/>
    <mergeCell ref="K1963:P1963"/>
    <mergeCell ref="R1963:T1963"/>
    <mergeCell ref="V1963:W1963"/>
    <mergeCell ref="Z1963:AF1963"/>
    <mergeCell ref="A1964:L1964"/>
    <mergeCell ref="AC1959:AF1959"/>
    <mergeCell ref="A1960:L1960"/>
    <mergeCell ref="M1960:W1960"/>
    <mergeCell ref="X1960:Y1960"/>
    <mergeCell ref="Z1960:AF1960"/>
    <mergeCell ref="A1961:AF1961"/>
    <mergeCell ref="D1959:I1959"/>
    <mergeCell ref="J1959:K1959"/>
    <mergeCell ref="N1959:O1959"/>
    <mergeCell ref="P1959:S1959"/>
    <mergeCell ref="T1959:W1959"/>
    <mergeCell ref="X1959:AB1959"/>
    <mergeCell ref="A1955:AF1955"/>
    <mergeCell ref="A1956:X1956"/>
    <mergeCell ref="Y1956:AF1956"/>
    <mergeCell ref="A1958:I1958"/>
    <mergeCell ref="J1958:K1958"/>
    <mergeCell ref="N1958:O1958"/>
    <mergeCell ref="P1958:S1958"/>
    <mergeCell ref="T1958:W1958"/>
    <mergeCell ref="X1958:AB1958"/>
    <mergeCell ref="AC1958:AF1958"/>
    <mergeCell ref="T1989:W1989"/>
    <mergeCell ref="X1989:AB1989"/>
    <mergeCell ref="D1990:L1990"/>
    <mergeCell ref="N1990:O1990"/>
    <mergeCell ref="P1990:S1990"/>
    <mergeCell ref="T1990:W1990"/>
    <mergeCell ref="X1990:AB1990"/>
    <mergeCell ref="A1985:AE1985"/>
    <mergeCell ref="AF1985:AF1987"/>
    <mergeCell ref="A1986:AE1987"/>
    <mergeCell ref="A1988:L1989"/>
    <mergeCell ref="M1988:M1989"/>
    <mergeCell ref="N1988:S1988"/>
    <mergeCell ref="T1988:AB1988"/>
    <mergeCell ref="AC1988:AF1989"/>
    <mergeCell ref="N1989:O1989"/>
    <mergeCell ref="P1989:S1989"/>
    <mergeCell ref="A1982:D1983"/>
    <mergeCell ref="Y1982:AC1983"/>
    <mergeCell ref="AD1982:AF1983"/>
    <mergeCell ref="E1983:G1983"/>
    <mergeCell ref="A1984:G1984"/>
    <mergeCell ref="I1984:AF1984"/>
    <mergeCell ref="A1976:AF1976"/>
    <mergeCell ref="A1978:X1978"/>
    <mergeCell ref="Y1978:AF1978"/>
    <mergeCell ref="A1980:D1981"/>
    <mergeCell ref="E1980:H1980"/>
    <mergeCell ref="I1980:X1983"/>
    <mergeCell ref="Y1980:AC1981"/>
    <mergeCell ref="AD1980:AF1981"/>
    <mergeCell ref="E1981:G1982"/>
    <mergeCell ref="H1981:H1984"/>
    <mergeCell ref="M1999:W1999"/>
    <mergeCell ref="Z1999:AF1999"/>
    <mergeCell ref="A2000:N2000"/>
    <mergeCell ref="O2000:R2000"/>
    <mergeCell ref="S2000:V2000"/>
    <mergeCell ref="W2000:AB2000"/>
    <mergeCell ref="AC2000:AF2000"/>
    <mergeCell ref="M1996:W1996"/>
    <mergeCell ref="Z1996:AF1996"/>
    <mergeCell ref="M1997:W1997"/>
    <mergeCell ref="Z1997:AF1997"/>
    <mergeCell ref="M1998:W1998"/>
    <mergeCell ref="Z1998:AF1998"/>
    <mergeCell ref="D1994:N1994"/>
    <mergeCell ref="O1994:R1994"/>
    <mergeCell ref="S1994:V1994"/>
    <mergeCell ref="W1994:AB1994"/>
    <mergeCell ref="AC1994:AF1994"/>
    <mergeCell ref="M1995:W1995"/>
    <mergeCell ref="Z1995:AF1995"/>
    <mergeCell ref="A1992:L1992"/>
    <mergeCell ref="M1992:W1992"/>
    <mergeCell ref="X1992:Y1992"/>
    <mergeCell ref="Z1992:AF1992"/>
    <mergeCell ref="A1993:N1993"/>
    <mergeCell ref="O1993:R1993"/>
    <mergeCell ref="S1993:V1993"/>
    <mergeCell ref="W1993:AB1993"/>
    <mergeCell ref="AC1993:AF1993"/>
    <mergeCell ref="AC1990:AF1990"/>
    <mergeCell ref="D1991:L1991"/>
    <mergeCell ref="N1991:O1991"/>
    <mergeCell ref="P1991:S1991"/>
    <mergeCell ref="T1991:W1991"/>
    <mergeCell ref="X1991:AB1991"/>
    <mergeCell ref="AC1991:AF1991"/>
    <mergeCell ref="AC2007:AF2007"/>
    <mergeCell ref="A2008:L2008"/>
    <mergeCell ref="M2008:W2008"/>
    <mergeCell ref="X2008:Y2008"/>
    <mergeCell ref="Z2008:AF2008"/>
    <mergeCell ref="A2009:AF2009"/>
    <mergeCell ref="A2007:I2007"/>
    <mergeCell ref="J2007:K2007"/>
    <mergeCell ref="N2007:O2007"/>
    <mergeCell ref="P2007:S2007"/>
    <mergeCell ref="T2007:W2007"/>
    <mergeCell ref="X2007:AB2007"/>
    <mergeCell ref="A2005:N2005"/>
    <mergeCell ref="O2005:R2005"/>
    <mergeCell ref="S2005:V2005"/>
    <mergeCell ref="W2005:AB2005"/>
    <mergeCell ref="AC2005:AF2005"/>
    <mergeCell ref="A2006:L2006"/>
    <mergeCell ref="M2006:W2006"/>
    <mergeCell ref="X2006:Y2006"/>
    <mergeCell ref="Z2006:AF2006"/>
    <mergeCell ref="A2003:N2003"/>
    <mergeCell ref="O2003:R2003"/>
    <mergeCell ref="S2003:V2003"/>
    <mergeCell ref="W2003:AB2003"/>
    <mergeCell ref="AC2003:AF2003"/>
    <mergeCell ref="A2004:L2004"/>
    <mergeCell ref="M2004:W2004"/>
    <mergeCell ref="X2004:Y2004"/>
    <mergeCell ref="Z2004:AF2004"/>
    <mergeCell ref="D2001:N2001"/>
    <mergeCell ref="O2001:R2001"/>
    <mergeCell ref="S2001:V2001"/>
    <mergeCell ref="W2001:AB2001"/>
    <mergeCell ref="AC2001:AF2001"/>
    <mergeCell ref="A2002:L2002"/>
    <mergeCell ref="M2002:W2002"/>
    <mergeCell ref="X2002:Y2002"/>
    <mergeCell ref="Z2002:AF2002"/>
    <mergeCell ref="A2029:D2030"/>
    <mergeCell ref="Y2029:AC2030"/>
    <mergeCell ref="AD2029:AF2030"/>
    <mergeCell ref="E2030:G2030"/>
    <mergeCell ref="A2031:G2031"/>
    <mergeCell ref="I2031:AF2031"/>
    <mergeCell ref="A2024:AF2024"/>
    <mergeCell ref="A2025:X2025"/>
    <mergeCell ref="Y2025:AF2025"/>
    <mergeCell ref="A2027:D2028"/>
    <mergeCell ref="E2027:H2027"/>
    <mergeCell ref="I2027:X2030"/>
    <mergeCell ref="Y2027:AC2028"/>
    <mergeCell ref="AD2027:AF2028"/>
    <mergeCell ref="E2028:G2029"/>
    <mergeCell ref="H2028:H2031"/>
    <mergeCell ref="A2013:L2013"/>
    <mergeCell ref="M2013:W2013"/>
    <mergeCell ref="Z2013:AF2013"/>
    <mergeCell ref="A2014:AF2014"/>
    <mergeCell ref="G2017:Z2020"/>
    <mergeCell ref="AB2017:AF2019"/>
    <mergeCell ref="B2018:E2021"/>
    <mergeCell ref="AB2020:AD2022"/>
    <mergeCell ref="AE2020:AF2022"/>
    <mergeCell ref="G2021:Z2021"/>
    <mergeCell ref="A2010:L2010"/>
    <mergeCell ref="M2010:W2010"/>
    <mergeCell ref="X2010:Y2013"/>
    <mergeCell ref="Z2010:AF2011"/>
    <mergeCell ref="A2011:J2012"/>
    <mergeCell ref="K2011:P2012"/>
    <mergeCell ref="R2011:T2012"/>
    <mergeCell ref="U2011:W2011"/>
    <mergeCell ref="V2012:W2012"/>
    <mergeCell ref="Z2012:AF2012"/>
    <mergeCell ref="A2038:L2038"/>
    <mergeCell ref="M2038:W2038"/>
    <mergeCell ref="X2038:Y2038"/>
    <mergeCell ref="Z2038:AF2038"/>
    <mergeCell ref="A2039:N2039"/>
    <mergeCell ref="O2039:R2039"/>
    <mergeCell ref="S2039:V2039"/>
    <mergeCell ref="W2039:AB2039"/>
    <mergeCell ref="AC2039:AF2039"/>
    <mergeCell ref="AC2036:AF2036"/>
    <mergeCell ref="D2037:L2037"/>
    <mergeCell ref="N2037:O2037"/>
    <mergeCell ref="P2037:S2037"/>
    <mergeCell ref="T2037:W2037"/>
    <mergeCell ref="X2037:AB2037"/>
    <mergeCell ref="AC2037:AF2037"/>
    <mergeCell ref="T2035:W2035"/>
    <mergeCell ref="X2035:AB2035"/>
    <mergeCell ref="D2036:L2036"/>
    <mergeCell ref="N2036:O2036"/>
    <mergeCell ref="P2036:S2036"/>
    <mergeCell ref="T2036:W2036"/>
    <mergeCell ref="X2036:AB2036"/>
    <mergeCell ref="A2032:AE2032"/>
    <mergeCell ref="AF2032:AF2033"/>
    <mergeCell ref="A2033:AE2033"/>
    <mergeCell ref="A2034:L2035"/>
    <mergeCell ref="M2034:M2035"/>
    <mergeCell ref="N2034:S2034"/>
    <mergeCell ref="T2034:AB2034"/>
    <mergeCell ref="AC2034:AF2035"/>
    <mergeCell ref="N2035:O2035"/>
    <mergeCell ref="P2035:S2035"/>
    <mergeCell ref="A2048:L2048"/>
    <mergeCell ref="M2048:W2048"/>
    <mergeCell ref="X2048:Y2048"/>
    <mergeCell ref="Z2048:AF2048"/>
    <mergeCell ref="A2049:N2049"/>
    <mergeCell ref="O2049:R2049"/>
    <mergeCell ref="S2049:V2049"/>
    <mergeCell ref="W2049:AB2049"/>
    <mergeCell ref="AC2049:AF2049"/>
    <mergeCell ref="A2046:L2046"/>
    <mergeCell ref="M2046:W2046"/>
    <mergeCell ref="X2046:Y2046"/>
    <mergeCell ref="Z2046:AF2046"/>
    <mergeCell ref="A2047:N2047"/>
    <mergeCell ref="O2047:R2047"/>
    <mergeCell ref="S2047:V2047"/>
    <mergeCell ref="W2047:AB2047"/>
    <mergeCell ref="AC2047:AF2047"/>
    <mergeCell ref="M2043:W2043"/>
    <mergeCell ref="Z2043:AF2043"/>
    <mergeCell ref="M2044:W2044"/>
    <mergeCell ref="Z2044:AF2044"/>
    <mergeCell ref="A2045:N2045"/>
    <mergeCell ref="O2045:R2045"/>
    <mergeCell ref="S2045:V2045"/>
    <mergeCell ref="W2045:AB2045"/>
    <mergeCell ref="AC2045:AF2045"/>
    <mergeCell ref="M2040:W2040"/>
    <mergeCell ref="Z2040:AF2040"/>
    <mergeCell ref="M2041:W2041"/>
    <mergeCell ref="Z2041:AF2041"/>
    <mergeCell ref="M2042:W2042"/>
    <mergeCell ref="Z2042:AF2042"/>
    <mergeCell ref="A2057:L2057"/>
    <mergeCell ref="M2057:W2057"/>
    <mergeCell ref="Z2057:AF2057"/>
    <mergeCell ref="A2058:AF2058"/>
    <mergeCell ref="G2061:Z2064"/>
    <mergeCell ref="AB2061:AF2063"/>
    <mergeCell ref="B2062:E2065"/>
    <mergeCell ref="AB2064:AD2066"/>
    <mergeCell ref="AE2064:AF2067"/>
    <mergeCell ref="G2065:Z2066"/>
    <mergeCell ref="A2054:L2054"/>
    <mergeCell ref="M2054:W2054"/>
    <mergeCell ref="X2054:Y2057"/>
    <mergeCell ref="Z2054:AF2054"/>
    <mergeCell ref="A2055:J2055"/>
    <mergeCell ref="K2055:P2055"/>
    <mergeCell ref="R2055:T2055"/>
    <mergeCell ref="V2055:W2056"/>
    <mergeCell ref="Z2055:AF2056"/>
    <mergeCell ref="A2056:U2056"/>
    <mergeCell ref="AC2051:AF2051"/>
    <mergeCell ref="A2052:L2052"/>
    <mergeCell ref="M2052:W2052"/>
    <mergeCell ref="X2052:Y2052"/>
    <mergeCell ref="Z2052:AF2052"/>
    <mergeCell ref="A2053:AF2053"/>
    <mergeCell ref="A2050:L2050"/>
    <mergeCell ref="M2050:W2050"/>
    <mergeCell ref="X2050:Y2050"/>
    <mergeCell ref="Z2050:AF2050"/>
    <mergeCell ref="A2051:I2051"/>
    <mergeCell ref="J2051:K2051"/>
    <mergeCell ref="N2051:O2051"/>
    <mergeCell ref="P2051:S2051"/>
    <mergeCell ref="T2051:W2051"/>
    <mergeCell ref="X2051:AB2051"/>
    <mergeCell ref="T2080:W2080"/>
    <mergeCell ref="X2080:AB2080"/>
    <mergeCell ref="D2081:L2081"/>
    <mergeCell ref="N2081:O2081"/>
    <mergeCell ref="P2081:S2081"/>
    <mergeCell ref="T2081:W2081"/>
    <mergeCell ref="X2081:AB2081"/>
    <mergeCell ref="A2076:AE2076"/>
    <mergeCell ref="AF2076:AF2078"/>
    <mergeCell ref="A2077:AE2078"/>
    <mergeCell ref="A2079:L2080"/>
    <mergeCell ref="M2079:M2080"/>
    <mergeCell ref="N2079:S2079"/>
    <mergeCell ref="T2079:AB2079"/>
    <mergeCell ref="AC2079:AF2080"/>
    <mergeCell ref="N2080:O2080"/>
    <mergeCell ref="P2080:S2080"/>
    <mergeCell ref="A2073:D2074"/>
    <mergeCell ref="Y2073:AC2074"/>
    <mergeCell ref="AD2073:AF2074"/>
    <mergeCell ref="E2074:G2074"/>
    <mergeCell ref="A2075:G2075"/>
    <mergeCell ref="I2075:AF2075"/>
    <mergeCell ref="A2068:AF2068"/>
    <mergeCell ref="A2069:X2069"/>
    <mergeCell ref="Y2069:AF2069"/>
    <mergeCell ref="A2071:D2072"/>
    <mergeCell ref="E2071:H2071"/>
    <mergeCell ref="I2071:X2074"/>
    <mergeCell ref="Y2071:AC2072"/>
    <mergeCell ref="AD2071:AF2072"/>
    <mergeCell ref="E2072:G2073"/>
    <mergeCell ref="H2072:H2075"/>
    <mergeCell ref="M2088:W2088"/>
    <mergeCell ref="Z2088:AF2088"/>
    <mergeCell ref="M2089:W2089"/>
    <mergeCell ref="Z2089:AF2089"/>
    <mergeCell ref="M2090:W2090"/>
    <mergeCell ref="Z2090:AF2090"/>
    <mergeCell ref="D2086:N2086"/>
    <mergeCell ref="O2086:R2086"/>
    <mergeCell ref="S2086:V2086"/>
    <mergeCell ref="W2086:AB2086"/>
    <mergeCell ref="AC2086:AF2086"/>
    <mergeCell ref="M2087:W2087"/>
    <mergeCell ref="Z2087:AF2087"/>
    <mergeCell ref="A2084:L2084"/>
    <mergeCell ref="M2084:W2084"/>
    <mergeCell ref="X2084:Y2084"/>
    <mergeCell ref="Z2084:AF2084"/>
    <mergeCell ref="A2085:N2085"/>
    <mergeCell ref="O2085:R2085"/>
    <mergeCell ref="S2085:V2085"/>
    <mergeCell ref="W2085:AB2085"/>
    <mergeCell ref="AC2085:AF2085"/>
    <mergeCell ref="D2083:L2083"/>
    <mergeCell ref="N2083:O2083"/>
    <mergeCell ref="P2083:S2083"/>
    <mergeCell ref="T2083:W2083"/>
    <mergeCell ref="X2083:AB2083"/>
    <mergeCell ref="AC2083:AF2083"/>
    <mergeCell ref="AC2081:AF2081"/>
    <mergeCell ref="D2082:L2082"/>
    <mergeCell ref="N2082:O2082"/>
    <mergeCell ref="P2082:S2082"/>
    <mergeCell ref="T2082:W2082"/>
    <mergeCell ref="X2082:AB2082"/>
    <mergeCell ref="AC2082:AF2082"/>
    <mergeCell ref="A2097:N2097"/>
    <mergeCell ref="O2097:R2097"/>
    <mergeCell ref="S2097:V2097"/>
    <mergeCell ref="W2097:AB2097"/>
    <mergeCell ref="AC2097:AF2097"/>
    <mergeCell ref="D2098:N2098"/>
    <mergeCell ref="O2098:R2098"/>
    <mergeCell ref="S2098:V2098"/>
    <mergeCell ref="W2098:AB2098"/>
    <mergeCell ref="AC2098:AF2098"/>
    <mergeCell ref="A2095:N2095"/>
    <mergeCell ref="O2095:R2095"/>
    <mergeCell ref="S2095:V2095"/>
    <mergeCell ref="W2095:AB2095"/>
    <mergeCell ref="AC2095:AF2095"/>
    <mergeCell ref="A2096:L2096"/>
    <mergeCell ref="M2096:W2096"/>
    <mergeCell ref="X2096:Y2096"/>
    <mergeCell ref="Z2096:AF2096"/>
    <mergeCell ref="D2093:N2093"/>
    <mergeCell ref="O2093:R2093"/>
    <mergeCell ref="S2093:V2093"/>
    <mergeCell ref="W2093:AB2093"/>
    <mergeCell ref="AC2093:AF2093"/>
    <mergeCell ref="A2094:L2094"/>
    <mergeCell ref="M2094:W2094"/>
    <mergeCell ref="X2094:Y2094"/>
    <mergeCell ref="Z2094:AF2094"/>
    <mergeCell ref="M2091:W2091"/>
    <mergeCell ref="Z2091:AF2091"/>
    <mergeCell ref="A2092:N2092"/>
    <mergeCell ref="O2092:R2092"/>
    <mergeCell ref="S2092:V2092"/>
    <mergeCell ref="W2092:AB2092"/>
    <mergeCell ref="AC2092:AF2092"/>
    <mergeCell ref="K2105:P2105"/>
    <mergeCell ref="R2105:T2105"/>
    <mergeCell ref="V2105:W2106"/>
    <mergeCell ref="Z2105:AF2106"/>
    <mergeCell ref="A2106:U2106"/>
    <mergeCell ref="A2107:L2107"/>
    <mergeCell ref="M2107:W2107"/>
    <mergeCell ref="Z2107:AF2107"/>
    <mergeCell ref="A2102:L2102"/>
    <mergeCell ref="M2102:W2102"/>
    <mergeCell ref="X2102:Y2102"/>
    <mergeCell ref="Z2102:AF2102"/>
    <mergeCell ref="A2103:AF2103"/>
    <mergeCell ref="A2104:L2104"/>
    <mergeCell ref="M2104:W2104"/>
    <mergeCell ref="X2104:Y2107"/>
    <mergeCell ref="Z2104:AF2104"/>
    <mergeCell ref="A2105:J2105"/>
    <mergeCell ref="AC2100:AF2100"/>
    <mergeCell ref="D2101:I2101"/>
    <mergeCell ref="J2101:K2101"/>
    <mergeCell ref="N2101:O2101"/>
    <mergeCell ref="P2101:S2101"/>
    <mergeCell ref="T2101:W2101"/>
    <mergeCell ref="X2101:AB2101"/>
    <mergeCell ref="AC2101:AF2101"/>
    <mergeCell ref="A2099:L2099"/>
    <mergeCell ref="M2099:W2099"/>
    <mergeCell ref="X2099:Y2099"/>
    <mergeCell ref="Z2099:AF2099"/>
    <mergeCell ref="A2100:I2100"/>
    <mergeCell ref="J2100:K2100"/>
    <mergeCell ref="N2100:O2100"/>
    <mergeCell ref="P2100:S2100"/>
    <mergeCell ref="T2100:W2100"/>
    <mergeCell ref="X2100:AB2100"/>
    <mergeCell ref="A2127:L2128"/>
    <mergeCell ref="M2127:M2128"/>
    <mergeCell ref="N2127:S2127"/>
    <mergeCell ref="T2127:AB2127"/>
    <mergeCell ref="AC2127:AF2128"/>
    <mergeCell ref="N2128:O2128"/>
    <mergeCell ref="P2128:S2128"/>
    <mergeCell ref="T2128:W2128"/>
    <mergeCell ref="X2128:AB2128"/>
    <mergeCell ref="A2123:D2124"/>
    <mergeCell ref="Y2123:AC2124"/>
    <mergeCell ref="AD2123:AF2124"/>
    <mergeCell ref="E2124:G2124"/>
    <mergeCell ref="A2125:AE2125"/>
    <mergeCell ref="AF2125:AF2126"/>
    <mergeCell ref="A2126:AE2126"/>
    <mergeCell ref="A2117:AF2117"/>
    <mergeCell ref="A2119:X2119"/>
    <mergeCell ref="Y2119:AF2119"/>
    <mergeCell ref="A2121:D2122"/>
    <mergeCell ref="E2121:H2121"/>
    <mergeCell ref="I2121:X2124"/>
    <mergeCell ref="Y2121:AC2122"/>
    <mergeCell ref="AD2121:AF2122"/>
    <mergeCell ref="E2122:G2123"/>
    <mergeCell ref="H2122:H2124"/>
    <mergeCell ref="A2108:AF2108"/>
    <mergeCell ref="G2110:Z2113"/>
    <mergeCell ref="AB2110:AF2112"/>
    <mergeCell ref="B2111:E2114"/>
    <mergeCell ref="AB2113:AD2115"/>
    <mergeCell ref="AE2113:AF2115"/>
    <mergeCell ref="G2114:Z2115"/>
    <mergeCell ref="D2137:N2137"/>
    <mergeCell ref="O2137:R2137"/>
    <mergeCell ref="S2137:V2137"/>
    <mergeCell ref="W2137:AB2137"/>
    <mergeCell ref="AC2137:AF2137"/>
    <mergeCell ref="A2138:L2138"/>
    <mergeCell ref="M2138:W2138"/>
    <mergeCell ref="X2138:Y2138"/>
    <mergeCell ref="Z2138:AF2138"/>
    <mergeCell ref="M2134:W2134"/>
    <mergeCell ref="Z2134:AF2134"/>
    <mergeCell ref="M2135:W2135"/>
    <mergeCell ref="Z2135:AF2135"/>
    <mergeCell ref="A2136:N2136"/>
    <mergeCell ref="O2136:R2136"/>
    <mergeCell ref="S2136:V2136"/>
    <mergeCell ref="W2136:AB2136"/>
    <mergeCell ref="AC2136:AF2136"/>
    <mergeCell ref="M2131:W2131"/>
    <mergeCell ref="Z2131:AF2131"/>
    <mergeCell ref="M2132:W2132"/>
    <mergeCell ref="Z2132:AF2132"/>
    <mergeCell ref="M2133:W2133"/>
    <mergeCell ref="Z2133:AF2133"/>
    <mergeCell ref="A2129:L2129"/>
    <mergeCell ref="M2129:W2129"/>
    <mergeCell ref="X2129:Y2129"/>
    <mergeCell ref="Z2129:AF2129"/>
    <mergeCell ref="A2130:N2130"/>
    <mergeCell ref="O2130:R2130"/>
    <mergeCell ref="S2130:V2130"/>
    <mergeCell ref="W2130:AB2130"/>
    <mergeCell ref="AC2130:AF2130"/>
    <mergeCell ref="A2146:L2146"/>
    <mergeCell ref="M2146:W2146"/>
    <mergeCell ref="X2146:Y2149"/>
    <mergeCell ref="Z2146:AF2147"/>
    <mergeCell ref="A2147:J2148"/>
    <mergeCell ref="K2147:P2148"/>
    <mergeCell ref="R2147:T2148"/>
    <mergeCell ref="U2147:W2147"/>
    <mergeCell ref="V2148:W2148"/>
    <mergeCell ref="Z2148:AF2148"/>
    <mergeCell ref="AC2143:AF2143"/>
    <mergeCell ref="A2144:L2144"/>
    <mergeCell ref="M2144:W2144"/>
    <mergeCell ref="X2144:Y2144"/>
    <mergeCell ref="Z2144:AF2144"/>
    <mergeCell ref="A2145:AF2145"/>
    <mergeCell ref="A2143:I2143"/>
    <mergeCell ref="J2143:K2143"/>
    <mergeCell ref="N2143:O2143"/>
    <mergeCell ref="P2143:S2143"/>
    <mergeCell ref="T2143:W2143"/>
    <mergeCell ref="X2143:AB2143"/>
    <mergeCell ref="A2141:N2141"/>
    <mergeCell ref="O2141:R2141"/>
    <mergeCell ref="S2141:V2141"/>
    <mergeCell ref="W2141:AB2141"/>
    <mergeCell ref="AC2141:AF2141"/>
    <mergeCell ref="A2142:L2142"/>
    <mergeCell ref="M2142:W2142"/>
    <mergeCell ref="X2142:Y2142"/>
    <mergeCell ref="Z2142:AF2142"/>
    <mergeCell ref="A2139:N2139"/>
    <mergeCell ref="O2139:R2139"/>
    <mergeCell ref="S2139:V2139"/>
    <mergeCell ref="W2139:AB2139"/>
    <mergeCell ref="AC2139:AF2139"/>
    <mergeCell ref="A2140:L2140"/>
    <mergeCell ref="M2140:W2140"/>
    <mergeCell ref="X2140:Y2140"/>
    <mergeCell ref="Z2140:AF2140"/>
    <mergeCell ref="A2167:AE2167"/>
    <mergeCell ref="AF2167:AF2168"/>
    <mergeCell ref="A2168:AE2168"/>
    <mergeCell ref="A2169:L2170"/>
    <mergeCell ref="M2169:M2170"/>
    <mergeCell ref="N2169:S2169"/>
    <mergeCell ref="T2169:AB2169"/>
    <mergeCell ref="AC2169:AF2170"/>
    <mergeCell ref="N2170:O2170"/>
    <mergeCell ref="P2170:S2170"/>
    <mergeCell ref="A2165:D2165"/>
    <mergeCell ref="E2165:G2165"/>
    <mergeCell ref="Y2165:AC2165"/>
    <mergeCell ref="AD2165:AF2165"/>
    <mergeCell ref="A2166:G2166"/>
    <mergeCell ref="I2166:AF2166"/>
    <mergeCell ref="A2160:AF2160"/>
    <mergeCell ref="A2161:X2161"/>
    <mergeCell ref="Y2161:AF2161"/>
    <mergeCell ref="A2163:D2164"/>
    <mergeCell ref="E2163:H2163"/>
    <mergeCell ref="I2163:X2165"/>
    <mergeCell ref="Y2163:AC2164"/>
    <mergeCell ref="AD2163:AF2164"/>
    <mergeCell ref="E2164:G2164"/>
    <mergeCell ref="H2164:H2166"/>
    <mergeCell ref="A2149:L2149"/>
    <mergeCell ref="M2149:W2149"/>
    <mergeCell ref="Z2149:AF2149"/>
    <mergeCell ref="A2150:AF2150"/>
    <mergeCell ref="G2153:Z2156"/>
    <mergeCell ref="AB2153:AF2155"/>
    <mergeCell ref="B2154:E2157"/>
    <mergeCell ref="AB2156:AD2158"/>
    <mergeCell ref="AE2156:AF2159"/>
    <mergeCell ref="G2157:Z2158"/>
    <mergeCell ref="D2176:L2176"/>
    <mergeCell ref="N2176:O2176"/>
    <mergeCell ref="P2176:S2176"/>
    <mergeCell ref="T2176:W2176"/>
    <mergeCell ref="X2176:AB2176"/>
    <mergeCell ref="AC2176:AF2176"/>
    <mergeCell ref="D2175:L2175"/>
    <mergeCell ref="N2175:O2175"/>
    <mergeCell ref="P2175:S2175"/>
    <mergeCell ref="T2175:W2175"/>
    <mergeCell ref="X2175:AB2175"/>
    <mergeCell ref="AC2175:AF2175"/>
    <mergeCell ref="D2174:L2174"/>
    <mergeCell ref="N2174:O2174"/>
    <mergeCell ref="P2174:S2174"/>
    <mergeCell ref="T2174:W2174"/>
    <mergeCell ref="X2174:AB2174"/>
    <mergeCell ref="AC2174:AF2174"/>
    <mergeCell ref="D2173:L2173"/>
    <mergeCell ref="N2173:O2173"/>
    <mergeCell ref="P2173:S2173"/>
    <mergeCell ref="T2173:W2173"/>
    <mergeCell ref="X2173:AB2173"/>
    <mergeCell ref="AC2173:AF2173"/>
    <mergeCell ref="AC2171:AF2171"/>
    <mergeCell ref="D2172:L2172"/>
    <mergeCell ref="N2172:O2172"/>
    <mergeCell ref="P2172:S2172"/>
    <mergeCell ref="T2172:W2172"/>
    <mergeCell ref="X2172:AB2172"/>
    <mergeCell ref="AC2172:AF2172"/>
    <mergeCell ref="T2170:W2170"/>
    <mergeCell ref="X2170:AB2170"/>
    <mergeCell ref="D2171:L2171"/>
    <mergeCell ref="N2171:O2171"/>
    <mergeCell ref="P2171:S2171"/>
    <mergeCell ref="T2171:W2171"/>
    <mergeCell ref="X2171:AB2171"/>
    <mergeCell ref="A2186:L2186"/>
    <mergeCell ref="M2186:W2186"/>
    <mergeCell ref="X2186:Y2186"/>
    <mergeCell ref="Z2186:AF2186"/>
    <mergeCell ref="A2187:N2187"/>
    <mergeCell ref="O2187:R2187"/>
    <mergeCell ref="S2187:V2187"/>
    <mergeCell ref="W2187:AB2187"/>
    <mergeCell ref="AC2187:AF2187"/>
    <mergeCell ref="M2184:W2184"/>
    <mergeCell ref="Z2184:AF2184"/>
    <mergeCell ref="A2185:N2185"/>
    <mergeCell ref="O2185:R2185"/>
    <mergeCell ref="S2185:V2185"/>
    <mergeCell ref="W2185:AB2185"/>
    <mergeCell ref="AC2185:AF2185"/>
    <mergeCell ref="M2181:W2181"/>
    <mergeCell ref="Z2181:AF2181"/>
    <mergeCell ref="M2182:W2182"/>
    <mergeCell ref="Z2182:AF2182"/>
    <mergeCell ref="M2183:W2183"/>
    <mergeCell ref="Z2183:AF2183"/>
    <mergeCell ref="D2179:N2179"/>
    <mergeCell ref="O2179:R2179"/>
    <mergeCell ref="S2179:V2179"/>
    <mergeCell ref="W2179:AB2179"/>
    <mergeCell ref="AC2179:AF2179"/>
    <mergeCell ref="M2180:W2180"/>
    <mergeCell ref="Z2180:AF2180"/>
    <mergeCell ref="A2177:L2177"/>
    <mergeCell ref="M2177:W2177"/>
    <mergeCell ref="X2177:Y2177"/>
    <mergeCell ref="Z2177:AF2177"/>
    <mergeCell ref="A2178:N2178"/>
    <mergeCell ref="O2178:R2178"/>
    <mergeCell ref="S2178:V2178"/>
    <mergeCell ref="W2178:AB2178"/>
    <mergeCell ref="AC2178:AF2178"/>
    <mergeCell ref="A2194:L2194"/>
    <mergeCell ref="M2194:W2194"/>
    <mergeCell ref="X2194:Y2197"/>
    <mergeCell ref="Z2194:AF2194"/>
    <mergeCell ref="A2195:J2195"/>
    <mergeCell ref="K2195:P2195"/>
    <mergeCell ref="R2195:T2195"/>
    <mergeCell ref="V2195:W2196"/>
    <mergeCell ref="Z2195:AF2196"/>
    <mergeCell ref="A2196:U2196"/>
    <mergeCell ref="AC2191:AF2191"/>
    <mergeCell ref="A2192:L2192"/>
    <mergeCell ref="M2192:W2192"/>
    <mergeCell ref="X2192:Y2192"/>
    <mergeCell ref="Z2192:AF2192"/>
    <mergeCell ref="A2193:AF2193"/>
    <mergeCell ref="A2190:L2190"/>
    <mergeCell ref="M2190:W2190"/>
    <mergeCell ref="X2190:Y2190"/>
    <mergeCell ref="Z2190:AF2190"/>
    <mergeCell ref="A2191:I2191"/>
    <mergeCell ref="J2191:K2191"/>
    <mergeCell ref="N2191:O2191"/>
    <mergeCell ref="P2191:S2191"/>
    <mergeCell ref="T2191:W2191"/>
    <mergeCell ref="X2191:AB2191"/>
    <mergeCell ref="A2188:L2188"/>
    <mergeCell ref="M2188:W2188"/>
    <mergeCell ref="X2188:Y2188"/>
    <mergeCell ref="Z2188:AF2188"/>
    <mergeCell ref="A2189:N2189"/>
    <mergeCell ref="O2189:R2189"/>
    <mergeCell ref="S2189:V2189"/>
    <mergeCell ref="W2189:AB2189"/>
    <mergeCell ref="AC2189:AF2189"/>
    <mergeCell ref="D2218:L2218"/>
    <mergeCell ref="N2218:O2218"/>
    <mergeCell ref="P2218:S2218"/>
    <mergeCell ref="T2218:W2218"/>
    <mergeCell ref="X2218:AB2218"/>
    <mergeCell ref="AC2218:AF2218"/>
    <mergeCell ref="A2216:L2217"/>
    <mergeCell ref="M2216:M2217"/>
    <mergeCell ref="N2216:S2216"/>
    <mergeCell ref="T2216:AB2216"/>
    <mergeCell ref="AC2216:AF2217"/>
    <mergeCell ref="N2217:O2217"/>
    <mergeCell ref="P2217:S2217"/>
    <mergeCell ref="T2217:W2217"/>
    <mergeCell ref="X2217:AB2217"/>
    <mergeCell ref="Y2212:AC2213"/>
    <mergeCell ref="AD2212:AF2213"/>
    <mergeCell ref="E2213:G2213"/>
    <mergeCell ref="A2214:AE2214"/>
    <mergeCell ref="AF2214:AF2215"/>
    <mergeCell ref="A2215:AE2215"/>
    <mergeCell ref="A2207:AF2207"/>
    <mergeCell ref="A2209:X2209"/>
    <mergeCell ref="Y2209:AF2209"/>
    <mergeCell ref="A2211:D2211"/>
    <mergeCell ref="E2211:G2212"/>
    <mergeCell ref="H2211:H2213"/>
    <mergeCell ref="I2211:X2213"/>
    <mergeCell ref="Y2211:AC2211"/>
    <mergeCell ref="AD2211:AF2211"/>
    <mergeCell ref="A2212:D2213"/>
    <mergeCell ref="A2197:L2197"/>
    <mergeCell ref="M2197:W2197"/>
    <mergeCell ref="Z2197:AF2197"/>
    <mergeCell ref="A2198:AF2198"/>
    <mergeCell ref="G2200:Z2203"/>
    <mergeCell ref="AB2200:AF2202"/>
    <mergeCell ref="B2201:E2204"/>
    <mergeCell ref="AB2203:AD2205"/>
    <mergeCell ref="AE2203:AF2205"/>
    <mergeCell ref="G2204:Z2205"/>
    <mergeCell ref="M2226:W2226"/>
    <mergeCell ref="Z2226:AF2226"/>
    <mergeCell ref="M2227:W2227"/>
    <mergeCell ref="Z2227:AF2227"/>
    <mergeCell ref="A2228:N2228"/>
    <mergeCell ref="O2228:R2228"/>
    <mergeCell ref="S2228:V2228"/>
    <mergeCell ref="W2228:AB2228"/>
    <mergeCell ref="AC2228:AF2228"/>
    <mergeCell ref="M2223:W2223"/>
    <mergeCell ref="Z2223:AF2223"/>
    <mergeCell ref="M2224:W2224"/>
    <mergeCell ref="Z2224:AF2224"/>
    <mergeCell ref="M2225:W2225"/>
    <mergeCell ref="Z2225:AF2225"/>
    <mergeCell ref="D2221:N2221"/>
    <mergeCell ref="O2221:R2221"/>
    <mergeCell ref="S2221:V2221"/>
    <mergeCell ref="W2221:AB2221"/>
    <mergeCell ref="AC2221:AF2221"/>
    <mergeCell ref="D2222:N2222"/>
    <mergeCell ref="O2222:R2222"/>
    <mergeCell ref="S2222:V2222"/>
    <mergeCell ref="W2222:AB2222"/>
    <mergeCell ref="AC2222:AF2222"/>
    <mergeCell ref="A2219:L2219"/>
    <mergeCell ref="M2219:W2219"/>
    <mergeCell ref="X2219:Y2219"/>
    <mergeCell ref="Z2219:AF2219"/>
    <mergeCell ref="A2220:N2220"/>
    <mergeCell ref="O2220:R2220"/>
    <mergeCell ref="S2220:V2220"/>
    <mergeCell ref="W2220:AB2220"/>
    <mergeCell ref="AC2220:AF2220"/>
    <mergeCell ref="A2235:N2235"/>
    <mergeCell ref="O2235:R2235"/>
    <mergeCell ref="S2235:V2235"/>
    <mergeCell ref="W2235:AB2235"/>
    <mergeCell ref="AC2235:AF2235"/>
    <mergeCell ref="D2236:N2236"/>
    <mergeCell ref="O2236:R2236"/>
    <mergeCell ref="S2236:V2236"/>
    <mergeCell ref="W2236:AB2236"/>
    <mergeCell ref="AC2236:AF2236"/>
    <mergeCell ref="D2233:N2233"/>
    <mergeCell ref="O2233:R2233"/>
    <mergeCell ref="S2233:V2233"/>
    <mergeCell ref="W2233:AB2233"/>
    <mergeCell ref="AC2233:AF2233"/>
    <mergeCell ref="A2234:L2234"/>
    <mergeCell ref="M2234:W2234"/>
    <mergeCell ref="X2234:Y2234"/>
    <mergeCell ref="Z2234:AF2234"/>
    <mergeCell ref="A2231:L2231"/>
    <mergeCell ref="M2231:W2231"/>
    <mergeCell ref="X2231:Y2231"/>
    <mergeCell ref="Z2231:AF2231"/>
    <mergeCell ref="A2232:N2232"/>
    <mergeCell ref="O2232:R2232"/>
    <mergeCell ref="S2232:V2232"/>
    <mergeCell ref="W2232:AB2232"/>
    <mergeCell ref="AC2232:AF2232"/>
    <mergeCell ref="D2229:N2229"/>
    <mergeCell ref="O2229:R2229"/>
    <mergeCell ref="S2229:V2229"/>
    <mergeCell ref="W2229:AB2229"/>
    <mergeCell ref="AC2229:AF2229"/>
    <mergeCell ref="D2230:N2230"/>
    <mergeCell ref="O2230:R2230"/>
    <mergeCell ref="S2230:V2230"/>
    <mergeCell ref="W2230:AB2230"/>
    <mergeCell ref="AC2230:AF2230"/>
    <mergeCell ref="K2243:P2243"/>
    <mergeCell ref="R2243:T2243"/>
    <mergeCell ref="V2243:W2243"/>
    <mergeCell ref="Z2243:AF2243"/>
    <mergeCell ref="A2244:L2244"/>
    <mergeCell ref="M2244:W2244"/>
    <mergeCell ref="Z2244:AF2244"/>
    <mergeCell ref="A2240:L2240"/>
    <mergeCell ref="M2240:W2240"/>
    <mergeCell ref="X2240:Y2240"/>
    <mergeCell ref="Z2240:AF2240"/>
    <mergeCell ref="A2241:AF2241"/>
    <mergeCell ref="A2242:L2242"/>
    <mergeCell ref="M2242:W2242"/>
    <mergeCell ref="X2242:Y2244"/>
    <mergeCell ref="Z2242:AF2242"/>
    <mergeCell ref="A2243:J2243"/>
    <mergeCell ref="AC2238:AF2238"/>
    <mergeCell ref="D2239:I2239"/>
    <mergeCell ref="J2239:K2239"/>
    <mergeCell ref="N2239:O2239"/>
    <mergeCell ref="P2239:S2239"/>
    <mergeCell ref="T2239:W2239"/>
    <mergeCell ref="X2239:AB2239"/>
    <mergeCell ref="AC2239:AF2239"/>
    <mergeCell ref="A2237:L2237"/>
    <mergeCell ref="M2237:W2237"/>
    <mergeCell ref="X2237:Y2237"/>
    <mergeCell ref="Z2237:AF2237"/>
    <mergeCell ref="A2238:I2238"/>
    <mergeCell ref="J2238:K2238"/>
    <mergeCell ref="N2238:O2238"/>
    <mergeCell ref="P2238:S2238"/>
    <mergeCell ref="T2238:W2238"/>
    <mergeCell ref="X2238:AB2238"/>
    <mergeCell ref="T2264:W2264"/>
    <mergeCell ref="X2264:AB2264"/>
    <mergeCell ref="A2265:L2265"/>
    <mergeCell ref="M2265:W2265"/>
    <mergeCell ref="X2265:Y2265"/>
    <mergeCell ref="Z2265:AF2265"/>
    <mergeCell ref="A2261:AE2261"/>
    <mergeCell ref="AF2261:AF2262"/>
    <mergeCell ref="A2262:AE2262"/>
    <mergeCell ref="A2263:L2264"/>
    <mergeCell ref="M2263:M2264"/>
    <mergeCell ref="N2263:S2263"/>
    <mergeCell ref="T2263:AB2263"/>
    <mergeCell ref="AC2263:AF2264"/>
    <mergeCell ref="N2264:O2264"/>
    <mergeCell ref="P2264:S2264"/>
    <mergeCell ref="A2259:D2259"/>
    <mergeCell ref="E2259:G2259"/>
    <mergeCell ref="Y2259:AC2259"/>
    <mergeCell ref="AD2259:AF2259"/>
    <mergeCell ref="A2260:G2260"/>
    <mergeCell ref="I2260:AF2260"/>
    <mergeCell ref="A2254:AF2254"/>
    <mergeCell ref="A2255:X2255"/>
    <mergeCell ref="Y2255:AF2255"/>
    <mergeCell ref="A2257:D2258"/>
    <mergeCell ref="E2257:H2257"/>
    <mergeCell ref="I2257:X2259"/>
    <mergeCell ref="Y2257:AC2258"/>
    <mergeCell ref="AD2257:AF2258"/>
    <mergeCell ref="E2258:G2258"/>
    <mergeCell ref="H2258:H2260"/>
    <mergeCell ref="A2245:AF2245"/>
    <mergeCell ref="G2247:Z2250"/>
    <mergeCell ref="AB2247:AF2249"/>
    <mergeCell ref="B2248:E2251"/>
    <mergeCell ref="AB2250:AD2253"/>
    <mergeCell ref="AE2250:AF2253"/>
    <mergeCell ref="G2251:Z2252"/>
    <mergeCell ref="A2275:N2275"/>
    <mergeCell ref="O2275:R2275"/>
    <mergeCell ref="S2275:V2275"/>
    <mergeCell ref="W2275:AB2275"/>
    <mergeCell ref="AC2275:AF2275"/>
    <mergeCell ref="A2276:L2276"/>
    <mergeCell ref="M2276:W2276"/>
    <mergeCell ref="X2276:Y2276"/>
    <mergeCell ref="Z2276:AF2276"/>
    <mergeCell ref="D2273:N2273"/>
    <mergeCell ref="O2273:R2273"/>
    <mergeCell ref="S2273:V2273"/>
    <mergeCell ref="W2273:AB2273"/>
    <mergeCell ref="AC2273:AF2273"/>
    <mergeCell ref="A2274:L2274"/>
    <mergeCell ref="M2274:W2274"/>
    <mergeCell ref="X2274:Y2274"/>
    <mergeCell ref="Z2274:AF2274"/>
    <mergeCell ref="M2271:W2271"/>
    <mergeCell ref="Z2271:AF2271"/>
    <mergeCell ref="A2272:N2272"/>
    <mergeCell ref="O2272:R2272"/>
    <mergeCell ref="S2272:V2272"/>
    <mergeCell ref="W2272:AB2272"/>
    <mergeCell ref="AC2272:AF2272"/>
    <mergeCell ref="M2268:W2268"/>
    <mergeCell ref="Z2268:AF2268"/>
    <mergeCell ref="M2269:W2269"/>
    <mergeCell ref="Z2269:AF2269"/>
    <mergeCell ref="M2270:W2270"/>
    <mergeCell ref="Z2270:AF2270"/>
    <mergeCell ref="A2266:N2266"/>
    <mergeCell ref="O2266:R2266"/>
    <mergeCell ref="S2266:V2266"/>
    <mergeCell ref="W2266:AB2266"/>
    <mergeCell ref="AC2266:AF2266"/>
    <mergeCell ref="M2267:W2267"/>
    <mergeCell ref="Z2267:AF2267"/>
    <mergeCell ref="M2284:W2284"/>
    <mergeCell ref="Z2284:AF2284"/>
    <mergeCell ref="A2285:AF2285"/>
    <mergeCell ref="G2288:Z2291"/>
    <mergeCell ref="AB2288:AF2290"/>
    <mergeCell ref="B2289:E2292"/>
    <mergeCell ref="AB2291:AD2293"/>
    <mergeCell ref="AE2291:AF2294"/>
    <mergeCell ref="G2292:Z2293"/>
    <mergeCell ref="A2282:L2282"/>
    <mergeCell ref="M2282:W2282"/>
    <mergeCell ref="X2282:Y2284"/>
    <mergeCell ref="Z2282:AF2282"/>
    <mergeCell ref="A2283:J2283"/>
    <mergeCell ref="K2283:P2283"/>
    <mergeCell ref="R2283:T2283"/>
    <mergeCell ref="V2283:W2283"/>
    <mergeCell ref="Z2283:AF2283"/>
    <mergeCell ref="A2284:L2284"/>
    <mergeCell ref="AC2279:AF2279"/>
    <mergeCell ref="A2280:L2280"/>
    <mergeCell ref="M2280:W2280"/>
    <mergeCell ref="X2280:Y2280"/>
    <mergeCell ref="Z2280:AF2280"/>
    <mergeCell ref="A2281:AF2281"/>
    <mergeCell ref="A2279:I2279"/>
    <mergeCell ref="J2279:K2279"/>
    <mergeCell ref="N2279:O2279"/>
    <mergeCell ref="P2279:S2279"/>
    <mergeCell ref="T2279:W2279"/>
    <mergeCell ref="X2279:AB2279"/>
    <mergeCell ref="A2277:N2277"/>
    <mergeCell ref="O2277:R2277"/>
    <mergeCell ref="S2277:V2277"/>
    <mergeCell ref="W2277:AB2277"/>
    <mergeCell ref="AC2277:AF2277"/>
    <mergeCell ref="A2278:L2278"/>
    <mergeCell ref="M2278:W2278"/>
    <mergeCell ref="X2278:Y2278"/>
    <mergeCell ref="Z2278:AF2278"/>
    <mergeCell ref="M2310:W2310"/>
    <mergeCell ref="Z2310:AF2310"/>
    <mergeCell ref="M2311:W2311"/>
    <mergeCell ref="Z2311:AF2311"/>
    <mergeCell ref="M2312:W2312"/>
    <mergeCell ref="Z2312:AF2312"/>
    <mergeCell ref="A2308:L2308"/>
    <mergeCell ref="M2308:W2308"/>
    <mergeCell ref="X2308:Y2308"/>
    <mergeCell ref="Z2308:AF2308"/>
    <mergeCell ref="A2309:N2309"/>
    <mergeCell ref="O2309:R2309"/>
    <mergeCell ref="S2309:V2309"/>
    <mergeCell ref="W2309:AB2309"/>
    <mergeCell ref="AC2309:AF2309"/>
    <mergeCell ref="A2306:L2307"/>
    <mergeCell ref="M2306:M2307"/>
    <mergeCell ref="N2306:S2306"/>
    <mergeCell ref="T2306:AB2306"/>
    <mergeCell ref="AC2306:AF2307"/>
    <mergeCell ref="N2307:O2307"/>
    <mergeCell ref="P2307:S2307"/>
    <mergeCell ref="T2307:W2307"/>
    <mergeCell ref="X2307:AB2307"/>
    <mergeCell ref="Y2300:AC2301"/>
    <mergeCell ref="AD2300:AF2301"/>
    <mergeCell ref="E2301:G2301"/>
    <mergeCell ref="A2302:G2302"/>
    <mergeCell ref="I2302:AF2302"/>
    <mergeCell ref="A2303:AE2303"/>
    <mergeCell ref="AF2303:AF2305"/>
    <mergeCell ref="A2304:AE2305"/>
    <mergeCell ref="A2295:AF2295"/>
    <mergeCell ref="A2297:X2297"/>
    <mergeCell ref="Y2297:AF2297"/>
    <mergeCell ref="A2299:D2299"/>
    <mergeCell ref="E2299:G2300"/>
    <mergeCell ref="H2299:H2302"/>
    <mergeCell ref="I2299:X2301"/>
    <mergeCell ref="Y2299:AC2299"/>
    <mergeCell ref="AD2299:AF2299"/>
    <mergeCell ref="A2300:D2301"/>
    <mergeCell ref="A2320:N2320"/>
    <mergeCell ref="O2320:R2320"/>
    <mergeCell ref="S2320:V2320"/>
    <mergeCell ref="W2320:AB2320"/>
    <mergeCell ref="AC2320:AF2320"/>
    <mergeCell ref="A2321:L2321"/>
    <mergeCell ref="M2321:W2321"/>
    <mergeCell ref="X2321:Y2321"/>
    <mergeCell ref="Z2321:AF2321"/>
    <mergeCell ref="A2318:N2318"/>
    <mergeCell ref="O2318:R2318"/>
    <mergeCell ref="S2318:V2318"/>
    <mergeCell ref="W2318:AB2318"/>
    <mergeCell ref="AC2318:AF2318"/>
    <mergeCell ref="A2319:L2319"/>
    <mergeCell ref="M2319:W2319"/>
    <mergeCell ref="X2319:Y2319"/>
    <mergeCell ref="Z2319:AF2319"/>
    <mergeCell ref="D2316:N2316"/>
    <mergeCell ref="O2316:R2316"/>
    <mergeCell ref="S2316:V2316"/>
    <mergeCell ref="W2316:AB2316"/>
    <mergeCell ref="AC2316:AF2316"/>
    <mergeCell ref="A2317:L2317"/>
    <mergeCell ref="M2317:W2317"/>
    <mergeCell ref="X2317:Y2317"/>
    <mergeCell ref="Z2317:AF2317"/>
    <mergeCell ref="M2313:W2313"/>
    <mergeCell ref="Z2313:AF2313"/>
    <mergeCell ref="M2314:W2314"/>
    <mergeCell ref="Z2314:AF2314"/>
    <mergeCell ref="A2315:N2315"/>
    <mergeCell ref="O2315:R2315"/>
    <mergeCell ref="S2315:V2315"/>
    <mergeCell ref="W2315:AB2315"/>
    <mergeCell ref="AC2315:AF2315"/>
    <mergeCell ref="A2339:AF2339"/>
    <mergeCell ref="A2340:X2340"/>
    <mergeCell ref="Y2340:AF2340"/>
    <mergeCell ref="A2342:D2343"/>
    <mergeCell ref="E2342:H2342"/>
    <mergeCell ref="I2342:X2345"/>
    <mergeCell ref="Y2342:AC2343"/>
    <mergeCell ref="AD2342:AF2343"/>
    <mergeCell ref="E2343:G2344"/>
    <mergeCell ref="H2343:H2346"/>
    <mergeCell ref="A2328:L2328"/>
    <mergeCell ref="M2328:W2328"/>
    <mergeCell ref="Z2328:AF2328"/>
    <mergeCell ref="A2329:AF2329"/>
    <mergeCell ref="G2332:Z2335"/>
    <mergeCell ref="AB2332:AF2334"/>
    <mergeCell ref="B2333:E2336"/>
    <mergeCell ref="AB2335:AD2338"/>
    <mergeCell ref="AE2335:AF2338"/>
    <mergeCell ref="G2336:Z2337"/>
    <mergeCell ref="A2325:L2325"/>
    <mergeCell ref="M2325:W2325"/>
    <mergeCell ref="X2325:Y2328"/>
    <mergeCell ref="Z2325:AF2325"/>
    <mergeCell ref="A2326:J2326"/>
    <mergeCell ref="K2326:P2326"/>
    <mergeCell ref="R2326:T2326"/>
    <mergeCell ref="V2326:W2327"/>
    <mergeCell ref="Z2326:AF2327"/>
    <mergeCell ref="A2327:U2327"/>
    <mergeCell ref="AC2322:AF2322"/>
    <mergeCell ref="A2323:L2323"/>
    <mergeCell ref="M2323:W2323"/>
    <mergeCell ref="X2323:Y2323"/>
    <mergeCell ref="Z2323:AF2323"/>
    <mergeCell ref="A2324:AF2324"/>
    <mergeCell ref="A2322:I2322"/>
    <mergeCell ref="J2322:K2322"/>
    <mergeCell ref="N2322:O2322"/>
    <mergeCell ref="P2322:S2322"/>
    <mergeCell ref="T2322:W2322"/>
    <mergeCell ref="X2322:AB2322"/>
    <mergeCell ref="AC2351:AF2351"/>
    <mergeCell ref="A2352:L2352"/>
    <mergeCell ref="M2352:W2352"/>
    <mergeCell ref="X2352:Y2352"/>
    <mergeCell ref="Z2352:AF2352"/>
    <mergeCell ref="A2353:N2353"/>
    <mergeCell ref="O2353:R2353"/>
    <mergeCell ref="S2353:V2353"/>
    <mergeCell ref="W2353:AB2353"/>
    <mergeCell ref="AC2353:AF2353"/>
    <mergeCell ref="T2350:W2350"/>
    <mergeCell ref="X2350:AB2350"/>
    <mergeCell ref="D2351:L2351"/>
    <mergeCell ref="N2351:O2351"/>
    <mergeCell ref="P2351:S2351"/>
    <mergeCell ref="T2351:W2351"/>
    <mergeCell ref="X2351:AB2351"/>
    <mergeCell ref="A2347:AE2347"/>
    <mergeCell ref="AF2347:AF2348"/>
    <mergeCell ref="A2348:AE2348"/>
    <mergeCell ref="A2349:L2350"/>
    <mergeCell ref="M2349:M2350"/>
    <mergeCell ref="N2349:S2349"/>
    <mergeCell ref="T2349:AB2349"/>
    <mergeCell ref="AC2349:AF2350"/>
    <mergeCell ref="N2350:O2350"/>
    <mergeCell ref="P2350:S2350"/>
    <mergeCell ref="A2344:D2345"/>
    <mergeCell ref="Y2344:AC2345"/>
    <mergeCell ref="AD2344:AF2345"/>
    <mergeCell ref="E2345:G2345"/>
    <mergeCell ref="A2346:G2346"/>
    <mergeCell ref="I2346:AF2346"/>
    <mergeCell ref="D2362:N2362"/>
    <mergeCell ref="O2362:R2362"/>
    <mergeCell ref="S2362:V2362"/>
    <mergeCell ref="W2362:AB2362"/>
    <mergeCell ref="AC2362:AF2362"/>
    <mergeCell ref="D2363:N2363"/>
    <mergeCell ref="O2363:R2363"/>
    <mergeCell ref="S2363:V2363"/>
    <mergeCell ref="W2363:AB2363"/>
    <mergeCell ref="AC2363:AF2363"/>
    <mergeCell ref="M2359:W2359"/>
    <mergeCell ref="Z2359:AF2359"/>
    <mergeCell ref="M2360:W2360"/>
    <mergeCell ref="Z2360:AF2360"/>
    <mergeCell ref="A2361:N2361"/>
    <mergeCell ref="O2361:R2361"/>
    <mergeCell ref="S2361:V2361"/>
    <mergeCell ref="W2361:AB2361"/>
    <mergeCell ref="AC2361:AF2361"/>
    <mergeCell ref="M2356:W2356"/>
    <mergeCell ref="Z2356:AF2356"/>
    <mergeCell ref="M2357:W2357"/>
    <mergeCell ref="Z2357:AF2357"/>
    <mergeCell ref="M2358:W2358"/>
    <mergeCell ref="Z2358:AF2358"/>
    <mergeCell ref="D2354:N2354"/>
    <mergeCell ref="O2354:R2354"/>
    <mergeCell ref="S2354:V2354"/>
    <mergeCell ref="W2354:AB2354"/>
    <mergeCell ref="AC2354:AF2354"/>
    <mergeCell ref="D2355:N2355"/>
    <mergeCell ref="O2355:R2355"/>
    <mergeCell ref="S2355:V2355"/>
    <mergeCell ref="W2355:AB2355"/>
    <mergeCell ref="AC2355:AF2355"/>
    <mergeCell ref="A2370:N2370"/>
    <mergeCell ref="O2370:R2370"/>
    <mergeCell ref="S2370:V2370"/>
    <mergeCell ref="W2370:AB2370"/>
    <mergeCell ref="AC2370:AF2370"/>
    <mergeCell ref="D2371:N2371"/>
    <mergeCell ref="O2371:R2371"/>
    <mergeCell ref="S2371:V2371"/>
    <mergeCell ref="W2371:AB2371"/>
    <mergeCell ref="AC2371:AF2371"/>
    <mergeCell ref="A2368:N2368"/>
    <mergeCell ref="O2368:R2368"/>
    <mergeCell ref="S2368:V2368"/>
    <mergeCell ref="W2368:AB2368"/>
    <mergeCell ref="AC2368:AF2368"/>
    <mergeCell ref="A2369:L2369"/>
    <mergeCell ref="M2369:W2369"/>
    <mergeCell ref="X2369:Y2369"/>
    <mergeCell ref="Z2369:AF2369"/>
    <mergeCell ref="D2366:N2366"/>
    <mergeCell ref="O2366:R2366"/>
    <mergeCell ref="S2366:V2366"/>
    <mergeCell ref="W2366:AB2366"/>
    <mergeCell ref="AC2366:AF2366"/>
    <mergeCell ref="A2367:L2367"/>
    <mergeCell ref="M2367:W2367"/>
    <mergeCell ref="X2367:Y2367"/>
    <mergeCell ref="Z2367:AF2367"/>
    <mergeCell ref="D2364:N2364"/>
    <mergeCell ref="O2364:R2364"/>
    <mergeCell ref="S2364:V2364"/>
    <mergeCell ref="W2364:AB2364"/>
    <mergeCell ref="AC2364:AF2364"/>
    <mergeCell ref="D2365:N2365"/>
    <mergeCell ref="O2365:R2365"/>
    <mergeCell ref="S2365:V2365"/>
    <mergeCell ref="W2365:AB2365"/>
    <mergeCell ref="AC2365:AF2365"/>
    <mergeCell ref="AC2376:AF2376"/>
    <mergeCell ref="D2377:I2377"/>
    <mergeCell ref="J2377:K2377"/>
    <mergeCell ref="N2377:O2377"/>
    <mergeCell ref="P2377:S2377"/>
    <mergeCell ref="T2377:W2377"/>
    <mergeCell ref="X2377:AB2377"/>
    <mergeCell ref="AC2377:AF2377"/>
    <mergeCell ref="A2376:I2376"/>
    <mergeCell ref="J2376:K2376"/>
    <mergeCell ref="N2376:O2376"/>
    <mergeCell ref="P2376:S2376"/>
    <mergeCell ref="T2376:W2376"/>
    <mergeCell ref="X2376:AB2376"/>
    <mergeCell ref="D2374:N2374"/>
    <mergeCell ref="O2374:R2374"/>
    <mergeCell ref="S2374:V2374"/>
    <mergeCell ref="W2374:AB2374"/>
    <mergeCell ref="AC2374:AF2374"/>
    <mergeCell ref="A2375:L2375"/>
    <mergeCell ref="M2375:W2375"/>
    <mergeCell ref="X2375:Y2375"/>
    <mergeCell ref="Z2375:AF2375"/>
    <mergeCell ref="D2372:N2372"/>
    <mergeCell ref="O2372:R2372"/>
    <mergeCell ref="S2372:V2372"/>
    <mergeCell ref="W2372:AB2372"/>
    <mergeCell ref="AC2372:AF2372"/>
    <mergeCell ref="D2373:N2373"/>
    <mergeCell ref="O2373:R2373"/>
    <mergeCell ref="S2373:V2373"/>
    <mergeCell ref="W2373:AB2373"/>
    <mergeCell ref="AC2373:AF2373"/>
    <mergeCell ref="AC2391:AF2391"/>
    <mergeCell ref="D2392:I2392"/>
    <mergeCell ref="J2392:K2392"/>
    <mergeCell ref="N2392:O2392"/>
    <mergeCell ref="P2392:S2392"/>
    <mergeCell ref="T2392:W2392"/>
    <mergeCell ref="X2392:AB2392"/>
    <mergeCell ref="AC2392:AF2392"/>
    <mergeCell ref="D2391:I2391"/>
    <mergeCell ref="J2391:K2391"/>
    <mergeCell ref="N2391:O2391"/>
    <mergeCell ref="P2391:S2391"/>
    <mergeCell ref="T2391:W2391"/>
    <mergeCell ref="X2391:AB2391"/>
    <mergeCell ref="A2386:AF2386"/>
    <mergeCell ref="A2388:X2388"/>
    <mergeCell ref="Y2388:AF2388"/>
    <mergeCell ref="A2390:I2390"/>
    <mergeCell ref="J2390:K2390"/>
    <mergeCell ref="N2390:O2390"/>
    <mergeCell ref="P2390:S2390"/>
    <mergeCell ref="T2390:W2390"/>
    <mergeCell ref="X2390:AB2390"/>
    <mergeCell ref="AC2390:AF2390"/>
    <mergeCell ref="AC2378:AF2378"/>
    <mergeCell ref="G2380:Z2382"/>
    <mergeCell ref="AB2380:AF2381"/>
    <mergeCell ref="B2381:E2383"/>
    <mergeCell ref="AB2382:AD2384"/>
    <mergeCell ref="AE2382:AF2385"/>
    <mergeCell ref="G2383:Z2384"/>
    <mergeCell ref="D2378:I2378"/>
    <mergeCell ref="J2378:K2378"/>
    <mergeCell ref="N2378:O2378"/>
    <mergeCell ref="P2378:S2378"/>
    <mergeCell ref="T2378:W2378"/>
    <mergeCell ref="X2378:AB2378"/>
    <mergeCell ref="A2415:D2416"/>
    <mergeCell ref="Y2415:AC2416"/>
    <mergeCell ref="AD2415:AF2416"/>
    <mergeCell ref="E2416:G2416"/>
    <mergeCell ref="A2417:G2417"/>
    <mergeCell ref="I2417:AF2417"/>
    <mergeCell ref="A2410:AF2410"/>
    <mergeCell ref="A2411:X2411"/>
    <mergeCell ref="Y2411:AF2411"/>
    <mergeCell ref="A2413:D2414"/>
    <mergeCell ref="E2413:H2413"/>
    <mergeCell ref="I2413:X2416"/>
    <mergeCell ref="Y2413:AC2414"/>
    <mergeCell ref="AD2413:AF2414"/>
    <mergeCell ref="E2414:G2415"/>
    <mergeCell ref="H2414:H2417"/>
    <mergeCell ref="A2398:AF2398"/>
    <mergeCell ref="G2403:Z2406"/>
    <mergeCell ref="AB2403:AF2405"/>
    <mergeCell ref="B2404:E2407"/>
    <mergeCell ref="AB2406:AD2408"/>
    <mergeCell ref="AE2406:AF2408"/>
    <mergeCell ref="G2407:Z2407"/>
    <mergeCell ref="K2396:P2396"/>
    <mergeCell ref="R2396:T2396"/>
    <mergeCell ref="V2396:W2396"/>
    <mergeCell ref="Z2396:AF2396"/>
    <mergeCell ref="A2397:L2397"/>
    <mergeCell ref="M2397:W2397"/>
    <mergeCell ref="Z2397:AF2397"/>
    <mergeCell ref="A2393:L2393"/>
    <mergeCell ref="M2393:W2393"/>
    <mergeCell ref="X2393:Y2393"/>
    <mergeCell ref="Z2393:AF2393"/>
    <mergeCell ref="A2394:AF2394"/>
    <mergeCell ref="A2395:L2395"/>
    <mergeCell ref="M2395:W2395"/>
    <mergeCell ref="X2395:Y2397"/>
    <mergeCell ref="Z2395:AF2395"/>
    <mergeCell ref="A2396:J2396"/>
    <mergeCell ref="D2425:N2425"/>
    <mergeCell ref="O2425:R2425"/>
    <mergeCell ref="S2425:V2425"/>
    <mergeCell ref="W2425:AB2425"/>
    <mergeCell ref="AC2425:AF2425"/>
    <mergeCell ref="D2426:N2426"/>
    <mergeCell ref="O2426:R2426"/>
    <mergeCell ref="S2426:V2426"/>
    <mergeCell ref="W2426:AB2426"/>
    <mergeCell ref="AC2426:AF2426"/>
    <mergeCell ref="AC2422:AF2422"/>
    <mergeCell ref="A2423:L2423"/>
    <mergeCell ref="M2423:W2423"/>
    <mergeCell ref="X2423:Y2423"/>
    <mergeCell ref="Z2423:AF2423"/>
    <mergeCell ref="A2424:N2424"/>
    <mergeCell ref="O2424:R2424"/>
    <mergeCell ref="S2424:V2424"/>
    <mergeCell ref="W2424:AB2424"/>
    <mergeCell ref="AC2424:AF2424"/>
    <mergeCell ref="T2421:W2421"/>
    <mergeCell ref="X2421:AB2421"/>
    <mergeCell ref="D2422:L2422"/>
    <mergeCell ref="N2422:O2422"/>
    <mergeCell ref="P2422:S2422"/>
    <mergeCell ref="T2422:W2422"/>
    <mergeCell ref="X2422:AB2422"/>
    <mergeCell ref="A2418:AE2418"/>
    <mergeCell ref="AF2418:AF2419"/>
    <mergeCell ref="A2419:AE2419"/>
    <mergeCell ref="A2420:L2421"/>
    <mergeCell ref="M2420:M2421"/>
    <mergeCell ref="N2420:S2420"/>
    <mergeCell ref="T2420:AB2420"/>
    <mergeCell ref="AC2420:AF2421"/>
    <mergeCell ref="N2421:O2421"/>
    <mergeCell ref="P2421:S2421"/>
    <mergeCell ref="D2435:N2435"/>
    <mergeCell ref="O2435:R2435"/>
    <mergeCell ref="S2435:V2435"/>
    <mergeCell ref="W2435:AB2435"/>
    <mergeCell ref="AC2435:AF2435"/>
    <mergeCell ref="D2436:N2436"/>
    <mergeCell ref="O2436:R2436"/>
    <mergeCell ref="S2436:V2436"/>
    <mergeCell ref="W2436:AB2436"/>
    <mergeCell ref="AC2436:AF2436"/>
    <mergeCell ref="D2433:N2433"/>
    <mergeCell ref="O2433:R2433"/>
    <mergeCell ref="S2433:V2433"/>
    <mergeCell ref="W2433:AB2433"/>
    <mergeCell ref="AC2433:AF2433"/>
    <mergeCell ref="D2434:N2434"/>
    <mergeCell ref="O2434:R2434"/>
    <mergeCell ref="S2434:V2434"/>
    <mergeCell ref="W2434:AB2434"/>
    <mergeCell ref="AC2434:AF2434"/>
    <mergeCell ref="M2430:W2430"/>
    <mergeCell ref="Z2430:AF2430"/>
    <mergeCell ref="M2431:W2431"/>
    <mergeCell ref="Z2431:AF2431"/>
    <mergeCell ref="A2432:N2432"/>
    <mergeCell ref="O2432:R2432"/>
    <mergeCell ref="S2432:V2432"/>
    <mergeCell ref="W2432:AB2432"/>
    <mergeCell ref="AC2432:AF2432"/>
    <mergeCell ref="M2427:W2427"/>
    <mergeCell ref="Z2427:AF2427"/>
    <mergeCell ref="M2428:W2428"/>
    <mergeCell ref="Z2428:AF2428"/>
    <mergeCell ref="M2429:W2429"/>
    <mergeCell ref="Z2429:AF2429"/>
    <mergeCell ref="D2443:N2443"/>
    <mergeCell ref="O2443:R2443"/>
    <mergeCell ref="S2443:V2443"/>
    <mergeCell ref="W2443:AB2443"/>
    <mergeCell ref="AC2443:AF2443"/>
    <mergeCell ref="D2444:N2444"/>
    <mergeCell ref="O2444:R2444"/>
    <mergeCell ref="S2444:V2444"/>
    <mergeCell ref="W2444:AB2444"/>
    <mergeCell ref="AC2444:AF2444"/>
    <mergeCell ref="A2441:N2441"/>
    <mergeCell ref="O2441:R2441"/>
    <mergeCell ref="S2441:V2441"/>
    <mergeCell ref="W2441:AB2441"/>
    <mergeCell ref="AC2441:AF2441"/>
    <mergeCell ref="D2442:N2442"/>
    <mergeCell ref="O2442:R2442"/>
    <mergeCell ref="S2442:V2442"/>
    <mergeCell ref="W2442:AB2442"/>
    <mergeCell ref="AC2442:AF2442"/>
    <mergeCell ref="A2439:N2439"/>
    <mergeCell ref="O2439:R2439"/>
    <mergeCell ref="S2439:V2439"/>
    <mergeCell ref="W2439:AB2439"/>
    <mergeCell ref="AC2439:AF2439"/>
    <mergeCell ref="A2440:L2440"/>
    <mergeCell ref="M2440:W2440"/>
    <mergeCell ref="X2440:Y2440"/>
    <mergeCell ref="Z2440:AF2440"/>
    <mergeCell ref="D2437:N2437"/>
    <mergeCell ref="O2437:R2437"/>
    <mergeCell ref="S2437:V2437"/>
    <mergeCell ref="W2437:AB2437"/>
    <mergeCell ref="AC2437:AF2437"/>
    <mergeCell ref="A2438:L2438"/>
    <mergeCell ref="M2438:W2438"/>
    <mergeCell ref="X2438:Y2438"/>
    <mergeCell ref="Z2438:AF2438"/>
    <mergeCell ref="AC2449:AF2449"/>
    <mergeCell ref="G2451:Z2453"/>
    <mergeCell ref="AB2451:AF2452"/>
    <mergeCell ref="B2452:E2454"/>
    <mergeCell ref="AB2453:AD2455"/>
    <mergeCell ref="AE2453:AF2456"/>
    <mergeCell ref="G2454:Z2455"/>
    <mergeCell ref="D2449:I2449"/>
    <mergeCell ref="J2449:K2449"/>
    <mergeCell ref="N2449:O2449"/>
    <mergeCell ref="P2449:S2449"/>
    <mergeCell ref="T2449:W2449"/>
    <mergeCell ref="X2449:AB2449"/>
    <mergeCell ref="AC2447:AF2447"/>
    <mergeCell ref="D2448:I2448"/>
    <mergeCell ref="J2448:K2448"/>
    <mergeCell ref="N2448:O2448"/>
    <mergeCell ref="P2448:S2448"/>
    <mergeCell ref="T2448:W2448"/>
    <mergeCell ref="X2448:AB2448"/>
    <mergeCell ref="AC2448:AF2448"/>
    <mergeCell ref="A2447:I2447"/>
    <mergeCell ref="J2447:K2447"/>
    <mergeCell ref="N2447:O2447"/>
    <mergeCell ref="P2447:S2447"/>
    <mergeCell ref="T2447:W2447"/>
    <mergeCell ref="X2447:AB2447"/>
    <mergeCell ref="D2445:N2445"/>
    <mergeCell ref="O2445:R2445"/>
    <mergeCell ref="S2445:V2445"/>
    <mergeCell ref="W2445:AB2445"/>
    <mergeCell ref="AC2445:AF2445"/>
    <mergeCell ref="A2446:L2446"/>
    <mergeCell ref="M2446:W2446"/>
    <mergeCell ref="X2446:Y2446"/>
    <mergeCell ref="Z2446:AF2446"/>
    <mergeCell ref="K2466:P2467"/>
    <mergeCell ref="R2466:T2467"/>
    <mergeCell ref="U2466:W2466"/>
    <mergeCell ref="V2467:W2467"/>
    <mergeCell ref="Z2467:AF2467"/>
    <mergeCell ref="A2468:L2468"/>
    <mergeCell ref="M2468:W2468"/>
    <mergeCell ref="Z2468:AF2468"/>
    <mergeCell ref="A2463:L2463"/>
    <mergeCell ref="M2463:W2463"/>
    <mergeCell ref="X2463:Y2463"/>
    <mergeCell ref="Z2463:AF2463"/>
    <mergeCell ref="A2464:AF2464"/>
    <mergeCell ref="A2465:L2465"/>
    <mergeCell ref="M2465:W2465"/>
    <mergeCell ref="X2465:Y2468"/>
    <mergeCell ref="Z2465:AF2466"/>
    <mergeCell ref="A2466:J2467"/>
    <mergeCell ref="AC2461:AF2461"/>
    <mergeCell ref="D2462:I2462"/>
    <mergeCell ref="J2462:K2462"/>
    <mergeCell ref="N2462:O2462"/>
    <mergeCell ref="P2462:S2462"/>
    <mergeCell ref="T2462:W2462"/>
    <mergeCell ref="X2462:AB2462"/>
    <mergeCell ref="AC2462:AF2462"/>
    <mergeCell ref="D2461:I2461"/>
    <mergeCell ref="J2461:K2461"/>
    <mergeCell ref="N2461:O2461"/>
    <mergeCell ref="P2461:S2461"/>
    <mergeCell ref="T2461:W2461"/>
    <mergeCell ref="X2461:AB2461"/>
    <mergeCell ref="A2457:AF2457"/>
    <mergeCell ref="A2458:X2458"/>
    <mergeCell ref="Y2458:AF2458"/>
    <mergeCell ref="A2460:I2460"/>
    <mergeCell ref="J2460:K2460"/>
    <mergeCell ref="N2460:O2460"/>
    <mergeCell ref="P2460:S2460"/>
    <mergeCell ref="T2460:W2460"/>
    <mergeCell ref="X2460:AB2460"/>
    <mergeCell ref="AC2460:AF2460"/>
    <mergeCell ref="D2492:L2492"/>
    <mergeCell ref="N2492:O2492"/>
    <mergeCell ref="P2492:S2492"/>
    <mergeCell ref="T2492:W2492"/>
    <mergeCell ref="X2492:AB2492"/>
    <mergeCell ref="AC2492:AF2492"/>
    <mergeCell ref="A2490:L2491"/>
    <mergeCell ref="M2490:M2491"/>
    <mergeCell ref="N2490:S2490"/>
    <mergeCell ref="T2490:AB2490"/>
    <mergeCell ref="AC2490:AF2491"/>
    <mergeCell ref="N2491:O2491"/>
    <mergeCell ref="P2491:S2491"/>
    <mergeCell ref="T2491:W2491"/>
    <mergeCell ref="X2491:AB2491"/>
    <mergeCell ref="A2486:D2487"/>
    <mergeCell ref="Y2486:AC2487"/>
    <mergeCell ref="AD2486:AF2487"/>
    <mergeCell ref="E2487:G2487"/>
    <mergeCell ref="A2488:AE2488"/>
    <mergeCell ref="AF2488:AF2489"/>
    <mergeCell ref="A2489:AE2489"/>
    <mergeCell ref="A2481:AF2481"/>
    <mergeCell ref="A2482:X2482"/>
    <mergeCell ref="Y2482:AF2482"/>
    <mergeCell ref="A2484:D2485"/>
    <mergeCell ref="E2484:H2484"/>
    <mergeCell ref="I2484:X2487"/>
    <mergeCell ref="Y2484:AC2485"/>
    <mergeCell ref="AD2484:AF2485"/>
    <mergeCell ref="E2485:G2486"/>
    <mergeCell ref="H2485:H2487"/>
    <mergeCell ref="A2469:AF2469"/>
    <mergeCell ref="G2474:Z2477"/>
    <mergeCell ref="AB2474:AF2476"/>
    <mergeCell ref="B2475:E2478"/>
    <mergeCell ref="AB2477:AD2479"/>
    <mergeCell ref="AE2477:AF2479"/>
    <mergeCell ref="G2478:Z2478"/>
    <mergeCell ref="M2499:W2499"/>
    <mergeCell ref="Z2499:AF2499"/>
    <mergeCell ref="M2500:W2500"/>
    <mergeCell ref="Z2500:AF2500"/>
    <mergeCell ref="M2501:W2501"/>
    <mergeCell ref="Z2501:AF2501"/>
    <mergeCell ref="D2497:N2497"/>
    <mergeCell ref="O2497:R2497"/>
    <mergeCell ref="S2497:V2497"/>
    <mergeCell ref="W2497:AB2497"/>
    <mergeCell ref="AC2497:AF2497"/>
    <mergeCell ref="D2498:N2498"/>
    <mergeCell ref="O2498:R2498"/>
    <mergeCell ref="S2498:V2498"/>
    <mergeCell ref="W2498:AB2498"/>
    <mergeCell ref="AC2498:AF2498"/>
    <mergeCell ref="A2495:L2495"/>
    <mergeCell ref="M2495:W2495"/>
    <mergeCell ref="X2495:Y2495"/>
    <mergeCell ref="Z2495:AF2495"/>
    <mergeCell ref="A2496:N2496"/>
    <mergeCell ref="O2496:R2496"/>
    <mergeCell ref="S2496:V2496"/>
    <mergeCell ref="W2496:AB2496"/>
    <mergeCell ref="AC2496:AF2496"/>
    <mergeCell ref="D2494:L2494"/>
    <mergeCell ref="N2494:O2494"/>
    <mergeCell ref="P2494:S2494"/>
    <mergeCell ref="T2494:W2494"/>
    <mergeCell ref="X2494:AB2494"/>
    <mergeCell ref="AC2494:AF2494"/>
    <mergeCell ref="D2493:L2493"/>
    <mergeCell ref="N2493:O2493"/>
    <mergeCell ref="P2493:S2493"/>
    <mergeCell ref="T2493:W2493"/>
    <mergeCell ref="X2493:AB2493"/>
    <mergeCell ref="AC2493:AF2493"/>
    <mergeCell ref="A2509:N2509"/>
    <mergeCell ref="O2509:R2509"/>
    <mergeCell ref="S2509:V2509"/>
    <mergeCell ref="W2509:AB2509"/>
    <mergeCell ref="AC2509:AF2509"/>
    <mergeCell ref="A2510:L2510"/>
    <mergeCell ref="M2510:W2510"/>
    <mergeCell ref="X2510:Y2510"/>
    <mergeCell ref="Z2510:AF2510"/>
    <mergeCell ref="D2507:N2507"/>
    <mergeCell ref="O2507:R2507"/>
    <mergeCell ref="S2507:V2507"/>
    <mergeCell ref="W2507:AB2507"/>
    <mergeCell ref="AC2507:AF2507"/>
    <mergeCell ref="A2508:L2508"/>
    <mergeCell ref="M2508:W2508"/>
    <mergeCell ref="X2508:Y2508"/>
    <mergeCell ref="Z2508:AF2508"/>
    <mergeCell ref="D2505:N2505"/>
    <mergeCell ref="O2505:R2505"/>
    <mergeCell ref="S2505:V2505"/>
    <mergeCell ref="W2505:AB2505"/>
    <mergeCell ref="AC2505:AF2505"/>
    <mergeCell ref="D2506:N2506"/>
    <mergeCell ref="O2506:R2506"/>
    <mergeCell ref="S2506:V2506"/>
    <mergeCell ref="W2506:AB2506"/>
    <mergeCell ref="AC2506:AF2506"/>
    <mergeCell ref="M2502:W2502"/>
    <mergeCell ref="Z2502:AF2502"/>
    <mergeCell ref="M2503:W2503"/>
    <mergeCell ref="Z2503:AF2503"/>
    <mergeCell ref="A2504:N2504"/>
    <mergeCell ref="O2504:R2504"/>
    <mergeCell ref="S2504:V2504"/>
    <mergeCell ref="W2504:AB2504"/>
    <mergeCell ref="AC2504:AF2504"/>
    <mergeCell ref="AC2515:AF2515"/>
    <mergeCell ref="D2516:I2516"/>
    <mergeCell ref="J2516:K2516"/>
    <mergeCell ref="N2516:O2516"/>
    <mergeCell ref="P2516:S2516"/>
    <mergeCell ref="T2516:W2516"/>
    <mergeCell ref="X2516:AB2516"/>
    <mergeCell ref="AC2516:AF2516"/>
    <mergeCell ref="A2515:I2515"/>
    <mergeCell ref="J2515:K2515"/>
    <mergeCell ref="N2515:O2515"/>
    <mergeCell ref="P2515:S2515"/>
    <mergeCell ref="T2515:W2515"/>
    <mergeCell ref="X2515:AB2515"/>
    <mergeCell ref="D2513:N2513"/>
    <mergeCell ref="O2513:R2513"/>
    <mergeCell ref="S2513:V2513"/>
    <mergeCell ref="W2513:AB2513"/>
    <mergeCell ref="AC2513:AF2513"/>
    <mergeCell ref="A2514:L2514"/>
    <mergeCell ref="M2514:W2514"/>
    <mergeCell ref="X2514:Y2514"/>
    <mergeCell ref="Z2514:AF2514"/>
    <mergeCell ref="A2511:N2511"/>
    <mergeCell ref="O2511:R2511"/>
    <mergeCell ref="S2511:V2511"/>
    <mergeCell ref="W2511:AB2511"/>
    <mergeCell ref="AC2511:AF2511"/>
    <mergeCell ref="D2512:N2512"/>
    <mergeCell ref="O2512:R2512"/>
    <mergeCell ref="S2512:V2512"/>
    <mergeCell ref="W2512:AB2512"/>
    <mergeCell ref="AC2512:AF2512"/>
    <mergeCell ref="A2532:L2532"/>
    <mergeCell ref="M2532:W2532"/>
    <mergeCell ref="X2532:Y2535"/>
    <mergeCell ref="Z2532:AF2532"/>
    <mergeCell ref="A2533:J2533"/>
    <mergeCell ref="K2533:P2533"/>
    <mergeCell ref="R2533:T2533"/>
    <mergeCell ref="V2533:W2534"/>
    <mergeCell ref="Z2533:AF2534"/>
    <mergeCell ref="A2534:U2534"/>
    <mergeCell ref="AC2529:AF2529"/>
    <mergeCell ref="A2530:L2530"/>
    <mergeCell ref="M2530:W2530"/>
    <mergeCell ref="X2530:Y2530"/>
    <mergeCell ref="Z2530:AF2530"/>
    <mergeCell ref="A2531:AF2531"/>
    <mergeCell ref="D2529:I2529"/>
    <mergeCell ref="J2529:K2529"/>
    <mergeCell ref="N2529:O2529"/>
    <mergeCell ref="P2529:S2529"/>
    <mergeCell ref="T2529:W2529"/>
    <mergeCell ref="X2529:AB2529"/>
    <mergeCell ref="A2525:AF2525"/>
    <mergeCell ref="A2526:X2526"/>
    <mergeCell ref="Y2526:AF2526"/>
    <mergeCell ref="A2528:I2528"/>
    <mergeCell ref="J2528:K2528"/>
    <mergeCell ref="N2528:O2528"/>
    <mergeCell ref="P2528:S2528"/>
    <mergeCell ref="T2528:W2528"/>
    <mergeCell ref="X2528:AB2528"/>
    <mergeCell ref="AC2528:AF2528"/>
    <mergeCell ref="G2518:Z2521"/>
    <mergeCell ref="AB2518:AF2520"/>
    <mergeCell ref="B2519:E2522"/>
    <mergeCell ref="AB2521:AD2523"/>
    <mergeCell ref="AE2521:AF2524"/>
    <mergeCell ref="G2522:Z2523"/>
    <mergeCell ref="D2560:L2560"/>
    <mergeCell ref="N2560:O2560"/>
    <mergeCell ref="P2560:S2560"/>
    <mergeCell ref="T2560:W2560"/>
    <mergeCell ref="X2560:AB2560"/>
    <mergeCell ref="AC2560:AF2560"/>
    <mergeCell ref="A2558:L2559"/>
    <mergeCell ref="M2558:M2559"/>
    <mergeCell ref="N2558:S2558"/>
    <mergeCell ref="T2558:AB2558"/>
    <mergeCell ref="AC2558:AF2559"/>
    <mergeCell ref="N2559:O2559"/>
    <mergeCell ref="P2559:S2559"/>
    <mergeCell ref="T2559:W2559"/>
    <mergeCell ref="X2559:AB2559"/>
    <mergeCell ref="A2554:D2555"/>
    <mergeCell ref="Y2554:AC2555"/>
    <mergeCell ref="AD2554:AF2555"/>
    <mergeCell ref="E2555:G2555"/>
    <mergeCell ref="A2556:AE2556"/>
    <mergeCell ref="AF2556:AF2557"/>
    <mergeCell ref="A2557:AE2557"/>
    <mergeCell ref="A2548:AF2548"/>
    <mergeCell ref="A2550:X2550"/>
    <mergeCell ref="Y2550:AF2550"/>
    <mergeCell ref="A2552:D2553"/>
    <mergeCell ref="E2552:H2552"/>
    <mergeCell ref="I2552:X2555"/>
    <mergeCell ref="Y2552:AC2553"/>
    <mergeCell ref="AD2552:AF2553"/>
    <mergeCell ref="E2553:G2554"/>
    <mergeCell ref="H2553:H2555"/>
    <mergeCell ref="A2535:L2535"/>
    <mergeCell ref="M2535:W2535"/>
    <mergeCell ref="Z2535:AF2535"/>
    <mergeCell ref="A2536:AF2536"/>
    <mergeCell ref="G2541:Z2544"/>
    <mergeCell ref="AB2541:AF2543"/>
    <mergeCell ref="B2542:E2545"/>
    <mergeCell ref="AB2544:AD2546"/>
    <mergeCell ref="AE2544:AF2546"/>
    <mergeCell ref="G2545:Z2546"/>
    <mergeCell ref="M2567:W2567"/>
    <mergeCell ref="Z2567:AF2567"/>
    <mergeCell ref="M2568:W2568"/>
    <mergeCell ref="Z2568:AF2568"/>
    <mergeCell ref="M2569:W2569"/>
    <mergeCell ref="Z2569:AF2569"/>
    <mergeCell ref="D2565:N2565"/>
    <mergeCell ref="O2565:R2565"/>
    <mergeCell ref="S2565:V2565"/>
    <mergeCell ref="W2565:AB2565"/>
    <mergeCell ref="AC2565:AF2565"/>
    <mergeCell ref="D2566:N2566"/>
    <mergeCell ref="O2566:R2566"/>
    <mergeCell ref="S2566:V2566"/>
    <mergeCell ref="W2566:AB2566"/>
    <mergeCell ref="AC2566:AF2566"/>
    <mergeCell ref="A2563:L2563"/>
    <mergeCell ref="M2563:W2563"/>
    <mergeCell ref="X2563:Y2563"/>
    <mergeCell ref="Z2563:AF2563"/>
    <mergeCell ref="A2564:N2564"/>
    <mergeCell ref="O2564:R2564"/>
    <mergeCell ref="S2564:V2564"/>
    <mergeCell ref="W2564:AB2564"/>
    <mergeCell ref="AC2564:AF2564"/>
    <mergeCell ref="D2562:L2562"/>
    <mergeCell ref="N2562:O2562"/>
    <mergeCell ref="P2562:S2562"/>
    <mergeCell ref="T2562:W2562"/>
    <mergeCell ref="X2562:AB2562"/>
    <mergeCell ref="AC2562:AF2562"/>
    <mergeCell ref="D2561:L2561"/>
    <mergeCell ref="N2561:O2561"/>
    <mergeCell ref="P2561:S2561"/>
    <mergeCell ref="T2561:W2561"/>
    <mergeCell ref="X2561:AB2561"/>
    <mergeCell ref="AC2561:AF2561"/>
    <mergeCell ref="A2577:N2577"/>
    <mergeCell ref="O2577:R2577"/>
    <mergeCell ref="S2577:V2577"/>
    <mergeCell ref="W2577:AB2577"/>
    <mergeCell ref="AC2577:AF2577"/>
    <mergeCell ref="A2578:L2578"/>
    <mergeCell ref="M2578:W2578"/>
    <mergeCell ref="X2578:Y2578"/>
    <mergeCell ref="Z2578:AF2578"/>
    <mergeCell ref="D2575:N2575"/>
    <mergeCell ref="O2575:R2575"/>
    <mergeCell ref="S2575:V2575"/>
    <mergeCell ref="W2575:AB2575"/>
    <mergeCell ref="AC2575:AF2575"/>
    <mergeCell ref="A2576:L2576"/>
    <mergeCell ref="M2576:W2576"/>
    <mergeCell ref="X2576:Y2576"/>
    <mergeCell ref="Z2576:AF2576"/>
    <mergeCell ref="D2573:N2573"/>
    <mergeCell ref="O2573:R2573"/>
    <mergeCell ref="S2573:V2573"/>
    <mergeCell ref="W2573:AB2573"/>
    <mergeCell ref="AC2573:AF2573"/>
    <mergeCell ref="D2574:N2574"/>
    <mergeCell ref="O2574:R2574"/>
    <mergeCell ref="S2574:V2574"/>
    <mergeCell ref="W2574:AB2574"/>
    <mergeCell ref="AC2574:AF2574"/>
    <mergeCell ref="M2570:W2570"/>
    <mergeCell ref="Z2570:AF2570"/>
    <mergeCell ref="M2571:W2571"/>
    <mergeCell ref="Z2571:AF2571"/>
    <mergeCell ref="A2572:N2572"/>
    <mergeCell ref="O2572:R2572"/>
    <mergeCell ref="S2572:V2572"/>
    <mergeCell ref="W2572:AB2572"/>
    <mergeCell ref="AC2572:AF2572"/>
    <mergeCell ref="G2586:Z2589"/>
    <mergeCell ref="AB2586:AF2588"/>
    <mergeCell ref="B2587:E2590"/>
    <mergeCell ref="AB2589:AD2592"/>
    <mergeCell ref="AE2589:AF2592"/>
    <mergeCell ref="G2590:Z2591"/>
    <mergeCell ref="AC2583:AF2583"/>
    <mergeCell ref="D2584:I2584"/>
    <mergeCell ref="J2584:K2584"/>
    <mergeCell ref="N2584:O2584"/>
    <mergeCell ref="P2584:S2584"/>
    <mergeCell ref="T2584:W2584"/>
    <mergeCell ref="X2584:AB2584"/>
    <mergeCell ref="AC2584:AF2584"/>
    <mergeCell ref="A2583:I2583"/>
    <mergeCell ref="J2583:K2583"/>
    <mergeCell ref="N2583:O2583"/>
    <mergeCell ref="P2583:S2583"/>
    <mergeCell ref="T2583:W2583"/>
    <mergeCell ref="X2583:AB2583"/>
    <mergeCell ref="D2581:N2581"/>
    <mergeCell ref="O2581:R2581"/>
    <mergeCell ref="S2581:V2581"/>
    <mergeCell ref="W2581:AB2581"/>
    <mergeCell ref="AC2581:AF2581"/>
    <mergeCell ref="A2582:L2582"/>
    <mergeCell ref="M2582:W2582"/>
    <mergeCell ref="X2582:Y2582"/>
    <mergeCell ref="Z2582:AF2582"/>
    <mergeCell ref="A2579:N2579"/>
    <mergeCell ref="O2579:R2579"/>
    <mergeCell ref="S2579:V2579"/>
    <mergeCell ref="W2579:AB2579"/>
    <mergeCell ref="AC2579:AF2579"/>
    <mergeCell ref="D2580:N2580"/>
    <mergeCell ref="O2580:R2580"/>
    <mergeCell ref="S2580:V2580"/>
    <mergeCell ref="W2580:AB2580"/>
    <mergeCell ref="AC2580:AF2580"/>
    <mergeCell ref="A2603:L2603"/>
    <mergeCell ref="M2603:W2603"/>
    <mergeCell ref="Z2603:AF2603"/>
    <mergeCell ref="A2604:AF2604"/>
    <mergeCell ref="G2609:Z2612"/>
    <mergeCell ref="AB2609:AF2611"/>
    <mergeCell ref="B2610:E2613"/>
    <mergeCell ref="AB2612:AD2614"/>
    <mergeCell ref="AE2612:AF2614"/>
    <mergeCell ref="G2613:Z2614"/>
    <mergeCell ref="A2600:L2600"/>
    <mergeCell ref="M2600:W2600"/>
    <mergeCell ref="X2600:Y2603"/>
    <mergeCell ref="Z2600:AF2600"/>
    <mergeCell ref="A2601:J2601"/>
    <mergeCell ref="K2601:P2601"/>
    <mergeCell ref="R2601:T2601"/>
    <mergeCell ref="V2601:W2602"/>
    <mergeCell ref="Z2601:AF2602"/>
    <mergeCell ref="A2602:U2602"/>
    <mergeCell ref="AC2597:AF2597"/>
    <mergeCell ref="A2598:L2598"/>
    <mergeCell ref="M2598:W2598"/>
    <mergeCell ref="X2598:Y2598"/>
    <mergeCell ref="Z2598:AF2598"/>
    <mergeCell ref="A2599:AF2599"/>
    <mergeCell ref="D2597:I2597"/>
    <mergeCell ref="J2597:K2597"/>
    <mergeCell ref="N2597:O2597"/>
    <mergeCell ref="P2597:S2597"/>
    <mergeCell ref="T2597:W2597"/>
    <mergeCell ref="X2597:AB2597"/>
    <mergeCell ref="A2593:AF2593"/>
    <mergeCell ref="A2594:X2594"/>
    <mergeCell ref="Y2594:AF2594"/>
    <mergeCell ref="A2596:I2596"/>
    <mergeCell ref="J2596:K2596"/>
    <mergeCell ref="N2596:O2596"/>
    <mergeCell ref="P2596:S2596"/>
    <mergeCell ref="T2596:W2596"/>
    <mergeCell ref="X2596:AB2596"/>
    <mergeCell ref="AC2596:AF2596"/>
    <mergeCell ref="D2629:L2629"/>
    <mergeCell ref="N2629:O2629"/>
    <mergeCell ref="P2629:S2629"/>
    <mergeCell ref="T2629:W2629"/>
    <mergeCell ref="X2629:AB2629"/>
    <mergeCell ref="AC2629:AF2629"/>
    <mergeCell ref="A2627:L2628"/>
    <mergeCell ref="M2627:M2628"/>
    <mergeCell ref="N2627:S2627"/>
    <mergeCell ref="T2627:AB2627"/>
    <mergeCell ref="AC2627:AF2628"/>
    <mergeCell ref="N2628:O2628"/>
    <mergeCell ref="P2628:S2628"/>
    <mergeCell ref="T2628:W2628"/>
    <mergeCell ref="X2628:AB2628"/>
    <mergeCell ref="Y2621:AC2622"/>
    <mergeCell ref="AD2621:AF2622"/>
    <mergeCell ref="E2622:G2622"/>
    <mergeCell ref="A2623:G2623"/>
    <mergeCell ref="I2623:AF2623"/>
    <mergeCell ref="A2624:AE2624"/>
    <mergeCell ref="AF2624:AF2626"/>
    <mergeCell ref="A2625:AE2626"/>
    <mergeCell ref="A2616:AF2616"/>
    <mergeCell ref="A2618:X2618"/>
    <mergeCell ref="Y2618:AF2618"/>
    <mergeCell ref="A2620:D2620"/>
    <mergeCell ref="E2620:G2621"/>
    <mergeCell ref="H2620:H2623"/>
    <mergeCell ref="I2620:X2622"/>
    <mergeCell ref="Y2620:AC2620"/>
    <mergeCell ref="AD2620:AF2620"/>
    <mergeCell ref="A2621:D2622"/>
    <mergeCell ref="M2637:W2637"/>
    <mergeCell ref="Z2637:AF2637"/>
    <mergeCell ref="M2638:W2638"/>
    <mergeCell ref="Z2638:AF2638"/>
    <mergeCell ref="A2639:N2639"/>
    <mergeCell ref="O2639:R2639"/>
    <mergeCell ref="S2639:V2639"/>
    <mergeCell ref="W2639:AB2639"/>
    <mergeCell ref="AC2639:AF2639"/>
    <mergeCell ref="M2634:W2634"/>
    <mergeCell ref="Z2634:AF2634"/>
    <mergeCell ref="M2635:W2635"/>
    <mergeCell ref="Z2635:AF2635"/>
    <mergeCell ref="M2636:W2636"/>
    <mergeCell ref="Z2636:AF2636"/>
    <mergeCell ref="D2632:N2632"/>
    <mergeCell ref="O2632:R2632"/>
    <mergeCell ref="S2632:V2632"/>
    <mergeCell ref="W2632:AB2632"/>
    <mergeCell ref="AC2632:AF2632"/>
    <mergeCell ref="D2633:N2633"/>
    <mergeCell ref="O2633:R2633"/>
    <mergeCell ref="S2633:V2633"/>
    <mergeCell ref="W2633:AB2633"/>
    <mergeCell ref="AC2633:AF2633"/>
    <mergeCell ref="A2630:L2630"/>
    <mergeCell ref="M2630:W2630"/>
    <mergeCell ref="X2630:Y2630"/>
    <mergeCell ref="Z2630:AF2630"/>
    <mergeCell ref="A2631:N2631"/>
    <mergeCell ref="O2631:R2631"/>
    <mergeCell ref="S2631:V2631"/>
    <mergeCell ref="W2631:AB2631"/>
    <mergeCell ref="AC2631:AF2631"/>
    <mergeCell ref="AC2646:AF2646"/>
    <mergeCell ref="A2647:L2647"/>
    <mergeCell ref="M2647:W2647"/>
    <mergeCell ref="X2647:Y2647"/>
    <mergeCell ref="Z2647:AF2647"/>
    <mergeCell ref="A2648:AF2648"/>
    <mergeCell ref="A2646:I2646"/>
    <mergeCell ref="J2646:K2646"/>
    <mergeCell ref="N2646:O2646"/>
    <mergeCell ref="P2646:S2646"/>
    <mergeCell ref="T2646:W2646"/>
    <mergeCell ref="X2646:AB2646"/>
    <mergeCell ref="A2644:N2644"/>
    <mergeCell ref="O2644:R2644"/>
    <mergeCell ref="S2644:V2644"/>
    <mergeCell ref="W2644:AB2644"/>
    <mergeCell ref="AC2644:AF2644"/>
    <mergeCell ref="A2645:L2645"/>
    <mergeCell ref="M2645:W2645"/>
    <mergeCell ref="X2645:Y2645"/>
    <mergeCell ref="Z2645:AF2645"/>
    <mergeCell ref="D2642:N2642"/>
    <mergeCell ref="O2642:R2642"/>
    <mergeCell ref="S2642:V2642"/>
    <mergeCell ref="W2642:AB2642"/>
    <mergeCell ref="AC2642:AF2642"/>
    <mergeCell ref="A2643:L2643"/>
    <mergeCell ref="M2643:W2643"/>
    <mergeCell ref="X2643:Y2643"/>
    <mergeCell ref="Z2643:AF2643"/>
    <mergeCell ref="A2640:L2640"/>
    <mergeCell ref="M2640:W2640"/>
    <mergeCell ref="X2640:Y2640"/>
    <mergeCell ref="Z2640:AF2640"/>
    <mergeCell ref="A2641:N2641"/>
    <mergeCell ref="O2641:R2641"/>
    <mergeCell ref="S2641:V2641"/>
    <mergeCell ref="W2641:AB2641"/>
    <mergeCell ref="AC2641:AF2641"/>
    <mergeCell ref="A2667:D2667"/>
    <mergeCell ref="E2667:G2667"/>
    <mergeCell ref="Y2667:AC2667"/>
    <mergeCell ref="AD2667:AF2667"/>
    <mergeCell ref="A2668:G2668"/>
    <mergeCell ref="I2668:AF2668"/>
    <mergeCell ref="A2662:AF2662"/>
    <mergeCell ref="A2663:X2663"/>
    <mergeCell ref="Y2663:AF2663"/>
    <mergeCell ref="A2665:D2666"/>
    <mergeCell ref="E2665:H2665"/>
    <mergeCell ref="I2665:X2667"/>
    <mergeCell ref="Y2665:AC2666"/>
    <mergeCell ref="AD2665:AF2666"/>
    <mergeCell ref="E2666:G2666"/>
    <mergeCell ref="H2666:H2668"/>
    <mergeCell ref="M2651:W2651"/>
    <mergeCell ref="Z2651:AF2651"/>
    <mergeCell ref="A2652:AF2652"/>
    <mergeCell ref="G2655:Z2658"/>
    <mergeCell ref="AB2655:AF2657"/>
    <mergeCell ref="B2656:E2659"/>
    <mergeCell ref="AB2658:AD2661"/>
    <mergeCell ref="AE2658:AF2661"/>
    <mergeCell ref="G2659:Z2660"/>
    <mergeCell ref="A2649:L2649"/>
    <mergeCell ref="M2649:W2649"/>
    <mergeCell ref="X2649:Y2651"/>
    <mergeCell ref="Z2649:AF2649"/>
    <mergeCell ref="A2650:J2650"/>
    <mergeCell ref="K2650:P2650"/>
    <mergeCell ref="R2650:T2650"/>
    <mergeCell ref="V2650:W2650"/>
    <mergeCell ref="Z2650:AF2650"/>
    <mergeCell ref="A2651:L2651"/>
    <mergeCell ref="D2676:N2676"/>
    <mergeCell ref="O2676:R2676"/>
    <mergeCell ref="S2676:V2676"/>
    <mergeCell ref="W2676:AB2676"/>
    <mergeCell ref="AC2676:AF2676"/>
    <mergeCell ref="D2677:N2677"/>
    <mergeCell ref="O2677:R2677"/>
    <mergeCell ref="S2677:V2677"/>
    <mergeCell ref="W2677:AB2677"/>
    <mergeCell ref="AC2677:AF2677"/>
    <mergeCell ref="AC2673:AF2673"/>
    <mergeCell ref="A2674:L2674"/>
    <mergeCell ref="M2674:W2674"/>
    <mergeCell ref="X2674:Y2674"/>
    <mergeCell ref="Z2674:AF2674"/>
    <mergeCell ref="A2675:N2675"/>
    <mergeCell ref="O2675:R2675"/>
    <mergeCell ref="S2675:V2675"/>
    <mergeCell ref="W2675:AB2675"/>
    <mergeCell ref="AC2675:AF2675"/>
    <mergeCell ref="T2672:W2672"/>
    <mergeCell ref="X2672:AB2672"/>
    <mergeCell ref="D2673:L2673"/>
    <mergeCell ref="N2673:O2673"/>
    <mergeCell ref="P2673:S2673"/>
    <mergeCell ref="T2673:W2673"/>
    <mergeCell ref="X2673:AB2673"/>
    <mergeCell ref="A2669:AE2669"/>
    <mergeCell ref="AF2669:AF2670"/>
    <mergeCell ref="A2670:AE2670"/>
    <mergeCell ref="A2671:L2672"/>
    <mergeCell ref="M2671:M2672"/>
    <mergeCell ref="N2671:S2671"/>
    <mergeCell ref="T2671:AB2671"/>
    <mergeCell ref="AC2671:AF2672"/>
    <mergeCell ref="N2672:O2672"/>
    <mergeCell ref="P2672:S2672"/>
    <mergeCell ref="D2686:N2686"/>
    <mergeCell ref="O2686:R2686"/>
    <mergeCell ref="S2686:V2686"/>
    <mergeCell ref="W2686:AB2686"/>
    <mergeCell ref="AC2686:AF2686"/>
    <mergeCell ref="A2687:L2687"/>
    <mergeCell ref="M2687:W2687"/>
    <mergeCell ref="X2687:Y2687"/>
    <mergeCell ref="Z2687:AF2687"/>
    <mergeCell ref="A2684:L2684"/>
    <mergeCell ref="M2684:W2684"/>
    <mergeCell ref="X2684:Y2684"/>
    <mergeCell ref="Z2684:AF2684"/>
    <mergeCell ref="A2685:N2685"/>
    <mergeCell ref="O2685:R2685"/>
    <mergeCell ref="S2685:V2685"/>
    <mergeCell ref="W2685:AB2685"/>
    <mergeCell ref="AC2685:AF2685"/>
    <mergeCell ref="M2681:W2681"/>
    <mergeCell ref="Z2681:AF2681"/>
    <mergeCell ref="M2682:W2682"/>
    <mergeCell ref="Z2682:AF2682"/>
    <mergeCell ref="A2683:N2683"/>
    <mergeCell ref="O2683:R2683"/>
    <mergeCell ref="S2683:V2683"/>
    <mergeCell ref="W2683:AB2683"/>
    <mergeCell ref="AC2683:AF2683"/>
    <mergeCell ref="M2678:W2678"/>
    <mergeCell ref="Z2678:AF2678"/>
    <mergeCell ref="M2679:W2679"/>
    <mergeCell ref="Z2679:AF2679"/>
    <mergeCell ref="M2680:W2680"/>
    <mergeCell ref="Z2680:AF2680"/>
    <mergeCell ref="A2696:L2696"/>
    <mergeCell ref="M2696:W2696"/>
    <mergeCell ref="Z2696:AF2696"/>
    <mergeCell ref="A2697:AF2697"/>
    <mergeCell ref="G2700:Z2702"/>
    <mergeCell ref="AB2700:AF2701"/>
    <mergeCell ref="B2701:E2703"/>
    <mergeCell ref="AB2702:AD2704"/>
    <mergeCell ref="AE2702:AF2705"/>
    <mergeCell ref="G2703:Z2704"/>
    <mergeCell ref="A2693:L2693"/>
    <mergeCell ref="M2693:W2693"/>
    <mergeCell ref="X2693:Y2696"/>
    <mergeCell ref="Z2693:AF2693"/>
    <mergeCell ref="A2694:J2694"/>
    <mergeCell ref="K2694:P2694"/>
    <mergeCell ref="R2694:T2694"/>
    <mergeCell ref="V2694:W2695"/>
    <mergeCell ref="Z2694:AF2695"/>
    <mergeCell ref="A2695:U2695"/>
    <mergeCell ref="AC2690:AF2690"/>
    <mergeCell ref="A2691:L2691"/>
    <mergeCell ref="M2691:W2691"/>
    <mergeCell ref="X2691:Y2691"/>
    <mergeCell ref="Z2691:AF2691"/>
    <mergeCell ref="A2692:AF2692"/>
    <mergeCell ref="A2690:I2690"/>
    <mergeCell ref="J2690:K2690"/>
    <mergeCell ref="N2690:O2690"/>
    <mergeCell ref="P2690:S2690"/>
    <mergeCell ref="T2690:W2690"/>
    <mergeCell ref="X2690:AB2690"/>
    <mergeCell ref="A2688:N2688"/>
    <mergeCell ref="O2688:R2688"/>
    <mergeCell ref="S2688:V2688"/>
    <mergeCell ref="W2688:AB2688"/>
    <mergeCell ref="AC2688:AF2688"/>
    <mergeCell ref="A2689:L2689"/>
    <mergeCell ref="M2689:W2689"/>
    <mergeCell ref="X2689:Y2689"/>
    <mergeCell ref="Z2689:AF2689"/>
    <mergeCell ref="D2719:L2719"/>
    <mergeCell ref="N2719:O2719"/>
    <mergeCell ref="P2719:S2719"/>
    <mergeCell ref="T2719:W2719"/>
    <mergeCell ref="X2719:AB2719"/>
    <mergeCell ref="AC2719:AF2719"/>
    <mergeCell ref="A2717:L2718"/>
    <mergeCell ref="M2717:M2718"/>
    <mergeCell ref="N2717:S2717"/>
    <mergeCell ref="T2717:AB2717"/>
    <mergeCell ref="AC2717:AF2718"/>
    <mergeCell ref="N2718:O2718"/>
    <mergeCell ref="P2718:S2718"/>
    <mergeCell ref="T2718:W2718"/>
    <mergeCell ref="X2718:AB2718"/>
    <mergeCell ref="Y2711:AC2712"/>
    <mergeCell ref="AD2711:AF2712"/>
    <mergeCell ref="E2712:G2712"/>
    <mergeCell ref="A2713:G2713"/>
    <mergeCell ref="I2713:AF2713"/>
    <mergeCell ref="A2714:AE2714"/>
    <mergeCell ref="AF2714:AF2716"/>
    <mergeCell ref="A2715:AE2716"/>
    <mergeCell ref="A2706:AF2706"/>
    <mergeCell ref="A2708:X2708"/>
    <mergeCell ref="Y2708:AF2708"/>
    <mergeCell ref="A2710:D2710"/>
    <mergeCell ref="E2710:G2711"/>
    <mergeCell ref="H2710:H2713"/>
    <mergeCell ref="I2710:X2712"/>
    <mergeCell ref="Y2710:AC2710"/>
    <mergeCell ref="AD2710:AF2710"/>
    <mergeCell ref="A2711:D2712"/>
    <mergeCell ref="M2727:W2727"/>
    <mergeCell ref="Z2727:AF2727"/>
    <mergeCell ref="M2728:W2728"/>
    <mergeCell ref="Z2728:AF2728"/>
    <mergeCell ref="A2729:N2729"/>
    <mergeCell ref="O2729:R2729"/>
    <mergeCell ref="S2729:V2729"/>
    <mergeCell ref="W2729:AB2729"/>
    <mergeCell ref="AC2729:AF2729"/>
    <mergeCell ref="M2724:W2724"/>
    <mergeCell ref="Z2724:AF2724"/>
    <mergeCell ref="M2725:W2725"/>
    <mergeCell ref="Z2725:AF2725"/>
    <mergeCell ref="M2726:W2726"/>
    <mergeCell ref="Z2726:AF2726"/>
    <mergeCell ref="D2722:N2722"/>
    <mergeCell ref="O2722:R2722"/>
    <mergeCell ref="S2722:V2722"/>
    <mergeCell ref="W2722:AB2722"/>
    <mergeCell ref="AC2722:AF2722"/>
    <mergeCell ref="D2723:N2723"/>
    <mergeCell ref="O2723:R2723"/>
    <mergeCell ref="S2723:V2723"/>
    <mergeCell ref="W2723:AB2723"/>
    <mergeCell ref="AC2723:AF2723"/>
    <mergeCell ref="A2720:L2720"/>
    <mergeCell ref="M2720:W2720"/>
    <mergeCell ref="X2720:Y2720"/>
    <mergeCell ref="Z2720:AF2720"/>
    <mergeCell ref="A2721:N2721"/>
    <mergeCell ref="O2721:R2721"/>
    <mergeCell ref="S2721:V2721"/>
    <mergeCell ref="W2721:AB2721"/>
    <mergeCell ref="AC2721:AF2721"/>
    <mergeCell ref="AC2736:AF2736"/>
    <mergeCell ref="A2737:L2737"/>
    <mergeCell ref="M2737:W2737"/>
    <mergeCell ref="X2737:Y2737"/>
    <mergeCell ref="Z2737:AF2737"/>
    <mergeCell ref="A2738:AF2738"/>
    <mergeCell ref="A2736:I2736"/>
    <mergeCell ref="J2736:K2736"/>
    <mergeCell ref="N2736:O2736"/>
    <mergeCell ref="P2736:S2736"/>
    <mergeCell ref="T2736:W2736"/>
    <mergeCell ref="X2736:AB2736"/>
    <mergeCell ref="A2734:N2734"/>
    <mergeCell ref="O2734:R2734"/>
    <mergeCell ref="S2734:V2734"/>
    <mergeCell ref="W2734:AB2734"/>
    <mergeCell ref="AC2734:AF2734"/>
    <mergeCell ref="A2735:L2735"/>
    <mergeCell ref="M2735:W2735"/>
    <mergeCell ref="X2735:Y2735"/>
    <mergeCell ref="Z2735:AF2735"/>
    <mergeCell ref="D2732:N2732"/>
    <mergeCell ref="O2732:R2732"/>
    <mergeCell ref="S2732:V2732"/>
    <mergeCell ref="W2732:AB2732"/>
    <mergeCell ref="AC2732:AF2732"/>
    <mergeCell ref="A2733:L2733"/>
    <mergeCell ref="M2733:W2733"/>
    <mergeCell ref="X2733:Y2733"/>
    <mergeCell ref="Z2733:AF2733"/>
    <mergeCell ref="A2730:L2730"/>
    <mergeCell ref="M2730:W2730"/>
    <mergeCell ref="X2730:Y2730"/>
    <mergeCell ref="Z2730:AF2730"/>
    <mergeCell ref="A2731:N2731"/>
    <mergeCell ref="O2731:R2731"/>
    <mergeCell ref="S2731:V2731"/>
    <mergeCell ref="W2731:AB2731"/>
    <mergeCell ref="AC2731:AF2731"/>
    <mergeCell ref="A2757:D2758"/>
    <mergeCell ref="Y2757:AC2758"/>
    <mergeCell ref="AD2757:AF2758"/>
    <mergeCell ref="E2758:G2758"/>
    <mergeCell ref="A2759:G2759"/>
    <mergeCell ref="I2759:AF2759"/>
    <mergeCell ref="A2752:AF2752"/>
    <mergeCell ref="A2753:X2753"/>
    <mergeCell ref="Y2753:AF2753"/>
    <mergeCell ref="A2755:D2756"/>
    <mergeCell ref="E2755:H2755"/>
    <mergeCell ref="I2755:X2758"/>
    <mergeCell ref="Y2755:AC2756"/>
    <mergeCell ref="AD2755:AF2756"/>
    <mergeCell ref="E2756:G2757"/>
    <mergeCell ref="H2756:H2759"/>
    <mergeCell ref="M2741:W2741"/>
    <mergeCell ref="Z2741:AF2741"/>
    <mergeCell ref="A2742:AF2742"/>
    <mergeCell ref="G2745:Z2748"/>
    <mergeCell ref="AB2745:AF2747"/>
    <mergeCell ref="B2746:E2749"/>
    <mergeCell ref="AB2748:AD2750"/>
    <mergeCell ref="AE2748:AF2750"/>
    <mergeCell ref="G2749:Z2749"/>
    <mergeCell ref="A2739:L2739"/>
    <mergeCell ref="M2739:W2739"/>
    <mergeCell ref="X2739:Y2741"/>
    <mergeCell ref="Z2739:AF2739"/>
    <mergeCell ref="A2740:J2740"/>
    <mergeCell ref="K2740:P2740"/>
    <mergeCell ref="R2740:T2740"/>
    <mergeCell ref="V2740:W2740"/>
    <mergeCell ref="Z2740:AF2740"/>
    <mergeCell ref="A2741:L2741"/>
    <mergeCell ref="D2767:N2767"/>
    <mergeCell ref="O2767:R2767"/>
    <mergeCell ref="S2767:V2767"/>
    <mergeCell ref="W2767:AB2767"/>
    <mergeCell ref="AC2767:AF2767"/>
    <mergeCell ref="D2768:N2768"/>
    <mergeCell ref="O2768:R2768"/>
    <mergeCell ref="S2768:V2768"/>
    <mergeCell ref="W2768:AB2768"/>
    <mergeCell ref="AC2768:AF2768"/>
    <mergeCell ref="AC2764:AF2764"/>
    <mergeCell ref="A2765:L2765"/>
    <mergeCell ref="M2765:W2765"/>
    <mergeCell ref="X2765:Y2765"/>
    <mergeCell ref="Z2765:AF2765"/>
    <mergeCell ref="A2766:N2766"/>
    <mergeCell ref="O2766:R2766"/>
    <mergeCell ref="S2766:V2766"/>
    <mergeCell ref="W2766:AB2766"/>
    <mergeCell ref="AC2766:AF2766"/>
    <mergeCell ref="T2763:W2763"/>
    <mergeCell ref="X2763:AB2763"/>
    <mergeCell ref="D2764:L2764"/>
    <mergeCell ref="N2764:O2764"/>
    <mergeCell ref="P2764:S2764"/>
    <mergeCell ref="T2764:W2764"/>
    <mergeCell ref="X2764:AB2764"/>
    <mergeCell ref="A2760:AE2760"/>
    <mergeCell ref="AF2760:AF2761"/>
    <mergeCell ref="A2761:AE2761"/>
    <mergeCell ref="A2762:L2763"/>
    <mergeCell ref="M2762:M2763"/>
    <mergeCell ref="N2762:S2762"/>
    <mergeCell ref="T2762:AB2762"/>
    <mergeCell ref="AC2762:AF2763"/>
    <mergeCell ref="N2763:O2763"/>
    <mergeCell ref="P2763:S2763"/>
    <mergeCell ref="D2777:N2777"/>
    <mergeCell ref="O2777:R2777"/>
    <mergeCell ref="S2777:V2777"/>
    <mergeCell ref="W2777:AB2777"/>
    <mergeCell ref="AC2777:AF2777"/>
    <mergeCell ref="A2778:L2778"/>
    <mergeCell ref="M2778:W2778"/>
    <mergeCell ref="X2778:Y2778"/>
    <mergeCell ref="Z2778:AF2778"/>
    <mergeCell ref="A2775:L2775"/>
    <mergeCell ref="M2775:W2775"/>
    <mergeCell ref="X2775:Y2775"/>
    <mergeCell ref="Z2775:AF2775"/>
    <mergeCell ref="A2776:N2776"/>
    <mergeCell ref="O2776:R2776"/>
    <mergeCell ref="S2776:V2776"/>
    <mergeCell ref="W2776:AB2776"/>
    <mergeCell ref="AC2776:AF2776"/>
    <mergeCell ref="M2772:W2772"/>
    <mergeCell ref="Z2772:AF2772"/>
    <mergeCell ref="M2773:W2773"/>
    <mergeCell ref="Z2773:AF2773"/>
    <mergeCell ref="A2774:N2774"/>
    <mergeCell ref="O2774:R2774"/>
    <mergeCell ref="S2774:V2774"/>
    <mergeCell ref="W2774:AB2774"/>
    <mergeCell ref="AC2774:AF2774"/>
    <mergeCell ref="M2769:W2769"/>
    <mergeCell ref="Z2769:AF2769"/>
    <mergeCell ref="M2770:W2770"/>
    <mergeCell ref="Z2770:AF2770"/>
    <mergeCell ref="M2771:W2771"/>
    <mergeCell ref="Z2771:AF2771"/>
    <mergeCell ref="A2787:L2787"/>
    <mergeCell ref="M2787:W2787"/>
    <mergeCell ref="Z2787:AF2787"/>
    <mergeCell ref="A2788:AF2788"/>
    <mergeCell ref="G2791:Z2793"/>
    <mergeCell ref="AB2791:AF2792"/>
    <mergeCell ref="B2792:E2794"/>
    <mergeCell ref="AB2793:AD2795"/>
    <mergeCell ref="AE2793:AF2796"/>
    <mergeCell ref="G2794:Z2795"/>
    <mergeCell ref="A2784:L2784"/>
    <mergeCell ref="M2784:W2784"/>
    <mergeCell ref="X2784:Y2787"/>
    <mergeCell ref="Z2784:AF2784"/>
    <mergeCell ref="A2785:J2785"/>
    <mergeCell ref="K2785:P2785"/>
    <mergeCell ref="R2785:T2785"/>
    <mergeCell ref="V2785:W2786"/>
    <mergeCell ref="Z2785:AF2786"/>
    <mergeCell ref="A2786:U2786"/>
    <mergeCell ref="AC2781:AF2781"/>
    <mergeCell ref="A2782:L2782"/>
    <mergeCell ref="M2782:W2782"/>
    <mergeCell ref="X2782:Y2782"/>
    <mergeCell ref="Z2782:AF2782"/>
    <mergeCell ref="A2783:AF2783"/>
    <mergeCell ref="A2781:I2781"/>
    <mergeCell ref="J2781:K2781"/>
    <mergeCell ref="N2781:O2781"/>
    <mergeCell ref="P2781:S2781"/>
    <mergeCell ref="T2781:W2781"/>
    <mergeCell ref="X2781:AB2781"/>
    <mergeCell ref="A2779:N2779"/>
    <mergeCell ref="O2779:R2779"/>
    <mergeCell ref="S2779:V2779"/>
    <mergeCell ref="W2779:AB2779"/>
    <mergeCell ref="AC2779:AF2779"/>
    <mergeCell ref="A2780:L2780"/>
    <mergeCell ref="M2780:W2780"/>
    <mergeCell ref="X2780:Y2780"/>
    <mergeCell ref="Z2780:AF2780"/>
    <mergeCell ref="T2809:W2809"/>
    <mergeCell ref="X2809:AB2809"/>
    <mergeCell ref="D2810:L2810"/>
    <mergeCell ref="N2810:O2810"/>
    <mergeCell ref="P2810:S2810"/>
    <mergeCell ref="T2810:W2810"/>
    <mergeCell ref="X2810:AB2810"/>
    <mergeCell ref="A2805:AE2805"/>
    <mergeCell ref="AF2805:AF2807"/>
    <mergeCell ref="A2806:AE2807"/>
    <mergeCell ref="A2808:L2809"/>
    <mergeCell ref="M2808:M2809"/>
    <mergeCell ref="N2808:S2808"/>
    <mergeCell ref="T2808:AB2808"/>
    <mergeCell ref="AC2808:AF2809"/>
    <mergeCell ref="N2809:O2809"/>
    <mergeCell ref="P2809:S2809"/>
    <mergeCell ref="A2802:D2803"/>
    <mergeCell ref="Y2802:AC2803"/>
    <mergeCell ref="AD2802:AF2803"/>
    <mergeCell ref="E2803:G2803"/>
    <mergeCell ref="A2804:G2804"/>
    <mergeCell ref="I2804:AF2804"/>
    <mergeCell ref="A2797:AF2797"/>
    <mergeCell ref="A2798:X2798"/>
    <mergeCell ref="Y2798:AF2798"/>
    <mergeCell ref="A2800:D2801"/>
    <mergeCell ref="E2800:H2800"/>
    <mergeCell ref="I2800:X2803"/>
    <mergeCell ref="Y2800:AC2801"/>
    <mergeCell ref="AD2800:AF2801"/>
    <mergeCell ref="E2801:G2802"/>
    <mergeCell ref="H2801:H2804"/>
    <mergeCell ref="M2818:W2818"/>
    <mergeCell ref="Z2818:AF2818"/>
    <mergeCell ref="M2819:W2819"/>
    <mergeCell ref="Z2819:AF2819"/>
    <mergeCell ref="A2820:N2820"/>
    <mergeCell ref="O2820:R2820"/>
    <mergeCell ref="S2820:V2820"/>
    <mergeCell ref="W2820:AB2820"/>
    <mergeCell ref="AC2820:AF2820"/>
    <mergeCell ref="M2815:W2815"/>
    <mergeCell ref="Z2815:AF2815"/>
    <mergeCell ref="M2816:W2816"/>
    <mergeCell ref="Z2816:AF2816"/>
    <mergeCell ref="M2817:W2817"/>
    <mergeCell ref="Z2817:AF2817"/>
    <mergeCell ref="D2813:N2813"/>
    <mergeCell ref="O2813:R2813"/>
    <mergeCell ref="S2813:V2813"/>
    <mergeCell ref="W2813:AB2813"/>
    <mergeCell ref="AC2813:AF2813"/>
    <mergeCell ref="D2814:N2814"/>
    <mergeCell ref="O2814:R2814"/>
    <mergeCell ref="S2814:V2814"/>
    <mergeCell ref="W2814:AB2814"/>
    <mergeCell ref="AC2814:AF2814"/>
    <mergeCell ref="AC2810:AF2810"/>
    <mergeCell ref="A2811:L2811"/>
    <mergeCell ref="M2811:W2811"/>
    <mergeCell ref="X2811:Y2811"/>
    <mergeCell ref="Z2811:AF2811"/>
    <mergeCell ref="A2812:N2812"/>
    <mergeCell ref="O2812:R2812"/>
    <mergeCell ref="S2812:V2812"/>
    <mergeCell ref="W2812:AB2812"/>
    <mergeCell ref="AC2812:AF2812"/>
    <mergeCell ref="AC2827:AF2827"/>
    <mergeCell ref="A2828:L2828"/>
    <mergeCell ref="M2828:W2828"/>
    <mergeCell ref="X2828:Y2828"/>
    <mergeCell ref="Z2828:AF2828"/>
    <mergeCell ref="A2829:AF2829"/>
    <mergeCell ref="A2827:I2827"/>
    <mergeCell ref="J2827:K2827"/>
    <mergeCell ref="N2827:O2827"/>
    <mergeCell ref="P2827:S2827"/>
    <mergeCell ref="T2827:W2827"/>
    <mergeCell ref="X2827:AB2827"/>
    <mergeCell ref="A2825:N2825"/>
    <mergeCell ref="O2825:R2825"/>
    <mergeCell ref="S2825:V2825"/>
    <mergeCell ref="W2825:AB2825"/>
    <mergeCell ref="AC2825:AF2825"/>
    <mergeCell ref="A2826:L2826"/>
    <mergeCell ref="M2826:W2826"/>
    <mergeCell ref="X2826:Y2826"/>
    <mergeCell ref="Z2826:AF2826"/>
    <mergeCell ref="D2823:N2823"/>
    <mergeCell ref="O2823:R2823"/>
    <mergeCell ref="S2823:V2823"/>
    <mergeCell ref="W2823:AB2823"/>
    <mergeCell ref="AC2823:AF2823"/>
    <mergeCell ref="A2824:L2824"/>
    <mergeCell ref="M2824:W2824"/>
    <mergeCell ref="X2824:Y2824"/>
    <mergeCell ref="Z2824:AF2824"/>
    <mergeCell ref="A2821:L2821"/>
    <mergeCell ref="M2821:W2821"/>
    <mergeCell ref="X2821:Y2821"/>
    <mergeCell ref="Z2821:AF2821"/>
    <mergeCell ref="A2822:N2822"/>
    <mergeCell ref="O2822:R2822"/>
    <mergeCell ref="S2822:V2822"/>
    <mergeCell ref="W2822:AB2822"/>
    <mergeCell ref="AC2822:AF2822"/>
    <mergeCell ref="A2849:D2850"/>
    <mergeCell ref="Y2849:AC2850"/>
    <mergeCell ref="AD2849:AF2850"/>
    <mergeCell ref="E2850:G2850"/>
    <mergeCell ref="A2851:AE2851"/>
    <mergeCell ref="AF2851:AF2852"/>
    <mergeCell ref="A2852:AE2852"/>
    <mergeCell ref="A2844:AF2844"/>
    <mergeCell ref="A2845:X2845"/>
    <mergeCell ref="Y2845:AF2845"/>
    <mergeCell ref="A2847:D2848"/>
    <mergeCell ref="E2847:H2847"/>
    <mergeCell ref="I2847:X2850"/>
    <mergeCell ref="Y2847:AC2848"/>
    <mergeCell ref="AD2847:AF2848"/>
    <mergeCell ref="E2848:G2849"/>
    <mergeCell ref="H2848:H2850"/>
    <mergeCell ref="A2833:L2833"/>
    <mergeCell ref="M2833:W2833"/>
    <mergeCell ref="Z2833:AF2833"/>
    <mergeCell ref="A2834:AF2834"/>
    <mergeCell ref="G2837:Z2840"/>
    <mergeCell ref="AB2837:AF2839"/>
    <mergeCell ref="B2838:E2841"/>
    <mergeCell ref="AB2840:AD2842"/>
    <mergeCell ref="AE2840:AF2842"/>
    <mergeCell ref="G2841:Z2841"/>
    <mergeCell ref="A2830:L2830"/>
    <mergeCell ref="M2830:W2830"/>
    <mergeCell ref="X2830:Y2833"/>
    <mergeCell ref="Z2830:AF2831"/>
    <mergeCell ref="A2831:J2832"/>
    <mergeCell ref="K2831:P2832"/>
    <mergeCell ref="R2831:T2832"/>
    <mergeCell ref="U2831:W2831"/>
    <mergeCell ref="V2832:W2832"/>
    <mergeCell ref="Z2832:AF2832"/>
    <mergeCell ref="M2860:W2860"/>
    <mergeCell ref="Z2860:AF2860"/>
    <mergeCell ref="M2861:W2861"/>
    <mergeCell ref="Z2861:AF2861"/>
    <mergeCell ref="M2862:W2862"/>
    <mergeCell ref="Z2862:AF2862"/>
    <mergeCell ref="D2858:N2858"/>
    <mergeCell ref="O2858:R2858"/>
    <mergeCell ref="S2858:V2858"/>
    <mergeCell ref="W2858:AB2858"/>
    <mergeCell ref="AC2858:AF2858"/>
    <mergeCell ref="D2859:N2859"/>
    <mergeCell ref="O2859:R2859"/>
    <mergeCell ref="S2859:V2859"/>
    <mergeCell ref="W2859:AB2859"/>
    <mergeCell ref="AC2859:AF2859"/>
    <mergeCell ref="A2856:L2856"/>
    <mergeCell ref="M2856:W2856"/>
    <mergeCell ref="X2856:Y2856"/>
    <mergeCell ref="Z2856:AF2856"/>
    <mergeCell ref="A2857:N2857"/>
    <mergeCell ref="O2857:R2857"/>
    <mergeCell ref="S2857:V2857"/>
    <mergeCell ref="W2857:AB2857"/>
    <mergeCell ref="AC2857:AF2857"/>
    <mergeCell ref="D2855:L2855"/>
    <mergeCell ref="N2855:O2855"/>
    <mergeCell ref="P2855:S2855"/>
    <mergeCell ref="T2855:W2855"/>
    <mergeCell ref="X2855:AB2855"/>
    <mergeCell ref="AC2855:AF2855"/>
    <mergeCell ref="A2853:L2854"/>
    <mergeCell ref="M2853:M2854"/>
    <mergeCell ref="N2853:S2853"/>
    <mergeCell ref="T2853:AB2853"/>
    <mergeCell ref="AC2853:AF2854"/>
    <mergeCell ref="N2854:O2854"/>
    <mergeCell ref="P2854:S2854"/>
    <mergeCell ref="T2854:W2854"/>
    <mergeCell ref="X2854:AB2854"/>
    <mergeCell ref="A2870:N2870"/>
    <mergeCell ref="O2870:R2870"/>
    <mergeCell ref="S2870:V2870"/>
    <mergeCell ref="W2870:AB2870"/>
    <mergeCell ref="AC2870:AF2870"/>
    <mergeCell ref="A2871:L2871"/>
    <mergeCell ref="M2871:W2871"/>
    <mergeCell ref="X2871:Y2871"/>
    <mergeCell ref="Z2871:AF2871"/>
    <mergeCell ref="D2868:N2868"/>
    <mergeCell ref="O2868:R2868"/>
    <mergeCell ref="S2868:V2868"/>
    <mergeCell ref="W2868:AB2868"/>
    <mergeCell ref="AC2868:AF2868"/>
    <mergeCell ref="A2869:L2869"/>
    <mergeCell ref="M2869:W2869"/>
    <mergeCell ref="X2869:Y2869"/>
    <mergeCell ref="Z2869:AF2869"/>
    <mergeCell ref="A2866:L2866"/>
    <mergeCell ref="M2866:W2866"/>
    <mergeCell ref="X2866:Y2866"/>
    <mergeCell ref="Z2866:AF2866"/>
    <mergeCell ref="A2867:N2867"/>
    <mergeCell ref="O2867:R2867"/>
    <mergeCell ref="S2867:V2867"/>
    <mergeCell ref="W2867:AB2867"/>
    <mergeCell ref="AC2867:AF2867"/>
    <mergeCell ref="M2863:W2863"/>
    <mergeCell ref="Z2863:AF2863"/>
    <mergeCell ref="M2864:W2864"/>
    <mergeCell ref="Z2864:AF2864"/>
    <mergeCell ref="A2865:N2865"/>
    <mergeCell ref="O2865:R2865"/>
    <mergeCell ref="S2865:V2865"/>
    <mergeCell ref="W2865:AB2865"/>
    <mergeCell ref="AC2865:AF2865"/>
    <mergeCell ref="A2889:AF2889"/>
    <mergeCell ref="A2890:X2890"/>
    <mergeCell ref="Y2890:AF2890"/>
    <mergeCell ref="A2892:D2893"/>
    <mergeCell ref="E2892:H2892"/>
    <mergeCell ref="I2892:X2895"/>
    <mergeCell ref="Y2892:AC2893"/>
    <mergeCell ref="AD2892:AF2893"/>
    <mergeCell ref="E2893:G2894"/>
    <mergeCell ref="H2893:H2896"/>
    <mergeCell ref="A2878:L2878"/>
    <mergeCell ref="M2878:W2878"/>
    <mergeCell ref="Z2878:AF2878"/>
    <mergeCell ref="A2879:AF2879"/>
    <mergeCell ref="G2882:Z2885"/>
    <mergeCell ref="AB2882:AF2884"/>
    <mergeCell ref="B2883:E2886"/>
    <mergeCell ref="AB2885:AD2887"/>
    <mergeCell ref="AE2885:AF2888"/>
    <mergeCell ref="G2886:Z2887"/>
    <mergeCell ref="A2875:L2875"/>
    <mergeCell ref="M2875:W2875"/>
    <mergeCell ref="X2875:Y2878"/>
    <mergeCell ref="Z2875:AF2875"/>
    <mergeCell ref="A2876:J2876"/>
    <mergeCell ref="K2876:P2876"/>
    <mergeCell ref="R2876:T2876"/>
    <mergeCell ref="V2876:W2877"/>
    <mergeCell ref="Z2876:AF2877"/>
    <mergeCell ref="A2877:U2877"/>
    <mergeCell ref="AC2872:AF2872"/>
    <mergeCell ref="A2873:L2873"/>
    <mergeCell ref="M2873:W2873"/>
    <mergeCell ref="X2873:Y2873"/>
    <mergeCell ref="Z2873:AF2873"/>
    <mergeCell ref="A2874:AF2874"/>
    <mergeCell ref="A2872:I2872"/>
    <mergeCell ref="J2872:K2872"/>
    <mergeCell ref="N2872:O2872"/>
    <mergeCell ref="P2872:S2872"/>
    <mergeCell ref="T2872:W2872"/>
    <mergeCell ref="X2872:AB2872"/>
    <mergeCell ref="AC2902:AF2902"/>
    <mergeCell ref="A2903:L2903"/>
    <mergeCell ref="M2903:W2903"/>
    <mergeCell ref="X2903:Y2903"/>
    <mergeCell ref="Z2903:AF2903"/>
    <mergeCell ref="A2904:N2904"/>
    <mergeCell ref="O2904:R2904"/>
    <mergeCell ref="S2904:V2904"/>
    <mergeCell ref="W2904:AB2904"/>
    <mergeCell ref="AC2904:AF2904"/>
    <mergeCell ref="T2901:W2901"/>
    <mergeCell ref="X2901:AB2901"/>
    <mergeCell ref="D2902:L2902"/>
    <mergeCell ref="N2902:O2902"/>
    <mergeCell ref="P2902:S2902"/>
    <mergeCell ref="T2902:W2902"/>
    <mergeCell ref="X2902:AB2902"/>
    <mergeCell ref="A2897:AE2897"/>
    <mergeCell ref="AF2897:AF2899"/>
    <mergeCell ref="A2898:AE2899"/>
    <mergeCell ref="A2900:L2901"/>
    <mergeCell ref="M2900:M2901"/>
    <mergeCell ref="N2900:S2900"/>
    <mergeCell ref="T2900:AB2900"/>
    <mergeCell ref="AC2900:AF2901"/>
    <mergeCell ref="N2901:O2901"/>
    <mergeCell ref="P2901:S2901"/>
    <mergeCell ref="A2894:D2895"/>
    <mergeCell ref="Y2894:AC2895"/>
    <mergeCell ref="AD2894:AF2895"/>
    <mergeCell ref="E2895:G2895"/>
    <mergeCell ref="A2896:G2896"/>
    <mergeCell ref="I2896:AF2896"/>
    <mergeCell ref="A2913:L2913"/>
    <mergeCell ref="M2913:W2913"/>
    <mergeCell ref="X2913:Y2913"/>
    <mergeCell ref="Z2913:AF2913"/>
    <mergeCell ref="A2914:N2914"/>
    <mergeCell ref="O2914:R2914"/>
    <mergeCell ref="S2914:V2914"/>
    <mergeCell ref="W2914:AB2914"/>
    <mergeCell ref="AC2914:AF2914"/>
    <mergeCell ref="M2910:W2910"/>
    <mergeCell ref="Z2910:AF2910"/>
    <mergeCell ref="M2911:W2911"/>
    <mergeCell ref="Z2911:AF2911"/>
    <mergeCell ref="A2912:N2912"/>
    <mergeCell ref="O2912:R2912"/>
    <mergeCell ref="S2912:V2912"/>
    <mergeCell ref="W2912:AB2912"/>
    <mergeCell ref="AC2912:AF2912"/>
    <mergeCell ref="M2907:W2907"/>
    <mergeCell ref="Z2907:AF2907"/>
    <mergeCell ref="M2908:W2908"/>
    <mergeCell ref="Z2908:AF2908"/>
    <mergeCell ref="M2909:W2909"/>
    <mergeCell ref="Z2909:AF2909"/>
    <mergeCell ref="D2905:N2905"/>
    <mergeCell ref="O2905:R2905"/>
    <mergeCell ref="S2905:V2905"/>
    <mergeCell ref="W2905:AB2905"/>
    <mergeCell ref="AC2905:AF2905"/>
    <mergeCell ref="D2906:N2906"/>
    <mergeCell ref="O2906:R2906"/>
    <mergeCell ref="S2906:V2906"/>
    <mergeCell ref="W2906:AB2906"/>
    <mergeCell ref="AC2906:AF2906"/>
    <mergeCell ref="A2922:L2922"/>
    <mergeCell ref="M2922:W2922"/>
    <mergeCell ref="X2922:Y2925"/>
    <mergeCell ref="Z2922:AF2923"/>
    <mergeCell ref="A2923:J2924"/>
    <mergeCell ref="K2923:P2924"/>
    <mergeCell ref="R2923:T2924"/>
    <mergeCell ref="U2923:W2923"/>
    <mergeCell ref="V2924:W2924"/>
    <mergeCell ref="Z2924:AF2924"/>
    <mergeCell ref="AC2919:AF2919"/>
    <mergeCell ref="A2920:L2920"/>
    <mergeCell ref="M2920:W2920"/>
    <mergeCell ref="X2920:Y2920"/>
    <mergeCell ref="Z2920:AF2920"/>
    <mergeCell ref="A2921:AF2921"/>
    <mergeCell ref="A2919:I2919"/>
    <mergeCell ref="J2919:K2919"/>
    <mergeCell ref="N2919:O2919"/>
    <mergeCell ref="P2919:S2919"/>
    <mergeCell ref="T2919:W2919"/>
    <mergeCell ref="X2919:AB2919"/>
    <mergeCell ref="A2917:N2917"/>
    <mergeCell ref="O2917:R2917"/>
    <mergeCell ref="S2917:V2917"/>
    <mergeCell ref="W2917:AB2917"/>
    <mergeCell ref="AC2917:AF2917"/>
    <mergeCell ref="A2918:L2918"/>
    <mergeCell ref="M2918:W2918"/>
    <mergeCell ref="X2918:Y2918"/>
    <mergeCell ref="Z2918:AF2918"/>
    <mergeCell ref="D2915:N2915"/>
    <mergeCell ref="O2915:R2915"/>
    <mergeCell ref="S2915:V2915"/>
    <mergeCell ref="W2915:AB2915"/>
    <mergeCell ref="AC2915:AF2915"/>
    <mergeCell ref="A2916:L2916"/>
    <mergeCell ref="M2916:W2916"/>
    <mergeCell ref="X2916:Y2916"/>
    <mergeCell ref="Z2916:AF2916"/>
    <mergeCell ref="D2948:L2948"/>
    <mergeCell ref="N2948:O2948"/>
    <mergeCell ref="P2948:S2948"/>
    <mergeCell ref="T2948:W2948"/>
    <mergeCell ref="X2948:AB2948"/>
    <mergeCell ref="AC2948:AF2948"/>
    <mergeCell ref="A2946:L2947"/>
    <mergeCell ref="M2946:M2947"/>
    <mergeCell ref="N2946:S2946"/>
    <mergeCell ref="T2946:AB2946"/>
    <mergeCell ref="AC2946:AF2947"/>
    <mergeCell ref="N2947:O2947"/>
    <mergeCell ref="P2947:S2947"/>
    <mergeCell ref="T2947:W2947"/>
    <mergeCell ref="X2947:AB2947"/>
    <mergeCell ref="A2942:D2943"/>
    <mergeCell ref="Y2942:AC2943"/>
    <mergeCell ref="AD2942:AF2943"/>
    <mergeCell ref="E2943:G2943"/>
    <mergeCell ref="A2944:AE2944"/>
    <mergeCell ref="AF2944:AF2945"/>
    <mergeCell ref="A2945:AE2945"/>
    <mergeCell ref="A2936:AF2936"/>
    <mergeCell ref="A2938:X2938"/>
    <mergeCell ref="Y2938:AF2938"/>
    <mergeCell ref="A2940:D2941"/>
    <mergeCell ref="E2940:H2940"/>
    <mergeCell ref="I2940:X2943"/>
    <mergeCell ref="Y2940:AC2941"/>
    <mergeCell ref="AD2940:AF2941"/>
    <mergeCell ref="E2941:G2942"/>
    <mergeCell ref="H2941:H2943"/>
    <mergeCell ref="A2925:L2925"/>
    <mergeCell ref="M2925:W2925"/>
    <mergeCell ref="Z2925:AF2925"/>
    <mergeCell ref="A2926:AF2926"/>
    <mergeCell ref="G2929:Z2932"/>
    <mergeCell ref="AB2929:AF2931"/>
    <mergeCell ref="B2930:E2933"/>
    <mergeCell ref="AB2932:AD2934"/>
    <mergeCell ref="AE2932:AF2934"/>
    <mergeCell ref="G2933:Z2934"/>
    <mergeCell ref="M2956:W2956"/>
    <mergeCell ref="Z2956:AF2956"/>
    <mergeCell ref="M2957:W2957"/>
    <mergeCell ref="Z2957:AF2957"/>
    <mergeCell ref="A2958:N2958"/>
    <mergeCell ref="O2958:R2958"/>
    <mergeCell ref="S2958:V2958"/>
    <mergeCell ref="W2958:AB2958"/>
    <mergeCell ref="AC2958:AF2958"/>
    <mergeCell ref="M2953:W2953"/>
    <mergeCell ref="Z2953:AF2953"/>
    <mergeCell ref="M2954:W2954"/>
    <mergeCell ref="Z2954:AF2954"/>
    <mergeCell ref="M2955:W2955"/>
    <mergeCell ref="Z2955:AF2955"/>
    <mergeCell ref="D2951:N2951"/>
    <mergeCell ref="O2951:R2951"/>
    <mergeCell ref="S2951:V2951"/>
    <mergeCell ref="W2951:AB2951"/>
    <mergeCell ref="AC2951:AF2951"/>
    <mergeCell ref="D2952:N2952"/>
    <mergeCell ref="O2952:R2952"/>
    <mergeCell ref="S2952:V2952"/>
    <mergeCell ref="W2952:AB2952"/>
    <mergeCell ref="AC2952:AF2952"/>
    <mergeCell ref="A2949:L2949"/>
    <mergeCell ref="M2949:W2949"/>
    <mergeCell ref="X2949:Y2949"/>
    <mergeCell ref="Z2949:AF2949"/>
    <mergeCell ref="A2950:N2950"/>
    <mergeCell ref="O2950:R2950"/>
    <mergeCell ref="S2950:V2950"/>
    <mergeCell ref="W2950:AB2950"/>
    <mergeCell ref="AC2950:AF2950"/>
    <mergeCell ref="AC2965:AF2965"/>
    <mergeCell ref="A2966:L2966"/>
    <mergeCell ref="M2966:W2966"/>
    <mergeCell ref="X2966:Y2966"/>
    <mergeCell ref="Z2966:AF2966"/>
    <mergeCell ref="A2967:AF2967"/>
    <mergeCell ref="A2965:I2965"/>
    <mergeCell ref="J2965:K2965"/>
    <mergeCell ref="N2965:O2965"/>
    <mergeCell ref="P2965:S2965"/>
    <mergeCell ref="T2965:W2965"/>
    <mergeCell ref="X2965:AB2965"/>
    <mergeCell ref="A2963:N2963"/>
    <mergeCell ref="O2963:R2963"/>
    <mergeCell ref="S2963:V2963"/>
    <mergeCell ref="W2963:AB2963"/>
    <mergeCell ref="AC2963:AF2963"/>
    <mergeCell ref="A2964:L2964"/>
    <mergeCell ref="M2964:W2964"/>
    <mergeCell ref="X2964:Y2964"/>
    <mergeCell ref="Z2964:AF2964"/>
    <mergeCell ref="D2961:N2961"/>
    <mergeCell ref="O2961:R2961"/>
    <mergeCell ref="S2961:V2961"/>
    <mergeCell ref="W2961:AB2961"/>
    <mergeCell ref="AC2961:AF2961"/>
    <mergeCell ref="A2962:L2962"/>
    <mergeCell ref="M2962:W2962"/>
    <mergeCell ref="X2962:Y2962"/>
    <mergeCell ref="Z2962:AF2962"/>
    <mergeCell ref="A2959:L2959"/>
    <mergeCell ref="M2959:W2959"/>
    <mergeCell ref="X2959:Y2959"/>
    <mergeCell ref="Z2959:AF2959"/>
    <mergeCell ref="A2960:N2960"/>
    <mergeCell ref="O2960:R2960"/>
    <mergeCell ref="S2960:V2960"/>
    <mergeCell ref="W2960:AB2960"/>
    <mergeCell ref="AC2960:AF2960"/>
    <mergeCell ref="A2987:D2987"/>
    <mergeCell ref="E2987:G2987"/>
    <mergeCell ref="Y2987:AC2987"/>
    <mergeCell ref="AD2987:AF2987"/>
    <mergeCell ref="A2988:G2988"/>
    <mergeCell ref="I2988:AF2988"/>
    <mergeCell ref="A2982:AF2982"/>
    <mergeCell ref="A2983:X2983"/>
    <mergeCell ref="Y2983:AF2983"/>
    <mergeCell ref="A2985:D2986"/>
    <mergeCell ref="E2985:H2985"/>
    <mergeCell ref="I2985:X2987"/>
    <mergeCell ref="Y2985:AC2986"/>
    <mergeCell ref="AD2985:AF2986"/>
    <mergeCell ref="E2986:G2986"/>
    <mergeCell ref="H2986:H2988"/>
    <mergeCell ref="A2971:L2971"/>
    <mergeCell ref="M2971:W2971"/>
    <mergeCell ref="Z2971:AF2971"/>
    <mergeCell ref="A2972:AF2972"/>
    <mergeCell ref="G2975:Z2978"/>
    <mergeCell ref="AB2975:AF2977"/>
    <mergeCell ref="B2976:E2979"/>
    <mergeCell ref="AB2978:AD2980"/>
    <mergeCell ref="AE2978:AF2981"/>
    <mergeCell ref="G2979:Z2980"/>
    <mergeCell ref="A2968:L2968"/>
    <mergeCell ref="M2968:W2968"/>
    <mergeCell ref="X2968:Y2971"/>
    <mergeCell ref="Z2968:AF2968"/>
    <mergeCell ref="A2969:J2969"/>
    <mergeCell ref="K2969:P2969"/>
    <mergeCell ref="R2969:T2969"/>
    <mergeCell ref="V2969:W2970"/>
    <mergeCell ref="Z2969:AF2970"/>
    <mergeCell ref="A2970:U2970"/>
    <mergeCell ref="D2996:N2996"/>
    <mergeCell ref="O2996:R2996"/>
    <mergeCell ref="S2996:V2996"/>
    <mergeCell ref="W2996:AB2996"/>
    <mergeCell ref="AC2996:AF2996"/>
    <mergeCell ref="D2997:N2997"/>
    <mergeCell ref="O2997:R2997"/>
    <mergeCell ref="S2997:V2997"/>
    <mergeCell ref="W2997:AB2997"/>
    <mergeCell ref="AC2997:AF2997"/>
    <mergeCell ref="AC2993:AF2993"/>
    <mergeCell ref="A2994:L2994"/>
    <mergeCell ref="M2994:W2994"/>
    <mergeCell ref="X2994:Y2994"/>
    <mergeCell ref="Z2994:AF2994"/>
    <mergeCell ref="A2995:N2995"/>
    <mergeCell ref="O2995:R2995"/>
    <mergeCell ref="S2995:V2995"/>
    <mergeCell ref="W2995:AB2995"/>
    <mergeCell ref="AC2995:AF2995"/>
    <mergeCell ref="T2992:W2992"/>
    <mergeCell ref="X2992:AB2992"/>
    <mergeCell ref="D2993:L2993"/>
    <mergeCell ref="N2993:O2993"/>
    <mergeCell ref="P2993:S2993"/>
    <mergeCell ref="T2993:W2993"/>
    <mergeCell ref="X2993:AB2993"/>
    <mergeCell ref="A2989:AE2989"/>
    <mergeCell ref="AF2989:AF2990"/>
    <mergeCell ref="A2990:AE2990"/>
    <mergeCell ref="A2991:L2992"/>
    <mergeCell ref="M2991:M2992"/>
    <mergeCell ref="N2991:S2991"/>
    <mergeCell ref="T2991:AB2991"/>
    <mergeCell ref="AC2991:AF2992"/>
    <mergeCell ref="N2992:O2992"/>
    <mergeCell ref="P2992:S2992"/>
    <mergeCell ref="D3006:N3006"/>
    <mergeCell ref="O3006:R3006"/>
    <mergeCell ref="S3006:V3006"/>
    <mergeCell ref="W3006:AB3006"/>
    <mergeCell ref="AC3006:AF3006"/>
    <mergeCell ref="A3007:L3007"/>
    <mergeCell ref="M3007:W3007"/>
    <mergeCell ref="X3007:Y3007"/>
    <mergeCell ref="Z3007:AF3007"/>
    <mergeCell ref="A3004:L3004"/>
    <mergeCell ref="M3004:W3004"/>
    <mergeCell ref="X3004:Y3004"/>
    <mergeCell ref="Z3004:AF3004"/>
    <mergeCell ref="A3005:N3005"/>
    <mergeCell ref="O3005:R3005"/>
    <mergeCell ref="S3005:V3005"/>
    <mergeCell ref="W3005:AB3005"/>
    <mergeCell ref="AC3005:AF3005"/>
    <mergeCell ref="M3001:W3001"/>
    <mergeCell ref="Z3001:AF3001"/>
    <mergeCell ref="M3002:W3002"/>
    <mergeCell ref="Z3002:AF3002"/>
    <mergeCell ref="A3003:N3003"/>
    <mergeCell ref="O3003:R3003"/>
    <mergeCell ref="S3003:V3003"/>
    <mergeCell ref="W3003:AB3003"/>
    <mergeCell ref="AC3003:AF3003"/>
    <mergeCell ref="M2998:W2998"/>
    <mergeCell ref="Z2998:AF2998"/>
    <mergeCell ref="M2999:W2999"/>
    <mergeCell ref="Z2999:AF2999"/>
    <mergeCell ref="M3000:W3000"/>
    <mergeCell ref="Z3000:AF3000"/>
    <mergeCell ref="A3016:L3016"/>
    <mergeCell ref="M3016:W3016"/>
    <mergeCell ref="Z3016:AF3016"/>
    <mergeCell ref="A3017:AF3017"/>
    <mergeCell ref="G3020:Z3023"/>
    <mergeCell ref="AB3020:AF3022"/>
    <mergeCell ref="B3021:E3024"/>
    <mergeCell ref="AB3023:AD3025"/>
    <mergeCell ref="AE3023:AF3025"/>
    <mergeCell ref="G3024:Z3025"/>
    <mergeCell ref="A3013:L3013"/>
    <mergeCell ref="M3013:W3013"/>
    <mergeCell ref="X3013:Y3016"/>
    <mergeCell ref="Z3013:AF3014"/>
    <mergeCell ref="A3014:J3015"/>
    <mergeCell ref="K3014:P3015"/>
    <mergeCell ref="R3014:T3015"/>
    <mergeCell ref="U3014:W3014"/>
    <mergeCell ref="V3015:W3015"/>
    <mergeCell ref="Z3015:AF3015"/>
    <mergeCell ref="AC3010:AF3010"/>
    <mergeCell ref="A3011:L3011"/>
    <mergeCell ref="M3011:W3011"/>
    <mergeCell ref="X3011:Y3011"/>
    <mergeCell ref="Z3011:AF3011"/>
    <mergeCell ref="A3012:AF3012"/>
    <mergeCell ref="A3010:I3010"/>
    <mergeCell ref="J3010:K3010"/>
    <mergeCell ref="N3010:O3010"/>
    <mergeCell ref="P3010:S3010"/>
    <mergeCell ref="T3010:W3010"/>
    <mergeCell ref="X3010:AB3010"/>
    <mergeCell ref="A3008:N3008"/>
    <mergeCell ref="O3008:R3008"/>
    <mergeCell ref="S3008:V3008"/>
    <mergeCell ref="W3008:AB3008"/>
    <mergeCell ref="AC3008:AF3008"/>
    <mergeCell ref="A3009:L3009"/>
    <mergeCell ref="M3009:W3009"/>
    <mergeCell ref="X3009:Y3009"/>
    <mergeCell ref="Z3009:AF3009"/>
    <mergeCell ref="A3040:L3040"/>
    <mergeCell ref="M3040:W3040"/>
    <mergeCell ref="X3040:Y3040"/>
    <mergeCell ref="Z3040:AF3040"/>
    <mergeCell ref="A3041:N3041"/>
    <mergeCell ref="O3041:R3041"/>
    <mergeCell ref="S3041:V3041"/>
    <mergeCell ref="W3041:AB3041"/>
    <mergeCell ref="AC3041:AF3041"/>
    <mergeCell ref="D3039:L3039"/>
    <mergeCell ref="N3039:O3039"/>
    <mergeCell ref="P3039:S3039"/>
    <mergeCell ref="T3039:W3039"/>
    <mergeCell ref="X3039:AB3039"/>
    <mergeCell ref="AC3039:AF3039"/>
    <mergeCell ref="A3037:L3038"/>
    <mergeCell ref="M3037:M3038"/>
    <mergeCell ref="N3037:S3037"/>
    <mergeCell ref="T3037:AB3037"/>
    <mergeCell ref="AC3037:AF3038"/>
    <mergeCell ref="N3038:O3038"/>
    <mergeCell ref="P3038:S3038"/>
    <mergeCell ref="T3038:W3038"/>
    <mergeCell ref="X3038:AB3038"/>
    <mergeCell ref="Y3032:AC3033"/>
    <mergeCell ref="AD3032:AF3033"/>
    <mergeCell ref="E3033:G3033"/>
    <mergeCell ref="A3034:AE3034"/>
    <mergeCell ref="AF3034:AF3036"/>
    <mergeCell ref="A3035:AE3036"/>
    <mergeCell ref="A3027:AF3027"/>
    <mergeCell ref="A3029:X3029"/>
    <mergeCell ref="Y3029:AF3029"/>
    <mergeCell ref="A3031:D3031"/>
    <mergeCell ref="E3031:G3032"/>
    <mergeCell ref="H3031:H3033"/>
    <mergeCell ref="I3031:X3033"/>
    <mergeCell ref="Y3031:AC3031"/>
    <mergeCell ref="AD3031:AF3031"/>
    <mergeCell ref="A3032:D3033"/>
    <mergeCell ref="D3051:N3051"/>
    <mergeCell ref="O3051:R3051"/>
    <mergeCell ref="S3051:V3051"/>
    <mergeCell ref="W3051:AB3051"/>
    <mergeCell ref="AC3051:AF3051"/>
    <mergeCell ref="D3052:N3052"/>
    <mergeCell ref="O3052:R3052"/>
    <mergeCell ref="S3052:V3052"/>
    <mergeCell ref="W3052:AB3052"/>
    <mergeCell ref="AC3052:AF3052"/>
    <mergeCell ref="M3049:W3049"/>
    <mergeCell ref="Z3049:AF3049"/>
    <mergeCell ref="A3050:N3050"/>
    <mergeCell ref="O3050:R3050"/>
    <mergeCell ref="S3050:V3050"/>
    <mergeCell ref="W3050:AB3050"/>
    <mergeCell ref="AC3050:AF3050"/>
    <mergeCell ref="M3046:W3046"/>
    <mergeCell ref="Z3046:AF3046"/>
    <mergeCell ref="M3047:W3047"/>
    <mergeCell ref="Z3047:AF3047"/>
    <mergeCell ref="M3048:W3048"/>
    <mergeCell ref="Z3048:AF3048"/>
    <mergeCell ref="D3044:N3044"/>
    <mergeCell ref="O3044:R3044"/>
    <mergeCell ref="S3044:V3044"/>
    <mergeCell ref="W3044:AB3044"/>
    <mergeCell ref="AC3044:AF3044"/>
    <mergeCell ref="M3045:W3045"/>
    <mergeCell ref="Z3045:AF3045"/>
    <mergeCell ref="D3042:N3042"/>
    <mergeCell ref="O3042:R3042"/>
    <mergeCell ref="S3042:V3042"/>
    <mergeCell ref="W3042:AB3042"/>
    <mergeCell ref="AC3042:AF3042"/>
    <mergeCell ref="D3043:N3043"/>
    <mergeCell ref="O3043:R3043"/>
    <mergeCell ref="S3043:V3043"/>
    <mergeCell ref="W3043:AB3043"/>
    <mergeCell ref="AC3043:AF3043"/>
    <mergeCell ref="A3059:L3059"/>
    <mergeCell ref="M3059:W3059"/>
    <mergeCell ref="X3059:Y3059"/>
    <mergeCell ref="Z3059:AF3059"/>
    <mergeCell ref="A3060:N3060"/>
    <mergeCell ref="O3060:R3060"/>
    <mergeCell ref="S3060:V3060"/>
    <mergeCell ref="W3060:AB3060"/>
    <mergeCell ref="AC3060:AF3060"/>
    <mergeCell ref="D3057:N3057"/>
    <mergeCell ref="O3057:R3057"/>
    <mergeCell ref="S3057:V3057"/>
    <mergeCell ref="W3057:AB3057"/>
    <mergeCell ref="AC3057:AF3057"/>
    <mergeCell ref="D3058:N3058"/>
    <mergeCell ref="O3058:R3058"/>
    <mergeCell ref="S3058:V3058"/>
    <mergeCell ref="W3058:AB3058"/>
    <mergeCell ref="AC3058:AF3058"/>
    <mergeCell ref="A3055:N3055"/>
    <mergeCell ref="O3055:R3055"/>
    <mergeCell ref="S3055:V3055"/>
    <mergeCell ref="W3055:AB3055"/>
    <mergeCell ref="AC3055:AF3055"/>
    <mergeCell ref="D3056:N3056"/>
    <mergeCell ref="O3056:R3056"/>
    <mergeCell ref="S3056:V3056"/>
    <mergeCell ref="W3056:AB3056"/>
    <mergeCell ref="AC3056:AF3056"/>
    <mergeCell ref="D3053:N3053"/>
    <mergeCell ref="O3053:R3053"/>
    <mergeCell ref="S3053:V3053"/>
    <mergeCell ref="W3053:AB3053"/>
    <mergeCell ref="AC3053:AF3053"/>
    <mergeCell ref="A3054:L3054"/>
    <mergeCell ref="M3054:W3054"/>
    <mergeCell ref="X3054:Y3054"/>
    <mergeCell ref="Z3054:AF3054"/>
    <mergeCell ref="G3068:Z3071"/>
    <mergeCell ref="AB3068:AF3070"/>
    <mergeCell ref="B3069:E3072"/>
    <mergeCell ref="AB3071:AD3074"/>
    <mergeCell ref="AE3071:AF3074"/>
    <mergeCell ref="G3072:Z3073"/>
    <mergeCell ref="AC3065:AF3065"/>
    <mergeCell ref="D3066:I3066"/>
    <mergeCell ref="J3066:K3066"/>
    <mergeCell ref="N3066:O3066"/>
    <mergeCell ref="P3066:S3066"/>
    <mergeCell ref="T3066:W3066"/>
    <mergeCell ref="X3066:AB3066"/>
    <mergeCell ref="AC3066:AF3066"/>
    <mergeCell ref="A3065:I3065"/>
    <mergeCell ref="J3065:K3065"/>
    <mergeCell ref="N3065:O3065"/>
    <mergeCell ref="P3065:S3065"/>
    <mergeCell ref="T3065:W3065"/>
    <mergeCell ref="X3065:AB3065"/>
    <mergeCell ref="D3063:N3063"/>
    <mergeCell ref="O3063:R3063"/>
    <mergeCell ref="S3063:V3063"/>
    <mergeCell ref="W3063:AB3063"/>
    <mergeCell ref="AC3063:AF3063"/>
    <mergeCell ref="A3064:L3064"/>
    <mergeCell ref="M3064:W3064"/>
    <mergeCell ref="X3064:Y3064"/>
    <mergeCell ref="Z3064:AF3064"/>
    <mergeCell ref="D3061:N3061"/>
    <mergeCell ref="O3061:R3061"/>
    <mergeCell ref="S3061:V3061"/>
    <mergeCell ref="W3061:AB3061"/>
    <mergeCell ref="AC3061:AF3061"/>
    <mergeCell ref="D3062:N3062"/>
    <mergeCell ref="O3062:R3062"/>
    <mergeCell ref="S3062:V3062"/>
    <mergeCell ref="W3062:AB3062"/>
    <mergeCell ref="AC3062:AF3062"/>
    <mergeCell ref="K3084:P3085"/>
    <mergeCell ref="R3084:T3085"/>
    <mergeCell ref="U3084:W3084"/>
    <mergeCell ref="V3085:W3085"/>
    <mergeCell ref="Z3085:AF3085"/>
    <mergeCell ref="A3086:L3086"/>
    <mergeCell ref="M3086:W3086"/>
    <mergeCell ref="Z3086:AF3086"/>
    <mergeCell ref="A3081:L3081"/>
    <mergeCell ref="M3081:W3081"/>
    <mergeCell ref="X3081:Y3081"/>
    <mergeCell ref="Z3081:AF3081"/>
    <mergeCell ref="A3082:AF3082"/>
    <mergeCell ref="A3083:L3083"/>
    <mergeCell ref="M3083:W3083"/>
    <mergeCell ref="X3083:Y3086"/>
    <mergeCell ref="Z3083:AF3084"/>
    <mergeCell ref="A3084:J3085"/>
    <mergeCell ref="AC3079:AF3079"/>
    <mergeCell ref="D3080:I3080"/>
    <mergeCell ref="J3080:K3080"/>
    <mergeCell ref="N3080:O3080"/>
    <mergeCell ref="P3080:S3080"/>
    <mergeCell ref="T3080:W3080"/>
    <mergeCell ref="X3080:AB3080"/>
    <mergeCell ref="AC3080:AF3080"/>
    <mergeCell ref="D3079:I3079"/>
    <mergeCell ref="J3079:K3079"/>
    <mergeCell ref="N3079:O3079"/>
    <mergeCell ref="P3079:S3079"/>
    <mergeCell ref="T3079:W3079"/>
    <mergeCell ref="X3079:AB3079"/>
    <mergeCell ref="A3075:AF3075"/>
    <mergeCell ref="A3076:X3076"/>
    <mergeCell ref="Y3076:AF3076"/>
    <mergeCell ref="A3078:I3078"/>
    <mergeCell ref="J3078:K3078"/>
    <mergeCell ref="N3078:O3078"/>
    <mergeCell ref="P3078:S3078"/>
    <mergeCell ref="T3078:W3078"/>
    <mergeCell ref="X3078:AB3078"/>
    <mergeCell ref="AC3078:AF3078"/>
    <mergeCell ref="A3109:L3110"/>
    <mergeCell ref="M3109:M3110"/>
    <mergeCell ref="N3109:S3109"/>
    <mergeCell ref="T3109:AB3109"/>
    <mergeCell ref="AC3109:AF3110"/>
    <mergeCell ref="N3110:O3110"/>
    <mergeCell ref="P3110:S3110"/>
    <mergeCell ref="T3110:W3110"/>
    <mergeCell ref="X3110:AB3110"/>
    <mergeCell ref="Y3103:AC3104"/>
    <mergeCell ref="AD3103:AF3104"/>
    <mergeCell ref="E3104:G3104"/>
    <mergeCell ref="A3105:G3105"/>
    <mergeCell ref="I3105:AF3105"/>
    <mergeCell ref="A3106:AE3106"/>
    <mergeCell ref="AF3106:AF3108"/>
    <mergeCell ref="A3107:AE3108"/>
    <mergeCell ref="A3098:AF3098"/>
    <mergeCell ref="A3100:X3100"/>
    <mergeCell ref="Y3100:AF3100"/>
    <mergeCell ref="A3102:D3102"/>
    <mergeCell ref="E3102:G3103"/>
    <mergeCell ref="H3102:H3105"/>
    <mergeCell ref="I3102:X3104"/>
    <mergeCell ref="Y3102:AC3102"/>
    <mergeCell ref="AD3102:AF3102"/>
    <mergeCell ref="A3103:D3104"/>
    <mergeCell ref="A3087:AF3087"/>
    <mergeCell ref="G3092:Z3094"/>
    <mergeCell ref="AB3092:AF3093"/>
    <mergeCell ref="B3093:E3095"/>
    <mergeCell ref="AB3094:AD3096"/>
    <mergeCell ref="AE3094:AF3097"/>
    <mergeCell ref="G3095:Z3096"/>
    <mergeCell ref="A3120:L3120"/>
    <mergeCell ref="M3120:W3120"/>
    <mergeCell ref="X3120:Y3120"/>
    <mergeCell ref="Z3120:AF3120"/>
    <mergeCell ref="A3121:N3121"/>
    <mergeCell ref="O3121:R3121"/>
    <mergeCell ref="S3121:V3121"/>
    <mergeCell ref="W3121:AB3121"/>
    <mergeCell ref="AC3121:AF3121"/>
    <mergeCell ref="M3118:W3118"/>
    <mergeCell ref="Z3118:AF3118"/>
    <mergeCell ref="A3119:N3119"/>
    <mergeCell ref="O3119:R3119"/>
    <mergeCell ref="S3119:V3119"/>
    <mergeCell ref="W3119:AB3119"/>
    <mergeCell ref="AC3119:AF3119"/>
    <mergeCell ref="M3115:W3115"/>
    <mergeCell ref="Z3115:AF3115"/>
    <mergeCell ref="M3116:W3116"/>
    <mergeCell ref="Z3116:AF3116"/>
    <mergeCell ref="M3117:W3117"/>
    <mergeCell ref="Z3117:AF3117"/>
    <mergeCell ref="D3113:N3113"/>
    <mergeCell ref="O3113:R3113"/>
    <mergeCell ref="S3113:V3113"/>
    <mergeCell ref="W3113:AB3113"/>
    <mergeCell ref="AC3113:AF3113"/>
    <mergeCell ref="M3114:W3114"/>
    <mergeCell ref="Z3114:AF3114"/>
    <mergeCell ref="A3111:L3111"/>
    <mergeCell ref="M3111:W3111"/>
    <mergeCell ref="X3111:Y3111"/>
    <mergeCell ref="Z3111:AF3111"/>
    <mergeCell ref="A3112:N3112"/>
    <mergeCell ref="O3112:R3112"/>
    <mergeCell ref="S3112:V3112"/>
    <mergeCell ref="W3112:AB3112"/>
    <mergeCell ref="AC3112:AF3112"/>
    <mergeCell ref="A3128:L3128"/>
    <mergeCell ref="M3128:W3128"/>
    <mergeCell ref="X3128:Y3131"/>
    <mergeCell ref="Z3128:AF3128"/>
    <mergeCell ref="A3129:J3129"/>
    <mergeCell ref="K3129:P3129"/>
    <mergeCell ref="R3129:T3129"/>
    <mergeCell ref="V3129:W3130"/>
    <mergeCell ref="Z3129:AF3130"/>
    <mergeCell ref="A3130:U3130"/>
    <mergeCell ref="AC3125:AF3125"/>
    <mergeCell ref="A3126:L3126"/>
    <mergeCell ref="M3126:W3126"/>
    <mergeCell ref="X3126:Y3126"/>
    <mergeCell ref="Z3126:AF3126"/>
    <mergeCell ref="A3127:AF3127"/>
    <mergeCell ref="A3124:L3124"/>
    <mergeCell ref="M3124:W3124"/>
    <mergeCell ref="X3124:Y3124"/>
    <mergeCell ref="Z3124:AF3124"/>
    <mergeCell ref="A3125:I3125"/>
    <mergeCell ref="J3125:K3125"/>
    <mergeCell ref="N3125:O3125"/>
    <mergeCell ref="P3125:S3125"/>
    <mergeCell ref="T3125:W3125"/>
    <mergeCell ref="X3125:AB3125"/>
    <mergeCell ref="A3122:L3122"/>
    <mergeCell ref="M3122:W3122"/>
    <mergeCell ref="X3122:Y3122"/>
    <mergeCell ref="Z3122:AF3122"/>
    <mergeCell ref="A3123:N3123"/>
    <mergeCell ref="O3123:R3123"/>
    <mergeCell ref="S3123:V3123"/>
    <mergeCell ref="W3123:AB3123"/>
    <mergeCell ref="AC3123:AF3123"/>
    <mergeCell ref="A3149:AE3149"/>
    <mergeCell ref="AF3149:AF3150"/>
    <mergeCell ref="A3150:AE3150"/>
    <mergeCell ref="A3151:L3152"/>
    <mergeCell ref="M3151:M3152"/>
    <mergeCell ref="N3151:S3151"/>
    <mergeCell ref="T3151:AB3151"/>
    <mergeCell ref="AC3151:AF3152"/>
    <mergeCell ref="N3152:O3152"/>
    <mergeCell ref="P3152:S3152"/>
    <mergeCell ref="A3146:D3147"/>
    <mergeCell ref="Y3146:AC3147"/>
    <mergeCell ref="AD3146:AF3147"/>
    <mergeCell ref="E3147:G3147"/>
    <mergeCell ref="A3148:G3148"/>
    <mergeCell ref="I3148:AF3148"/>
    <mergeCell ref="A3141:AF3141"/>
    <mergeCell ref="A3142:X3142"/>
    <mergeCell ref="Y3142:AF3142"/>
    <mergeCell ref="A3144:D3145"/>
    <mergeCell ref="E3144:H3144"/>
    <mergeCell ref="I3144:X3147"/>
    <mergeCell ref="Y3144:AC3145"/>
    <mergeCell ref="AD3144:AF3145"/>
    <mergeCell ref="E3145:G3146"/>
    <mergeCell ref="H3145:H3148"/>
    <mergeCell ref="A3131:L3131"/>
    <mergeCell ref="M3131:W3131"/>
    <mergeCell ref="Z3131:AF3131"/>
    <mergeCell ref="A3132:AF3132"/>
    <mergeCell ref="G3135:Z3138"/>
    <mergeCell ref="AB3135:AF3137"/>
    <mergeCell ref="B3136:E3139"/>
    <mergeCell ref="AB3138:AD3140"/>
    <mergeCell ref="AE3138:AF3140"/>
    <mergeCell ref="G3139:Z3139"/>
    <mergeCell ref="A3161:L3161"/>
    <mergeCell ref="M3161:W3161"/>
    <mergeCell ref="X3161:Y3161"/>
    <mergeCell ref="Z3161:AF3161"/>
    <mergeCell ref="A3162:N3162"/>
    <mergeCell ref="O3162:R3162"/>
    <mergeCell ref="S3162:V3162"/>
    <mergeCell ref="W3162:AB3162"/>
    <mergeCell ref="AC3162:AF3162"/>
    <mergeCell ref="M3159:W3159"/>
    <mergeCell ref="Z3159:AF3159"/>
    <mergeCell ref="A3160:N3160"/>
    <mergeCell ref="O3160:R3160"/>
    <mergeCell ref="S3160:V3160"/>
    <mergeCell ref="W3160:AB3160"/>
    <mergeCell ref="AC3160:AF3160"/>
    <mergeCell ref="M3156:W3156"/>
    <mergeCell ref="Z3156:AF3156"/>
    <mergeCell ref="M3157:W3157"/>
    <mergeCell ref="Z3157:AF3157"/>
    <mergeCell ref="M3158:W3158"/>
    <mergeCell ref="Z3158:AF3158"/>
    <mergeCell ref="A3154:N3154"/>
    <mergeCell ref="O3154:R3154"/>
    <mergeCell ref="S3154:V3154"/>
    <mergeCell ref="W3154:AB3154"/>
    <mergeCell ref="AC3154:AF3154"/>
    <mergeCell ref="M3155:W3155"/>
    <mergeCell ref="Z3155:AF3155"/>
    <mergeCell ref="T3152:W3152"/>
    <mergeCell ref="X3152:AB3152"/>
    <mergeCell ref="A3153:L3153"/>
    <mergeCell ref="M3153:W3153"/>
    <mergeCell ref="X3153:Y3153"/>
    <mergeCell ref="Z3153:AF3153"/>
    <mergeCell ref="AC3168:AF3168"/>
    <mergeCell ref="D3169:I3169"/>
    <mergeCell ref="J3169:K3169"/>
    <mergeCell ref="N3169:O3169"/>
    <mergeCell ref="P3169:S3169"/>
    <mergeCell ref="T3169:W3169"/>
    <mergeCell ref="X3169:AB3169"/>
    <mergeCell ref="AC3169:AF3169"/>
    <mergeCell ref="A3167:L3167"/>
    <mergeCell ref="M3167:W3167"/>
    <mergeCell ref="X3167:Y3167"/>
    <mergeCell ref="Z3167:AF3167"/>
    <mergeCell ref="A3168:I3168"/>
    <mergeCell ref="J3168:K3168"/>
    <mergeCell ref="N3168:O3168"/>
    <mergeCell ref="P3168:S3168"/>
    <mergeCell ref="T3168:W3168"/>
    <mergeCell ref="X3168:AB3168"/>
    <mergeCell ref="A3165:N3165"/>
    <mergeCell ref="O3165:R3165"/>
    <mergeCell ref="S3165:V3165"/>
    <mergeCell ref="W3165:AB3165"/>
    <mergeCell ref="AC3165:AF3165"/>
    <mergeCell ref="D3166:N3166"/>
    <mergeCell ref="O3166:R3166"/>
    <mergeCell ref="S3166:V3166"/>
    <mergeCell ref="W3166:AB3166"/>
    <mergeCell ref="AC3166:AF3166"/>
    <mergeCell ref="D3163:N3163"/>
    <mergeCell ref="O3163:R3163"/>
    <mergeCell ref="S3163:V3163"/>
    <mergeCell ref="W3163:AB3163"/>
    <mergeCell ref="AC3163:AF3163"/>
    <mergeCell ref="A3164:L3164"/>
    <mergeCell ref="M3164:W3164"/>
    <mergeCell ref="X3164:Y3164"/>
    <mergeCell ref="Z3164:AF3164"/>
    <mergeCell ref="A3184:AF3184"/>
    <mergeCell ref="A3186:X3186"/>
    <mergeCell ref="Y3186:AF3186"/>
    <mergeCell ref="A3188:D3189"/>
    <mergeCell ref="E3188:H3188"/>
    <mergeCell ref="I3188:X3191"/>
    <mergeCell ref="Y3188:AC3189"/>
    <mergeCell ref="AD3188:AF3189"/>
    <mergeCell ref="E3189:G3190"/>
    <mergeCell ref="H3189:H3192"/>
    <mergeCell ref="A3175:AF3175"/>
    <mergeCell ref="G3178:Z3180"/>
    <mergeCell ref="AB3178:AF3179"/>
    <mergeCell ref="B3179:E3181"/>
    <mergeCell ref="AB3180:AD3182"/>
    <mergeCell ref="AE3180:AF3183"/>
    <mergeCell ref="G3181:Z3182"/>
    <mergeCell ref="K3173:P3173"/>
    <mergeCell ref="R3173:T3173"/>
    <mergeCell ref="V3173:W3173"/>
    <mergeCell ref="Z3173:AF3173"/>
    <mergeCell ref="A3174:L3174"/>
    <mergeCell ref="M3174:W3174"/>
    <mergeCell ref="Z3174:AF3174"/>
    <mergeCell ref="A3170:L3170"/>
    <mergeCell ref="M3170:W3170"/>
    <mergeCell ref="X3170:Y3170"/>
    <mergeCell ref="Z3170:AF3170"/>
    <mergeCell ref="A3171:AF3171"/>
    <mergeCell ref="A3172:L3172"/>
    <mergeCell ref="M3172:W3172"/>
    <mergeCell ref="X3172:Y3174"/>
    <mergeCell ref="Z3172:AF3172"/>
    <mergeCell ref="A3173:J3173"/>
    <mergeCell ref="M3201:W3201"/>
    <mergeCell ref="Z3201:AF3201"/>
    <mergeCell ref="M3202:W3202"/>
    <mergeCell ref="Z3202:AF3202"/>
    <mergeCell ref="M3203:W3203"/>
    <mergeCell ref="Z3203:AF3203"/>
    <mergeCell ref="A3199:N3199"/>
    <mergeCell ref="O3199:R3199"/>
    <mergeCell ref="S3199:V3199"/>
    <mergeCell ref="W3199:AB3199"/>
    <mergeCell ref="AC3199:AF3199"/>
    <mergeCell ref="M3200:W3200"/>
    <mergeCell ref="Z3200:AF3200"/>
    <mergeCell ref="T3197:W3197"/>
    <mergeCell ref="X3197:AB3197"/>
    <mergeCell ref="A3198:L3198"/>
    <mergeCell ref="M3198:W3198"/>
    <mergeCell ref="X3198:Y3198"/>
    <mergeCell ref="Z3198:AF3198"/>
    <mergeCell ref="A3193:AE3193"/>
    <mergeCell ref="AF3193:AF3195"/>
    <mergeCell ref="A3194:AE3195"/>
    <mergeCell ref="A3196:L3197"/>
    <mergeCell ref="M3196:M3197"/>
    <mergeCell ref="N3196:S3196"/>
    <mergeCell ref="T3196:AB3196"/>
    <mergeCell ref="AC3196:AF3197"/>
    <mergeCell ref="N3197:O3197"/>
    <mergeCell ref="P3197:S3197"/>
    <mergeCell ref="A3190:D3191"/>
    <mergeCell ref="Y3190:AC3191"/>
    <mergeCell ref="AD3190:AF3191"/>
    <mergeCell ref="E3191:G3191"/>
    <mergeCell ref="A3192:G3192"/>
    <mergeCell ref="I3192:AF3192"/>
    <mergeCell ref="A3210:N3210"/>
    <mergeCell ref="O3210:R3210"/>
    <mergeCell ref="S3210:V3210"/>
    <mergeCell ref="W3210:AB3210"/>
    <mergeCell ref="AC3210:AF3210"/>
    <mergeCell ref="D3211:N3211"/>
    <mergeCell ref="O3211:R3211"/>
    <mergeCell ref="S3211:V3211"/>
    <mergeCell ref="W3211:AB3211"/>
    <mergeCell ref="AC3211:AF3211"/>
    <mergeCell ref="A3208:N3208"/>
    <mergeCell ref="O3208:R3208"/>
    <mergeCell ref="S3208:V3208"/>
    <mergeCell ref="W3208:AB3208"/>
    <mergeCell ref="AC3208:AF3208"/>
    <mergeCell ref="A3209:L3209"/>
    <mergeCell ref="M3209:W3209"/>
    <mergeCell ref="X3209:Y3209"/>
    <mergeCell ref="Z3209:AF3209"/>
    <mergeCell ref="D3206:N3206"/>
    <mergeCell ref="O3206:R3206"/>
    <mergeCell ref="S3206:V3206"/>
    <mergeCell ref="W3206:AB3206"/>
    <mergeCell ref="AC3206:AF3206"/>
    <mergeCell ref="A3207:L3207"/>
    <mergeCell ref="M3207:W3207"/>
    <mergeCell ref="X3207:Y3207"/>
    <mergeCell ref="Z3207:AF3207"/>
    <mergeCell ref="M3204:W3204"/>
    <mergeCell ref="Z3204:AF3204"/>
    <mergeCell ref="A3205:N3205"/>
    <mergeCell ref="O3205:R3205"/>
    <mergeCell ref="S3205:V3205"/>
    <mergeCell ref="W3205:AB3205"/>
    <mergeCell ref="AC3205:AF3205"/>
    <mergeCell ref="K3218:P3218"/>
    <mergeCell ref="R3218:T3218"/>
    <mergeCell ref="V3218:W3219"/>
    <mergeCell ref="Z3218:AF3219"/>
    <mergeCell ref="A3219:U3219"/>
    <mergeCell ref="A3220:L3220"/>
    <mergeCell ref="M3220:W3220"/>
    <mergeCell ref="Z3220:AF3220"/>
    <mergeCell ref="A3215:L3215"/>
    <mergeCell ref="M3215:W3215"/>
    <mergeCell ref="X3215:Y3215"/>
    <mergeCell ref="Z3215:AF3215"/>
    <mergeCell ref="A3216:AF3216"/>
    <mergeCell ref="A3217:L3217"/>
    <mergeCell ref="M3217:W3217"/>
    <mergeCell ref="X3217:Y3220"/>
    <mergeCell ref="Z3217:AF3217"/>
    <mergeCell ref="A3218:J3218"/>
    <mergeCell ref="AC3213:AF3213"/>
    <mergeCell ref="D3214:I3214"/>
    <mergeCell ref="J3214:K3214"/>
    <mergeCell ref="N3214:O3214"/>
    <mergeCell ref="P3214:S3214"/>
    <mergeCell ref="T3214:W3214"/>
    <mergeCell ref="X3214:AB3214"/>
    <mergeCell ref="AC3214:AF3214"/>
    <mergeCell ref="A3212:L3212"/>
    <mergeCell ref="M3212:W3212"/>
    <mergeCell ref="X3212:Y3212"/>
    <mergeCell ref="Z3212:AF3212"/>
    <mergeCell ref="A3213:I3213"/>
    <mergeCell ref="J3213:K3213"/>
    <mergeCell ref="N3213:O3213"/>
    <mergeCell ref="P3213:S3213"/>
    <mergeCell ref="T3213:W3213"/>
    <mergeCell ref="X3213:AB3213"/>
    <mergeCell ref="T3242:W3242"/>
    <mergeCell ref="X3242:AB3242"/>
    <mergeCell ref="A3243:L3243"/>
    <mergeCell ref="M3243:W3243"/>
    <mergeCell ref="X3243:Y3243"/>
    <mergeCell ref="Z3243:AF3243"/>
    <mergeCell ref="A3239:AE3239"/>
    <mergeCell ref="AF3239:AF3240"/>
    <mergeCell ref="A3240:AE3240"/>
    <mergeCell ref="A3241:L3242"/>
    <mergeCell ref="M3241:M3242"/>
    <mergeCell ref="N3241:S3241"/>
    <mergeCell ref="T3241:AB3241"/>
    <mergeCell ref="AC3241:AF3242"/>
    <mergeCell ref="N3242:O3242"/>
    <mergeCell ref="P3242:S3242"/>
    <mergeCell ref="A3236:D3237"/>
    <mergeCell ref="Y3236:AC3237"/>
    <mergeCell ref="AD3236:AF3237"/>
    <mergeCell ref="E3237:G3237"/>
    <mergeCell ref="A3238:G3238"/>
    <mergeCell ref="I3238:AF3238"/>
    <mergeCell ref="A3231:AF3231"/>
    <mergeCell ref="A3232:X3232"/>
    <mergeCell ref="Y3232:AF3232"/>
    <mergeCell ref="A3234:D3235"/>
    <mergeCell ref="E3234:H3234"/>
    <mergeCell ref="I3234:X3237"/>
    <mergeCell ref="Y3234:AC3235"/>
    <mergeCell ref="AD3234:AF3235"/>
    <mergeCell ref="E3235:G3236"/>
    <mergeCell ref="H3235:H3238"/>
    <mergeCell ref="A3221:AF3221"/>
    <mergeCell ref="G3224:Z3227"/>
    <mergeCell ref="AB3224:AF3226"/>
    <mergeCell ref="B3225:E3228"/>
    <mergeCell ref="AB3227:AD3229"/>
    <mergeCell ref="AE3227:AF3229"/>
    <mergeCell ref="G3228:Z3228"/>
    <mergeCell ref="A3253:N3253"/>
    <mergeCell ref="O3253:R3253"/>
    <mergeCell ref="S3253:V3253"/>
    <mergeCell ref="W3253:AB3253"/>
    <mergeCell ref="AC3253:AF3253"/>
    <mergeCell ref="D3254:N3254"/>
    <mergeCell ref="O3254:R3254"/>
    <mergeCell ref="S3254:V3254"/>
    <mergeCell ref="W3254:AB3254"/>
    <mergeCell ref="AC3254:AF3254"/>
    <mergeCell ref="D3251:N3251"/>
    <mergeCell ref="O3251:R3251"/>
    <mergeCell ref="S3251:V3251"/>
    <mergeCell ref="W3251:AB3251"/>
    <mergeCell ref="AC3251:AF3251"/>
    <mergeCell ref="A3252:L3252"/>
    <mergeCell ref="M3252:W3252"/>
    <mergeCell ref="X3252:Y3252"/>
    <mergeCell ref="Z3252:AF3252"/>
    <mergeCell ref="M3249:W3249"/>
    <mergeCell ref="Z3249:AF3249"/>
    <mergeCell ref="A3250:N3250"/>
    <mergeCell ref="O3250:R3250"/>
    <mergeCell ref="S3250:V3250"/>
    <mergeCell ref="W3250:AB3250"/>
    <mergeCell ref="AC3250:AF3250"/>
    <mergeCell ref="M3246:W3246"/>
    <mergeCell ref="Z3246:AF3246"/>
    <mergeCell ref="M3247:W3247"/>
    <mergeCell ref="Z3247:AF3247"/>
    <mergeCell ref="M3248:W3248"/>
    <mergeCell ref="Z3248:AF3248"/>
    <mergeCell ref="A3244:N3244"/>
    <mergeCell ref="O3244:R3244"/>
    <mergeCell ref="S3244:V3244"/>
    <mergeCell ref="W3244:AB3244"/>
    <mergeCell ref="AC3244:AF3244"/>
    <mergeCell ref="M3245:W3245"/>
    <mergeCell ref="Z3245:AF3245"/>
    <mergeCell ref="A3261:L3261"/>
    <mergeCell ref="M3261:W3261"/>
    <mergeCell ref="X3261:Y3261"/>
    <mergeCell ref="Z3261:AF3261"/>
    <mergeCell ref="A3262:I3262"/>
    <mergeCell ref="J3262:K3262"/>
    <mergeCell ref="N3262:O3262"/>
    <mergeCell ref="P3262:S3262"/>
    <mergeCell ref="T3262:W3262"/>
    <mergeCell ref="X3262:AB3262"/>
    <mergeCell ref="D3259:N3259"/>
    <mergeCell ref="O3259:R3259"/>
    <mergeCell ref="S3259:V3259"/>
    <mergeCell ref="W3259:AB3259"/>
    <mergeCell ref="AC3259:AF3259"/>
    <mergeCell ref="D3260:N3260"/>
    <mergeCell ref="O3260:R3260"/>
    <mergeCell ref="S3260:V3260"/>
    <mergeCell ref="W3260:AB3260"/>
    <mergeCell ref="AC3260:AF3260"/>
    <mergeCell ref="A3257:N3257"/>
    <mergeCell ref="O3257:R3257"/>
    <mergeCell ref="S3257:V3257"/>
    <mergeCell ref="W3257:AB3257"/>
    <mergeCell ref="AC3257:AF3257"/>
    <mergeCell ref="D3258:N3258"/>
    <mergeCell ref="O3258:R3258"/>
    <mergeCell ref="S3258:V3258"/>
    <mergeCell ref="W3258:AB3258"/>
    <mergeCell ref="AC3258:AF3258"/>
    <mergeCell ref="D3255:N3255"/>
    <mergeCell ref="O3255:R3255"/>
    <mergeCell ref="S3255:V3255"/>
    <mergeCell ref="W3255:AB3255"/>
    <mergeCell ref="AC3255:AF3255"/>
    <mergeCell ref="A3256:L3256"/>
    <mergeCell ref="M3256:W3256"/>
    <mergeCell ref="X3256:Y3256"/>
    <mergeCell ref="Z3256:AF3256"/>
    <mergeCell ref="K3269:P3270"/>
    <mergeCell ref="R3269:T3270"/>
    <mergeCell ref="U3269:W3269"/>
    <mergeCell ref="V3270:W3270"/>
    <mergeCell ref="Z3270:AF3270"/>
    <mergeCell ref="A3271:L3271"/>
    <mergeCell ref="M3271:W3271"/>
    <mergeCell ref="Z3271:AF3271"/>
    <mergeCell ref="A3266:L3266"/>
    <mergeCell ref="M3266:W3266"/>
    <mergeCell ref="X3266:Y3266"/>
    <mergeCell ref="Z3266:AF3266"/>
    <mergeCell ref="A3267:AF3267"/>
    <mergeCell ref="A3268:L3268"/>
    <mergeCell ref="M3268:W3268"/>
    <mergeCell ref="X3268:Y3271"/>
    <mergeCell ref="Z3268:AF3269"/>
    <mergeCell ref="A3269:J3270"/>
    <mergeCell ref="AC3264:AF3264"/>
    <mergeCell ref="D3265:I3265"/>
    <mergeCell ref="J3265:K3265"/>
    <mergeCell ref="N3265:O3265"/>
    <mergeCell ref="P3265:S3265"/>
    <mergeCell ref="T3265:W3265"/>
    <mergeCell ref="X3265:AB3265"/>
    <mergeCell ref="AC3265:AF3265"/>
    <mergeCell ref="D3264:I3264"/>
    <mergeCell ref="J3264:K3264"/>
    <mergeCell ref="N3264:O3264"/>
    <mergeCell ref="P3264:S3264"/>
    <mergeCell ref="T3264:W3264"/>
    <mergeCell ref="X3264:AB3264"/>
    <mergeCell ref="AC3262:AF3262"/>
    <mergeCell ref="D3263:I3263"/>
    <mergeCell ref="J3263:K3263"/>
    <mergeCell ref="N3263:O3263"/>
    <mergeCell ref="P3263:S3263"/>
    <mergeCell ref="T3263:W3263"/>
    <mergeCell ref="X3263:AB3263"/>
    <mergeCell ref="AC3263:AF3263"/>
    <mergeCell ref="A3289:AE3289"/>
    <mergeCell ref="AF3289:AF3291"/>
    <mergeCell ref="A3290:AE3291"/>
    <mergeCell ref="A3292:L3293"/>
    <mergeCell ref="M3292:M3293"/>
    <mergeCell ref="N3292:S3292"/>
    <mergeCell ref="T3292:AB3292"/>
    <mergeCell ref="AC3292:AF3293"/>
    <mergeCell ref="N3293:O3293"/>
    <mergeCell ref="P3293:S3293"/>
    <mergeCell ref="A3286:D3287"/>
    <mergeCell ref="Y3286:AC3287"/>
    <mergeCell ref="AD3286:AF3287"/>
    <mergeCell ref="E3287:G3287"/>
    <mergeCell ref="A3288:G3288"/>
    <mergeCell ref="I3288:AF3288"/>
    <mergeCell ref="A3281:AF3281"/>
    <mergeCell ref="A3282:X3282"/>
    <mergeCell ref="Y3282:AF3282"/>
    <mergeCell ref="A3284:D3285"/>
    <mergeCell ref="E3284:H3284"/>
    <mergeCell ref="I3284:X3287"/>
    <mergeCell ref="Y3284:AC3285"/>
    <mergeCell ref="AD3284:AF3285"/>
    <mergeCell ref="E3285:G3286"/>
    <mergeCell ref="H3285:H3288"/>
    <mergeCell ref="A3272:AF3272"/>
    <mergeCell ref="G3274:Z3277"/>
    <mergeCell ref="AB3274:AF3276"/>
    <mergeCell ref="B3275:E3278"/>
    <mergeCell ref="AB3277:AD3279"/>
    <mergeCell ref="AE3277:AF3280"/>
    <mergeCell ref="G3278:Z3279"/>
    <mergeCell ref="D3302:N3302"/>
    <mergeCell ref="O3302:R3302"/>
    <mergeCell ref="S3302:V3302"/>
    <mergeCell ref="W3302:AB3302"/>
    <mergeCell ref="AC3302:AF3302"/>
    <mergeCell ref="A3303:L3303"/>
    <mergeCell ref="M3303:W3303"/>
    <mergeCell ref="X3303:Y3303"/>
    <mergeCell ref="Z3303:AF3303"/>
    <mergeCell ref="M3300:W3300"/>
    <mergeCell ref="Z3300:AF3300"/>
    <mergeCell ref="A3301:N3301"/>
    <mergeCell ref="O3301:R3301"/>
    <mergeCell ref="S3301:V3301"/>
    <mergeCell ref="W3301:AB3301"/>
    <mergeCell ref="AC3301:AF3301"/>
    <mergeCell ref="M3297:W3297"/>
    <mergeCell ref="Z3297:AF3297"/>
    <mergeCell ref="M3298:W3298"/>
    <mergeCell ref="Z3298:AF3298"/>
    <mergeCell ref="M3299:W3299"/>
    <mergeCell ref="Z3299:AF3299"/>
    <mergeCell ref="A3295:N3295"/>
    <mergeCell ref="O3295:R3295"/>
    <mergeCell ref="S3295:V3295"/>
    <mergeCell ref="W3295:AB3295"/>
    <mergeCell ref="AC3295:AF3295"/>
    <mergeCell ref="M3296:W3296"/>
    <mergeCell ref="Z3296:AF3296"/>
    <mergeCell ref="T3293:W3293"/>
    <mergeCell ref="X3293:AB3293"/>
    <mergeCell ref="A3294:L3294"/>
    <mergeCell ref="M3294:W3294"/>
    <mergeCell ref="X3294:Y3294"/>
    <mergeCell ref="Z3294:AF3294"/>
    <mergeCell ref="AC3309:AF3309"/>
    <mergeCell ref="D3310:I3310"/>
    <mergeCell ref="J3310:K3310"/>
    <mergeCell ref="N3310:O3310"/>
    <mergeCell ref="P3310:S3310"/>
    <mergeCell ref="T3310:W3310"/>
    <mergeCell ref="X3310:AB3310"/>
    <mergeCell ref="AC3310:AF3310"/>
    <mergeCell ref="A3308:L3308"/>
    <mergeCell ref="M3308:W3308"/>
    <mergeCell ref="X3308:Y3308"/>
    <mergeCell ref="Z3308:AF3308"/>
    <mergeCell ref="A3309:I3309"/>
    <mergeCell ref="J3309:K3309"/>
    <mergeCell ref="N3309:O3309"/>
    <mergeCell ref="P3309:S3309"/>
    <mergeCell ref="T3309:W3309"/>
    <mergeCell ref="X3309:AB3309"/>
    <mergeCell ref="A3306:N3306"/>
    <mergeCell ref="O3306:R3306"/>
    <mergeCell ref="S3306:V3306"/>
    <mergeCell ref="W3306:AB3306"/>
    <mergeCell ref="AC3306:AF3306"/>
    <mergeCell ref="D3307:N3307"/>
    <mergeCell ref="O3307:R3307"/>
    <mergeCell ref="S3307:V3307"/>
    <mergeCell ref="W3307:AB3307"/>
    <mergeCell ref="AC3307:AF3307"/>
    <mergeCell ref="A3304:N3304"/>
    <mergeCell ref="O3304:R3304"/>
    <mergeCell ref="S3304:V3304"/>
    <mergeCell ref="W3304:AB3304"/>
    <mergeCell ref="AC3304:AF3304"/>
    <mergeCell ref="A3305:L3305"/>
    <mergeCell ref="M3305:W3305"/>
    <mergeCell ref="X3305:Y3305"/>
    <mergeCell ref="Z3305:AF3305"/>
    <mergeCell ref="A3333:D3334"/>
    <mergeCell ref="Y3333:AC3334"/>
    <mergeCell ref="AD3333:AF3334"/>
    <mergeCell ref="E3334:G3334"/>
    <mergeCell ref="A3335:AE3335"/>
    <mergeCell ref="AF3335:AF3336"/>
    <mergeCell ref="A3336:AE3336"/>
    <mergeCell ref="A3327:AF3327"/>
    <mergeCell ref="A3329:X3329"/>
    <mergeCell ref="Y3329:AF3329"/>
    <mergeCell ref="A3331:D3332"/>
    <mergeCell ref="E3331:H3331"/>
    <mergeCell ref="I3331:X3334"/>
    <mergeCell ref="Y3331:AC3332"/>
    <mergeCell ref="AD3331:AF3332"/>
    <mergeCell ref="E3332:G3333"/>
    <mergeCell ref="H3332:H3334"/>
    <mergeCell ref="A3317:AF3317"/>
    <mergeCell ref="G3320:Z3323"/>
    <mergeCell ref="AB3320:AF3322"/>
    <mergeCell ref="B3321:E3324"/>
    <mergeCell ref="AB3323:AD3325"/>
    <mergeCell ref="AE3323:AF3325"/>
    <mergeCell ref="G3324:Z3324"/>
    <mergeCell ref="K3314:P3314"/>
    <mergeCell ref="R3314:T3314"/>
    <mergeCell ref="V3314:W3315"/>
    <mergeCell ref="Z3314:AF3315"/>
    <mergeCell ref="A3315:U3315"/>
    <mergeCell ref="A3316:L3316"/>
    <mergeCell ref="M3316:W3316"/>
    <mergeCell ref="Z3316:AF3316"/>
    <mergeCell ref="A3311:L3311"/>
    <mergeCell ref="M3311:W3311"/>
    <mergeCell ref="X3311:Y3311"/>
    <mergeCell ref="Z3311:AF3311"/>
    <mergeCell ref="A3312:AF3312"/>
    <mergeCell ref="A3313:L3313"/>
    <mergeCell ref="M3313:W3313"/>
    <mergeCell ref="X3313:Y3316"/>
    <mergeCell ref="Z3313:AF3313"/>
    <mergeCell ref="A3314:J3314"/>
    <mergeCell ref="M3344:W3344"/>
    <mergeCell ref="Z3344:AF3344"/>
    <mergeCell ref="M3345:W3345"/>
    <mergeCell ref="Z3345:AF3345"/>
    <mergeCell ref="A3346:N3346"/>
    <mergeCell ref="O3346:R3346"/>
    <mergeCell ref="S3346:V3346"/>
    <mergeCell ref="W3346:AB3346"/>
    <mergeCell ref="AC3346:AF3346"/>
    <mergeCell ref="M3341:W3341"/>
    <mergeCell ref="Z3341:AF3341"/>
    <mergeCell ref="M3342:W3342"/>
    <mergeCell ref="Z3342:AF3342"/>
    <mergeCell ref="M3343:W3343"/>
    <mergeCell ref="Z3343:AF3343"/>
    <mergeCell ref="A3339:L3339"/>
    <mergeCell ref="M3339:W3339"/>
    <mergeCell ref="X3339:Y3339"/>
    <mergeCell ref="Z3339:AF3339"/>
    <mergeCell ref="A3340:N3340"/>
    <mergeCell ref="O3340:R3340"/>
    <mergeCell ref="S3340:V3340"/>
    <mergeCell ref="W3340:AB3340"/>
    <mergeCell ref="AC3340:AF3340"/>
    <mergeCell ref="A3337:L3338"/>
    <mergeCell ref="M3337:M3338"/>
    <mergeCell ref="N3337:S3337"/>
    <mergeCell ref="T3337:AB3337"/>
    <mergeCell ref="AC3337:AF3338"/>
    <mergeCell ref="N3338:O3338"/>
    <mergeCell ref="P3338:S3338"/>
    <mergeCell ref="T3338:W3338"/>
    <mergeCell ref="X3338:AB3338"/>
    <mergeCell ref="A3353:N3353"/>
    <mergeCell ref="O3353:R3353"/>
    <mergeCell ref="S3353:V3353"/>
    <mergeCell ref="W3353:AB3353"/>
    <mergeCell ref="AC3353:AF3353"/>
    <mergeCell ref="D3354:N3354"/>
    <mergeCell ref="O3354:R3354"/>
    <mergeCell ref="S3354:V3354"/>
    <mergeCell ref="W3354:AB3354"/>
    <mergeCell ref="AC3354:AF3354"/>
    <mergeCell ref="D3351:N3351"/>
    <mergeCell ref="O3351:R3351"/>
    <mergeCell ref="S3351:V3351"/>
    <mergeCell ref="W3351:AB3351"/>
    <mergeCell ref="AC3351:AF3351"/>
    <mergeCell ref="A3352:L3352"/>
    <mergeCell ref="M3352:W3352"/>
    <mergeCell ref="X3352:Y3352"/>
    <mergeCell ref="Z3352:AF3352"/>
    <mergeCell ref="A3349:N3349"/>
    <mergeCell ref="O3349:R3349"/>
    <mergeCell ref="S3349:V3349"/>
    <mergeCell ref="W3349:AB3349"/>
    <mergeCell ref="AC3349:AF3349"/>
    <mergeCell ref="D3350:N3350"/>
    <mergeCell ref="O3350:R3350"/>
    <mergeCell ref="S3350:V3350"/>
    <mergeCell ref="W3350:AB3350"/>
    <mergeCell ref="AC3350:AF3350"/>
    <mergeCell ref="D3347:N3347"/>
    <mergeCell ref="O3347:R3347"/>
    <mergeCell ref="S3347:V3347"/>
    <mergeCell ref="W3347:AB3347"/>
    <mergeCell ref="AC3347:AF3347"/>
    <mergeCell ref="A3348:L3348"/>
    <mergeCell ref="M3348:W3348"/>
    <mergeCell ref="X3348:Y3348"/>
    <mergeCell ref="Z3348:AF3348"/>
    <mergeCell ref="AC3360:AF3360"/>
    <mergeCell ref="D3361:I3361"/>
    <mergeCell ref="J3361:K3361"/>
    <mergeCell ref="N3361:O3361"/>
    <mergeCell ref="P3361:S3361"/>
    <mergeCell ref="T3361:W3361"/>
    <mergeCell ref="X3361:AB3361"/>
    <mergeCell ref="AC3361:AF3361"/>
    <mergeCell ref="D3360:I3360"/>
    <mergeCell ref="J3360:K3360"/>
    <mergeCell ref="N3360:O3360"/>
    <mergeCell ref="P3360:S3360"/>
    <mergeCell ref="T3360:W3360"/>
    <mergeCell ref="X3360:AB3360"/>
    <mergeCell ref="AC3358:AF3358"/>
    <mergeCell ref="D3359:I3359"/>
    <mergeCell ref="J3359:K3359"/>
    <mergeCell ref="N3359:O3359"/>
    <mergeCell ref="P3359:S3359"/>
    <mergeCell ref="T3359:W3359"/>
    <mergeCell ref="X3359:AB3359"/>
    <mergeCell ref="AC3359:AF3359"/>
    <mergeCell ref="A3357:L3357"/>
    <mergeCell ref="M3357:W3357"/>
    <mergeCell ref="X3357:Y3357"/>
    <mergeCell ref="Z3357:AF3357"/>
    <mergeCell ref="A3358:I3358"/>
    <mergeCell ref="J3358:K3358"/>
    <mergeCell ref="N3358:O3358"/>
    <mergeCell ref="P3358:S3358"/>
    <mergeCell ref="T3358:W3358"/>
    <mergeCell ref="X3358:AB3358"/>
    <mergeCell ref="D3355:N3355"/>
    <mergeCell ref="O3355:R3355"/>
    <mergeCell ref="S3355:V3355"/>
    <mergeCell ref="W3355:AB3355"/>
    <mergeCell ref="AC3355:AF3355"/>
    <mergeCell ref="D3356:N3356"/>
    <mergeCell ref="O3356:R3356"/>
    <mergeCell ref="S3356:V3356"/>
    <mergeCell ref="W3356:AB3356"/>
    <mergeCell ref="AC3356:AF3356"/>
    <mergeCell ref="A3382:D3382"/>
    <mergeCell ref="E3382:G3382"/>
    <mergeCell ref="Y3382:AC3382"/>
    <mergeCell ref="AD3382:AF3382"/>
    <mergeCell ref="A3383:G3383"/>
    <mergeCell ref="I3383:AF3383"/>
    <mergeCell ref="A3377:AF3377"/>
    <mergeCell ref="A3378:X3378"/>
    <mergeCell ref="Y3378:AF3378"/>
    <mergeCell ref="A3380:D3381"/>
    <mergeCell ref="E3380:H3380"/>
    <mergeCell ref="I3380:X3382"/>
    <mergeCell ref="Y3380:AC3381"/>
    <mergeCell ref="AD3380:AF3381"/>
    <mergeCell ref="E3381:G3381"/>
    <mergeCell ref="H3381:H3383"/>
    <mergeCell ref="A3368:AF3368"/>
    <mergeCell ref="G3370:Z3373"/>
    <mergeCell ref="AB3370:AF3372"/>
    <mergeCell ref="B3371:E3374"/>
    <mergeCell ref="AB3373:AD3375"/>
    <mergeCell ref="AE3373:AF3376"/>
    <mergeCell ref="G3374:Z3375"/>
    <mergeCell ref="K3365:P3366"/>
    <mergeCell ref="R3365:T3366"/>
    <mergeCell ref="U3365:W3365"/>
    <mergeCell ref="V3366:W3366"/>
    <mergeCell ref="Z3366:AF3366"/>
    <mergeCell ref="A3367:L3367"/>
    <mergeCell ref="M3367:W3367"/>
    <mergeCell ref="Z3367:AF3367"/>
    <mergeCell ref="A3362:L3362"/>
    <mergeCell ref="M3362:W3362"/>
    <mergeCell ref="X3362:Y3362"/>
    <mergeCell ref="Z3362:AF3362"/>
    <mergeCell ref="A3363:AF3363"/>
    <mergeCell ref="A3364:L3364"/>
    <mergeCell ref="M3364:W3364"/>
    <mergeCell ref="X3364:Y3367"/>
    <mergeCell ref="Z3364:AF3365"/>
    <mergeCell ref="A3365:J3366"/>
    <mergeCell ref="M3394:W3394"/>
    <mergeCell ref="Z3394:AF3394"/>
    <mergeCell ref="A3395:N3395"/>
    <mergeCell ref="O3395:R3395"/>
    <mergeCell ref="S3395:V3395"/>
    <mergeCell ref="W3395:AB3395"/>
    <mergeCell ref="AC3395:AF3395"/>
    <mergeCell ref="M3391:W3391"/>
    <mergeCell ref="Z3391:AF3391"/>
    <mergeCell ref="M3392:W3392"/>
    <mergeCell ref="Z3392:AF3392"/>
    <mergeCell ref="M3393:W3393"/>
    <mergeCell ref="Z3393:AF3393"/>
    <mergeCell ref="A3389:N3389"/>
    <mergeCell ref="O3389:R3389"/>
    <mergeCell ref="S3389:V3389"/>
    <mergeCell ref="W3389:AB3389"/>
    <mergeCell ref="AC3389:AF3389"/>
    <mergeCell ref="M3390:W3390"/>
    <mergeCell ref="Z3390:AF3390"/>
    <mergeCell ref="T3387:W3387"/>
    <mergeCell ref="X3387:AB3387"/>
    <mergeCell ref="A3388:L3388"/>
    <mergeCell ref="M3388:W3388"/>
    <mergeCell ref="X3388:Y3388"/>
    <mergeCell ref="Z3388:AF3388"/>
    <mergeCell ref="A3384:AE3384"/>
    <mergeCell ref="AF3384:AF3385"/>
    <mergeCell ref="A3385:AE3385"/>
    <mergeCell ref="A3386:L3387"/>
    <mergeCell ref="M3386:M3387"/>
    <mergeCell ref="N3386:S3386"/>
    <mergeCell ref="T3386:AB3386"/>
    <mergeCell ref="AC3386:AF3387"/>
    <mergeCell ref="N3387:O3387"/>
    <mergeCell ref="P3387:S3387"/>
    <mergeCell ref="A3402:N3402"/>
    <mergeCell ref="O3402:R3402"/>
    <mergeCell ref="S3402:V3402"/>
    <mergeCell ref="W3402:AB3402"/>
    <mergeCell ref="AC3402:AF3402"/>
    <mergeCell ref="D3403:N3403"/>
    <mergeCell ref="O3403:R3403"/>
    <mergeCell ref="S3403:V3403"/>
    <mergeCell ref="W3403:AB3403"/>
    <mergeCell ref="AC3403:AF3403"/>
    <mergeCell ref="D3400:N3400"/>
    <mergeCell ref="O3400:R3400"/>
    <mergeCell ref="S3400:V3400"/>
    <mergeCell ref="W3400:AB3400"/>
    <mergeCell ref="AC3400:AF3400"/>
    <mergeCell ref="A3401:L3401"/>
    <mergeCell ref="M3401:W3401"/>
    <mergeCell ref="X3401:Y3401"/>
    <mergeCell ref="Z3401:AF3401"/>
    <mergeCell ref="A3398:N3398"/>
    <mergeCell ref="O3398:R3398"/>
    <mergeCell ref="S3398:V3398"/>
    <mergeCell ref="W3398:AB3398"/>
    <mergeCell ref="AC3398:AF3398"/>
    <mergeCell ref="D3399:N3399"/>
    <mergeCell ref="O3399:R3399"/>
    <mergeCell ref="S3399:V3399"/>
    <mergeCell ref="W3399:AB3399"/>
    <mergeCell ref="AC3399:AF3399"/>
    <mergeCell ref="D3396:N3396"/>
    <mergeCell ref="O3396:R3396"/>
    <mergeCell ref="S3396:V3396"/>
    <mergeCell ref="W3396:AB3396"/>
    <mergeCell ref="AC3396:AF3396"/>
    <mergeCell ref="A3397:L3397"/>
    <mergeCell ref="M3397:W3397"/>
    <mergeCell ref="X3397:Y3397"/>
    <mergeCell ref="Z3397:AF3397"/>
    <mergeCell ref="AC3409:AF3409"/>
    <mergeCell ref="D3410:I3410"/>
    <mergeCell ref="J3410:K3410"/>
    <mergeCell ref="N3410:O3410"/>
    <mergeCell ref="P3410:S3410"/>
    <mergeCell ref="T3410:W3410"/>
    <mergeCell ref="X3410:AB3410"/>
    <mergeCell ref="AC3410:AF3410"/>
    <mergeCell ref="D3409:I3409"/>
    <mergeCell ref="J3409:K3409"/>
    <mergeCell ref="N3409:O3409"/>
    <mergeCell ref="P3409:S3409"/>
    <mergeCell ref="T3409:W3409"/>
    <mergeCell ref="X3409:AB3409"/>
    <mergeCell ref="AC3407:AF3407"/>
    <mergeCell ref="D3408:I3408"/>
    <mergeCell ref="J3408:K3408"/>
    <mergeCell ref="N3408:O3408"/>
    <mergeCell ref="P3408:S3408"/>
    <mergeCell ref="T3408:W3408"/>
    <mergeCell ref="X3408:AB3408"/>
    <mergeCell ref="AC3408:AF3408"/>
    <mergeCell ref="A3406:L3406"/>
    <mergeCell ref="M3406:W3406"/>
    <mergeCell ref="X3406:Y3406"/>
    <mergeCell ref="Z3406:AF3406"/>
    <mergeCell ref="A3407:I3407"/>
    <mergeCell ref="J3407:K3407"/>
    <mergeCell ref="N3407:O3407"/>
    <mergeCell ref="P3407:S3407"/>
    <mergeCell ref="T3407:W3407"/>
    <mergeCell ref="X3407:AB3407"/>
    <mergeCell ref="D3404:N3404"/>
    <mergeCell ref="O3404:R3404"/>
    <mergeCell ref="S3404:V3404"/>
    <mergeCell ref="W3404:AB3404"/>
    <mergeCell ref="AC3404:AF3404"/>
    <mergeCell ref="D3405:N3405"/>
    <mergeCell ref="O3405:R3405"/>
    <mergeCell ref="S3405:V3405"/>
    <mergeCell ref="W3405:AB3405"/>
    <mergeCell ref="AC3405:AF3405"/>
    <mergeCell ref="A3432:D3433"/>
    <mergeCell ref="Y3432:AC3433"/>
    <mergeCell ref="AD3432:AF3433"/>
    <mergeCell ref="E3433:G3433"/>
    <mergeCell ref="A3434:AE3434"/>
    <mergeCell ref="AF3434:AF3435"/>
    <mergeCell ref="A3435:AE3435"/>
    <mergeCell ref="A3426:AF3426"/>
    <mergeCell ref="A3428:X3428"/>
    <mergeCell ref="Y3428:AF3428"/>
    <mergeCell ref="A3430:D3431"/>
    <mergeCell ref="E3430:H3430"/>
    <mergeCell ref="I3430:X3433"/>
    <mergeCell ref="Y3430:AC3431"/>
    <mergeCell ref="AD3430:AF3431"/>
    <mergeCell ref="E3431:G3432"/>
    <mergeCell ref="H3431:H3433"/>
    <mergeCell ref="A3417:AF3417"/>
    <mergeCell ref="G3419:Z3422"/>
    <mergeCell ref="AB3419:AF3421"/>
    <mergeCell ref="B3420:E3423"/>
    <mergeCell ref="AB3422:AD3424"/>
    <mergeCell ref="AE3422:AF3424"/>
    <mergeCell ref="G3423:Z3424"/>
    <mergeCell ref="K3414:P3414"/>
    <mergeCell ref="R3414:T3414"/>
    <mergeCell ref="V3414:W3415"/>
    <mergeCell ref="Z3414:AF3415"/>
    <mergeCell ref="A3415:U3415"/>
    <mergeCell ref="A3416:L3416"/>
    <mergeCell ref="M3416:W3416"/>
    <mergeCell ref="Z3416:AF3416"/>
    <mergeCell ref="A3411:L3411"/>
    <mergeCell ref="M3411:W3411"/>
    <mergeCell ref="X3411:Y3411"/>
    <mergeCell ref="Z3411:AF3411"/>
    <mergeCell ref="A3412:AF3412"/>
    <mergeCell ref="A3413:L3413"/>
    <mergeCell ref="M3413:W3413"/>
    <mergeCell ref="X3413:Y3416"/>
    <mergeCell ref="Z3413:AF3413"/>
    <mergeCell ref="A3414:J3414"/>
    <mergeCell ref="M3443:W3443"/>
    <mergeCell ref="Z3443:AF3443"/>
    <mergeCell ref="M3444:W3444"/>
    <mergeCell ref="Z3444:AF3444"/>
    <mergeCell ref="A3445:N3445"/>
    <mergeCell ref="O3445:R3445"/>
    <mergeCell ref="S3445:V3445"/>
    <mergeCell ref="W3445:AB3445"/>
    <mergeCell ref="AC3445:AF3445"/>
    <mergeCell ref="M3440:W3440"/>
    <mergeCell ref="Z3440:AF3440"/>
    <mergeCell ref="M3441:W3441"/>
    <mergeCell ref="Z3441:AF3441"/>
    <mergeCell ref="M3442:W3442"/>
    <mergeCell ref="Z3442:AF3442"/>
    <mergeCell ref="A3438:L3438"/>
    <mergeCell ref="M3438:W3438"/>
    <mergeCell ref="X3438:Y3438"/>
    <mergeCell ref="Z3438:AF3438"/>
    <mergeCell ref="A3439:N3439"/>
    <mergeCell ref="O3439:R3439"/>
    <mergeCell ref="S3439:V3439"/>
    <mergeCell ref="W3439:AB3439"/>
    <mergeCell ref="AC3439:AF3439"/>
    <mergeCell ref="A3436:L3437"/>
    <mergeCell ref="M3436:M3437"/>
    <mergeCell ref="N3436:S3436"/>
    <mergeCell ref="T3436:AB3436"/>
    <mergeCell ref="AC3436:AF3437"/>
    <mergeCell ref="N3437:O3437"/>
    <mergeCell ref="P3437:S3437"/>
    <mergeCell ref="T3437:W3437"/>
    <mergeCell ref="X3437:AB3437"/>
    <mergeCell ref="A3452:N3452"/>
    <mergeCell ref="O3452:R3452"/>
    <mergeCell ref="S3452:V3452"/>
    <mergeCell ref="W3452:AB3452"/>
    <mergeCell ref="AC3452:AF3452"/>
    <mergeCell ref="D3453:N3453"/>
    <mergeCell ref="O3453:R3453"/>
    <mergeCell ref="S3453:V3453"/>
    <mergeCell ref="W3453:AB3453"/>
    <mergeCell ref="AC3453:AF3453"/>
    <mergeCell ref="D3450:N3450"/>
    <mergeCell ref="O3450:R3450"/>
    <mergeCell ref="S3450:V3450"/>
    <mergeCell ref="W3450:AB3450"/>
    <mergeCell ref="AC3450:AF3450"/>
    <mergeCell ref="A3451:L3451"/>
    <mergeCell ref="M3451:W3451"/>
    <mergeCell ref="X3451:Y3451"/>
    <mergeCell ref="Z3451:AF3451"/>
    <mergeCell ref="A3448:N3448"/>
    <mergeCell ref="O3448:R3448"/>
    <mergeCell ref="S3448:V3448"/>
    <mergeCell ref="W3448:AB3448"/>
    <mergeCell ref="AC3448:AF3448"/>
    <mergeCell ref="D3449:N3449"/>
    <mergeCell ref="O3449:R3449"/>
    <mergeCell ref="S3449:V3449"/>
    <mergeCell ref="W3449:AB3449"/>
    <mergeCell ref="AC3449:AF3449"/>
    <mergeCell ref="D3446:N3446"/>
    <mergeCell ref="O3446:R3446"/>
    <mergeCell ref="S3446:V3446"/>
    <mergeCell ref="W3446:AB3446"/>
    <mergeCell ref="AC3446:AF3446"/>
    <mergeCell ref="A3447:L3447"/>
    <mergeCell ref="M3447:W3447"/>
    <mergeCell ref="X3447:Y3447"/>
    <mergeCell ref="Z3447:AF3447"/>
    <mergeCell ref="AC3459:AF3459"/>
    <mergeCell ref="D3460:I3460"/>
    <mergeCell ref="J3460:K3460"/>
    <mergeCell ref="N3460:O3460"/>
    <mergeCell ref="P3460:S3460"/>
    <mergeCell ref="T3460:W3460"/>
    <mergeCell ref="X3460:AB3460"/>
    <mergeCell ref="AC3460:AF3460"/>
    <mergeCell ref="D3459:I3459"/>
    <mergeCell ref="J3459:K3459"/>
    <mergeCell ref="N3459:O3459"/>
    <mergeCell ref="P3459:S3459"/>
    <mergeCell ref="T3459:W3459"/>
    <mergeCell ref="X3459:AB3459"/>
    <mergeCell ref="AC3457:AF3457"/>
    <mergeCell ref="D3458:I3458"/>
    <mergeCell ref="J3458:K3458"/>
    <mergeCell ref="N3458:O3458"/>
    <mergeCell ref="P3458:S3458"/>
    <mergeCell ref="T3458:W3458"/>
    <mergeCell ref="X3458:AB3458"/>
    <mergeCell ref="AC3458:AF3458"/>
    <mergeCell ref="A3456:L3456"/>
    <mergeCell ref="M3456:W3456"/>
    <mergeCell ref="X3456:Y3456"/>
    <mergeCell ref="Z3456:AF3456"/>
    <mergeCell ref="A3457:I3457"/>
    <mergeCell ref="J3457:K3457"/>
    <mergeCell ref="N3457:O3457"/>
    <mergeCell ref="P3457:S3457"/>
    <mergeCell ref="T3457:W3457"/>
    <mergeCell ref="X3457:AB3457"/>
    <mergeCell ref="D3454:N3454"/>
    <mergeCell ref="O3454:R3454"/>
    <mergeCell ref="S3454:V3454"/>
    <mergeCell ref="W3454:AB3454"/>
    <mergeCell ref="AC3454:AF3454"/>
    <mergeCell ref="D3455:N3455"/>
    <mergeCell ref="O3455:R3455"/>
    <mergeCell ref="S3455:V3455"/>
    <mergeCell ref="W3455:AB3455"/>
    <mergeCell ref="AC3455:AF3455"/>
    <mergeCell ref="A3481:D3481"/>
    <mergeCell ref="E3481:G3481"/>
    <mergeCell ref="Y3481:AC3481"/>
    <mergeCell ref="AD3481:AF3481"/>
    <mergeCell ref="A3482:G3482"/>
    <mergeCell ref="I3482:AF3482"/>
    <mergeCell ref="A3476:AF3476"/>
    <mergeCell ref="A3477:X3477"/>
    <mergeCell ref="Y3477:AF3477"/>
    <mergeCell ref="A3479:D3480"/>
    <mergeCell ref="E3479:H3479"/>
    <mergeCell ref="I3479:X3481"/>
    <mergeCell ref="Y3479:AC3480"/>
    <mergeCell ref="AD3479:AF3480"/>
    <mergeCell ref="E3480:G3480"/>
    <mergeCell ref="H3480:H3482"/>
    <mergeCell ref="A3467:AF3467"/>
    <mergeCell ref="G3469:Z3472"/>
    <mergeCell ref="AB3469:AF3471"/>
    <mergeCell ref="B3470:E3473"/>
    <mergeCell ref="AB3472:AD3475"/>
    <mergeCell ref="AE3472:AF3475"/>
    <mergeCell ref="G3473:Z3474"/>
    <mergeCell ref="K3464:P3465"/>
    <mergeCell ref="R3464:T3465"/>
    <mergeCell ref="U3464:W3464"/>
    <mergeCell ref="V3465:W3465"/>
    <mergeCell ref="Z3465:AF3465"/>
    <mergeCell ref="A3466:L3466"/>
    <mergeCell ref="M3466:W3466"/>
    <mergeCell ref="Z3466:AF3466"/>
    <mergeCell ref="A3461:L3461"/>
    <mergeCell ref="M3461:W3461"/>
    <mergeCell ref="X3461:Y3461"/>
    <mergeCell ref="Z3461:AF3461"/>
    <mergeCell ref="A3462:AF3462"/>
    <mergeCell ref="A3463:L3463"/>
    <mergeCell ref="M3463:W3463"/>
    <mergeCell ref="X3463:Y3466"/>
    <mergeCell ref="Z3463:AF3464"/>
    <mergeCell ref="A3464:J3465"/>
    <mergeCell ref="M3493:W3493"/>
    <mergeCell ref="Z3493:AF3493"/>
    <mergeCell ref="M3494:W3494"/>
    <mergeCell ref="Z3494:AF3494"/>
    <mergeCell ref="A3495:N3495"/>
    <mergeCell ref="O3495:R3495"/>
    <mergeCell ref="S3495:V3495"/>
    <mergeCell ref="W3495:AB3495"/>
    <mergeCell ref="AC3495:AF3495"/>
    <mergeCell ref="M3490:W3490"/>
    <mergeCell ref="Z3490:AF3490"/>
    <mergeCell ref="M3491:W3491"/>
    <mergeCell ref="Z3491:AF3491"/>
    <mergeCell ref="M3492:W3492"/>
    <mergeCell ref="Z3492:AF3492"/>
    <mergeCell ref="A3488:N3488"/>
    <mergeCell ref="O3488:R3488"/>
    <mergeCell ref="S3488:V3488"/>
    <mergeCell ref="W3488:AB3488"/>
    <mergeCell ref="AC3488:AF3488"/>
    <mergeCell ref="D3489:N3489"/>
    <mergeCell ref="O3489:R3489"/>
    <mergeCell ref="S3489:V3489"/>
    <mergeCell ref="W3489:AB3489"/>
    <mergeCell ref="AC3489:AF3489"/>
    <mergeCell ref="T3486:W3486"/>
    <mergeCell ref="X3486:AB3486"/>
    <mergeCell ref="A3487:L3487"/>
    <mergeCell ref="M3487:W3487"/>
    <mergeCell ref="X3487:Y3487"/>
    <mergeCell ref="Z3487:AF3487"/>
    <mergeCell ref="A3483:AE3483"/>
    <mergeCell ref="AF3483:AF3484"/>
    <mergeCell ref="A3484:AE3484"/>
    <mergeCell ref="A3485:L3486"/>
    <mergeCell ref="M3485:M3486"/>
    <mergeCell ref="N3485:S3485"/>
    <mergeCell ref="T3485:AB3485"/>
    <mergeCell ref="AC3485:AF3486"/>
    <mergeCell ref="N3486:O3486"/>
    <mergeCell ref="P3486:S3486"/>
    <mergeCell ref="A3502:L3502"/>
    <mergeCell ref="M3502:W3502"/>
    <mergeCell ref="X3502:Y3502"/>
    <mergeCell ref="Z3502:AF3502"/>
    <mergeCell ref="A3503:N3503"/>
    <mergeCell ref="O3503:R3503"/>
    <mergeCell ref="S3503:V3503"/>
    <mergeCell ref="W3503:AB3503"/>
    <mergeCell ref="AC3503:AF3503"/>
    <mergeCell ref="D3500:N3500"/>
    <mergeCell ref="O3500:R3500"/>
    <mergeCell ref="S3500:V3500"/>
    <mergeCell ref="W3500:AB3500"/>
    <mergeCell ref="AC3500:AF3500"/>
    <mergeCell ref="D3501:N3501"/>
    <mergeCell ref="O3501:R3501"/>
    <mergeCell ref="S3501:V3501"/>
    <mergeCell ref="W3501:AB3501"/>
    <mergeCell ref="AC3501:AF3501"/>
    <mergeCell ref="D3498:N3498"/>
    <mergeCell ref="O3498:R3498"/>
    <mergeCell ref="S3498:V3498"/>
    <mergeCell ref="W3498:AB3498"/>
    <mergeCell ref="AC3498:AF3498"/>
    <mergeCell ref="D3499:N3499"/>
    <mergeCell ref="O3499:R3499"/>
    <mergeCell ref="S3499:V3499"/>
    <mergeCell ref="W3499:AB3499"/>
    <mergeCell ref="AC3499:AF3499"/>
    <mergeCell ref="D3496:N3496"/>
    <mergeCell ref="O3496:R3496"/>
    <mergeCell ref="S3496:V3496"/>
    <mergeCell ref="W3496:AB3496"/>
    <mergeCell ref="AC3496:AF3496"/>
    <mergeCell ref="D3497:N3497"/>
    <mergeCell ref="O3497:R3497"/>
    <mergeCell ref="S3497:V3497"/>
    <mergeCell ref="W3497:AB3497"/>
    <mergeCell ref="AC3497:AF3497"/>
    <mergeCell ref="D3510:N3510"/>
    <mergeCell ref="O3510:R3510"/>
    <mergeCell ref="S3510:V3510"/>
    <mergeCell ref="W3510:AB3510"/>
    <mergeCell ref="AC3510:AF3510"/>
    <mergeCell ref="D3511:N3511"/>
    <mergeCell ref="O3511:R3511"/>
    <mergeCell ref="S3511:V3511"/>
    <mergeCell ref="W3511:AB3511"/>
    <mergeCell ref="AC3511:AF3511"/>
    <mergeCell ref="D3508:N3508"/>
    <mergeCell ref="O3508:R3508"/>
    <mergeCell ref="S3508:V3508"/>
    <mergeCell ref="W3508:AB3508"/>
    <mergeCell ref="AC3508:AF3508"/>
    <mergeCell ref="D3509:N3509"/>
    <mergeCell ref="O3509:R3509"/>
    <mergeCell ref="S3509:V3509"/>
    <mergeCell ref="W3509:AB3509"/>
    <mergeCell ref="AC3509:AF3509"/>
    <mergeCell ref="A3506:N3506"/>
    <mergeCell ref="O3506:R3506"/>
    <mergeCell ref="S3506:V3506"/>
    <mergeCell ref="W3506:AB3506"/>
    <mergeCell ref="AC3506:AF3506"/>
    <mergeCell ref="D3507:N3507"/>
    <mergeCell ref="O3507:R3507"/>
    <mergeCell ref="S3507:V3507"/>
    <mergeCell ref="W3507:AB3507"/>
    <mergeCell ref="AC3507:AF3507"/>
    <mergeCell ref="D3504:N3504"/>
    <mergeCell ref="O3504:R3504"/>
    <mergeCell ref="S3504:V3504"/>
    <mergeCell ref="W3504:AB3504"/>
    <mergeCell ref="AC3504:AF3504"/>
    <mergeCell ref="A3505:L3505"/>
    <mergeCell ref="M3505:W3505"/>
    <mergeCell ref="X3505:Y3505"/>
    <mergeCell ref="Z3505:AF3505"/>
    <mergeCell ref="AC3527:AF3527"/>
    <mergeCell ref="D3528:I3528"/>
    <mergeCell ref="J3528:K3528"/>
    <mergeCell ref="N3528:O3528"/>
    <mergeCell ref="P3528:S3528"/>
    <mergeCell ref="T3528:W3528"/>
    <mergeCell ref="X3528:AB3528"/>
    <mergeCell ref="AC3528:AF3528"/>
    <mergeCell ref="D3527:I3527"/>
    <mergeCell ref="J3527:K3527"/>
    <mergeCell ref="N3527:O3527"/>
    <mergeCell ref="P3527:S3527"/>
    <mergeCell ref="T3527:W3527"/>
    <mergeCell ref="X3527:AB3527"/>
    <mergeCell ref="A3522:AF3522"/>
    <mergeCell ref="A3524:X3524"/>
    <mergeCell ref="Y3524:AF3524"/>
    <mergeCell ref="A3526:I3526"/>
    <mergeCell ref="J3526:K3526"/>
    <mergeCell ref="N3526:O3526"/>
    <mergeCell ref="P3526:S3526"/>
    <mergeCell ref="T3526:W3526"/>
    <mergeCell ref="X3526:AB3526"/>
    <mergeCell ref="AC3526:AF3526"/>
    <mergeCell ref="G3515:Z3518"/>
    <mergeCell ref="AB3515:AF3517"/>
    <mergeCell ref="B3516:E3519"/>
    <mergeCell ref="AB3518:AD3520"/>
    <mergeCell ref="AE3518:AF3520"/>
    <mergeCell ref="G3519:Z3520"/>
    <mergeCell ref="D3512:N3512"/>
    <mergeCell ref="O3512:R3512"/>
    <mergeCell ref="S3512:V3512"/>
    <mergeCell ref="W3512:AB3512"/>
    <mergeCell ref="AC3512:AF3512"/>
    <mergeCell ref="A3513:L3513"/>
    <mergeCell ref="M3513:W3513"/>
    <mergeCell ref="X3513:Y3513"/>
    <mergeCell ref="Z3513:AF3513"/>
    <mergeCell ref="K3536:P3536"/>
    <mergeCell ref="R3536:T3536"/>
    <mergeCell ref="V3536:W3536"/>
    <mergeCell ref="Z3536:AF3536"/>
    <mergeCell ref="A3537:L3537"/>
    <mergeCell ref="M3537:W3537"/>
    <mergeCell ref="Z3537:AF3537"/>
    <mergeCell ref="A3533:L3533"/>
    <mergeCell ref="M3533:W3533"/>
    <mergeCell ref="X3533:Y3533"/>
    <mergeCell ref="Z3533:AF3533"/>
    <mergeCell ref="A3534:AF3534"/>
    <mergeCell ref="A3535:L3535"/>
    <mergeCell ref="M3535:W3535"/>
    <mergeCell ref="X3535:Y3537"/>
    <mergeCell ref="Z3535:AF3535"/>
    <mergeCell ref="A3536:J3536"/>
    <mergeCell ref="AC3531:AF3531"/>
    <mergeCell ref="D3532:I3532"/>
    <mergeCell ref="J3532:K3532"/>
    <mergeCell ref="N3532:O3532"/>
    <mergeCell ref="P3532:S3532"/>
    <mergeCell ref="T3532:W3532"/>
    <mergeCell ref="X3532:AB3532"/>
    <mergeCell ref="AC3532:AF3532"/>
    <mergeCell ref="D3531:I3531"/>
    <mergeCell ref="J3531:K3531"/>
    <mergeCell ref="N3531:O3531"/>
    <mergeCell ref="P3531:S3531"/>
    <mergeCell ref="T3531:W3531"/>
    <mergeCell ref="X3531:AB3531"/>
    <mergeCell ref="AC3529:AF3529"/>
    <mergeCell ref="D3530:I3530"/>
    <mergeCell ref="J3530:K3530"/>
    <mergeCell ref="N3530:O3530"/>
    <mergeCell ref="P3530:S3530"/>
    <mergeCell ref="T3530:W3530"/>
    <mergeCell ref="X3530:AB3530"/>
    <mergeCell ref="AC3530:AF3530"/>
    <mergeCell ref="D3529:I3529"/>
    <mergeCell ref="J3529:K3529"/>
    <mergeCell ref="N3529:O3529"/>
    <mergeCell ref="P3529:S3529"/>
    <mergeCell ref="T3529:W3529"/>
    <mergeCell ref="X3529:AB3529"/>
    <mergeCell ref="A3558:AE3558"/>
    <mergeCell ref="AF3558:AF3559"/>
    <mergeCell ref="A3559:AE3559"/>
    <mergeCell ref="A3560:L3561"/>
    <mergeCell ref="M3560:M3561"/>
    <mergeCell ref="N3560:S3560"/>
    <mergeCell ref="T3560:AB3560"/>
    <mergeCell ref="AC3560:AF3561"/>
    <mergeCell ref="N3561:O3561"/>
    <mergeCell ref="P3561:S3561"/>
    <mergeCell ref="A3555:D3556"/>
    <mergeCell ref="Y3555:AC3556"/>
    <mergeCell ref="AD3555:AF3556"/>
    <mergeCell ref="E3556:G3556"/>
    <mergeCell ref="A3557:G3557"/>
    <mergeCell ref="I3557:AF3557"/>
    <mergeCell ref="A3550:AF3550"/>
    <mergeCell ref="A3551:X3551"/>
    <mergeCell ref="Y3551:AF3551"/>
    <mergeCell ref="A3553:D3554"/>
    <mergeCell ref="E3553:H3553"/>
    <mergeCell ref="I3553:X3556"/>
    <mergeCell ref="Y3553:AC3554"/>
    <mergeCell ref="AD3553:AF3554"/>
    <mergeCell ref="E3554:G3555"/>
    <mergeCell ref="H3554:H3557"/>
    <mergeCell ref="A3538:AF3538"/>
    <mergeCell ref="G3543:Z3546"/>
    <mergeCell ref="AB3543:AF3545"/>
    <mergeCell ref="B3544:E3547"/>
    <mergeCell ref="AB3546:AD3549"/>
    <mergeCell ref="AE3546:AF3549"/>
    <mergeCell ref="G3547:Z3548"/>
    <mergeCell ref="A3570:L3570"/>
    <mergeCell ref="M3570:W3570"/>
    <mergeCell ref="X3570:Y3570"/>
    <mergeCell ref="Z3570:AF3570"/>
    <mergeCell ref="A3571:N3571"/>
    <mergeCell ref="O3571:R3571"/>
    <mergeCell ref="S3571:V3571"/>
    <mergeCell ref="W3571:AB3571"/>
    <mergeCell ref="AC3571:AF3571"/>
    <mergeCell ref="M3568:W3568"/>
    <mergeCell ref="Z3568:AF3568"/>
    <mergeCell ref="A3569:N3569"/>
    <mergeCell ref="O3569:R3569"/>
    <mergeCell ref="S3569:V3569"/>
    <mergeCell ref="W3569:AB3569"/>
    <mergeCell ref="AC3569:AF3569"/>
    <mergeCell ref="M3565:W3565"/>
    <mergeCell ref="Z3565:AF3565"/>
    <mergeCell ref="M3566:W3566"/>
    <mergeCell ref="Z3566:AF3566"/>
    <mergeCell ref="M3567:W3567"/>
    <mergeCell ref="Z3567:AF3567"/>
    <mergeCell ref="A3563:N3563"/>
    <mergeCell ref="O3563:R3563"/>
    <mergeCell ref="S3563:V3563"/>
    <mergeCell ref="W3563:AB3563"/>
    <mergeCell ref="AC3563:AF3563"/>
    <mergeCell ref="M3564:W3564"/>
    <mergeCell ref="Z3564:AF3564"/>
    <mergeCell ref="T3561:W3561"/>
    <mergeCell ref="X3561:AB3561"/>
    <mergeCell ref="A3562:L3562"/>
    <mergeCell ref="M3562:W3562"/>
    <mergeCell ref="X3562:Y3562"/>
    <mergeCell ref="Z3562:AF3562"/>
    <mergeCell ref="A3578:L3578"/>
    <mergeCell ref="M3578:W3578"/>
    <mergeCell ref="X3578:Y3578"/>
    <mergeCell ref="Z3578:AF3578"/>
    <mergeCell ref="A3579:I3579"/>
    <mergeCell ref="J3579:K3579"/>
    <mergeCell ref="N3579:O3579"/>
    <mergeCell ref="P3579:S3579"/>
    <mergeCell ref="T3579:W3579"/>
    <mergeCell ref="X3579:AB3579"/>
    <mergeCell ref="A3576:L3576"/>
    <mergeCell ref="M3576:W3576"/>
    <mergeCell ref="X3576:Y3576"/>
    <mergeCell ref="Z3576:AF3576"/>
    <mergeCell ref="A3577:N3577"/>
    <mergeCell ref="O3577:R3577"/>
    <mergeCell ref="S3577:V3577"/>
    <mergeCell ref="W3577:AB3577"/>
    <mergeCell ref="AC3577:AF3577"/>
    <mergeCell ref="D3574:N3574"/>
    <mergeCell ref="O3574:R3574"/>
    <mergeCell ref="S3574:V3574"/>
    <mergeCell ref="W3574:AB3574"/>
    <mergeCell ref="AC3574:AF3574"/>
    <mergeCell ref="D3575:N3575"/>
    <mergeCell ref="O3575:R3575"/>
    <mergeCell ref="S3575:V3575"/>
    <mergeCell ref="W3575:AB3575"/>
    <mergeCell ref="AC3575:AF3575"/>
    <mergeCell ref="D3572:N3572"/>
    <mergeCell ref="O3572:R3572"/>
    <mergeCell ref="S3572:V3572"/>
    <mergeCell ref="W3572:AB3572"/>
    <mergeCell ref="AC3572:AF3572"/>
    <mergeCell ref="D3573:N3573"/>
    <mergeCell ref="O3573:R3573"/>
    <mergeCell ref="S3573:V3573"/>
    <mergeCell ref="W3573:AB3573"/>
    <mergeCell ref="AC3573:AF3573"/>
    <mergeCell ref="A3595:AF3595"/>
    <mergeCell ref="A3597:X3597"/>
    <mergeCell ref="Y3597:AF3597"/>
    <mergeCell ref="A3599:D3599"/>
    <mergeCell ref="E3599:G3600"/>
    <mergeCell ref="H3599:H3602"/>
    <mergeCell ref="I3599:X3601"/>
    <mergeCell ref="Y3599:AC3599"/>
    <mergeCell ref="AD3599:AF3599"/>
    <mergeCell ref="A3600:D3601"/>
    <mergeCell ref="A3585:L3585"/>
    <mergeCell ref="M3585:W3585"/>
    <mergeCell ref="Z3585:AF3585"/>
    <mergeCell ref="A3586:AF3586"/>
    <mergeCell ref="G3589:Z3591"/>
    <mergeCell ref="AB3589:AF3590"/>
    <mergeCell ref="B3590:E3592"/>
    <mergeCell ref="AB3591:AD3593"/>
    <mergeCell ref="AE3591:AF3594"/>
    <mergeCell ref="G3592:Z3593"/>
    <mergeCell ref="A3582:L3582"/>
    <mergeCell ref="M3582:W3582"/>
    <mergeCell ref="X3582:Y3585"/>
    <mergeCell ref="Z3582:AF3582"/>
    <mergeCell ref="A3583:J3583"/>
    <mergeCell ref="K3583:P3583"/>
    <mergeCell ref="R3583:T3583"/>
    <mergeCell ref="V3583:W3584"/>
    <mergeCell ref="Z3583:AF3584"/>
    <mergeCell ref="A3584:U3584"/>
    <mergeCell ref="AC3579:AF3579"/>
    <mergeCell ref="A3580:L3580"/>
    <mergeCell ref="M3580:W3580"/>
    <mergeCell ref="X3580:Y3580"/>
    <mergeCell ref="Z3580:AF3580"/>
    <mergeCell ref="A3581:AF3581"/>
    <mergeCell ref="M3612:W3612"/>
    <mergeCell ref="Z3612:AF3612"/>
    <mergeCell ref="M3613:W3613"/>
    <mergeCell ref="Z3613:AF3613"/>
    <mergeCell ref="M3614:W3614"/>
    <mergeCell ref="Z3614:AF3614"/>
    <mergeCell ref="D3610:N3610"/>
    <mergeCell ref="O3610:R3610"/>
    <mergeCell ref="S3610:V3610"/>
    <mergeCell ref="W3610:AB3610"/>
    <mergeCell ref="AC3610:AF3610"/>
    <mergeCell ref="M3611:W3611"/>
    <mergeCell ref="Z3611:AF3611"/>
    <mergeCell ref="A3608:L3608"/>
    <mergeCell ref="M3608:W3608"/>
    <mergeCell ref="X3608:Y3608"/>
    <mergeCell ref="Z3608:AF3608"/>
    <mergeCell ref="A3609:N3609"/>
    <mergeCell ref="O3609:R3609"/>
    <mergeCell ref="S3609:V3609"/>
    <mergeCell ref="W3609:AB3609"/>
    <mergeCell ref="AC3609:AF3609"/>
    <mergeCell ref="A3606:L3607"/>
    <mergeCell ref="M3606:M3607"/>
    <mergeCell ref="N3606:S3606"/>
    <mergeCell ref="T3606:AB3606"/>
    <mergeCell ref="AC3606:AF3607"/>
    <mergeCell ref="N3607:O3607"/>
    <mergeCell ref="P3607:S3607"/>
    <mergeCell ref="T3607:W3607"/>
    <mergeCell ref="X3607:AB3607"/>
    <mergeCell ref="Y3600:AC3601"/>
    <mergeCell ref="AD3600:AF3601"/>
    <mergeCell ref="E3601:G3601"/>
    <mergeCell ref="A3602:G3602"/>
    <mergeCell ref="I3602:AF3602"/>
    <mergeCell ref="A3603:AE3603"/>
    <mergeCell ref="AF3603:AF3605"/>
    <mergeCell ref="A3604:AE3605"/>
    <mergeCell ref="D3621:N3621"/>
    <mergeCell ref="O3621:R3621"/>
    <mergeCell ref="S3621:V3621"/>
    <mergeCell ref="W3621:AB3621"/>
    <mergeCell ref="AC3621:AF3621"/>
    <mergeCell ref="A3622:L3622"/>
    <mergeCell ref="M3622:W3622"/>
    <mergeCell ref="X3622:Y3622"/>
    <mergeCell ref="Z3622:AF3622"/>
    <mergeCell ref="D3619:N3619"/>
    <mergeCell ref="O3619:R3619"/>
    <mergeCell ref="S3619:V3619"/>
    <mergeCell ref="W3619:AB3619"/>
    <mergeCell ref="AC3619:AF3619"/>
    <mergeCell ref="D3620:N3620"/>
    <mergeCell ref="O3620:R3620"/>
    <mergeCell ref="S3620:V3620"/>
    <mergeCell ref="W3620:AB3620"/>
    <mergeCell ref="AC3620:AF3620"/>
    <mergeCell ref="D3617:N3617"/>
    <mergeCell ref="O3617:R3617"/>
    <mergeCell ref="S3617:V3617"/>
    <mergeCell ref="W3617:AB3617"/>
    <mergeCell ref="AC3617:AF3617"/>
    <mergeCell ref="D3618:N3618"/>
    <mergeCell ref="O3618:R3618"/>
    <mergeCell ref="S3618:V3618"/>
    <mergeCell ref="W3618:AB3618"/>
    <mergeCell ref="AC3618:AF3618"/>
    <mergeCell ref="M3615:W3615"/>
    <mergeCell ref="Z3615:AF3615"/>
    <mergeCell ref="A3616:N3616"/>
    <mergeCell ref="O3616:R3616"/>
    <mergeCell ref="S3616:V3616"/>
    <mergeCell ref="W3616:AB3616"/>
    <mergeCell ref="AC3616:AF3616"/>
    <mergeCell ref="D3629:N3629"/>
    <mergeCell ref="O3629:R3629"/>
    <mergeCell ref="S3629:V3629"/>
    <mergeCell ref="W3629:AB3629"/>
    <mergeCell ref="AC3629:AF3629"/>
    <mergeCell ref="A3630:L3630"/>
    <mergeCell ref="M3630:W3630"/>
    <mergeCell ref="X3630:Y3630"/>
    <mergeCell ref="Z3630:AF3630"/>
    <mergeCell ref="D3627:N3627"/>
    <mergeCell ref="O3627:R3627"/>
    <mergeCell ref="S3627:V3627"/>
    <mergeCell ref="W3627:AB3627"/>
    <mergeCell ref="AC3627:AF3627"/>
    <mergeCell ref="D3628:N3628"/>
    <mergeCell ref="O3628:R3628"/>
    <mergeCell ref="S3628:V3628"/>
    <mergeCell ref="W3628:AB3628"/>
    <mergeCell ref="AC3628:AF3628"/>
    <mergeCell ref="A3625:N3625"/>
    <mergeCell ref="O3625:R3625"/>
    <mergeCell ref="S3625:V3625"/>
    <mergeCell ref="W3625:AB3625"/>
    <mergeCell ref="AC3625:AF3625"/>
    <mergeCell ref="D3626:N3626"/>
    <mergeCell ref="O3626:R3626"/>
    <mergeCell ref="S3626:V3626"/>
    <mergeCell ref="W3626:AB3626"/>
    <mergeCell ref="AC3626:AF3626"/>
    <mergeCell ref="A3623:N3623"/>
    <mergeCell ref="O3623:R3623"/>
    <mergeCell ref="S3623:V3623"/>
    <mergeCell ref="W3623:AB3623"/>
    <mergeCell ref="AC3623:AF3623"/>
    <mergeCell ref="A3624:L3624"/>
    <mergeCell ref="M3624:W3624"/>
    <mergeCell ref="X3624:Y3624"/>
    <mergeCell ref="Z3624:AF3624"/>
    <mergeCell ref="A3643:AF3643"/>
    <mergeCell ref="A3644:X3644"/>
    <mergeCell ref="Y3644:AF3644"/>
    <mergeCell ref="A3646:I3646"/>
    <mergeCell ref="J3646:K3646"/>
    <mergeCell ref="N3646:O3646"/>
    <mergeCell ref="P3646:S3646"/>
    <mergeCell ref="T3646:W3646"/>
    <mergeCell ref="X3646:AB3646"/>
    <mergeCell ref="AC3646:AF3646"/>
    <mergeCell ref="G3636:Z3639"/>
    <mergeCell ref="AB3636:AF3638"/>
    <mergeCell ref="B3637:E3640"/>
    <mergeCell ref="AB3639:AD3641"/>
    <mergeCell ref="AE3639:AF3641"/>
    <mergeCell ref="G3640:Z3640"/>
    <mergeCell ref="AC3633:AF3633"/>
    <mergeCell ref="D3634:I3634"/>
    <mergeCell ref="J3634:K3634"/>
    <mergeCell ref="N3634:O3634"/>
    <mergeCell ref="P3634:S3634"/>
    <mergeCell ref="T3634:W3634"/>
    <mergeCell ref="X3634:AB3634"/>
    <mergeCell ref="AC3634:AF3634"/>
    <mergeCell ref="D3633:I3633"/>
    <mergeCell ref="J3633:K3633"/>
    <mergeCell ref="N3633:O3633"/>
    <mergeCell ref="P3633:S3633"/>
    <mergeCell ref="T3633:W3633"/>
    <mergeCell ref="X3633:AB3633"/>
    <mergeCell ref="AC3631:AF3631"/>
    <mergeCell ref="D3632:I3632"/>
    <mergeCell ref="J3632:K3632"/>
    <mergeCell ref="N3632:O3632"/>
    <mergeCell ref="P3632:S3632"/>
    <mergeCell ref="T3632:W3632"/>
    <mergeCell ref="X3632:AB3632"/>
    <mergeCell ref="AC3632:AF3632"/>
    <mergeCell ref="A3631:I3631"/>
    <mergeCell ref="J3631:K3631"/>
    <mergeCell ref="N3631:O3631"/>
    <mergeCell ref="P3631:S3631"/>
    <mergeCell ref="T3631:W3631"/>
    <mergeCell ref="X3631:AB3631"/>
    <mergeCell ref="A3664:AF3664"/>
    <mergeCell ref="A3665:X3665"/>
    <mergeCell ref="Y3665:AF3665"/>
    <mergeCell ref="A3667:D3668"/>
    <mergeCell ref="E3667:H3667"/>
    <mergeCell ref="I3667:X3670"/>
    <mergeCell ref="Y3667:AC3668"/>
    <mergeCell ref="AD3667:AF3668"/>
    <mergeCell ref="E3668:G3669"/>
    <mergeCell ref="H3668:H3671"/>
    <mergeCell ref="M3652:W3652"/>
    <mergeCell ref="Z3652:AF3652"/>
    <mergeCell ref="A3653:AF3653"/>
    <mergeCell ref="G3658:Z3660"/>
    <mergeCell ref="AB3658:AF3659"/>
    <mergeCell ref="B3659:E3661"/>
    <mergeCell ref="AB3660:AD3662"/>
    <mergeCell ref="AE3660:AF3663"/>
    <mergeCell ref="G3661:Z3662"/>
    <mergeCell ref="A3650:L3650"/>
    <mergeCell ref="M3650:W3650"/>
    <mergeCell ref="X3650:Y3652"/>
    <mergeCell ref="Z3650:AF3650"/>
    <mergeCell ref="A3651:J3651"/>
    <mergeCell ref="K3651:P3651"/>
    <mergeCell ref="R3651:T3651"/>
    <mergeCell ref="V3651:W3651"/>
    <mergeCell ref="Z3651:AF3651"/>
    <mergeCell ref="A3652:L3652"/>
    <mergeCell ref="AC3647:AF3647"/>
    <mergeCell ref="A3648:L3648"/>
    <mergeCell ref="M3648:W3648"/>
    <mergeCell ref="X3648:Y3648"/>
    <mergeCell ref="Z3648:AF3648"/>
    <mergeCell ref="A3649:AF3649"/>
    <mergeCell ref="D3647:I3647"/>
    <mergeCell ref="J3647:K3647"/>
    <mergeCell ref="N3647:O3647"/>
    <mergeCell ref="P3647:S3647"/>
    <mergeCell ref="T3647:W3647"/>
    <mergeCell ref="X3647:AB3647"/>
    <mergeCell ref="M3680:W3680"/>
    <mergeCell ref="Z3680:AF3680"/>
    <mergeCell ref="M3681:W3681"/>
    <mergeCell ref="Z3681:AF3681"/>
    <mergeCell ref="M3682:W3682"/>
    <mergeCell ref="Z3682:AF3682"/>
    <mergeCell ref="A3678:N3678"/>
    <mergeCell ref="O3678:R3678"/>
    <mergeCell ref="S3678:V3678"/>
    <mergeCell ref="W3678:AB3678"/>
    <mergeCell ref="AC3678:AF3678"/>
    <mergeCell ref="D3679:N3679"/>
    <mergeCell ref="O3679:R3679"/>
    <mergeCell ref="S3679:V3679"/>
    <mergeCell ref="W3679:AB3679"/>
    <mergeCell ref="AC3679:AF3679"/>
    <mergeCell ref="T3676:W3676"/>
    <mergeCell ref="X3676:AB3676"/>
    <mergeCell ref="A3677:L3677"/>
    <mergeCell ref="M3677:W3677"/>
    <mergeCell ref="X3677:Y3677"/>
    <mergeCell ref="Z3677:AF3677"/>
    <mergeCell ref="A3672:AE3672"/>
    <mergeCell ref="AF3672:AF3674"/>
    <mergeCell ref="A3673:AE3674"/>
    <mergeCell ref="A3675:L3676"/>
    <mergeCell ref="M3675:M3676"/>
    <mergeCell ref="N3675:S3675"/>
    <mergeCell ref="T3675:AB3675"/>
    <mergeCell ref="AC3675:AF3676"/>
    <mergeCell ref="N3676:O3676"/>
    <mergeCell ref="P3676:S3676"/>
    <mergeCell ref="A3669:D3670"/>
    <mergeCell ref="Y3669:AC3670"/>
    <mergeCell ref="AD3669:AF3670"/>
    <mergeCell ref="E3670:G3670"/>
    <mergeCell ref="A3671:G3671"/>
    <mergeCell ref="I3671:AF3671"/>
    <mergeCell ref="A3690:L3690"/>
    <mergeCell ref="M3690:W3690"/>
    <mergeCell ref="X3690:Y3690"/>
    <mergeCell ref="Z3690:AF3690"/>
    <mergeCell ref="A3691:N3691"/>
    <mergeCell ref="O3691:R3691"/>
    <mergeCell ref="S3691:V3691"/>
    <mergeCell ref="W3691:AB3691"/>
    <mergeCell ref="AC3691:AF3691"/>
    <mergeCell ref="D3688:N3688"/>
    <mergeCell ref="O3688:R3688"/>
    <mergeCell ref="S3688:V3688"/>
    <mergeCell ref="W3688:AB3688"/>
    <mergeCell ref="AC3688:AF3688"/>
    <mergeCell ref="D3689:N3689"/>
    <mergeCell ref="O3689:R3689"/>
    <mergeCell ref="S3689:V3689"/>
    <mergeCell ref="W3689:AB3689"/>
    <mergeCell ref="AC3689:AF3689"/>
    <mergeCell ref="D3686:N3686"/>
    <mergeCell ref="O3686:R3686"/>
    <mergeCell ref="S3686:V3686"/>
    <mergeCell ref="W3686:AB3686"/>
    <mergeCell ref="AC3686:AF3686"/>
    <mergeCell ref="D3687:N3687"/>
    <mergeCell ref="O3687:R3687"/>
    <mergeCell ref="S3687:V3687"/>
    <mergeCell ref="W3687:AB3687"/>
    <mergeCell ref="AC3687:AF3687"/>
    <mergeCell ref="M3683:W3683"/>
    <mergeCell ref="Z3683:AF3683"/>
    <mergeCell ref="M3684:W3684"/>
    <mergeCell ref="Z3684:AF3684"/>
    <mergeCell ref="A3685:N3685"/>
    <mergeCell ref="O3685:R3685"/>
    <mergeCell ref="S3685:V3685"/>
    <mergeCell ref="W3685:AB3685"/>
    <mergeCell ref="AC3685:AF3685"/>
    <mergeCell ref="A3698:L3698"/>
    <mergeCell ref="M3698:W3698"/>
    <mergeCell ref="X3698:Y3698"/>
    <mergeCell ref="Z3698:AF3698"/>
    <mergeCell ref="A3699:I3699"/>
    <mergeCell ref="J3699:K3699"/>
    <mergeCell ref="N3699:O3699"/>
    <mergeCell ref="P3699:S3699"/>
    <mergeCell ref="T3699:W3699"/>
    <mergeCell ref="X3699:AB3699"/>
    <mergeCell ref="D3696:N3696"/>
    <mergeCell ref="O3696:R3696"/>
    <mergeCell ref="S3696:V3696"/>
    <mergeCell ref="W3696:AB3696"/>
    <mergeCell ref="AC3696:AF3696"/>
    <mergeCell ref="D3697:N3697"/>
    <mergeCell ref="O3697:R3697"/>
    <mergeCell ref="S3697:V3697"/>
    <mergeCell ref="W3697:AB3697"/>
    <mergeCell ref="AC3697:AF3697"/>
    <mergeCell ref="D3694:N3694"/>
    <mergeCell ref="O3694:R3694"/>
    <mergeCell ref="S3694:V3694"/>
    <mergeCell ref="W3694:AB3694"/>
    <mergeCell ref="AC3694:AF3694"/>
    <mergeCell ref="D3695:N3695"/>
    <mergeCell ref="O3695:R3695"/>
    <mergeCell ref="S3695:V3695"/>
    <mergeCell ref="W3695:AB3695"/>
    <mergeCell ref="AC3695:AF3695"/>
    <mergeCell ref="A3692:L3692"/>
    <mergeCell ref="M3692:W3692"/>
    <mergeCell ref="X3692:Y3692"/>
    <mergeCell ref="Z3692:AF3692"/>
    <mergeCell ref="A3693:N3693"/>
    <mergeCell ref="O3693:R3693"/>
    <mergeCell ref="S3693:V3693"/>
    <mergeCell ref="W3693:AB3693"/>
    <mergeCell ref="AC3693:AF3693"/>
    <mergeCell ref="A3711:AF3711"/>
    <mergeCell ref="A3712:X3712"/>
    <mergeCell ref="Y3712:AF3712"/>
    <mergeCell ref="A3714:I3714"/>
    <mergeCell ref="J3714:K3714"/>
    <mergeCell ref="N3714:O3714"/>
    <mergeCell ref="P3714:S3714"/>
    <mergeCell ref="T3714:W3714"/>
    <mergeCell ref="X3714:AB3714"/>
    <mergeCell ref="AC3714:AF3714"/>
    <mergeCell ref="G3704:Z3707"/>
    <mergeCell ref="AB3704:AF3706"/>
    <mergeCell ref="B3705:E3708"/>
    <mergeCell ref="AB3707:AD3709"/>
    <mergeCell ref="AE3707:AF3709"/>
    <mergeCell ref="G3708:Z3708"/>
    <mergeCell ref="AC3701:AF3701"/>
    <mergeCell ref="D3702:I3702"/>
    <mergeCell ref="J3702:K3702"/>
    <mergeCell ref="N3702:O3702"/>
    <mergeCell ref="P3702:S3702"/>
    <mergeCell ref="T3702:W3702"/>
    <mergeCell ref="X3702:AB3702"/>
    <mergeCell ref="AC3702:AF3702"/>
    <mergeCell ref="D3701:I3701"/>
    <mergeCell ref="J3701:K3701"/>
    <mergeCell ref="N3701:O3701"/>
    <mergeCell ref="P3701:S3701"/>
    <mergeCell ref="T3701:W3701"/>
    <mergeCell ref="X3701:AB3701"/>
    <mergeCell ref="AC3699:AF3699"/>
    <mergeCell ref="D3700:I3700"/>
    <mergeCell ref="J3700:K3700"/>
    <mergeCell ref="N3700:O3700"/>
    <mergeCell ref="P3700:S3700"/>
    <mergeCell ref="T3700:W3700"/>
    <mergeCell ref="X3700:AB3700"/>
    <mergeCell ref="AC3700:AF3700"/>
    <mergeCell ref="A3734:AF3734"/>
    <mergeCell ref="A3735:X3735"/>
    <mergeCell ref="Y3735:AF3735"/>
    <mergeCell ref="A3737:D3738"/>
    <mergeCell ref="E3737:H3737"/>
    <mergeCell ref="I3737:X3740"/>
    <mergeCell ref="Y3737:AC3738"/>
    <mergeCell ref="AD3737:AF3738"/>
    <mergeCell ref="E3738:G3739"/>
    <mergeCell ref="H3738:H3741"/>
    <mergeCell ref="A3721:L3721"/>
    <mergeCell ref="M3721:W3721"/>
    <mergeCell ref="Z3721:AF3721"/>
    <mergeCell ref="A3722:AF3722"/>
    <mergeCell ref="G3727:Z3730"/>
    <mergeCell ref="AB3727:AF3729"/>
    <mergeCell ref="B3728:E3731"/>
    <mergeCell ref="AB3730:AD3732"/>
    <mergeCell ref="AE3730:AF3733"/>
    <mergeCell ref="G3731:Z3732"/>
    <mergeCell ref="A3718:L3718"/>
    <mergeCell ref="M3718:W3718"/>
    <mergeCell ref="X3718:Y3721"/>
    <mergeCell ref="Z3718:AF3719"/>
    <mergeCell ref="A3719:J3720"/>
    <mergeCell ref="K3719:P3720"/>
    <mergeCell ref="R3719:T3720"/>
    <mergeCell ref="U3719:W3719"/>
    <mergeCell ref="V3720:W3720"/>
    <mergeCell ref="Z3720:AF3720"/>
    <mergeCell ref="AC3715:AF3715"/>
    <mergeCell ref="A3716:L3716"/>
    <mergeCell ref="M3716:W3716"/>
    <mergeCell ref="X3716:Y3716"/>
    <mergeCell ref="Z3716:AF3716"/>
    <mergeCell ref="A3717:AF3717"/>
    <mergeCell ref="D3715:I3715"/>
    <mergeCell ref="J3715:K3715"/>
    <mergeCell ref="N3715:O3715"/>
    <mergeCell ref="P3715:S3715"/>
    <mergeCell ref="T3715:W3715"/>
    <mergeCell ref="X3715:AB3715"/>
    <mergeCell ref="D3749:L3749"/>
    <mergeCell ref="N3749:O3749"/>
    <mergeCell ref="P3749:S3749"/>
    <mergeCell ref="T3749:W3749"/>
    <mergeCell ref="X3749:AB3749"/>
    <mergeCell ref="AC3749:AF3749"/>
    <mergeCell ref="AC3747:AF3747"/>
    <mergeCell ref="D3748:L3748"/>
    <mergeCell ref="N3748:O3748"/>
    <mergeCell ref="P3748:S3748"/>
    <mergeCell ref="T3748:W3748"/>
    <mergeCell ref="X3748:AB3748"/>
    <mergeCell ref="AC3748:AF3748"/>
    <mergeCell ref="T3746:W3746"/>
    <mergeCell ref="X3746:AB3746"/>
    <mergeCell ref="D3747:L3747"/>
    <mergeCell ref="N3747:O3747"/>
    <mergeCell ref="P3747:S3747"/>
    <mergeCell ref="T3747:W3747"/>
    <mergeCell ref="X3747:AB3747"/>
    <mergeCell ref="A3742:AE3742"/>
    <mergeCell ref="AF3742:AF3744"/>
    <mergeCell ref="A3743:AE3744"/>
    <mergeCell ref="A3745:L3746"/>
    <mergeCell ref="M3745:M3746"/>
    <mergeCell ref="N3745:S3745"/>
    <mergeCell ref="T3745:AB3745"/>
    <mergeCell ref="AC3745:AF3746"/>
    <mergeCell ref="N3746:O3746"/>
    <mergeCell ref="P3746:S3746"/>
    <mergeCell ref="A3739:D3740"/>
    <mergeCell ref="Y3739:AC3740"/>
    <mergeCell ref="AD3739:AF3740"/>
    <mergeCell ref="E3740:G3740"/>
    <mergeCell ref="A3741:G3741"/>
    <mergeCell ref="I3741:AF3741"/>
    <mergeCell ref="M3757:W3757"/>
    <mergeCell ref="Z3757:AF3757"/>
    <mergeCell ref="M3758:W3758"/>
    <mergeCell ref="Z3758:AF3758"/>
    <mergeCell ref="A3759:N3759"/>
    <mergeCell ref="O3759:R3759"/>
    <mergeCell ref="S3759:V3759"/>
    <mergeCell ref="W3759:AB3759"/>
    <mergeCell ref="AC3759:AF3759"/>
    <mergeCell ref="M3754:W3754"/>
    <mergeCell ref="Z3754:AF3754"/>
    <mergeCell ref="M3755:W3755"/>
    <mergeCell ref="Z3755:AF3755"/>
    <mergeCell ref="M3756:W3756"/>
    <mergeCell ref="Z3756:AF3756"/>
    <mergeCell ref="D3752:N3752"/>
    <mergeCell ref="O3752:R3752"/>
    <mergeCell ref="S3752:V3752"/>
    <mergeCell ref="W3752:AB3752"/>
    <mergeCell ref="AC3752:AF3752"/>
    <mergeCell ref="D3753:N3753"/>
    <mergeCell ref="O3753:R3753"/>
    <mergeCell ref="S3753:V3753"/>
    <mergeCell ref="W3753:AB3753"/>
    <mergeCell ref="AC3753:AF3753"/>
    <mergeCell ref="A3750:L3750"/>
    <mergeCell ref="M3750:W3750"/>
    <mergeCell ref="X3750:Y3750"/>
    <mergeCell ref="Z3750:AF3750"/>
    <mergeCell ref="A3751:N3751"/>
    <mergeCell ref="O3751:R3751"/>
    <mergeCell ref="S3751:V3751"/>
    <mergeCell ref="W3751:AB3751"/>
    <mergeCell ref="AC3751:AF3751"/>
    <mergeCell ref="A3766:N3766"/>
    <mergeCell ref="O3766:R3766"/>
    <mergeCell ref="S3766:V3766"/>
    <mergeCell ref="W3766:AB3766"/>
    <mergeCell ref="AC3766:AF3766"/>
    <mergeCell ref="D3767:N3767"/>
    <mergeCell ref="O3767:R3767"/>
    <mergeCell ref="S3767:V3767"/>
    <mergeCell ref="W3767:AB3767"/>
    <mergeCell ref="AC3767:AF3767"/>
    <mergeCell ref="A3764:N3764"/>
    <mergeCell ref="O3764:R3764"/>
    <mergeCell ref="S3764:V3764"/>
    <mergeCell ref="W3764:AB3764"/>
    <mergeCell ref="AC3764:AF3764"/>
    <mergeCell ref="A3765:L3765"/>
    <mergeCell ref="M3765:W3765"/>
    <mergeCell ref="X3765:Y3765"/>
    <mergeCell ref="Z3765:AF3765"/>
    <mergeCell ref="D3762:N3762"/>
    <mergeCell ref="O3762:R3762"/>
    <mergeCell ref="S3762:V3762"/>
    <mergeCell ref="W3762:AB3762"/>
    <mergeCell ref="AC3762:AF3762"/>
    <mergeCell ref="A3763:L3763"/>
    <mergeCell ref="M3763:W3763"/>
    <mergeCell ref="X3763:Y3763"/>
    <mergeCell ref="Z3763:AF3763"/>
    <mergeCell ref="D3760:N3760"/>
    <mergeCell ref="O3760:R3760"/>
    <mergeCell ref="S3760:V3760"/>
    <mergeCell ref="W3760:AB3760"/>
    <mergeCell ref="AC3760:AF3760"/>
    <mergeCell ref="D3761:N3761"/>
    <mergeCell ref="O3761:R3761"/>
    <mergeCell ref="S3761:V3761"/>
    <mergeCell ref="W3761:AB3761"/>
    <mergeCell ref="AC3761:AF3761"/>
    <mergeCell ref="AC3773:AF3773"/>
    <mergeCell ref="G3775:Z3778"/>
    <mergeCell ref="AB3775:AF3777"/>
    <mergeCell ref="B3776:E3779"/>
    <mergeCell ref="AB3778:AD3780"/>
    <mergeCell ref="AE3778:AF3780"/>
    <mergeCell ref="G3779:Z3780"/>
    <mergeCell ref="D3773:I3773"/>
    <mergeCell ref="J3773:K3773"/>
    <mergeCell ref="N3773:O3773"/>
    <mergeCell ref="P3773:S3773"/>
    <mergeCell ref="T3773:W3773"/>
    <mergeCell ref="X3773:AB3773"/>
    <mergeCell ref="AC3771:AF3771"/>
    <mergeCell ref="D3772:I3772"/>
    <mergeCell ref="J3772:K3772"/>
    <mergeCell ref="N3772:O3772"/>
    <mergeCell ref="P3772:S3772"/>
    <mergeCell ref="T3772:W3772"/>
    <mergeCell ref="X3772:AB3772"/>
    <mergeCell ref="AC3772:AF3772"/>
    <mergeCell ref="A3770:L3770"/>
    <mergeCell ref="M3770:W3770"/>
    <mergeCell ref="X3770:Y3770"/>
    <mergeCell ref="Z3770:AF3770"/>
    <mergeCell ref="A3771:I3771"/>
    <mergeCell ref="J3771:K3771"/>
    <mergeCell ref="N3771:O3771"/>
    <mergeCell ref="P3771:S3771"/>
    <mergeCell ref="T3771:W3771"/>
    <mergeCell ref="X3771:AB3771"/>
    <mergeCell ref="D3768:N3768"/>
    <mergeCell ref="O3768:R3768"/>
    <mergeCell ref="S3768:V3768"/>
    <mergeCell ref="W3768:AB3768"/>
    <mergeCell ref="AC3768:AF3768"/>
    <mergeCell ref="D3769:N3769"/>
    <mergeCell ref="O3769:R3769"/>
    <mergeCell ref="S3769:V3769"/>
    <mergeCell ref="W3769:AB3769"/>
    <mergeCell ref="AC3769:AF3769"/>
    <mergeCell ref="A3793:L3793"/>
    <mergeCell ref="M3793:W3793"/>
    <mergeCell ref="Z3793:AF3793"/>
    <mergeCell ref="A3794:AF3794"/>
    <mergeCell ref="G3799:Z3802"/>
    <mergeCell ref="AB3799:AF3801"/>
    <mergeCell ref="B3800:E3803"/>
    <mergeCell ref="AB3802:AD3805"/>
    <mergeCell ref="AE3802:AF3805"/>
    <mergeCell ref="G3803:Z3804"/>
    <mergeCell ref="A3790:L3790"/>
    <mergeCell ref="M3790:W3790"/>
    <mergeCell ref="X3790:Y3793"/>
    <mergeCell ref="Z3790:AF3791"/>
    <mergeCell ref="A3791:J3792"/>
    <mergeCell ref="K3791:P3792"/>
    <mergeCell ref="R3791:T3792"/>
    <mergeCell ref="U3791:W3791"/>
    <mergeCell ref="V3792:W3792"/>
    <mergeCell ref="Z3792:AF3792"/>
    <mergeCell ref="AC3787:AF3787"/>
    <mergeCell ref="A3788:L3788"/>
    <mergeCell ref="M3788:W3788"/>
    <mergeCell ref="X3788:Y3788"/>
    <mergeCell ref="Z3788:AF3788"/>
    <mergeCell ref="A3789:AF3789"/>
    <mergeCell ref="D3787:I3787"/>
    <mergeCell ref="J3787:K3787"/>
    <mergeCell ref="N3787:O3787"/>
    <mergeCell ref="P3787:S3787"/>
    <mergeCell ref="T3787:W3787"/>
    <mergeCell ref="X3787:AB3787"/>
    <mergeCell ref="A3782:AF3782"/>
    <mergeCell ref="A3784:X3784"/>
    <mergeCell ref="Y3784:AF3784"/>
    <mergeCell ref="A3786:I3786"/>
    <mergeCell ref="J3786:K3786"/>
    <mergeCell ref="N3786:O3786"/>
    <mergeCell ref="P3786:S3786"/>
    <mergeCell ref="T3786:W3786"/>
    <mergeCell ref="X3786:AB3786"/>
    <mergeCell ref="AC3786:AF3786"/>
    <mergeCell ref="T3816:W3816"/>
    <mergeCell ref="X3816:AB3816"/>
    <mergeCell ref="D3817:L3817"/>
    <mergeCell ref="N3817:O3817"/>
    <mergeCell ref="P3817:S3817"/>
    <mergeCell ref="T3817:W3817"/>
    <mergeCell ref="X3817:AB3817"/>
    <mergeCell ref="A3813:AE3813"/>
    <mergeCell ref="AF3813:AF3814"/>
    <mergeCell ref="A3814:AE3814"/>
    <mergeCell ref="A3815:L3816"/>
    <mergeCell ref="M3815:M3816"/>
    <mergeCell ref="N3815:S3815"/>
    <mergeCell ref="T3815:AB3815"/>
    <mergeCell ref="AC3815:AF3816"/>
    <mergeCell ref="N3816:O3816"/>
    <mergeCell ref="P3816:S3816"/>
    <mergeCell ref="A3811:D3811"/>
    <mergeCell ref="E3811:G3811"/>
    <mergeCell ref="Y3811:AC3811"/>
    <mergeCell ref="AD3811:AF3811"/>
    <mergeCell ref="A3812:G3812"/>
    <mergeCell ref="I3812:AF3812"/>
    <mergeCell ref="A3806:AF3806"/>
    <mergeCell ref="A3807:X3807"/>
    <mergeCell ref="Y3807:AF3807"/>
    <mergeCell ref="A3809:D3810"/>
    <mergeCell ref="E3809:H3809"/>
    <mergeCell ref="I3809:X3811"/>
    <mergeCell ref="Y3809:AC3810"/>
    <mergeCell ref="AD3809:AF3810"/>
    <mergeCell ref="E3810:G3810"/>
    <mergeCell ref="H3810:H3812"/>
    <mergeCell ref="D3823:N3823"/>
    <mergeCell ref="O3823:R3823"/>
    <mergeCell ref="S3823:V3823"/>
    <mergeCell ref="W3823:AB3823"/>
    <mergeCell ref="AC3823:AF3823"/>
    <mergeCell ref="D3824:N3824"/>
    <mergeCell ref="O3824:R3824"/>
    <mergeCell ref="S3824:V3824"/>
    <mergeCell ref="W3824:AB3824"/>
    <mergeCell ref="AC3824:AF3824"/>
    <mergeCell ref="A3821:L3821"/>
    <mergeCell ref="M3821:W3821"/>
    <mergeCell ref="X3821:Y3821"/>
    <mergeCell ref="Z3821:AF3821"/>
    <mergeCell ref="A3822:N3822"/>
    <mergeCell ref="O3822:R3822"/>
    <mergeCell ref="S3822:V3822"/>
    <mergeCell ref="W3822:AB3822"/>
    <mergeCell ref="AC3822:AF3822"/>
    <mergeCell ref="D3820:L3820"/>
    <mergeCell ref="N3820:O3820"/>
    <mergeCell ref="P3820:S3820"/>
    <mergeCell ref="T3820:W3820"/>
    <mergeCell ref="X3820:AB3820"/>
    <mergeCell ref="AC3820:AF3820"/>
    <mergeCell ref="D3819:L3819"/>
    <mergeCell ref="N3819:O3819"/>
    <mergeCell ref="P3819:S3819"/>
    <mergeCell ref="T3819:W3819"/>
    <mergeCell ref="X3819:AB3819"/>
    <mergeCell ref="AC3819:AF3819"/>
    <mergeCell ref="AC3817:AF3817"/>
    <mergeCell ref="D3818:L3818"/>
    <mergeCell ref="N3818:O3818"/>
    <mergeCell ref="P3818:S3818"/>
    <mergeCell ref="T3818:W3818"/>
    <mergeCell ref="X3818:AB3818"/>
    <mergeCell ref="AC3818:AF3818"/>
    <mergeCell ref="D3833:N3833"/>
    <mergeCell ref="O3833:R3833"/>
    <mergeCell ref="S3833:V3833"/>
    <mergeCell ref="W3833:AB3833"/>
    <mergeCell ref="AC3833:AF3833"/>
    <mergeCell ref="D3834:N3834"/>
    <mergeCell ref="O3834:R3834"/>
    <mergeCell ref="S3834:V3834"/>
    <mergeCell ref="W3834:AB3834"/>
    <mergeCell ref="AC3834:AF3834"/>
    <mergeCell ref="D3831:N3831"/>
    <mergeCell ref="O3831:R3831"/>
    <mergeCell ref="S3831:V3831"/>
    <mergeCell ref="W3831:AB3831"/>
    <mergeCell ref="AC3831:AF3831"/>
    <mergeCell ref="D3832:N3832"/>
    <mergeCell ref="O3832:R3832"/>
    <mergeCell ref="S3832:V3832"/>
    <mergeCell ref="W3832:AB3832"/>
    <mergeCell ref="AC3832:AF3832"/>
    <mergeCell ref="M3828:W3828"/>
    <mergeCell ref="Z3828:AF3828"/>
    <mergeCell ref="M3829:W3829"/>
    <mergeCell ref="Z3829:AF3829"/>
    <mergeCell ref="A3830:N3830"/>
    <mergeCell ref="O3830:R3830"/>
    <mergeCell ref="S3830:V3830"/>
    <mergeCell ref="W3830:AB3830"/>
    <mergeCell ref="AC3830:AF3830"/>
    <mergeCell ref="M3825:W3825"/>
    <mergeCell ref="Z3825:AF3825"/>
    <mergeCell ref="M3826:W3826"/>
    <mergeCell ref="Z3826:AF3826"/>
    <mergeCell ref="M3827:W3827"/>
    <mergeCell ref="Z3827:AF3827"/>
    <mergeCell ref="D3841:N3841"/>
    <mergeCell ref="O3841:R3841"/>
    <mergeCell ref="S3841:V3841"/>
    <mergeCell ref="W3841:AB3841"/>
    <mergeCell ref="AC3841:AF3841"/>
    <mergeCell ref="D3842:N3842"/>
    <mergeCell ref="O3842:R3842"/>
    <mergeCell ref="S3842:V3842"/>
    <mergeCell ref="W3842:AB3842"/>
    <mergeCell ref="AC3842:AF3842"/>
    <mergeCell ref="A3839:N3839"/>
    <mergeCell ref="O3839:R3839"/>
    <mergeCell ref="S3839:V3839"/>
    <mergeCell ref="W3839:AB3839"/>
    <mergeCell ref="AC3839:AF3839"/>
    <mergeCell ref="D3840:N3840"/>
    <mergeCell ref="O3840:R3840"/>
    <mergeCell ref="S3840:V3840"/>
    <mergeCell ref="W3840:AB3840"/>
    <mergeCell ref="AC3840:AF3840"/>
    <mergeCell ref="A3837:N3837"/>
    <mergeCell ref="O3837:R3837"/>
    <mergeCell ref="S3837:V3837"/>
    <mergeCell ref="W3837:AB3837"/>
    <mergeCell ref="AC3837:AF3837"/>
    <mergeCell ref="A3838:L3838"/>
    <mergeCell ref="M3838:W3838"/>
    <mergeCell ref="X3838:Y3838"/>
    <mergeCell ref="Z3838:AF3838"/>
    <mergeCell ref="D3835:N3835"/>
    <mergeCell ref="O3835:R3835"/>
    <mergeCell ref="S3835:V3835"/>
    <mergeCell ref="W3835:AB3835"/>
    <mergeCell ref="AC3835:AF3835"/>
    <mergeCell ref="A3836:L3836"/>
    <mergeCell ref="M3836:W3836"/>
    <mergeCell ref="X3836:Y3836"/>
    <mergeCell ref="Z3836:AF3836"/>
    <mergeCell ref="AC3859:AF3859"/>
    <mergeCell ref="D3860:I3860"/>
    <mergeCell ref="J3860:K3860"/>
    <mergeCell ref="N3860:O3860"/>
    <mergeCell ref="P3860:S3860"/>
    <mergeCell ref="T3860:W3860"/>
    <mergeCell ref="X3860:AB3860"/>
    <mergeCell ref="AC3860:AF3860"/>
    <mergeCell ref="A3859:I3859"/>
    <mergeCell ref="J3859:K3859"/>
    <mergeCell ref="N3859:O3859"/>
    <mergeCell ref="P3859:S3859"/>
    <mergeCell ref="T3859:W3859"/>
    <mergeCell ref="X3859:AB3859"/>
    <mergeCell ref="D3857:N3857"/>
    <mergeCell ref="O3857:R3857"/>
    <mergeCell ref="S3857:V3857"/>
    <mergeCell ref="W3857:AB3857"/>
    <mergeCell ref="AC3857:AF3857"/>
    <mergeCell ref="A3858:L3858"/>
    <mergeCell ref="M3858:W3858"/>
    <mergeCell ref="X3858:Y3858"/>
    <mergeCell ref="Z3858:AF3858"/>
    <mergeCell ref="G3849:Z3850"/>
    <mergeCell ref="A3852:AF3852"/>
    <mergeCell ref="A3854:X3854"/>
    <mergeCell ref="Y3854:AF3854"/>
    <mergeCell ref="A3856:N3856"/>
    <mergeCell ref="O3856:R3856"/>
    <mergeCell ref="S3856:V3856"/>
    <mergeCell ref="W3856:AB3856"/>
    <mergeCell ref="AC3856:AF3856"/>
    <mergeCell ref="D3843:N3843"/>
    <mergeCell ref="O3843:R3843"/>
    <mergeCell ref="S3843:V3843"/>
    <mergeCell ref="W3843:AB3843"/>
    <mergeCell ref="AC3843:AF3843"/>
    <mergeCell ref="G3845:Z3848"/>
    <mergeCell ref="AB3845:AF3847"/>
    <mergeCell ref="B3846:E3849"/>
    <mergeCell ref="AB3848:AD3850"/>
    <mergeCell ref="AE3848:AF3850"/>
    <mergeCell ref="K3868:P3869"/>
    <mergeCell ref="R3868:T3869"/>
    <mergeCell ref="U3868:W3868"/>
    <mergeCell ref="V3869:W3869"/>
    <mergeCell ref="Z3869:AF3869"/>
    <mergeCell ref="A3870:L3870"/>
    <mergeCell ref="M3870:W3870"/>
    <mergeCell ref="Z3870:AF3870"/>
    <mergeCell ref="A3865:L3865"/>
    <mergeCell ref="M3865:W3865"/>
    <mergeCell ref="X3865:Y3865"/>
    <mergeCell ref="Z3865:AF3865"/>
    <mergeCell ref="A3866:AF3866"/>
    <mergeCell ref="A3867:L3867"/>
    <mergeCell ref="M3867:W3867"/>
    <mergeCell ref="X3867:Y3870"/>
    <mergeCell ref="Z3867:AF3868"/>
    <mergeCell ref="A3868:J3869"/>
    <mergeCell ref="AC3863:AF3863"/>
    <mergeCell ref="D3864:I3864"/>
    <mergeCell ref="J3864:K3864"/>
    <mergeCell ref="N3864:O3864"/>
    <mergeCell ref="P3864:S3864"/>
    <mergeCell ref="T3864:W3864"/>
    <mergeCell ref="X3864:AB3864"/>
    <mergeCell ref="AC3864:AF3864"/>
    <mergeCell ref="D3863:I3863"/>
    <mergeCell ref="J3863:K3863"/>
    <mergeCell ref="N3863:O3863"/>
    <mergeCell ref="P3863:S3863"/>
    <mergeCell ref="T3863:W3863"/>
    <mergeCell ref="X3863:AB3863"/>
    <mergeCell ref="AC3861:AF3861"/>
    <mergeCell ref="D3862:I3862"/>
    <mergeCell ref="J3862:K3862"/>
    <mergeCell ref="N3862:O3862"/>
    <mergeCell ref="P3862:S3862"/>
    <mergeCell ref="T3862:W3862"/>
    <mergeCell ref="X3862:AB3862"/>
    <mergeCell ref="AC3862:AF3862"/>
    <mergeCell ref="D3861:I3861"/>
    <mergeCell ref="J3861:K3861"/>
    <mergeCell ref="N3861:O3861"/>
    <mergeCell ref="P3861:S3861"/>
    <mergeCell ref="T3861:W3861"/>
    <mergeCell ref="X3861:AB3861"/>
    <mergeCell ref="A3889:AE3889"/>
    <mergeCell ref="AF3889:AF3890"/>
    <mergeCell ref="A3890:AE3890"/>
    <mergeCell ref="A3891:L3892"/>
    <mergeCell ref="M3891:M3892"/>
    <mergeCell ref="N3891:S3891"/>
    <mergeCell ref="T3891:AB3891"/>
    <mergeCell ref="AC3891:AF3892"/>
    <mergeCell ref="N3892:O3892"/>
    <mergeCell ref="P3892:S3892"/>
    <mergeCell ref="A3887:D3887"/>
    <mergeCell ref="E3887:G3887"/>
    <mergeCell ref="Y3887:AC3887"/>
    <mergeCell ref="AD3887:AF3887"/>
    <mergeCell ref="A3888:G3888"/>
    <mergeCell ref="I3888:AF3888"/>
    <mergeCell ref="A3882:AF3882"/>
    <mergeCell ref="A3883:X3883"/>
    <mergeCell ref="Y3883:AF3883"/>
    <mergeCell ref="A3885:D3886"/>
    <mergeCell ref="E3885:H3885"/>
    <mergeCell ref="I3885:X3887"/>
    <mergeCell ref="Y3885:AC3886"/>
    <mergeCell ref="AD3885:AF3886"/>
    <mergeCell ref="E3886:G3886"/>
    <mergeCell ref="H3886:H3888"/>
    <mergeCell ref="A3871:AF3871"/>
    <mergeCell ref="G3875:Z3878"/>
    <mergeCell ref="AB3875:AF3877"/>
    <mergeCell ref="B3876:E3879"/>
    <mergeCell ref="AB3878:AD3881"/>
    <mergeCell ref="AE3878:AF3881"/>
    <mergeCell ref="G3879:Z3880"/>
    <mergeCell ref="M3901:W3901"/>
    <mergeCell ref="Z3901:AF3901"/>
    <mergeCell ref="A3902:N3902"/>
    <mergeCell ref="O3902:R3902"/>
    <mergeCell ref="S3902:V3902"/>
    <mergeCell ref="W3902:AB3902"/>
    <mergeCell ref="AC3902:AF3902"/>
    <mergeCell ref="M3898:W3898"/>
    <mergeCell ref="Z3898:AF3898"/>
    <mergeCell ref="M3899:W3899"/>
    <mergeCell ref="Z3899:AF3899"/>
    <mergeCell ref="M3900:W3900"/>
    <mergeCell ref="Z3900:AF3900"/>
    <mergeCell ref="D3896:N3896"/>
    <mergeCell ref="O3896:R3896"/>
    <mergeCell ref="S3896:V3896"/>
    <mergeCell ref="W3896:AB3896"/>
    <mergeCell ref="AC3896:AF3896"/>
    <mergeCell ref="M3897:W3897"/>
    <mergeCell ref="Z3897:AF3897"/>
    <mergeCell ref="A3894:N3894"/>
    <mergeCell ref="O3894:R3894"/>
    <mergeCell ref="S3894:V3894"/>
    <mergeCell ref="W3894:AB3894"/>
    <mergeCell ref="AC3894:AF3894"/>
    <mergeCell ref="D3895:N3895"/>
    <mergeCell ref="O3895:R3895"/>
    <mergeCell ref="S3895:V3895"/>
    <mergeCell ref="W3895:AB3895"/>
    <mergeCell ref="AC3895:AF3895"/>
    <mergeCell ref="T3892:W3892"/>
    <mergeCell ref="X3892:AB3892"/>
    <mergeCell ref="A3893:L3893"/>
    <mergeCell ref="M3893:W3893"/>
    <mergeCell ref="X3893:Y3893"/>
    <mergeCell ref="Z3893:AF3893"/>
    <mergeCell ref="D3909:N3909"/>
    <mergeCell ref="O3909:R3909"/>
    <mergeCell ref="S3909:V3909"/>
    <mergeCell ref="W3909:AB3909"/>
    <mergeCell ref="AC3909:AF3909"/>
    <mergeCell ref="A3910:L3910"/>
    <mergeCell ref="M3910:W3910"/>
    <mergeCell ref="X3910:Y3910"/>
    <mergeCell ref="Z3910:AF3910"/>
    <mergeCell ref="A3907:L3907"/>
    <mergeCell ref="M3907:W3907"/>
    <mergeCell ref="X3907:Y3907"/>
    <mergeCell ref="Z3907:AF3907"/>
    <mergeCell ref="A3908:N3908"/>
    <mergeCell ref="O3908:R3908"/>
    <mergeCell ref="S3908:V3908"/>
    <mergeCell ref="W3908:AB3908"/>
    <mergeCell ref="AC3908:AF3908"/>
    <mergeCell ref="A3905:N3905"/>
    <mergeCell ref="O3905:R3905"/>
    <mergeCell ref="S3905:V3905"/>
    <mergeCell ref="W3905:AB3905"/>
    <mergeCell ref="AC3905:AF3905"/>
    <mergeCell ref="D3906:N3906"/>
    <mergeCell ref="O3906:R3906"/>
    <mergeCell ref="S3906:V3906"/>
    <mergeCell ref="W3906:AB3906"/>
    <mergeCell ref="AC3906:AF3906"/>
    <mergeCell ref="D3903:N3903"/>
    <mergeCell ref="O3903:R3903"/>
    <mergeCell ref="S3903:V3903"/>
    <mergeCell ref="W3903:AB3903"/>
    <mergeCell ref="AC3903:AF3903"/>
    <mergeCell ref="A3904:L3904"/>
    <mergeCell ref="M3904:W3904"/>
    <mergeCell ref="X3904:Y3904"/>
    <mergeCell ref="Z3904:AF3904"/>
    <mergeCell ref="A3919:AF3919"/>
    <mergeCell ref="G3921:Z3923"/>
    <mergeCell ref="AB3921:AF3922"/>
    <mergeCell ref="B3922:E3924"/>
    <mergeCell ref="AB3923:AD3925"/>
    <mergeCell ref="AE3923:AF3926"/>
    <mergeCell ref="G3924:Z3925"/>
    <mergeCell ref="K3916:P3916"/>
    <mergeCell ref="R3916:T3916"/>
    <mergeCell ref="V3916:W3917"/>
    <mergeCell ref="Z3916:AF3917"/>
    <mergeCell ref="A3917:U3917"/>
    <mergeCell ref="A3918:L3918"/>
    <mergeCell ref="M3918:W3918"/>
    <mergeCell ref="Z3918:AF3918"/>
    <mergeCell ref="A3913:L3913"/>
    <mergeCell ref="M3913:W3913"/>
    <mergeCell ref="X3913:Y3913"/>
    <mergeCell ref="Z3913:AF3913"/>
    <mergeCell ref="A3914:AF3914"/>
    <mergeCell ref="A3915:L3915"/>
    <mergeCell ref="M3915:W3915"/>
    <mergeCell ref="X3915:Y3918"/>
    <mergeCell ref="Z3915:AF3915"/>
    <mergeCell ref="A3916:J3916"/>
    <mergeCell ref="AC3911:AF3911"/>
    <mergeCell ref="D3912:I3912"/>
    <mergeCell ref="J3912:K3912"/>
    <mergeCell ref="N3912:O3912"/>
    <mergeCell ref="P3912:S3912"/>
    <mergeCell ref="T3912:W3912"/>
    <mergeCell ref="X3912:AB3912"/>
    <mergeCell ref="AC3912:AF3912"/>
    <mergeCell ref="A3911:I3911"/>
    <mergeCell ref="J3911:K3911"/>
    <mergeCell ref="N3911:O3911"/>
    <mergeCell ref="P3911:S3911"/>
    <mergeCell ref="T3911:W3911"/>
    <mergeCell ref="X3911:AB3911"/>
    <mergeCell ref="D3940:L3940"/>
    <mergeCell ref="N3940:O3940"/>
    <mergeCell ref="P3940:S3940"/>
    <mergeCell ref="T3940:W3940"/>
    <mergeCell ref="X3940:AB3940"/>
    <mergeCell ref="AC3940:AF3940"/>
    <mergeCell ref="A3938:L3939"/>
    <mergeCell ref="M3938:M3939"/>
    <mergeCell ref="N3938:S3938"/>
    <mergeCell ref="T3938:AB3938"/>
    <mergeCell ref="AC3938:AF3939"/>
    <mergeCell ref="N3939:O3939"/>
    <mergeCell ref="P3939:S3939"/>
    <mergeCell ref="T3939:W3939"/>
    <mergeCell ref="X3939:AB3939"/>
    <mergeCell ref="Y3932:AC3933"/>
    <mergeCell ref="AD3932:AF3933"/>
    <mergeCell ref="E3933:G3933"/>
    <mergeCell ref="A3934:G3934"/>
    <mergeCell ref="I3934:AF3934"/>
    <mergeCell ref="A3935:AE3935"/>
    <mergeCell ref="AF3935:AF3937"/>
    <mergeCell ref="A3936:AE3937"/>
    <mergeCell ref="A3927:AF3927"/>
    <mergeCell ref="A3929:X3929"/>
    <mergeCell ref="Y3929:AF3929"/>
    <mergeCell ref="A3931:D3931"/>
    <mergeCell ref="E3931:G3932"/>
    <mergeCell ref="H3931:H3934"/>
    <mergeCell ref="I3931:X3933"/>
    <mergeCell ref="Y3931:AC3931"/>
    <mergeCell ref="AD3931:AF3931"/>
    <mergeCell ref="A3932:D3933"/>
    <mergeCell ref="M3947:W3947"/>
    <mergeCell ref="Z3947:AF3947"/>
    <mergeCell ref="M3948:W3948"/>
    <mergeCell ref="Z3948:AF3948"/>
    <mergeCell ref="M3949:W3949"/>
    <mergeCell ref="Z3949:AF3949"/>
    <mergeCell ref="D3945:N3945"/>
    <mergeCell ref="O3945:R3945"/>
    <mergeCell ref="S3945:V3945"/>
    <mergeCell ref="W3945:AB3945"/>
    <mergeCell ref="AC3945:AF3945"/>
    <mergeCell ref="D3946:N3946"/>
    <mergeCell ref="O3946:R3946"/>
    <mergeCell ref="S3946:V3946"/>
    <mergeCell ref="W3946:AB3946"/>
    <mergeCell ref="AC3946:AF3946"/>
    <mergeCell ref="A3943:L3943"/>
    <mergeCell ref="M3943:W3943"/>
    <mergeCell ref="X3943:Y3943"/>
    <mergeCell ref="Z3943:AF3943"/>
    <mergeCell ref="A3944:N3944"/>
    <mergeCell ref="O3944:R3944"/>
    <mergeCell ref="S3944:V3944"/>
    <mergeCell ref="W3944:AB3944"/>
    <mergeCell ref="AC3944:AF3944"/>
    <mergeCell ref="D3942:L3942"/>
    <mergeCell ref="N3942:O3942"/>
    <mergeCell ref="P3942:S3942"/>
    <mergeCell ref="T3942:W3942"/>
    <mergeCell ref="X3942:AB3942"/>
    <mergeCell ref="AC3942:AF3942"/>
    <mergeCell ref="D3941:L3941"/>
    <mergeCell ref="N3941:O3941"/>
    <mergeCell ref="P3941:S3941"/>
    <mergeCell ref="T3941:W3941"/>
    <mergeCell ref="X3941:AB3941"/>
    <mergeCell ref="AC3941:AF3941"/>
    <mergeCell ref="A3957:N3957"/>
    <mergeCell ref="O3957:R3957"/>
    <mergeCell ref="S3957:V3957"/>
    <mergeCell ref="W3957:AB3957"/>
    <mergeCell ref="AC3957:AF3957"/>
    <mergeCell ref="A3958:L3958"/>
    <mergeCell ref="M3958:W3958"/>
    <mergeCell ref="X3958:Y3958"/>
    <mergeCell ref="Z3958:AF3958"/>
    <mergeCell ref="D3955:N3955"/>
    <mergeCell ref="O3955:R3955"/>
    <mergeCell ref="S3955:V3955"/>
    <mergeCell ref="W3955:AB3955"/>
    <mergeCell ref="AC3955:AF3955"/>
    <mergeCell ref="A3956:L3956"/>
    <mergeCell ref="M3956:W3956"/>
    <mergeCell ref="X3956:Y3956"/>
    <mergeCell ref="Z3956:AF3956"/>
    <mergeCell ref="D3953:N3953"/>
    <mergeCell ref="O3953:R3953"/>
    <mergeCell ref="S3953:V3953"/>
    <mergeCell ref="W3953:AB3953"/>
    <mergeCell ref="AC3953:AF3953"/>
    <mergeCell ref="D3954:N3954"/>
    <mergeCell ref="O3954:R3954"/>
    <mergeCell ref="S3954:V3954"/>
    <mergeCell ref="W3954:AB3954"/>
    <mergeCell ref="AC3954:AF3954"/>
    <mergeCell ref="M3950:W3950"/>
    <mergeCell ref="Z3950:AF3950"/>
    <mergeCell ref="M3951:W3951"/>
    <mergeCell ref="Z3951:AF3951"/>
    <mergeCell ref="A3952:N3952"/>
    <mergeCell ref="O3952:R3952"/>
    <mergeCell ref="S3952:V3952"/>
    <mergeCell ref="W3952:AB3952"/>
    <mergeCell ref="AC3952:AF3952"/>
    <mergeCell ref="AC3964:AF3964"/>
    <mergeCell ref="D3965:I3965"/>
    <mergeCell ref="J3965:K3965"/>
    <mergeCell ref="N3965:O3965"/>
    <mergeCell ref="P3965:S3965"/>
    <mergeCell ref="T3965:W3965"/>
    <mergeCell ref="X3965:AB3965"/>
    <mergeCell ref="AC3965:AF3965"/>
    <mergeCell ref="A3963:L3963"/>
    <mergeCell ref="M3963:W3963"/>
    <mergeCell ref="X3963:Y3963"/>
    <mergeCell ref="Z3963:AF3963"/>
    <mergeCell ref="A3964:I3964"/>
    <mergeCell ref="J3964:K3964"/>
    <mergeCell ref="N3964:O3964"/>
    <mergeCell ref="P3964:S3964"/>
    <mergeCell ref="T3964:W3964"/>
    <mergeCell ref="X3964:AB3964"/>
    <mergeCell ref="D3961:N3961"/>
    <mergeCell ref="O3961:R3961"/>
    <mergeCell ref="S3961:V3961"/>
    <mergeCell ref="W3961:AB3961"/>
    <mergeCell ref="AC3961:AF3961"/>
    <mergeCell ref="D3962:N3962"/>
    <mergeCell ref="O3962:R3962"/>
    <mergeCell ref="S3962:V3962"/>
    <mergeCell ref="W3962:AB3962"/>
    <mergeCell ref="AC3962:AF3962"/>
    <mergeCell ref="A3959:N3959"/>
    <mergeCell ref="O3959:R3959"/>
    <mergeCell ref="S3959:V3959"/>
    <mergeCell ref="W3959:AB3959"/>
    <mergeCell ref="AC3959:AF3959"/>
    <mergeCell ref="D3960:N3960"/>
    <mergeCell ref="O3960:R3960"/>
    <mergeCell ref="S3960:V3960"/>
    <mergeCell ref="W3960:AB3960"/>
    <mergeCell ref="AC3960:AF3960"/>
    <mergeCell ref="A3981:L3981"/>
    <mergeCell ref="M3981:W3981"/>
    <mergeCell ref="X3981:Y3983"/>
    <mergeCell ref="Z3981:AF3981"/>
    <mergeCell ref="A3982:J3982"/>
    <mergeCell ref="K3982:P3982"/>
    <mergeCell ref="R3982:T3982"/>
    <mergeCell ref="V3982:W3982"/>
    <mergeCell ref="Z3982:AF3982"/>
    <mergeCell ref="A3983:L3983"/>
    <mergeCell ref="AC3978:AF3978"/>
    <mergeCell ref="A3979:L3979"/>
    <mergeCell ref="M3979:W3979"/>
    <mergeCell ref="X3979:Y3979"/>
    <mergeCell ref="Z3979:AF3979"/>
    <mergeCell ref="A3980:AF3980"/>
    <mergeCell ref="D3978:I3978"/>
    <mergeCell ref="J3978:K3978"/>
    <mergeCell ref="N3978:O3978"/>
    <mergeCell ref="P3978:S3978"/>
    <mergeCell ref="T3978:W3978"/>
    <mergeCell ref="X3978:AB3978"/>
    <mergeCell ref="A3974:AF3974"/>
    <mergeCell ref="A3975:X3975"/>
    <mergeCell ref="Y3975:AF3975"/>
    <mergeCell ref="A3977:I3977"/>
    <mergeCell ref="J3977:K3977"/>
    <mergeCell ref="N3977:O3977"/>
    <mergeCell ref="P3977:S3977"/>
    <mergeCell ref="T3977:W3977"/>
    <mergeCell ref="X3977:AB3977"/>
    <mergeCell ref="AC3977:AF3977"/>
    <mergeCell ref="AC3966:AF3966"/>
    <mergeCell ref="G3968:Z3971"/>
    <mergeCell ref="AB3968:AF3970"/>
    <mergeCell ref="B3969:E3972"/>
    <mergeCell ref="AB3971:AD3973"/>
    <mergeCell ref="AE3971:AF3973"/>
    <mergeCell ref="G3972:Z3972"/>
    <mergeCell ref="D3966:I3966"/>
    <mergeCell ref="J3966:K3966"/>
    <mergeCell ref="N3966:O3966"/>
    <mergeCell ref="P3966:S3966"/>
    <mergeCell ref="T3966:W3966"/>
    <mergeCell ref="X3966:AB3966"/>
    <mergeCell ref="A4004:AE4004"/>
    <mergeCell ref="AF4004:AF4006"/>
    <mergeCell ref="A4005:AE4006"/>
    <mergeCell ref="A4007:L4008"/>
    <mergeCell ref="M4007:M4008"/>
    <mergeCell ref="N4007:S4007"/>
    <mergeCell ref="T4007:AB4007"/>
    <mergeCell ref="AC4007:AF4008"/>
    <mergeCell ref="N4008:O4008"/>
    <mergeCell ref="P4008:S4008"/>
    <mergeCell ref="A4001:D4002"/>
    <mergeCell ref="Y4001:AC4002"/>
    <mergeCell ref="AD4001:AF4002"/>
    <mergeCell ref="E4002:G4002"/>
    <mergeCell ref="A4003:G4003"/>
    <mergeCell ref="I4003:AF4003"/>
    <mergeCell ref="A3995:AF3995"/>
    <mergeCell ref="A3997:X3997"/>
    <mergeCell ref="Y3997:AF3997"/>
    <mergeCell ref="A3999:D4000"/>
    <mergeCell ref="E3999:H3999"/>
    <mergeCell ref="I3999:X4002"/>
    <mergeCell ref="Y3999:AC4000"/>
    <mergeCell ref="AD3999:AF4000"/>
    <mergeCell ref="E4000:G4001"/>
    <mergeCell ref="H4000:H4003"/>
    <mergeCell ref="M3983:W3983"/>
    <mergeCell ref="Z3983:AF3983"/>
    <mergeCell ref="A3984:AF3984"/>
    <mergeCell ref="G3989:Z3991"/>
    <mergeCell ref="AB3989:AF3990"/>
    <mergeCell ref="B3990:E3992"/>
    <mergeCell ref="AB3991:AD3993"/>
    <mergeCell ref="AE3991:AF3994"/>
    <mergeCell ref="G3992:Z3993"/>
    <mergeCell ref="D4013:N4013"/>
    <mergeCell ref="O4013:R4013"/>
    <mergeCell ref="S4013:V4013"/>
    <mergeCell ref="W4013:AB4013"/>
    <mergeCell ref="AC4013:AF4013"/>
    <mergeCell ref="D4014:N4014"/>
    <mergeCell ref="O4014:R4014"/>
    <mergeCell ref="S4014:V4014"/>
    <mergeCell ref="W4014:AB4014"/>
    <mergeCell ref="AC4014:AF4014"/>
    <mergeCell ref="A4011:L4011"/>
    <mergeCell ref="M4011:W4011"/>
    <mergeCell ref="X4011:Y4011"/>
    <mergeCell ref="Z4011:AF4011"/>
    <mergeCell ref="A4012:N4012"/>
    <mergeCell ref="O4012:R4012"/>
    <mergeCell ref="S4012:V4012"/>
    <mergeCell ref="W4012:AB4012"/>
    <mergeCell ref="AC4012:AF4012"/>
    <mergeCell ref="AC4009:AF4009"/>
    <mergeCell ref="D4010:L4010"/>
    <mergeCell ref="N4010:O4010"/>
    <mergeCell ref="P4010:S4010"/>
    <mergeCell ref="T4010:W4010"/>
    <mergeCell ref="X4010:AB4010"/>
    <mergeCell ref="AC4010:AF4010"/>
    <mergeCell ref="T4008:W4008"/>
    <mergeCell ref="X4008:AB4008"/>
    <mergeCell ref="D4009:L4009"/>
    <mergeCell ref="N4009:O4009"/>
    <mergeCell ref="P4009:S4009"/>
    <mergeCell ref="T4009:W4009"/>
    <mergeCell ref="X4009:AB4009"/>
    <mergeCell ref="D4023:N4023"/>
    <mergeCell ref="O4023:R4023"/>
    <mergeCell ref="S4023:V4023"/>
    <mergeCell ref="W4023:AB4023"/>
    <mergeCell ref="AC4023:AF4023"/>
    <mergeCell ref="D4024:N4024"/>
    <mergeCell ref="O4024:R4024"/>
    <mergeCell ref="S4024:V4024"/>
    <mergeCell ref="W4024:AB4024"/>
    <mergeCell ref="AC4024:AF4024"/>
    <mergeCell ref="D4021:N4021"/>
    <mergeCell ref="O4021:R4021"/>
    <mergeCell ref="S4021:V4021"/>
    <mergeCell ref="W4021:AB4021"/>
    <mergeCell ref="AC4021:AF4021"/>
    <mergeCell ref="D4022:N4022"/>
    <mergeCell ref="O4022:R4022"/>
    <mergeCell ref="S4022:V4022"/>
    <mergeCell ref="W4022:AB4022"/>
    <mergeCell ref="AC4022:AF4022"/>
    <mergeCell ref="M4018:W4018"/>
    <mergeCell ref="Z4018:AF4018"/>
    <mergeCell ref="M4019:W4019"/>
    <mergeCell ref="Z4019:AF4019"/>
    <mergeCell ref="A4020:N4020"/>
    <mergeCell ref="O4020:R4020"/>
    <mergeCell ref="S4020:V4020"/>
    <mergeCell ref="W4020:AB4020"/>
    <mergeCell ref="AC4020:AF4020"/>
    <mergeCell ref="M4015:W4015"/>
    <mergeCell ref="Z4015:AF4015"/>
    <mergeCell ref="M4016:W4016"/>
    <mergeCell ref="Z4016:AF4016"/>
    <mergeCell ref="M4017:W4017"/>
    <mergeCell ref="Z4017:AF4017"/>
    <mergeCell ref="A4031:N4031"/>
    <mergeCell ref="O4031:R4031"/>
    <mergeCell ref="S4031:V4031"/>
    <mergeCell ref="W4031:AB4031"/>
    <mergeCell ref="AC4031:AF4031"/>
    <mergeCell ref="D4032:N4032"/>
    <mergeCell ref="O4032:R4032"/>
    <mergeCell ref="S4032:V4032"/>
    <mergeCell ref="W4032:AB4032"/>
    <mergeCell ref="AC4032:AF4032"/>
    <mergeCell ref="A4029:N4029"/>
    <mergeCell ref="O4029:R4029"/>
    <mergeCell ref="S4029:V4029"/>
    <mergeCell ref="W4029:AB4029"/>
    <mergeCell ref="AC4029:AF4029"/>
    <mergeCell ref="A4030:L4030"/>
    <mergeCell ref="M4030:W4030"/>
    <mergeCell ref="X4030:Y4030"/>
    <mergeCell ref="Z4030:AF4030"/>
    <mergeCell ref="D4027:N4027"/>
    <mergeCell ref="O4027:R4027"/>
    <mergeCell ref="S4027:V4027"/>
    <mergeCell ref="W4027:AB4027"/>
    <mergeCell ref="AC4027:AF4027"/>
    <mergeCell ref="A4028:L4028"/>
    <mergeCell ref="M4028:W4028"/>
    <mergeCell ref="X4028:Y4028"/>
    <mergeCell ref="Z4028:AF4028"/>
    <mergeCell ref="D4025:N4025"/>
    <mergeCell ref="O4025:R4025"/>
    <mergeCell ref="S4025:V4025"/>
    <mergeCell ref="W4025:AB4025"/>
    <mergeCell ref="AC4025:AF4025"/>
    <mergeCell ref="D4026:N4026"/>
    <mergeCell ref="O4026:R4026"/>
    <mergeCell ref="S4026:V4026"/>
    <mergeCell ref="W4026:AB4026"/>
    <mergeCell ref="AC4026:AF4026"/>
    <mergeCell ref="A4045:AF4045"/>
    <mergeCell ref="A4046:X4046"/>
    <mergeCell ref="Y4046:AF4046"/>
    <mergeCell ref="A4048:N4048"/>
    <mergeCell ref="O4048:R4048"/>
    <mergeCell ref="S4048:V4048"/>
    <mergeCell ref="W4048:AB4048"/>
    <mergeCell ref="AC4048:AF4048"/>
    <mergeCell ref="G4038:Z4041"/>
    <mergeCell ref="AB4038:AF4040"/>
    <mergeCell ref="B4039:E4042"/>
    <mergeCell ref="AB4041:AD4043"/>
    <mergeCell ref="AE4041:AF4043"/>
    <mergeCell ref="G4042:Z4042"/>
    <mergeCell ref="D4035:N4035"/>
    <mergeCell ref="O4035:R4035"/>
    <mergeCell ref="S4035:V4035"/>
    <mergeCell ref="W4035:AB4035"/>
    <mergeCell ref="AC4035:AF4035"/>
    <mergeCell ref="D4036:N4036"/>
    <mergeCell ref="O4036:R4036"/>
    <mergeCell ref="S4036:V4036"/>
    <mergeCell ref="W4036:AB4036"/>
    <mergeCell ref="AC4036:AF4036"/>
    <mergeCell ref="D4033:N4033"/>
    <mergeCell ref="O4033:R4033"/>
    <mergeCell ref="S4033:V4033"/>
    <mergeCell ref="W4033:AB4033"/>
    <mergeCell ref="AC4033:AF4033"/>
    <mergeCell ref="D4034:N4034"/>
    <mergeCell ref="O4034:R4034"/>
    <mergeCell ref="S4034:V4034"/>
    <mergeCell ref="W4034:AB4034"/>
    <mergeCell ref="AC4034:AF4034"/>
    <mergeCell ref="AC4054:AF4054"/>
    <mergeCell ref="D4055:I4055"/>
    <mergeCell ref="J4055:K4055"/>
    <mergeCell ref="N4055:O4055"/>
    <mergeCell ref="P4055:S4055"/>
    <mergeCell ref="T4055:W4055"/>
    <mergeCell ref="X4055:AB4055"/>
    <mergeCell ref="AC4055:AF4055"/>
    <mergeCell ref="D4054:I4054"/>
    <mergeCell ref="J4054:K4054"/>
    <mergeCell ref="N4054:O4054"/>
    <mergeCell ref="P4054:S4054"/>
    <mergeCell ref="T4054:W4054"/>
    <mergeCell ref="X4054:AB4054"/>
    <mergeCell ref="AC4052:AF4052"/>
    <mergeCell ref="D4053:I4053"/>
    <mergeCell ref="J4053:K4053"/>
    <mergeCell ref="N4053:O4053"/>
    <mergeCell ref="P4053:S4053"/>
    <mergeCell ref="T4053:W4053"/>
    <mergeCell ref="X4053:AB4053"/>
    <mergeCell ref="AC4053:AF4053"/>
    <mergeCell ref="A4051:L4051"/>
    <mergeCell ref="M4051:W4051"/>
    <mergeCell ref="X4051:Y4051"/>
    <mergeCell ref="Z4051:AF4051"/>
    <mergeCell ref="A4052:I4052"/>
    <mergeCell ref="J4052:K4052"/>
    <mergeCell ref="N4052:O4052"/>
    <mergeCell ref="P4052:S4052"/>
    <mergeCell ref="T4052:W4052"/>
    <mergeCell ref="X4052:AB4052"/>
    <mergeCell ref="D4049:N4049"/>
    <mergeCell ref="O4049:R4049"/>
    <mergeCell ref="S4049:V4049"/>
    <mergeCell ref="W4049:AB4049"/>
    <mergeCell ref="AC4049:AF4049"/>
    <mergeCell ref="D4050:N4050"/>
    <mergeCell ref="O4050:R4050"/>
    <mergeCell ref="S4050:V4050"/>
    <mergeCell ref="W4050:AB4050"/>
    <mergeCell ref="AC4050:AF4050"/>
    <mergeCell ref="K4063:P4064"/>
    <mergeCell ref="R4063:T4064"/>
    <mergeCell ref="U4063:W4063"/>
    <mergeCell ref="V4064:W4064"/>
    <mergeCell ref="Z4064:AF4064"/>
    <mergeCell ref="A4065:L4065"/>
    <mergeCell ref="M4065:W4065"/>
    <mergeCell ref="Z4065:AF4065"/>
    <mergeCell ref="A4060:L4060"/>
    <mergeCell ref="M4060:W4060"/>
    <mergeCell ref="X4060:Y4060"/>
    <mergeCell ref="Z4060:AF4060"/>
    <mergeCell ref="A4061:AF4061"/>
    <mergeCell ref="A4062:L4062"/>
    <mergeCell ref="M4062:W4062"/>
    <mergeCell ref="X4062:Y4065"/>
    <mergeCell ref="Z4062:AF4063"/>
    <mergeCell ref="A4063:J4064"/>
    <mergeCell ref="AC4058:AF4058"/>
    <mergeCell ref="D4059:I4059"/>
    <mergeCell ref="J4059:K4059"/>
    <mergeCell ref="N4059:O4059"/>
    <mergeCell ref="P4059:S4059"/>
    <mergeCell ref="T4059:W4059"/>
    <mergeCell ref="X4059:AB4059"/>
    <mergeCell ref="AC4059:AF4059"/>
    <mergeCell ref="D4058:I4058"/>
    <mergeCell ref="J4058:K4058"/>
    <mergeCell ref="N4058:O4058"/>
    <mergeCell ref="P4058:S4058"/>
    <mergeCell ref="T4058:W4058"/>
    <mergeCell ref="X4058:AB4058"/>
    <mergeCell ref="AC4056:AF4056"/>
    <mergeCell ref="D4057:I4057"/>
    <mergeCell ref="J4057:K4057"/>
    <mergeCell ref="N4057:O4057"/>
    <mergeCell ref="P4057:S4057"/>
    <mergeCell ref="T4057:W4057"/>
    <mergeCell ref="X4057:AB4057"/>
    <mergeCell ref="AC4057:AF4057"/>
    <mergeCell ref="D4056:I4056"/>
    <mergeCell ref="J4056:K4056"/>
    <mergeCell ref="N4056:O4056"/>
    <mergeCell ref="P4056:S4056"/>
    <mergeCell ref="T4056:W4056"/>
    <mergeCell ref="X4056:AB4056"/>
    <mergeCell ref="T4089:W4089"/>
    <mergeCell ref="X4089:AB4089"/>
    <mergeCell ref="A4090:L4090"/>
    <mergeCell ref="M4090:W4090"/>
    <mergeCell ref="X4090:Y4090"/>
    <mergeCell ref="Z4090:AF4090"/>
    <mergeCell ref="A4085:AE4085"/>
    <mergeCell ref="AF4085:AF4087"/>
    <mergeCell ref="A4086:AE4087"/>
    <mergeCell ref="A4088:L4089"/>
    <mergeCell ref="M4088:M4089"/>
    <mergeCell ref="N4088:S4088"/>
    <mergeCell ref="T4088:AB4088"/>
    <mergeCell ref="AC4088:AF4089"/>
    <mergeCell ref="N4089:O4089"/>
    <mergeCell ref="P4089:S4089"/>
    <mergeCell ref="A4082:D4083"/>
    <mergeCell ref="Y4082:AC4083"/>
    <mergeCell ref="AD4082:AF4083"/>
    <mergeCell ref="E4083:G4083"/>
    <mergeCell ref="A4084:G4084"/>
    <mergeCell ref="I4084:AF4084"/>
    <mergeCell ref="A4077:AF4077"/>
    <mergeCell ref="A4078:X4078"/>
    <mergeCell ref="Y4078:AF4078"/>
    <mergeCell ref="A4080:D4081"/>
    <mergeCell ref="E4080:H4080"/>
    <mergeCell ref="I4080:X4083"/>
    <mergeCell ref="Y4080:AC4081"/>
    <mergeCell ref="AD4080:AF4081"/>
    <mergeCell ref="E4081:G4082"/>
    <mergeCell ref="H4081:H4084"/>
    <mergeCell ref="A4066:AF4066"/>
    <mergeCell ref="G4070:Z4073"/>
    <mergeCell ref="AB4070:AF4072"/>
    <mergeCell ref="B4071:E4074"/>
    <mergeCell ref="AB4073:AD4075"/>
    <mergeCell ref="AE4073:AF4076"/>
    <mergeCell ref="G4074:Z4075"/>
    <mergeCell ref="A4100:L4100"/>
    <mergeCell ref="M4100:W4100"/>
    <mergeCell ref="X4100:Y4100"/>
    <mergeCell ref="Z4100:AF4100"/>
    <mergeCell ref="A4101:N4101"/>
    <mergeCell ref="O4101:R4101"/>
    <mergeCell ref="S4101:V4101"/>
    <mergeCell ref="W4101:AB4101"/>
    <mergeCell ref="AC4101:AF4101"/>
    <mergeCell ref="M4098:W4098"/>
    <mergeCell ref="Z4098:AF4098"/>
    <mergeCell ref="A4099:N4099"/>
    <mergeCell ref="O4099:R4099"/>
    <mergeCell ref="S4099:V4099"/>
    <mergeCell ref="W4099:AB4099"/>
    <mergeCell ref="AC4099:AF4099"/>
    <mergeCell ref="M4095:W4095"/>
    <mergeCell ref="Z4095:AF4095"/>
    <mergeCell ref="M4096:W4096"/>
    <mergeCell ref="Z4096:AF4096"/>
    <mergeCell ref="M4097:W4097"/>
    <mergeCell ref="Z4097:AF4097"/>
    <mergeCell ref="D4093:N4093"/>
    <mergeCell ref="O4093:R4093"/>
    <mergeCell ref="S4093:V4093"/>
    <mergeCell ref="W4093:AB4093"/>
    <mergeCell ref="AC4093:AF4093"/>
    <mergeCell ref="M4094:W4094"/>
    <mergeCell ref="Z4094:AF4094"/>
    <mergeCell ref="A4091:N4091"/>
    <mergeCell ref="O4091:R4091"/>
    <mergeCell ref="S4091:V4091"/>
    <mergeCell ref="W4091:AB4091"/>
    <mergeCell ref="AC4091:AF4091"/>
    <mergeCell ref="D4092:N4092"/>
    <mergeCell ref="O4092:R4092"/>
    <mergeCell ref="S4092:V4092"/>
    <mergeCell ref="W4092:AB4092"/>
    <mergeCell ref="AC4092:AF4092"/>
    <mergeCell ref="A4109:L4109"/>
    <mergeCell ref="M4109:W4109"/>
    <mergeCell ref="X4109:Y4112"/>
    <mergeCell ref="Z4109:AF4109"/>
    <mergeCell ref="A4110:J4110"/>
    <mergeCell ref="K4110:P4110"/>
    <mergeCell ref="R4110:T4110"/>
    <mergeCell ref="V4110:W4111"/>
    <mergeCell ref="Z4110:AF4111"/>
    <mergeCell ref="A4111:U4111"/>
    <mergeCell ref="AC4106:AF4106"/>
    <mergeCell ref="A4107:L4107"/>
    <mergeCell ref="M4107:W4107"/>
    <mergeCell ref="X4107:Y4107"/>
    <mergeCell ref="Z4107:AF4107"/>
    <mergeCell ref="A4108:AF4108"/>
    <mergeCell ref="A4106:I4106"/>
    <mergeCell ref="J4106:K4106"/>
    <mergeCell ref="N4106:O4106"/>
    <mergeCell ref="P4106:S4106"/>
    <mergeCell ref="T4106:W4106"/>
    <mergeCell ref="X4106:AB4106"/>
    <mergeCell ref="A4104:N4104"/>
    <mergeCell ref="O4104:R4104"/>
    <mergeCell ref="S4104:V4104"/>
    <mergeCell ref="W4104:AB4104"/>
    <mergeCell ref="AC4104:AF4104"/>
    <mergeCell ref="A4105:L4105"/>
    <mergeCell ref="M4105:W4105"/>
    <mergeCell ref="X4105:Y4105"/>
    <mergeCell ref="Z4105:AF4105"/>
    <mergeCell ref="D4102:N4102"/>
    <mergeCell ref="O4102:R4102"/>
    <mergeCell ref="S4102:V4102"/>
    <mergeCell ref="W4102:AB4102"/>
    <mergeCell ref="AC4102:AF4102"/>
    <mergeCell ref="A4103:L4103"/>
    <mergeCell ref="M4103:W4103"/>
    <mergeCell ref="X4103:Y4103"/>
    <mergeCell ref="Z4103:AF4103"/>
    <mergeCell ref="D4135:L4135"/>
    <mergeCell ref="N4135:O4135"/>
    <mergeCell ref="P4135:S4135"/>
    <mergeCell ref="T4135:W4135"/>
    <mergeCell ref="X4135:AB4135"/>
    <mergeCell ref="AC4135:AF4135"/>
    <mergeCell ref="A4133:L4134"/>
    <mergeCell ref="M4133:M4134"/>
    <mergeCell ref="N4133:S4133"/>
    <mergeCell ref="T4133:AB4133"/>
    <mergeCell ref="AC4133:AF4134"/>
    <mergeCell ref="N4134:O4134"/>
    <mergeCell ref="P4134:S4134"/>
    <mergeCell ref="T4134:W4134"/>
    <mergeCell ref="X4134:AB4134"/>
    <mergeCell ref="A4129:D4130"/>
    <mergeCell ref="Y4129:AC4130"/>
    <mergeCell ref="AD4129:AF4130"/>
    <mergeCell ref="E4130:G4130"/>
    <mergeCell ref="A4131:AE4131"/>
    <mergeCell ref="AF4131:AF4132"/>
    <mergeCell ref="A4132:AE4132"/>
    <mergeCell ref="A4123:AF4123"/>
    <mergeCell ref="A4125:X4125"/>
    <mergeCell ref="Y4125:AF4125"/>
    <mergeCell ref="A4127:D4128"/>
    <mergeCell ref="E4127:H4127"/>
    <mergeCell ref="I4127:X4130"/>
    <mergeCell ref="Y4127:AC4128"/>
    <mergeCell ref="AD4127:AF4128"/>
    <mergeCell ref="E4128:G4129"/>
    <mergeCell ref="H4128:H4130"/>
    <mergeCell ref="A4112:L4112"/>
    <mergeCell ref="M4112:W4112"/>
    <mergeCell ref="Z4112:AF4112"/>
    <mergeCell ref="A4113:AF4113"/>
    <mergeCell ref="G4116:Z4119"/>
    <mergeCell ref="AB4116:AF4118"/>
    <mergeCell ref="B4117:E4120"/>
    <mergeCell ref="AB4119:AD4121"/>
    <mergeCell ref="AE4119:AF4121"/>
    <mergeCell ref="G4120:Z4121"/>
    <mergeCell ref="M4142:W4142"/>
    <mergeCell ref="Z4142:AF4142"/>
    <mergeCell ref="M4143:W4143"/>
    <mergeCell ref="Z4143:AF4143"/>
    <mergeCell ref="M4144:W4144"/>
    <mergeCell ref="Z4144:AF4144"/>
    <mergeCell ref="D4140:N4140"/>
    <mergeCell ref="O4140:R4140"/>
    <mergeCell ref="S4140:V4140"/>
    <mergeCell ref="W4140:AB4140"/>
    <mergeCell ref="AC4140:AF4140"/>
    <mergeCell ref="D4141:N4141"/>
    <mergeCell ref="O4141:R4141"/>
    <mergeCell ref="S4141:V4141"/>
    <mergeCell ref="W4141:AB4141"/>
    <mergeCell ref="AC4141:AF4141"/>
    <mergeCell ref="A4138:L4138"/>
    <mergeCell ref="M4138:W4138"/>
    <mergeCell ref="X4138:Y4138"/>
    <mergeCell ref="Z4138:AF4138"/>
    <mergeCell ref="A4139:N4139"/>
    <mergeCell ref="O4139:R4139"/>
    <mergeCell ref="S4139:V4139"/>
    <mergeCell ref="W4139:AB4139"/>
    <mergeCell ref="AC4139:AF4139"/>
    <mergeCell ref="D4137:L4137"/>
    <mergeCell ref="N4137:O4137"/>
    <mergeCell ref="P4137:S4137"/>
    <mergeCell ref="T4137:W4137"/>
    <mergeCell ref="X4137:AB4137"/>
    <mergeCell ref="AC4137:AF4137"/>
    <mergeCell ref="D4136:L4136"/>
    <mergeCell ref="N4136:O4136"/>
    <mergeCell ref="P4136:S4136"/>
    <mergeCell ref="T4136:W4136"/>
    <mergeCell ref="X4136:AB4136"/>
    <mergeCell ref="AC4136:AF4136"/>
    <mergeCell ref="A4152:N4152"/>
    <mergeCell ref="O4152:R4152"/>
    <mergeCell ref="S4152:V4152"/>
    <mergeCell ref="W4152:AB4152"/>
    <mergeCell ref="AC4152:AF4152"/>
    <mergeCell ref="A4153:L4153"/>
    <mergeCell ref="M4153:W4153"/>
    <mergeCell ref="X4153:Y4153"/>
    <mergeCell ref="Z4153:AF4153"/>
    <mergeCell ref="D4150:N4150"/>
    <mergeCell ref="O4150:R4150"/>
    <mergeCell ref="S4150:V4150"/>
    <mergeCell ref="W4150:AB4150"/>
    <mergeCell ref="AC4150:AF4150"/>
    <mergeCell ref="A4151:L4151"/>
    <mergeCell ref="M4151:W4151"/>
    <mergeCell ref="X4151:Y4151"/>
    <mergeCell ref="Z4151:AF4151"/>
    <mergeCell ref="D4148:N4148"/>
    <mergeCell ref="O4148:R4148"/>
    <mergeCell ref="S4148:V4148"/>
    <mergeCell ref="W4148:AB4148"/>
    <mergeCell ref="AC4148:AF4148"/>
    <mergeCell ref="D4149:N4149"/>
    <mergeCell ref="O4149:R4149"/>
    <mergeCell ref="S4149:V4149"/>
    <mergeCell ref="W4149:AB4149"/>
    <mergeCell ref="AC4149:AF4149"/>
    <mergeCell ref="M4145:W4145"/>
    <mergeCell ref="Z4145:AF4145"/>
    <mergeCell ref="M4146:W4146"/>
    <mergeCell ref="Z4146:AF4146"/>
    <mergeCell ref="A4147:N4147"/>
    <mergeCell ref="O4147:R4147"/>
    <mergeCell ref="S4147:V4147"/>
    <mergeCell ref="W4147:AB4147"/>
    <mergeCell ref="AC4147:AF4147"/>
    <mergeCell ref="AC4159:AF4159"/>
    <mergeCell ref="D4160:I4160"/>
    <mergeCell ref="J4160:K4160"/>
    <mergeCell ref="N4160:O4160"/>
    <mergeCell ref="P4160:S4160"/>
    <mergeCell ref="T4160:W4160"/>
    <mergeCell ref="X4160:AB4160"/>
    <mergeCell ref="AC4160:AF4160"/>
    <mergeCell ref="A4158:L4158"/>
    <mergeCell ref="M4158:W4158"/>
    <mergeCell ref="X4158:Y4158"/>
    <mergeCell ref="Z4158:AF4158"/>
    <mergeCell ref="A4159:I4159"/>
    <mergeCell ref="J4159:K4159"/>
    <mergeCell ref="N4159:O4159"/>
    <mergeCell ref="P4159:S4159"/>
    <mergeCell ref="T4159:W4159"/>
    <mergeCell ref="X4159:AB4159"/>
    <mergeCell ref="D4156:N4156"/>
    <mergeCell ref="O4156:R4156"/>
    <mergeCell ref="S4156:V4156"/>
    <mergeCell ref="W4156:AB4156"/>
    <mergeCell ref="AC4156:AF4156"/>
    <mergeCell ref="D4157:N4157"/>
    <mergeCell ref="O4157:R4157"/>
    <mergeCell ref="S4157:V4157"/>
    <mergeCell ref="W4157:AB4157"/>
    <mergeCell ref="AC4157:AF4157"/>
    <mergeCell ref="A4154:N4154"/>
    <mergeCell ref="O4154:R4154"/>
    <mergeCell ref="S4154:V4154"/>
    <mergeCell ref="W4154:AB4154"/>
    <mergeCell ref="AC4154:AF4154"/>
    <mergeCell ref="D4155:N4155"/>
    <mergeCell ref="O4155:R4155"/>
    <mergeCell ref="S4155:V4155"/>
    <mergeCell ref="W4155:AB4155"/>
    <mergeCell ref="AC4155:AF4155"/>
    <mergeCell ref="A4177:L4177"/>
    <mergeCell ref="M4177:W4177"/>
    <mergeCell ref="X4177:Y4180"/>
    <mergeCell ref="Z4177:AF4177"/>
    <mergeCell ref="A4178:J4178"/>
    <mergeCell ref="K4178:P4178"/>
    <mergeCell ref="R4178:T4178"/>
    <mergeCell ref="V4178:W4179"/>
    <mergeCell ref="Z4178:AF4179"/>
    <mergeCell ref="A4179:U4179"/>
    <mergeCell ref="AC4174:AF4174"/>
    <mergeCell ref="A4175:L4175"/>
    <mergeCell ref="M4175:W4175"/>
    <mergeCell ref="X4175:Y4175"/>
    <mergeCell ref="Z4175:AF4175"/>
    <mergeCell ref="A4176:AF4176"/>
    <mergeCell ref="D4174:I4174"/>
    <mergeCell ref="J4174:K4174"/>
    <mergeCell ref="N4174:O4174"/>
    <mergeCell ref="P4174:S4174"/>
    <mergeCell ref="T4174:W4174"/>
    <mergeCell ref="X4174:AB4174"/>
    <mergeCell ref="A4170:AF4170"/>
    <mergeCell ref="A4171:X4171"/>
    <mergeCell ref="Y4171:AF4171"/>
    <mergeCell ref="A4173:I4173"/>
    <mergeCell ref="J4173:K4173"/>
    <mergeCell ref="N4173:O4173"/>
    <mergeCell ref="P4173:S4173"/>
    <mergeCell ref="T4173:W4173"/>
    <mergeCell ref="X4173:AB4173"/>
    <mergeCell ref="AC4173:AF4173"/>
    <mergeCell ref="AC4161:AF4161"/>
    <mergeCell ref="G4163:Z4166"/>
    <mergeCell ref="AB4163:AF4165"/>
    <mergeCell ref="B4164:E4167"/>
    <mergeCell ref="AB4166:AD4168"/>
    <mergeCell ref="AE4166:AF4169"/>
    <mergeCell ref="G4167:Z4168"/>
    <mergeCell ref="D4161:I4161"/>
    <mergeCell ref="J4161:K4161"/>
    <mergeCell ref="N4161:O4161"/>
    <mergeCell ref="P4161:S4161"/>
    <mergeCell ref="T4161:W4161"/>
    <mergeCell ref="X4161:AB4161"/>
    <mergeCell ref="A4202:L4203"/>
    <mergeCell ref="M4202:M4203"/>
    <mergeCell ref="N4202:S4202"/>
    <mergeCell ref="T4202:AB4202"/>
    <mergeCell ref="AC4202:AF4203"/>
    <mergeCell ref="N4203:O4203"/>
    <mergeCell ref="P4203:S4203"/>
    <mergeCell ref="T4203:W4203"/>
    <mergeCell ref="X4203:AB4203"/>
    <mergeCell ref="Y4198:AC4199"/>
    <mergeCell ref="AD4198:AF4199"/>
    <mergeCell ref="E4199:G4199"/>
    <mergeCell ref="A4200:AE4200"/>
    <mergeCell ref="AF4200:AF4201"/>
    <mergeCell ref="A4201:AE4201"/>
    <mergeCell ref="A4193:AF4193"/>
    <mergeCell ref="A4195:X4195"/>
    <mergeCell ref="Y4195:AF4195"/>
    <mergeCell ref="A4197:D4197"/>
    <mergeCell ref="E4197:G4198"/>
    <mergeCell ref="H4197:H4199"/>
    <mergeCell ref="I4197:X4199"/>
    <mergeCell ref="Y4197:AC4197"/>
    <mergeCell ref="AD4197:AF4197"/>
    <mergeCell ref="A4198:D4199"/>
    <mergeCell ref="A4180:L4180"/>
    <mergeCell ref="M4180:W4180"/>
    <mergeCell ref="Z4180:AF4180"/>
    <mergeCell ref="A4181:AF4181"/>
    <mergeCell ref="G4186:Z4189"/>
    <mergeCell ref="AB4186:AF4188"/>
    <mergeCell ref="B4187:E4190"/>
    <mergeCell ref="AB4189:AD4191"/>
    <mergeCell ref="AE4189:AF4191"/>
    <mergeCell ref="G4190:Z4191"/>
    <mergeCell ref="M4211:W4211"/>
    <mergeCell ref="Z4211:AF4211"/>
    <mergeCell ref="M4212:W4212"/>
    <mergeCell ref="Z4212:AF4212"/>
    <mergeCell ref="A4213:N4213"/>
    <mergeCell ref="O4213:R4213"/>
    <mergeCell ref="S4213:V4213"/>
    <mergeCell ref="W4213:AB4213"/>
    <mergeCell ref="AC4213:AF4213"/>
    <mergeCell ref="M4208:W4208"/>
    <mergeCell ref="Z4208:AF4208"/>
    <mergeCell ref="M4209:W4209"/>
    <mergeCell ref="Z4209:AF4209"/>
    <mergeCell ref="M4210:W4210"/>
    <mergeCell ref="Z4210:AF4210"/>
    <mergeCell ref="D4206:N4206"/>
    <mergeCell ref="O4206:R4206"/>
    <mergeCell ref="S4206:V4206"/>
    <mergeCell ref="W4206:AB4206"/>
    <mergeCell ref="AC4206:AF4206"/>
    <mergeCell ref="D4207:N4207"/>
    <mergeCell ref="O4207:R4207"/>
    <mergeCell ref="S4207:V4207"/>
    <mergeCell ref="W4207:AB4207"/>
    <mergeCell ref="AC4207:AF4207"/>
    <mergeCell ref="A4204:L4204"/>
    <mergeCell ref="M4204:W4204"/>
    <mergeCell ref="X4204:Y4204"/>
    <mergeCell ref="Z4204:AF4204"/>
    <mergeCell ref="A4205:N4205"/>
    <mergeCell ref="O4205:R4205"/>
    <mergeCell ref="S4205:V4205"/>
    <mergeCell ref="W4205:AB4205"/>
    <mergeCell ref="AC4205:AF4205"/>
    <mergeCell ref="AC4220:AF4220"/>
    <mergeCell ref="A4221:L4221"/>
    <mergeCell ref="M4221:W4221"/>
    <mergeCell ref="X4221:Y4221"/>
    <mergeCell ref="Z4221:AF4221"/>
    <mergeCell ref="A4222:AF4222"/>
    <mergeCell ref="A4220:I4220"/>
    <mergeCell ref="J4220:K4220"/>
    <mergeCell ref="N4220:O4220"/>
    <mergeCell ref="P4220:S4220"/>
    <mergeCell ref="T4220:W4220"/>
    <mergeCell ref="X4220:AB4220"/>
    <mergeCell ref="A4218:N4218"/>
    <mergeCell ref="O4218:R4218"/>
    <mergeCell ref="S4218:V4218"/>
    <mergeCell ref="W4218:AB4218"/>
    <mergeCell ref="AC4218:AF4218"/>
    <mergeCell ref="A4219:L4219"/>
    <mergeCell ref="M4219:W4219"/>
    <mergeCell ref="X4219:Y4219"/>
    <mergeCell ref="Z4219:AF4219"/>
    <mergeCell ref="D4216:N4216"/>
    <mergeCell ref="O4216:R4216"/>
    <mergeCell ref="S4216:V4216"/>
    <mergeCell ref="W4216:AB4216"/>
    <mergeCell ref="AC4216:AF4216"/>
    <mergeCell ref="A4217:L4217"/>
    <mergeCell ref="M4217:W4217"/>
    <mergeCell ref="X4217:Y4217"/>
    <mergeCell ref="Z4217:AF4217"/>
    <mergeCell ref="A4214:L4214"/>
    <mergeCell ref="M4214:W4214"/>
    <mergeCell ref="X4214:Y4214"/>
    <mergeCell ref="Z4214:AF4214"/>
    <mergeCell ref="A4215:N4215"/>
    <mergeCell ref="O4215:R4215"/>
    <mergeCell ref="S4215:V4215"/>
    <mergeCell ref="W4215:AB4215"/>
    <mergeCell ref="AC4215:AF4215"/>
    <mergeCell ref="A4242:D4242"/>
    <mergeCell ref="E4242:G4242"/>
    <mergeCell ref="Y4242:AC4242"/>
    <mergeCell ref="AD4242:AF4242"/>
    <mergeCell ref="A4243:G4243"/>
    <mergeCell ref="I4243:AF4243"/>
    <mergeCell ref="A4237:AF4237"/>
    <mergeCell ref="A4238:X4238"/>
    <mergeCell ref="Y4238:AF4238"/>
    <mergeCell ref="A4240:D4241"/>
    <mergeCell ref="E4240:H4240"/>
    <mergeCell ref="I4240:X4242"/>
    <mergeCell ref="Y4240:AC4241"/>
    <mergeCell ref="AD4240:AF4241"/>
    <mergeCell ref="E4241:G4241"/>
    <mergeCell ref="H4241:H4243"/>
    <mergeCell ref="A4226:L4226"/>
    <mergeCell ref="M4226:W4226"/>
    <mergeCell ref="Z4226:AF4226"/>
    <mergeCell ref="A4227:AF4227"/>
    <mergeCell ref="G4230:Z4233"/>
    <mergeCell ref="AB4230:AF4232"/>
    <mergeCell ref="B4231:E4234"/>
    <mergeCell ref="AB4233:AD4236"/>
    <mergeCell ref="AE4233:AF4236"/>
    <mergeCell ref="G4234:Z4235"/>
    <mergeCell ref="A4223:L4223"/>
    <mergeCell ref="M4223:W4223"/>
    <mergeCell ref="X4223:Y4226"/>
    <mergeCell ref="Z4223:AF4224"/>
    <mergeCell ref="A4224:J4225"/>
    <mergeCell ref="K4224:P4225"/>
    <mergeCell ref="R4224:T4225"/>
    <mergeCell ref="U4224:W4224"/>
    <mergeCell ref="V4225:W4225"/>
    <mergeCell ref="Z4225:AF4225"/>
    <mergeCell ref="A4251:L4251"/>
    <mergeCell ref="M4251:W4251"/>
    <mergeCell ref="X4251:Y4251"/>
    <mergeCell ref="Z4251:AF4251"/>
    <mergeCell ref="A4252:N4252"/>
    <mergeCell ref="O4252:R4252"/>
    <mergeCell ref="S4252:V4252"/>
    <mergeCell ref="W4252:AB4252"/>
    <mergeCell ref="AC4252:AF4252"/>
    <mergeCell ref="D4250:L4250"/>
    <mergeCell ref="N4250:O4250"/>
    <mergeCell ref="P4250:S4250"/>
    <mergeCell ref="T4250:W4250"/>
    <mergeCell ref="X4250:AB4250"/>
    <mergeCell ref="AC4250:AF4250"/>
    <mergeCell ref="AC4248:AF4248"/>
    <mergeCell ref="D4249:L4249"/>
    <mergeCell ref="N4249:O4249"/>
    <mergeCell ref="P4249:S4249"/>
    <mergeCell ref="T4249:W4249"/>
    <mergeCell ref="X4249:AB4249"/>
    <mergeCell ref="AC4249:AF4249"/>
    <mergeCell ref="T4247:W4247"/>
    <mergeCell ref="X4247:AB4247"/>
    <mergeCell ref="D4248:L4248"/>
    <mergeCell ref="N4248:O4248"/>
    <mergeCell ref="P4248:S4248"/>
    <mergeCell ref="T4248:W4248"/>
    <mergeCell ref="X4248:AB4248"/>
    <mergeCell ref="A4244:AE4244"/>
    <mergeCell ref="AF4244:AF4245"/>
    <mergeCell ref="A4245:AE4245"/>
    <mergeCell ref="A4246:L4247"/>
    <mergeCell ref="M4246:M4247"/>
    <mergeCell ref="N4246:S4246"/>
    <mergeCell ref="T4246:AB4246"/>
    <mergeCell ref="AC4246:AF4247"/>
    <mergeCell ref="N4247:O4247"/>
    <mergeCell ref="P4247:S4247"/>
    <mergeCell ref="D4261:N4261"/>
    <mergeCell ref="O4261:R4261"/>
    <mergeCell ref="S4261:V4261"/>
    <mergeCell ref="W4261:AB4261"/>
    <mergeCell ref="AC4261:AF4261"/>
    <mergeCell ref="D4262:N4262"/>
    <mergeCell ref="O4262:R4262"/>
    <mergeCell ref="S4262:V4262"/>
    <mergeCell ref="W4262:AB4262"/>
    <mergeCell ref="AC4262:AF4262"/>
    <mergeCell ref="M4258:W4258"/>
    <mergeCell ref="Z4258:AF4258"/>
    <mergeCell ref="M4259:W4259"/>
    <mergeCell ref="Z4259:AF4259"/>
    <mergeCell ref="A4260:N4260"/>
    <mergeCell ref="O4260:R4260"/>
    <mergeCell ref="S4260:V4260"/>
    <mergeCell ref="W4260:AB4260"/>
    <mergeCell ref="AC4260:AF4260"/>
    <mergeCell ref="M4255:W4255"/>
    <mergeCell ref="Z4255:AF4255"/>
    <mergeCell ref="M4256:W4256"/>
    <mergeCell ref="Z4256:AF4256"/>
    <mergeCell ref="M4257:W4257"/>
    <mergeCell ref="Z4257:AF4257"/>
    <mergeCell ref="D4253:N4253"/>
    <mergeCell ref="O4253:R4253"/>
    <mergeCell ref="S4253:V4253"/>
    <mergeCell ref="W4253:AB4253"/>
    <mergeCell ref="AC4253:AF4253"/>
    <mergeCell ref="D4254:N4254"/>
    <mergeCell ref="O4254:R4254"/>
    <mergeCell ref="S4254:V4254"/>
    <mergeCell ref="W4254:AB4254"/>
    <mergeCell ref="AC4254:AF4254"/>
    <mergeCell ref="A4269:L4269"/>
    <mergeCell ref="M4269:W4269"/>
    <mergeCell ref="X4269:Y4269"/>
    <mergeCell ref="Z4269:AF4269"/>
    <mergeCell ref="A4270:I4270"/>
    <mergeCell ref="J4270:K4270"/>
    <mergeCell ref="N4270:O4270"/>
    <mergeCell ref="P4270:S4270"/>
    <mergeCell ref="T4270:W4270"/>
    <mergeCell ref="X4270:AB4270"/>
    <mergeCell ref="D4267:N4267"/>
    <mergeCell ref="O4267:R4267"/>
    <mergeCell ref="S4267:V4267"/>
    <mergeCell ref="W4267:AB4267"/>
    <mergeCell ref="AC4267:AF4267"/>
    <mergeCell ref="D4268:N4268"/>
    <mergeCell ref="O4268:R4268"/>
    <mergeCell ref="S4268:V4268"/>
    <mergeCell ref="W4268:AB4268"/>
    <mergeCell ref="AC4268:AF4268"/>
    <mergeCell ref="A4265:L4265"/>
    <mergeCell ref="M4265:W4265"/>
    <mergeCell ref="X4265:Y4265"/>
    <mergeCell ref="Z4265:AF4265"/>
    <mergeCell ref="A4266:N4266"/>
    <mergeCell ref="O4266:R4266"/>
    <mergeCell ref="S4266:V4266"/>
    <mergeCell ref="W4266:AB4266"/>
    <mergeCell ref="AC4266:AF4266"/>
    <mergeCell ref="A4263:L4263"/>
    <mergeCell ref="M4263:W4263"/>
    <mergeCell ref="X4263:Y4263"/>
    <mergeCell ref="Z4263:AF4263"/>
    <mergeCell ref="A4264:N4264"/>
    <mergeCell ref="O4264:R4264"/>
    <mergeCell ref="S4264:V4264"/>
    <mergeCell ref="W4264:AB4264"/>
    <mergeCell ref="AC4264:AF4264"/>
    <mergeCell ref="M4277:W4277"/>
    <mergeCell ref="Z4277:AF4277"/>
    <mergeCell ref="A4278:AF4278"/>
    <mergeCell ref="G4280:Z4282"/>
    <mergeCell ref="AB4280:AF4281"/>
    <mergeCell ref="B4281:E4283"/>
    <mergeCell ref="AB4282:AD4284"/>
    <mergeCell ref="AE4282:AF4285"/>
    <mergeCell ref="G4283:Z4284"/>
    <mergeCell ref="A4275:L4275"/>
    <mergeCell ref="M4275:W4275"/>
    <mergeCell ref="X4275:Y4277"/>
    <mergeCell ref="Z4275:AF4275"/>
    <mergeCell ref="A4276:J4276"/>
    <mergeCell ref="K4276:P4276"/>
    <mergeCell ref="R4276:T4276"/>
    <mergeCell ref="V4276:W4276"/>
    <mergeCell ref="Z4276:AF4276"/>
    <mergeCell ref="A4277:L4277"/>
    <mergeCell ref="AC4272:AF4272"/>
    <mergeCell ref="A4273:L4273"/>
    <mergeCell ref="M4273:W4273"/>
    <mergeCell ref="X4273:Y4273"/>
    <mergeCell ref="Z4273:AF4273"/>
    <mergeCell ref="A4274:AF4274"/>
    <mergeCell ref="D4272:I4272"/>
    <mergeCell ref="J4272:K4272"/>
    <mergeCell ref="N4272:O4272"/>
    <mergeCell ref="P4272:S4272"/>
    <mergeCell ref="T4272:W4272"/>
    <mergeCell ref="X4272:AB4272"/>
    <mergeCell ref="AC4270:AF4270"/>
    <mergeCell ref="D4271:I4271"/>
    <mergeCell ref="J4271:K4271"/>
    <mergeCell ref="N4271:O4271"/>
    <mergeCell ref="P4271:S4271"/>
    <mergeCell ref="T4271:W4271"/>
    <mergeCell ref="X4271:AB4271"/>
    <mergeCell ref="AC4271:AF4271"/>
    <mergeCell ref="A4299:L4299"/>
    <mergeCell ref="M4299:W4299"/>
    <mergeCell ref="X4299:Y4299"/>
    <mergeCell ref="Z4299:AF4299"/>
    <mergeCell ref="A4300:N4300"/>
    <mergeCell ref="O4300:R4300"/>
    <mergeCell ref="S4300:V4300"/>
    <mergeCell ref="W4300:AB4300"/>
    <mergeCell ref="AC4300:AF4300"/>
    <mergeCell ref="A4297:L4298"/>
    <mergeCell ref="M4297:M4298"/>
    <mergeCell ref="N4297:S4297"/>
    <mergeCell ref="T4297:AB4297"/>
    <mergeCell ref="AC4297:AF4298"/>
    <mergeCell ref="N4298:O4298"/>
    <mergeCell ref="P4298:S4298"/>
    <mergeCell ref="T4298:W4298"/>
    <mergeCell ref="X4298:AB4298"/>
    <mergeCell ref="Y4291:AC4292"/>
    <mergeCell ref="AD4291:AF4292"/>
    <mergeCell ref="E4292:G4292"/>
    <mergeCell ref="A4293:G4293"/>
    <mergeCell ref="I4293:AF4293"/>
    <mergeCell ref="A4294:AE4294"/>
    <mergeCell ref="AF4294:AF4296"/>
    <mergeCell ref="A4295:AE4296"/>
    <mergeCell ref="A4286:AF4286"/>
    <mergeCell ref="A4288:X4288"/>
    <mergeCell ref="Y4288:AF4288"/>
    <mergeCell ref="A4290:D4290"/>
    <mergeCell ref="E4290:G4291"/>
    <mergeCell ref="H4290:H4293"/>
    <mergeCell ref="I4290:X4292"/>
    <mergeCell ref="Y4290:AC4290"/>
    <mergeCell ref="AD4290:AF4290"/>
    <mergeCell ref="A4291:D4292"/>
    <mergeCell ref="D4309:N4309"/>
    <mergeCell ref="O4309:R4309"/>
    <mergeCell ref="S4309:V4309"/>
    <mergeCell ref="W4309:AB4309"/>
    <mergeCell ref="AC4309:AF4309"/>
    <mergeCell ref="D4310:N4310"/>
    <mergeCell ref="O4310:R4310"/>
    <mergeCell ref="S4310:V4310"/>
    <mergeCell ref="W4310:AB4310"/>
    <mergeCell ref="AC4310:AF4310"/>
    <mergeCell ref="M4306:W4306"/>
    <mergeCell ref="Z4306:AF4306"/>
    <mergeCell ref="M4307:W4307"/>
    <mergeCell ref="Z4307:AF4307"/>
    <mergeCell ref="A4308:N4308"/>
    <mergeCell ref="O4308:R4308"/>
    <mergeCell ref="S4308:V4308"/>
    <mergeCell ref="W4308:AB4308"/>
    <mergeCell ref="AC4308:AF4308"/>
    <mergeCell ref="M4303:W4303"/>
    <mergeCell ref="Z4303:AF4303"/>
    <mergeCell ref="M4304:W4304"/>
    <mergeCell ref="Z4304:AF4304"/>
    <mergeCell ref="M4305:W4305"/>
    <mergeCell ref="Z4305:AF4305"/>
    <mergeCell ref="D4301:N4301"/>
    <mergeCell ref="O4301:R4301"/>
    <mergeCell ref="S4301:V4301"/>
    <mergeCell ref="W4301:AB4301"/>
    <mergeCell ref="AC4301:AF4301"/>
    <mergeCell ref="D4302:N4302"/>
    <mergeCell ref="O4302:R4302"/>
    <mergeCell ref="S4302:V4302"/>
    <mergeCell ref="W4302:AB4302"/>
    <mergeCell ref="AC4302:AF4302"/>
    <mergeCell ref="AC4317:AF4317"/>
    <mergeCell ref="D4318:I4318"/>
    <mergeCell ref="J4318:K4318"/>
    <mergeCell ref="N4318:O4318"/>
    <mergeCell ref="P4318:S4318"/>
    <mergeCell ref="T4318:W4318"/>
    <mergeCell ref="X4318:AB4318"/>
    <mergeCell ref="AC4318:AF4318"/>
    <mergeCell ref="A4317:I4317"/>
    <mergeCell ref="J4317:K4317"/>
    <mergeCell ref="N4317:O4317"/>
    <mergeCell ref="P4317:S4317"/>
    <mergeCell ref="T4317:W4317"/>
    <mergeCell ref="X4317:AB4317"/>
    <mergeCell ref="D4315:N4315"/>
    <mergeCell ref="O4315:R4315"/>
    <mergeCell ref="S4315:V4315"/>
    <mergeCell ref="W4315:AB4315"/>
    <mergeCell ref="AC4315:AF4315"/>
    <mergeCell ref="A4316:L4316"/>
    <mergeCell ref="M4316:W4316"/>
    <mergeCell ref="X4316:Y4316"/>
    <mergeCell ref="Z4316:AF4316"/>
    <mergeCell ref="A4313:L4313"/>
    <mergeCell ref="M4313:W4313"/>
    <mergeCell ref="X4313:Y4313"/>
    <mergeCell ref="Z4313:AF4313"/>
    <mergeCell ref="A4314:N4314"/>
    <mergeCell ref="O4314:R4314"/>
    <mergeCell ref="S4314:V4314"/>
    <mergeCell ref="W4314:AB4314"/>
    <mergeCell ref="AC4314:AF4314"/>
    <mergeCell ref="A4311:L4311"/>
    <mergeCell ref="M4311:W4311"/>
    <mergeCell ref="X4311:Y4311"/>
    <mergeCell ref="Z4311:AF4311"/>
    <mergeCell ref="A4312:N4312"/>
    <mergeCell ref="O4312:R4312"/>
    <mergeCell ref="S4312:V4312"/>
    <mergeCell ref="W4312:AB4312"/>
    <mergeCell ref="AC4312:AF4312"/>
    <mergeCell ref="A4338:D4339"/>
    <mergeCell ref="Y4338:AC4339"/>
    <mergeCell ref="AD4338:AF4339"/>
    <mergeCell ref="E4339:G4339"/>
    <mergeCell ref="A4340:G4340"/>
    <mergeCell ref="I4340:AF4340"/>
    <mergeCell ref="A4333:AF4333"/>
    <mergeCell ref="A4334:X4334"/>
    <mergeCell ref="Y4334:AF4334"/>
    <mergeCell ref="A4336:D4337"/>
    <mergeCell ref="E4336:H4336"/>
    <mergeCell ref="I4336:X4339"/>
    <mergeCell ref="Y4336:AC4337"/>
    <mergeCell ref="AD4336:AF4337"/>
    <mergeCell ref="E4337:G4338"/>
    <mergeCell ref="H4337:H4340"/>
    <mergeCell ref="A4324:AF4324"/>
    <mergeCell ref="G4326:Z4329"/>
    <mergeCell ref="AB4326:AF4328"/>
    <mergeCell ref="B4327:E4330"/>
    <mergeCell ref="AB4329:AD4332"/>
    <mergeCell ref="AE4329:AF4332"/>
    <mergeCell ref="G4330:Z4331"/>
    <mergeCell ref="K4322:P4322"/>
    <mergeCell ref="R4322:T4322"/>
    <mergeCell ref="V4322:W4322"/>
    <mergeCell ref="Z4322:AF4322"/>
    <mergeCell ref="A4323:L4323"/>
    <mergeCell ref="M4323:W4323"/>
    <mergeCell ref="Z4323:AF4323"/>
    <mergeCell ref="A4319:L4319"/>
    <mergeCell ref="M4319:W4319"/>
    <mergeCell ref="X4319:Y4319"/>
    <mergeCell ref="Z4319:AF4319"/>
    <mergeCell ref="A4320:AF4320"/>
    <mergeCell ref="A4321:L4321"/>
    <mergeCell ref="M4321:W4321"/>
    <mergeCell ref="X4321:Y4323"/>
    <mergeCell ref="Z4321:AF4321"/>
    <mergeCell ref="A4322:J4322"/>
    <mergeCell ref="M4350:W4350"/>
    <mergeCell ref="Z4350:AF4350"/>
    <mergeCell ref="M4351:W4351"/>
    <mergeCell ref="Z4351:AF4351"/>
    <mergeCell ref="M4352:W4352"/>
    <mergeCell ref="Z4352:AF4352"/>
    <mergeCell ref="D4348:N4348"/>
    <mergeCell ref="O4348:R4348"/>
    <mergeCell ref="S4348:V4348"/>
    <mergeCell ref="W4348:AB4348"/>
    <mergeCell ref="AC4348:AF4348"/>
    <mergeCell ref="M4349:W4349"/>
    <mergeCell ref="Z4349:AF4349"/>
    <mergeCell ref="A4346:N4346"/>
    <mergeCell ref="O4346:R4346"/>
    <mergeCell ref="S4346:V4346"/>
    <mergeCell ref="W4346:AB4346"/>
    <mergeCell ref="AC4346:AF4346"/>
    <mergeCell ref="D4347:N4347"/>
    <mergeCell ref="O4347:R4347"/>
    <mergeCell ref="S4347:V4347"/>
    <mergeCell ref="W4347:AB4347"/>
    <mergeCell ref="AC4347:AF4347"/>
    <mergeCell ref="T4344:W4344"/>
    <mergeCell ref="X4344:AB4344"/>
    <mergeCell ref="A4345:L4345"/>
    <mergeCell ref="M4345:W4345"/>
    <mergeCell ref="X4345:Y4345"/>
    <mergeCell ref="Z4345:AF4345"/>
    <mergeCell ref="A4341:AE4341"/>
    <mergeCell ref="AF4341:AF4342"/>
    <mergeCell ref="A4342:AE4342"/>
    <mergeCell ref="A4343:L4344"/>
    <mergeCell ref="M4343:M4344"/>
    <mergeCell ref="N4343:S4343"/>
    <mergeCell ref="T4343:AB4343"/>
    <mergeCell ref="AC4343:AF4344"/>
    <mergeCell ref="N4344:O4344"/>
    <mergeCell ref="P4344:S4344"/>
    <mergeCell ref="A4359:N4359"/>
    <mergeCell ref="O4359:R4359"/>
    <mergeCell ref="S4359:V4359"/>
    <mergeCell ref="W4359:AB4359"/>
    <mergeCell ref="AC4359:AF4359"/>
    <mergeCell ref="D4360:N4360"/>
    <mergeCell ref="O4360:R4360"/>
    <mergeCell ref="S4360:V4360"/>
    <mergeCell ref="W4360:AB4360"/>
    <mergeCell ref="AC4360:AF4360"/>
    <mergeCell ref="A4357:N4357"/>
    <mergeCell ref="O4357:R4357"/>
    <mergeCell ref="S4357:V4357"/>
    <mergeCell ref="W4357:AB4357"/>
    <mergeCell ref="AC4357:AF4357"/>
    <mergeCell ref="A4358:L4358"/>
    <mergeCell ref="M4358:W4358"/>
    <mergeCell ref="X4358:Y4358"/>
    <mergeCell ref="Z4358:AF4358"/>
    <mergeCell ref="D4355:N4355"/>
    <mergeCell ref="O4355:R4355"/>
    <mergeCell ref="S4355:V4355"/>
    <mergeCell ref="W4355:AB4355"/>
    <mergeCell ref="AC4355:AF4355"/>
    <mergeCell ref="A4356:L4356"/>
    <mergeCell ref="M4356:W4356"/>
    <mergeCell ref="X4356:Y4356"/>
    <mergeCell ref="Z4356:AF4356"/>
    <mergeCell ref="M4353:W4353"/>
    <mergeCell ref="Z4353:AF4353"/>
    <mergeCell ref="A4354:N4354"/>
    <mergeCell ref="O4354:R4354"/>
    <mergeCell ref="S4354:V4354"/>
    <mergeCell ref="W4354:AB4354"/>
    <mergeCell ref="AC4354:AF4354"/>
    <mergeCell ref="K4367:P4367"/>
    <mergeCell ref="R4367:T4367"/>
    <mergeCell ref="V4367:W4367"/>
    <mergeCell ref="Z4367:AF4367"/>
    <mergeCell ref="A4368:L4368"/>
    <mergeCell ref="M4368:W4368"/>
    <mergeCell ref="Z4368:AF4368"/>
    <mergeCell ref="A4364:L4364"/>
    <mergeCell ref="M4364:W4364"/>
    <mergeCell ref="X4364:Y4364"/>
    <mergeCell ref="Z4364:AF4364"/>
    <mergeCell ref="A4365:AF4365"/>
    <mergeCell ref="A4366:L4366"/>
    <mergeCell ref="M4366:W4366"/>
    <mergeCell ref="X4366:Y4368"/>
    <mergeCell ref="Z4366:AF4366"/>
    <mergeCell ref="A4367:J4367"/>
    <mergeCell ref="AC4362:AF4362"/>
    <mergeCell ref="D4363:I4363"/>
    <mergeCell ref="J4363:K4363"/>
    <mergeCell ref="N4363:O4363"/>
    <mergeCell ref="P4363:S4363"/>
    <mergeCell ref="T4363:W4363"/>
    <mergeCell ref="X4363:AB4363"/>
    <mergeCell ref="AC4363:AF4363"/>
    <mergeCell ref="A4361:L4361"/>
    <mergeCell ref="M4361:W4361"/>
    <mergeCell ref="X4361:Y4361"/>
    <mergeCell ref="Z4361:AF4361"/>
    <mergeCell ref="A4362:I4362"/>
    <mergeCell ref="J4362:K4362"/>
    <mergeCell ref="N4362:O4362"/>
    <mergeCell ref="P4362:S4362"/>
    <mergeCell ref="T4362:W4362"/>
    <mergeCell ref="X4362:AB4362"/>
    <mergeCell ref="A4387:AE4387"/>
    <mergeCell ref="AF4387:AF4389"/>
    <mergeCell ref="A4388:AE4389"/>
    <mergeCell ref="A4390:L4391"/>
    <mergeCell ref="M4390:M4391"/>
    <mergeCell ref="N4390:S4390"/>
    <mergeCell ref="T4390:AB4390"/>
    <mergeCell ref="AC4390:AF4391"/>
    <mergeCell ref="N4391:O4391"/>
    <mergeCell ref="P4391:S4391"/>
    <mergeCell ref="A4384:D4385"/>
    <mergeCell ref="Y4384:AC4385"/>
    <mergeCell ref="AD4384:AF4385"/>
    <mergeCell ref="E4385:G4385"/>
    <mergeCell ref="A4386:G4386"/>
    <mergeCell ref="I4386:AF4386"/>
    <mergeCell ref="A4378:AF4378"/>
    <mergeCell ref="A4380:X4380"/>
    <mergeCell ref="Y4380:AF4380"/>
    <mergeCell ref="A4382:D4383"/>
    <mergeCell ref="E4382:H4382"/>
    <mergeCell ref="I4382:X4385"/>
    <mergeCell ref="Y4382:AC4383"/>
    <mergeCell ref="AD4382:AF4383"/>
    <mergeCell ref="E4383:G4384"/>
    <mergeCell ref="H4383:H4386"/>
    <mergeCell ref="A4369:AF4369"/>
    <mergeCell ref="G4372:Z4374"/>
    <mergeCell ref="AB4372:AF4373"/>
    <mergeCell ref="B4373:E4375"/>
    <mergeCell ref="AB4374:AD4376"/>
    <mergeCell ref="AE4374:AF4377"/>
    <mergeCell ref="G4375:Z4376"/>
    <mergeCell ref="M4400:W4400"/>
    <mergeCell ref="Z4400:AF4400"/>
    <mergeCell ref="A4401:N4401"/>
    <mergeCell ref="O4401:R4401"/>
    <mergeCell ref="S4401:V4401"/>
    <mergeCell ref="W4401:AB4401"/>
    <mergeCell ref="AC4401:AF4401"/>
    <mergeCell ref="M4397:W4397"/>
    <mergeCell ref="Z4397:AF4397"/>
    <mergeCell ref="M4398:W4398"/>
    <mergeCell ref="Z4398:AF4398"/>
    <mergeCell ref="M4399:W4399"/>
    <mergeCell ref="Z4399:AF4399"/>
    <mergeCell ref="D4395:N4395"/>
    <mergeCell ref="O4395:R4395"/>
    <mergeCell ref="S4395:V4395"/>
    <mergeCell ref="W4395:AB4395"/>
    <mergeCell ref="AC4395:AF4395"/>
    <mergeCell ref="M4396:W4396"/>
    <mergeCell ref="Z4396:AF4396"/>
    <mergeCell ref="A4393:N4393"/>
    <mergeCell ref="O4393:R4393"/>
    <mergeCell ref="S4393:V4393"/>
    <mergeCell ref="W4393:AB4393"/>
    <mergeCell ref="AC4393:AF4393"/>
    <mergeCell ref="D4394:N4394"/>
    <mergeCell ref="O4394:R4394"/>
    <mergeCell ref="S4394:V4394"/>
    <mergeCell ref="W4394:AB4394"/>
    <mergeCell ref="AC4394:AF4394"/>
    <mergeCell ref="T4391:W4391"/>
    <mergeCell ref="X4391:AB4391"/>
    <mergeCell ref="A4392:L4392"/>
    <mergeCell ref="M4392:W4392"/>
    <mergeCell ref="X4392:Y4392"/>
    <mergeCell ref="Z4392:AF4392"/>
    <mergeCell ref="A4408:L4408"/>
    <mergeCell ref="M4408:W4408"/>
    <mergeCell ref="X4408:Y4408"/>
    <mergeCell ref="Z4408:AF4408"/>
    <mergeCell ref="A4409:I4409"/>
    <mergeCell ref="J4409:K4409"/>
    <mergeCell ref="N4409:O4409"/>
    <mergeCell ref="P4409:S4409"/>
    <mergeCell ref="T4409:W4409"/>
    <mergeCell ref="X4409:AB4409"/>
    <mergeCell ref="A4406:N4406"/>
    <mergeCell ref="O4406:R4406"/>
    <mergeCell ref="S4406:V4406"/>
    <mergeCell ref="W4406:AB4406"/>
    <mergeCell ref="AC4406:AF4406"/>
    <mergeCell ref="D4407:N4407"/>
    <mergeCell ref="O4407:R4407"/>
    <mergeCell ref="S4407:V4407"/>
    <mergeCell ref="W4407:AB4407"/>
    <mergeCell ref="AC4407:AF4407"/>
    <mergeCell ref="A4404:N4404"/>
    <mergeCell ref="O4404:R4404"/>
    <mergeCell ref="S4404:V4404"/>
    <mergeCell ref="W4404:AB4404"/>
    <mergeCell ref="AC4404:AF4404"/>
    <mergeCell ref="A4405:L4405"/>
    <mergeCell ref="M4405:W4405"/>
    <mergeCell ref="X4405:Y4405"/>
    <mergeCell ref="Z4405:AF4405"/>
    <mergeCell ref="D4402:N4402"/>
    <mergeCell ref="O4402:R4402"/>
    <mergeCell ref="S4402:V4402"/>
    <mergeCell ref="W4402:AB4402"/>
    <mergeCell ref="AC4402:AF4402"/>
    <mergeCell ref="A4403:L4403"/>
    <mergeCell ref="M4403:W4403"/>
    <mergeCell ref="X4403:Y4403"/>
    <mergeCell ref="Z4403:AF4403"/>
    <mergeCell ref="A4417:AF4417"/>
    <mergeCell ref="G4420:Z4423"/>
    <mergeCell ref="AB4420:AF4422"/>
    <mergeCell ref="B4421:E4424"/>
    <mergeCell ref="AB4423:AD4425"/>
    <mergeCell ref="AE4423:AF4425"/>
    <mergeCell ref="G4424:Z4424"/>
    <mergeCell ref="K4414:P4414"/>
    <mergeCell ref="R4414:T4414"/>
    <mergeCell ref="V4414:W4415"/>
    <mergeCell ref="Z4414:AF4415"/>
    <mergeCell ref="A4415:U4415"/>
    <mergeCell ref="A4416:L4416"/>
    <mergeCell ref="M4416:W4416"/>
    <mergeCell ref="Z4416:AF4416"/>
    <mergeCell ref="A4411:L4411"/>
    <mergeCell ref="M4411:W4411"/>
    <mergeCell ref="X4411:Y4411"/>
    <mergeCell ref="Z4411:AF4411"/>
    <mergeCell ref="A4412:AF4412"/>
    <mergeCell ref="A4413:L4413"/>
    <mergeCell ref="M4413:W4413"/>
    <mergeCell ref="X4413:Y4416"/>
    <mergeCell ref="Z4413:AF4413"/>
    <mergeCell ref="A4414:J4414"/>
    <mergeCell ref="AC4409:AF4409"/>
    <mergeCell ref="D4410:I4410"/>
    <mergeCell ref="J4410:K4410"/>
    <mergeCell ref="N4410:O4410"/>
    <mergeCell ref="P4410:S4410"/>
    <mergeCell ref="T4410:W4410"/>
    <mergeCell ref="X4410:AB4410"/>
    <mergeCell ref="AC4410:AF4410"/>
    <mergeCell ref="T4438:W4438"/>
    <mergeCell ref="X4438:AB4438"/>
    <mergeCell ref="D4439:L4439"/>
    <mergeCell ref="N4439:O4439"/>
    <mergeCell ref="P4439:S4439"/>
    <mergeCell ref="T4439:W4439"/>
    <mergeCell ref="X4439:AB4439"/>
    <mergeCell ref="A4435:AE4435"/>
    <mergeCell ref="AF4435:AF4436"/>
    <mergeCell ref="A4436:AE4436"/>
    <mergeCell ref="A4437:L4438"/>
    <mergeCell ref="M4437:M4438"/>
    <mergeCell ref="N4437:S4437"/>
    <mergeCell ref="T4437:AB4437"/>
    <mergeCell ref="AC4437:AF4438"/>
    <mergeCell ref="N4438:O4438"/>
    <mergeCell ref="P4438:S4438"/>
    <mergeCell ref="A4432:D4433"/>
    <mergeCell ref="Y4432:AC4433"/>
    <mergeCell ref="AD4432:AF4433"/>
    <mergeCell ref="E4433:G4433"/>
    <mergeCell ref="A4434:G4434"/>
    <mergeCell ref="I4434:AF4434"/>
    <mergeCell ref="A4427:AF4427"/>
    <mergeCell ref="A4428:X4428"/>
    <mergeCell ref="Y4428:AF4428"/>
    <mergeCell ref="A4430:D4431"/>
    <mergeCell ref="E4430:H4430"/>
    <mergeCell ref="I4430:X4433"/>
    <mergeCell ref="Y4430:AC4431"/>
    <mergeCell ref="AD4430:AF4431"/>
    <mergeCell ref="E4431:G4432"/>
    <mergeCell ref="H4431:H4434"/>
    <mergeCell ref="D4448:N4448"/>
    <mergeCell ref="O4448:R4448"/>
    <mergeCell ref="S4448:V4448"/>
    <mergeCell ref="W4448:AB4448"/>
    <mergeCell ref="AC4448:AF4448"/>
    <mergeCell ref="A4449:L4449"/>
    <mergeCell ref="M4449:W4449"/>
    <mergeCell ref="X4449:Y4449"/>
    <mergeCell ref="Z4449:AF4449"/>
    <mergeCell ref="M4445:W4445"/>
    <mergeCell ref="Z4445:AF4445"/>
    <mergeCell ref="M4446:W4446"/>
    <mergeCell ref="Z4446:AF4446"/>
    <mergeCell ref="A4447:N4447"/>
    <mergeCell ref="O4447:R4447"/>
    <mergeCell ref="S4447:V4447"/>
    <mergeCell ref="W4447:AB4447"/>
    <mergeCell ref="AC4447:AF4447"/>
    <mergeCell ref="M4442:W4442"/>
    <mergeCell ref="Z4442:AF4442"/>
    <mergeCell ref="M4443:W4443"/>
    <mergeCell ref="Z4443:AF4443"/>
    <mergeCell ref="M4444:W4444"/>
    <mergeCell ref="Z4444:AF4444"/>
    <mergeCell ref="AC4439:AF4439"/>
    <mergeCell ref="A4440:L4440"/>
    <mergeCell ref="M4440:W4440"/>
    <mergeCell ref="X4440:Y4440"/>
    <mergeCell ref="Z4440:AF4440"/>
    <mergeCell ref="A4441:N4441"/>
    <mergeCell ref="O4441:R4441"/>
    <mergeCell ref="S4441:V4441"/>
    <mergeCell ref="W4441:AB4441"/>
    <mergeCell ref="AC4441:AF4441"/>
    <mergeCell ref="AC4455:AF4455"/>
    <mergeCell ref="D4456:I4456"/>
    <mergeCell ref="J4456:K4456"/>
    <mergeCell ref="N4456:O4456"/>
    <mergeCell ref="P4456:S4456"/>
    <mergeCell ref="T4456:W4456"/>
    <mergeCell ref="X4456:AB4456"/>
    <mergeCell ref="AC4456:AF4456"/>
    <mergeCell ref="A4454:L4454"/>
    <mergeCell ref="M4454:W4454"/>
    <mergeCell ref="X4454:Y4454"/>
    <mergeCell ref="Z4454:AF4454"/>
    <mergeCell ref="A4455:I4455"/>
    <mergeCell ref="J4455:K4455"/>
    <mergeCell ref="N4455:O4455"/>
    <mergeCell ref="P4455:S4455"/>
    <mergeCell ref="T4455:W4455"/>
    <mergeCell ref="X4455:AB4455"/>
    <mergeCell ref="A4452:N4452"/>
    <mergeCell ref="O4452:R4452"/>
    <mergeCell ref="S4452:V4452"/>
    <mergeCell ref="W4452:AB4452"/>
    <mergeCell ref="AC4452:AF4452"/>
    <mergeCell ref="D4453:N4453"/>
    <mergeCell ref="O4453:R4453"/>
    <mergeCell ref="S4453:V4453"/>
    <mergeCell ref="W4453:AB4453"/>
    <mergeCell ref="AC4453:AF4453"/>
    <mergeCell ref="A4450:N4450"/>
    <mergeCell ref="O4450:R4450"/>
    <mergeCell ref="S4450:V4450"/>
    <mergeCell ref="W4450:AB4450"/>
    <mergeCell ref="AC4450:AF4450"/>
    <mergeCell ref="A4451:L4451"/>
    <mergeCell ref="M4451:W4451"/>
    <mergeCell ref="X4451:Y4451"/>
    <mergeCell ref="Z4451:AF4451"/>
    <mergeCell ref="A4472:AF4472"/>
    <mergeCell ref="A4473:X4473"/>
    <mergeCell ref="Y4473:AF4473"/>
    <mergeCell ref="A4475:D4476"/>
    <mergeCell ref="E4475:H4475"/>
    <mergeCell ref="I4475:X4478"/>
    <mergeCell ref="Y4475:AC4476"/>
    <mergeCell ref="AD4475:AF4476"/>
    <mergeCell ref="E4476:G4477"/>
    <mergeCell ref="H4476:H4479"/>
    <mergeCell ref="A4463:AF4463"/>
    <mergeCell ref="G4466:Z4468"/>
    <mergeCell ref="AB4466:AF4467"/>
    <mergeCell ref="B4467:E4469"/>
    <mergeCell ref="AB4468:AD4470"/>
    <mergeCell ref="AE4468:AF4471"/>
    <mergeCell ref="G4469:Z4470"/>
    <mergeCell ref="K4460:P4460"/>
    <mergeCell ref="R4460:T4460"/>
    <mergeCell ref="V4460:W4461"/>
    <mergeCell ref="Z4460:AF4461"/>
    <mergeCell ref="A4461:U4461"/>
    <mergeCell ref="A4462:L4462"/>
    <mergeCell ref="M4462:W4462"/>
    <mergeCell ref="Z4462:AF4462"/>
    <mergeCell ref="A4457:L4457"/>
    <mergeCell ref="M4457:W4457"/>
    <mergeCell ref="X4457:Y4457"/>
    <mergeCell ref="Z4457:AF4457"/>
    <mergeCell ref="A4458:AF4458"/>
    <mergeCell ref="A4459:L4459"/>
    <mergeCell ref="M4459:W4459"/>
    <mergeCell ref="X4459:Y4462"/>
    <mergeCell ref="Z4459:AF4459"/>
    <mergeCell ref="A4460:J4460"/>
    <mergeCell ref="AC4485:AF4485"/>
    <mergeCell ref="A4486:L4486"/>
    <mergeCell ref="M4486:W4486"/>
    <mergeCell ref="X4486:Y4486"/>
    <mergeCell ref="Z4486:AF4486"/>
    <mergeCell ref="A4487:N4487"/>
    <mergeCell ref="O4487:R4487"/>
    <mergeCell ref="S4487:V4487"/>
    <mergeCell ref="W4487:AB4487"/>
    <mergeCell ref="AC4487:AF4487"/>
    <mergeCell ref="T4484:W4484"/>
    <mergeCell ref="X4484:AB4484"/>
    <mergeCell ref="D4485:L4485"/>
    <mergeCell ref="N4485:O4485"/>
    <mergeCell ref="P4485:S4485"/>
    <mergeCell ref="T4485:W4485"/>
    <mergeCell ref="X4485:AB4485"/>
    <mergeCell ref="A4480:AE4480"/>
    <mergeCell ref="AF4480:AF4482"/>
    <mergeCell ref="A4481:AE4482"/>
    <mergeCell ref="A4483:L4484"/>
    <mergeCell ref="M4483:M4484"/>
    <mergeCell ref="N4483:S4483"/>
    <mergeCell ref="T4483:AB4483"/>
    <mergeCell ref="AC4483:AF4484"/>
    <mergeCell ref="N4484:O4484"/>
    <mergeCell ref="P4484:S4484"/>
    <mergeCell ref="A4477:D4478"/>
    <mergeCell ref="Y4477:AC4478"/>
    <mergeCell ref="AD4477:AF4478"/>
    <mergeCell ref="E4478:G4478"/>
    <mergeCell ref="A4479:G4479"/>
    <mergeCell ref="I4479:AF4479"/>
    <mergeCell ref="A4496:L4496"/>
    <mergeCell ref="M4496:W4496"/>
    <mergeCell ref="X4496:Y4496"/>
    <mergeCell ref="Z4496:AF4496"/>
    <mergeCell ref="A4497:N4497"/>
    <mergeCell ref="O4497:R4497"/>
    <mergeCell ref="S4497:V4497"/>
    <mergeCell ref="W4497:AB4497"/>
    <mergeCell ref="AC4497:AF4497"/>
    <mergeCell ref="A4494:L4494"/>
    <mergeCell ref="M4494:W4494"/>
    <mergeCell ref="X4494:Y4494"/>
    <mergeCell ref="Z4494:AF4494"/>
    <mergeCell ref="A4495:N4495"/>
    <mergeCell ref="O4495:R4495"/>
    <mergeCell ref="S4495:V4495"/>
    <mergeCell ref="W4495:AB4495"/>
    <mergeCell ref="AC4495:AF4495"/>
    <mergeCell ref="M4491:W4491"/>
    <mergeCell ref="Z4491:AF4491"/>
    <mergeCell ref="M4492:W4492"/>
    <mergeCell ref="Z4492:AF4492"/>
    <mergeCell ref="A4493:N4493"/>
    <mergeCell ref="O4493:R4493"/>
    <mergeCell ref="S4493:V4493"/>
    <mergeCell ref="W4493:AB4493"/>
    <mergeCell ref="AC4493:AF4493"/>
    <mergeCell ref="M4488:W4488"/>
    <mergeCell ref="Z4488:AF4488"/>
    <mergeCell ref="M4489:W4489"/>
    <mergeCell ref="Z4489:AF4489"/>
    <mergeCell ref="M4490:W4490"/>
    <mergeCell ref="Z4490:AF4490"/>
    <mergeCell ref="K4505:P4505"/>
    <mergeCell ref="R4505:T4505"/>
    <mergeCell ref="V4505:W4506"/>
    <mergeCell ref="Z4505:AF4506"/>
    <mergeCell ref="A4506:U4506"/>
    <mergeCell ref="A4507:L4507"/>
    <mergeCell ref="M4507:W4507"/>
    <mergeCell ref="Z4507:AF4507"/>
    <mergeCell ref="A4502:L4502"/>
    <mergeCell ref="M4502:W4502"/>
    <mergeCell ref="X4502:Y4502"/>
    <mergeCell ref="Z4502:AF4502"/>
    <mergeCell ref="A4503:AF4503"/>
    <mergeCell ref="A4504:L4504"/>
    <mergeCell ref="M4504:W4504"/>
    <mergeCell ref="X4504:Y4507"/>
    <mergeCell ref="Z4504:AF4504"/>
    <mergeCell ref="A4505:J4505"/>
    <mergeCell ref="AC4500:AF4500"/>
    <mergeCell ref="D4501:I4501"/>
    <mergeCell ref="J4501:K4501"/>
    <mergeCell ref="N4501:O4501"/>
    <mergeCell ref="P4501:S4501"/>
    <mergeCell ref="T4501:W4501"/>
    <mergeCell ref="X4501:AB4501"/>
    <mergeCell ref="AC4501:AF4501"/>
    <mergeCell ref="A4500:I4500"/>
    <mergeCell ref="J4500:K4500"/>
    <mergeCell ref="N4500:O4500"/>
    <mergeCell ref="P4500:S4500"/>
    <mergeCell ref="T4500:W4500"/>
    <mergeCell ref="X4500:AB4500"/>
    <mergeCell ref="D4498:N4498"/>
    <mergeCell ref="O4498:R4498"/>
    <mergeCell ref="S4498:V4498"/>
    <mergeCell ref="W4498:AB4498"/>
    <mergeCell ref="AC4498:AF4498"/>
    <mergeCell ref="A4499:L4499"/>
    <mergeCell ref="M4499:W4499"/>
    <mergeCell ref="X4499:Y4499"/>
    <mergeCell ref="Z4499:AF4499"/>
    <mergeCell ref="A4527:L4528"/>
    <mergeCell ref="M4527:M4528"/>
    <mergeCell ref="N4527:S4527"/>
    <mergeCell ref="T4527:AB4527"/>
    <mergeCell ref="AC4527:AF4528"/>
    <mergeCell ref="N4528:O4528"/>
    <mergeCell ref="P4528:S4528"/>
    <mergeCell ref="T4528:W4528"/>
    <mergeCell ref="X4528:AB4528"/>
    <mergeCell ref="A4523:D4524"/>
    <mergeCell ref="Y4523:AC4524"/>
    <mergeCell ref="AD4523:AF4524"/>
    <mergeCell ref="E4524:G4524"/>
    <mergeCell ref="A4525:AE4525"/>
    <mergeCell ref="AF4525:AF4526"/>
    <mergeCell ref="A4526:AE4526"/>
    <mergeCell ref="A4518:AF4518"/>
    <mergeCell ref="A4519:X4519"/>
    <mergeCell ref="Y4519:AF4519"/>
    <mergeCell ref="A4521:D4522"/>
    <mergeCell ref="E4521:H4521"/>
    <mergeCell ref="I4521:X4524"/>
    <mergeCell ref="Y4521:AC4522"/>
    <mergeCell ref="AD4521:AF4522"/>
    <mergeCell ref="E4522:G4523"/>
    <mergeCell ref="H4522:H4524"/>
    <mergeCell ref="A4508:AF4508"/>
    <mergeCell ref="G4511:Z4514"/>
    <mergeCell ref="AB4511:AF4513"/>
    <mergeCell ref="B4512:E4515"/>
    <mergeCell ref="AB4514:AD4516"/>
    <mergeCell ref="AE4514:AF4516"/>
    <mergeCell ref="G4515:Z4515"/>
    <mergeCell ref="D4538:N4538"/>
    <mergeCell ref="O4538:R4538"/>
    <mergeCell ref="S4538:V4538"/>
    <mergeCell ref="W4538:AB4538"/>
    <mergeCell ref="AC4538:AF4538"/>
    <mergeCell ref="A4539:L4539"/>
    <mergeCell ref="M4539:W4539"/>
    <mergeCell ref="X4539:Y4539"/>
    <mergeCell ref="Z4539:AF4539"/>
    <mergeCell ref="M4536:W4536"/>
    <mergeCell ref="Z4536:AF4536"/>
    <mergeCell ref="A4537:N4537"/>
    <mergeCell ref="O4537:R4537"/>
    <mergeCell ref="S4537:V4537"/>
    <mergeCell ref="W4537:AB4537"/>
    <mergeCell ref="AC4537:AF4537"/>
    <mergeCell ref="M4533:W4533"/>
    <mergeCell ref="Z4533:AF4533"/>
    <mergeCell ref="M4534:W4534"/>
    <mergeCell ref="Z4534:AF4534"/>
    <mergeCell ref="M4535:W4535"/>
    <mergeCell ref="Z4535:AF4535"/>
    <mergeCell ref="D4531:N4531"/>
    <mergeCell ref="O4531:R4531"/>
    <mergeCell ref="S4531:V4531"/>
    <mergeCell ref="W4531:AB4531"/>
    <mergeCell ref="AC4531:AF4531"/>
    <mergeCell ref="M4532:W4532"/>
    <mergeCell ref="Z4532:AF4532"/>
    <mergeCell ref="A4529:L4529"/>
    <mergeCell ref="M4529:W4529"/>
    <mergeCell ref="X4529:Y4529"/>
    <mergeCell ref="Z4529:AF4529"/>
    <mergeCell ref="A4530:N4530"/>
    <mergeCell ref="O4530:R4530"/>
    <mergeCell ref="S4530:V4530"/>
    <mergeCell ref="W4530:AB4530"/>
    <mergeCell ref="AC4530:AF4530"/>
    <mergeCell ref="AC4546:AF4546"/>
    <mergeCell ref="D4547:I4547"/>
    <mergeCell ref="J4547:K4547"/>
    <mergeCell ref="N4547:O4547"/>
    <mergeCell ref="P4547:S4547"/>
    <mergeCell ref="T4547:W4547"/>
    <mergeCell ref="X4547:AB4547"/>
    <mergeCell ref="AC4547:AF4547"/>
    <mergeCell ref="A4546:I4546"/>
    <mergeCell ref="J4546:K4546"/>
    <mergeCell ref="N4546:O4546"/>
    <mergeCell ref="P4546:S4546"/>
    <mergeCell ref="T4546:W4546"/>
    <mergeCell ref="X4546:AB4546"/>
    <mergeCell ref="D4544:N4544"/>
    <mergeCell ref="O4544:R4544"/>
    <mergeCell ref="S4544:V4544"/>
    <mergeCell ref="W4544:AB4544"/>
    <mergeCell ref="AC4544:AF4544"/>
    <mergeCell ref="A4545:L4545"/>
    <mergeCell ref="M4545:W4545"/>
    <mergeCell ref="X4545:Y4545"/>
    <mergeCell ref="Z4545:AF4545"/>
    <mergeCell ref="A4542:L4542"/>
    <mergeCell ref="M4542:W4542"/>
    <mergeCell ref="X4542:Y4542"/>
    <mergeCell ref="Z4542:AF4542"/>
    <mergeCell ref="A4543:N4543"/>
    <mergeCell ref="O4543:R4543"/>
    <mergeCell ref="S4543:V4543"/>
    <mergeCell ref="W4543:AB4543"/>
    <mergeCell ref="AC4543:AF4543"/>
    <mergeCell ref="A4540:N4540"/>
    <mergeCell ref="O4540:R4540"/>
    <mergeCell ref="S4540:V4540"/>
    <mergeCell ref="W4540:AB4540"/>
    <mergeCell ref="AC4540:AF4540"/>
    <mergeCell ref="D4541:N4541"/>
    <mergeCell ref="O4541:R4541"/>
    <mergeCell ref="S4541:V4541"/>
    <mergeCell ref="W4541:AB4541"/>
    <mergeCell ref="AC4541:AF4541"/>
    <mergeCell ref="A4569:D4569"/>
    <mergeCell ref="E4569:G4569"/>
    <mergeCell ref="Y4569:AC4569"/>
    <mergeCell ref="AD4569:AF4569"/>
    <mergeCell ref="A4570:G4570"/>
    <mergeCell ref="I4570:AF4570"/>
    <mergeCell ref="A4564:AF4564"/>
    <mergeCell ref="A4565:X4565"/>
    <mergeCell ref="Y4565:AF4565"/>
    <mergeCell ref="A4567:D4568"/>
    <mergeCell ref="E4567:H4567"/>
    <mergeCell ref="I4567:X4569"/>
    <mergeCell ref="Y4567:AC4568"/>
    <mergeCell ref="AD4567:AF4568"/>
    <mergeCell ref="E4568:G4568"/>
    <mergeCell ref="H4568:H4570"/>
    <mergeCell ref="A4554:AF4554"/>
    <mergeCell ref="G4557:Z4560"/>
    <mergeCell ref="AB4557:AF4559"/>
    <mergeCell ref="B4558:E4561"/>
    <mergeCell ref="AB4560:AD4562"/>
    <mergeCell ref="AE4560:AF4563"/>
    <mergeCell ref="G4561:Z4562"/>
    <mergeCell ref="K4551:P4552"/>
    <mergeCell ref="R4551:T4552"/>
    <mergeCell ref="U4551:W4551"/>
    <mergeCell ref="V4552:W4552"/>
    <mergeCell ref="Z4552:AF4552"/>
    <mergeCell ref="A4553:L4553"/>
    <mergeCell ref="M4553:W4553"/>
    <mergeCell ref="Z4553:AF4553"/>
    <mergeCell ref="A4548:L4548"/>
    <mergeCell ref="M4548:W4548"/>
    <mergeCell ref="X4548:Y4548"/>
    <mergeCell ref="Z4548:AF4548"/>
    <mergeCell ref="A4549:AF4549"/>
    <mergeCell ref="A4550:L4550"/>
    <mergeCell ref="M4550:W4550"/>
    <mergeCell ref="X4550:Y4553"/>
    <mergeCell ref="Z4550:AF4551"/>
    <mergeCell ref="A4551:J4552"/>
    <mergeCell ref="D4578:L4578"/>
    <mergeCell ref="N4578:O4578"/>
    <mergeCell ref="P4578:S4578"/>
    <mergeCell ref="T4578:W4578"/>
    <mergeCell ref="X4578:AB4578"/>
    <mergeCell ref="AC4578:AF4578"/>
    <mergeCell ref="D4577:L4577"/>
    <mergeCell ref="N4577:O4577"/>
    <mergeCell ref="P4577:S4577"/>
    <mergeCell ref="T4577:W4577"/>
    <mergeCell ref="X4577:AB4577"/>
    <mergeCell ref="AC4577:AF4577"/>
    <mergeCell ref="AC4575:AF4575"/>
    <mergeCell ref="D4576:L4576"/>
    <mergeCell ref="N4576:O4576"/>
    <mergeCell ref="P4576:S4576"/>
    <mergeCell ref="T4576:W4576"/>
    <mergeCell ref="X4576:AB4576"/>
    <mergeCell ref="AC4576:AF4576"/>
    <mergeCell ref="T4574:W4574"/>
    <mergeCell ref="X4574:AB4574"/>
    <mergeCell ref="D4575:L4575"/>
    <mergeCell ref="N4575:O4575"/>
    <mergeCell ref="P4575:S4575"/>
    <mergeCell ref="T4575:W4575"/>
    <mergeCell ref="X4575:AB4575"/>
    <mergeCell ref="A4571:AE4571"/>
    <mergeCell ref="AF4571:AF4572"/>
    <mergeCell ref="A4572:AE4572"/>
    <mergeCell ref="A4573:L4574"/>
    <mergeCell ref="M4573:M4574"/>
    <mergeCell ref="N4573:S4573"/>
    <mergeCell ref="T4573:AB4573"/>
    <mergeCell ref="AC4573:AF4574"/>
    <mergeCell ref="N4574:O4574"/>
    <mergeCell ref="P4574:S4574"/>
    <mergeCell ref="M4586:W4586"/>
    <mergeCell ref="Z4586:AF4586"/>
    <mergeCell ref="M4587:W4587"/>
    <mergeCell ref="Z4587:AF4587"/>
    <mergeCell ref="A4588:N4588"/>
    <mergeCell ref="O4588:R4588"/>
    <mergeCell ref="S4588:V4588"/>
    <mergeCell ref="W4588:AB4588"/>
    <mergeCell ref="AC4588:AF4588"/>
    <mergeCell ref="M4583:W4583"/>
    <mergeCell ref="Z4583:AF4583"/>
    <mergeCell ref="M4584:W4584"/>
    <mergeCell ref="Z4584:AF4584"/>
    <mergeCell ref="M4585:W4585"/>
    <mergeCell ref="Z4585:AF4585"/>
    <mergeCell ref="D4581:N4581"/>
    <mergeCell ref="O4581:R4581"/>
    <mergeCell ref="S4581:V4581"/>
    <mergeCell ref="W4581:AB4581"/>
    <mergeCell ref="AC4581:AF4581"/>
    <mergeCell ref="D4582:N4582"/>
    <mergeCell ref="O4582:R4582"/>
    <mergeCell ref="S4582:V4582"/>
    <mergeCell ref="W4582:AB4582"/>
    <mergeCell ref="AC4582:AF4582"/>
    <mergeCell ref="A4579:L4579"/>
    <mergeCell ref="M4579:W4579"/>
    <mergeCell ref="X4579:Y4579"/>
    <mergeCell ref="Z4579:AF4579"/>
    <mergeCell ref="A4580:N4580"/>
    <mergeCell ref="O4580:R4580"/>
    <mergeCell ref="S4580:V4580"/>
    <mergeCell ref="W4580:AB4580"/>
    <mergeCell ref="AC4580:AF4580"/>
    <mergeCell ref="A4595:N4595"/>
    <mergeCell ref="O4595:R4595"/>
    <mergeCell ref="S4595:V4595"/>
    <mergeCell ref="W4595:AB4595"/>
    <mergeCell ref="AC4595:AF4595"/>
    <mergeCell ref="A4596:L4596"/>
    <mergeCell ref="M4596:W4596"/>
    <mergeCell ref="X4596:Y4596"/>
    <mergeCell ref="Z4596:AF4596"/>
    <mergeCell ref="D4593:N4593"/>
    <mergeCell ref="O4593:R4593"/>
    <mergeCell ref="S4593:V4593"/>
    <mergeCell ref="W4593:AB4593"/>
    <mergeCell ref="AC4593:AF4593"/>
    <mergeCell ref="A4594:L4594"/>
    <mergeCell ref="M4594:W4594"/>
    <mergeCell ref="X4594:Y4594"/>
    <mergeCell ref="Z4594:AF4594"/>
    <mergeCell ref="D4591:N4591"/>
    <mergeCell ref="O4591:R4591"/>
    <mergeCell ref="S4591:V4591"/>
    <mergeCell ref="W4591:AB4591"/>
    <mergeCell ref="AC4591:AF4591"/>
    <mergeCell ref="D4592:N4592"/>
    <mergeCell ref="O4592:R4592"/>
    <mergeCell ref="S4592:V4592"/>
    <mergeCell ref="W4592:AB4592"/>
    <mergeCell ref="AC4592:AF4592"/>
    <mergeCell ref="D4589:N4589"/>
    <mergeCell ref="O4589:R4589"/>
    <mergeCell ref="S4589:V4589"/>
    <mergeCell ref="W4589:AB4589"/>
    <mergeCell ref="AC4589:AF4589"/>
    <mergeCell ref="D4590:N4590"/>
    <mergeCell ref="O4590:R4590"/>
    <mergeCell ref="S4590:V4590"/>
    <mergeCell ref="W4590:AB4590"/>
    <mergeCell ref="AC4590:AF4590"/>
    <mergeCell ref="G4607:Z4608"/>
    <mergeCell ref="A4610:AF4610"/>
    <mergeCell ref="A4612:X4612"/>
    <mergeCell ref="Y4612:AF4612"/>
    <mergeCell ref="A4614:N4614"/>
    <mergeCell ref="O4614:R4614"/>
    <mergeCell ref="S4614:V4614"/>
    <mergeCell ref="W4614:AB4614"/>
    <mergeCell ref="AC4614:AF4614"/>
    <mergeCell ref="D4601:N4601"/>
    <mergeCell ref="O4601:R4601"/>
    <mergeCell ref="S4601:V4601"/>
    <mergeCell ref="W4601:AB4601"/>
    <mergeCell ref="AC4601:AF4601"/>
    <mergeCell ref="G4603:Z4606"/>
    <mergeCell ref="AB4603:AF4605"/>
    <mergeCell ref="B4604:E4607"/>
    <mergeCell ref="AB4606:AD4608"/>
    <mergeCell ref="AE4606:AF4608"/>
    <mergeCell ref="D4599:N4599"/>
    <mergeCell ref="O4599:R4599"/>
    <mergeCell ref="S4599:V4599"/>
    <mergeCell ref="W4599:AB4599"/>
    <mergeCell ref="AC4599:AF4599"/>
    <mergeCell ref="D4600:N4600"/>
    <mergeCell ref="O4600:R4600"/>
    <mergeCell ref="S4600:V4600"/>
    <mergeCell ref="W4600:AB4600"/>
    <mergeCell ref="AC4600:AF4600"/>
    <mergeCell ref="A4597:N4597"/>
    <mergeCell ref="O4597:R4597"/>
    <mergeCell ref="S4597:V4597"/>
    <mergeCell ref="W4597:AB4597"/>
    <mergeCell ref="AC4597:AF4597"/>
    <mergeCell ref="D4598:N4598"/>
    <mergeCell ref="O4598:R4598"/>
    <mergeCell ref="S4598:V4598"/>
    <mergeCell ref="W4598:AB4598"/>
    <mergeCell ref="AC4598:AF4598"/>
    <mergeCell ref="AC4619:AF4619"/>
    <mergeCell ref="D4620:I4620"/>
    <mergeCell ref="J4620:K4620"/>
    <mergeCell ref="N4620:O4620"/>
    <mergeCell ref="P4620:S4620"/>
    <mergeCell ref="T4620:W4620"/>
    <mergeCell ref="X4620:AB4620"/>
    <mergeCell ref="AC4620:AF4620"/>
    <mergeCell ref="D4619:I4619"/>
    <mergeCell ref="J4619:K4619"/>
    <mergeCell ref="N4619:O4619"/>
    <mergeCell ref="P4619:S4619"/>
    <mergeCell ref="T4619:W4619"/>
    <mergeCell ref="X4619:AB4619"/>
    <mergeCell ref="AC4617:AF4617"/>
    <mergeCell ref="D4618:I4618"/>
    <mergeCell ref="J4618:K4618"/>
    <mergeCell ref="N4618:O4618"/>
    <mergeCell ref="P4618:S4618"/>
    <mergeCell ref="T4618:W4618"/>
    <mergeCell ref="X4618:AB4618"/>
    <mergeCell ref="AC4618:AF4618"/>
    <mergeCell ref="A4617:I4617"/>
    <mergeCell ref="J4617:K4617"/>
    <mergeCell ref="N4617:O4617"/>
    <mergeCell ref="P4617:S4617"/>
    <mergeCell ref="T4617:W4617"/>
    <mergeCell ref="X4617:AB4617"/>
    <mergeCell ref="D4615:N4615"/>
    <mergeCell ref="O4615:R4615"/>
    <mergeCell ref="S4615:V4615"/>
    <mergeCell ref="W4615:AB4615"/>
    <mergeCell ref="AC4615:AF4615"/>
    <mergeCell ref="A4616:L4616"/>
    <mergeCell ref="M4616:W4616"/>
    <mergeCell ref="X4616:Y4616"/>
    <mergeCell ref="Z4616:AF4616"/>
    <mergeCell ref="A4628:AF4628"/>
    <mergeCell ref="G4632:Z4635"/>
    <mergeCell ref="AB4632:AF4634"/>
    <mergeCell ref="B4633:E4636"/>
    <mergeCell ref="AB4635:AD4638"/>
    <mergeCell ref="AE4635:AF4638"/>
    <mergeCell ref="G4636:Z4637"/>
    <mergeCell ref="K4626:P4626"/>
    <mergeCell ref="R4626:T4626"/>
    <mergeCell ref="V4626:W4626"/>
    <mergeCell ref="Z4626:AF4626"/>
    <mergeCell ref="A4627:L4627"/>
    <mergeCell ref="M4627:W4627"/>
    <mergeCell ref="Z4627:AF4627"/>
    <mergeCell ref="A4623:L4623"/>
    <mergeCell ref="M4623:W4623"/>
    <mergeCell ref="X4623:Y4623"/>
    <mergeCell ref="Z4623:AF4623"/>
    <mergeCell ref="A4624:AF4624"/>
    <mergeCell ref="A4625:L4625"/>
    <mergeCell ref="M4625:W4625"/>
    <mergeCell ref="X4625:Y4627"/>
    <mergeCell ref="Z4625:AF4625"/>
    <mergeCell ref="A4626:J4626"/>
    <mergeCell ref="AC4621:AF4621"/>
    <mergeCell ref="D4622:I4622"/>
    <mergeCell ref="J4622:K4622"/>
    <mergeCell ref="N4622:O4622"/>
    <mergeCell ref="P4622:S4622"/>
    <mergeCell ref="T4622:W4622"/>
    <mergeCell ref="X4622:AB4622"/>
    <mergeCell ref="AC4622:AF4622"/>
    <mergeCell ref="D4621:I4621"/>
    <mergeCell ref="J4621:K4621"/>
    <mergeCell ref="N4621:O4621"/>
    <mergeCell ref="P4621:S4621"/>
    <mergeCell ref="T4621:W4621"/>
    <mergeCell ref="X4621:AB4621"/>
    <mergeCell ref="AC4650:AF4650"/>
    <mergeCell ref="D4651:L4651"/>
    <mergeCell ref="N4651:O4651"/>
    <mergeCell ref="P4651:S4651"/>
    <mergeCell ref="T4651:W4651"/>
    <mergeCell ref="X4651:AB4651"/>
    <mergeCell ref="AC4651:AF4651"/>
    <mergeCell ref="T4649:W4649"/>
    <mergeCell ref="X4649:AB4649"/>
    <mergeCell ref="D4650:L4650"/>
    <mergeCell ref="N4650:O4650"/>
    <mergeCell ref="P4650:S4650"/>
    <mergeCell ref="T4650:W4650"/>
    <mergeCell ref="X4650:AB4650"/>
    <mergeCell ref="A4646:AE4646"/>
    <mergeCell ref="AF4646:AF4647"/>
    <mergeCell ref="A4647:AE4647"/>
    <mergeCell ref="A4648:L4649"/>
    <mergeCell ref="M4648:M4649"/>
    <mergeCell ref="N4648:S4648"/>
    <mergeCell ref="T4648:AB4648"/>
    <mergeCell ref="AC4648:AF4649"/>
    <mergeCell ref="N4649:O4649"/>
    <mergeCell ref="P4649:S4649"/>
    <mergeCell ref="A4644:D4644"/>
    <mergeCell ref="E4644:G4644"/>
    <mergeCell ref="Y4644:AC4644"/>
    <mergeCell ref="AD4644:AF4644"/>
    <mergeCell ref="A4645:G4645"/>
    <mergeCell ref="I4645:AF4645"/>
    <mergeCell ref="A4639:AF4639"/>
    <mergeCell ref="A4640:X4640"/>
    <mergeCell ref="Y4640:AF4640"/>
    <mergeCell ref="A4642:D4643"/>
    <mergeCell ref="E4642:H4642"/>
    <mergeCell ref="I4642:X4644"/>
    <mergeCell ref="Y4642:AC4643"/>
    <mergeCell ref="AD4642:AF4643"/>
    <mergeCell ref="E4643:G4643"/>
    <mergeCell ref="H4643:H4645"/>
    <mergeCell ref="M4659:W4659"/>
    <mergeCell ref="Z4659:AF4659"/>
    <mergeCell ref="M4660:W4660"/>
    <mergeCell ref="Z4660:AF4660"/>
    <mergeCell ref="A4661:N4661"/>
    <mergeCell ref="O4661:R4661"/>
    <mergeCell ref="S4661:V4661"/>
    <mergeCell ref="W4661:AB4661"/>
    <mergeCell ref="AC4661:AF4661"/>
    <mergeCell ref="M4656:W4656"/>
    <mergeCell ref="Z4656:AF4656"/>
    <mergeCell ref="M4657:W4657"/>
    <mergeCell ref="Z4657:AF4657"/>
    <mergeCell ref="M4658:W4658"/>
    <mergeCell ref="Z4658:AF4658"/>
    <mergeCell ref="D4654:N4654"/>
    <mergeCell ref="O4654:R4654"/>
    <mergeCell ref="S4654:V4654"/>
    <mergeCell ref="W4654:AB4654"/>
    <mergeCell ref="AC4654:AF4654"/>
    <mergeCell ref="D4655:N4655"/>
    <mergeCell ref="O4655:R4655"/>
    <mergeCell ref="S4655:V4655"/>
    <mergeCell ref="W4655:AB4655"/>
    <mergeCell ref="AC4655:AF4655"/>
    <mergeCell ref="A4652:L4652"/>
    <mergeCell ref="M4652:W4652"/>
    <mergeCell ref="X4652:Y4652"/>
    <mergeCell ref="Z4652:AF4652"/>
    <mergeCell ref="A4653:N4653"/>
    <mergeCell ref="O4653:R4653"/>
    <mergeCell ref="S4653:V4653"/>
    <mergeCell ref="W4653:AB4653"/>
    <mergeCell ref="AC4653:AF4653"/>
    <mergeCell ref="A4668:L4668"/>
    <mergeCell ref="M4668:W4668"/>
    <mergeCell ref="X4668:Y4668"/>
    <mergeCell ref="Z4668:AF4668"/>
    <mergeCell ref="A4669:N4669"/>
    <mergeCell ref="O4669:R4669"/>
    <mergeCell ref="S4669:V4669"/>
    <mergeCell ref="W4669:AB4669"/>
    <mergeCell ref="AC4669:AF4669"/>
    <mergeCell ref="A4666:L4666"/>
    <mergeCell ref="M4666:W4666"/>
    <mergeCell ref="X4666:Y4666"/>
    <mergeCell ref="Z4666:AF4666"/>
    <mergeCell ref="A4667:N4667"/>
    <mergeCell ref="O4667:R4667"/>
    <mergeCell ref="S4667:V4667"/>
    <mergeCell ref="W4667:AB4667"/>
    <mergeCell ref="AC4667:AF4667"/>
    <mergeCell ref="D4664:N4664"/>
    <mergeCell ref="O4664:R4664"/>
    <mergeCell ref="S4664:V4664"/>
    <mergeCell ref="W4664:AB4664"/>
    <mergeCell ref="AC4664:AF4664"/>
    <mergeCell ref="D4665:N4665"/>
    <mergeCell ref="O4665:R4665"/>
    <mergeCell ref="S4665:V4665"/>
    <mergeCell ref="W4665:AB4665"/>
    <mergeCell ref="AC4665:AF4665"/>
    <mergeCell ref="D4662:N4662"/>
    <mergeCell ref="O4662:R4662"/>
    <mergeCell ref="S4662:V4662"/>
    <mergeCell ref="W4662:AB4662"/>
    <mergeCell ref="AC4662:AF4662"/>
    <mergeCell ref="D4663:N4663"/>
    <mergeCell ref="O4663:R4663"/>
    <mergeCell ref="S4663:V4663"/>
    <mergeCell ref="W4663:AB4663"/>
    <mergeCell ref="AC4663:AF4663"/>
    <mergeCell ref="AC4675:AF4675"/>
    <mergeCell ref="D4676:I4676"/>
    <mergeCell ref="J4676:K4676"/>
    <mergeCell ref="N4676:O4676"/>
    <mergeCell ref="P4676:S4676"/>
    <mergeCell ref="T4676:W4676"/>
    <mergeCell ref="X4676:AB4676"/>
    <mergeCell ref="AC4676:AF4676"/>
    <mergeCell ref="A4674:L4674"/>
    <mergeCell ref="M4674:W4674"/>
    <mergeCell ref="X4674:Y4674"/>
    <mergeCell ref="Z4674:AF4674"/>
    <mergeCell ref="A4675:I4675"/>
    <mergeCell ref="J4675:K4675"/>
    <mergeCell ref="N4675:O4675"/>
    <mergeCell ref="P4675:S4675"/>
    <mergeCell ref="T4675:W4675"/>
    <mergeCell ref="X4675:AB4675"/>
    <mergeCell ref="D4672:N4672"/>
    <mergeCell ref="O4672:R4672"/>
    <mergeCell ref="S4672:V4672"/>
    <mergeCell ref="W4672:AB4672"/>
    <mergeCell ref="AC4672:AF4672"/>
    <mergeCell ref="D4673:N4673"/>
    <mergeCell ref="O4673:R4673"/>
    <mergeCell ref="S4673:V4673"/>
    <mergeCell ref="W4673:AB4673"/>
    <mergeCell ref="AC4673:AF4673"/>
    <mergeCell ref="D4670:N4670"/>
    <mergeCell ref="O4670:R4670"/>
    <mergeCell ref="S4670:V4670"/>
    <mergeCell ref="W4670:AB4670"/>
    <mergeCell ref="AC4670:AF4670"/>
    <mergeCell ref="D4671:N4671"/>
    <mergeCell ref="O4671:R4671"/>
    <mergeCell ref="S4671:V4671"/>
    <mergeCell ref="W4671:AB4671"/>
    <mergeCell ref="AC4671:AF4671"/>
    <mergeCell ref="AC4691:AF4691"/>
    <mergeCell ref="D4692:I4692"/>
    <mergeCell ref="J4692:K4692"/>
    <mergeCell ref="N4692:O4692"/>
    <mergeCell ref="P4692:S4692"/>
    <mergeCell ref="T4692:W4692"/>
    <mergeCell ref="X4692:AB4692"/>
    <mergeCell ref="AC4692:AF4692"/>
    <mergeCell ref="D4691:I4691"/>
    <mergeCell ref="J4691:K4691"/>
    <mergeCell ref="N4691:O4691"/>
    <mergeCell ref="P4691:S4691"/>
    <mergeCell ref="T4691:W4691"/>
    <mergeCell ref="X4691:AB4691"/>
    <mergeCell ref="A4686:AF4686"/>
    <mergeCell ref="A4688:X4688"/>
    <mergeCell ref="Y4688:AF4688"/>
    <mergeCell ref="A4690:I4690"/>
    <mergeCell ref="J4690:K4690"/>
    <mergeCell ref="N4690:O4690"/>
    <mergeCell ref="P4690:S4690"/>
    <mergeCell ref="T4690:W4690"/>
    <mergeCell ref="X4690:AB4690"/>
    <mergeCell ref="AC4690:AF4690"/>
    <mergeCell ref="AC4677:AF4677"/>
    <mergeCell ref="G4679:Z4682"/>
    <mergeCell ref="AB4679:AF4681"/>
    <mergeCell ref="B4680:E4683"/>
    <mergeCell ref="AB4682:AD4684"/>
    <mergeCell ref="AE4682:AF4684"/>
    <mergeCell ref="G4683:Z4684"/>
    <mergeCell ref="D4677:I4677"/>
    <mergeCell ref="J4677:K4677"/>
    <mergeCell ref="N4677:O4677"/>
    <mergeCell ref="P4677:S4677"/>
    <mergeCell ref="T4677:W4677"/>
    <mergeCell ref="X4677:AB4677"/>
    <mergeCell ref="A4710:AF4710"/>
    <mergeCell ref="A4711:X4711"/>
    <mergeCell ref="Y4711:AF4711"/>
    <mergeCell ref="A4713:D4714"/>
    <mergeCell ref="E4713:H4713"/>
    <mergeCell ref="I4713:X4716"/>
    <mergeCell ref="Y4713:AC4714"/>
    <mergeCell ref="AD4713:AF4714"/>
    <mergeCell ref="E4714:G4715"/>
    <mergeCell ref="H4714:H4717"/>
    <mergeCell ref="A4698:AF4698"/>
    <mergeCell ref="G4703:Z4706"/>
    <mergeCell ref="AB4703:AF4705"/>
    <mergeCell ref="B4704:E4707"/>
    <mergeCell ref="AB4706:AD4709"/>
    <mergeCell ref="AE4706:AF4709"/>
    <mergeCell ref="G4707:Z4708"/>
    <mergeCell ref="K4696:P4696"/>
    <mergeCell ref="R4696:T4696"/>
    <mergeCell ref="V4696:W4696"/>
    <mergeCell ref="Z4696:AF4696"/>
    <mergeCell ref="A4697:L4697"/>
    <mergeCell ref="M4697:W4697"/>
    <mergeCell ref="Z4697:AF4697"/>
    <mergeCell ref="A4693:L4693"/>
    <mergeCell ref="M4693:W4693"/>
    <mergeCell ref="X4693:Y4693"/>
    <mergeCell ref="Z4693:AF4693"/>
    <mergeCell ref="A4694:AF4694"/>
    <mergeCell ref="A4695:L4695"/>
    <mergeCell ref="M4695:W4695"/>
    <mergeCell ref="X4695:Y4697"/>
    <mergeCell ref="Z4695:AF4695"/>
    <mergeCell ref="A4696:J4696"/>
    <mergeCell ref="D4724:L4724"/>
    <mergeCell ref="N4724:O4724"/>
    <mergeCell ref="P4724:S4724"/>
    <mergeCell ref="T4724:W4724"/>
    <mergeCell ref="X4724:AB4724"/>
    <mergeCell ref="AC4724:AF4724"/>
    <mergeCell ref="AC4722:AF4722"/>
    <mergeCell ref="D4723:L4723"/>
    <mergeCell ref="N4723:O4723"/>
    <mergeCell ref="P4723:S4723"/>
    <mergeCell ref="T4723:W4723"/>
    <mergeCell ref="X4723:AB4723"/>
    <mergeCell ref="AC4723:AF4723"/>
    <mergeCell ref="T4721:W4721"/>
    <mergeCell ref="X4721:AB4721"/>
    <mergeCell ref="D4722:L4722"/>
    <mergeCell ref="N4722:O4722"/>
    <mergeCell ref="P4722:S4722"/>
    <mergeCell ref="T4722:W4722"/>
    <mergeCell ref="X4722:AB4722"/>
    <mergeCell ref="A4718:AE4718"/>
    <mergeCell ref="AF4718:AF4719"/>
    <mergeCell ref="A4719:AE4719"/>
    <mergeCell ref="A4720:L4721"/>
    <mergeCell ref="M4720:M4721"/>
    <mergeCell ref="N4720:S4720"/>
    <mergeCell ref="T4720:AB4720"/>
    <mergeCell ref="AC4720:AF4721"/>
    <mergeCell ref="N4721:O4721"/>
    <mergeCell ref="P4721:S4721"/>
    <mergeCell ref="A4715:D4716"/>
    <mergeCell ref="Y4715:AC4716"/>
    <mergeCell ref="AD4715:AF4716"/>
    <mergeCell ref="E4716:G4716"/>
    <mergeCell ref="A4717:G4717"/>
    <mergeCell ref="I4717:AF4717"/>
    <mergeCell ref="M4732:W4732"/>
    <mergeCell ref="Z4732:AF4732"/>
    <mergeCell ref="M4733:W4733"/>
    <mergeCell ref="Z4733:AF4733"/>
    <mergeCell ref="A4734:N4734"/>
    <mergeCell ref="O4734:R4734"/>
    <mergeCell ref="S4734:V4734"/>
    <mergeCell ref="W4734:AB4734"/>
    <mergeCell ref="AC4734:AF4734"/>
    <mergeCell ref="M4729:W4729"/>
    <mergeCell ref="Z4729:AF4729"/>
    <mergeCell ref="M4730:W4730"/>
    <mergeCell ref="Z4730:AF4730"/>
    <mergeCell ref="M4731:W4731"/>
    <mergeCell ref="Z4731:AF4731"/>
    <mergeCell ref="D4727:N4727"/>
    <mergeCell ref="O4727:R4727"/>
    <mergeCell ref="S4727:V4727"/>
    <mergeCell ref="W4727:AB4727"/>
    <mergeCell ref="AC4727:AF4727"/>
    <mergeCell ref="D4728:N4728"/>
    <mergeCell ref="O4728:R4728"/>
    <mergeCell ref="S4728:V4728"/>
    <mergeCell ref="W4728:AB4728"/>
    <mergeCell ref="AC4728:AF4728"/>
    <mergeCell ref="A4725:L4725"/>
    <mergeCell ref="M4725:W4725"/>
    <mergeCell ref="X4725:Y4725"/>
    <mergeCell ref="Z4725:AF4725"/>
    <mergeCell ref="A4726:N4726"/>
    <mergeCell ref="O4726:R4726"/>
    <mergeCell ref="S4726:V4726"/>
    <mergeCell ref="W4726:AB4726"/>
    <mergeCell ref="AC4726:AF4726"/>
    <mergeCell ref="D4741:N4741"/>
    <mergeCell ref="O4741:R4741"/>
    <mergeCell ref="S4741:V4741"/>
    <mergeCell ref="W4741:AB4741"/>
    <mergeCell ref="AC4741:AF4741"/>
    <mergeCell ref="D4742:N4742"/>
    <mergeCell ref="O4742:R4742"/>
    <mergeCell ref="S4742:V4742"/>
    <mergeCell ref="W4742:AB4742"/>
    <mergeCell ref="AC4742:AF4742"/>
    <mergeCell ref="A4739:L4739"/>
    <mergeCell ref="M4739:W4739"/>
    <mergeCell ref="X4739:Y4739"/>
    <mergeCell ref="Z4739:AF4739"/>
    <mergeCell ref="A4740:N4740"/>
    <mergeCell ref="O4740:R4740"/>
    <mergeCell ref="S4740:V4740"/>
    <mergeCell ref="W4740:AB4740"/>
    <mergeCell ref="AC4740:AF4740"/>
    <mergeCell ref="A4737:L4737"/>
    <mergeCell ref="M4737:W4737"/>
    <mergeCell ref="X4737:Y4737"/>
    <mergeCell ref="Z4737:AF4737"/>
    <mergeCell ref="A4738:N4738"/>
    <mergeCell ref="O4738:R4738"/>
    <mergeCell ref="S4738:V4738"/>
    <mergeCell ref="W4738:AB4738"/>
    <mergeCell ref="AC4738:AF4738"/>
    <mergeCell ref="D4735:N4735"/>
    <mergeCell ref="O4735:R4735"/>
    <mergeCell ref="S4735:V4735"/>
    <mergeCell ref="W4735:AB4735"/>
    <mergeCell ref="AC4735:AF4735"/>
    <mergeCell ref="D4736:N4736"/>
    <mergeCell ref="O4736:R4736"/>
    <mergeCell ref="S4736:V4736"/>
    <mergeCell ref="W4736:AB4736"/>
    <mergeCell ref="AC4736:AF4736"/>
    <mergeCell ref="A4749:L4749"/>
    <mergeCell ref="M4749:W4749"/>
    <mergeCell ref="X4749:Y4751"/>
    <mergeCell ref="Z4749:AF4749"/>
    <mergeCell ref="A4750:J4750"/>
    <mergeCell ref="K4750:P4750"/>
    <mergeCell ref="R4750:T4750"/>
    <mergeCell ref="V4750:W4750"/>
    <mergeCell ref="Z4750:AF4750"/>
    <mergeCell ref="A4751:L4751"/>
    <mergeCell ref="AC4746:AF4746"/>
    <mergeCell ref="A4747:L4747"/>
    <mergeCell ref="M4747:W4747"/>
    <mergeCell ref="X4747:Y4747"/>
    <mergeCell ref="Z4747:AF4747"/>
    <mergeCell ref="A4748:AF4748"/>
    <mergeCell ref="D4746:I4746"/>
    <mergeCell ref="J4746:K4746"/>
    <mergeCell ref="N4746:O4746"/>
    <mergeCell ref="P4746:S4746"/>
    <mergeCell ref="T4746:W4746"/>
    <mergeCell ref="X4746:AB4746"/>
    <mergeCell ref="AC4744:AF4744"/>
    <mergeCell ref="D4745:I4745"/>
    <mergeCell ref="J4745:K4745"/>
    <mergeCell ref="N4745:O4745"/>
    <mergeCell ref="P4745:S4745"/>
    <mergeCell ref="T4745:W4745"/>
    <mergeCell ref="X4745:AB4745"/>
    <mergeCell ref="AC4745:AF4745"/>
    <mergeCell ref="A4743:L4743"/>
    <mergeCell ref="M4743:W4743"/>
    <mergeCell ref="X4743:Y4743"/>
    <mergeCell ref="Z4743:AF4743"/>
    <mergeCell ref="A4744:I4744"/>
    <mergeCell ref="J4744:K4744"/>
    <mergeCell ref="N4744:O4744"/>
    <mergeCell ref="P4744:S4744"/>
    <mergeCell ref="T4744:W4744"/>
    <mergeCell ref="X4744:AB4744"/>
    <mergeCell ref="A4771:L4772"/>
    <mergeCell ref="M4771:M4772"/>
    <mergeCell ref="N4771:S4771"/>
    <mergeCell ref="T4771:AB4771"/>
    <mergeCell ref="AC4771:AF4772"/>
    <mergeCell ref="N4772:O4772"/>
    <mergeCell ref="P4772:S4772"/>
    <mergeCell ref="T4772:W4772"/>
    <mergeCell ref="X4772:AB4772"/>
    <mergeCell ref="Y4765:AC4766"/>
    <mergeCell ref="AD4765:AF4766"/>
    <mergeCell ref="E4766:G4766"/>
    <mergeCell ref="A4767:G4767"/>
    <mergeCell ref="I4767:AF4767"/>
    <mergeCell ref="A4768:AE4768"/>
    <mergeCell ref="AF4768:AF4770"/>
    <mergeCell ref="A4769:AE4770"/>
    <mergeCell ref="A4760:AF4760"/>
    <mergeCell ref="A4762:X4762"/>
    <mergeCell ref="Y4762:AF4762"/>
    <mergeCell ref="A4764:D4764"/>
    <mergeCell ref="E4764:G4765"/>
    <mergeCell ref="H4764:H4767"/>
    <mergeCell ref="I4764:X4766"/>
    <mergeCell ref="Y4764:AC4764"/>
    <mergeCell ref="AD4764:AF4764"/>
    <mergeCell ref="A4765:D4766"/>
    <mergeCell ref="M4751:W4751"/>
    <mergeCell ref="Z4751:AF4751"/>
    <mergeCell ref="A4752:AF4752"/>
    <mergeCell ref="G4754:Z4756"/>
    <mergeCell ref="AB4754:AF4755"/>
    <mergeCell ref="B4755:E4757"/>
    <mergeCell ref="AB4756:AD4758"/>
    <mergeCell ref="AE4756:AF4759"/>
    <mergeCell ref="G4757:Z4758"/>
    <mergeCell ref="M4781:W4781"/>
    <mergeCell ref="Z4781:AF4781"/>
    <mergeCell ref="A4782:N4782"/>
    <mergeCell ref="O4782:R4782"/>
    <mergeCell ref="S4782:V4782"/>
    <mergeCell ref="W4782:AB4782"/>
    <mergeCell ref="AC4782:AF4782"/>
    <mergeCell ref="M4778:W4778"/>
    <mergeCell ref="Z4778:AF4778"/>
    <mergeCell ref="M4779:W4779"/>
    <mergeCell ref="Z4779:AF4779"/>
    <mergeCell ref="M4780:W4780"/>
    <mergeCell ref="Z4780:AF4780"/>
    <mergeCell ref="D4776:N4776"/>
    <mergeCell ref="O4776:R4776"/>
    <mergeCell ref="S4776:V4776"/>
    <mergeCell ref="W4776:AB4776"/>
    <mergeCell ref="AC4776:AF4776"/>
    <mergeCell ref="M4777:W4777"/>
    <mergeCell ref="Z4777:AF4777"/>
    <mergeCell ref="A4774:L4774"/>
    <mergeCell ref="M4774:W4774"/>
    <mergeCell ref="X4774:Y4774"/>
    <mergeCell ref="Z4774:AF4774"/>
    <mergeCell ref="A4775:N4775"/>
    <mergeCell ref="O4775:R4775"/>
    <mergeCell ref="S4775:V4775"/>
    <mergeCell ref="W4775:AB4775"/>
    <mergeCell ref="AC4775:AF4775"/>
    <mergeCell ref="D4773:L4773"/>
    <mergeCell ref="N4773:O4773"/>
    <mergeCell ref="P4773:S4773"/>
    <mergeCell ref="T4773:W4773"/>
    <mergeCell ref="X4773:AB4773"/>
    <mergeCell ref="AC4773:AF4773"/>
    <mergeCell ref="A4789:L4789"/>
    <mergeCell ref="M4789:W4789"/>
    <mergeCell ref="X4789:Y4789"/>
    <mergeCell ref="Z4789:AF4789"/>
    <mergeCell ref="A4790:I4790"/>
    <mergeCell ref="J4790:K4790"/>
    <mergeCell ref="N4790:O4790"/>
    <mergeCell ref="P4790:S4790"/>
    <mergeCell ref="T4790:W4790"/>
    <mergeCell ref="X4790:AB4790"/>
    <mergeCell ref="A4787:N4787"/>
    <mergeCell ref="O4787:R4787"/>
    <mergeCell ref="S4787:V4787"/>
    <mergeCell ref="W4787:AB4787"/>
    <mergeCell ref="AC4787:AF4787"/>
    <mergeCell ref="D4788:N4788"/>
    <mergeCell ref="O4788:R4788"/>
    <mergeCell ref="S4788:V4788"/>
    <mergeCell ref="W4788:AB4788"/>
    <mergeCell ref="AC4788:AF4788"/>
    <mergeCell ref="A4785:N4785"/>
    <mergeCell ref="O4785:R4785"/>
    <mergeCell ref="S4785:V4785"/>
    <mergeCell ref="W4785:AB4785"/>
    <mergeCell ref="AC4785:AF4785"/>
    <mergeCell ref="A4786:L4786"/>
    <mergeCell ref="M4786:W4786"/>
    <mergeCell ref="X4786:Y4786"/>
    <mergeCell ref="Z4786:AF4786"/>
    <mergeCell ref="D4783:N4783"/>
    <mergeCell ref="O4783:R4783"/>
    <mergeCell ref="S4783:V4783"/>
    <mergeCell ref="W4783:AB4783"/>
    <mergeCell ref="AC4783:AF4783"/>
    <mergeCell ref="A4784:L4784"/>
    <mergeCell ref="M4784:W4784"/>
    <mergeCell ref="X4784:Y4784"/>
    <mergeCell ref="Z4784:AF4784"/>
    <mergeCell ref="A4798:AF4798"/>
    <mergeCell ref="G4801:Z4804"/>
    <mergeCell ref="AB4801:AF4803"/>
    <mergeCell ref="B4802:E4805"/>
    <mergeCell ref="AB4804:AD4806"/>
    <mergeCell ref="AE4804:AF4806"/>
    <mergeCell ref="G4805:Z4805"/>
    <mergeCell ref="K4795:P4795"/>
    <mergeCell ref="R4795:T4795"/>
    <mergeCell ref="V4795:W4796"/>
    <mergeCell ref="Z4795:AF4796"/>
    <mergeCell ref="A4796:U4796"/>
    <mergeCell ref="A4797:L4797"/>
    <mergeCell ref="M4797:W4797"/>
    <mergeCell ref="Z4797:AF4797"/>
    <mergeCell ref="A4792:L4792"/>
    <mergeCell ref="M4792:W4792"/>
    <mergeCell ref="X4792:Y4792"/>
    <mergeCell ref="Z4792:AF4792"/>
    <mergeCell ref="A4793:AF4793"/>
    <mergeCell ref="A4794:L4794"/>
    <mergeCell ref="M4794:W4794"/>
    <mergeCell ref="X4794:Y4797"/>
    <mergeCell ref="Z4794:AF4794"/>
    <mergeCell ref="A4795:J4795"/>
    <mergeCell ref="AC4790:AF4790"/>
    <mergeCell ref="D4791:I4791"/>
    <mergeCell ref="J4791:K4791"/>
    <mergeCell ref="N4791:O4791"/>
    <mergeCell ref="P4791:S4791"/>
    <mergeCell ref="T4791:W4791"/>
    <mergeCell ref="X4791:AB4791"/>
    <mergeCell ref="AC4791:AF4791"/>
    <mergeCell ref="T4819:W4819"/>
    <mergeCell ref="X4819:AB4819"/>
    <mergeCell ref="D4820:L4820"/>
    <mergeCell ref="N4820:O4820"/>
    <mergeCell ref="P4820:S4820"/>
    <mergeCell ref="T4820:W4820"/>
    <mergeCell ref="X4820:AB4820"/>
    <mergeCell ref="A4816:AE4816"/>
    <mergeCell ref="AF4816:AF4817"/>
    <mergeCell ref="A4817:AE4817"/>
    <mergeCell ref="A4818:L4819"/>
    <mergeCell ref="M4818:M4819"/>
    <mergeCell ref="N4818:S4818"/>
    <mergeCell ref="T4818:AB4818"/>
    <mergeCell ref="AC4818:AF4819"/>
    <mergeCell ref="N4819:O4819"/>
    <mergeCell ref="P4819:S4819"/>
    <mergeCell ref="A4813:D4814"/>
    <mergeCell ref="Y4813:AC4814"/>
    <mergeCell ref="AD4813:AF4814"/>
    <mergeCell ref="E4814:G4814"/>
    <mergeCell ref="A4815:G4815"/>
    <mergeCell ref="I4815:AF4815"/>
    <mergeCell ref="A4808:AF4808"/>
    <mergeCell ref="A4809:X4809"/>
    <mergeCell ref="Y4809:AF4809"/>
    <mergeCell ref="A4811:D4812"/>
    <mergeCell ref="E4811:H4811"/>
    <mergeCell ref="I4811:X4814"/>
    <mergeCell ref="Y4811:AC4812"/>
    <mergeCell ref="AD4811:AF4812"/>
    <mergeCell ref="E4812:G4813"/>
    <mergeCell ref="H4812:H4815"/>
    <mergeCell ref="M4827:W4827"/>
    <mergeCell ref="Z4827:AF4827"/>
    <mergeCell ref="M4828:W4828"/>
    <mergeCell ref="Z4828:AF4828"/>
    <mergeCell ref="M4829:W4829"/>
    <mergeCell ref="Z4829:AF4829"/>
    <mergeCell ref="D4825:N4825"/>
    <mergeCell ref="O4825:R4825"/>
    <mergeCell ref="S4825:V4825"/>
    <mergeCell ref="W4825:AB4825"/>
    <mergeCell ref="AC4825:AF4825"/>
    <mergeCell ref="D4826:N4826"/>
    <mergeCell ref="O4826:R4826"/>
    <mergeCell ref="S4826:V4826"/>
    <mergeCell ref="W4826:AB4826"/>
    <mergeCell ref="AC4826:AF4826"/>
    <mergeCell ref="A4823:L4823"/>
    <mergeCell ref="M4823:W4823"/>
    <mergeCell ref="X4823:Y4823"/>
    <mergeCell ref="Z4823:AF4823"/>
    <mergeCell ref="A4824:N4824"/>
    <mergeCell ref="O4824:R4824"/>
    <mergeCell ref="S4824:V4824"/>
    <mergeCell ref="W4824:AB4824"/>
    <mergeCell ref="AC4824:AF4824"/>
    <mergeCell ref="D4822:L4822"/>
    <mergeCell ref="N4822:O4822"/>
    <mergeCell ref="P4822:S4822"/>
    <mergeCell ref="T4822:W4822"/>
    <mergeCell ref="X4822:AB4822"/>
    <mergeCell ref="AC4822:AF4822"/>
    <mergeCell ref="AC4820:AF4820"/>
    <mergeCell ref="D4821:L4821"/>
    <mergeCell ref="N4821:O4821"/>
    <mergeCell ref="P4821:S4821"/>
    <mergeCell ref="T4821:W4821"/>
    <mergeCell ref="X4821:AB4821"/>
    <mergeCell ref="AC4821:AF4821"/>
    <mergeCell ref="A4837:N4837"/>
    <mergeCell ref="O4837:R4837"/>
    <mergeCell ref="S4837:V4837"/>
    <mergeCell ref="W4837:AB4837"/>
    <mergeCell ref="AC4837:AF4837"/>
    <mergeCell ref="A4838:L4838"/>
    <mergeCell ref="M4838:W4838"/>
    <mergeCell ref="X4838:Y4838"/>
    <mergeCell ref="Z4838:AF4838"/>
    <mergeCell ref="D4835:N4835"/>
    <mergeCell ref="O4835:R4835"/>
    <mergeCell ref="S4835:V4835"/>
    <mergeCell ref="W4835:AB4835"/>
    <mergeCell ref="AC4835:AF4835"/>
    <mergeCell ref="A4836:L4836"/>
    <mergeCell ref="M4836:W4836"/>
    <mergeCell ref="X4836:Y4836"/>
    <mergeCell ref="Z4836:AF4836"/>
    <mergeCell ref="D4833:N4833"/>
    <mergeCell ref="O4833:R4833"/>
    <mergeCell ref="S4833:V4833"/>
    <mergeCell ref="W4833:AB4833"/>
    <mergeCell ref="AC4833:AF4833"/>
    <mergeCell ref="D4834:N4834"/>
    <mergeCell ref="O4834:R4834"/>
    <mergeCell ref="S4834:V4834"/>
    <mergeCell ref="W4834:AB4834"/>
    <mergeCell ref="AC4834:AF4834"/>
    <mergeCell ref="M4830:W4830"/>
    <mergeCell ref="Z4830:AF4830"/>
    <mergeCell ref="M4831:W4831"/>
    <mergeCell ref="Z4831:AF4831"/>
    <mergeCell ref="A4832:N4832"/>
    <mergeCell ref="O4832:R4832"/>
    <mergeCell ref="S4832:V4832"/>
    <mergeCell ref="W4832:AB4832"/>
    <mergeCell ref="AC4832:AF4832"/>
    <mergeCell ref="AC4844:AF4844"/>
    <mergeCell ref="D4845:I4845"/>
    <mergeCell ref="J4845:K4845"/>
    <mergeCell ref="N4845:O4845"/>
    <mergeCell ref="P4845:S4845"/>
    <mergeCell ref="T4845:W4845"/>
    <mergeCell ref="X4845:AB4845"/>
    <mergeCell ref="AC4845:AF4845"/>
    <mergeCell ref="A4843:L4843"/>
    <mergeCell ref="M4843:W4843"/>
    <mergeCell ref="X4843:Y4843"/>
    <mergeCell ref="Z4843:AF4843"/>
    <mergeCell ref="A4844:I4844"/>
    <mergeCell ref="J4844:K4844"/>
    <mergeCell ref="N4844:O4844"/>
    <mergeCell ref="P4844:S4844"/>
    <mergeCell ref="T4844:W4844"/>
    <mergeCell ref="X4844:AB4844"/>
    <mergeCell ref="D4841:N4841"/>
    <mergeCell ref="O4841:R4841"/>
    <mergeCell ref="S4841:V4841"/>
    <mergeCell ref="W4841:AB4841"/>
    <mergeCell ref="AC4841:AF4841"/>
    <mergeCell ref="D4842:N4842"/>
    <mergeCell ref="O4842:R4842"/>
    <mergeCell ref="S4842:V4842"/>
    <mergeCell ref="W4842:AB4842"/>
    <mergeCell ref="AC4842:AF4842"/>
    <mergeCell ref="A4839:N4839"/>
    <mergeCell ref="O4839:R4839"/>
    <mergeCell ref="S4839:V4839"/>
    <mergeCell ref="W4839:AB4839"/>
    <mergeCell ref="AC4839:AF4839"/>
    <mergeCell ref="D4840:N4840"/>
    <mergeCell ref="O4840:R4840"/>
    <mergeCell ref="S4840:V4840"/>
    <mergeCell ref="W4840:AB4840"/>
    <mergeCell ref="AC4840:AF4840"/>
    <mergeCell ref="A4861:L4861"/>
    <mergeCell ref="M4861:W4861"/>
    <mergeCell ref="X4861:Y4864"/>
    <mergeCell ref="Z4861:AF4861"/>
    <mergeCell ref="A4862:J4862"/>
    <mergeCell ref="K4862:P4862"/>
    <mergeCell ref="R4862:T4862"/>
    <mergeCell ref="V4862:W4863"/>
    <mergeCell ref="Z4862:AF4863"/>
    <mergeCell ref="A4863:U4863"/>
    <mergeCell ref="AC4858:AF4858"/>
    <mergeCell ref="A4859:L4859"/>
    <mergeCell ref="M4859:W4859"/>
    <mergeCell ref="X4859:Y4859"/>
    <mergeCell ref="Z4859:AF4859"/>
    <mergeCell ref="A4860:AF4860"/>
    <mergeCell ref="D4858:I4858"/>
    <mergeCell ref="J4858:K4858"/>
    <mergeCell ref="N4858:O4858"/>
    <mergeCell ref="P4858:S4858"/>
    <mergeCell ref="T4858:W4858"/>
    <mergeCell ref="X4858:AB4858"/>
    <mergeCell ref="A4854:AF4854"/>
    <mergeCell ref="A4855:X4855"/>
    <mergeCell ref="Y4855:AF4855"/>
    <mergeCell ref="A4857:I4857"/>
    <mergeCell ref="J4857:K4857"/>
    <mergeCell ref="N4857:O4857"/>
    <mergeCell ref="P4857:S4857"/>
    <mergeCell ref="T4857:W4857"/>
    <mergeCell ref="X4857:AB4857"/>
    <mergeCell ref="AC4857:AF4857"/>
    <mergeCell ref="AC4846:AF4846"/>
    <mergeCell ref="G4848:Z4850"/>
    <mergeCell ref="AB4848:AF4849"/>
    <mergeCell ref="B4849:E4851"/>
    <mergeCell ref="AB4850:AD4852"/>
    <mergeCell ref="AE4850:AF4853"/>
    <mergeCell ref="G4851:Z4852"/>
    <mergeCell ref="D4846:I4846"/>
    <mergeCell ref="J4846:K4846"/>
    <mergeCell ref="N4846:O4846"/>
    <mergeCell ref="P4846:S4846"/>
    <mergeCell ref="T4846:W4846"/>
    <mergeCell ref="X4846:AB4846"/>
    <mergeCell ref="A4886:L4887"/>
    <mergeCell ref="M4886:M4887"/>
    <mergeCell ref="N4886:S4886"/>
    <mergeCell ref="T4886:AB4886"/>
    <mergeCell ref="AC4886:AF4887"/>
    <mergeCell ref="N4887:O4887"/>
    <mergeCell ref="P4887:S4887"/>
    <mergeCell ref="T4887:W4887"/>
    <mergeCell ref="X4887:AB4887"/>
    <mergeCell ref="A4882:D4883"/>
    <mergeCell ref="Y4882:AC4883"/>
    <mergeCell ref="AD4882:AF4883"/>
    <mergeCell ref="E4883:G4883"/>
    <mergeCell ref="A4884:AE4884"/>
    <mergeCell ref="AF4884:AF4885"/>
    <mergeCell ref="A4885:AE4885"/>
    <mergeCell ref="A4877:AF4877"/>
    <mergeCell ref="A4878:X4878"/>
    <mergeCell ref="Y4878:AF4878"/>
    <mergeCell ref="A4880:D4881"/>
    <mergeCell ref="E4880:H4880"/>
    <mergeCell ref="I4880:X4883"/>
    <mergeCell ref="Y4880:AC4881"/>
    <mergeCell ref="AD4880:AF4881"/>
    <mergeCell ref="E4881:G4882"/>
    <mergeCell ref="H4881:H4883"/>
    <mergeCell ref="A4864:L4864"/>
    <mergeCell ref="M4864:W4864"/>
    <mergeCell ref="Z4864:AF4864"/>
    <mergeCell ref="A4865:AF4865"/>
    <mergeCell ref="G4870:Z4873"/>
    <mergeCell ref="AB4870:AF4872"/>
    <mergeCell ref="B4871:E4874"/>
    <mergeCell ref="AB4873:AD4875"/>
    <mergeCell ref="AE4873:AF4875"/>
    <mergeCell ref="G4874:Z4874"/>
    <mergeCell ref="M4895:W4895"/>
    <mergeCell ref="Z4895:AF4895"/>
    <mergeCell ref="M4896:W4896"/>
    <mergeCell ref="Z4896:AF4896"/>
    <mergeCell ref="A4897:N4897"/>
    <mergeCell ref="O4897:R4897"/>
    <mergeCell ref="S4897:V4897"/>
    <mergeCell ref="W4897:AB4897"/>
    <mergeCell ref="AC4897:AF4897"/>
    <mergeCell ref="M4892:W4892"/>
    <mergeCell ref="Z4892:AF4892"/>
    <mergeCell ref="M4893:W4893"/>
    <mergeCell ref="Z4893:AF4893"/>
    <mergeCell ref="M4894:W4894"/>
    <mergeCell ref="Z4894:AF4894"/>
    <mergeCell ref="D4890:N4890"/>
    <mergeCell ref="O4890:R4890"/>
    <mergeCell ref="S4890:V4890"/>
    <mergeCell ref="W4890:AB4890"/>
    <mergeCell ref="AC4890:AF4890"/>
    <mergeCell ref="D4891:N4891"/>
    <mergeCell ref="O4891:R4891"/>
    <mergeCell ref="S4891:V4891"/>
    <mergeCell ref="W4891:AB4891"/>
    <mergeCell ref="AC4891:AF4891"/>
    <mergeCell ref="A4888:L4888"/>
    <mergeCell ref="M4888:W4888"/>
    <mergeCell ref="X4888:Y4888"/>
    <mergeCell ref="Z4888:AF4888"/>
    <mergeCell ref="A4889:N4889"/>
    <mergeCell ref="O4889:R4889"/>
    <mergeCell ref="S4889:V4889"/>
    <mergeCell ref="W4889:AB4889"/>
    <mergeCell ref="AC4889:AF4889"/>
    <mergeCell ref="D4904:N4904"/>
    <mergeCell ref="O4904:R4904"/>
    <mergeCell ref="S4904:V4904"/>
    <mergeCell ref="W4904:AB4904"/>
    <mergeCell ref="AC4904:AF4904"/>
    <mergeCell ref="D4905:N4905"/>
    <mergeCell ref="O4905:R4905"/>
    <mergeCell ref="S4905:V4905"/>
    <mergeCell ref="W4905:AB4905"/>
    <mergeCell ref="AC4905:AF4905"/>
    <mergeCell ref="A4902:L4902"/>
    <mergeCell ref="M4902:W4902"/>
    <mergeCell ref="X4902:Y4902"/>
    <mergeCell ref="Z4902:AF4902"/>
    <mergeCell ref="A4903:N4903"/>
    <mergeCell ref="O4903:R4903"/>
    <mergeCell ref="S4903:V4903"/>
    <mergeCell ref="W4903:AB4903"/>
    <mergeCell ref="AC4903:AF4903"/>
    <mergeCell ref="A4900:L4900"/>
    <mergeCell ref="M4900:W4900"/>
    <mergeCell ref="X4900:Y4900"/>
    <mergeCell ref="Z4900:AF4900"/>
    <mergeCell ref="A4901:N4901"/>
    <mergeCell ref="O4901:R4901"/>
    <mergeCell ref="S4901:V4901"/>
    <mergeCell ref="W4901:AB4901"/>
    <mergeCell ref="AC4901:AF4901"/>
    <mergeCell ref="D4898:N4898"/>
    <mergeCell ref="O4898:R4898"/>
    <mergeCell ref="S4898:V4898"/>
    <mergeCell ref="W4898:AB4898"/>
    <mergeCell ref="AC4898:AF4898"/>
    <mergeCell ref="D4899:N4899"/>
    <mergeCell ref="O4899:R4899"/>
    <mergeCell ref="S4899:V4899"/>
    <mergeCell ref="W4899:AB4899"/>
    <mergeCell ref="AC4899:AF4899"/>
    <mergeCell ref="A4912:L4912"/>
    <mergeCell ref="M4912:W4912"/>
    <mergeCell ref="X4912:Y4915"/>
    <mergeCell ref="Z4912:AF4912"/>
    <mergeCell ref="A4913:J4913"/>
    <mergeCell ref="K4913:P4913"/>
    <mergeCell ref="R4913:T4913"/>
    <mergeCell ref="V4913:W4914"/>
    <mergeCell ref="Z4913:AF4914"/>
    <mergeCell ref="A4914:U4914"/>
    <mergeCell ref="AC4909:AF4909"/>
    <mergeCell ref="A4910:L4910"/>
    <mergeCell ref="M4910:W4910"/>
    <mergeCell ref="X4910:Y4910"/>
    <mergeCell ref="Z4910:AF4910"/>
    <mergeCell ref="A4911:AF4911"/>
    <mergeCell ref="D4909:I4909"/>
    <mergeCell ref="J4909:K4909"/>
    <mergeCell ref="N4909:O4909"/>
    <mergeCell ref="P4909:S4909"/>
    <mergeCell ref="T4909:W4909"/>
    <mergeCell ref="X4909:AB4909"/>
    <mergeCell ref="AC4907:AF4907"/>
    <mergeCell ref="D4908:I4908"/>
    <mergeCell ref="J4908:K4908"/>
    <mergeCell ref="N4908:O4908"/>
    <mergeCell ref="P4908:S4908"/>
    <mergeCell ref="T4908:W4908"/>
    <mergeCell ref="X4908:AB4908"/>
    <mergeCell ref="AC4908:AF4908"/>
    <mergeCell ref="A4906:L4906"/>
    <mergeCell ref="M4906:W4906"/>
    <mergeCell ref="X4906:Y4906"/>
    <mergeCell ref="Z4906:AF4906"/>
    <mergeCell ref="A4907:I4907"/>
    <mergeCell ref="J4907:K4907"/>
    <mergeCell ref="N4907:O4907"/>
    <mergeCell ref="P4907:S4907"/>
    <mergeCell ref="T4907:W4907"/>
    <mergeCell ref="X4907:AB4907"/>
    <mergeCell ref="A4933:AE4933"/>
    <mergeCell ref="AF4933:AF4935"/>
    <mergeCell ref="A4934:AE4935"/>
    <mergeCell ref="A4936:L4937"/>
    <mergeCell ref="M4936:M4937"/>
    <mergeCell ref="N4936:S4936"/>
    <mergeCell ref="T4936:AB4936"/>
    <mergeCell ref="AC4936:AF4937"/>
    <mergeCell ref="N4937:O4937"/>
    <mergeCell ref="P4937:S4937"/>
    <mergeCell ref="A4930:D4931"/>
    <mergeCell ref="Y4930:AC4931"/>
    <mergeCell ref="AD4930:AF4931"/>
    <mergeCell ref="E4931:G4931"/>
    <mergeCell ref="A4932:G4932"/>
    <mergeCell ref="I4932:AF4932"/>
    <mergeCell ref="A4925:AF4925"/>
    <mergeCell ref="A4926:X4926"/>
    <mergeCell ref="Y4926:AF4926"/>
    <mergeCell ref="A4928:D4929"/>
    <mergeCell ref="E4928:H4928"/>
    <mergeCell ref="I4928:X4931"/>
    <mergeCell ref="Y4928:AC4929"/>
    <mergeCell ref="AD4928:AF4929"/>
    <mergeCell ref="E4929:G4930"/>
    <mergeCell ref="H4929:H4932"/>
    <mergeCell ref="A4915:L4915"/>
    <mergeCell ref="M4915:W4915"/>
    <mergeCell ref="Z4915:AF4915"/>
    <mergeCell ref="A4916:AF4916"/>
    <mergeCell ref="G4918:Z4921"/>
    <mergeCell ref="AB4918:AF4920"/>
    <mergeCell ref="B4919:E4922"/>
    <mergeCell ref="AB4921:AD4923"/>
    <mergeCell ref="AE4921:AF4924"/>
    <mergeCell ref="G4922:Z4923"/>
    <mergeCell ref="M4946:W4946"/>
    <mergeCell ref="Z4946:AF4946"/>
    <mergeCell ref="A4947:N4947"/>
    <mergeCell ref="O4947:R4947"/>
    <mergeCell ref="S4947:V4947"/>
    <mergeCell ref="W4947:AB4947"/>
    <mergeCell ref="AC4947:AF4947"/>
    <mergeCell ref="M4943:W4943"/>
    <mergeCell ref="Z4943:AF4943"/>
    <mergeCell ref="M4944:W4944"/>
    <mergeCell ref="Z4944:AF4944"/>
    <mergeCell ref="M4945:W4945"/>
    <mergeCell ref="Z4945:AF4945"/>
    <mergeCell ref="D4941:N4941"/>
    <mergeCell ref="O4941:R4941"/>
    <mergeCell ref="S4941:V4941"/>
    <mergeCell ref="W4941:AB4941"/>
    <mergeCell ref="AC4941:AF4941"/>
    <mergeCell ref="M4942:W4942"/>
    <mergeCell ref="Z4942:AF4942"/>
    <mergeCell ref="AC4938:AF4938"/>
    <mergeCell ref="A4939:L4939"/>
    <mergeCell ref="M4939:W4939"/>
    <mergeCell ref="X4939:Y4939"/>
    <mergeCell ref="Z4939:AF4939"/>
    <mergeCell ref="A4940:N4940"/>
    <mergeCell ref="O4940:R4940"/>
    <mergeCell ref="S4940:V4940"/>
    <mergeCell ref="W4940:AB4940"/>
    <mergeCell ref="AC4940:AF4940"/>
    <mergeCell ref="T4937:W4937"/>
    <mergeCell ref="X4937:AB4937"/>
    <mergeCell ref="D4938:L4938"/>
    <mergeCell ref="N4938:O4938"/>
    <mergeCell ref="P4938:S4938"/>
    <mergeCell ref="T4938:W4938"/>
    <mergeCell ref="X4938:AB4938"/>
    <mergeCell ref="AC4953:AF4953"/>
    <mergeCell ref="A4954:L4954"/>
    <mergeCell ref="M4954:W4954"/>
    <mergeCell ref="X4954:Y4954"/>
    <mergeCell ref="Z4954:AF4954"/>
    <mergeCell ref="A4955:AF4955"/>
    <mergeCell ref="A4952:L4952"/>
    <mergeCell ref="M4952:W4952"/>
    <mergeCell ref="X4952:Y4952"/>
    <mergeCell ref="Z4952:AF4952"/>
    <mergeCell ref="A4953:I4953"/>
    <mergeCell ref="J4953:K4953"/>
    <mergeCell ref="N4953:O4953"/>
    <mergeCell ref="P4953:S4953"/>
    <mergeCell ref="T4953:W4953"/>
    <mergeCell ref="X4953:AB4953"/>
    <mergeCell ref="A4950:L4950"/>
    <mergeCell ref="M4950:W4950"/>
    <mergeCell ref="X4950:Y4950"/>
    <mergeCell ref="Z4950:AF4950"/>
    <mergeCell ref="A4951:N4951"/>
    <mergeCell ref="O4951:R4951"/>
    <mergeCell ref="S4951:V4951"/>
    <mergeCell ref="W4951:AB4951"/>
    <mergeCell ref="AC4951:AF4951"/>
    <mergeCell ref="A4948:L4948"/>
    <mergeCell ref="M4948:W4948"/>
    <mergeCell ref="X4948:Y4948"/>
    <mergeCell ref="Z4948:AF4948"/>
    <mergeCell ref="A4949:N4949"/>
    <mergeCell ref="O4949:R4949"/>
    <mergeCell ref="S4949:V4949"/>
    <mergeCell ref="W4949:AB4949"/>
    <mergeCell ref="AC4949:AF4949"/>
    <mergeCell ref="A4976:D4977"/>
    <mergeCell ref="Y4976:AC4977"/>
    <mergeCell ref="AD4976:AF4977"/>
    <mergeCell ref="E4977:G4977"/>
    <mergeCell ref="A4978:AE4978"/>
    <mergeCell ref="AF4978:AF4979"/>
    <mergeCell ref="A4979:AE4979"/>
    <mergeCell ref="A4970:AF4970"/>
    <mergeCell ref="A4972:X4972"/>
    <mergeCell ref="Y4972:AF4972"/>
    <mergeCell ref="A4974:D4975"/>
    <mergeCell ref="E4974:H4974"/>
    <mergeCell ref="I4974:X4977"/>
    <mergeCell ref="Y4974:AC4975"/>
    <mergeCell ref="AD4974:AF4975"/>
    <mergeCell ref="E4975:G4976"/>
    <mergeCell ref="H4975:H4977"/>
    <mergeCell ref="A4959:L4959"/>
    <mergeCell ref="M4959:W4959"/>
    <mergeCell ref="Z4959:AF4959"/>
    <mergeCell ref="A4960:AF4960"/>
    <mergeCell ref="G4963:Z4966"/>
    <mergeCell ref="AB4963:AF4965"/>
    <mergeCell ref="B4964:E4967"/>
    <mergeCell ref="AB4966:AD4968"/>
    <mergeCell ref="AE4966:AF4968"/>
    <mergeCell ref="G4967:Z4968"/>
    <mergeCell ref="A4956:L4956"/>
    <mergeCell ref="M4956:W4956"/>
    <mergeCell ref="X4956:Y4959"/>
    <mergeCell ref="Z4956:AF4957"/>
    <mergeCell ref="A4957:J4958"/>
    <mergeCell ref="K4957:P4958"/>
    <mergeCell ref="R4957:T4958"/>
    <mergeCell ref="U4957:W4957"/>
    <mergeCell ref="V4958:W4958"/>
    <mergeCell ref="Z4958:AF4958"/>
    <mergeCell ref="D4986:N4986"/>
    <mergeCell ref="O4986:R4986"/>
    <mergeCell ref="S4986:V4986"/>
    <mergeCell ref="W4986:AB4986"/>
    <mergeCell ref="AC4986:AF4986"/>
    <mergeCell ref="D4987:N4987"/>
    <mergeCell ref="O4987:R4987"/>
    <mergeCell ref="S4987:V4987"/>
    <mergeCell ref="W4987:AB4987"/>
    <mergeCell ref="AC4987:AF4987"/>
    <mergeCell ref="A4984:L4984"/>
    <mergeCell ref="M4984:W4984"/>
    <mergeCell ref="X4984:Y4984"/>
    <mergeCell ref="Z4984:AF4984"/>
    <mergeCell ref="A4985:N4985"/>
    <mergeCell ref="O4985:R4985"/>
    <mergeCell ref="S4985:V4985"/>
    <mergeCell ref="W4985:AB4985"/>
    <mergeCell ref="AC4985:AF4985"/>
    <mergeCell ref="D4983:L4983"/>
    <mergeCell ref="N4983:O4983"/>
    <mergeCell ref="P4983:S4983"/>
    <mergeCell ref="T4983:W4983"/>
    <mergeCell ref="X4983:AB4983"/>
    <mergeCell ref="AC4983:AF4983"/>
    <mergeCell ref="D4982:L4982"/>
    <mergeCell ref="N4982:O4982"/>
    <mergeCell ref="P4982:S4982"/>
    <mergeCell ref="T4982:W4982"/>
    <mergeCell ref="X4982:AB4982"/>
    <mergeCell ref="AC4982:AF4982"/>
    <mergeCell ref="A4980:L4981"/>
    <mergeCell ref="M4980:M4981"/>
    <mergeCell ref="N4980:S4980"/>
    <mergeCell ref="T4980:AB4980"/>
    <mergeCell ref="AC4980:AF4981"/>
    <mergeCell ref="N4981:O4981"/>
    <mergeCell ref="P4981:S4981"/>
    <mergeCell ref="T4981:W4981"/>
    <mergeCell ref="X4981:AB4981"/>
    <mergeCell ref="D4996:N4996"/>
    <mergeCell ref="O4996:R4996"/>
    <mergeCell ref="S4996:V4996"/>
    <mergeCell ref="W4996:AB4996"/>
    <mergeCell ref="AC4996:AF4996"/>
    <mergeCell ref="D4997:N4997"/>
    <mergeCell ref="O4997:R4997"/>
    <mergeCell ref="S4997:V4997"/>
    <mergeCell ref="W4997:AB4997"/>
    <mergeCell ref="AC4997:AF4997"/>
    <mergeCell ref="D4994:N4994"/>
    <mergeCell ref="O4994:R4994"/>
    <mergeCell ref="S4994:V4994"/>
    <mergeCell ref="W4994:AB4994"/>
    <mergeCell ref="AC4994:AF4994"/>
    <mergeCell ref="D4995:N4995"/>
    <mergeCell ref="O4995:R4995"/>
    <mergeCell ref="S4995:V4995"/>
    <mergeCell ref="W4995:AB4995"/>
    <mergeCell ref="AC4995:AF4995"/>
    <mergeCell ref="M4991:W4991"/>
    <mergeCell ref="Z4991:AF4991"/>
    <mergeCell ref="M4992:W4992"/>
    <mergeCell ref="Z4992:AF4992"/>
    <mergeCell ref="A4993:N4993"/>
    <mergeCell ref="O4993:R4993"/>
    <mergeCell ref="S4993:V4993"/>
    <mergeCell ref="W4993:AB4993"/>
    <mergeCell ref="AC4993:AF4993"/>
    <mergeCell ref="M4988:W4988"/>
    <mergeCell ref="Z4988:AF4988"/>
    <mergeCell ref="M4989:W4989"/>
    <mergeCell ref="Z4989:AF4989"/>
    <mergeCell ref="M4990:W4990"/>
    <mergeCell ref="Z4990:AF4990"/>
    <mergeCell ref="A5004:N5004"/>
    <mergeCell ref="O5004:R5004"/>
    <mergeCell ref="S5004:V5004"/>
    <mergeCell ref="W5004:AB5004"/>
    <mergeCell ref="AC5004:AF5004"/>
    <mergeCell ref="D5005:N5005"/>
    <mergeCell ref="O5005:R5005"/>
    <mergeCell ref="S5005:V5005"/>
    <mergeCell ref="W5005:AB5005"/>
    <mergeCell ref="AC5005:AF5005"/>
    <mergeCell ref="A5002:N5002"/>
    <mergeCell ref="O5002:R5002"/>
    <mergeCell ref="S5002:V5002"/>
    <mergeCell ref="W5002:AB5002"/>
    <mergeCell ref="AC5002:AF5002"/>
    <mergeCell ref="A5003:L5003"/>
    <mergeCell ref="M5003:W5003"/>
    <mergeCell ref="X5003:Y5003"/>
    <mergeCell ref="Z5003:AF5003"/>
    <mergeCell ref="D5000:N5000"/>
    <mergeCell ref="O5000:R5000"/>
    <mergeCell ref="S5000:V5000"/>
    <mergeCell ref="W5000:AB5000"/>
    <mergeCell ref="AC5000:AF5000"/>
    <mergeCell ref="A5001:L5001"/>
    <mergeCell ref="M5001:W5001"/>
    <mergeCell ref="X5001:Y5001"/>
    <mergeCell ref="Z5001:AF5001"/>
    <mergeCell ref="D4998:N4998"/>
    <mergeCell ref="O4998:R4998"/>
    <mergeCell ref="S4998:V4998"/>
    <mergeCell ref="W4998:AB4998"/>
    <mergeCell ref="AC4998:AF4998"/>
    <mergeCell ref="D4999:N4999"/>
    <mergeCell ref="O4999:R4999"/>
    <mergeCell ref="S4999:V4999"/>
    <mergeCell ref="W4999:AB4999"/>
    <mergeCell ref="AC4999:AF4999"/>
    <mergeCell ref="A5018:AF5018"/>
    <mergeCell ref="A5019:X5019"/>
    <mergeCell ref="Y5019:AF5019"/>
    <mergeCell ref="A5021:N5021"/>
    <mergeCell ref="O5021:R5021"/>
    <mergeCell ref="S5021:V5021"/>
    <mergeCell ref="W5021:AB5021"/>
    <mergeCell ref="AC5021:AF5021"/>
    <mergeCell ref="G5011:Z5014"/>
    <mergeCell ref="AB5011:AF5013"/>
    <mergeCell ref="B5012:E5015"/>
    <mergeCell ref="AB5014:AD5016"/>
    <mergeCell ref="AE5014:AF5017"/>
    <mergeCell ref="G5015:Z5016"/>
    <mergeCell ref="D5008:N5008"/>
    <mergeCell ref="O5008:R5008"/>
    <mergeCell ref="S5008:V5008"/>
    <mergeCell ref="W5008:AB5008"/>
    <mergeCell ref="AC5008:AF5008"/>
    <mergeCell ref="D5009:N5009"/>
    <mergeCell ref="O5009:R5009"/>
    <mergeCell ref="S5009:V5009"/>
    <mergeCell ref="W5009:AB5009"/>
    <mergeCell ref="AC5009:AF5009"/>
    <mergeCell ref="D5006:N5006"/>
    <mergeCell ref="O5006:R5006"/>
    <mergeCell ref="S5006:V5006"/>
    <mergeCell ref="W5006:AB5006"/>
    <mergeCell ref="AC5006:AF5006"/>
    <mergeCell ref="D5007:N5007"/>
    <mergeCell ref="O5007:R5007"/>
    <mergeCell ref="S5007:V5007"/>
    <mergeCell ref="W5007:AB5007"/>
    <mergeCell ref="AC5007:AF5007"/>
    <mergeCell ref="AC5027:AF5027"/>
    <mergeCell ref="D5028:I5028"/>
    <mergeCell ref="J5028:K5028"/>
    <mergeCell ref="N5028:O5028"/>
    <mergeCell ref="P5028:S5028"/>
    <mergeCell ref="T5028:W5028"/>
    <mergeCell ref="X5028:AB5028"/>
    <mergeCell ref="AC5028:AF5028"/>
    <mergeCell ref="D5027:I5027"/>
    <mergeCell ref="J5027:K5027"/>
    <mergeCell ref="N5027:O5027"/>
    <mergeCell ref="P5027:S5027"/>
    <mergeCell ref="T5027:W5027"/>
    <mergeCell ref="X5027:AB5027"/>
    <mergeCell ref="AC5025:AF5025"/>
    <mergeCell ref="D5026:I5026"/>
    <mergeCell ref="J5026:K5026"/>
    <mergeCell ref="N5026:O5026"/>
    <mergeCell ref="P5026:S5026"/>
    <mergeCell ref="T5026:W5026"/>
    <mergeCell ref="X5026:AB5026"/>
    <mergeCell ref="AC5026:AF5026"/>
    <mergeCell ref="A5024:L5024"/>
    <mergeCell ref="M5024:W5024"/>
    <mergeCell ref="X5024:Y5024"/>
    <mergeCell ref="Z5024:AF5024"/>
    <mergeCell ref="A5025:I5025"/>
    <mergeCell ref="J5025:K5025"/>
    <mergeCell ref="N5025:O5025"/>
    <mergeCell ref="P5025:S5025"/>
    <mergeCell ref="T5025:W5025"/>
    <mergeCell ref="X5025:AB5025"/>
    <mergeCell ref="D5022:N5022"/>
    <mergeCell ref="O5022:R5022"/>
    <mergeCell ref="S5022:V5022"/>
    <mergeCell ref="W5022:AB5022"/>
    <mergeCell ref="AC5022:AF5022"/>
    <mergeCell ref="D5023:N5023"/>
    <mergeCell ref="O5023:R5023"/>
    <mergeCell ref="S5023:V5023"/>
    <mergeCell ref="W5023:AB5023"/>
    <mergeCell ref="AC5023:AF5023"/>
    <mergeCell ref="K5036:P5036"/>
    <mergeCell ref="R5036:T5036"/>
    <mergeCell ref="V5036:W5036"/>
    <mergeCell ref="Z5036:AF5036"/>
    <mergeCell ref="A5037:L5037"/>
    <mergeCell ref="M5037:W5037"/>
    <mergeCell ref="Z5037:AF5037"/>
    <mergeCell ref="A5033:L5033"/>
    <mergeCell ref="M5033:W5033"/>
    <mergeCell ref="X5033:Y5033"/>
    <mergeCell ref="Z5033:AF5033"/>
    <mergeCell ref="A5034:AF5034"/>
    <mergeCell ref="A5035:L5035"/>
    <mergeCell ref="M5035:W5035"/>
    <mergeCell ref="X5035:Y5037"/>
    <mergeCell ref="Z5035:AF5035"/>
    <mergeCell ref="A5036:J5036"/>
    <mergeCell ref="AC5031:AF5031"/>
    <mergeCell ref="D5032:I5032"/>
    <mergeCell ref="J5032:K5032"/>
    <mergeCell ref="N5032:O5032"/>
    <mergeCell ref="P5032:S5032"/>
    <mergeCell ref="T5032:W5032"/>
    <mergeCell ref="X5032:AB5032"/>
    <mergeCell ref="AC5032:AF5032"/>
    <mergeCell ref="D5031:I5031"/>
    <mergeCell ref="J5031:K5031"/>
    <mergeCell ref="N5031:O5031"/>
    <mergeCell ref="P5031:S5031"/>
    <mergeCell ref="T5031:W5031"/>
    <mergeCell ref="X5031:AB5031"/>
    <mergeCell ref="AC5029:AF5029"/>
    <mergeCell ref="D5030:I5030"/>
    <mergeCell ref="J5030:K5030"/>
    <mergeCell ref="N5030:O5030"/>
    <mergeCell ref="P5030:S5030"/>
    <mergeCell ref="T5030:W5030"/>
    <mergeCell ref="X5030:AB5030"/>
    <mergeCell ref="AC5030:AF5030"/>
    <mergeCell ref="D5029:I5029"/>
    <mergeCell ref="J5029:K5029"/>
    <mergeCell ref="N5029:O5029"/>
    <mergeCell ref="P5029:S5029"/>
    <mergeCell ref="T5029:W5029"/>
    <mergeCell ref="X5029:AB5029"/>
    <mergeCell ref="A5060:L5061"/>
    <mergeCell ref="M5060:M5061"/>
    <mergeCell ref="N5060:S5060"/>
    <mergeCell ref="T5060:AB5060"/>
    <mergeCell ref="AC5060:AF5061"/>
    <mergeCell ref="N5061:O5061"/>
    <mergeCell ref="P5061:S5061"/>
    <mergeCell ref="T5061:W5061"/>
    <mergeCell ref="X5061:AB5061"/>
    <mergeCell ref="Y5054:AC5055"/>
    <mergeCell ref="AD5054:AF5055"/>
    <mergeCell ref="E5055:G5055"/>
    <mergeCell ref="A5056:G5056"/>
    <mergeCell ref="I5056:AF5056"/>
    <mergeCell ref="A5057:AE5057"/>
    <mergeCell ref="AF5057:AF5059"/>
    <mergeCell ref="A5058:AE5059"/>
    <mergeCell ref="A5049:AF5049"/>
    <mergeCell ref="A5051:X5051"/>
    <mergeCell ref="Y5051:AF5051"/>
    <mergeCell ref="A5053:D5053"/>
    <mergeCell ref="E5053:G5054"/>
    <mergeCell ref="H5053:H5056"/>
    <mergeCell ref="I5053:X5055"/>
    <mergeCell ref="Y5053:AC5053"/>
    <mergeCell ref="AD5053:AF5053"/>
    <mergeCell ref="A5054:D5055"/>
    <mergeCell ref="A5038:AF5038"/>
    <mergeCell ref="G5042:Z5045"/>
    <mergeCell ref="AB5042:AF5044"/>
    <mergeCell ref="B5043:E5046"/>
    <mergeCell ref="AB5045:AD5047"/>
    <mergeCell ref="AE5045:AF5047"/>
    <mergeCell ref="G5046:Z5047"/>
    <mergeCell ref="M5068:W5068"/>
    <mergeCell ref="Z5068:AF5068"/>
    <mergeCell ref="M5069:W5069"/>
    <mergeCell ref="Z5069:AF5069"/>
    <mergeCell ref="M5070:W5070"/>
    <mergeCell ref="Z5070:AF5070"/>
    <mergeCell ref="D5066:N5066"/>
    <mergeCell ref="O5066:R5066"/>
    <mergeCell ref="S5066:V5066"/>
    <mergeCell ref="W5066:AB5066"/>
    <mergeCell ref="AC5066:AF5066"/>
    <mergeCell ref="D5067:N5067"/>
    <mergeCell ref="O5067:R5067"/>
    <mergeCell ref="S5067:V5067"/>
    <mergeCell ref="W5067:AB5067"/>
    <mergeCell ref="AC5067:AF5067"/>
    <mergeCell ref="A5064:L5064"/>
    <mergeCell ref="M5064:W5064"/>
    <mergeCell ref="X5064:Y5064"/>
    <mergeCell ref="Z5064:AF5064"/>
    <mergeCell ref="A5065:N5065"/>
    <mergeCell ref="O5065:R5065"/>
    <mergeCell ref="S5065:V5065"/>
    <mergeCell ref="W5065:AB5065"/>
    <mergeCell ref="AC5065:AF5065"/>
    <mergeCell ref="D5063:L5063"/>
    <mergeCell ref="N5063:O5063"/>
    <mergeCell ref="P5063:S5063"/>
    <mergeCell ref="T5063:W5063"/>
    <mergeCell ref="X5063:AB5063"/>
    <mergeCell ref="AC5063:AF5063"/>
    <mergeCell ref="D5062:L5062"/>
    <mergeCell ref="N5062:O5062"/>
    <mergeCell ref="P5062:S5062"/>
    <mergeCell ref="T5062:W5062"/>
    <mergeCell ref="X5062:AB5062"/>
    <mergeCell ref="AC5062:AF5062"/>
    <mergeCell ref="D5078:N5078"/>
    <mergeCell ref="O5078:R5078"/>
    <mergeCell ref="S5078:V5078"/>
    <mergeCell ref="W5078:AB5078"/>
    <mergeCell ref="AC5078:AF5078"/>
    <mergeCell ref="D5079:N5079"/>
    <mergeCell ref="O5079:R5079"/>
    <mergeCell ref="S5079:V5079"/>
    <mergeCell ref="W5079:AB5079"/>
    <mergeCell ref="AC5079:AF5079"/>
    <mergeCell ref="D5076:N5076"/>
    <mergeCell ref="O5076:R5076"/>
    <mergeCell ref="S5076:V5076"/>
    <mergeCell ref="W5076:AB5076"/>
    <mergeCell ref="AC5076:AF5076"/>
    <mergeCell ref="D5077:N5077"/>
    <mergeCell ref="O5077:R5077"/>
    <mergeCell ref="S5077:V5077"/>
    <mergeCell ref="W5077:AB5077"/>
    <mergeCell ref="AC5077:AF5077"/>
    <mergeCell ref="D5074:N5074"/>
    <mergeCell ref="O5074:R5074"/>
    <mergeCell ref="S5074:V5074"/>
    <mergeCell ref="W5074:AB5074"/>
    <mergeCell ref="AC5074:AF5074"/>
    <mergeCell ref="D5075:N5075"/>
    <mergeCell ref="O5075:R5075"/>
    <mergeCell ref="S5075:V5075"/>
    <mergeCell ref="W5075:AB5075"/>
    <mergeCell ref="AC5075:AF5075"/>
    <mergeCell ref="M5071:W5071"/>
    <mergeCell ref="Z5071:AF5071"/>
    <mergeCell ref="M5072:W5072"/>
    <mergeCell ref="Z5072:AF5072"/>
    <mergeCell ref="A5073:N5073"/>
    <mergeCell ref="O5073:R5073"/>
    <mergeCell ref="S5073:V5073"/>
    <mergeCell ref="W5073:AB5073"/>
    <mergeCell ref="AC5073:AF5073"/>
    <mergeCell ref="D5086:N5086"/>
    <mergeCell ref="O5086:R5086"/>
    <mergeCell ref="S5086:V5086"/>
    <mergeCell ref="W5086:AB5086"/>
    <mergeCell ref="AC5086:AF5086"/>
    <mergeCell ref="D5087:N5087"/>
    <mergeCell ref="O5087:R5087"/>
    <mergeCell ref="S5087:V5087"/>
    <mergeCell ref="W5087:AB5087"/>
    <mergeCell ref="AC5087:AF5087"/>
    <mergeCell ref="D5084:N5084"/>
    <mergeCell ref="O5084:R5084"/>
    <mergeCell ref="S5084:V5084"/>
    <mergeCell ref="W5084:AB5084"/>
    <mergeCell ref="AC5084:AF5084"/>
    <mergeCell ref="D5085:N5085"/>
    <mergeCell ref="O5085:R5085"/>
    <mergeCell ref="S5085:V5085"/>
    <mergeCell ref="W5085:AB5085"/>
    <mergeCell ref="AC5085:AF5085"/>
    <mergeCell ref="A5082:L5082"/>
    <mergeCell ref="M5082:W5082"/>
    <mergeCell ref="X5082:Y5082"/>
    <mergeCell ref="Z5082:AF5082"/>
    <mergeCell ref="A5083:N5083"/>
    <mergeCell ref="O5083:R5083"/>
    <mergeCell ref="S5083:V5083"/>
    <mergeCell ref="W5083:AB5083"/>
    <mergeCell ref="AC5083:AF5083"/>
    <mergeCell ref="A5080:L5080"/>
    <mergeCell ref="M5080:W5080"/>
    <mergeCell ref="X5080:Y5080"/>
    <mergeCell ref="Z5080:AF5080"/>
    <mergeCell ref="A5081:N5081"/>
    <mergeCell ref="O5081:R5081"/>
    <mergeCell ref="S5081:V5081"/>
    <mergeCell ref="W5081:AB5081"/>
    <mergeCell ref="AC5081:AF5081"/>
    <mergeCell ref="AC5103:AF5103"/>
    <mergeCell ref="D5104:I5104"/>
    <mergeCell ref="J5104:K5104"/>
    <mergeCell ref="N5104:O5104"/>
    <mergeCell ref="P5104:S5104"/>
    <mergeCell ref="T5104:W5104"/>
    <mergeCell ref="X5104:AB5104"/>
    <mergeCell ref="AC5104:AF5104"/>
    <mergeCell ref="A5103:I5103"/>
    <mergeCell ref="J5103:K5103"/>
    <mergeCell ref="N5103:O5103"/>
    <mergeCell ref="P5103:S5103"/>
    <mergeCell ref="T5103:W5103"/>
    <mergeCell ref="X5103:AB5103"/>
    <mergeCell ref="D5101:N5101"/>
    <mergeCell ref="O5101:R5101"/>
    <mergeCell ref="S5101:V5101"/>
    <mergeCell ref="W5101:AB5101"/>
    <mergeCell ref="AC5101:AF5101"/>
    <mergeCell ref="A5102:L5102"/>
    <mergeCell ref="M5102:W5102"/>
    <mergeCell ref="X5102:Y5102"/>
    <mergeCell ref="Z5102:AF5102"/>
    <mergeCell ref="G5094:Z5095"/>
    <mergeCell ref="A5097:AF5097"/>
    <mergeCell ref="A5098:X5098"/>
    <mergeCell ref="Y5098:AF5098"/>
    <mergeCell ref="A5100:N5100"/>
    <mergeCell ref="O5100:R5100"/>
    <mergeCell ref="S5100:V5100"/>
    <mergeCell ref="W5100:AB5100"/>
    <mergeCell ref="AC5100:AF5100"/>
    <mergeCell ref="D5088:N5088"/>
    <mergeCell ref="O5088:R5088"/>
    <mergeCell ref="S5088:V5088"/>
    <mergeCell ref="W5088:AB5088"/>
    <mergeCell ref="AC5088:AF5088"/>
    <mergeCell ref="G5090:Z5093"/>
    <mergeCell ref="AB5090:AF5092"/>
    <mergeCell ref="B5091:E5094"/>
    <mergeCell ref="AB5093:AD5096"/>
    <mergeCell ref="AE5093:AF5096"/>
    <mergeCell ref="AC5109:AF5109"/>
    <mergeCell ref="A5110:L5110"/>
    <mergeCell ref="M5110:W5110"/>
    <mergeCell ref="X5110:Y5110"/>
    <mergeCell ref="Z5110:AF5110"/>
    <mergeCell ref="A5111:AF5111"/>
    <mergeCell ref="D5109:I5109"/>
    <mergeCell ref="J5109:K5109"/>
    <mergeCell ref="N5109:O5109"/>
    <mergeCell ref="P5109:S5109"/>
    <mergeCell ref="T5109:W5109"/>
    <mergeCell ref="X5109:AB5109"/>
    <mergeCell ref="AC5107:AF5107"/>
    <mergeCell ref="D5108:I5108"/>
    <mergeCell ref="J5108:K5108"/>
    <mergeCell ref="N5108:O5108"/>
    <mergeCell ref="P5108:S5108"/>
    <mergeCell ref="T5108:W5108"/>
    <mergeCell ref="X5108:AB5108"/>
    <mergeCell ref="AC5108:AF5108"/>
    <mergeCell ref="D5107:I5107"/>
    <mergeCell ref="J5107:K5107"/>
    <mergeCell ref="N5107:O5107"/>
    <mergeCell ref="P5107:S5107"/>
    <mergeCell ref="T5107:W5107"/>
    <mergeCell ref="X5107:AB5107"/>
    <mergeCell ref="AC5105:AF5105"/>
    <mergeCell ref="D5106:I5106"/>
    <mergeCell ref="J5106:K5106"/>
    <mergeCell ref="N5106:O5106"/>
    <mergeCell ref="P5106:S5106"/>
    <mergeCell ref="T5106:W5106"/>
    <mergeCell ref="X5106:AB5106"/>
    <mergeCell ref="AC5106:AF5106"/>
    <mergeCell ref="D5105:I5105"/>
    <mergeCell ref="J5105:K5105"/>
    <mergeCell ref="N5105:O5105"/>
    <mergeCell ref="P5105:S5105"/>
    <mergeCell ref="T5105:W5105"/>
    <mergeCell ref="X5105:AB5105"/>
    <mergeCell ref="Y5131:AC5132"/>
    <mergeCell ref="AD5131:AF5132"/>
    <mergeCell ref="E5132:G5132"/>
    <mergeCell ref="A5133:G5133"/>
    <mergeCell ref="I5133:AF5133"/>
    <mergeCell ref="A5134:AE5134"/>
    <mergeCell ref="AF5134:AF5136"/>
    <mergeCell ref="A5135:AE5136"/>
    <mergeCell ref="A5126:AF5126"/>
    <mergeCell ref="A5128:X5128"/>
    <mergeCell ref="Y5128:AF5128"/>
    <mergeCell ref="A5130:D5130"/>
    <mergeCell ref="E5130:G5131"/>
    <mergeCell ref="H5130:H5133"/>
    <mergeCell ref="I5130:X5132"/>
    <mergeCell ref="Y5130:AC5130"/>
    <mergeCell ref="AD5130:AF5130"/>
    <mergeCell ref="A5131:D5132"/>
    <mergeCell ref="A5115:L5115"/>
    <mergeCell ref="M5115:W5115"/>
    <mergeCell ref="Z5115:AF5115"/>
    <mergeCell ref="A5116:AF5116"/>
    <mergeCell ref="G5120:Z5122"/>
    <mergeCell ref="AB5120:AF5121"/>
    <mergeCell ref="B5121:E5123"/>
    <mergeCell ref="AB5122:AD5124"/>
    <mergeCell ref="AE5122:AF5125"/>
    <mergeCell ref="G5123:Z5124"/>
    <mergeCell ref="A5112:L5112"/>
    <mergeCell ref="M5112:W5112"/>
    <mergeCell ref="X5112:Y5115"/>
    <mergeCell ref="Z5112:AF5113"/>
    <mergeCell ref="A5113:J5114"/>
    <mergeCell ref="K5113:P5114"/>
    <mergeCell ref="R5113:T5114"/>
    <mergeCell ref="U5113:W5113"/>
    <mergeCell ref="V5114:W5114"/>
    <mergeCell ref="Z5114:AF5114"/>
    <mergeCell ref="M5146:W5146"/>
    <mergeCell ref="Z5146:AF5146"/>
    <mergeCell ref="A5147:N5147"/>
    <mergeCell ref="O5147:R5147"/>
    <mergeCell ref="S5147:V5147"/>
    <mergeCell ref="W5147:AB5147"/>
    <mergeCell ref="AC5147:AF5147"/>
    <mergeCell ref="M5143:W5143"/>
    <mergeCell ref="Z5143:AF5143"/>
    <mergeCell ref="M5144:W5144"/>
    <mergeCell ref="Z5144:AF5144"/>
    <mergeCell ref="M5145:W5145"/>
    <mergeCell ref="Z5145:AF5145"/>
    <mergeCell ref="D5141:N5141"/>
    <mergeCell ref="O5141:R5141"/>
    <mergeCell ref="S5141:V5141"/>
    <mergeCell ref="W5141:AB5141"/>
    <mergeCell ref="AC5141:AF5141"/>
    <mergeCell ref="M5142:W5142"/>
    <mergeCell ref="Z5142:AF5142"/>
    <mergeCell ref="A5139:L5139"/>
    <mergeCell ref="M5139:W5139"/>
    <mergeCell ref="X5139:Y5139"/>
    <mergeCell ref="Z5139:AF5139"/>
    <mergeCell ref="A5140:N5140"/>
    <mergeCell ref="O5140:R5140"/>
    <mergeCell ref="S5140:V5140"/>
    <mergeCell ref="W5140:AB5140"/>
    <mergeCell ref="AC5140:AF5140"/>
    <mergeCell ref="A5137:L5138"/>
    <mergeCell ref="M5137:M5138"/>
    <mergeCell ref="N5137:S5137"/>
    <mergeCell ref="T5137:AB5137"/>
    <mergeCell ref="AC5137:AF5138"/>
    <mergeCell ref="N5138:O5138"/>
    <mergeCell ref="P5138:S5138"/>
    <mergeCell ref="T5138:W5138"/>
    <mergeCell ref="X5138:AB5138"/>
    <mergeCell ref="AC5153:AF5153"/>
    <mergeCell ref="A5154:L5154"/>
    <mergeCell ref="M5154:W5154"/>
    <mergeCell ref="X5154:Y5154"/>
    <mergeCell ref="Z5154:AF5154"/>
    <mergeCell ref="A5155:AF5155"/>
    <mergeCell ref="A5152:L5152"/>
    <mergeCell ref="M5152:W5152"/>
    <mergeCell ref="X5152:Y5152"/>
    <mergeCell ref="Z5152:AF5152"/>
    <mergeCell ref="A5153:I5153"/>
    <mergeCell ref="J5153:K5153"/>
    <mergeCell ref="N5153:O5153"/>
    <mergeCell ref="P5153:S5153"/>
    <mergeCell ref="T5153:W5153"/>
    <mergeCell ref="X5153:AB5153"/>
    <mergeCell ref="A5150:L5150"/>
    <mergeCell ref="M5150:W5150"/>
    <mergeCell ref="X5150:Y5150"/>
    <mergeCell ref="Z5150:AF5150"/>
    <mergeCell ref="A5151:N5151"/>
    <mergeCell ref="O5151:R5151"/>
    <mergeCell ref="S5151:V5151"/>
    <mergeCell ref="W5151:AB5151"/>
    <mergeCell ref="AC5151:AF5151"/>
    <mergeCell ref="A5148:L5148"/>
    <mergeCell ref="M5148:W5148"/>
    <mergeCell ref="X5148:Y5148"/>
    <mergeCell ref="Z5148:AF5148"/>
    <mergeCell ref="A5149:N5149"/>
    <mergeCell ref="O5149:R5149"/>
    <mergeCell ref="S5149:V5149"/>
    <mergeCell ref="W5149:AB5149"/>
    <mergeCell ref="AC5149:AF5149"/>
    <mergeCell ref="A5174:D5175"/>
    <mergeCell ref="Y5174:AC5175"/>
    <mergeCell ref="AD5174:AF5175"/>
    <mergeCell ref="E5175:G5175"/>
    <mergeCell ref="A5176:G5176"/>
    <mergeCell ref="I5176:AF5176"/>
    <mergeCell ref="A5169:AF5169"/>
    <mergeCell ref="A5170:X5170"/>
    <mergeCell ref="Y5170:AF5170"/>
    <mergeCell ref="A5172:D5173"/>
    <mergeCell ref="E5172:H5172"/>
    <mergeCell ref="I5172:X5175"/>
    <mergeCell ref="Y5172:AC5173"/>
    <mergeCell ref="AD5172:AF5173"/>
    <mergeCell ref="E5173:G5174"/>
    <mergeCell ref="H5173:H5176"/>
    <mergeCell ref="A5159:L5159"/>
    <mergeCell ref="M5159:W5159"/>
    <mergeCell ref="Z5159:AF5159"/>
    <mergeCell ref="A5160:AF5160"/>
    <mergeCell ref="G5163:Z5166"/>
    <mergeCell ref="AB5163:AF5165"/>
    <mergeCell ref="B5164:E5167"/>
    <mergeCell ref="AB5166:AD5168"/>
    <mergeCell ref="AE5166:AF5168"/>
    <mergeCell ref="G5167:Z5167"/>
    <mergeCell ref="A5156:L5156"/>
    <mergeCell ref="M5156:W5156"/>
    <mergeCell ref="X5156:Y5159"/>
    <mergeCell ref="Z5156:AF5156"/>
    <mergeCell ref="A5157:J5157"/>
    <mergeCell ref="K5157:P5157"/>
    <mergeCell ref="R5157:T5157"/>
    <mergeCell ref="V5157:W5158"/>
    <mergeCell ref="Z5157:AF5158"/>
    <mergeCell ref="A5158:U5158"/>
    <mergeCell ref="D5184:L5184"/>
    <mergeCell ref="N5184:O5184"/>
    <mergeCell ref="P5184:S5184"/>
    <mergeCell ref="T5184:W5184"/>
    <mergeCell ref="X5184:AB5184"/>
    <mergeCell ref="AC5184:AF5184"/>
    <mergeCell ref="D5183:L5183"/>
    <mergeCell ref="N5183:O5183"/>
    <mergeCell ref="P5183:S5183"/>
    <mergeCell ref="T5183:W5183"/>
    <mergeCell ref="X5183:AB5183"/>
    <mergeCell ref="AC5183:AF5183"/>
    <mergeCell ref="AC5181:AF5181"/>
    <mergeCell ref="D5182:L5182"/>
    <mergeCell ref="N5182:O5182"/>
    <mergeCell ref="P5182:S5182"/>
    <mergeCell ref="T5182:W5182"/>
    <mergeCell ref="X5182:AB5182"/>
    <mergeCell ref="AC5182:AF5182"/>
    <mergeCell ref="T5180:W5180"/>
    <mergeCell ref="X5180:AB5180"/>
    <mergeCell ref="D5181:L5181"/>
    <mergeCell ref="N5181:O5181"/>
    <mergeCell ref="P5181:S5181"/>
    <mergeCell ref="T5181:W5181"/>
    <mergeCell ref="X5181:AB5181"/>
    <mergeCell ref="A5177:AE5177"/>
    <mergeCell ref="AF5177:AF5178"/>
    <mergeCell ref="A5178:AE5178"/>
    <mergeCell ref="A5179:L5180"/>
    <mergeCell ref="M5179:M5180"/>
    <mergeCell ref="N5179:S5179"/>
    <mergeCell ref="T5179:AB5179"/>
    <mergeCell ref="AC5179:AF5180"/>
    <mergeCell ref="N5180:O5180"/>
    <mergeCell ref="P5180:S5180"/>
    <mergeCell ref="M5192:W5192"/>
    <mergeCell ref="Z5192:AF5192"/>
    <mergeCell ref="M5193:W5193"/>
    <mergeCell ref="Z5193:AF5193"/>
    <mergeCell ref="A5194:N5194"/>
    <mergeCell ref="O5194:R5194"/>
    <mergeCell ref="S5194:V5194"/>
    <mergeCell ref="W5194:AB5194"/>
    <mergeCell ref="AC5194:AF5194"/>
    <mergeCell ref="M5189:W5189"/>
    <mergeCell ref="Z5189:AF5189"/>
    <mergeCell ref="M5190:W5190"/>
    <mergeCell ref="Z5190:AF5190"/>
    <mergeCell ref="M5191:W5191"/>
    <mergeCell ref="Z5191:AF5191"/>
    <mergeCell ref="D5187:N5187"/>
    <mergeCell ref="O5187:R5187"/>
    <mergeCell ref="S5187:V5187"/>
    <mergeCell ref="W5187:AB5187"/>
    <mergeCell ref="AC5187:AF5187"/>
    <mergeCell ref="D5188:N5188"/>
    <mergeCell ref="O5188:R5188"/>
    <mergeCell ref="S5188:V5188"/>
    <mergeCell ref="W5188:AB5188"/>
    <mergeCell ref="AC5188:AF5188"/>
    <mergeCell ref="A5185:L5185"/>
    <mergeCell ref="M5185:W5185"/>
    <mergeCell ref="X5185:Y5185"/>
    <mergeCell ref="Z5185:AF5185"/>
    <mergeCell ref="A5186:N5186"/>
    <mergeCell ref="O5186:R5186"/>
    <mergeCell ref="S5186:V5186"/>
    <mergeCell ref="W5186:AB5186"/>
    <mergeCell ref="AC5186:AF5186"/>
    <mergeCell ref="A5201:N5201"/>
    <mergeCell ref="O5201:R5201"/>
    <mergeCell ref="S5201:V5201"/>
    <mergeCell ref="W5201:AB5201"/>
    <mergeCell ref="AC5201:AF5201"/>
    <mergeCell ref="A5202:L5202"/>
    <mergeCell ref="M5202:W5202"/>
    <mergeCell ref="X5202:Y5202"/>
    <mergeCell ref="Z5202:AF5202"/>
    <mergeCell ref="D5199:N5199"/>
    <mergeCell ref="O5199:R5199"/>
    <mergeCell ref="S5199:V5199"/>
    <mergeCell ref="W5199:AB5199"/>
    <mergeCell ref="AC5199:AF5199"/>
    <mergeCell ref="A5200:L5200"/>
    <mergeCell ref="M5200:W5200"/>
    <mergeCell ref="X5200:Y5200"/>
    <mergeCell ref="Z5200:AF5200"/>
    <mergeCell ref="D5197:N5197"/>
    <mergeCell ref="O5197:R5197"/>
    <mergeCell ref="S5197:V5197"/>
    <mergeCell ref="W5197:AB5197"/>
    <mergeCell ref="AC5197:AF5197"/>
    <mergeCell ref="D5198:N5198"/>
    <mergeCell ref="O5198:R5198"/>
    <mergeCell ref="S5198:V5198"/>
    <mergeCell ref="W5198:AB5198"/>
    <mergeCell ref="AC5198:AF5198"/>
    <mergeCell ref="D5195:N5195"/>
    <mergeCell ref="O5195:R5195"/>
    <mergeCell ref="S5195:V5195"/>
    <mergeCell ref="W5195:AB5195"/>
    <mergeCell ref="AC5195:AF5195"/>
    <mergeCell ref="D5196:N5196"/>
    <mergeCell ref="O5196:R5196"/>
    <mergeCell ref="S5196:V5196"/>
    <mergeCell ref="W5196:AB5196"/>
    <mergeCell ref="AC5196:AF5196"/>
    <mergeCell ref="G5212:Z5213"/>
    <mergeCell ref="A5215:AF5215"/>
    <mergeCell ref="A5217:X5217"/>
    <mergeCell ref="Y5217:AF5217"/>
    <mergeCell ref="A5219:N5219"/>
    <mergeCell ref="O5219:R5219"/>
    <mergeCell ref="S5219:V5219"/>
    <mergeCell ref="W5219:AB5219"/>
    <mergeCell ref="AC5219:AF5219"/>
    <mergeCell ref="D5207:N5207"/>
    <mergeCell ref="O5207:R5207"/>
    <mergeCell ref="S5207:V5207"/>
    <mergeCell ref="W5207:AB5207"/>
    <mergeCell ref="AC5207:AF5207"/>
    <mergeCell ref="G5209:Z5211"/>
    <mergeCell ref="AB5209:AF5210"/>
    <mergeCell ref="B5210:E5212"/>
    <mergeCell ref="AB5211:AD5213"/>
    <mergeCell ref="AE5211:AF5214"/>
    <mergeCell ref="D5205:N5205"/>
    <mergeCell ref="O5205:R5205"/>
    <mergeCell ref="S5205:V5205"/>
    <mergeCell ref="W5205:AB5205"/>
    <mergeCell ref="AC5205:AF5205"/>
    <mergeCell ref="D5206:N5206"/>
    <mergeCell ref="O5206:R5206"/>
    <mergeCell ref="S5206:V5206"/>
    <mergeCell ref="W5206:AB5206"/>
    <mergeCell ref="AC5206:AF5206"/>
    <mergeCell ref="A5203:N5203"/>
    <mergeCell ref="O5203:R5203"/>
    <mergeCell ref="S5203:V5203"/>
    <mergeCell ref="W5203:AB5203"/>
    <mergeCell ref="AC5203:AF5203"/>
    <mergeCell ref="D5204:N5204"/>
    <mergeCell ref="O5204:R5204"/>
    <mergeCell ref="S5204:V5204"/>
    <mergeCell ref="W5204:AB5204"/>
    <mergeCell ref="AC5204:AF5204"/>
    <mergeCell ref="AC5224:AF5224"/>
    <mergeCell ref="D5225:I5225"/>
    <mergeCell ref="J5225:K5225"/>
    <mergeCell ref="N5225:O5225"/>
    <mergeCell ref="P5225:S5225"/>
    <mergeCell ref="T5225:W5225"/>
    <mergeCell ref="X5225:AB5225"/>
    <mergeCell ref="AC5225:AF5225"/>
    <mergeCell ref="D5224:I5224"/>
    <mergeCell ref="J5224:K5224"/>
    <mergeCell ref="N5224:O5224"/>
    <mergeCell ref="P5224:S5224"/>
    <mergeCell ref="T5224:W5224"/>
    <mergeCell ref="X5224:AB5224"/>
    <mergeCell ref="AC5222:AF5222"/>
    <mergeCell ref="D5223:I5223"/>
    <mergeCell ref="J5223:K5223"/>
    <mergeCell ref="N5223:O5223"/>
    <mergeCell ref="P5223:S5223"/>
    <mergeCell ref="T5223:W5223"/>
    <mergeCell ref="X5223:AB5223"/>
    <mergeCell ref="AC5223:AF5223"/>
    <mergeCell ref="A5222:I5222"/>
    <mergeCell ref="J5222:K5222"/>
    <mergeCell ref="N5222:O5222"/>
    <mergeCell ref="P5222:S5222"/>
    <mergeCell ref="T5222:W5222"/>
    <mergeCell ref="X5222:AB5222"/>
    <mergeCell ref="D5220:N5220"/>
    <mergeCell ref="O5220:R5220"/>
    <mergeCell ref="S5220:V5220"/>
    <mergeCell ref="W5220:AB5220"/>
    <mergeCell ref="AC5220:AF5220"/>
    <mergeCell ref="A5221:L5221"/>
    <mergeCell ref="M5221:W5221"/>
    <mergeCell ref="X5221:Y5221"/>
    <mergeCell ref="Z5221:AF5221"/>
    <mergeCell ref="A5234:AF5234"/>
    <mergeCell ref="G5238:Z5241"/>
    <mergeCell ref="AB5238:AF5240"/>
    <mergeCell ref="B5239:E5242"/>
    <mergeCell ref="AB5241:AD5243"/>
    <mergeCell ref="AE5241:AF5243"/>
    <mergeCell ref="G5242:Z5242"/>
    <mergeCell ref="K5231:P5232"/>
    <mergeCell ref="R5231:T5232"/>
    <mergeCell ref="U5231:W5231"/>
    <mergeCell ref="V5232:W5232"/>
    <mergeCell ref="Z5232:AF5232"/>
    <mergeCell ref="A5233:L5233"/>
    <mergeCell ref="M5233:W5233"/>
    <mergeCell ref="Z5233:AF5233"/>
    <mergeCell ref="A5228:L5228"/>
    <mergeCell ref="M5228:W5228"/>
    <mergeCell ref="X5228:Y5228"/>
    <mergeCell ref="Z5228:AF5228"/>
    <mergeCell ref="A5229:AF5229"/>
    <mergeCell ref="A5230:L5230"/>
    <mergeCell ref="M5230:W5230"/>
    <mergeCell ref="X5230:Y5233"/>
    <mergeCell ref="Z5230:AF5231"/>
    <mergeCell ref="A5231:J5232"/>
    <mergeCell ref="AC5226:AF5226"/>
    <mergeCell ref="D5227:I5227"/>
    <mergeCell ref="J5227:K5227"/>
    <mergeCell ref="N5227:O5227"/>
    <mergeCell ref="P5227:S5227"/>
    <mergeCell ref="T5227:W5227"/>
    <mergeCell ref="X5227:AB5227"/>
    <mergeCell ref="AC5227:AF5227"/>
    <mergeCell ref="D5226:I5226"/>
    <mergeCell ref="J5226:K5226"/>
    <mergeCell ref="N5226:O5226"/>
    <mergeCell ref="P5226:S5226"/>
    <mergeCell ref="T5226:W5226"/>
    <mergeCell ref="X5226:AB5226"/>
    <mergeCell ref="A5258:N5258"/>
    <mergeCell ref="O5258:R5258"/>
    <mergeCell ref="S5258:V5258"/>
    <mergeCell ref="W5258:AB5258"/>
    <mergeCell ref="AC5258:AF5258"/>
    <mergeCell ref="D5259:N5259"/>
    <mergeCell ref="O5259:R5259"/>
    <mergeCell ref="S5259:V5259"/>
    <mergeCell ref="W5259:AB5259"/>
    <mergeCell ref="AC5259:AF5259"/>
    <mergeCell ref="T5256:W5256"/>
    <mergeCell ref="X5256:AB5256"/>
    <mergeCell ref="A5257:L5257"/>
    <mergeCell ref="M5257:W5257"/>
    <mergeCell ref="X5257:Y5257"/>
    <mergeCell ref="Z5257:AF5257"/>
    <mergeCell ref="A5253:AE5253"/>
    <mergeCell ref="AF5253:AF5254"/>
    <mergeCell ref="A5254:AE5254"/>
    <mergeCell ref="A5255:L5256"/>
    <mergeCell ref="M5255:M5256"/>
    <mergeCell ref="N5255:S5255"/>
    <mergeCell ref="T5255:AB5255"/>
    <mergeCell ref="AC5255:AF5256"/>
    <mergeCell ref="N5256:O5256"/>
    <mergeCell ref="P5256:S5256"/>
    <mergeCell ref="A5250:D5251"/>
    <mergeCell ref="Y5250:AC5251"/>
    <mergeCell ref="AD5250:AF5251"/>
    <mergeCell ref="E5251:G5251"/>
    <mergeCell ref="A5252:G5252"/>
    <mergeCell ref="I5252:AF5252"/>
    <mergeCell ref="A5245:AF5245"/>
    <mergeCell ref="A5246:X5246"/>
    <mergeCell ref="Y5246:AF5246"/>
    <mergeCell ref="A5248:D5249"/>
    <mergeCell ref="E5248:H5248"/>
    <mergeCell ref="I5248:X5251"/>
    <mergeCell ref="Y5248:AC5249"/>
    <mergeCell ref="AD5248:AF5249"/>
    <mergeCell ref="E5249:G5250"/>
    <mergeCell ref="H5249:H5252"/>
    <mergeCell ref="A5268:L5268"/>
    <mergeCell ref="M5268:W5268"/>
    <mergeCell ref="X5268:Y5268"/>
    <mergeCell ref="Z5268:AF5268"/>
    <mergeCell ref="A5269:N5269"/>
    <mergeCell ref="O5269:R5269"/>
    <mergeCell ref="S5269:V5269"/>
    <mergeCell ref="W5269:AB5269"/>
    <mergeCell ref="AC5269:AF5269"/>
    <mergeCell ref="A5266:L5266"/>
    <mergeCell ref="M5266:W5266"/>
    <mergeCell ref="X5266:Y5266"/>
    <mergeCell ref="Z5266:AF5266"/>
    <mergeCell ref="A5267:N5267"/>
    <mergeCell ref="O5267:R5267"/>
    <mergeCell ref="S5267:V5267"/>
    <mergeCell ref="W5267:AB5267"/>
    <mergeCell ref="AC5267:AF5267"/>
    <mergeCell ref="M5263:W5263"/>
    <mergeCell ref="Z5263:AF5263"/>
    <mergeCell ref="M5264:W5264"/>
    <mergeCell ref="Z5264:AF5264"/>
    <mergeCell ref="A5265:N5265"/>
    <mergeCell ref="O5265:R5265"/>
    <mergeCell ref="S5265:V5265"/>
    <mergeCell ref="W5265:AB5265"/>
    <mergeCell ref="AC5265:AF5265"/>
    <mergeCell ref="M5260:W5260"/>
    <mergeCell ref="Z5260:AF5260"/>
    <mergeCell ref="M5261:W5261"/>
    <mergeCell ref="Z5261:AF5261"/>
    <mergeCell ref="M5262:W5262"/>
    <mergeCell ref="Z5262:AF5262"/>
    <mergeCell ref="A5277:L5277"/>
    <mergeCell ref="M5277:W5277"/>
    <mergeCell ref="Z5277:AF5277"/>
    <mergeCell ref="A5278:AF5278"/>
    <mergeCell ref="G5281:Z5284"/>
    <mergeCell ref="AB5281:AF5283"/>
    <mergeCell ref="B5282:E5285"/>
    <mergeCell ref="AB5284:AD5286"/>
    <mergeCell ref="AE5284:AF5287"/>
    <mergeCell ref="G5285:Z5286"/>
    <mergeCell ref="A5274:L5274"/>
    <mergeCell ref="M5274:W5274"/>
    <mergeCell ref="X5274:Y5277"/>
    <mergeCell ref="Z5274:AF5275"/>
    <mergeCell ref="A5275:J5276"/>
    <mergeCell ref="K5275:P5276"/>
    <mergeCell ref="R5275:T5276"/>
    <mergeCell ref="U5275:W5275"/>
    <mergeCell ref="V5276:W5276"/>
    <mergeCell ref="Z5276:AF5276"/>
    <mergeCell ref="AC5271:AF5271"/>
    <mergeCell ref="A5272:L5272"/>
    <mergeCell ref="M5272:W5272"/>
    <mergeCell ref="X5272:Y5272"/>
    <mergeCell ref="Z5272:AF5272"/>
    <mergeCell ref="A5273:AF5273"/>
    <mergeCell ref="A5270:L5270"/>
    <mergeCell ref="M5270:W5270"/>
    <mergeCell ref="X5270:Y5270"/>
    <mergeCell ref="Z5270:AF5270"/>
    <mergeCell ref="A5271:I5271"/>
    <mergeCell ref="J5271:K5271"/>
    <mergeCell ref="N5271:O5271"/>
    <mergeCell ref="P5271:S5271"/>
    <mergeCell ref="T5271:W5271"/>
    <mergeCell ref="X5271:AB5271"/>
    <mergeCell ref="T5300:W5300"/>
    <mergeCell ref="X5300:AB5300"/>
    <mergeCell ref="D5301:L5301"/>
    <mergeCell ref="N5301:O5301"/>
    <mergeCell ref="P5301:S5301"/>
    <mergeCell ref="T5301:W5301"/>
    <mergeCell ref="X5301:AB5301"/>
    <mergeCell ref="A5296:AE5296"/>
    <mergeCell ref="AF5296:AF5298"/>
    <mergeCell ref="A5297:AE5298"/>
    <mergeCell ref="A5299:L5300"/>
    <mergeCell ref="M5299:M5300"/>
    <mergeCell ref="N5299:S5299"/>
    <mergeCell ref="T5299:AB5299"/>
    <mergeCell ref="AC5299:AF5300"/>
    <mergeCell ref="N5300:O5300"/>
    <mergeCell ref="P5300:S5300"/>
    <mergeCell ref="A5293:D5294"/>
    <mergeCell ref="Y5293:AC5294"/>
    <mergeCell ref="AD5293:AF5294"/>
    <mergeCell ref="E5294:G5294"/>
    <mergeCell ref="A5295:G5295"/>
    <mergeCell ref="I5295:AF5295"/>
    <mergeCell ref="A5288:AF5288"/>
    <mergeCell ref="A5289:X5289"/>
    <mergeCell ref="Y5289:AF5289"/>
    <mergeCell ref="A5291:D5292"/>
    <mergeCell ref="E5291:H5291"/>
    <mergeCell ref="I5291:X5294"/>
    <mergeCell ref="Y5291:AC5292"/>
    <mergeCell ref="AD5291:AF5292"/>
    <mergeCell ref="E5292:G5293"/>
    <mergeCell ref="H5292:H5295"/>
    <mergeCell ref="A5311:L5311"/>
    <mergeCell ref="M5311:W5311"/>
    <mergeCell ref="X5311:Y5311"/>
    <mergeCell ref="Z5311:AF5311"/>
    <mergeCell ref="A5312:N5312"/>
    <mergeCell ref="O5312:R5312"/>
    <mergeCell ref="S5312:V5312"/>
    <mergeCell ref="W5312:AB5312"/>
    <mergeCell ref="AC5312:AF5312"/>
    <mergeCell ref="M5309:W5309"/>
    <mergeCell ref="Z5309:AF5309"/>
    <mergeCell ref="A5310:N5310"/>
    <mergeCell ref="O5310:R5310"/>
    <mergeCell ref="S5310:V5310"/>
    <mergeCell ref="W5310:AB5310"/>
    <mergeCell ref="AC5310:AF5310"/>
    <mergeCell ref="M5306:W5306"/>
    <mergeCell ref="Z5306:AF5306"/>
    <mergeCell ref="M5307:W5307"/>
    <mergeCell ref="Z5307:AF5307"/>
    <mergeCell ref="M5308:W5308"/>
    <mergeCell ref="Z5308:AF5308"/>
    <mergeCell ref="D5304:N5304"/>
    <mergeCell ref="O5304:R5304"/>
    <mergeCell ref="S5304:V5304"/>
    <mergeCell ref="W5304:AB5304"/>
    <mergeCell ref="AC5304:AF5304"/>
    <mergeCell ref="M5305:W5305"/>
    <mergeCell ref="Z5305:AF5305"/>
    <mergeCell ref="AC5301:AF5301"/>
    <mergeCell ref="A5302:L5302"/>
    <mergeCell ref="M5302:W5302"/>
    <mergeCell ref="X5302:Y5302"/>
    <mergeCell ref="Z5302:AF5302"/>
    <mergeCell ref="A5303:N5303"/>
    <mergeCell ref="O5303:R5303"/>
    <mergeCell ref="S5303:V5303"/>
    <mergeCell ref="W5303:AB5303"/>
    <mergeCell ref="AC5303:AF5303"/>
    <mergeCell ref="A5319:L5319"/>
    <mergeCell ref="M5319:W5319"/>
    <mergeCell ref="X5319:Y5322"/>
    <mergeCell ref="Z5319:AF5320"/>
    <mergeCell ref="A5320:J5321"/>
    <mergeCell ref="K5320:P5321"/>
    <mergeCell ref="R5320:T5321"/>
    <mergeCell ref="U5320:W5320"/>
    <mergeCell ref="V5321:W5321"/>
    <mergeCell ref="Z5321:AF5321"/>
    <mergeCell ref="AC5316:AF5316"/>
    <mergeCell ref="A5317:L5317"/>
    <mergeCell ref="M5317:W5317"/>
    <mergeCell ref="X5317:Y5317"/>
    <mergeCell ref="Z5317:AF5317"/>
    <mergeCell ref="A5318:AF5318"/>
    <mergeCell ref="A5315:L5315"/>
    <mergeCell ref="M5315:W5315"/>
    <mergeCell ref="X5315:Y5315"/>
    <mergeCell ref="Z5315:AF5315"/>
    <mergeCell ref="A5316:I5316"/>
    <mergeCell ref="J5316:K5316"/>
    <mergeCell ref="N5316:O5316"/>
    <mergeCell ref="P5316:S5316"/>
    <mergeCell ref="T5316:W5316"/>
    <mergeCell ref="X5316:AB5316"/>
    <mergeCell ref="A5313:L5313"/>
    <mergeCell ref="M5313:W5313"/>
    <mergeCell ref="X5313:Y5313"/>
    <mergeCell ref="Z5313:AF5313"/>
    <mergeCell ref="A5314:N5314"/>
    <mergeCell ref="O5314:R5314"/>
    <mergeCell ref="S5314:V5314"/>
    <mergeCell ref="W5314:AB5314"/>
    <mergeCell ref="AC5314:AF5314"/>
    <mergeCell ref="A5343:L5344"/>
    <mergeCell ref="M5343:M5344"/>
    <mergeCell ref="N5343:S5343"/>
    <mergeCell ref="T5343:AB5343"/>
    <mergeCell ref="AC5343:AF5344"/>
    <mergeCell ref="N5344:O5344"/>
    <mergeCell ref="P5344:S5344"/>
    <mergeCell ref="T5344:W5344"/>
    <mergeCell ref="X5344:AB5344"/>
    <mergeCell ref="A5339:D5340"/>
    <mergeCell ref="Y5339:AC5340"/>
    <mergeCell ref="AD5339:AF5340"/>
    <mergeCell ref="E5340:G5340"/>
    <mergeCell ref="A5341:AE5341"/>
    <mergeCell ref="AF5341:AF5342"/>
    <mergeCell ref="A5342:AE5342"/>
    <mergeCell ref="A5333:AF5333"/>
    <mergeCell ref="A5335:X5335"/>
    <mergeCell ref="Y5335:AF5335"/>
    <mergeCell ref="A5337:D5338"/>
    <mergeCell ref="E5337:H5337"/>
    <mergeCell ref="I5337:X5340"/>
    <mergeCell ref="Y5337:AC5338"/>
    <mergeCell ref="AD5337:AF5338"/>
    <mergeCell ref="E5338:G5339"/>
    <mergeCell ref="H5338:H5340"/>
    <mergeCell ref="A5322:L5322"/>
    <mergeCell ref="M5322:W5322"/>
    <mergeCell ref="Z5322:AF5322"/>
    <mergeCell ref="A5323:AF5323"/>
    <mergeCell ref="G5326:Z5329"/>
    <mergeCell ref="AB5326:AF5328"/>
    <mergeCell ref="B5327:E5330"/>
    <mergeCell ref="AB5329:AD5331"/>
    <mergeCell ref="AE5329:AF5331"/>
    <mergeCell ref="G5330:Z5331"/>
    <mergeCell ref="A5349:L5349"/>
    <mergeCell ref="M5349:W5349"/>
    <mergeCell ref="X5349:Y5349"/>
    <mergeCell ref="Z5349:AF5349"/>
    <mergeCell ref="A5350:N5350"/>
    <mergeCell ref="O5350:R5350"/>
    <mergeCell ref="S5350:V5350"/>
    <mergeCell ref="W5350:AB5350"/>
    <mergeCell ref="AC5350:AF5350"/>
    <mergeCell ref="D5348:L5348"/>
    <mergeCell ref="N5348:O5348"/>
    <mergeCell ref="P5348:S5348"/>
    <mergeCell ref="T5348:W5348"/>
    <mergeCell ref="X5348:AB5348"/>
    <mergeCell ref="AC5348:AF5348"/>
    <mergeCell ref="D5347:L5347"/>
    <mergeCell ref="N5347:O5347"/>
    <mergeCell ref="P5347:S5347"/>
    <mergeCell ref="T5347:W5347"/>
    <mergeCell ref="X5347:AB5347"/>
    <mergeCell ref="AC5347:AF5347"/>
    <mergeCell ref="D5346:L5346"/>
    <mergeCell ref="N5346:O5346"/>
    <mergeCell ref="P5346:S5346"/>
    <mergeCell ref="T5346:W5346"/>
    <mergeCell ref="X5346:AB5346"/>
    <mergeCell ref="AC5346:AF5346"/>
    <mergeCell ref="D5345:L5345"/>
    <mergeCell ref="N5345:O5345"/>
    <mergeCell ref="P5345:S5345"/>
    <mergeCell ref="T5345:W5345"/>
    <mergeCell ref="X5345:AB5345"/>
    <mergeCell ref="AC5345:AF5345"/>
    <mergeCell ref="M5358:W5358"/>
    <mergeCell ref="Z5358:AF5358"/>
    <mergeCell ref="M5359:W5359"/>
    <mergeCell ref="Z5359:AF5359"/>
    <mergeCell ref="A5360:N5360"/>
    <mergeCell ref="O5360:R5360"/>
    <mergeCell ref="S5360:V5360"/>
    <mergeCell ref="W5360:AB5360"/>
    <mergeCell ref="AC5360:AF5360"/>
    <mergeCell ref="M5355:W5355"/>
    <mergeCell ref="Z5355:AF5355"/>
    <mergeCell ref="M5356:W5356"/>
    <mergeCell ref="Z5356:AF5356"/>
    <mergeCell ref="M5357:W5357"/>
    <mergeCell ref="Z5357:AF5357"/>
    <mergeCell ref="D5353:N5353"/>
    <mergeCell ref="O5353:R5353"/>
    <mergeCell ref="S5353:V5353"/>
    <mergeCell ref="W5353:AB5353"/>
    <mergeCell ref="AC5353:AF5353"/>
    <mergeCell ref="D5354:N5354"/>
    <mergeCell ref="O5354:R5354"/>
    <mergeCell ref="S5354:V5354"/>
    <mergeCell ref="W5354:AB5354"/>
    <mergeCell ref="AC5354:AF5354"/>
    <mergeCell ref="D5351:N5351"/>
    <mergeCell ref="O5351:R5351"/>
    <mergeCell ref="S5351:V5351"/>
    <mergeCell ref="W5351:AB5351"/>
    <mergeCell ref="AC5351:AF5351"/>
    <mergeCell ref="D5352:N5352"/>
    <mergeCell ref="O5352:R5352"/>
    <mergeCell ref="S5352:V5352"/>
    <mergeCell ref="W5352:AB5352"/>
    <mergeCell ref="AC5352:AF5352"/>
    <mergeCell ref="A5367:N5367"/>
    <mergeCell ref="O5367:R5367"/>
    <mergeCell ref="S5367:V5367"/>
    <mergeCell ref="W5367:AB5367"/>
    <mergeCell ref="AC5367:AF5367"/>
    <mergeCell ref="D5368:N5368"/>
    <mergeCell ref="O5368:R5368"/>
    <mergeCell ref="S5368:V5368"/>
    <mergeCell ref="W5368:AB5368"/>
    <mergeCell ref="AC5368:AF5368"/>
    <mergeCell ref="D5365:N5365"/>
    <mergeCell ref="O5365:R5365"/>
    <mergeCell ref="S5365:V5365"/>
    <mergeCell ref="W5365:AB5365"/>
    <mergeCell ref="AC5365:AF5365"/>
    <mergeCell ref="A5366:L5366"/>
    <mergeCell ref="M5366:W5366"/>
    <mergeCell ref="X5366:Y5366"/>
    <mergeCell ref="Z5366:AF5366"/>
    <mergeCell ref="A5363:L5363"/>
    <mergeCell ref="M5363:W5363"/>
    <mergeCell ref="X5363:Y5363"/>
    <mergeCell ref="Z5363:AF5363"/>
    <mergeCell ref="A5364:N5364"/>
    <mergeCell ref="O5364:R5364"/>
    <mergeCell ref="S5364:V5364"/>
    <mergeCell ref="W5364:AB5364"/>
    <mergeCell ref="AC5364:AF5364"/>
    <mergeCell ref="D5361:N5361"/>
    <mergeCell ref="O5361:R5361"/>
    <mergeCell ref="S5361:V5361"/>
    <mergeCell ref="W5361:AB5361"/>
    <mergeCell ref="AC5361:AF5361"/>
    <mergeCell ref="D5362:N5362"/>
    <mergeCell ref="O5362:R5362"/>
    <mergeCell ref="S5362:V5362"/>
    <mergeCell ref="W5362:AB5362"/>
    <mergeCell ref="AC5362:AF5362"/>
    <mergeCell ref="A5381:AF5381"/>
    <mergeCell ref="A5382:X5382"/>
    <mergeCell ref="Y5382:AF5382"/>
    <mergeCell ref="A5384:I5384"/>
    <mergeCell ref="J5384:K5384"/>
    <mergeCell ref="N5384:O5384"/>
    <mergeCell ref="P5384:S5384"/>
    <mergeCell ref="T5384:W5384"/>
    <mergeCell ref="X5384:AB5384"/>
    <mergeCell ref="AC5384:AF5384"/>
    <mergeCell ref="G5374:Z5377"/>
    <mergeCell ref="AB5374:AF5376"/>
    <mergeCell ref="B5375:E5378"/>
    <mergeCell ref="AB5377:AD5379"/>
    <mergeCell ref="AE5377:AF5380"/>
    <mergeCell ref="G5378:Z5379"/>
    <mergeCell ref="AC5371:AF5371"/>
    <mergeCell ref="D5372:I5372"/>
    <mergeCell ref="J5372:K5372"/>
    <mergeCell ref="N5372:O5372"/>
    <mergeCell ref="P5372:S5372"/>
    <mergeCell ref="T5372:W5372"/>
    <mergeCell ref="X5372:AB5372"/>
    <mergeCell ref="AC5372:AF5372"/>
    <mergeCell ref="A5371:I5371"/>
    <mergeCell ref="J5371:K5371"/>
    <mergeCell ref="N5371:O5371"/>
    <mergeCell ref="P5371:S5371"/>
    <mergeCell ref="T5371:W5371"/>
    <mergeCell ref="X5371:AB5371"/>
    <mergeCell ref="D5369:N5369"/>
    <mergeCell ref="O5369:R5369"/>
    <mergeCell ref="S5369:V5369"/>
    <mergeCell ref="W5369:AB5369"/>
    <mergeCell ref="AC5369:AF5369"/>
    <mergeCell ref="A5370:L5370"/>
    <mergeCell ref="M5370:W5370"/>
    <mergeCell ref="X5370:Y5370"/>
    <mergeCell ref="Z5370:AF5370"/>
    <mergeCell ref="A5404:AF5404"/>
    <mergeCell ref="A5406:X5406"/>
    <mergeCell ref="Y5406:AF5406"/>
    <mergeCell ref="A5408:D5409"/>
    <mergeCell ref="E5408:H5408"/>
    <mergeCell ref="I5408:X5411"/>
    <mergeCell ref="Y5408:AC5409"/>
    <mergeCell ref="AD5408:AF5409"/>
    <mergeCell ref="E5409:G5410"/>
    <mergeCell ref="H5409:H5411"/>
    <mergeCell ref="A5391:L5391"/>
    <mergeCell ref="M5391:W5391"/>
    <mergeCell ref="Z5391:AF5391"/>
    <mergeCell ref="A5392:AF5392"/>
    <mergeCell ref="G5397:Z5400"/>
    <mergeCell ref="AB5397:AF5399"/>
    <mergeCell ref="B5398:E5401"/>
    <mergeCell ref="AB5400:AD5402"/>
    <mergeCell ref="AE5400:AF5402"/>
    <mergeCell ref="G5401:Z5402"/>
    <mergeCell ref="A5388:L5388"/>
    <mergeCell ref="M5388:W5388"/>
    <mergeCell ref="X5388:Y5391"/>
    <mergeCell ref="Z5388:AF5388"/>
    <mergeCell ref="A5389:J5389"/>
    <mergeCell ref="K5389:P5389"/>
    <mergeCell ref="R5389:T5389"/>
    <mergeCell ref="V5389:W5390"/>
    <mergeCell ref="Z5389:AF5390"/>
    <mergeCell ref="A5390:U5390"/>
    <mergeCell ref="AC5385:AF5385"/>
    <mergeCell ref="A5386:L5386"/>
    <mergeCell ref="M5386:W5386"/>
    <mergeCell ref="X5386:Y5386"/>
    <mergeCell ref="Z5386:AF5386"/>
    <mergeCell ref="A5387:AF5387"/>
    <mergeCell ref="D5385:I5385"/>
    <mergeCell ref="J5385:K5385"/>
    <mergeCell ref="N5385:O5385"/>
    <mergeCell ref="P5385:S5385"/>
    <mergeCell ref="T5385:W5385"/>
    <mergeCell ref="X5385:AB5385"/>
    <mergeCell ref="A5418:L5418"/>
    <mergeCell ref="M5418:W5418"/>
    <mergeCell ref="X5418:Y5418"/>
    <mergeCell ref="Z5418:AF5418"/>
    <mergeCell ref="A5419:N5419"/>
    <mergeCell ref="O5419:R5419"/>
    <mergeCell ref="S5419:V5419"/>
    <mergeCell ref="W5419:AB5419"/>
    <mergeCell ref="AC5419:AF5419"/>
    <mergeCell ref="D5417:L5417"/>
    <mergeCell ref="N5417:O5417"/>
    <mergeCell ref="P5417:S5417"/>
    <mergeCell ref="T5417:W5417"/>
    <mergeCell ref="X5417:AB5417"/>
    <mergeCell ref="AC5417:AF5417"/>
    <mergeCell ref="D5416:L5416"/>
    <mergeCell ref="N5416:O5416"/>
    <mergeCell ref="P5416:S5416"/>
    <mergeCell ref="T5416:W5416"/>
    <mergeCell ref="X5416:AB5416"/>
    <mergeCell ref="AC5416:AF5416"/>
    <mergeCell ref="A5414:L5415"/>
    <mergeCell ref="M5414:M5415"/>
    <mergeCell ref="N5414:S5414"/>
    <mergeCell ref="T5414:AB5414"/>
    <mergeCell ref="AC5414:AF5415"/>
    <mergeCell ref="N5415:O5415"/>
    <mergeCell ref="P5415:S5415"/>
    <mergeCell ref="T5415:W5415"/>
    <mergeCell ref="X5415:AB5415"/>
    <mergeCell ref="A5410:D5411"/>
    <mergeCell ref="Y5410:AC5411"/>
    <mergeCell ref="AD5410:AF5411"/>
    <mergeCell ref="E5411:G5411"/>
    <mergeCell ref="A5412:AE5412"/>
    <mergeCell ref="AF5412:AF5413"/>
    <mergeCell ref="A5413:AE5413"/>
    <mergeCell ref="D5428:N5428"/>
    <mergeCell ref="O5428:R5428"/>
    <mergeCell ref="S5428:V5428"/>
    <mergeCell ref="W5428:AB5428"/>
    <mergeCell ref="AC5428:AF5428"/>
    <mergeCell ref="A5429:L5429"/>
    <mergeCell ref="M5429:W5429"/>
    <mergeCell ref="X5429:Y5429"/>
    <mergeCell ref="Z5429:AF5429"/>
    <mergeCell ref="M5425:W5425"/>
    <mergeCell ref="Z5425:AF5425"/>
    <mergeCell ref="M5426:W5426"/>
    <mergeCell ref="Z5426:AF5426"/>
    <mergeCell ref="A5427:N5427"/>
    <mergeCell ref="O5427:R5427"/>
    <mergeCell ref="S5427:V5427"/>
    <mergeCell ref="W5427:AB5427"/>
    <mergeCell ref="AC5427:AF5427"/>
    <mergeCell ref="M5422:W5422"/>
    <mergeCell ref="Z5422:AF5422"/>
    <mergeCell ref="M5423:W5423"/>
    <mergeCell ref="Z5423:AF5423"/>
    <mergeCell ref="M5424:W5424"/>
    <mergeCell ref="Z5424:AF5424"/>
    <mergeCell ref="D5420:N5420"/>
    <mergeCell ref="O5420:R5420"/>
    <mergeCell ref="S5420:V5420"/>
    <mergeCell ref="W5420:AB5420"/>
    <mergeCell ref="AC5420:AF5420"/>
    <mergeCell ref="D5421:N5421"/>
    <mergeCell ref="O5421:R5421"/>
    <mergeCell ref="S5421:V5421"/>
    <mergeCell ref="W5421:AB5421"/>
    <mergeCell ref="AC5421:AF5421"/>
    <mergeCell ref="AC5435:AF5435"/>
    <mergeCell ref="D5436:I5436"/>
    <mergeCell ref="J5436:K5436"/>
    <mergeCell ref="N5436:O5436"/>
    <mergeCell ref="P5436:S5436"/>
    <mergeCell ref="T5436:W5436"/>
    <mergeCell ref="X5436:AB5436"/>
    <mergeCell ref="AC5436:AF5436"/>
    <mergeCell ref="A5434:L5434"/>
    <mergeCell ref="M5434:W5434"/>
    <mergeCell ref="X5434:Y5434"/>
    <mergeCell ref="Z5434:AF5434"/>
    <mergeCell ref="A5435:I5435"/>
    <mergeCell ref="J5435:K5435"/>
    <mergeCell ref="N5435:O5435"/>
    <mergeCell ref="P5435:S5435"/>
    <mergeCell ref="T5435:W5435"/>
    <mergeCell ref="X5435:AB5435"/>
    <mergeCell ref="A5432:N5432"/>
    <mergeCell ref="O5432:R5432"/>
    <mergeCell ref="S5432:V5432"/>
    <mergeCell ref="W5432:AB5432"/>
    <mergeCell ref="AC5432:AF5432"/>
    <mergeCell ref="D5433:N5433"/>
    <mergeCell ref="O5433:R5433"/>
    <mergeCell ref="S5433:V5433"/>
    <mergeCell ref="W5433:AB5433"/>
    <mergeCell ref="AC5433:AF5433"/>
    <mergeCell ref="A5430:N5430"/>
    <mergeCell ref="O5430:R5430"/>
    <mergeCell ref="S5430:V5430"/>
    <mergeCell ref="W5430:AB5430"/>
    <mergeCell ref="AC5430:AF5430"/>
    <mergeCell ref="A5431:L5431"/>
    <mergeCell ref="M5431:W5431"/>
    <mergeCell ref="X5431:Y5431"/>
    <mergeCell ref="Z5431:AF5431"/>
    <mergeCell ref="A5457:D5457"/>
    <mergeCell ref="E5457:G5457"/>
    <mergeCell ref="Y5457:AC5457"/>
    <mergeCell ref="AD5457:AF5457"/>
    <mergeCell ref="A5458:G5458"/>
    <mergeCell ref="I5458:AF5458"/>
    <mergeCell ref="A5452:AF5452"/>
    <mergeCell ref="A5453:X5453"/>
    <mergeCell ref="Y5453:AF5453"/>
    <mergeCell ref="A5455:D5456"/>
    <mergeCell ref="E5455:H5455"/>
    <mergeCell ref="I5455:X5457"/>
    <mergeCell ref="Y5455:AC5456"/>
    <mergeCell ref="AD5455:AF5456"/>
    <mergeCell ref="E5456:G5456"/>
    <mergeCell ref="H5456:H5458"/>
    <mergeCell ref="A5443:AF5443"/>
    <mergeCell ref="G5445:Z5448"/>
    <mergeCell ref="AB5445:AF5447"/>
    <mergeCell ref="B5446:E5449"/>
    <mergeCell ref="AB5448:AD5451"/>
    <mergeCell ref="AE5448:AF5451"/>
    <mergeCell ref="G5449:Z5450"/>
    <mergeCell ref="K5440:P5441"/>
    <mergeCell ref="R5440:T5441"/>
    <mergeCell ref="U5440:W5440"/>
    <mergeCell ref="V5441:W5441"/>
    <mergeCell ref="Z5441:AF5441"/>
    <mergeCell ref="A5442:L5442"/>
    <mergeCell ref="M5442:W5442"/>
    <mergeCell ref="Z5442:AF5442"/>
    <mergeCell ref="A5437:L5437"/>
    <mergeCell ref="M5437:W5437"/>
    <mergeCell ref="X5437:Y5437"/>
    <mergeCell ref="Z5437:AF5437"/>
    <mergeCell ref="A5438:AF5438"/>
    <mergeCell ref="A5439:L5439"/>
    <mergeCell ref="M5439:W5439"/>
    <mergeCell ref="X5439:Y5442"/>
    <mergeCell ref="Z5439:AF5440"/>
    <mergeCell ref="A5440:J5441"/>
    <mergeCell ref="D5467:L5467"/>
    <mergeCell ref="N5467:O5467"/>
    <mergeCell ref="P5467:S5467"/>
    <mergeCell ref="T5467:W5467"/>
    <mergeCell ref="X5467:AB5467"/>
    <mergeCell ref="AC5467:AF5467"/>
    <mergeCell ref="D5466:L5466"/>
    <mergeCell ref="N5466:O5466"/>
    <mergeCell ref="P5466:S5466"/>
    <mergeCell ref="T5466:W5466"/>
    <mergeCell ref="X5466:AB5466"/>
    <mergeCell ref="AC5466:AF5466"/>
    <mergeCell ref="D5465:L5465"/>
    <mergeCell ref="N5465:O5465"/>
    <mergeCell ref="P5465:S5465"/>
    <mergeCell ref="T5465:W5465"/>
    <mergeCell ref="X5465:AB5465"/>
    <mergeCell ref="AC5465:AF5465"/>
    <mergeCell ref="AC5463:AF5463"/>
    <mergeCell ref="D5464:L5464"/>
    <mergeCell ref="N5464:O5464"/>
    <mergeCell ref="P5464:S5464"/>
    <mergeCell ref="T5464:W5464"/>
    <mergeCell ref="X5464:AB5464"/>
    <mergeCell ref="AC5464:AF5464"/>
    <mergeCell ref="T5462:W5462"/>
    <mergeCell ref="X5462:AB5462"/>
    <mergeCell ref="D5463:L5463"/>
    <mergeCell ref="N5463:O5463"/>
    <mergeCell ref="P5463:S5463"/>
    <mergeCell ref="T5463:W5463"/>
    <mergeCell ref="X5463:AB5463"/>
    <mergeCell ref="A5459:AE5459"/>
    <mergeCell ref="AF5459:AF5460"/>
    <mergeCell ref="A5460:AE5460"/>
    <mergeCell ref="A5461:L5462"/>
    <mergeCell ref="M5461:M5462"/>
    <mergeCell ref="N5461:S5461"/>
    <mergeCell ref="T5461:AB5461"/>
    <mergeCell ref="AC5461:AF5462"/>
    <mergeCell ref="N5462:O5462"/>
    <mergeCell ref="P5462:S5462"/>
    <mergeCell ref="M5474:W5474"/>
    <mergeCell ref="Z5474:AF5474"/>
    <mergeCell ref="M5475:W5475"/>
    <mergeCell ref="Z5475:AF5475"/>
    <mergeCell ref="M5476:W5476"/>
    <mergeCell ref="Z5476:AF5476"/>
    <mergeCell ref="D5472:N5472"/>
    <mergeCell ref="O5472:R5472"/>
    <mergeCell ref="S5472:V5472"/>
    <mergeCell ref="W5472:AB5472"/>
    <mergeCell ref="AC5472:AF5472"/>
    <mergeCell ref="D5473:N5473"/>
    <mergeCell ref="O5473:R5473"/>
    <mergeCell ref="S5473:V5473"/>
    <mergeCell ref="W5473:AB5473"/>
    <mergeCell ref="AC5473:AF5473"/>
    <mergeCell ref="D5470:N5470"/>
    <mergeCell ref="O5470:R5470"/>
    <mergeCell ref="S5470:V5470"/>
    <mergeCell ref="W5470:AB5470"/>
    <mergeCell ref="AC5470:AF5470"/>
    <mergeCell ref="D5471:N5471"/>
    <mergeCell ref="O5471:R5471"/>
    <mergeCell ref="S5471:V5471"/>
    <mergeCell ref="W5471:AB5471"/>
    <mergeCell ref="AC5471:AF5471"/>
    <mergeCell ref="A5468:L5468"/>
    <mergeCell ref="M5468:W5468"/>
    <mergeCell ref="X5468:Y5468"/>
    <mergeCell ref="Z5468:AF5468"/>
    <mergeCell ref="A5469:N5469"/>
    <mergeCell ref="O5469:R5469"/>
    <mergeCell ref="S5469:V5469"/>
    <mergeCell ref="W5469:AB5469"/>
    <mergeCell ref="AC5469:AF5469"/>
    <mergeCell ref="A5484:N5484"/>
    <mergeCell ref="O5484:R5484"/>
    <mergeCell ref="S5484:V5484"/>
    <mergeCell ref="W5484:AB5484"/>
    <mergeCell ref="AC5484:AF5484"/>
    <mergeCell ref="D5485:N5485"/>
    <mergeCell ref="O5485:R5485"/>
    <mergeCell ref="S5485:V5485"/>
    <mergeCell ref="W5485:AB5485"/>
    <mergeCell ref="AC5485:AF5485"/>
    <mergeCell ref="D5482:N5482"/>
    <mergeCell ref="O5482:R5482"/>
    <mergeCell ref="S5482:V5482"/>
    <mergeCell ref="W5482:AB5482"/>
    <mergeCell ref="AC5482:AF5482"/>
    <mergeCell ref="A5483:L5483"/>
    <mergeCell ref="M5483:W5483"/>
    <mergeCell ref="X5483:Y5483"/>
    <mergeCell ref="Z5483:AF5483"/>
    <mergeCell ref="D5480:N5480"/>
    <mergeCell ref="O5480:R5480"/>
    <mergeCell ref="S5480:V5480"/>
    <mergeCell ref="W5480:AB5480"/>
    <mergeCell ref="AC5480:AF5480"/>
    <mergeCell ref="D5481:N5481"/>
    <mergeCell ref="O5481:R5481"/>
    <mergeCell ref="S5481:V5481"/>
    <mergeCell ref="W5481:AB5481"/>
    <mergeCell ref="AC5481:AF5481"/>
    <mergeCell ref="M5477:W5477"/>
    <mergeCell ref="Z5477:AF5477"/>
    <mergeCell ref="M5478:W5478"/>
    <mergeCell ref="Z5478:AF5478"/>
    <mergeCell ref="A5479:N5479"/>
    <mergeCell ref="O5479:R5479"/>
    <mergeCell ref="S5479:V5479"/>
    <mergeCell ref="W5479:AB5479"/>
    <mergeCell ref="AC5479:AF5479"/>
    <mergeCell ref="A5498:AF5498"/>
    <mergeCell ref="A5500:X5500"/>
    <mergeCell ref="Y5500:AF5500"/>
    <mergeCell ref="A5502:N5502"/>
    <mergeCell ref="O5502:R5502"/>
    <mergeCell ref="S5502:V5502"/>
    <mergeCell ref="W5502:AB5502"/>
    <mergeCell ref="AC5502:AF5502"/>
    <mergeCell ref="G5491:Z5494"/>
    <mergeCell ref="AB5491:AF5493"/>
    <mergeCell ref="B5492:E5495"/>
    <mergeCell ref="AB5494:AD5496"/>
    <mergeCell ref="AE5494:AF5496"/>
    <mergeCell ref="G5495:Z5496"/>
    <mergeCell ref="D5488:N5488"/>
    <mergeCell ref="O5488:R5488"/>
    <mergeCell ref="S5488:V5488"/>
    <mergeCell ref="W5488:AB5488"/>
    <mergeCell ref="AC5488:AF5488"/>
    <mergeCell ref="D5489:N5489"/>
    <mergeCell ref="O5489:R5489"/>
    <mergeCell ref="S5489:V5489"/>
    <mergeCell ref="W5489:AB5489"/>
    <mergeCell ref="AC5489:AF5489"/>
    <mergeCell ref="A5486:L5486"/>
    <mergeCell ref="M5486:W5486"/>
    <mergeCell ref="X5486:Y5486"/>
    <mergeCell ref="Z5486:AF5486"/>
    <mergeCell ref="A5487:N5487"/>
    <mergeCell ref="O5487:R5487"/>
    <mergeCell ref="S5487:V5487"/>
    <mergeCell ref="W5487:AB5487"/>
    <mergeCell ref="AC5487:AF5487"/>
    <mergeCell ref="AC5507:AF5507"/>
    <mergeCell ref="D5508:I5508"/>
    <mergeCell ref="J5508:K5508"/>
    <mergeCell ref="N5508:O5508"/>
    <mergeCell ref="P5508:S5508"/>
    <mergeCell ref="T5508:W5508"/>
    <mergeCell ref="X5508:AB5508"/>
    <mergeCell ref="AC5508:AF5508"/>
    <mergeCell ref="D5507:I5507"/>
    <mergeCell ref="J5507:K5507"/>
    <mergeCell ref="N5507:O5507"/>
    <mergeCell ref="P5507:S5507"/>
    <mergeCell ref="T5507:W5507"/>
    <mergeCell ref="X5507:AB5507"/>
    <mergeCell ref="AC5505:AF5505"/>
    <mergeCell ref="D5506:I5506"/>
    <mergeCell ref="J5506:K5506"/>
    <mergeCell ref="N5506:O5506"/>
    <mergeCell ref="P5506:S5506"/>
    <mergeCell ref="T5506:W5506"/>
    <mergeCell ref="X5506:AB5506"/>
    <mergeCell ref="AC5506:AF5506"/>
    <mergeCell ref="A5505:I5505"/>
    <mergeCell ref="J5505:K5505"/>
    <mergeCell ref="N5505:O5505"/>
    <mergeCell ref="P5505:S5505"/>
    <mergeCell ref="T5505:W5505"/>
    <mergeCell ref="X5505:AB5505"/>
    <mergeCell ref="D5503:N5503"/>
    <mergeCell ref="O5503:R5503"/>
    <mergeCell ref="S5503:V5503"/>
    <mergeCell ref="W5503:AB5503"/>
    <mergeCell ref="AC5503:AF5503"/>
    <mergeCell ref="A5504:L5504"/>
    <mergeCell ref="M5504:W5504"/>
    <mergeCell ref="X5504:Y5504"/>
    <mergeCell ref="Z5504:AF5504"/>
    <mergeCell ref="A5532:D5533"/>
    <mergeCell ref="Y5532:AC5533"/>
    <mergeCell ref="AD5532:AF5533"/>
    <mergeCell ref="E5533:G5533"/>
    <mergeCell ref="A5534:G5534"/>
    <mergeCell ref="I5534:AF5534"/>
    <mergeCell ref="A5527:AF5527"/>
    <mergeCell ref="A5528:X5528"/>
    <mergeCell ref="Y5528:AF5528"/>
    <mergeCell ref="A5530:D5531"/>
    <mergeCell ref="E5530:H5530"/>
    <mergeCell ref="I5530:X5533"/>
    <mergeCell ref="Y5530:AC5531"/>
    <mergeCell ref="AD5530:AF5531"/>
    <mergeCell ref="E5531:G5532"/>
    <mergeCell ref="H5531:H5534"/>
    <mergeCell ref="A5515:AF5515"/>
    <mergeCell ref="G5520:Z5523"/>
    <mergeCell ref="AB5520:AF5522"/>
    <mergeCell ref="B5521:E5524"/>
    <mergeCell ref="AB5523:AD5526"/>
    <mergeCell ref="AE5523:AF5526"/>
    <mergeCell ref="G5524:Z5525"/>
    <mergeCell ref="K5512:P5513"/>
    <mergeCell ref="R5512:T5513"/>
    <mergeCell ref="U5512:W5512"/>
    <mergeCell ref="V5513:W5513"/>
    <mergeCell ref="Z5513:AF5513"/>
    <mergeCell ref="A5514:L5514"/>
    <mergeCell ref="M5514:W5514"/>
    <mergeCell ref="Z5514:AF5514"/>
    <mergeCell ref="A5509:L5509"/>
    <mergeCell ref="M5509:W5509"/>
    <mergeCell ref="X5509:Y5509"/>
    <mergeCell ref="Z5509:AF5509"/>
    <mergeCell ref="A5510:AF5510"/>
    <mergeCell ref="A5511:L5511"/>
    <mergeCell ref="M5511:W5511"/>
    <mergeCell ref="X5511:Y5514"/>
    <mergeCell ref="Z5511:AF5512"/>
    <mergeCell ref="A5512:J5513"/>
    <mergeCell ref="D5543:L5543"/>
    <mergeCell ref="N5543:O5543"/>
    <mergeCell ref="P5543:S5543"/>
    <mergeCell ref="T5543:W5543"/>
    <mergeCell ref="X5543:AB5543"/>
    <mergeCell ref="AC5543:AF5543"/>
    <mergeCell ref="D5542:L5542"/>
    <mergeCell ref="N5542:O5542"/>
    <mergeCell ref="P5542:S5542"/>
    <mergeCell ref="T5542:W5542"/>
    <mergeCell ref="X5542:AB5542"/>
    <mergeCell ref="AC5542:AF5542"/>
    <mergeCell ref="D5541:L5541"/>
    <mergeCell ref="N5541:O5541"/>
    <mergeCell ref="P5541:S5541"/>
    <mergeCell ref="T5541:W5541"/>
    <mergeCell ref="X5541:AB5541"/>
    <mergeCell ref="AC5541:AF5541"/>
    <mergeCell ref="AC5539:AF5539"/>
    <mergeCell ref="D5540:L5540"/>
    <mergeCell ref="N5540:O5540"/>
    <mergeCell ref="P5540:S5540"/>
    <mergeCell ref="T5540:W5540"/>
    <mergeCell ref="X5540:AB5540"/>
    <mergeCell ref="AC5540:AF5540"/>
    <mergeCell ref="T5538:W5538"/>
    <mergeCell ref="X5538:AB5538"/>
    <mergeCell ref="D5539:L5539"/>
    <mergeCell ref="N5539:O5539"/>
    <mergeCell ref="P5539:S5539"/>
    <mergeCell ref="T5539:W5539"/>
    <mergeCell ref="X5539:AB5539"/>
    <mergeCell ref="A5535:AE5535"/>
    <mergeCell ref="AF5535:AF5536"/>
    <mergeCell ref="A5536:AE5536"/>
    <mergeCell ref="A5537:L5538"/>
    <mergeCell ref="M5537:M5538"/>
    <mergeCell ref="N5537:S5537"/>
    <mergeCell ref="T5537:AB5537"/>
    <mergeCell ref="AC5537:AF5538"/>
    <mergeCell ref="N5538:O5538"/>
    <mergeCell ref="P5538:S5538"/>
    <mergeCell ref="M5550:W5550"/>
    <mergeCell ref="Z5550:AF5550"/>
    <mergeCell ref="M5551:W5551"/>
    <mergeCell ref="Z5551:AF5551"/>
    <mergeCell ref="M5552:W5552"/>
    <mergeCell ref="Z5552:AF5552"/>
    <mergeCell ref="D5548:N5548"/>
    <mergeCell ref="O5548:R5548"/>
    <mergeCell ref="S5548:V5548"/>
    <mergeCell ref="W5548:AB5548"/>
    <mergeCell ref="AC5548:AF5548"/>
    <mergeCell ref="D5549:N5549"/>
    <mergeCell ref="O5549:R5549"/>
    <mergeCell ref="S5549:V5549"/>
    <mergeCell ref="W5549:AB5549"/>
    <mergeCell ref="AC5549:AF5549"/>
    <mergeCell ref="D5546:N5546"/>
    <mergeCell ref="O5546:R5546"/>
    <mergeCell ref="S5546:V5546"/>
    <mergeCell ref="W5546:AB5546"/>
    <mergeCell ref="AC5546:AF5546"/>
    <mergeCell ref="D5547:N5547"/>
    <mergeCell ref="O5547:R5547"/>
    <mergeCell ref="S5547:V5547"/>
    <mergeCell ref="W5547:AB5547"/>
    <mergeCell ref="AC5547:AF5547"/>
    <mergeCell ref="A5544:L5544"/>
    <mergeCell ref="M5544:W5544"/>
    <mergeCell ref="X5544:Y5544"/>
    <mergeCell ref="Z5544:AF5544"/>
    <mergeCell ref="A5545:N5545"/>
    <mergeCell ref="O5545:R5545"/>
    <mergeCell ref="S5545:V5545"/>
    <mergeCell ref="W5545:AB5545"/>
    <mergeCell ref="AC5545:AF5545"/>
    <mergeCell ref="A5560:N5560"/>
    <mergeCell ref="O5560:R5560"/>
    <mergeCell ref="S5560:V5560"/>
    <mergeCell ref="W5560:AB5560"/>
    <mergeCell ref="AC5560:AF5560"/>
    <mergeCell ref="D5561:N5561"/>
    <mergeCell ref="O5561:R5561"/>
    <mergeCell ref="S5561:V5561"/>
    <mergeCell ref="W5561:AB5561"/>
    <mergeCell ref="AC5561:AF5561"/>
    <mergeCell ref="D5558:N5558"/>
    <mergeCell ref="O5558:R5558"/>
    <mergeCell ref="S5558:V5558"/>
    <mergeCell ref="W5558:AB5558"/>
    <mergeCell ref="AC5558:AF5558"/>
    <mergeCell ref="A5559:L5559"/>
    <mergeCell ref="M5559:W5559"/>
    <mergeCell ref="X5559:Y5559"/>
    <mergeCell ref="Z5559:AF5559"/>
    <mergeCell ref="D5556:N5556"/>
    <mergeCell ref="O5556:R5556"/>
    <mergeCell ref="S5556:V5556"/>
    <mergeCell ref="W5556:AB5556"/>
    <mergeCell ref="AC5556:AF5556"/>
    <mergeCell ref="D5557:N5557"/>
    <mergeCell ref="O5557:R5557"/>
    <mergeCell ref="S5557:V5557"/>
    <mergeCell ref="W5557:AB5557"/>
    <mergeCell ref="AC5557:AF5557"/>
    <mergeCell ref="M5553:W5553"/>
    <mergeCell ref="Z5553:AF5553"/>
    <mergeCell ref="M5554:W5554"/>
    <mergeCell ref="Z5554:AF5554"/>
    <mergeCell ref="A5555:N5555"/>
    <mergeCell ref="O5555:R5555"/>
    <mergeCell ref="S5555:V5555"/>
    <mergeCell ref="W5555:AB5555"/>
    <mergeCell ref="AC5555:AF5555"/>
    <mergeCell ref="A5573:AF5573"/>
    <mergeCell ref="A5575:X5575"/>
    <mergeCell ref="Y5575:AF5575"/>
    <mergeCell ref="A5577:N5577"/>
    <mergeCell ref="O5577:R5577"/>
    <mergeCell ref="S5577:V5577"/>
    <mergeCell ref="W5577:AB5577"/>
    <mergeCell ref="AC5577:AF5577"/>
    <mergeCell ref="G5567:Z5569"/>
    <mergeCell ref="AB5567:AF5568"/>
    <mergeCell ref="B5568:E5570"/>
    <mergeCell ref="AB5569:AD5571"/>
    <mergeCell ref="AE5569:AF5572"/>
    <mergeCell ref="G5570:Z5571"/>
    <mergeCell ref="D5564:N5564"/>
    <mergeCell ref="O5564:R5564"/>
    <mergeCell ref="S5564:V5564"/>
    <mergeCell ref="W5564:AB5564"/>
    <mergeCell ref="AC5564:AF5564"/>
    <mergeCell ref="D5565:N5565"/>
    <mergeCell ref="O5565:R5565"/>
    <mergeCell ref="S5565:V5565"/>
    <mergeCell ref="W5565:AB5565"/>
    <mergeCell ref="AC5565:AF5565"/>
    <mergeCell ref="A5562:L5562"/>
    <mergeCell ref="M5562:W5562"/>
    <mergeCell ref="X5562:Y5562"/>
    <mergeCell ref="Z5562:AF5562"/>
    <mergeCell ref="A5563:N5563"/>
    <mergeCell ref="O5563:R5563"/>
    <mergeCell ref="S5563:V5563"/>
    <mergeCell ref="W5563:AB5563"/>
    <mergeCell ref="AC5563:AF5563"/>
    <mergeCell ref="AC5582:AF5582"/>
    <mergeCell ref="D5583:I5583"/>
    <mergeCell ref="J5583:K5583"/>
    <mergeCell ref="N5583:O5583"/>
    <mergeCell ref="P5583:S5583"/>
    <mergeCell ref="T5583:W5583"/>
    <mergeCell ref="X5583:AB5583"/>
    <mergeCell ref="AC5583:AF5583"/>
    <mergeCell ref="D5582:I5582"/>
    <mergeCell ref="J5582:K5582"/>
    <mergeCell ref="N5582:O5582"/>
    <mergeCell ref="P5582:S5582"/>
    <mergeCell ref="T5582:W5582"/>
    <mergeCell ref="X5582:AB5582"/>
    <mergeCell ref="AC5580:AF5580"/>
    <mergeCell ref="D5581:I5581"/>
    <mergeCell ref="J5581:K5581"/>
    <mergeCell ref="N5581:O5581"/>
    <mergeCell ref="P5581:S5581"/>
    <mergeCell ref="T5581:W5581"/>
    <mergeCell ref="X5581:AB5581"/>
    <mergeCell ref="AC5581:AF5581"/>
    <mergeCell ref="A5580:I5580"/>
    <mergeCell ref="J5580:K5580"/>
    <mergeCell ref="N5580:O5580"/>
    <mergeCell ref="P5580:S5580"/>
    <mergeCell ref="T5580:W5580"/>
    <mergeCell ref="X5580:AB5580"/>
    <mergeCell ref="D5578:N5578"/>
    <mergeCell ref="O5578:R5578"/>
    <mergeCell ref="S5578:V5578"/>
    <mergeCell ref="W5578:AB5578"/>
    <mergeCell ref="AC5578:AF5578"/>
    <mergeCell ref="A5579:L5579"/>
    <mergeCell ref="M5579:W5579"/>
    <mergeCell ref="X5579:Y5579"/>
    <mergeCell ref="Z5579:AF5579"/>
    <mergeCell ref="A5607:D5608"/>
    <mergeCell ref="Y5607:AC5608"/>
    <mergeCell ref="AD5607:AF5608"/>
    <mergeCell ref="E5608:G5608"/>
    <mergeCell ref="A5609:G5609"/>
    <mergeCell ref="I5609:AF5609"/>
    <mergeCell ref="A5602:AF5602"/>
    <mergeCell ref="A5603:X5603"/>
    <mergeCell ref="Y5603:AF5603"/>
    <mergeCell ref="A5605:D5606"/>
    <mergeCell ref="E5605:H5605"/>
    <mergeCell ref="I5605:X5608"/>
    <mergeCell ref="Y5605:AC5606"/>
    <mergeCell ref="AD5605:AF5606"/>
    <mergeCell ref="E5606:G5607"/>
    <mergeCell ref="H5606:H5609"/>
    <mergeCell ref="A5590:AF5590"/>
    <mergeCell ref="G5595:Z5598"/>
    <mergeCell ref="AB5595:AF5597"/>
    <mergeCell ref="B5596:E5599"/>
    <mergeCell ref="AB5598:AD5600"/>
    <mergeCell ref="AE5598:AF5600"/>
    <mergeCell ref="G5599:Z5599"/>
    <mergeCell ref="K5587:P5588"/>
    <mergeCell ref="R5587:T5588"/>
    <mergeCell ref="U5587:W5587"/>
    <mergeCell ref="V5588:W5588"/>
    <mergeCell ref="Z5588:AF5588"/>
    <mergeCell ref="A5589:L5589"/>
    <mergeCell ref="M5589:W5589"/>
    <mergeCell ref="Z5589:AF5589"/>
    <mergeCell ref="A5584:L5584"/>
    <mergeCell ref="M5584:W5584"/>
    <mergeCell ref="X5584:Y5584"/>
    <mergeCell ref="Z5584:AF5584"/>
    <mergeCell ref="A5585:AF5585"/>
    <mergeCell ref="A5586:L5586"/>
    <mergeCell ref="M5586:W5586"/>
    <mergeCell ref="X5586:Y5589"/>
    <mergeCell ref="Z5586:AF5587"/>
    <mergeCell ref="A5587:J5588"/>
    <mergeCell ref="D5617:L5617"/>
    <mergeCell ref="N5617:O5617"/>
    <mergeCell ref="P5617:S5617"/>
    <mergeCell ref="T5617:W5617"/>
    <mergeCell ref="X5617:AB5617"/>
    <mergeCell ref="AC5617:AF5617"/>
    <mergeCell ref="D5616:L5616"/>
    <mergeCell ref="N5616:O5616"/>
    <mergeCell ref="P5616:S5616"/>
    <mergeCell ref="T5616:W5616"/>
    <mergeCell ref="X5616:AB5616"/>
    <mergeCell ref="AC5616:AF5616"/>
    <mergeCell ref="AC5614:AF5614"/>
    <mergeCell ref="D5615:L5615"/>
    <mergeCell ref="N5615:O5615"/>
    <mergeCell ref="P5615:S5615"/>
    <mergeCell ref="T5615:W5615"/>
    <mergeCell ref="X5615:AB5615"/>
    <mergeCell ref="AC5615:AF5615"/>
    <mergeCell ref="T5613:W5613"/>
    <mergeCell ref="X5613:AB5613"/>
    <mergeCell ref="D5614:L5614"/>
    <mergeCell ref="N5614:O5614"/>
    <mergeCell ref="P5614:S5614"/>
    <mergeCell ref="T5614:W5614"/>
    <mergeCell ref="X5614:AB5614"/>
    <mergeCell ref="A5610:AE5610"/>
    <mergeCell ref="AF5610:AF5611"/>
    <mergeCell ref="A5611:AE5611"/>
    <mergeCell ref="A5612:L5613"/>
    <mergeCell ref="M5612:M5613"/>
    <mergeCell ref="N5612:S5612"/>
    <mergeCell ref="T5612:AB5612"/>
    <mergeCell ref="AC5612:AF5613"/>
    <mergeCell ref="N5613:O5613"/>
    <mergeCell ref="P5613:S5613"/>
    <mergeCell ref="D5623:N5623"/>
    <mergeCell ref="O5623:R5623"/>
    <mergeCell ref="S5623:V5623"/>
    <mergeCell ref="W5623:AB5623"/>
    <mergeCell ref="AC5623:AF5623"/>
    <mergeCell ref="D5624:N5624"/>
    <mergeCell ref="O5624:R5624"/>
    <mergeCell ref="S5624:V5624"/>
    <mergeCell ref="W5624:AB5624"/>
    <mergeCell ref="AC5624:AF5624"/>
    <mergeCell ref="D5621:N5621"/>
    <mergeCell ref="O5621:R5621"/>
    <mergeCell ref="S5621:V5621"/>
    <mergeCell ref="W5621:AB5621"/>
    <mergeCell ref="AC5621:AF5621"/>
    <mergeCell ref="D5622:N5622"/>
    <mergeCell ref="O5622:R5622"/>
    <mergeCell ref="S5622:V5622"/>
    <mergeCell ref="W5622:AB5622"/>
    <mergeCell ref="AC5622:AF5622"/>
    <mergeCell ref="A5619:L5619"/>
    <mergeCell ref="M5619:W5619"/>
    <mergeCell ref="X5619:Y5619"/>
    <mergeCell ref="Z5619:AF5619"/>
    <mergeCell ref="A5620:N5620"/>
    <mergeCell ref="O5620:R5620"/>
    <mergeCell ref="S5620:V5620"/>
    <mergeCell ref="W5620:AB5620"/>
    <mergeCell ref="AC5620:AF5620"/>
    <mergeCell ref="D5618:L5618"/>
    <mergeCell ref="N5618:O5618"/>
    <mergeCell ref="P5618:S5618"/>
    <mergeCell ref="T5618:W5618"/>
    <mergeCell ref="X5618:AB5618"/>
    <mergeCell ref="AC5618:AF5618"/>
    <mergeCell ref="D5633:N5633"/>
    <mergeCell ref="O5633:R5633"/>
    <mergeCell ref="S5633:V5633"/>
    <mergeCell ref="W5633:AB5633"/>
    <mergeCell ref="AC5633:AF5633"/>
    <mergeCell ref="D5634:N5634"/>
    <mergeCell ref="O5634:R5634"/>
    <mergeCell ref="S5634:V5634"/>
    <mergeCell ref="W5634:AB5634"/>
    <mergeCell ref="AC5634:AF5634"/>
    <mergeCell ref="D5631:N5631"/>
    <mergeCell ref="O5631:R5631"/>
    <mergeCell ref="S5631:V5631"/>
    <mergeCell ref="W5631:AB5631"/>
    <mergeCell ref="AC5631:AF5631"/>
    <mergeCell ref="D5632:N5632"/>
    <mergeCell ref="O5632:R5632"/>
    <mergeCell ref="S5632:V5632"/>
    <mergeCell ref="W5632:AB5632"/>
    <mergeCell ref="AC5632:AF5632"/>
    <mergeCell ref="M5628:W5628"/>
    <mergeCell ref="Z5628:AF5628"/>
    <mergeCell ref="M5629:W5629"/>
    <mergeCell ref="Z5629:AF5629"/>
    <mergeCell ref="A5630:N5630"/>
    <mergeCell ref="O5630:R5630"/>
    <mergeCell ref="S5630:V5630"/>
    <mergeCell ref="W5630:AB5630"/>
    <mergeCell ref="AC5630:AF5630"/>
    <mergeCell ref="M5625:W5625"/>
    <mergeCell ref="Z5625:AF5625"/>
    <mergeCell ref="M5626:W5626"/>
    <mergeCell ref="Z5626:AF5626"/>
    <mergeCell ref="M5627:W5627"/>
    <mergeCell ref="Z5627:AF5627"/>
    <mergeCell ref="A5647:AF5647"/>
    <mergeCell ref="A5648:X5648"/>
    <mergeCell ref="Y5648:AF5648"/>
    <mergeCell ref="A5650:N5650"/>
    <mergeCell ref="O5650:R5650"/>
    <mergeCell ref="S5650:V5650"/>
    <mergeCell ref="W5650:AB5650"/>
    <mergeCell ref="AC5650:AF5650"/>
    <mergeCell ref="A5639:L5639"/>
    <mergeCell ref="M5639:W5639"/>
    <mergeCell ref="X5639:Y5639"/>
    <mergeCell ref="Z5639:AF5639"/>
    <mergeCell ref="G5641:Z5643"/>
    <mergeCell ref="AB5641:AF5642"/>
    <mergeCell ref="B5642:E5644"/>
    <mergeCell ref="AB5643:AD5645"/>
    <mergeCell ref="AE5643:AF5646"/>
    <mergeCell ref="G5644:Z5645"/>
    <mergeCell ref="D5637:N5637"/>
    <mergeCell ref="O5637:R5637"/>
    <mergeCell ref="S5637:V5637"/>
    <mergeCell ref="W5637:AB5637"/>
    <mergeCell ref="AC5637:AF5637"/>
    <mergeCell ref="D5638:N5638"/>
    <mergeCell ref="O5638:R5638"/>
    <mergeCell ref="S5638:V5638"/>
    <mergeCell ref="W5638:AB5638"/>
    <mergeCell ref="AC5638:AF5638"/>
    <mergeCell ref="D5635:N5635"/>
    <mergeCell ref="O5635:R5635"/>
    <mergeCell ref="S5635:V5635"/>
    <mergeCell ref="W5635:AB5635"/>
    <mergeCell ref="AC5635:AF5635"/>
    <mergeCell ref="D5636:N5636"/>
    <mergeCell ref="O5636:R5636"/>
    <mergeCell ref="S5636:V5636"/>
    <mergeCell ref="W5636:AB5636"/>
    <mergeCell ref="AC5636:AF5636"/>
    <mergeCell ref="D5657:N5657"/>
    <mergeCell ref="O5657:R5657"/>
    <mergeCell ref="S5657:V5657"/>
    <mergeCell ref="W5657:AB5657"/>
    <mergeCell ref="AC5657:AF5657"/>
    <mergeCell ref="D5658:N5658"/>
    <mergeCell ref="O5658:R5658"/>
    <mergeCell ref="S5658:V5658"/>
    <mergeCell ref="W5658:AB5658"/>
    <mergeCell ref="AC5658:AF5658"/>
    <mergeCell ref="D5655:N5655"/>
    <mergeCell ref="O5655:R5655"/>
    <mergeCell ref="S5655:V5655"/>
    <mergeCell ref="W5655:AB5655"/>
    <mergeCell ref="AC5655:AF5655"/>
    <mergeCell ref="D5656:N5656"/>
    <mergeCell ref="O5656:R5656"/>
    <mergeCell ref="S5656:V5656"/>
    <mergeCell ref="W5656:AB5656"/>
    <mergeCell ref="AC5656:AF5656"/>
    <mergeCell ref="A5653:L5653"/>
    <mergeCell ref="M5653:W5653"/>
    <mergeCell ref="X5653:Y5653"/>
    <mergeCell ref="Z5653:AF5653"/>
    <mergeCell ref="A5654:N5654"/>
    <mergeCell ref="O5654:R5654"/>
    <mergeCell ref="S5654:V5654"/>
    <mergeCell ref="W5654:AB5654"/>
    <mergeCell ref="AC5654:AF5654"/>
    <mergeCell ref="D5651:N5651"/>
    <mergeCell ref="O5651:R5651"/>
    <mergeCell ref="S5651:V5651"/>
    <mergeCell ref="W5651:AB5651"/>
    <mergeCell ref="AC5651:AF5651"/>
    <mergeCell ref="D5652:N5652"/>
    <mergeCell ref="O5652:R5652"/>
    <mergeCell ref="S5652:V5652"/>
    <mergeCell ref="W5652:AB5652"/>
    <mergeCell ref="AC5652:AF5652"/>
    <mergeCell ref="AC5664:AF5664"/>
    <mergeCell ref="D5665:I5665"/>
    <mergeCell ref="J5665:K5665"/>
    <mergeCell ref="N5665:O5665"/>
    <mergeCell ref="P5665:S5665"/>
    <mergeCell ref="T5665:W5665"/>
    <mergeCell ref="X5665:AB5665"/>
    <mergeCell ref="AC5665:AF5665"/>
    <mergeCell ref="A5663:L5663"/>
    <mergeCell ref="M5663:W5663"/>
    <mergeCell ref="X5663:Y5663"/>
    <mergeCell ref="Z5663:AF5663"/>
    <mergeCell ref="A5664:I5664"/>
    <mergeCell ref="J5664:K5664"/>
    <mergeCell ref="N5664:O5664"/>
    <mergeCell ref="P5664:S5664"/>
    <mergeCell ref="T5664:W5664"/>
    <mergeCell ref="X5664:AB5664"/>
    <mergeCell ref="D5661:N5661"/>
    <mergeCell ref="O5661:R5661"/>
    <mergeCell ref="S5661:V5661"/>
    <mergeCell ref="W5661:AB5661"/>
    <mergeCell ref="AC5661:AF5661"/>
    <mergeCell ref="D5662:N5662"/>
    <mergeCell ref="O5662:R5662"/>
    <mergeCell ref="S5662:V5662"/>
    <mergeCell ref="W5662:AB5662"/>
    <mergeCell ref="AC5662:AF5662"/>
    <mergeCell ref="D5659:N5659"/>
    <mergeCell ref="O5659:R5659"/>
    <mergeCell ref="S5659:V5659"/>
    <mergeCell ref="W5659:AB5659"/>
    <mergeCell ref="AC5659:AF5659"/>
    <mergeCell ref="D5660:N5660"/>
    <mergeCell ref="O5660:R5660"/>
    <mergeCell ref="S5660:V5660"/>
    <mergeCell ref="W5660:AB5660"/>
    <mergeCell ref="AC5660:AF5660"/>
    <mergeCell ref="AC5670:AF5670"/>
    <mergeCell ref="D5671:I5671"/>
    <mergeCell ref="J5671:K5671"/>
    <mergeCell ref="N5671:O5671"/>
    <mergeCell ref="P5671:S5671"/>
    <mergeCell ref="T5671:W5671"/>
    <mergeCell ref="X5671:AB5671"/>
    <mergeCell ref="AC5671:AF5671"/>
    <mergeCell ref="D5670:I5670"/>
    <mergeCell ref="J5670:K5670"/>
    <mergeCell ref="N5670:O5670"/>
    <mergeCell ref="P5670:S5670"/>
    <mergeCell ref="T5670:W5670"/>
    <mergeCell ref="X5670:AB5670"/>
    <mergeCell ref="AC5668:AF5668"/>
    <mergeCell ref="D5669:I5669"/>
    <mergeCell ref="J5669:K5669"/>
    <mergeCell ref="N5669:O5669"/>
    <mergeCell ref="P5669:S5669"/>
    <mergeCell ref="T5669:W5669"/>
    <mergeCell ref="X5669:AB5669"/>
    <mergeCell ref="AC5669:AF5669"/>
    <mergeCell ref="D5668:I5668"/>
    <mergeCell ref="J5668:K5668"/>
    <mergeCell ref="N5668:O5668"/>
    <mergeCell ref="P5668:S5668"/>
    <mergeCell ref="T5668:W5668"/>
    <mergeCell ref="X5668:AB5668"/>
    <mergeCell ref="AC5666:AF5666"/>
    <mergeCell ref="D5667:I5667"/>
    <mergeCell ref="J5667:K5667"/>
    <mergeCell ref="N5667:O5667"/>
    <mergeCell ref="P5667:S5667"/>
    <mergeCell ref="T5667:W5667"/>
    <mergeCell ref="X5667:AB5667"/>
    <mergeCell ref="AC5667:AF5667"/>
    <mergeCell ref="D5666:I5666"/>
    <mergeCell ref="J5666:K5666"/>
    <mergeCell ref="N5666:O5666"/>
    <mergeCell ref="P5666:S5666"/>
    <mergeCell ref="T5666:W5666"/>
    <mergeCell ref="X5666:AB5666"/>
    <mergeCell ref="A5688:AF5688"/>
    <mergeCell ref="A5689:X5689"/>
    <mergeCell ref="Y5689:AF5689"/>
    <mergeCell ref="A5691:D5692"/>
    <mergeCell ref="E5691:H5691"/>
    <mergeCell ref="I5691:X5694"/>
    <mergeCell ref="Y5691:AC5692"/>
    <mergeCell ref="AD5691:AF5692"/>
    <mergeCell ref="E5692:G5693"/>
    <mergeCell ref="H5692:H5694"/>
    <mergeCell ref="A5678:L5678"/>
    <mergeCell ref="M5678:W5678"/>
    <mergeCell ref="Z5678:AF5678"/>
    <mergeCell ref="A5679:AF5679"/>
    <mergeCell ref="G5681:Z5684"/>
    <mergeCell ref="AB5681:AF5683"/>
    <mergeCell ref="B5682:E5685"/>
    <mergeCell ref="AB5684:AD5686"/>
    <mergeCell ref="AE5684:AF5686"/>
    <mergeCell ref="G5685:Z5685"/>
    <mergeCell ref="A5675:L5675"/>
    <mergeCell ref="M5675:W5675"/>
    <mergeCell ref="X5675:Y5678"/>
    <mergeCell ref="Z5675:AF5675"/>
    <mergeCell ref="A5676:J5676"/>
    <mergeCell ref="K5676:P5676"/>
    <mergeCell ref="R5676:T5676"/>
    <mergeCell ref="V5676:W5677"/>
    <mergeCell ref="Z5676:AF5677"/>
    <mergeCell ref="A5677:U5677"/>
    <mergeCell ref="AC5672:AF5672"/>
    <mergeCell ref="A5673:L5673"/>
    <mergeCell ref="M5673:W5673"/>
    <mergeCell ref="X5673:Y5673"/>
    <mergeCell ref="Z5673:AF5673"/>
    <mergeCell ref="A5674:AF5674"/>
    <mergeCell ref="D5672:I5672"/>
    <mergeCell ref="J5672:K5672"/>
    <mergeCell ref="N5672:O5672"/>
    <mergeCell ref="P5672:S5672"/>
    <mergeCell ref="T5672:W5672"/>
    <mergeCell ref="X5672:AB5672"/>
    <mergeCell ref="A5701:L5701"/>
    <mergeCell ref="M5701:W5701"/>
    <mergeCell ref="X5701:Y5701"/>
    <mergeCell ref="Z5701:AF5701"/>
    <mergeCell ref="A5702:N5702"/>
    <mergeCell ref="O5702:R5702"/>
    <mergeCell ref="S5702:V5702"/>
    <mergeCell ref="W5702:AB5702"/>
    <mergeCell ref="AC5702:AF5702"/>
    <mergeCell ref="D5700:L5700"/>
    <mergeCell ref="N5700:O5700"/>
    <mergeCell ref="P5700:S5700"/>
    <mergeCell ref="T5700:W5700"/>
    <mergeCell ref="X5700:AB5700"/>
    <mergeCell ref="AC5700:AF5700"/>
    <mergeCell ref="D5699:L5699"/>
    <mergeCell ref="N5699:O5699"/>
    <mergeCell ref="P5699:S5699"/>
    <mergeCell ref="T5699:W5699"/>
    <mergeCell ref="X5699:AB5699"/>
    <mergeCell ref="AC5699:AF5699"/>
    <mergeCell ref="A5697:L5698"/>
    <mergeCell ref="M5697:M5698"/>
    <mergeCell ref="N5697:S5697"/>
    <mergeCell ref="T5697:AB5697"/>
    <mergeCell ref="AC5697:AF5698"/>
    <mergeCell ref="N5698:O5698"/>
    <mergeCell ref="P5698:S5698"/>
    <mergeCell ref="T5698:W5698"/>
    <mergeCell ref="X5698:AB5698"/>
    <mergeCell ref="A5693:D5694"/>
    <mergeCell ref="Y5693:AC5694"/>
    <mergeCell ref="AD5693:AF5694"/>
    <mergeCell ref="E5694:G5694"/>
    <mergeCell ref="A5695:AE5695"/>
    <mergeCell ref="AF5695:AF5696"/>
    <mergeCell ref="A5696:AE5696"/>
    <mergeCell ref="D5711:N5711"/>
    <mergeCell ref="O5711:R5711"/>
    <mergeCell ref="S5711:V5711"/>
    <mergeCell ref="W5711:AB5711"/>
    <mergeCell ref="AC5711:AF5711"/>
    <mergeCell ref="A5712:L5712"/>
    <mergeCell ref="M5712:W5712"/>
    <mergeCell ref="X5712:Y5712"/>
    <mergeCell ref="Z5712:AF5712"/>
    <mergeCell ref="M5708:W5708"/>
    <mergeCell ref="Z5708:AF5708"/>
    <mergeCell ref="M5709:W5709"/>
    <mergeCell ref="Z5709:AF5709"/>
    <mergeCell ref="A5710:N5710"/>
    <mergeCell ref="O5710:R5710"/>
    <mergeCell ref="S5710:V5710"/>
    <mergeCell ref="W5710:AB5710"/>
    <mergeCell ref="AC5710:AF5710"/>
    <mergeCell ref="M5705:W5705"/>
    <mergeCell ref="Z5705:AF5705"/>
    <mergeCell ref="M5706:W5706"/>
    <mergeCell ref="Z5706:AF5706"/>
    <mergeCell ref="M5707:W5707"/>
    <mergeCell ref="Z5707:AF5707"/>
    <mergeCell ref="D5703:N5703"/>
    <mergeCell ref="O5703:R5703"/>
    <mergeCell ref="S5703:V5703"/>
    <mergeCell ref="W5703:AB5703"/>
    <mergeCell ref="AC5703:AF5703"/>
    <mergeCell ref="D5704:N5704"/>
    <mergeCell ref="O5704:R5704"/>
    <mergeCell ref="S5704:V5704"/>
    <mergeCell ref="W5704:AB5704"/>
    <mergeCell ref="AC5704:AF5704"/>
    <mergeCell ref="AC5718:AF5718"/>
    <mergeCell ref="D5719:I5719"/>
    <mergeCell ref="J5719:K5719"/>
    <mergeCell ref="N5719:O5719"/>
    <mergeCell ref="P5719:S5719"/>
    <mergeCell ref="T5719:W5719"/>
    <mergeCell ref="X5719:AB5719"/>
    <mergeCell ref="AC5719:AF5719"/>
    <mergeCell ref="A5717:L5717"/>
    <mergeCell ref="M5717:W5717"/>
    <mergeCell ref="X5717:Y5717"/>
    <mergeCell ref="Z5717:AF5717"/>
    <mergeCell ref="A5718:I5718"/>
    <mergeCell ref="J5718:K5718"/>
    <mergeCell ref="N5718:O5718"/>
    <mergeCell ref="P5718:S5718"/>
    <mergeCell ref="T5718:W5718"/>
    <mergeCell ref="X5718:AB5718"/>
    <mergeCell ref="A5715:N5715"/>
    <mergeCell ref="O5715:R5715"/>
    <mergeCell ref="S5715:V5715"/>
    <mergeCell ref="W5715:AB5715"/>
    <mergeCell ref="AC5715:AF5715"/>
    <mergeCell ref="D5716:N5716"/>
    <mergeCell ref="O5716:R5716"/>
    <mergeCell ref="S5716:V5716"/>
    <mergeCell ref="W5716:AB5716"/>
    <mergeCell ref="AC5716:AF5716"/>
    <mergeCell ref="A5713:N5713"/>
    <mergeCell ref="O5713:R5713"/>
    <mergeCell ref="S5713:V5713"/>
    <mergeCell ref="W5713:AB5713"/>
    <mergeCell ref="AC5713:AF5713"/>
    <mergeCell ref="A5714:L5714"/>
    <mergeCell ref="M5714:W5714"/>
    <mergeCell ref="X5714:Y5714"/>
    <mergeCell ref="Z5714:AF5714"/>
    <mergeCell ref="A5740:D5741"/>
    <mergeCell ref="Y5740:AC5741"/>
    <mergeCell ref="AD5740:AF5741"/>
    <mergeCell ref="E5741:G5741"/>
    <mergeCell ref="A5742:G5742"/>
    <mergeCell ref="I5742:AF5742"/>
    <mergeCell ref="A5735:AF5735"/>
    <mergeCell ref="A5736:X5736"/>
    <mergeCell ref="Y5736:AF5736"/>
    <mergeCell ref="A5738:D5739"/>
    <mergeCell ref="E5738:H5738"/>
    <mergeCell ref="I5738:X5741"/>
    <mergeCell ref="Y5738:AC5739"/>
    <mergeCell ref="AD5738:AF5739"/>
    <mergeCell ref="E5739:G5740"/>
    <mergeCell ref="H5739:H5742"/>
    <mergeCell ref="A5726:AF5726"/>
    <mergeCell ref="G5728:Z5731"/>
    <mergeCell ref="AB5728:AF5730"/>
    <mergeCell ref="B5729:E5732"/>
    <mergeCell ref="AB5731:AD5733"/>
    <mergeCell ref="AE5731:AF5734"/>
    <mergeCell ref="G5732:Z5733"/>
    <mergeCell ref="K5723:P5724"/>
    <mergeCell ref="R5723:T5724"/>
    <mergeCell ref="U5723:W5723"/>
    <mergeCell ref="V5724:W5724"/>
    <mergeCell ref="Z5724:AF5724"/>
    <mergeCell ref="A5725:L5725"/>
    <mergeCell ref="M5725:W5725"/>
    <mergeCell ref="Z5725:AF5725"/>
    <mergeCell ref="A5720:L5720"/>
    <mergeCell ref="M5720:W5720"/>
    <mergeCell ref="X5720:Y5720"/>
    <mergeCell ref="Z5720:AF5720"/>
    <mergeCell ref="A5721:AF5721"/>
    <mergeCell ref="A5722:L5722"/>
    <mergeCell ref="M5722:W5722"/>
    <mergeCell ref="X5722:Y5725"/>
    <mergeCell ref="Z5722:AF5723"/>
    <mergeCell ref="A5723:J5724"/>
    <mergeCell ref="D5752:L5752"/>
    <mergeCell ref="N5752:O5752"/>
    <mergeCell ref="P5752:S5752"/>
    <mergeCell ref="T5752:W5752"/>
    <mergeCell ref="X5752:AB5752"/>
    <mergeCell ref="AC5752:AF5752"/>
    <mergeCell ref="D5751:L5751"/>
    <mergeCell ref="N5751:O5751"/>
    <mergeCell ref="P5751:S5751"/>
    <mergeCell ref="T5751:W5751"/>
    <mergeCell ref="X5751:AB5751"/>
    <mergeCell ref="AC5751:AF5751"/>
    <mergeCell ref="D5750:L5750"/>
    <mergeCell ref="N5750:O5750"/>
    <mergeCell ref="P5750:S5750"/>
    <mergeCell ref="T5750:W5750"/>
    <mergeCell ref="X5750:AB5750"/>
    <mergeCell ref="AC5750:AF5750"/>
    <mergeCell ref="AC5748:AF5748"/>
    <mergeCell ref="D5749:L5749"/>
    <mergeCell ref="N5749:O5749"/>
    <mergeCell ref="P5749:S5749"/>
    <mergeCell ref="T5749:W5749"/>
    <mergeCell ref="X5749:AB5749"/>
    <mergeCell ref="AC5749:AF5749"/>
    <mergeCell ref="T5747:W5747"/>
    <mergeCell ref="X5747:AB5747"/>
    <mergeCell ref="D5748:L5748"/>
    <mergeCell ref="N5748:O5748"/>
    <mergeCell ref="P5748:S5748"/>
    <mergeCell ref="T5748:W5748"/>
    <mergeCell ref="X5748:AB5748"/>
    <mergeCell ref="A5743:AE5743"/>
    <mergeCell ref="AF5743:AF5745"/>
    <mergeCell ref="A5744:AE5745"/>
    <mergeCell ref="A5746:L5747"/>
    <mergeCell ref="M5746:M5747"/>
    <mergeCell ref="N5746:S5746"/>
    <mergeCell ref="T5746:AB5746"/>
    <mergeCell ref="AC5746:AF5747"/>
    <mergeCell ref="N5747:O5747"/>
    <mergeCell ref="P5747:S5747"/>
    <mergeCell ref="M5759:W5759"/>
    <mergeCell ref="Z5759:AF5759"/>
    <mergeCell ref="M5760:W5760"/>
    <mergeCell ref="Z5760:AF5760"/>
    <mergeCell ref="M5761:W5761"/>
    <mergeCell ref="Z5761:AF5761"/>
    <mergeCell ref="D5757:N5757"/>
    <mergeCell ref="O5757:R5757"/>
    <mergeCell ref="S5757:V5757"/>
    <mergeCell ref="W5757:AB5757"/>
    <mergeCell ref="AC5757:AF5757"/>
    <mergeCell ref="D5758:N5758"/>
    <mergeCell ref="O5758:R5758"/>
    <mergeCell ref="S5758:V5758"/>
    <mergeCell ref="W5758:AB5758"/>
    <mergeCell ref="AC5758:AF5758"/>
    <mergeCell ref="D5755:N5755"/>
    <mergeCell ref="O5755:R5755"/>
    <mergeCell ref="S5755:V5755"/>
    <mergeCell ref="W5755:AB5755"/>
    <mergeCell ref="AC5755:AF5755"/>
    <mergeCell ref="D5756:N5756"/>
    <mergeCell ref="O5756:R5756"/>
    <mergeCell ref="S5756:V5756"/>
    <mergeCell ref="W5756:AB5756"/>
    <mergeCell ref="AC5756:AF5756"/>
    <mergeCell ref="A5753:L5753"/>
    <mergeCell ref="M5753:W5753"/>
    <mergeCell ref="X5753:Y5753"/>
    <mergeCell ref="Z5753:AF5753"/>
    <mergeCell ref="A5754:N5754"/>
    <mergeCell ref="O5754:R5754"/>
    <mergeCell ref="S5754:V5754"/>
    <mergeCell ref="W5754:AB5754"/>
    <mergeCell ref="AC5754:AF5754"/>
    <mergeCell ref="D5769:N5769"/>
    <mergeCell ref="O5769:R5769"/>
    <mergeCell ref="S5769:V5769"/>
    <mergeCell ref="W5769:AB5769"/>
    <mergeCell ref="AC5769:AF5769"/>
    <mergeCell ref="A5770:L5770"/>
    <mergeCell ref="M5770:W5770"/>
    <mergeCell ref="X5770:Y5770"/>
    <mergeCell ref="Z5770:AF5770"/>
    <mergeCell ref="A5767:L5767"/>
    <mergeCell ref="M5767:W5767"/>
    <mergeCell ref="X5767:Y5767"/>
    <mergeCell ref="Z5767:AF5767"/>
    <mergeCell ref="A5768:N5768"/>
    <mergeCell ref="O5768:R5768"/>
    <mergeCell ref="S5768:V5768"/>
    <mergeCell ref="W5768:AB5768"/>
    <mergeCell ref="AC5768:AF5768"/>
    <mergeCell ref="D5765:N5765"/>
    <mergeCell ref="O5765:R5765"/>
    <mergeCell ref="S5765:V5765"/>
    <mergeCell ref="W5765:AB5765"/>
    <mergeCell ref="AC5765:AF5765"/>
    <mergeCell ref="D5766:N5766"/>
    <mergeCell ref="O5766:R5766"/>
    <mergeCell ref="S5766:V5766"/>
    <mergeCell ref="W5766:AB5766"/>
    <mergeCell ref="AC5766:AF5766"/>
    <mergeCell ref="M5762:W5762"/>
    <mergeCell ref="Z5762:AF5762"/>
    <mergeCell ref="M5763:W5763"/>
    <mergeCell ref="Z5763:AF5763"/>
    <mergeCell ref="A5764:N5764"/>
    <mergeCell ref="O5764:R5764"/>
    <mergeCell ref="S5764:V5764"/>
    <mergeCell ref="W5764:AB5764"/>
    <mergeCell ref="AC5764:AF5764"/>
    <mergeCell ref="A5783:AF5783"/>
    <mergeCell ref="A5785:X5785"/>
    <mergeCell ref="Y5785:AF5785"/>
    <mergeCell ref="A5787:I5787"/>
    <mergeCell ref="J5787:K5787"/>
    <mergeCell ref="N5787:O5787"/>
    <mergeCell ref="P5787:S5787"/>
    <mergeCell ref="T5787:W5787"/>
    <mergeCell ref="X5787:AB5787"/>
    <mergeCell ref="AC5787:AF5787"/>
    <mergeCell ref="G5776:Z5779"/>
    <mergeCell ref="AB5776:AF5778"/>
    <mergeCell ref="B5777:E5780"/>
    <mergeCell ref="AB5779:AD5781"/>
    <mergeCell ref="AE5779:AF5781"/>
    <mergeCell ref="G5780:Z5781"/>
    <mergeCell ref="D5773:N5773"/>
    <mergeCell ref="O5773:R5773"/>
    <mergeCell ref="S5773:V5773"/>
    <mergeCell ref="W5773:AB5773"/>
    <mergeCell ref="AC5773:AF5773"/>
    <mergeCell ref="A5774:L5774"/>
    <mergeCell ref="M5774:W5774"/>
    <mergeCell ref="X5774:Y5774"/>
    <mergeCell ref="Z5774:AF5774"/>
    <mergeCell ref="A5771:N5771"/>
    <mergeCell ref="O5771:R5771"/>
    <mergeCell ref="S5771:V5771"/>
    <mergeCell ref="W5771:AB5771"/>
    <mergeCell ref="AC5771:AF5771"/>
    <mergeCell ref="D5772:N5772"/>
    <mergeCell ref="O5772:R5772"/>
    <mergeCell ref="S5772:V5772"/>
    <mergeCell ref="W5772:AB5772"/>
    <mergeCell ref="AC5772:AF5772"/>
    <mergeCell ref="A5796:AF5796"/>
    <mergeCell ref="G5801:Z5804"/>
    <mergeCell ref="AB5801:AF5803"/>
    <mergeCell ref="B5802:E5805"/>
    <mergeCell ref="AB5804:AD5807"/>
    <mergeCell ref="AE5804:AF5807"/>
    <mergeCell ref="G5805:Z5806"/>
    <mergeCell ref="K5793:P5793"/>
    <mergeCell ref="R5793:T5793"/>
    <mergeCell ref="V5793:W5794"/>
    <mergeCell ref="Z5793:AF5794"/>
    <mergeCell ref="A5794:U5794"/>
    <mergeCell ref="A5795:L5795"/>
    <mergeCell ref="M5795:W5795"/>
    <mergeCell ref="Z5795:AF5795"/>
    <mergeCell ref="A5790:L5790"/>
    <mergeCell ref="M5790:W5790"/>
    <mergeCell ref="X5790:Y5790"/>
    <mergeCell ref="Z5790:AF5790"/>
    <mergeCell ref="A5791:AF5791"/>
    <mergeCell ref="A5792:L5792"/>
    <mergeCell ref="M5792:W5792"/>
    <mergeCell ref="X5792:Y5795"/>
    <mergeCell ref="Z5792:AF5792"/>
    <mergeCell ref="A5793:J5793"/>
    <mergeCell ref="AC5788:AF5788"/>
    <mergeCell ref="D5789:I5789"/>
    <mergeCell ref="J5789:K5789"/>
    <mergeCell ref="N5789:O5789"/>
    <mergeCell ref="P5789:S5789"/>
    <mergeCell ref="T5789:W5789"/>
    <mergeCell ref="X5789:AB5789"/>
    <mergeCell ref="AC5789:AF5789"/>
    <mergeCell ref="D5788:I5788"/>
    <mergeCell ref="J5788:K5788"/>
    <mergeCell ref="N5788:O5788"/>
    <mergeCell ref="P5788:S5788"/>
    <mergeCell ref="T5788:W5788"/>
    <mergeCell ref="X5788:AB5788"/>
    <mergeCell ref="T5818:W5818"/>
    <mergeCell ref="X5818:AB5818"/>
    <mergeCell ref="D5819:L5819"/>
    <mergeCell ref="N5819:O5819"/>
    <mergeCell ref="P5819:S5819"/>
    <mergeCell ref="T5819:W5819"/>
    <mergeCell ref="X5819:AB5819"/>
    <mergeCell ref="A5815:AE5815"/>
    <mergeCell ref="AF5815:AF5816"/>
    <mergeCell ref="A5816:AE5816"/>
    <mergeCell ref="A5817:L5818"/>
    <mergeCell ref="M5817:M5818"/>
    <mergeCell ref="N5817:S5817"/>
    <mergeCell ref="T5817:AB5817"/>
    <mergeCell ref="AC5817:AF5818"/>
    <mergeCell ref="N5818:O5818"/>
    <mergeCell ref="P5818:S5818"/>
    <mergeCell ref="A5813:D5813"/>
    <mergeCell ref="E5813:G5813"/>
    <mergeCell ref="Y5813:AC5813"/>
    <mergeCell ref="AD5813:AF5813"/>
    <mergeCell ref="A5814:G5814"/>
    <mergeCell ref="I5814:AF5814"/>
    <mergeCell ref="A5808:AF5808"/>
    <mergeCell ref="A5809:X5809"/>
    <mergeCell ref="Y5809:AF5809"/>
    <mergeCell ref="A5811:D5812"/>
    <mergeCell ref="E5811:H5811"/>
    <mergeCell ref="I5811:X5813"/>
    <mergeCell ref="Y5811:AC5812"/>
    <mergeCell ref="AD5811:AF5812"/>
    <mergeCell ref="E5812:G5812"/>
    <mergeCell ref="H5812:H5814"/>
    <mergeCell ref="D5825:N5825"/>
    <mergeCell ref="O5825:R5825"/>
    <mergeCell ref="S5825:V5825"/>
    <mergeCell ref="W5825:AB5825"/>
    <mergeCell ref="AC5825:AF5825"/>
    <mergeCell ref="D5826:N5826"/>
    <mergeCell ref="O5826:R5826"/>
    <mergeCell ref="S5826:V5826"/>
    <mergeCell ref="W5826:AB5826"/>
    <mergeCell ref="AC5826:AF5826"/>
    <mergeCell ref="D5823:N5823"/>
    <mergeCell ref="O5823:R5823"/>
    <mergeCell ref="S5823:V5823"/>
    <mergeCell ref="W5823:AB5823"/>
    <mergeCell ref="AC5823:AF5823"/>
    <mergeCell ref="D5824:N5824"/>
    <mergeCell ref="O5824:R5824"/>
    <mergeCell ref="S5824:V5824"/>
    <mergeCell ref="W5824:AB5824"/>
    <mergeCell ref="AC5824:AF5824"/>
    <mergeCell ref="A5821:L5821"/>
    <mergeCell ref="M5821:W5821"/>
    <mergeCell ref="X5821:Y5821"/>
    <mergeCell ref="Z5821:AF5821"/>
    <mergeCell ref="A5822:N5822"/>
    <mergeCell ref="O5822:R5822"/>
    <mergeCell ref="S5822:V5822"/>
    <mergeCell ref="W5822:AB5822"/>
    <mergeCell ref="AC5822:AF5822"/>
    <mergeCell ref="AC5819:AF5819"/>
    <mergeCell ref="D5820:L5820"/>
    <mergeCell ref="N5820:O5820"/>
    <mergeCell ref="P5820:S5820"/>
    <mergeCell ref="T5820:W5820"/>
    <mergeCell ref="X5820:AB5820"/>
    <mergeCell ref="AC5820:AF5820"/>
    <mergeCell ref="D5835:N5835"/>
    <mergeCell ref="O5835:R5835"/>
    <mergeCell ref="S5835:V5835"/>
    <mergeCell ref="W5835:AB5835"/>
    <mergeCell ref="AC5835:AF5835"/>
    <mergeCell ref="D5836:N5836"/>
    <mergeCell ref="O5836:R5836"/>
    <mergeCell ref="S5836:V5836"/>
    <mergeCell ref="W5836:AB5836"/>
    <mergeCell ref="AC5836:AF5836"/>
    <mergeCell ref="D5833:N5833"/>
    <mergeCell ref="O5833:R5833"/>
    <mergeCell ref="S5833:V5833"/>
    <mergeCell ref="W5833:AB5833"/>
    <mergeCell ref="AC5833:AF5833"/>
    <mergeCell ref="D5834:N5834"/>
    <mergeCell ref="O5834:R5834"/>
    <mergeCell ref="S5834:V5834"/>
    <mergeCell ref="W5834:AB5834"/>
    <mergeCell ref="AC5834:AF5834"/>
    <mergeCell ref="M5830:W5830"/>
    <mergeCell ref="Z5830:AF5830"/>
    <mergeCell ref="M5831:W5831"/>
    <mergeCell ref="Z5831:AF5831"/>
    <mergeCell ref="A5832:N5832"/>
    <mergeCell ref="O5832:R5832"/>
    <mergeCell ref="S5832:V5832"/>
    <mergeCell ref="W5832:AB5832"/>
    <mergeCell ref="AC5832:AF5832"/>
    <mergeCell ref="M5827:W5827"/>
    <mergeCell ref="Z5827:AF5827"/>
    <mergeCell ref="M5828:W5828"/>
    <mergeCell ref="Z5828:AF5828"/>
    <mergeCell ref="M5829:W5829"/>
    <mergeCell ref="Z5829:AF5829"/>
    <mergeCell ref="A5843:N5843"/>
    <mergeCell ref="O5843:R5843"/>
    <mergeCell ref="S5843:V5843"/>
    <mergeCell ref="W5843:AB5843"/>
    <mergeCell ref="AC5843:AF5843"/>
    <mergeCell ref="D5844:N5844"/>
    <mergeCell ref="O5844:R5844"/>
    <mergeCell ref="S5844:V5844"/>
    <mergeCell ref="W5844:AB5844"/>
    <mergeCell ref="AC5844:AF5844"/>
    <mergeCell ref="A5841:N5841"/>
    <mergeCell ref="O5841:R5841"/>
    <mergeCell ref="S5841:V5841"/>
    <mergeCell ref="W5841:AB5841"/>
    <mergeCell ref="AC5841:AF5841"/>
    <mergeCell ref="A5842:L5842"/>
    <mergeCell ref="M5842:W5842"/>
    <mergeCell ref="X5842:Y5842"/>
    <mergeCell ref="Z5842:AF5842"/>
    <mergeCell ref="D5839:N5839"/>
    <mergeCell ref="O5839:R5839"/>
    <mergeCell ref="S5839:V5839"/>
    <mergeCell ref="W5839:AB5839"/>
    <mergeCell ref="AC5839:AF5839"/>
    <mergeCell ref="A5840:L5840"/>
    <mergeCell ref="M5840:W5840"/>
    <mergeCell ref="X5840:Y5840"/>
    <mergeCell ref="Z5840:AF5840"/>
    <mergeCell ref="D5837:N5837"/>
    <mergeCell ref="O5837:R5837"/>
    <mergeCell ref="S5837:V5837"/>
    <mergeCell ref="W5837:AB5837"/>
    <mergeCell ref="AC5837:AF5837"/>
    <mergeCell ref="D5838:N5838"/>
    <mergeCell ref="O5838:R5838"/>
    <mergeCell ref="S5838:V5838"/>
    <mergeCell ref="W5838:AB5838"/>
    <mergeCell ref="AC5838:AF5838"/>
    <mergeCell ref="D5860:N5860"/>
    <mergeCell ref="O5860:R5860"/>
    <mergeCell ref="S5860:V5860"/>
    <mergeCell ref="W5860:AB5860"/>
    <mergeCell ref="AC5860:AF5860"/>
    <mergeCell ref="D5861:N5861"/>
    <mergeCell ref="O5861:R5861"/>
    <mergeCell ref="S5861:V5861"/>
    <mergeCell ref="W5861:AB5861"/>
    <mergeCell ref="AC5861:AF5861"/>
    <mergeCell ref="A5855:AF5855"/>
    <mergeCell ref="A5857:X5857"/>
    <mergeCell ref="Y5857:AF5857"/>
    <mergeCell ref="A5859:N5859"/>
    <mergeCell ref="O5859:R5859"/>
    <mergeCell ref="S5859:V5859"/>
    <mergeCell ref="W5859:AB5859"/>
    <mergeCell ref="AC5859:AF5859"/>
    <mergeCell ref="G5848:Z5851"/>
    <mergeCell ref="AB5848:AF5850"/>
    <mergeCell ref="B5849:E5852"/>
    <mergeCell ref="AB5851:AD5853"/>
    <mergeCell ref="AE5851:AF5853"/>
    <mergeCell ref="G5852:Z5853"/>
    <mergeCell ref="D5845:N5845"/>
    <mergeCell ref="O5845:R5845"/>
    <mergeCell ref="S5845:V5845"/>
    <mergeCell ref="W5845:AB5845"/>
    <mergeCell ref="AC5845:AF5845"/>
    <mergeCell ref="D5846:N5846"/>
    <mergeCell ref="O5846:R5846"/>
    <mergeCell ref="S5846:V5846"/>
    <mergeCell ref="W5846:AB5846"/>
    <mergeCell ref="AC5846:AF5846"/>
    <mergeCell ref="AC5867:AF5867"/>
    <mergeCell ref="D5868:I5868"/>
    <mergeCell ref="J5868:K5868"/>
    <mergeCell ref="N5868:O5868"/>
    <mergeCell ref="P5868:S5868"/>
    <mergeCell ref="T5868:W5868"/>
    <mergeCell ref="X5868:AB5868"/>
    <mergeCell ref="AC5868:AF5868"/>
    <mergeCell ref="D5867:I5867"/>
    <mergeCell ref="J5867:K5867"/>
    <mergeCell ref="N5867:O5867"/>
    <mergeCell ref="P5867:S5867"/>
    <mergeCell ref="T5867:W5867"/>
    <mergeCell ref="X5867:AB5867"/>
    <mergeCell ref="AC5865:AF5865"/>
    <mergeCell ref="D5866:I5866"/>
    <mergeCell ref="J5866:K5866"/>
    <mergeCell ref="N5866:O5866"/>
    <mergeCell ref="P5866:S5866"/>
    <mergeCell ref="T5866:W5866"/>
    <mergeCell ref="X5866:AB5866"/>
    <mergeCell ref="AC5866:AF5866"/>
    <mergeCell ref="A5864:L5864"/>
    <mergeCell ref="M5864:W5864"/>
    <mergeCell ref="X5864:Y5864"/>
    <mergeCell ref="Z5864:AF5864"/>
    <mergeCell ref="A5865:I5865"/>
    <mergeCell ref="J5865:K5865"/>
    <mergeCell ref="N5865:O5865"/>
    <mergeCell ref="P5865:S5865"/>
    <mergeCell ref="T5865:W5865"/>
    <mergeCell ref="X5865:AB5865"/>
    <mergeCell ref="D5862:N5862"/>
    <mergeCell ref="O5862:R5862"/>
    <mergeCell ref="S5862:V5862"/>
    <mergeCell ref="W5862:AB5862"/>
    <mergeCell ref="AC5862:AF5862"/>
    <mergeCell ref="D5863:N5863"/>
    <mergeCell ref="O5863:R5863"/>
    <mergeCell ref="S5863:V5863"/>
    <mergeCell ref="W5863:AB5863"/>
    <mergeCell ref="AC5863:AF5863"/>
    <mergeCell ref="K5876:P5876"/>
    <mergeCell ref="R5876:T5876"/>
    <mergeCell ref="V5876:W5877"/>
    <mergeCell ref="Z5876:AF5877"/>
    <mergeCell ref="A5877:U5877"/>
    <mergeCell ref="A5878:L5878"/>
    <mergeCell ref="M5878:W5878"/>
    <mergeCell ref="Z5878:AF5878"/>
    <mergeCell ref="A5873:L5873"/>
    <mergeCell ref="M5873:W5873"/>
    <mergeCell ref="X5873:Y5873"/>
    <mergeCell ref="Z5873:AF5873"/>
    <mergeCell ref="A5874:AF5874"/>
    <mergeCell ref="A5875:L5875"/>
    <mergeCell ref="M5875:W5875"/>
    <mergeCell ref="X5875:Y5878"/>
    <mergeCell ref="Z5875:AF5875"/>
    <mergeCell ref="A5876:J5876"/>
    <mergeCell ref="AC5871:AF5871"/>
    <mergeCell ref="D5872:I5872"/>
    <mergeCell ref="J5872:K5872"/>
    <mergeCell ref="N5872:O5872"/>
    <mergeCell ref="P5872:S5872"/>
    <mergeCell ref="T5872:W5872"/>
    <mergeCell ref="X5872:AB5872"/>
    <mergeCell ref="AC5872:AF5872"/>
    <mergeCell ref="D5871:I5871"/>
    <mergeCell ref="J5871:K5871"/>
    <mergeCell ref="N5871:O5871"/>
    <mergeCell ref="P5871:S5871"/>
    <mergeCell ref="T5871:W5871"/>
    <mergeCell ref="X5871:AB5871"/>
    <mergeCell ref="AC5869:AF5869"/>
    <mergeCell ref="D5870:I5870"/>
    <mergeCell ref="J5870:K5870"/>
    <mergeCell ref="N5870:O5870"/>
    <mergeCell ref="P5870:S5870"/>
    <mergeCell ref="T5870:W5870"/>
    <mergeCell ref="X5870:AB5870"/>
    <mergeCell ref="AC5870:AF5870"/>
    <mergeCell ref="D5869:I5869"/>
    <mergeCell ref="J5869:K5869"/>
    <mergeCell ref="N5869:O5869"/>
    <mergeCell ref="P5869:S5869"/>
    <mergeCell ref="T5869:W5869"/>
    <mergeCell ref="X5869:AB5869"/>
    <mergeCell ref="A5897:AE5897"/>
    <mergeCell ref="AF5897:AF5898"/>
    <mergeCell ref="A5898:AE5898"/>
    <mergeCell ref="A5899:L5900"/>
    <mergeCell ref="M5899:M5900"/>
    <mergeCell ref="N5899:S5899"/>
    <mergeCell ref="T5899:AB5899"/>
    <mergeCell ref="AC5899:AF5900"/>
    <mergeCell ref="N5900:O5900"/>
    <mergeCell ref="P5900:S5900"/>
    <mergeCell ref="A5895:D5895"/>
    <mergeCell ref="E5895:G5895"/>
    <mergeCell ref="Y5895:AC5895"/>
    <mergeCell ref="AD5895:AF5895"/>
    <mergeCell ref="A5896:G5896"/>
    <mergeCell ref="I5896:AF5896"/>
    <mergeCell ref="A5890:AF5890"/>
    <mergeCell ref="A5891:X5891"/>
    <mergeCell ref="Y5891:AF5891"/>
    <mergeCell ref="A5893:D5894"/>
    <mergeCell ref="E5893:H5893"/>
    <mergeCell ref="I5893:X5895"/>
    <mergeCell ref="Y5893:AC5894"/>
    <mergeCell ref="AD5893:AF5894"/>
    <mergeCell ref="E5894:G5894"/>
    <mergeCell ref="H5894:H5896"/>
    <mergeCell ref="A5879:AF5879"/>
    <mergeCell ref="G5883:Z5886"/>
    <mergeCell ref="AB5883:AF5885"/>
    <mergeCell ref="B5884:E5887"/>
    <mergeCell ref="AB5886:AD5889"/>
    <mergeCell ref="AE5886:AF5889"/>
    <mergeCell ref="G5887:Z5888"/>
    <mergeCell ref="D5909:N5909"/>
    <mergeCell ref="O5909:R5909"/>
    <mergeCell ref="S5909:V5909"/>
    <mergeCell ref="W5909:AB5909"/>
    <mergeCell ref="AC5909:AF5909"/>
    <mergeCell ref="A5910:L5910"/>
    <mergeCell ref="M5910:W5910"/>
    <mergeCell ref="X5910:Y5910"/>
    <mergeCell ref="Z5910:AF5910"/>
    <mergeCell ref="M5907:W5907"/>
    <mergeCell ref="Z5907:AF5907"/>
    <mergeCell ref="A5908:N5908"/>
    <mergeCell ref="O5908:R5908"/>
    <mergeCell ref="S5908:V5908"/>
    <mergeCell ref="W5908:AB5908"/>
    <mergeCell ref="AC5908:AF5908"/>
    <mergeCell ref="M5904:W5904"/>
    <mergeCell ref="Z5904:AF5904"/>
    <mergeCell ref="M5905:W5905"/>
    <mergeCell ref="Z5905:AF5905"/>
    <mergeCell ref="M5906:W5906"/>
    <mergeCell ref="Z5906:AF5906"/>
    <mergeCell ref="A5902:N5902"/>
    <mergeCell ref="O5902:R5902"/>
    <mergeCell ref="S5902:V5902"/>
    <mergeCell ref="W5902:AB5902"/>
    <mergeCell ref="AC5902:AF5902"/>
    <mergeCell ref="M5903:W5903"/>
    <mergeCell ref="Z5903:AF5903"/>
    <mergeCell ref="T5900:W5900"/>
    <mergeCell ref="X5900:AB5900"/>
    <mergeCell ref="A5901:L5901"/>
    <mergeCell ref="M5901:W5901"/>
    <mergeCell ref="X5901:Y5901"/>
    <mergeCell ref="Z5901:AF5901"/>
    <mergeCell ref="A5917:N5917"/>
    <mergeCell ref="O5917:R5917"/>
    <mergeCell ref="S5917:V5917"/>
    <mergeCell ref="W5917:AB5917"/>
    <mergeCell ref="AC5917:AF5917"/>
    <mergeCell ref="D5918:N5918"/>
    <mergeCell ref="O5918:R5918"/>
    <mergeCell ref="S5918:V5918"/>
    <mergeCell ref="W5918:AB5918"/>
    <mergeCell ref="AC5918:AF5918"/>
    <mergeCell ref="D5915:N5915"/>
    <mergeCell ref="O5915:R5915"/>
    <mergeCell ref="S5915:V5915"/>
    <mergeCell ref="W5915:AB5915"/>
    <mergeCell ref="AC5915:AF5915"/>
    <mergeCell ref="A5916:L5916"/>
    <mergeCell ref="M5916:W5916"/>
    <mergeCell ref="X5916:Y5916"/>
    <mergeCell ref="Z5916:AF5916"/>
    <mergeCell ref="D5913:N5913"/>
    <mergeCell ref="O5913:R5913"/>
    <mergeCell ref="S5913:V5913"/>
    <mergeCell ref="W5913:AB5913"/>
    <mergeCell ref="AC5913:AF5913"/>
    <mergeCell ref="D5914:N5914"/>
    <mergeCell ref="O5914:R5914"/>
    <mergeCell ref="S5914:V5914"/>
    <mergeCell ref="W5914:AB5914"/>
    <mergeCell ref="AC5914:AF5914"/>
    <mergeCell ref="A5911:N5911"/>
    <mergeCell ref="O5911:R5911"/>
    <mergeCell ref="S5911:V5911"/>
    <mergeCell ref="W5911:AB5911"/>
    <mergeCell ref="AC5911:AF5911"/>
    <mergeCell ref="D5912:N5912"/>
    <mergeCell ref="O5912:R5912"/>
    <mergeCell ref="S5912:V5912"/>
    <mergeCell ref="W5912:AB5912"/>
    <mergeCell ref="AC5912:AF5912"/>
    <mergeCell ref="A5927:AF5927"/>
    <mergeCell ref="G5929:Z5931"/>
    <mergeCell ref="AB5929:AF5930"/>
    <mergeCell ref="B5930:E5932"/>
    <mergeCell ref="AB5931:AD5933"/>
    <mergeCell ref="AE5931:AF5934"/>
    <mergeCell ref="G5932:Z5933"/>
    <mergeCell ref="K5925:P5925"/>
    <mergeCell ref="R5925:T5925"/>
    <mergeCell ref="V5925:W5925"/>
    <mergeCell ref="Z5925:AF5925"/>
    <mergeCell ref="A5926:L5926"/>
    <mergeCell ref="M5926:W5926"/>
    <mergeCell ref="Z5926:AF5926"/>
    <mergeCell ref="A5922:L5922"/>
    <mergeCell ref="M5922:W5922"/>
    <mergeCell ref="X5922:Y5922"/>
    <mergeCell ref="Z5922:AF5922"/>
    <mergeCell ref="A5923:AF5923"/>
    <mergeCell ref="A5924:L5924"/>
    <mergeCell ref="M5924:W5924"/>
    <mergeCell ref="X5924:Y5926"/>
    <mergeCell ref="Z5924:AF5924"/>
    <mergeCell ref="A5925:J5925"/>
    <mergeCell ref="AC5920:AF5920"/>
    <mergeCell ref="D5921:I5921"/>
    <mergeCell ref="J5921:K5921"/>
    <mergeCell ref="N5921:O5921"/>
    <mergeCell ref="P5921:S5921"/>
    <mergeCell ref="T5921:W5921"/>
    <mergeCell ref="X5921:AB5921"/>
    <mergeCell ref="AC5921:AF5921"/>
    <mergeCell ref="A5919:L5919"/>
    <mergeCell ref="M5919:W5919"/>
    <mergeCell ref="X5919:Y5919"/>
    <mergeCell ref="Z5919:AF5919"/>
    <mergeCell ref="A5920:I5920"/>
    <mergeCell ref="J5920:K5920"/>
    <mergeCell ref="N5920:O5920"/>
    <mergeCell ref="P5920:S5920"/>
    <mergeCell ref="T5920:W5920"/>
    <mergeCell ref="X5920:AB5920"/>
    <mergeCell ref="D5949:L5949"/>
    <mergeCell ref="N5949:O5949"/>
    <mergeCell ref="P5949:S5949"/>
    <mergeCell ref="T5949:W5949"/>
    <mergeCell ref="X5949:AB5949"/>
    <mergeCell ref="AC5949:AF5949"/>
    <mergeCell ref="D5948:L5948"/>
    <mergeCell ref="N5948:O5948"/>
    <mergeCell ref="P5948:S5948"/>
    <mergeCell ref="T5948:W5948"/>
    <mergeCell ref="X5948:AB5948"/>
    <mergeCell ref="AC5948:AF5948"/>
    <mergeCell ref="A5946:L5947"/>
    <mergeCell ref="M5946:M5947"/>
    <mergeCell ref="N5946:S5946"/>
    <mergeCell ref="T5946:AB5946"/>
    <mergeCell ref="AC5946:AF5947"/>
    <mergeCell ref="N5947:O5947"/>
    <mergeCell ref="P5947:S5947"/>
    <mergeCell ref="T5947:W5947"/>
    <mergeCell ref="X5947:AB5947"/>
    <mergeCell ref="Y5940:AC5941"/>
    <mergeCell ref="AD5940:AF5941"/>
    <mergeCell ref="E5941:G5941"/>
    <mergeCell ref="A5942:G5942"/>
    <mergeCell ref="I5942:AF5942"/>
    <mergeCell ref="A5943:AE5943"/>
    <mergeCell ref="AF5943:AF5945"/>
    <mergeCell ref="A5944:AE5945"/>
    <mergeCell ref="A5935:AF5935"/>
    <mergeCell ref="A5937:X5937"/>
    <mergeCell ref="Y5937:AF5937"/>
    <mergeCell ref="A5939:D5939"/>
    <mergeCell ref="E5939:G5940"/>
    <mergeCell ref="H5939:H5942"/>
    <mergeCell ref="I5939:X5941"/>
    <mergeCell ref="Y5939:AC5939"/>
    <mergeCell ref="AD5939:AF5939"/>
    <mergeCell ref="A5940:D5941"/>
    <mergeCell ref="D5959:N5959"/>
    <mergeCell ref="O5959:R5959"/>
    <mergeCell ref="S5959:V5959"/>
    <mergeCell ref="W5959:AB5959"/>
    <mergeCell ref="AC5959:AF5959"/>
    <mergeCell ref="A5960:L5960"/>
    <mergeCell ref="M5960:W5960"/>
    <mergeCell ref="X5960:Y5960"/>
    <mergeCell ref="Z5960:AF5960"/>
    <mergeCell ref="M5957:W5957"/>
    <mergeCell ref="Z5957:AF5957"/>
    <mergeCell ref="A5958:N5958"/>
    <mergeCell ref="O5958:R5958"/>
    <mergeCell ref="S5958:V5958"/>
    <mergeCell ref="W5958:AB5958"/>
    <mergeCell ref="AC5958:AF5958"/>
    <mergeCell ref="M5954:W5954"/>
    <mergeCell ref="Z5954:AF5954"/>
    <mergeCell ref="M5955:W5955"/>
    <mergeCell ref="Z5955:AF5955"/>
    <mergeCell ref="M5956:W5956"/>
    <mergeCell ref="Z5956:AF5956"/>
    <mergeCell ref="D5952:N5952"/>
    <mergeCell ref="O5952:R5952"/>
    <mergeCell ref="S5952:V5952"/>
    <mergeCell ref="W5952:AB5952"/>
    <mergeCell ref="AC5952:AF5952"/>
    <mergeCell ref="M5953:W5953"/>
    <mergeCell ref="Z5953:AF5953"/>
    <mergeCell ref="A5950:L5950"/>
    <mergeCell ref="M5950:W5950"/>
    <mergeCell ref="X5950:Y5950"/>
    <mergeCell ref="Z5950:AF5950"/>
    <mergeCell ref="A5951:N5951"/>
    <mergeCell ref="O5951:R5951"/>
    <mergeCell ref="S5951:V5951"/>
    <mergeCell ref="W5951:AB5951"/>
    <mergeCell ref="AC5951:AF5951"/>
    <mergeCell ref="A5968:L5968"/>
    <mergeCell ref="M5968:W5968"/>
    <mergeCell ref="X5968:Y5970"/>
    <mergeCell ref="Z5968:AF5968"/>
    <mergeCell ref="A5969:J5969"/>
    <mergeCell ref="K5969:P5969"/>
    <mergeCell ref="R5969:T5969"/>
    <mergeCell ref="V5969:W5969"/>
    <mergeCell ref="Z5969:AF5969"/>
    <mergeCell ref="A5970:L5970"/>
    <mergeCell ref="AC5965:AF5965"/>
    <mergeCell ref="A5966:L5966"/>
    <mergeCell ref="M5966:W5966"/>
    <mergeCell ref="X5966:Y5966"/>
    <mergeCell ref="Z5966:AF5966"/>
    <mergeCell ref="A5967:AF5967"/>
    <mergeCell ref="A5965:I5965"/>
    <mergeCell ref="J5965:K5965"/>
    <mergeCell ref="N5965:O5965"/>
    <mergeCell ref="P5965:S5965"/>
    <mergeCell ref="T5965:W5965"/>
    <mergeCell ref="X5965:AB5965"/>
    <mergeCell ref="A5963:N5963"/>
    <mergeCell ref="O5963:R5963"/>
    <mergeCell ref="S5963:V5963"/>
    <mergeCell ref="W5963:AB5963"/>
    <mergeCell ref="AC5963:AF5963"/>
    <mergeCell ref="A5964:L5964"/>
    <mergeCell ref="M5964:W5964"/>
    <mergeCell ref="X5964:Y5964"/>
    <mergeCell ref="Z5964:AF5964"/>
    <mergeCell ref="A5961:N5961"/>
    <mergeCell ref="O5961:R5961"/>
    <mergeCell ref="S5961:V5961"/>
    <mergeCell ref="W5961:AB5961"/>
    <mergeCell ref="AC5961:AF5961"/>
    <mergeCell ref="A5962:L5962"/>
    <mergeCell ref="M5962:W5962"/>
    <mergeCell ref="X5962:Y5962"/>
    <mergeCell ref="Z5962:AF5962"/>
    <mergeCell ref="A5989:AE5989"/>
    <mergeCell ref="AF5989:AF5990"/>
    <mergeCell ref="A5990:AE5990"/>
    <mergeCell ref="A5991:L5992"/>
    <mergeCell ref="M5991:M5992"/>
    <mergeCell ref="N5991:S5991"/>
    <mergeCell ref="T5991:AB5991"/>
    <mergeCell ref="AC5991:AF5992"/>
    <mergeCell ref="N5992:O5992"/>
    <mergeCell ref="P5992:S5992"/>
    <mergeCell ref="A5986:D5987"/>
    <mergeCell ref="Y5986:AC5987"/>
    <mergeCell ref="AD5986:AF5987"/>
    <mergeCell ref="E5987:G5987"/>
    <mergeCell ref="A5988:G5988"/>
    <mergeCell ref="I5988:AF5988"/>
    <mergeCell ref="A5981:AF5981"/>
    <mergeCell ref="A5982:X5982"/>
    <mergeCell ref="Y5982:AF5982"/>
    <mergeCell ref="A5984:D5985"/>
    <mergeCell ref="E5984:H5984"/>
    <mergeCell ref="I5984:X5987"/>
    <mergeCell ref="Y5984:AC5985"/>
    <mergeCell ref="AD5984:AF5985"/>
    <mergeCell ref="E5985:G5986"/>
    <mergeCell ref="H5985:H5988"/>
    <mergeCell ref="M5970:W5970"/>
    <mergeCell ref="Z5970:AF5970"/>
    <mergeCell ref="A5971:AF5971"/>
    <mergeCell ref="G5974:Z5977"/>
    <mergeCell ref="AB5974:AF5976"/>
    <mergeCell ref="B5975:E5978"/>
    <mergeCell ref="AB5977:AD5979"/>
    <mergeCell ref="AE5977:AF5979"/>
    <mergeCell ref="G5978:Z5978"/>
    <mergeCell ref="M5999:W5999"/>
    <mergeCell ref="Z5999:AF5999"/>
    <mergeCell ref="M6000:W6000"/>
    <mergeCell ref="Z6000:AF6000"/>
    <mergeCell ref="M6001:W6001"/>
    <mergeCell ref="Z6001:AF6001"/>
    <mergeCell ref="D5997:N5997"/>
    <mergeCell ref="O5997:R5997"/>
    <mergeCell ref="S5997:V5997"/>
    <mergeCell ref="W5997:AB5997"/>
    <mergeCell ref="AC5997:AF5997"/>
    <mergeCell ref="D5998:N5998"/>
    <mergeCell ref="O5998:R5998"/>
    <mergeCell ref="S5998:V5998"/>
    <mergeCell ref="W5998:AB5998"/>
    <mergeCell ref="AC5998:AF5998"/>
    <mergeCell ref="A5995:L5995"/>
    <mergeCell ref="M5995:W5995"/>
    <mergeCell ref="X5995:Y5995"/>
    <mergeCell ref="Z5995:AF5995"/>
    <mergeCell ref="A5996:N5996"/>
    <mergeCell ref="O5996:R5996"/>
    <mergeCell ref="S5996:V5996"/>
    <mergeCell ref="W5996:AB5996"/>
    <mergeCell ref="AC5996:AF5996"/>
    <mergeCell ref="AC5993:AF5993"/>
    <mergeCell ref="D5994:L5994"/>
    <mergeCell ref="N5994:O5994"/>
    <mergeCell ref="P5994:S5994"/>
    <mergeCell ref="T5994:W5994"/>
    <mergeCell ref="X5994:AB5994"/>
    <mergeCell ref="AC5994:AF5994"/>
    <mergeCell ref="T5992:W5992"/>
    <mergeCell ref="X5992:AB5992"/>
    <mergeCell ref="D5993:L5993"/>
    <mergeCell ref="N5993:O5993"/>
    <mergeCell ref="P5993:S5993"/>
    <mergeCell ref="T5993:W5993"/>
    <mergeCell ref="X5993:AB5993"/>
    <mergeCell ref="D6009:N6009"/>
    <mergeCell ref="O6009:R6009"/>
    <mergeCell ref="S6009:V6009"/>
    <mergeCell ref="W6009:AB6009"/>
    <mergeCell ref="AC6009:AF6009"/>
    <mergeCell ref="D6010:N6010"/>
    <mergeCell ref="O6010:R6010"/>
    <mergeCell ref="S6010:V6010"/>
    <mergeCell ref="W6010:AB6010"/>
    <mergeCell ref="AC6010:AF6010"/>
    <mergeCell ref="D6007:N6007"/>
    <mergeCell ref="O6007:R6007"/>
    <mergeCell ref="S6007:V6007"/>
    <mergeCell ref="W6007:AB6007"/>
    <mergeCell ref="AC6007:AF6007"/>
    <mergeCell ref="D6008:N6008"/>
    <mergeCell ref="O6008:R6008"/>
    <mergeCell ref="S6008:V6008"/>
    <mergeCell ref="W6008:AB6008"/>
    <mergeCell ref="AC6008:AF6008"/>
    <mergeCell ref="D6005:N6005"/>
    <mergeCell ref="O6005:R6005"/>
    <mergeCell ref="S6005:V6005"/>
    <mergeCell ref="W6005:AB6005"/>
    <mergeCell ref="AC6005:AF6005"/>
    <mergeCell ref="D6006:N6006"/>
    <mergeCell ref="O6006:R6006"/>
    <mergeCell ref="S6006:V6006"/>
    <mergeCell ref="W6006:AB6006"/>
    <mergeCell ref="AC6006:AF6006"/>
    <mergeCell ref="M6002:W6002"/>
    <mergeCell ref="Z6002:AF6002"/>
    <mergeCell ref="M6003:W6003"/>
    <mergeCell ref="Z6003:AF6003"/>
    <mergeCell ref="A6004:N6004"/>
    <mergeCell ref="O6004:R6004"/>
    <mergeCell ref="S6004:V6004"/>
    <mergeCell ref="W6004:AB6004"/>
    <mergeCell ref="AC6004:AF6004"/>
    <mergeCell ref="D6017:N6017"/>
    <mergeCell ref="O6017:R6017"/>
    <mergeCell ref="S6017:V6017"/>
    <mergeCell ref="W6017:AB6017"/>
    <mergeCell ref="AC6017:AF6017"/>
    <mergeCell ref="D6018:N6018"/>
    <mergeCell ref="O6018:R6018"/>
    <mergeCell ref="S6018:V6018"/>
    <mergeCell ref="W6018:AB6018"/>
    <mergeCell ref="AC6018:AF6018"/>
    <mergeCell ref="D6015:N6015"/>
    <mergeCell ref="O6015:R6015"/>
    <mergeCell ref="S6015:V6015"/>
    <mergeCell ref="W6015:AB6015"/>
    <mergeCell ref="AC6015:AF6015"/>
    <mergeCell ref="D6016:N6016"/>
    <mergeCell ref="O6016:R6016"/>
    <mergeCell ref="S6016:V6016"/>
    <mergeCell ref="W6016:AB6016"/>
    <mergeCell ref="AC6016:AF6016"/>
    <mergeCell ref="A6013:L6013"/>
    <mergeCell ref="M6013:W6013"/>
    <mergeCell ref="X6013:Y6013"/>
    <mergeCell ref="Z6013:AF6013"/>
    <mergeCell ref="A6014:N6014"/>
    <mergeCell ref="O6014:R6014"/>
    <mergeCell ref="S6014:V6014"/>
    <mergeCell ref="W6014:AB6014"/>
    <mergeCell ref="AC6014:AF6014"/>
    <mergeCell ref="A6011:L6011"/>
    <mergeCell ref="M6011:W6011"/>
    <mergeCell ref="X6011:Y6011"/>
    <mergeCell ref="Z6011:AF6011"/>
    <mergeCell ref="A6012:N6012"/>
    <mergeCell ref="O6012:R6012"/>
    <mergeCell ref="S6012:V6012"/>
    <mergeCell ref="W6012:AB6012"/>
    <mergeCell ref="AC6012:AF6012"/>
    <mergeCell ref="AC6034:AF6034"/>
    <mergeCell ref="D6035:I6035"/>
    <mergeCell ref="J6035:K6035"/>
    <mergeCell ref="N6035:O6035"/>
    <mergeCell ref="P6035:S6035"/>
    <mergeCell ref="T6035:W6035"/>
    <mergeCell ref="X6035:AB6035"/>
    <mergeCell ref="AC6035:AF6035"/>
    <mergeCell ref="A6034:I6034"/>
    <mergeCell ref="J6034:K6034"/>
    <mergeCell ref="N6034:O6034"/>
    <mergeCell ref="P6034:S6034"/>
    <mergeCell ref="T6034:W6034"/>
    <mergeCell ref="X6034:AB6034"/>
    <mergeCell ref="D6032:N6032"/>
    <mergeCell ref="O6032:R6032"/>
    <mergeCell ref="S6032:V6032"/>
    <mergeCell ref="W6032:AB6032"/>
    <mergeCell ref="AC6032:AF6032"/>
    <mergeCell ref="A6033:L6033"/>
    <mergeCell ref="M6033:W6033"/>
    <mergeCell ref="X6033:Y6033"/>
    <mergeCell ref="Z6033:AF6033"/>
    <mergeCell ref="G6024:Z6025"/>
    <mergeCell ref="A6027:AF6027"/>
    <mergeCell ref="A6029:X6029"/>
    <mergeCell ref="Y6029:AF6029"/>
    <mergeCell ref="A6031:N6031"/>
    <mergeCell ref="O6031:R6031"/>
    <mergeCell ref="S6031:V6031"/>
    <mergeCell ref="W6031:AB6031"/>
    <mergeCell ref="AC6031:AF6031"/>
    <mergeCell ref="D6019:N6019"/>
    <mergeCell ref="O6019:R6019"/>
    <mergeCell ref="S6019:V6019"/>
    <mergeCell ref="W6019:AB6019"/>
    <mergeCell ref="AC6019:AF6019"/>
    <mergeCell ref="G6021:Z6023"/>
    <mergeCell ref="AB6021:AF6022"/>
    <mergeCell ref="B6022:E6024"/>
    <mergeCell ref="AB6023:AD6025"/>
    <mergeCell ref="AE6023:AF6026"/>
    <mergeCell ref="AC6040:AF6040"/>
    <mergeCell ref="A6041:L6041"/>
    <mergeCell ref="M6041:W6041"/>
    <mergeCell ref="X6041:Y6041"/>
    <mergeCell ref="Z6041:AF6041"/>
    <mergeCell ref="A6042:AF6042"/>
    <mergeCell ref="D6040:I6040"/>
    <mergeCell ref="J6040:K6040"/>
    <mergeCell ref="N6040:O6040"/>
    <mergeCell ref="P6040:S6040"/>
    <mergeCell ref="T6040:W6040"/>
    <mergeCell ref="X6040:AB6040"/>
    <mergeCell ref="AC6038:AF6038"/>
    <mergeCell ref="D6039:I6039"/>
    <mergeCell ref="J6039:K6039"/>
    <mergeCell ref="N6039:O6039"/>
    <mergeCell ref="P6039:S6039"/>
    <mergeCell ref="T6039:W6039"/>
    <mergeCell ref="X6039:AB6039"/>
    <mergeCell ref="AC6039:AF6039"/>
    <mergeCell ref="D6038:I6038"/>
    <mergeCell ref="J6038:K6038"/>
    <mergeCell ref="N6038:O6038"/>
    <mergeCell ref="P6038:S6038"/>
    <mergeCell ref="T6038:W6038"/>
    <mergeCell ref="X6038:AB6038"/>
    <mergeCell ref="AC6036:AF6036"/>
    <mergeCell ref="D6037:I6037"/>
    <mergeCell ref="J6037:K6037"/>
    <mergeCell ref="N6037:O6037"/>
    <mergeCell ref="P6037:S6037"/>
    <mergeCell ref="T6037:W6037"/>
    <mergeCell ref="X6037:AB6037"/>
    <mergeCell ref="AC6037:AF6037"/>
    <mergeCell ref="D6036:I6036"/>
    <mergeCell ref="J6036:K6036"/>
    <mergeCell ref="N6036:O6036"/>
    <mergeCell ref="P6036:S6036"/>
    <mergeCell ref="T6036:W6036"/>
    <mergeCell ref="X6036:AB6036"/>
    <mergeCell ref="A6063:D6064"/>
    <mergeCell ref="Y6063:AC6064"/>
    <mergeCell ref="AD6063:AF6064"/>
    <mergeCell ref="E6064:G6064"/>
    <mergeCell ref="A6065:G6065"/>
    <mergeCell ref="I6065:AF6065"/>
    <mergeCell ref="A6058:AF6058"/>
    <mergeCell ref="A6059:X6059"/>
    <mergeCell ref="Y6059:AF6059"/>
    <mergeCell ref="A6061:D6062"/>
    <mergeCell ref="E6061:H6061"/>
    <mergeCell ref="I6061:X6064"/>
    <mergeCell ref="Y6061:AC6062"/>
    <mergeCell ref="AD6061:AF6062"/>
    <mergeCell ref="E6062:G6063"/>
    <mergeCell ref="H6062:H6065"/>
    <mergeCell ref="A6046:L6046"/>
    <mergeCell ref="M6046:W6046"/>
    <mergeCell ref="Z6046:AF6046"/>
    <mergeCell ref="A6047:AF6047"/>
    <mergeCell ref="G6051:Z6054"/>
    <mergeCell ref="AB6051:AF6053"/>
    <mergeCell ref="B6052:E6055"/>
    <mergeCell ref="AB6054:AD6056"/>
    <mergeCell ref="AE6054:AF6056"/>
    <mergeCell ref="G6055:Z6055"/>
    <mergeCell ref="A6043:L6043"/>
    <mergeCell ref="M6043:W6043"/>
    <mergeCell ref="X6043:Y6046"/>
    <mergeCell ref="Z6043:AF6043"/>
    <mergeCell ref="A6044:J6044"/>
    <mergeCell ref="K6044:P6044"/>
    <mergeCell ref="R6044:T6044"/>
    <mergeCell ref="V6044:W6045"/>
    <mergeCell ref="Z6044:AF6045"/>
    <mergeCell ref="A6045:U6045"/>
    <mergeCell ref="M6076:W6076"/>
    <mergeCell ref="Z6076:AF6076"/>
    <mergeCell ref="M6077:W6077"/>
    <mergeCell ref="Z6077:AF6077"/>
    <mergeCell ref="A6078:N6078"/>
    <mergeCell ref="O6078:R6078"/>
    <mergeCell ref="S6078:V6078"/>
    <mergeCell ref="W6078:AB6078"/>
    <mergeCell ref="AC6078:AF6078"/>
    <mergeCell ref="M6073:W6073"/>
    <mergeCell ref="Z6073:AF6073"/>
    <mergeCell ref="M6074:W6074"/>
    <mergeCell ref="Z6074:AF6074"/>
    <mergeCell ref="M6075:W6075"/>
    <mergeCell ref="Z6075:AF6075"/>
    <mergeCell ref="A6071:N6071"/>
    <mergeCell ref="O6071:R6071"/>
    <mergeCell ref="S6071:V6071"/>
    <mergeCell ref="W6071:AB6071"/>
    <mergeCell ref="AC6071:AF6071"/>
    <mergeCell ref="D6072:N6072"/>
    <mergeCell ref="O6072:R6072"/>
    <mergeCell ref="S6072:V6072"/>
    <mergeCell ref="W6072:AB6072"/>
    <mergeCell ref="AC6072:AF6072"/>
    <mergeCell ref="T6069:W6069"/>
    <mergeCell ref="X6069:AB6069"/>
    <mergeCell ref="A6070:L6070"/>
    <mergeCell ref="M6070:W6070"/>
    <mergeCell ref="X6070:Y6070"/>
    <mergeCell ref="Z6070:AF6070"/>
    <mergeCell ref="A6066:AE6066"/>
    <mergeCell ref="AF6066:AF6067"/>
    <mergeCell ref="A6067:AE6067"/>
    <mergeCell ref="A6068:L6069"/>
    <mergeCell ref="M6068:M6069"/>
    <mergeCell ref="N6068:S6068"/>
    <mergeCell ref="T6068:AB6068"/>
    <mergeCell ref="AC6068:AF6069"/>
    <mergeCell ref="N6069:O6069"/>
    <mergeCell ref="P6069:S6069"/>
    <mergeCell ref="D6085:N6085"/>
    <mergeCell ref="O6085:R6085"/>
    <mergeCell ref="S6085:V6085"/>
    <mergeCell ref="W6085:AB6085"/>
    <mergeCell ref="AC6085:AF6085"/>
    <mergeCell ref="D6086:N6086"/>
    <mergeCell ref="O6086:R6086"/>
    <mergeCell ref="S6086:V6086"/>
    <mergeCell ref="W6086:AB6086"/>
    <mergeCell ref="AC6086:AF6086"/>
    <mergeCell ref="A6083:L6083"/>
    <mergeCell ref="M6083:W6083"/>
    <mergeCell ref="X6083:Y6083"/>
    <mergeCell ref="Z6083:AF6083"/>
    <mergeCell ref="A6084:N6084"/>
    <mergeCell ref="O6084:R6084"/>
    <mergeCell ref="S6084:V6084"/>
    <mergeCell ref="W6084:AB6084"/>
    <mergeCell ref="AC6084:AF6084"/>
    <mergeCell ref="D6081:N6081"/>
    <mergeCell ref="O6081:R6081"/>
    <mergeCell ref="S6081:V6081"/>
    <mergeCell ref="W6081:AB6081"/>
    <mergeCell ref="AC6081:AF6081"/>
    <mergeCell ref="D6082:N6082"/>
    <mergeCell ref="O6082:R6082"/>
    <mergeCell ref="S6082:V6082"/>
    <mergeCell ref="W6082:AB6082"/>
    <mergeCell ref="AC6082:AF6082"/>
    <mergeCell ref="D6079:N6079"/>
    <mergeCell ref="O6079:R6079"/>
    <mergeCell ref="S6079:V6079"/>
    <mergeCell ref="W6079:AB6079"/>
    <mergeCell ref="AC6079:AF6079"/>
    <mergeCell ref="D6080:N6080"/>
    <mergeCell ref="O6080:R6080"/>
    <mergeCell ref="S6080:V6080"/>
    <mergeCell ref="W6080:AB6080"/>
    <mergeCell ref="AC6080:AF6080"/>
    <mergeCell ref="D6093:N6093"/>
    <mergeCell ref="O6093:R6093"/>
    <mergeCell ref="S6093:V6093"/>
    <mergeCell ref="W6093:AB6093"/>
    <mergeCell ref="AC6093:AF6093"/>
    <mergeCell ref="A6094:L6094"/>
    <mergeCell ref="M6094:W6094"/>
    <mergeCell ref="X6094:Y6094"/>
    <mergeCell ref="Z6094:AF6094"/>
    <mergeCell ref="D6091:N6091"/>
    <mergeCell ref="O6091:R6091"/>
    <mergeCell ref="S6091:V6091"/>
    <mergeCell ref="W6091:AB6091"/>
    <mergeCell ref="AC6091:AF6091"/>
    <mergeCell ref="D6092:N6092"/>
    <mergeCell ref="O6092:R6092"/>
    <mergeCell ref="S6092:V6092"/>
    <mergeCell ref="W6092:AB6092"/>
    <mergeCell ref="AC6092:AF6092"/>
    <mergeCell ref="A6089:L6089"/>
    <mergeCell ref="M6089:W6089"/>
    <mergeCell ref="X6089:Y6089"/>
    <mergeCell ref="Z6089:AF6089"/>
    <mergeCell ref="A6090:N6090"/>
    <mergeCell ref="O6090:R6090"/>
    <mergeCell ref="S6090:V6090"/>
    <mergeCell ref="W6090:AB6090"/>
    <mergeCell ref="AC6090:AF6090"/>
    <mergeCell ref="D6087:N6087"/>
    <mergeCell ref="O6087:R6087"/>
    <mergeCell ref="S6087:V6087"/>
    <mergeCell ref="W6087:AB6087"/>
    <mergeCell ref="AC6087:AF6087"/>
    <mergeCell ref="D6088:N6088"/>
    <mergeCell ref="O6088:R6088"/>
    <mergeCell ref="S6088:V6088"/>
    <mergeCell ref="W6088:AB6088"/>
    <mergeCell ref="AC6088:AF6088"/>
    <mergeCell ref="A6106:AF6106"/>
    <mergeCell ref="A6107:X6107"/>
    <mergeCell ref="Y6107:AF6107"/>
    <mergeCell ref="A6109:I6109"/>
    <mergeCell ref="J6109:K6109"/>
    <mergeCell ref="N6109:O6109"/>
    <mergeCell ref="P6109:S6109"/>
    <mergeCell ref="T6109:W6109"/>
    <mergeCell ref="X6109:AB6109"/>
    <mergeCell ref="AC6109:AF6109"/>
    <mergeCell ref="AC6097:AF6097"/>
    <mergeCell ref="G6099:Z6102"/>
    <mergeCell ref="AB6099:AF6101"/>
    <mergeCell ref="B6100:E6103"/>
    <mergeCell ref="AB6102:AD6104"/>
    <mergeCell ref="AE6102:AF6105"/>
    <mergeCell ref="G6103:Z6104"/>
    <mergeCell ref="D6097:I6097"/>
    <mergeCell ref="J6097:K6097"/>
    <mergeCell ref="N6097:O6097"/>
    <mergeCell ref="P6097:S6097"/>
    <mergeCell ref="T6097:W6097"/>
    <mergeCell ref="X6097:AB6097"/>
    <mergeCell ref="AC6095:AF6095"/>
    <mergeCell ref="D6096:I6096"/>
    <mergeCell ref="J6096:K6096"/>
    <mergeCell ref="N6096:O6096"/>
    <mergeCell ref="P6096:S6096"/>
    <mergeCell ref="T6096:W6096"/>
    <mergeCell ref="X6096:AB6096"/>
    <mergeCell ref="AC6096:AF6096"/>
    <mergeCell ref="A6095:I6095"/>
    <mergeCell ref="J6095:K6095"/>
    <mergeCell ref="N6095:O6095"/>
    <mergeCell ref="P6095:S6095"/>
    <mergeCell ref="T6095:W6095"/>
    <mergeCell ref="X6095:AB6095"/>
    <mergeCell ref="A6129:AF6129"/>
    <mergeCell ref="A6131:X6131"/>
    <mergeCell ref="Y6131:AF6131"/>
    <mergeCell ref="A6133:D6134"/>
    <mergeCell ref="E6133:H6133"/>
    <mergeCell ref="I6133:X6136"/>
    <mergeCell ref="Y6133:AC6134"/>
    <mergeCell ref="AD6133:AF6134"/>
    <mergeCell ref="E6134:G6135"/>
    <mergeCell ref="H6134:H6136"/>
    <mergeCell ref="A6116:L6116"/>
    <mergeCell ref="M6116:W6116"/>
    <mergeCell ref="Z6116:AF6116"/>
    <mergeCell ref="A6117:AF6117"/>
    <mergeCell ref="G6122:Z6125"/>
    <mergeCell ref="AB6122:AF6124"/>
    <mergeCell ref="B6123:E6126"/>
    <mergeCell ref="AB6125:AD6127"/>
    <mergeCell ref="AE6125:AF6127"/>
    <mergeCell ref="G6126:Z6127"/>
    <mergeCell ref="A6113:L6113"/>
    <mergeCell ref="M6113:W6113"/>
    <mergeCell ref="X6113:Y6116"/>
    <mergeCell ref="Z6113:AF6113"/>
    <mergeCell ref="A6114:J6114"/>
    <mergeCell ref="K6114:P6114"/>
    <mergeCell ref="R6114:T6114"/>
    <mergeCell ref="V6114:W6115"/>
    <mergeCell ref="Z6114:AF6115"/>
    <mergeCell ref="A6115:U6115"/>
    <mergeCell ref="AC6110:AF6110"/>
    <mergeCell ref="A6111:L6111"/>
    <mergeCell ref="M6111:W6111"/>
    <mergeCell ref="X6111:Y6111"/>
    <mergeCell ref="Z6111:AF6111"/>
    <mergeCell ref="A6112:AF6112"/>
    <mergeCell ref="D6110:I6110"/>
    <mergeCell ref="J6110:K6110"/>
    <mergeCell ref="N6110:O6110"/>
    <mergeCell ref="P6110:S6110"/>
    <mergeCell ref="T6110:W6110"/>
    <mergeCell ref="X6110:AB6110"/>
    <mergeCell ref="A6143:L6143"/>
    <mergeCell ref="M6143:W6143"/>
    <mergeCell ref="X6143:Y6143"/>
    <mergeCell ref="Z6143:AF6143"/>
    <mergeCell ref="A6144:N6144"/>
    <mergeCell ref="O6144:R6144"/>
    <mergeCell ref="S6144:V6144"/>
    <mergeCell ref="W6144:AB6144"/>
    <mergeCell ref="AC6144:AF6144"/>
    <mergeCell ref="D6142:L6142"/>
    <mergeCell ref="N6142:O6142"/>
    <mergeCell ref="P6142:S6142"/>
    <mergeCell ref="T6142:W6142"/>
    <mergeCell ref="X6142:AB6142"/>
    <mergeCell ref="AC6142:AF6142"/>
    <mergeCell ref="D6141:L6141"/>
    <mergeCell ref="N6141:O6141"/>
    <mergeCell ref="P6141:S6141"/>
    <mergeCell ref="T6141:W6141"/>
    <mergeCell ref="X6141:AB6141"/>
    <mergeCell ref="AC6141:AF6141"/>
    <mergeCell ref="A6139:L6140"/>
    <mergeCell ref="M6139:M6140"/>
    <mergeCell ref="N6139:S6139"/>
    <mergeCell ref="T6139:AB6139"/>
    <mergeCell ref="AC6139:AF6140"/>
    <mergeCell ref="N6140:O6140"/>
    <mergeCell ref="P6140:S6140"/>
    <mergeCell ref="T6140:W6140"/>
    <mergeCell ref="X6140:AB6140"/>
    <mergeCell ref="A6135:D6136"/>
    <mergeCell ref="Y6135:AC6136"/>
    <mergeCell ref="AD6135:AF6136"/>
    <mergeCell ref="E6136:G6136"/>
    <mergeCell ref="A6137:AE6137"/>
    <mergeCell ref="AF6137:AF6138"/>
    <mergeCell ref="A6138:AE6138"/>
    <mergeCell ref="D6153:N6153"/>
    <mergeCell ref="O6153:R6153"/>
    <mergeCell ref="S6153:V6153"/>
    <mergeCell ref="W6153:AB6153"/>
    <mergeCell ref="AC6153:AF6153"/>
    <mergeCell ref="D6154:N6154"/>
    <mergeCell ref="O6154:R6154"/>
    <mergeCell ref="S6154:V6154"/>
    <mergeCell ref="W6154:AB6154"/>
    <mergeCell ref="AC6154:AF6154"/>
    <mergeCell ref="M6150:W6150"/>
    <mergeCell ref="Z6150:AF6150"/>
    <mergeCell ref="M6151:W6151"/>
    <mergeCell ref="Z6151:AF6151"/>
    <mergeCell ref="A6152:N6152"/>
    <mergeCell ref="O6152:R6152"/>
    <mergeCell ref="S6152:V6152"/>
    <mergeCell ref="W6152:AB6152"/>
    <mergeCell ref="AC6152:AF6152"/>
    <mergeCell ref="M6147:W6147"/>
    <mergeCell ref="Z6147:AF6147"/>
    <mergeCell ref="M6148:W6148"/>
    <mergeCell ref="Z6148:AF6148"/>
    <mergeCell ref="M6149:W6149"/>
    <mergeCell ref="Z6149:AF6149"/>
    <mergeCell ref="D6145:N6145"/>
    <mergeCell ref="O6145:R6145"/>
    <mergeCell ref="S6145:V6145"/>
    <mergeCell ref="W6145:AB6145"/>
    <mergeCell ref="AC6145:AF6145"/>
    <mergeCell ref="D6146:N6146"/>
    <mergeCell ref="O6146:R6146"/>
    <mergeCell ref="S6146:V6146"/>
    <mergeCell ref="W6146:AB6146"/>
    <mergeCell ref="AC6146:AF6146"/>
    <mergeCell ref="A6161:L6161"/>
    <mergeCell ref="M6161:W6161"/>
    <mergeCell ref="X6161:Y6161"/>
    <mergeCell ref="Z6161:AF6161"/>
    <mergeCell ref="A6162:I6162"/>
    <mergeCell ref="J6162:K6162"/>
    <mergeCell ref="N6162:O6162"/>
    <mergeCell ref="P6162:S6162"/>
    <mergeCell ref="T6162:W6162"/>
    <mergeCell ref="X6162:AB6162"/>
    <mergeCell ref="D6159:N6159"/>
    <mergeCell ref="O6159:R6159"/>
    <mergeCell ref="S6159:V6159"/>
    <mergeCell ref="W6159:AB6159"/>
    <mergeCell ref="AC6159:AF6159"/>
    <mergeCell ref="D6160:N6160"/>
    <mergeCell ref="O6160:R6160"/>
    <mergeCell ref="S6160:V6160"/>
    <mergeCell ref="W6160:AB6160"/>
    <mergeCell ref="AC6160:AF6160"/>
    <mergeCell ref="A6157:L6157"/>
    <mergeCell ref="M6157:W6157"/>
    <mergeCell ref="X6157:Y6157"/>
    <mergeCell ref="Z6157:AF6157"/>
    <mergeCell ref="A6158:N6158"/>
    <mergeCell ref="O6158:R6158"/>
    <mergeCell ref="S6158:V6158"/>
    <mergeCell ref="W6158:AB6158"/>
    <mergeCell ref="AC6158:AF6158"/>
    <mergeCell ref="A6155:L6155"/>
    <mergeCell ref="M6155:W6155"/>
    <mergeCell ref="X6155:Y6155"/>
    <mergeCell ref="Z6155:AF6155"/>
    <mergeCell ref="A6156:N6156"/>
    <mergeCell ref="O6156:R6156"/>
    <mergeCell ref="S6156:V6156"/>
    <mergeCell ref="W6156:AB6156"/>
    <mergeCell ref="AC6156:AF6156"/>
    <mergeCell ref="A6170:L6170"/>
    <mergeCell ref="M6170:W6170"/>
    <mergeCell ref="Z6170:AF6170"/>
    <mergeCell ref="A6171:AF6171"/>
    <mergeCell ref="G6173:Z6176"/>
    <mergeCell ref="AB6173:AF6175"/>
    <mergeCell ref="B6174:E6177"/>
    <mergeCell ref="AB6176:AD6178"/>
    <mergeCell ref="AE6176:AF6179"/>
    <mergeCell ref="G6177:Z6178"/>
    <mergeCell ref="A6167:L6167"/>
    <mergeCell ref="M6167:W6167"/>
    <mergeCell ref="X6167:Y6170"/>
    <mergeCell ref="Z6167:AF6167"/>
    <mergeCell ref="A6168:J6168"/>
    <mergeCell ref="K6168:P6168"/>
    <mergeCell ref="R6168:T6168"/>
    <mergeCell ref="V6168:W6169"/>
    <mergeCell ref="Z6168:AF6169"/>
    <mergeCell ref="A6169:U6169"/>
    <mergeCell ref="AC6164:AF6164"/>
    <mergeCell ref="A6165:L6165"/>
    <mergeCell ref="M6165:W6165"/>
    <mergeCell ref="X6165:Y6165"/>
    <mergeCell ref="Z6165:AF6165"/>
    <mergeCell ref="A6166:AF6166"/>
    <mergeCell ref="D6164:I6164"/>
    <mergeCell ref="J6164:K6164"/>
    <mergeCell ref="N6164:O6164"/>
    <mergeCell ref="P6164:S6164"/>
    <mergeCell ref="T6164:W6164"/>
    <mergeCell ref="X6164:AB6164"/>
    <mergeCell ref="AC6162:AF6162"/>
    <mergeCell ref="D6163:I6163"/>
    <mergeCell ref="J6163:K6163"/>
    <mergeCell ref="N6163:O6163"/>
    <mergeCell ref="P6163:S6163"/>
    <mergeCell ref="T6163:W6163"/>
    <mergeCell ref="X6163:AB6163"/>
    <mergeCell ref="AC6163:AF6163"/>
    <mergeCell ref="AC6191:AF6191"/>
    <mergeCell ref="D6192:L6192"/>
    <mergeCell ref="N6192:O6192"/>
    <mergeCell ref="P6192:S6192"/>
    <mergeCell ref="T6192:W6192"/>
    <mergeCell ref="X6192:AB6192"/>
    <mergeCell ref="AC6192:AF6192"/>
    <mergeCell ref="T6190:W6190"/>
    <mergeCell ref="X6190:AB6190"/>
    <mergeCell ref="D6191:L6191"/>
    <mergeCell ref="N6191:O6191"/>
    <mergeCell ref="P6191:S6191"/>
    <mergeCell ref="T6191:W6191"/>
    <mergeCell ref="X6191:AB6191"/>
    <mergeCell ref="A6187:AE6187"/>
    <mergeCell ref="AF6187:AF6188"/>
    <mergeCell ref="A6188:AE6188"/>
    <mergeCell ref="A6189:L6190"/>
    <mergeCell ref="M6189:M6190"/>
    <mergeCell ref="N6189:S6189"/>
    <mergeCell ref="T6189:AB6189"/>
    <mergeCell ref="AC6189:AF6190"/>
    <mergeCell ref="N6190:O6190"/>
    <mergeCell ref="P6190:S6190"/>
    <mergeCell ref="A6185:D6185"/>
    <mergeCell ref="E6185:G6185"/>
    <mergeCell ref="Y6185:AC6185"/>
    <mergeCell ref="AD6185:AF6185"/>
    <mergeCell ref="A6186:G6186"/>
    <mergeCell ref="I6186:AF6186"/>
    <mergeCell ref="A6180:AF6180"/>
    <mergeCell ref="A6181:X6181"/>
    <mergeCell ref="Y6181:AF6181"/>
    <mergeCell ref="A6183:D6184"/>
    <mergeCell ref="E6183:H6183"/>
    <mergeCell ref="I6183:X6185"/>
    <mergeCell ref="Y6183:AC6184"/>
    <mergeCell ref="AD6183:AF6184"/>
    <mergeCell ref="E6184:G6184"/>
    <mergeCell ref="H6184:H6186"/>
    <mergeCell ref="M6200:W6200"/>
    <mergeCell ref="Z6200:AF6200"/>
    <mergeCell ref="M6201:W6201"/>
    <mergeCell ref="Z6201:AF6201"/>
    <mergeCell ref="A6202:N6202"/>
    <mergeCell ref="O6202:R6202"/>
    <mergeCell ref="S6202:V6202"/>
    <mergeCell ref="W6202:AB6202"/>
    <mergeCell ref="AC6202:AF6202"/>
    <mergeCell ref="M6197:W6197"/>
    <mergeCell ref="Z6197:AF6197"/>
    <mergeCell ref="M6198:W6198"/>
    <mergeCell ref="Z6198:AF6198"/>
    <mergeCell ref="M6199:W6199"/>
    <mergeCell ref="Z6199:AF6199"/>
    <mergeCell ref="D6195:N6195"/>
    <mergeCell ref="O6195:R6195"/>
    <mergeCell ref="S6195:V6195"/>
    <mergeCell ref="W6195:AB6195"/>
    <mergeCell ref="AC6195:AF6195"/>
    <mergeCell ref="D6196:N6196"/>
    <mergeCell ref="O6196:R6196"/>
    <mergeCell ref="S6196:V6196"/>
    <mergeCell ref="W6196:AB6196"/>
    <mergeCell ref="AC6196:AF6196"/>
    <mergeCell ref="A6193:L6193"/>
    <mergeCell ref="M6193:W6193"/>
    <mergeCell ref="X6193:Y6193"/>
    <mergeCell ref="Z6193:AF6193"/>
    <mergeCell ref="A6194:N6194"/>
    <mergeCell ref="O6194:R6194"/>
    <mergeCell ref="S6194:V6194"/>
    <mergeCell ref="W6194:AB6194"/>
    <mergeCell ref="AC6194:AF6194"/>
    <mergeCell ref="D6209:N6209"/>
    <mergeCell ref="O6209:R6209"/>
    <mergeCell ref="S6209:V6209"/>
    <mergeCell ref="W6209:AB6209"/>
    <mergeCell ref="AC6209:AF6209"/>
    <mergeCell ref="D6210:N6210"/>
    <mergeCell ref="O6210:R6210"/>
    <mergeCell ref="S6210:V6210"/>
    <mergeCell ref="W6210:AB6210"/>
    <mergeCell ref="AC6210:AF6210"/>
    <mergeCell ref="A6207:L6207"/>
    <mergeCell ref="M6207:W6207"/>
    <mergeCell ref="X6207:Y6207"/>
    <mergeCell ref="Z6207:AF6207"/>
    <mergeCell ref="A6208:N6208"/>
    <mergeCell ref="O6208:R6208"/>
    <mergeCell ref="S6208:V6208"/>
    <mergeCell ref="W6208:AB6208"/>
    <mergeCell ref="AC6208:AF6208"/>
    <mergeCell ref="A6205:L6205"/>
    <mergeCell ref="M6205:W6205"/>
    <mergeCell ref="X6205:Y6205"/>
    <mergeCell ref="Z6205:AF6205"/>
    <mergeCell ref="A6206:N6206"/>
    <mergeCell ref="O6206:R6206"/>
    <mergeCell ref="S6206:V6206"/>
    <mergeCell ref="W6206:AB6206"/>
    <mergeCell ref="AC6206:AF6206"/>
    <mergeCell ref="D6203:N6203"/>
    <mergeCell ref="O6203:R6203"/>
    <mergeCell ref="S6203:V6203"/>
    <mergeCell ref="W6203:AB6203"/>
    <mergeCell ref="AC6203:AF6203"/>
    <mergeCell ref="D6204:N6204"/>
    <mergeCell ref="O6204:R6204"/>
    <mergeCell ref="S6204:V6204"/>
    <mergeCell ref="W6204:AB6204"/>
    <mergeCell ref="AC6204:AF6204"/>
    <mergeCell ref="A6217:L6217"/>
    <mergeCell ref="M6217:W6217"/>
    <mergeCell ref="X6217:Y6220"/>
    <mergeCell ref="Z6217:AF6218"/>
    <mergeCell ref="A6218:J6219"/>
    <mergeCell ref="K6218:P6219"/>
    <mergeCell ref="R6218:T6219"/>
    <mergeCell ref="U6218:W6218"/>
    <mergeCell ref="V6219:W6219"/>
    <mergeCell ref="Z6219:AF6219"/>
    <mergeCell ref="AC6214:AF6214"/>
    <mergeCell ref="A6215:L6215"/>
    <mergeCell ref="M6215:W6215"/>
    <mergeCell ref="X6215:Y6215"/>
    <mergeCell ref="Z6215:AF6215"/>
    <mergeCell ref="A6216:AF6216"/>
    <mergeCell ref="D6214:I6214"/>
    <mergeCell ref="J6214:K6214"/>
    <mergeCell ref="N6214:O6214"/>
    <mergeCell ref="P6214:S6214"/>
    <mergeCell ref="T6214:W6214"/>
    <mergeCell ref="X6214:AB6214"/>
    <mergeCell ref="AC6212:AF6212"/>
    <mergeCell ref="D6213:I6213"/>
    <mergeCell ref="J6213:K6213"/>
    <mergeCell ref="N6213:O6213"/>
    <mergeCell ref="P6213:S6213"/>
    <mergeCell ref="T6213:W6213"/>
    <mergeCell ref="X6213:AB6213"/>
    <mergeCell ref="AC6213:AF6213"/>
    <mergeCell ref="A6211:L6211"/>
    <mergeCell ref="M6211:W6211"/>
    <mergeCell ref="X6211:Y6211"/>
    <mergeCell ref="Z6211:AF6211"/>
    <mergeCell ref="A6212:I6212"/>
    <mergeCell ref="J6212:K6212"/>
    <mergeCell ref="N6212:O6212"/>
    <mergeCell ref="P6212:S6212"/>
    <mergeCell ref="T6212:W6212"/>
    <mergeCell ref="X6212:AB6212"/>
    <mergeCell ref="D6241:L6241"/>
    <mergeCell ref="N6241:O6241"/>
    <mergeCell ref="P6241:S6241"/>
    <mergeCell ref="T6241:W6241"/>
    <mergeCell ref="X6241:AB6241"/>
    <mergeCell ref="AC6241:AF6241"/>
    <mergeCell ref="A6239:L6240"/>
    <mergeCell ref="M6239:M6240"/>
    <mergeCell ref="N6239:S6239"/>
    <mergeCell ref="T6239:AB6239"/>
    <mergeCell ref="AC6239:AF6240"/>
    <mergeCell ref="N6240:O6240"/>
    <mergeCell ref="P6240:S6240"/>
    <mergeCell ref="T6240:W6240"/>
    <mergeCell ref="X6240:AB6240"/>
    <mergeCell ref="Y6235:AC6236"/>
    <mergeCell ref="AD6235:AF6236"/>
    <mergeCell ref="E6236:G6236"/>
    <mergeCell ref="A6237:AE6237"/>
    <mergeCell ref="AF6237:AF6238"/>
    <mergeCell ref="A6238:AE6238"/>
    <mergeCell ref="A6230:AF6230"/>
    <mergeCell ref="A6232:X6232"/>
    <mergeCell ref="Y6232:AF6232"/>
    <mergeCell ref="A6234:D6234"/>
    <mergeCell ref="E6234:G6235"/>
    <mergeCell ref="H6234:H6236"/>
    <mergeCell ref="I6234:X6236"/>
    <mergeCell ref="Y6234:AC6234"/>
    <mergeCell ref="AD6234:AF6234"/>
    <mergeCell ref="A6235:D6236"/>
    <mergeCell ref="A6220:L6220"/>
    <mergeCell ref="M6220:W6220"/>
    <mergeCell ref="Z6220:AF6220"/>
    <mergeCell ref="A6221:AF6221"/>
    <mergeCell ref="G6223:Z6226"/>
    <mergeCell ref="AB6223:AF6225"/>
    <mergeCell ref="B6224:E6227"/>
    <mergeCell ref="AB6226:AD6228"/>
    <mergeCell ref="AE6226:AF6228"/>
    <mergeCell ref="G6227:Z6228"/>
    <mergeCell ref="A6251:L6251"/>
    <mergeCell ref="M6251:W6251"/>
    <mergeCell ref="X6251:Y6251"/>
    <mergeCell ref="Z6251:AF6251"/>
    <mergeCell ref="A6252:N6252"/>
    <mergeCell ref="O6252:R6252"/>
    <mergeCell ref="S6252:V6252"/>
    <mergeCell ref="W6252:AB6252"/>
    <mergeCell ref="AC6252:AF6252"/>
    <mergeCell ref="M6249:W6249"/>
    <mergeCell ref="Z6249:AF6249"/>
    <mergeCell ref="A6250:N6250"/>
    <mergeCell ref="O6250:R6250"/>
    <mergeCell ref="S6250:V6250"/>
    <mergeCell ref="W6250:AB6250"/>
    <mergeCell ref="AC6250:AF6250"/>
    <mergeCell ref="M6246:W6246"/>
    <mergeCell ref="Z6246:AF6246"/>
    <mergeCell ref="M6247:W6247"/>
    <mergeCell ref="Z6247:AF6247"/>
    <mergeCell ref="M6248:W6248"/>
    <mergeCell ref="Z6248:AF6248"/>
    <mergeCell ref="D6244:N6244"/>
    <mergeCell ref="O6244:R6244"/>
    <mergeCell ref="S6244:V6244"/>
    <mergeCell ref="W6244:AB6244"/>
    <mergeCell ref="AC6244:AF6244"/>
    <mergeCell ref="M6245:W6245"/>
    <mergeCell ref="Z6245:AF6245"/>
    <mergeCell ref="A6242:L6242"/>
    <mergeCell ref="M6242:W6242"/>
    <mergeCell ref="X6242:Y6242"/>
    <mergeCell ref="Z6242:AF6242"/>
    <mergeCell ref="A6243:N6243"/>
    <mergeCell ref="O6243:R6243"/>
    <mergeCell ref="S6243:V6243"/>
    <mergeCell ref="W6243:AB6243"/>
    <mergeCell ref="AC6243:AF6243"/>
    <mergeCell ref="A6259:L6259"/>
    <mergeCell ref="M6259:W6259"/>
    <mergeCell ref="X6259:Y6261"/>
    <mergeCell ref="Z6259:AF6259"/>
    <mergeCell ref="A6260:J6260"/>
    <mergeCell ref="K6260:P6260"/>
    <mergeCell ref="R6260:T6260"/>
    <mergeCell ref="V6260:W6260"/>
    <mergeCell ref="Z6260:AF6260"/>
    <mergeCell ref="A6261:L6261"/>
    <mergeCell ref="AC6256:AF6256"/>
    <mergeCell ref="A6257:L6257"/>
    <mergeCell ref="M6257:W6257"/>
    <mergeCell ref="X6257:Y6257"/>
    <mergeCell ref="Z6257:AF6257"/>
    <mergeCell ref="A6258:AF6258"/>
    <mergeCell ref="A6255:L6255"/>
    <mergeCell ref="M6255:W6255"/>
    <mergeCell ref="X6255:Y6255"/>
    <mergeCell ref="Z6255:AF6255"/>
    <mergeCell ref="A6256:I6256"/>
    <mergeCell ref="J6256:K6256"/>
    <mergeCell ref="N6256:O6256"/>
    <mergeCell ref="P6256:S6256"/>
    <mergeCell ref="T6256:W6256"/>
    <mergeCell ref="X6256:AB6256"/>
    <mergeCell ref="A6253:L6253"/>
    <mergeCell ref="M6253:W6253"/>
    <mergeCell ref="X6253:Y6253"/>
    <mergeCell ref="Z6253:AF6253"/>
    <mergeCell ref="A6254:N6254"/>
    <mergeCell ref="O6254:R6254"/>
    <mergeCell ref="S6254:V6254"/>
    <mergeCell ref="W6254:AB6254"/>
    <mergeCell ref="AC6254:AF6254"/>
    <mergeCell ref="A6279:AE6279"/>
    <mergeCell ref="AF6279:AF6280"/>
    <mergeCell ref="A6280:AE6280"/>
    <mergeCell ref="A6281:L6282"/>
    <mergeCell ref="M6281:M6282"/>
    <mergeCell ref="N6281:S6281"/>
    <mergeCell ref="T6281:AB6281"/>
    <mergeCell ref="AC6281:AF6282"/>
    <mergeCell ref="N6282:O6282"/>
    <mergeCell ref="P6282:S6282"/>
    <mergeCell ref="A6277:D6277"/>
    <mergeCell ref="E6277:G6277"/>
    <mergeCell ref="Y6277:AC6277"/>
    <mergeCell ref="AD6277:AF6277"/>
    <mergeCell ref="A6278:G6278"/>
    <mergeCell ref="I6278:AF6278"/>
    <mergeCell ref="A6272:AF6272"/>
    <mergeCell ref="A6273:X6273"/>
    <mergeCell ref="Y6273:AF6273"/>
    <mergeCell ref="A6275:D6276"/>
    <mergeCell ref="E6275:H6275"/>
    <mergeCell ref="I6275:X6277"/>
    <mergeCell ref="Y6275:AC6276"/>
    <mergeCell ref="AD6275:AF6276"/>
    <mergeCell ref="E6276:G6276"/>
    <mergeCell ref="H6276:H6278"/>
    <mergeCell ref="M6261:W6261"/>
    <mergeCell ref="Z6261:AF6261"/>
    <mergeCell ref="A6262:AF6262"/>
    <mergeCell ref="G6265:Z6268"/>
    <mergeCell ref="AB6265:AF6267"/>
    <mergeCell ref="B6266:E6269"/>
    <mergeCell ref="AB6268:AD6271"/>
    <mergeCell ref="AE6268:AF6271"/>
    <mergeCell ref="G6269:Z6270"/>
    <mergeCell ref="M6291:W6291"/>
    <mergeCell ref="Z6291:AF6291"/>
    <mergeCell ref="A6292:N6292"/>
    <mergeCell ref="O6292:R6292"/>
    <mergeCell ref="S6292:V6292"/>
    <mergeCell ref="W6292:AB6292"/>
    <mergeCell ref="AC6292:AF6292"/>
    <mergeCell ref="M6288:W6288"/>
    <mergeCell ref="Z6288:AF6288"/>
    <mergeCell ref="M6289:W6289"/>
    <mergeCell ref="Z6289:AF6289"/>
    <mergeCell ref="M6290:W6290"/>
    <mergeCell ref="Z6290:AF6290"/>
    <mergeCell ref="D6286:N6286"/>
    <mergeCell ref="O6286:R6286"/>
    <mergeCell ref="S6286:V6286"/>
    <mergeCell ref="W6286:AB6286"/>
    <mergeCell ref="AC6286:AF6286"/>
    <mergeCell ref="M6287:W6287"/>
    <mergeCell ref="Z6287:AF6287"/>
    <mergeCell ref="AC6283:AF6283"/>
    <mergeCell ref="A6284:L6284"/>
    <mergeCell ref="M6284:W6284"/>
    <mergeCell ref="X6284:Y6284"/>
    <mergeCell ref="Z6284:AF6284"/>
    <mergeCell ref="A6285:N6285"/>
    <mergeCell ref="O6285:R6285"/>
    <mergeCell ref="S6285:V6285"/>
    <mergeCell ref="W6285:AB6285"/>
    <mergeCell ref="AC6285:AF6285"/>
    <mergeCell ref="T6282:W6282"/>
    <mergeCell ref="X6282:AB6282"/>
    <mergeCell ref="D6283:L6283"/>
    <mergeCell ref="N6283:O6283"/>
    <mergeCell ref="P6283:S6283"/>
    <mergeCell ref="T6283:W6283"/>
    <mergeCell ref="X6283:AB6283"/>
    <mergeCell ref="AC6298:AF6298"/>
    <mergeCell ref="A6299:L6299"/>
    <mergeCell ref="M6299:W6299"/>
    <mergeCell ref="X6299:Y6299"/>
    <mergeCell ref="Z6299:AF6299"/>
    <mergeCell ref="A6300:AF6300"/>
    <mergeCell ref="A6297:L6297"/>
    <mergeCell ref="M6297:W6297"/>
    <mergeCell ref="X6297:Y6297"/>
    <mergeCell ref="Z6297:AF6297"/>
    <mergeCell ref="A6298:I6298"/>
    <mergeCell ref="J6298:K6298"/>
    <mergeCell ref="N6298:O6298"/>
    <mergeCell ref="P6298:S6298"/>
    <mergeCell ref="T6298:W6298"/>
    <mergeCell ref="X6298:AB6298"/>
    <mergeCell ref="A6295:L6295"/>
    <mergeCell ref="M6295:W6295"/>
    <mergeCell ref="X6295:Y6295"/>
    <mergeCell ref="Z6295:AF6295"/>
    <mergeCell ref="A6296:N6296"/>
    <mergeCell ref="O6296:R6296"/>
    <mergeCell ref="S6296:V6296"/>
    <mergeCell ref="W6296:AB6296"/>
    <mergeCell ref="AC6296:AF6296"/>
    <mergeCell ref="A6293:L6293"/>
    <mergeCell ref="M6293:W6293"/>
    <mergeCell ref="X6293:Y6293"/>
    <mergeCell ref="Z6293:AF6293"/>
    <mergeCell ref="A6294:N6294"/>
    <mergeCell ref="O6294:R6294"/>
    <mergeCell ref="S6294:V6294"/>
    <mergeCell ref="W6294:AB6294"/>
    <mergeCell ref="AC6294:AF6294"/>
    <mergeCell ref="A6320:D6321"/>
    <mergeCell ref="Y6320:AC6321"/>
    <mergeCell ref="AD6320:AF6321"/>
    <mergeCell ref="E6321:G6321"/>
    <mergeCell ref="A6322:G6322"/>
    <mergeCell ref="I6322:AF6322"/>
    <mergeCell ref="G6312:Z6313"/>
    <mergeCell ref="A6315:AF6315"/>
    <mergeCell ref="A6317:X6317"/>
    <mergeCell ref="Y6317:AF6317"/>
    <mergeCell ref="A6319:D6319"/>
    <mergeCell ref="E6319:G6320"/>
    <mergeCell ref="H6319:H6322"/>
    <mergeCell ref="I6319:X6321"/>
    <mergeCell ref="Y6319:AC6319"/>
    <mergeCell ref="AD6319:AF6319"/>
    <mergeCell ref="A6304:U6304"/>
    <mergeCell ref="A6305:L6305"/>
    <mergeCell ref="M6305:W6305"/>
    <mergeCell ref="Z6305:AF6305"/>
    <mergeCell ref="A6306:AF6306"/>
    <mergeCell ref="G6309:Z6311"/>
    <mergeCell ref="AB6309:AF6310"/>
    <mergeCell ref="B6310:E6312"/>
    <mergeCell ref="AB6311:AD6313"/>
    <mergeCell ref="AE6311:AF6314"/>
    <mergeCell ref="A6301:L6301"/>
    <mergeCell ref="M6301:W6301"/>
    <mergeCell ref="X6301:Y6305"/>
    <mergeCell ref="Z6301:AF6302"/>
    <mergeCell ref="A6302:J6303"/>
    <mergeCell ref="K6302:P6303"/>
    <mergeCell ref="R6302:T6303"/>
    <mergeCell ref="U6302:W6302"/>
    <mergeCell ref="V6303:W6304"/>
    <mergeCell ref="Z6303:AF6304"/>
    <mergeCell ref="M6334:W6334"/>
    <mergeCell ref="Z6334:AF6334"/>
    <mergeCell ref="M6335:W6335"/>
    <mergeCell ref="Z6335:AF6335"/>
    <mergeCell ref="A6336:N6336"/>
    <mergeCell ref="O6336:R6336"/>
    <mergeCell ref="S6336:V6336"/>
    <mergeCell ref="W6336:AB6336"/>
    <mergeCell ref="AC6336:AF6336"/>
    <mergeCell ref="M6331:W6331"/>
    <mergeCell ref="Z6331:AF6331"/>
    <mergeCell ref="M6332:W6332"/>
    <mergeCell ref="Z6332:AF6332"/>
    <mergeCell ref="M6333:W6333"/>
    <mergeCell ref="Z6333:AF6333"/>
    <mergeCell ref="A6329:N6329"/>
    <mergeCell ref="O6329:R6329"/>
    <mergeCell ref="S6329:V6329"/>
    <mergeCell ref="W6329:AB6329"/>
    <mergeCell ref="AC6329:AF6329"/>
    <mergeCell ref="D6330:N6330"/>
    <mergeCell ref="O6330:R6330"/>
    <mergeCell ref="S6330:V6330"/>
    <mergeCell ref="W6330:AB6330"/>
    <mergeCell ref="AC6330:AF6330"/>
    <mergeCell ref="T6327:W6327"/>
    <mergeCell ref="X6327:AB6327"/>
    <mergeCell ref="A6328:L6328"/>
    <mergeCell ref="M6328:W6328"/>
    <mergeCell ref="X6328:Y6328"/>
    <mergeCell ref="Z6328:AF6328"/>
    <mergeCell ref="A6323:AE6323"/>
    <mergeCell ref="AF6323:AF6325"/>
    <mergeCell ref="A6324:AE6325"/>
    <mergeCell ref="A6326:L6327"/>
    <mergeCell ref="M6326:M6327"/>
    <mergeCell ref="N6326:S6326"/>
    <mergeCell ref="T6326:AB6326"/>
    <mergeCell ref="AC6326:AF6327"/>
    <mergeCell ref="N6327:O6327"/>
    <mergeCell ref="P6327:S6327"/>
    <mergeCell ref="A6343:N6343"/>
    <mergeCell ref="O6343:R6343"/>
    <mergeCell ref="S6343:V6343"/>
    <mergeCell ref="W6343:AB6343"/>
    <mergeCell ref="AC6343:AF6343"/>
    <mergeCell ref="D6344:N6344"/>
    <mergeCell ref="O6344:R6344"/>
    <mergeCell ref="S6344:V6344"/>
    <mergeCell ref="W6344:AB6344"/>
    <mergeCell ref="AC6344:AF6344"/>
    <mergeCell ref="D6341:N6341"/>
    <mergeCell ref="O6341:R6341"/>
    <mergeCell ref="S6341:V6341"/>
    <mergeCell ref="W6341:AB6341"/>
    <mergeCell ref="AC6341:AF6341"/>
    <mergeCell ref="A6342:L6342"/>
    <mergeCell ref="M6342:W6342"/>
    <mergeCell ref="X6342:Y6342"/>
    <mergeCell ref="Z6342:AF6342"/>
    <mergeCell ref="D6339:N6339"/>
    <mergeCell ref="O6339:R6339"/>
    <mergeCell ref="S6339:V6339"/>
    <mergeCell ref="W6339:AB6339"/>
    <mergeCell ref="AC6339:AF6339"/>
    <mergeCell ref="D6340:N6340"/>
    <mergeCell ref="O6340:R6340"/>
    <mergeCell ref="S6340:V6340"/>
    <mergeCell ref="W6340:AB6340"/>
    <mergeCell ref="AC6340:AF6340"/>
    <mergeCell ref="D6337:N6337"/>
    <mergeCell ref="O6337:R6337"/>
    <mergeCell ref="S6337:V6337"/>
    <mergeCell ref="W6337:AB6337"/>
    <mergeCell ref="AC6337:AF6337"/>
    <mergeCell ref="D6338:N6338"/>
    <mergeCell ref="O6338:R6338"/>
    <mergeCell ref="S6338:V6338"/>
    <mergeCell ref="W6338:AB6338"/>
    <mergeCell ref="AC6338:AF6338"/>
    <mergeCell ref="D6351:N6351"/>
    <mergeCell ref="O6351:R6351"/>
    <mergeCell ref="S6351:V6351"/>
    <mergeCell ref="W6351:AB6351"/>
    <mergeCell ref="AC6351:AF6351"/>
    <mergeCell ref="A6352:L6352"/>
    <mergeCell ref="M6352:W6352"/>
    <mergeCell ref="X6352:Y6352"/>
    <mergeCell ref="Z6352:AF6352"/>
    <mergeCell ref="D6349:N6349"/>
    <mergeCell ref="O6349:R6349"/>
    <mergeCell ref="S6349:V6349"/>
    <mergeCell ref="W6349:AB6349"/>
    <mergeCell ref="AC6349:AF6349"/>
    <mergeCell ref="D6350:N6350"/>
    <mergeCell ref="O6350:R6350"/>
    <mergeCell ref="S6350:V6350"/>
    <mergeCell ref="W6350:AB6350"/>
    <mergeCell ref="AC6350:AF6350"/>
    <mergeCell ref="D6347:N6347"/>
    <mergeCell ref="O6347:R6347"/>
    <mergeCell ref="S6347:V6347"/>
    <mergeCell ref="W6347:AB6347"/>
    <mergeCell ref="AC6347:AF6347"/>
    <mergeCell ref="D6348:N6348"/>
    <mergeCell ref="O6348:R6348"/>
    <mergeCell ref="S6348:V6348"/>
    <mergeCell ref="W6348:AB6348"/>
    <mergeCell ref="AC6348:AF6348"/>
    <mergeCell ref="A6345:L6345"/>
    <mergeCell ref="M6345:W6345"/>
    <mergeCell ref="X6345:Y6345"/>
    <mergeCell ref="Z6345:AF6345"/>
    <mergeCell ref="A6346:N6346"/>
    <mergeCell ref="O6346:R6346"/>
    <mergeCell ref="S6346:V6346"/>
    <mergeCell ref="W6346:AB6346"/>
    <mergeCell ref="AC6346:AF6346"/>
    <mergeCell ref="A6364:AF6364"/>
    <mergeCell ref="A6365:X6365"/>
    <mergeCell ref="Y6365:AF6365"/>
    <mergeCell ref="A6367:I6367"/>
    <mergeCell ref="J6367:K6367"/>
    <mergeCell ref="N6367:O6367"/>
    <mergeCell ref="P6367:S6367"/>
    <mergeCell ref="T6367:W6367"/>
    <mergeCell ref="X6367:AB6367"/>
    <mergeCell ref="AC6367:AF6367"/>
    <mergeCell ref="AC6355:AF6355"/>
    <mergeCell ref="G6357:Z6360"/>
    <mergeCell ref="AB6357:AF6359"/>
    <mergeCell ref="B6358:E6361"/>
    <mergeCell ref="AB6360:AD6363"/>
    <mergeCell ref="AE6360:AF6363"/>
    <mergeCell ref="G6361:Z6362"/>
    <mergeCell ref="D6355:I6355"/>
    <mergeCell ref="J6355:K6355"/>
    <mergeCell ref="N6355:O6355"/>
    <mergeCell ref="P6355:S6355"/>
    <mergeCell ref="T6355:W6355"/>
    <mergeCell ref="X6355:AB6355"/>
    <mergeCell ref="AC6353:AF6353"/>
    <mergeCell ref="D6354:I6354"/>
    <mergeCell ref="J6354:K6354"/>
    <mergeCell ref="N6354:O6354"/>
    <mergeCell ref="P6354:S6354"/>
    <mergeCell ref="T6354:W6354"/>
    <mergeCell ref="X6354:AB6354"/>
    <mergeCell ref="AC6354:AF6354"/>
    <mergeCell ref="A6353:I6353"/>
    <mergeCell ref="J6353:K6353"/>
    <mergeCell ref="N6353:O6353"/>
    <mergeCell ref="P6353:S6353"/>
    <mergeCell ref="T6353:W6353"/>
    <mergeCell ref="X6353:AB6353"/>
    <mergeCell ref="M6375:W6375"/>
    <mergeCell ref="Z6375:AF6375"/>
    <mergeCell ref="A6376:AF6376"/>
    <mergeCell ref="G6381:Z6383"/>
    <mergeCell ref="AB6381:AF6382"/>
    <mergeCell ref="B6382:E6384"/>
    <mergeCell ref="AB6383:AD6385"/>
    <mergeCell ref="AE6383:AF6386"/>
    <mergeCell ref="G6384:Z6385"/>
    <mergeCell ref="A6373:L6373"/>
    <mergeCell ref="M6373:W6373"/>
    <mergeCell ref="X6373:Y6375"/>
    <mergeCell ref="Z6373:AF6373"/>
    <mergeCell ref="A6374:J6374"/>
    <mergeCell ref="K6374:P6374"/>
    <mergeCell ref="R6374:T6374"/>
    <mergeCell ref="V6374:W6374"/>
    <mergeCell ref="Z6374:AF6374"/>
    <mergeCell ref="A6375:L6375"/>
    <mergeCell ref="AC6370:AF6370"/>
    <mergeCell ref="A6371:L6371"/>
    <mergeCell ref="M6371:W6371"/>
    <mergeCell ref="X6371:Y6371"/>
    <mergeCell ref="Z6371:AF6371"/>
    <mergeCell ref="A6372:AF6372"/>
    <mergeCell ref="D6370:I6370"/>
    <mergeCell ref="J6370:K6370"/>
    <mergeCell ref="N6370:O6370"/>
    <mergeCell ref="P6370:S6370"/>
    <mergeCell ref="T6370:W6370"/>
    <mergeCell ref="X6370:AB6370"/>
    <mergeCell ref="AC6368:AF6368"/>
    <mergeCell ref="D6369:I6369"/>
    <mergeCell ref="J6369:K6369"/>
    <mergeCell ref="N6369:O6369"/>
    <mergeCell ref="P6369:S6369"/>
    <mergeCell ref="T6369:W6369"/>
    <mergeCell ref="X6369:AB6369"/>
    <mergeCell ref="AC6369:AF6369"/>
    <mergeCell ref="D6368:I6368"/>
    <mergeCell ref="J6368:K6368"/>
    <mergeCell ref="N6368:O6368"/>
    <mergeCell ref="P6368:S6368"/>
    <mergeCell ref="T6368:W6368"/>
    <mergeCell ref="X6368:AB6368"/>
    <mergeCell ref="T6400:W6400"/>
    <mergeCell ref="X6400:AB6400"/>
    <mergeCell ref="D6401:L6401"/>
    <mergeCell ref="N6401:O6401"/>
    <mergeCell ref="P6401:S6401"/>
    <mergeCell ref="T6401:W6401"/>
    <mergeCell ref="X6401:AB6401"/>
    <mergeCell ref="A6396:AE6396"/>
    <mergeCell ref="AF6396:AF6398"/>
    <mergeCell ref="A6397:AE6398"/>
    <mergeCell ref="A6399:L6400"/>
    <mergeCell ref="M6399:M6400"/>
    <mergeCell ref="N6399:S6399"/>
    <mergeCell ref="T6399:AB6399"/>
    <mergeCell ref="AC6399:AF6400"/>
    <mergeCell ref="N6400:O6400"/>
    <mergeCell ref="P6400:S6400"/>
    <mergeCell ref="A6393:D6394"/>
    <mergeCell ref="Y6393:AC6394"/>
    <mergeCell ref="AD6393:AF6394"/>
    <mergeCell ref="E6394:G6394"/>
    <mergeCell ref="A6395:G6395"/>
    <mergeCell ref="I6395:AF6395"/>
    <mergeCell ref="A6387:AF6387"/>
    <mergeCell ref="A6389:X6389"/>
    <mergeCell ref="Y6389:AF6389"/>
    <mergeCell ref="A6391:D6392"/>
    <mergeCell ref="E6391:H6391"/>
    <mergeCell ref="I6391:X6394"/>
    <mergeCell ref="Y6391:AC6392"/>
    <mergeCell ref="AD6391:AF6392"/>
    <mergeCell ref="E6392:G6393"/>
    <mergeCell ref="H6392:H6395"/>
    <mergeCell ref="A6411:L6411"/>
    <mergeCell ref="M6411:W6411"/>
    <mergeCell ref="X6411:Y6411"/>
    <mergeCell ref="Z6411:AF6411"/>
    <mergeCell ref="A6412:N6412"/>
    <mergeCell ref="O6412:R6412"/>
    <mergeCell ref="S6412:V6412"/>
    <mergeCell ref="W6412:AB6412"/>
    <mergeCell ref="AC6412:AF6412"/>
    <mergeCell ref="M6409:W6409"/>
    <mergeCell ref="Z6409:AF6409"/>
    <mergeCell ref="A6410:N6410"/>
    <mergeCell ref="O6410:R6410"/>
    <mergeCell ref="S6410:V6410"/>
    <mergeCell ref="W6410:AB6410"/>
    <mergeCell ref="AC6410:AF6410"/>
    <mergeCell ref="M6406:W6406"/>
    <mergeCell ref="Z6406:AF6406"/>
    <mergeCell ref="M6407:W6407"/>
    <mergeCell ref="Z6407:AF6407"/>
    <mergeCell ref="M6408:W6408"/>
    <mergeCell ref="Z6408:AF6408"/>
    <mergeCell ref="D6404:N6404"/>
    <mergeCell ref="O6404:R6404"/>
    <mergeCell ref="S6404:V6404"/>
    <mergeCell ref="W6404:AB6404"/>
    <mergeCell ref="AC6404:AF6404"/>
    <mergeCell ref="M6405:W6405"/>
    <mergeCell ref="Z6405:AF6405"/>
    <mergeCell ref="AC6401:AF6401"/>
    <mergeCell ref="A6402:L6402"/>
    <mergeCell ref="M6402:W6402"/>
    <mergeCell ref="X6402:Y6402"/>
    <mergeCell ref="Z6402:AF6402"/>
    <mergeCell ref="A6403:N6403"/>
    <mergeCell ref="O6403:R6403"/>
    <mergeCell ref="S6403:V6403"/>
    <mergeCell ref="W6403:AB6403"/>
    <mergeCell ref="AC6403:AF6403"/>
    <mergeCell ref="A6422:L6422"/>
    <mergeCell ref="M6422:W6422"/>
    <mergeCell ref="Z6422:AF6422"/>
    <mergeCell ref="A6423:AF6423"/>
    <mergeCell ref="A6419:L6419"/>
    <mergeCell ref="M6419:W6419"/>
    <mergeCell ref="X6419:Y6422"/>
    <mergeCell ref="Z6419:AF6420"/>
    <mergeCell ref="A6420:J6421"/>
    <mergeCell ref="K6420:P6421"/>
    <mergeCell ref="R6420:T6421"/>
    <mergeCell ref="U6420:W6420"/>
    <mergeCell ref="V6421:W6421"/>
    <mergeCell ref="Z6421:AF6421"/>
    <mergeCell ref="AC6416:AF6416"/>
    <mergeCell ref="A6417:L6417"/>
    <mergeCell ref="M6417:W6417"/>
    <mergeCell ref="X6417:Y6417"/>
    <mergeCell ref="Z6417:AF6417"/>
    <mergeCell ref="A6418:AF6418"/>
    <mergeCell ref="A6415:L6415"/>
    <mergeCell ref="M6415:W6415"/>
    <mergeCell ref="X6415:Y6415"/>
    <mergeCell ref="Z6415:AF6415"/>
    <mergeCell ref="A6416:I6416"/>
    <mergeCell ref="J6416:K6416"/>
    <mergeCell ref="N6416:O6416"/>
    <mergeCell ref="P6416:S6416"/>
    <mergeCell ref="T6416:W6416"/>
    <mergeCell ref="X6416:AB6416"/>
    <mergeCell ref="A6413:L6413"/>
    <mergeCell ref="M6413:W6413"/>
    <mergeCell ref="X6413:Y6413"/>
    <mergeCell ref="Z6413:AF6413"/>
    <mergeCell ref="A6414:N6414"/>
    <mergeCell ref="O6414:R6414"/>
    <mergeCell ref="S6414:V6414"/>
    <mergeCell ref="W6414:AB6414"/>
    <mergeCell ref="AC6414:AF6414"/>
  </mergeCells>
  <pageMargins left="0.511811024" right="0.511811024" top="0.78740157499999996" bottom="0.78740157499999996" header="0.31496062000000002" footer="0.31496062000000002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9D27A-6F51-42A8-B0F2-14EDE383A003}">
  <sheetPr>
    <pageSetUpPr fitToPage="1"/>
  </sheetPr>
  <dimension ref="A1:K38"/>
  <sheetViews>
    <sheetView showGridLines="0" view="pageBreakPreview" topLeftCell="A8" zoomScaleNormal="100" workbookViewId="0">
      <selection sqref="A1:G32"/>
    </sheetView>
  </sheetViews>
  <sheetFormatPr defaultColWidth="9" defaultRowHeight="15"/>
  <cols>
    <col min="1" max="1" width="24.28515625" style="194" customWidth="1"/>
    <col min="2" max="2" width="58.5703125" style="194" customWidth="1"/>
    <col min="3" max="3" width="14.5703125" style="194" customWidth="1"/>
    <col min="4" max="4" width="18.28515625" style="194" customWidth="1"/>
    <col min="5" max="5" width="27.28515625" style="194" customWidth="1"/>
    <col min="6" max="6" width="26.7109375" style="194" customWidth="1"/>
    <col min="7" max="7" width="15" style="194" customWidth="1"/>
    <col min="8" max="8" width="17.28515625" style="194" customWidth="1"/>
    <col min="9" max="9" width="15.28515625" style="194" customWidth="1"/>
    <col min="10" max="16384" width="9" style="194"/>
  </cols>
  <sheetData>
    <row r="1" spans="1:9" s="180" customFormat="1">
      <c r="A1" s="177" t="s">
        <v>323</v>
      </c>
      <c r="B1" s="178"/>
      <c r="C1" s="178"/>
      <c r="D1" s="178"/>
      <c r="E1" s="178"/>
      <c r="F1" s="179"/>
    </row>
    <row r="2" spans="1:9" s="180" customFormat="1">
      <c r="A2" s="181" t="s">
        <v>1231</v>
      </c>
      <c r="B2" s="182"/>
      <c r="C2" s="182"/>
      <c r="D2" s="182"/>
      <c r="E2" s="182"/>
      <c r="F2" s="183"/>
      <c r="H2" s="184">
        <v>6</v>
      </c>
      <c r="I2" s="180" t="s">
        <v>1232</v>
      </c>
    </row>
    <row r="3" spans="1:9" s="180" customFormat="1">
      <c r="A3" s="185" t="s">
        <v>355</v>
      </c>
      <c r="B3" s="186"/>
      <c r="C3" s="186"/>
      <c r="D3" s="186"/>
      <c r="E3" s="186"/>
      <c r="F3" s="187"/>
    </row>
    <row r="4" spans="1:9" ht="15" customHeight="1">
      <c r="A4" s="188"/>
      <c r="B4" s="189"/>
      <c r="C4" s="190"/>
      <c r="D4" s="191"/>
      <c r="E4" s="192"/>
      <c r="F4" s="193"/>
    </row>
    <row r="5" spans="1:9">
      <c r="A5" s="1339" t="s">
        <v>1233</v>
      </c>
      <c r="B5" s="1339"/>
      <c r="C5" s="1339"/>
      <c r="D5" s="1339"/>
      <c r="E5" s="1339"/>
      <c r="F5" s="1339"/>
    </row>
    <row r="6" spans="1:9">
      <c r="A6" s="1339" t="s">
        <v>1234</v>
      </c>
      <c r="B6" s="1339"/>
      <c r="C6" s="1339"/>
      <c r="D6" s="1339"/>
      <c r="E6" s="1339"/>
      <c r="F6" s="1339"/>
    </row>
    <row r="7" spans="1:9">
      <c r="A7" s="195"/>
      <c r="B7" s="196"/>
      <c r="C7" s="196"/>
      <c r="D7" s="196"/>
      <c r="E7" s="197" t="s">
        <v>1235</v>
      </c>
      <c r="F7" s="198">
        <v>45839</v>
      </c>
    </row>
    <row r="8" spans="1:9">
      <c r="A8" s="199"/>
      <c r="B8" s="200"/>
      <c r="C8" s="201"/>
      <c r="D8" s="201"/>
      <c r="E8" s="202"/>
      <c r="F8" s="203" t="s">
        <v>1236</v>
      </c>
    </row>
    <row r="9" spans="1:9" ht="45">
      <c r="A9" s="204" t="s">
        <v>3</v>
      </c>
      <c r="B9" s="204" t="s">
        <v>1237</v>
      </c>
      <c r="C9" s="204" t="s">
        <v>407</v>
      </c>
      <c r="D9" s="204" t="s">
        <v>1238</v>
      </c>
      <c r="E9" s="205" t="s">
        <v>1239</v>
      </c>
      <c r="F9" s="205" t="s">
        <v>1240</v>
      </c>
    </row>
    <row r="10" spans="1:9" ht="18" customHeight="1">
      <c r="A10" s="206" t="s">
        <v>1241</v>
      </c>
      <c r="B10" s="207" t="s">
        <v>1242</v>
      </c>
      <c r="C10" s="208"/>
      <c r="D10" s="208"/>
      <c r="E10" s="208"/>
      <c r="F10" s="209"/>
    </row>
    <row r="11" spans="1:9" ht="18" customHeight="1">
      <c r="A11" s="210" t="s">
        <v>1243</v>
      </c>
      <c r="B11" s="211" t="s">
        <v>1244</v>
      </c>
      <c r="C11" s="210" t="s">
        <v>1245</v>
      </c>
      <c r="D11" s="212">
        <v>5</v>
      </c>
      <c r="E11" s="213">
        <f>'02-ADM-Fixa'!G43</f>
        <v>22198.449999999997</v>
      </c>
      <c r="F11" s="213">
        <f>E11*D11</f>
        <v>110992.24999999999</v>
      </c>
    </row>
    <row r="12" spans="1:9" ht="18" customHeight="1">
      <c r="A12" s="210" t="s">
        <v>1246</v>
      </c>
      <c r="B12" s="211" t="s">
        <v>1247</v>
      </c>
      <c r="C12" s="210" t="s">
        <v>1245</v>
      </c>
      <c r="D12" s="212">
        <v>5</v>
      </c>
      <c r="E12" s="213">
        <f>'02-ADM-Fixa'!J61</f>
        <v>30830.340000000004</v>
      </c>
      <c r="F12" s="213">
        <f>E12*D12</f>
        <v>154151.70000000001</v>
      </c>
    </row>
    <row r="13" spans="1:9" ht="18" customHeight="1">
      <c r="A13" s="1340" t="s">
        <v>1248</v>
      </c>
      <c r="B13" s="1340"/>
      <c r="C13" s="1340"/>
      <c r="D13" s="1340"/>
      <c r="E13" s="1340"/>
      <c r="F13" s="214">
        <f>SUM(F11:F12)</f>
        <v>265143.95</v>
      </c>
    </row>
    <row r="14" spans="1:9" ht="18" customHeight="1">
      <c r="A14" s="206" t="s">
        <v>1249</v>
      </c>
      <c r="B14" s="207" t="s">
        <v>1250</v>
      </c>
      <c r="C14" s="208"/>
      <c r="D14" s="215"/>
      <c r="E14" s="216"/>
      <c r="F14" s="217"/>
    </row>
    <row r="15" spans="1:9" ht="18" customHeight="1">
      <c r="A15" s="218" t="s">
        <v>1251</v>
      </c>
      <c r="B15" s="219" t="s">
        <v>1252</v>
      </c>
      <c r="C15" s="210" t="s">
        <v>1245</v>
      </c>
      <c r="D15" s="210">
        <v>5</v>
      </c>
      <c r="E15" s="213">
        <f>'03-ADM-Vinculada'!G47</f>
        <v>23615.77</v>
      </c>
      <c r="F15" s="213">
        <f t="shared" ref="F15" si="0">E15*D15</f>
        <v>118078.85</v>
      </c>
      <c r="H15" s="220"/>
    </row>
    <row r="16" spans="1:9" ht="18" customHeight="1">
      <c r="A16" s="1340" t="s">
        <v>1253</v>
      </c>
      <c r="B16" s="1340"/>
      <c r="C16" s="1340"/>
      <c r="D16" s="1340"/>
      <c r="E16" s="1340"/>
      <c r="F16" s="214">
        <f>SUM(F15:F15)</f>
        <v>118078.85</v>
      </c>
    </row>
    <row r="17" spans="1:11" ht="18" customHeight="1">
      <c r="A17" s="206" t="s">
        <v>1254</v>
      </c>
      <c r="B17" s="207" t="s">
        <v>1255</v>
      </c>
      <c r="C17" s="208"/>
      <c r="D17" s="215"/>
      <c r="E17" s="216"/>
      <c r="F17" s="217"/>
    </row>
    <row r="18" spans="1:11" ht="18" customHeight="1">
      <c r="A18" s="221" t="s">
        <v>1256</v>
      </c>
      <c r="B18" s="222" t="s">
        <v>1257</v>
      </c>
      <c r="C18" s="221" t="s">
        <v>1258</v>
      </c>
      <c r="D18" s="223">
        <f>'04-ADM-Variavel'!G10</f>
        <v>16.348263980682912</v>
      </c>
      <c r="E18" s="224">
        <f>'05-ADM-Variavel$'!G14</f>
        <v>8473.7999999999993</v>
      </c>
      <c r="F18" s="224">
        <f>E18*D18</f>
        <v>138531.91931951084</v>
      </c>
    </row>
    <row r="19" spans="1:11" ht="18" customHeight="1">
      <c r="A19" s="221" t="s">
        <v>1259</v>
      </c>
      <c r="B19" s="225" t="s">
        <v>1260</v>
      </c>
      <c r="C19" s="221" t="s">
        <v>1258</v>
      </c>
      <c r="D19" s="223">
        <f>'04-ADM-Variavel'!G12</f>
        <v>1.5083812726756776</v>
      </c>
      <c r="E19" s="224">
        <f>'05-ADM-Variavel$'!G27</f>
        <v>22182.61</v>
      </c>
      <c r="F19" s="224">
        <f>E19*D19</f>
        <v>33459.833503068214</v>
      </c>
    </row>
    <row r="20" spans="1:11" ht="18" customHeight="1">
      <c r="A20" s="221" t="s">
        <v>1261</v>
      </c>
      <c r="B20" s="226" t="s">
        <v>1262</v>
      </c>
      <c r="C20" s="221" t="s">
        <v>1258</v>
      </c>
      <c r="D20" s="223">
        <f>'04-ADM-Variavel'!G11</f>
        <v>6.6122366051787937E-2</v>
      </c>
      <c r="E20" s="224">
        <f>'05-ADM-Variavel$'!G32</f>
        <v>7622.15</v>
      </c>
      <c r="F20" s="224">
        <f>E20*D20</f>
        <v>503.99459240163537</v>
      </c>
    </row>
    <row r="21" spans="1:11" ht="18" customHeight="1">
      <c r="A21" s="1341" t="s">
        <v>1263</v>
      </c>
      <c r="B21" s="1341"/>
      <c r="C21" s="1341"/>
      <c r="D21" s="1341"/>
      <c r="E21" s="1341"/>
      <c r="F21" s="227">
        <f>SUM(F18:F20)</f>
        <v>172495.74741498069</v>
      </c>
    </row>
    <row r="22" spans="1:11" ht="18" customHeight="1">
      <c r="A22" s="228" t="s">
        <v>1264</v>
      </c>
      <c r="B22" s="229" t="s">
        <v>1265</v>
      </c>
      <c r="C22" s="230"/>
      <c r="D22" s="231"/>
      <c r="E22" s="232"/>
      <c r="F22" s="233"/>
    </row>
    <row r="23" spans="1:11" ht="18" customHeight="1">
      <c r="A23" s="221" t="s">
        <v>1266</v>
      </c>
      <c r="B23" s="222" t="s">
        <v>1267</v>
      </c>
      <c r="C23" s="221" t="s">
        <v>1245</v>
      </c>
      <c r="D23" s="234">
        <v>4</v>
      </c>
      <c r="E23" s="235">
        <f>'06-Manutenção Canteiro'!G17</f>
        <v>923.72</v>
      </c>
      <c r="F23" s="224">
        <f>E23*D23</f>
        <v>3694.88</v>
      </c>
    </row>
    <row r="24" spans="1:11" ht="18" customHeight="1">
      <c r="A24" s="1340" t="s">
        <v>1268</v>
      </c>
      <c r="B24" s="1340"/>
      <c r="C24" s="1340"/>
      <c r="D24" s="1340"/>
      <c r="E24" s="1340"/>
      <c r="F24" s="214">
        <f>F23</f>
        <v>3694.88</v>
      </c>
    </row>
    <row r="25" spans="1:11" ht="18" customHeight="1">
      <c r="A25" s="236"/>
      <c r="B25" s="207"/>
      <c r="C25" s="208"/>
      <c r="D25" s="208"/>
      <c r="E25" s="216"/>
      <c r="F25" s="217"/>
    </row>
    <row r="26" spans="1:11" ht="18" customHeight="1">
      <c r="A26" s="1338" t="s">
        <v>1269</v>
      </c>
      <c r="B26" s="1338"/>
      <c r="C26" s="1338"/>
      <c r="D26" s="1338"/>
      <c r="E26" s="1338"/>
      <c r="F26" s="237">
        <f>F21+F16+F13+F24</f>
        <v>559413.42741498072</v>
      </c>
    </row>
    <row r="27" spans="1:11" ht="18" customHeight="1">
      <c r="A27" s="236"/>
      <c r="B27" s="207"/>
      <c r="C27" s="208"/>
      <c r="D27" s="208"/>
      <c r="E27" s="216"/>
      <c r="F27" s="217"/>
    </row>
    <row r="28" spans="1:11" ht="18" customHeight="1">
      <c r="A28" s="206" t="s">
        <v>1270</v>
      </c>
      <c r="B28" s="207" t="s">
        <v>1271</v>
      </c>
      <c r="C28" s="208"/>
      <c r="D28" s="208"/>
      <c r="E28" s="216"/>
      <c r="F28" s="217"/>
    </row>
    <row r="29" spans="1:11" ht="18" customHeight="1">
      <c r="A29" s="238" t="s">
        <v>1272</v>
      </c>
      <c r="B29" s="239" t="s">
        <v>1271</v>
      </c>
      <c r="C29" s="210" t="s">
        <v>18</v>
      </c>
      <c r="D29" s="240">
        <v>0.05</v>
      </c>
      <c r="E29" s="241"/>
      <c r="F29" s="213">
        <f>F26*D29</f>
        <v>27970.671370749038</v>
      </c>
    </row>
    <row r="30" spans="1:11" ht="18" customHeight="1">
      <c r="A30" s="242"/>
      <c r="B30" s="243"/>
      <c r="C30" s="215"/>
      <c r="D30" s="244"/>
      <c r="E30" s="245"/>
      <c r="F30" s="246"/>
    </row>
    <row r="31" spans="1:11" ht="27" customHeight="1">
      <c r="A31" s="247" t="s">
        <v>1273</v>
      </c>
      <c r="B31" s="248"/>
      <c r="C31" s="248"/>
      <c r="D31" s="248"/>
      <c r="E31" s="249"/>
      <c r="F31" s="250">
        <f>F29+F26</f>
        <v>587384.09878572973</v>
      </c>
      <c r="G31" s="251"/>
    </row>
    <row r="32" spans="1:11">
      <c r="A32" s="252" t="s">
        <v>1274</v>
      </c>
      <c r="B32" s="253"/>
      <c r="C32" s="253"/>
      <c r="D32" s="253"/>
      <c r="E32" s="253"/>
      <c r="F32" s="254"/>
      <c r="G32" s="251"/>
      <c r="I32" s="255"/>
      <c r="K32" s="256"/>
    </row>
    <row r="35" spans="6:6">
      <c r="F35" s="257"/>
    </row>
    <row r="36" spans="6:6">
      <c r="F36" s="255"/>
    </row>
    <row r="38" spans="6:6">
      <c r="F38" s="257"/>
    </row>
  </sheetData>
  <mergeCells count="7">
    <mergeCell ref="A26:E26"/>
    <mergeCell ref="A5:F5"/>
    <mergeCell ref="A6:F6"/>
    <mergeCell ref="A13:E13"/>
    <mergeCell ref="A16:E16"/>
    <mergeCell ref="A21:E21"/>
    <mergeCell ref="A24:E24"/>
  </mergeCells>
  <printOptions horizontalCentered="1"/>
  <pageMargins left="0.59027777777777801" right="0.39374999999999999" top="0.78749999999999998" bottom="0.59027777777777801" header="0.511811023622047" footer="0.511811023622047"/>
  <pageSetup paperSize="9" scale="82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DE30D-0F79-4607-85EE-8004A86A6525}">
  <dimension ref="A1:L62"/>
  <sheetViews>
    <sheetView showGridLines="0" view="pageBreakPreview" topLeftCell="C1" zoomScaleNormal="90" workbookViewId="0">
      <selection sqref="A1:J32"/>
    </sheetView>
  </sheetViews>
  <sheetFormatPr defaultColWidth="9" defaultRowHeight="15"/>
  <cols>
    <col min="1" max="1" width="27.28515625" style="194" customWidth="1"/>
    <col min="2" max="2" width="61.7109375" style="194" customWidth="1"/>
    <col min="3" max="7" width="20.7109375" style="194" customWidth="1"/>
    <col min="8" max="8" width="10.7109375" style="194" customWidth="1"/>
    <col min="9" max="9" width="13.7109375" style="194" customWidth="1"/>
    <col min="10" max="10" width="13.42578125" style="194" customWidth="1"/>
    <col min="11" max="11" width="9" style="194"/>
    <col min="12" max="12" width="12.28515625" style="194" customWidth="1"/>
    <col min="13" max="13" width="15.28515625" style="194" customWidth="1"/>
    <col min="14" max="14" width="9" style="194"/>
    <col min="15" max="15" width="19.7109375" style="194" customWidth="1"/>
    <col min="16" max="16" width="18.7109375" style="194" customWidth="1"/>
    <col min="17" max="16384" width="9" style="194"/>
  </cols>
  <sheetData>
    <row r="1" spans="1:10" s="180" customFormat="1" ht="18" customHeight="1">
      <c r="A1" s="258" t="str">
        <f>'01-ADM-Resumo'!A1</f>
        <v>Rodovia: PE-460</v>
      </c>
      <c r="B1" s="259"/>
      <c r="C1" s="259"/>
      <c r="D1" s="259"/>
      <c r="E1" s="259"/>
      <c r="F1" s="259"/>
      <c r="G1" s="259"/>
      <c r="H1" s="259"/>
      <c r="I1" s="260"/>
      <c r="J1" s="261"/>
    </row>
    <row r="2" spans="1:10" s="180" customFormat="1" ht="19.5" customHeight="1">
      <c r="A2" s="262" t="str">
        <f>'01-ADM-Resumo'!A2</f>
        <v xml:space="preserve">Trecho: Acesso ao Porto da Barra do Tarrachil </v>
      </c>
      <c r="B2" s="263"/>
      <c r="C2" s="263"/>
      <c r="D2" s="263"/>
      <c r="E2" s="263"/>
      <c r="F2" s="263"/>
      <c r="G2" s="263"/>
      <c r="H2" s="263"/>
      <c r="I2" s="264"/>
      <c r="J2" s="265"/>
    </row>
    <row r="3" spans="1:10" s="180" customFormat="1" ht="18.75" customHeight="1">
      <c r="A3" s="266" t="str">
        <f>'01-ADM-Resumo'!A3</f>
        <v>Extensão: 4,86 km</v>
      </c>
      <c r="B3" s="267"/>
      <c r="C3" s="267"/>
      <c r="D3" s="267"/>
      <c r="E3" s="267"/>
      <c r="F3" s="267"/>
      <c r="G3" s="267"/>
      <c r="H3" s="267"/>
      <c r="I3" s="268"/>
      <c r="J3" s="269"/>
    </row>
    <row r="4" spans="1:10" ht="10.5" customHeight="1">
      <c r="A4" s="270"/>
      <c r="B4" s="271"/>
      <c r="J4" s="272"/>
    </row>
    <row r="5" spans="1:10">
      <c r="A5" s="1339" t="s">
        <v>1275</v>
      </c>
      <c r="B5" s="1339"/>
      <c r="C5" s="1339"/>
      <c r="D5" s="1339"/>
      <c r="E5" s="1339"/>
      <c r="F5" s="1339"/>
      <c r="G5" s="1339"/>
      <c r="H5" s="1339"/>
      <c r="I5" s="1339"/>
      <c r="J5" s="1339"/>
    </row>
    <row r="6" spans="1:10">
      <c r="A6" s="1339" t="s">
        <v>1276</v>
      </c>
      <c r="B6" s="1339"/>
      <c r="C6" s="1339"/>
      <c r="D6" s="1339"/>
      <c r="E6" s="1339"/>
      <c r="F6" s="1339"/>
      <c r="G6" s="1339"/>
      <c r="H6" s="1339"/>
      <c r="I6" s="1339"/>
      <c r="J6" s="1339"/>
    </row>
    <row r="7" spans="1:10" ht="6" customHeight="1">
      <c r="A7" s="273"/>
      <c r="J7" s="272"/>
    </row>
    <row r="8" spans="1:10">
      <c r="A8" s="274" t="s">
        <v>1277</v>
      </c>
      <c r="B8" s="275"/>
      <c r="C8" s="276"/>
      <c r="D8" s="277" t="s">
        <v>1278</v>
      </c>
      <c r="E8" s="278"/>
      <c r="F8" s="279"/>
      <c r="G8" s="280"/>
      <c r="J8" s="272"/>
    </row>
    <row r="9" spans="1:10" s="286" customFormat="1">
      <c r="A9" s="281" t="s">
        <v>1279</v>
      </c>
      <c r="B9" s="208"/>
      <c r="C9" s="282"/>
      <c r="D9" s="210">
        <f>E43</f>
        <v>2.25</v>
      </c>
      <c r="E9" s="283"/>
      <c r="F9" s="284"/>
      <c r="G9" s="285"/>
      <c r="J9" s="287"/>
    </row>
    <row r="10" spans="1:10" ht="4.5" customHeight="1">
      <c r="A10" s="273"/>
      <c r="J10" s="272"/>
    </row>
    <row r="11" spans="1:10">
      <c r="A11" s="273"/>
      <c r="F11" s="288" t="s">
        <v>1235</v>
      </c>
      <c r="G11" s="289">
        <f>'01-ADM-Resumo'!$F$7</f>
        <v>45839</v>
      </c>
      <c r="H11" s="290" t="s">
        <v>1280</v>
      </c>
      <c r="J11" s="272"/>
    </row>
    <row r="12" spans="1:10">
      <c r="A12" s="273" t="s">
        <v>1281</v>
      </c>
      <c r="G12" s="194" t="s">
        <v>1282</v>
      </c>
      <c r="I12" s="291"/>
      <c r="J12" s="292"/>
    </row>
    <row r="13" spans="1:10" ht="45">
      <c r="A13" s="293" t="s">
        <v>1283</v>
      </c>
      <c r="B13" s="204" t="s">
        <v>1237</v>
      </c>
      <c r="C13" s="205" t="s">
        <v>1284</v>
      </c>
      <c r="D13" s="204" t="s">
        <v>407</v>
      </c>
      <c r="E13" s="204" t="s">
        <v>1238</v>
      </c>
      <c r="F13" s="205" t="s">
        <v>1285</v>
      </c>
      <c r="G13" s="205" t="s">
        <v>1286</v>
      </c>
      <c r="J13" s="272"/>
    </row>
    <row r="14" spans="1:10">
      <c r="A14" s="294" t="s">
        <v>1241</v>
      </c>
      <c r="B14" s="295" t="s">
        <v>1287</v>
      </c>
      <c r="C14" s="296"/>
      <c r="D14" s="297"/>
      <c r="E14" s="297"/>
      <c r="F14" s="297"/>
      <c r="G14" s="298"/>
      <c r="H14" s="220"/>
      <c r="J14" s="272"/>
    </row>
    <row r="15" spans="1:10">
      <c r="A15" s="299" t="s">
        <v>1288</v>
      </c>
      <c r="B15" s="300" t="s">
        <v>1289</v>
      </c>
      <c r="C15" s="299"/>
      <c r="D15" s="210"/>
      <c r="E15" s="210"/>
      <c r="F15" s="210"/>
      <c r="G15" s="210"/>
      <c r="H15" s="220"/>
      <c r="J15" s="272"/>
    </row>
    <row r="16" spans="1:10">
      <c r="A16" s="299" t="s">
        <v>1290</v>
      </c>
      <c r="B16" s="300" t="s">
        <v>1291</v>
      </c>
      <c r="C16" s="299"/>
      <c r="D16" s="210"/>
      <c r="E16" s="210"/>
      <c r="F16" s="210"/>
      <c r="G16" s="210"/>
      <c r="H16" s="220"/>
      <c r="J16" s="272"/>
    </row>
    <row r="17" spans="1:10">
      <c r="A17" s="299" t="s">
        <v>1292</v>
      </c>
      <c r="B17" s="299" t="s">
        <v>1293</v>
      </c>
      <c r="C17" s="210" t="s">
        <v>1294</v>
      </c>
      <c r="D17" s="210" t="s">
        <v>1245</v>
      </c>
      <c r="E17" s="301">
        <v>0</v>
      </c>
      <c r="F17" s="302">
        <f>IFERROR(VLOOKUP(C17,'[149]MÃO DE OBRA-JUL25'!$A:$D,4,0),"nloc")</f>
        <v>34476.996400000004</v>
      </c>
      <c r="G17" s="301">
        <f t="shared" ref="G17:G22" si="0">ROUND(F17*E17,2)</f>
        <v>0</v>
      </c>
      <c r="H17" s="220"/>
      <c r="J17" s="272"/>
    </row>
    <row r="18" spans="1:10">
      <c r="A18" s="299" t="s">
        <v>1292</v>
      </c>
      <c r="B18" s="299" t="str">
        <f>IFERROR(VLOOKUP(C18,'[149]MÃO DE OBRA-JUL25'!$A:$D,2,0),"nloc")</f>
        <v>Engenheiro supervisor</v>
      </c>
      <c r="C18" s="210" t="s">
        <v>1295</v>
      </c>
      <c r="D18" s="210" t="s">
        <v>1245</v>
      </c>
      <c r="E18" s="301">
        <v>0.25</v>
      </c>
      <c r="F18" s="302">
        <f>IFERROR(VLOOKUP(C18,'[149]MÃO DE OBRA-JUL25'!$A:$D,4,0),"nloc")</f>
        <v>27139.329399999999</v>
      </c>
      <c r="G18" s="301">
        <f t="shared" si="0"/>
        <v>6784.83</v>
      </c>
      <c r="H18" s="220"/>
      <c r="J18" s="272"/>
    </row>
    <row r="19" spans="1:10">
      <c r="A19" s="299" t="s">
        <v>1296</v>
      </c>
      <c r="B19" s="299" t="str">
        <f>IFERROR(VLOOKUP(C19,'[149]MÃO DE OBRA-JUL25'!$A:$D,2,0),"nloc")</f>
        <v>Encarregado geral</v>
      </c>
      <c r="C19" s="210" t="s">
        <v>1297</v>
      </c>
      <c r="D19" s="210" t="s">
        <v>1245</v>
      </c>
      <c r="E19" s="301">
        <v>1</v>
      </c>
      <c r="F19" s="302">
        <f>IFERROR(VLOOKUP(C19,'[149]MÃO DE OBRA-JUL25'!$A:$D,4,0),"nloc")</f>
        <v>11171.6253</v>
      </c>
      <c r="G19" s="301">
        <f t="shared" si="0"/>
        <v>11171.63</v>
      </c>
      <c r="H19" s="220"/>
      <c r="J19" s="272"/>
    </row>
    <row r="20" spans="1:10" hidden="1">
      <c r="A20" s="303" t="s">
        <v>1298</v>
      </c>
      <c r="B20" s="299" t="s">
        <v>1299</v>
      </c>
      <c r="C20" s="210" t="s">
        <v>1300</v>
      </c>
      <c r="D20" s="210" t="s">
        <v>1245</v>
      </c>
      <c r="E20" s="301">
        <v>0</v>
      </c>
      <c r="F20" s="302">
        <f>IFERROR(VLOOKUP(C20,'[149]MÃO DE OBRA-JUL25'!$A:$D,4,0),"nloc")</f>
        <v>7622.1496999999999</v>
      </c>
      <c r="G20" s="301">
        <f t="shared" si="0"/>
        <v>0</v>
      </c>
      <c r="H20" s="220"/>
      <c r="J20" s="272"/>
    </row>
    <row r="21" spans="1:10" hidden="1">
      <c r="A21" s="299" t="s">
        <v>1301</v>
      </c>
      <c r="B21" s="299" t="s">
        <v>1302</v>
      </c>
      <c r="C21" s="210" t="s">
        <v>1303</v>
      </c>
      <c r="D21" s="210" t="s">
        <v>1245</v>
      </c>
      <c r="E21" s="301">
        <v>0</v>
      </c>
      <c r="F21" s="302">
        <f>IFERROR(VLOOKUP(C21,'[149]MÃO DE OBRA-JUL25'!$A:$D,4,0),"nloc")</f>
        <v>5896.6377000000002</v>
      </c>
      <c r="G21" s="301">
        <f t="shared" si="0"/>
        <v>0</v>
      </c>
      <c r="H21" s="220"/>
      <c r="J21" s="272"/>
    </row>
    <row r="22" spans="1:10" hidden="1">
      <c r="A22" s="299" t="s">
        <v>1304</v>
      </c>
      <c r="B22" s="299" t="s">
        <v>1305</v>
      </c>
      <c r="C22" s="210" t="s">
        <v>1306</v>
      </c>
      <c r="D22" s="210" t="s">
        <v>1245</v>
      </c>
      <c r="E22" s="301">
        <v>0</v>
      </c>
      <c r="F22" s="302">
        <f>IFERROR(VLOOKUP(C22,'[149]MÃO DE OBRA-JUL25'!$A:$D,4,0),"nloc")</f>
        <v>6719.5959000000003</v>
      </c>
      <c r="G22" s="301">
        <f t="shared" si="0"/>
        <v>0</v>
      </c>
      <c r="H22" s="220"/>
      <c r="J22" s="272"/>
    </row>
    <row r="23" spans="1:10">
      <c r="A23" s="299" t="s">
        <v>1307</v>
      </c>
      <c r="B23" s="300" t="s">
        <v>1308</v>
      </c>
      <c r="C23" s="210"/>
      <c r="D23" s="210"/>
      <c r="E23" s="301"/>
      <c r="F23" s="302"/>
      <c r="G23" s="210"/>
      <c r="H23" s="220"/>
      <c r="J23" s="272"/>
    </row>
    <row r="24" spans="1:10">
      <c r="A24" s="299" t="s">
        <v>1309</v>
      </c>
      <c r="B24" s="299" t="str">
        <f>IFERROR(VLOOKUP(C24,'[149]MÃO DE OBRA-JUL25'!$A:$D,2,0),"nloc")</f>
        <v>Engenheiro auxiliar</v>
      </c>
      <c r="C24" s="210" t="s">
        <v>1310</v>
      </c>
      <c r="D24" s="210" t="s">
        <v>1245</v>
      </c>
      <c r="E24" s="301">
        <v>0</v>
      </c>
      <c r="F24" s="302">
        <f>IFERROR(VLOOKUP(C24,'[149]MÃO DE OBRA-JUL25'!$A:$D,4,0),"nloc")</f>
        <v>24878.431400000001</v>
      </c>
      <c r="G24" s="301">
        <f>ROUND(F24*E24,2)</f>
        <v>0</v>
      </c>
      <c r="H24" s="220"/>
      <c r="J24" s="272"/>
    </row>
    <row r="25" spans="1:10">
      <c r="A25" s="299" t="s">
        <v>1311</v>
      </c>
      <c r="B25" s="299" t="str">
        <f>IFERROR(VLOOKUP(C25,'[149]MÃO DE OBRA-JUL25'!$A:$D,2,0),"nloc")</f>
        <v>Auxiliar técnico</v>
      </c>
      <c r="C25" s="210" t="s">
        <v>1312</v>
      </c>
      <c r="D25" s="210" t="s">
        <v>1245</v>
      </c>
      <c r="E25" s="301">
        <v>0</v>
      </c>
      <c r="F25" s="302">
        <f>IFERROR(VLOOKUP(C25,'[149]MÃO DE OBRA-JUL25'!$A:$D,4,0),"nloc")</f>
        <v>4763.9719999999998</v>
      </c>
      <c r="G25" s="301">
        <f>ROUND(F25*E25,2)</f>
        <v>0</v>
      </c>
      <c r="H25" s="220"/>
      <c r="J25" s="272"/>
    </row>
    <row r="26" spans="1:10">
      <c r="A26" s="299" t="s">
        <v>1313</v>
      </c>
      <c r="B26" s="300" t="s">
        <v>1314</v>
      </c>
      <c r="C26" s="210"/>
      <c r="D26" s="210"/>
      <c r="E26" s="301"/>
      <c r="F26" s="302"/>
      <c r="G26" s="210"/>
      <c r="H26" s="220"/>
      <c r="J26" s="272"/>
    </row>
    <row r="27" spans="1:10">
      <c r="A27" s="299" t="s">
        <v>1315</v>
      </c>
      <c r="B27" s="300" t="s">
        <v>1291</v>
      </c>
      <c r="C27" s="210"/>
      <c r="D27" s="210"/>
      <c r="E27" s="301"/>
      <c r="F27" s="302"/>
      <c r="G27" s="210"/>
      <c r="H27" s="220"/>
      <c r="J27" s="272"/>
    </row>
    <row r="28" spans="1:10">
      <c r="A28" s="299" t="s">
        <v>1316</v>
      </c>
      <c r="B28" s="299" t="s">
        <v>1317</v>
      </c>
      <c r="C28" s="210" t="s">
        <v>1318</v>
      </c>
      <c r="D28" s="210" t="s">
        <v>1245</v>
      </c>
      <c r="E28" s="301">
        <v>0</v>
      </c>
      <c r="F28" s="302">
        <f>IFERROR(VLOOKUP(C28,'[149]MÃO DE OBRA-JUL25'!$A:$D,4,0),"nloc")</f>
        <v>7357.4390999999996</v>
      </c>
      <c r="G28" s="301">
        <f>ROUND(F28*E28,2)</f>
        <v>0</v>
      </c>
      <c r="H28" s="220"/>
      <c r="J28" s="272"/>
    </row>
    <row r="29" spans="1:10">
      <c r="A29" s="299" t="s">
        <v>1319</v>
      </c>
      <c r="B29" s="299" t="s">
        <v>1320</v>
      </c>
      <c r="C29" s="210" t="s">
        <v>1321</v>
      </c>
      <c r="D29" s="210" t="s">
        <v>1245</v>
      </c>
      <c r="E29" s="301">
        <v>0</v>
      </c>
      <c r="F29" s="302">
        <f>IFERROR(VLOOKUP(C29,'[149]MÃO DE OBRA-JUL25'!$A:$D,4,0),"nloc")</f>
        <v>7357.4400999999998</v>
      </c>
      <c r="G29" s="301">
        <f>ROUND(F29*E29,2)</f>
        <v>0</v>
      </c>
      <c r="H29" s="220"/>
      <c r="J29" s="272"/>
    </row>
    <row r="30" spans="1:10">
      <c r="A30" s="299" t="s">
        <v>1319</v>
      </c>
      <c r="B30" s="299" t="s">
        <v>1322</v>
      </c>
      <c r="C30" s="210" t="s">
        <v>1323</v>
      </c>
      <c r="D30" s="210" t="s">
        <v>1245</v>
      </c>
      <c r="E30" s="301">
        <v>0</v>
      </c>
      <c r="F30" s="302">
        <f>IFERROR(VLOOKUP(C30,'[149]MÃO DE OBRA-JUL25'!$A:$D,4,0),"nloc")</f>
        <v>4232.8134</v>
      </c>
      <c r="G30" s="301">
        <f>ROUND(F30*E30,2)</f>
        <v>0</v>
      </c>
      <c r="H30" s="220"/>
      <c r="J30" s="272"/>
    </row>
    <row r="31" spans="1:10">
      <c r="A31" s="303" t="s">
        <v>1324</v>
      </c>
      <c r="B31" s="299" t="str">
        <f>IFERROR(VLOOKUP(C31,'[149]MÃO DE OBRA-JUL25'!$A:$D,2,0),"nloc")</f>
        <v>Vigia</v>
      </c>
      <c r="C31" s="210" t="s">
        <v>1325</v>
      </c>
      <c r="D31" s="210" t="s">
        <v>1245</v>
      </c>
      <c r="E31" s="301">
        <v>0</v>
      </c>
      <c r="F31" s="302">
        <f>IFERROR(VLOOKUP(C31,'[149]MÃO DE OBRA-JUL25'!$A:$D,4,0),"nloc")</f>
        <v>4843.9390000000003</v>
      </c>
      <c r="G31" s="301">
        <f>ROUND(F31*E31,2)</f>
        <v>0</v>
      </c>
      <c r="H31" s="220"/>
      <c r="J31" s="272"/>
    </row>
    <row r="32" spans="1:10">
      <c r="A32" s="299" t="s">
        <v>1326</v>
      </c>
      <c r="B32" s="299" t="s">
        <v>1302</v>
      </c>
      <c r="C32" s="210" t="s">
        <v>1303</v>
      </c>
      <c r="D32" s="210" t="s">
        <v>1245</v>
      </c>
      <c r="E32" s="301">
        <v>0</v>
      </c>
      <c r="F32" s="302">
        <f>IFERROR(VLOOKUP(C32,'[149]MÃO DE OBRA-JUL25'!$A:$D,4,0),"nloc")</f>
        <v>5896.6377000000002</v>
      </c>
      <c r="G32" s="301">
        <f>ROUND(F32*E32,2)</f>
        <v>0</v>
      </c>
      <c r="H32" s="220"/>
      <c r="J32" s="272"/>
    </row>
    <row r="33" spans="1:10">
      <c r="A33" s="299" t="s">
        <v>1327</v>
      </c>
      <c r="B33" s="300" t="s">
        <v>1308</v>
      </c>
      <c r="C33" s="210"/>
      <c r="D33" s="210"/>
      <c r="E33" s="301"/>
      <c r="F33" s="302"/>
      <c r="G33" s="210"/>
      <c r="H33" s="220"/>
      <c r="J33" s="272"/>
    </row>
    <row r="34" spans="1:10">
      <c r="A34" s="299" t="s">
        <v>1328</v>
      </c>
      <c r="B34" s="299" t="str">
        <f>IFERROR(VLOOKUP(C34,'[149]MÃO DE OBRA-JUL25'!$A:$D,2,0),"nloc")</f>
        <v>Auxiliar administrativo</v>
      </c>
      <c r="C34" s="210" t="s">
        <v>1329</v>
      </c>
      <c r="D34" s="210" t="s">
        <v>1245</v>
      </c>
      <c r="E34" s="301">
        <v>0</v>
      </c>
      <c r="F34" s="302">
        <f>IFERROR(VLOOKUP(C34,'[149]MÃO DE OBRA-JUL25'!$A:$D,4,0),"nloc")</f>
        <v>5029.8543</v>
      </c>
      <c r="G34" s="301">
        <f>ROUND(F34*E34,2)</f>
        <v>0</v>
      </c>
      <c r="H34" s="220"/>
      <c r="J34" s="272"/>
    </row>
    <row r="35" spans="1:10">
      <c r="A35" s="303" t="s">
        <v>1328</v>
      </c>
      <c r="B35" s="299" t="s">
        <v>1330</v>
      </c>
      <c r="C35" s="210" t="s">
        <v>1331</v>
      </c>
      <c r="D35" s="210" t="s">
        <v>1245</v>
      </c>
      <c r="E35" s="301">
        <v>1</v>
      </c>
      <c r="F35" s="302">
        <f>IFERROR(VLOOKUP(C35,'[149]MÃO DE OBRA-JUL25'!$A:$D,4,0),"nloc")</f>
        <v>4241.9863999999998</v>
      </c>
      <c r="G35" s="301">
        <f>ROUND(F35*E35,2)</f>
        <v>4241.99</v>
      </c>
      <c r="H35" s="220"/>
      <c r="J35" s="272"/>
    </row>
    <row r="36" spans="1:10" hidden="1">
      <c r="A36" s="303" t="s">
        <v>1332</v>
      </c>
      <c r="B36" s="300" t="s">
        <v>1333</v>
      </c>
      <c r="C36" s="210"/>
      <c r="D36" s="210"/>
      <c r="E36" s="301"/>
      <c r="F36" s="302"/>
      <c r="G36" s="301"/>
      <c r="H36" s="220"/>
      <c r="J36" s="272"/>
    </row>
    <row r="37" spans="1:10" hidden="1">
      <c r="A37" s="303" t="s">
        <v>1334</v>
      </c>
      <c r="B37" s="300" t="s">
        <v>1335</v>
      </c>
      <c r="C37" s="210"/>
      <c r="D37" s="210"/>
      <c r="E37" s="301"/>
      <c r="F37" s="302"/>
      <c r="G37" s="301"/>
      <c r="H37" s="220"/>
      <c r="J37" s="272"/>
    </row>
    <row r="38" spans="1:10" hidden="1">
      <c r="A38" s="303" t="s">
        <v>1336</v>
      </c>
      <c r="B38" s="299" t="str">
        <f>IFERROR(VLOOKUP(C38,'[149]MÃO DE OBRA-JUL25'!$A:$D,2,0),"nloc")</f>
        <v>Engenheiro auxiliar</v>
      </c>
      <c r="C38" s="210" t="s">
        <v>1310</v>
      </c>
      <c r="D38" s="210" t="s">
        <v>1245</v>
      </c>
      <c r="E38" s="301">
        <v>0</v>
      </c>
      <c r="F38" s="302">
        <f>IFERROR(VLOOKUP(C38,'[149]MÃO DE OBRA-JUL25'!$A:$D,4,0),"nloc")</f>
        <v>24878.431400000001</v>
      </c>
      <c r="G38" s="301">
        <f>ROUND(F38*E38,2)</f>
        <v>0</v>
      </c>
      <c r="H38" s="220"/>
      <c r="J38" s="272"/>
    </row>
    <row r="39" spans="1:10" hidden="1">
      <c r="A39" s="303" t="s">
        <v>1337</v>
      </c>
      <c r="B39" s="299" t="str">
        <f>IFERROR(VLOOKUP(C39,'[149]MÃO DE OBRA-JUL25'!$A:$D,2,0),"nloc")</f>
        <v>Auxiliar técnico</v>
      </c>
      <c r="C39" s="210" t="s">
        <v>1312</v>
      </c>
      <c r="D39" s="210" t="s">
        <v>1245</v>
      </c>
      <c r="E39" s="301">
        <v>0</v>
      </c>
      <c r="F39" s="302">
        <f>IFERROR(VLOOKUP(C39,'[149]MÃO DE OBRA-JUL25'!$A:$D,4,0),"nloc")</f>
        <v>4763.9719999999998</v>
      </c>
      <c r="G39" s="301">
        <f>ROUND(F39*E39,2)</f>
        <v>0</v>
      </c>
      <c r="H39" s="220"/>
      <c r="J39" s="272"/>
    </row>
    <row r="40" spans="1:10" hidden="1">
      <c r="A40" s="303" t="s">
        <v>1338</v>
      </c>
      <c r="B40" s="300" t="s">
        <v>1339</v>
      </c>
      <c r="C40" s="210"/>
      <c r="D40" s="210"/>
      <c r="E40" s="301"/>
      <c r="F40" s="302"/>
      <c r="G40" s="301"/>
      <c r="H40" s="220"/>
      <c r="J40" s="272"/>
    </row>
    <row r="41" spans="1:10" hidden="1">
      <c r="A41" s="303" t="s">
        <v>1340</v>
      </c>
      <c r="B41" s="299" t="str">
        <f>IFERROR(VLOOKUP(C41,'[149]MÃO DE OBRA-JUL25'!$A:$D,2,0),"nloc")</f>
        <v>Auxiliar administrativo</v>
      </c>
      <c r="C41" s="210" t="s">
        <v>1329</v>
      </c>
      <c r="D41" s="210" t="s">
        <v>1245</v>
      </c>
      <c r="E41" s="301">
        <v>0</v>
      </c>
      <c r="F41" s="302">
        <f>IFERROR(VLOOKUP(C41,'[149]MÃO DE OBRA-JUL25'!$A:$D,4,0),"nloc")</f>
        <v>5029.8543</v>
      </c>
      <c r="G41" s="301">
        <f>ROUND(F41*E41,2)</f>
        <v>0</v>
      </c>
      <c r="H41" s="220"/>
      <c r="J41" s="272"/>
    </row>
    <row r="42" spans="1:10" hidden="1">
      <c r="A42" s="303" t="s">
        <v>1341</v>
      </c>
      <c r="B42" s="299" t="s">
        <v>1330</v>
      </c>
      <c r="C42" s="210" t="s">
        <v>1331</v>
      </c>
      <c r="D42" s="210" t="s">
        <v>1245</v>
      </c>
      <c r="E42" s="301">
        <v>0</v>
      </c>
      <c r="F42" s="302">
        <f>IFERROR(VLOOKUP(C42,'[149]MÃO DE OBRA-JUL25'!$A:$D,4,0),"nloc")</f>
        <v>4241.9863999999998</v>
      </c>
      <c r="G42" s="301">
        <f>ROUND(F42*E42,2)</f>
        <v>0</v>
      </c>
      <c r="H42" s="220"/>
      <c r="J42" s="272"/>
    </row>
    <row r="43" spans="1:10">
      <c r="A43" s="304" t="s">
        <v>1342</v>
      </c>
      <c r="B43" s="253"/>
      <c r="C43" s="215"/>
      <c r="D43" s="253"/>
      <c r="E43" s="305">
        <f>TRUNC(SUM(E15:E42),2)</f>
        <v>2.25</v>
      </c>
      <c r="F43" s="306"/>
      <c r="G43" s="307">
        <f>SUM(G15:G42)</f>
        <v>22198.449999999997</v>
      </c>
      <c r="J43" s="272"/>
    </row>
    <row r="44" spans="1:10">
      <c r="A44" s="308" t="s">
        <v>1343</v>
      </c>
      <c r="C44" s="220"/>
      <c r="E44" s="309"/>
      <c r="G44" s="310"/>
      <c r="J44" s="272"/>
    </row>
    <row r="45" spans="1:10" ht="14.25" customHeight="1">
      <c r="A45" s="278"/>
      <c r="C45" s="220"/>
      <c r="E45" s="309"/>
      <c r="G45" s="310"/>
      <c r="J45" s="272"/>
    </row>
    <row r="46" spans="1:10">
      <c r="A46" s="273" t="s">
        <v>1344</v>
      </c>
      <c r="E46" s="309"/>
      <c r="J46" s="272"/>
    </row>
    <row r="47" spans="1:10" ht="15" customHeight="1">
      <c r="A47" s="1342" t="s">
        <v>1283</v>
      </c>
      <c r="B47" s="1343" t="s">
        <v>1237</v>
      </c>
      <c r="C47" s="1343" t="s">
        <v>1284</v>
      </c>
      <c r="D47" s="1344" t="s">
        <v>407</v>
      </c>
      <c r="E47" s="1344" t="s">
        <v>1238</v>
      </c>
      <c r="F47" s="1345" t="s">
        <v>1345</v>
      </c>
      <c r="G47" s="1345"/>
      <c r="H47" s="1345" t="s">
        <v>1346</v>
      </c>
      <c r="I47" s="1345"/>
      <c r="J47" s="1343" t="s">
        <v>1347</v>
      </c>
    </row>
    <row r="48" spans="1:10">
      <c r="A48" s="1342"/>
      <c r="B48" s="1343"/>
      <c r="C48" s="1343"/>
      <c r="D48" s="1344"/>
      <c r="E48" s="1344"/>
      <c r="F48" s="315" t="s">
        <v>1348</v>
      </c>
      <c r="G48" s="315" t="s">
        <v>1349</v>
      </c>
      <c r="H48" s="315" t="s">
        <v>1350</v>
      </c>
      <c r="I48" s="315" t="s">
        <v>1351</v>
      </c>
      <c r="J48" s="1343"/>
    </row>
    <row r="49" spans="1:12">
      <c r="A49" s="294" t="s">
        <v>1249</v>
      </c>
      <c r="B49" s="294" t="s">
        <v>1352</v>
      </c>
      <c r="C49" s="316"/>
      <c r="D49" s="316"/>
      <c r="E49" s="316"/>
      <c r="F49" s="316"/>
      <c r="G49" s="316"/>
      <c r="H49" s="316"/>
      <c r="I49" s="316"/>
      <c r="J49" s="317"/>
    </row>
    <row r="50" spans="1:12">
      <c r="A50" s="300" t="s">
        <v>1353</v>
      </c>
      <c r="B50" s="300" t="s">
        <v>1289</v>
      </c>
      <c r="C50" s="215"/>
      <c r="D50" s="215"/>
      <c r="E50" s="215"/>
      <c r="F50" s="215"/>
      <c r="G50" s="215"/>
      <c r="H50" s="215"/>
      <c r="I50" s="215"/>
      <c r="J50" s="318"/>
    </row>
    <row r="51" spans="1:12">
      <c r="A51" s="300" t="s">
        <v>1354</v>
      </c>
      <c r="B51" s="319" t="s">
        <v>1291</v>
      </c>
      <c r="C51" s="215"/>
      <c r="D51" s="215"/>
      <c r="E51" s="215"/>
      <c r="F51" s="215"/>
      <c r="G51" s="215"/>
      <c r="H51" s="215"/>
      <c r="I51" s="215"/>
      <c r="J51" s="318"/>
    </row>
    <row r="52" spans="1:12">
      <c r="A52" s="299" t="s">
        <v>1355</v>
      </c>
      <c r="B52" s="299" t="s">
        <v>1356</v>
      </c>
      <c r="C52" s="210" t="s">
        <v>1357</v>
      </c>
      <c r="D52" s="210" t="s">
        <v>1245</v>
      </c>
      <c r="E52" s="210">
        <v>1.25</v>
      </c>
      <c r="F52" s="320">
        <v>44</v>
      </c>
      <c r="G52" s="320">
        <v>176</v>
      </c>
      <c r="H52" s="302">
        <f>VLOOKUP(C52,'[149]EQUIPAMENTOS-JUL25'!$A:$K,10,FALSE())</f>
        <v>36.798299999999998</v>
      </c>
      <c r="I52" s="302">
        <f>VLOOKUP(C52,'[149]EQUIPAMENTOS-JUL25'!$A:$K,11,FALSE())</f>
        <v>6.7813999999999997</v>
      </c>
      <c r="J52" s="301">
        <f>ROUND(E52*(H52*F52+I52*G52),2)</f>
        <v>3515.81</v>
      </c>
    </row>
    <row r="53" spans="1:12">
      <c r="A53" s="299" t="s">
        <v>1358</v>
      </c>
      <c r="B53" s="303" t="s">
        <v>1359</v>
      </c>
      <c r="C53" s="218" t="s">
        <v>1360</v>
      </c>
      <c r="D53" s="210" t="s">
        <v>1245</v>
      </c>
      <c r="E53" s="210">
        <v>1</v>
      </c>
      <c r="F53" s="320">
        <v>44</v>
      </c>
      <c r="G53" s="320">
        <v>176</v>
      </c>
      <c r="H53" s="302">
        <f>VLOOKUP(C53,'[149]EQUIPAMENTOS-JUL25'!$A:$K,10,FALSE())</f>
        <v>234.19649999999999</v>
      </c>
      <c r="I53" s="302">
        <f>VLOOKUP(C53,'[149]EQUIPAMENTOS-JUL25'!$A:$K,11,FALSE())</f>
        <v>80.6661</v>
      </c>
      <c r="J53" s="301">
        <f>ROUND(E53*(H53*F53+I53*G53),2)</f>
        <v>24501.88</v>
      </c>
      <c r="L53" s="321"/>
    </row>
    <row r="54" spans="1:12" hidden="1">
      <c r="A54" s="300" t="s">
        <v>1361</v>
      </c>
      <c r="B54" s="300" t="s">
        <v>1308</v>
      </c>
      <c r="C54" s="215"/>
      <c r="D54" s="215"/>
      <c r="E54" s="215"/>
      <c r="F54" s="322"/>
      <c r="G54" s="322"/>
      <c r="H54" s="323"/>
      <c r="I54" s="323"/>
      <c r="J54" s="324"/>
    </row>
    <row r="55" spans="1:12" hidden="1">
      <c r="A55" s="299" t="s">
        <v>1362</v>
      </c>
      <c r="B55" s="299" t="s">
        <v>1356</v>
      </c>
      <c r="C55" s="210" t="s">
        <v>1357</v>
      </c>
      <c r="D55" s="210" t="s">
        <v>1245</v>
      </c>
      <c r="E55" s="215">
        <v>0</v>
      </c>
      <c r="F55" s="320">
        <v>44</v>
      </c>
      <c r="G55" s="320">
        <v>176</v>
      </c>
      <c r="H55" s="302">
        <f>VLOOKUP(C55,'[149]EQUIPAMENTOS-JUL25'!$A:$K,10,FALSE())</f>
        <v>36.798299999999998</v>
      </c>
      <c r="I55" s="302">
        <f>VLOOKUP(C55,'[149]EQUIPAMENTOS-JUL25'!$A:$K,11,FALSE())</f>
        <v>6.7813999999999997</v>
      </c>
      <c r="J55" s="301">
        <f>ROUND(E55*(H55*F55+I55*G55),2)</f>
        <v>0</v>
      </c>
    </row>
    <row r="56" spans="1:12">
      <c r="A56" s="300" t="s">
        <v>1363</v>
      </c>
      <c r="B56" s="300" t="s">
        <v>1314</v>
      </c>
      <c r="C56" s="215"/>
      <c r="D56" s="215"/>
      <c r="J56" s="324"/>
    </row>
    <row r="57" spans="1:12">
      <c r="A57" s="299" t="s">
        <v>1364</v>
      </c>
      <c r="B57" s="325" t="s">
        <v>1356</v>
      </c>
      <c r="C57" s="210" t="s">
        <v>1357</v>
      </c>
      <c r="D57" s="238" t="s">
        <v>1245</v>
      </c>
      <c r="E57" s="238">
        <v>1</v>
      </c>
      <c r="F57" s="320">
        <v>44</v>
      </c>
      <c r="G57" s="320">
        <v>176</v>
      </c>
      <c r="H57" s="302">
        <f>VLOOKUP(C57,'[149]EQUIPAMENTOS-JUL25'!$A:$K,10,FALSE())</f>
        <v>36.798299999999998</v>
      </c>
      <c r="I57" s="302">
        <f>VLOOKUP(C57,'[149]EQUIPAMENTOS-JUL25'!$A:$K,11,FALSE())</f>
        <v>6.7813999999999997</v>
      </c>
      <c r="J57" s="301">
        <f>ROUND(E57*(H57*F57+I57*G57),2)</f>
        <v>2812.65</v>
      </c>
    </row>
    <row r="58" spans="1:12" hidden="1">
      <c r="A58" s="326" t="s">
        <v>1365</v>
      </c>
      <c r="B58" s="300" t="s">
        <v>1333</v>
      </c>
      <c r="C58" s="215"/>
      <c r="D58" s="192"/>
      <c r="E58" s="238"/>
      <c r="F58" s="322"/>
      <c r="G58" s="322"/>
      <c r="H58" s="323"/>
      <c r="I58" s="327"/>
      <c r="J58" s="324"/>
    </row>
    <row r="59" spans="1:12" hidden="1">
      <c r="A59" s="326" t="s">
        <v>1366</v>
      </c>
      <c r="B59" s="300" t="s">
        <v>1335</v>
      </c>
      <c r="C59" s="215"/>
      <c r="D59" s="192"/>
      <c r="E59" s="238"/>
      <c r="F59" s="322"/>
      <c r="G59" s="322"/>
      <c r="H59" s="323"/>
      <c r="I59" s="327"/>
      <c r="J59" s="324"/>
    </row>
    <row r="60" spans="1:12" hidden="1">
      <c r="A60" s="326" t="s">
        <v>1367</v>
      </c>
      <c r="B60" s="299" t="s">
        <v>1356</v>
      </c>
      <c r="C60" s="210" t="s">
        <v>1357</v>
      </c>
      <c r="D60" s="210" t="s">
        <v>1245</v>
      </c>
      <c r="E60" s="215">
        <v>0</v>
      </c>
      <c r="F60" s="320">
        <v>44</v>
      </c>
      <c r="G60" s="320">
        <v>176</v>
      </c>
      <c r="H60" s="302">
        <f>VLOOKUP(C60,'[149]EQUIPAMENTOS-JUL25'!$A:$K,10,FALSE())</f>
        <v>36.798299999999998</v>
      </c>
      <c r="I60" s="302">
        <f>VLOOKUP(C60,'[149]EQUIPAMENTOS-JUL25'!$A:$K,11,FALSE())</f>
        <v>6.7813999999999997</v>
      </c>
      <c r="J60" s="301">
        <f>ROUND(E60*(H60*F60+I60*G60),2)</f>
        <v>0</v>
      </c>
    </row>
    <row r="61" spans="1:12">
      <c r="A61" s="304" t="s">
        <v>1368</v>
      </c>
      <c r="B61" s="328"/>
      <c r="C61" s="215"/>
      <c r="D61" s="215"/>
      <c r="E61" s="329">
        <f>SUM(E52:E60)</f>
        <v>3.25</v>
      </c>
      <c r="F61" s="215"/>
      <c r="G61" s="215"/>
      <c r="H61" s="323"/>
      <c r="I61" s="327"/>
      <c r="J61" s="307">
        <f>SUM(J50:J57)</f>
        <v>30830.340000000004</v>
      </c>
    </row>
    <row r="62" spans="1:12">
      <c r="A62" s="330"/>
      <c r="B62" s="331"/>
      <c r="C62" s="192"/>
      <c r="D62" s="192"/>
      <c r="E62" s="192"/>
      <c r="F62" s="192"/>
      <c r="G62" s="192"/>
      <c r="H62" s="332"/>
      <c r="I62" s="332"/>
      <c r="J62" s="333"/>
    </row>
  </sheetData>
  <mergeCells count="10">
    <mergeCell ref="A5:J5"/>
    <mergeCell ref="A6:J6"/>
    <mergeCell ref="A47:A48"/>
    <mergeCell ref="B47:B48"/>
    <mergeCell ref="C47:C48"/>
    <mergeCell ref="D47:D48"/>
    <mergeCell ref="E47:E48"/>
    <mergeCell ref="F47:G47"/>
    <mergeCell ref="H47:I47"/>
    <mergeCell ref="J47:J48"/>
  </mergeCells>
  <printOptions horizontalCentered="1"/>
  <pageMargins left="0.59027777777777801" right="0.39374999999999999" top="0.78749999999999998" bottom="0.59027777777777801" header="0.511811023622047" footer="0.511811023622047"/>
  <pageSetup paperSize="9" scale="57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6DF2B6-94C0-4CF6-B8FD-285816D8EAB8}">
  <dimension ref="A1:J85"/>
  <sheetViews>
    <sheetView showGridLines="0" view="pageBreakPreview" zoomScaleNormal="100" workbookViewId="0">
      <selection sqref="A1:J32"/>
    </sheetView>
  </sheetViews>
  <sheetFormatPr defaultColWidth="9" defaultRowHeight="15"/>
  <cols>
    <col min="1" max="1" width="25.7109375" style="194" customWidth="1"/>
    <col min="2" max="2" width="64.5703125" style="194" customWidth="1"/>
    <col min="3" max="3" width="12.7109375" style="194" customWidth="1"/>
    <col min="4" max="4" width="16" style="194" customWidth="1"/>
    <col min="5" max="5" width="14.28515625" style="194" customWidth="1"/>
    <col min="6" max="6" width="20.5703125" style="194" customWidth="1"/>
    <col min="7" max="7" width="22.42578125" style="194" customWidth="1"/>
    <col min="8" max="8" width="20.28515625" style="194" customWidth="1"/>
    <col min="9" max="9" width="19.5703125" style="194" customWidth="1"/>
    <col min="10" max="10" width="21.42578125" style="194" customWidth="1"/>
    <col min="11" max="16384" width="9" style="194"/>
  </cols>
  <sheetData>
    <row r="1" spans="1:10" s="180" customFormat="1" ht="15" customHeight="1">
      <c r="A1" s="258" t="str">
        <f>'01-ADM-Resumo'!A1</f>
        <v>Rodovia: PE-460</v>
      </c>
      <c r="B1" s="178"/>
      <c r="C1" s="178"/>
      <c r="D1" s="178"/>
      <c r="E1" s="178"/>
      <c r="F1" s="178"/>
      <c r="G1" s="178"/>
      <c r="H1" s="178"/>
      <c r="I1" s="334"/>
      <c r="J1" s="335"/>
    </row>
    <row r="2" spans="1:10" s="180" customFormat="1" ht="15" customHeight="1">
      <c r="A2" s="262" t="str">
        <f>'01-ADM-Resumo'!A2</f>
        <v xml:space="preserve">Trecho: Acesso ao Porto da Barra do Tarrachil </v>
      </c>
      <c r="B2" s="182"/>
      <c r="C2" s="182"/>
      <c r="D2" s="182"/>
      <c r="E2" s="182"/>
      <c r="F2" s="182"/>
      <c r="G2" s="182"/>
      <c r="H2" s="182"/>
      <c r="J2" s="336"/>
    </row>
    <row r="3" spans="1:10" s="180" customFormat="1">
      <c r="A3" s="262" t="str">
        <f>'01-ADM-Resumo'!A3</f>
        <v>Extensão: 4,86 km</v>
      </c>
      <c r="B3" s="182"/>
      <c r="C3" s="182"/>
      <c r="D3" s="182"/>
      <c r="E3" s="182"/>
      <c r="F3" s="182"/>
      <c r="G3" s="182"/>
      <c r="H3" s="182"/>
      <c r="J3" s="336"/>
    </row>
    <row r="4" spans="1:10" s="180" customFormat="1">
      <c r="A4" s="266"/>
      <c r="B4" s="186"/>
      <c r="C4" s="186"/>
      <c r="D4" s="186"/>
      <c r="E4" s="186"/>
      <c r="F4" s="186"/>
      <c r="G4" s="186"/>
      <c r="H4" s="186"/>
      <c r="I4" s="337"/>
      <c r="J4" s="338"/>
    </row>
    <row r="5" spans="1:10">
      <c r="A5" s="270"/>
      <c r="B5" s="271"/>
      <c r="J5" s="272"/>
    </row>
    <row r="6" spans="1:10">
      <c r="A6" s="1339" t="s">
        <v>1275</v>
      </c>
      <c r="B6" s="1339"/>
      <c r="C6" s="1339"/>
      <c r="D6" s="1339"/>
      <c r="E6" s="1339"/>
      <c r="F6" s="1339"/>
      <c r="G6" s="1339"/>
      <c r="H6" s="1339"/>
      <c r="I6" s="1339"/>
      <c r="J6" s="1339"/>
    </row>
    <row r="7" spans="1:10">
      <c r="A7" s="1339" t="s">
        <v>1369</v>
      </c>
      <c r="B7" s="1339"/>
      <c r="C7" s="1339"/>
      <c r="D7" s="1339"/>
      <c r="E7" s="1339"/>
      <c r="F7" s="1339"/>
      <c r="G7" s="1339"/>
      <c r="H7" s="1339"/>
      <c r="I7" s="1339"/>
      <c r="J7" s="1339"/>
    </row>
    <row r="8" spans="1:10">
      <c r="A8" s="195"/>
      <c r="B8" s="196"/>
      <c r="C8" s="196"/>
      <c r="D8" s="196"/>
      <c r="E8" s="196"/>
      <c r="F8" s="196"/>
      <c r="G8" s="196"/>
      <c r="J8" s="272"/>
    </row>
    <row r="9" spans="1:10">
      <c r="A9" s="274" t="s">
        <v>1370</v>
      </c>
      <c r="B9" s="275"/>
      <c r="C9" s="276"/>
      <c r="D9" s="277" t="s">
        <v>1278</v>
      </c>
      <c r="E9" s="278"/>
      <c r="F9" s="279"/>
      <c r="G9" s="280"/>
      <c r="H9" s="288" t="s">
        <v>1235</v>
      </c>
      <c r="I9" s="289">
        <f>'01-ADM-Resumo'!$F$7</f>
        <v>45839</v>
      </c>
      <c r="J9" s="272"/>
    </row>
    <row r="10" spans="1:10" s="286" customFormat="1">
      <c r="A10" s="281" t="s">
        <v>1371</v>
      </c>
      <c r="B10" s="208"/>
      <c r="C10" s="282"/>
      <c r="D10" s="339">
        <f>E85</f>
        <v>3</v>
      </c>
      <c r="E10" s="283"/>
      <c r="F10" s="284"/>
      <c r="G10" s="285"/>
      <c r="I10" s="340" t="s">
        <v>1280</v>
      </c>
      <c r="J10" s="287"/>
    </row>
    <row r="11" spans="1:10">
      <c r="A11" s="273"/>
      <c r="C11" s="341"/>
      <c r="D11" s="342"/>
      <c r="J11" s="272"/>
    </row>
    <row r="12" spans="1:10" hidden="1">
      <c r="A12" s="343" t="s">
        <v>1372</v>
      </c>
      <c r="B12" s="344"/>
      <c r="C12" s="344"/>
      <c r="D12" s="344"/>
      <c r="E12" s="344"/>
      <c r="F12" s="344"/>
      <c r="G12" s="345"/>
      <c r="J12" s="272"/>
    </row>
    <row r="13" spans="1:10" ht="45" hidden="1">
      <c r="A13" s="311" t="s">
        <v>1283</v>
      </c>
      <c r="B13" s="313" t="s">
        <v>1237</v>
      </c>
      <c r="C13" s="312" t="s">
        <v>1284</v>
      </c>
      <c r="D13" s="313" t="s">
        <v>407</v>
      </c>
      <c r="E13" s="313" t="s">
        <v>1238</v>
      </c>
      <c r="F13" s="312" t="s">
        <v>1285</v>
      </c>
      <c r="G13" s="312" t="s">
        <v>1373</v>
      </c>
      <c r="I13" s="346"/>
      <c r="J13" s="347"/>
    </row>
    <row r="14" spans="1:10" hidden="1">
      <c r="A14" s="294" t="s">
        <v>1241</v>
      </c>
      <c r="B14" s="348" t="s">
        <v>1374</v>
      </c>
      <c r="C14" s="296"/>
      <c r="D14" s="297"/>
      <c r="E14" s="297"/>
      <c r="F14" s="297"/>
      <c r="G14" s="298"/>
      <c r="J14" s="272"/>
    </row>
    <row r="15" spans="1:10" hidden="1">
      <c r="A15" s="328" t="s">
        <v>1288</v>
      </c>
      <c r="B15" s="328" t="s">
        <v>1375</v>
      </c>
      <c r="C15" s="253"/>
      <c r="D15" s="215"/>
      <c r="E15" s="215"/>
      <c r="F15" s="215"/>
      <c r="G15" s="318"/>
      <c r="J15" s="272"/>
    </row>
    <row r="16" spans="1:10" hidden="1">
      <c r="A16" s="349" t="s">
        <v>1290</v>
      </c>
      <c r="B16" s="349" t="s">
        <v>1376</v>
      </c>
      <c r="C16" s="350" t="s">
        <v>1377</v>
      </c>
      <c r="D16" s="350" t="s">
        <v>1245</v>
      </c>
      <c r="E16" s="350">
        <v>0</v>
      </c>
      <c r="F16" s="302">
        <f>VLOOKUP(C16,'[149]MÃO DE OBRA-JUL25'!$A:$D,4,FALSE())</f>
        <v>7997.6522000000004</v>
      </c>
      <c r="G16" s="351">
        <f>ROUND(F16*E16,2)</f>
        <v>0</v>
      </c>
      <c r="J16" s="272"/>
    </row>
    <row r="17" spans="1:10" hidden="1">
      <c r="A17" s="352" t="s">
        <v>1313</v>
      </c>
      <c r="B17" s="328" t="s">
        <v>1247</v>
      </c>
      <c r="C17" s="215"/>
      <c r="D17" s="215"/>
      <c r="E17" s="215"/>
      <c r="F17" s="323"/>
      <c r="G17" s="324"/>
      <c r="J17" s="272"/>
    </row>
    <row r="18" spans="1:10" ht="15" hidden="1" customHeight="1">
      <c r="A18" s="1342"/>
      <c r="B18" s="1346" t="s">
        <v>1237</v>
      </c>
      <c r="C18" s="1346" t="s">
        <v>1284</v>
      </c>
      <c r="D18" s="1342" t="s">
        <v>407</v>
      </c>
      <c r="E18" s="1342" t="s">
        <v>1238</v>
      </c>
      <c r="F18" s="1345" t="s">
        <v>1345</v>
      </c>
      <c r="G18" s="1345"/>
      <c r="H18" s="1345" t="s">
        <v>1346</v>
      </c>
      <c r="I18" s="1345"/>
      <c r="J18" s="1346" t="s">
        <v>1347</v>
      </c>
    </row>
    <row r="19" spans="1:10" hidden="1">
      <c r="A19" s="1342"/>
      <c r="B19" s="1346"/>
      <c r="C19" s="1346"/>
      <c r="D19" s="1342"/>
      <c r="E19" s="1342"/>
      <c r="F19" s="314" t="s">
        <v>1348</v>
      </c>
      <c r="G19" s="314" t="s">
        <v>1349</v>
      </c>
      <c r="H19" s="314" t="s">
        <v>1350</v>
      </c>
      <c r="I19" s="314" t="s">
        <v>1351</v>
      </c>
      <c r="J19" s="1346"/>
    </row>
    <row r="20" spans="1:10" hidden="1">
      <c r="A20" s="299" t="s">
        <v>1315</v>
      </c>
      <c r="B20" s="299" t="s">
        <v>1356</v>
      </c>
      <c r="C20" s="210" t="s">
        <v>1357</v>
      </c>
      <c r="D20" s="210" t="s">
        <v>1245</v>
      </c>
      <c r="E20" s="210">
        <v>0</v>
      </c>
      <c r="F20" s="320">
        <v>44</v>
      </c>
      <c r="G20" s="320">
        <v>176</v>
      </c>
      <c r="H20" s="302">
        <f>VLOOKUP(C20,'[149]EQUIPAMENTOS-JUL25'!$A:$K,10,FALSE())</f>
        <v>36.798299999999998</v>
      </c>
      <c r="I20" s="302">
        <f>VLOOKUP(C20,'[149]EQUIPAMENTOS-JUL25'!$A:$K,11,FALSE())</f>
        <v>6.7813999999999997</v>
      </c>
      <c r="J20" s="354">
        <f>ROUND(E20*(H20*F20+I20*G20),2)</f>
        <v>0</v>
      </c>
    </row>
    <row r="21" spans="1:10" hidden="1">
      <c r="A21" s="328"/>
      <c r="B21" s="253"/>
      <c r="C21" s="215"/>
      <c r="D21" s="215"/>
      <c r="E21" s="215"/>
      <c r="F21" s="323"/>
      <c r="G21" s="324"/>
      <c r="J21" s="272"/>
    </row>
    <row r="22" spans="1:10" hidden="1">
      <c r="A22" s="304" t="s">
        <v>1378</v>
      </c>
      <c r="B22" s="253"/>
      <c r="C22" s="215"/>
      <c r="D22" s="253"/>
      <c r="E22" s="355">
        <f>E16</f>
        <v>0</v>
      </c>
      <c r="F22" s="299"/>
      <c r="G22" s="356">
        <f>G16+J20</f>
        <v>0</v>
      </c>
      <c r="J22" s="272"/>
    </row>
    <row r="23" spans="1:10" hidden="1">
      <c r="A23" s="273"/>
      <c r="C23" s="341"/>
      <c r="D23" s="342"/>
      <c r="J23" s="272"/>
    </row>
    <row r="24" spans="1:10" hidden="1">
      <c r="A24" s="343" t="s">
        <v>1379</v>
      </c>
      <c r="B24" s="344"/>
      <c r="C24" s="344"/>
      <c r="D24" s="344"/>
      <c r="E24" s="344"/>
      <c r="F24" s="344"/>
      <c r="G24" s="345"/>
      <c r="J24" s="272"/>
    </row>
    <row r="25" spans="1:10" ht="45" hidden="1">
      <c r="A25" s="311" t="s">
        <v>1283</v>
      </c>
      <c r="B25" s="313" t="s">
        <v>1237</v>
      </c>
      <c r="C25" s="312" t="s">
        <v>1284</v>
      </c>
      <c r="D25" s="313" t="s">
        <v>407</v>
      </c>
      <c r="E25" s="313" t="s">
        <v>1238</v>
      </c>
      <c r="F25" s="312" t="s">
        <v>1285</v>
      </c>
      <c r="G25" s="312" t="s">
        <v>1373</v>
      </c>
      <c r="I25" s="346"/>
      <c r="J25" s="347"/>
    </row>
    <row r="26" spans="1:10" hidden="1">
      <c r="A26" s="294" t="s">
        <v>1249</v>
      </c>
      <c r="B26" s="348" t="s">
        <v>1380</v>
      </c>
      <c r="C26" s="357"/>
      <c r="D26" s="316"/>
      <c r="E26" s="316"/>
      <c r="F26" s="316"/>
      <c r="G26" s="317"/>
      <c r="J26" s="272"/>
    </row>
    <row r="27" spans="1:10" hidden="1">
      <c r="A27" s="328" t="s">
        <v>1353</v>
      </c>
      <c r="B27" s="328" t="s">
        <v>1375</v>
      </c>
      <c r="C27" s="253"/>
      <c r="D27" s="215"/>
      <c r="E27" s="215"/>
      <c r="F27" s="215"/>
      <c r="G27" s="318"/>
      <c r="J27" s="272"/>
    </row>
    <row r="28" spans="1:10" hidden="1">
      <c r="A28" s="349" t="s">
        <v>1354</v>
      </c>
      <c r="B28" s="349" t="s">
        <v>1381</v>
      </c>
      <c r="C28" s="350" t="s">
        <v>1382</v>
      </c>
      <c r="D28" s="350" t="s">
        <v>1245</v>
      </c>
      <c r="E28" s="350">
        <v>0</v>
      </c>
      <c r="F28" s="302">
        <f>VLOOKUP(C28,'[149]MÃO DE OBRA-JUL25'!$A:$D,4,FALSE())</f>
        <v>7997.6522000000004</v>
      </c>
      <c r="G28" s="351">
        <f>ROUND(F28*E28,2)</f>
        <v>0</v>
      </c>
      <c r="J28" s="272"/>
    </row>
    <row r="29" spans="1:10" hidden="1">
      <c r="A29" s="352" t="s">
        <v>1363</v>
      </c>
      <c r="B29" s="328" t="s">
        <v>1247</v>
      </c>
      <c r="C29" s="215"/>
      <c r="D29" s="215"/>
      <c r="E29" s="215"/>
      <c r="F29" s="323"/>
      <c r="G29" s="324"/>
      <c r="J29" s="272"/>
    </row>
    <row r="30" spans="1:10" ht="15" hidden="1" customHeight="1">
      <c r="A30" s="1342"/>
      <c r="B30" s="1346" t="s">
        <v>1237</v>
      </c>
      <c r="C30" s="1346" t="s">
        <v>1284</v>
      </c>
      <c r="D30" s="1342" t="s">
        <v>407</v>
      </c>
      <c r="E30" s="1342" t="s">
        <v>1238</v>
      </c>
      <c r="F30" s="1345" t="s">
        <v>1345</v>
      </c>
      <c r="G30" s="1345"/>
      <c r="H30" s="1345" t="s">
        <v>1346</v>
      </c>
      <c r="I30" s="1345"/>
      <c r="J30" s="1346" t="s">
        <v>1347</v>
      </c>
    </row>
    <row r="31" spans="1:10" hidden="1">
      <c r="A31" s="1342"/>
      <c r="B31" s="1346"/>
      <c r="C31" s="1346"/>
      <c r="D31" s="1342"/>
      <c r="E31" s="1342"/>
      <c r="F31" s="314" t="s">
        <v>1348</v>
      </c>
      <c r="G31" s="314" t="s">
        <v>1349</v>
      </c>
      <c r="H31" s="314" t="s">
        <v>1350</v>
      </c>
      <c r="I31" s="314" t="s">
        <v>1351</v>
      </c>
      <c r="J31" s="1346"/>
    </row>
    <row r="32" spans="1:10" hidden="1">
      <c r="A32" s="299" t="s">
        <v>1364</v>
      </c>
      <c r="B32" s="299" t="s">
        <v>1356</v>
      </c>
      <c r="C32" s="210" t="s">
        <v>1357</v>
      </c>
      <c r="D32" s="210" t="s">
        <v>1245</v>
      </c>
      <c r="E32" s="210">
        <v>0</v>
      </c>
      <c r="F32" s="320">
        <v>44</v>
      </c>
      <c r="G32" s="320">
        <v>176</v>
      </c>
      <c r="H32" s="302">
        <f>VLOOKUP(C32,'[149]EQUIPAMENTOS-JUL25'!$A:$K,10,FALSE())</f>
        <v>36.798299999999998</v>
      </c>
      <c r="I32" s="302">
        <f>VLOOKUP(C32,'[149]EQUIPAMENTOS-JUL25'!$A:$K,11,FALSE())</f>
        <v>6.7813999999999997</v>
      </c>
      <c r="J32" s="354">
        <f>ROUND(E32*(H32*F32+I32*G32),2)</f>
        <v>0</v>
      </c>
    </row>
    <row r="33" spans="1:10" hidden="1">
      <c r="A33" s="328"/>
      <c r="B33" s="253"/>
      <c r="C33" s="215"/>
      <c r="D33" s="215"/>
      <c r="E33" s="210"/>
      <c r="F33" s="320"/>
      <c r="G33" s="320"/>
      <c r="H33" s="358"/>
      <c r="I33" s="358"/>
      <c r="J33" s="359"/>
    </row>
    <row r="34" spans="1:10" hidden="1">
      <c r="A34" s="304" t="s">
        <v>1383</v>
      </c>
      <c r="B34" s="253"/>
      <c r="C34" s="215"/>
      <c r="D34" s="253"/>
      <c r="E34" s="355">
        <f>E28</f>
        <v>0</v>
      </c>
      <c r="F34" s="299"/>
      <c r="G34" s="356">
        <f>G28+J32</f>
        <v>0</v>
      </c>
      <c r="J34" s="272"/>
    </row>
    <row r="35" spans="1:10">
      <c r="A35" s="304"/>
      <c r="B35" s="253"/>
      <c r="C35" s="215"/>
      <c r="D35" s="253"/>
      <c r="E35" s="360"/>
      <c r="F35" s="253"/>
      <c r="G35" s="307"/>
      <c r="J35" s="272"/>
    </row>
    <row r="36" spans="1:10">
      <c r="A36" s="343" t="s">
        <v>1384</v>
      </c>
      <c r="B36" s="344"/>
      <c r="C36" s="344"/>
      <c r="D36" s="344"/>
      <c r="E36" s="344"/>
      <c r="F36" s="344"/>
      <c r="G36" s="345"/>
      <c r="J36" s="272"/>
    </row>
    <row r="37" spans="1:10" ht="45">
      <c r="A37" s="311" t="s">
        <v>1283</v>
      </c>
      <c r="B37" s="313" t="s">
        <v>1237</v>
      </c>
      <c r="C37" s="312" t="s">
        <v>1284</v>
      </c>
      <c r="D37" s="313" t="s">
        <v>407</v>
      </c>
      <c r="E37" s="313" t="s">
        <v>1238</v>
      </c>
      <c r="F37" s="312" t="s">
        <v>1285</v>
      </c>
      <c r="G37" s="312" t="s">
        <v>1373</v>
      </c>
      <c r="I37" s="346"/>
      <c r="J37" s="347"/>
    </row>
    <row r="38" spans="1:10">
      <c r="A38" s="294" t="s">
        <v>1264</v>
      </c>
      <c r="B38" s="348" t="s">
        <v>1385</v>
      </c>
      <c r="C38" s="296"/>
      <c r="D38" s="297"/>
      <c r="E38" s="297"/>
      <c r="F38" s="297"/>
      <c r="G38" s="298"/>
      <c r="J38" s="272"/>
    </row>
    <row r="39" spans="1:10">
      <c r="A39" s="328" t="s">
        <v>1266</v>
      </c>
      <c r="B39" s="328" t="s">
        <v>1375</v>
      </c>
      <c r="C39" s="253"/>
      <c r="D39" s="215"/>
      <c r="E39" s="215"/>
      <c r="F39" s="215"/>
      <c r="G39" s="318"/>
      <c r="J39" s="272"/>
    </row>
    <row r="40" spans="1:10">
      <c r="A40" s="349" t="s">
        <v>1386</v>
      </c>
      <c r="B40" s="349" t="s">
        <v>1387</v>
      </c>
      <c r="C40" s="350" t="s">
        <v>1388</v>
      </c>
      <c r="D40" s="350" t="s">
        <v>1245</v>
      </c>
      <c r="E40" s="350">
        <v>1</v>
      </c>
      <c r="F40" s="302">
        <f>VLOOKUP(C40,'[149]MÃO DE OBRA-JUL25'!$A:$D,4,FALSE())</f>
        <v>8914.4105999999992</v>
      </c>
      <c r="G40" s="351">
        <f>ROUND(F40*E40,2)</f>
        <v>8914.41</v>
      </c>
      <c r="J40" s="272"/>
    </row>
    <row r="41" spans="1:10">
      <c r="A41" s="299" t="s">
        <v>1389</v>
      </c>
      <c r="B41" s="299" t="s">
        <v>1390</v>
      </c>
      <c r="C41" s="210" t="s">
        <v>1391</v>
      </c>
      <c r="D41" s="210" t="s">
        <v>1245</v>
      </c>
      <c r="E41" s="210">
        <v>2</v>
      </c>
      <c r="F41" s="302">
        <f>VLOOKUP(C41,'[149]MÃO DE OBRA-JUL25'!$A:$D,4,FALSE())</f>
        <v>5944.3549000000003</v>
      </c>
      <c r="G41" s="351">
        <f>ROUND(F41*E41,2)</f>
        <v>11888.71</v>
      </c>
      <c r="J41" s="272"/>
    </row>
    <row r="42" spans="1:10">
      <c r="A42" s="352" t="s">
        <v>1392</v>
      </c>
      <c r="B42" s="328" t="s">
        <v>1247</v>
      </c>
      <c r="C42" s="215"/>
      <c r="D42" s="215"/>
      <c r="E42" s="215"/>
      <c r="F42" s="323"/>
      <c r="G42" s="324"/>
      <c r="J42" s="272"/>
    </row>
    <row r="43" spans="1:10" ht="15" customHeight="1">
      <c r="A43" s="1342"/>
      <c r="B43" s="1346" t="s">
        <v>1237</v>
      </c>
      <c r="C43" s="1346" t="s">
        <v>1284</v>
      </c>
      <c r="D43" s="1342" t="s">
        <v>407</v>
      </c>
      <c r="E43" s="1342" t="s">
        <v>1238</v>
      </c>
      <c r="F43" s="1345" t="s">
        <v>1345</v>
      </c>
      <c r="G43" s="1345"/>
      <c r="H43" s="1345" t="s">
        <v>1346</v>
      </c>
      <c r="I43" s="1345"/>
      <c r="J43" s="1346" t="s">
        <v>1347</v>
      </c>
    </row>
    <row r="44" spans="1:10">
      <c r="A44" s="1342"/>
      <c r="B44" s="1346"/>
      <c r="C44" s="1346"/>
      <c r="D44" s="1342"/>
      <c r="E44" s="1342"/>
      <c r="F44" s="314" t="s">
        <v>1348</v>
      </c>
      <c r="G44" s="314" t="s">
        <v>1349</v>
      </c>
      <c r="H44" s="314" t="s">
        <v>1350</v>
      </c>
      <c r="I44" s="314" t="s">
        <v>1351</v>
      </c>
      <c r="J44" s="1346"/>
    </row>
    <row r="45" spans="1:10">
      <c r="A45" s="299" t="s">
        <v>1393</v>
      </c>
      <c r="B45" s="299" t="s">
        <v>1356</v>
      </c>
      <c r="C45" s="210" t="s">
        <v>1357</v>
      </c>
      <c r="D45" s="210" t="s">
        <v>1245</v>
      </c>
      <c r="E45" s="210">
        <v>1</v>
      </c>
      <c r="F45" s="320">
        <v>44</v>
      </c>
      <c r="G45" s="320">
        <v>176</v>
      </c>
      <c r="H45" s="302">
        <f>VLOOKUP(C45,'[149]EQUIPAMENTOS-JUL25'!$A:$K,10,FALSE())</f>
        <v>36.798299999999998</v>
      </c>
      <c r="I45" s="302">
        <f>VLOOKUP(C45,'[149]EQUIPAMENTOS-JUL25'!$A:$K,11,FALSE())</f>
        <v>6.7813999999999997</v>
      </c>
      <c r="J45" s="354">
        <f>ROUND(E45*(H45*F45+I45*G45),2)</f>
        <v>2812.65</v>
      </c>
    </row>
    <row r="46" spans="1:10">
      <c r="A46" s="328"/>
      <c r="B46" s="361"/>
      <c r="C46" s="362"/>
      <c r="D46" s="215"/>
      <c r="E46" s="210"/>
      <c r="F46" s="320"/>
      <c r="G46" s="320"/>
      <c r="H46" s="358"/>
      <c r="I46" s="358"/>
      <c r="J46" s="359"/>
    </row>
    <row r="47" spans="1:10">
      <c r="A47" s="304" t="s">
        <v>1394</v>
      </c>
      <c r="B47" s="253"/>
      <c r="C47" s="215"/>
      <c r="D47" s="253"/>
      <c r="E47" s="305">
        <f>E40+E41</f>
        <v>3</v>
      </c>
      <c r="F47" s="299"/>
      <c r="G47" s="356">
        <f>SUM(G40:G41)+J45</f>
        <v>23615.77</v>
      </c>
      <c r="J47" s="272"/>
    </row>
    <row r="48" spans="1:10">
      <c r="A48" s="273"/>
      <c r="C48" s="341"/>
      <c r="D48" s="342"/>
      <c r="J48" s="272"/>
    </row>
    <row r="49" spans="1:10" hidden="1">
      <c r="A49" s="343" t="s">
        <v>1395</v>
      </c>
      <c r="B49" s="344"/>
      <c r="C49" s="344"/>
      <c r="D49" s="344"/>
      <c r="E49" s="344"/>
      <c r="F49" s="344"/>
      <c r="G49" s="345"/>
      <c r="J49" s="272"/>
    </row>
    <row r="50" spans="1:10" ht="45" hidden="1">
      <c r="A50" s="311" t="s">
        <v>1283</v>
      </c>
      <c r="B50" s="313" t="s">
        <v>1237</v>
      </c>
      <c r="C50" s="312" t="s">
        <v>1284</v>
      </c>
      <c r="D50" s="313" t="s">
        <v>407</v>
      </c>
      <c r="E50" s="313" t="s">
        <v>1238</v>
      </c>
      <c r="F50" s="312" t="s">
        <v>1285</v>
      </c>
      <c r="G50" s="312" t="s">
        <v>1373</v>
      </c>
      <c r="I50" s="346"/>
      <c r="J50" s="347"/>
    </row>
    <row r="51" spans="1:10" hidden="1">
      <c r="A51" s="294" t="s">
        <v>1254</v>
      </c>
      <c r="B51" s="348" t="s">
        <v>1396</v>
      </c>
      <c r="C51" s="357"/>
      <c r="D51" s="316"/>
      <c r="E51" s="316"/>
      <c r="F51" s="316"/>
      <c r="G51" s="317"/>
      <c r="J51" s="272"/>
    </row>
    <row r="52" spans="1:10" hidden="1">
      <c r="A52" s="328" t="s">
        <v>1397</v>
      </c>
      <c r="B52" s="328" t="s">
        <v>1375</v>
      </c>
      <c r="C52" s="253"/>
      <c r="D52" s="215"/>
      <c r="E52" s="215"/>
      <c r="F52" s="215"/>
      <c r="G52" s="318"/>
      <c r="J52" s="272"/>
    </row>
    <row r="53" spans="1:10" hidden="1">
      <c r="A53" s="299" t="s">
        <v>1398</v>
      </c>
      <c r="B53" s="299" t="s">
        <v>1399</v>
      </c>
      <c r="C53" s="363" t="s">
        <v>1400</v>
      </c>
      <c r="D53" s="210" t="s">
        <v>1245</v>
      </c>
      <c r="E53" s="210">
        <v>0</v>
      </c>
      <c r="F53" s="302">
        <f>VLOOKUP(C53,'[149]MÃO DE OBRA-JUL25'!$A:$D,4,FALSE())</f>
        <v>7997.6522000000004</v>
      </c>
      <c r="G53" s="354">
        <f>ROUND(F53*E53,2)</f>
        <v>0</v>
      </c>
      <c r="J53" s="272"/>
    </row>
    <row r="54" spans="1:10" hidden="1">
      <c r="A54" s="299" t="s">
        <v>1401</v>
      </c>
      <c r="B54" s="299" t="s">
        <v>1402</v>
      </c>
      <c r="C54" s="363" t="s">
        <v>1403</v>
      </c>
      <c r="D54" s="210" t="s">
        <v>1245</v>
      </c>
      <c r="E54" s="210">
        <v>0</v>
      </c>
      <c r="F54" s="302">
        <f>VLOOKUP(C54,'[149]MÃO DE OBRA-JUL25'!$A:$D,4,FALSE())</f>
        <v>5961.6777000000002</v>
      </c>
      <c r="G54" s="354">
        <f>ROUND(F54*E54,2)</f>
        <v>0</v>
      </c>
      <c r="J54" s="272"/>
    </row>
    <row r="55" spans="1:10" hidden="1">
      <c r="A55" s="299" t="s">
        <v>1404</v>
      </c>
      <c r="B55" s="299" t="s">
        <v>1405</v>
      </c>
      <c r="C55" s="363" t="s">
        <v>1406</v>
      </c>
      <c r="D55" s="210" t="s">
        <v>1245</v>
      </c>
      <c r="E55" s="210">
        <v>0</v>
      </c>
      <c r="F55" s="302">
        <f>VLOOKUP(C55,'[149]MÃO DE OBRA-JUL25'!$A:$D,4,FALSE())</f>
        <v>5024.2370000000001</v>
      </c>
      <c r="G55" s="354">
        <f>ROUND(F55*E55,2)</f>
        <v>0</v>
      </c>
      <c r="J55" s="272"/>
    </row>
    <row r="56" spans="1:10" hidden="1">
      <c r="A56" s="352" t="s">
        <v>1407</v>
      </c>
      <c r="B56" s="328" t="s">
        <v>1247</v>
      </c>
      <c r="C56" s="215"/>
      <c r="D56" s="215"/>
      <c r="E56" s="215"/>
      <c r="F56" s="323"/>
      <c r="G56" s="324"/>
      <c r="J56" s="272"/>
    </row>
    <row r="57" spans="1:10" ht="15" hidden="1" customHeight="1">
      <c r="A57" s="1342"/>
      <c r="B57" s="1346" t="s">
        <v>1237</v>
      </c>
      <c r="C57" s="1346" t="s">
        <v>1284</v>
      </c>
      <c r="D57" s="1342" t="s">
        <v>407</v>
      </c>
      <c r="E57" s="1342" t="s">
        <v>1238</v>
      </c>
      <c r="F57" s="1345" t="s">
        <v>1345</v>
      </c>
      <c r="G57" s="1345"/>
      <c r="H57" s="1345" t="s">
        <v>1346</v>
      </c>
      <c r="I57" s="1345"/>
      <c r="J57" s="1346" t="s">
        <v>1347</v>
      </c>
    </row>
    <row r="58" spans="1:10" hidden="1">
      <c r="A58" s="1342"/>
      <c r="B58" s="1346"/>
      <c r="C58" s="1346"/>
      <c r="D58" s="1342"/>
      <c r="E58" s="1342"/>
      <c r="F58" s="314" t="s">
        <v>1348</v>
      </c>
      <c r="G58" s="314" t="s">
        <v>1349</v>
      </c>
      <c r="H58" s="314" t="s">
        <v>1350</v>
      </c>
      <c r="I58" s="314" t="s">
        <v>1351</v>
      </c>
      <c r="J58" s="1346"/>
    </row>
    <row r="59" spans="1:10" hidden="1">
      <c r="A59" s="299" t="s">
        <v>1408</v>
      </c>
      <c r="B59" s="299" t="s">
        <v>1356</v>
      </c>
      <c r="C59" s="210" t="s">
        <v>1357</v>
      </c>
      <c r="D59" s="210" t="s">
        <v>1245</v>
      </c>
      <c r="E59" s="210">
        <v>0</v>
      </c>
      <c r="F59" s="320">
        <v>44</v>
      </c>
      <c r="G59" s="320">
        <v>176</v>
      </c>
      <c r="H59" s="302">
        <f>VLOOKUP(C59,'[149]EQUIPAMENTOS-JUL25'!$A:$K,10,FALSE())</f>
        <v>36.798299999999998</v>
      </c>
      <c r="I59" s="302">
        <f>VLOOKUP(C59,'[149]EQUIPAMENTOS-JUL25'!$A:$K,11,FALSE())</f>
        <v>6.7813999999999997</v>
      </c>
      <c r="J59" s="354">
        <f>ROUND(E59*(H59*F59+I59*G59),2)</f>
        <v>0</v>
      </c>
    </row>
    <row r="60" spans="1:10" hidden="1">
      <c r="A60" s="328"/>
      <c r="B60" s="253"/>
      <c r="C60" s="215"/>
      <c r="D60" s="215"/>
      <c r="E60" s="210"/>
      <c r="F60" s="320"/>
      <c r="G60" s="320"/>
      <c r="H60" s="358"/>
      <c r="I60" s="358"/>
      <c r="J60" s="359"/>
    </row>
    <row r="61" spans="1:10" hidden="1">
      <c r="A61" s="304" t="s">
        <v>1409</v>
      </c>
      <c r="B61" s="253"/>
      <c r="C61" s="215"/>
      <c r="D61" s="253"/>
      <c r="E61" s="355">
        <f>E53+E54+E55</f>
        <v>0</v>
      </c>
      <c r="F61" s="299"/>
      <c r="G61" s="356">
        <f>G53+G54+G55+J59</f>
        <v>0</v>
      </c>
      <c r="J61" s="272"/>
    </row>
    <row r="62" spans="1:10" hidden="1">
      <c r="A62" s="304"/>
      <c r="B62" s="253"/>
      <c r="C62" s="215"/>
      <c r="D62" s="253"/>
      <c r="E62" s="360"/>
      <c r="F62" s="253"/>
      <c r="G62" s="307"/>
      <c r="J62" s="272"/>
    </row>
    <row r="63" spans="1:10" hidden="1">
      <c r="A63" s="343" t="s">
        <v>1410</v>
      </c>
      <c r="B63" s="344"/>
      <c r="C63" s="344"/>
      <c r="D63" s="344"/>
      <c r="E63" s="344"/>
      <c r="F63" s="344"/>
      <c r="G63" s="345"/>
      <c r="J63" s="272"/>
    </row>
    <row r="64" spans="1:10" ht="45" hidden="1">
      <c r="A64" s="311" t="s">
        <v>1283</v>
      </c>
      <c r="B64" s="313" t="s">
        <v>1237</v>
      </c>
      <c r="C64" s="312" t="s">
        <v>1284</v>
      </c>
      <c r="D64" s="313" t="s">
        <v>407</v>
      </c>
      <c r="E64" s="313" t="s">
        <v>1238</v>
      </c>
      <c r="F64" s="312" t="s">
        <v>1285</v>
      </c>
      <c r="G64" s="312" t="s">
        <v>1373</v>
      </c>
      <c r="I64" s="346"/>
      <c r="J64" s="347"/>
    </row>
    <row r="65" spans="1:10" hidden="1">
      <c r="A65" s="294" t="s">
        <v>1264</v>
      </c>
      <c r="B65" s="348" t="s">
        <v>1385</v>
      </c>
      <c r="C65" s="296"/>
      <c r="D65" s="297"/>
      <c r="E65" s="297"/>
      <c r="F65" s="297"/>
      <c r="G65" s="298"/>
      <c r="J65" s="272"/>
    </row>
    <row r="66" spans="1:10" hidden="1">
      <c r="A66" s="328" t="s">
        <v>1266</v>
      </c>
      <c r="B66" s="328" t="s">
        <v>1375</v>
      </c>
      <c r="C66" s="253"/>
      <c r="D66" s="215"/>
      <c r="E66" s="215"/>
      <c r="F66" s="215"/>
      <c r="G66" s="318"/>
      <c r="J66" s="272"/>
    </row>
    <row r="67" spans="1:10" hidden="1">
      <c r="A67" s="349" t="s">
        <v>1386</v>
      </c>
      <c r="B67" s="349" t="s">
        <v>1387</v>
      </c>
      <c r="C67" s="350" t="s">
        <v>1388</v>
      </c>
      <c r="D67" s="350" t="s">
        <v>1245</v>
      </c>
      <c r="E67" s="350">
        <v>0</v>
      </c>
      <c r="F67" s="302">
        <f>VLOOKUP(C67,'[149]MÃO DE OBRA-JUL25'!$A:$D,4,FALSE())</f>
        <v>8914.4105999999992</v>
      </c>
      <c r="G67" s="351">
        <f>ROUND(F67*E67,2)</f>
        <v>0</v>
      </c>
      <c r="J67" s="272"/>
    </row>
    <row r="68" spans="1:10" hidden="1">
      <c r="A68" s="299" t="s">
        <v>1389</v>
      </c>
      <c r="B68" s="299" t="s">
        <v>1390</v>
      </c>
      <c r="C68" s="210" t="s">
        <v>1391</v>
      </c>
      <c r="D68" s="210" t="s">
        <v>1245</v>
      </c>
      <c r="E68" s="210">
        <v>0</v>
      </c>
      <c r="F68" s="302">
        <f>VLOOKUP(C68,'[149]MÃO DE OBRA-JUL25'!$A:$D,4,FALSE())</f>
        <v>5944.3549000000003</v>
      </c>
      <c r="G68" s="351">
        <f>ROUND(F68*E68,2)</f>
        <v>0</v>
      </c>
      <c r="J68" s="272"/>
    </row>
    <row r="69" spans="1:10" hidden="1">
      <c r="A69" s="352" t="s">
        <v>1392</v>
      </c>
      <c r="B69" s="328" t="s">
        <v>1247</v>
      </c>
      <c r="C69" s="215"/>
      <c r="D69" s="215"/>
      <c r="E69" s="215"/>
      <c r="F69" s="323"/>
      <c r="G69" s="324"/>
      <c r="J69" s="272"/>
    </row>
    <row r="70" spans="1:10" ht="15" hidden="1" customHeight="1">
      <c r="A70" s="1342"/>
      <c r="B70" s="1346" t="s">
        <v>1237</v>
      </c>
      <c r="C70" s="1346" t="s">
        <v>1284</v>
      </c>
      <c r="D70" s="1342" t="s">
        <v>407</v>
      </c>
      <c r="E70" s="1342" t="s">
        <v>1238</v>
      </c>
      <c r="F70" s="1345" t="s">
        <v>1345</v>
      </c>
      <c r="G70" s="1345"/>
      <c r="H70" s="1345" t="s">
        <v>1346</v>
      </c>
      <c r="I70" s="1345"/>
      <c r="J70" s="1346" t="s">
        <v>1347</v>
      </c>
    </row>
    <row r="71" spans="1:10" hidden="1">
      <c r="A71" s="1342"/>
      <c r="B71" s="1346"/>
      <c r="C71" s="1346"/>
      <c r="D71" s="1342"/>
      <c r="E71" s="1342"/>
      <c r="F71" s="314" t="s">
        <v>1348</v>
      </c>
      <c r="G71" s="314" t="s">
        <v>1349</v>
      </c>
      <c r="H71" s="314" t="s">
        <v>1350</v>
      </c>
      <c r="I71" s="314" t="s">
        <v>1351</v>
      </c>
      <c r="J71" s="1346"/>
    </row>
    <row r="72" spans="1:10" hidden="1">
      <c r="A72" s="299" t="s">
        <v>1393</v>
      </c>
      <c r="B72" s="299" t="s">
        <v>1356</v>
      </c>
      <c r="C72" s="210" t="s">
        <v>1357</v>
      </c>
      <c r="D72" s="210" t="s">
        <v>1245</v>
      </c>
      <c r="E72" s="210">
        <v>0</v>
      </c>
      <c r="F72" s="320">
        <v>44</v>
      </c>
      <c r="G72" s="320">
        <v>176</v>
      </c>
      <c r="H72" s="302">
        <f>VLOOKUP(C72,'[149]EQUIPAMENTOS-JUL25'!$A:$K,10,FALSE())</f>
        <v>36.798299999999998</v>
      </c>
      <c r="I72" s="302">
        <f>VLOOKUP(C72,'[149]EQUIPAMENTOS-JUL25'!$A:$K,11,FALSE())</f>
        <v>6.7813999999999997</v>
      </c>
      <c r="J72" s="354">
        <f>ROUND(E72*(H72*F72+I72*G72),2)</f>
        <v>0</v>
      </c>
    </row>
    <row r="73" spans="1:10" hidden="1">
      <c r="A73" s="328"/>
      <c r="B73" s="361"/>
      <c r="C73" s="362"/>
      <c r="D73" s="215"/>
      <c r="E73" s="210"/>
      <c r="F73" s="320"/>
      <c r="G73" s="320"/>
      <c r="H73" s="358"/>
      <c r="I73" s="358"/>
      <c r="J73" s="359"/>
    </row>
    <row r="74" spans="1:10" hidden="1">
      <c r="A74" s="304" t="s">
        <v>1411</v>
      </c>
      <c r="B74" s="253"/>
      <c r="C74" s="215"/>
      <c r="D74" s="253"/>
      <c r="E74" s="305">
        <f>E67+E68</f>
        <v>0</v>
      </c>
      <c r="F74" s="299"/>
      <c r="G74" s="356">
        <f>SUM(G67:G68)+J72</f>
        <v>0</v>
      </c>
      <c r="J74" s="272"/>
    </row>
    <row r="75" spans="1:10" hidden="1">
      <c r="A75" s="364"/>
      <c r="J75" s="272"/>
    </row>
    <row r="76" spans="1:10" hidden="1">
      <c r="A76" s="247" t="s">
        <v>1412</v>
      </c>
      <c r="B76" s="365"/>
      <c r="C76" s="366"/>
      <c r="D76" s="366"/>
      <c r="E76" s="366"/>
      <c r="F76" s="366"/>
      <c r="G76" s="367"/>
      <c r="H76" s="220"/>
      <c r="I76" s="220"/>
      <c r="J76" s="347"/>
    </row>
    <row r="77" spans="1:10" ht="45" hidden="1">
      <c r="A77" s="311" t="s">
        <v>1283</v>
      </c>
      <c r="B77" s="311" t="s">
        <v>1237</v>
      </c>
      <c r="C77" s="353" t="s">
        <v>1284</v>
      </c>
      <c r="D77" s="311" t="s">
        <v>407</v>
      </c>
      <c r="E77" s="311" t="s">
        <v>1238</v>
      </c>
      <c r="F77" s="353" t="s">
        <v>1285</v>
      </c>
      <c r="G77" s="353" t="s">
        <v>1373</v>
      </c>
      <c r="H77" s="220"/>
      <c r="I77" s="220"/>
      <c r="J77" s="347"/>
    </row>
    <row r="78" spans="1:10" hidden="1">
      <c r="A78" s="349" t="s">
        <v>1413</v>
      </c>
      <c r="B78" s="349" t="s">
        <v>1414</v>
      </c>
      <c r="C78" s="350" t="s">
        <v>1415</v>
      </c>
      <c r="D78" s="350" t="s">
        <v>1245</v>
      </c>
      <c r="E78" s="350">
        <v>0</v>
      </c>
      <c r="F78" s="302">
        <f>VLOOKUP(C78,'[149]MÃO DE OBRA-JUL25'!$A:$D,4,FALSE())</f>
        <v>7365.8624</v>
      </c>
      <c r="G78" s="351">
        <f>ROUND(F78*E78,2)</f>
        <v>0</v>
      </c>
      <c r="H78" s="220"/>
      <c r="I78" s="220"/>
      <c r="J78" s="272"/>
    </row>
    <row r="79" spans="1:10" hidden="1">
      <c r="A79" s="349" t="s">
        <v>1416</v>
      </c>
      <c r="B79" s="299" t="s">
        <v>1417</v>
      </c>
      <c r="C79" s="210" t="s">
        <v>1418</v>
      </c>
      <c r="D79" s="350" t="s">
        <v>1245</v>
      </c>
      <c r="E79" s="210">
        <v>0</v>
      </c>
      <c r="F79" s="302">
        <f>VLOOKUP(C79,'[149]MÃO DE OBRA-JUL25'!$A:$D,4,FALSE())</f>
        <v>24959.615000000002</v>
      </c>
      <c r="G79" s="351">
        <f>ROUND(F79*E79,2)</f>
        <v>0</v>
      </c>
      <c r="H79" s="220"/>
      <c r="I79" s="220"/>
      <c r="J79" s="272"/>
    </row>
    <row r="80" spans="1:10" hidden="1">
      <c r="A80" s="349" t="s">
        <v>1419</v>
      </c>
      <c r="B80" s="328" t="s">
        <v>1420</v>
      </c>
      <c r="C80" s="210" t="s">
        <v>1421</v>
      </c>
      <c r="D80" s="350" t="s">
        <v>1245</v>
      </c>
      <c r="E80" s="210">
        <v>0</v>
      </c>
      <c r="F80" s="302">
        <f>VLOOKUP(C80,'[149]MÃO DE OBRA-JUL25'!$A:$D,4,FALSE())</f>
        <v>18676.234400000001</v>
      </c>
      <c r="G80" s="351">
        <f>ROUND(F80*E80,2)</f>
        <v>0</v>
      </c>
      <c r="H80" s="220"/>
      <c r="I80" s="220"/>
      <c r="J80" s="272"/>
    </row>
    <row r="81" spans="1:10" hidden="1">
      <c r="A81" s="349" t="s">
        <v>1422</v>
      </c>
      <c r="B81" s="299" t="s">
        <v>1423</v>
      </c>
      <c r="C81" s="210" t="s">
        <v>1424</v>
      </c>
      <c r="D81" s="350" t="s">
        <v>1245</v>
      </c>
      <c r="E81" s="210">
        <v>0</v>
      </c>
      <c r="F81" s="302">
        <f>VLOOKUP(C81,'[149]MÃO DE OBRA-JUL25'!$A:$D,4,FALSE())</f>
        <v>21265.910199999998</v>
      </c>
      <c r="G81" s="351">
        <f>ROUND(F81*E81,2)</f>
        <v>0</v>
      </c>
      <c r="H81" s="220"/>
      <c r="I81" s="220"/>
      <c r="J81" s="272"/>
    </row>
    <row r="82" spans="1:10" hidden="1">
      <c r="A82" s="368" t="s">
        <v>1425</v>
      </c>
      <c r="B82" s="328"/>
      <c r="C82" s="215"/>
      <c r="D82" s="215"/>
      <c r="E82" s="215">
        <f>SUM(E78:E81)</f>
        <v>0</v>
      </c>
      <c r="F82" s="369"/>
      <c r="G82" s="356">
        <f>SUM(G78:G81)</f>
        <v>0</v>
      </c>
      <c r="H82" s="220"/>
      <c r="I82" s="220"/>
      <c r="J82" s="272"/>
    </row>
    <row r="83" spans="1:10">
      <c r="A83" s="364"/>
      <c r="J83" s="272"/>
    </row>
    <row r="84" spans="1:10">
      <c r="A84" s="364"/>
      <c r="J84" s="272"/>
    </row>
    <row r="85" spans="1:10">
      <c r="A85" s="370" t="s">
        <v>1426</v>
      </c>
      <c r="B85" s="371"/>
      <c r="C85" s="372"/>
      <c r="D85" s="371"/>
      <c r="E85" s="373">
        <f>SUM(E22+E74+E47+E61+E82)</f>
        <v>3</v>
      </c>
      <c r="F85" s="374"/>
      <c r="G85" s="375">
        <f>G47</f>
        <v>23615.77</v>
      </c>
      <c r="H85" s="201"/>
      <c r="I85" s="201"/>
      <c r="J85" s="376"/>
    </row>
  </sheetData>
  <mergeCells count="42">
    <mergeCell ref="A6:J6"/>
    <mergeCell ref="A7:J7"/>
    <mergeCell ref="A18:A19"/>
    <mergeCell ref="B18:B19"/>
    <mergeCell ref="C18:C19"/>
    <mergeCell ref="D18:D19"/>
    <mergeCell ref="E18:E19"/>
    <mergeCell ref="F18:G18"/>
    <mergeCell ref="H18:I18"/>
    <mergeCell ref="J18:J19"/>
    <mergeCell ref="H30:I30"/>
    <mergeCell ref="J30:J31"/>
    <mergeCell ref="A43:A44"/>
    <mergeCell ref="B43:B44"/>
    <mergeCell ref="C43:C44"/>
    <mergeCell ref="D43:D44"/>
    <mergeCell ref="E43:E44"/>
    <mergeCell ref="F43:G43"/>
    <mergeCell ref="H43:I43"/>
    <mergeCell ref="J43:J44"/>
    <mergeCell ref="A30:A31"/>
    <mergeCell ref="B30:B31"/>
    <mergeCell ref="C30:C31"/>
    <mergeCell ref="D30:D31"/>
    <mergeCell ref="E30:E31"/>
    <mergeCell ref="F30:G30"/>
    <mergeCell ref="H57:I57"/>
    <mergeCell ref="J57:J58"/>
    <mergeCell ref="A70:A71"/>
    <mergeCell ref="B70:B71"/>
    <mergeCell ref="C70:C71"/>
    <mergeCell ref="D70:D71"/>
    <mergeCell ref="E70:E71"/>
    <mergeCell ref="F70:G70"/>
    <mergeCell ref="H70:I70"/>
    <mergeCell ref="J70:J71"/>
    <mergeCell ref="A57:A58"/>
    <mergeCell ref="B57:B58"/>
    <mergeCell ref="C57:C58"/>
    <mergeCell ref="D57:D58"/>
    <mergeCell ref="E57:E58"/>
    <mergeCell ref="F57:G57"/>
  </mergeCells>
  <printOptions horizontalCentered="1"/>
  <pageMargins left="0.59027777777777801" right="0.39374999999999999" top="0.78749999999999998" bottom="0.59027777777777801" header="0.511811023622047" footer="0.511811023622047"/>
  <pageSetup paperSize="9" scale="45" orientation="landscape" horizontalDpi="300" verticalDpi="300" r:id="rId1"/>
  <rowBreaks count="1" manualBreakCount="1">
    <brk id="85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85150-795B-4212-B55B-4DA8FA75EC23}">
  <dimension ref="A1:K132"/>
  <sheetViews>
    <sheetView showGridLines="0" view="pageBreakPreview" topLeftCell="A120" zoomScale="110" zoomScaleNormal="100" zoomScaleSheetLayoutView="110" workbookViewId="0">
      <selection sqref="A1:G32"/>
    </sheetView>
  </sheetViews>
  <sheetFormatPr defaultColWidth="9" defaultRowHeight="15"/>
  <cols>
    <col min="1" max="1" width="10.7109375" style="194" customWidth="1"/>
    <col min="2" max="2" width="15.7109375" style="194" customWidth="1"/>
    <col min="3" max="3" width="79.28515625" style="194" customWidth="1"/>
    <col min="4" max="4" width="12.28515625" style="194" customWidth="1"/>
    <col min="5" max="5" width="17.7109375" style="194" customWidth="1"/>
    <col min="6" max="6" width="16.42578125" style="194" customWidth="1"/>
    <col min="7" max="7" width="17" style="194" customWidth="1"/>
    <col min="8" max="8" width="12" style="194" customWidth="1"/>
    <col min="9" max="9" width="17" style="194" customWidth="1"/>
    <col min="10" max="10" width="49.28515625" style="194" customWidth="1"/>
    <col min="11" max="16384" width="9" style="194"/>
  </cols>
  <sheetData>
    <row r="1" spans="1:9" s="180" customFormat="1" ht="16.5" customHeight="1">
      <c r="A1" s="258" t="str">
        <f>'01-ADM-Resumo'!A1</f>
        <v>Rodovia: PE-460</v>
      </c>
      <c r="B1" s="178"/>
      <c r="C1" s="178"/>
      <c r="D1" s="178"/>
      <c r="E1" s="178"/>
      <c r="F1" s="334"/>
      <c r="G1" s="335"/>
    </row>
    <row r="2" spans="1:9" s="180" customFormat="1" ht="17.25" customHeight="1">
      <c r="A2" s="262" t="str">
        <f>'01-ADM-Resumo'!A2</f>
        <v xml:space="preserve">Trecho: Acesso ao Porto da Barra do Tarrachil </v>
      </c>
      <c r="B2" s="182"/>
      <c r="C2" s="182"/>
      <c r="D2" s="182"/>
      <c r="E2" s="182"/>
      <c r="G2" s="336"/>
    </row>
    <row r="3" spans="1:9" s="180" customFormat="1" ht="18" customHeight="1">
      <c r="A3" s="262" t="str">
        <f>'01-ADM-Resumo'!A3</f>
        <v>Extensão: 4,86 km</v>
      </c>
      <c r="B3" s="377"/>
      <c r="C3" s="377"/>
      <c r="D3" s="377"/>
      <c r="E3" s="377"/>
      <c r="G3" s="336"/>
    </row>
    <row r="4" spans="1:9">
      <c r="A4" s="188"/>
      <c r="B4" s="189"/>
      <c r="C4" s="378"/>
      <c r="D4" s="378"/>
      <c r="E4" s="379"/>
      <c r="F4" s="331"/>
      <c r="G4" s="380"/>
    </row>
    <row r="5" spans="1:9">
      <c r="A5" s="1339" t="s">
        <v>1275</v>
      </c>
      <c r="B5" s="1339"/>
      <c r="C5" s="1339"/>
      <c r="D5" s="1339"/>
      <c r="E5" s="1339"/>
      <c r="F5" s="1339"/>
      <c r="G5" s="1339"/>
    </row>
    <row r="6" spans="1:9">
      <c r="A6" s="1339" t="s">
        <v>1427</v>
      </c>
      <c r="B6" s="1339"/>
      <c r="C6" s="1339"/>
      <c r="D6" s="1339"/>
      <c r="E6" s="1339"/>
      <c r="F6" s="1339"/>
      <c r="G6" s="1339"/>
    </row>
    <row r="7" spans="1:9">
      <c r="A7" s="195"/>
      <c r="B7" s="196"/>
      <c r="C7" s="196"/>
      <c r="D7" s="196"/>
      <c r="E7" s="288" t="s">
        <v>1235</v>
      </c>
      <c r="F7" s="289">
        <f>'01-ADM-Resumo'!$F$7</f>
        <v>45839</v>
      </c>
      <c r="G7" s="381"/>
    </row>
    <row r="8" spans="1:9">
      <c r="A8" s="273"/>
      <c r="B8" s="382"/>
      <c r="C8" s="383"/>
      <c r="F8" s="290" t="s">
        <v>1280</v>
      </c>
      <c r="G8" s="272"/>
    </row>
    <row r="9" spans="1:9">
      <c r="A9" s="274" t="s">
        <v>1428</v>
      </c>
      <c r="B9" s="275"/>
      <c r="C9" s="276"/>
      <c r="D9" s="277" t="s">
        <v>1278</v>
      </c>
      <c r="E9" s="277" t="s">
        <v>1429</v>
      </c>
      <c r="F9" s="277" t="s">
        <v>1430</v>
      </c>
      <c r="G9" s="384" t="s">
        <v>1429</v>
      </c>
    </row>
    <row r="10" spans="1:9" s="286" customFormat="1">
      <c r="A10" s="385" t="s">
        <v>1431</v>
      </c>
      <c r="B10" s="230"/>
      <c r="C10" s="386"/>
      <c r="D10" s="387">
        <f>'05-ADM-Variavel$'!E14</f>
        <v>1.5</v>
      </c>
      <c r="E10" s="388">
        <v>7</v>
      </c>
      <c r="F10" s="387">
        <f>TRUNC(D10*E10,0)</f>
        <v>10</v>
      </c>
      <c r="G10" s="389">
        <f>G90</f>
        <v>16.348263980682912</v>
      </c>
      <c r="I10" s="286">
        <f>155.05*G10</f>
        <v>2534.7983302048856</v>
      </c>
    </row>
    <row r="11" spans="1:9" s="286" customFormat="1">
      <c r="A11" s="385" t="s">
        <v>1432</v>
      </c>
      <c r="B11" s="230"/>
      <c r="C11" s="386"/>
      <c r="D11" s="387">
        <f>'05-ADM-Variavel$'!E32</f>
        <v>1</v>
      </c>
      <c r="E11" s="388">
        <v>1</v>
      </c>
      <c r="F11" s="387">
        <f>D11*E11</f>
        <v>1</v>
      </c>
      <c r="G11" s="389">
        <f>G132</f>
        <v>6.6122366051787937E-2</v>
      </c>
    </row>
    <row r="12" spans="1:9" s="286" customFormat="1">
      <c r="A12" s="385" t="s">
        <v>1433</v>
      </c>
      <c r="B12" s="230"/>
      <c r="C12" s="386"/>
      <c r="D12" s="390">
        <f>'05-ADM-Variavel$'!E27</f>
        <v>3</v>
      </c>
      <c r="E12" s="391">
        <v>5</v>
      </c>
      <c r="F12" s="387">
        <f>D12*E12</f>
        <v>15</v>
      </c>
      <c r="G12" s="392">
        <f>G106+G113+G126+G132</f>
        <v>1.5083812726756776</v>
      </c>
    </row>
    <row r="13" spans="1:9" s="286" customFormat="1">
      <c r="A13" s="1352" t="s">
        <v>1434</v>
      </c>
      <c r="B13" s="1352"/>
      <c r="C13" s="1352"/>
      <c r="D13" s="1352"/>
      <c r="E13" s="1352"/>
      <c r="F13" s="393">
        <f>SUM(F10:F12)</f>
        <v>26</v>
      </c>
      <c r="G13" s="394">
        <f>SUM(G10:G12)</f>
        <v>17.922767619410376</v>
      </c>
    </row>
    <row r="14" spans="1:9" s="286" customFormat="1">
      <c r="A14" s="1353" t="s">
        <v>1435</v>
      </c>
      <c r="B14" s="1353"/>
      <c r="C14" s="1353"/>
      <c r="D14" s="1353"/>
      <c r="E14" s="1353"/>
      <c r="F14" s="206">
        <f>ROUNDUP(F13/'01-ADM-Resumo'!$H$2,0)</f>
        <v>5</v>
      </c>
      <c r="G14" s="211"/>
    </row>
    <row r="15" spans="1:9" ht="10.5" customHeight="1">
      <c r="A15" s="273"/>
      <c r="B15" s="382"/>
      <c r="C15" s="383"/>
      <c r="G15" s="272"/>
    </row>
    <row r="16" spans="1:9">
      <c r="A16" s="273" t="s">
        <v>1436</v>
      </c>
      <c r="B16" s="382"/>
      <c r="C16" s="383"/>
      <c r="G16" s="272"/>
    </row>
    <row r="17" spans="1:7">
      <c r="A17" s="273"/>
      <c r="B17" s="382"/>
      <c r="C17" s="383"/>
      <c r="G17" s="272"/>
    </row>
    <row r="18" spans="1:7" s="400" customFormat="1">
      <c r="A18" s="395" t="s">
        <v>1437</v>
      </c>
      <c r="B18" s="396"/>
      <c r="C18" s="397"/>
      <c r="D18" s="398"/>
      <c r="E18" s="398"/>
      <c r="F18" s="398"/>
      <c r="G18" s="399"/>
    </row>
    <row r="19" spans="1:7" ht="30">
      <c r="A19" s="312" t="s">
        <v>1438</v>
      </c>
      <c r="B19" s="312" t="s">
        <v>1284</v>
      </c>
      <c r="C19" s="312" t="s">
        <v>1237</v>
      </c>
      <c r="D19" s="313" t="s">
        <v>407</v>
      </c>
      <c r="E19" s="313" t="s">
        <v>1238</v>
      </c>
      <c r="F19" s="312" t="s">
        <v>1439</v>
      </c>
      <c r="G19" s="353" t="s">
        <v>1440</v>
      </c>
    </row>
    <row r="20" spans="1:7">
      <c r="A20" s="210"/>
      <c r="B20" s="221" t="s">
        <v>215</v>
      </c>
      <c r="C20" s="401" t="s">
        <v>217</v>
      </c>
      <c r="D20" s="221" t="s">
        <v>186</v>
      </c>
      <c r="E20" s="402">
        <v>711.28</v>
      </c>
      <c r="F20" s="403">
        <v>168.2</v>
      </c>
      <c r="G20" s="404">
        <f>E20/(F20*182.49)</f>
        <v>2.3172641062735734E-2</v>
      </c>
    </row>
    <row r="21" spans="1:7">
      <c r="A21" s="210"/>
      <c r="B21" s="221" t="s">
        <v>218</v>
      </c>
      <c r="C21" s="401" t="s">
        <v>220</v>
      </c>
      <c r="D21" s="221" t="s">
        <v>186</v>
      </c>
      <c r="E21" s="402">
        <v>11635.84</v>
      </c>
      <c r="F21" s="403">
        <v>134.56</v>
      </c>
      <c r="G21" s="404">
        <f>E21/(F21*182.49)</f>
        <v>0.47385197071375368</v>
      </c>
    </row>
    <row r="22" spans="1:7">
      <c r="A22" s="1350" t="s">
        <v>1441</v>
      </c>
      <c r="B22" s="1350"/>
      <c r="C22" s="1350"/>
      <c r="D22" s="1350"/>
      <c r="E22" s="1350"/>
      <c r="F22" s="1350"/>
      <c r="G22" s="405">
        <f>SUM(G20:G21)</f>
        <v>0.49702461177648943</v>
      </c>
    </row>
    <row r="23" spans="1:7">
      <c r="A23" s="273"/>
      <c r="B23" s="382"/>
      <c r="C23" s="383"/>
      <c r="G23" s="272"/>
    </row>
    <row r="24" spans="1:7">
      <c r="A24" s="199" t="s">
        <v>1442</v>
      </c>
      <c r="B24" s="382"/>
      <c r="C24" s="383"/>
      <c r="G24" s="376"/>
    </row>
    <row r="25" spans="1:7" ht="30">
      <c r="A25" s="312" t="s">
        <v>1438</v>
      </c>
      <c r="B25" s="312" t="s">
        <v>1284</v>
      </c>
      <c r="C25" s="312" t="s">
        <v>1237</v>
      </c>
      <c r="D25" s="313" t="s">
        <v>407</v>
      </c>
      <c r="E25" s="313" t="s">
        <v>1238</v>
      </c>
      <c r="F25" s="312" t="s">
        <v>1439</v>
      </c>
      <c r="G25" s="353" t="s">
        <v>1440</v>
      </c>
    </row>
    <row r="26" spans="1:7">
      <c r="A26" s="406"/>
      <c r="B26" s="407" t="s">
        <v>276</v>
      </c>
      <c r="C26" s="408" t="s">
        <v>278</v>
      </c>
      <c r="D26" s="409" t="s">
        <v>186</v>
      </c>
      <c r="E26" s="410">
        <v>234</v>
      </c>
      <c r="F26" s="411">
        <v>76.5</v>
      </c>
      <c r="G26" s="404">
        <f t="shared" ref="G26:G34" si="0">E26/(F26*182.49)</f>
        <v>1.676159531706814E-2</v>
      </c>
    </row>
    <row r="27" spans="1:7">
      <c r="A27" s="412"/>
      <c r="B27" s="407" t="s">
        <v>279</v>
      </c>
      <c r="C27" s="408" t="s">
        <v>281</v>
      </c>
      <c r="D27" s="409" t="s">
        <v>186</v>
      </c>
      <c r="E27" s="410">
        <v>1626</v>
      </c>
      <c r="F27" s="411">
        <v>228.21</v>
      </c>
      <c r="G27" s="404">
        <f t="shared" si="0"/>
        <v>3.9043325290336287E-2</v>
      </c>
    </row>
    <row r="28" spans="1:7" ht="32.25" customHeight="1">
      <c r="A28" s="412"/>
      <c r="B28" s="407" t="s">
        <v>329</v>
      </c>
      <c r="C28" s="408" t="s">
        <v>371</v>
      </c>
      <c r="D28" s="409" t="s">
        <v>186</v>
      </c>
      <c r="E28" s="410">
        <v>12757.2</v>
      </c>
      <c r="F28" s="411">
        <v>150.88</v>
      </c>
      <c r="G28" s="404">
        <f t="shared" si="0"/>
        <v>0.4633238085591872</v>
      </c>
    </row>
    <row r="29" spans="1:7" ht="30.6" customHeight="1">
      <c r="A29" s="221"/>
      <c r="B29" s="221" t="s">
        <v>330</v>
      </c>
      <c r="C29" s="413" t="s">
        <v>614</v>
      </c>
      <c r="D29" s="409" t="s">
        <v>186</v>
      </c>
      <c r="E29" s="414">
        <v>5865.69</v>
      </c>
      <c r="F29" s="415">
        <v>150.88</v>
      </c>
      <c r="G29" s="404">
        <f t="shared" si="0"/>
        <v>0.21303372453418765</v>
      </c>
    </row>
    <row r="30" spans="1:7">
      <c r="A30" s="412"/>
      <c r="B30" s="412">
        <v>4011352</v>
      </c>
      <c r="C30" s="408" t="s">
        <v>333</v>
      </c>
      <c r="D30" s="409" t="s">
        <v>282</v>
      </c>
      <c r="E30" s="410">
        <v>39359.33</v>
      </c>
      <c r="F30" s="416">
        <v>1038.46</v>
      </c>
      <c r="G30" s="404">
        <f t="shared" si="0"/>
        <v>0.207691562209462</v>
      </c>
    </row>
    <row r="31" spans="1:7">
      <c r="A31" s="412"/>
      <c r="B31" s="407" t="s">
        <v>75</v>
      </c>
      <c r="C31" s="408" t="s">
        <v>63</v>
      </c>
      <c r="D31" s="409" t="s">
        <v>282</v>
      </c>
      <c r="E31" s="410">
        <v>78718.66</v>
      </c>
      <c r="F31" s="416">
        <v>2430.2399999999998</v>
      </c>
      <c r="G31" s="404">
        <f t="shared" si="0"/>
        <v>0.17749636224573534</v>
      </c>
    </row>
    <row r="32" spans="1:7">
      <c r="A32" s="412"/>
      <c r="B32" s="407">
        <v>4011464</v>
      </c>
      <c r="C32" s="408" t="s">
        <v>336</v>
      </c>
      <c r="D32" s="409" t="s">
        <v>283</v>
      </c>
      <c r="E32" s="410">
        <v>4723.12</v>
      </c>
      <c r="F32" s="417">
        <v>99.6</v>
      </c>
      <c r="G32" s="404">
        <f t="shared" si="0"/>
        <v>0.25985469633479391</v>
      </c>
    </row>
    <row r="33" spans="1:7">
      <c r="A33" s="412"/>
      <c r="B33" s="407" t="s">
        <v>284</v>
      </c>
      <c r="C33" s="408" t="s">
        <v>1443</v>
      </c>
      <c r="D33" s="409" t="s">
        <v>282</v>
      </c>
      <c r="E33" s="410">
        <v>41080.129999999997</v>
      </c>
      <c r="F33" s="417">
        <v>672.8</v>
      </c>
      <c r="G33" s="404">
        <f t="shared" si="0"/>
        <v>0.33458522217007441</v>
      </c>
    </row>
    <row r="34" spans="1:7" ht="30">
      <c r="A34" s="412"/>
      <c r="B34" s="407" t="s">
        <v>287</v>
      </c>
      <c r="C34" s="408" t="s">
        <v>288</v>
      </c>
      <c r="D34" s="418" t="s">
        <v>289</v>
      </c>
      <c r="E34" s="410">
        <v>2280</v>
      </c>
      <c r="F34" s="415">
        <v>1</v>
      </c>
      <c r="G34" s="404">
        <f t="shared" si="0"/>
        <v>12.493835278645404</v>
      </c>
    </row>
    <row r="35" spans="1:7">
      <c r="A35" s="1350" t="s">
        <v>1444</v>
      </c>
      <c r="B35" s="1350"/>
      <c r="C35" s="1350"/>
      <c r="D35" s="1350"/>
      <c r="E35" s="1350"/>
      <c r="F35" s="1350"/>
      <c r="G35" s="405">
        <f>SUM(G26:G34)</f>
        <v>14.20562557530625</v>
      </c>
    </row>
    <row r="36" spans="1:7">
      <c r="A36" s="242"/>
      <c r="B36" s="192"/>
      <c r="C36" s="419"/>
      <c r="D36" s="192"/>
      <c r="E36" s="420"/>
      <c r="F36" s="421"/>
      <c r="G36" s="422"/>
    </row>
    <row r="37" spans="1:7">
      <c r="A37" s="199" t="s">
        <v>1445</v>
      </c>
      <c r="B37" s="423"/>
      <c r="C37" s="424"/>
      <c r="D37" s="201"/>
      <c r="E37" s="201"/>
      <c r="F37" s="201"/>
      <c r="G37" s="376"/>
    </row>
    <row r="38" spans="1:7" ht="30">
      <c r="A38" s="312" t="s">
        <v>1438</v>
      </c>
      <c r="B38" s="312" t="s">
        <v>1284</v>
      </c>
      <c r="C38" s="312" t="s">
        <v>1237</v>
      </c>
      <c r="D38" s="313" t="s">
        <v>407</v>
      </c>
      <c r="E38" s="313" t="s">
        <v>1238</v>
      </c>
      <c r="F38" s="312" t="s">
        <v>1446</v>
      </c>
      <c r="G38" s="353" t="s">
        <v>1440</v>
      </c>
    </row>
    <row r="39" spans="1:7">
      <c r="A39" s="406">
        <v>5</v>
      </c>
      <c r="B39" s="406"/>
      <c r="C39" s="425" t="s">
        <v>32</v>
      </c>
      <c r="D39" s="238"/>
      <c r="E39" s="238"/>
      <c r="F39" s="406"/>
      <c r="G39" s="426"/>
    </row>
    <row r="40" spans="1:7">
      <c r="A40" s="210"/>
      <c r="B40" s="221" t="s">
        <v>25</v>
      </c>
      <c r="C40" s="427" t="s">
        <v>261</v>
      </c>
      <c r="D40" s="221" t="s">
        <v>225</v>
      </c>
      <c r="E40" s="428">
        <v>4283.72</v>
      </c>
      <c r="F40" s="404">
        <v>1E-4</v>
      </c>
      <c r="G40" s="404">
        <f>E40*F40</f>
        <v>0.42837200000000003</v>
      </c>
    </row>
    <row r="41" spans="1:7">
      <c r="A41" s="210"/>
      <c r="B41" s="221" t="s">
        <v>26</v>
      </c>
      <c r="C41" s="427" t="s">
        <v>262</v>
      </c>
      <c r="D41" s="221" t="s">
        <v>225</v>
      </c>
      <c r="E41" s="428">
        <v>595.75</v>
      </c>
      <c r="F41" s="404">
        <v>1E-4</v>
      </c>
      <c r="G41" s="404">
        <f>E41*F41</f>
        <v>5.9575000000000003E-2</v>
      </c>
    </row>
    <row r="42" spans="1:7">
      <c r="A42" s="1350" t="s">
        <v>1447</v>
      </c>
      <c r="B42" s="1350"/>
      <c r="C42" s="1350"/>
      <c r="D42" s="1350"/>
      <c r="E42" s="1350"/>
      <c r="F42" s="1350"/>
      <c r="G42" s="405">
        <f>SUM(G40:G41)</f>
        <v>0.48794700000000002</v>
      </c>
    </row>
    <row r="43" spans="1:7">
      <c r="A43" s="242"/>
      <c r="B43" s="192"/>
      <c r="C43" s="419"/>
      <c r="D43" s="192"/>
      <c r="E43" s="420"/>
      <c r="F43" s="421"/>
      <c r="G43" s="422"/>
    </row>
    <row r="44" spans="1:7">
      <c r="A44" s="199" t="s">
        <v>1448</v>
      </c>
      <c r="B44" s="423"/>
      <c r="C44" s="424"/>
      <c r="D44" s="201"/>
      <c r="E44" s="201"/>
      <c r="F44" s="201"/>
      <c r="G44" s="376"/>
    </row>
    <row r="45" spans="1:7" ht="30">
      <c r="A45" s="312" t="s">
        <v>1438</v>
      </c>
      <c r="B45" s="312" t="s">
        <v>1284</v>
      </c>
      <c r="C45" s="312" t="s">
        <v>1237</v>
      </c>
      <c r="D45" s="313"/>
      <c r="E45" s="313" t="s">
        <v>1238</v>
      </c>
      <c r="F45" s="312" t="s">
        <v>1446</v>
      </c>
      <c r="G45" s="353" t="s">
        <v>1440</v>
      </c>
    </row>
    <row r="46" spans="1:7">
      <c r="A46" s="429"/>
      <c r="B46" s="210" t="s">
        <v>222</v>
      </c>
      <c r="C46" s="430" t="s">
        <v>224</v>
      </c>
      <c r="D46" s="210" t="s">
        <v>225</v>
      </c>
      <c r="E46" s="431">
        <v>24</v>
      </c>
      <c r="F46" s="432">
        <v>1.81E-3</v>
      </c>
      <c r="G46" s="432">
        <f t="shared" ref="G46:G53" si="1">E46*F46</f>
        <v>4.3439999999999999E-2</v>
      </c>
    </row>
    <row r="47" spans="1:7">
      <c r="A47" s="429"/>
      <c r="B47" s="210" t="s">
        <v>229</v>
      </c>
      <c r="C47" s="430" t="s">
        <v>231</v>
      </c>
      <c r="D47" s="210" t="s">
        <v>225</v>
      </c>
      <c r="E47" s="431">
        <v>13</v>
      </c>
      <c r="F47" s="432">
        <v>2.97E-3</v>
      </c>
      <c r="G47" s="432">
        <f t="shared" si="1"/>
        <v>3.8609999999999998E-2</v>
      </c>
    </row>
    <row r="48" spans="1:7">
      <c r="A48" s="429"/>
      <c r="B48" s="210" t="s">
        <v>232</v>
      </c>
      <c r="C48" s="430" t="s">
        <v>234</v>
      </c>
      <c r="D48" s="210" t="s">
        <v>225</v>
      </c>
      <c r="E48" s="431">
        <v>13</v>
      </c>
      <c r="F48" s="432">
        <v>3.8400000000000001E-3</v>
      </c>
      <c r="G48" s="432">
        <f t="shared" si="1"/>
        <v>4.9919999999999999E-2</v>
      </c>
    </row>
    <row r="49" spans="1:7" ht="30">
      <c r="A49" s="429"/>
      <c r="B49" s="210" t="s">
        <v>235</v>
      </c>
      <c r="C49" s="430" t="s">
        <v>237</v>
      </c>
      <c r="D49" s="210" t="s">
        <v>225</v>
      </c>
      <c r="E49" s="431">
        <v>6</v>
      </c>
      <c r="F49" s="432">
        <v>9.0299999999999998E-3</v>
      </c>
      <c r="G49" s="432">
        <f t="shared" si="1"/>
        <v>5.4179999999999999E-2</v>
      </c>
    </row>
    <row r="50" spans="1:7">
      <c r="A50" s="429"/>
      <c r="B50" s="210" t="s">
        <v>238</v>
      </c>
      <c r="C50" s="430" t="s">
        <v>240</v>
      </c>
      <c r="D50" s="210" t="s">
        <v>178</v>
      </c>
      <c r="E50" s="431">
        <v>2</v>
      </c>
      <c r="F50" s="432">
        <v>3.1189999999999999E-2</v>
      </c>
      <c r="G50" s="432">
        <f t="shared" si="1"/>
        <v>6.2379999999999998E-2</v>
      </c>
    </row>
    <row r="51" spans="1:7">
      <c r="A51" s="429"/>
      <c r="B51" s="210" t="s">
        <v>241</v>
      </c>
      <c r="C51" s="430" t="s">
        <v>243</v>
      </c>
      <c r="D51" s="210" t="s">
        <v>178</v>
      </c>
      <c r="E51" s="431">
        <v>8</v>
      </c>
      <c r="F51" s="432">
        <v>3.0100000000000001E-3</v>
      </c>
      <c r="G51" s="432">
        <f t="shared" si="1"/>
        <v>2.4080000000000001E-2</v>
      </c>
    </row>
    <row r="52" spans="1:7">
      <c r="A52" s="429"/>
      <c r="B52" s="210" t="s">
        <v>244</v>
      </c>
      <c r="C52" s="430" t="s">
        <v>246</v>
      </c>
      <c r="D52" s="210" t="s">
        <v>178</v>
      </c>
      <c r="E52" s="431">
        <v>2</v>
      </c>
      <c r="F52" s="432">
        <v>6.96E-3</v>
      </c>
      <c r="G52" s="432">
        <f t="shared" si="1"/>
        <v>1.392E-2</v>
      </c>
    </row>
    <row r="53" spans="1:7">
      <c r="A53" s="429"/>
      <c r="B53" s="210" t="s">
        <v>247</v>
      </c>
      <c r="C53" s="430" t="s">
        <v>249</v>
      </c>
      <c r="D53" s="210" t="s">
        <v>178</v>
      </c>
      <c r="E53" s="431">
        <v>2</v>
      </c>
      <c r="F53" s="432">
        <v>1.196E-2</v>
      </c>
      <c r="G53" s="432">
        <f t="shared" si="1"/>
        <v>2.392E-2</v>
      </c>
    </row>
    <row r="54" spans="1:7">
      <c r="A54" s="1350" t="s">
        <v>1449</v>
      </c>
      <c r="B54" s="1350"/>
      <c r="C54" s="1350"/>
      <c r="D54" s="1350"/>
      <c r="E54" s="1350"/>
      <c r="F54" s="1350"/>
      <c r="G54" s="433">
        <f>SUM(G46:G53)</f>
        <v>0.31045</v>
      </c>
    </row>
    <row r="55" spans="1:7">
      <c r="A55" s="434"/>
      <c r="B55" s="435"/>
      <c r="C55" s="435"/>
      <c r="D55" s="435"/>
      <c r="E55" s="435"/>
      <c r="F55" s="435"/>
      <c r="G55" s="436"/>
    </row>
    <row r="56" spans="1:7">
      <c r="A56" s="242"/>
      <c r="B56" s="192"/>
      <c r="C56" s="419"/>
      <c r="D56" s="192"/>
      <c r="E56" s="420"/>
      <c r="F56" s="421"/>
      <c r="G56" s="422"/>
    </row>
    <row r="57" spans="1:7">
      <c r="A57" s="199" t="s">
        <v>1450</v>
      </c>
      <c r="B57" s="382"/>
      <c r="C57" s="383"/>
      <c r="G57" s="376"/>
    </row>
    <row r="58" spans="1:7" ht="30">
      <c r="A58" s="353" t="s">
        <v>1438</v>
      </c>
      <c r="B58" s="353" t="s">
        <v>1284</v>
      </c>
      <c r="C58" s="353" t="s">
        <v>1237</v>
      </c>
      <c r="D58" s="311" t="s">
        <v>407</v>
      </c>
      <c r="E58" s="311" t="s">
        <v>1238</v>
      </c>
      <c r="F58" s="353" t="s">
        <v>1439</v>
      </c>
      <c r="G58" s="353" t="s">
        <v>1440</v>
      </c>
    </row>
    <row r="59" spans="1:7">
      <c r="A59" s="329"/>
      <c r="B59" s="329"/>
      <c r="C59" s="437" t="s">
        <v>82</v>
      </c>
      <c r="D59" s="329"/>
      <c r="E59" s="438"/>
      <c r="F59" s="433"/>
      <c r="G59" s="433"/>
    </row>
    <row r="60" spans="1:7">
      <c r="A60" s="210"/>
      <c r="B60" s="221" t="s">
        <v>83</v>
      </c>
      <c r="C60" s="439" t="s">
        <v>84</v>
      </c>
      <c r="D60" s="221" t="s">
        <v>282</v>
      </c>
      <c r="E60" s="440">
        <v>1944.65</v>
      </c>
      <c r="F60" s="404">
        <v>149.4</v>
      </c>
      <c r="G60" s="404">
        <f>0.2*(E60/(F60*182.49))</f>
        <v>1.4265328433393096E-2</v>
      </c>
    </row>
    <row r="61" spans="1:7">
      <c r="A61" s="210"/>
      <c r="B61" s="221" t="s">
        <v>85</v>
      </c>
      <c r="C61" s="439" t="s">
        <v>65</v>
      </c>
      <c r="D61" s="221" t="s">
        <v>282</v>
      </c>
      <c r="E61" s="440">
        <v>128.5</v>
      </c>
      <c r="F61" s="404">
        <v>30.18</v>
      </c>
      <c r="G61" s="404">
        <f>0.2*(E61/(F61*182.49))</f>
        <v>4.6663232107528353E-3</v>
      </c>
    </row>
    <row r="62" spans="1:7" ht="30">
      <c r="A62" s="210"/>
      <c r="B62" s="221" t="s">
        <v>87</v>
      </c>
      <c r="C62" s="439" t="s">
        <v>67</v>
      </c>
      <c r="D62" s="221" t="s">
        <v>178</v>
      </c>
      <c r="E62" s="440">
        <v>276</v>
      </c>
      <c r="F62" s="404">
        <v>36</v>
      </c>
      <c r="G62" s="404">
        <f>0.2*(E62/(F62*182.49))</f>
        <v>8.4022868832995413E-3</v>
      </c>
    </row>
    <row r="63" spans="1:7" ht="30">
      <c r="A63" s="210"/>
      <c r="B63" s="221" t="s">
        <v>86</v>
      </c>
      <c r="C63" s="439" t="s">
        <v>66</v>
      </c>
      <c r="D63" s="221" t="s">
        <v>178</v>
      </c>
      <c r="E63" s="440">
        <v>1605</v>
      </c>
      <c r="F63" s="404">
        <v>36</v>
      </c>
      <c r="G63" s="404">
        <f>0.2*(E63/(F63*182.49))</f>
        <v>4.8861124810491902E-2</v>
      </c>
    </row>
    <row r="64" spans="1:7" ht="30">
      <c r="A64" s="210"/>
      <c r="B64" s="221" t="s">
        <v>87</v>
      </c>
      <c r="C64" s="439" t="s">
        <v>67</v>
      </c>
      <c r="D64" s="221" t="s">
        <v>178</v>
      </c>
      <c r="E64" s="440">
        <v>40</v>
      </c>
      <c r="F64" s="404">
        <v>36</v>
      </c>
      <c r="G64" s="404">
        <f>0.2*(E64/(F64*182.49))</f>
        <v>1.2177227367100784E-3</v>
      </c>
    </row>
    <row r="65" spans="1:7">
      <c r="A65" s="329"/>
      <c r="B65" s="441"/>
      <c r="C65" s="442" t="s">
        <v>78</v>
      </c>
      <c r="D65" s="441"/>
      <c r="E65" s="443"/>
      <c r="F65" s="444"/>
      <c r="G65" s="444"/>
    </row>
    <row r="66" spans="1:7" ht="30">
      <c r="A66" s="210"/>
      <c r="B66" s="445" t="s">
        <v>296</v>
      </c>
      <c r="C66" s="446" t="s">
        <v>298</v>
      </c>
      <c r="D66" s="445" t="s">
        <v>178</v>
      </c>
      <c r="E66" s="447">
        <v>20</v>
      </c>
      <c r="F66" s="448">
        <v>3</v>
      </c>
      <c r="G66" s="448">
        <f t="shared" ref="G66:G75" si="2">0.2*(E66/(F66*182.49))</f>
        <v>7.3063364202604706E-3</v>
      </c>
    </row>
    <row r="67" spans="1:7" ht="30">
      <c r="A67" s="210"/>
      <c r="B67" s="445">
        <v>5213446</v>
      </c>
      <c r="C67" s="446" t="s">
        <v>344</v>
      </c>
      <c r="D67" s="445" t="s">
        <v>178</v>
      </c>
      <c r="E67" s="447">
        <v>3</v>
      </c>
      <c r="F67" s="448">
        <v>3</v>
      </c>
      <c r="G67" s="448">
        <f t="shared" si="2"/>
        <v>1.0959504630390705E-3</v>
      </c>
    </row>
    <row r="68" spans="1:7" ht="30">
      <c r="A68" s="210"/>
      <c r="B68" s="445" t="s">
        <v>299</v>
      </c>
      <c r="C68" s="446" t="s">
        <v>301</v>
      </c>
      <c r="D68" s="445" t="s">
        <v>178</v>
      </c>
      <c r="E68" s="447">
        <v>2</v>
      </c>
      <c r="F68" s="448">
        <v>3</v>
      </c>
      <c r="G68" s="448">
        <f t="shared" si="2"/>
        <v>7.3063364202604708E-4</v>
      </c>
    </row>
    <row r="69" spans="1:7">
      <c r="A69" s="210"/>
      <c r="B69" s="445" t="s">
        <v>345</v>
      </c>
      <c r="C69" s="446" t="s">
        <v>346</v>
      </c>
      <c r="D69" s="445" t="s">
        <v>282</v>
      </c>
      <c r="E69" s="447">
        <v>10.8</v>
      </c>
      <c r="F69" s="448">
        <v>3</v>
      </c>
      <c r="G69" s="448">
        <f t="shared" si="2"/>
        <v>3.9454216669406548E-3</v>
      </c>
    </row>
    <row r="70" spans="1:7" ht="30">
      <c r="A70" s="210"/>
      <c r="B70" s="445" t="s">
        <v>302</v>
      </c>
      <c r="C70" s="446" t="s">
        <v>304</v>
      </c>
      <c r="D70" s="445" t="s">
        <v>178</v>
      </c>
      <c r="E70" s="447">
        <v>2</v>
      </c>
      <c r="F70" s="448">
        <v>3</v>
      </c>
      <c r="G70" s="448">
        <f t="shared" si="2"/>
        <v>7.3063364202604708E-4</v>
      </c>
    </row>
    <row r="71" spans="1:7">
      <c r="A71" s="210"/>
      <c r="B71" s="445" t="s">
        <v>79</v>
      </c>
      <c r="C71" s="446" t="s">
        <v>80</v>
      </c>
      <c r="D71" s="445" t="s">
        <v>282</v>
      </c>
      <c r="E71" s="447">
        <v>31.38</v>
      </c>
      <c r="F71" s="448">
        <v>3</v>
      </c>
      <c r="G71" s="448">
        <f t="shared" si="2"/>
        <v>1.1463641843388678E-2</v>
      </c>
    </row>
    <row r="72" spans="1:7" ht="30">
      <c r="A72" s="210"/>
      <c r="B72" s="445">
        <v>5213577</v>
      </c>
      <c r="C72" s="446" t="s">
        <v>349</v>
      </c>
      <c r="D72" s="445" t="s">
        <v>282</v>
      </c>
      <c r="E72" s="447">
        <v>35.25</v>
      </c>
      <c r="F72" s="448">
        <v>3</v>
      </c>
      <c r="G72" s="448">
        <f t="shared" si="2"/>
        <v>1.287741794070908E-2</v>
      </c>
    </row>
    <row r="73" spans="1:7" ht="30">
      <c r="A73" s="210"/>
      <c r="B73" s="445" t="s">
        <v>305</v>
      </c>
      <c r="C73" s="446" t="s">
        <v>307</v>
      </c>
      <c r="D73" s="445" t="s">
        <v>178</v>
      </c>
      <c r="E73" s="447">
        <v>6</v>
      </c>
      <c r="F73" s="448">
        <v>3</v>
      </c>
      <c r="G73" s="448">
        <f t="shared" si="2"/>
        <v>2.1919009260781409E-3</v>
      </c>
    </row>
    <row r="74" spans="1:7" ht="30">
      <c r="A74" s="210"/>
      <c r="B74" s="445" t="s">
        <v>350</v>
      </c>
      <c r="C74" s="446" t="s">
        <v>352</v>
      </c>
      <c r="D74" s="445" t="s">
        <v>178</v>
      </c>
      <c r="E74" s="447">
        <v>9</v>
      </c>
      <c r="F74" s="448">
        <v>3</v>
      </c>
      <c r="G74" s="448">
        <f t="shared" si="2"/>
        <v>3.287851389117212E-3</v>
      </c>
    </row>
    <row r="75" spans="1:7" ht="30">
      <c r="A75" s="210"/>
      <c r="B75" s="445" t="s">
        <v>81</v>
      </c>
      <c r="C75" s="446" t="s">
        <v>59</v>
      </c>
      <c r="D75" s="445" t="s">
        <v>178</v>
      </c>
      <c r="E75" s="447">
        <v>80</v>
      </c>
      <c r="F75" s="448">
        <v>4</v>
      </c>
      <c r="G75" s="448">
        <f t="shared" si="2"/>
        <v>2.1919009260781414E-2</v>
      </c>
    </row>
    <row r="76" spans="1:7">
      <c r="A76" s="1350" t="s">
        <v>1451</v>
      </c>
      <c r="B76" s="1350"/>
      <c r="C76" s="1350"/>
      <c r="D76" s="1350"/>
      <c r="E76" s="1350"/>
      <c r="F76" s="1350"/>
      <c r="G76" s="405">
        <f>SUM(G60:G75)</f>
        <v>0.14296158326901429</v>
      </c>
    </row>
    <row r="77" spans="1:7">
      <c r="A77" s="242"/>
      <c r="B77" s="192"/>
      <c r="C77" s="419"/>
      <c r="D77" s="192"/>
      <c r="E77" s="420"/>
      <c r="F77" s="421"/>
      <c r="G77" s="422"/>
    </row>
    <row r="78" spans="1:7">
      <c r="A78" s="199" t="s">
        <v>1452</v>
      </c>
      <c r="B78" s="382"/>
      <c r="C78" s="383"/>
      <c r="G78" s="376"/>
    </row>
    <row r="79" spans="1:7" ht="30">
      <c r="A79" s="312" t="s">
        <v>1438</v>
      </c>
      <c r="B79" s="312" t="s">
        <v>1284</v>
      </c>
      <c r="C79" s="312" t="s">
        <v>1237</v>
      </c>
      <c r="D79" s="313" t="s">
        <v>407</v>
      </c>
      <c r="E79" s="313" t="s">
        <v>1238</v>
      </c>
      <c r="F79" s="312" t="s">
        <v>1439</v>
      </c>
      <c r="G79" s="353" t="s">
        <v>1440</v>
      </c>
    </row>
    <row r="80" spans="1:7" ht="30">
      <c r="A80" s="212"/>
      <c r="B80" s="234" t="s">
        <v>164</v>
      </c>
      <c r="C80" s="439" t="s">
        <v>166</v>
      </c>
      <c r="D80" s="234" t="s">
        <v>225</v>
      </c>
      <c r="E80" s="449">
        <v>4886.1000000000004</v>
      </c>
      <c r="F80" s="450">
        <v>10</v>
      </c>
      <c r="G80" s="451">
        <f>0.2*(E80/(F80*182.49))</f>
        <v>0.53549235574552034</v>
      </c>
    </row>
    <row r="81" spans="1:9">
      <c r="A81" s="1350" t="s">
        <v>1453</v>
      </c>
      <c r="B81" s="1350"/>
      <c r="C81" s="1350"/>
      <c r="D81" s="1350"/>
      <c r="E81" s="1350"/>
      <c r="F81" s="1350"/>
      <c r="G81" s="405">
        <f>SUM(G80:G80)</f>
        <v>0.53549235574552034</v>
      </c>
    </row>
    <row r="82" spans="1:9">
      <c r="A82" s="242"/>
      <c r="B82" s="192"/>
      <c r="C82" s="419"/>
      <c r="D82" s="192"/>
      <c r="E82" s="420"/>
      <c r="F82" s="421"/>
      <c r="G82" s="422"/>
    </row>
    <row r="83" spans="1:9">
      <c r="A83" s="199" t="s">
        <v>1454</v>
      </c>
      <c r="B83" s="423"/>
      <c r="C83" s="424"/>
      <c r="D83" s="201"/>
      <c r="E83" s="201"/>
      <c r="F83" s="201"/>
      <c r="G83" s="376"/>
    </row>
    <row r="84" spans="1:9" ht="30">
      <c r="A84" s="312" t="s">
        <v>1438</v>
      </c>
      <c r="B84" s="312" t="s">
        <v>1284</v>
      </c>
      <c r="C84" s="312" t="s">
        <v>1237</v>
      </c>
      <c r="D84" s="313" t="s">
        <v>407</v>
      </c>
      <c r="E84" s="313" t="s">
        <v>1238</v>
      </c>
      <c r="F84" s="312" t="s">
        <v>1439</v>
      </c>
      <c r="G84" s="353" t="s">
        <v>1440</v>
      </c>
    </row>
    <row r="85" spans="1:9" ht="30">
      <c r="A85" s="210"/>
      <c r="B85" s="234">
        <v>4413990</v>
      </c>
      <c r="C85" s="439" t="s">
        <v>319</v>
      </c>
      <c r="D85" s="234" t="s">
        <v>178</v>
      </c>
      <c r="E85" s="449">
        <v>52</v>
      </c>
      <c r="F85" s="452">
        <v>6</v>
      </c>
      <c r="G85" s="404">
        <f>0.2*(E85/(F85*182.49))</f>
        <v>9.498237346338612E-3</v>
      </c>
    </row>
    <row r="86" spans="1:9" ht="30">
      <c r="A86" s="210"/>
      <c r="B86" s="234" t="s">
        <v>320</v>
      </c>
      <c r="C86" s="439" t="s">
        <v>322</v>
      </c>
      <c r="D86" s="234" t="s">
        <v>225</v>
      </c>
      <c r="E86" s="449">
        <v>110</v>
      </c>
      <c r="F86" s="452">
        <v>1</v>
      </c>
      <c r="G86" s="404">
        <f>0.2*(E86/(F86*182.49))</f>
        <v>0.12055455093429777</v>
      </c>
    </row>
    <row r="87" spans="1:9" ht="30">
      <c r="A87" s="210"/>
      <c r="B87" s="234" t="s">
        <v>91</v>
      </c>
      <c r="C87" s="439" t="s">
        <v>61</v>
      </c>
      <c r="D87" s="234" t="s">
        <v>282</v>
      </c>
      <c r="E87" s="449">
        <v>17660.5</v>
      </c>
      <c r="F87" s="452">
        <v>500</v>
      </c>
      <c r="G87" s="404">
        <f>0.2*(E87/(F87*182.49))</f>
        <v>3.8710066305003017E-2</v>
      </c>
    </row>
    <row r="88" spans="1:9">
      <c r="A88" s="1350" t="s">
        <v>1455</v>
      </c>
      <c r="B88" s="1350"/>
      <c r="C88" s="1350"/>
      <c r="D88" s="1350"/>
      <c r="E88" s="1350"/>
      <c r="F88" s="1350"/>
      <c r="G88" s="405">
        <f>SUM(G85:G87)</f>
        <v>0.16876285458563939</v>
      </c>
    </row>
    <row r="89" spans="1:9">
      <c r="A89" s="242"/>
      <c r="B89" s="192"/>
      <c r="C89" s="419"/>
      <c r="D89" s="192"/>
      <c r="E89" s="420"/>
      <c r="F89" s="421"/>
      <c r="G89" s="422"/>
    </row>
    <row r="90" spans="1:9">
      <c r="A90" s="1351" t="s">
        <v>1456</v>
      </c>
      <c r="B90" s="1351"/>
      <c r="C90" s="1351"/>
      <c r="D90" s="1351"/>
      <c r="E90" s="1351"/>
      <c r="F90" s="1351"/>
      <c r="G90" s="453">
        <f>G88+G42+G35+G81+G76+G54+G22</f>
        <v>16.348263980682912</v>
      </c>
      <c r="I90" s="454"/>
    </row>
    <row r="91" spans="1:9" ht="16.5" customHeight="1">
      <c r="A91" s="273"/>
      <c r="B91" s="382"/>
      <c r="C91" s="383"/>
      <c r="D91" s="220"/>
      <c r="E91" s="220"/>
      <c r="F91" s="220"/>
      <c r="G91" s="455"/>
      <c r="H91" s="196"/>
    </row>
    <row r="92" spans="1:9">
      <c r="A92" s="273" t="s">
        <v>1457</v>
      </c>
      <c r="B92" s="382"/>
      <c r="C92" s="383"/>
      <c r="D92" s="220"/>
      <c r="E92" s="220"/>
      <c r="F92" s="220"/>
      <c r="G92" s="455"/>
      <c r="H92" s="196"/>
    </row>
    <row r="93" spans="1:9" ht="30">
      <c r="A93" s="312" t="s">
        <v>1438</v>
      </c>
      <c r="B93" s="312" t="s">
        <v>1284</v>
      </c>
      <c r="C93" s="312" t="s">
        <v>1237</v>
      </c>
      <c r="D93" s="313" t="s">
        <v>407</v>
      </c>
      <c r="E93" s="456" t="s">
        <v>1238</v>
      </c>
      <c r="F93" s="457" t="s">
        <v>1458</v>
      </c>
      <c r="G93" s="457" t="s">
        <v>1459</v>
      </c>
      <c r="H93" s="196"/>
    </row>
    <row r="94" spans="1:9">
      <c r="A94" s="458" t="s">
        <v>1460</v>
      </c>
      <c r="B94" s="459"/>
      <c r="C94" s="459"/>
      <c r="D94" s="460"/>
      <c r="E94" s="460"/>
      <c r="F94" s="459"/>
      <c r="G94" s="461"/>
      <c r="H94" s="196"/>
    </row>
    <row r="95" spans="1:9">
      <c r="A95" s="210"/>
      <c r="B95" s="210" t="str">
        <f t="shared" ref="B95:E96" si="3">B20</f>
        <v>5502978</v>
      </c>
      <c r="C95" s="462" t="str">
        <f t="shared" si="3"/>
        <v>COMPACTAÇÃO DE ATERROS A 100% DO PROCTOR NORMAL</v>
      </c>
      <c r="D95" s="210" t="str">
        <f t="shared" si="3"/>
        <v>m³</v>
      </c>
      <c r="E95" s="463">
        <f t="shared" si="3"/>
        <v>711.28</v>
      </c>
      <c r="F95" s="464">
        <v>165000</v>
      </c>
      <c r="G95" s="432">
        <f>E95/F95</f>
        <v>4.3107878787878784E-3</v>
      </c>
      <c r="H95" s="196"/>
    </row>
    <row r="96" spans="1:9">
      <c r="A96" s="210"/>
      <c r="B96" s="210" t="str">
        <f t="shared" si="3"/>
        <v>5503041</v>
      </c>
      <c r="C96" s="462" t="str">
        <f t="shared" si="3"/>
        <v>COMPACTAÇÃO DE ATERROS A 100% DO PROCTOR INTERMEDIÁRIO</v>
      </c>
      <c r="D96" s="210" t="str">
        <f t="shared" si="3"/>
        <v>m³</v>
      </c>
      <c r="E96" s="463">
        <f t="shared" si="3"/>
        <v>11635.84</v>
      </c>
      <c r="F96" s="464">
        <v>24300</v>
      </c>
      <c r="G96" s="432">
        <f>E96/F96</f>
        <v>0.47884115226337448</v>
      </c>
      <c r="H96" s="196"/>
    </row>
    <row r="97" spans="1:11" s="286" customFormat="1">
      <c r="A97" s="281" t="s">
        <v>1461</v>
      </c>
      <c r="B97" s="281"/>
      <c r="C97" s="465"/>
      <c r="D97" s="215"/>
      <c r="E97" s="215"/>
      <c r="F97" s="215"/>
      <c r="G97" s="466">
        <f>SUM(G95:G96)</f>
        <v>0.48315194014216234</v>
      </c>
      <c r="H97" s="279"/>
    </row>
    <row r="98" spans="1:11">
      <c r="A98" s="273"/>
      <c r="B98" s="382"/>
      <c r="C98" s="383"/>
      <c r="D98" s="220"/>
      <c r="E98" s="220"/>
      <c r="F98" s="220"/>
      <c r="G98" s="455"/>
      <c r="H98" s="196"/>
    </row>
    <row r="99" spans="1:11" ht="30">
      <c r="A99" s="312" t="s">
        <v>1438</v>
      </c>
      <c r="B99" s="312" t="s">
        <v>1284</v>
      </c>
      <c r="C99" s="312" t="s">
        <v>1237</v>
      </c>
      <c r="D99" s="313" t="s">
        <v>407</v>
      </c>
      <c r="E99" s="456" t="s">
        <v>1238</v>
      </c>
      <c r="F99" s="457" t="s">
        <v>1458</v>
      </c>
      <c r="G99" s="457" t="s">
        <v>1459</v>
      </c>
    </row>
    <row r="100" spans="1:11">
      <c r="A100" s="458" t="s">
        <v>1462</v>
      </c>
      <c r="B100" s="459"/>
      <c r="C100" s="459"/>
      <c r="D100" s="460"/>
      <c r="E100" s="460"/>
      <c r="F100" s="459"/>
      <c r="G100" s="461"/>
    </row>
    <row r="101" spans="1:11" ht="45">
      <c r="A101" s="467"/>
      <c r="B101" s="210" t="str">
        <f t="shared" ref="B101:E102" si="4">B28</f>
        <v>CPU0027</v>
      </c>
      <c r="C101" s="439" t="str">
        <f t="shared" si="4"/>
        <v>SUB-BASE ESTABILIZADA GRANULOMETRICAMENTE COM MISTURA BRITA SOLO (75% - 25%) NA PISTA COM MATERIAL DE JAZIDA E BRITA COMERCIAL - 100% PROCTOR MODIFICADO</v>
      </c>
      <c r="D101" s="221" t="str">
        <f t="shared" si="4"/>
        <v>m³</v>
      </c>
      <c r="E101" s="452">
        <f t="shared" si="4"/>
        <v>12757.2</v>
      </c>
      <c r="F101" s="468">
        <v>14600</v>
      </c>
      <c r="G101" s="432">
        <f>E101/F101</f>
        <v>0.87378082191780826</v>
      </c>
    </row>
    <row r="102" spans="1:11" ht="30">
      <c r="A102" s="467"/>
      <c r="B102" s="210" t="str">
        <f t="shared" si="4"/>
        <v>CPU0026</v>
      </c>
      <c r="C102" s="439" t="str">
        <f t="shared" si="4"/>
        <v>BASE ESTABILIZADA GRANULOMETRICAMENTE COM MISTURA BRITA SOLO (75% - 25%) NA PISTA COM MATERIAL DE JAZIDA E BRITA COMERCIAL - 100% PROCTOR MODIFICADO</v>
      </c>
      <c r="D102" s="221" t="str">
        <f t="shared" si="4"/>
        <v>m³</v>
      </c>
      <c r="E102" s="452">
        <f t="shared" si="4"/>
        <v>5865.69</v>
      </c>
      <c r="F102" s="468">
        <v>14600</v>
      </c>
      <c r="G102" s="432">
        <f>E102/F102</f>
        <v>0.40175958904109588</v>
      </c>
    </row>
    <row r="103" spans="1:11">
      <c r="A103" s="467"/>
      <c r="B103" s="467" t="str">
        <f>B33</f>
        <v>4011209</v>
      </c>
      <c r="C103" s="439" t="str">
        <f>C33</f>
        <v>REGULARIZAÇÃO DO SUBLEITO – 100% PROCTOR INTERMEDIÁRIO</v>
      </c>
      <c r="D103" s="469" t="str">
        <f>D33</f>
        <v>m²</v>
      </c>
      <c r="E103" s="470">
        <f>E33</f>
        <v>41080.129999999997</v>
      </c>
      <c r="F103" s="452">
        <v>76500</v>
      </c>
      <c r="G103" s="432">
        <f>E103/F103</f>
        <v>0.5369951633986928</v>
      </c>
    </row>
    <row r="104" spans="1:11" s="286" customFormat="1">
      <c r="A104" s="281" t="s">
        <v>1463</v>
      </c>
      <c r="B104" s="281"/>
      <c r="C104" s="465"/>
      <c r="D104" s="215"/>
      <c r="E104" s="215"/>
      <c r="F104" s="215"/>
      <c r="G104" s="466">
        <f>SUM(G101:G101)</f>
        <v>0.87378082191780826</v>
      </c>
      <c r="K104" s="471"/>
    </row>
    <row r="105" spans="1:11">
      <c r="A105" s="364"/>
      <c r="B105" s="382"/>
      <c r="C105" s="383"/>
      <c r="G105" s="272"/>
    </row>
    <row r="106" spans="1:11" s="286" customFormat="1">
      <c r="A106" s="1349" t="s">
        <v>1464</v>
      </c>
      <c r="B106" s="1349"/>
      <c r="C106" s="1349"/>
      <c r="D106" s="1349"/>
      <c r="E106" s="1349"/>
      <c r="F106" s="1349"/>
      <c r="G106" s="472">
        <f>G97+G104</f>
        <v>1.3569327620599707</v>
      </c>
      <c r="H106" s="473"/>
      <c r="I106" s="474"/>
    </row>
    <row r="107" spans="1:11">
      <c r="A107" s="364"/>
      <c r="B107" s="382"/>
      <c r="C107" s="383"/>
      <c r="G107" s="272"/>
    </row>
    <row r="108" spans="1:11" ht="30">
      <c r="A108" s="312" t="s">
        <v>1438</v>
      </c>
      <c r="B108" s="312" t="s">
        <v>1284</v>
      </c>
      <c r="C108" s="312" t="s">
        <v>1237</v>
      </c>
      <c r="D108" s="313" t="s">
        <v>407</v>
      </c>
      <c r="E108" s="313" t="s">
        <v>1238</v>
      </c>
      <c r="F108" s="457" t="s">
        <v>1458</v>
      </c>
      <c r="G108" s="457" t="s">
        <v>1465</v>
      </c>
    </row>
    <row r="109" spans="1:11">
      <c r="A109" s="458" t="s">
        <v>1466</v>
      </c>
      <c r="B109" s="459"/>
      <c r="C109" s="459"/>
      <c r="D109" s="460"/>
      <c r="E109" s="460"/>
      <c r="F109" s="459"/>
      <c r="G109" s="461"/>
    </row>
    <row r="110" spans="1:11" ht="21" customHeight="1">
      <c r="A110" s="210"/>
      <c r="B110" s="210">
        <f>B30</f>
        <v>4011352</v>
      </c>
      <c r="C110" s="475" t="str">
        <f>C30</f>
        <v>IMPRIMAÇÃO COM EMULSÃO ASFÁLTICA</v>
      </c>
      <c r="D110" s="210" t="str">
        <f>D30</f>
        <v>m²</v>
      </c>
      <c r="E110" s="301">
        <f>E30</f>
        <v>39359.33</v>
      </c>
      <c r="F110" s="301">
        <v>1674000</v>
      </c>
      <c r="G110" s="432">
        <f>E110/F110</f>
        <v>2.3512144563918758E-2</v>
      </c>
    </row>
    <row r="111" spans="1:11" s="286" customFormat="1">
      <c r="A111" s="281" t="s">
        <v>1467</v>
      </c>
      <c r="B111" s="281"/>
      <c r="C111" s="465"/>
      <c r="D111" s="215"/>
      <c r="E111" s="215"/>
      <c r="F111" s="215"/>
      <c r="G111" s="466">
        <f>SUM(G110:G110)</f>
        <v>2.3512144563918758E-2</v>
      </c>
      <c r="H111" s="279"/>
    </row>
    <row r="112" spans="1:11">
      <c r="A112" s="364"/>
      <c r="B112" s="382"/>
      <c r="C112" s="383"/>
      <c r="G112" s="272"/>
    </row>
    <row r="113" spans="1:9" s="286" customFormat="1">
      <c r="A113" s="1349" t="s">
        <v>1468</v>
      </c>
      <c r="B113" s="1349"/>
      <c r="C113" s="1349"/>
      <c r="D113" s="1349"/>
      <c r="E113" s="1349"/>
      <c r="F113" s="1349"/>
      <c r="G113" s="472">
        <f>G111</f>
        <v>2.3512144563918758E-2</v>
      </c>
      <c r="H113" s="473"/>
      <c r="I113" s="474"/>
    </row>
    <row r="114" spans="1:9" ht="15" customHeight="1">
      <c r="A114" s="1343" t="s">
        <v>1438</v>
      </c>
      <c r="B114" s="1343" t="s">
        <v>1284</v>
      </c>
      <c r="C114" s="1343" t="s">
        <v>1237</v>
      </c>
      <c r="D114" s="1344" t="s">
        <v>407</v>
      </c>
      <c r="E114" s="1342" t="s">
        <v>1238</v>
      </c>
      <c r="F114" s="1347" t="s">
        <v>1469</v>
      </c>
      <c r="G114" s="1347" t="s">
        <v>1470</v>
      </c>
      <c r="H114" s="1348"/>
      <c r="I114" s="1348"/>
    </row>
    <row r="115" spans="1:9">
      <c r="A115" s="1343"/>
      <c r="B115" s="1343"/>
      <c r="C115" s="1343"/>
      <c r="D115" s="1344"/>
      <c r="E115" s="1342"/>
      <c r="F115" s="1347"/>
      <c r="G115" s="1347"/>
      <c r="H115" s="1348"/>
      <c r="I115" s="1348"/>
    </row>
    <row r="116" spans="1:9" hidden="1">
      <c r="A116" s="247" t="s">
        <v>1471</v>
      </c>
      <c r="B116" s="476"/>
      <c r="C116" s="476"/>
      <c r="D116" s="366"/>
      <c r="E116" s="366"/>
      <c r="F116" s="366"/>
      <c r="G116" s="477"/>
      <c r="H116" s="346"/>
      <c r="I116" s="346"/>
    </row>
    <row r="117" spans="1:9" ht="30" hidden="1">
      <c r="A117" s="210"/>
      <c r="B117" s="210">
        <v>1107900</v>
      </c>
      <c r="C117" s="462" t="s">
        <v>1472</v>
      </c>
      <c r="D117" s="210" t="s">
        <v>186</v>
      </c>
      <c r="E117" s="210">
        <v>0</v>
      </c>
      <c r="F117" s="432">
        <v>3.8530000000000002</v>
      </c>
      <c r="G117" s="432">
        <f>E117/F117</f>
        <v>0</v>
      </c>
      <c r="H117" s="473"/>
      <c r="I117" s="478"/>
    </row>
    <row r="118" spans="1:9">
      <c r="A118" s="247" t="s">
        <v>1473</v>
      </c>
      <c r="B118" s="476"/>
      <c r="C118" s="476"/>
      <c r="D118" s="366"/>
      <c r="E118" s="366"/>
      <c r="F118" s="366"/>
      <c r="G118" s="477"/>
      <c r="H118" s="346"/>
      <c r="I118" s="346"/>
    </row>
    <row r="119" spans="1:9" ht="30">
      <c r="A119" s="210"/>
      <c r="B119" s="210" t="str">
        <f t="shared" ref="B119:E123" si="5">B49</f>
        <v>0705287</v>
      </c>
      <c r="C119" s="462" t="str">
        <f t="shared" si="5"/>
        <v>CORPO DE BDCC 2,50 X 2,50 M - MOLDADO NO LOCAL - ALTURA DO ATERRO 1,00 A 2,50 M - AREIA E BRITA COMERCIAIS</v>
      </c>
      <c r="D119" s="210" t="str">
        <f t="shared" si="5"/>
        <v>m</v>
      </c>
      <c r="E119" s="479">
        <f t="shared" si="5"/>
        <v>6</v>
      </c>
      <c r="F119" s="432">
        <v>3.7000000000000002E-3</v>
      </c>
      <c r="G119" s="480">
        <f>F119*E119</f>
        <v>2.2200000000000001E-2</v>
      </c>
      <c r="H119" s="473"/>
      <c r="I119" s="478"/>
    </row>
    <row r="120" spans="1:9">
      <c r="A120" s="210"/>
      <c r="B120" s="210" t="str">
        <f t="shared" si="5"/>
        <v>0705241</v>
      </c>
      <c r="C120" s="462" t="str">
        <f t="shared" si="5"/>
        <v>BOCA DE BSCC 2,50 X 2,50 M - ESCONSIDADE 0° - AREIA E BRITA COMERCIAIS</v>
      </c>
      <c r="D120" s="210" t="str">
        <f t="shared" si="5"/>
        <v>un</v>
      </c>
      <c r="E120" s="479">
        <f t="shared" si="5"/>
        <v>2</v>
      </c>
      <c r="F120" s="432">
        <v>1.3270000000000001E-3</v>
      </c>
      <c r="G120" s="480">
        <f>F120*E120</f>
        <v>2.6540000000000001E-3</v>
      </c>
      <c r="H120" s="473"/>
      <c r="I120" s="478"/>
    </row>
    <row r="121" spans="1:9">
      <c r="A121" s="210"/>
      <c r="B121" s="210" t="str">
        <f t="shared" si="5"/>
        <v>0804101</v>
      </c>
      <c r="C121" s="462" t="str">
        <f t="shared" si="5"/>
        <v>BOCA DE BSTC D = 0,80 M - ESCONSIDADE 0° - AREIA E BRITA COMERCIAIS - ALAS RETAS</v>
      </c>
      <c r="D121" s="210" t="str">
        <f t="shared" si="5"/>
        <v>un</v>
      </c>
      <c r="E121" s="479">
        <f t="shared" si="5"/>
        <v>8</v>
      </c>
      <c r="F121" s="432">
        <v>1.7099999999999999E-3</v>
      </c>
      <c r="G121" s="480">
        <f>F121*E121</f>
        <v>1.3679999999999999E-2</v>
      </c>
      <c r="H121" s="473"/>
      <c r="I121" s="478"/>
    </row>
    <row r="122" spans="1:9">
      <c r="A122" s="210"/>
      <c r="B122" s="210" t="str">
        <f t="shared" si="5"/>
        <v>0804141</v>
      </c>
      <c r="C122" s="462" t="str">
        <f t="shared" si="5"/>
        <v>BOCA DE BSTC D = 1,20 M - ESCONSIDADE 0° - AREIA E BRITA COMERCIAIS - ALAS RETAS</v>
      </c>
      <c r="D122" s="210" t="str">
        <f t="shared" si="5"/>
        <v>un</v>
      </c>
      <c r="E122" s="479">
        <f t="shared" si="5"/>
        <v>2</v>
      </c>
      <c r="F122" s="432">
        <v>4.0699999999999998E-3</v>
      </c>
      <c r="G122" s="480">
        <f>F122*E122</f>
        <v>8.1399999999999997E-3</v>
      </c>
      <c r="H122" s="473"/>
      <c r="I122" s="478"/>
    </row>
    <row r="123" spans="1:9">
      <c r="A123" s="210"/>
      <c r="B123" s="210" t="str">
        <f t="shared" si="5"/>
        <v>0804161</v>
      </c>
      <c r="C123" s="462" t="str">
        <f t="shared" si="5"/>
        <v>BOCA DE BSTC D = 1,50 M - ESCONSIDADE 0° - AREIA E BRITA COMERCIAIS - ALAS RETAS</v>
      </c>
      <c r="D123" s="210" t="str">
        <f t="shared" si="5"/>
        <v>un</v>
      </c>
      <c r="E123" s="479">
        <f t="shared" si="5"/>
        <v>2</v>
      </c>
      <c r="F123" s="432">
        <v>7.5700000000000003E-3</v>
      </c>
      <c r="G123" s="480">
        <f>F123*E123</f>
        <v>1.5140000000000001E-2</v>
      </c>
      <c r="H123" s="473"/>
      <c r="I123" s="478"/>
    </row>
    <row r="124" spans="1:9" s="286" customFormat="1">
      <c r="A124" s="281" t="s">
        <v>1474</v>
      </c>
      <c r="B124" s="281"/>
      <c r="C124" s="465"/>
      <c r="D124" s="215"/>
      <c r="E124" s="369"/>
      <c r="F124" s="481"/>
      <c r="G124" s="466">
        <f>SUM(G117:G123)</f>
        <v>6.1814000000000001E-2</v>
      </c>
      <c r="H124" s="473"/>
      <c r="I124" s="474"/>
    </row>
    <row r="125" spans="1:9">
      <c r="A125" s="364"/>
      <c r="G125" s="272"/>
    </row>
    <row r="126" spans="1:9" s="286" customFormat="1">
      <c r="A126" s="1349" t="s">
        <v>1475</v>
      </c>
      <c r="B126" s="1349"/>
      <c r="C126" s="1349"/>
      <c r="D126" s="1349"/>
      <c r="E126" s="1349"/>
      <c r="F126" s="1349"/>
      <c r="G126" s="472">
        <f>G124</f>
        <v>6.1814000000000001E-2</v>
      </c>
      <c r="H126" s="473"/>
      <c r="I126" s="474"/>
    </row>
    <row r="127" spans="1:9" ht="30">
      <c r="A127" s="312" t="s">
        <v>1438</v>
      </c>
      <c r="B127" s="312" t="s">
        <v>1284</v>
      </c>
      <c r="C127" s="312" t="s">
        <v>1237</v>
      </c>
      <c r="D127" s="313" t="s">
        <v>407</v>
      </c>
      <c r="E127" s="313" t="s">
        <v>1238</v>
      </c>
      <c r="F127" s="457" t="s">
        <v>1476</v>
      </c>
      <c r="G127" s="457" t="s">
        <v>1477</v>
      </c>
    </row>
    <row r="128" spans="1:9">
      <c r="A128" s="458" t="s">
        <v>1478</v>
      </c>
      <c r="B128" s="459"/>
      <c r="C128" s="459"/>
      <c r="D128" s="460"/>
      <c r="E128" s="460"/>
      <c r="F128" s="459"/>
      <c r="G128" s="461"/>
    </row>
    <row r="129" spans="1:9" ht="27" customHeight="1">
      <c r="A129" s="210"/>
      <c r="B129" s="221">
        <v>5501700</v>
      </c>
      <c r="C129" s="482" t="s">
        <v>326</v>
      </c>
      <c r="D129" s="483" t="s">
        <v>282</v>
      </c>
      <c r="E129" s="484">
        <v>18497.12</v>
      </c>
      <c r="F129" s="452">
        <v>1532.91</v>
      </c>
      <c r="G129" s="432">
        <f>E129/(F129*182.49)</f>
        <v>6.6122366051787937E-2</v>
      </c>
    </row>
    <row r="130" spans="1:9" s="286" customFormat="1">
      <c r="A130" s="281" t="s">
        <v>1479</v>
      </c>
      <c r="B130" s="281"/>
      <c r="C130" s="465"/>
      <c r="D130" s="215"/>
      <c r="E130" s="215"/>
      <c r="F130" s="215"/>
      <c r="G130" s="466">
        <f>SUM(G129:G129)</f>
        <v>6.6122366051787937E-2</v>
      </c>
      <c r="H130" s="279"/>
    </row>
    <row r="131" spans="1:9">
      <c r="A131" s="364"/>
      <c r="B131" s="382"/>
      <c r="C131" s="383"/>
      <c r="G131" s="272"/>
    </row>
    <row r="132" spans="1:9" s="286" customFormat="1">
      <c r="A132" s="1349" t="s">
        <v>1480</v>
      </c>
      <c r="B132" s="1349"/>
      <c r="C132" s="1349"/>
      <c r="D132" s="1349"/>
      <c r="E132" s="1349"/>
      <c r="F132" s="1349"/>
      <c r="G132" s="472">
        <f>G130</f>
        <v>6.6122366051787937E-2</v>
      </c>
      <c r="H132" s="473"/>
      <c r="I132" s="474"/>
    </row>
  </sheetData>
  <autoFilter ref="A8:G124" xr:uid="{00000000-0009-0000-0000-000003000000}"/>
  <mergeCells count="25">
    <mergeCell ref="A90:F90"/>
    <mergeCell ref="A5:G5"/>
    <mergeCell ref="A6:G6"/>
    <mergeCell ref="A13:E13"/>
    <mergeCell ref="A14:E14"/>
    <mergeCell ref="A22:F22"/>
    <mergeCell ref="A35:F35"/>
    <mergeCell ref="A42:F42"/>
    <mergeCell ref="A54:F54"/>
    <mergeCell ref="A76:F76"/>
    <mergeCell ref="A81:F81"/>
    <mergeCell ref="A88:F88"/>
    <mergeCell ref="A106:F106"/>
    <mergeCell ref="A113:F113"/>
    <mergeCell ref="A114:A115"/>
    <mergeCell ref="B114:B115"/>
    <mergeCell ref="C114:C115"/>
    <mergeCell ref="D114:D115"/>
    <mergeCell ref="E114:E115"/>
    <mergeCell ref="F114:F115"/>
    <mergeCell ref="G114:G115"/>
    <mergeCell ref="H114:H115"/>
    <mergeCell ref="I114:I115"/>
    <mergeCell ref="A126:F126"/>
    <mergeCell ref="A132:F132"/>
  </mergeCells>
  <printOptions horizontalCentered="1"/>
  <pageMargins left="0.59027777777777801" right="0.39374999999999999" top="0.78749999999999998" bottom="0.59027777777777801" header="0.511811023622047" footer="0.511811023622047"/>
  <pageSetup paperSize="9" scale="47" orientation="landscape" horizontalDpi="300" verticalDpi="300" r:id="rId1"/>
  <rowBreaks count="2" manualBreakCount="2">
    <brk id="56" max="6" man="1"/>
    <brk id="91" max="6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3FD23-0955-4415-9AB1-4520053F2BCD}">
  <dimension ref="A1:L33"/>
  <sheetViews>
    <sheetView showGridLines="0" view="pageBreakPreview" topLeftCell="A11" zoomScaleNormal="100" workbookViewId="0">
      <selection sqref="A1:J32"/>
    </sheetView>
  </sheetViews>
  <sheetFormatPr defaultColWidth="9" defaultRowHeight="15"/>
  <cols>
    <col min="1" max="1" width="18" style="194" customWidth="1"/>
    <col min="2" max="2" width="60.7109375" style="194" customWidth="1"/>
    <col min="3" max="4" width="22.7109375" style="194" customWidth="1"/>
    <col min="5" max="5" width="12.5703125" style="194" customWidth="1"/>
    <col min="6" max="7" width="25.7109375" style="194" customWidth="1"/>
    <col min="8" max="8" width="11.42578125" style="194" customWidth="1"/>
    <col min="9" max="9" width="12.28515625" style="194" customWidth="1"/>
    <col min="10" max="10" width="15.28515625" style="194" customWidth="1"/>
    <col min="11" max="16384" width="9" style="194"/>
  </cols>
  <sheetData>
    <row r="1" spans="1:12" s="180" customFormat="1" ht="15" customHeight="1">
      <c r="A1" s="258" t="str">
        <f>'01-ADM-Resumo'!A1</f>
        <v>Rodovia: PE-460</v>
      </c>
      <c r="B1" s="178"/>
      <c r="C1" s="178"/>
      <c r="D1" s="178"/>
      <c r="E1" s="178"/>
      <c r="F1" s="178"/>
      <c r="G1" s="178"/>
      <c r="H1" s="178"/>
      <c r="I1" s="334"/>
      <c r="J1" s="335"/>
    </row>
    <row r="2" spans="1:12" s="180" customFormat="1">
      <c r="A2" s="262" t="str">
        <f>'01-ADM-Resumo'!A2</f>
        <v xml:space="preserve">Trecho: Acesso ao Porto da Barra do Tarrachil </v>
      </c>
      <c r="B2" s="182"/>
      <c r="C2" s="182"/>
      <c r="D2" s="182"/>
      <c r="E2" s="182"/>
      <c r="F2" s="182"/>
      <c r="G2" s="182"/>
      <c r="H2" s="182"/>
      <c r="J2" s="336"/>
    </row>
    <row r="3" spans="1:12" s="180" customFormat="1">
      <c r="A3" s="266" t="str">
        <f>'01-ADM-Resumo'!A3</f>
        <v>Extensão: 4,86 km</v>
      </c>
      <c r="B3" s="186"/>
      <c r="C3" s="186"/>
      <c r="D3" s="186"/>
      <c r="E3" s="186"/>
      <c r="F3" s="186"/>
      <c r="G3" s="186"/>
      <c r="H3" s="186"/>
      <c r="I3" s="337"/>
      <c r="J3" s="338"/>
    </row>
    <row r="4" spans="1:12">
      <c r="A4" s="364"/>
      <c r="J4" s="272"/>
    </row>
    <row r="5" spans="1:12">
      <c r="A5" s="1339" t="s">
        <v>1275</v>
      </c>
      <c r="B5" s="1339"/>
      <c r="C5" s="1339"/>
      <c r="D5" s="1339"/>
      <c r="E5" s="1339"/>
      <c r="F5" s="1339"/>
      <c r="G5" s="1339"/>
      <c r="H5" s="1339"/>
      <c r="I5" s="1339"/>
      <c r="J5" s="1339"/>
    </row>
    <row r="6" spans="1:12">
      <c r="A6" s="1339" t="s">
        <v>1481</v>
      </c>
      <c r="B6" s="1339"/>
      <c r="C6" s="1339"/>
      <c r="D6" s="1339"/>
      <c r="E6" s="1339"/>
      <c r="F6" s="1339"/>
      <c r="G6" s="1339"/>
      <c r="H6" s="1339"/>
      <c r="I6" s="1339"/>
      <c r="J6" s="1339"/>
    </row>
    <row r="7" spans="1:12">
      <c r="A7" s="273"/>
      <c r="G7" s="288" t="s">
        <v>1235</v>
      </c>
      <c r="H7" s="289">
        <f>'01-ADM-Resumo'!$F$7</f>
        <v>45839</v>
      </c>
      <c r="I7" s="290" t="s">
        <v>1280</v>
      </c>
      <c r="J7" s="272"/>
    </row>
    <row r="8" spans="1:12">
      <c r="A8" s="1354" t="s">
        <v>1482</v>
      </c>
      <c r="B8" s="1354"/>
      <c r="C8" s="1354"/>
      <c r="D8" s="1354"/>
      <c r="E8" s="1354"/>
      <c r="F8" s="1354"/>
      <c r="G8" s="1354"/>
      <c r="J8" s="272"/>
    </row>
    <row r="9" spans="1:12">
      <c r="A9" s="273" t="s">
        <v>1483</v>
      </c>
      <c r="F9" s="288"/>
      <c r="G9" s="289"/>
      <c r="J9" s="272"/>
    </row>
    <row r="10" spans="1:12" ht="45">
      <c r="A10" s="311" t="s">
        <v>1283</v>
      </c>
      <c r="B10" s="313" t="s">
        <v>1237</v>
      </c>
      <c r="C10" s="312" t="s">
        <v>1284</v>
      </c>
      <c r="D10" s="313" t="s">
        <v>407</v>
      </c>
      <c r="E10" s="313" t="s">
        <v>1238</v>
      </c>
      <c r="F10" s="312" t="s">
        <v>1285</v>
      </c>
      <c r="G10" s="312" t="s">
        <v>1373</v>
      </c>
      <c r="J10" s="272"/>
    </row>
    <row r="11" spans="1:12">
      <c r="A11" s="247" t="s">
        <v>1484</v>
      </c>
      <c r="B11" s="485"/>
      <c r="C11" s="476"/>
      <c r="D11" s="366"/>
      <c r="E11" s="366"/>
      <c r="F11" s="476"/>
      <c r="G11" s="477"/>
      <c r="J11" s="272"/>
    </row>
    <row r="12" spans="1:12">
      <c r="A12" s="299" t="s">
        <v>1288</v>
      </c>
      <c r="B12" s="299" t="s">
        <v>1402</v>
      </c>
      <c r="C12" s="210" t="s">
        <v>1403</v>
      </c>
      <c r="D12" s="210" t="s">
        <v>1245</v>
      </c>
      <c r="E12" s="320">
        <v>1</v>
      </c>
      <c r="F12" s="306">
        <f>IFERROR(VLOOKUP(C12,'[149]MÃO DE OBRA-JUL25'!$A:$D,4,0),"nloc")</f>
        <v>5961.6777000000002</v>
      </c>
      <c r="G12" s="486">
        <f>ROUND(F12*E12,2)</f>
        <v>5961.68</v>
      </c>
      <c r="H12" s="220"/>
      <c r="I12" s="220"/>
      <c r="J12" s="272"/>
    </row>
    <row r="13" spans="1:12">
      <c r="A13" s="299" t="s">
        <v>1313</v>
      </c>
      <c r="B13" s="299" t="s">
        <v>1405</v>
      </c>
      <c r="C13" s="238" t="s">
        <v>1406</v>
      </c>
      <c r="D13" s="238" t="s">
        <v>1245</v>
      </c>
      <c r="E13" s="238">
        <v>0.5</v>
      </c>
      <c r="F13" s="306">
        <f>IFERROR(VLOOKUP(C13,'[149]MÃO DE OBRA-JUL25'!$A:$D,4,0),"nloc")</f>
        <v>5024.2370000000001</v>
      </c>
      <c r="G13" s="486">
        <f>ROUND(F13*E13,2)</f>
        <v>2512.12</v>
      </c>
      <c r="H13" s="220"/>
      <c r="I13" s="220"/>
      <c r="J13" s="272"/>
      <c r="L13" s="487">
        <f>E14+E27+E32</f>
        <v>5.5</v>
      </c>
    </row>
    <row r="14" spans="1:12">
      <c r="A14" s="488" t="s">
        <v>1485</v>
      </c>
      <c r="B14" s="489"/>
      <c r="C14" s="467"/>
      <c r="D14" s="215"/>
      <c r="E14" s="329">
        <f>SUM(E12:E13)</f>
        <v>1.5</v>
      </c>
      <c r="F14" s="301"/>
      <c r="G14" s="356">
        <f>SUM(G12:G13)</f>
        <v>8473.7999999999993</v>
      </c>
      <c r="H14" s="220"/>
      <c r="I14" s="220"/>
      <c r="J14" s="272"/>
    </row>
    <row r="15" spans="1:12">
      <c r="A15" s="489"/>
      <c r="B15" s="331"/>
      <c r="C15" s="192"/>
      <c r="D15" s="192"/>
      <c r="E15" s="192"/>
      <c r="F15" s="421"/>
      <c r="G15" s="421"/>
      <c r="H15" s="220"/>
      <c r="I15" s="220"/>
      <c r="J15" s="272"/>
    </row>
    <row r="16" spans="1:12">
      <c r="A16" s="490"/>
      <c r="B16" s="201"/>
      <c r="C16" s="491"/>
      <c r="D16" s="201"/>
      <c r="E16" s="492"/>
      <c r="F16" s="201"/>
      <c r="G16" s="493"/>
      <c r="H16" s="201"/>
      <c r="I16" s="201"/>
      <c r="J16" s="376"/>
    </row>
    <row r="18" spans="1:10">
      <c r="A18" s="247" t="s">
        <v>1486</v>
      </c>
      <c r="B18" s="485"/>
      <c r="C18" s="476"/>
      <c r="D18" s="366"/>
      <c r="E18" s="366"/>
      <c r="F18" s="476"/>
      <c r="G18" s="477"/>
      <c r="H18" s="220"/>
      <c r="I18" s="220"/>
      <c r="J18" s="272"/>
    </row>
    <row r="19" spans="1:10">
      <c r="A19" s="303" t="s">
        <v>1288</v>
      </c>
      <c r="B19" s="494" t="s">
        <v>1375</v>
      </c>
      <c r="C19" s="495"/>
      <c r="D19" s="491"/>
      <c r="E19" s="491"/>
      <c r="F19" s="495"/>
      <c r="G19" s="496"/>
      <c r="H19" s="220"/>
      <c r="I19" s="220"/>
      <c r="J19" s="272"/>
    </row>
    <row r="20" spans="1:10">
      <c r="A20" s="303" t="s">
        <v>1290</v>
      </c>
      <c r="B20" s="349" t="s">
        <v>1487</v>
      </c>
      <c r="C20" s="350" t="s">
        <v>1488</v>
      </c>
      <c r="D20" s="350" t="s">
        <v>1245</v>
      </c>
      <c r="E20" s="497">
        <v>1</v>
      </c>
      <c r="F20" s="306">
        <f>IFERROR(VLOOKUP(C20,'[149]MÃO DE OBRA-JUL25'!$A:$D,4,0),"nloc")</f>
        <v>7520.1358</v>
      </c>
      <c r="G20" s="351">
        <f>ROUND(F20*E20,2)</f>
        <v>7520.14</v>
      </c>
      <c r="H20" s="220"/>
      <c r="I20" s="220"/>
      <c r="J20" s="272"/>
    </row>
    <row r="21" spans="1:10">
      <c r="A21" s="303" t="s">
        <v>1307</v>
      </c>
      <c r="B21" s="299" t="s">
        <v>1489</v>
      </c>
      <c r="C21" s="210" t="s">
        <v>1490</v>
      </c>
      <c r="D21" s="350" t="s">
        <v>1245</v>
      </c>
      <c r="E21" s="320">
        <v>2</v>
      </c>
      <c r="F21" s="306">
        <f>IFERROR(VLOOKUP(C21,'[149]MÃO DE OBRA-JUL25'!$A:$D,4,0),"nloc")</f>
        <v>5924.9119000000001</v>
      </c>
      <c r="G21" s="351">
        <f>ROUND(F21*E21,2)</f>
        <v>11849.82</v>
      </c>
      <c r="H21" s="220"/>
      <c r="I21" s="220"/>
      <c r="J21" s="272"/>
    </row>
    <row r="22" spans="1:10">
      <c r="A22" s="498" t="s">
        <v>1313</v>
      </c>
      <c r="B22" s="328" t="s">
        <v>1247</v>
      </c>
      <c r="C22" s="215"/>
      <c r="D22" s="215"/>
      <c r="E22" s="215"/>
      <c r="F22" s="323"/>
      <c r="G22" s="324"/>
      <c r="J22" s="272"/>
    </row>
    <row r="23" spans="1:10" ht="15" customHeight="1">
      <c r="A23" s="1342"/>
      <c r="B23" s="1346" t="s">
        <v>1237</v>
      </c>
      <c r="C23" s="1346" t="s">
        <v>1284</v>
      </c>
      <c r="D23" s="1342" t="s">
        <v>407</v>
      </c>
      <c r="E23" s="1342" t="s">
        <v>1238</v>
      </c>
      <c r="F23" s="1345" t="s">
        <v>1345</v>
      </c>
      <c r="G23" s="1345"/>
      <c r="H23" s="1345" t="s">
        <v>1346</v>
      </c>
      <c r="I23" s="1345"/>
      <c r="J23" s="1346" t="s">
        <v>1347</v>
      </c>
    </row>
    <row r="24" spans="1:10">
      <c r="A24" s="1342"/>
      <c r="B24" s="1346"/>
      <c r="C24" s="1346"/>
      <c r="D24" s="1342"/>
      <c r="E24" s="1342"/>
      <c r="F24" s="314" t="s">
        <v>1348</v>
      </c>
      <c r="G24" s="314" t="s">
        <v>1349</v>
      </c>
      <c r="H24" s="314" t="s">
        <v>1350</v>
      </c>
      <c r="I24" s="314" t="s">
        <v>1351</v>
      </c>
      <c r="J24" s="1346"/>
    </row>
    <row r="25" spans="1:10">
      <c r="A25" s="303" t="s">
        <v>1315</v>
      </c>
      <c r="B25" s="299" t="s">
        <v>1356</v>
      </c>
      <c r="C25" s="210" t="s">
        <v>1357</v>
      </c>
      <c r="D25" s="210" t="s">
        <v>1245</v>
      </c>
      <c r="E25" s="320">
        <v>1</v>
      </c>
      <c r="F25" s="320">
        <v>44</v>
      </c>
      <c r="G25" s="320">
        <v>176</v>
      </c>
      <c r="H25" s="302">
        <f>VLOOKUP(C25,'[149]EQUIPAMENTOS-JUL25'!$A:$K,10,FALSE())</f>
        <v>36.798299999999998</v>
      </c>
      <c r="I25" s="302">
        <f>VLOOKUP(C25,'[149]EQUIPAMENTOS-JUL25'!$A:$K,11,FALSE())</f>
        <v>6.7813999999999997</v>
      </c>
      <c r="J25" s="354">
        <f>ROUND(E25*(H25*F25+I25*G25),2)</f>
        <v>2812.65</v>
      </c>
    </row>
    <row r="26" spans="1:10">
      <c r="A26" s="328"/>
      <c r="B26" s="253"/>
      <c r="C26" s="215"/>
      <c r="D26" s="215"/>
      <c r="E26" s="215"/>
      <c r="F26" s="323"/>
      <c r="G26" s="324"/>
      <c r="H26" s="220"/>
      <c r="I26" s="220"/>
      <c r="J26" s="272"/>
    </row>
    <row r="27" spans="1:10">
      <c r="A27" s="499" t="s">
        <v>1486</v>
      </c>
      <c r="B27" s="328"/>
      <c r="C27" s="215"/>
      <c r="D27" s="318"/>
      <c r="E27" s="500">
        <f>SUM(E20:E21)</f>
        <v>3</v>
      </c>
      <c r="F27" s="369"/>
      <c r="G27" s="356">
        <f>(SUM(G20:G21))+J25</f>
        <v>22182.61</v>
      </c>
      <c r="H27" s="220"/>
      <c r="I27" s="220"/>
      <c r="J27" s="272"/>
    </row>
    <row r="29" spans="1:10" ht="45">
      <c r="A29" s="501" t="s">
        <v>1283</v>
      </c>
      <c r="B29" s="502" t="s">
        <v>1237</v>
      </c>
      <c r="C29" s="503" t="s">
        <v>1284</v>
      </c>
      <c r="D29" s="502" t="s">
        <v>407</v>
      </c>
      <c r="E29" s="502" t="s">
        <v>1238</v>
      </c>
      <c r="F29" s="503" t="s">
        <v>1285</v>
      </c>
      <c r="G29" s="503" t="s">
        <v>1373</v>
      </c>
      <c r="J29" s="272"/>
    </row>
    <row r="30" spans="1:10">
      <c r="A30" s="247" t="s">
        <v>1491</v>
      </c>
      <c r="B30" s="485"/>
      <c r="C30" s="476"/>
      <c r="D30" s="366"/>
      <c r="E30" s="366"/>
      <c r="F30" s="476"/>
      <c r="G30" s="477"/>
      <c r="J30" s="272"/>
    </row>
    <row r="31" spans="1:10">
      <c r="A31" s="299" t="s">
        <v>1288</v>
      </c>
      <c r="B31" s="299" t="s">
        <v>1492</v>
      </c>
      <c r="C31" s="210" t="s">
        <v>1493</v>
      </c>
      <c r="D31" s="210" t="s">
        <v>1245</v>
      </c>
      <c r="E31" s="320">
        <v>1</v>
      </c>
      <c r="F31" s="306">
        <f>IFERROR(VLOOKUP(C31,'[149]MÃO DE OBRA-JUL25'!$A:$D,4,0),"nloc")</f>
        <v>7622.1496999999999</v>
      </c>
      <c r="G31" s="486">
        <f>ROUND(F31*E31,2)</f>
        <v>7622.15</v>
      </c>
      <c r="H31" s="220"/>
      <c r="I31" s="220"/>
      <c r="J31" s="272"/>
    </row>
    <row r="32" spans="1:10">
      <c r="A32" s="368" t="s">
        <v>1494</v>
      </c>
      <c r="B32" s="328"/>
      <c r="C32" s="467"/>
      <c r="D32" s="215"/>
      <c r="E32" s="500">
        <f>SUM(E31:E31)</f>
        <v>1</v>
      </c>
      <c r="F32" s="301"/>
      <c r="G32" s="356">
        <f>SUM(G31:G31)</f>
        <v>7622.15</v>
      </c>
      <c r="H32" s="220"/>
      <c r="I32" s="220"/>
      <c r="J32" s="272"/>
    </row>
    <row r="33" spans="1:10">
      <c r="A33" s="490"/>
      <c r="B33" s="201"/>
      <c r="C33" s="491"/>
      <c r="D33" s="201"/>
      <c r="E33" s="492"/>
      <c r="F33" s="201"/>
      <c r="G33" s="493"/>
      <c r="H33" s="201"/>
      <c r="I33" s="201"/>
      <c r="J33" s="376"/>
    </row>
  </sheetData>
  <mergeCells count="11">
    <mergeCell ref="J23:J24"/>
    <mergeCell ref="A5:J5"/>
    <mergeCell ref="A6:J6"/>
    <mergeCell ref="A8:G8"/>
    <mergeCell ref="A23:A24"/>
    <mergeCell ref="B23:B24"/>
    <mergeCell ref="C23:C24"/>
    <mergeCell ref="D23:D24"/>
    <mergeCell ref="E23:E24"/>
    <mergeCell ref="F23:G23"/>
    <mergeCell ref="H23:I23"/>
  </mergeCells>
  <printOptions horizontalCentered="1"/>
  <pageMargins left="0.59027777777777801" right="0.39374999999999999" top="0.78749999999999998" bottom="0.59027777777777801" header="0.511811023622047" footer="0.511811023622047"/>
  <pageSetup paperSize="9" scale="59" orientation="landscape" horizontalDpi="300" verticalDpi="30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FB18A8-9847-4AD2-844C-919D7526146E}">
  <sheetPr>
    <pageSetUpPr fitToPage="1"/>
  </sheetPr>
  <dimension ref="A1:K23"/>
  <sheetViews>
    <sheetView showGridLines="0" view="pageBreakPreview" zoomScaleNormal="100" workbookViewId="0">
      <selection sqref="A1:J32"/>
    </sheetView>
  </sheetViews>
  <sheetFormatPr defaultColWidth="9.28515625" defaultRowHeight="15"/>
  <cols>
    <col min="1" max="1" width="22.5703125" style="286" customWidth="1"/>
    <col min="2" max="2" width="55.7109375" style="286" customWidth="1"/>
    <col min="3" max="7" width="18.7109375" style="286" customWidth="1"/>
    <col min="8" max="8" width="10.7109375" style="286" customWidth="1"/>
    <col min="9" max="9" width="5.7109375" style="286" customWidth="1"/>
    <col min="10" max="10" width="7.7109375" style="286" customWidth="1"/>
    <col min="11" max="11" width="9.28515625" style="286"/>
    <col min="12" max="12" width="10.28515625" style="286" customWidth="1"/>
    <col min="13" max="16384" width="9.28515625" style="286"/>
  </cols>
  <sheetData>
    <row r="1" spans="1:11" s="180" customFormat="1">
      <c r="A1" s="258" t="str">
        <f>'01-ADM-Resumo'!A1</f>
        <v>Rodovia: PE-460</v>
      </c>
      <c r="B1" s="178"/>
      <c r="C1" s="178"/>
      <c r="D1" s="178"/>
      <c r="E1" s="178"/>
      <c r="F1" s="178"/>
      <c r="G1" s="178"/>
      <c r="H1" s="334"/>
      <c r="I1" s="334"/>
      <c r="J1" s="335"/>
      <c r="K1" s="334"/>
    </row>
    <row r="2" spans="1:11" s="180" customFormat="1">
      <c r="A2" s="262" t="str">
        <f>'01-ADM-Resumo'!A2</f>
        <v xml:space="preserve">Trecho: Acesso ao Porto da Barra do Tarrachil </v>
      </c>
      <c r="B2" s="182"/>
      <c r="C2" s="182"/>
      <c r="D2" s="182"/>
      <c r="E2" s="182"/>
      <c r="F2" s="182"/>
      <c r="G2" s="182"/>
      <c r="J2" s="336"/>
    </row>
    <row r="3" spans="1:11" s="180" customFormat="1">
      <c r="A3" s="266" t="str">
        <f>'01-ADM-Resumo'!A3</f>
        <v>Extensão: 4,86 km</v>
      </c>
      <c r="B3" s="186"/>
      <c r="C3" s="186"/>
      <c r="D3" s="186"/>
      <c r="E3" s="186"/>
      <c r="F3" s="186"/>
      <c r="G3" s="186"/>
      <c r="H3" s="337"/>
      <c r="I3" s="337"/>
      <c r="J3" s="338"/>
    </row>
    <row r="4" spans="1:11">
      <c r="A4" s="270"/>
      <c r="B4" s="504"/>
      <c r="J4" s="287"/>
    </row>
    <row r="5" spans="1:11">
      <c r="A5" s="270"/>
      <c r="B5" s="271"/>
      <c r="F5" s="288"/>
      <c r="G5" s="289"/>
      <c r="H5" s="194"/>
      <c r="J5" s="287"/>
    </row>
    <row r="6" spans="1:11">
      <c r="A6" s="1355" t="s">
        <v>1275</v>
      </c>
      <c r="B6" s="1355"/>
      <c r="C6" s="1355"/>
      <c r="D6" s="1355"/>
      <c r="E6" s="1355"/>
      <c r="F6" s="1355"/>
      <c r="G6" s="1355"/>
      <c r="H6" s="1355"/>
      <c r="I6" s="1355"/>
      <c r="J6" s="1355"/>
    </row>
    <row r="7" spans="1:11">
      <c r="A7" s="1355" t="s">
        <v>1495</v>
      </c>
      <c r="B7" s="1355"/>
      <c r="C7" s="1355"/>
      <c r="D7" s="1355"/>
      <c r="E7" s="1355"/>
      <c r="F7" s="1355"/>
      <c r="G7" s="1355"/>
      <c r="H7" s="1355"/>
      <c r="I7" s="1355"/>
      <c r="J7" s="1355"/>
    </row>
    <row r="8" spans="1:11">
      <c r="A8" s="278"/>
      <c r="B8" s="279"/>
      <c r="C8" s="279"/>
      <c r="D8" s="279"/>
      <c r="E8" s="279"/>
      <c r="F8" s="288" t="s">
        <v>1235</v>
      </c>
      <c r="G8" s="289">
        <f>'01-ADM-Resumo'!$F$7</f>
        <v>45839</v>
      </c>
      <c r="H8" s="290" t="s">
        <v>1280</v>
      </c>
      <c r="J8" s="505"/>
    </row>
    <row r="9" spans="1:11">
      <c r="A9" s="506"/>
      <c r="C9" s="435"/>
      <c r="D9" s="507"/>
      <c r="J9" s="287"/>
    </row>
    <row r="10" spans="1:11">
      <c r="A10" s="274" t="s">
        <v>1496</v>
      </c>
      <c r="B10" s="508"/>
      <c r="C10" s="508"/>
      <c r="D10" s="508"/>
      <c r="E10" s="508"/>
      <c r="F10" s="508"/>
      <c r="G10" s="509"/>
      <c r="J10" s="287"/>
    </row>
    <row r="11" spans="1:11" ht="45">
      <c r="A11" s="311" t="s">
        <v>1283</v>
      </c>
      <c r="B11" s="313" t="s">
        <v>1237</v>
      </c>
      <c r="C11" s="312" t="s">
        <v>1284</v>
      </c>
      <c r="D11" s="313" t="s">
        <v>407</v>
      </c>
      <c r="E11" s="313" t="s">
        <v>1238</v>
      </c>
      <c r="F11" s="312" t="s">
        <v>1285</v>
      </c>
      <c r="G11" s="312" t="s">
        <v>1373</v>
      </c>
      <c r="I11" s="346"/>
      <c r="J11" s="347"/>
    </row>
    <row r="12" spans="1:11">
      <c r="A12" s="281" t="s">
        <v>1241</v>
      </c>
      <c r="B12" s="510" t="s">
        <v>1495</v>
      </c>
      <c r="C12" s="511"/>
      <c r="D12" s="297"/>
      <c r="E12" s="297"/>
      <c r="F12" s="297"/>
      <c r="G12" s="298"/>
      <c r="J12" s="287"/>
    </row>
    <row r="13" spans="1:11">
      <c r="A13" s="512" t="s">
        <v>1288</v>
      </c>
      <c r="B13" s="512" t="s">
        <v>1375</v>
      </c>
      <c r="C13" s="208"/>
      <c r="D13" s="215"/>
      <c r="E13" s="215"/>
      <c r="F13" s="215"/>
      <c r="G13" s="318"/>
      <c r="J13" s="287"/>
    </row>
    <row r="14" spans="1:11">
      <c r="A14" s="211" t="s">
        <v>1290</v>
      </c>
      <c r="B14" s="211" t="s">
        <v>1497</v>
      </c>
      <c r="C14" s="210" t="s">
        <v>1498</v>
      </c>
      <c r="D14" s="210" t="s">
        <v>1245</v>
      </c>
      <c r="E14" s="513">
        <f>(0.1)*$E$20</f>
        <v>6.0999999999999999E-2</v>
      </c>
      <c r="F14" s="306">
        <f>IFERROR(VLOOKUP(C14,'[149]MÃO DE OBRA-JUL25'!$A:$D,4,0),"nloc")</f>
        <v>5095.9624000000003</v>
      </c>
      <c r="G14" s="301">
        <f>ROUND(F14*E14,2)</f>
        <v>310.85000000000002</v>
      </c>
      <c r="J14" s="287"/>
    </row>
    <row r="15" spans="1:11">
      <c r="A15" s="211" t="s">
        <v>1307</v>
      </c>
      <c r="B15" s="211" t="s">
        <v>1499</v>
      </c>
      <c r="C15" s="210" t="s">
        <v>1500</v>
      </c>
      <c r="D15" s="210" t="s">
        <v>1245</v>
      </c>
      <c r="E15" s="513">
        <f t="shared" ref="E15:E16" si="0">(0.1)*$E$20</f>
        <v>6.0999999999999999E-2</v>
      </c>
      <c r="F15" s="306">
        <f>IFERROR(VLOOKUP(C15,'[149]MÃO DE OBRA-JUL25'!$A:$D,4,0),"nloc")</f>
        <v>4112.1827999999996</v>
      </c>
      <c r="G15" s="301">
        <f>ROUND(F15*E15,2)</f>
        <v>250.84</v>
      </c>
      <c r="J15" s="287"/>
    </row>
    <row r="16" spans="1:11">
      <c r="A16" s="211" t="s">
        <v>1501</v>
      </c>
      <c r="B16" s="211" t="s">
        <v>1502</v>
      </c>
      <c r="C16" s="210" t="s">
        <v>1503</v>
      </c>
      <c r="D16" s="210" t="s">
        <v>1245</v>
      </c>
      <c r="E16" s="513">
        <f t="shared" si="0"/>
        <v>6.0999999999999999E-2</v>
      </c>
      <c r="F16" s="306">
        <f>IFERROR(VLOOKUP(C16,'[149]MÃO DE OBRA-JUL25'!$A:$D,4,0),"nloc")</f>
        <v>5934.9301999999998</v>
      </c>
      <c r="G16" s="301">
        <f>ROUND(F16*E16,2)</f>
        <v>362.03</v>
      </c>
      <c r="J16" s="287"/>
    </row>
    <row r="17" spans="1:10">
      <c r="A17" s="304" t="s">
        <v>1504</v>
      </c>
      <c r="B17" s="208"/>
      <c r="C17" s="215"/>
      <c r="D17" s="208"/>
      <c r="E17" s="514"/>
      <c r="F17" s="209"/>
      <c r="G17" s="307">
        <f>SUM(G14:G16)</f>
        <v>923.72</v>
      </c>
      <c r="J17" s="287"/>
    </row>
    <row r="18" spans="1:10">
      <c r="A18" s="506"/>
      <c r="C18" s="435"/>
      <c r="D18" s="507"/>
      <c r="J18" s="287"/>
    </row>
    <row r="19" spans="1:10" ht="37.5" customHeight="1">
      <c r="A19" s="1356"/>
      <c r="B19" s="1356"/>
      <c r="C19" s="1356"/>
      <c r="D19" s="1356"/>
      <c r="E19" s="1356"/>
      <c r="F19" s="1356"/>
      <c r="G19" s="1356"/>
      <c r="H19" s="1356"/>
      <c r="I19" s="1356"/>
      <c r="J19" s="1356"/>
    </row>
    <row r="20" spans="1:10">
      <c r="A20" s="515"/>
      <c r="D20" s="1357" t="s">
        <v>1505</v>
      </c>
      <c r="E20" s="1358">
        <f>ROUND(184.9/305.17,2)</f>
        <v>0.61</v>
      </c>
      <c r="J20" s="287"/>
    </row>
    <row r="21" spans="1:10">
      <c r="A21" s="515"/>
      <c r="D21" s="1357"/>
      <c r="E21" s="1358"/>
      <c r="J21" s="287"/>
    </row>
    <row r="22" spans="1:10">
      <c r="A22" s="515"/>
      <c r="J22" s="287"/>
    </row>
    <row r="23" spans="1:10" ht="39.6" customHeight="1">
      <c r="A23" s="516"/>
      <c r="B23" s="517"/>
      <c r="C23" s="517"/>
      <c r="D23" s="517"/>
      <c r="E23" s="517"/>
      <c r="F23" s="517"/>
      <c r="G23" s="517"/>
      <c r="H23" s="517"/>
      <c r="I23" s="517"/>
      <c r="J23" s="518"/>
    </row>
  </sheetData>
  <mergeCells count="5">
    <mergeCell ref="A6:J6"/>
    <mergeCell ref="A7:J7"/>
    <mergeCell ref="A19:J19"/>
    <mergeCell ref="D20:D21"/>
    <mergeCell ref="E20:E21"/>
  </mergeCells>
  <printOptions horizontalCentered="1"/>
  <pageMargins left="0.59027777777777801" right="0.39374999999999999" top="0.78749999999999998" bottom="0.59027777777777801" header="0.511811023622047" footer="0.511811023622047"/>
  <pageSetup paperSize="9" scale="71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92D38-D92E-4022-997D-1998A6AF0DFD}">
  <dimension ref="A1:O28"/>
  <sheetViews>
    <sheetView view="pageBreakPreview" zoomScale="145" zoomScaleNormal="100" zoomScaleSheetLayoutView="145" workbookViewId="0">
      <selection activeCell="J11" sqref="J11"/>
    </sheetView>
  </sheetViews>
  <sheetFormatPr defaultColWidth="8.7109375" defaultRowHeight="15"/>
  <cols>
    <col min="1" max="2" width="8.7109375" style="194"/>
    <col min="3" max="3" width="40.7109375" style="194" customWidth="1"/>
    <col min="4" max="4" width="9.28515625" style="194" customWidth="1"/>
    <col min="5" max="5" width="13.140625" style="194" customWidth="1"/>
    <col min="6" max="6" width="12" style="194" customWidth="1"/>
    <col min="7" max="7" width="13.5703125" style="194" customWidth="1"/>
    <col min="8" max="16384" width="8.7109375" style="194"/>
  </cols>
  <sheetData>
    <row r="1" spans="1:15">
      <c r="A1" s="1365" t="s">
        <v>1506</v>
      </c>
      <c r="B1" s="1365"/>
      <c r="C1" s="1365"/>
      <c r="D1" s="1365"/>
      <c r="E1" s="1365"/>
      <c r="F1" s="1365"/>
      <c r="G1" s="1365"/>
      <c r="H1" s="519"/>
      <c r="I1" s="519"/>
      <c r="J1" s="519"/>
      <c r="K1" s="519"/>
      <c r="L1" s="519"/>
      <c r="M1" s="519"/>
      <c r="N1" s="519"/>
      <c r="O1" s="519"/>
    </row>
    <row r="2" spans="1:15" ht="15" customHeight="1">
      <c r="A2" s="1366" t="s">
        <v>39</v>
      </c>
      <c r="B2" s="1367" t="s">
        <v>1507</v>
      </c>
      <c r="C2" s="1367" t="s">
        <v>1508</v>
      </c>
      <c r="D2" s="1367" t="s">
        <v>1509</v>
      </c>
      <c r="E2" s="1366" t="s">
        <v>1510</v>
      </c>
      <c r="F2" s="1368" t="s">
        <v>1511</v>
      </c>
      <c r="G2" s="1366" t="s">
        <v>1512</v>
      </c>
      <c r="H2" s="520"/>
      <c r="I2" s="520"/>
      <c r="J2" s="520"/>
      <c r="K2" s="520"/>
      <c r="L2" s="520"/>
      <c r="M2" s="520"/>
      <c r="N2" s="520"/>
      <c r="O2" s="521"/>
    </row>
    <row r="3" spans="1:15">
      <c r="A3" s="1366"/>
      <c r="B3" s="1367"/>
      <c r="C3" s="1367"/>
      <c r="D3" s="1367"/>
      <c r="E3" s="1366"/>
      <c r="F3" s="1368"/>
      <c r="G3" s="1366"/>
      <c r="H3" s="520"/>
      <c r="I3" s="520"/>
      <c r="J3" s="520"/>
      <c r="K3" s="520"/>
      <c r="L3" s="520"/>
      <c r="M3" s="520"/>
      <c r="N3" s="520"/>
      <c r="O3" s="520"/>
    </row>
    <row r="4" spans="1:15">
      <c r="A4" s="522">
        <v>1</v>
      </c>
      <c r="B4" s="523" t="s">
        <v>505</v>
      </c>
      <c r="C4" s="524" t="s">
        <v>506</v>
      </c>
      <c r="D4" s="523" t="s">
        <v>759</v>
      </c>
      <c r="E4" s="525">
        <v>3918.928637</v>
      </c>
      <c r="F4" s="526">
        <v>182.49</v>
      </c>
      <c r="G4" s="527">
        <f t="shared" ref="G4:G15" si="0">ROUNDUP(E4/F4,0)</f>
        <v>22</v>
      </c>
      <c r="H4" s="520"/>
      <c r="I4" s="520"/>
      <c r="J4" s="520"/>
      <c r="K4" s="520"/>
      <c r="L4" s="520"/>
      <c r="M4" s="520"/>
      <c r="N4" s="520"/>
      <c r="O4" s="520"/>
    </row>
    <row r="5" spans="1:15">
      <c r="A5" s="528">
        <v>3</v>
      </c>
      <c r="B5" s="529" t="s">
        <v>1017</v>
      </c>
      <c r="C5" s="530" t="s">
        <v>1018</v>
      </c>
      <c r="D5" s="529" t="s">
        <v>759</v>
      </c>
      <c r="E5" s="525">
        <v>286.74414000000002</v>
      </c>
      <c r="F5" s="531">
        <v>182.49</v>
      </c>
      <c r="G5" s="527">
        <f t="shared" si="0"/>
        <v>2</v>
      </c>
      <c r="H5" s="520"/>
      <c r="I5" s="520"/>
      <c r="J5" s="520"/>
      <c r="K5" s="520"/>
      <c r="L5" s="520"/>
      <c r="M5" s="520"/>
      <c r="N5" s="520"/>
      <c r="O5" s="520"/>
    </row>
    <row r="6" spans="1:15">
      <c r="A6" s="528">
        <v>4</v>
      </c>
      <c r="B6" s="529" t="s">
        <v>967</v>
      </c>
      <c r="C6" s="530" t="s">
        <v>968</v>
      </c>
      <c r="D6" s="529" t="s">
        <v>759</v>
      </c>
      <c r="E6" s="525">
        <v>0.8</v>
      </c>
      <c r="F6" s="531">
        <v>182.49</v>
      </c>
      <c r="G6" s="527">
        <f t="shared" si="0"/>
        <v>1</v>
      </c>
      <c r="H6" s="520"/>
      <c r="I6" s="520"/>
      <c r="J6" s="520"/>
      <c r="K6" s="520"/>
      <c r="L6" s="520"/>
      <c r="M6" s="520"/>
      <c r="N6" s="520"/>
      <c r="O6" s="520"/>
    </row>
    <row r="7" spans="1:15">
      <c r="A7" s="528">
        <v>5</v>
      </c>
      <c r="B7" s="529" t="s">
        <v>738</v>
      </c>
      <c r="C7" s="530" t="s">
        <v>739</v>
      </c>
      <c r="D7" s="529" t="s">
        <v>759</v>
      </c>
      <c r="E7" s="525">
        <v>3560.6365879999998</v>
      </c>
      <c r="F7" s="531">
        <v>182.49</v>
      </c>
      <c r="G7" s="527">
        <f t="shared" si="0"/>
        <v>20</v>
      </c>
      <c r="H7" s="520"/>
      <c r="I7" s="520"/>
      <c r="J7" s="520"/>
      <c r="K7" s="520"/>
      <c r="L7" s="520"/>
      <c r="M7" s="520"/>
      <c r="N7" s="520"/>
      <c r="O7" s="520"/>
    </row>
    <row r="8" spans="1:15">
      <c r="A8" s="528">
        <v>7</v>
      </c>
      <c r="B8" s="529" t="s">
        <v>808</v>
      </c>
      <c r="C8" s="530" t="s">
        <v>809</v>
      </c>
      <c r="D8" s="529" t="s">
        <v>759</v>
      </c>
      <c r="E8" s="525">
        <v>8.6666670000000003</v>
      </c>
      <c r="F8" s="531">
        <v>182.49</v>
      </c>
      <c r="G8" s="527">
        <f t="shared" si="0"/>
        <v>1</v>
      </c>
      <c r="H8" s="520"/>
      <c r="I8" s="520"/>
      <c r="J8" s="520"/>
      <c r="K8" s="520"/>
      <c r="L8" s="520"/>
      <c r="M8" s="520"/>
      <c r="N8" s="520"/>
      <c r="O8" s="520"/>
    </row>
    <row r="9" spans="1:15">
      <c r="A9" s="528">
        <v>8</v>
      </c>
      <c r="B9" s="529" t="s">
        <v>645</v>
      </c>
      <c r="C9" s="530" t="s">
        <v>646</v>
      </c>
      <c r="D9" s="529" t="s">
        <v>759</v>
      </c>
      <c r="E9" s="525">
        <v>1200.537</v>
      </c>
      <c r="F9" s="531">
        <v>182.49</v>
      </c>
      <c r="G9" s="527">
        <f t="shared" si="0"/>
        <v>7</v>
      </c>
      <c r="H9" s="520"/>
      <c r="I9" s="520"/>
      <c r="J9" s="520"/>
      <c r="K9" s="520"/>
      <c r="L9" s="520"/>
      <c r="M9" s="520"/>
      <c r="N9" s="520"/>
      <c r="O9" s="520"/>
    </row>
    <row r="10" spans="1:15">
      <c r="A10" s="528">
        <v>9</v>
      </c>
      <c r="B10" s="529" t="s">
        <v>740</v>
      </c>
      <c r="C10" s="530" t="s">
        <v>741</v>
      </c>
      <c r="D10" s="529" t="s">
        <v>759</v>
      </c>
      <c r="E10" s="525">
        <v>69.236283</v>
      </c>
      <c r="F10" s="531">
        <v>182.49</v>
      </c>
      <c r="G10" s="527">
        <f t="shared" si="0"/>
        <v>1</v>
      </c>
      <c r="H10" s="520"/>
      <c r="I10" s="520"/>
      <c r="J10" s="520"/>
      <c r="K10" s="520"/>
      <c r="L10" s="520"/>
      <c r="M10" s="520"/>
      <c r="N10" s="520"/>
      <c r="O10" s="520"/>
    </row>
    <row r="11" spans="1:15">
      <c r="A11" s="528">
        <v>10</v>
      </c>
      <c r="B11" s="529" t="s">
        <v>1065</v>
      </c>
      <c r="C11" s="530" t="s">
        <v>1066</v>
      </c>
      <c r="D11" s="529" t="s">
        <v>759</v>
      </c>
      <c r="E11" s="525">
        <v>37.076687999999997</v>
      </c>
      <c r="F11" s="531">
        <v>182.49</v>
      </c>
      <c r="G11" s="527">
        <f t="shared" si="0"/>
        <v>1</v>
      </c>
      <c r="H11" s="520"/>
      <c r="I11" s="520"/>
      <c r="J11" s="520"/>
      <c r="K11" s="520"/>
      <c r="L11" s="520"/>
      <c r="M11" s="520"/>
      <c r="N11" s="520"/>
      <c r="O11" s="520"/>
    </row>
    <row r="12" spans="1:15">
      <c r="A12" s="528">
        <v>11</v>
      </c>
      <c r="B12" s="529" t="s">
        <v>462</v>
      </c>
      <c r="C12" s="530" t="s">
        <v>463</v>
      </c>
      <c r="D12" s="529" t="s">
        <v>759</v>
      </c>
      <c r="E12" s="525">
        <v>11196.341</v>
      </c>
      <c r="F12" s="531">
        <v>182.49</v>
      </c>
      <c r="G12" s="527">
        <f t="shared" si="0"/>
        <v>62</v>
      </c>
      <c r="H12" s="520"/>
      <c r="I12" s="520"/>
      <c r="J12" s="520"/>
      <c r="K12" s="520"/>
      <c r="L12" s="520"/>
      <c r="M12" s="520"/>
      <c r="N12" s="520"/>
      <c r="O12" s="520"/>
    </row>
    <row r="13" spans="1:15">
      <c r="A13" s="528">
        <v>12</v>
      </c>
      <c r="B13" s="529" t="s">
        <v>1142</v>
      </c>
      <c r="C13" s="530" t="s">
        <v>1143</v>
      </c>
      <c r="D13" s="529" t="s">
        <v>759</v>
      </c>
      <c r="E13" s="525">
        <v>2.5524849999999999</v>
      </c>
      <c r="F13" s="531">
        <v>182.49</v>
      </c>
      <c r="G13" s="527">
        <f t="shared" si="0"/>
        <v>1</v>
      </c>
      <c r="H13" s="520"/>
      <c r="I13" s="520"/>
      <c r="J13" s="520"/>
      <c r="K13" s="520"/>
      <c r="L13" s="520"/>
      <c r="M13" s="520"/>
      <c r="N13" s="520"/>
      <c r="O13" s="520"/>
    </row>
    <row r="14" spans="1:15">
      <c r="A14" s="528">
        <v>13</v>
      </c>
      <c r="B14" s="529" t="s">
        <v>507</v>
      </c>
      <c r="C14" s="530" t="s">
        <v>508</v>
      </c>
      <c r="D14" s="529" t="s">
        <v>759</v>
      </c>
      <c r="E14" s="525">
        <v>134.180003</v>
      </c>
      <c r="F14" s="531">
        <v>182.49</v>
      </c>
      <c r="G14" s="527">
        <f t="shared" si="0"/>
        <v>1</v>
      </c>
      <c r="H14" s="520"/>
      <c r="I14" s="520"/>
      <c r="J14" s="520"/>
      <c r="K14" s="520"/>
      <c r="L14" s="520"/>
      <c r="M14" s="520"/>
      <c r="N14" s="520"/>
      <c r="O14" s="520"/>
    </row>
    <row r="15" spans="1:15">
      <c r="A15" s="528">
        <v>14</v>
      </c>
      <c r="B15" s="529" t="s">
        <v>662</v>
      </c>
      <c r="C15" s="530" t="s">
        <v>663</v>
      </c>
      <c r="D15" s="529" t="s">
        <v>759</v>
      </c>
      <c r="E15" s="525">
        <v>17.274186</v>
      </c>
      <c r="F15" s="531">
        <v>182.49</v>
      </c>
      <c r="G15" s="527">
        <f t="shared" si="0"/>
        <v>1</v>
      </c>
      <c r="H15" s="520"/>
      <c r="I15" s="520"/>
      <c r="J15" s="520"/>
      <c r="K15" s="520"/>
      <c r="L15" s="520"/>
      <c r="M15" s="520"/>
      <c r="N15" s="520"/>
      <c r="O15" s="520"/>
    </row>
    <row r="16" spans="1:15">
      <c r="A16" s="1360"/>
      <c r="B16" s="1360"/>
      <c r="C16" s="1360"/>
      <c r="D16" s="1360"/>
      <c r="E16" s="1360"/>
      <c r="F16" s="1360"/>
      <c r="G16" s="1360"/>
      <c r="H16" s="520"/>
      <c r="I16" s="520"/>
      <c r="J16" s="520"/>
      <c r="K16" s="520"/>
      <c r="L16" s="520"/>
      <c r="M16" s="520"/>
    </row>
    <row r="17" spans="1:13">
      <c r="A17" s="1361" t="s">
        <v>1513</v>
      </c>
      <c r="B17" s="1361"/>
      <c r="C17" s="1361"/>
      <c r="D17" s="1361"/>
      <c r="E17" s="531">
        <f>SUM(E4:E15)</f>
        <v>20432.973676999998</v>
      </c>
      <c r="F17" s="532"/>
      <c r="G17" s="531">
        <f>SUM(G4:G15)</f>
        <v>120</v>
      </c>
      <c r="H17" s="520"/>
      <c r="I17" s="520"/>
      <c r="J17" s="520"/>
      <c r="K17" s="520"/>
      <c r="L17" s="520"/>
      <c r="M17" s="520"/>
    </row>
    <row r="18" spans="1:13">
      <c r="A18" s="1362" t="s">
        <v>1514</v>
      </c>
      <c r="B18" s="1362"/>
      <c r="C18" s="1362"/>
      <c r="D18" s="533" t="s">
        <v>1515</v>
      </c>
      <c r="E18" s="534">
        <v>6</v>
      </c>
      <c r="F18" s="1363"/>
      <c r="G18" s="1363"/>
      <c r="H18" s="520"/>
      <c r="I18" s="520"/>
      <c r="J18" s="520"/>
      <c r="K18" s="520"/>
      <c r="L18" s="520"/>
      <c r="M18" s="520"/>
    </row>
    <row r="19" spans="1:13">
      <c r="A19" s="1364" t="s">
        <v>1516</v>
      </c>
      <c r="B19" s="1364"/>
      <c r="C19" s="1364"/>
      <c r="D19" s="535"/>
      <c r="E19" s="536"/>
      <c r="F19" s="537"/>
      <c r="G19" s="538">
        <f>ROUNDUP(G17/E18,0)</f>
        <v>20</v>
      </c>
      <c r="H19" s="520"/>
      <c r="I19" s="539"/>
      <c r="J19" s="520"/>
      <c r="K19" s="520"/>
      <c r="L19" s="520"/>
      <c r="M19" s="520"/>
    </row>
    <row r="20" spans="1:13">
      <c r="A20" s="520"/>
      <c r="B20" s="520"/>
      <c r="C20" s="520"/>
      <c r="D20" s="520"/>
      <c r="E20" s="520"/>
      <c r="F20" s="520"/>
      <c r="G20" s="540"/>
      <c r="H20" s="520"/>
      <c r="I20" s="520"/>
      <c r="J20" s="520"/>
      <c r="K20" s="520"/>
      <c r="L20" s="520"/>
      <c r="M20" s="520"/>
    </row>
    <row r="21" spans="1:13" hidden="1">
      <c r="A21" s="541" t="s">
        <v>1517</v>
      </c>
      <c r="B21" s="520"/>
      <c r="C21" s="520"/>
      <c r="D21" s="520"/>
      <c r="E21" s="520"/>
      <c r="F21" s="520"/>
      <c r="G21" s="520"/>
      <c r="H21" s="520"/>
      <c r="I21" s="520"/>
      <c r="J21" s="520"/>
      <c r="K21" s="520"/>
      <c r="L21" s="520"/>
      <c r="M21" s="520"/>
    </row>
    <row r="22" spans="1:13" hidden="1"/>
    <row r="23" spans="1:13" ht="23.85" hidden="1" customHeight="1">
      <c r="A23" s="542" t="s">
        <v>1518</v>
      </c>
      <c r="B23" s="543">
        <f>G19</f>
        <v>20</v>
      </c>
      <c r="C23" s="1359" t="s">
        <v>1519</v>
      </c>
      <c r="D23" s="1359"/>
      <c r="E23" s="1359"/>
      <c r="F23" s="1359"/>
      <c r="G23" s="1359"/>
      <c r="H23" s="520"/>
      <c r="I23" s="520"/>
      <c r="J23" s="544"/>
      <c r="K23" s="545"/>
      <c r="L23" s="544"/>
      <c r="M23" s="546"/>
    </row>
    <row r="24" spans="1:13" ht="23.85" hidden="1" customHeight="1">
      <c r="A24" s="542" t="s">
        <v>1520</v>
      </c>
      <c r="B24" s="547">
        <f>'02-ADM-Fixa'!E43</f>
        <v>2.25</v>
      </c>
      <c r="C24" s="1359" t="s">
        <v>1521</v>
      </c>
      <c r="D24" s="1359"/>
      <c r="E24" s="1359"/>
      <c r="F24" s="1359"/>
      <c r="G24" s="1359"/>
      <c r="H24" s="520"/>
      <c r="I24" s="520"/>
      <c r="J24" s="520"/>
      <c r="K24" s="520"/>
      <c r="L24" s="520"/>
      <c r="M24" s="520"/>
    </row>
    <row r="25" spans="1:13" ht="23.85" hidden="1" customHeight="1">
      <c r="A25" s="542" t="s">
        <v>1522</v>
      </c>
      <c r="B25" s="548">
        <f>'03-ADM-Vinculada'!D10</f>
        <v>3</v>
      </c>
      <c r="C25" s="1359" t="s">
        <v>1523</v>
      </c>
      <c r="D25" s="1359"/>
      <c r="E25" s="1359"/>
      <c r="F25" s="1359"/>
      <c r="G25" s="1359"/>
      <c r="H25" s="520"/>
      <c r="I25" s="520"/>
      <c r="J25" s="520"/>
      <c r="K25" s="520"/>
      <c r="L25" s="520"/>
      <c r="M25" s="520"/>
    </row>
    <row r="26" spans="1:13" ht="23.85" hidden="1" customHeight="1">
      <c r="A26" s="542" t="s">
        <v>1524</v>
      </c>
      <c r="B26" s="547">
        <f>'05-ADM-Variavel$'!L13</f>
        <v>5.5</v>
      </c>
      <c r="C26" s="1359" t="s">
        <v>1525</v>
      </c>
      <c r="D26" s="1359"/>
      <c r="E26" s="1359"/>
      <c r="F26" s="1359"/>
      <c r="G26" s="1359"/>
      <c r="H26" s="520"/>
      <c r="I26" s="520"/>
      <c r="J26" s="520"/>
      <c r="K26" s="520"/>
      <c r="L26" s="520"/>
      <c r="M26" s="520"/>
    </row>
    <row r="27" spans="1:13" hidden="1">
      <c r="A27" s="549"/>
      <c r="B27" s="549"/>
      <c r="C27" s="520"/>
      <c r="D27" s="520"/>
      <c r="E27" s="520"/>
      <c r="F27" s="520"/>
      <c r="G27" s="520"/>
      <c r="H27" s="520"/>
      <c r="I27" s="520"/>
      <c r="J27" s="520"/>
      <c r="K27" s="520"/>
      <c r="L27" s="520"/>
      <c r="M27" s="520"/>
    </row>
    <row r="28" spans="1:13" hidden="1">
      <c r="A28" s="550" t="s">
        <v>1526</v>
      </c>
      <c r="B28" s="551">
        <f>ROUNDUP((B23*1.33)+B24+B25+(B26*1.33),0)</f>
        <v>40</v>
      </c>
      <c r="C28" s="520"/>
      <c r="D28" s="520"/>
      <c r="E28" s="520"/>
      <c r="F28" s="520"/>
      <c r="G28" s="520"/>
      <c r="H28" s="520"/>
      <c r="I28" s="520"/>
      <c r="J28" s="520"/>
      <c r="K28" s="520"/>
      <c r="L28" s="520"/>
      <c r="M28" s="520"/>
    </row>
  </sheetData>
  <mergeCells count="17">
    <mergeCell ref="A1:G1"/>
    <mergeCell ref="A2:A3"/>
    <mergeCell ref="B2:B3"/>
    <mergeCell ref="C2:C3"/>
    <mergeCell ref="D2:D3"/>
    <mergeCell ref="E2:E3"/>
    <mergeCell ref="F2:F3"/>
    <mergeCell ref="G2:G3"/>
    <mergeCell ref="C24:G24"/>
    <mergeCell ref="C25:G25"/>
    <mergeCell ref="C26:G26"/>
    <mergeCell ref="A16:G16"/>
    <mergeCell ref="A17:D17"/>
    <mergeCell ref="A18:C18"/>
    <mergeCell ref="F18:G18"/>
    <mergeCell ref="A19:C19"/>
    <mergeCell ref="C23:G23"/>
  </mergeCells>
  <pageMargins left="0.51180555555555596" right="0.51180555555555596" top="0.78749999999999998" bottom="0.78749999999999998" header="0.511811023622047" footer="0.511811023622047"/>
  <pageSetup paperSize="9" scale="86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D2875-6D9F-4CAB-8B44-C6D5B4138CE9}">
  <dimension ref="A1:K130"/>
  <sheetViews>
    <sheetView view="pageBreakPreview" topLeftCell="A101" zoomScaleNormal="100" zoomScaleSheetLayoutView="100" workbookViewId="0">
      <selection activeCell="I123" sqref="I123"/>
    </sheetView>
  </sheetViews>
  <sheetFormatPr defaultColWidth="8.85546875" defaultRowHeight="15"/>
  <cols>
    <col min="1" max="1" width="40" style="553" customWidth="1"/>
    <col min="2" max="2" width="23.7109375" style="553" customWidth="1"/>
    <col min="3" max="3" width="12" style="553" customWidth="1"/>
    <col min="4" max="4" width="11.7109375" style="553" bestFit="1" customWidth="1"/>
    <col min="5" max="6" width="11.140625" style="553" bestFit="1" customWidth="1"/>
    <col min="7" max="16384" width="8.85546875" style="553"/>
  </cols>
  <sheetData>
    <row r="1" spans="1:10" s="552" customFormat="1" ht="15.75" thickBot="1">
      <c r="A1" s="1384" t="s">
        <v>1527</v>
      </c>
      <c r="B1" s="1384"/>
      <c r="C1" s="1384"/>
      <c r="D1" s="1384"/>
      <c r="E1" s="1384"/>
    </row>
    <row r="2" spans="1:10" s="552" customFormat="1" ht="14.25">
      <c r="A2" s="1385" t="s">
        <v>1528</v>
      </c>
      <c r="B2" s="1386"/>
      <c r="C2" s="1386"/>
      <c r="D2" s="1386"/>
      <c r="E2" s="1386"/>
    </row>
    <row r="3" spans="1:10">
      <c r="A3" s="1387"/>
      <c r="B3" s="1388"/>
    </row>
    <row r="4" spans="1:10" s="552" customFormat="1">
      <c r="A4" s="1389" t="s">
        <v>1529</v>
      </c>
      <c r="B4" s="1389"/>
    </row>
    <row r="5" spans="1:10">
      <c r="A5" s="1390" t="s">
        <v>39</v>
      </c>
      <c r="B5" s="1391" t="s">
        <v>1530</v>
      </c>
    </row>
    <row r="6" spans="1:10">
      <c r="A6" s="1390"/>
      <c r="B6" s="1391"/>
    </row>
    <row r="7" spans="1:10">
      <c r="A7" s="554" t="s">
        <v>1531</v>
      </c>
      <c r="B7" s="555">
        <v>2.25</v>
      </c>
      <c r="C7" s="556"/>
    </row>
    <row r="8" spans="1:10">
      <c r="A8" s="554" t="s">
        <v>1532</v>
      </c>
      <c r="B8" s="557">
        <v>20</v>
      </c>
      <c r="C8" s="556"/>
    </row>
    <row r="9" spans="1:10">
      <c r="A9" s="554" t="s">
        <v>1250</v>
      </c>
      <c r="B9" s="557">
        <v>3</v>
      </c>
      <c r="C9" s="556"/>
    </row>
    <row r="10" spans="1:10">
      <c r="A10" s="554" t="s">
        <v>1533</v>
      </c>
      <c r="B10" s="558">
        <v>5.5</v>
      </c>
      <c r="C10" s="556"/>
    </row>
    <row r="11" spans="1:10">
      <c r="A11" s="554" t="s">
        <v>1534</v>
      </c>
      <c r="B11" s="557">
        <f>B7+B9</f>
        <v>5.25</v>
      </c>
      <c r="C11" s="556"/>
    </row>
    <row r="12" spans="1:10">
      <c r="A12" s="554" t="s">
        <v>1535</v>
      </c>
      <c r="B12" s="559">
        <f>ROUNDUP(B11+B10+B8,0)</f>
        <v>31</v>
      </c>
      <c r="C12" s="556"/>
    </row>
    <row r="13" spans="1:10">
      <c r="A13" s="556"/>
      <c r="B13" s="556"/>
      <c r="C13" s="556"/>
    </row>
    <row r="14" spans="1:10" s="564" customFormat="1" ht="15.75">
      <c r="A14" s="560" t="s">
        <v>1536</v>
      </c>
      <c r="B14" s="560"/>
      <c r="C14" s="561">
        <f>B7</f>
        <v>2.25</v>
      </c>
      <c r="D14" s="562"/>
      <c r="E14" s="563"/>
      <c r="F14" s="563"/>
      <c r="G14" s="563"/>
      <c r="H14" s="563"/>
      <c r="I14" s="563"/>
      <c r="J14" s="563"/>
    </row>
    <row r="15" spans="1:10" s="564" customFormat="1" ht="15.75">
      <c r="A15" s="560" t="s">
        <v>1537</v>
      </c>
      <c r="B15" s="560"/>
      <c r="C15" s="565">
        <f>ROUND(B8*1.33,0)</f>
        <v>27</v>
      </c>
      <c r="D15" s="562"/>
      <c r="E15" s="563"/>
      <c r="F15" s="563"/>
      <c r="G15" s="563"/>
      <c r="H15" s="563"/>
      <c r="I15" s="563"/>
      <c r="J15" s="563"/>
    </row>
    <row r="16" spans="1:10" s="564" customFormat="1" ht="15.75">
      <c r="A16" s="560" t="s">
        <v>1538</v>
      </c>
      <c r="B16" s="560"/>
      <c r="C16" s="565">
        <f>ROUND(B10*1.33,0)</f>
        <v>7</v>
      </c>
      <c r="D16" s="563"/>
      <c r="E16" s="563"/>
      <c r="F16" s="563"/>
      <c r="G16" s="563"/>
      <c r="H16" s="563"/>
      <c r="I16" s="563"/>
      <c r="J16" s="563"/>
    </row>
    <row r="17" spans="1:11" s="564" customFormat="1" ht="15.75">
      <c r="A17" s="560" t="s">
        <v>1539</v>
      </c>
      <c r="B17" s="560"/>
      <c r="C17" s="565">
        <f>C14+C16</f>
        <v>9.25</v>
      </c>
      <c r="D17" s="562"/>
      <c r="E17" s="563"/>
      <c r="F17" s="563"/>
      <c r="G17" s="563"/>
      <c r="H17" s="563"/>
      <c r="I17" s="563"/>
      <c r="J17" s="563"/>
    </row>
    <row r="18" spans="1:11" s="564" customFormat="1" ht="15.75">
      <c r="A18" s="1375" t="s">
        <v>1540</v>
      </c>
      <c r="B18" s="1376"/>
      <c r="C18" s="565">
        <f>ROUNDUP(C15+C16+C17,0)</f>
        <v>44</v>
      </c>
      <c r="D18" s="562"/>
      <c r="E18" s="563"/>
      <c r="F18" s="563"/>
      <c r="G18" s="563"/>
      <c r="H18" s="563"/>
      <c r="I18" s="563"/>
      <c r="J18" s="563"/>
    </row>
    <row r="19" spans="1:11" s="564" customFormat="1" ht="14.25">
      <c r="A19" s="566"/>
      <c r="B19" s="566"/>
      <c r="C19" s="567"/>
      <c r="D19" s="568"/>
      <c r="E19" s="562"/>
      <c r="F19" s="563"/>
      <c r="G19" s="563"/>
      <c r="H19" s="563"/>
      <c r="I19" s="563"/>
      <c r="J19" s="563"/>
      <c r="K19" s="563"/>
    </row>
    <row r="20" spans="1:11" s="564" customFormat="1" ht="14.25">
      <c r="A20" s="566"/>
      <c r="B20" s="566"/>
      <c r="C20" s="567"/>
      <c r="D20" s="568"/>
      <c r="E20" s="562"/>
      <c r="F20" s="563"/>
      <c r="G20" s="563"/>
      <c r="H20" s="563"/>
      <c r="I20" s="563"/>
      <c r="J20" s="563"/>
      <c r="K20" s="563"/>
    </row>
    <row r="21" spans="1:11">
      <c r="A21" s="1377" t="s">
        <v>1541</v>
      </c>
      <c r="B21" s="1378"/>
      <c r="C21" s="1378"/>
      <c r="D21" s="1379"/>
    </row>
    <row r="22" spans="1:11">
      <c r="A22" s="569"/>
      <c r="B22" s="570"/>
      <c r="C22" s="570"/>
      <c r="D22" s="571"/>
    </row>
    <row r="23" spans="1:11">
      <c r="A23" s="569"/>
      <c r="B23" s="570"/>
      <c r="C23" s="570"/>
      <c r="D23" s="571"/>
    </row>
    <row r="24" spans="1:11">
      <c r="A24" s="569"/>
      <c r="B24" s="570"/>
      <c r="C24" s="570"/>
      <c r="D24" s="571"/>
    </row>
    <row r="25" spans="1:11">
      <c r="A25" s="569"/>
      <c r="B25" s="570"/>
      <c r="C25" s="570"/>
      <c r="D25" s="571"/>
    </row>
    <row r="26" spans="1:11">
      <c r="A26" s="569"/>
      <c r="B26" s="570"/>
      <c r="C26" s="570"/>
      <c r="D26" s="571"/>
    </row>
    <row r="27" spans="1:11">
      <c r="A27" s="569"/>
      <c r="B27" s="570"/>
      <c r="C27" s="570"/>
      <c r="D27" s="571"/>
    </row>
    <row r="28" spans="1:11">
      <c r="A28" s="569"/>
      <c r="B28" s="572" t="s">
        <v>1542</v>
      </c>
      <c r="C28" s="573">
        <v>1.33</v>
      </c>
      <c r="D28" s="574"/>
    </row>
    <row r="29" spans="1:11">
      <c r="A29" s="575"/>
      <c r="B29" s="576"/>
      <c r="C29" s="577"/>
      <c r="D29" s="578"/>
    </row>
    <row r="31" spans="1:11">
      <c r="A31" s="1377" t="s">
        <v>1543</v>
      </c>
      <c r="B31" s="1378"/>
      <c r="C31" s="1378"/>
      <c r="D31" s="1379"/>
    </row>
    <row r="32" spans="1:11">
      <c r="A32" s="579"/>
      <c r="D32" s="574"/>
    </row>
    <row r="33" spans="1:6">
      <c r="A33" s="579"/>
      <c r="D33" s="574"/>
    </row>
    <row r="34" spans="1:6">
      <c r="A34" s="579"/>
      <c r="D34" s="574"/>
    </row>
    <row r="35" spans="1:6">
      <c r="A35" s="579"/>
      <c r="D35" s="574"/>
    </row>
    <row r="36" spans="1:6">
      <c r="A36" s="579"/>
      <c r="D36" s="574"/>
    </row>
    <row r="37" spans="1:6">
      <c r="A37" s="579"/>
      <c r="B37" s="572" t="s">
        <v>1544</v>
      </c>
      <c r="C37" s="580">
        <v>9.7000000000000003E-3</v>
      </c>
      <c r="D37" s="574"/>
    </row>
    <row r="38" spans="1:6">
      <c r="A38" s="581"/>
      <c r="B38" s="582"/>
      <c r="C38" s="582"/>
      <c r="D38" s="583"/>
    </row>
    <row r="40" spans="1:6">
      <c r="A40" s="584" t="s">
        <v>1545</v>
      </c>
      <c r="B40" s="585">
        <v>1777.58</v>
      </c>
    </row>
    <row r="42" spans="1:6" ht="45">
      <c r="A42" s="586" t="s">
        <v>1546</v>
      </c>
      <c r="B42" s="586" t="s">
        <v>1547</v>
      </c>
      <c r="C42" s="586" t="s">
        <v>1548</v>
      </c>
      <c r="D42" s="586" t="s">
        <v>1549</v>
      </c>
      <c r="E42" s="586" t="s">
        <v>1238</v>
      </c>
    </row>
    <row r="43" spans="1:6">
      <c r="A43" s="587" t="s">
        <v>1550</v>
      </c>
      <c r="B43" s="588">
        <v>14.79</v>
      </c>
      <c r="C43" s="588">
        <v>2</v>
      </c>
      <c r="D43" s="589">
        <f>B7</f>
        <v>2.25</v>
      </c>
      <c r="E43" s="588">
        <v>1</v>
      </c>
      <c r="F43" s="556"/>
    </row>
    <row r="44" spans="1:6">
      <c r="A44" s="587" t="s">
        <v>1551</v>
      </c>
      <c r="B44" s="588">
        <v>14.79</v>
      </c>
      <c r="C44" s="590">
        <v>3</v>
      </c>
      <c r="D44" s="591">
        <f>B9</f>
        <v>3</v>
      </c>
      <c r="E44" s="588">
        <v>1</v>
      </c>
      <c r="F44" s="556"/>
    </row>
    <row r="45" spans="1:6">
      <c r="A45" s="587" t="s">
        <v>1552</v>
      </c>
      <c r="B45" s="588">
        <v>29.57</v>
      </c>
      <c r="C45" s="588">
        <v>48</v>
      </c>
      <c r="D45" s="588">
        <f>C18*0.5</f>
        <v>22</v>
      </c>
      <c r="E45" s="588">
        <v>1</v>
      </c>
      <c r="F45" s="556"/>
    </row>
    <row r="46" spans="1:6">
      <c r="A46" s="587" t="s">
        <v>1553</v>
      </c>
      <c r="B46" s="588">
        <v>29.57</v>
      </c>
      <c r="C46" s="588">
        <v>1</v>
      </c>
      <c r="D46" s="588">
        <v>1</v>
      </c>
      <c r="E46" s="588">
        <v>1</v>
      </c>
      <c r="F46" s="556"/>
    </row>
    <row r="47" spans="1:6">
      <c r="A47" s="587" t="s">
        <v>1554</v>
      </c>
      <c r="B47" s="588">
        <v>14.79</v>
      </c>
      <c r="C47" s="588">
        <v>20</v>
      </c>
      <c r="D47" s="590">
        <f>C16+C15</f>
        <v>34</v>
      </c>
      <c r="E47" s="588">
        <v>2</v>
      </c>
      <c r="F47" s="556"/>
    </row>
    <row r="48" spans="1:6">
      <c r="A48" s="588" t="s">
        <v>1555</v>
      </c>
      <c r="B48" s="588">
        <v>7.44</v>
      </c>
      <c r="C48" s="588">
        <v>1</v>
      </c>
      <c r="D48" s="588">
        <v>1</v>
      </c>
      <c r="E48" s="588">
        <v>1</v>
      </c>
      <c r="F48" s="556"/>
    </row>
    <row r="49" spans="1:6">
      <c r="A49" s="588" t="s">
        <v>1556</v>
      </c>
      <c r="B49" s="588">
        <v>14.79</v>
      </c>
      <c r="C49" s="588">
        <v>1</v>
      </c>
      <c r="D49" s="588">
        <v>1</v>
      </c>
      <c r="E49" s="588">
        <v>1</v>
      </c>
      <c r="F49" s="556"/>
    </row>
    <row r="50" spans="1:6">
      <c r="A50" s="588" t="s">
        <v>1557</v>
      </c>
      <c r="B50" s="588">
        <v>14.79</v>
      </c>
      <c r="C50" s="588">
        <v>3</v>
      </c>
      <c r="D50" s="588">
        <v>3</v>
      </c>
      <c r="E50" s="588">
        <v>3</v>
      </c>
      <c r="F50" s="556"/>
    </row>
    <row r="52" spans="1:6">
      <c r="A52" s="592" t="s">
        <v>1546</v>
      </c>
      <c r="B52" s="592" t="s">
        <v>1558</v>
      </c>
      <c r="C52" s="592" t="s">
        <v>1559</v>
      </c>
      <c r="D52" s="592" t="s">
        <v>1238</v>
      </c>
    </row>
    <row r="53" spans="1:6">
      <c r="A53" s="588" t="s">
        <v>1550</v>
      </c>
      <c r="B53" s="593" t="s">
        <v>1560</v>
      </c>
      <c r="C53" s="593" t="s">
        <v>1561</v>
      </c>
      <c r="D53" s="593">
        <f t="shared" ref="D53:D60" si="0">E43</f>
        <v>1</v>
      </c>
    </row>
    <row r="54" spans="1:6">
      <c r="A54" s="588" t="s">
        <v>1562</v>
      </c>
      <c r="B54" s="593" t="s">
        <v>1560</v>
      </c>
      <c r="C54" s="593" t="s">
        <v>1561</v>
      </c>
      <c r="D54" s="593">
        <f t="shared" si="0"/>
        <v>1</v>
      </c>
    </row>
    <row r="55" spans="1:6">
      <c r="A55" s="588" t="s">
        <v>1552</v>
      </c>
      <c r="B55" s="593" t="s">
        <v>1563</v>
      </c>
      <c r="C55" s="593" t="str">
        <f>C53</f>
        <v xml:space="preserve">UN </v>
      </c>
      <c r="D55" s="593">
        <f t="shared" si="0"/>
        <v>1</v>
      </c>
    </row>
    <row r="56" spans="1:6">
      <c r="A56" s="588" t="s">
        <v>1553</v>
      </c>
      <c r="B56" s="593" t="s">
        <v>1564</v>
      </c>
      <c r="C56" s="593" t="str">
        <f t="shared" ref="C56:C57" si="1">C55</f>
        <v xml:space="preserve">UN </v>
      </c>
      <c r="D56" s="593">
        <f t="shared" si="0"/>
        <v>1</v>
      </c>
    </row>
    <row r="57" spans="1:6">
      <c r="A57" s="588" t="s">
        <v>1554</v>
      </c>
      <c r="B57" s="593" t="s">
        <v>1565</v>
      </c>
      <c r="C57" s="593" t="str">
        <f t="shared" si="1"/>
        <v xml:space="preserve">UN </v>
      </c>
      <c r="D57" s="593">
        <f t="shared" si="0"/>
        <v>2</v>
      </c>
    </row>
    <row r="58" spans="1:6">
      <c r="A58" s="593" t="str">
        <f>A48</f>
        <v>Guarita</v>
      </c>
      <c r="B58" s="593" t="s">
        <v>1566</v>
      </c>
      <c r="C58" s="593" t="str">
        <f>C60</f>
        <v xml:space="preserve">UN </v>
      </c>
      <c r="D58" s="593">
        <f t="shared" si="0"/>
        <v>1</v>
      </c>
    </row>
    <row r="59" spans="1:6">
      <c r="A59" s="588" t="s">
        <v>1556</v>
      </c>
      <c r="B59" s="593" t="s">
        <v>1567</v>
      </c>
      <c r="C59" s="593" t="s">
        <v>1561</v>
      </c>
      <c r="D59" s="593">
        <f t="shared" si="0"/>
        <v>1</v>
      </c>
    </row>
    <row r="60" spans="1:6">
      <c r="A60" s="588" t="str">
        <f>A50</f>
        <v xml:space="preserve">Laboratório </v>
      </c>
      <c r="B60" s="593" t="s">
        <v>1567</v>
      </c>
      <c r="C60" s="593" t="str">
        <f>C57</f>
        <v xml:space="preserve">UN </v>
      </c>
      <c r="D60" s="593">
        <f t="shared" si="0"/>
        <v>3</v>
      </c>
    </row>
    <row r="62" spans="1:6">
      <c r="A62" s="1380" t="s">
        <v>1568</v>
      </c>
      <c r="B62" s="1380"/>
      <c r="C62" s="1380"/>
      <c r="D62" s="1380"/>
      <c r="E62" s="1380"/>
    </row>
    <row r="64" spans="1:6">
      <c r="A64" s="1381" t="s">
        <v>1569</v>
      </c>
      <c r="B64" s="1382"/>
      <c r="C64" s="1382"/>
      <c r="D64" s="1383"/>
    </row>
    <row r="65" spans="1:4" ht="60">
      <c r="A65" s="586" t="s">
        <v>1546</v>
      </c>
      <c r="B65" s="586" t="s">
        <v>1238</v>
      </c>
      <c r="C65" s="586" t="s">
        <v>1570</v>
      </c>
      <c r="D65" s="586" t="s">
        <v>1571</v>
      </c>
    </row>
    <row r="66" spans="1:4">
      <c r="A66" s="587" t="str">
        <f>A53</f>
        <v xml:space="preserve">Escritório </v>
      </c>
      <c r="B66" s="594">
        <f>VLOOKUP(A66,$A$53:$D$60,4,FALSE)</f>
        <v>1</v>
      </c>
      <c r="C66" s="595">
        <f>VLOOKUP(A66,$A$43:$E$48,2,FALSE)</f>
        <v>14.79</v>
      </c>
      <c r="D66" s="596">
        <f>B66*C66</f>
        <v>14.79</v>
      </c>
    </row>
    <row r="67" spans="1:4">
      <c r="A67" s="587" t="str">
        <f>A44</f>
        <v xml:space="preserve"> Seção Técnica</v>
      </c>
      <c r="B67" s="594">
        <f>E44</f>
        <v>1</v>
      </c>
      <c r="C67" s="595">
        <f>VLOOKUP(A67,$A$43:$E$50,2,FALSE)</f>
        <v>14.79</v>
      </c>
      <c r="D67" s="596">
        <f t="shared" ref="D67:D72" si="2">B67*C67</f>
        <v>14.79</v>
      </c>
    </row>
    <row r="68" spans="1:4">
      <c r="A68" s="587" t="str">
        <f t="shared" ref="A68:A73" si="3">A55</f>
        <v>Refeitório</v>
      </c>
      <c r="B68" s="594">
        <f t="shared" ref="B68:B73" si="4">VLOOKUP(A68,$A$53:$D$60,4,FALSE)</f>
        <v>1</v>
      </c>
      <c r="C68" s="595">
        <f t="shared" ref="C68:C71" si="5">VLOOKUP(A68,$A$43:$E$48,2,FALSE)</f>
        <v>29.57</v>
      </c>
      <c r="D68" s="596">
        <f t="shared" si="2"/>
        <v>29.57</v>
      </c>
    </row>
    <row r="69" spans="1:4">
      <c r="A69" s="587" t="str">
        <f t="shared" si="3"/>
        <v>Cozinha</v>
      </c>
      <c r="B69" s="594">
        <f t="shared" si="4"/>
        <v>1</v>
      </c>
      <c r="C69" s="595">
        <f>VLOOKUP(A69,$A$43:$E$48,2,FALSE)</f>
        <v>29.57</v>
      </c>
      <c r="D69" s="596">
        <f t="shared" si="2"/>
        <v>29.57</v>
      </c>
    </row>
    <row r="70" spans="1:4">
      <c r="A70" s="588" t="str">
        <f t="shared" si="3"/>
        <v>Instalação sanitária e vestiário</v>
      </c>
      <c r="B70" s="594">
        <f t="shared" si="4"/>
        <v>2</v>
      </c>
      <c r="C70" s="595">
        <f t="shared" si="5"/>
        <v>14.79</v>
      </c>
      <c r="D70" s="596">
        <f t="shared" si="2"/>
        <v>29.58</v>
      </c>
    </row>
    <row r="71" spans="1:4">
      <c r="A71" s="593" t="str">
        <f t="shared" si="3"/>
        <v>Guarita</v>
      </c>
      <c r="B71" s="594">
        <f t="shared" si="4"/>
        <v>1</v>
      </c>
      <c r="C71" s="595">
        <f t="shared" si="5"/>
        <v>7.44</v>
      </c>
      <c r="D71" s="596">
        <f t="shared" si="2"/>
        <v>7.44</v>
      </c>
    </row>
    <row r="72" spans="1:4">
      <c r="A72" s="593" t="str">
        <f t="shared" si="3"/>
        <v xml:space="preserve">Almoxarifado </v>
      </c>
      <c r="B72" s="594">
        <f t="shared" si="4"/>
        <v>1</v>
      </c>
      <c r="C72" s="595">
        <f>VLOOKUP(A72,$A$43:$E$50,2,FALSE)</f>
        <v>14.79</v>
      </c>
      <c r="D72" s="596">
        <f t="shared" si="2"/>
        <v>14.79</v>
      </c>
    </row>
    <row r="73" spans="1:4">
      <c r="A73" s="587" t="str">
        <f t="shared" si="3"/>
        <v xml:space="preserve">Laboratório </v>
      </c>
      <c r="B73" s="594">
        <f t="shared" si="4"/>
        <v>3</v>
      </c>
      <c r="C73" s="595">
        <f>B50</f>
        <v>14.79</v>
      </c>
      <c r="D73" s="596">
        <f>B73*C73</f>
        <v>44.37</v>
      </c>
    </row>
    <row r="74" spans="1:4">
      <c r="A74" s="1381" t="s">
        <v>1572</v>
      </c>
      <c r="B74" s="1382"/>
      <c r="C74" s="1383"/>
      <c r="D74" s="597">
        <f>SUM(D66:D73)</f>
        <v>184.9</v>
      </c>
    </row>
    <row r="76" spans="1:4">
      <c r="A76" s="1369" t="s">
        <v>1573</v>
      </c>
      <c r="B76" s="1370"/>
      <c r="C76" s="1370"/>
      <c r="D76" s="1371"/>
    </row>
    <row r="77" spans="1:4">
      <c r="A77" s="579"/>
      <c r="D77" s="574"/>
    </row>
    <row r="78" spans="1:4">
      <c r="A78" s="579"/>
      <c r="D78" s="574"/>
    </row>
    <row r="79" spans="1:4">
      <c r="A79" s="579"/>
      <c r="D79" s="574"/>
    </row>
    <row r="80" spans="1:4">
      <c r="A80" s="579"/>
      <c r="D80" s="574"/>
    </row>
    <row r="81" spans="1:4">
      <c r="A81" s="579"/>
      <c r="D81" s="574"/>
    </row>
    <row r="82" spans="1:4">
      <c r="A82" s="579"/>
      <c r="D82" s="574"/>
    </row>
    <row r="83" spans="1:4">
      <c r="A83" s="579"/>
      <c r="D83" s="574"/>
    </row>
    <row r="84" spans="1:4">
      <c r="A84" s="579"/>
      <c r="D84" s="574"/>
    </row>
    <row r="85" spans="1:4">
      <c r="A85" s="579"/>
      <c r="D85" s="574"/>
    </row>
    <row r="86" spans="1:4">
      <c r="A86" s="579"/>
      <c r="D86" s="574"/>
    </row>
    <row r="87" spans="1:4">
      <c r="A87" s="579"/>
      <c r="D87" s="574"/>
    </row>
    <row r="88" spans="1:4">
      <c r="A88" s="579"/>
      <c r="B88" s="584" t="s">
        <v>1574</v>
      </c>
      <c r="C88" s="598">
        <f>ROUND(D74/23.4%,4)</f>
        <v>790.17089999999996</v>
      </c>
      <c r="D88" s="574"/>
    </row>
    <row r="89" spans="1:4">
      <c r="A89" s="581"/>
      <c r="B89" s="582"/>
      <c r="C89" s="582"/>
      <c r="D89" s="583"/>
    </row>
    <row r="91" spans="1:4">
      <c r="A91" s="1369" t="s">
        <v>1575</v>
      </c>
      <c r="B91" s="1370"/>
      <c r="C91" s="1370"/>
      <c r="D91" s="1371"/>
    </row>
    <row r="92" spans="1:4">
      <c r="A92" s="579"/>
      <c r="D92" s="574"/>
    </row>
    <row r="93" spans="1:4">
      <c r="A93" s="579"/>
      <c r="D93" s="574"/>
    </row>
    <row r="94" spans="1:4">
      <c r="A94" s="579"/>
      <c r="D94" s="574"/>
    </row>
    <row r="95" spans="1:4">
      <c r="A95" s="579"/>
      <c r="D95" s="574"/>
    </row>
    <row r="96" spans="1:4">
      <c r="A96" s="579"/>
      <c r="D96" s="574"/>
    </row>
    <row r="97" spans="1:4">
      <c r="A97" s="579"/>
      <c r="D97" s="574"/>
    </row>
    <row r="98" spans="1:4">
      <c r="A98" s="579"/>
      <c r="D98" s="574"/>
    </row>
    <row r="99" spans="1:4">
      <c r="A99" s="579"/>
      <c r="D99" s="574"/>
    </row>
    <row r="100" spans="1:4">
      <c r="A100" s="579"/>
      <c r="D100" s="574"/>
    </row>
    <row r="101" spans="1:4">
      <c r="A101" s="579"/>
      <c r="B101" s="584" t="s">
        <v>1576</v>
      </c>
      <c r="C101" s="599">
        <f>C88-D74</f>
        <v>605.27089999999998</v>
      </c>
      <c r="D101" s="574"/>
    </row>
    <row r="102" spans="1:4">
      <c r="A102" s="581"/>
      <c r="B102" s="582"/>
      <c r="C102" s="582"/>
      <c r="D102" s="583"/>
    </row>
    <row r="104" spans="1:4">
      <c r="A104" s="1369" t="s">
        <v>1577</v>
      </c>
      <c r="B104" s="1370"/>
      <c r="C104" s="1370"/>
      <c r="D104" s="1371"/>
    </row>
    <row r="105" spans="1:4">
      <c r="A105" s="579"/>
      <c r="D105" s="574"/>
    </row>
    <row r="106" spans="1:4">
      <c r="A106" s="579"/>
      <c r="D106" s="574"/>
    </row>
    <row r="107" spans="1:4">
      <c r="A107" s="579"/>
      <c r="D107" s="574"/>
    </row>
    <row r="108" spans="1:4">
      <c r="A108" s="579"/>
      <c r="D108" s="574"/>
    </row>
    <row r="109" spans="1:4">
      <c r="A109" s="579"/>
      <c r="C109" s="600"/>
      <c r="D109" s="574"/>
    </row>
    <row r="110" spans="1:4">
      <c r="A110" s="579"/>
      <c r="C110" s="600"/>
      <c r="D110" s="574"/>
    </row>
    <row r="111" spans="1:4">
      <c r="A111" s="579"/>
      <c r="C111" s="600"/>
      <c r="D111" s="574"/>
    </row>
    <row r="112" spans="1:4">
      <c r="A112" s="579"/>
      <c r="C112" s="600"/>
      <c r="D112" s="574"/>
    </row>
    <row r="113" spans="1:4">
      <c r="A113" s="579"/>
      <c r="C113" s="600"/>
      <c r="D113" s="574"/>
    </row>
    <row r="114" spans="1:4">
      <c r="A114" s="579"/>
      <c r="C114" s="600"/>
      <c r="D114" s="574"/>
    </row>
    <row r="115" spans="1:4">
      <c r="A115" s="579"/>
      <c r="C115" s="600"/>
      <c r="D115" s="574"/>
    </row>
    <row r="116" spans="1:4">
      <c r="A116" s="579"/>
      <c r="C116" s="600"/>
      <c r="D116" s="574"/>
    </row>
    <row r="117" spans="1:4">
      <c r="A117" s="579"/>
      <c r="D117" s="574"/>
    </row>
    <row r="118" spans="1:4">
      <c r="A118" s="579"/>
      <c r="D118" s="574"/>
    </row>
    <row r="119" spans="1:4">
      <c r="A119" s="579"/>
      <c r="D119" s="574"/>
    </row>
    <row r="120" spans="1:4" ht="30">
      <c r="A120" s="586" t="s">
        <v>1578</v>
      </c>
      <c r="B120" s="586" t="s">
        <v>1238</v>
      </c>
      <c r="C120" s="586" t="s">
        <v>1579</v>
      </c>
      <c r="D120" s="586" t="s">
        <v>1580</v>
      </c>
    </row>
    <row r="121" spans="1:4">
      <c r="A121" s="601" t="s">
        <v>1560</v>
      </c>
      <c r="B121" s="587">
        <f>SUMIFS(D52:D59,B52:B59,A121)</f>
        <v>2</v>
      </c>
      <c r="C121" s="602">
        <f>VLOOKUP(A121,[150]JULHO_2025!$A$1:$D$1674,4,FALSE)</f>
        <v>72423.537500000006</v>
      </c>
      <c r="D121" s="603">
        <f>ROUND(B121*C121,2)</f>
        <v>144847.07999999999</v>
      </c>
    </row>
    <row r="122" spans="1:4">
      <c r="A122" s="601" t="s">
        <v>1567</v>
      </c>
      <c r="B122" s="587">
        <f>SUMIFS(D53:D60,B53:B60,A122)</f>
        <v>4</v>
      </c>
      <c r="C122" s="602">
        <f>VLOOKUP(A122,[150]JULHO_2025!$A$1:$D$1674,4,FALSE)</f>
        <v>64213.982499999998</v>
      </c>
      <c r="D122" s="603">
        <f>ROUND(B122*C122,2)</f>
        <v>256855.93</v>
      </c>
    </row>
    <row r="123" spans="1:4">
      <c r="A123" s="601" t="s">
        <v>1563</v>
      </c>
      <c r="B123" s="587">
        <f>SUMIFS(D55:D61,B55:B61,A123)</f>
        <v>1</v>
      </c>
      <c r="C123" s="602">
        <f>VLOOKUP(A123,[150]JULHO_2025!$A$1:$D$1674,4,FALSE)</f>
        <v>130200.6986</v>
      </c>
      <c r="D123" s="603">
        <f t="shared" ref="D123:D126" si="6">ROUND(B123*C123,2)</f>
        <v>130200.7</v>
      </c>
    </row>
    <row r="124" spans="1:4">
      <c r="A124" s="601" t="s">
        <v>1564</v>
      </c>
      <c r="B124" s="587">
        <f>SUMIFS(D55:D61,B55:B61,A124)</f>
        <v>1</v>
      </c>
      <c r="C124" s="602">
        <f>VLOOKUP(A124,[150]JULHO_2025!$A$1:$D$1674,4,FALSE)</f>
        <v>130749.7316</v>
      </c>
      <c r="D124" s="603">
        <f t="shared" si="6"/>
        <v>130749.73</v>
      </c>
    </row>
    <row r="125" spans="1:4">
      <c r="A125" s="601" t="s">
        <v>1565</v>
      </c>
      <c r="B125" s="587">
        <f>SUMIFS(D56:D62,B56:B62,A125)</f>
        <v>2</v>
      </c>
      <c r="C125" s="602">
        <f>VLOOKUP(A125,[150]JULHO_2025!$A$1:$D$1674,4,FALSE)</f>
        <v>79230.863200000007</v>
      </c>
      <c r="D125" s="603">
        <f t="shared" si="6"/>
        <v>158461.73000000001</v>
      </c>
    </row>
    <row r="126" spans="1:4">
      <c r="A126" s="601" t="s">
        <v>1566</v>
      </c>
      <c r="B126" s="587">
        <f>SUMIFS(D57:D63,B57:B63,A126)</f>
        <v>1</v>
      </c>
      <c r="C126" s="602">
        <f>VLOOKUP(A126,[150]JULHO_2025!$A$1:$D$1674,4,FALSE)</f>
        <v>40166.0962</v>
      </c>
      <c r="D126" s="603">
        <f t="shared" si="6"/>
        <v>40166.1</v>
      </c>
    </row>
    <row r="127" spans="1:4">
      <c r="A127" s="1372" t="s">
        <v>1581</v>
      </c>
      <c r="B127" s="1373"/>
      <c r="C127" s="1374"/>
      <c r="D127" s="604">
        <f>SUM(D121:D126)</f>
        <v>861281.2699999999</v>
      </c>
    </row>
    <row r="128" spans="1:4">
      <c r="A128" s="579"/>
      <c r="D128" s="574"/>
    </row>
    <row r="129" spans="1:4">
      <c r="A129" s="584" t="s">
        <v>1582</v>
      </c>
      <c r="B129" s="605">
        <f>6/300*(1.33*D127)+C88*C37*B40</f>
        <v>36534.624069693396</v>
      </c>
      <c r="D129" s="574"/>
    </row>
    <row r="130" spans="1:4">
      <c r="A130" s="581"/>
      <c r="B130" s="582"/>
      <c r="C130" s="582"/>
      <c r="D130" s="583"/>
    </row>
  </sheetData>
  <mergeCells count="16">
    <mergeCell ref="A1:E1"/>
    <mergeCell ref="A2:E2"/>
    <mergeCell ref="A3:B3"/>
    <mergeCell ref="A4:B4"/>
    <mergeCell ref="A5:A6"/>
    <mergeCell ref="B5:B6"/>
    <mergeCell ref="A76:D76"/>
    <mergeCell ref="A91:D91"/>
    <mergeCell ref="A104:D104"/>
    <mergeCell ref="A127:C127"/>
    <mergeCell ref="A18:B18"/>
    <mergeCell ref="A21:D21"/>
    <mergeCell ref="A31:D31"/>
    <mergeCell ref="A62:E62"/>
    <mergeCell ref="A64:D64"/>
    <mergeCell ref="A74:C74"/>
  </mergeCells>
  <pageMargins left="0.70866141732283472" right="0.31496062992125984" top="0.78740157480314965" bottom="0.78740157480314965" header="0.31496062992125984" footer="0.31496062992125984"/>
  <pageSetup paperSize="9" scale="69" orientation="portrait" r:id="rId1"/>
  <rowBreaks count="1" manualBreakCount="1">
    <brk id="61" max="16383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D13AD-9B34-4460-B712-C5C92FEF2980}">
  <sheetPr>
    <pageSetUpPr fitToPage="1"/>
  </sheetPr>
  <dimension ref="A1:Q436"/>
  <sheetViews>
    <sheetView showGridLines="0" view="pageBreakPreview" zoomScale="70" zoomScaleNormal="70" zoomScaleSheetLayoutView="70" zoomScalePageLayoutView="80" workbookViewId="0">
      <selection sqref="A1:O1"/>
    </sheetView>
  </sheetViews>
  <sheetFormatPr defaultColWidth="8.7109375" defaultRowHeight="15"/>
  <cols>
    <col min="1" max="1" width="21.28515625" style="824" customWidth="1"/>
    <col min="2" max="2" width="28.5703125" style="824" customWidth="1"/>
    <col min="3" max="3" width="14.42578125" style="914" customWidth="1"/>
    <col min="4" max="4" width="11.85546875" style="824" customWidth="1"/>
    <col min="5" max="5" width="5.140625" style="824" customWidth="1"/>
    <col min="6" max="6" width="9" style="824" customWidth="1"/>
    <col min="7" max="7" width="5.5703125" style="824" customWidth="1"/>
    <col min="8" max="8" width="10" style="824" customWidth="1"/>
    <col min="9" max="9" width="8.7109375" style="824"/>
    <col min="10" max="11" width="12.7109375" style="824" customWidth="1"/>
    <col min="12" max="12" width="15.7109375" style="824" customWidth="1"/>
    <col min="13" max="13" width="15.28515625" style="824" customWidth="1"/>
    <col min="14" max="14" width="11.85546875" style="824" customWidth="1"/>
    <col min="15" max="15" width="11.42578125" style="824" customWidth="1"/>
    <col min="16" max="16384" width="8.7109375" style="824"/>
  </cols>
  <sheetData>
    <row r="1" spans="1:16" ht="31.5" customHeight="1">
      <c r="A1" s="1443" t="s">
        <v>1691</v>
      </c>
      <c r="B1" s="1443"/>
      <c r="C1" s="1443"/>
      <c r="D1" s="1443"/>
      <c r="E1" s="1443"/>
      <c r="F1" s="1443"/>
      <c r="G1" s="1443"/>
      <c r="H1" s="1443"/>
      <c r="I1" s="1443"/>
      <c r="J1" s="1443"/>
      <c r="K1" s="1443"/>
      <c r="L1" s="1443"/>
      <c r="M1" s="1443"/>
      <c r="N1" s="1443"/>
      <c r="O1" s="1443"/>
    </row>
    <row r="2" spans="1:16" ht="6" customHeight="1">
      <c r="A2" s="825"/>
      <c r="B2" s="826"/>
      <c r="C2" s="826"/>
      <c r="D2" s="826"/>
      <c r="E2" s="826"/>
      <c r="F2" s="826"/>
      <c r="G2" s="826"/>
      <c r="H2" s="826"/>
      <c r="I2" s="826"/>
      <c r="J2" s="826"/>
      <c r="K2" s="826"/>
      <c r="L2" s="826"/>
      <c r="M2" s="826"/>
      <c r="N2" s="826"/>
      <c r="O2" s="827"/>
    </row>
    <row r="3" spans="1:16" ht="15" customHeight="1">
      <c r="A3" s="828"/>
      <c r="B3" s="829"/>
      <c r="C3" s="830"/>
      <c r="D3" s="831"/>
      <c r="E3" s="831"/>
      <c r="F3" s="832"/>
      <c r="G3" s="833"/>
      <c r="H3" s="834"/>
      <c r="I3" s="831"/>
      <c r="J3" s="831"/>
      <c r="K3" s="831"/>
      <c r="L3" s="835" t="s">
        <v>1692</v>
      </c>
      <c r="M3" s="836">
        <v>45839</v>
      </c>
      <c r="O3" s="837"/>
    </row>
    <row r="4" spans="1:16" ht="17.25" customHeight="1">
      <c r="A4" s="1444" t="s">
        <v>1693</v>
      </c>
      <c r="B4" s="1444"/>
      <c r="C4" s="1444"/>
      <c r="D4" s="1444"/>
      <c r="E4" s="1444"/>
      <c r="F4" s="1444"/>
      <c r="G4" s="1444"/>
      <c r="H4" s="1444"/>
      <c r="I4" s="1444"/>
      <c r="J4" s="1444"/>
      <c r="K4" s="1444"/>
      <c r="L4" s="1444"/>
      <c r="M4" s="1444"/>
      <c r="N4" s="838"/>
      <c r="O4" s="839"/>
    </row>
    <row r="5" spans="1:16" ht="17.25" customHeight="1">
      <c r="A5" s="1445" t="s">
        <v>1694</v>
      </c>
      <c r="B5" s="1445"/>
      <c r="C5" s="1445"/>
      <c r="D5" s="1445"/>
      <c r="E5" s="1445"/>
      <c r="F5" s="1445"/>
      <c r="G5" s="1445"/>
      <c r="H5" s="1445"/>
      <c r="I5" s="1445"/>
      <c r="J5" s="1445"/>
      <c r="K5" s="1445"/>
      <c r="L5" s="1445"/>
      <c r="M5" s="1445"/>
      <c r="N5" s="840"/>
      <c r="O5" s="841"/>
    </row>
    <row r="6" spans="1:16" ht="61.5" customHeight="1">
      <c r="A6" s="1419" t="s">
        <v>1695</v>
      </c>
      <c r="B6" s="1419" t="s">
        <v>1696</v>
      </c>
      <c r="C6" s="1419" t="s">
        <v>1697</v>
      </c>
      <c r="D6" s="1420" t="s">
        <v>1698</v>
      </c>
      <c r="E6" s="1420"/>
      <c r="F6" s="1420"/>
      <c r="G6" s="1420"/>
      <c r="H6" s="1420"/>
      <c r="I6" s="1420"/>
      <c r="J6" s="1446" t="s">
        <v>1699</v>
      </c>
      <c r="K6" s="844" t="s">
        <v>1700</v>
      </c>
      <c r="L6" s="844" t="s">
        <v>1701</v>
      </c>
      <c r="M6" s="844" t="s">
        <v>1702</v>
      </c>
      <c r="N6" s="1447"/>
      <c r="O6" s="1447"/>
    </row>
    <row r="7" spans="1:16" ht="21" customHeight="1">
      <c r="A7" s="1419"/>
      <c r="B7" s="1419"/>
      <c r="C7" s="1419"/>
      <c r="D7" s="1420"/>
      <c r="E7" s="1420"/>
      <c r="F7" s="1420"/>
      <c r="G7" s="1420"/>
      <c r="H7" s="1420"/>
      <c r="I7" s="1420"/>
      <c r="J7" s="1446"/>
      <c r="K7" s="846">
        <v>0.20499999999999999</v>
      </c>
      <c r="L7" s="846">
        <v>0.20499999999999999</v>
      </c>
      <c r="M7" s="846">
        <v>0</v>
      </c>
      <c r="N7" s="847"/>
      <c r="O7" s="845"/>
    </row>
    <row r="8" spans="1:16" ht="27" hidden="1" customHeight="1">
      <c r="A8" s="1441" t="s">
        <v>1703</v>
      </c>
      <c r="B8" s="1441" t="s">
        <v>1651</v>
      </c>
      <c r="C8" s="848" t="s">
        <v>1704</v>
      </c>
      <c r="D8" s="1442">
        <v>26.939</v>
      </c>
      <c r="E8" s="1442" t="s">
        <v>1705</v>
      </c>
      <c r="F8" s="849">
        <v>0.253</v>
      </c>
      <c r="G8" s="849" t="s">
        <v>1706</v>
      </c>
      <c r="H8" s="850">
        <f>F253</f>
        <v>1878</v>
      </c>
      <c r="I8" s="1442" t="s">
        <v>1707</v>
      </c>
      <c r="J8" s="1398">
        <f>TRUNC(D8+((F8*H8)+(F9*H9)),2)</f>
        <v>502.08</v>
      </c>
      <c r="K8" s="1398">
        <f>TRUNC(J8/(1-$K$7),2)</f>
        <v>631.54</v>
      </c>
      <c r="L8" s="1398">
        <f>TRUNC(K8*$K$24,2)</f>
        <v>1372.92</v>
      </c>
      <c r="M8" s="1437">
        <f>L8</f>
        <v>1372.92</v>
      </c>
      <c r="N8" s="1438"/>
      <c r="O8" s="1438"/>
      <c r="P8" s="824" t="s">
        <v>1708</v>
      </c>
    </row>
    <row r="9" spans="1:16" ht="27" hidden="1" customHeight="1">
      <c r="A9" s="1441"/>
      <c r="B9" s="1441"/>
      <c r="C9" s="848" t="s">
        <v>1615</v>
      </c>
      <c r="D9" s="1442"/>
      <c r="E9" s="1442"/>
      <c r="F9" s="849">
        <v>0.29899999999999999</v>
      </c>
      <c r="G9" s="849" t="s">
        <v>1706</v>
      </c>
      <c r="H9" s="850">
        <f>F254</f>
        <v>3.999999999996362E-2</v>
      </c>
      <c r="I9" s="1442"/>
      <c r="J9" s="1398"/>
      <c r="K9" s="1398"/>
      <c r="L9" s="1398"/>
      <c r="M9" s="1398"/>
      <c r="N9" s="853"/>
      <c r="O9" s="852"/>
    </row>
    <row r="10" spans="1:16" ht="31.5" hidden="1" customHeight="1">
      <c r="A10" s="1441" t="s">
        <v>1709</v>
      </c>
      <c r="B10" s="1441" t="s">
        <v>1651</v>
      </c>
      <c r="C10" s="848" t="s">
        <v>1704</v>
      </c>
      <c r="D10" s="1442">
        <v>26.939</v>
      </c>
      <c r="E10" s="1442" t="s">
        <v>1705</v>
      </c>
      <c r="F10" s="849">
        <v>0.253</v>
      </c>
      <c r="G10" s="849" t="s">
        <v>1706</v>
      </c>
      <c r="H10" s="850">
        <f>F133</f>
        <v>645</v>
      </c>
      <c r="I10" s="1442" t="s">
        <v>1707</v>
      </c>
      <c r="J10" s="1398">
        <f>TRUNC(D10+((F10*H10)+(F11*H11)),2)</f>
        <v>190.13</v>
      </c>
      <c r="K10" s="1398">
        <f>TRUNC(J10/(1-$K$7),2)</f>
        <v>239.15</v>
      </c>
      <c r="L10" s="1398">
        <f>TRUNC(K10*$K$24,2)</f>
        <v>519.89</v>
      </c>
      <c r="M10" s="1437">
        <f>L10</f>
        <v>519.89</v>
      </c>
      <c r="N10" s="1438"/>
      <c r="O10" s="1438"/>
      <c r="P10" s="824" t="s">
        <v>1708</v>
      </c>
    </row>
    <row r="11" spans="1:16" ht="31.5" hidden="1" customHeight="1">
      <c r="A11" s="1441"/>
      <c r="B11" s="1441"/>
      <c r="C11" s="848" t="s">
        <v>1615</v>
      </c>
      <c r="D11" s="1442"/>
      <c r="E11" s="1442"/>
      <c r="F11" s="849">
        <v>0.29899999999999999</v>
      </c>
      <c r="G11" s="849" t="s">
        <v>1706</v>
      </c>
      <c r="H11" s="850">
        <f>F134</f>
        <v>3.999999999996362E-2</v>
      </c>
      <c r="I11" s="1442"/>
      <c r="J11" s="1398"/>
      <c r="K11" s="1398"/>
      <c r="L11" s="1398"/>
      <c r="M11" s="1437"/>
      <c r="N11" s="853"/>
      <c r="O11" s="852"/>
    </row>
    <row r="12" spans="1:16" ht="24.75" hidden="1" customHeight="1">
      <c r="A12" s="1441" t="s">
        <v>1710</v>
      </c>
      <c r="B12" s="1441" t="s">
        <v>1651</v>
      </c>
      <c r="C12" s="848" t="s">
        <v>1704</v>
      </c>
      <c r="D12" s="1442">
        <v>26.939</v>
      </c>
      <c r="E12" s="1442" t="s">
        <v>1705</v>
      </c>
      <c r="F12" s="849">
        <v>0.253</v>
      </c>
      <c r="G12" s="849" t="s">
        <v>1706</v>
      </c>
      <c r="H12" s="850">
        <f>F192</f>
        <v>652</v>
      </c>
      <c r="I12" s="1442" t="s">
        <v>1707</v>
      </c>
      <c r="J12" s="1398">
        <f>TRUNC(D12+((F12*H12)+(F13*H13)),2)</f>
        <v>191.9</v>
      </c>
      <c r="K12" s="1398">
        <f>TRUNC(J12/(1-$K$7),2)</f>
        <v>241.38</v>
      </c>
      <c r="L12" s="1398">
        <f>TRUNC(K12*$K$24,2)</f>
        <v>524.74</v>
      </c>
      <c r="M12" s="1437">
        <f>L12</f>
        <v>524.74</v>
      </c>
      <c r="N12" s="1438"/>
      <c r="O12" s="1438"/>
      <c r="P12" s="824" t="s">
        <v>1708</v>
      </c>
    </row>
    <row r="13" spans="1:16" ht="34.5" hidden="1" customHeight="1">
      <c r="A13" s="1441"/>
      <c r="B13" s="1441"/>
      <c r="C13" s="848" t="s">
        <v>1615</v>
      </c>
      <c r="D13" s="1442"/>
      <c r="E13" s="1442"/>
      <c r="F13" s="849">
        <v>0.29899999999999999</v>
      </c>
      <c r="G13" s="849" t="s">
        <v>1706</v>
      </c>
      <c r="H13" s="850">
        <f>F193</f>
        <v>3.999999999996362E-2</v>
      </c>
      <c r="I13" s="1442"/>
      <c r="J13" s="1398"/>
      <c r="K13" s="1398"/>
      <c r="L13" s="1398"/>
      <c r="M13" s="1437"/>
      <c r="N13" s="853"/>
      <c r="O13" s="852"/>
    </row>
    <row r="14" spans="1:16" ht="36" customHeight="1">
      <c r="A14" s="1441" t="s">
        <v>1711</v>
      </c>
      <c r="B14" s="1441" t="s">
        <v>1651</v>
      </c>
      <c r="C14" s="848" t="s">
        <v>1704</v>
      </c>
      <c r="D14" s="1442">
        <v>26.939</v>
      </c>
      <c r="E14" s="1442" t="s">
        <v>1705</v>
      </c>
      <c r="F14" s="849">
        <v>0.253</v>
      </c>
      <c r="G14" s="849" t="s">
        <v>1706</v>
      </c>
      <c r="H14" s="850">
        <f>F314</f>
        <v>666</v>
      </c>
      <c r="I14" s="1442" t="s">
        <v>1707</v>
      </c>
      <c r="J14" s="1398">
        <f>TRUNC(D14+((F14*H14)+(F15*H15)),2)</f>
        <v>196.19</v>
      </c>
      <c r="K14" s="1398">
        <f>TRUNC(J14/(1-$K$7),2)</f>
        <v>246.77</v>
      </c>
      <c r="L14" s="1398">
        <f>TRUNC(K14*$K$24,2)</f>
        <v>536.46</v>
      </c>
      <c r="M14" s="1437">
        <f>L14</f>
        <v>536.46</v>
      </c>
      <c r="N14" s="1438"/>
      <c r="O14" s="1438"/>
      <c r="P14" s="824" t="s">
        <v>1712</v>
      </c>
    </row>
    <row r="15" spans="1:16" ht="36" customHeight="1">
      <c r="A15" s="1441"/>
      <c r="B15" s="1441"/>
      <c r="C15" s="848" t="s">
        <v>1615</v>
      </c>
      <c r="D15" s="1442"/>
      <c r="E15" s="1442"/>
      <c r="F15" s="849">
        <v>0.29899999999999999</v>
      </c>
      <c r="G15" s="849" t="s">
        <v>1706</v>
      </c>
      <c r="H15" s="850">
        <f>F315</f>
        <v>2.5199999999999818</v>
      </c>
      <c r="I15" s="1442"/>
      <c r="J15" s="1398"/>
      <c r="K15" s="1398"/>
      <c r="L15" s="1398"/>
      <c r="M15" s="1437"/>
      <c r="N15" s="853"/>
      <c r="O15" s="852"/>
    </row>
    <row r="16" spans="1:16" ht="31.5" customHeight="1">
      <c r="A16" s="1441" t="s">
        <v>1713</v>
      </c>
      <c r="B16" s="1441" t="s">
        <v>1651</v>
      </c>
      <c r="C16" s="848" t="s">
        <v>1704</v>
      </c>
      <c r="D16" s="1442">
        <v>26.939</v>
      </c>
      <c r="E16" s="1442" t="s">
        <v>1705</v>
      </c>
      <c r="F16" s="849">
        <v>0.253</v>
      </c>
      <c r="G16" s="849" t="s">
        <v>1706</v>
      </c>
      <c r="H16" s="850">
        <f>F374</f>
        <v>657</v>
      </c>
      <c r="I16" s="1442" t="s">
        <v>1707</v>
      </c>
      <c r="J16" s="1398">
        <f>TRUNC(D16+((F16*H16)+(F17*H17)),2)</f>
        <v>193.91</v>
      </c>
      <c r="K16" s="1398">
        <f>TRUNC(J16/(1-$K$7),2)</f>
        <v>243.91</v>
      </c>
      <c r="L16" s="1398">
        <f>TRUNC(K16*$K$24,2)</f>
        <v>530.24</v>
      </c>
      <c r="M16" s="1437">
        <f>L16</f>
        <v>530.24</v>
      </c>
      <c r="N16" s="1438"/>
      <c r="O16" s="1438"/>
      <c r="P16" s="824" t="s">
        <v>1712</v>
      </c>
    </row>
    <row r="17" spans="1:16" ht="31.5" customHeight="1">
      <c r="A17" s="1441"/>
      <c r="B17" s="1441"/>
      <c r="C17" s="848" t="s">
        <v>1615</v>
      </c>
      <c r="D17" s="1442"/>
      <c r="E17" s="1442"/>
      <c r="F17" s="849">
        <v>0.29899999999999999</v>
      </c>
      <c r="G17" s="849" t="s">
        <v>1706</v>
      </c>
      <c r="H17" s="850">
        <f>F375</f>
        <v>2.5199999999999818</v>
      </c>
      <c r="I17" s="1442"/>
      <c r="J17" s="1398"/>
      <c r="K17" s="1398"/>
      <c r="L17" s="1398"/>
      <c r="M17" s="1437"/>
      <c r="N17" s="853"/>
      <c r="O17" s="852"/>
    </row>
    <row r="18" spans="1:16" ht="28.5" customHeight="1">
      <c r="A18" s="1441" t="s">
        <v>1714</v>
      </c>
      <c r="B18" s="1441" t="s">
        <v>1651</v>
      </c>
      <c r="C18" s="848" t="s">
        <v>1704</v>
      </c>
      <c r="D18" s="1442">
        <v>26.939</v>
      </c>
      <c r="E18" s="1442" t="s">
        <v>1705</v>
      </c>
      <c r="F18" s="849">
        <v>0.253</v>
      </c>
      <c r="G18" s="849" t="s">
        <v>1706</v>
      </c>
      <c r="H18" s="850">
        <f>F434</f>
        <v>532</v>
      </c>
      <c r="I18" s="1442" t="s">
        <v>1707</v>
      </c>
      <c r="J18" s="1398">
        <f>TRUNC(D18+((F18*H18)+(F19*H19)),2)</f>
        <v>162.28</v>
      </c>
      <c r="K18" s="1398">
        <f>TRUNC(J18/(1-$K$7),2)</f>
        <v>204.12</v>
      </c>
      <c r="L18" s="1398">
        <f>TRUNC(K18*$K$24,2)</f>
        <v>443.74</v>
      </c>
      <c r="M18" s="1437">
        <f>L18</f>
        <v>443.74</v>
      </c>
      <c r="N18" s="1438"/>
      <c r="O18" s="1438"/>
      <c r="P18" s="824" t="s">
        <v>1712</v>
      </c>
    </row>
    <row r="19" spans="1:16" ht="28.5" customHeight="1">
      <c r="A19" s="1441"/>
      <c r="B19" s="1441"/>
      <c r="C19" s="848" t="s">
        <v>1615</v>
      </c>
      <c r="D19" s="1442"/>
      <c r="E19" s="1442"/>
      <c r="F19" s="849">
        <v>0.29899999999999999</v>
      </c>
      <c r="G19" s="849" t="s">
        <v>1706</v>
      </c>
      <c r="H19" s="850">
        <f>F435</f>
        <v>2.5199999999999818</v>
      </c>
      <c r="I19" s="1442"/>
      <c r="J19" s="1398"/>
      <c r="K19" s="1398"/>
      <c r="L19" s="1398"/>
      <c r="M19" s="1437"/>
      <c r="N19" s="853"/>
      <c r="O19" s="852"/>
    </row>
    <row r="20" spans="1:16" ht="15" customHeight="1">
      <c r="A20" s="854"/>
      <c r="B20" s="855"/>
      <c r="C20" s="856"/>
      <c r="D20" s="855"/>
      <c r="E20" s="855"/>
      <c r="F20" s="855"/>
      <c r="G20" s="855"/>
      <c r="H20" s="855"/>
      <c r="I20" s="855"/>
      <c r="J20" s="855"/>
      <c r="K20" s="1439" t="s">
        <v>1715</v>
      </c>
      <c r="L20" s="1439"/>
      <c r="M20" s="1439"/>
      <c r="O20" s="857"/>
    </row>
    <row r="21" spans="1:16" ht="15" customHeight="1">
      <c r="A21" s="858"/>
      <c r="B21" s="859"/>
      <c r="C21" s="830"/>
      <c r="D21" s="859"/>
      <c r="E21" s="859"/>
      <c r="F21" s="859"/>
      <c r="G21" s="859"/>
      <c r="H21" s="859"/>
      <c r="I21" s="859"/>
      <c r="J21" s="859"/>
      <c r="K21" s="1440" t="s">
        <v>1716</v>
      </c>
      <c r="L21" s="1440"/>
      <c r="M21" s="1440"/>
      <c r="O21" s="857"/>
    </row>
    <row r="22" spans="1:16" ht="15" customHeight="1">
      <c r="A22" s="858"/>
      <c r="B22" s="859"/>
      <c r="C22" s="830"/>
      <c r="D22" s="859"/>
      <c r="E22" s="859"/>
      <c r="F22" s="859"/>
      <c r="G22" s="859"/>
      <c r="H22" s="859"/>
      <c r="I22" s="859"/>
      <c r="J22" s="859"/>
      <c r="K22" s="860">
        <v>41821</v>
      </c>
      <c r="L22" s="1433">
        <v>45839</v>
      </c>
      <c r="M22" s="1433"/>
      <c r="O22" s="857"/>
    </row>
    <row r="23" spans="1:16">
      <c r="A23" s="858"/>
      <c r="B23" s="859"/>
      <c r="C23" s="830"/>
      <c r="D23" s="859"/>
      <c r="E23" s="859"/>
      <c r="F23" s="859"/>
      <c r="G23" s="859"/>
      <c r="H23" s="859"/>
      <c r="I23" s="859"/>
      <c r="J23" s="859"/>
      <c r="K23" s="849">
        <v>270.23700000000002</v>
      </c>
      <c r="L23" s="1434">
        <v>587.47699999999998</v>
      </c>
      <c r="M23" s="1434"/>
      <c r="O23" s="857"/>
    </row>
    <row r="24" spans="1:16">
      <c r="A24" s="862"/>
      <c r="B24" s="863"/>
      <c r="C24" s="864"/>
      <c r="D24" s="863"/>
      <c r="E24" s="863"/>
      <c r="F24" s="863"/>
      <c r="G24" s="863"/>
      <c r="H24" s="863"/>
      <c r="I24" s="863"/>
      <c r="J24" s="863"/>
      <c r="K24" s="1435">
        <f>L23/K23</f>
        <v>2.173932511092115</v>
      </c>
      <c r="L24" s="1435"/>
      <c r="M24" s="1435"/>
      <c r="O24" s="857"/>
    </row>
    <row r="25" spans="1:16">
      <c r="A25" s="865" t="s">
        <v>1717</v>
      </c>
      <c r="B25" s="866"/>
      <c r="C25" s="867"/>
      <c r="D25" s="866" t="s">
        <v>1718</v>
      </c>
      <c r="E25" s="868"/>
      <c r="F25" s="869"/>
      <c r="G25" s="869"/>
      <c r="H25" s="869"/>
      <c r="I25" s="869"/>
      <c r="J25" s="869"/>
      <c r="K25" s="869"/>
      <c r="L25" s="869"/>
      <c r="M25" s="870"/>
      <c r="N25" s="870"/>
      <c r="O25" s="857"/>
    </row>
    <row r="26" spans="1:16">
      <c r="A26" s="865" t="s">
        <v>1719</v>
      </c>
      <c r="B26" s="866"/>
      <c r="C26" s="869"/>
      <c r="D26" s="869"/>
      <c r="E26" s="871"/>
      <c r="F26" s="869"/>
      <c r="G26" s="869"/>
      <c r="H26" s="869"/>
      <c r="I26" s="869"/>
      <c r="J26" s="869"/>
      <c r="K26" s="869"/>
      <c r="L26" s="869"/>
      <c r="M26" s="870"/>
      <c r="N26" s="870"/>
      <c r="O26" s="857"/>
    </row>
    <row r="27" spans="1:16" ht="20.25" customHeight="1">
      <c r="A27" s="865" t="s">
        <v>1720</v>
      </c>
      <c r="B27" s="866"/>
      <c r="C27" s="869"/>
      <c r="D27" s="869"/>
      <c r="E27" s="871"/>
      <c r="F27" s="869"/>
      <c r="G27" s="869"/>
      <c r="H27" s="869"/>
      <c r="I27" s="869"/>
      <c r="J27" s="869"/>
      <c r="K27" s="869"/>
      <c r="L27" s="869"/>
      <c r="M27" s="870"/>
      <c r="N27" s="870"/>
      <c r="O27" s="857"/>
    </row>
    <row r="28" spans="1:16" ht="17.25" customHeight="1">
      <c r="A28" s="1436" t="s">
        <v>1721</v>
      </c>
      <c r="B28" s="1436"/>
      <c r="C28" s="1436"/>
      <c r="D28" s="1436"/>
      <c r="E28" s="1436"/>
      <c r="F28" s="1436"/>
      <c r="G28" s="1436"/>
      <c r="H28" s="1436"/>
      <c r="I28" s="1436"/>
      <c r="J28" s="1436"/>
      <c r="K28" s="1436"/>
      <c r="L28" s="1436"/>
      <c r="M28" s="1436"/>
      <c r="N28" s="840"/>
      <c r="O28" s="841"/>
    </row>
    <row r="29" spans="1:16" ht="27" customHeight="1">
      <c r="A29" s="1419" t="s">
        <v>1722</v>
      </c>
      <c r="B29" s="1419"/>
      <c r="C29" s="842" t="s">
        <v>1723</v>
      </c>
      <c r="D29" s="1419" t="s">
        <v>1724</v>
      </c>
      <c r="E29" s="1419"/>
      <c r="F29" s="1419"/>
      <c r="G29" s="1419" t="s">
        <v>1725</v>
      </c>
      <c r="H29" s="1419"/>
      <c r="I29" s="1419" t="s">
        <v>1726</v>
      </c>
      <c r="J29" s="1419"/>
      <c r="K29" s="842" t="s">
        <v>1727</v>
      </c>
      <c r="L29" s="842" t="s">
        <v>1728</v>
      </c>
      <c r="M29" s="843" t="s">
        <v>1729</v>
      </c>
      <c r="N29" s="1431"/>
      <c r="O29" s="1431"/>
    </row>
    <row r="30" spans="1:16" ht="14.25" hidden="1" customHeight="1">
      <c r="A30" s="1402" t="s">
        <v>1730</v>
      </c>
      <c r="B30" s="1402"/>
      <c r="C30" s="1402"/>
      <c r="D30" s="1402"/>
      <c r="E30" s="1402"/>
      <c r="F30" s="1402"/>
      <c r="G30" s="1402"/>
      <c r="H30" s="1402"/>
      <c r="I30" s="1402"/>
      <c r="J30" s="1402"/>
      <c r="K30" s="1402"/>
      <c r="L30" s="1402"/>
      <c r="M30" s="1402"/>
      <c r="N30" s="830"/>
      <c r="O30" s="872"/>
    </row>
    <row r="31" spans="1:16" hidden="1">
      <c r="A31" s="1432" t="s">
        <v>1703</v>
      </c>
      <c r="B31" s="1432"/>
      <c r="C31" s="873" t="s">
        <v>1731</v>
      </c>
      <c r="D31" s="1427">
        <v>45839</v>
      </c>
      <c r="E31" s="1427"/>
      <c r="F31" s="1427"/>
      <c r="G31" s="1417">
        <f>ROUND(3.78955947414634*1000,2)</f>
        <v>3789.56</v>
      </c>
      <c r="H31" s="1417"/>
      <c r="I31" s="1428">
        <v>0.20499999999999999</v>
      </c>
      <c r="J31" s="1428"/>
      <c r="K31" s="1429">
        <v>6.4999999999999997E-3</v>
      </c>
      <c r="L31" s="1430">
        <v>0.03</v>
      </c>
      <c r="M31" s="850">
        <f>(TRUNC((G31/(1-(($I$31+$K$31+$L$31)-($K$31+$L$31)*$I$31))),2))</f>
        <v>4947.3100000000004</v>
      </c>
      <c r="N31" s="1421" t="s">
        <v>1732</v>
      </c>
      <c r="O31" s="1421"/>
    </row>
    <row r="32" spans="1:16" hidden="1">
      <c r="A32" s="1422" t="s">
        <v>1710</v>
      </c>
      <c r="B32" s="1422"/>
      <c r="C32" s="873" t="s">
        <v>1733</v>
      </c>
      <c r="D32" s="1427"/>
      <c r="E32" s="1427"/>
      <c r="F32" s="1427"/>
      <c r="G32" s="1417">
        <f>ROUND(3.58096390560305*1000,2)</f>
        <v>3580.96</v>
      </c>
      <c r="H32" s="1417"/>
      <c r="I32" s="1428"/>
      <c r="J32" s="1428"/>
      <c r="K32" s="1429"/>
      <c r="L32" s="1430"/>
      <c r="M32" s="850">
        <f>(TRUNC((G32/(1-(($I$31+$K$31+$L$31)-($K$31+$L$31)*$I$31))),2))</f>
        <v>4674.9799999999996</v>
      </c>
      <c r="N32" s="1421" t="s">
        <v>1732</v>
      </c>
      <c r="O32" s="1421"/>
    </row>
    <row r="33" spans="1:15" ht="15" hidden="1" customHeight="1">
      <c r="A33" s="1422" t="s">
        <v>1709</v>
      </c>
      <c r="B33" s="1422"/>
      <c r="C33" s="873" t="s">
        <v>1734</v>
      </c>
      <c r="D33" s="1427"/>
      <c r="E33" s="1427"/>
      <c r="F33" s="1427"/>
      <c r="G33" s="1417">
        <f>ROUND(3.4879862434645*1000,2)</f>
        <v>3487.99</v>
      </c>
      <c r="H33" s="1417"/>
      <c r="I33" s="1428"/>
      <c r="J33" s="1428"/>
      <c r="K33" s="1429"/>
      <c r="L33" s="1430"/>
      <c r="M33" s="850">
        <f>(TRUNC((G33/(1-(($I$31+$K$31+$L$31)-($K$31+$L$31)*$I$31))),2))</f>
        <v>4553.6099999999997</v>
      </c>
      <c r="N33" s="1421" t="s">
        <v>1732</v>
      </c>
      <c r="O33" s="1421"/>
    </row>
    <row r="34" spans="1:15" ht="14.25" customHeight="1">
      <c r="A34" s="1402" t="s">
        <v>622</v>
      </c>
      <c r="B34" s="1402"/>
      <c r="C34" s="1402"/>
      <c r="D34" s="1402"/>
      <c r="E34" s="1402"/>
      <c r="F34" s="1402"/>
      <c r="G34" s="1402"/>
      <c r="H34" s="1402"/>
      <c r="I34" s="1402"/>
      <c r="J34" s="1402"/>
      <c r="K34" s="1402"/>
      <c r="L34" s="1402"/>
      <c r="M34" s="1402"/>
      <c r="N34" s="830"/>
      <c r="O34" s="872"/>
    </row>
    <row r="35" spans="1:15">
      <c r="A35" s="1422" t="s">
        <v>1711</v>
      </c>
      <c r="B35" s="1422"/>
      <c r="C35" s="873" t="s">
        <v>1735</v>
      </c>
      <c r="D35" s="1427">
        <v>45839</v>
      </c>
      <c r="E35" s="1427"/>
      <c r="F35" s="1427"/>
      <c r="G35" s="1417">
        <f>ROUND(2.18249432032353*1000,2)</f>
        <v>2182.4899999999998</v>
      </c>
      <c r="H35" s="1417"/>
      <c r="I35" s="1428">
        <v>0.20499999999999999</v>
      </c>
      <c r="J35" s="1428"/>
      <c r="K35" s="1429">
        <v>6.4999999999999997E-3</v>
      </c>
      <c r="L35" s="1430">
        <v>0.03</v>
      </c>
      <c r="M35" s="850">
        <f>(TRUNC((G35/(1-(($I$35+$K$35+$L$35)-($K$35+$L$35)*$I$35))),2))</f>
        <v>2849.26</v>
      </c>
      <c r="N35" s="1421" t="s">
        <v>1736</v>
      </c>
      <c r="O35" s="1421"/>
    </row>
    <row r="36" spans="1:15">
      <c r="A36" s="1422" t="s">
        <v>1713</v>
      </c>
      <c r="B36" s="1422"/>
      <c r="C36" s="873" t="s">
        <v>1734</v>
      </c>
      <c r="D36" s="1427"/>
      <c r="E36" s="1427"/>
      <c r="F36" s="1427"/>
      <c r="G36" s="1417">
        <f>ROUND(2.09243409781438*1000,2)</f>
        <v>2092.4299999999998</v>
      </c>
      <c r="H36" s="1417"/>
      <c r="I36" s="1428"/>
      <c r="J36" s="1428"/>
      <c r="K36" s="1429"/>
      <c r="L36" s="1430"/>
      <c r="M36" s="850">
        <f>(TRUNC((G36/(1-(($I$35+$K$35+$L$35)-($K$35+$L$35)*$I$35))),2))</f>
        <v>2731.69</v>
      </c>
      <c r="N36" s="1421" t="s">
        <v>1732</v>
      </c>
      <c r="O36" s="1421"/>
    </row>
    <row r="37" spans="1:15">
      <c r="A37" s="1422" t="s">
        <v>1714</v>
      </c>
      <c r="B37" s="1422"/>
      <c r="C37" s="873" t="s">
        <v>1733</v>
      </c>
      <c r="D37" s="1427"/>
      <c r="E37" s="1427"/>
      <c r="F37" s="1427"/>
      <c r="G37" s="1417">
        <f>ROUND(2.18249432032353*1000,2)</f>
        <v>2182.4899999999998</v>
      </c>
      <c r="H37" s="1417"/>
      <c r="I37" s="1428"/>
      <c r="J37" s="1428"/>
      <c r="K37" s="1429"/>
      <c r="L37" s="1430"/>
      <c r="M37" s="850">
        <f>(TRUNC((G37/(1-(($I$35+$K$35+$L$35)-($K$35+$L$35)*$I$35))),2))</f>
        <v>2849.26</v>
      </c>
      <c r="N37" s="1421" t="s">
        <v>1736</v>
      </c>
      <c r="O37" s="1421"/>
    </row>
    <row r="38" spans="1:15" ht="14.25" hidden="1" customHeight="1">
      <c r="A38" s="1402" t="s">
        <v>1737</v>
      </c>
      <c r="B38" s="1402"/>
      <c r="C38" s="1402"/>
      <c r="D38" s="1402"/>
      <c r="E38" s="1402"/>
      <c r="F38" s="1402"/>
      <c r="G38" s="1402"/>
      <c r="H38" s="1402"/>
      <c r="I38" s="1402"/>
      <c r="J38" s="1402"/>
      <c r="K38" s="1402"/>
      <c r="L38" s="1402"/>
      <c r="M38" s="1402"/>
      <c r="N38" s="830"/>
      <c r="O38" s="872"/>
    </row>
    <row r="39" spans="1:15" hidden="1">
      <c r="A39" s="1422" t="s">
        <v>1714</v>
      </c>
      <c r="B39" s="1422"/>
      <c r="C39" s="873" t="s">
        <v>1733</v>
      </c>
      <c r="D39" s="1427">
        <v>45839</v>
      </c>
      <c r="E39" s="1427"/>
      <c r="F39" s="1427"/>
      <c r="G39" s="1417">
        <f>ROUND(2.64838220879943*1000,2)</f>
        <v>2648.38</v>
      </c>
      <c r="H39" s="1417"/>
      <c r="I39" s="1428">
        <v>0.20499999999999999</v>
      </c>
      <c r="J39" s="1428"/>
      <c r="K39" s="1429">
        <v>6.4999999999999997E-3</v>
      </c>
      <c r="L39" s="1430">
        <v>0.03</v>
      </c>
      <c r="M39" s="850">
        <f>(TRUNC((G39/(1-($I$39+$K$39+$L$39-($K$39+$L$39)*$I$39))),2))</f>
        <v>3457.49</v>
      </c>
      <c r="N39" s="1421" t="s">
        <v>1736</v>
      </c>
      <c r="O39" s="1421"/>
    </row>
    <row r="40" spans="1:15" hidden="1">
      <c r="A40" s="1422" t="s">
        <v>1713</v>
      </c>
      <c r="B40" s="1422"/>
      <c r="C40" s="873" t="s">
        <v>1734</v>
      </c>
      <c r="D40" s="1427"/>
      <c r="E40" s="1427"/>
      <c r="F40" s="1427"/>
      <c r="G40" s="1417">
        <f>ROUND(2.46994113130555*1000,2)</f>
        <v>2469.94</v>
      </c>
      <c r="H40" s="1417"/>
      <c r="I40" s="1428"/>
      <c r="J40" s="1428"/>
      <c r="K40" s="1429"/>
      <c r="L40" s="1430"/>
      <c r="M40" s="850">
        <f>(TRUNC((G40/(1-($I$39+$K$39+$L$39-($K$39+$L$39)*$I$39))),2))</f>
        <v>3224.53</v>
      </c>
      <c r="N40" s="1421" t="s">
        <v>1732</v>
      </c>
      <c r="O40" s="1421"/>
    </row>
    <row r="41" spans="1:15" hidden="1">
      <c r="A41" s="1422" t="s">
        <v>1738</v>
      </c>
      <c r="B41" s="1422"/>
      <c r="C41" s="873" t="s">
        <v>1734</v>
      </c>
      <c r="D41" s="1427"/>
      <c r="E41" s="1427"/>
      <c r="F41" s="1427"/>
      <c r="G41" s="1417">
        <f>ROUND(2.46994113130555*1000,2)</f>
        <v>2469.94</v>
      </c>
      <c r="H41" s="1417"/>
      <c r="I41" s="1428"/>
      <c r="J41" s="1428"/>
      <c r="K41" s="1429"/>
      <c r="L41" s="1430"/>
      <c r="M41" s="850">
        <f>(TRUNC((G41/(1-($I$39+$K$39+$L$39-($K$39+$L$39)*$I$39))),2))</f>
        <v>3224.53</v>
      </c>
      <c r="N41" s="1421" t="s">
        <v>1732</v>
      </c>
      <c r="O41" s="1421"/>
    </row>
    <row r="42" spans="1:15" ht="14.25" hidden="1" customHeight="1">
      <c r="A42" s="1402" t="s">
        <v>1739</v>
      </c>
      <c r="B42" s="1402"/>
      <c r="C42" s="1402"/>
      <c r="D42" s="1402"/>
      <c r="E42" s="1402"/>
      <c r="F42" s="1402"/>
      <c r="G42" s="1402"/>
      <c r="H42" s="1402"/>
      <c r="I42" s="1402"/>
      <c r="J42" s="1402"/>
      <c r="K42" s="1402"/>
      <c r="L42" s="1402"/>
      <c r="M42" s="1402"/>
      <c r="N42" s="830"/>
      <c r="O42" s="872"/>
    </row>
    <row r="43" spans="1:15" hidden="1">
      <c r="A43" s="1422" t="str">
        <f>A39</f>
        <v>BRASQUÍMICA (Salvador/BA)</v>
      </c>
      <c r="B43" s="1422"/>
      <c r="C43" s="873" t="s">
        <v>1733</v>
      </c>
      <c r="D43" s="1404">
        <v>45839</v>
      </c>
      <c r="E43" s="1404"/>
      <c r="F43" s="1404"/>
      <c r="G43" s="1423" t="e">
        <f>TRUNC(1000*VLOOKUP(C43,#REF!,3,FALSE()),2)</f>
        <v>#REF!</v>
      </c>
      <c r="H43" s="1423"/>
      <c r="I43" s="1424">
        <v>0.20499999999999999</v>
      </c>
      <c r="J43" s="1424"/>
      <c r="K43" s="1425">
        <v>6.4999999999999997E-3</v>
      </c>
      <c r="L43" s="1426">
        <v>0.03</v>
      </c>
      <c r="M43" s="851" t="e">
        <f>(TRUNC((G43/(1-($I$43+$K$43+$L$43-($K$43+$L$43)*$I$43))),2))</f>
        <v>#REF!</v>
      </c>
      <c r="N43" s="1421" t="s">
        <v>1736</v>
      </c>
      <c r="O43" s="1421"/>
    </row>
    <row r="44" spans="1:15" hidden="1">
      <c r="A44" s="1422" t="str">
        <f>A40</f>
        <v>BETUNEL (Fortaleza/CE)</v>
      </c>
      <c r="B44" s="1422"/>
      <c r="C44" s="873" t="s">
        <v>1734</v>
      </c>
      <c r="D44" s="1404"/>
      <c r="E44" s="1404"/>
      <c r="F44" s="1404"/>
      <c r="G44" s="1423" t="e">
        <f>TRUNC(1000*VLOOKUP(C44,#REF!,3,FALSE()),2)</f>
        <v>#REF!</v>
      </c>
      <c r="H44" s="1423"/>
      <c r="I44" s="1424"/>
      <c r="J44" s="1424"/>
      <c r="K44" s="1425"/>
      <c r="L44" s="1426"/>
      <c r="M44" s="851" t="e">
        <f>(TRUNC((G44/(1-($I$43+$K$43+$L$43-($K$43+$L$43)*$I$43))),2))</f>
        <v>#REF!</v>
      </c>
      <c r="N44" s="1421" t="s">
        <v>1732</v>
      </c>
      <c r="O44" s="1421"/>
    </row>
    <row r="45" spans="1:15" hidden="1">
      <c r="A45" s="1422" t="str">
        <f>A41</f>
        <v>ASFALTO NORDESTE (Maracanau/CE)</v>
      </c>
      <c r="B45" s="1422"/>
      <c r="C45" s="873" t="s">
        <v>1734</v>
      </c>
      <c r="D45" s="1404"/>
      <c r="E45" s="1404"/>
      <c r="F45" s="1404"/>
      <c r="G45" s="1423" t="e">
        <f>TRUNC(1000*VLOOKUP(C45,#REF!,3,FALSE()),2)</f>
        <v>#REF!</v>
      </c>
      <c r="H45" s="1423"/>
      <c r="I45" s="1424"/>
      <c r="J45" s="1424"/>
      <c r="K45" s="1425"/>
      <c r="L45" s="1426"/>
      <c r="M45" s="851" t="e">
        <f>(TRUNC((G45/(1-($I$43+$K$43+$L$43-($K$43+$L$43)*$I$43))),2))</f>
        <v>#REF!</v>
      </c>
      <c r="N45" s="1421" t="s">
        <v>1732</v>
      </c>
      <c r="O45" s="1421"/>
    </row>
    <row r="46" spans="1:15">
      <c r="A46" s="874"/>
      <c r="B46" s="875"/>
      <c r="C46" s="876"/>
      <c r="D46" s="877"/>
      <c r="E46" s="877"/>
      <c r="F46" s="877"/>
      <c r="G46" s="877"/>
      <c r="H46" s="877"/>
      <c r="I46" s="877"/>
      <c r="J46" s="877"/>
      <c r="K46" s="878"/>
      <c r="L46" s="879"/>
      <c r="M46" s="880"/>
      <c r="N46" s="880"/>
      <c r="O46" s="857"/>
    </row>
    <row r="47" spans="1:15" ht="12.75" customHeight="1">
      <c r="A47" s="881" t="s">
        <v>1740</v>
      </c>
      <c r="B47" s="882"/>
      <c r="C47" s="883"/>
      <c r="D47" s="884"/>
      <c r="E47" s="884"/>
      <c r="F47" s="884"/>
      <c r="G47" s="884"/>
      <c r="H47" s="884"/>
      <c r="I47" s="884"/>
      <c r="J47" s="884"/>
      <c r="K47" s="884"/>
      <c r="L47" s="884"/>
      <c r="M47" s="884"/>
      <c r="N47" s="884"/>
      <c r="O47" s="857"/>
    </row>
    <row r="48" spans="1:15" ht="12.75" customHeight="1">
      <c r="A48" s="881"/>
      <c r="B48" s="882"/>
      <c r="C48" s="883"/>
      <c r="D48" s="884"/>
      <c r="E48" s="884"/>
      <c r="F48" s="884"/>
      <c r="G48" s="884"/>
      <c r="H48" s="884"/>
      <c r="I48" s="884"/>
      <c r="J48" s="884"/>
      <c r="K48" s="884"/>
      <c r="L48" s="884"/>
      <c r="M48" s="884"/>
      <c r="N48" s="884"/>
      <c r="O48" s="857"/>
    </row>
    <row r="49" spans="1:15" ht="12.75" customHeight="1">
      <c r="A49" s="881"/>
      <c r="B49" s="882"/>
      <c r="C49" s="883"/>
      <c r="D49" s="884"/>
      <c r="E49" s="884"/>
      <c r="F49" s="884"/>
      <c r="G49" s="884"/>
      <c r="H49" s="884"/>
      <c r="I49" s="884"/>
      <c r="J49" s="884"/>
      <c r="K49" s="884"/>
      <c r="L49" s="884"/>
      <c r="M49" s="884"/>
      <c r="N49" s="884"/>
      <c r="O49" s="857"/>
    </row>
    <row r="50" spans="1:15" ht="12.75" customHeight="1">
      <c r="A50" s="881"/>
      <c r="B50" s="882"/>
      <c r="C50" s="883"/>
      <c r="D50" s="884"/>
      <c r="E50" s="884"/>
      <c r="F50" s="884"/>
      <c r="G50" s="884"/>
      <c r="H50" s="884"/>
      <c r="I50" s="884"/>
      <c r="J50" s="884"/>
      <c r="K50" s="884"/>
      <c r="L50" s="884"/>
      <c r="M50" s="884"/>
      <c r="N50" s="884"/>
      <c r="O50" s="857"/>
    </row>
    <row r="51" spans="1:15" ht="12.75" customHeight="1">
      <c r="A51" s="881"/>
      <c r="B51" s="882"/>
      <c r="C51" s="883"/>
      <c r="D51" s="884"/>
      <c r="E51" s="884"/>
      <c r="F51" s="884"/>
      <c r="G51" s="884"/>
      <c r="H51" s="884"/>
      <c r="I51" s="884"/>
      <c r="J51" s="884"/>
      <c r="K51" s="884"/>
      <c r="L51" s="884"/>
      <c r="M51" s="884"/>
      <c r="N51" s="884"/>
      <c r="O51" s="857"/>
    </row>
    <row r="52" spans="1:15" ht="12.75" customHeight="1">
      <c r="A52" s="885" t="s">
        <v>1741</v>
      </c>
      <c r="B52" s="882"/>
      <c r="C52" s="883"/>
      <c r="D52" s="884"/>
      <c r="E52" s="884"/>
      <c r="F52" s="884"/>
      <c r="G52" s="884"/>
      <c r="H52" s="884"/>
      <c r="I52" s="884"/>
      <c r="J52" s="884"/>
      <c r="K52" s="884"/>
      <c r="L52" s="884"/>
      <c r="M52" s="884"/>
      <c r="N52" s="884"/>
      <c r="O52" s="857"/>
    </row>
    <row r="53" spans="1:15" ht="12.75" customHeight="1">
      <c r="A53" s="886" t="s">
        <v>1742</v>
      </c>
      <c r="B53" s="882"/>
      <c r="C53" s="883"/>
      <c r="D53" s="884"/>
      <c r="E53" s="884"/>
      <c r="F53" s="884"/>
      <c r="G53" s="884"/>
      <c r="H53" s="884"/>
      <c r="I53" s="884"/>
      <c r="J53" s="884"/>
      <c r="K53" s="884"/>
      <c r="L53" s="884"/>
      <c r="M53" s="884"/>
      <c r="N53" s="884"/>
      <c r="O53" s="857"/>
    </row>
    <row r="54" spans="1:15">
      <c r="A54" s="887"/>
      <c r="B54" s="888"/>
      <c r="C54" s="889"/>
      <c r="D54" s="890"/>
      <c r="E54" s="890"/>
      <c r="F54" s="890"/>
      <c r="G54" s="890"/>
      <c r="H54" s="890"/>
      <c r="I54" s="890"/>
      <c r="J54" s="890"/>
      <c r="K54" s="890"/>
      <c r="L54" s="890"/>
      <c r="M54" s="890"/>
      <c r="N54" s="890"/>
      <c r="O54" s="891"/>
    </row>
    <row r="55" spans="1:15" ht="23.25" customHeight="1" thickBot="1">
      <c r="A55" s="1418" t="s">
        <v>1610</v>
      </c>
      <c r="B55" s="1418"/>
      <c r="C55" s="1418"/>
      <c r="D55" s="1418"/>
      <c r="E55" s="1418"/>
      <c r="F55" s="1418"/>
      <c r="G55" s="1418"/>
      <c r="H55" s="1418"/>
      <c r="I55" s="1418"/>
      <c r="J55" s="1418"/>
      <c r="K55" s="1418"/>
      <c r="L55" s="1418"/>
      <c r="M55" s="1418"/>
      <c r="N55" s="1418"/>
      <c r="O55" s="1418"/>
    </row>
    <row r="56" spans="1:15">
      <c r="A56" s="892"/>
      <c r="B56" s="889"/>
      <c r="C56" s="889"/>
      <c r="D56" s="893"/>
      <c r="E56" s="893"/>
      <c r="F56" s="893"/>
      <c r="G56" s="893"/>
      <c r="H56" s="893"/>
      <c r="I56" s="894"/>
      <c r="J56" s="893"/>
      <c r="K56" s="895"/>
      <c r="L56" s="893"/>
      <c r="M56" s="869"/>
      <c r="N56" s="869"/>
      <c r="O56" s="857"/>
    </row>
    <row r="57" spans="1:15" s="898" customFormat="1" ht="53.25" customHeight="1">
      <c r="A57" s="1419" t="s">
        <v>1722</v>
      </c>
      <c r="B57" s="1419"/>
      <c r="C57" s="1419"/>
      <c r="D57" s="1419" t="s">
        <v>1724</v>
      </c>
      <c r="E57" s="1419"/>
      <c r="F57" s="1419"/>
      <c r="G57" s="1420" t="s">
        <v>1743</v>
      </c>
      <c r="H57" s="1420"/>
      <c r="I57" s="1420" t="s">
        <v>1744</v>
      </c>
      <c r="J57" s="1420"/>
      <c r="K57" s="1420" t="s">
        <v>1745</v>
      </c>
      <c r="L57" s="1420"/>
      <c r="M57" s="830"/>
      <c r="N57" s="896"/>
      <c r="O57" s="897"/>
    </row>
    <row r="58" spans="1:15" ht="14.25" hidden="1" customHeight="1">
      <c r="A58" s="1402" t="str">
        <f t="shared" ref="A58:A73" si="0">A30</f>
        <v>CIMENTO ASFÁLTICO CAP 50/70</v>
      </c>
      <c r="B58" s="1402"/>
      <c r="C58" s="1402"/>
      <c r="D58" s="1402"/>
      <c r="E58" s="1402"/>
      <c r="F58" s="1402"/>
      <c r="G58" s="1402"/>
      <c r="H58" s="1402"/>
      <c r="I58" s="1402"/>
      <c r="J58" s="1402"/>
      <c r="K58" s="1402"/>
      <c r="L58" s="1402"/>
      <c r="M58" s="830"/>
      <c r="N58" s="830"/>
      <c r="O58" s="872"/>
    </row>
    <row r="59" spans="1:15" s="898" customFormat="1" ht="17.25" hidden="1" customHeight="1">
      <c r="A59" s="1414" t="str">
        <f t="shared" si="0"/>
        <v>REGAP(Betim/MG)</v>
      </c>
      <c r="B59" s="1414"/>
      <c r="C59" s="861" t="str">
        <f>C31</f>
        <v>MG</v>
      </c>
      <c r="D59" s="1415">
        <f>D31</f>
        <v>45839</v>
      </c>
      <c r="E59" s="1415"/>
      <c r="F59" s="1415"/>
      <c r="G59" s="1416">
        <f>VLOOKUP(A59,$A$8:$M$10,13,FALSE())</f>
        <v>1372.92</v>
      </c>
      <c r="H59" s="1416"/>
      <c r="I59" s="1417">
        <f>VLOOKUP(A59,$A$31:$M$33,13,FALSE())</f>
        <v>4947.3100000000004</v>
      </c>
      <c r="J59" s="1417"/>
      <c r="K59" s="1417">
        <f>I59+G59</f>
        <v>6320.2300000000005</v>
      </c>
      <c r="L59" s="1417"/>
      <c r="M59" s="899"/>
      <c r="N59" s="853"/>
      <c r="O59" s="852"/>
    </row>
    <row r="60" spans="1:15" s="898" customFormat="1" ht="17.25" hidden="1" customHeight="1">
      <c r="A60" s="1414" t="str">
        <f t="shared" si="0"/>
        <v>REFINARIA DE MATARIPE(São Francisco do Conde/BA)</v>
      </c>
      <c r="B60" s="1414"/>
      <c r="C60" s="861" t="str">
        <f>C32</f>
        <v>BA</v>
      </c>
      <c r="D60" s="1415"/>
      <c r="E60" s="1415"/>
      <c r="F60" s="1415"/>
      <c r="G60" s="1416">
        <f>VLOOKUP(A60,$A$8:$M$19,13,FALSE())</f>
        <v>524.74</v>
      </c>
      <c r="H60" s="1416"/>
      <c r="I60" s="1417">
        <f>VLOOKUP(A60,$A$31:$M$33,13,FALSE())</f>
        <v>4674.9799999999996</v>
      </c>
      <c r="J60" s="1417"/>
      <c r="K60" s="1417">
        <f>I60+G60</f>
        <v>5199.7199999999993</v>
      </c>
      <c r="L60" s="1417"/>
      <c r="M60" s="847"/>
      <c r="N60" s="900"/>
      <c r="O60" s="901"/>
    </row>
    <row r="61" spans="1:15" s="903" customFormat="1" ht="17.25" hidden="1" customHeight="1">
      <c r="A61" s="1411" t="str">
        <f t="shared" si="0"/>
        <v>LUBNOR (Fortaleza/CE)</v>
      </c>
      <c r="B61" s="1411"/>
      <c r="C61" s="902" t="str">
        <f>C33</f>
        <v>CE</v>
      </c>
      <c r="D61" s="1415"/>
      <c r="E61" s="1415"/>
      <c r="F61" s="1415"/>
      <c r="G61" s="1412">
        <f>VLOOKUP(A61,$A$8:$M$10,13,FALSE())</f>
        <v>519.89</v>
      </c>
      <c r="H61" s="1412"/>
      <c r="I61" s="1413">
        <f>VLOOKUP(A61,$A$31:$M$33,13,FALSE())</f>
        <v>4553.6099999999997</v>
      </c>
      <c r="J61" s="1413"/>
      <c r="K61" s="1413">
        <f>I61+G61</f>
        <v>5073.5</v>
      </c>
      <c r="L61" s="1413"/>
      <c r="M61" s="847"/>
      <c r="N61" s="900"/>
      <c r="O61" s="901"/>
    </row>
    <row r="62" spans="1:15" s="903" customFormat="1" ht="15" customHeight="1">
      <c r="A62" s="1402" t="str">
        <f t="shared" si="0"/>
        <v>EMULSÃO ASFÁLTICA PARA IMPRIMAÇÃO</v>
      </c>
      <c r="B62" s="1402"/>
      <c r="C62" s="1402"/>
      <c r="D62" s="1402"/>
      <c r="E62" s="1402"/>
      <c r="F62" s="1402"/>
      <c r="G62" s="1402"/>
      <c r="H62" s="1402"/>
      <c r="I62" s="1402"/>
      <c r="J62" s="1402"/>
      <c r="K62" s="1402"/>
      <c r="L62" s="1402"/>
      <c r="M62" s="847"/>
      <c r="N62" s="900"/>
      <c r="O62" s="901"/>
    </row>
    <row r="63" spans="1:15" s="898" customFormat="1" ht="17.25" customHeight="1">
      <c r="A63" s="1399" t="str">
        <f t="shared" si="0"/>
        <v>ASFALTOS NORDESTE (CE)</v>
      </c>
      <c r="B63" s="1399"/>
      <c r="C63" s="904" t="s">
        <v>1734</v>
      </c>
      <c r="D63" s="1407">
        <f>D35</f>
        <v>45839</v>
      </c>
      <c r="E63" s="1407"/>
      <c r="F63" s="1407"/>
      <c r="G63" s="1400">
        <f>VLOOKUP(A63,$A$8:$M$19,13,FALSE())</f>
        <v>536.46</v>
      </c>
      <c r="H63" s="1400">
        <f>MIN(H12)</f>
        <v>652</v>
      </c>
      <c r="I63" s="1401">
        <f>VLOOKUP(A63,$A$35:$M$37,13,FALSE())</f>
        <v>2849.26</v>
      </c>
      <c r="J63" s="1401"/>
      <c r="K63" s="1401">
        <f>I63+G63</f>
        <v>3385.7200000000003</v>
      </c>
      <c r="L63" s="1401"/>
      <c r="M63" s="847"/>
      <c r="N63" s="900"/>
      <c r="O63" s="901"/>
    </row>
    <row r="64" spans="1:15" s="906" customFormat="1" ht="17.25" customHeight="1">
      <c r="A64" s="1408" t="str">
        <f t="shared" si="0"/>
        <v>BETUNEL (Fortaleza/CE)</v>
      </c>
      <c r="B64" s="1408"/>
      <c r="C64" s="905" t="str">
        <f>C36</f>
        <v>CE</v>
      </c>
      <c r="D64" s="1407"/>
      <c r="E64" s="1407"/>
      <c r="F64" s="1407"/>
      <c r="G64" s="1409">
        <f>VLOOKUP(A64,$A$8:$M$19,13,FALSE())</f>
        <v>530.24</v>
      </c>
      <c r="H64" s="1409">
        <f>MIN(H14)</f>
        <v>666</v>
      </c>
      <c r="I64" s="1410">
        <f>VLOOKUP(A64,$A$35:$M$37,13,FALSE())</f>
        <v>2731.69</v>
      </c>
      <c r="J64" s="1410"/>
      <c r="K64" s="1410">
        <f>I64+G64</f>
        <v>3261.9300000000003</v>
      </c>
      <c r="L64" s="1410"/>
      <c r="M64" s="899"/>
      <c r="N64" s="853"/>
      <c r="O64" s="852"/>
    </row>
    <row r="65" spans="1:15" s="907" customFormat="1" ht="17.25" customHeight="1">
      <c r="A65" s="1399" t="str">
        <f t="shared" si="0"/>
        <v>BRASQUÍMICA (Salvador/BA)</v>
      </c>
      <c r="B65" s="1399"/>
      <c r="C65" s="904" t="str">
        <f>C37</f>
        <v>BA</v>
      </c>
      <c r="D65" s="1407"/>
      <c r="E65" s="1407"/>
      <c r="F65" s="1407"/>
      <c r="G65" s="1400">
        <f>VLOOKUP(A65,$A$8:$M$19,13,FALSE())</f>
        <v>443.74</v>
      </c>
      <c r="H65" s="1400">
        <f>MIN(H16)</f>
        <v>657</v>
      </c>
      <c r="I65" s="1401">
        <f>VLOOKUP(A65,$A$35:$M$37,13,FALSE())</f>
        <v>2849.26</v>
      </c>
      <c r="J65" s="1401"/>
      <c r="K65" s="1401">
        <f>I65+G65</f>
        <v>3293</v>
      </c>
      <c r="L65" s="1401"/>
      <c r="M65" s="899"/>
      <c r="N65" s="853"/>
      <c r="O65" s="852"/>
    </row>
    <row r="66" spans="1:15" s="907" customFormat="1" ht="17.25" hidden="1" customHeight="1">
      <c r="A66" s="1402" t="str">
        <f t="shared" si="0"/>
        <v>EMULSÕES ASFÁLTICAS RR-1C</v>
      </c>
      <c r="B66" s="1402"/>
      <c r="C66" s="1402"/>
      <c r="D66" s="1402"/>
      <c r="E66" s="1402"/>
      <c r="F66" s="1402"/>
      <c r="G66" s="1402"/>
      <c r="H66" s="1402"/>
      <c r="I66" s="1402"/>
      <c r="J66" s="1402"/>
      <c r="K66" s="1402"/>
      <c r="L66" s="1402"/>
      <c r="M66" s="899"/>
      <c r="N66" s="853"/>
      <c r="O66" s="852"/>
    </row>
    <row r="67" spans="1:15" ht="17.25" hidden="1" customHeight="1">
      <c r="A67" s="1399" t="str">
        <f t="shared" si="0"/>
        <v>BRASQUÍMICA (Salvador/BA)</v>
      </c>
      <c r="B67" s="1399"/>
      <c r="C67" s="908" t="str">
        <f>C39</f>
        <v>BA</v>
      </c>
      <c r="D67" s="1407">
        <f>D39</f>
        <v>45839</v>
      </c>
      <c r="E67" s="1407"/>
      <c r="F67" s="1407"/>
      <c r="G67" s="1400">
        <f>VLOOKUP(A67,$A$8:$M$19,13,FALSE())</f>
        <v>443.74</v>
      </c>
      <c r="H67" s="1400">
        <f>MIN(H20)</f>
        <v>0</v>
      </c>
      <c r="I67" s="1401">
        <f>VLOOKUP(A67,$A$39:$M$41,13,FALSE())</f>
        <v>3457.49</v>
      </c>
      <c r="J67" s="1401"/>
      <c r="K67" s="1401">
        <f>I67+G67</f>
        <v>3901.2299999999996</v>
      </c>
      <c r="L67" s="1401"/>
      <c r="M67" s="899"/>
      <c r="N67" s="853"/>
      <c r="O67" s="852"/>
    </row>
    <row r="68" spans="1:15" ht="17.25" hidden="1" customHeight="1">
      <c r="A68" s="1408" t="str">
        <f t="shared" si="0"/>
        <v>BETUNEL (Fortaleza/CE)</v>
      </c>
      <c r="B68" s="1408"/>
      <c r="C68" s="909" t="str">
        <f>C40</f>
        <v>CE</v>
      </c>
      <c r="D68" s="1407"/>
      <c r="E68" s="1407"/>
      <c r="F68" s="1407"/>
      <c r="G68" s="1409">
        <f>VLOOKUP(A68,$A$8:$M$19,13,FALSE())</f>
        <v>530.24</v>
      </c>
      <c r="H68" s="1409">
        <f>MIN(H21)</f>
        <v>0</v>
      </c>
      <c r="I68" s="1410">
        <f>VLOOKUP(A68,$A$39:$M$41,13,FALSE())</f>
        <v>3224.53</v>
      </c>
      <c r="J68" s="1410"/>
      <c r="K68" s="1410">
        <f>I68+G68</f>
        <v>3754.7700000000004</v>
      </c>
      <c r="L68" s="1410"/>
      <c r="M68" s="899"/>
      <c r="N68" s="853"/>
      <c r="O68" s="852"/>
    </row>
    <row r="69" spans="1:15" s="910" customFormat="1" ht="17.25" hidden="1" customHeight="1">
      <c r="A69" s="1399" t="str">
        <f t="shared" si="0"/>
        <v>ASFALTO NORDESTE (Maracanau/CE)</v>
      </c>
      <c r="B69" s="1399"/>
      <c r="C69" s="908" t="str">
        <f>C41</f>
        <v>CE</v>
      </c>
      <c r="D69" s="1407"/>
      <c r="E69" s="1407"/>
      <c r="F69" s="1407"/>
      <c r="G69" s="1400" t="e">
        <f>VLOOKUP(A69,$A$8:$M$19,13,FALSE())</f>
        <v>#N/A</v>
      </c>
      <c r="H69" s="1400">
        <f>MIN(H22)</f>
        <v>0</v>
      </c>
      <c r="I69" s="1401">
        <f>VLOOKUP(A69,$A$39:$M$41,13,FALSE())</f>
        <v>3224.53</v>
      </c>
      <c r="J69" s="1401"/>
      <c r="K69" s="1401" t="e">
        <f>I69+G69</f>
        <v>#N/A</v>
      </c>
      <c r="L69" s="1401"/>
      <c r="M69" s="899"/>
      <c r="N69" s="853"/>
      <c r="O69" s="852"/>
    </row>
    <row r="70" spans="1:15" s="907" customFormat="1" ht="17.25" hidden="1" customHeight="1">
      <c r="A70" s="1402" t="str">
        <f t="shared" si="0"/>
        <v>EMULSÕES ASFÁLTICAS RR-2C</v>
      </c>
      <c r="B70" s="1402"/>
      <c r="C70" s="1402"/>
      <c r="D70" s="1402"/>
      <c r="E70" s="1402"/>
      <c r="F70" s="1402"/>
      <c r="G70" s="1402"/>
      <c r="H70" s="1402"/>
      <c r="I70" s="1402"/>
      <c r="J70" s="1402"/>
      <c r="K70" s="1402"/>
      <c r="L70" s="1402"/>
      <c r="M70" s="899"/>
      <c r="N70" s="853"/>
      <c r="O70" s="852"/>
    </row>
    <row r="71" spans="1:15" ht="17.25" hidden="1" customHeight="1">
      <c r="A71" s="1403" t="str">
        <f t="shared" si="0"/>
        <v>BRASQUÍMICA (Salvador/BA)</v>
      </c>
      <c r="B71" s="1403"/>
      <c r="C71" s="911" t="str">
        <f>C43</f>
        <v>BA</v>
      </c>
      <c r="D71" s="1404">
        <f>D43</f>
        <v>45839</v>
      </c>
      <c r="E71" s="1404"/>
      <c r="F71" s="1404"/>
      <c r="G71" s="1405" t="e">
        <f>VLOOKUP(A71,$A$8:$M$10,13,FALSE())</f>
        <v>#N/A</v>
      </c>
      <c r="H71" s="1405">
        <f>MIN(H24)</f>
        <v>0</v>
      </c>
      <c r="I71" s="1406" t="e">
        <f>VLOOKUP(A71,$A$43:$M$45,13,FALSE())</f>
        <v>#REF!</v>
      </c>
      <c r="J71" s="1406"/>
      <c r="K71" s="1406" t="e">
        <f>I71+G71</f>
        <v>#REF!</v>
      </c>
      <c r="L71" s="1406"/>
      <c r="M71" s="899"/>
      <c r="N71" s="853"/>
      <c r="O71" s="852"/>
    </row>
    <row r="72" spans="1:15" ht="17.25" hidden="1" customHeight="1">
      <c r="A72" s="1396" t="str">
        <f t="shared" si="0"/>
        <v>BETUNEL (Fortaleza/CE)</v>
      </c>
      <c r="B72" s="1396"/>
      <c r="C72" s="912" t="str">
        <f>C44</f>
        <v>CE</v>
      </c>
      <c r="D72" s="1404"/>
      <c r="E72" s="1404"/>
      <c r="F72" s="1404"/>
      <c r="G72" s="1397" t="e">
        <f>VLOOKUP(A72,$A$8:$M$10,13,FALSE())</f>
        <v>#N/A</v>
      </c>
      <c r="H72" s="1397">
        <f>MIN(H25)</f>
        <v>0</v>
      </c>
      <c r="I72" s="1398" t="e">
        <f>VLOOKUP(A72,$A$43:$M$45,13,FALSE())</f>
        <v>#REF!</v>
      </c>
      <c r="J72" s="1398"/>
      <c r="K72" s="1398" t="e">
        <f>I72+G72</f>
        <v>#REF!</v>
      </c>
      <c r="L72" s="1398"/>
      <c r="M72" s="899"/>
      <c r="N72" s="853"/>
      <c r="O72" s="852"/>
    </row>
    <row r="73" spans="1:15" s="910" customFormat="1" ht="17.25" hidden="1" customHeight="1">
      <c r="A73" s="1396" t="str">
        <f t="shared" si="0"/>
        <v>ASFALTO NORDESTE (Maracanau/CE)</v>
      </c>
      <c r="B73" s="1396"/>
      <c r="C73" s="912" t="str">
        <f>C45</f>
        <v>CE</v>
      </c>
      <c r="D73" s="1404"/>
      <c r="E73" s="1404"/>
      <c r="F73" s="1404"/>
      <c r="G73" s="1397" t="e">
        <f>VLOOKUP(A73,$A$8:$M$10,13,FALSE())</f>
        <v>#N/A</v>
      </c>
      <c r="H73" s="1397">
        <f>MIN(H26)</f>
        <v>0</v>
      </c>
      <c r="I73" s="1398" t="e">
        <f>VLOOKUP(A73,$A$43:$M$45,13,FALSE())</f>
        <v>#REF!</v>
      </c>
      <c r="J73" s="1398"/>
      <c r="K73" s="1398" t="e">
        <f>I73+G73</f>
        <v>#REF!</v>
      </c>
      <c r="L73" s="1398"/>
      <c r="M73" s="899"/>
      <c r="N73" s="853"/>
      <c r="O73" s="852"/>
    </row>
    <row r="74" spans="1:15">
      <c r="A74" s="913"/>
      <c r="D74" s="906"/>
      <c r="E74" s="906"/>
      <c r="F74" s="906"/>
      <c r="O74" s="857"/>
    </row>
    <row r="75" spans="1:15">
      <c r="A75" s="915"/>
      <c r="B75" s="916"/>
      <c r="C75" s="917"/>
      <c r="D75" s="916"/>
      <c r="E75" s="916"/>
      <c r="F75" s="916"/>
      <c r="G75" s="916"/>
      <c r="H75" s="916"/>
      <c r="I75" s="916"/>
      <c r="J75" s="916"/>
      <c r="K75" s="916"/>
      <c r="L75" s="916"/>
      <c r="M75" s="916"/>
      <c r="N75" s="916"/>
      <c r="O75" s="891"/>
    </row>
    <row r="76" spans="1:15" ht="15.75" hidden="1">
      <c r="A76" s="1395" t="s">
        <v>1746</v>
      </c>
      <c r="B76" s="1395"/>
      <c r="C76" s="1395"/>
      <c r="D76" s="1395"/>
      <c r="E76" s="1395"/>
      <c r="F76" s="1395"/>
      <c r="G76" s="1395"/>
      <c r="H76" s="1395"/>
      <c r="I76" s="1395"/>
      <c r="J76" s="1395"/>
      <c r="K76" s="1395"/>
      <c r="L76" s="1395"/>
      <c r="M76" s="1395"/>
      <c r="N76" s="1395"/>
      <c r="O76" s="1395"/>
    </row>
    <row r="77" spans="1:15" ht="15.75" hidden="1">
      <c r="A77" s="918" t="s">
        <v>1747</v>
      </c>
      <c r="B77" s="919"/>
      <c r="C77" s="920"/>
      <c r="D77" s="921"/>
      <c r="E77" s="921"/>
      <c r="F77" s="921"/>
      <c r="G77" s="921"/>
      <c r="H77" s="921"/>
      <c r="I77" s="921"/>
      <c r="J77" s="921"/>
      <c r="K77" s="921"/>
      <c r="L77" s="921"/>
      <c r="M77" s="921"/>
      <c r="N77" s="921"/>
      <c r="O77" s="922"/>
    </row>
    <row r="78" spans="1:15" hidden="1">
      <c r="A78" s="923"/>
      <c r="O78" s="857"/>
    </row>
    <row r="79" spans="1:15" hidden="1">
      <c r="A79" s="923"/>
      <c r="O79" s="857"/>
    </row>
    <row r="80" spans="1:15" hidden="1">
      <c r="A80" s="923"/>
      <c r="O80" s="857"/>
    </row>
    <row r="81" spans="1:15" hidden="1">
      <c r="A81" s="923"/>
      <c r="O81" s="857"/>
    </row>
    <row r="82" spans="1:15" hidden="1">
      <c r="A82" s="923"/>
      <c r="O82" s="857"/>
    </row>
    <row r="83" spans="1:15" hidden="1">
      <c r="A83" s="923"/>
      <c r="O83" s="857"/>
    </row>
    <row r="84" spans="1:15" hidden="1">
      <c r="A84" s="923"/>
      <c r="O84" s="857"/>
    </row>
    <row r="85" spans="1:15" hidden="1">
      <c r="A85" s="923"/>
      <c r="O85" s="857"/>
    </row>
    <row r="86" spans="1:15" hidden="1">
      <c r="A86" s="923"/>
      <c r="O86" s="857"/>
    </row>
    <row r="87" spans="1:15" hidden="1">
      <c r="A87" s="923"/>
      <c r="O87" s="857"/>
    </row>
    <row r="88" spans="1:15" hidden="1">
      <c r="A88" s="923"/>
      <c r="O88" s="857"/>
    </row>
    <row r="89" spans="1:15" hidden="1">
      <c r="A89" s="923"/>
      <c r="O89" s="857"/>
    </row>
    <row r="90" spans="1:15" hidden="1">
      <c r="A90" s="923"/>
      <c r="O90" s="857"/>
    </row>
    <row r="91" spans="1:15" hidden="1">
      <c r="A91" s="923"/>
      <c r="O91" s="857"/>
    </row>
    <row r="92" spans="1:15" hidden="1">
      <c r="A92" s="923"/>
      <c r="O92" s="857"/>
    </row>
    <row r="93" spans="1:15" hidden="1">
      <c r="A93" s="923"/>
      <c r="O93" s="857"/>
    </row>
    <row r="94" spans="1:15" hidden="1">
      <c r="A94" s="923"/>
      <c r="O94" s="857"/>
    </row>
    <row r="95" spans="1:15" hidden="1">
      <c r="A95" s="923"/>
      <c r="O95" s="857"/>
    </row>
    <row r="96" spans="1:15" hidden="1">
      <c r="A96" s="923"/>
      <c r="O96" s="857"/>
    </row>
    <row r="97" spans="1:15" hidden="1">
      <c r="A97" s="923"/>
      <c r="O97" s="857"/>
    </row>
    <row r="98" spans="1:15" hidden="1">
      <c r="A98" s="923"/>
      <c r="O98" s="857"/>
    </row>
    <row r="99" spans="1:15" hidden="1">
      <c r="A99" s="923"/>
      <c r="O99" s="857"/>
    </row>
    <row r="100" spans="1:15" hidden="1">
      <c r="A100" s="923"/>
      <c r="O100" s="857"/>
    </row>
    <row r="101" spans="1:15" hidden="1">
      <c r="A101" s="923"/>
      <c r="O101" s="857"/>
    </row>
    <row r="102" spans="1:15" hidden="1">
      <c r="A102" s="923"/>
      <c r="O102" s="857"/>
    </row>
    <row r="103" spans="1:15" hidden="1">
      <c r="A103" s="923"/>
      <c r="O103" s="857"/>
    </row>
    <row r="104" spans="1:15" hidden="1">
      <c r="A104" s="923"/>
      <c r="O104" s="857"/>
    </row>
    <row r="105" spans="1:15" hidden="1">
      <c r="A105" s="923"/>
      <c r="O105" s="857"/>
    </row>
    <row r="106" spans="1:15" hidden="1">
      <c r="A106" s="923"/>
      <c r="O106" s="857"/>
    </row>
    <row r="107" spans="1:15" hidden="1">
      <c r="A107" s="923"/>
      <c r="O107" s="857"/>
    </row>
    <row r="108" spans="1:15" hidden="1">
      <c r="A108" s="923"/>
      <c r="O108" s="857"/>
    </row>
    <row r="109" spans="1:15" hidden="1">
      <c r="A109" s="923"/>
      <c r="O109" s="857"/>
    </row>
    <row r="110" spans="1:15" hidden="1">
      <c r="A110" s="923"/>
      <c r="O110" s="857"/>
    </row>
    <row r="111" spans="1:15" hidden="1">
      <c r="A111" s="923"/>
      <c r="O111" s="857"/>
    </row>
    <row r="112" spans="1:15" hidden="1">
      <c r="A112" s="923"/>
      <c r="O112" s="857"/>
    </row>
    <row r="113" spans="1:15" hidden="1">
      <c r="A113" s="923"/>
      <c r="O113" s="857"/>
    </row>
    <row r="114" spans="1:15" hidden="1">
      <c r="A114" s="923"/>
      <c r="O114" s="857"/>
    </row>
    <row r="115" spans="1:15" hidden="1">
      <c r="A115" s="923"/>
      <c r="O115" s="857"/>
    </row>
    <row r="116" spans="1:15" ht="15.75" hidden="1" thickBot="1">
      <c r="A116" s="923"/>
      <c r="I116" s="1394" t="s">
        <v>1748</v>
      </c>
      <c r="J116" s="1394"/>
      <c r="O116" s="857"/>
    </row>
    <row r="117" spans="1:15" ht="15.75" hidden="1" thickBot="1">
      <c r="A117" s="923"/>
      <c r="I117" s="1394"/>
      <c r="J117" s="1394"/>
      <c r="O117" s="857"/>
    </row>
    <row r="118" spans="1:15" ht="17.25" hidden="1">
      <c r="A118" s="923"/>
      <c r="I118" s="924"/>
      <c r="J118" s="925" t="s">
        <v>1615</v>
      </c>
      <c r="O118" s="857"/>
    </row>
    <row r="119" spans="1:15" hidden="1">
      <c r="A119" s="923"/>
      <c r="I119" s="924"/>
      <c r="J119" s="1392">
        <v>0.02</v>
      </c>
      <c r="O119" s="857"/>
    </row>
    <row r="120" spans="1:15" ht="18.75" hidden="1" customHeight="1">
      <c r="A120" s="923"/>
      <c r="I120" s="924"/>
      <c r="J120" s="1392"/>
      <c r="M120" s="926"/>
      <c r="O120" s="857"/>
    </row>
    <row r="121" spans="1:15" hidden="1">
      <c r="A121" s="923"/>
      <c r="I121" s="924"/>
      <c r="N121" s="926"/>
      <c r="O121" s="857"/>
    </row>
    <row r="122" spans="1:15" ht="14.25" hidden="1" customHeight="1">
      <c r="A122" s="923"/>
      <c r="G122" s="824">
        <f>((1)*20)/1000</f>
        <v>0.02</v>
      </c>
      <c r="H122" s="906" t="s">
        <v>1749</v>
      </c>
      <c r="I122" s="927"/>
      <c r="J122" s="928"/>
      <c r="K122" s="926">
        <f>(((702-1)*20)+(7.075))/1000</f>
        <v>14.027075</v>
      </c>
      <c r="L122" s="906" t="s">
        <v>1749</v>
      </c>
      <c r="O122" s="857"/>
    </row>
    <row r="123" spans="1:15" ht="15" hidden="1" customHeight="1">
      <c r="A123" s="923"/>
      <c r="B123" s="1393" t="s">
        <v>1750</v>
      </c>
      <c r="C123" s="929">
        <v>645</v>
      </c>
      <c r="D123" s="930" t="s">
        <v>1751</v>
      </c>
      <c r="E123" s="927"/>
      <c r="F123" s="931"/>
      <c r="G123" s="932"/>
      <c r="H123" s="932"/>
      <c r="I123" s="932"/>
      <c r="J123" s="933"/>
      <c r="K123" s="934"/>
      <c r="L123" s="935"/>
      <c r="O123" s="857"/>
    </row>
    <row r="124" spans="1:15" ht="15.75" hidden="1" thickBot="1">
      <c r="A124" s="923"/>
      <c r="B124" s="1393"/>
      <c r="F124" s="936"/>
      <c r="G124" s="937"/>
      <c r="H124" s="937"/>
      <c r="I124" s="937"/>
      <c r="J124" s="938"/>
      <c r="K124" s="939"/>
      <c r="L124" s="940"/>
      <c r="O124" s="857"/>
    </row>
    <row r="125" spans="1:15" hidden="1">
      <c r="A125" s="923"/>
      <c r="F125" s="906" t="s">
        <v>1752</v>
      </c>
      <c r="J125" s="906" t="s">
        <v>1753</v>
      </c>
      <c r="L125" s="941" t="s">
        <v>1754</v>
      </c>
      <c r="O125" s="857"/>
    </row>
    <row r="126" spans="1:15" hidden="1">
      <c r="A126" s="923"/>
      <c r="O126" s="857"/>
    </row>
    <row r="127" spans="1:15" hidden="1">
      <c r="A127" s="923"/>
      <c r="O127" s="857"/>
    </row>
    <row r="128" spans="1:15" hidden="1">
      <c r="A128" s="923"/>
      <c r="O128" s="857"/>
    </row>
    <row r="129" spans="1:15" hidden="1">
      <c r="A129" s="923"/>
      <c r="B129" s="824" t="s">
        <v>1755</v>
      </c>
      <c r="F129" s="926">
        <f>C123</f>
        <v>645</v>
      </c>
      <c r="G129" s="824" t="s">
        <v>1653</v>
      </c>
      <c r="O129" s="857"/>
    </row>
    <row r="130" spans="1:15" hidden="1">
      <c r="A130" s="923"/>
      <c r="B130" s="906" t="s">
        <v>1756</v>
      </c>
      <c r="F130" s="926">
        <f>G122</f>
        <v>0.02</v>
      </c>
      <c r="G130" s="824" t="s">
        <v>1653</v>
      </c>
      <c r="O130" s="857"/>
    </row>
    <row r="131" spans="1:15" hidden="1">
      <c r="A131" s="923"/>
      <c r="B131" s="906" t="s">
        <v>1757</v>
      </c>
      <c r="F131" s="926">
        <f>J119</f>
        <v>0.02</v>
      </c>
      <c r="G131" s="824" t="s">
        <v>1653</v>
      </c>
      <c r="O131" s="857"/>
    </row>
    <row r="132" spans="1:15" hidden="1">
      <c r="A132" s="923"/>
      <c r="B132" s="824" t="s">
        <v>1758</v>
      </c>
      <c r="F132" s="926">
        <f>SUM(F129:F131)</f>
        <v>645.04</v>
      </c>
      <c r="G132" s="824" t="s">
        <v>1653</v>
      </c>
      <c r="O132" s="857"/>
    </row>
    <row r="133" spans="1:15" hidden="1">
      <c r="A133" s="923"/>
      <c r="E133" s="824" t="s">
        <v>1759</v>
      </c>
      <c r="F133" s="926">
        <f>F129</f>
        <v>645</v>
      </c>
      <c r="G133" s="824" t="s">
        <v>1653</v>
      </c>
      <c r="O133" s="857"/>
    </row>
    <row r="134" spans="1:15" hidden="1">
      <c r="A134" s="923"/>
      <c r="E134" s="906" t="s">
        <v>1658</v>
      </c>
      <c r="F134" s="926">
        <f>F132-F133</f>
        <v>3.999999999996362E-2</v>
      </c>
      <c r="G134" s="824" t="s">
        <v>1653</v>
      </c>
      <c r="O134" s="857"/>
    </row>
    <row r="135" spans="1:15" hidden="1">
      <c r="A135" s="915"/>
      <c r="B135" s="916"/>
      <c r="C135" s="917"/>
      <c r="D135" s="916"/>
      <c r="E135" s="916"/>
      <c r="F135" s="916"/>
      <c r="G135" s="916"/>
      <c r="H135" s="916"/>
      <c r="I135" s="916"/>
      <c r="J135" s="916"/>
      <c r="K135" s="916"/>
      <c r="L135" s="916"/>
      <c r="M135" s="916"/>
      <c r="N135" s="916"/>
      <c r="O135" s="891"/>
    </row>
    <row r="136" spans="1:15" hidden="1">
      <c r="A136" s="942" t="s">
        <v>1760</v>
      </c>
      <c r="B136" s="943"/>
      <c r="C136" s="944"/>
      <c r="D136" s="945"/>
      <c r="E136" s="945"/>
      <c r="F136" s="945"/>
      <c r="G136" s="945"/>
      <c r="H136" s="945"/>
      <c r="I136" s="945"/>
      <c r="J136" s="945"/>
      <c r="K136" s="945"/>
      <c r="L136" s="945"/>
      <c r="M136" s="945"/>
      <c r="N136" s="945"/>
      <c r="O136" s="946"/>
    </row>
    <row r="137" spans="1:15" hidden="1">
      <c r="A137" s="923"/>
      <c r="O137" s="857"/>
    </row>
    <row r="138" spans="1:15" hidden="1">
      <c r="A138" s="923"/>
      <c r="O138" s="857"/>
    </row>
    <row r="139" spans="1:15" hidden="1">
      <c r="A139" s="923"/>
      <c r="O139" s="857"/>
    </row>
    <row r="140" spans="1:15" hidden="1">
      <c r="A140" s="923"/>
      <c r="O140" s="857"/>
    </row>
    <row r="141" spans="1:15" hidden="1">
      <c r="A141" s="923"/>
      <c r="O141" s="857"/>
    </row>
    <row r="142" spans="1:15" hidden="1">
      <c r="A142" s="923"/>
      <c r="O142" s="857"/>
    </row>
    <row r="143" spans="1:15" hidden="1">
      <c r="A143" s="923"/>
      <c r="O143" s="857"/>
    </row>
    <row r="144" spans="1:15" hidden="1">
      <c r="A144" s="923"/>
      <c r="O144" s="857"/>
    </row>
    <row r="145" spans="1:15" hidden="1">
      <c r="A145" s="923"/>
      <c r="O145" s="857"/>
    </row>
    <row r="146" spans="1:15" hidden="1">
      <c r="A146" s="923"/>
      <c r="O146" s="857"/>
    </row>
    <row r="147" spans="1:15" hidden="1">
      <c r="A147" s="923"/>
      <c r="O147" s="857"/>
    </row>
    <row r="148" spans="1:15" hidden="1">
      <c r="A148" s="923"/>
      <c r="O148" s="857"/>
    </row>
    <row r="149" spans="1:15" hidden="1">
      <c r="A149" s="923"/>
      <c r="O149" s="857"/>
    </row>
    <row r="150" spans="1:15" hidden="1">
      <c r="A150" s="923"/>
      <c r="O150" s="857"/>
    </row>
    <row r="151" spans="1:15" hidden="1">
      <c r="A151" s="923"/>
      <c r="O151" s="857"/>
    </row>
    <row r="152" spans="1:15" hidden="1">
      <c r="A152" s="923"/>
      <c r="O152" s="857"/>
    </row>
    <row r="153" spans="1:15" hidden="1">
      <c r="A153" s="923"/>
      <c r="O153" s="857"/>
    </row>
    <row r="154" spans="1:15" hidden="1">
      <c r="A154" s="923"/>
      <c r="O154" s="857"/>
    </row>
    <row r="155" spans="1:15" hidden="1">
      <c r="A155" s="923"/>
      <c r="O155" s="857"/>
    </row>
    <row r="156" spans="1:15" hidden="1">
      <c r="A156" s="923"/>
      <c r="O156" s="857"/>
    </row>
    <row r="157" spans="1:15" hidden="1">
      <c r="A157" s="923"/>
      <c r="O157" s="857"/>
    </row>
    <row r="158" spans="1:15" hidden="1">
      <c r="A158" s="923"/>
      <c r="O158" s="857"/>
    </row>
    <row r="159" spans="1:15" hidden="1">
      <c r="A159" s="923"/>
      <c r="O159" s="857"/>
    </row>
    <row r="160" spans="1:15" hidden="1">
      <c r="A160" s="923"/>
      <c r="O160" s="857"/>
    </row>
    <row r="161" spans="1:15" hidden="1">
      <c r="A161" s="923"/>
      <c r="O161" s="857"/>
    </row>
    <row r="162" spans="1:15" hidden="1">
      <c r="A162" s="923"/>
      <c r="O162" s="857"/>
    </row>
    <row r="163" spans="1:15" hidden="1">
      <c r="A163" s="923"/>
      <c r="O163" s="857"/>
    </row>
    <row r="164" spans="1:15" hidden="1">
      <c r="A164" s="923"/>
      <c r="O164" s="857"/>
    </row>
    <row r="165" spans="1:15" hidden="1">
      <c r="A165" s="923"/>
      <c r="O165" s="857"/>
    </row>
    <row r="166" spans="1:15" hidden="1">
      <c r="A166" s="923"/>
      <c r="O166" s="857"/>
    </row>
    <row r="167" spans="1:15" hidden="1">
      <c r="A167" s="923"/>
      <c r="O167" s="857"/>
    </row>
    <row r="168" spans="1:15" hidden="1">
      <c r="A168" s="923"/>
      <c r="O168" s="857"/>
    </row>
    <row r="169" spans="1:15" hidden="1">
      <c r="A169" s="923"/>
      <c r="O169" s="857"/>
    </row>
    <row r="170" spans="1:15" hidden="1">
      <c r="A170" s="923"/>
      <c r="O170" s="857"/>
    </row>
    <row r="171" spans="1:15" hidden="1">
      <c r="A171" s="923"/>
      <c r="O171" s="857"/>
    </row>
    <row r="172" spans="1:15" hidden="1">
      <c r="A172" s="923"/>
      <c r="O172" s="857"/>
    </row>
    <row r="173" spans="1:15" hidden="1">
      <c r="A173" s="923"/>
      <c r="O173" s="857"/>
    </row>
    <row r="174" spans="1:15" hidden="1">
      <c r="A174" s="923"/>
      <c r="O174" s="857"/>
    </row>
    <row r="175" spans="1:15" ht="15.75" hidden="1" thickBot="1">
      <c r="A175" s="923"/>
      <c r="I175" s="1394" t="s">
        <v>1748</v>
      </c>
      <c r="J175" s="1394"/>
      <c r="O175" s="857"/>
    </row>
    <row r="176" spans="1:15" ht="15.75" hidden="1" thickBot="1">
      <c r="A176" s="923"/>
      <c r="I176" s="1394"/>
      <c r="J176" s="1394"/>
      <c r="O176" s="857"/>
    </row>
    <row r="177" spans="1:15" ht="17.25" hidden="1">
      <c r="A177" s="923"/>
      <c r="I177" s="924"/>
      <c r="J177" s="925" t="s">
        <v>1615</v>
      </c>
      <c r="O177" s="857"/>
    </row>
    <row r="178" spans="1:15" hidden="1">
      <c r="A178" s="923"/>
      <c r="I178" s="924"/>
      <c r="J178" s="1392">
        <v>0.02</v>
      </c>
      <c r="O178" s="857"/>
    </row>
    <row r="179" spans="1:15" ht="18.75" hidden="1" customHeight="1">
      <c r="A179" s="923"/>
      <c r="I179" s="924"/>
      <c r="J179" s="1392"/>
      <c r="M179" s="926"/>
      <c r="O179" s="857"/>
    </row>
    <row r="180" spans="1:15" hidden="1">
      <c r="A180" s="923"/>
      <c r="I180" s="924"/>
      <c r="N180" s="926"/>
      <c r="O180" s="857"/>
    </row>
    <row r="181" spans="1:15" ht="14.25" hidden="1" customHeight="1">
      <c r="A181" s="923"/>
      <c r="G181" s="824">
        <f>((1)*20)/1000</f>
        <v>0.02</v>
      </c>
      <c r="H181" s="906" t="s">
        <v>1749</v>
      </c>
      <c r="I181" s="927"/>
      <c r="J181" s="928"/>
      <c r="K181" s="926">
        <f>(((702-1)*20)+(7.075))/1000</f>
        <v>14.027075</v>
      </c>
      <c r="L181" s="906" t="s">
        <v>1749</v>
      </c>
      <c r="O181" s="857"/>
    </row>
    <row r="182" spans="1:15" ht="15" hidden="1" customHeight="1">
      <c r="A182" s="923"/>
      <c r="B182" s="1393" t="s">
        <v>1761</v>
      </c>
      <c r="C182" s="929">
        <v>652</v>
      </c>
      <c r="D182" s="930" t="s">
        <v>1751</v>
      </c>
      <c r="E182" s="927"/>
      <c r="F182" s="931"/>
      <c r="G182" s="932"/>
      <c r="H182" s="932"/>
      <c r="I182" s="932"/>
      <c r="J182" s="933"/>
      <c r="K182" s="934"/>
      <c r="L182" s="935"/>
      <c r="O182" s="857"/>
    </row>
    <row r="183" spans="1:15" ht="15.75" hidden="1" thickBot="1">
      <c r="A183" s="923"/>
      <c r="B183" s="1393"/>
      <c r="F183" s="936"/>
      <c r="G183" s="937"/>
      <c r="H183" s="937"/>
      <c r="I183" s="937"/>
      <c r="J183" s="938"/>
      <c r="K183" s="939"/>
      <c r="L183" s="940"/>
      <c r="O183" s="857"/>
    </row>
    <row r="184" spans="1:15" hidden="1">
      <c r="A184" s="923"/>
      <c r="F184" s="906" t="s">
        <v>1752</v>
      </c>
      <c r="J184" s="906" t="s">
        <v>1753</v>
      </c>
      <c r="L184" s="941" t="s">
        <v>1754</v>
      </c>
      <c r="O184" s="857"/>
    </row>
    <row r="185" spans="1:15" hidden="1">
      <c r="A185" s="923"/>
      <c r="O185" s="857"/>
    </row>
    <row r="186" spans="1:15" hidden="1">
      <c r="A186" s="923"/>
      <c r="O186" s="857"/>
    </row>
    <row r="187" spans="1:15" hidden="1">
      <c r="A187" s="923"/>
      <c r="O187" s="857"/>
    </row>
    <row r="188" spans="1:15" hidden="1">
      <c r="A188" s="923"/>
      <c r="B188" s="906" t="s">
        <v>1762</v>
      </c>
      <c r="F188" s="926">
        <f>C182</f>
        <v>652</v>
      </c>
      <c r="G188" s="824" t="s">
        <v>1653</v>
      </c>
      <c r="O188" s="857"/>
    </row>
    <row r="189" spans="1:15" hidden="1">
      <c r="A189" s="923"/>
      <c r="B189" s="906" t="s">
        <v>1756</v>
      </c>
      <c r="F189" s="926">
        <f>G181</f>
        <v>0.02</v>
      </c>
      <c r="G189" s="824" t="s">
        <v>1653</v>
      </c>
      <c r="O189" s="857"/>
    </row>
    <row r="190" spans="1:15" hidden="1">
      <c r="A190" s="923"/>
      <c r="B190" s="906" t="s">
        <v>1757</v>
      </c>
      <c r="F190" s="926">
        <f>J178</f>
        <v>0.02</v>
      </c>
      <c r="G190" s="824" t="s">
        <v>1653</v>
      </c>
      <c r="O190" s="857"/>
    </row>
    <row r="191" spans="1:15" hidden="1">
      <c r="A191" s="923"/>
      <c r="B191" s="906" t="s">
        <v>1763</v>
      </c>
      <c r="F191" s="926">
        <f>SUM(F188:F190)</f>
        <v>652.04</v>
      </c>
      <c r="G191" s="824" t="s">
        <v>1653</v>
      </c>
      <c r="O191" s="857"/>
    </row>
    <row r="192" spans="1:15" hidden="1">
      <c r="A192" s="923"/>
      <c r="E192" s="824" t="s">
        <v>1759</v>
      </c>
      <c r="F192" s="926">
        <f>F188</f>
        <v>652</v>
      </c>
      <c r="G192" s="824" t="s">
        <v>1653</v>
      </c>
      <c r="O192" s="857"/>
    </row>
    <row r="193" spans="1:15" hidden="1">
      <c r="A193" s="923"/>
      <c r="E193" s="906" t="s">
        <v>1658</v>
      </c>
      <c r="F193" s="926">
        <f>F191-F192</f>
        <v>3.999999999996362E-2</v>
      </c>
      <c r="G193" s="824" t="s">
        <v>1653</v>
      </c>
      <c r="O193" s="857"/>
    </row>
    <row r="194" spans="1:15" hidden="1">
      <c r="A194" s="915"/>
      <c r="B194" s="916"/>
      <c r="C194" s="917"/>
      <c r="D194" s="916"/>
      <c r="E194" s="916"/>
      <c r="F194" s="916"/>
      <c r="G194" s="916"/>
      <c r="H194" s="916"/>
      <c r="I194" s="916"/>
      <c r="J194" s="916"/>
      <c r="K194" s="916"/>
      <c r="L194" s="916"/>
      <c r="M194" s="916"/>
      <c r="N194" s="916"/>
      <c r="O194" s="891"/>
    </row>
    <row r="195" spans="1:15" hidden="1">
      <c r="A195" s="942" t="s">
        <v>1764</v>
      </c>
      <c r="B195" s="943"/>
      <c r="C195" s="944"/>
      <c r="D195" s="945"/>
      <c r="E195" s="945"/>
      <c r="F195" s="945"/>
      <c r="G195" s="945"/>
      <c r="H195" s="945"/>
      <c r="I195" s="945"/>
      <c r="J195" s="945"/>
      <c r="K195" s="945"/>
      <c r="L195" s="945"/>
      <c r="M195" s="945"/>
      <c r="N195" s="945"/>
      <c r="O195" s="946"/>
    </row>
    <row r="196" spans="1:15" hidden="1">
      <c r="A196" s="923"/>
      <c r="O196" s="857"/>
    </row>
    <row r="197" spans="1:15" hidden="1">
      <c r="A197" s="923"/>
      <c r="O197" s="857"/>
    </row>
    <row r="198" spans="1:15" hidden="1">
      <c r="A198" s="923"/>
      <c r="O198" s="857"/>
    </row>
    <row r="199" spans="1:15" hidden="1">
      <c r="A199" s="923"/>
      <c r="O199" s="857"/>
    </row>
    <row r="200" spans="1:15" hidden="1">
      <c r="A200" s="923"/>
      <c r="O200" s="857"/>
    </row>
    <row r="201" spans="1:15" hidden="1">
      <c r="A201" s="923"/>
      <c r="O201" s="857"/>
    </row>
    <row r="202" spans="1:15" hidden="1">
      <c r="A202" s="923"/>
      <c r="O202" s="857"/>
    </row>
    <row r="203" spans="1:15" hidden="1">
      <c r="A203" s="923"/>
      <c r="O203" s="857"/>
    </row>
    <row r="204" spans="1:15" hidden="1">
      <c r="A204" s="923"/>
      <c r="O204" s="857"/>
    </row>
    <row r="205" spans="1:15" hidden="1">
      <c r="A205" s="923"/>
      <c r="O205" s="857"/>
    </row>
    <row r="206" spans="1:15" hidden="1">
      <c r="A206" s="923"/>
      <c r="O206" s="857"/>
    </row>
    <row r="207" spans="1:15" hidden="1">
      <c r="A207" s="923"/>
      <c r="O207" s="857"/>
    </row>
    <row r="208" spans="1:15" hidden="1">
      <c r="A208" s="923"/>
      <c r="O208" s="857"/>
    </row>
    <row r="209" spans="1:15" hidden="1">
      <c r="A209" s="923"/>
      <c r="O209" s="857"/>
    </row>
    <row r="210" spans="1:15" hidden="1">
      <c r="A210" s="923"/>
      <c r="O210" s="857"/>
    </row>
    <row r="211" spans="1:15" hidden="1">
      <c r="A211" s="923"/>
      <c r="O211" s="857"/>
    </row>
    <row r="212" spans="1:15" hidden="1">
      <c r="A212" s="923"/>
      <c r="O212" s="857"/>
    </row>
    <row r="213" spans="1:15" hidden="1">
      <c r="A213" s="923"/>
      <c r="O213" s="857"/>
    </row>
    <row r="214" spans="1:15" hidden="1">
      <c r="A214" s="923"/>
      <c r="O214" s="857"/>
    </row>
    <row r="215" spans="1:15" hidden="1">
      <c r="A215" s="923"/>
      <c r="O215" s="857"/>
    </row>
    <row r="216" spans="1:15" hidden="1">
      <c r="A216" s="923"/>
      <c r="O216" s="857"/>
    </row>
    <row r="217" spans="1:15" hidden="1">
      <c r="A217" s="923"/>
      <c r="O217" s="857"/>
    </row>
    <row r="218" spans="1:15" hidden="1">
      <c r="A218" s="923"/>
      <c r="O218" s="857"/>
    </row>
    <row r="219" spans="1:15" hidden="1">
      <c r="A219" s="923"/>
      <c r="O219" s="857"/>
    </row>
    <row r="220" spans="1:15" hidden="1">
      <c r="A220" s="923"/>
      <c r="O220" s="857"/>
    </row>
    <row r="221" spans="1:15" hidden="1">
      <c r="A221" s="923"/>
      <c r="O221" s="857"/>
    </row>
    <row r="222" spans="1:15" hidden="1">
      <c r="A222" s="923"/>
      <c r="O222" s="857"/>
    </row>
    <row r="223" spans="1:15" hidden="1">
      <c r="A223" s="923"/>
      <c r="O223" s="857"/>
    </row>
    <row r="224" spans="1:15" hidden="1">
      <c r="A224" s="923"/>
      <c r="O224" s="857"/>
    </row>
    <row r="225" spans="1:15" hidden="1">
      <c r="A225" s="923"/>
      <c r="O225" s="857"/>
    </row>
    <row r="226" spans="1:15" hidden="1">
      <c r="A226" s="923"/>
      <c r="O226" s="857"/>
    </row>
    <row r="227" spans="1:15" hidden="1">
      <c r="A227" s="923"/>
      <c r="O227" s="857"/>
    </row>
    <row r="228" spans="1:15" hidden="1">
      <c r="A228" s="923"/>
      <c r="O228" s="857"/>
    </row>
    <row r="229" spans="1:15" hidden="1">
      <c r="A229" s="923"/>
      <c r="O229" s="857"/>
    </row>
    <row r="230" spans="1:15" hidden="1">
      <c r="A230" s="923"/>
      <c r="O230" s="857"/>
    </row>
    <row r="231" spans="1:15" hidden="1">
      <c r="A231" s="923"/>
      <c r="O231" s="857"/>
    </row>
    <row r="232" spans="1:15" hidden="1">
      <c r="A232" s="923"/>
      <c r="O232" s="857"/>
    </row>
    <row r="233" spans="1:15" hidden="1">
      <c r="A233" s="923"/>
      <c r="O233" s="857"/>
    </row>
    <row r="234" spans="1:15" hidden="1">
      <c r="A234" s="923"/>
      <c r="O234" s="857"/>
    </row>
    <row r="235" spans="1:15" hidden="1">
      <c r="A235" s="923"/>
      <c r="O235" s="857"/>
    </row>
    <row r="236" spans="1:15" ht="15.75" hidden="1" thickBot="1">
      <c r="A236" s="923"/>
      <c r="I236" s="1394" t="s">
        <v>1748</v>
      </c>
      <c r="J236" s="1394"/>
      <c r="O236" s="857"/>
    </row>
    <row r="237" spans="1:15" ht="15.75" hidden="1" thickBot="1">
      <c r="A237" s="923"/>
      <c r="I237" s="1394"/>
      <c r="J237" s="1394"/>
      <c r="O237" s="857"/>
    </row>
    <row r="238" spans="1:15" ht="17.25" hidden="1">
      <c r="A238" s="923"/>
      <c r="I238" s="924"/>
      <c r="J238" s="947" t="s">
        <v>1615</v>
      </c>
      <c r="O238" s="857"/>
    </row>
    <row r="239" spans="1:15" hidden="1">
      <c r="A239" s="923"/>
      <c r="I239" s="924"/>
      <c r="J239" s="1392">
        <v>0.02</v>
      </c>
      <c r="O239" s="857"/>
    </row>
    <row r="240" spans="1:15" ht="18.75" hidden="1" customHeight="1">
      <c r="A240" s="923"/>
      <c r="I240" s="924"/>
      <c r="J240" s="1392"/>
      <c r="M240" s="926"/>
      <c r="O240" s="857"/>
    </row>
    <row r="241" spans="1:15" hidden="1">
      <c r="A241" s="923"/>
      <c r="I241" s="924"/>
      <c r="N241" s="926"/>
      <c r="O241" s="857"/>
    </row>
    <row r="242" spans="1:15" ht="14.25" hidden="1" customHeight="1">
      <c r="A242" s="923"/>
      <c r="G242" s="824">
        <f>((1)*20)/1000</f>
        <v>0.02</v>
      </c>
      <c r="H242" s="906" t="s">
        <v>1749</v>
      </c>
      <c r="I242" s="927"/>
      <c r="J242" s="928"/>
      <c r="K242" s="926">
        <f>(((702-1)*20)+(7.075))/1000</f>
        <v>14.027075</v>
      </c>
      <c r="L242" s="906" t="s">
        <v>1749</v>
      </c>
      <c r="O242" s="857"/>
    </row>
    <row r="243" spans="1:15" ht="15" hidden="1" customHeight="1">
      <c r="A243" s="923"/>
      <c r="B243" s="1393" t="s">
        <v>1765</v>
      </c>
      <c r="C243" s="929">
        <v>1878</v>
      </c>
      <c r="D243" s="930" t="s">
        <v>1751</v>
      </c>
      <c r="E243" s="927"/>
      <c r="F243" s="931"/>
      <c r="G243" s="932"/>
      <c r="H243" s="932"/>
      <c r="I243" s="932"/>
      <c r="J243" s="933"/>
      <c r="K243" s="934"/>
      <c r="L243" s="935"/>
      <c r="O243" s="857"/>
    </row>
    <row r="244" spans="1:15" ht="15.75" hidden="1" thickBot="1">
      <c r="A244" s="923"/>
      <c r="B244" s="1393"/>
      <c r="F244" s="936"/>
      <c r="G244" s="937"/>
      <c r="H244" s="937"/>
      <c r="I244" s="937"/>
      <c r="J244" s="938"/>
      <c r="K244" s="939"/>
      <c r="L244" s="940"/>
      <c r="O244" s="857"/>
    </row>
    <row r="245" spans="1:15" hidden="1">
      <c r="A245" s="923"/>
      <c r="F245" s="906" t="s">
        <v>1752</v>
      </c>
      <c r="J245" s="906" t="s">
        <v>1753</v>
      </c>
      <c r="L245" s="941" t="s">
        <v>1754</v>
      </c>
      <c r="O245" s="857"/>
    </row>
    <row r="246" spans="1:15" hidden="1">
      <c r="A246" s="923"/>
      <c r="O246" s="857"/>
    </row>
    <row r="247" spans="1:15" hidden="1">
      <c r="A247" s="923"/>
      <c r="O247" s="857"/>
    </row>
    <row r="248" spans="1:15" hidden="1">
      <c r="A248" s="923"/>
      <c r="O248" s="857"/>
    </row>
    <row r="249" spans="1:15" hidden="1">
      <c r="A249" s="923"/>
      <c r="B249" s="906" t="s">
        <v>1766</v>
      </c>
      <c r="F249" s="926">
        <f>C243</f>
        <v>1878</v>
      </c>
      <c r="G249" s="824" t="s">
        <v>1653</v>
      </c>
      <c r="O249" s="857"/>
    </row>
    <row r="250" spans="1:15" hidden="1">
      <c r="A250" s="923"/>
      <c r="B250" s="906" t="s">
        <v>1756</v>
      </c>
      <c r="F250" s="926">
        <f>G242</f>
        <v>0.02</v>
      </c>
      <c r="G250" s="824" t="s">
        <v>1653</v>
      </c>
      <c r="O250" s="857"/>
    </row>
    <row r="251" spans="1:15" hidden="1">
      <c r="A251" s="923"/>
      <c r="B251" s="906" t="s">
        <v>1757</v>
      </c>
      <c r="F251" s="926">
        <f>J239</f>
        <v>0.02</v>
      </c>
      <c r="G251" s="824" t="s">
        <v>1653</v>
      </c>
      <c r="O251" s="857"/>
    </row>
    <row r="252" spans="1:15" hidden="1">
      <c r="A252" s="923"/>
      <c r="B252" s="906" t="s">
        <v>1767</v>
      </c>
      <c r="F252" s="926">
        <f>SUM(F249:F251)</f>
        <v>1878.04</v>
      </c>
      <c r="G252" s="824" t="s">
        <v>1653</v>
      </c>
      <c r="O252" s="857"/>
    </row>
    <row r="253" spans="1:15" hidden="1">
      <c r="A253" s="923"/>
      <c r="E253" s="824" t="s">
        <v>1759</v>
      </c>
      <c r="F253" s="926">
        <f>F249</f>
        <v>1878</v>
      </c>
      <c r="G253" s="824" t="s">
        <v>1653</v>
      </c>
      <c r="O253" s="857"/>
    </row>
    <row r="254" spans="1:15" hidden="1">
      <c r="A254" s="923"/>
      <c r="E254" s="906" t="s">
        <v>1658</v>
      </c>
      <c r="F254" s="926">
        <f>F252-F253</f>
        <v>3.999999999996362E-2</v>
      </c>
      <c r="G254" s="824" t="s">
        <v>1653</v>
      </c>
      <c r="O254" s="857"/>
    </row>
    <row r="255" spans="1:15" hidden="1">
      <c r="A255" s="915"/>
      <c r="B255" s="916"/>
      <c r="C255" s="917"/>
      <c r="D255" s="916"/>
      <c r="E255" s="916"/>
      <c r="F255" s="916"/>
      <c r="G255" s="916"/>
      <c r="H255" s="916"/>
      <c r="I255" s="916"/>
      <c r="J255" s="916"/>
      <c r="K255" s="916"/>
      <c r="L255" s="916"/>
      <c r="M255" s="916"/>
      <c r="N255" s="916"/>
      <c r="O255" s="891"/>
    </row>
    <row r="256" spans="1:15" ht="15.75">
      <c r="A256" s="1395" t="s">
        <v>1768</v>
      </c>
      <c r="B256" s="1395"/>
      <c r="C256" s="1395"/>
      <c r="D256" s="1395"/>
      <c r="E256" s="1395"/>
      <c r="F256" s="1395"/>
      <c r="G256" s="1395"/>
      <c r="H256" s="1395"/>
      <c r="I256" s="1395"/>
      <c r="J256" s="1395"/>
      <c r="K256" s="1395"/>
      <c r="L256" s="1395"/>
      <c r="M256" s="1395"/>
      <c r="N256" s="1395"/>
      <c r="O256" s="1395"/>
    </row>
    <row r="257" spans="1:17">
      <c r="A257" s="942" t="s">
        <v>1711</v>
      </c>
      <c r="B257" s="943"/>
      <c r="C257" s="944"/>
      <c r="D257" s="945"/>
      <c r="E257" s="945"/>
      <c r="F257" s="945"/>
      <c r="G257" s="945"/>
      <c r="H257" s="945"/>
      <c r="I257" s="945"/>
      <c r="J257" s="945"/>
      <c r="K257" s="945"/>
      <c r="L257" s="945"/>
      <c r="M257" s="945"/>
      <c r="N257" s="945"/>
      <c r="O257" s="946"/>
      <c r="Q257" s="824" t="s">
        <v>1769</v>
      </c>
    </row>
    <row r="258" spans="1:17">
      <c r="A258" s="923"/>
      <c r="O258" s="857"/>
    </row>
    <row r="259" spans="1:17">
      <c r="A259" s="923"/>
      <c r="O259" s="857"/>
    </row>
    <row r="260" spans="1:17">
      <c r="A260" s="923"/>
      <c r="O260" s="857"/>
    </row>
    <row r="261" spans="1:17">
      <c r="A261" s="923"/>
      <c r="O261" s="857"/>
    </row>
    <row r="262" spans="1:17">
      <c r="A262" s="923"/>
      <c r="O262" s="857"/>
    </row>
    <row r="263" spans="1:17">
      <c r="A263" s="923"/>
      <c r="O263" s="857"/>
    </row>
    <row r="264" spans="1:17">
      <c r="A264" s="923"/>
      <c r="O264" s="857"/>
    </row>
    <row r="265" spans="1:17">
      <c r="A265" s="923"/>
      <c r="O265" s="857"/>
    </row>
    <row r="266" spans="1:17">
      <c r="A266" s="923"/>
      <c r="O266" s="857"/>
    </row>
    <row r="267" spans="1:17">
      <c r="A267" s="923"/>
      <c r="O267" s="857"/>
    </row>
    <row r="268" spans="1:17">
      <c r="A268" s="923"/>
      <c r="O268" s="857"/>
    </row>
    <row r="269" spans="1:17">
      <c r="A269" s="923"/>
      <c r="O269" s="857"/>
    </row>
    <row r="270" spans="1:17">
      <c r="A270" s="923"/>
      <c r="O270" s="857"/>
    </row>
    <row r="271" spans="1:17">
      <c r="A271" s="923"/>
      <c r="O271" s="857"/>
    </row>
    <row r="272" spans="1:17">
      <c r="A272" s="923"/>
      <c r="O272" s="857"/>
    </row>
    <row r="273" spans="1:15">
      <c r="A273" s="923"/>
      <c r="O273" s="857"/>
    </row>
    <row r="274" spans="1:15">
      <c r="A274" s="923"/>
      <c r="O274" s="857"/>
    </row>
    <row r="275" spans="1:15">
      <c r="A275" s="923"/>
      <c r="O275" s="857"/>
    </row>
    <row r="276" spans="1:15">
      <c r="A276" s="923"/>
      <c r="O276" s="857"/>
    </row>
    <row r="277" spans="1:15">
      <c r="A277" s="923"/>
      <c r="O277" s="857"/>
    </row>
    <row r="278" spans="1:15">
      <c r="A278" s="923"/>
      <c r="O278" s="857"/>
    </row>
    <row r="279" spans="1:15">
      <c r="A279" s="923"/>
      <c r="O279" s="857"/>
    </row>
    <row r="280" spans="1:15">
      <c r="A280" s="923"/>
      <c r="O280" s="857"/>
    </row>
    <row r="281" spans="1:15">
      <c r="A281" s="923"/>
      <c r="O281" s="857"/>
    </row>
    <row r="282" spans="1:15">
      <c r="A282" s="923"/>
      <c r="O282" s="857"/>
    </row>
    <row r="283" spans="1:15">
      <c r="A283" s="923"/>
      <c r="O283" s="857"/>
    </row>
    <row r="284" spans="1:15">
      <c r="A284" s="923"/>
      <c r="O284" s="857"/>
    </row>
    <row r="285" spans="1:15">
      <c r="A285" s="923"/>
      <c r="O285" s="857"/>
    </row>
    <row r="286" spans="1:15">
      <c r="A286" s="923"/>
      <c r="O286" s="857"/>
    </row>
    <row r="287" spans="1:15">
      <c r="A287" s="923"/>
      <c r="O287" s="857"/>
    </row>
    <row r="288" spans="1:15">
      <c r="A288" s="923"/>
      <c r="O288" s="857"/>
    </row>
    <row r="289" spans="1:15">
      <c r="A289" s="923"/>
      <c r="O289" s="857"/>
    </row>
    <row r="290" spans="1:15">
      <c r="A290" s="923"/>
      <c r="O290" s="857"/>
    </row>
    <row r="291" spans="1:15">
      <c r="A291" s="923"/>
      <c r="O291" s="857"/>
    </row>
    <row r="292" spans="1:15">
      <c r="A292" s="923"/>
      <c r="O292" s="857"/>
    </row>
    <row r="293" spans="1:15">
      <c r="A293" s="923"/>
      <c r="O293" s="857"/>
    </row>
    <row r="294" spans="1:15">
      <c r="A294" s="923"/>
      <c r="O294" s="857"/>
    </row>
    <row r="295" spans="1:15">
      <c r="A295" s="923"/>
      <c r="O295" s="857"/>
    </row>
    <row r="296" spans="1:15" ht="15.75" thickBot="1">
      <c r="A296" s="923"/>
      <c r="O296" s="857"/>
    </row>
    <row r="297" spans="1:15" ht="15.75" thickBot="1">
      <c r="A297" s="923"/>
      <c r="I297" s="1394" t="s">
        <v>1748</v>
      </c>
      <c r="J297" s="1394"/>
      <c r="O297" s="857"/>
    </row>
    <row r="298" spans="1:15" ht="15.75" thickBot="1">
      <c r="A298" s="923"/>
      <c r="I298" s="1394"/>
      <c r="J298" s="1394"/>
      <c r="O298" s="857"/>
    </row>
    <row r="299" spans="1:15" ht="17.25">
      <c r="A299" s="923"/>
      <c r="I299" s="924"/>
      <c r="J299" s="947" t="s">
        <v>1615</v>
      </c>
      <c r="O299" s="857"/>
    </row>
    <row r="300" spans="1:15">
      <c r="A300" s="923"/>
      <c r="I300" s="924"/>
      <c r="J300" s="1392">
        <v>0.1</v>
      </c>
      <c r="O300" s="857"/>
    </row>
    <row r="301" spans="1:15" ht="18.75" customHeight="1">
      <c r="A301" s="923"/>
      <c r="I301" s="924"/>
      <c r="J301" s="1392"/>
      <c r="M301" s="926"/>
      <c r="O301" s="857"/>
    </row>
    <row r="302" spans="1:15">
      <c r="A302" s="923"/>
      <c r="I302" s="924"/>
      <c r="N302" s="926"/>
      <c r="O302" s="857"/>
    </row>
    <row r="303" spans="1:15" ht="14.25" customHeight="1" thickBot="1">
      <c r="A303" s="923"/>
      <c r="G303" s="824">
        <f>((121-0)*20)/1000</f>
        <v>2.42</v>
      </c>
      <c r="H303" s="906" t="s">
        <v>1749</v>
      </c>
      <c r="I303" s="927"/>
      <c r="J303" s="928"/>
      <c r="K303" s="926">
        <f>(((243-121)*20)+(3))/1000</f>
        <v>2.4430000000000001</v>
      </c>
      <c r="L303" s="906" t="s">
        <v>1749</v>
      </c>
      <c r="O303" s="857"/>
    </row>
    <row r="304" spans="1:15" ht="15" customHeight="1" thickBot="1">
      <c r="A304" s="923"/>
      <c r="B304" s="1393" t="s">
        <v>1770</v>
      </c>
      <c r="C304" s="929">
        <v>666</v>
      </c>
      <c r="D304" s="930" t="s">
        <v>1751</v>
      </c>
      <c r="E304" s="927"/>
      <c r="F304" s="931"/>
      <c r="G304" s="932"/>
      <c r="H304" s="932"/>
      <c r="I304" s="932"/>
      <c r="J304" s="933"/>
      <c r="K304" s="934"/>
      <c r="L304" s="935"/>
      <c r="O304" s="857"/>
    </row>
    <row r="305" spans="1:17" ht="15.75" thickBot="1">
      <c r="A305" s="923"/>
      <c r="B305" s="1393"/>
      <c r="F305" s="936"/>
      <c r="G305" s="937"/>
      <c r="H305" s="937"/>
      <c r="I305" s="937"/>
      <c r="J305" s="938"/>
      <c r="K305" s="939"/>
      <c r="L305" s="940"/>
      <c r="O305" s="857"/>
    </row>
    <row r="306" spans="1:17">
      <c r="A306" s="923"/>
      <c r="F306" s="906" t="s">
        <v>1752</v>
      </c>
      <c r="J306" s="906" t="s">
        <v>1659</v>
      </c>
      <c r="L306" s="941" t="s">
        <v>1649</v>
      </c>
      <c r="O306" s="857"/>
    </row>
    <row r="307" spans="1:17">
      <c r="A307" s="923"/>
      <c r="O307" s="857"/>
    </row>
    <row r="308" spans="1:17">
      <c r="A308" s="923"/>
      <c r="O308" s="857"/>
    </row>
    <row r="309" spans="1:17">
      <c r="A309" s="923"/>
      <c r="O309" s="857"/>
    </row>
    <row r="310" spans="1:17">
      <c r="A310" s="923"/>
      <c r="B310" s="906" t="s">
        <v>1771</v>
      </c>
      <c r="F310" s="926">
        <f>C304</f>
        <v>666</v>
      </c>
      <c r="G310" s="824" t="s">
        <v>1653</v>
      </c>
      <c r="O310" s="857"/>
    </row>
    <row r="311" spans="1:17">
      <c r="A311" s="923"/>
      <c r="B311" s="906" t="s">
        <v>1772</v>
      </c>
      <c r="F311" s="926">
        <f>G303</f>
        <v>2.42</v>
      </c>
      <c r="G311" s="824" t="s">
        <v>1653</v>
      </c>
      <c r="O311" s="857"/>
    </row>
    <row r="312" spans="1:17">
      <c r="A312" s="923"/>
      <c r="B312" s="906" t="s">
        <v>1773</v>
      </c>
      <c r="F312" s="926">
        <f>J300</f>
        <v>0.1</v>
      </c>
      <c r="G312" s="824" t="s">
        <v>1653</v>
      </c>
      <c r="O312" s="857"/>
    </row>
    <row r="313" spans="1:17">
      <c r="A313" s="923"/>
      <c r="B313" s="906" t="s">
        <v>1774</v>
      </c>
      <c r="F313" s="926">
        <f>SUM(F310:F312)</f>
        <v>668.52</v>
      </c>
      <c r="G313" s="824" t="s">
        <v>1653</v>
      </c>
      <c r="O313" s="857"/>
    </row>
    <row r="314" spans="1:17">
      <c r="A314" s="923"/>
      <c r="E314" s="824" t="s">
        <v>1759</v>
      </c>
      <c r="F314" s="926">
        <f>F310</f>
        <v>666</v>
      </c>
      <c r="G314" s="824" t="s">
        <v>1653</v>
      </c>
      <c r="O314" s="857"/>
    </row>
    <row r="315" spans="1:17">
      <c r="A315" s="923"/>
      <c r="E315" s="906" t="s">
        <v>1658</v>
      </c>
      <c r="F315" s="926">
        <f>F313-F314</f>
        <v>2.5199999999999818</v>
      </c>
      <c r="G315" s="824" t="s">
        <v>1653</v>
      </c>
      <c r="O315" s="857"/>
    </row>
    <row r="316" spans="1:17">
      <c r="A316" s="915"/>
      <c r="B316" s="916"/>
      <c r="C316" s="917"/>
      <c r="D316" s="916"/>
      <c r="E316" s="916"/>
      <c r="F316" s="916"/>
      <c r="G316" s="916"/>
      <c r="H316" s="916"/>
      <c r="I316" s="916"/>
      <c r="J316" s="916"/>
      <c r="K316" s="916"/>
      <c r="L316" s="916"/>
      <c r="M316" s="916"/>
      <c r="N316" s="916"/>
      <c r="O316" s="891"/>
    </row>
    <row r="317" spans="1:17">
      <c r="A317" s="942" t="s">
        <v>1775</v>
      </c>
      <c r="B317" s="943"/>
      <c r="C317" s="944"/>
      <c r="D317" s="945"/>
      <c r="E317" s="945"/>
      <c r="F317" s="945"/>
      <c r="G317" s="945"/>
      <c r="H317" s="945"/>
      <c r="I317" s="945"/>
      <c r="J317" s="945"/>
      <c r="K317" s="945"/>
      <c r="L317" s="945"/>
      <c r="M317" s="945"/>
      <c r="N317" s="945"/>
      <c r="O317" s="946"/>
      <c r="Q317" s="824" t="s">
        <v>1769</v>
      </c>
    </row>
    <row r="318" spans="1:17">
      <c r="A318" s="923"/>
      <c r="O318" s="857"/>
    </row>
    <row r="319" spans="1:17">
      <c r="A319" s="923"/>
      <c r="O319" s="857"/>
    </row>
    <row r="320" spans="1:17">
      <c r="A320" s="923"/>
      <c r="O320" s="857"/>
    </row>
    <row r="321" spans="1:15">
      <c r="A321" s="923"/>
      <c r="O321" s="857"/>
    </row>
    <row r="322" spans="1:15">
      <c r="A322" s="923"/>
      <c r="O322" s="857"/>
    </row>
    <row r="323" spans="1:15">
      <c r="A323" s="923"/>
      <c r="O323" s="857"/>
    </row>
    <row r="324" spans="1:15">
      <c r="A324" s="923"/>
      <c r="O324" s="857"/>
    </row>
    <row r="325" spans="1:15">
      <c r="A325" s="923"/>
      <c r="O325" s="857"/>
    </row>
    <row r="326" spans="1:15">
      <c r="A326" s="923"/>
      <c r="O326" s="857"/>
    </row>
    <row r="327" spans="1:15">
      <c r="A327" s="923"/>
      <c r="O327" s="857"/>
    </row>
    <row r="328" spans="1:15">
      <c r="A328" s="923"/>
      <c r="O328" s="857"/>
    </row>
    <row r="329" spans="1:15">
      <c r="A329" s="923"/>
      <c r="O329" s="857"/>
    </row>
    <row r="330" spans="1:15">
      <c r="A330" s="923"/>
      <c r="O330" s="857"/>
    </row>
    <row r="331" spans="1:15">
      <c r="A331" s="923"/>
      <c r="O331" s="857"/>
    </row>
    <row r="332" spans="1:15">
      <c r="A332" s="923"/>
      <c r="O332" s="857"/>
    </row>
    <row r="333" spans="1:15">
      <c r="A333" s="923"/>
      <c r="O333" s="857"/>
    </row>
    <row r="334" spans="1:15">
      <c r="A334" s="923"/>
      <c r="O334" s="857"/>
    </row>
    <row r="335" spans="1:15">
      <c r="A335" s="923"/>
      <c r="O335" s="857"/>
    </row>
    <row r="336" spans="1:15">
      <c r="A336" s="923"/>
      <c r="O336" s="857"/>
    </row>
    <row r="337" spans="1:15">
      <c r="A337" s="923"/>
      <c r="O337" s="857"/>
    </row>
    <row r="338" spans="1:15">
      <c r="A338" s="923"/>
      <c r="O338" s="857"/>
    </row>
    <row r="339" spans="1:15">
      <c r="A339" s="923"/>
      <c r="O339" s="857"/>
    </row>
    <row r="340" spans="1:15">
      <c r="A340" s="923"/>
      <c r="O340" s="857"/>
    </row>
    <row r="341" spans="1:15">
      <c r="A341" s="923"/>
      <c r="O341" s="857"/>
    </row>
    <row r="342" spans="1:15">
      <c r="A342" s="923"/>
      <c r="O342" s="857"/>
    </row>
    <row r="343" spans="1:15">
      <c r="A343" s="923"/>
      <c r="O343" s="857"/>
    </row>
    <row r="344" spans="1:15">
      <c r="A344" s="923"/>
      <c r="O344" s="857"/>
    </row>
    <row r="345" spans="1:15">
      <c r="A345" s="923"/>
      <c r="O345" s="857"/>
    </row>
    <row r="346" spans="1:15">
      <c r="A346" s="923"/>
      <c r="O346" s="857"/>
    </row>
    <row r="347" spans="1:15">
      <c r="A347" s="923"/>
      <c r="O347" s="857"/>
    </row>
    <row r="348" spans="1:15">
      <c r="A348" s="923"/>
      <c r="O348" s="857"/>
    </row>
    <row r="349" spans="1:15">
      <c r="A349" s="923"/>
      <c r="O349" s="857"/>
    </row>
    <row r="350" spans="1:15">
      <c r="A350" s="923"/>
      <c r="O350" s="857"/>
    </row>
    <row r="351" spans="1:15">
      <c r="A351" s="923"/>
      <c r="O351" s="857"/>
    </row>
    <row r="352" spans="1:15">
      <c r="A352" s="923"/>
      <c r="O352" s="857"/>
    </row>
    <row r="353" spans="1:15">
      <c r="A353" s="923"/>
      <c r="O353" s="857"/>
    </row>
    <row r="354" spans="1:15">
      <c r="A354" s="923"/>
      <c r="O354" s="857"/>
    </row>
    <row r="355" spans="1:15">
      <c r="A355" s="923"/>
      <c r="O355" s="857"/>
    </row>
    <row r="356" spans="1:15" ht="15.75" thickBot="1">
      <c r="A356" s="923"/>
      <c r="O356" s="857"/>
    </row>
    <row r="357" spans="1:15" ht="15.75" thickBot="1">
      <c r="A357" s="923"/>
      <c r="I357" s="1394" t="s">
        <v>1748</v>
      </c>
      <c r="J357" s="1394"/>
      <c r="O357" s="857"/>
    </row>
    <row r="358" spans="1:15" ht="15.75" thickBot="1">
      <c r="A358" s="923"/>
      <c r="I358" s="1394"/>
      <c r="J358" s="1394"/>
      <c r="O358" s="857"/>
    </row>
    <row r="359" spans="1:15" ht="17.25">
      <c r="A359" s="923"/>
      <c r="I359" s="924"/>
      <c r="J359" s="947" t="s">
        <v>1615</v>
      </c>
      <c r="O359" s="857"/>
    </row>
    <row r="360" spans="1:15">
      <c r="A360" s="923"/>
      <c r="I360" s="924"/>
      <c r="J360" s="1392">
        <v>0.1</v>
      </c>
      <c r="O360" s="857"/>
    </row>
    <row r="361" spans="1:15" ht="18.75" customHeight="1">
      <c r="A361" s="923"/>
      <c r="I361" s="924"/>
      <c r="J361" s="1392"/>
      <c r="M361" s="926"/>
      <c r="O361" s="857"/>
    </row>
    <row r="362" spans="1:15">
      <c r="A362" s="923"/>
      <c r="I362" s="924"/>
      <c r="N362" s="926"/>
      <c r="O362" s="857"/>
    </row>
    <row r="363" spans="1:15" ht="14.25" customHeight="1" thickBot="1">
      <c r="A363" s="923"/>
      <c r="G363" s="824">
        <f>((121-0)*20)/1000</f>
        <v>2.42</v>
      </c>
      <c r="H363" s="906" t="s">
        <v>1749</v>
      </c>
      <c r="I363" s="927"/>
      <c r="J363" s="928"/>
      <c r="K363" s="926">
        <f>(((243-121)*20)+(3))/1000</f>
        <v>2.4430000000000001</v>
      </c>
      <c r="L363" s="906" t="s">
        <v>1749</v>
      </c>
      <c r="O363" s="857"/>
    </row>
    <row r="364" spans="1:15" ht="15" customHeight="1" thickBot="1">
      <c r="A364" s="923"/>
      <c r="B364" s="1393" t="s">
        <v>1775</v>
      </c>
      <c r="C364" s="929">
        <v>657</v>
      </c>
      <c r="D364" s="930" t="s">
        <v>1751</v>
      </c>
      <c r="E364" s="927"/>
      <c r="F364" s="931"/>
      <c r="G364" s="932"/>
      <c r="H364" s="932"/>
      <c r="I364" s="932"/>
      <c r="J364" s="933"/>
      <c r="K364" s="934"/>
      <c r="L364" s="935"/>
      <c r="O364" s="857"/>
    </row>
    <row r="365" spans="1:15" ht="15.75" thickBot="1">
      <c r="A365" s="923"/>
      <c r="B365" s="1393"/>
      <c r="F365" s="936"/>
      <c r="G365" s="937"/>
      <c r="H365" s="937"/>
      <c r="I365" s="937"/>
      <c r="J365" s="938"/>
      <c r="K365" s="939"/>
      <c r="L365" s="940"/>
      <c r="O365" s="857"/>
    </row>
    <row r="366" spans="1:15">
      <c r="A366" s="923"/>
      <c r="F366" s="906" t="s">
        <v>1752</v>
      </c>
      <c r="J366" s="906" t="s">
        <v>1659</v>
      </c>
      <c r="L366" s="941" t="s">
        <v>1649</v>
      </c>
      <c r="O366" s="857"/>
    </row>
    <row r="367" spans="1:15">
      <c r="A367" s="923"/>
      <c r="O367" s="857"/>
    </row>
    <row r="368" spans="1:15">
      <c r="A368" s="923"/>
      <c r="O368" s="857"/>
    </row>
    <row r="369" spans="1:17">
      <c r="A369" s="923"/>
      <c r="O369" s="857"/>
    </row>
    <row r="370" spans="1:17">
      <c r="A370" s="923"/>
      <c r="B370" s="906" t="s">
        <v>1776</v>
      </c>
      <c r="F370" s="926">
        <f>C364</f>
        <v>657</v>
      </c>
      <c r="G370" s="824" t="s">
        <v>1653</v>
      </c>
      <c r="O370" s="857"/>
    </row>
    <row r="371" spans="1:17">
      <c r="A371" s="923"/>
      <c r="B371" s="906" t="s">
        <v>1772</v>
      </c>
      <c r="F371" s="926">
        <f>G363</f>
        <v>2.42</v>
      </c>
      <c r="G371" s="824" t="s">
        <v>1653</v>
      </c>
      <c r="O371" s="857"/>
    </row>
    <row r="372" spans="1:17">
      <c r="A372" s="923"/>
      <c r="B372" s="906" t="s">
        <v>1773</v>
      </c>
      <c r="F372" s="926">
        <f>J360</f>
        <v>0.1</v>
      </c>
      <c r="G372" s="824" t="s">
        <v>1653</v>
      </c>
      <c r="O372" s="857"/>
    </row>
    <row r="373" spans="1:17">
      <c r="A373" s="923"/>
      <c r="B373" s="906" t="s">
        <v>1777</v>
      </c>
      <c r="F373" s="926">
        <f>SUM(F370:F372)</f>
        <v>659.52</v>
      </c>
      <c r="G373" s="824" t="s">
        <v>1653</v>
      </c>
      <c r="O373" s="857"/>
    </row>
    <row r="374" spans="1:17">
      <c r="A374" s="923"/>
      <c r="E374" s="824" t="s">
        <v>1759</v>
      </c>
      <c r="F374" s="926">
        <f>F370</f>
        <v>657</v>
      </c>
      <c r="G374" s="824" t="s">
        <v>1653</v>
      </c>
      <c r="O374" s="857"/>
    </row>
    <row r="375" spans="1:17">
      <c r="A375" s="923"/>
      <c r="E375" s="906" t="s">
        <v>1658</v>
      </c>
      <c r="F375" s="926">
        <f>F373-F374</f>
        <v>2.5199999999999818</v>
      </c>
      <c r="G375" s="824" t="s">
        <v>1653</v>
      </c>
      <c r="O375" s="857"/>
    </row>
    <row r="376" spans="1:17">
      <c r="A376" s="915"/>
      <c r="B376" s="916"/>
      <c r="C376" s="917"/>
      <c r="D376" s="916"/>
      <c r="E376" s="916"/>
      <c r="F376" s="916"/>
      <c r="G376" s="916"/>
      <c r="H376" s="916"/>
      <c r="I376" s="916"/>
      <c r="J376" s="916"/>
      <c r="K376" s="916"/>
      <c r="L376" s="916"/>
      <c r="M376" s="916"/>
      <c r="N376" s="916"/>
      <c r="O376" s="891"/>
    </row>
    <row r="377" spans="1:17">
      <c r="A377" s="942" t="s">
        <v>1778</v>
      </c>
      <c r="B377" s="943"/>
      <c r="C377" s="944"/>
      <c r="D377" s="945"/>
      <c r="E377" s="945"/>
      <c r="F377" s="945"/>
      <c r="G377" s="945"/>
      <c r="H377" s="945"/>
      <c r="I377" s="945"/>
      <c r="J377" s="945"/>
      <c r="K377" s="945"/>
      <c r="L377" s="945"/>
      <c r="M377" s="945"/>
      <c r="N377" s="945"/>
      <c r="O377" s="946"/>
      <c r="Q377" s="824" t="s">
        <v>1769</v>
      </c>
    </row>
    <row r="378" spans="1:17">
      <c r="A378" s="923"/>
      <c r="O378" s="857"/>
    </row>
    <row r="379" spans="1:17">
      <c r="A379" s="923"/>
      <c r="O379" s="857"/>
    </row>
    <row r="380" spans="1:17">
      <c r="A380" s="923"/>
      <c r="O380" s="857"/>
    </row>
    <row r="381" spans="1:17">
      <c r="A381" s="923"/>
      <c r="O381" s="857"/>
    </row>
    <row r="382" spans="1:17">
      <c r="A382" s="923"/>
      <c r="O382" s="857"/>
    </row>
    <row r="383" spans="1:17">
      <c r="A383" s="923"/>
      <c r="O383" s="857"/>
    </row>
    <row r="384" spans="1:17">
      <c r="A384" s="923"/>
      <c r="O384" s="857"/>
    </row>
    <row r="385" spans="1:15">
      <c r="A385" s="923"/>
      <c r="O385" s="857"/>
    </row>
    <row r="386" spans="1:15">
      <c r="A386" s="923"/>
      <c r="O386" s="857"/>
    </row>
    <row r="387" spans="1:15">
      <c r="A387" s="923"/>
      <c r="O387" s="857"/>
    </row>
    <row r="388" spans="1:15">
      <c r="A388" s="923"/>
      <c r="O388" s="857"/>
    </row>
    <row r="389" spans="1:15">
      <c r="A389" s="923"/>
      <c r="O389" s="857"/>
    </row>
    <row r="390" spans="1:15">
      <c r="A390" s="923"/>
      <c r="O390" s="857"/>
    </row>
    <row r="391" spans="1:15">
      <c r="A391" s="923"/>
      <c r="O391" s="857"/>
    </row>
    <row r="392" spans="1:15">
      <c r="A392" s="923"/>
      <c r="O392" s="857"/>
    </row>
    <row r="393" spans="1:15">
      <c r="A393" s="923"/>
      <c r="O393" s="857"/>
    </row>
    <row r="394" spans="1:15">
      <c r="A394" s="923"/>
      <c r="O394" s="857"/>
    </row>
    <row r="395" spans="1:15">
      <c r="A395" s="923"/>
      <c r="O395" s="857"/>
    </row>
    <row r="396" spans="1:15">
      <c r="A396" s="923"/>
      <c r="O396" s="857"/>
    </row>
    <row r="397" spans="1:15">
      <c r="A397" s="923"/>
      <c r="O397" s="857"/>
    </row>
    <row r="398" spans="1:15">
      <c r="A398" s="923"/>
      <c r="O398" s="857"/>
    </row>
    <row r="399" spans="1:15">
      <c r="A399" s="923"/>
      <c r="O399" s="857"/>
    </row>
    <row r="400" spans="1:15">
      <c r="A400" s="923"/>
      <c r="O400" s="857"/>
    </row>
    <row r="401" spans="1:15">
      <c r="A401" s="923"/>
      <c r="O401" s="857"/>
    </row>
    <row r="402" spans="1:15">
      <c r="A402" s="923"/>
      <c r="O402" s="857"/>
    </row>
    <row r="403" spans="1:15">
      <c r="A403" s="923"/>
      <c r="O403" s="857"/>
    </row>
    <row r="404" spans="1:15">
      <c r="A404" s="923"/>
      <c r="O404" s="857"/>
    </row>
    <row r="405" spans="1:15">
      <c r="A405" s="923"/>
      <c r="O405" s="857"/>
    </row>
    <row r="406" spans="1:15">
      <c r="A406" s="923"/>
      <c r="O406" s="857"/>
    </row>
    <row r="407" spans="1:15">
      <c r="A407" s="923"/>
      <c r="O407" s="857"/>
    </row>
    <row r="408" spans="1:15">
      <c r="A408" s="923"/>
      <c r="O408" s="857"/>
    </row>
    <row r="409" spans="1:15">
      <c r="A409" s="923"/>
      <c r="O409" s="857"/>
    </row>
    <row r="410" spans="1:15">
      <c r="A410" s="923"/>
      <c r="O410" s="857"/>
    </row>
    <row r="411" spans="1:15">
      <c r="A411" s="923"/>
      <c r="O411" s="857"/>
    </row>
    <row r="412" spans="1:15">
      <c r="A412" s="923"/>
      <c r="O412" s="857"/>
    </row>
    <row r="413" spans="1:15">
      <c r="A413" s="923"/>
      <c r="O413" s="857"/>
    </row>
    <row r="414" spans="1:15">
      <c r="A414" s="923"/>
      <c r="O414" s="857"/>
    </row>
    <row r="415" spans="1:15">
      <c r="A415" s="923"/>
      <c r="O415" s="857"/>
    </row>
    <row r="416" spans="1:15" ht="15.75" thickBot="1">
      <c r="A416" s="923"/>
      <c r="O416" s="857"/>
    </row>
    <row r="417" spans="1:15" ht="15.75" thickBot="1">
      <c r="A417" s="923"/>
      <c r="I417" s="1394" t="s">
        <v>1748</v>
      </c>
      <c r="J417" s="1394"/>
      <c r="O417" s="857"/>
    </row>
    <row r="418" spans="1:15" ht="15.75" thickBot="1">
      <c r="A418" s="923"/>
      <c r="I418" s="1394"/>
      <c r="J418" s="1394"/>
      <c r="O418" s="857"/>
    </row>
    <row r="419" spans="1:15" ht="17.25">
      <c r="A419" s="923"/>
      <c r="I419" s="924"/>
      <c r="J419" s="947" t="s">
        <v>1615</v>
      </c>
      <c r="O419" s="857"/>
    </row>
    <row r="420" spans="1:15">
      <c r="A420" s="923"/>
      <c r="I420" s="924"/>
      <c r="J420" s="1392">
        <v>0.1</v>
      </c>
      <c r="O420" s="857"/>
    </row>
    <row r="421" spans="1:15" ht="18.75" customHeight="1">
      <c r="A421" s="923"/>
      <c r="I421" s="924"/>
      <c r="J421" s="1392"/>
      <c r="M421" s="926"/>
      <c r="O421" s="857"/>
    </row>
    <row r="422" spans="1:15">
      <c r="A422" s="923"/>
      <c r="I422" s="924"/>
      <c r="N422" s="926"/>
      <c r="O422" s="857"/>
    </row>
    <row r="423" spans="1:15" ht="14.25" customHeight="1" thickBot="1">
      <c r="A423" s="923"/>
      <c r="G423" s="824">
        <f>((121-0)*20)/1000</f>
        <v>2.42</v>
      </c>
      <c r="H423" s="906" t="s">
        <v>1749</v>
      </c>
      <c r="I423" s="927"/>
      <c r="J423" s="928"/>
      <c r="K423" s="926">
        <f>(((243-121)*20)+(3))/1000</f>
        <v>2.4430000000000001</v>
      </c>
      <c r="L423" s="906" t="s">
        <v>1749</v>
      </c>
      <c r="O423" s="857"/>
    </row>
    <row r="424" spans="1:15" ht="15" customHeight="1" thickBot="1">
      <c r="A424" s="923"/>
      <c r="B424" s="1393" t="s">
        <v>1778</v>
      </c>
      <c r="C424" s="929">
        <v>532</v>
      </c>
      <c r="D424" s="930" t="s">
        <v>1751</v>
      </c>
      <c r="E424" s="927"/>
      <c r="F424" s="931"/>
      <c r="G424" s="932"/>
      <c r="H424" s="932"/>
      <c r="I424" s="932"/>
      <c r="J424" s="933"/>
      <c r="K424" s="934"/>
      <c r="L424" s="935"/>
      <c r="O424" s="857"/>
    </row>
    <row r="425" spans="1:15" ht="15.75" thickBot="1">
      <c r="A425" s="923"/>
      <c r="B425" s="1393"/>
      <c r="F425" s="936"/>
      <c r="G425" s="937"/>
      <c r="H425" s="937"/>
      <c r="I425" s="937"/>
      <c r="J425" s="938"/>
      <c r="K425" s="939"/>
      <c r="L425" s="940"/>
      <c r="O425" s="857"/>
    </row>
    <row r="426" spans="1:15">
      <c r="A426" s="923"/>
      <c r="F426" s="906" t="s">
        <v>1752</v>
      </c>
      <c r="J426" s="906" t="s">
        <v>1659</v>
      </c>
      <c r="L426" s="941" t="s">
        <v>1649</v>
      </c>
      <c r="O426" s="857"/>
    </row>
    <row r="427" spans="1:15">
      <c r="A427" s="923"/>
      <c r="O427" s="857"/>
    </row>
    <row r="428" spans="1:15">
      <c r="A428" s="923"/>
      <c r="O428" s="857"/>
    </row>
    <row r="429" spans="1:15">
      <c r="A429" s="923"/>
      <c r="O429" s="857"/>
    </row>
    <row r="430" spans="1:15">
      <c r="A430" s="923"/>
      <c r="B430" s="906" t="s">
        <v>1779</v>
      </c>
      <c r="F430" s="926">
        <f>C424</f>
        <v>532</v>
      </c>
      <c r="G430" s="824" t="s">
        <v>1653</v>
      </c>
      <c r="O430" s="857"/>
    </row>
    <row r="431" spans="1:15">
      <c r="A431" s="923"/>
      <c r="B431" s="906" t="s">
        <v>1772</v>
      </c>
      <c r="F431" s="926">
        <f>G423</f>
        <v>2.42</v>
      </c>
      <c r="G431" s="824" t="s">
        <v>1653</v>
      </c>
      <c r="O431" s="857"/>
    </row>
    <row r="432" spans="1:15">
      <c r="A432" s="923"/>
      <c r="B432" s="906" t="s">
        <v>1773</v>
      </c>
      <c r="F432" s="926">
        <f>J420</f>
        <v>0.1</v>
      </c>
      <c r="G432" s="824" t="s">
        <v>1653</v>
      </c>
      <c r="O432" s="857"/>
    </row>
    <row r="433" spans="1:15">
      <c r="A433" s="923"/>
      <c r="B433" s="906" t="s">
        <v>1780</v>
      </c>
      <c r="F433" s="926">
        <f>SUM(F430:F432)</f>
        <v>534.52</v>
      </c>
      <c r="G433" s="824" t="s">
        <v>1653</v>
      </c>
      <c r="O433" s="857"/>
    </row>
    <row r="434" spans="1:15">
      <c r="A434" s="923"/>
      <c r="E434" s="824" t="s">
        <v>1759</v>
      </c>
      <c r="F434" s="926">
        <f>F430</f>
        <v>532</v>
      </c>
      <c r="G434" s="824" t="s">
        <v>1653</v>
      </c>
      <c r="O434" s="857"/>
    </row>
    <row r="435" spans="1:15">
      <c r="A435" s="923"/>
      <c r="E435" s="906" t="s">
        <v>1658</v>
      </c>
      <c r="F435" s="926">
        <f>F433-F434</f>
        <v>2.5199999999999818</v>
      </c>
      <c r="G435" s="824" t="s">
        <v>1653</v>
      </c>
      <c r="O435" s="857"/>
    </row>
    <row r="436" spans="1:15">
      <c r="A436" s="915"/>
      <c r="B436" s="916"/>
      <c r="C436" s="917"/>
      <c r="D436" s="916"/>
      <c r="E436" s="916"/>
      <c r="F436" s="916"/>
      <c r="G436" s="916"/>
      <c r="H436" s="916"/>
      <c r="I436" s="916"/>
      <c r="J436" s="916"/>
      <c r="K436" s="916"/>
      <c r="L436" s="916"/>
      <c r="M436" s="916"/>
      <c r="N436" s="916"/>
      <c r="O436" s="891"/>
    </row>
  </sheetData>
  <mergeCells count="218">
    <mergeCell ref="A1:O1"/>
    <mergeCell ref="A4:M4"/>
    <mergeCell ref="A5:M5"/>
    <mergeCell ref="A6:A7"/>
    <mergeCell ref="B6:B7"/>
    <mergeCell ref="C6:C7"/>
    <mergeCell ref="D6:I7"/>
    <mergeCell ref="J6:J7"/>
    <mergeCell ref="N6:O6"/>
    <mergeCell ref="K8:K9"/>
    <mergeCell ref="L8:L9"/>
    <mergeCell ref="M8:M9"/>
    <mergeCell ref="N8:O8"/>
    <mergeCell ref="A10:A11"/>
    <mergeCell ref="B10:B11"/>
    <mergeCell ref="D10:D11"/>
    <mergeCell ref="E10:E11"/>
    <mergeCell ref="I10:I11"/>
    <mergeCell ref="J10:J11"/>
    <mergeCell ref="A8:A9"/>
    <mergeCell ref="B8:B9"/>
    <mergeCell ref="D8:D9"/>
    <mergeCell ref="E8:E9"/>
    <mergeCell ref="I8:I9"/>
    <mergeCell ref="J8:J9"/>
    <mergeCell ref="K10:K11"/>
    <mergeCell ref="L10:L11"/>
    <mergeCell ref="M10:M11"/>
    <mergeCell ref="N10:O10"/>
    <mergeCell ref="A12:A13"/>
    <mergeCell ref="B12:B13"/>
    <mergeCell ref="D12:D13"/>
    <mergeCell ref="E12:E13"/>
    <mergeCell ref="I12:I13"/>
    <mergeCell ref="J12:J13"/>
    <mergeCell ref="K12:K13"/>
    <mergeCell ref="L12:L13"/>
    <mergeCell ref="M12:M13"/>
    <mergeCell ref="N12:O12"/>
    <mergeCell ref="A14:A15"/>
    <mergeCell ref="B14:B15"/>
    <mergeCell ref="D14:D15"/>
    <mergeCell ref="E14:E15"/>
    <mergeCell ref="I14:I15"/>
    <mergeCell ref="J14:J15"/>
    <mergeCell ref="K14:K15"/>
    <mergeCell ref="L14:L15"/>
    <mergeCell ref="M14:M15"/>
    <mergeCell ref="N14:O14"/>
    <mergeCell ref="A16:A17"/>
    <mergeCell ref="B16:B17"/>
    <mergeCell ref="D16:D17"/>
    <mergeCell ref="E16:E17"/>
    <mergeCell ref="I16:I17"/>
    <mergeCell ref="J16:J17"/>
    <mergeCell ref="N18:O18"/>
    <mergeCell ref="K20:M20"/>
    <mergeCell ref="K21:M21"/>
    <mergeCell ref="K16:K17"/>
    <mergeCell ref="L16:L17"/>
    <mergeCell ref="M16:M17"/>
    <mergeCell ref="N16:O16"/>
    <mergeCell ref="A18:A19"/>
    <mergeCell ref="B18:B19"/>
    <mergeCell ref="D18:D19"/>
    <mergeCell ref="E18:E19"/>
    <mergeCell ref="I18:I19"/>
    <mergeCell ref="J18:J19"/>
    <mergeCell ref="L22:M22"/>
    <mergeCell ref="L23:M23"/>
    <mergeCell ref="K24:M24"/>
    <mergeCell ref="A28:M28"/>
    <mergeCell ref="A29:B29"/>
    <mergeCell ref="D29:F29"/>
    <mergeCell ref="G29:H29"/>
    <mergeCell ref="I29:J29"/>
    <mergeCell ref="K18:K19"/>
    <mergeCell ref="L18:L19"/>
    <mergeCell ref="M18:M19"/>
    <mergeCell ref="G32:H32"/>
    <mergeCell ref="N32:O32"/>
    <mergeCell ref="A33:B33"/>
    <mergeCell ref="G33:H33"/>
    <mergeCell ref="N33:O33"/>
    <mergeCell ref="A34:M34"/>
    <mergeCell ref="N29:O29"/>
    <mergeCell ref="A30:M30"/>
    <mergeCell ref="A31:B31"/>
    <mergeCell ref="D31:F33"/>
    <mergeCell ref="G31:H31"/>
    <mergeCell ref="I31:J33"/>
    <mergeCell ref="K31:K33"/>
    <mergeCell ref="L31:L33"/>
    <mergeCell ref="N31:O31"/>
    <mergeCell ref="A32:B32"/>
    <mergeCell ref="A38:M38"/>
    <mergeCell ref="A39:B39"/>
    <mergeCell ref="D39:F41"/>
    <mergeCell ref="G39:H39"/>
    <mergeCell ref="I39:J41"/>
    <mergeCell ref="K39:K41"/>
    <mergeCell ref="L39:L41"/>
    <mergeCell ref="N35:O35"/>
    <mergeCell ref="A36:B36"/>
    <mergeCell ref="G36:H36"/>
    <mergeCell ref="N36:O36"/>
    <mergeCell ref="A37:B37"/>
    <mergeCell ref="G37:H37"/>
    <mergeCell ref="N37:O37"/>
    <mergeCell ref="A35:B35"/>
    <mergeCell ref="D35:F37"/>
    <mergeCell ref="G35:H35"/>
    <mergeCell ref="I35:J37"/>
    <mergeCell ref="K35:K37"/>
    <mergeCell ref="L35:L37"/>
    <mergeCell ref="A42:M42"/>
    <mergeCell ref="A43:B43"/>
    <mergeCell ref="D43:F45"/>
    <mergeCell ref="G43:H43"/>
    <mergeCell ref="I43:J45"/>
    <mergeCell ref="K43:K45"/>
    <mergeCell ref="L43:L45"/>
    <mergeCell ref="N39:O39"/>
    <mergeCell ref="A40:B40"/>
    <mergeCell ref="G40:H40"/>
    <mergeCell ref="N40:O40"/>
    <mergeCell ref="A41:B41"/>
    <mergeCell ref="G41:H41"/>
    <mergeCell ref="N41:O41"/>
    <mergeCell ref="A55:O55"/>
    <mergeCell ref="A57:C57"/>
    <mergeCell ref="D57:F57"/>
    <mergeCell ref="G57:H57"/>
    <mergeCell ref="I57:J57"/>
    <mergeCell ref="K57:L57"/>
    <mergeCell ref="N43:O43"/>
    <mergeCell ref="A44:B44"/>
    <mergeCell ref="G44:H44"/>
    <mergeCell ref="N44:O44"/>
    <mergeCell ref="A45:B45"/>
    <mergeCell ref="G45:H45"/>
    <mergeCell ref="N45:O45"/>
    <mergeCell ref="A58:L58"/>
    <mergeCell ref="A59:B59"/>
    <mergeCell ref="D59:F61"/>
    <mergeCell ref="G59:H59"/>
    <mergeCell ref="I59:J59"/>
    <mergeCell ref="K59:L59"/>
    <mergeCell ref="A60:B60"/>
    <mergeCell ref="G60:H60"/>
    <mergeCell ref="I60:J60"/>
    <mergeCell ref="K60:L60"/>
    <mergeCell ref="A64:B64"/>
    <mergeCell ref="G64:H64"/>
    <mergeCell ref="I64:J64"/>
    <mergeCell ref="K64:L64"/>
    <mergeCell ref="A65:B65"/>
    <mergeCell ref="G65:H65"/>
    <mergeCell ref="I65:J65"/>
    <mergeCell ref="K65:L65"/>
    <mergeCell ref="A61:B61"/>
    <mergeCell ref="G61:H61"/>
    <mergeCell ref="I61:J61"/>
    <mergeCell ref="K61:L61"/>
    <mergeCell ref="A62:L62"/>
    <mergeCell ref="A63:B63"/>
    <mergeCell ref="D63:F65"/>
    <mergeCell ref="G63:H63"/>
    <mergeCell ref="I63:J63"/>
    <mergeCell ref="K63:L63"/>
    <mergeCell ref="A66:L66"/>
    <mergeCell ref="A67:B67"/>
    <mergeCell ref="D67:F69"/>
    <mergeCell ref="G67:H67"/>
    <mergeCell ref="I67:J67"/>
    <mergeCell ref="K67:L67"/>
    <mergeCell ref="A68:B68"/>
    <mergeCell ref="G68:H68"/>
    <mergeCell ref="I68:J68"/>
    <mergeCell ref="K68:L68"/>
    <mergeCell ref="A69:B69"/>
    <mergeCell ref="G69:H69"/>
    <mergeCell ref="I69:J69"/>
    <mergeCell ref="K69:L69"/>
    <mergeCell ref="A70:L70"/>
    <mergeCell ref="A71:B71"/>
    <mergeCell ref="D71:F73"/>
    <mergeCell ref="G71:H71"/>
    <mergeCell ref="I71:J71"/>
    <mergeCell ref="K71:L71"/>
    <mergeCell ref="A76:O76"/>
    <mergeCell ref="I116:J117"/>
    <mergeCell ref="J119:J120"/>
    <mergeCell ref="B123:B124"/>
    <mergeCell ref="I175:J176"/>
    <mergeCell ref="J178:J179"/>
    <mergeCell ref="A72:B72"/>
    <mergeCell ref="G72:H72"/>
    <mergeCell ref="I72:J72"/>
    <mergeCell ref="K72:L72"/>
    <mergeCell ref="A73:B73"/>
    <mergeCell ref="G73:H73"/>
    <mergeCell ref="I73:J73"/>
    <mergeCell ref="K73:L73"/>
    <mergeCell ref="J420:J421"/>
    <mergeCell ref="B424:B425"/>
    <mergeCell ref="J300:J301"/>
    <mergeCell ref="B304:B305"/>
    <mergeCell ref="I357:J358"/>
    <mergeCell ref="J360:J361"/>
    <mergeCell ref="B364:B365"/>
    <mergeCell ref="I417:J418"/>
    <mergeCell ref="B182:B183"/>
    <mergeCell ref="I236:J237"/>
    <mergeCell ref="J239:J240"/>
    <mergeCell ref="B243:B244"/>
    <mergeCell ref="A256:O256"/>
    <mergeCell ref="I297:J298"/>
  </mergeCells>
  <hyperlinks>
    <hyperlink ref="A52" r:id="rId1" xr:uid="{1D32C32D-C0DB-4150-9876-1DC048E0510F}"/>
  </hyperlinks>
  <printOptions horizontalCentered="1"/>
  <pageMargins left="0.59027777777777801" right="0.39374999999999999" top="0.78749999999999998" bottom="0.39374999999999999" header="0.511811023622047" footer="0.511811023622047"/>
  <pageSetup paperSize="9" scale="48" fitToHeight="0" orientation="portrait" horizontalDpi="300" verticalDpi="300" r:id="rId2"/>
  <rowBreaks count="6" manualBreakCount="6">
    <brk id="75" max="14" man="1"/>
    <brk id="135" max="16383" man="1"/>
    <brk id="194" max="16383" man="1"/>
    <brk id="255" max="16383" man="1"/>
    <brk id="316" max="16383" man="1"/>
    <brk id="376" max="16383" man="1"/>
  </rowBreaks>
  <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B5163-B96E-46D9-80F5-05FD14AC8D00}">
  <sheetPr>
    <pageSetUpPr fitToPage="1"/>
  </sheetPr>
  <dimension ref="A1:Q120"/>
  <sheetViews>
    <sheetView view="pageBreakPreview" zoomScale="90" zoomScaleNormal="96" zoomScaleSheetLayoutView="90" workbookViewId="0">
      <selection activeCell="H7" sqref="H7"/>
    </sheetView>
  </sheetViews>
  <sheetFormatPr defaultColWidth="8.85546875" defaultRowHeight="15"/>
  <cols>
    <col min="1" max="1" width="20.140625" style="553" customWidth="1"/>
    <col min="2" max="2" width="11.28515625" style="553" customWidth="1"/>
    <col min="3" max="3" width="54.5703125" style="553" customWidth="1"/>
    <col min="4" max="4" width="16.7109375" style="553" customWidth="1"/>
    <col min="5" max="5" width="16.7109375" style="553" bestFit="1" customWidth="1"/>
    <col min="6" max="7" width="13.42578125" style="553" customWidth="1"/>
    <col min="8" max="9" width="12.7109375" style="553" customWidth="1"/>
    <col min="10" max="10" width="11" style="553" customWidth="1"/>
    <col min="11" max="11" width="12.85546875" style="553" customWidth="1"/>
    <col min="12" max="12" width="15.5703125" style="553" customWidth="1"/>
    <col min="13" max="13" width="12.85546875" style="553" customWidth="1"/>
    <col min="14" max="14" width="11.7109375" style="553" customWidth="1"/>
    <col min="15" max="15" width="15.7109375" style="553" customWidth="1"/>
    <col min="16" max="16" width="12.28515625" style="553" bestFit="1" customWidth="1"/>
    <col min="17" max="17" width="14.28515625" style="553" customWidth="1"/>
    <col min="18" max="16384" width="8.85546875" style="553"/>
  </cols>
  <sheetData>
    <row r="1" spans="1:17" ht="24.95" customHeight="1" thickBot="1">
      <c r="A1" s="1463" t="s">
        <v>1781</v>
      </c>
      <c r="B1" s="1464"/>
      <c r="C1" s="1464"/>
      <c r="D1" s="1464"/>
      <c r="E1" s="1464"/>
      <c r="F1" s="1464"/>
      <c r="G1" s="1464"/>
      <c r="H1" s="1464"/>
      <c r="I1" s="1464"/>
      <c r="J1" s="1464"/>
      <c r="K1" s="1464"/>
      <c r="L1" s="1464"/>
      <c r="M1" s="1464"/>
      <c r="N1" s="1464"/>
      <c r="O1" s="1464"/>
      <c r="P1" s="1464"/>
      <c r="Q1" s="1465"/>
    </row>
    <row r="2" spans="1:17">
      <c r="A2" s="948"/>
    </row>
    <row r="3" spans="1:17" ht="20.100000000000001" customHeight="1">
      <c r="A3" s="1466" t="s">
        <v>1782</v>
      </c>
      <c r="B3" s="1466"/>
      <c r="C3" s="1466"/>
      <c r="D3" s="1466"/>
      <c r="E3" s="1466"/>
      <c r="P3" s="949"/>
      <c r="Q3" s="950"/>
    </row>
    <row r="4" spans="1:17" ht="20.100000000000001" customHeight="1">
      <c r="A4" s="1460" t="s">
        <v>1783</v>
      </c>
      <c r="B4" s="1460"/>
      <c r="C4" s="1460"/>
      <c r="D4" s="1460"/>
      <c r="E4" s="951">
        <f>Q29</f>
        <v>85250.29</v>
      </c>
      <c r="P4" s="1467"/>
      <c r="Q4" s="1467"/>
    </row>
    <row r="5" spans="1:17" ht="20.100000000000001" customHeight="1">
      <c r="A5" s="1460" t="s">
        <v>1784</v>
      </c>
      <c r="B5" s="1460"/>
      <c r="C5" s="1460"/>
      <c r="D5" s="1460"/>
      <c r="E5" s="951">
        <f>Q69</f>
        <v>356.77</v>
      </c>
      <c r="P5" s="952"/>
      <c r="Q5" s="953"/>
    </row>
    <row r="6" spans="1:17" ht="20.100000000000001" customHeight="1">
      <c r="A6" s="1460" t="s">
        <v>1785</v>
      </c>
      <c r="B6" s="1460"/>
      <c r="C6" s="1460"/>
      <c r="D6" s="1460"/>
      <c r="E6" s="951">
        <f>Q42</f>
        <v>44309.72</v>
      </c>
    </row>
    <row r="7" spans="1:17" ht="20.100000000000001" customHeight="1">
      <c r="A7" s="1460" t="s">
        <v>1786</v>
      </c>
      <c r="B7" s="1460"/>
      <c r="C7" s="1460"/>
      <c r="D7" s="1460"/>
      <c r="E7" s="954" t="s">
        <v>1787</v>
      </c>
    </row>
    <row r="8" spans="1:17" ht="20.100000000000001" customHeight="1">
      <c r="A8" s="1461" t="s">
        <v>1788</v>
      </c>
      <c r="B8" s="1461"/>
      <c r="C8" s="1461"/>
      <c r="D8" s="1461"/>
      <c r="E8" s="955">
        <f>SUM(E4:E7)</f>
        <v>129916.78</v>
      </c>
    </row>
    <row r="9" spans="1:17" ht="20.100000000000001" customHeight="1">
      <c r="A9" s="1461" t="s">
        <v>1789</v>
      </c>
      <c r="B9" s="1461"/>
      <c r="C9" s="1461"/>
      <c r="D9" s="1461"/>
      <c r="E9" s="955">
        <f>E8</f>
        <v>129916.78</v>
      </c>
    </row>
    <row r="10" spans="1:17" ht="20.100000000000001" customHeight="1">
      <c r="A10" s="1461" t="s">
        <v>1790</v>
      </c>
      <c r="B10" s="1461"/>
      <c r="C10" s="1461"/>
      <c r="D10" s="1461"/>
      <c r="E10" s="955">
        <f>E9+E8</f>
        <v>259833.56</v>
      </c>
      <c r="H10" s="956"/>
      <c r="I10" s="956"/>
    </row>
    <row r="12" spans="1:17" ht="15.75">
      <c r="A12" s="1455" t="s">
        <v>1791</v>
      </c>
      <c r="B12" s="1455"/>
      <c r="C12" s="1455"/>
      <c r="D12" s="1455"/>
      <c r="E12" s="1455"/>
      <c r="F12" s="1455"/>
      <c r="G12" s="1455"/>
      <c r="H12" s="1455"/>
      <c r="I12" s="1455"/>
      <c r="J12" s="1455"/>
      <c r="K12" s="1455"/>
      <c r="L12" s="1455"/>
      <c r="M12" s="1455"/>
      <c r="N12" s="1455"/>
      <c r="O12" s="1455"/>
      <c r="P12" s="1455"/>
      <c r="Q12" s="1455"/>
    </row>
    <row r="13" spans="1:17" ht="38.25">
      <c r="A13" s="957" t="s">
        <v>39</v>
      </c>
      <c r="B13" s="957" t="s">
        <v>1507</v>
      </c>
      <c r="C13" s="957" t="s">
        <v>1792</v>
      </c>
      <c r="D13" s="957" t="s">
        <v>1695</v>
      </c>
      <c r="E13" s="957" t="s">
        <v>1793</v>
      </c>
      <c r="F13" s="958" t="s">
        <v>1794</v>
      </c>
      <c r="G13" s="958" t="s">
        <v>1794</v>
      </c>
      <c r="H13" s="958" t="s">
        <v>1795</v>
      </c>
      <c r="I13" s="958" t="s">
        <v>1796</v>
      </c>
      <c r="J13" s="958" t="s">
        <v>1797</v>
      </c>
      <c r="K13" s="958" t="s">
        <v>1798</v>
      </c>
      <c r="L13" s="958" t="s">
        <v>1799</v>
      </c>
      <c r="M13" s="958" t="s">
        <v>1607</v>
      </c>
      <c r="N13" s="958" t="s">
        <v>1800</v>
      </c>
      <c r="O13" s="958" t="s">
        <v>1801</v>
      </c>
      <c r="P13" s="958" t="s">
        <v>1802</v>
      </c>
      <c r="Q13" s="958" t="s">
        <v>1803</v>
      </c>
    </row>
    <row r="14" spans="1:17" ht="30">
      <c r="A14" s="959" t="s">
        <v>1246</v>
      </c>
      <c r="B14" s="959" t="s">
        <v>1081</v>
      </c>
      <c r="C14" s="960" t="str">
        <f>VLOOKUP(B14,[151]Equipamentos_Julho2025!$A$1:$K$542,2,FALSE)</f>
        <v>Equipamento para pintura eletrostática com cabine dupla de 7,00 kW e estufa de 80.000 kCal</v>
      </c>
      <c r="D14" s="959" t="s">
        <v>1804</v>
      </c>
      <c r="E14" s="959" t="s">
        <v>1805</v>
      </c>
      <c r="F14" s="961">
        <f>[151]DIST.CENTRO!$G$170</f>
        <v>442</v>
      </c>
      <c r="G14" s="961">
        <f>[151]DIST.CENTRO!$G$171</f>
        <v>2.5200000000000387</v>
      </c>
      <c r="H14" s="959">
        <v>60</v>
      </c>
      <c r="I14" s="959">
        <v>40</v>
      </c>
      <c r="J14" s="962">
        <f t="shared" ref="J14:J27" si="0">(F14/H14)+(G14/I14)</f>
        <v>7.4296666666666669</v>
      </c>
      <c r="K14" s="962">
        <v>1</v>
      </c>
      <c r="L14" s="961">
        <v>1</v>
      </c>
      <c r="M14" s="959" t="s">
        <v>1806</v>
      </c>
      <c r="N14" s="959">
        <v>2</v>
      </c>
      <c r="O14" s="962">
        <f>VLOOKUP(M14,[151]Equipamentos_Julho2025!$A$1:$K$542,10,FALSE)</f>
        <v>415.44729999999998</v>
      </c>
      <c r="P14" s="962">
        <f t="shared" ref="P14:P28" si="1">J14*K14*L14*N14*O14</f>
        <v>6173.2699131333329</v>
      </c>
      <c r="Q14" s="962">
        <f t="shared" ref="Q14:Q28" si="2">P14</f>
        <v>6173.2699131333329</v>
      </c>
    </row>
    <row r="15" spans="1:17" ht="30">
      <c r="A15" s="959" t="s">
        <v>1332</v>
      </c>
      <c r="B15" s="959" t="s">
        <v>989</v>
      </c>
      <c r="C15" s="960" t="str">
        <f>VLOOKUP(B15,[151]Equipamentos_Julho2025!$A$1:$K$542,2,FALSE)</f>
        <v>Escavadeira hidráulica com martelo hidráulico de 520 kg - 75 kW</v>
      </c>
      <c r="D15" s="959" t="s">
        <v>1804</v>
      </c>
      <c r="E15" s="959" t="s">
        <v>1805</v>
      </c>
      <c r="F15" s="961">
        <f>[151]DIST.CENTRO!$G$170</f>
        <v>442</v>
      </c>
      <c r="G15" s="961">
        <f>[151]DIST.CENTRO!$G$171</f>
        <v>2.5200000000000387</v>
      </c>
      <c r="H15" s="959">
        <v>60</v>
      </c>
      <c r="I15" s="959">
        <v>40</v>
      </c>
      <c r="J15" s="962">
        <f t="shared" si="0"/>
        <v>7.4296666666666669</v>
      </c>
      <c r="K15" s="962">
        <v>1</v>
      </c>
      <c r="L15" s="961">
        <v>1</v>
      </c>
      <c r="M15" s="959" t="s">
        <v>1806</v>
      </c>
      <c r="N15" s="959">
        <v>2</v>
      </c>
      <c r="O15" s="962">
        <f>VLOOKUP(M15,[151]Equipamentos_Julho2025!$A$1:$K$542,10,FALSE)</f>
        <v>415.44729999999998</v>
      </c>
      <c r="P15" s="962">
        <f t="shared" si="1"/>
        <v>6173.2699131333329</v>
      </c>
      <c r="Q15" s="962">
        <f t="shared" si="2"/>
        <v>6173.2699131333329</v>
      </c>
    </row>
    <row r="16" spans="1:17" ht="30">
      <c r="A16" s="959" t="s">
        <v>1807</v>
      </c>
      <c r="B16" s="959" t="s">
        <v>466</v>
      </c>
      <c r="C16" s="960" t="str">
        <f>VLOOKUP(B16,[151]Equipamentos_Julho2025!$A$1:$K$542,2,FALSE)</f>
        <v>Escavadeira hidráulica sobre esteiras com caçamba com capacidade de 1,56 m³ - 118 kW</v>
      </c>
      <c r="D16" s="959" t="s">
        <v>1804</v>
      </c>
      <c r="E16" s="959" t="s">
        <v>1805</v>
      </c>
      <c r="F16" s="961">
        <f>[151]DIST.CENTRO!$G$170</f>
        <v>442</v>
      </c>
      <c r="G16" s="961">
        <f>[151]DIST.CENTRO!$G$171</f>
        <v>2.5200000000000387</v>
      </c>
      <c r="H16" s="959">
        <v>60</v>
      </c>
      <c r="I16" s="959">
        <v>40</v>
      </c>
      <c r="J16" s="962">
        <f t="shared" si="0"/>
        <v>7.4296666666666669</v>
      </c>
      <c r="K16" s="962">
        <v>1</v>
      </c>
      <c r="L16" s="961">
        <v>1</v>
      </c>
      <c r="M16" s="959" t="s">
        <v>1808</v>
      </c>
      <c r="N16" s="959">
        <v>2</v>
      </c>
      <c r="O16" s="962">
        <f>VLOOKUP(M16,[151]Equipamentos_Julho2025!$A$1:$K$542,10,FALSE)</f>
        <v>464.66140000000001</v>
      </c>
      <c r="P16" s="962">
        <f t="shared" si="1"/>
        <v>6904.5586297333339</v>
      </c>
      <c r="Q16" s="962">
        <f t="shared" si="2"/>
        <v>6904.5586297333339</v>
      </c>
    </row>
    <row r="17" spans="1:17">
      <c r="A17" s="959" t="s">
        <v>1809</v>
      </c>
      <c r="B17" s="959" t="s">
        <v>481</v>
      </c>
      <c r="C17" s="960" t="str">
        <f>VLOOKUP(B17,[151]Equipamentos_Julho2025!$A$1:$K$542,2,FALSE)</f>
        <v>Motoniveladora - 93 kW</v>
      </c>
      <c r="D17" s="959" t="s">
        <v>1804</v>
      </c>
      <c r="E17" s="959" t="s">
        <v>1805</v>
      </c>
      <c r="F17" s="961">
        <f>[151]DIST.CENTRO!$G$170</f>
        <v>442</v>
      </c>
      <c r="G17" s="961">
        <f>[151]DIST.CENTRO!$G$171</f>
        <v>2.5200000000000387</v>
      </c>
      <c r="H17" s="959">
        <v>60</v>
      </c>
      <c r="I17" s="959">
        <v>40</v>
      </c>
      <c r="J17" s="962">
        <f t="shared" si="0"/>
        <v>7.4296666666666669</v>
      </c>
      <c r="K17" s="962">
        <v>1</v>
      </c>
      <c r="L17" s="961">
        <v>1</v>
      </c>
      <c r="M17" s="959" t="s">
        <v>1806</v>
      </c>
      <c r="N17" s="959">
        <v>2</v>
      </c>
      <c r="O17" s="962">
        <f>VLOOKUP(M17,[151]Equipamentos_Julho2025!$A$1:$K$542,10,FALSE)</f>
        <v>415.44729999999998</v>
      </c>
      <c r="P17" s="962">
        <f t="shared" si="1"/>
        <v>6173.2699131333329</v>
      </c>
      <c r="Q17" s="962">
        <f t="shared" si="2"/>
        <v>6173.2699131333329</v>
      </c>
    </row>
    <row r="18" spans="1:17" ht="30">
      <c r="A18" s="959" t="s">
        <v>1810</v>
      </c>
      <c r="B18" s="959" t="s">
        <v>643</v>
      </c>
      <c r="C18" s="960" t="str">
        <f>VLOOKUP(B18,[151]Equipamentos_Julho2025!$A$1:$K$542,2,FALSE)</f>
        <v>Rolo compactador liso vibratório autopropelido por pneus de 11 t - 97 kW</v>
      </c>
      <c r="D18" s="959" t="s">
        <v>1804</v>
      </c>
      <c r="E18" s="959" t="s">
        <v>1805</v>
      </c>
      <c r="F18" s="961">
        <f>[151]DIST.CENTRO!$G$170</f>
        <v>442</v>
      </c>
      <c r="G18" s="961">
        <f>[151]DIST.CENTRO!$G$171</f>
        <v>2.5200000000000387</v>
      </c>
      <c r="H18" s="959">
        <v>60</v>
      </c>
      <c r="I18" s="959">
        <v>40</v>
      </c>
      <c r="J18" s="962">
        <f t="shared" si="0"/>
        <v>7.4296666666666669</v>
      </c>
      <c r="K18" s="962">
        <v>1</v>
      </c>
      <c r="L18" s="961">
        <v>0.5</v>
      </c>
      <c r="M18" s="959" t="s">
        <v>1808</v>
      </c>
      <c r="N18" s="959">
        <v>2</v>
      </c>
      <c r="O18" s="962">
        <f>VLOOKUP(M18,[151]Equipamentos_Julho2025!$A$1:$K$542,10,FALSE)</f>
        <v>464.66140000000001</v>
      </c>
      <c r="P18" s="962">
        <f t="shared" si="1"/>
        <v>3452.2793148666669</v>
      </c>
      <c r="Q18" s="962">
        <f t="shared" si="2"/>
        <v>3452.2793148666669</v>
      </c>
    </row>
    <row r="19" spans="1:17">
      <c r="A19" s="959" t="s">
        <v>1811</v>
      </c>
      <c r="B19" s="959" t="s">
        <v>460</v>
      </c>
      <c r="C19" s="960" t="str">
        <f>VLOOKUP(B19,[151]Equipamentos_Julho2025!$A$1:$K$542,2,FALSE)</f>
        <v>Trator sobre esteiras com lâmina - 259 kW</v>
      </c>
      <c r="D19" s="959" t="s">
        <v>1804</v>
      </c>
      <c r="E19" s="959" t="s">
        <v>1805</v>
      </c>
      <c r="F19" s="961">
        <f>[151]DIST.CENTRO!$G$170</f>
        <v>442</v>
      </c>
      <c r="G19" s="961">
        <f>[151]DIST.CENTRO!$G$171</f>
        <v>2.5200000000000387</v>
      </c>
      <c r="H19" s="959">
        <v>60</v>
      </c>
      <c r="I19" s="959">
        <v>40</v>
      </c>
      <c r="J19" s="962">
        <f t="shared" si="0"/>
        <v>7.4296666666666669</v>
      </c>
      <c r="K19" s="962">
        <v>1</v>
      </c>
      <c r="L19" s="961">
        <v>1</v>
      </c>
      <c r="M19" s="959" t="s">
        <v>1812</v>
      </c>
      <c r="N19" s="959">
        <v>2</v>
      </c>
      <c r="O19" s="962">
        <f>VLOOKUP(M19,[151]Equipamentos_Julho2025!$A$1:$K$542,10,FALSE)</f>
        <v>552.55870000000004</v>
      </c>
      <c r="P19" s="962">
        <f t="shared" si="1"/>
        <v>8210.6539095333337</v>
      </c>
      <c r="Q19" s="962">
        <f t="shared" si="2"/>
        <v>8210.6539095333337</v>
      </c>
    </row>
    <row r="20" spans="1:17">
      <c r="A20" s="959" t="s">
        <v>1813</v>
      </c>
      <c r="B20" s="959" t="s">
        <v>628</v>
      </c>
      <c r="C20" s="960" t="str">
        <f>VLOOKUP(B20,[151]Equipamentos_Julho2025!$A$1:$K$542,2,FALSE)</f>
        <v>Vibroacabadora de asfalto sobre esteiras - 97 kW</v>
      </c>
      <c r="D20" s="959" t="s">
        <v>1804</v>
      </c>
      <c r="E20" s="959" t="s">
        <v>1805</v>
      </c>
      <c r="F20" s="961">
        <f>[151]DIST.CENTRO!$G$170</f>
        <v>442</v>
      </c>
      <c r="G20" s="961">
        <f>[151]DIST.CENTRO!$G$171</f>
        <v>2.5200000000000387</v>
      </c>
      <c r="H20" s="959">
        <v>60</v>
      </c>
      <c r="I20" s="959">
        <v>40</v>
      </c>
      <c r="J20" s="962">
        <f t="shared" si="0"/>
        <v>7.4296666666666669</v>
      </c>
      <c r="K20" s="962">
        <v>1</v>
      </c>
      <c r="L20" s="961">
        <v>0.5</v>
      </c>
      <c r="M20" s="959" t="s">
        <v>1812</v>
      </c>
      <c r="N20" s="959">
        <v>2</v>
      </c>
      <c r="O20" s="962">
        <f>VLOOKUP(M20,[151]Equipamentos_Julho2025!$A$1:$K$542,10,FALSE)</f>
        <v>552.55870000000004</v>
      </c>
      <c r="P20" s="962">
        <f t="shared" si="1"/>
        <v>4105.3269547666669</v>
      </c>
      <c r="Q20" s="962">
        <f t="shared" si="2"/>
        <v>4105.3269547666669</v>
      </c>
    </row>
    <row r="21" spans="1:17" ht="30">
      <c r="A21" s="959" t="s">
        <v>1814</v>
      </c>
      <c r="B21" s="959" t="s">
        <v>619</v>
      </c>
      <c r="C21" s="960" t="str">
        <f>VLOOKUP(B21,[151]Equipamentos_Julho2025!$A$1:$K$542,2,FALSE)</f>
        <v>Tanque de estocagem de asfalto com capacidade de 30.000 l</v>
      </c>
      <c r="D21" s="959" t="s">
        <v>1804</v>
      </c>
      <c r="E21" s="959" t="s">
        <v>1805</v>
      </c>
      <c r="F21" s="961">
        <f>[151]DIST.CENTRO!$G$170</f>
        <v>442</v>
      </c>
      <c r="G21" s="961">
        <f>[151]DIST.CENTRO!$G$171</f>
        <v>2.5200000000000387</v>
      </c>
      <c r="H21" s="959">
        <v>60</v>
      </c>
      <c r="I21" s="959">
        <v>40</v>
      </c>
      <c r="J21" s="962">
        <f t="shared" si="0"/>
        <v>7.4296666666666669</v>
      </c>
      <c r="K21" s="962">
        <v>2</v>
      </c>
      <c r="L21" s="961">
        <v>1</v>
      </c>
      <c r="M21" s="959" t="s">
        <v>1806</v>
      </c>
      <c r="N21" s="959">
        <v>2</v>
      </c>
      <c r="O21" s="962">
        <f>VLOOKUP(M21,[151]Equipamentos_Julho2025!$A$1:$K$542,10,FALSE)</f>
        <v>415.44729999999998</v>
      </c>
      <c r="P21" s="962">
        <f t="shared" si="1"/>
        <v>12346.539826266666</v>
      </c>
      <c r="Q21" s="962">
        <f t="shared" si="2"/>
        <v>12346.539826266666</v>
      </c>
    </row>
    <row r="22" spans="1:17">
      <c r="A22" s="959" t="s">
        <v>1815</v>
      </c>
      <c r="B22" s="959" t="s">
        <v>485</v>
      </c>
      <c r="C22" s="960" t="str">
        <f>VLOOKUP(B22,[151]Equipamentos_Julho2025!$A$1:$K$542,2,FALSE)</f>
        <v>Trator agrícola sobre pneus - 77 kW</v>
      </c>
      <c r="D22" s="959" t="s">
        <v>1804</v>
      </c>
      <c r="E22" s="959" t="s">
        <v>1805</v>
      </c>
      <c r="F22" s="961">
        <f>[151]DIST.CENTRO!$G$170</f>
        <v>442</v>
      </c>
      <c r="G22" s="961">
        <f>[151]DIST.CENTRO!$G$171</f>
        <v>2.5200000000000387</v>
      </c>
      <c r="H22" s="959">
        <v>60</v>
      </c>
      <c r="I22" s="959">
        <v>40</v>
      </c>
      <c r="J22" s="962">
        <f t="shared" si="0"/>
        <v>7.4296666666666669</v>
      </c>
      <c r="K22" s="962">
        <v>1</v>
      </c>
      <c r="L22" s="961">
        <v>0.5</v>
      </c>
      <c r="M22" s="959" t="s">
        <v>1806</v>
      </c>
      <c r="N22" s="959">
        <v>2</v>
      </c>
      <c r="O22" s="962">
        <f>VLOOKUP(M22,[151]Equipamentos_Julho2025!$A$1:$K$542,10,FALSE)</f>
        <v>415.44729999999998</v>
      </c>
      <c r="P22" s="962">
        <f t="shared" si="1"/>
        <v>3086.6349565666665</v>
      </c>
      <c r="Q22" s="962">
        <f t="shared" si="2"/>
        <v>3086.6349565666665</v>
      </c>
    </row>
    <row r="23" spans="1:17" ht="30">
      <c r="A23" s="959" t="s">
        <v>1816</v>
      </c>
      <c r="B23" s="959" t="s">
        <v>997</v>
      </c>
      <c r="C23" s="960" t="str">
        <f>VLOOKUP(B23,[151]Equipamentos_Julho2025!$A$1:$K$542,2,FALSE)</f>
        <v>Carregadeira de pneus com capacidade de 1,72 m³ - 113 kW</v>
      </c>
      <c r="D23" s="959" t="s">
        <v>1804</v>
      </c>
      <c r="E23" s="959" t="s">
        <v>1805</v>
      </c>
      <c r="F23" s="961">
        <f>[151]DIST.CENTRO!$G$170</f>
        <v>442</v>
      </c>
      <c r="G23" s="961">
        <f>[151]DIST.CENTRO!$G$171</f>
        <v>2.5200000000000387</v>
      </c>
      <c r="H23" s="959">
        <v>60</v>
      </c>
      <c r="I23" s="959">
        <v>40</v>
      </c>
      <c r="J23" s="962">
        <f t="shared" si="0"/>
        <v>7.4296666666666669</v>
      </c>
      <c r="K23" s="962">
        <v>1</v>
      </c>
      <c r="L23" s="961">
        <v>1</v>
      </c>
      <c r="M23" s="959" t="s">
        <v>1806</v>
      </c>
      <c r="N23" s="959">
        <v>2</v>
      </c>
      <c r="O23" s="962">
        <f>VLOOKUP(M23,[151]Equipamentos_Julho2025!$A$1:$K$542,10,FALSE)</f>
        <v>415.44729999999998</v>
      </c>
      <c r="P23" s="962">
        <f t="shared" si="1"/>
        <v>6173.2699131333329</v>
      </c>
      <c r="Q23" s="962">
        <f t="shared" si="2"/>
        <v>6173.2699131333329</v>
      </c>
    </row>
    <row r="24" spans="1:17" ht="30">
      <c r="A24" s="959" t="s">
        <v>1817</v>
      </c>
      <c r="B24" s="959" t="s">
        <v>1818</v>
      </c>
      <c r="C24" s="960" t="str">
        <f>VLOOKUP(B24,[151]Equipamentos_Julho2025!$A$1:$K$542,2,FALSE)</f>
        <v>Draga de sucção para extração de areia com tubo de descarga de 150 mm - 100 kW</v>
      </c>
      <c r="D24" s="959" t="s">
        <v>1804</v>
      </c>
      <c r="E24" s="959" t="s">
        <v>1805</v>
      </c>
      <c r="F24" s="961">
        <f>[151]DIST.CENTRO!$G$170</f>
        <v>442</v>
      </c>
      <c r="G24" s="961">
        <f>[151]DIST.CENTRO!$G$171</f>
        <v>2.5200000000000387</v>
      </c>
      <c r="H24" s="959">
        <v>60</v>
      </c>
      <c r="I24" s="959">
        <v>40</v>
      </c>
      <c r="J24" s="962">
        <f t="shared" si="0"/>
        <v>7.4296666666666669</v>
      </c>
      <c r="K24" s="962">
        <v>1</v>
      </c>
      <c r="L24" s="961">
        <v>1</v>
      </c>
      <c r="M24" s="959" t="s">
        <v>1819</v>
      </c>
      <c r="N24" s="959">
        <v>2</v>
      </c>
      <c r="O24" s="962">
        <f>VLOOKUP(M24,[151]Equipamentos_Julho2025!$A$1:$K$542,10,FALSE)</f>
        <v>398.4776</v>
      </c>
      <c r="P24" s="962">
        <f t="shared" si="1"/>
        <v>5921.1114842666666</v>
      </c>
      <c r="Q24" s="962">
        <f t="shared" si="2"/>
        <v>5921.1114842666666</v>
      </c>
    </row>
    <row r="25" spans="1:17" ht="30">
      <c r="A25" s="959" t="s">
        <v>1820</v>
      </c>
      <c r="B25" s="959" t="s">
        <v>630</v>
      </c>
      <c r="C25" s="960" t="str">
        <f>VLOOKUP(B25,[151]Equipamentos_Julho2025!$A$1:$K$542,2,FALSE)</f>
        <v>Rolo compactador liso tandem vibratório autopropelido de 10,4 t - 82 kW</v>
      </c>
      <c r="D25" s="959" t="s">
        <v>1804</v>
      </c>
      <c r="E25" s="959" t="s">
        <v>1805</v>
      </c>
      <c r="F25" s="961">
        <f>[151]DIST.CENTRO!$G$170</f>
        <v>442</v>
      </c>
      <c r="G25" s="961">
        <f>[151]DIST.CENTRO!$G$171</f>
        <v>2.5200000000000387</v>
      </c>
      <c r="H25" s="959">
        <v>60</v>
      </c>
      <c r="I25" s="959">
        <v>40</v>
      </c>
      <c r="J25" s="962">
        <f t="shared" si="0"/>
        <v>7.4296666666666669</v>
      </c>
      <c r="K25" s="962">
        <v>1</v>
      </c>
      <c r="L25" s="961">
        <v>0.5</v>
      </c>
      <c r="M25" s="959" t="s">
        <v>1808</v>
      </c>
      <c r="N25" s="959">
        <v>2</v>
      </c>
      <c r="O25" s="962">
        <f>VLOOKUP(M25,[151]Equipamentos_Julho2025!$A$1:$K$542,10,FALSE)</f>
        <v>464.66140000000001</v>
      </c>
      <c r="P25" s="962">
        <f t="shared" si="1"/>
        <v>3452.2793148666669</v>
      </c>
      <c r="Q25" s="962">
        <f t="shared" si="2"/>
        <v>3452.2793148666669</v>
      </c>
    </row>
    <row r="26" spans="1:17" ht="30">
      <c r="A26" s="959" t="s">
        <v>1821</v>
      </c>
      <c r="B26" s="959" t="s">
        <v>487</v>
      </c>
      <c r="C26" s="960" t="str">
        <f>VLOOKUP(B26,[151]Equipamentos_Julho2025!$A$1:$K$542,2,FALSE)</f>
        <v>Rolo compactador pé de carneiro vibratório autopropelido por pneus de 11,6 t - 82 kW</v>
      </c>
      <c r="D26" s="959" t="s">
        <v>1804</v>
      </c>
      <c r="E26" s="959" t="s">
        <v>1805</v>
      </c>
      <c r="F26" s="961">
        <f>[151]DIST.CENTRO!$G$170</f>
        <v>442</v>
      </c>
      <c r="G26" s="961">
        <f>[151]DIST.CENTRO!$G$171</f>
        <v>2.5200000000000387</v>
      </c>
      <c r="H26" s="959">
        <v>60</v>
      </c>
      <c r="I26" s="959">
        <v>40</v>
      </c>
      <c r="J26" s="962">
        <f t="shared" si="0"/>
        <v>7.4296666666666669</v>
      </c>
      <c r="K26" s="962">
        <v>1</v>
      </c>
      <c r="L26" s="961">
        <v>0.5</v>
      </c>
      <c r="M26" s="959" t="s">
        <v>1808</v>
      </c>
      <c r="N26" s="959">
        <v>2</v>
      </c>
      <c r="O26" s="962">
        <f>VLOOKUP(M26,[151]Equipamentos_Julho2025!$A$1:$K$542,10,FALSE)</f>
        <v>464.66140000000001</v>
      </c>
      <c r="P26" s="962">
        <f t="shared" si="1"/>
        <v>3452.2793148666669</v>
      </c>
      <c r="Q26" s="962">
        <f t="shared" si="2"/>
        <v>3452.2793148666669</v>
      </c>
    </row>
    <row r="27" spans="1:17" ht="30">
      <c r="A27" s="959" t="s">
        <v>1822</v>
      </c>
      <c r="B27" s="959" t="s">
        <v>600</v>
      </c>
      <c r="C27" s="960" t="str">
        <f>VLOOKUP(B27,[151]Equipamentos_Julho2025!$A$1:$K$542,2,FALSE)</f>
        <v>Rolo compactador de pneus autopropelido de 27 t - 85 kW</v>
      </c>
      <c r="D27" s="959" t="s">
        <v>1804</v>
      </c>
      <c r="E27" s="959" t="s">
        <v>1805</v>
      </c>
      <c r="F27" s="961">
        <f>[151]DIST.CENTRO!$G$170</f>
        <v>442</v>
      </c>
      <c r="G27" s="961">
        <f>[151]DIST.CENTRO!$G$171</f>
        <v>2.5200000000000387</v>
      </c>
      <c r="H27" s="959">
        <v>60</v>
      </c>
      <c r="I27" s="959">
        <v>40</v>
      </c>
      <c r="J27" s="962">
        <f t="shared" si="0"/>
        <v>7.4296666666666669</v>
      </c>
      <c r="K27" s="962">
        <v>1</v>
      </c>
      <c r="L27" s="961">
        <v>0.5</v>
      </c>
      <c r="M27" s="959" t="s">
        <v>1808</v>
      </c>
      <c r="N27" s="959">
        <v>2</v>
      </c>
      <c r="O27" s="962">
        <f>VLOOKUP(M27,[151]Equipamentos_Julho2025!$A$1:$K$542,10,FALSE)</f>
        <v>464.66140000000001</v>
      </c>
      <c r="P27" s="962">
        <f t="shared" si="1"/>
        <v>3452.2793148666669</v>
      </c>
      <c r="Q27" s="962">
        <f t="shared" si="2"/>
        <v>3452.2793148666669</v>
      </c>
    </row>
    <row r="28" spans="1:17" ht="45">
      <c r="A28" s="959" t="s">
        <v>1823</v>
      </c>
      <c r="B28" s="959" t="s">
        <v>1221</v>
      </c>
      <c r="C28" s="960" t="str">
        <f>VLOOKUP(B28,[151]Equipamentos_Julho2025!$A$1:$K$542,2,FALSE)</f>
        <v>Retroescavadeira de pneus com caçamba de escavação trapezoidal ou triangular com seção de corte de 0,20 a 0,30 m² - 58 kW</v>
      </c>
      <c r="D28" s="959" t="s">
        <v>1804</v>
      </c>
      <c r="E28" s="959" t="s">
        <v>1805</v>
      </c>
      <c r="F28" s="961">
        <f>[151]DIST.CENTRO!$G$170</f>
        <v>442</v>
      </c>
      <c r="G28" s="961">
        <f>[151]DIST.CENTRO!$G$171</f>
        <v>2.5200000000000387</v>
      </c>
      <c r="H28" s="959">
        <v>60</v>
      </c>
      <c r="I28" s="959">
        <v>40</v>
      </c>
      <c r="J28" s="962">
        <f>(F28/H28)+(G28/I28)</f>
        <v>7.4296666666666669</v>
      </c>
      <c r="K28" s="962">
        <v>1</v>
      </c>
      <c r="L28" s="961">
        <v>1</v>
      </c>
      <c r="M28" s="959" t="s">
        <v>1806</v>
      </c>
      <c r="N28" s="959">
        <v>2</v>
      </c>
      <c r="O28" s="962">
        <f>VLOOKUP(M28,[151]Equipamentos_Julho2025!$A$1:$K$542,10,FALSE)</f>
        <v>415.44729999999998</v>
      </c>
      <c r="P28" s="962">
        <f t="shared" si="1"/>
        <v>6173.2699131333329</v>
      </c>
      <c r="Q28" s="962">
        <f t="shared" si="2"/>
        <v>6173.2699131333329</v>
      </c>
    </row>
    <row r="29" spans="1:17" ht="30" customHeight="1">
      <c r="A29" s="1462" t="s">
        <v>1824</v>
      </c>
      <c r="B29" s="1462"/>
      <c r="C29" s="1462"/>
      <c r="D29" s="1462"/>
      <c r="E29" s="1462"/>
      <c r="F29" s="1462"/>
      <c r="G29" s="1462"/>
      <c r="H29" s="1462"/>
      <c r="I29" s="1462"/>
      <c r="J29" s="1462"/>
      <c r="K29" s="1462"/>
      <c r="L29" s="1462"/>
      <c r="M29" s="1462"/>
      <c r="N29" s="1462"/>
      <c r="O29" s="1462"/>
      <c r="P29" s="1462"/>
      <c r="Q29" s="963">
        <f>ROUND(SUM(Q14:Q28),2)</f>
        <v>85250.29</v>
      </c>
    </row>
    <row r="30" spans="1:17" ht="30" customHeight="1">
      <c r="A30" s="964"/>
      <c r="B30" s="965"/>
      <c r="C30" s="965"/>
      <c r="D30" s="965"/>
      <c r="E30" s="965"/>
      <c r="F30" s="965"/>
      <c r="G30" s="965"/>
      <c r="H30" s="965"/>
      <c r="I30" s="965"/>
      <c r="J30" s="965"/>
      <c r="K30" s="965"/>
      <c r="L30" s="965"/>
      <c r="M30" s="965"/>
      <c r="N30" s="965"/>
      <c r="O30" s="965"/>
      <c r="P30" s="965"/>
      <c r="Q30" s="966"/>
    </row>
    <row r="31" spans="1:17" ht="15.75">
      <c r="A31" s="1455" t="s">
        <v>1825</v>
      </c>
      <c r="B31" s="1455"/>
      <c r="C31" s="1455"/>
      <c r="D31" s="1455"/>
      <c r="E31" s="1455"/>
      <c r="F31" s="1455"/>
      <c r="G31" s="1455"/>
      <c r="H31" s="1455"/>
      <c r="I31" s="1455"/>
      <c r="J31" s="1455"/>
      <c r="K31" s="1455"/>
      <c r="L31" s="1455"/>
      <c r="M31" s="1455"/>
      <c r="N31" s="1455"/>
      <c r="O31" s="1455"/>
      <c r="P31" s="1455"/>
      <c r="Q31" s="1455"/>
    </row>
    <row r="32" spans="1:17" ht="38.25">
      <c r="A32" s="957" t="s">
        <v>39</v>
      </c>
      <c r="B32" s="957" t="s">
        <v>1507</v>
      </c>
      <c r="C32" s="957" t="s">
        <v>1792</v>
      </c>
      <c r="D32" s="957" t="s">
        <v>1695</v>
      </c>
      <c r="E32" s="957" t="s">
        <v>1793</v>
      </c>
      <c r="F32" s="958" t="s">
        <v>1826</v>
      </c>
      <c r="G32" s="958" t="s">
        <v>1827</v>
      </c>
      <c r="H32" s="958" t="s">
        <v>1795</v>
      </c>
      <c r="I32" s="958" t="s">
        <v>1796</v>
      </c>
      <c r="J32" s="958" t="s">
        <v>1797</v>
      </c>
      <c r="K32" s="958" t="s">
        <v>1798</v>
      </c>
      <c r="L32" s="958" t="s">
        <v>1799</v>
      </c>
      <c r="M32" s="958" t="s">
        <v>1607</v>
      </c>
      <c r="N32" s="958" t="s">
        <v>1800</v>
      </c>
      <c r="O32" s="958" t="s">
        <v>1801</v>
      </c>
      <c r="P32" s="958" t="s">
        <v>1802</v>
      </c>
      <c r="Q32" s="958" t="s">
        <v>1803</v>
      </c>
    </row>
    <row r="33" spans="1:17" ht="30">
      <c r="A33" s="967" t="s">
        <v>1828</v>
      </c>
      <c r="B33" s="959" t="s">
        <v>1829</v>
      </c>
      <c r="C33" s="960" t="str">
        <f>VLOOKUP(B33,[151]Equipamentos_Julho2025!$A$1:$K$542,2,FALSE)</f>
        <v>Caminhão basculante com capacidade de 6 m³ - 136 kW</v>
      </c>
      <c r="D33" s="959" t="s">
        <v>1804</v>
      </c>
      <c r="E33" s="959" t="s">
        <v>1805</v>
      </c>
      <c r="F33" s="961">
        <f>[151]DIST.CENTRO!$G$170</f>
        <v>442</v>
      </c>
      <c r="G33" s="961">
        <f>[151]DIST.CENTRO!$G$171</f>
        <v>2.5200000000000387</v>
      </c>
      <c r="H33" s="959">
        <v>60</v>
      </c>
      <c r="I33" s="959">
        <v>40</v>
      </c>
      <c r="J33" s="962">
        <f t="shared" ref="J33:J41" si="3">(F33/H33)+(G33/I33)</f>
        <v>7.4296666666666669</v>
      </c>
      <c r="K33" s="962">
        <v>1</v>
      </c>
      <c r="L33" s="961">
        <v>1</v>
      </c>
      <c r="M33" s="959" t="str">
        <f>B33</f>
        <v>E9506</v>
      </c>
      <c r="N33" s="959">
        <v>1</v>
      </c>
      <c r="O33" s="962">
        <f>VLOOKUP(M33,[151]Equipamentos_Julho2025!$A$1:$K$542,10,FALSE)</f>
        <v>199.8929</v>
      </c>
      <c r="P33" s="962">
        <f t="shared" ref="P33:P41" si="4">J33*K33*L33*N33*O33</f>
        <v>1485.1376160333334</v>
      </c>
      <c r="Q33" s="962">
        <f t="shared" ref="Q33:Q41" si="5">P33</f>
        <v>1485.1376160333334</v>
      </c>
    </row>
    <row r="34" spans="1:17" ht="30">
      <c r="A34" s="967" t="s">
        <v>1828</v>
      </c>
      <c r="B34" s="959" t="s">
        <v>617</v>
      </c>
      <c r="C34" s="960" t="str">
        <f>VLOOKUP(B34,[151]Equipamentos_Julho2025!$A$1:$K$542,2,FALSE)</f>
        <v>Caminhão tanque distribuidor de asfalto com capacidade de 6.000 l - 7 kW/136 kW</v>
      </c>
      <c r="D34" s="959" t="s">
        <v>1804</v>
      </c>
      <c r="E34" s="959" t="s">
        <v>1805</v>
      </c>
      <c r="F34" s="961">
        <f>[151]DIST.CENTRO!$G$170</f>
        <v>442</v>
      </c>
      <c r="G34" s="961">
        <f>[151]DIST.CENTRO!$G$171</f>
        <v>2.5200000000000387</v>
      </c>
      <c r="H34" s="959">
        <v>60</v>
      </c>
      <c r="I34" s="959">
        <v>40</v>
      </c>
      <c r="J34" s="962">
        <f t="shared" si="3"/>
        <v>7.4296666666666669</v>
      </c>
      <c r="K34" s="962">
        <v>1</v>
      </c>
      <c r="L34" s="961">
        <v>1</v>
      </c>
      <c r="M34" s="959" t="str">
        <f t="shared" ref="M34:M41" si="6">B34</f>
        <v>E9509</v>
      </c>
      <c r="N34" s="959">
        <v>1</v>
      </c>
      <c r="O34" s="962">
        <f>VLOOKUP(M34,[151]Equipamentos_Julho2025!$A$1:$K$542,10,FALSE)</f>
        <v>330.83429999999998</v>
      </c>
      <c r="P34" s="962">
        <f t="shared" si="4"/>
        <v>2457.9885709</v>
      </c>
      <c r="Q34" s="962">
        <f t="shared" si="5"/>
        <v>2457.9885709</v>
      </c>
    </row>
    <row r="35" spans="1:17" ht="30">
      <c r="A35" s="967" t="s">
        <v>1830</v>
      </c>
      <c r="B35" s="959" t="s">
        <v>483</v>
      </c>
      <c r="C35" s="960" t="str">
        <f>VLOOKUP(B35,[151]Equipamentos_Julho2025!$A$1:$K$542,2,FALSE)</f>
        <v>Caminhão tanque com capacidade de 10.000 l - 188 kW</v>
      </c>
      <c r="D35" s="959" t="str">
        <f t="shared" ref="D35:D41" si="7">D34</f>
        <v>ARACAJU/SE</v>
      </c>
      <c r="E35" s="959" t="s">
        <v>1805</v>
      </c>
      <c r="F35" s="961">
        <f>[151]DIST.CENTRO!$G$170</f>
        <v>442</v>
      </c>
      <c r="G35" s="961">
        <f>[151]DIST.CENTRO!$G$171</f>
        <v>2.5200000000000387</v>
      </c>
      <c r="H35" s="959">
        <v>60</v>
      </c>
      <c r="I35" s="959">
        <v>40</v>
      </c>
      <c r="J35" s="962">
        <f t="shared" si="3"/>
        <v>7.4296666666666669</v>
      </c>
      <c r="K35" s="962">
        <v>1</v>
      </c>
      <c r="L35" s="961">
        <v>1</v>
      </c>
      <c r="M35" s="959" t="str">
        <f t="shared" si="6"/>
        <v>E9571</v>
      </c>
      <c r="N35" s="959">
        <v>1</v>
      </c>
      <c r="O35" s="962">
        <f>VLOOKUP(M35,[151]Equipamentos_Julho2025!$A$1:$K$542,10,FALSE)</f>
        <v>353.99419999999998</v>
      </c>
      <c r="P35" s="962">
        <f t="shared" si="4"/>
        <v>2630.0589079333331</v>
      </c>
      <c r="Q35" s="962">
        <f t="shared" si="5"/>
        <v>2630.0589079333331</v>
      </c>
    </row>
    <row r="36" spans="1:17" ht="30">
      <c r="A36" s="967" t="s">
        <v>1831</v>
      </c>
      <c r="B36" s="959" t="s">
        <v>1832</v>
      </c>
      <c r="C36" s="960" t="str">
        <f>VLOOKUP(B36,[151]Equipamentos_Julho2025!$A$1:$K$542,2,FALSE)</f>
        <v>Caminhão basculante com capacidade de 10 m³ - 210 kW</v>
      </c>
      <c r="D36" s="959" t="str">
        <f>D34</f>
        <v>ARACAJU/SE</v>
      </c>
      <c r="E36" s="959" t="s">
        <v>1805</v>
      </c>
      <c r="F36" s="961">
        <f>[151]DIST.CENTRO!$G$170</f>
        <v>442</v>
      </c>
      <c r="G36" s="961">
        <f>[151]DIST.CENTRO!$G$171</f>
        <v>2.5200000000000387</v>
      </c>
      <c r="H36" s="959">
        <v>60</v>
      </c>
      <c r="I36" s="959">
        <v>40</v>
      </c>
      <c r="J36" s="962">
        <f t="shared" si="3"/>
        <v>7.4296666666666669</v>
      </c>
      <c r="K36" s="962">
        <v>4</v>
      </c>
      <c r="L36" s="961">
        <v>1</v>
      </c>
      <c r="M36" s="959" t="str">
        <f t="shared" si="6"/>
        <v>E9579</v>
      </c>
      <c r="N36" s="959">
        <v>1</v>
      </c>
      <c r="O36" s="962">
        <f>VLOOKUP(M36,[151]Equipamentos_Julho2025!$A$1:$K$542,10,FALSE)</f>
        <v>304.4862</v>
      </c>
      <c r="P36" s="962">
        <f t="shared" si="4"/>
        <v>9048.9238824000004</v>
      </c>
      <c r="Q36" s="962">
        <f t="shared" si="5"/>
        <v>9048.9238824000004</v>
      </c>
    </row>
    <row r="37" spans="1:17" ht="30">
      <c r="A37" s="967" t="s">
        <v>1831</v>
      </c>
      <c r="B37" s="959" t="s">
        <v>1833</v>
      </c>
      <c r="C37" s="960" t="str">
        <f>VLOOKUP(B37,[151]Equipamentos_Julho2025!$A$1:$K$542,2,FALSE)</f>
        <v>Caminhão carroceria com capacidade de 15 t - 188 kW</v>
      </c>
      <c r="D37" s="959" t="str">
        <f>D35</f>
        <v>ARACAJU/SE</v>
      </c>
      <c r="E37" s="959" t="s">
        <v>1805</v>
      </c>
      <c r="F37" s="961">
        <f>[151]DIST.CENTRO!$G$170</f>
        <v>442</v>
      </c>
      <c r="G37" s="961">
        <f>[151]DIST.CENTRO!$G$171</f>
        <v>2.5200000000000387</v>
      </c>
      <c r="H37" s="959">
        <v>60</v>
      </c>
      <c r="I37" s="959">
        <v>40</v>
      </c>
      <c r="J37" s="962">
        <f t="shared" si="3"/>
        <v>7.4296666666666669</v>
      </c>
      <c r="K37" s="962">
        <v>7</v>
      </c>
      <c r="L37" s="961">
        <v>1</v>
      </c>
      <c r="M37" s="959" t="str">
        <f t="shared" si="6"/>
        <v>E9592</v>
      </c>
      <c r="N37" s="959">
        <v>1</v>
      </c>
      <c r="O37" s="962">
        <f>VLOOKUP(M37,[151]Equipamentos_Julho2025!$A$1:$K$542,10,FALSE)</f>
        <v>280.3288</v>
      </c>
      <c r="P37" s="962">
        <f t="shared" si="4"/>
        <v>14579.246787466667</v>
      </c>
      <c r="Q37" s="962">
        <f t="shared" si="5"/>
        <v>14579.246787466667</v>
      </c>
    </row>
    <row r="38" spans="1:17" ht="30">
      <c r="A38" s="967" t="s">
        <v>1834</v>
      </c>
      <c r="B38" s="959" t="s">
        <v>660</v>
      </c>
      <c r="C38" s="960" t="str">
        <f>VLOOKUP(B38,[151]Equipamentos_Julho2025!$A$1:$K$542,2,FALSE)</f>
        <v>Caminhão demarcador de faixas com sistema de pintura a frio - 28 kW/129 kW</v>
      </c>
      <c r="D38" s="959" t="str">
        <f>D35</f>
        <v>ARACAJU/SE</v>
      </c>
      <c r="E38" s="959" t="s">
        <v>1805</v>
      </c>
      <c r="F38" s="961">
        <f>[151]DIST.CENTRO!$G$170</f>
        <v>442</v>
      </c>
      <c r="G38" s="961">
        <f>[151]DIST.CENTRO!$G$171</f>
        <v>2.5200000000000387</v>
      </c>
      <c r="H38" s="959">
        <v>60</v>
      </c>
      <c r="I38" s="959">
        <v>40</v>
      </c>
      <c r="J38" s="962">
        <f t="shared" si="3"/>
        <v>7.4296666666666669</v>
      </c>
      <c r="K38" s="962">
        <v>1</v>
      </c>
      <c r="L38" s="961">
        <v>1</v>
      </c>
      <c r="M38" s="959" t="str">
        <f t="shared" si="6"/>
        <v>E9644</v>
      </c>
      <c r="N38" s="959">
        <v>1</v>
      </c>
      <c r="O38" s="962">
        <f>VLOOKUP(M38,[151]Equipamentos_Julho2025!$A$1:$K$542,10,FALSE)</f>
        <v>454.46069999999997</v>
      </c>
      <c r="P38" s="962">
        <f t="shared" si="4"/>
        <v>3376.4915140999997</v>
      </c>
      <c r="Q38" s="962">
        <f t="shared" si="5"/>
        <v>3376.4915140999997</v>
      </c>
    </row>
    <row r="39" spans="1:17" ht="30">
      <c r="A39" s="967" t="s">
        <v>1835</v>
      </c>
      <c r="B39" s="959" t="s">
        <v>468</v>
      </c>
      <c r="C39" s="960" t="str">
        <f>VLOOKUP(B39,[151]Equipamentos_Julho2025!$A$1:$K$542,2,FALSE)</f>
        <v>Caminhão basculante com capacidade de 14 m³ - 210 kW</v>
      </c>
      <c r="D39" s="959" t="str">
        <f t="shared" si="7"/>
        <v>ARACAJU/SE</v>
      </c>
      <c r="E39" s="959" t="s">
        <v>1805</v>
      </c>
      <c r="F39" s="961">
        <f>[151]DIST.CENTRO!$G$170</f>
        <v>442</v>
      </c>
      <c r="G39" s="961">
        <f>[151]DIST.CENTRO!$G$171</f>
        <v>2.5200000000000387</v>
      </c>
      <c r="H39" s="959">
        <v>60</v>
      </c>
      <c r="I39" s="959">
        <v>40</v>
      </c>
      <c r="J39" s="962">
        <f t="shared" si="3"/>
        <v>7.4296666666666669</v>
      </c>
      <c r="K39" s="962">
        <v>3</v>
      </c>
      <c r="L39" s="961">
        <v>1</v>
      </c>
      <c r="M39" s="959" t="str">
        <f t="shared" si="6"/>
        <v>E9667</v>
      </c>
      <c r="N39" s="959">
        <v>1</v>
      </c>
      <c r="O39" s="962">
        <f>VLOOKUP(M39,[151]Equipamentos_Julho2025!$A$1:$K$542,10,FALSE)</f>
        <v>317.75659999999999</v>
      </c>
      <c r="P39" s="962">
        <f t="shared" si="4"/>
        <v>7082.4768574</v>
      </c>
      <c r="Q39" s="962">
        <f t="shared" si="5"/>
        <v>7082.4768574</v>
      </c>
    </row>
    <row r="40" spans="1:17" ht="30">
      <c r="A40" s="967" t="s">
        <v>1836</v>
      </c>
      <c r="B40" s="959" t="s">
        <v>492</v>
      </c>
      <c r="C40" s="960" t="str">
        <f>VLOOKUP(B40,[151]Equipamentos_Julho2025!$A$1:$K$542,2,FALSE)</f>
        <v>Caminhão guindauto com capacidade de elevação de 6,2 t e carroceria de 7 t - 136 kW</v>
      </c>
      <c r="D40" s="959" t="str">
        <f t="shared" si="7"/>
        <v>ARACAJU/SE</v>
      </c>
      <c r="E40" s="959" t="s">
        <v>1805</v>
      </c>
      <c r="F40" s="961">
        <f>[151]DIST.CENTRO!$G$170</f>
        <v>442</v>
      </c>
      <c r="G40" s="961">
        <f>[151]DIST.CENTRO!$G$171</f>
        <v>2.5200000000000387</v>
      </c>
      <c r="H40" s="959">
        <v>60</v>
      </c>
      <c r="I40" s="959">
        <v>40</v>
      </c>
      <c r="J40" s="962">
        <f t="shared" si="3"/>
        <v>7.4296666666666669</v>
      </c>
      <c r="K40" s="962">
        <v>1</v>
      </c>
      <c r="L40" s="961">
        <v>1</v>
      </c>
      <c r="M40" s="959" t="str">
        <f t="shared" si="6"/>
        <v>E9686</v>
      </c>
      <c r="N40" s="959">
        <v>1</v>
      </c>
      <c r="O40" s="962">
        <f>VLOOKUP(M40,[151]Equipamentos_Julho2025!$A$1:$K$542,10,FALSE)</f>
        <v>316.79689999999999</v>
      </c>
      <c r="P40" s="962">
        <f t="shared" si="4"/>
        <v>2353.6953680333331</v>
      </c>
      <c r="Q40" s="962">
        <f t="shared" si="5"/>
        <v>2353.6953680333331</v>
      </c>
    </row>
    <row r="41" spans="1:17" ht="30">
      <c r="A41" s="967" t="s">
        <v>1831</v>
      </c>
      <c r="B41" s="959" t="s">
        <v>693</v>
      </c>
      <c r="C41" s="960" t="str">
        <f>VLOOKUP(B41,[151]Equipamentos_Julho2025!$A$1:$K$542,2,FALSE)</f>
        <v>Caminhão carroceria com capacidade de 5 t - 120 kW</v>
      </c>
      <c r="D41" s="959" t="str">
        <f t="shared" si="7"/>
        <v>ARACAJU/SE</v>
      </c>
      <c r="E41" s="959" t="s">
        <v>1805</v>
      </c>
      <c r="F41" s="961">
        <f>[151]DIST.CENTRO!$G$170</f>
        <v>442</v>
      </c>
      <c r="G41" s="961">
        <f>[151]DIST.CENTRO!$G$171</f>
        <v>2.5200000000000387</v>
      </c>
      <c r="H41" s="959">
        <v>60</v>
      </c>
      <c r="I41" s="959">
        <v>40</v>
      </c>
      <c r="J41" s="962">
        <f t="shared" si="3"/>
        <v>7.4296666666666669</v>
      </c>
      <c r="K41" s="962">
        <v>1</v>
      </c>
      <c r="L41" s="961">
        <v>1</v>
      </c>
      <c r="M41" s="959" t="str">
        <f t="shared" si="6"/>
        <v>E9687</v>
      </c>
      <c r="N41" s="959">
        <v>1</v>
      </c>
      <c r="O41" s="962">
        <f>VLOOKUP(M41,[151]Equipamentos_Julho2025!$A$1:$K$542,10,FALSE)</f>
        <v>174.39490000000001</v>
      </c>
      <c r="P41" s="962">
        <f t="shared" si="4"/>
        <v>1295.6959753666667</v>
      </c>
      <c r="Q41" s="962">
        <f t="shared" si="5"/>
        <v>1295.6959753666667</v>
      </c>
    </row>
    <row r="42" spans="1:17" ht="30" customHeight="1">
      <c r="A42" s="968"/>
      <c r="B42" s="1459" t="s">
        <v>1837</v>
      </c>
      <c r="C42" s="1459"/>
      <c r="D42" s="1459"/>
      <c r="E42" s="1459"/>
      <c r="F42" s="1459"/>
      <c r="G42" s="1459"/>
      <c r="H42" s="1459"/>
      <c r="I42" s="1459"/>
      <c r="J42" s="1459"/>
      <c r="K42" s="1459"/>
      <c r="L42" s="1459"/>
      <c r="M42" s="1459"/>
      <c r="N42" s="1459"/>
      <c r="O42" s="1459"/>
      <c r="P42" s="1459"/>
      <c r="Q42" s="963">
        <f>ROUND(SUM(Q33:Q41),2)</f>
        <v>44309.72</v>
      </c>
    </row>
    <row r="43" spans="1:17" ht="15.75">
      <c r="A43" s="969"/>
      <c r="B43" s="970"/>
      <c r="C43" s="970"/>
      <c r="D43" s="970"/>
      <c r="E43" s="970"/>
      <c r="F43" s="970"/>
      <c r="G43" s="970"/>
      <c r="H43" s="970"/>
      <c r="I43" s="970"/>
      <c r="J43" s="970"/>
      <c r="K43" s="970"/>
      <c r="L43" s="970"/>
      <c r="M43" s="970"/>
      <c r="N43" s="970"/>
      <c r="O43" s="970"/>
      <c r="P43" s="970"/>
      <c r="Q43" s="971"/>
    </row>
    <row r="44" spans="1:17" ht="15.75">
      <c r="A44" s="972"/>
      <c r="B44" s="973"/>
      <c r="C44" s="973"/>
      <c r="D44" s="973"/>
      <c r="E44" s="973"/>
      <c r="F44" s="973"/>
      <c r="G44" s="973"/>
      <c r="H44" s="973"/>
      <c r="I44" s="973"/>
      <c r="J44" s="973"/>
      <c r="K44" s="973"/>
      <c r="L44" s="973"/>
      <c r="M44" s="973"/>
      <c r="N44" s="973"/>
      <c r="O44" s="973"/>
      <c r="P44" s="973"/>
      <c r="Q44" s="974"/>
    </row>
    <row r="45" spans="1:17" ht="15.75">
      <c r="A45" s="1455" t="s">
        <v>1838</v>
      </c>
      <c r="B45" s="1455"/>
      <c r="C45" s="1455"/>
      <c r="D45" s="1455"/>
      <c r="E45" s="1455"/>
      <c r="F45" s="1455"/>
      <c r="G45" s="1455"/>
      <c r="H45" s="1455"/>
      <c r="I45" s="1455"/>
      <c r="J45" s="1455"/>
      <c r="K45" s="1455"/>
      <c r="L45" s="1455"/>
      <c r="M45" s="1455"/>
      <c r="N45" s="1455"/>
      <c r="O45" s="1455"/>
      <c r="P45" s="1455"/>
      <c r="Q45" s="1455"/>
    </row>
    <row r="46" spans="1:17" ht="38.25">
      <c r="A46" s="957" t="s">
        <v>39</v>
      </c>
      <c r="B46" s="957" t="s">
        <v>1507</v>
      </c>
      <c r="C46" s="957" t="s">
        <v>1792</v>
      </c>
      <c r="D46" s="957" t="s">
        <v>1695</v>
      </c>
      <c r="E46" s="957" t="s">
        <v>1793</v>
      </c>
      <c r="F46" s="958" t="s">
        <v>1794</v>
      </c>
      <c r="G46" s="958" t="s">
        <v>1794</v>
      </c>
      <c r="H46" s="958" t="s">
        <v>1798</v>
      </c>
      <c r="I46" s="958" t="s">
        <v>1800</v>
      </c>
      <c r="J46" s="958" t="s">
        <v>1839</v>
      </c>
      <c r="K46" s="958" t="s">
        <v>1840</v>
      </c>
      <c r="L46" s="958" t="s">
        <v>1841</v>
      </c>
      <c r="M46" s="1456" t="s">
        <v>1842</v>
      </c>
      <c r="N46" s="1456"/>
      <c r="O46" s="1456"/>
      <c r="P46" s="1456"/>
    </row>
    <row r="47" spans="1:17" ht="30">
      <c r="A47" s="967" t="s">
        <v>1256</v>
      </c>
      <c r="B47" s="959" t="s">
        <v>900</v>
      </c>
      <c r="C47" s="960" t="str">
        <f>VLOOKUP(B47,[151]Equipamentos_Julho2025!$A$1:$K$542,2,FALSE)</f>
        <v>Balança plataforma digital à bateria, com mesa de 75 x 75 cm e capacidade de 500 kg</v>
      </c>
      <c r="D47" s="959" t="s">
        <v>1804</v>
      </c>
      <c r="E47" s="959" t="s">
        <v>1805</v>
      </c>
      <c r="F47" s="961">
        <f>[151]DIST.CENTRO!$G$170</f>
        <v>442</v>
      </c>
      <c r="G47" s="961">
        <f>[151]DIST.CENTRO!$G$171</f>
        <v>2.5200000000000387</v>
      </c>
      <c r="H47" s="962">
        <v>1</v>
      </c>
      <c r="I47" s="975">
        <v>2</v>
      </c>
      <c r="J47" s="976">
        <v>89</v>
      </c>
      <c r="K47" s="976">
        <f>J47/1000</f>
        <v>8.8999999999999996E-2</v>
      </c>
      <c r="L47" s="962">
        <f t="shared" ref="L47:L66" si="8">$H47*$K47</f>
        <v>8.8999999999999996E-2</v>
      </c>
      <c r="M47" s="1453" t="s">
        <v>1843</v>
      </c>
      <c r="N47" s="1453"/>
      <c r="O47" s="1453"/>
      <c r="P47" s="1453"/>
    </row>
    <row r="48" spans="1:17" ht="30" customHeight="1">
      <c r="A48" s="967" t="s">
        <v>1259</v>
      </c>
      <c r="B48" s="959" t="s">
        <v>879</v>
      </c>
      <c r="C48" s="960" t="str">
        <f>VLOOKUP(B48,[151]Equipamentos_Julho2025!$A$1:$K$542,2,FALSE)</f>
        <v>Transportador manual gerica com capacidade de 180 l</v>
      </c>
      <c r="D48" s="959" t="str">
        <f>D47</f>
        <v>ARACAJU/SE</v>
      </c>
      <c r="E48" s="959" t="s">
        <v>1805</v>
      </c>
      <c r="F48" s="961">
        <f>[151]DIST.CENTRO!$G$170</f>
        <v>442</v>
      </c>
      <c r="G48" s="961">
        <f>[151]DIST.CENTRO!$G$171</f>
        <v>2.5200000000000387</v>
      </c>
      <c r="H48" s="962">
        <v>4</v>
      </c>
      <c r="I48" s="975">
        <v>2</v>
      </c>
      <c r="J48" s="976">
        <v>39.33</v>
      </c>
      <c r="K48" s="976">
        <f t="shared" ref="K48:K67" si="9">J48/1000</f>
        <v>3.9329999999999997E-2</v>
      </c>
      <c r="L48" s="962">
        <f t="shared" si="8"/>
        <v>0.15731999999999999</v>
      </c>
      <c r="M48" s="1453"/>
      <c r="N48" s="1453"/>
      <c r="O48" s="1453"/>
      <c r="P48" s="1453"/>
    </row>
    <row r="49" spans="1:16" ht="30" customHeight="1">
      <c r="A49" s="967" t="s">
        <v>1844</v>
      </c>
      <c r="B49" s="959" t="s">
        <v>924</v>
      </c>
      <c r="C49" s="960" t="str">
        <f>VLOOKUP(B49,[151]Equipamentos_Julho2025!$A$1:$K$542,2,FALSE)</f>
        <v>Grupo gerador - 14 kVA</v>
      </c>
      <c r="D49" s="959" t="str">
        <f t="shared" ref="D49:D67" si="10">D48</f>
        <v>ARACAJU/SE</v>
      </c>
      <c r="E49" s="959" t="s">
        <v>1805</v>
      </c>
      <c r="F49" s="961">
        <f>[151]DIST.CENTRO!$G$170</f>
        <v>442</v>
      </c>
      <c r="G49" s="961">
        <f>[151]DIST.CENTRO!$G$171</f>
        <v>2.5200000000000387</v>
      </c>
      <c r="H49" s="962">
        <v>2</v>
      </c>
      <c r="I49" s="975">
        <v>2</v>
      </c>
      <c r="J49" s="976">
        <v>548</v>
      </c>
      <c r="K49" s="976">
        <f t="shared" si="9"/>
        <v>0.54800000000000004</v>
      </c>
      <c r="L49" s="962">
        <f>$H49*$K49</f>
        <v>1.0960000000000001</v>
      </c>
      <c r="M49" s="1453"/>
      <c r="N49" s="1453"/>
      <c r="O49" s="1453"/>
      <c r="P49" s="1453"/>
    </row>
    <row r="50" spans="1:16" ht="37.5" customHeight="1">
      <c r="A50" s="967" t="s">
        <v>1845</v>
      </c>
      <c r="B50" s="959" t="s">
        <v>1030</v>
      </c>
      <c r="C50" s="960" t="str">
        <f>VLOOKUP(B50,[151]Equipamentos_Julho2025!$A$1:$K$542,2,FALSE)</f>
        <v>Vibrador de imersão para concreto - 4,10 kW</v>
      </c>
      <c r="D50" s="959" t="str">
        <f t="shared" si="10"/>
        <v>ARACAJU/SE</v>
      </c>
      <c r="E50" s="959" t="s">
        <v>1805</v>
      </c>
      <c r="F50" s="961">
        <f>[151]DIST.CENTRO!$G$170</f>
        <v>442</v>
      </c>
      <c r="G50" s="961">
        <f>[151]DIST.CENTRO!$G$171</f>
        <v>2.5200000000000387</v>
      </c>
      <c r="H50" s="962">
        <v>1</v>
      </c>
      <c r="I50" s="975">
        <v>2</v>
      </c>
      <c r="J50" s="976">
        <v>13</v>
      </c>
      <c r="K50" s="976">
        <f t="shared" si="9"/>
        <v>1.2999999999999999E-2</v>
      </c>
      <c r="L50" s="962">
        <f t="shared" si="8"/>
        <v>1.2999999999999999E-2</v>
      </c>
      <c r="M50" s="1453"/>
      <c r="N50" s="1453"/>
      <c r="O50" s="1453"/>
      <c r="P50" s="1453"/>
    </row>
    <row r="51" spans="1:16" ht="37.5" customHeight="1">
      <c r="A51" s="967" t="s">
        <v>1261</v>
      </c>
      <c r="B51" s="959" t="s">
        <v>563</v>
      </c>
      <c r="C51" s="960" t="str">
        <f>VLOOKUP(B51,[151]Equipamentos_Julho2025!$A$1:$K$542,2,FALSE)</f>
        <v>Transportador manual carrinho de mão com capacidade de 80 l</v>
      </c>
      <c r="D51" s="959" t="str">
        <f t="shared" si="10"/>
        <v>ARACAJU/SE</v>
      </c>
      <c r="E51" s="959" t="s">
        <v>1805</v>
      </c>
      <c r="F51" s="961">
        <f>[151]DIST.CENTRO!$G$170</f>
        <v>442</v>
      </c>
      <c r="G51" s="961">
        <f>[151]DIST.CENTRO!$G$171</f>
        <v>2.5200000000000387</v>
      </c>
      <c r="H51" s="962">
        <v>5</v>
      </c>
      <c r="I51" s="975">
        <v>2</v>
      </c>
      <c r="J51" s="976">
        <v>18.05</v>
      </c>
      <c r="K51" s="976">
        <f t="shared" si="9"/>
        <v>1.805E-2</v>
      </c>
      <c r="L51" s="962">
        <f t="shared" si="8"/>
        <v>9.0249999999999997E-2</v>
      </c>
      <c r="M51" s="1453"/>
      <c r="N51" s="1453"/>
      <c r="O51" s="1453"/>
      <c r="P51" s="1453"/>
    </row>
    <row r="52" spans="1:16" ht="37.5" customHeight="1">
      <c r="A52" s="967" t="s">
        <v>1846</v>
      </c>
      <c r="B52" s="959" t="s">
        <v>1089</v>
      </c>
      <c r="C52" s="960" t="str">
        <f>VLOOKUP(B52,[151]Equipamentos_Julho2025!$A$1:$K$542,2,FALSE)</f>
        <v>Plotadora de recorte com computador e programa computacional</v>
      </c>
      <c r="D52" s="959" t="str">
        <f t="shared" si="10"/>
        <v>ARACAJU/SE</v>
      </c>
      <c r="E52" s="959" t="s">
        <v>1805</v>
      </c>
      <c r="F52" s="961">
        <f>[151]DIST.CENTRO!$G$170</f>
        <v>442</v>
      </c>
      <c r="G52" s="961">
        <f>[151]DIST.CENTRO!$G$171</f>
        <v>2.5200000000000387</v>
      </c>
      <c r="H52" s="962">
        <v>1</v>
      </c>
      <c r="I52" s="975">
        <v>2</v>
      </c>
      <c r="J52" s="976">
        <v>64</v>
      </c>
      <c r="K52" s="976">
        <f t="shared" si="9"/>
        <v>6.4000000000000001E-2</v>
      </c>
      <c r="L52" s="962">
        <f t="shared" si="8"/>
        <v>6.4000000000000001E-2</v>
      </c>
      <c r="M52" s="1453"/>
      <c r="N52" s="1453"/>
      <c r="O52" s="1453"/>
      <c r="P52" s="1453"/>
    </row>
    <row r="53" spans="1:16" ht="37.5" customHeight="1">
      <c r="A53" s="967" t="s">
        <v>1847</v>
      </c>
      <c r="B53" s="959" t="s">
        <v>479</v>
      </c>
      <c r="C53" s="960" t="str">
        <f>VLOOKUP(B53,[151]Equipamentos_Julho2025!$A$1:$K$542,2,FALSE)</f>
        <v>Grade de 24 discos rebocável de D = 60 cm (24")</v>
      </c>
      <c r="D53" s="959" t="str">
        <f t="shared" si="10"/>
        <v>ARACAJU/SE</v>
      </c>
      <c r="E53" s="959" t="s">
        <v>1805</v>
      </c>
      <c r="F53" s="961">
        <f>[151]DIST.CENTRO!$G$170</f>
        <v>442</v>
      </c>
      <c r="G53" s="961">
        <f>[151]DIST.CENTRO!$G$171</f>
        <v>2.5200000000000387</v>
      </c>
      <c r="H53" s="962">
        <v>1</v>
      </c>
      <c r="I53" s="975">
        <v>2</v>
      </c>
      <c r="J53" s="976">
        <v>1860</v>
      </c>
      <c r="K53" s="976">
        <f t="shared" si="9"/>
        <v>1.86</v>
      </c>
      <c r="L53" s="962">
        <f t="shared" si="8"/>
        <v>1.86</v>
      </c>
      <c r="M53" s="1453"/>
      <c r="N53" s="1453"/>
      <c r="O53" s="1453"/>
      <c r="P53" s="1453"/>
    </row>
    <row r="54" spans="1:16" ht="37.5" customHeight="1">
      <c r="A54" s="967" t="s">
        <v>1848</v>
      </c>
      <c r="B54" s="959" t="s">
        <v>881</v>
      </c>
      <c r="C54" s="960" t="str">
        <f>VLOOKUP(B54,[151]Equipamentos_Julho2025!$A$1:$K$542,2,FALSE)</f>
        <v>Betoneira com motor a gasolina com capacidade de 600 l - 10 kW</v>
      </c>
      <c r="D54" s="959" t="str">
        <f t="shared" si="10"/>
        <v>ARACAJU/SE</v>
      </c>
      <c r="E54" s="959" t="s">
        <v>1805</v>
      </c>
      <c r="F54" s="961">
        <f>[151]DIST.CENTRO!$G$170</f>
        <v>442</v>
      </c>
      <c r="G54" s="961">
        <f>[151]DIST.CENTRO!$G$171</f>
        <v>2.5200000000000387</v>
      </c>
      <c r="H54" s="962">
        <v>3</v>
      </c>
      <c r="I54" s="975">
        <v>2</v>
      </c>
      <c r="J54" s="976">
        <v>1050</v>
      </c>
      <c r="K54" s="976">
        <f t="shared" si="9"/>
        <v>1.05</v>
      </c>
      <c r="L54" s="962">
        <f t="shared" si="8"/>
        <v>3.1500000000000004</v>
      </c>
      <c r="M54" s="1453"/>
      <c r="N54" s="1453"/>
      <c r="O54" s="1453"/>
      <c r="P54" s="1453"/>
    </row>
    <row r="55" spans="1:16" ht="37.5" customHeight="1">
      <c r="A55" s="967" t="s">
        <v>1849</v>
      </c>
      <c r="B55" s="959" t="s">
        <v>1199</v>
      </c>
      <c r="C55" s="960" t="str">
        <f>VLOOKUP(B55,[151]Equipamentos_Julho2025!$A$1:$K$542,2,FALSE)</f>
        <v>Grupo gerador - 3,2 kVA</v>
      </c>
      <c r="D55" s="959" t="str">
        <f t="shared" si="10"/>
        <v>ARACAJU/SE</v>
      </c>
      <c r="E55" s="959" t="s">
        <v>1805</v>
      </c>
      <c r="F55" s="961">
        <f>[151]DIST.CENTRO!$G$170</f>
        <v>442</v>
      </c>
      <c r="G55" s="961">
        <f>[151]DIST.CENTRO!$G$171</f>
        <v>2.5200000000000387</v>
      </c>
      <c r="H55" s="962">
        <v>1</v>
      </c>
      <c r="I55" s="975">
        <v>2</v>
      </c>
      <c r="J55" s="976">
        <v>52.5</v>
      </c>
      <c r="K55" s="976">
        <f t="shared" si="9"/>
        <v>5.2499999999999998E-2</v>
      </c>
      <c r="L55" s="962">
        <f t="shared" si="8"/>
        <v>5.2499999999999998E-2</v>
      </c>
      <c r="M55" s="1453"/>
      <c r="N55" s="1453"/>
      <c r="O55" s="1453"/>
      <c r="P55" s="1453"/>
    </row>
    <row r="56" spans="1:16" ht="37.5" customHeight="1">
      <c r="A56" s="967" t="s">
        <v>1850</v>
      </c>
      <c r="B56" s="959" t="s">
        <v>926</v>
      </c>
      <c r="C56" s="960" t="str">
        <f>VLOOKUP(B56,[151]Equipamentos_Julho2025!$A$1:$K$542,2,FALSE)</f>
        <v>Serra circular com bancada - D = 30 cm - 4 kW</v>
      </c>
      <c r="D56" s="959" t="str">
        <f t="shared" si="10"/>
        <v>ARACAJU/SE</v>
      </c>
      <c r="E56" s="959" t="s">
        <v>1805</v>
      </c>
      <c r="F56" s="961">
        <f>[151]DIST.CENTRO!$G$170</f>
        <v>442</v>
      </c>
      <c r="G56" s="961">
        <f>[151]DIST.CENTRO!$G$171</f>
        <v>2.5200000000000387</v>
      </c>
      <c r="H56" s="962">
        <v>1</v>
      </c>
      <c r="I56" s="975">
        <v>2</v>
      </c>
      <c r="J56" s="976">
        <v>95</v>
      </c>
      <c r="K56" s="976">
        <f t="shared" si="9"/>
        <v>9.5000000000000001E-2</v>
      </c>
      <c r="L56" s="962">
        <f t="shared" si="8"/>
        <v>9.5000000000000001E-2</v>
      </c>
      <c r="M56" s="1453"/>
      <c r="N56" s="1453"/>
      <c r="O56" s="1453"/>
      <c r="P56" s="1453"/>
    </row>
    <row r="57" spans="1:16" ht="37.5" customHeight="1">
      <c r="A57" s="967" t="s">
        <v>1851</v>
      </c>
      <c r="B57" s="959" t="s">
        <v>625</v>
      </c>
      <c r="C57" s="960" t="str">
        <f>VLOOKUP(B57,[151]Equipamentos_Julho2025!$A$1:$K$542,2,FALSE)</f>
        <v>Vassoura mecânica rebocável com largura de 2,44 m</v>
      </c>
      <c r="D57" s="959" t="str">
        <f t="shared" si="10"/>
        <v>ARACAJU/SE</v>
      </c>
      <c r="E57" s="959" t="s">
        <v>1805</v>
      </c>
      <c r="F57" s="961">
        <f>[151]DIST.CENTRO!$G$170</f>
        <v>442</v>
      </c>
      <c r="G57" s="961">
        <f>[151]DIST.CENTRO!$G$171</f>
        <v>2.5200000000000387</v>
      </c>
      <c r="H57" s="962">
        <v>1</v>
      </c>
      <c r="I57" s="975">
        <v>2</v>
      </c>
      <c r="J57" s="976">
        <v>820</v>
      </c>
      <c r="K57" s="976">
        <f t="shared" si="9"/>
        <v>0.82</v>
      </c>
      <c r="L57" s="962">
        <f t="shared" si="8"/>
        <v>0.82</v>
      </c>
      <c r="M57" s="1453"/>
      <c r="N57" s="1453"/>
      <c r="O57" s="1453"/>
      <c r="P57" s="1453"/>
    </row>
    <row r="58" spans="1:16" ht="37.5" customHeight="1">
      <c r="A58" s="967" t="s">
        <v>1852</v>
      </c>
      <c r="B58" s="959" t="s">
        <v>1140</v>
      </c>
      <c r="C58" s="960" t="str">
        <f>VLOOKUP(B58,[151]Equipamentos_Julho2025!$A$1:$K$542,2,FALSE)</f>
        <v>Máquina de solda elétrica transformadora 250 A - 9,20 kW</v>
      </c>
      <c r="D58" s="959" t="str">
        <f t="shared" si="10"/>
        <v>ARACAJU/SE</v>
      </c>
      <c r="E58" s="959" t="s">
        <v>1805</v>
      </c>
      <c r="F58" s="961">
        <f>[151]DIST.CENTRO!$G$170</f>
        <v>442</v>
      </c>
      <c r="G58" s="961">
        <f>[151]DIST.CENTRO!$G$171</f>
        <v>2.5200000000000387</v>
      </c>
      <c r="H58" s="962">
        <v>1</v>
      </c>
      <c r="I58" s="975">
        <v>2</v>
      </c>
      <c r="J58" s="976">
        <v>24.5</v>
      </c>
      <c r="K58" s="976">
        <f t="shared" si="9"/>
        <v>2.4500000000000001E-2</v>
      </c>
      <c r="L58" s="962">
        <f t="shared" si="8"/>
        <v>2.4500000000000001E-2</v>
      </c>
      <c r="M58" s="1453"/>
      <c r="N58" s="1453"/>
      <c r="O58" s="1453"/>
      <c r="P58" s="1453"/>
    </row>
    <row r="59" spans="1:16" ht="37.5" customHeight="1">
      <c r="A59" s="967" t="s">
        <v>1853</v>
      </c>
      <c r="B59" s="959" t="s">
        <v>1057</v>
      </c>
      <c r="C59" s="960" t="str">
        <f>VLOOKUP(B59,[151]Equipamentos_Julho2025!$A$1:$K$542,2,FALSE)</f>
        <v>Furadeira de impacto de 12,5 mm - 0,80 kW</v>
      </c>
      <c r="D59" s="959" t="str">
        <f t="shared" si="10"/>
        <v>ARACAJU/SE</v>
      </c>
      <c r="E59" s="959" t="s">
        <v>1805</v>
      </c>
      <c r="F59" s="961">
        <f>[151]DIST.CENTRO!$G$170</f>
        <v>442</v>
      </c>
      <c r="G59" s="961">
        <f>[151]DIST.CENTRO!$G$171</f>
        <v>2.5200000000000387</v>
      </c>
      <c r="H59" s="962">
        <v>1</v>
      </c>
      <c r="I59" s="975">
        <v>2</v>
      </c>
      <c r="J59" s="976">
        <v>2.5</v>
      </c>
      <c r="K59" s="976">
        <f t="shared" si="9"/>
        <v>2.5000000000000001E-3</v>
      </c>
      <c r="L59" s="962">
        <f t="shared" si="8"/>
        <v>2.5000000000000001E-3</v>
      </c>
      <c r="M59" s="1453"/>
      <c r="N59" s="1453"/>
      <c r="O59" s="1453"/>
      <c r="P59" s="1453"/>
    </row>
    <row r="60" spans="1:16" ht="37.5" customHeight="1">
      <c r="A60" s="967" t="s">
        <v>1854</v>
      </c>
      <c r="B60" s="959" t="s">
        <v>1059</v>
      </c>
      <c r="C60" s="960" t="str">
        <f>VLOOKUP(B60,[151]Equipamentos_Julho2025!$A$1:$K$542,2,FALSE)</f>
        <v>Máquina de bancada universal para corte de chapa - 1,50 kW</v>
      </c>
      <c r="D60" s="959" t="str">
        <f t="shared" si="10"/>
        <v>ARACAJU/SE</v>
      </c>
      <c r="E60" s="959" t="s">
        <v>1805</v>
      </c>
      <c r="F60" s="961">
        <f>[151]DIST.CENTRO!$G$170</f>
        <v>442</v>
      </c>
      <c r="G60" s="961">
        <f>[151]DIST.CENTRO!$G$171</f>
        <v>2.5200000000000387</v>
      </c>
      <c r="H60" s="962">
        <v>1</v>
      </c>
      <c r="I60" s="975">
        <v>2</v>
      </c>
      <c r="J60" s="976">
        <v>790</v>
      </c>
      <c r="K60" s="976">
        <f t="shared" si="9"/>
        <v>0.79</v>
      </c>
      <c r="L60" s="962">
        <f t="shared" si="8"/>
        <v>0.79</v>
      </c>
      <c r="M60" s="1453"/>
      <c r="N60" s="1453"/>
      <c r="O60" s="1453"/>
      <c r="P60" s="1453"/>
    </row>
    <row r="61" spans="1:16" ht="37.5" customHeight="1">
      <c r="A61" s="967" t="s">
        <v>1855</v>
      </c>
      <c r="B61" s="959" t="s">
        <v>1061</v>
      </c>
      <c r="C61" s="960" t="str">
        <f>VLOOKUP(B61,[151]Equipamentos_Julho2025!$A$1:$K$542,2,FALSE)</f>
        <v>Máquina de bancada guilhotina - 4,00 kW</v>
      </c>
      <c r="D61" s="959" t="str">
        <f t="shared" si="10"/>
        <v>ARACAJU/SE</v>
      </c>
      <c r="E61" s="959" t="s">
        <v>1805</v>
      </c>
      <c r="F61" s="961">
        <f>[151]DIST.CENTRO!$G$170</f>
        <v>442</v>
      </c>
      <c r="G61" s="961">
        <f>[151]DIST.CENTRO!$G$171</f>
        <v>2.5200000000000387</v>
      </c>
      <c r="H61" s="962">
        <v>1</v>
      </c>
      <c r="I61" s="975">
        <v>2</v>
      </c>
      <c r="J61" s="976">
        <v>1270</v>
      </c>
      <c r="K61" s="976">
        <f t="shared" si="9"/>
        <v>1.27</v>
      </c>
      <c r="L61" s="962">
        <f t="shared" si="8"/>
        <v>1.27</v>
      </c>
      <c r="M61" s="1453"/>
      <c r="N61" s="1453"/>
      <c r="O61" s="1453"/>
      <c r="P61" s="1453"/>
    </row>
    <row r="62" spans="1:16" ht="45">
      <c r="A62" s="967" t="s">
        <v>1856</v>
      </c>
      <c r="B62" s="959" t="s">
        <v>1201</v>
      </c>
      <c r="C62" s="960" t="str">
        <f>VLOOKUP(B62,[151]Equipamentos_Julho2025!$A$1:$K$542,2,FALSE)</f>
        <v>Equipamento para pintura a ar comprimido de pistola com caneca com capacidade de 1.000 ml e compressor de 1,50 kW</v>
      </c>
      <c r="D62" s="959" t="str">
        <f t="shared" si="10"/>
        <v>ARACAJU/SE</v>
      </c>
      <c r="E62" s="959" t="s">
        <v>1805</v>
      </c>
      <c r="F62" s="961">
        <f>[151]DIST.CENTRO!$G$170</f>
        <v>442</v>
      </c>
      <c r="G62" s="961">
        <f>[151]DIST.CENTRO!$G$171</f>
        <v>2.5200000000000387</v>
      </c>
      <c r="H62" s="962">
        <v>1</v>
      </c>
      <c r="I62" s="975">
        <v>2</v>
      </c>
      <c r="J62" s="976">
        <v>76</v>
      </c>
      <c r="K62" s="976">
        <f t="shared" si="9"/>
        <v>7.5999999999999998E-2</v>
      </c>
      <c r="L62" s="962">
        <f t="shared" si="8"/>
        <v>7.5999999999999998E-2</v>
      </c>
      <c r="M62" s="1453"/>
      <c r="N62" s="1453"/>
      <c r="O62" s="1453"/>
      <c r="P62" s="1453"/>
    </row>
    <row r="63" spans="1:16" ht="37.5" customHeight="1">
      <c r="A63" s="967" t="s">
        <v>1857</v>
      </c>
      <c r="B63" s="959" t="s">
        <v>560</v>
      </c>
      <c r="C63" s="960" t="str">
        <f>VLOOKUP(B63,[151]Equipamentos_Julho2025!$A$1:$K$542,2,FALSE)</f>
        <v>Compactador manual com soquete vibratório - 4,10 kW</v>
      </c>
      <c r="D63" s="959" t="str">
        <f t="shared" si="10"/>
        <v>ARACAJU/SE</v>
      </c>
      <c r="E63" s="959" t="s">
        <v>1805</v>
      </c>
      <c r="F63" s="961">
        <f>[151]DIST.CENTRO!$G$170</f>
        <v>442</v>
      </c>
      <c r="G63" s="961">
        <f>[151]DIST.CENTRO!$G$171</f>
        <v>2.5200000000000387</v>
      </c>
      <c r="H63" s="962">
        <v>1</v>
      </c>
      <c r="I63" s="975">
        <v>2</v>
      </c>
      <c r="J63" s="976">
        <v>78</v>
      </c>
      <c r="K63" s="976">
        <f t="shared" si="9"/>
        <v>7.8E-2</v>
      </c>
      <c r="L63" s="962">
        <f t="shared" si="8"/>
        <v>7.8E-2</v>
      </c>
      <c r="M63" s="1453"/>
      <c r="N63" s="1453"/>
      <c r="O63" s="1453"/>
      <c r="P63" s="1453"/>
    </row>
    <row r="64" spans="1:16" ht="37.5" customHeight="1">
      <c r="A64" s="967" t="s">
        <v>1858</v>
      </c>
      <c r="B64" s="959" t="s">
        <v>691</v>
      </c>
      <c r="C64" s="960" t="str">
        <f>VLOOKUP(B64,[151]Equipamentos_Julho2025!$A$1:$K$542,2,FALSE)</f>
        <v>Martelete perfurador/rompedor elétrico - 1,50 kW</v>
      </c>
      <c r="D64" s="959" t="str">
        <f t="shared" si="10"/>
        <v>ARACAJU/SE</v>
      </c>
      <c r="E64" s="959" t="s">
        <v>1805</v>
      </c>
      <c r="F64" s="961">
        <f>[151]DIST.CENTRO!$G$170</f>
        <v>442</v>
      </c>
      <c r="G64" s="961">
        <f>[151]DIST.CENTRO!$G$171</f>
        <v>2.5200000000000387</v>
      </c>
      <c r="H64" s="962">
        <v>1</v>
      </c>
      <c r="I64" s="975">
        <v>2</v>
      </c>
      <c r="J64" s="976">
        <v>8.9</v>
      </c>
      <c r="K64" s="976">
        <f t="shared" si="9"/>
        <v>8.8999999999999999E-3</v>
      </c>
      <c r="L64" s="962">
        <f t="shared" si="8"/>
        <v>8.8999999999999999E-3</v>
      </c>
      <c r="M64" s="1453"/>
      <c r="N64" s="1453"/>
      <c r="O64" s="1453"/>
      <c r="P64" s="1453"/>
    </row>
    <row r="65" spans="1:17" ht="37.5" customHeight="1">
      <c r="A65" s="967" t="s">
        <v>1859</v>
      </c>
      <c r="B65" s="959" t="s">
        <v>1174</v>
      </c>
      <c r="C65" s="960" t="str">
        <f>VLOOKUP(B65,[151]Equipamentos_Julho2025!$A$1:$K$542,2,FALSE)</f>
        <v>Máquina policorte - 2,20 kW</v>
      </c>
      <c r="D65" s="959" t="str">
        <f t="shared" si="10"/>
        <v>ARACAJU/SE</v>
      </c>
      <c r="E65" s="959" t="s">
        <v>1805</v>
      </c>
      <c r="F65" s="961">
        <f>[151]DIST.CENTRO!$G$170</f>
        <v>442</v>
      </c>
      <c r="G65" s="961">
        <f>[151]DIST.CENTRO!$G$171</f>
        <v>2.5200000000000387</v>
      </c>
      <c r="H65" s="962">
        <v>1</v>
      </c>
      <c r="I65" s="975">
        <v>2</v>
      </c>
      <c r="J65" s="976">
        <v>17</v>
      </c>
      <c r="K65" s="976">
        <f t="shared" si="9"/>
        <v>1.7000000000000001E-2</v>
      </c>
      <c r="L65" s="962">
        <f t="shared" si="8"/>
        <v>1.7000000000000001E-2</v>
      </c>
      <c r="M65" s="1453"/>
      <c r="N65" s="1453"/>
      <c r="O65" s="1453"/>
      <c r="P65" s="1453"/>
    </row>
    <row r="66" spans="1:17" ht="37.5" customHeight="1">
      <c r="A66" s="967" t="s">
        <v>1860</v>
      </c>
      <c r="B66" s="959" t="s">
        <v>1063</v>
      </c>
      <c r="C66" s="960" t="str">
        <f>VLOOKUP(B66,[151]Equipamentos_Julho2025!$A$1:$K$542,2,FALSE)</f>
        <v>Grupo gerador - 23 kVA</v>
      </c>
      <c r="D66" s="959" t="str">
        <f t="shared" si="10"/>
        <v>ARACAJU/SE</v>
      </c>
      <c r="E66" s="959" t="s">
        <v>1805</v>
      </c>
      <c r="F66" s="961">
        <f>[151]DIST.CENTRO!$G$170</f>
        <v>442</v>
      </c>
      <c r="G66" s="961">
        <f>[151]DIST.CENTRO!$G$171</f>
        <v>2.5200000000000387</v>
      </c>
      <c r="H66" s="962">
        <v>1</v>
      </c>
      <c r="I66" s="975">
        <v>2</v>
      </c>
      <c r="J66" s="976">
        <v>584</v>
      </c>
      <c r="K66" s="976">
        <f t="shared" si="9"/>
        <v>0.58399999999999996</v>
      </c>
      <c r="L66" s="962">
        <f t="shared" si="8"/>
        <v>0.58399999999999996</v>
      </c>
      <c r="M66" s="1453"/>
      <c r="N66" s="1453"/>
      <c r="O66" s="1453"/>
      <c r="P66" s="1453"/>
    </row>
    <row r="67" spans="1:17" ht="37.5" customHeight="1">
      <c r="A67" s="967" t="s">
        <v>1861</v>
      </c>
      <c r="B67" s="959" t="s">
        <v>695</v>
      </c>
      <c r="C67" s="978" t="str">
        <f>VLOOKUP(B67,[151]Equipamentos_Julho2025!$A$1:$K$542,2,FALSE)</f>
        <v>Grupo gerador - 7,2 kVA</v>
      </c>
      <c r="D67" s="967" t="str">
        <f t="shared" si="10"/>
        <v>ARACAJU/SE</v>
      </c>
      <c r="E67" s="967" t="s">
        <v>1805</v>
      </c>
      <c r="F67" s="979">
        <f>[151]DIST.CENTRO!$G$170</f>
        <v>442</v>
      </c>
      <c r="G67" s="979">
        <f>[151]DIST.CENTRO!$G$171</f>
        <v>2.5200000000000387</v>
      </c>
      <c r="H67" s="951">
        <v>1</v>
      </c>
      <c r="I67" s="980">
        <v>2</v>
      </c>
      <c r="J67" s="976">
        <v>97</v>
      </c>
      <c r="K67" s="981">
        <f t="shared" si="9"/>
        <v>9.7000000000000003E-2</v>
      </c>
      <c r="L67" s="951">
        <f>$H67*$K67</f>
        <v>9.7000000000000003E-2</v>
      </c>
      <c r="M67" s="1453"/>
      <c r="N67" s="1453"/>
      <c r="O67" s="1453"/>
      <c r="P67" s="1453"/>
    </row>
    <row r="68" spans="1:17" ht="38.25">
      <c r="A68" s="967"/>
      <c r="B68" s="1459" t="s">
        <v>1862</v>
      </c>
      <c r="C68" s="1459"/>
      <c r="D68" s="1459"/>
      <c r="E68" s="1459"/>
      <c r="F68" s="1459"/>
      <c r="G68" s="1459"/>
      <c r="H68" s="1459"/>
      <c r="I68" s="1459"/>
      <c r="J68" s="1459"/>
      <c r="K68" s="1459"/>
      <c r="L68" s="1459"/>
      <c r="M68" s="963">
        <f>SUM(L47:L67)</f>
        <v>10.434969999999998</v>
      </c>
      <c r="N68" s="958" t="s">
        <v>1507</v>
      </c>
      <c r="O68" s="1456" t="s">
        <v>1863</v>
      </c>
      <c r="P68" s="1456"/>
      <c r="Q68" s="958" t="s">
        <v>1864</v>
      </c>
    </row>
    <row r="69" spans="1:17" ht="30" customHeight="1">
      <c r="A69" s="982"/>
      <c r="B69" s="1453" t="s">
        <v>1865</v>
      </c>
      <c r="C69" s="1453"/>
      <c r="D69" s="1453"/>
      <c r="E69" s="1453"/>
      <c r="F69" s="1453"/>
      <c r="G69" s="1453"/>
      <c r="H69" s="1453"/>
      <c r="I69" s="1453"/>
      <c r="J69" s="1453"/>
      <c r="K69" s="1453"/>
      <c r="L69" s="955">
        <f>M68</f>
        <v>10.434969999999998</v>
      </c>
      <c r="M69" s="983"/>
      <c r="N69" s="977">
        <v>5914333</v>
      </c>
      <c r="O69" s="1454">
        <v>34.19</v>
      </c>
      <c r="P69" s="1454"/>
      <c r="Q69" s="984">
        <f>ROUND(L69*O69,2)</f>
        <v>356.77</v>
      </c>
    </row>
    <row r="72" spans="1:17" ht="15.75">
      <c r="A72" s="1455" t="s">
        <v>1866</v>
      </c>
      <c r="B72" s="1455"/>
      <c r="C72" s="1455"/>
      <c r="D72" s="1455"/>
      <c r="E72" s="1455"/>
      <c r="F72" s="1455"/>
      <c r="G72" s="1455"/>
      <c r="H72" s="1455"/>
      <c r="I72" s="1455"/>
      <c r="J72" s="1455"/>
      <c r="K72" s="1455"/>
      <c r="L72" s="1455"/>
      <c r="M72" s="1455"/>
      <c r="N72" s="1455"/>
      <c r="O72" s="1455"/>
    </row>
    <row r="73" spans="1:17" ht="70.5" customHeight="1">
      <c r="A73" s="957" t="s">
        <v>39</v>
      </c>
      <c r="B73" s="957" t="s">
        <v>1507</v>
      </c>
      <c r="C73" s="957" t="s">
        <v>1792</v>
      </c>
      <c r="D73" s="957" t="s">
        <v>1695</v>
      </c>
      <c r="E73" s="957" t="s">
        <v>1793</v>
      </c>
      <c r="F73" s="958" t="s">
        <v>1867</v>
      </c>
      <c r="G73" s="958" t="s">
        <v>1867</v>
      </c>
      <c r="H73" s="958" t="s">
        <v>1510</v>
      </c>
      <c r="I73" s="958"/>
      <c r="J73" s="958" t="s">
        <v>1868</v>
      </c>
      <c r="K73" s="958" t="s">
        <v>1869</v>
      </c>
      <c r="L73" s="958" t="s">
        <v>1870</v>
      </c>
      <c r="M73" s="958" t="s">
        <v>1871</v>
      </c>
      <c r="N73" s="1456" t="s">
        <v>1803</v>
      </c>
      <c r="O73" s="1456"/>
    </row>
    <row r="74" spans="1:17" ht="18">
      <c r="A74" s="985" t="s">
        <v>1872</v>
      </c>
      <c r="B74" s="986"/>
      <c r="C74" s="986"/>
      <c r="D74" s="986"/>
      <c r="E74" s="986"/>
      <c r="F74" s="986"/>
      <c r="G74" s="986"/>
      <c r="H74" s="986"/>
      <c r="I74" s="986"/>
      <c r="J74" s="986"/>
      <c r="K74" s="986"/>
      <c r="L74" s="986"/>
      <c r="M74" s="986"/>
      <c r="N74" s="986"/>
      <c r="O74" s="987"/>
    </row>
    <row r="75" spans="1:17" ht="30" customHeight="1">
      <c r="A75" s="967" t="s">
        <v>1266</v>
      </c>
      <c r="B75" s="967"/>
      <c r="C75" s="988" t="s">
        <v>1873</v>
      </c>
      <c r="D75" s="967" t="str">
        <f>D47</f>
        <v>ARACAJU/SE</v>
      </c>
      <c r="E75" s="967" t="s">
        <v>1805</v>
      </c>
      <c r="F75" s="979">
        <f>F47</f>
        <v>442</v>
      </c>
      <c r="G75" s="979">
        <f>G47</f>
        <v>2.5200000000000387</v>
      </c>
      <c r="H75" s="989">
        <v>0.25</v>
      </c>
      <c r="I75" s="967"/>
      <c r="J75" s="967" t="s">
        <v>1874</v>
      </c>
      <c r="K75" s="1457" t="s">
        <v>1875</v>
      </c>
      <c r="L75" s="1457"/>
      <c r="M75" s="1457"/>
      <c r="N75" s="1457"/>
      <c r="O75" s="1457"/>
    </row>
    <row r="76" spans="1:17" ht="30" customHeight="1">
      <c r="A76" s="967" t="s">
        <v>1876</v>
      </c>
      <c r="B76" s="967"/>
      <c r="C76" s="990" t="s">
        <v>1877</v>
      </c>
      <c r="D76" s="967" t="str">
        <f>D75</f>
        <v>ARACAJU/SE</v>
      </c>
      <c r="E76" s="967" t="s">
        <v>1805</v>
      </c>
      <c r="F76" s="979">
        <f>F75</f>
        <v>442</v>
      </c>
      <c r="G76" s="979">
        <f>G75</f>
        <v>2.5200000000000387</v>
      </c>
      <c r="H76" s="989">
        <v>8</v>
      </c>
      <c r="I76" s="967"/>
      <c r="J76" s="967" t="s">
        <v>1874</v>
      </c>
      <c r="K76" s="1457"/>
      <c r="L76" s="1457"/>
      <c r="M76" s="1457"/>
      <c r="N76" s="1457"/>
      <c r="O76" s="1457"/>
    </row>
    <row r="77" spans="1:17" ht="30" customHeight="1">
      <c r="A77" s="967" t="s">
        <v>1878</v>
      </c>
      <c r="B77" s="967"/>
      <c r="C77" s="990" t="s">
        <v>1879</v>
      </c>
      <c r="D77" s="967" t="str">
        <f t="shared" ref="D77:D78" si="11">D76</f>
        <v>ARACAJU/SE</v>
      </c>
      <c r="E77" s="967" t="s">
        <v>1805</v>
      </c>
      <c r="F77" s="979">
        <f t="shared" ref="F77:G78" si="12">F76</f>
        <v>442</v>
      </c>
      <c r="G77" s="979">
        <f t="shared" si="12"/>
        <v>2.5200000000000387</v>
      </c>
      <c r="H77" s="989">
        <v>5</v>
      </c>
      <c r="I77" s="967"/>
      <c r="J77" s="967" t="s">
        <v>1874</v>
      </c>
      <c r="K77" s="1457"/>
      <c r="L77" s="1457"/>
      <c r="M77" s="1457"/>
      <c r="N77" s="1457"/>
      <c r="O77" s="1457"/>
    </row>
    <row r="78" spans="1:17" ht="84.6" customHeight="1">
      <c r="A78" s="967" t="s">
        <v>1880</v>
      </c>
      <c r="B78" s="991"/>
      <c r="C78" s="992" t="s">
        <v>1881</v>
      </c>
      <c r="D78" s="967" t="str">
        <f t="shared" si="11"/>
        <v>ARACAJU/SE</v>
      </c>
      <c r="E78" s="967" t="s">
        <v>1805</v>
      </c>
      <c r="F78" s="979">
        <f t="shared" si="12"/>
        <v>442</v>
      </c>
      <c r="G78" s="979">
        <f t="shared" si="12"/>
        <v>2.5200000000000387</v>
      </c>
      <c r="H78" s="993">
        <f>0.5*20</f>
        <v>10</v>
      </c>
      <c r="I78" s="994"/>
      <c r="J78" s="967" t="s">
        <v>1882</v>
      </c>
      <c r="K78" s="1458" t="s">
        <v>1883</v>
      </c>
      <c r="L78" s="1458"/>
      <c r="M78" s="1458"/>
      <c r="N78" s="1458"/>
      <c r="O78" s="1458"/>
    </row>
    <row r="80" spans="1:17" ht="33" customHeight="1">
      <c r="L80" s="1451" t="s">
        <v>1884</v>
      </c>
      <c r="M80" s="1451"/>
      <c r="N80" s="1451"/>
      <c r="O80" s="1451"/>
    </row>
    <row r="81" spans="12:15">
      <c r="L81" s="995" t="s">
        <v>1885</v>
      </c>
      <c r="M81" s="995" t="s">
        <v>1886</v>
      </c>
      <c r="N81" s="1452" t="s">
        <v>1887</v>
      </c>
      <c r="O81" s="1452"/>
    </row>
    <row r="82" spans="12:15">
      <c r="L82" s="996" t="s">
        <v>1888</v>
      </c>
      <c r="M82" s="996" t="s">
        <v>1735</v>
      </c>
      <c r="N82" s="1449">
        <f>[151]DIST.CENTRO!C26</f>
        <v>482</v>
      </c>
      <c r="O82" s="1449"/>
    </row>
    <row r="83" spans="12:15">
      <c r="L83" s="996" t="s">
        <v>1889</v>
      </c>
      <c r="M83" s="996" t="s">
        <v>1890</v>
      </c>
      <c r="N83" s="1449">
        <f>[151]DIST.CENTRO!C51</f>
        <v>692</v>
      </c>
      <c r="O83" s="1449"/>
    </row>
    <row r="84" spans="12:15">
      <c r="L84" s="996" t="s">
        <v>1891</v>
      </c>
      <c r="M84" s="996" t="s">
        <v>1892</v>
      </c>
      <c r="N84" s="1449">
        <f>[151]DIST.CENTRO!C76</f>
        <v>480</v>
      </c>
      <c r="O84" s="1449"/>
    </row>
    <row r="85" spans="12:15">
      <c r="L85" s="996" t="s">
        <v>1893</v>
      </c>
      <c r="M85" s="996" t="s">
        <v>1733</v>
      </c>
      <c r="N85" s="1449">
        <f>[151]DIST.CENTRO!C101</f>
        <v>529</v>
      </c>
      <c r="O85" s="1449"/>
    </row>
    <row r="86" spans="12:15">
      <c r="L86" s="997" t="s">
        <v>1894</v>
      </c>
      <c r="M86" s="997" t="s">
        <v>1895</v>
      </c>
      <c r="N86" s="1448">
        <f>[151]DIST.CENTRO!C126</f>
        <v>442</v>
      </c>
      <c r="O86" s="1448"/>
    </row>
    <row r="87" spans="12:15">
      <c r="L87" s="996" t="s">
        <v>1896</v>
      </c>
      <c r="M87" s="996" t="s">
        <v>1897</v>
      </c>
      <c r="N87" s="1449">
        <f>[151]DIST.CENTRO!C151</f>
        <v>555</v>
      </c>
      <c r="O87" s="1449"/>
    </row>
    <row r="117" spans="3:11">
      <c r="C117" s="998"/>
      <c r="D117" s="998"/>
      <c r="E117" s="998"/>
      <c r="F117" s="998"/>
      <c r="G117" s="998"/>
      <c r="H117" s="998"/>
      <c r="I117" s="998"/>
    </row>
    <row r="118" spans="3:11" ht="35.1" customHeight="1">
      <c r="C118" s="1450"/>
      <c r="D118" s="1450"/>
      <c r="E118" s="1450"/>
      <c r="F118" s="1450"/>
      <c r="G118" s="999"/>
      <c r="H118" s="1000"/>
      <c r="I118" s="1000"/>
      <c r="K118" s="1001"/>
    </row>
    <row r="119" spans="3:11">
      <c r="C119" s="998"/>
      <c r="D119" s="998"/>
      <c r="E119" s="998"/>
      <c r="F119" s="998"/>
      <c r="G119" s="998"/>
      <c r="H119" s="998"/>
      <c r="I119" s="998"/>
    </row>
    <row r="120" spans="3:11">
      <c r="C120" s="998"/>
      <c r="D120" s="998"/>
      <c r="E120" s="998"/>
      <c r="F120" s="998"/>
      <c r="G120" s="998"/>
      <c r="H120" s="1002"/>
      <c r="I120" s="1002"/>
      <c r="K120" s="1003"/>
    </row>
  </sheetData>
  <mergeCells count="34">
    <mergeCell ref="A29:P29"/>
    <mergeCell ref="A1:Q1"/>
    <mergeCell ref="A3:E3"/>
    <mergeCell ref="A4:D4"/>
    <mergeCell ref="P4:Q4"/>
    <mergeCell ref="A5:D5"/>
    <mergeCell ref="A6:D6"/>
    <mergeCell ref="A7:D7"/>
    <mergeCell ref="A8:D8"/>
    <mergeCell ref="A9:D9"/>
    <mergeCell ref="A10:D10"/>
    <mergeCell ref="A12:Q12"/>
    <mergeCell ref="K78:O78"/>
    <mergeCell ref="A31:Q31"/>
    <mergeCell ref="B42:P42"/>
    <mergeCell ref="A45:Q45"/>
    <mergeCell ref="M46:P46"/>
    <mergeCell ref="M47:P67"/>
    <mergeCell ref="B68:L68"/>
    <mergeCell ref="O68:P68"/>
    <mergeCell ref="B69:K69"/>
    <mergeCell ref="O69:P69"/>
    <mergeCell ref="A72:O72"/>
    <mergeCell ref="N73:O73"/>
    <mergeCell ref="K75:O77"/>
    <mergeCell ref="N86:O86"/>
    <mergeCell ref="N87:O87"/>
    <mergeCell ref="C118:F118"/>
    <mergeCell ref="L80:O80"/>
    <mergeCell ref="N81:O81"/>
    <mergeCell ref="N82:O82"/>
    <mergeCell ref="N83:O83"/>
    <mergeCell ref="N84:O84"/>
    <mergeCell ref="N85:O85"/>
  </mergeCells>
  <conditionalFormatting sqref="C14:C28">
    <cfRule type="duplicateValues" dxfId="2" priority="3"/>
  </conditionalFormatting>
  <conditionalFormatting sqref="C33:C41">
    <cfRule type="duplicateValues" dxfId="1" priority="2"/>
  </conditionalFormatting>
  <conditionalFormatting sqref="C47:C67">
    <cfRule type="duplicateValues" dxfId="0" priority="1"/>
  </conditionalFormatting>
  <pageMargins left="0.51181102362204722" right="0.51181102362204722" top="0.78740157480314965" bottom="0.78740157480314965" header="0.31496062992125984" footer="0.31496062992125984"/>
  <pageSetup paperSize="9" scale="33" fitToHeight="0" orientation="portrait" r:id="rId1"/>
  <rowBreaks count="1" manualBreakCount="1">
    <brk id="71" max="16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52CE8-B35E-40C7-9137-04D15987AD71}">
  <dimension ref="A1:J31"/>
  <sheetViews>
    <sheetView showGridLines="0" view="pageBreakPreview" zoomScaleNormal="100" zoomScaleSheetLayoutView="100" workbookViewId="0">
      <selection activeCell="K34" sqref="K34"/>
    </sheetView>
  </sheetViews>
  <sheetFormatPr defaultColWidth="8.85546875" defaultRowHeight="12.75"/>
  <cols>
    <col min="1" max="1" width="15.140625" style="751" customWidth="1"/>
    <col min="2" max="2" width="20.7109375" style="751" customWidth="1"/>
    <col min="3" max="3" width="19.5703125" style="751" customWidth="1"/>
    <col min="4" max="4" width="25.7109375" style="751" customWidth="1"/>
    <col min="5" max="5" width="16" style="751" customWidth="1"/>
    <col min="6" max="16384" width="8.85546875" style="751"/>
  </cols>
  <sheetData>
    <row r="1" spans="1:10" s="1008" customFormat="1">
      <c r="A1" s="1004"/>
      <c r="B1" s="1005"/>
      <c r="C1" s="1005"/>
      <c r="D1" s="1006"/>
      <c r="E1" s="1007"/>
      <c r="J1" s="1009"/>
    </row>
    <row r="2" spans="1:10" s="1008" customFormat="1">
      <c r="A2" s="1470" t="s">
        <v>1898</v>
      </c>
      <c r="B2" s="1471"/>
      <c r="C2" s="1471"/>
      <c r="D2" s="1472"/>
      <c r="E2" s="1007"/>
      <c r="J2" s="1009"/>
    </row>
    <row r="3" spans="1:10" s="1008" customFormat="1" ht="14.45" customHeight="1">
      <c r="A3" s="1473"/>
      <c r="B3" s="1474"/>
      <c r="C3" s="1474"/>
      <c r="D3" s="1475"/>
      <c r="E3" s="1007"/>
      <c r="J3" s="1009"/>
    </row>
    <row r="4" spans="1:10" s="1008" customFormat="1">
      <c r="A4" s="1010"/>
      <c r="B4" s="1011"/>
      <c r="C4" s="1011"/>
      <c r="D4" s="1012"/>
      <c r="E4" s="1007"/>
      <c r="J4" s="1009"/>
    </row>
    <row r="5" spans="1:10" s="1008" customFormat="1" ht="15">
      <c r="A5" s="1468" t="s">
        <v>1899</v>
      </c>
      <c r="B5" s="1469"/>
      <c r="C5" s="1013">
        <f>'[152]PLANILHA ORÇAMENTÁRIA '!K106</f>
        <v>11029714.199999997</v>
      </c>
      <c r="D5" s="1012"/>
      <c r="E5" s="1007"/>
      <c r="J5" s="1009"/>
    </row>
    <row r="6" spans="1:10" s="1008" customFormat="1" ht="15">
      <c r="A6" s="1468" t="s">
        <v>1900</v>
      </c>
      <c r="B6" s="1469"/>
      <c r="C6" s="1014">
        <f>'[152]PLANILHA ORÇAMENTÁRIA '!K69+'[152]PLANILHA ORÇAMENTÁRIA '!K71</f>
        <v>167010.79999999999</v>
      </c>
      <c r="D6" s="1012"/>
      <c r="E6" s="1007"/>
      <c r="J6" s="1009"/>
    </row>
    <row r="7" spans="1:10" s="1008" customFormat="1" ht="15">
      <c r="A7" s="1468" t="s">
        <v>1901</v>
      </c>
      <c r="B7" s="1469"/>
      <c r="C7" s="1015">
        <f>C6/C5</f>
        <v>1.5141897330395018E-2</v>
      </c>
      <c r="D7" s="1012"/>
      <c r="E7" s="1007"/>
      <c r="J7" s="1009"/>
    </row>
    <row r="8" spans="1:10" s="1008" customFormat="1" ht="15">
      <c r="A8" s="1468" t="s">
        <v>1902</v>
      </c>
      <c r="B8" s="1469"/>
      <c r="C8" s="1016">
        <v>0.05</v>
      </c>
      <c r="D8" s="1012"/>
      <c r="E8" s="1007"/>
      <c r="J8" s="1009"/>
    </row>
    <row r="9" spans="1:10" s="1008" customFormat="1" ht="15">
      <c r="A9" s="1468" t="s">
        <v>1903</v>
      </c>
      <c r="B9" s="1469"/>
      <c r="C9" s="1017">
        <f>1-C7</f>
        <v>0.98485810266960494</v>
      </c>
      <c r="D9" s="1012"/>
      <c r="E9" s="1007"/>
      <c r="J9" s="1009"/>
    </row>
    <row r="10" spans="1:10" s="1008" customFormat="1" ht="15">
      <c r="A10" s="1468" t="s">
        <v>1904</v>
      </c>
      <c r="B10" s="1469"/>
      <c r="C10" s="1018">
        <f>C8*C9</f>
        <v>4.9242905133480251E-2</v>
      </c>
      <c r="D10" s="1012"/>
      <c r="E10" s="1007"/>
      <c r="J10" s="1009"/>
    </row>
    <row r="11" spans="1:10" s="1008" customFormat="1">
      <c r="A11" s="1010"/>
      <c r="B11" s="1011"/>
      <c r="C11" s="1011"/>
      <c r="D11" s="1012"/>
      <c r="E11" s="1007"/>
      <c r="J11" s="1009"/>
    </row>
    <row r="12" spans="1:10" s="1008" customFormat="1" ht="15">
      <c r="A12" s="1019" t="s">
        <v>1905</v>
      </c>
      <c r="B12" s="1011"/>
      <c r="C12" s="1011"/>
      <c r="D12" s="1012"/>
      <c r="E12" s="1007"/>
      <c r="J12" s="1009"/>
    </row>
    <row r="13" spans="1:10" s="1008" customFormat="1">
      <c r="A13" s="1010" t="str">
        <f>CONCATENATE("(1) Dedução = ",TEXT(C6,"#.##0,00")," / ",TEXT(C5,"#.##0,00"),"= ",TEXT(C7,"0,0000")," x 100 = ",TEXT(C7*100,"0,00"),"%")</f>
        <v>(1) Dedução = 167.010,80 / 11.029.714,20= 0,0151 x 100 = 1,51%</v>
      </c>
      <c r="B13" s="1011"/>
      <c r="C13" s="1011"/>
      <c r="D13" s="1012"/>
      <c r="E13" s="1007"/>
      <c r="J13" s="1009"/>
    </row>
    <row r="14" spans="1:10" s="1008" customFormat="1">
      <c r="A14" s="1010" t="str">
        <f>CONCATENATE("(2) Base de cálculo = 1 - ",TEXT(C7,"0,0000"),"(dedução) = ",TEXT(C9,"0,0000")," x 100 = ",TEXT(C9*100,"0,00"),"%")</f>
        <v>(2) Base de cálculo = 1 - 0,0151(dedução) = 0,9849 x 100 = 98,49%</v>
      </c>
      <c r="B14" s="1011"/>
      <c r="C14" s="1011"/>
      <c r="D14" s="1012"/>
      <c r="E14" s="1007"/>
      <c r="J14" s="1009"/>
    </row>
    <row r="15" spans="1:10" s="1008" customFormat="1">
      <c r="A15" s="1010" t="str">
        <f>CONCATENATE("(3) ISS calculado = ",TEXT(C8*100,"0,00"),"% x ",TEXT(C9*100,"0,00"),"% = ",TEXT(C10*100,"0,00"),"%")</f>
        <v>(3) ISS calculado = 5,00% x 98,49% = 4,92%</v>
      </c>
      <c r="B15" s="1011"/>
      <c r="C15" s="1011"/>
      <c r="D15" s="1012"/>
      <c r="E15" s="1007"/>
      <c r="J15" s="1009"/>
    </row>
    <row r="16" spans="1:10" s="1008" customFormat="1">
      <c r="A16" s="1010" t="s">
        <v>1906</v>
      </c>
      <c r="B16" s="1011"/>
      <c r="C16" s="1011"/>
      <c r="D16" s="1012"/>
      <c r="E16" s="1007"/>
      <c r="J16" s="1009"/>
    </row>
    <row r="17" spans="1:10" s="1008" customFormat="1" ht="13.5" thickBot="1">
      <c r="A17" s="1020"/>
      <c r="B17" s="1021"/>
      <c r="C17" s="1021"/>
      <c r="D17" s="1022"/>
      <c r="E17" s="1007"/>
      <c r="J17" s="1009"/>
    </row>
    <row r="18" spans="1:10" s="1008" customFormat="1">
      <c r="A18" s="1023"/>
      <c r="B18" s="1024"/>
      <c r="C18" s="1024"/>
      <c r="D18" s="1024"/>
      <c r="E18" s="1007"/>
      <c r="J18" s="1009"/>
    </row>
    <row r="19" spans="1:10" s="1008" customFormat="1">
      <c r="A19" s="1023"/>
      <c r="B19" s="1024"/>
      <c r="C19" s="1024"/>
      <c r="D19" s="1024"/>
      <c r="E19" s="1007"/>
      <c r="J19" s="1009"/>
    </row>
    <row r="20" spans="1:10" s="1008" customFormat="1">
      <c r="A20" s="1023"/>
      <c r="B20" s="1024"/>
      <c r="C20" s="1024"/>
      <c r="D20" s="1024"/>
      <c r="E20" s="1007"/>
      <c r="J20" s="1009"/>
    </row>
    <row r="21" spans="1:10" s="1008" customFormat="1">
      <c r="A21" s="1023"/>
      <c r="B21" s="1024"/>
      <c r="C21" s="1024"/>
      <c r="D21" s="1024"/>
      <c r="E21" s="1007"/>
      <c r="J21" s="1009"/>
    </row>
    <row r="22" spans="1:10" s="1008" customFormat="1">
      <c r="A22" s="1023"/>
      <c r="B22" s="1024"/>
      <c r="C22" s="1024"/>
      <c r="D22" s="1024"/>
      <c r="E22" s="1007"/>
      <c r="J22" s="1009"/>
    </row>
    <row r="23" spans="1:10" s="1008" customFormat="1">
      <c r="A23" s="1023"/>
      <c r="B23" s="1024"/>
      <c r="C23" s="1024"/>
      <c r="D23" s="1024"/>
      <c r="E23" s="1007"/>
      <c r="J23" s="1009"/>
    </row>
    <row r="24" spans="1:10" s="1008" customFormat="1">
      <c r="A24" s="1023"/>
      <c r="B24" s="1024"/>
      <c r="C24" s="1024"/>
      <c r="D24" s="1024"/>
      <c r="E24" s="1007"/>
      <c r="J24" s="1009"/>
    </row>
    <row r="25" spans="1:10" s="1008" customFormat="1" ht="13.5" thickBot="1">
      <c r="A25" s="1025"/>
      <c r="B25" s="1026"/>
      <c r="C25" s="1026"/>
      <c r="D25" s="1026"/>
      <c r="E25" s="1027"/>
      <c r="J25" s="1009"/>
    </row>
    <row r="27" spans="1:10" ht="60.75" customHeight="1"/>
    <row r="29" spans="1:10" ht="12.75" customHeight="1"/>
    <row r="30" spans="1:10" ht="12.75" customHeight="1"/>
    <row r="31" spans="1:10" ht="12.75" customHeight="1"/>
  </sheetData>
  <mergeCells count="7">
    <mergeCell ref="A10:B10"/>
    <mergeCell ref="A2:D3"/>
    <mergeCell ref="A5:B5"/>
    <mergeCell ref="A6:B6"/>
    <mergeCell ref="A7:B7"/>
    <mergeCell ref="A8:B8"/>
    <mergeCell ref="A9:B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FB216-C5A9-43EA-8C1D-783EA91B5469}">
  <dimension ref="A1:M42"/>
  <sheetViews>
    <sheetView view="pageBreakPreview" zoomScaleNormal="100" zoomScaleSheetLayoutView="100" workbookViewId="0">
      <selection activeCell="A20" sqref="A20:E36"/>
    </sheetView>
  </sheetViews>
  <sheetFormatPr defaultColWidth="8.85546875" defaultRowHeight="12.75"/>
  <cols>
    <col min="1" max="1" width="15.140625" style="1033" customWidth="1"/>
    <col min="2" max="2" width="20.7109375" style="1033" customWidth="1"/>
    <col min="3" max="3" width="16.7109375" style="1033" customWidth="1"/>
    <col min="4" max="4" width="25.7109375" style="1033" customWidth="1"/>
    <col min="5" max="5" width="16" style="1033" customWidth="1"/>
    <col min="6" max="16384" width="8.85546875" style="1033"/>
  </cols>
  <sheetData>
    <row r="1" spans="1:10" s="1028" customFormat="1" ht="57" customHeight="1">
      <c r="A1" s="1523" t="s">
        <v>1907</v>
      </c>
      <c r="B1" s="1524"/>
      <c r="C1" s="1524"/>
      <c r="D1" s="1524"/>
      <c r="E1" s="1525"/>
    </row>
    <row r="2" spans="1:10" s="1028" customFormat="1" ht="7.5" customHeight="1">
      <c r="A2" s="1029"/>
      <c r="B2" s="1030"/>
      <c r="C2" s="1030"/>
      <c r="D2" s="1030"/>
      <c r="E2" s="1031"/>
    </row>
    <row r="3" spans="1:10" s="1028" customFormat="1" ht="38.1" customHeight="1">
      <c r="A3" s="1526" t="s">
        <v>1908</v>
      </c>
      <c r="B3" s="1527"/>
      <c r="C3" s="1527"/>
      <c r="D3" s="1527"/>
      <c r="E3" s="1528"/>
    </row>
    <row r="4" spans="1:10" s="1028" customFormat="1" ht="23.1" customHeight="1">
      <c r="A4" s="1513" t="s">
        <v>1909</v>
      </c>
      <c r="B4" s="1514"/>
      <c r="C4" s="1515"/>
      <c r="D4" s="1529" t="s">
        <v>1910</v>
      </c>
      <c r="E4" s="1530"/>
    </row>
    <row r="5" spans="1:10" s="1028" customFormat="1" ht="12.75" customHeight="1">
      <c r="A5" s="1503" t="s">
        <v>1911</v>
      </c>
      <c r="B5" s="1504"/>
      <c r="C5" s="1505"/>
      <c r="D5" s="1506">
        <v>3.7999999999999999E-2</v>
      </c>
      <c r="E5" s="1507"/>
    </row>
    <row r="6" spans="1:10" s="1028" customFormat="1" ht="12.95" customHeight="1">
      <c r="A6" s="1508" t="s">
        <v>1912</v>
      </c>
      <c r="B6" s="1509"/>
      <c r="C6" s="1510"/>
      <c r="D6" s="1511">
        <v>3.2000000000000002E-3</v>
      </c>
      <c r="E6" s="1512"/>
    </row>
    <row r="7" spans="1:10" s="1028" customFormat="1" ht="12.95" customHeight="1">
      <c r="A7" s="1508" t="s">
        <v>1913</v>
      </c>
      <c r="B7" s="1509"/>
      <c r="C7" s="1510"/>
      <c r="D7" s="1511">
        <v>5.0000000000000001E-3</v>
      </c>
      <c r="E7" s="1512"/>
    </row>
    <row r="8" spans="1:10" s="1028" customFormat="1" ht="14.1" customHeight="1">
      <c r="A8" s="1491" t="s">
        <v>1914</v>
      </c>
      <c r="B8" s="1492"/>
      <c r="C8" s="1493"/>
      <c r="D8" s="1494">
        <v>1.0200000000000001E-2</v>
      </c>
      <c r="E8" s="1495"/>
    </row>
    <row r="9" spans="1:10" s="1028" customFormat="1" ht="17.100000000000001" customHeight="1">
      <c r="A9" s="1513" t="s">
        <v>1915</v>
      </c>
      <c r="B9" s="1514"/>
      <c r="C9" s="1515"/>
      <c r="D9" s="1516" t="s">
        <v>1910</v>
      </c>
      <c r="E9" s="1517"/>
    </row>
    <row r="10" spans="1:10" s="1028" customFormat="1" ht="12.95" customHeight="1">
      <c r="A10" s="1518" t="s">
        <v>1916</v>
      </c>
      <c r="B10" s="1519"/>
      <c r="C10" s="1520"/>
      <c r="D10" s="1521">
        <v>7.0800000000000002E-2</v>
      </c>
      <c r="E10" s="1522"/>
    </row>
    <row r="11" spans="1:10" s="1028" customFormat="1" ht="18" customHeight="1">
      <c r="A11" s="1513" t="s">
        <v>1917</v>
      </c>
      <c r="B11" s="1514"/>
      <c r="C11" s="1515"/>
      <c r="D11" s="1516" t="s">
        <v>1910</v>
      </c>
      <c r="E11" s="1517"/>
    </row>
    <row r="12" spans="1:10" s="1028" customFormat="1" ht="12.75" customHeight="1">
      <c r="A12" s="1503" t="s">
        <v>1918</v>
      </c>
      <c r="B12" s="1504"/>
      <c r="C12" s="1505"/>
      <c r="D12" s="1506">
        <v>6.4999999999999997E-3</v>
      </c>
      <c r="E12" s="1507"/>
    </row>
    <row r="13" spans="1:10" s="1028" customFormat="1" ht="12.95" customHeight="1">
      <c r="A13" s="1508" t="s">
        <v>1919</v>
      </c>
      <c r="B13" s="1509"/>
      <c r="C13" s="1510"/>
      <c r="D13" s="1511">
        <v>0.03</v>
      </c>
      <c r="E13" s="1512"/>
    </row>
    <row r="14" spans="1:10" s="1028" customFormat="1" ht="12.75" customHeight="1">
      <c r="A14" s="1508" t="s">
        <v>1920</v>
      </c>
      <c r="B14" s="1509"/>
      <c r="C14" s="1510"/>
      <c r="D14" s="1511">
        <f>'ISS CALCULADO'!C10</f>
        <v>4.9242905133480251E-2</v>
      </c>
      <c r="E14" s="1512"/>
    </row>
    <row r="15" spans="1:10" s="1028" customFormat="1" ht="12.95" customHeight="1">
      <c r="A15" s="1491" t="s">
        <v>1921</v>
      </c>
      <c r="B15" s="1492"/>
      <c r="C15" s="1493"/>
      <c r="D15" s="1494"/>
      <c r="E15" s="1495"/>
      <c r="J15" s="1009">
        <f>1-D16</f>
        <v>0.91425709486651974</v>
      </c>
    </row>
    <row r="16" spans="1:10" s="1028" customFormat="1" ht="14.25" customHeight="1">
      <c r="A16" s="1496" t="s">
        <v>1922</v>
      </c>
      <c r="B16" s="1497"/>
      <c r="C16" s="1498"/>
      <c r="D16" s="1499">
        <f>SUM(D12:E15)</f>
        <v>8.5742905133480249E-2</v>
      </c>
      <c r="E16" s="1500"/>
      <c r="J16" s="1009"/>
    </row>
    <row r="17" spans="1:13" s="1028" customFormat="1" ht="12.95" customHeight="1">
      <c r="A17" s="1501" t="s">
        <v>1923</v>
      </c>
      <c r="B17" s="1502"/>
      <c r="C17" s="1032" t="s">
        <v>1924</v>
      </c>
      <c r="D17" s="1499">
        <f>(((1+D5+D6+D7)*(1+D8)*(1+D10))/(1-D16)-1)</f>
        <v>0.23783313265643979</v>
      </c>
      <c r="E17" s="1500"/>
      <c r="J17" s="1009"/>
      <c r="M17" s="1028">
        <f>J18*J19*J20</f>
        <v>6.0792785391999997</v>
      </c>
    </row>
    <row r="18" spans="1:13" s="1028" customFormat="1" ht="74.099999999999994" customHeight="1">
      <c r="A18" s="1476" t="s">
        <v>1925</v>
      </c>
      <c r="B18" s="1477"/>
      <c r="C18" s="1477"/>
      <c r="D18" s="1477"/>
      <c r="E18" s="1478"/>
      <c r="J18" s="1009">
        <f>1+3.8+0.32+0.5</f>
        <v>5.62</v>
      </c>
      <c r="M18" s="1028">
        <f>M17/J15</f>
        <v>6.649419045621479</v>
      </c>
    </row>
    <row r="19" spans="1:13" s="1028" customFormat="1" ht="28.5" hidden="1" customHeight="1">
      <c r="A19" s="1479" t="s">
        <v>1926</v>
      </c>
      <c r="B19" s="1480"/>
      <c r="C19" s="1480"/>
      <c r="D19" s="1480"/>
      <c r="E19" s="1481"/>
      <c r="J19" s="1009">
        <f>1+D8</f>
        <v>1.0102</v>
      </c>
    </row>
    <row r="20" spans="1:13" s="1028" customFormat="1" ht="33" customHeight="1">
      <c r="A20" s="1482" t="s">
        <v>1927</v>
      </c>
      <c r="B20" s="1483"/>
      <c r="C20" s="1483"/>
      <c r="D20" s="1483"/>
      <c r="E20" s="1484"/>
      <c r="J20" s="1009">
        <f>1+D10</f>
        <v>1.0708</v>
      </c>
      <c r="M20" s="1028">
        <f>M18-1</f>
        <v>5.649419045621479</v>
      </c>
    </row>
    <row r="21" spans="1:13" s="1028" customFormat="1">
      <c r="A21" s="1485"/>
      <c r="B21" s="1486"/>
      <c r="C21" s="1486"/>
      <c r="D21" s="1486"/>
      <c r="E21" s="1487"/>
      <c r="J21" s="1009"/>
    </row>
    <row r="22" spans="1:13" s="1028" customFormat="1" ht="14.45" customHeight="1">
      <c r="A22" s="1485"/>
      <c r="B22" s="1486"/>
      <c r="C22" s="1486"/>
      <c r="D22" s="1486"/>
      <c r="E22" s="1487"/>
      <c r="J22" s="1009"/>
    </row>
    <row r="23" spans="1:13" s="1028" customFormat="1">
      <c r="A23" s="1485"/>
      <c r="B23" s="1486"/>
      <c r="C23" s="1486"/>
      <c r="D23" s="1486"/>
      <c r="E23" s="1487"/>
      <c r="J23" s="1009"/>
    </row>
    <row r="24" spans="1:13" s="1028" customFormat="1" ht="14.45" customHeight="1">
      <c r="A24" s="1485"/>
      <c r="B24" s="1486"/>
      <c r="C24" s="1486"/>
      <c r="D24" s="1486"/>
      <c r="E24" s="1487"/>
      <c r="J24" s="1009"/>
    </row>
    <row r="25" spans="1:13" s="1028" customFormat="1" ht="14.45" customHeight="1">
      <c r="A25" s="1485"/>
      <c r="B25" s="1486"/>
      <c r="C25" s="1486"/>
      <c r="D25" s="1486"/>
      <c r="E25" s="1487"/>
      <c r="J25" s="1009"/>
    </row>
    <row r="26" spans="1:13" s="1028" customFormat="1" ht="14.45" customHeight="1">
      <c r="A26" s="1485"/>
      <c r="B26" s="1486"/>
      <c r="C26" s="1486"/>
      <c r="D26" s="1486"/>
      <c r="E26" s="1487"/>
      <c r="J26" s="1009"/>
    </row>
    <row r="27" spans="1:13" s="1028" customFormat="1" ht="14.45" customHeight="1">
      <c r="A27" s="1485"/>
      <c r="B27" s="1486"/>
      <c r="C27" s="1486"/>
      <c r="D27" s="1486"/>
      <c r="E27" s="1487"/>
      <c r="J27" s="1009"/>
    </row>
    <row r="28" spans="1:13" s="1028" customFormat="1" ht="14.45" customHeight="1">
      <c r="A28" s="1485"/>
      <c r="B28" s="1486"/>
      <c r="C28" s="1486"/>
      <c r="D28" s="1486"/>
      <c r="E28" s="1487"/>
      <c r="J28" s="1009"/>
    </row>
    <row r="29" spans="1:13" s="1028" customFormat="1" ht="14.45" customHeight="1">
      <c r="A29" s="1485"/>
      <c r="B29" s="1486"/>
      <c r="C29" s="1486"/>
      <c r="D29" s="1486"/>
      <c r="E29" s="1487"/>
      <c r="J29" s="1009"/>
    </row>
    <row r="30" spans="1:13" s="1028" customFormat="1">
      <c r="A30" s="1485"/>
      <c r="B30" s="1486"/>
      <c r="C30" s="1486"/>
      <c r="D30" s="1486"/>
      <c r="E30" s="1487"/>
      <c r="J30" s="1009"/>
    </row>
    <row r="31" spans="1:13" s="1028" customFormat="1" ht="14.45" customHeight="1">
      <c r="A31" s="1485"/>
      <c r="B31" s="1486"/>
      <c r="C31" s="1486"/>
      <c r="D31" s="1486"/>
      <c r="E31" s="1487"/>
      <c r="J31" s="1009"/>
    </row>
    <row r="32" spans="1:13" s="1028" customFormat="1">
      <c r="A32" s="1485"/>
      <c r="B32" s="1486"/>
      <c r="C32" s="1486"/>
      <c r="D32" s="1486"/>
      <c r="E32" s="1487"/>
      <c r="J32" s="1009"/>
    </row>
    <row r="33" spans="1:10" s="1028" customFormat="1">
      <c r="A33" s="1485"/>
      <c r="B33" s="1486"/>
      <c r="C33" s="1486"/>
      <c r="D33" s="1486"/>
      <c r="E33" s="1487"/>
      <c r="J33" s="1009"/>
    </row>
    <row r="34" spans="1:10" s="1028" customFormat="1">
      <c r="A34" s="1485"/>
      <c r="B34" s="1486"/>
      <c r="C34" s="1486"/>
      <c r="D34" s="1486"/>
      <c r="E34" s="1487"/>
      <c r="J34" s="1009"/>
    </row>
    <row r="35" spans="1:10" s="1028" customFormat="1">
      <c r="A35" s="1485"/>
      <c r="B35" s="1486"/>
      <c r="C35" s="1486"/>
      <c r="D35" s="1486"/>
      <c r="E35" s="1487"/>
      <c r="J35" s="1009"/>
    </row>
    <row r="36" spans="1:10" s="1028" customFormat="1" ht="13.5" thickBot="1">
      <c r="A36" s="1488"/>
      <c r="B36" s="1489"/>
      <c r="C36" s="1489"/>
      <c r="D36" s="1489"/>
      <c r="E36" s="1490"/>
      <c r="J36" s="1009"/>
    </row>
    <row r="38" spans="1:10" ht="60.75" customHeight="1"/>
    <row r="40" spans="1:10" ht="12.75" customHeight="1"/>
    <row r="41" spans="1:10" ht="12.75" customHeight="1"/>
    <row r="42" spans="1:10" ht="12.75" customHeight="1"/>
  </sheetData>
  <mergeCells count="33">
    <mergeCell ref="A1:E1"/>
    <mergeCell ref="A3:E3"/>
    <mergeCell ref="A4:C4"/>
    <mergeCell ref="D4:E4"/>
    <mergeCell ref="A5:C5"/>
    <mergeCell ref="D5:E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A18:E18"/>
    <mergeCell ref="A19:E19"/>
    <mergeCell ref="A20:E36"/>
    <mergeCell ref="A15:C15"/>
    <mergeCell ref="D15:E15"/>
    <mergeCell ref="A16:C16"/>
    <mergeCell ref="D16:E16"/>
    <mergeCell ref="A17:B17"/>
    <mergeCell ref="D17:E1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9DDEE-FDC8-49AB-A5A8-33B7D98E79FC}">
  <dimension ref="A1:M25"/>
  <sheetViews>
    <sheetView tabSelected="1" view="pageBreakPreview" zoomScaleNormal="100" zoomScaleSheetLayoutView="100" workbookViewId="0">
      <selection activeCell="D27" sqref="D27"/>
    </sheetView>
  </sheetViews>
  <sheetFormatPr defaultColWidth="8.85546875" defaultRowHeight="12.75"/>
  <cols>
    <col min="1" max="1" width="15.140625" style="1033" customWidth="1"/>
    <col min="2" max="2" width="20.7109375" style="1033" customWidth="1"/>
    <col min="3" max="3" width="16.7109375" style="1033" customWidth="1"/>
    <col min="4" max="4" width="25.7109375" style="1033" customWidth="1"/>
    <col min="5" max="5" width="16" style="1033" customWidth="1"/>
    <col min="6" max="16384" width="8.85546875" style="1033"/>
  </cols>
  <sheetData>
    <row r="1" spans="1:10" s="1028" customFormat="1" ht="57" customHeight="1">
      <c r="A1" s="1523" t="s">
        <v>1907</v>
      </c>
      <c r="B1" s="1524"/>
      <c r="C1" s="1524"/>
      <c r="D1" s="1524"/>
      <c r="E1" s="1525"/>
    </row>
    <row r="2" spans="1:10" s="1028" customFormat="1" ht="7.5" customHeight="1">
      <c r="A2" s="1029"/>
      <c r="B2" s="1030"/>
      <c r="C2" s="1030"/>
      <c r="D2" s="1030"/>
      <c r="E2" s="1031"/>
    </row>
    <row r="3" spans="1:10" s="1028" customFormat="1" ht="38.1" customHeight="1">
      <c r="A3" s="1526" t="s">
        <v>1928</v>
      </c>
      <c r="B3" s="1527"/>
      <c r="C3" s="1527"/>
      <c r="D3" s="1527"/>
      <c r="E3" s="1528"/>
    </row>
    <row r="4" spans="1:10" s="1028" customFormat="1" ht="23.1" customHeight="1">
      <c r="A4" s="1513" t="s">
        <v>1909</v>
      </c>
      <c r="B4" s="1514"/>
      <c r="C4" s="1515"/>
      <c r="D4" s="1529" t="s">
        <v>1910</v>
      </c>
      <c r="E4" s="1530"/>
    </row>
    <row r="5" spans="1:10" s="1028" customFormat="1" ht="12.75" customHeight="1">
      <c r="A5" s="1503" t="s">
        <v>1911</v>
      </c>
      <c r="B5" s="1504"/>
      <c r="C5" s="1505"/>
      <c r="D5" s="1506">
        <v>1.4999999999999999E-2</v>
      </c>
      <c r="E5" s="1507"/>
    </row>
    <row r="6" spans="1:10" s="1028" customFormat="1" ht="12.95" customHeight="1">
      <c r="A6" s="1508" t="s">
        <v>1912</v>
      </c>
      <c r="B6" s="1509"/>
      <c r="C6" s="1510"/>
      <c r="D6" s="1511">
        <v>3.0000000000000001E-3</v>
      </c>
      <c r="E6" s="1512"/>
    </row>
    <row r="7" spans="1:10" s="1028" customFormat="1" ht="12.95" customHeight="1">
      <c r="A7" s="1508" t="s">
        <v>1913</v>
      </c>
      <c r="B7" s="1509"/>
      <c r="C7" s="1510"/>
      <c r="D7" s="1511">
        <v>5.5999999999999999E-3</v>
      </c>
      <c r="E7" s="1512"/>
    </row>
    <row r="8" spans="1:10" s="1028" customFormat="1" ht="14.1" customHeight="1">
      <c r="A8" s="1491" t="s">
        <v>1914</v>
      </c>
      <c r="B8" s="1492"/>
      <c r="C8" s="1493"/>
      <c r="D8" s="1494">
        <v>8.5000000000000006E-3</v>
      </c>
      <c r="E8" s="1495"/>
    </row>
    <row r="9" spans="1:10" s="1028" customFormat="1" ht="17.100000000000001" customHeight="1">
      <c r="A9" s="1513" t="s">
        <v>1915</v>
      </c>
      <c r="B9" s="1514"/>
      <c r="C9" s="1515"/>
      <c r="D9" s="1516" t="s">
        <v>1910</v>
      </c>
      <c r="E9" s="1517"/>
    </row>
    <row r="10" spans="1:10" s="1028" customFormat="1" ht="12.95" customHeight="1">
      <c r="A10" s="1518" t="s">
        <v>1916</v>
      </c>
      <c r="B10" s="1519"/>
      <c r="C10" s="1520"/>
      <c r="D10" s="1521">
        <v>3.9899999999999998E-2</v>
      </c>
      <c r="E10" s="1522"/>
    </row>
    <row r="11" spans="1:10" s="1028" customFormat="1" ht="18" customHeight="1">
      <c r="A11" s="1513" t="s">
        <v>1917</v>
      </c>
      <c r="B11" s="1514"/>
      <c r="C11" s="1515"/>
      <c r="D11" s="1516" t="s">
        <v>1910</v>
      </c>
      <c r="E11" s="1517"/>
    </row>
    <row r="12" spans="1:10" s="1028" customFormat="1" ht="12.75" customHeight="1">
      <c r="A12" s="1503" t="s">
        <v>1918</v>
      </c>
      <c r="B12" s="1504"/>
      <c r="C12" s="1505"/>
      <c r="D12" s="1506">
        <v>6.4999999999999997E-3</v>
      </c>
      <c r="E12" s="1507"/>
    </row>
    <row r="13" spans="1:10" s="1028" customFormat="1" ht="12.95" customHeight="1">
      <c r="A13" s="1508" t="s">
        <v>1919</v>
      </c>
      <c r="B13" s="1509"/>
      <c r="C13" s="1510"/>
      <c r="D13" s="1511">
        <v>0.03</v>
      </c>
      <c r="E13" s="1512"/>
    </row>
    <row r="14" spans="1:10" s="1028" customFormat="1" ht="12.75" customHeight="1">
      <c r="A14" s="1508" t="s">
        <v>1920</v>
      </c>
      <c r="B14" s="1509"/>
      <c r="C14" s="1510"/>
      <c r="D14" s="1511">
        <f>'ISS CALCULADO'!C10</f>
        <v>4.9242905133480251E-2</v>
      </c>
      <c r="E14" s="1512"/>
    </row>
    <row r="15" spans="1:10" s="1028" customFormat="1" ht="12.95" customHeight="1">
      <c r="A15" s="1491" t="s">
        <v>1921</v>
      </c>
      <c r="B15" s="1492"/>
      <c r="C15" s="1493"/>
      <c r="D15" s="1494"/>
      <c r="E15" s="1495"/>
      <c r="J15" s="1009">
        <f>1-D16</f>
        <v>0.91425709486651974</v>
      </c>
    </row>
    <row r="16" spans="1:10" s="1028" customFormat="1" ht="14.25" customHeight="1">
      <c r="A16" s="1496" t="s">
        <v>1922</v>
      </c>
      <c r="B16" s="1497"/>
      <c r="C16" s="1498"/>
      <c r="D16" s="1499">
        <f>SUM(D12:E15)</f>
        <v>8.5742905133480249E-2</v>
      </c>
      <c r="E16" s="1500"/>
      <c r="J16" s="1009"/>
    </row>
    <row r="17" spans="1:13" s="1028" customFormat="1" ht="12.95" customHeight="1">
      <c r="A17" s="1501" t="s">
        <v>1923</v>
      </c>
      <c r="B17" s="1502"/>
      <c r="C17" s="1032" t="s">
        <v>1924</v>
      </c>
      <c r="D17" s="1499">
        <f>(((1+D5+D6+D7)*(1+D8)*(1+D10))/(1-D16)-1)</f>
        <v>0.17416577893412777</v>
      </c>
      <c r="E17" s="1500"/>
      <c r="J17" s="1009"/>
      <c r="M17" s="1028" t="e">
        <f>J18*#REF!*J19</f>
        <v>#REF!</v>
      </c>
    </row>
    <row r="18" spans="1:13" s="1028" customFormat="1" ht="74.099999999999994" customHeight="1">
      <c r="A18" s="1531" t="s">
        <v>1929</v>
      </c>
      <c r="B18" s="1477"/>
      <c r="C18" s="1477"/>
      <c r="D18" s="1477"/>
      <c r="E18" s="1478"/>
      <c r="J18" s="1009">
        <f>1+3.8+0.32+0.5</f>
        <v>5.62</v>
      </c>
      <c r="M18" s="1028" t="e">
        <f>M17/J15</f>
        <v>#REF!</v>
      </c>
    </row>
    <row r="19" spans="1:13" s="1028" customFormat="1" ht="210.95" customHeight="1" thickBot="1">
      <c r="A19" s="1532" t="s">
        <v>1927</v>
      </c>
      <c r="B19" s="1533"/>
      <c r="C19" s="1533"/>
      <c r="D19" s="1533"/>
      <c r="E19" s="1534"/>
      <c r="J19" s="1009">
        <f>1+D10</f>
        <v>1.0399</v>
      </c>
      <c r="M19" s="1028" t="e">
        <f>M18-1</f>
        <v>#REF!</v>
      </c>
    </row>
    <row r="21" spans="1:13" ht="60.75" customHeight="1"/>
    <row r="23" spans="1:13" ht="12.75" customHeight="1"/>
    <row r="24" spans="1:13" ht="12.75" customHeight="1"/>
    <row r="25" spans="1:13" ht="12.75" customHeight="1"/>
  </sheetData>
  <mergeCells count="32">
    <mergeCell ref="A1:E1"/>
    <mergeCell ref="A3:E3"/>
    <mergeCell ref="A4:C4"/>
    <mergeCell ref="D4:E4"/>
    <mergeCell ref="A5:C5"/>
    <mergeCell ref="D5:E5"/>
    <mergeCell ref="A6:C6"/>
    <mergeCell ref="D6:E6"/>
    <mergeCell ref="A7:C7"/>
    <mergeCell ref="D7:E7"/>
    <mergeCell ref="A8:C8"/>
    <mergeCell ref="D8:E8"/>
    <mergeCell ref="A9:C9"/>
    <mergeCell ref="D9:E9"/>
    <mergeCell ref="A10:C10"/>
    <mergeCell ref="D10:E10"/>
    <mergeCell ref="A11:C11"/>
    <mergeCell ref="D11:E11"/>
    <mergeCell ref="A12:C12"/>
    <mergeCell ref="D12:E12"/>
    <mergeCell ref="A13:C13"/>
    <mergeCell ref="D13:E13"/>
    <mergeCell ref="A14:C14"/>
    <mergeCell ref="D14:E14"/>
    <mergeCell ref="A18:E18"/>
    <mergeCell ref="A19:E19"/>
    <mergeCell ref="A15:C15"/>
    <mergeCell ref="D15:E15"/>
    <mergeCell ref="A16:C16"/>
    <mergeCell ref="D16:E16"/>
    <mergeCell ref="A17:B17"/>
    <mergeCell ref="D17:E17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29</vt:i4>
      </vt:variant>
    </vt:vector>
  </HeadingPairs>
  <TitlesOfParts>
    <vt:vector size="50" baseType="lpstr">
      <vt:lpstr>BINÔMIO </vt:lpstr>
      <vt:lpstr>ROTA PEDREIRA</vt:lpstr>
      <vt:lpstr>ROTA MASSA</vt:lpstr>
      <vt:lpstr>RESUMO_ONE</vt:lpstr>
      <vt:lpstr>ORÇAMENTO_ONE</vt:lpstr>
      <vt:lpstr>CRONO_ONE</vt:lpstr>
      <vt:lpstr>CURVA ABC</vt:lpstr>
      <vt:lpstr>CPUS</vt:lpstr>
      <vt:lpstr>01-ADM-Resumo</vt:lpstr>
      <vt:lpstr>02-ADM-Fixa</vt:lpstr>
      <vt:lpstr>03-ADM-Vinculada</vt:lpstr>
      <vt:lpstr>04-ADM-Variavel</vt:lpstr>
      <vt:lpstr>05-ADM-Variavel$</vt:lpstr>
      <vt:lpstr>06-Manutenção Canteiro</vt:lpstr>
      <vt:lpstr>MO</vt:lpstr>
      <vt:lpstr>CUSTO PRINCIPAL</vt:lpstr>
      <vt:lpstr>Mat. BetuM</vt:lpstr>
      <vt:lpstr>MOB_DESMOB</vt:lpstr>
      <vt:lpstr>ISS CALCULADO</vt:lpstr>
      <vt:lpstr>GERAL</vt:lpstr>
      <vt:lpstr>DIFERENCIADO</vt:lpstr>
      <vt:lpstr>'01-ADM-Resumo'!Area_de_impressao</vt:lpstr>
      <vt:lpstr>'02-ADM-Fixa'!Area_de_impressao</vt:lpstr>
      <vt:lpstr>'03-ADM-Vinculada'!Area_de_impressao</vt:lpstr>
      <vt:lpstr>'04-ADM-Variavel'!Area_de_impressao</vt:lpstr>
      <vt:lpstr>'05-ADM-Variavel$'!Area_de_impressao</vt:lpstr>
      <vt:lpstr>'06-Manutenção Canteiro'!Area_de_impressao</vt:lpstr>
      <vt:lpstr>'BINÔMIO '!Area_de_impressao</vt:lpstr>
      <vt:lpstr>CRONO_ONE!Area_de_impressao</vt:lpstr>
      <vt:lpstr>'CURVA ABC'!Area_de_impressao</vt:lpstr>
      <vt:lpstr>'CUSTO PRINCIPAL'!Area_de_impressao</vt:lpstr>
      <vt:lpstr>DIFERENCIADO!Area_de_impressao</vt:lpstr>
      <vt:lpstr>GERAL!Area_de_impressao</vt:lpstr>
      <vt:lpstr>'ISS CALCULADO'!Area_de_impressao</vt:lpstr>
      <vt:lpstr>'Mat. BetuM'!Area_de_impressao</vt:lpstr>
      <vt:lpstr>MO!Area_de_impressao</vt:lpstr>
      <vt:lpstr>MOB_DESMOB!Area_de_impressao</vt:lpstr>
      <vt:lpstr>ORÇAMENTO_ONE!Area_de_impressao</vt:lpstr>
      <vt:lpstr>RESUMO_ONE!Area_de_impressao</vt:lpstr>
      <vt:lpstr>'ROTA MASSA'!Area_de_impressao</vt:lpstr>
      <vt:lpstr>'ROTA PEDREIRA'!Area_de_impressao</vt:lpstr>
      <vt:lpstr>'02-ADM-Fixa'!Titulos_de_impressao</vt:lpstr>
      <vt:lpstr>'03-ADM-Vinculada'!Titulos_de_impressao</vt:lpstr>
      <vt:lpstr>'04-ADM-Variavel'!Titulos_de_impressao</vt:lpstr>
      <vt:lpstr>'05-ADM-Variavel$'!Titulos_de_impressao</vt:lpstr>
      <vt:lpstr>'BINÔMIO '!Titulos_de_impressao</vt:lpstr>
      <vt:lpstr>'CURVA ABC'!Titulos_de_impressao</vt:lpstr>
      <vt:lpstr>'Mat. BetuM'!Titulos_de_impressao</vt:lpstr>
      <vt:lpstr>MOB_DESMOB!Titulos_de_impressao</vt:lpstr>
      <vt:lpstr>ORÇAMENTO_ONE!Titulos_de_impressao</vt:lpstr>
    </vt:vector>
  </TitlesOfParts>
  <Company>Stimulsoft Reports 2020.2.2 from 23 March 2020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###DER-PE - Relatório Sintético de Orçamento com Resumo###</dc:title>
  <dc:subject>###DER-PE - Relatório Sintético de Orçamento com Resumo###</dc:subject>
  <dc:creator>Ana Silva</dc:creator>
  <dc:description/>
  <cp:lastModifiedBy>Unidade 1 de Licitação DER PE</cp:lastModifiedBy>
  <cp:lastPrinted>2025-12-18T19:18:58Z</cp:lastPrinted>
  <dcterms:created xsi:type="dcterms:W3CDTF">2024-01-24T19:20:40Z</dcterms:created>
  <dcterms:modified xsi:type="dcterms:W3CDTF">2026-02-02T18:05:01Z</dcterms:modified>
</cp:coreProperties>
</file>